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ev\clyde\AUL\MONTHLYREPORT\etl\"/>
    </mc:Choice>
  </mc:AlternateContent>
  <bookViews>
    <workbookView xWindow="-105" yWindow="-105" windowWidth="8475" windowHeight="1335"/>
  </bookViews>
  <sheets>
    <sheet name="pivot" sheetId="13" r:id="rId1"/>
    <sheet name="pivot (2)" sheetId="20" state="hidden" r:id="rId2"/>
    <sheet name="pivot (3)" sheetId="21" state="hidden" r:id="rId3"/>
    <sheet name="pivot(4)" sheetId="24" r:id="rId4"/>
    <sheet name="data" sheetId="1" r:id="rId5"/>
    <sheet name="recon" sheetId="22" r:id="rId6"/>
    <sheet name="vlookup" sheetId="4" r:id="rId7"/>
    <sheet name="Query Result" sheetId="25" r:id="rId8"/>
  </sheets>
  <definedNames>
    <definedName name="_xlnm._FilterDatabase" localSheetId="7" hidden="1">'Query Result'!$A$1:$AB$16</definedName>
    <definedName name="_xlnm._FilterDatabase" localSheetId="5" hidden="1">recon!$K$12:$N$644</definedName>
    <definedName name="_xlnm._FilterDatabase" localSheetId="6" hidden="1">vlookup!$A$1:$E$1</definedName>
    <definedName name="_xlnm.Print_Area" localSheetId="0">pivot!$A$1:$S$42</definedName>
    <definedName name="_xlnm.Print_Area" localSheetId="1">'pivot (2)'!$A$1:$L$86</definedName>
    <definedName name="_xlnm.Print_Area" localSheetId="2">'pivot (3)'!$A$1:$T$47</definedName>
    <definedName name="_xlnm.Print_Area" localSheetId="3">'pivot(4)'!$A$1:$M$140</definedName>
    <definedName name="_xlnm.Print_Titles" localSheetId="0">pivot!$14:$14</definedName>
    <definedName name="_xlnm.Print_Titles" localSheetId="1">'pivot (2)'!$1:$14</definedName>
    <definedName name="_xlnm.Print_Titles" localSheetId="2">'pivot (3)'!$1:$14</definedName>
    <definedName name="Query_from_AulliveTHOR" localSheetId="4" hidden="1">data!$E$1:$Z$3318</definedName>
  </definedNames>
  <calcPr calcId="162913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U3318" i="1" l="1"/>
  <c r="AT3318" i="1"/>
  <c r="AS3318" i="1"/>
  <c r="AP3318" i="1"/>
  <c r="AN3318" i="1"/>
  <c r="AM3318" i="1"/>
  <c r="AQ3318" i="1" s="1"/>
  <c r="AL3318" i="1"/>
  <c r="AJ3318" i="1"/>
  <c r="AI3318" i="1"/>
  <c r="AH3318" i="1"/>
  <c r="AG3318" i="1"/>
  <c r="AF3318" i="1"/>
  <c r="AE3318" i="1"/>
  <c r="AD3318" i="1"/>
  <c r="AC3318" i="1"/>
  <c r="AU3317" i="1"/>
  <c r="AT3317" i="1"/>
  <c r="AS3317" i="1"/>
  <c r="AR3317" i="1"/>
  <c r="AN3317" i="1"/>
  <c r="AM3317" i="1"/>
  <c r="AO3317" i="1" s="1"/>
  <c r="AL3317" i="1"/>
  <c r="AJ3317" i="1"/>
  <c r="AI3317" i="1"/>
  <c r="AH3317" i="1"/>
  <c r="AG3317" i="1"/>
  <c r="AF3317" i="1"/>
  <c r="AE3317" i="1"/>
  <c r="AD3317" i="1"/>
  <c r="AC3317" i="1"/>
  <c r="AU3316" i="1"/>
  <c r="AT3316" i="1"/>
  <c r="AS3316" i="1"/>
  <c r="AR3316" i="1"/>
  <c r="AP3316" i="1"/>
  <c r="AO3316" i="1"/>
  <c r="AN3316" i="1"/>
  <c r="AM3316" i="1"/>
  <c r="AQ3316" i="1" s="1"/>
  <c r="AL3316" i="1"/>
  <c r="AJ3316" i="1"/>
  <c r="AI3316" i="1"/>
  <c r="AH3316" i="1"/>
  <c r="AG3316" i="1"/>
  <c r="AF3316" i="1"/>
  <c r="AE3316" i="1"/>
  <c r="AD3316" i="1"/>
  <c r="AC3316" i="1"/>
  <c r="AU3315" i="1"/>
  <c r="AT3315" i="1"/>
  <c r="AS3315" i="1"/>
  <c r="AR3315" i="1"/>
  <c r="AP3315" i="1"/>
  <c r="AN3315" i="1"/>
  <c r="AM3315" i="1"/>
  <c r="AO3315" i="1" s="1"/>
  <c r="AL3315" i="1"/>
  <c r="AJ3315" i="1"/>
  <c r="AI3315" i="1"/>
  <c r="AH3315" i="1"/>
  <c r="AG3315" i="1"/>
  <c r="AF3315" i="1"/>
  <c r="AE3315" i="1"/>
  <c r="AD3315" i="1"/>
  <c r="AC3315" i="1"/>
  <c r="AU3314" i="1"/>
  <c r="AT3314" i="1"/>
  <c r="AS3314" i="1"/>
  <c r="AR3314" i="1"/>
  <c r="AP3314" i="1"/>
  <c r="AO3314" i="1"/>
  <c r="AN3314" i="1"/>
  <c r="AM3314" i="1"/>
  <c r="AQ3314" i="1" s="1"/>
  <c r="AL3314" i="1"/>
  <c r="AJ3314" i="1"/>
  <c r="AI3314" i="1"/>
  <c r="AH3314" i="1"/>
  <c r="AG3314" i="1"/>
  <c r="AF3314" i="1"/>
  <c r="AE3314" i="1"/>
  <c r="AD3314" i="1"/>
  <c r="AC3314" i="1"/>
  <c r="AU3313" i="1"/>
  <c r="AT3313" i="1"/>
  <c r="AS3313" i="1"/>
  <c r="AR3313" i="1"/>
  <c r="AP3313" i="1"/>
  <c r="AN3313" i="1"/>
  <c r="AM3313" i="1"/>
  <c r="AO3313" i="1" s="1"/>
  <c r="AL3313" i="1"/>
  <c r="AJ3313" i="1"/>
  <c r="AI3313" i="1"/>
  <c r="AH3313" i="1"/>
  <c r="AG3313" i="1"/>
  <c r="AF3313" i="1"/>
  <c r="AE3313" i="1"/>
  <c r="AD3313" i="1"/>
  <c r="AC3313" i="1"/>
  <c r="AU3312" i="1"/>
  <c r="AT3312" i="1"/>
  <c r="AS3312" i="1"/>
  <c r="AR3312" i="1"/>
  <c r="AP3312" i="1"/>
  <c r="AO3312" i="1"/>
  <c r="AN3312" i="1"/>
  <c r="AM3312" i="1"/>
  <c r="AQ3312" i="1" s="1"/>
  <c r="AL3312" i="1"/>
  <c r="AJ3312" i="1"/>
  <c r="AI3312" i="1"/>
  <c r="AH3312" i="1"/>
  <c r="AG3312" i="1"/>
  <c r="AF3312" i="1"/>
  <c r="AE3312" i="1"/>
  <c r="AD3312" i="1"/>
  <c r="AC3312" i="1"/>
  <c r="AU3311" i="1"/>
  <c r="AT3311" i="1"/>
  <c r="AS3311" i="1"/>
  <c r="AR3311" i="1"/>
  <c r="AP3311" i="1"/>
  <c r="AN3311" i="1"/>
  <c r="AM3311" i="1"/>
  <c r="AO3311" i="1" s="1"/>
  <c r="AL3311" i="1"/>
  <c r="AJ3311" i="1"/>
  <c r="AI3311" i="1"/>
  <c r="AH3311" i="1"/>
  <c r="AG3311" i="1"/>
  <c r="AF3311" i="1"/>
  <c r="AE3311" i="1"/>
  <c r="AD3311" i="1"/>
  <c r="AC3311" i="1"/>
  <c r="AU3310" i="1"/>
  <c r="AT3310" i="1"/>
  <c r="AS3310" i="1"/>
  <c r="AR3310" i="1"/>
  <c r="AP3310" i="1"/>
  <c r="AO3310" i="1"/>
  <c r="AN3310" i="1"/>
  <c r="AM3310" i="1"/>
  <c r="AQ3310" i="1" s="1"/>
  <c r="AL3310" i="1"/>
  <c r="AJ3310" i="1"/>
  <c r="AI3310" i="1"/>
  <c r="AH3310" i="1"/>
  <c r="AG3310" i="1"/>
  <c r="AF3310" i="1"/>
  <c r="AE3310" i="1"/>
  <c r="AD3310" i="1"/>
  <c r="AC3310" i="1"/>
  <c r="AU3309" i="1"/>
  <c r="AT3309" i="1"/>
  <c r="AS3309" i="1"/>
  <c r="AR3309" i="1"/>
  <c r="AP3309" i="1"/>
  <c r="AN3309" i="1"/>
  <c r="AM3309" i="1"/>
  <c r="AO3309" i="1" s="1"/>
  <c r="AL3309" i="1"/>
  <c r="AJ3309" i="1"/>
  <c r="AI3309" i="1"/>
  <c r="AH3309" i="1"/>
  <c r="AG3309" i="1"/>
  <c r="AF3309" i="1"/>
  <c r="AE3309" i="1"/>
  <c r="AD3309" i="1"/>
  <c r="AC3309" i="1"/>
  <c r="AU3308" i="1"/>
  <c r="AT3308" i="1"/>
  <c r="AS3308" i="1"/>
  <c r="AR3308" i="1"/>
  <c r="AP3308" i="1"/>
  <c r="AO3308" i="1"/>
  <c r="AN3308" i="1"/>
  <c r="AM3308" i="1"/>
  <c r="AQ3308" i="1" s="1"/>
  <c r="AL3308" i="1"/>
  <c r="AJ3308" i="1"/>
  <c r="AI3308" i="1"/>
  <c r="AH3308" i="1"/>
  <c r="AG3308" i="1"/>
  <c r="AF3308" i="1"/>
  <c r="AE3308" i="1"/>
  <c r="AD3308" i="1"/>
  <c r="AC3308" i="1"/>
  <c r="AU3307" i="1"/>
  <c r="AT3307" i="1"/>
  <c r="AS3307" i="1"/>
  <c r="AR3307" i="1"/>
  <c r="AP3307" i="1"/>
  <c r="AN3307" i="1"/>
  <c r="AM3307" i="1"/>
  <c r="AO3307" i="1" s="1"/>
  <c r="AL3307" i="1"/>
  <c r="AJ3307" i="1"/>
  <c r="AI3307" i="1"/>
  <c r="AH3307" i="1"/>
  <c r="AG3307" i="1"/>
  <c r="AF3307" i="1"/>
  <c r="AE3307" i="1"/>
  <c r="AD3307" i="1"/>
  <c r="AC3307" i="1"/>
  <c r="AU3306" i="1"/>
  <c r="AT3306" i="1"/>
  <c r="AS3306" i="1"/>
  <c r="AR3306" i="1"/>
  <c r="AP3306" i="1"/>
  <c r="AO3306" i="1"/>
  <c r="AN3306" i="1"/>
  <c r="AM3306" i="1"/>
  <c r="AQ3306" i="1" s="1"/>
  <c r="AL3306" i="1"/>
  <c r="AJ3306" i="1"/>
  <c r="AI3306" i="1"/>
  <c r="AH3306" i="1"/>
  <c r="AG3306" i="1"/>
  <c r="AF3306" i="1"/>
  <c r="AE3306" i="1"/>
  <c r="AD3306" i="1"/>
  <c r="AC3306" i="1"/>
  <c r="AU3305" i="1"/>
  <c r="AT3305" i="1"/>
  <c r="AS3305" i="1"/>
  <c r="AR3305" i="1"/>
  <c r="AP3305" i="1"/>
  <c r="AN3305" i="1"/>
  <c r="AM3305" i="1"/>
  <c r="AO3305" i="1" s="1"/>
  <c r="AL3305" i="1"/>
  <c r="AJ3305" i="1"/>
  <c r="AI3305" i="1"/>
  <c r="AH3305" i="1"/>
  <c r="AG3305" i="1"/>
  <c r="AF3305" i="1"/>
  <c r="AE3305" i="1"/>
  <c r="AD3305" i="1"/>
  <c r="AC3305" i="1"/>
  <c r="AU3304" i="1"/>
  <c r="AT3304" i="1"/>
  <c r="AS3304" i="1"/>
  <c r="AR3304" i="1"/>
  <c r="AP3304" i="1"/>
  <c r="AO3304" i="1"/>
  <c r="AN3304" i="1"/>
  <c r="AM3304" i="1"/>
  <c r="AQ3304" i="1" s="1"/>
  <c r="AL3304" i="1"/>
  <c r="AJ3304" i="1"/>
  <c r="AI3304" i="1"/>
  <c r="AH3304" i="1"/>
  <c r="AG3304" i="1"/>
  <c r="AF3304" i="1"/>
  <c r="AE3304" i="1"/>
  <c r="AD3304" i="1"/>
  <c r="AC3304" i="1"/>
  <c r="AU3303" i="1"/>
  <c r="AT3303" i="1"/>
  <c r="AS3303" i="1"/>
  <c r="AR3303" i="1"/>
  <c r="AP3303" i="1"/>
  <c r="AN3303" i="1"/>
  <c r="AM3303" i="1"/>
  <c r="AO3303" i="1" s="1"/>
  <c r="AL3303" i="1"/>
  <c r="AJ3303" i="1"/>
  <c r="AI3303" i="1"/>
  <c r="AH3303" i="1"/>
  <c r="AG3303" i="1"/>
  <c r="AF3303" i="1"/>
  <c r="AE3303" i="1"/>
  <c r="AD3303" i="1"/>
  <c r="AC3303" i="1"/>
  <c r="AU3302" i="1"/>
  <c r="AT3302" i="1"/>
  <c r="AS3302" i="1"/>
  <c r="AR3302" i="1"/>
  <c r="AP3302" i="1"/>
  <c r="AO3302" i="1"/>
  <c r="AN3302" i="1"/>
  <c r="AM3302" i="1"/>
  <c r="AQ3302" i="1" s="1"/>
  <c r="AL3302" i="1"/>
  <c r="AJ3302" i="1"/>
  <c r="AI3302" i="1"/>
  <c r="AH3302" i="1"/>
  <c r="AG3302" i="1"/>
  <c r="AF3302" i="1"/>
  <c r="AE3302" i="1"/>
  <c r="AD3302" i="1"/>
  <c r="AC3302" i="1"/>
  <c r="AU3301" i="1"/>
  <c r="AT3301" i="1"/>
  <c r="AS3301" i="1"/>
  <c r="AR3301" i="1"/>
  <c r="AP3301" i="1"/>
  <c r="AN3301" i="1"/>
  <c r="AM3301" i="1"/>
  <c r="AO3301" i="1" s="1"/>
  <c r="AL3301" i="1"/>
  <c r="AJ3301" i="1"/>
  <c r="AI3301" i="1"/>
  <c r="AH3301" i="1"/>
  <c r="AG3301" i="1"/>
  <c r="AF3301" i="1"/>
  <c r="AE3301" i="1"/>
  <c r="AD3301" i="1"/>
  <c r="AC3301" i="1"/>
  <c r="AU3300" i="1"/>
  <c r="AT3300" i="1"/>
  <c r="AS3300" i="1"/>
  <c r="AR3300" i="1"/>
  <c r="AP3300" i="1"/>
  <c r="AO3300" i="1"/>
  <c r="AN3300" i="1"/>
  <c r="AM3300" i="1"/>
  <c r="AQ3300" i="1" s="1"/>
  <c r="AL3300" i="1"/>
  <c r="AJ3300" i="1"/>
  <c r="AI3300" i="1"/>
  <c r="AH3300" i="1"/>
  <c r="AG3300" i="1"/>
  <c r="AF3300" i="1"/>
  <c r="AE3300" i="1"/>
  <c r="AD3300" i="1"/>
  <c r="AC3300" i="1"/>
  <c r="AU3299" i="1"/>
  <c r="AT3299" i="1"/>
  <c r="AS3299" i="1"/>
  <c r="AR3299" i="1"/>
  <c r="AP3299" i="1"/>
  <c r="AN3299" i="1"/>
  <c r="AM3299" i="1"/>
  <c r="AO3299" i="1" s="1"/>
  <c r="AL3299" i="1"/>
  <c r="AJ3299" i="1"/>
  <c r="AI3299" i="1"/>
  <c r="AH3299" i="1"/>
  <c r="AG3299" i="1"/>
  <c r="AF3299" i="1"/>
  <c r="AE3299" i="1"/>
  <c r="AD3299" i="1"/>
  <c r="AC3299" i="1"/>
  <c r="AU3298" i="1"/>
  <c r="AT3298" i="1"/>
  <c r="AS3298" i="1"/>
  <c r="AR3298" i="1"/>
  <c r="AP3298" i="1"/>
  <c r="AO3298" i="1"/>
  <c r="AN3298" i="1"/>
  <c r="AM3298" i="1"/>
  <c r="AQ3298" i="1" s="1"/>
  <c r="AL3298" i="1"/>
  <c r="AJ3298" i="1"/>
  <c r="AI3298" i="1"/>
  <c r="AH3298" i="1"/>
  <c r="AG3298" i="1"/>
  <c r="AF3298" i="1"/>
  <c r="AE3298" i="1"/>
  <c r="AD3298" i="1"/>
  <c r="AC3298" i="1"/>
  <c r="AU3297" i="1"/>
  <c r="AT3297" i="1"/>
  <c r="AS3297" i="1"/>
  <c r="AR3297" i="1"/>
  <c r="AP3297" i="1"/>
  <c r="AN3297" i="1"/>
  <c r="AM3297" i="1"/>
  <c r="AO3297" i="1" s="1"/>
  <c r="AL3297" i="1"/>
  <c r="AJ3297" i="1"/>
  <c r="AI3297" i="1"/>
  <c r="AH3297" i="1"/>
  <c r="AG3297" i="1"/>
  <c r="AF3297" i="1"/>
  <c r="AE3297" i="1"/>
  <c r="AD3297" i="1"/>
  <c r="AC3297" i="1"/>
  <c r="AU3296" i="1"/>
  <c r="AT3296" i="1"/>
  <c r="AS3296" i="1"/>
  <c r="AR3296" i="1"/>
  <c r="AP3296" i="1"/>
  <c r="AO3296" i="1"/>
  <c r="AN3296" i="1"/>
  <c r="AM3296" i="1"/>
  <c r="AQ3296" i="1" s="1"/>
  <c r="AL3296" i="1"/>
  <c r="AJ3296" i="1"/>
  <c r="AI3296" i="1"/>
  <c r="AH3296" i="1"/>
  <c r="AG3296" i="1"/>
  <c r="AF3296" i="1"/>
  <c r="AE3296" i="1"/>
  <c r="AD3296" i="1"/>
  <c r="AC3296" i="1"/>
  <c r="AU3295" i="1"/>
  <c r="AT3295" i="1"/>
  <c r="AS3295" i="1"/>
  <c r="AR3295" i="1"/>
  <c r="AP3295" i="1"/>
  <c r="AN3295" i="1"/>
  <c r="AM3295" i="1"/>
  <c r="AO3295" i="1" s="1"/>
  <c r="AL3295" i="1"/>
  <c r="AJ3295" i="1"/>
  <c r="AI3295" i="1"/>
  <c r="AH3295" i="1"/>
  <c r="AG3295" i="1"/>
  <c r="AF3295" i="1"/>
  <c r="AE3295" i="1"/>
  <c r="AD3295" i="1"/>
  <c r="AC3295" i="1"/>
  <c r="AU3294" i="1"/>
  <c r="AT3294" i="1"/>
  <c r="AS3294" i="1"/>
  <c r="AR3294" i="1"/>
  <c r="AP3294" i="1"/>
  <c r="AO3294" i="1"/>
  <c r="AN3294" i="1"/>
  <c r="AM3294" i="1"/>
  <c r="AQ3294" i="1" s="1"/>
  <c r="AL3294" i="1"/>
  <c r="AJ3294" i="1"/>
  <c r="AI3294" i="1"/>
  <c r="AH3294" i="1"/>
  <c r="AG3294" i="1"/>
  <c r="AF3294" i="1"/>
  <c r="AE3294" i="1"/>
  <c r="AD3294" i="1"/>
  <c r="AC3294" i="1"/>
  <c r="AU3293" i="1"/>
  <c r="AT3293" i="1"/>
  <c r="AS3293" i="1"/>
  <c r="AR3293" i="1"/>
  <c r="AP3293" i="1"/>
  <c r="AN3293" i="1"/>
  <c r="AM3293" i="1"/>
  <c r="AO3293" i="1" s="1"/>
  <c r="AL3293" i="1"/>
  <c r="AJ3293" i="1"/>
  <c r="AI3293" i="1"/>
  <c r="AH3293" i="1"/>
  <c r="AG3293" i="1"/>
  <c r="AF3293" i="1"/>
  <c r="AE3293" i="1"/>
  <c r="AD3293" i="1"/>
  <c r="AC3293" i="1"/>
  <c r="AU3292" i="1"/>
  <c r="AT3292" i="1"/>
  <c r="AS3292" i="1"/>
  <c r="AR3292" i="1"/>
  <c r="AP3292" i="1"/>
  <c r="AO3292" i="1"/>
  <c r="AN3292" i="1"/>
  <c r="AM3292" i="1"/>
  <c r="AQ3292" i="1" s="1"/>
  <c r="AL3292" i="1"/>
  <c r="AJ3292" i="1"/>
  <c r="AI3292" i="1"/>
  <c r="AH3292" i="1"/>
  <c r="AG3292" i="1"/>
  <c r="AF3292" i="1"/>
  <c r="AE3292" i="1"/>
  <c r="AD3292" i="1"/>
  <c r="AC3292" i="1"/>
  <c r="AU3291" i="1"/>
  <c r="AT3291" i="1"/>
  <c r="AS3291" i="1"/>
  <c r="AR3291" i="1"/>
  <c r="AP3291" i="1"/>
  <c r="AN3291" i="1"/>
  <c r="AM3291" i="1"/>
  <c r="AO3291" i="1" s="1"/>
  <c r="AL3291" i="1"/>
  <c r="AJ3291" i="1"/>
  <c r="AI3291" i="1"/>
  <c r="AH3291" i="1"/>
  <c r="AG3291" i="1"/>
  <c r="AF3291" i="1"/>
  <c r="AE3291" i="1"/>
  <c r="AD3291" i="1"/>
  <c r="AC3291" i="1"/>
  <c r="AU3290" i="1"/>
  <c r="AT3290" i="1"/>
  <c r="AS3290" i="1"/>
  <c r="AR3290" i="1"/>
  <c r="AP3290" i="1"/>
  <c r="AO3290" i="1"/>
  <c r="AN3290" i="1"/>
  <c r="AM3290" i="1"/>
  <c r="AQ3290" i="1" s="1"/>
  <c r="AL3290" i="1"/>
  <c r="AJ3290" i="1"/>
  <c r="AI3290" i="1"/>
  <c r="AH3290" i="1"/>
  <c r="AG3290" i="1"/>
  <c r="AF3290" i="1"/>
  <c r="AE3290" i="1"/>
  <c r="AD3290" i="1"/>
  <c r="AC3290" i="1"/>
  <c r="AU3289" i="1"/>
  <c r="AT3289" i="1"/>
  <c r="AS3289" i="1"/>
  <c r="AR3289" i="1"/>
  <c r="AP3289" i="1"/>
  <c r="AN3289" i="1"/>
  <c r="AM3289" i="1"/>
  <c r="AO3289" i="1" s="1"/>
  <c r="AL3289" i="1"/>
  <c r="AJ3289" i="1"/>
  <c r="AI3289" i="1"/>
  <c r="AH3289" i="1"/>
  <c r="AG3289" i="1"/>
  <c r="AF3289" i="1"/>
  <c r="AE3289" i="1"/>
  <c r="AD3289" i="1"/>
  <c r="AC3289" i="1"/>
  <c r="AU3288" i="1"/>
  <c r="AT3288" i="1"/>
  <c r="AS3288" i="1"/>
  <c r="AR3288" i="1"/>
  <c r="AP3288" i="1"/>
  <c r="AO3288" i="1"/>
  <c r="AN3288" i="1"/>
  <c r="AM3288" i="1"/>
  <c r="AQ3288" i="1" s="1"/>
  <c r="AL3288" i="1"/>
  <c r="AJ3288" i="1"/>
  <c r="AI3288" i="1"/>
  <c r="AH3288" i="1"/>
  <c r="AG3288" i="1"/>
  <c r="AF3288" i="1"/>
  <c r="AE3288" i="1"/>
  <c r="AD3288" i="1"/>
  <c r="AC3288" i="1"/>
  <c r="AU3287" i="1"/>
  <c r="AT3287" i="1"/>
  <c r="AS3287" i="1"/>
  <c r="AR3287" i="1"/>
  <c r="AP3287" i="1"/>
  <c r="AN3287" i="1"/>
  <c r="AM3287" i="1"/>
  <c r="AO3287" i="1" s="1"/>
  <c r="AL3287" i="1"/>
  <c r="AJ3287" i="1"/>
  <c r="AI3287" i="1"/>
  <c r="AH3287" i="1"/>
  <c r="AG3287" i="1"/>
  <c r="AF3287" i="1"/>
  <c r="AE3287" i="1"/>
  <c r="AD3287" i="1"/>
  <c r="AC3287" i="1"/>
  <c r="AU3286" i="1"/>
  <c r="AT3286" i="1"/>
  <c r="AS3286" i="1"/>
  <c r="AR3286" i="1"/>
  <c r="AP3286" i="1"/>
  <c r="AO3286" i="1"/>
  <c r="AN3286" i="1"/>
  <c r="AM3286" i="1"/>
  <c r="AQ3286" i="1" s="1"/>
  <c r="AL3286" i="1"/>
  <c r="AJ3286" i="1"/>
  <c r="AI3286" i="1"/>
  <c r="AH3286" i="1"/>
  <c r="AG3286" i="1"/>
  <c r="AF3286" i="1"/>
  <c r="AE3286" i="1"/>
  <c r="AD3286" i="1"/>
  <c r="AC3286" i="1"/>
  <c r="AU3285" i="1"/>
  <c r="AT3285" i="1"/>
  <c r="AS3285" i="1"/>
  <c r="AR3285" i="1"/>
  <c r="AP3285" i="1"/>
  <c r="AN3285" i="1"/>
  <c r="AM3285" i="1"/>
  <c r="AO3285" i="1" s="1"/>
  <c r="AL3285" i="1"/>
  <c r="AJ3285" i="1"/>
  <c r="AI3285" i="1"/>
  <c r="AH3285" i="1"/>
  <c r="AG3285" i="1"/>
  <c r="AF3285" i="1"/>
  <c r="AE3285" i="1"/>
  <c r="AD3285" i="1"/>
  <c r="AC3285" i="1"/>
  <c r="AU3284" i="1"/>
  <c r="AT3284" i="1"/>
  <c r="AS3284" i="1"/>
  <c r="AR3284" i="1"/>
  <c r="AP3284" i="1"/>
  <c r="AO3284" i="1"/>
  <c r="AN3284" i="1"/>
  <c r="AM3284" i="1"/>
  <c r="AQ3284" i="1" s="1"/>
  <c r="AL3284" i="1"/>
  <c r="AJ3284" i="1"/>
  <c r="AI3284" i="1"/>
  <c r="AH3284" i="1"/>
  <c r="AG3284" i="1"/>
  <c r="AF3284" i="1"/>
  <c r="AE3284" i="1"/>
  <c r="AD3284" i="1"/>
  <c r="AC3284" i="1"/>
  <c r="AU3283" i="1"/>
  <c r="AT3283" i="1"/>
  <c r="AS3283" i="1"/>
  <c r="AR3283" i="1"/>
  <c r="AP3283" i="1"/>
  <c r="AN3283" i="1"/>
  <c r="AM3283" i="1"/>
  <c r="AO3283" i="1" s="1"/>
  <c r="AL3283" i="1"/>
  <c r="AJ3283" i="1"/>
  <c r="AI3283" i="1"/>
  <c r="AH3283" i="1"/>
  <c r="AG3283" i="1"/>
  <c r="AF3283" i="1"/>
  <c r="AE3283" i="1"/>
  <c r="AD3283" i="1"/>
  <c r="AC3283" i="1"/>
  <c r="AU3282" i="1"/>
  <c r="AT3282" i="1"/>
  <c r="AS3282" i="1"/>
  <c r="AR3282" i="1"/>
  <c r="AP3282" i="1"/>
  <c r="AO3282" i="1"/>
  <c r="AN3282" i="1"/>
  <c r="AM3282" i="1"/>
  <c r="AQ3282" i="1" s="1"/>
  <c r="AL3282" i="1"/>
  <c r="AJ3282" i="1"/>
  <c r="AI3282" i="1"/>
  <c r="AH3282" i="1"/>
  <c r="AG3282" i="1"/>
  <c r="AF3282" i="1"/>
  <c r="AE3282" i="1"/>
  <c r="AD3282" i="1"/>
  <c r="AC3282" i="1"/>
  <c r="AU3281" i="1"/>
  <c r="AT3281" i="1"/>
  <c r="AS3281" i="1"/>
  <c r="AR3281" i="1"/>
  <c r="AP3281" i="1"/>
  <c r="AN3281" i="1"/>
  <c r="AM3281" i="1"/>
  <c r="AO3281" i="1" s="1"/>
  <c r="AL3281" i="1"/>
  <c r="AJ3281" i="1"/>
  <c r="AI3281" i="1"/>
  <c r="AH3281" i="1"/>
  <c r="AG3281" i="1"/>
  <c r="AF3281" i="1"/>
  <c r="AE3281" i="1"/>
  <c r="AD3281" i="1"/>
  <c r="AC3281" i="1"/>
  <c r="AU3280" i="1"/>
  <c r="AT3280" i="1"/>
  <c r="AS3280" i="1"/>
  <c r="AR3280" i="1"/>
  <c r="AP3280" i="1"/>
  <c r="AO3280" i="1"/>
  <c r="AN3280" i="1"/>
  <c r="AM3280" i="1"/>
  <c r="AQ3280" i="1" s="1"/>
  <c r="AL3280" i="1"/>
  <c r="AJ3280" i="1"/>
  <c r="AI3280" i="1"/>
  <c r="AH3280" i="1"/>
  <c r="AG3280" i="1"/>
  <c r="AF3280" i="1"/>
  <c r="AE3280" i="1"/>
  <c r="AD3280" i="1"/>
  <c r="AC3280" i="1"/>
  <c r="AU3279" i="1"/>
  <c r="AT3279" i="1"/>
  <c r="AS3279" i="1"/>
  <c r="AR3279" i="1"/>
  <c r="AP3279" i="1"/>
  <c r="AN3279" i="1"/>
  <c r="AM3279" i="1"/>
  <c r="AO3279" i="1" s="1"/>
  <c r="AL3279" i="1"/>
  <c r="AJ3279" i="1"/>
  <c r="AI3279" i="1"/>
  <c r="AH3279" i="1"/>
  <c r="AG3279" i="1"/>
  <c r="AF3279" i="1"/>
  <c r="AE3279" i="1"/>
  <c r="AD3279" i="1"/>
  <c r="AC3279" i="1"/>
  <c r="AU3278" i="1"/>
  <c r="AT3278" i="1"/>
  <c r="AS3278" i="1"/>
  <c r="AR3278" i="1"/>
  <c r="AP3278" i="1"/>
  <c r="AO3278" i="1"/>
  <c r="AN3278" i="1"/>
  <c r="AM3278" i="1"/>
  <c r="AQ3278" i="1" s="1"/>
  <c r="AL3278" i="1"/>
  <c r="AJ3278" i="1"/>
  <c r="AI3278" i="1"/>
  <c r="AH3278" i="1"/>
  <c r="AG3278" i="1"/>
  <c r="AF3278" i="1"/>
  <c r="AE3278" i="1"/>
  <c r="AD3278" i="1"/>
  <c r="AC3278" i="1"/>
  <c r="AU3277" i="1"/>
  <c r="AT3277" i="1"/>
  <c r="AS3277" i="1"/>
  <c r="AR3277" i="1"/>
  <c r="AP3277" i="1"/>
  <c r="AN3277" i="1"/>
  <c r="AM3277" i="1"/>
  <c r="AO3277" i="1" s="1"/>
  <c r="AL3277" i="1"/>
  <c r="AJ3277" i="1"/>
  <c r="AI3277" i="1"/>
  <c r="AH3277" i="1"/>
  <c r="AG3277" i="1"/>
  <c r="AF3277" i="1"/>
  <c r="AE3277" i="1"/>
  <c r="AD3277" i="1"/>
  <c r="AC3277" i="1"/>
  <c r="AU3276" i="1"/>
  <c r="AT3276" i="1"/>
  <c r="AS3276" i="1"/>
  <c r="AR3276" i="1"/>
  <c r="AP3276" i="1"/>
  <c r="AO3276" i="1"/>
  <c r="AN3276" i="1"/>
  <c r="AM3276" i="1"/>
  <c r="AQ3276" i="1" s="1"/>
  <c r="AL3276" i="1"/>
  <c r="AJ3276" i="1"/>
  <c r="AI3276" i="1"/>
  <c r="AH3276" i="1"/>
  <c r="AG3276" i="1"/>
  <c r="AF3276" i="1"/>
  <c r="AE3276" i="1"/>
  <c r="AD3276" i="1"/>
  <c r="AC3276" i="1"/>
  <c r="AU3275" i="1"/>
  <c r="AT3275" i="1"/>
  <c r="AS3275" i="1"/>
  <c r="AR3275" i="1"/>
  <c r="AP3275" i="1"/>
  <c r="AN3275" i="1"/>
  <c r="AM3275" i="1"/>
  <c r="AO3275" i="1" s="1"/>
  <c r="AL3275" i="1"/>
  <c r="AJ3275" i="1"/>
  <c r="AI3275" i="1"/>
  <c r="AH3275" i="1"/>
  <c r="AG3275" i="1"/>
  <c r="AF3275" i="1"/>
  <c r="AE3275" i="1"/>
  <c r="AD3275" i="1"/>
  <c r="AC3275" i="1"/>
  <c r="AU3274" i="1"/>
  <c r="AT3274" i="1"/>
  <c r="AS3274" i="1"/>
  <c r="AR3274" i="1"/>
  <c r="AP3274" i="1"/>
  <c r="AO3274" i="1"/>
  <c r="AN3274" i="1"/>
  <c r="AM3274" i="1"/>
  <c r="AQ3274" i="1" s="1"/>
  <c r="AL3274" i="1"/>
  <c r="AJ3274" i="1"/>
  <c r="AI3274" i="1"/>
  <c r="AH3274" i="1"/>
  <c r="AG3274" i="1"/>
  <c r="AF3274" i="1"/>
  <c r="AE3274" i="1"/>
  <c r="AD3274" i="1"/>
  <c r="AC3274" i="1"/>
  <c r="AU3273" i="1"/>
  <c r="AT3273" i="1"/>
  <c r="AS3273" i="1"/>
  <c r="AR3273" i="1"/>
  <c r="AP3273" i="1"/>
  <c r="AN3273" i="1"/>
  <c r="AM3273" i="1"/>
  <c r="AO3273" i="1" s="1"/>
  <c r="AL3273" i="1"/>
  <c r="AJ3273" i="1"/>
  <c r="AI3273" i="1"/>
  <c r="AH3273" i="1"/>
  <c r="AG3273" i="1"/>
  <c r="AF3273" i="1"/>
  <c r="AE3273" i="1"/>
  <c r="AD3273" i="1"/>
  <c r="AC3273" i="1"/>
  <c r="AU3272" i="1"/>
  <c r="AT3272" i="1"/>
  <c r="AS3272" i="1"/>
  <c r="AR3272" i="1"/>
  <c r="AP3272" i="1"/>
  <c r="AO3272" i="1"/>
  <c r="AN3272" i="1"/>
  <c r="AM3272" i="1"/>
  <c r="AQ3272" i="1" s="1"/>
  <c r="AL3272" i="1"/>
  <c r="AJ3272" i="1"/>
  <c r="AI3272" i="1"/>
  <c r="AH3272" i="1"/>
  <c r="AG3272" i="1"/>
  <c r="AF3272" i="1"/>
  <c r="AE3272" i="1"/>
  <c r="AD3272" i="1"/>
  <c r="AC3272" i="1"/>
  <c r="AU3271" i="1"/>
  <c r="AT3271" i="1"/>
  <c r="AS3271" i="1"/>
  <c r="AR3271" i="1"/>
  <c r="AP3271" i="1"/>
  <c r="AN3271" i="1"/>
  <c r="AM3271" i="1"/>
  <c r="AO3271" i="1" s="1"/>
  <c r="AL3271" i="1"/>
  <c r="AJ3271" i="1"/>
  <c r="AI3271" i="1"/>
  <c r="AH3271" i="1"/>
  <c r="AG3271" i="1"/>
  <c r="AF3271" i="1"/>
  <c r="AE3271" i="1"/>
  <c r="AD3271" i="1"/>
  <c r="AC3271" i="1"/>
  <c r="AU3270" i="1"/>
  <c r="AT3270" i="1"/>
  <c r="AS3270" i="1"/>
  <c r="AR3270" i="1"/>
  <c r="AP3270" i="1"/>
  <c r="AO3270" i="1"/>
  <c r="AN3270" i="1"/>
  <c r="AM3270" i="1"/>
  <c r="AQ3270" i="1" s="1"/>
  <c r="AL3270" i="1"/>
  <c r="AJ3270" i="1"/>
  <c r="AI3270" i="1"/>
  <c r="AH3270" i="1"/>
  <c r="AG3270" i="1"/>
  <c r="AF3270" i="1"/>
  <c r="AE3270" i="1"/>
  <c r="AD3270" i="1"/>
  <c r="AC3270" i="1"/>
  <c r="AU3269" i="1"/>
  <c r="AT3269" i="1"/>
  <c r="AS3269" i="1"/>
  <c r="AR3269" i="1"/>
  <c r="AP3269" i="1"/>
  <c r="AN3269" i="1"/>
  <c r="AM3269" i="1"/>
  <c r="AO3269" i="1" s="1"/>
  <c r="AL3269" i="1"/>
  <c r="AJ3269" i="1"/>
  <c r="AI3269" i="1"/>
  <c r="AH3269" i="1"/>
  <c r="AG3269" i="1"/>
  <c r="AF3269" i="1"/>
  <c r="AE3269" i="1"/>
  <c r="AD3269" i="1"/>
  <c r="AC3269" i="1"/>
  <c r="AU3268" i="1"/>
  <c r="AT3268" i="1"/>
  <c r="AS3268" i="1"/>
  <c r="AR3268" i="1"/>
  <c r="AP3268" i="1"/>
  <c r="AO3268" i="1"/>
  <c r="AN3268" i="1"/>
  <c r="AM3268" i="1"/>
  <c r="AQ3268" i="1" s="1"/>
  <c r="AL3268" i="1"/>
  <c r="AJ3268" i="1"/>
  <c r="AI3268" i="1"/>
  <c r="AH3268" i="1"/>
  <c r="AG3268" i="1"/>
  <c r="AF3268" i="1"/>
  <c r="AE3268" i="1"/>
  <c r="AD3268" i="1"/>
  <c r="AC3268" i="1"/>
  <c r="AU3267" i="1"/>
  <c r="AT3267" i="1"/>
  <c r="AS3267" i="1"/>
  <c r="AR3267" i="1"/>
  <c r="AP3267" i="1"/>
  <c r="AN3267" i="1"/>
  <c r="AM3267" i="1"/>
  <c r="AO3267" i="1" s="1"/>
  <c r="AL3267" i="1"/>
  <c r="AJ3267" i="1"/>
  <c r="AI3267" i="1"/>
  <c r="AH3267" i="1"/>
  <c r="AG3267" i="1"/>
  <c r="AF3267" i="1"/>
  <c r="AE3267" i="1"/>
  <c r="AD3267" i="1"/>
  <c r="AC3267" i="1"/>
  <c r="AU3266" i="1"/>
  <c r="AT3266" i="1"/>
  <c r="AS3266" i="1"/>
  <c r="AR3266" i="1"/>
  <c r="AP3266" i="1"/>
  <c r="AO3266" i="1"/>
  <c r="AN3266" i="1"/>
  <c r="AM3266" i="1"/>
  <c r="AQ3266" i="1" s="1"/>
  <c r="AL3266" i="1"/>
  <c r="AJ3266" i="1"/>
  <c r="AI3266" i="1"/>
  <c r="AH3266" i="1"/>
  <c r="AG3266" i="1"/>
  <c r="AF3266" i="1"/>
  <c r="AE3266" i="1"/>
  <c r="AD3266" i="1"/>
  <c r="AC3266" i="1"/>
  <c r="AU3265" i="1"/>
  <c r="AT3265" i="1"/>
  <c r="AS3265" i="1"/>
  <c r="AR3265" i="1"/>
  <c r="AP3265" i="1"/>
  <c r="AN3265" i="1"/>
  <c r="AM3265" i="1"/>
  <c r="AO3265" i="1" s="1"/>
  <c r="AL3265" i="1"/>
  <c r="AJ3265" i="1"/>
  <c r="AI3265" i="1"/>
  <c r="AH3265" i="1"/>
  <c r="AG3265" i="1"/>
  <c r="AF3265" i="1"/>
  <c r="AE3265" i="1"/>
  <c r="AD3265" i="1"/>
  <c r="AC3265" i="1"/>
  <c r="AU3264" i="1"/>
  <c r="AT3264" i="1"/>
  <c r="AS3264" i="1"/>
  <c r="AR3264" i="1"/>
  <c r="AP3264" i="1"/>
  <c r="AO3264" i="1"/>
  <c r="AN3264" i="1"/>
  <c r="AM3264" i="1"/>
  <c r="AQ3264" i="1" s="1"/>
  <c r="AL3264" i="1"/>
  <c r="AJ3264" i="1"/>
  <c r="AI3264" i="1"/>
  <c r="AH3264" i="1"/>
  <c r="AG3264" i="1"/>
  <c r="AF3264" i="1"/>
  <c r="AE3264" i="1"/>
  <c r="AD3264" i="1"/>
  <c r="AC3264" i="1"/>
  <c r="AU3263" i="1"/>
  <c r="AT3263" i="1"/>
  <c r="AS3263" i="1"/>
  <c r="AR3263" i="1"/>
  <c r="AP3263" i="1"/>
  <c r="AN3263" i="1"/>
  <c r="AM3263" i="1"/>
  <c r="AO3263" i="1" s="1"/>
  <c r="AL3263" i="1"/>
  <c r="AJ3263" i="1"/>
  <c r="AI3263" i="1"/>
  <c r="AH3263" i="1"/>
  <c r="AG3263" i="1"/>
  <c r="AF3263" i="1"/>
  <c r="AE3263" i="1"/>
  <c r="AD3263" i="1"/>
  <c r="AC3263" i="1"/>
  <c r="AU3262" i="1"/>
  <c r="AT3262" i="1"/>
  <c r="AS3262" i="1"/>
  <c r="AR3262" i="1"/>
  <c r="AP3262" i="1"/>
  <c r="AO3262" i="1"/>
  <c r="AN3262" i="1"/>
  <c r="AM3262" i="1"/>
  <c r="AQ3262" i="1" s="1"/>
  <c r="AL3262" i="1"/>
  <c r="AJ3262" i="1"/>
  <c r="AI3262" i="1"/>
  <c r="AH3262" i="1"/>
  <c r="AG3262" i="1"/>
  <c r="AF3262" i="1"/>
  <c r="AE3262" i="1"/>
  <c r="AD3262" i="1"/>
  <c r="AC3262" i="1"/>
  <c r="AU3261" i="1"/>
  <c r="AT3261" i="1"/>
  <c r="AS3261" i="1"/>
  <c r="AR3261" i="1"/>
  <c r="AP3261" i="1"/>
  <c r="AN3261" i="1"/>
  <c r="AM3261" i="1"/>
  <c r="AO3261" i="1" s="1"/>
  <c r="AL3261" i="1"/>
  <c r="AJ3261" i="1"/>
  <c r="AI3261" i="1"/>
  <c r="AH3261" i="1"/>
  <c r="AG3261" i="1"/>
  <c r="AF3261" i="1"/>
  <c r="AE3261" i="1"/>
  <c r="AD3261" i="1"/>
  <c r="AC3261" i="1"/>
  <c r="AU3260" i="1"/>
  <c r="AT3260" i="1"/>
  <c r="AS3260" i="1"/>
  <c r="AR3260" i="1"/>
  <c r="AP3260" i="1"/>
  <c r="AO3260" i="1"/>
  <c r="AN3260" i="1"/>
  <c r="AM3260" i="1"/>
  <c r="AQ3260" i="1" s="1"/>
  <c r="AL3260" i="1"/>
  <c r="AJ3260" i="1"/>
  <c r="AI3260" i="1"/>
  <c r="AH3260" i="1"/>
  <c r="AG3260" i="1"/>
  <c r="AF3260" i="1"/>
  <c r="AE3260" i="1"/>
  <c r="AD3260" i="1"/>
  <c r="AC3260" i="1"/>
  <c r="AU3259" i="1"/>
  <c r="AT3259" i="1"/>
  <c r="AS3259" i="1"/>
  <c r="AR3259" i="1"/>
  <c r="AP3259" i="1"/>
  <c r="AN3259" i="1"/>
  <c r="AM3259" i="1"/>
  <c r="AO3259" i="1" s="1"/>
  <c r="AL3259" i="1"/>
  <c r="AJ3259" i="1"/>
  <c r="AI3259" i="1"/>
  <c r="AH3259" i="1"/>
  <c r="AG3259" i="1"/>
  <c r="AF3259" i="1"/>
  <c r="AE3259" i="1"/>
  <c r="AD3259" i="1"/>
  <c r="AC3259" i="1"/>
  <c r="AU3258" i="1"/>
  <c r="AT3258" i="1"/>
  <c r="AS3258" i="1"/>
  <c r="AR3258" i="1"/>
  <c r="AP3258" i="1"/>
  <c r="AO3258" i="1"/>
  <c r="AN3258" i="1"/>
  <c r="AM3258" i="1"/>
  <c r="AQ3258" i="1" s="1"/>
  <c r="AL3258" i="1"/>
  <c r="AJ3258" i="1"/>
  <c r="AI3258" i="1"/>
  <c r="AH3258" i="1"/>
  <c r="AG3258" i="1"/>
  <c r="AF3258" i="1"/>
  <c r="AE3258" i="1"/>
  <c r="AD3258" i="1"/>
  <c r="AC3258" i="1"/>
  <c r="AU3257" i="1"/>
  <c r="AT3257" i="1"/>
  <c r="AS3257" i="1"/>
  <c r="AR3257" i="1"/>
  <c r="AP3257" i="1"/>
  <c r="AN3257" i="1"/>
  <c r="AM3257" i="1"/>
  <c r="AO3257" i="1" s="1"/>
  <c r="AL3257" i="1"/>
  <c r="AJ3257" i="1"/>
  <c r="AI3257" i="1"/>
  <c r="AH3257" i="1"/>
  <c r="AG3257" i="1"/>
  <c r="AF3257" i="1"/>
  <c r="AE3257" i="1"/>
  <c r="AD3257" i="1"/>
  <c r="AC3257" i="1"/>
  <c r="AU3256" i="1"/>
  <c r="AT3256" i="1"/>
  <c r="AS3256" i="1"/>
  <c r="AR3256" i="1"/>
  <c r="AP3256" i="1"/>
  <c r="AO3256" i="1"/>
  <c r="AN3256" i="1"/>
  <c r="AM3256" i="1"/>
  <c r="AQ3256" i="1" s="1"/>
  <c r="AL3256" i="1"/>
  <c r="AJ3256" i="1"/>
  <c r="AI3256" i="1"/>
  <c r="AH3256" i="1"/>
  <c r="AG3256" i="1"/>
  <c r="AF3256" i="1"/>
  <c r="AE3256" i="1"/>
  <c r="AD3256" i="1"/>
  <c r="AC3256" i="1"/>
  <c r="AU3255" i="1"/>
  <c r="AT3255" i="1"/>
  <c r="AS3255" i="1"/>
  <c r="AR3255" i="1"/>
  <c r="AP3255" i="1"/>
  <c r="AN3255" i="1"/>
  <c r="AM3255" i="1"/>
  <c r="AO3255" i="1" s="1"/>
  <c r="AL3255" i="1"/>
  <c r="AJ3255" i="1"/>
  <c r="AI3255" i="1"/>
  <c r="AH3255" i="1"/>
  <c r="AG3255" i="1"/>
  <c r="AF3255" i="1"/>
  <c r="AE3255" i="1"/>
  <c r="AD3255" i="1"/>
  <c r="AC3255" i="1"/>
  <c r="AU3254" i="1"/>
  <c r="AT3254" i="1"/>
  <c r="AS3254" i="1"/>
  <c r="AR3254" i="1"/>
  <c r="AP3254" i="1"/>
  <c r="AO3254" i="1"/>
  <c r="AN3254" i="1"/>
  <c r="AM3254" i="1"/>
  <c r="AQ3254" i="1" s="1"/>
  <c r="AL3254" i="1"/>
  <c r="AJ3254" i="1"/>
  <c r="AI3254" i="1"/>
  <c r="AH3254" i="1"/>
  <c r="AG3254" i="1"/>
  <c r="AF3254" i="1"/>
  <c r="AE3254" i="1"/>
  <c r="AD3254" i="1"/>
  <c r="AC3254" i="1"/>
  <c r="AU3253" i="1"/>
  <c r="AT3253" i="1"/>
  <c r="AS3253" i="1"/>
  <c r="AR3253" i="1"/>
  <c r="AP3253" i="1"/>
  <c r="AN3253" i="1"/>
  <c r="AM3253" i="1"/>
  <c r="AO3253" i="1" s="1"/>
  <c r="AL3253" i="1"/>
  <c r="AJ3253" i="1"/>
  <c r="AI3253" i="1"/>
  <c r="AH3253" i="1"/>
  <c r="AG3253" i="1"/>
  <c r="AF3253" i="1"/>
  <c r="AE3253" i="1"/>
  <c r="AD3253" i="1"/>
  <c r="AC3253" i="1"/>
  <c r="AU3252" i="1"/>
  <c r="AT3252" i="1"/>
  <c r="AS3252" i="1"/>
  <c r="AR3252" i="1"/>
  <c r="AP3252" i="1"/>
  <c r="AO3252" i="1"/>
  <c r="AN3252" i="1"/>
  <c r="AM3252" i="1"/>
  <c r="AQ3252" i="1" s="1"/>
  <c r="AL3252" i="1"/>
  <c r="AJ3252" i="1"/>
  <c r="AI3252" i="1"/>
  <c r="AH3252" i="1"/>
  <c r="AG3252" i="1"/>
  <c r="AF3252" i="1"/>
  <c r="AE3252" i="1"/>
  <c r="AD3252" i="1"/>
  <c r="AC3252" i="1"/>
  <c r="AU3251" i="1"/>
  <c r="AT3251" i="1"/>
  <c r="AS3251" i="1"/>
  <c r="AR3251" i="1"/>
  <c r="AP3251" i="1"/>
  <c r="AN3251" i="1"/>
  <c r="AM3251" i="1"/>
  <c r="AO3251" i="1" s="1"/>
  <c r="AL3251" i="1"/>
  <c r="AJ3251" i="1"/>
  <c r="AI3251" i="1"/>
  <c r="AH3251" i="1"/>
  <c r="AG3251" i="1"/>
  <c r="AF3251" i="1"/>
  <c r="AE3251" i="1"/>
  <c r="AD3251" i="1"/>
  <c r="AC3251" i="1"/>
  <c r="AU3250" i="1"/>
  <c r="AT3250" i="1"/>
  <c r="AS3250" i="1"/>
  <c r="AR3250" i="1"/>
  <c r="AP3250" i="1"/>
  <c r="AO3250" i="1"/>
  <c r="AN3250" i="1"/>
  <c r="AM3250" i="1"/>
  <c r="AQ3250" i="1" s="1"/>
  <c r="AL3250" i="1"/>
  <c r="AJ3250" i="1"/>
  <c r="AI3250" i="1"/>
  <c r="AH3250" i="1"/>
  <c r="AG3250" i="1"/>
  <c r="AF3250" i="1"/>
  <c r="AE3250" i="1"/>
  <c r="AD3250" i="1"/>
  <c r="AC3250" i="1"/>
  <c r="AU3249" i="1"/>
  <c r="AT3249" i="1"/>
  <c r="AS3249" i="1"/>
  <c r="AR3249" i="1"/>
  <c r="AP3249" i="1"/>
  <c r="AN3249" i="1"/>
  <c r="AM3249" i="1"/>
  <c r="AO3249" i="1" s="1"/>
  <c r="AL3249" i="1"/>
  <c r="AJ3249" i="1"/>
  <c r="AI3249" i="1"/>
  <c r="AH3249" i="1"/>
  <c r="AG3249" i="1"/>
  <c r="AF3249" i="1"/>
  <c r="AE3249" i="1"/>
  <c r="AD3249" i="1"/>
  <c r="AC3249" i="1"/>
  <c r="AU3248" i="1"/>
  <c r="AT3248" i="1"/>
  <c r="AS3248" i="1"/>
  <c r="AR3248" i="1"/>
  <c r="AP3248" i="1"/>
  <c r="AO3248" i="1"/>
  <c r="AN3248" i="1"/>
  <c r="AM3248" i="1"/>
  <c r="AQ3248" i="1" s="1"/>
  <c r="AL3248" i="1"/>
  <c r="AJ3248" i="1"/>
  <c r="AI3248" i="1"/>
  <c r="AH3248" i="1"/>
  <c r="AG3248" i="1"/>
  <c r="AF3248" i="1"/>
  <c r="AE3248" i="1"/>
  <c r="AD3248" i="1"/>
  <c r="AC3248" i="1"/>
  <c r="AU3247" i="1"/>
  <c r="AT3247" i="1"/>
  <c r="AS3247" i="1"/>
  <c r="AR3247" i="1"/>
  <c r="AP3247" i="1"/>
  <c r="AN3247" i="1"/>
  <c r="AM3247" i="1"/>
  <c r="AO3247" i="1" s="1"/>
  <c r="AL3247" i="1"/>
  <c r="AJ3247" i="1"/>
  <c r="AI3247" i="1"/>
  <c r="AH3247" i="1"/>
  <c r="AG3247" i="1"/>
  <c r="AF3247" i="1"/>
  <c r="AE3247" i="1"/>
  <c r="AD3247" i="1"/>
  <c r="AC3247" i="1"/>
  <c r="AU3246" i="1"/>
  <c r="AT3246" i="1"/>
  <c r="AS3246" i="1"/>
  <c r="AR3246" i="1"/>
  <c r="AP3246" i="1"/>
  <c r="AO3246" i="1"/>
  <c r="AN3246" i="1"/>
  <c r="AM3246" i="1"/>
  <c r="AQ3246" i="1" s="1"/>
  <c r="AL3246" i="1"/>
  <c r="AJ3246" i="1"/>
  <c r="AI3246" i="1"/>
  <c r="AH3246" i="1"/>
  <c r="AG3246" i="1"/>
  <c r="AF3246" i="1"/>
  <c r="AE3246" i="1"/>
  <c r="AD3246" i="1"/>
  <c r="AC3246" i="1"/>
  <c r="AU3245" i="1"/>
  <c r="AT3245" i="1"/>
  <c r="AS3245" i="1"/>
  <c r="AR3245" i="1"/>
  <c r="AP3245" i="1"/>
  <c r="AN3245" i="1"/>
  <c r="AM3245" i="1"/>
  <c r="AO3245" i="1" s="1"/>
  <c r="AL3245" i="1"/>
  <c r="AJ3245" i="1"/>
  <c r="AI3245" i="1"/>
  <c r="AH3245" i="1"/>
  <c r="AG3245" i="1"/>
  <c r="AF3245" i="1"/>
  <c r="AE3245" i="1"/>
  <c r="AD3245" i="1"/>
  <c r="AC3245" i="1"/>
  <c r="AU3244" i="1"/>
  <c r="AT3244" i="1"/>
  <c r="AS3244" i="1"/>
  <c r="AR3244" i="1"/>
  <c r="AP3244" i="1"/>
  <c r="AO3244" i="1"/>
  <c r="AN3244" i="1"/>
  <c r="AM3244" i="1"/>
  <c r="AQ3244" i="1" s="1"/>
  <c r="AL3244" i="1"/>
  <c r="AJ3244" i="1"/>
  <c r="AI3244" i="1"/>
  <c r="AH3244" i="1"/>
  <c r="AG3244" i="1"/>
  <c r="AF3244" i="1"/>
  <c r="AE3244" i="1"/>
  <c r="AD3244" i="1"/>
  <c r="AC3244" i="1"/>
  <c r="AU3243" i="1"/>
  <c r="AT3243" i="1"/>
  <c r="AS3243" i="1"/>
  <c r="AR3243" i="1"/>
  <c r="AP3243" i="1"/>
  <c r="AN3243" i="1"/>
  <c r="AM3243" i="1"/>
  <c r="AO3243" i="1" s="1"/>
  <c r="AL3243" i="1"/>
  <c r="AJ3243" i="1"/>
  <c r="AI3243" i="1"/>
  <c r="AH3243" i="1"/>
  <c r="AG3243" i="1"/>
  <c r="AF3243" i="1"/>
  <c r="AE3243" i="1"/>
  <c r="AD3243" i="1"/>
  <c r="AC3243" i="1"/>
  <c r="AU3242" i="1"/>
  <c r="AT3242" i="1"/>
  <c r="AS3242" i="1"/>
  <c r="AR3242" i="1"/>
  <c r="AP3242" i="1"/>
  <c r="AO3242" i="1"/>
  <c r="AN3242" i="1"/>
  <c r="AM3242" i="1"/>
  <c r="AQ3242" i="1" s="1"/>
  <c r="AL3242" i="1"/>
  <c r="AJ3242" i="1"/>
  <c r="AI3242" i="1"/>
  <c r="AH3242" i="1"/>
  <c r="AG3242" i="1"/>
  <c r="AF3242" i="1"/>
  <c r="AE3242" i="1"/>
  <c r="AD3242" i="1"/>
  <c r="AC3242" i="1"/>
  <c r="AU3241" i="1"/>
  <c r="AT3241" i="1"/>
  <c r="AS3241" i="1"/>
  <c r="AR3241" i="1"/>
  <c r="AP3241" i="1"/>
  <c r="AN3241" i="1"/>
  <c r="AM3241" i="1"/>
  <c r="AO3241" i="1" s="1"/>
  <c r="AL3241" i="1"/>
  <c r="AJ3241" i="1"/>
  <c r="AI3241" i="1"/>
  <c r="AH3241" i="1"/>
  <c r="AG3241" i="1"/>
  <c r="AF3241" i="1"/>
  <c r="AE3241" i="1"/>
  <c r="AD3241" i="1"/>
  <c r="AC3241" i="1"/>
  <c r="AU3240" i="1"/>
  <c r="AT3240" i="1"/>
  <c r="AS3240" i="1"/>
  <c r="AR3240" i="1"/>
  <c r="AP3240" i="1"/>
  <c r="AO3240" i="1"/>
  <c r="AN3240" i="1"/>
  <c r="AM3240" i="1"/>
  <c r="AQ3240" i="1" s="1"/>
  <c r="AL3240" i="1"/>
  <c r="AJ3240" i="1"/>
  <c r="AI3240" i="1"/>
  <c r="AH3240" i="1"/>
  <c r="AG3240" i="1"/>
  <c r="AF3240" i="1"/>
  <c r="AE3240" i="1"/>
  <c r="AD3240" i="1"/>
  <c r="AC3240" i="1"/>
  <c r="AU3239" i="1"/>
  <c r="AT3239" i="1"/>
  <c r="AS3239" i="1"/>
  <c r="AR3239" i="1"/>
  <c r="AP3239" i="1"/>
  <c r="AN3239" i="1"/>
  <c r="AM3239" i="1"/>
  <c r="AO3239" i="1" s="1"/>
  <c r="AL3239" i="1"/>
  <c r="AJ3239" i="1"/>
  <c r="AI3239" i="1"/>
  <c r="AH3239" i="1"/>
  <c r="AG3239" i="1"/>
  <c r="AF3239" i="1"/>
  <c r="AE3239" i="1"/>
  <c r="AD3239" i="1"/>
  <c r="AC3239" i="1"/>
  <c r="AU3238" i="1"/>
  <c r="AT3238" i="1"/>
  <c r="AS3238" i="1"/>
  <c r="AR3238" i="1"/>
  <c r="AP3238" i="1"/>
  <c r="AO3238" i="1"/>
  <c r="AN3238" i="1"/>
  <c r="AM3238" i="1"/>
  <c r="AQ3238" i="1" s="1"/>
  <c r="AL3238" i="1"/>
  <c r="AJ3238" i="1"/>
  <c r="AI3238" i="1"/>
  <c r="AH3238" i="1"/>
  <c r="AG3238" i="1"/>
  <c r="AF3238" i="1"/>
  <c r="AE3238" i="1"/>
  <c r="AD3238" i="1"/>
  <c r="AC3238" i="1"/>
  <c r="AU3237" i="1"/>
  <c r="AT3237" i="1"/>
  <c r="AS3237" i="1"/>
  <c r="AR3237" i="1"/>
  <c r="AP3237" i="1"/>
  <c r="AN3237" i="1"/>
  <c r="AM3237" i="1"/>
  <c r="AO3237" i="1" s="1"/>
  <c r="AL3237" i="1"/>
  <c r="AJ3237" i="1"/>
  <c r="AI3237" i="1"/>
  <c r="AH3237" i="1"/>
  <c r="AG3237" i="1"/>
  <c r="AF3237" i="1"/>
  <c r="AE3237" i="1"/>
  <c r="AD3237" i="1"/>
  <c r="AC3237" i="1"/>
  <c r="AU3236" i="1"/>
  <c r="AT3236" i="1"/>
  <c r="AS3236" i="1"/>
  <c r="AR3236" i="1"/>
  <c r="AP3236" i="1"/>
  <c r="AO3236" i="1"/>
  <c r="AN3236" i="1"/>
  <c r="AM3236" i="1"/>
  <c r="AQ3236" i="1" s="1"/>
  <c r="AL3236" i="1"/>
  <c r="AJ3236" i="1"/>
  <c r="AI3236" i="1"/>
  <c r="AH3236" i="1"/>
  <c r="AG3236" i="1"/>
  <c r="AF3236" i="1"/>
  <c r="AE3236" i="1"/>
  <c r="AD3236" i="1"/>
  <c r="AC3236" i="1"/>
  <c r="AU3235" i="1"/>
  <c r="AT3235" i="1"/>
  <c r="AS3235" i="1"/>
  <c r="AP3235" i="1"/>
  <c r="AN3235" i="1"/>
  <c r="AM3235" i="1"/>
  <c r="AO3235" i="1" s="1"/>
  <c r="AL3235" i="1"/>
  <c r="AJ3235" i="1"/>
  <c r="AI3235" i="1"/>
  <c r="AH3235" i="1"/>
  <c r="AG3235" i="1"/>
  <c r="AF3235" i="1"/>
  <c r="AE3235" i="1"/>
  <c r="AD3235" i="1"/>
  <c r="AC3235" i="1"/>
  <c r="AU3234" i="1"/>
  <c r="AT3234" i="1"/>
  <c r="AS3234" i="1"/>
  <c r="AP3234" i="1"/>
  <c r="AO3234" i="1"/>
  <c r="AN3234" i="1"/>
  <c r="AM3234" i="1"/>
  <c r="AQ3234" i="1" s="1"/>
  <c r="AL3234" i="1"/>
  <c r="AJ3234" i="1"/>
  <c r="AI3234" i="1"/>
  <c r="AH3234" i="1"/>
  <c r="AG3234" i="1"/>
  <c r="AF3234" i="1"/>
  <c r="AE3234" i="1"/>
  <c r="AD3234" i="1"/>
  <c r="AC3234" i="1"/>
  <c r="AU3233" i="1"/>
  <c r="AT3233" i="1"/>
  <c r="AS3233" i="1"/>
  <c r="AR3233" i="1"/>
  <c r="AN3233" i="1"/>
  <c r="AM3233" i="1"/>
  <c r="AQ3233" i="1" s="1"/>
  <c r="AL3233" i="1"/>
  <c r="AJ3233" i="1"/>
  <c r="AI3233" i="1"/>
  <c r="AH3233" i="1"/>
  <c r="AG3233" i="1"/>
  <c r="AF3233" i="1"/>
  <c r="AE3233" i="1"/>
  <c r="AD3233" i="1"/>
  <c r="AC3233" i="1"/>
  <c r="AU3232" i="1"/>
  <c r="AT3232" i="1"/>
  <c r="AS3232" i="1"/>
  <c r="AR3232" i="1"/>
  <c r="AP3232" i="1"/>
  <c r="AO3232" i="1"/>
  <c r="AN3232" i="1"/>
  <c r="AM3232" i="1"/>
  <c r="AQ3232" i="1" s="1"/>
  <c r="AL3232" i="1"/>
  <c r="AJ3232" i="1"/>
  <c r="AI3232" i="1"/>
  <c r="AH3232" i="1"/>
  <c r="AG3232" i="1"/>
  <c r="AF3232" i="1"/>
  <c r="AE3232" i="1"/>
  <c r="AD3232" i="1"/>
  <c r="AC3232" i="1"/>
  <c r="AU3231" i="1"/>
  <c r="AT3231" i="1"/>
  <c r="AS3231" i="1"/>
  <c r="AR3231" i="1"/>
  <c r="AN3231" i="1"/>
  <c r="AM3231" i="1"/>
  <c r="AQ3231" i="1" s="1"/>
  <c r="AL3231" i="1"/>
  <c r="AJ3231" i="1"/>
  <c r="AI3231" i="1"/>
  <c r="AH3231" i="1"/>
  <c r="AG3231" i="1"/>
  <c r="AF3231" i="1"/>
  <c r="AE3231" i="1"/>
  <c r="AD3231" i="1"/>
  <c r="AC3231" i="1"/>
  <c r="AU3230" i="1"/>
  <c r="AT3230" i="1"/>
  <c r="AS3230" i="1"/>
  <c r="AR3230" i="1"/>
  <c r="AP3230" i="1"/>
  <c r="AO3230" i="1"/>
  <c r="AN3230" i="1"/>
  <c r="AM3230" i="1"/>
  <c r="AQ3230" i="1" s="1"/>
  <c r="AL3230" i="1"/>
  <c r="AJ3230" i="1"/>
  <c r="AI3230" i="1"/>
  <c r="AH3230" i="1"/>
  <c r="AG3230" i="1"/>
  <c r="AF3230" i="1"/>
  <c r="AE3230" i="1"/>
  <c r="AD3230" i="1"/>
  <c r="AC3230" i="1"/>
  <c r="AU3229" i="1"/>
  <c r="AT3229" i="1"/>
  <c r="AS3229" i="1"/>
  <c r="AR3229" i="1"/>
  <c r="AN3229" i="1"/>
  <c r="AM3229" i="1"/>
  <c r="AQ3229" i="1" s="1"/>
  <c r="AL3229" i="1"/>
  <c r="AJ3229" i="1"/>
  <c r="AI3229" i="1"/>
  <c r="AH3229" i="1"/>
  <c r="AG3229" i="1"/>
  <c r="AF3229" i="1"/>
  <c r="AE3229" i="1"/>
  <c r="AD3229" i="1"/>
  <c r="AC3229" i="1"/>
  <c r="AU3228" i="1"/>
  <c r="AT3228" i="1"/>
  <c r="AS3228" i="1"/>
  <c r="AR3228" i="1"/>
  <c r="AP3228" i="1"/>
  <c r="AO3228" i="1"/>
  <c r="AN3228" i="1"/>
  <c r="AM3228" i="1"/>
  <c r="AQ3228" i="1" s="1"/>
  <c r="AL3228" i="1"/>
  <c r="AJ3228" i="1"/>
  <c r="AI3228" i="1"/>
  <c r="AH3228" i="1"/>
  <c r="AG3228" i="1"/>
  <c r="AF3228" i="1"/>
  <c r="AE3228" i="1"/>
  <c r="AD3228" i="1"/>
  <c r="AC3228" i="1"/>
  <c r="AU3227" i="1"/>
  <c r="AT3227" i="1"/>
  <c r="AS3227" i="1"/>
  <c r="AR3227" i="1"/>
  <c r="AN3227" i="1"/>
  <c r="AM3227" i="1"/>
  <c r="AQ3227" i="1" s="1"/>
  <c r="AL3227" i="1"/>
  <c r="AJ3227" i="1"/>
  <c r="AI3227" i="1"/>
  <c r="AH3227" i="1"/>
  <c r="AG3227" i="1"/>
  <c r="AF3227" i="1"/>
  <c r="AE3227" i="1"/>
  <c r="AD3227" i="1"/>
  <c r="AC3227" i="1"/>
  <c r="AU3226" i="1"/>
  <c r="AT3226" i="1"/>
  <c r="AS3226" i="1"/>
  <c r="AR3226" i="1"/>
  <c r="AP3226" i="1"/>
  <c r="AO3226" i="1"/>
  <c r="AN3226" i="1"/>
  <c r="AM3226" i="1"/>
  <c r="AQ3226" i="1" s="1"/>
  <c r="AL3226" i="1"/>
  <c r="AJ3226" i="1"/>
  <c r="AI3226" i="1"/>
  <c r="AH3226" i="1"/>
  <c r="AG3226" i="1"/>
  <c r="AF3226" i="1"/>
  <c r="AE3226" i="1"/>
  <c r="AD3226" i="1"/>
  <c r="AC3226" i="1"/>
  <c r="AU3225" i="1"/>
  <c r="AT3225" i="1"/>
  <c r="AS3225" i="1"/>
  <c r="AR3225" i="1"/>
  <c r="AN3225" i="1"/>
  <c r="AM3225" i="1"/>
  <c r="AQ3225" i="1" s="1"/>
  <c r="AL3225" i="1"/>
  <c r="AJ3225" i="1"/>
  <c r="AI3225" i="1"/>
  <c r="AH3225" i="1"/>
  <c r="AG3225" i="1"/>
  <c r="AF3225" i="1"/>
  <c r="AE3225" i="1"/>
  <c r="AD3225" i="1"/>
  <c r="AC3225" i="1"/>
  <c r="AU3224" i="1"/>
  <c r="AT3224" i="1"/>
  <c r="AS3224" i="1"/>
  <c r="AR3224" i="1"/>
  <c r="AP3224" i="1"/>
  <c r="AO3224" i="1"/>
  <c r="AN3224" i="1"/>
  <c r="AM3224" i="1"/>
  <c r="AQ3224" i="1" s="1"/>
  <c r="AL3224" i="1"/>
  <c r="AJ3224" i="1"/>
  <c r="AI3224" i="1"/>
  <c r="AH3224" i="1"/>
  <c r="AG3224" i="1"/>
  <c r="AF3224" i="1"/>
  <c r="AE3224" i="1"/>
  <c r="AD3224" i="1"/>
  <c r="AC3224" i="1"/>
  <c r="AU3223" i="1"/>
  <c r="AT3223" i="1"/>
  <c r="AS3223" i="1"/>
  <c r="AR3223" i="1"/>
  <c r="AN3223" i="1"/>
  <c r="AM3223" i="1"/>
  <c r="AQ3223" i="1" s="1"/>
  <c r="AL3223" i="1"/>
  <c r="AJ3223" i="1"/>
  <c r="AI3223" i="1"/>
  <c r="AH3223" i="1"/>
  <c r="AG3223" i="1"/>
  <c r="AF3223" i="1"/>
  <c r="AE3223" i="1"/>
  <c r="AD3223" i="1"/>
  <c r="AC3223" i="1"/>
  <c r="AU3222" i="1"/>
  <c r="AT3222" i="1"/>
  <c r="AS3222" i="1"/>
  <c r="AR3222" i="1"/>
  <c r="AP3222" i="1"/>
  <c r="AO3222" i="1"/>
  <c r="AN3222" i="1"/>
  <c r="AM3222" i="1"/>
  <c r="AQ3222" i="1" s="1"/>
  <c r="AL3222" i="1"/>
  <c r="AJ3222" i="1"/>
  <c r="AI3222" i="1"/>
  <c r="AH3222" i="1"/>
  <c r="AG3222" i="1"/>
  <c r="AF3222" i="1"/>
  <c r="AE3222" i="1"/>
  <c r="AD3222" i="1"/>
  <c r="AC3222" i="1"/>
  <c r="AU3221" i="1"/>
  <c r="AT3221" i="1"/>
  <c r="AS3221" i="1"/>
  <c r="AR3221" i="1"/>
  <c r="AN3221" i="1"/>
  <c r="AM3221" i="1"/>
  <c r="AQ3221" i="1" s="1"/>
  <c r="AL3221" i="1"/>
  <c r="AJ3221" i="1"/>
  <c r="AI3221" i="1"/>
  <c r="AH3221" i="1"/>
  <c r="AG3221" i="1"/>
  <c r="AF3221" i="1"/>
  <c r="AE3221" i="1"/>
  <c r="AD3221" i="1"/>
  <c r="AC3221" i="1"/>
  <c r="AU3220" i="1"/>
  <c r="AT3220" i="1"/>
  <c r="AS3220" i="1"/>
  <c r="AR3220" i="1"/>
  <c r="AP3220" i="1"/>
  <c r="AO3220" i="1"/>
  <c r="AN3220" i="1"/>
  <c r="AM3220" i="1"/>
  <c r="AQ3220" i="1" s="1"/>
  <c r="AL3220" i="1"/>
  <c r="AJ3220" i="1"/>
  <c r="AI3220" i="1"/>
  <c r="AH3220" i="1"/>
  <c r="AG3220" i="1"/>
  <c r="AF3220" i="1"/>
  <c r="AE3220" i="1"/>
  <c r="AD3220" i="1"/>
  <c r="AC3220" i="1"/>
  <c r="AU3219" i="1"/>
  <c r="AT3219" i="1"/>
  <c r="AS3219" i="1"/>
  <c r="AR3219" i="1"/>
  <c r="AN3219" i="1"/>
  <c r="AM3219" i="1"/>
  <c r="AQ3219" i="1" s="1"/>
  <c r="AL3219" i="1"/>
  <c r="AJ3219" i="1"/>
  <c r="AI3219" i="1"/>
  <c r="AH3219" i="1"/>
  <c r="AG3219" i="1"/>
  <c r="AF3219" i="1"/>
  <c r="AE3219" i="1"/>
  <c r="AD3219" i="1"/>
  <c r="AC3219" i="1"/>
  <c r="AU3218" i="1"/>
  <c r="AT3218" i="1"/>
  <c r="AS3218" i="1"/>
  <c r="AR3218" i="1"/>
  <c r="AP3218" i="1"/>
  <c r="AO3218" i="1"/>
  <c r="AN3218" i="1"/>
  <c r="AM3218" i="1"/>
  <c r="AQ3218" i="1" s="1"/>
  <c r="AL3218" i="1"/>
  <c r="AJ3218" i="1"/>
  <c r="AI3218" i="1"/>
  <c r="AH3218" i="1"/>
  <c r="AG3218" i="1"/>
  <c r="AF3218" i="1"/>
  <c r="AE3218" i="1"/>
  <c r="AD3218" i="1"/>
  <c r="AC3218" i="1"/>
  <c r="AU3217" i="1"/>
  <c r="AT3217" i="1"/>
  <c r="AS3217" i="1"/>
  <c r="AR3217" i="1"/>
  <c r="AN3217" i="1"/>
  <c r="AM3217" i="1"/>
  <c r="AQ3217" i="1" s="1"/>
  <c r="AL3217" i="1"/>
  <c r="AJ3217" i="1"/>
  <c r="AI3217" i="1"/>
  <c r="AH3217" i="1"/>
  <c r="AG3217" i="1"/>
  <c r="AF3217" i="1"/>
  <c r="AE3217" i="1"/>
  <c r="AD3217" i="1"/>
  <c r="AC3217" i="1"/>
  <c r="AU3216" i="1"/>
  <c r="AT3216" i="1"/>
  <c r="AS3216" i="1"/>
  <c r="AR3216" i="1"/>
  <c r="AP3216" i="1"/>
  <c r="AO3216" i="1"/>
  <c r="AN3216" i="1"/>
  <c r="AM3216" i="1"/>
  <c r="AQ3216" i="1" s="1"/>
  <c r="AL3216" i="1"/>
  <c r="AJ3216" i="1"/>
  <c r="AI3216" i="1"/>
  <c r="AH3216" i="1"/>
  <c r="AG3216" i="1"/>
  <c r="AF3216" i="1"/>
  <c r="AE3216" i="1"/>
  <c r="AD3216" i="1"/>
  <c r="AC3216" i="1"/>
  <c r="AU3215" i="1"/>
  <c r="AT3215" i="1"/>
  <c r="AS3215" i="1"/>
  <c r="AR3215" i="1"/>
  <c r="AN3215" i="1"/>
  <c r="AM3215" i="1"/>
  <c r="AQ3215" i="1" s="1"/>
  <c r="AL3215" i="1"/>
  <c r="AJ3215" i="1"/>
  <c r="AI3215" i="1"/>
  <c r="AH3215" i="1"/>
  <c r="AG3215" i="1"/>
  <c r="AF3215" i="1"/>
  <c r="AE3215" i="1"/>
  <c r="AD3215" i="1"/>
  <c r="AC3215" i="1"/>
  <c r="AU3214" i="1"/>
  <c r="AT3214" i="1"/>
  <c r="AS3214" i="1"/>
  <c r="AR3214" i="1"/>
  <c r="AP3214" i="1"/>
  <c r="AO3214" i="1"/>
  <c r="AN3214" i="1"/>
  <c r="AM3214" i="1"/>
  <c r="AQ3214" i="1" s="1"/>
  <c r="AL3214" i="1"/>
  <c r="AJ3214" i="1"/>
  <c r="AI3214" i="1"/>
  <c r="AH3214" i="1"/>
  <c r="AG3214" i="1"/>
  <c r="AF3214" i="1"/>
  <c r="AE3214" i="1"/>
  <c r="AD3214" i="1"/>
  <c r="AC3214" i="1"/>
  <c r="AU3213" i="1"/>
  <c r="AT3213" i="1"/>
  <c r="AS3213" i="1"/>
  <c r="AR3213" i="1"/>
  <c r="AN3213" i="1"/>
  <c r="AM3213" i="1"/>
  <c r="AQ3213" i="1" s="1"/>
  <c r="AL3213" i="1"/>
  <c r="AJ3213" i="1"/>
  <c r="AI3213" i="1"/>
  <c r="AH3213" i="1"/>
  <c r="AG3213" i="1"/>
  <c r="AF3213" i="1"/>
  <c r="AE3213" i="1"/>
  <c r="AD3213" i="1"/>
  <c r="AC3213" i="1"/>
  <c r="AU3212" i="1"/>
  <c r="AT3212" i="1"/>
  <c r="AS3212" i="1"/>
  <c r="AR3212" i="1"/>
  <c r="AP3212" i="1"/>
  <c r="AO3212" i="1"/>
  <c r="AN3212" i="1"/>
  <c r="AM3212" i="1"/>
  <c r="AQ3212" i="1" s="1"/>
  <c r="AL3212" i="1"/>
  <c r="AJ3212" i="1"/>
  <c r="AI3212" i="1"/>
  <c r="AH3212" i="1"/>
  <c r="AG3212" i="1"/>
  <c r="AF3212" i="1"/>
  <c r="AE3212" i="1"/>
  <c r="AD3212" i="1"/>
  <c r="AC3212" i="1"/>
  <c r="AU3211" i="1"/>
  <c r="AT3211" i="1"/>
  <c r="AS3211" i="1"/>
  <c r="AR3211" i="1"/>
  <c r="AN3211" i="1"/>
  <c r="AM3211" i="1"/>
  <c r="AQ3211" i="1" s="1"/>
  <c r="AL3211" i="1"/>
  <c r="AJ3211" i="1"/>
  <c r="AI3211" i="1"/>
  <c r="AH3211" i="1"/>
  <c r="AG3211" i="1"/>
  <c r="AF3211" i="1"/>
  <c r="AE3211" i="1"/>
  <c r="AD3211" i="1"/>
  <c r="AC3211" i="1"/>
  <c r="AU3210" i="1"/>
  <c r="AT3210" i="1"/>
  <c r="AS3210" i="1"/>
  <c r="AR3210" i="1"/>
  <c r="AP3210" i="1"/>
  <c r="AO3210" i="1"/>
  <c r="AN3210" i="1"/>
  <c r="AM3210" i="1"/>
  <c r="AQ3210" i="1" s="1"/>
  <c r="AL3210" i="1"/>
  <c r="AJ3210" i="1"/>
  <c r="AI3210" i="1"/>
  <c r="AH3210" i="1"/>
  <c r="AG3210" i="1"/>
  <c r="AF3210" i="1"/>
  <c r="AE3210" i="1"/>
  <c r="AD3210" i="1"/>
  <c r="AC3210" i="1"/>
  <c r="AU3209" i="1"/>
  <c r="AT3209" i="1"/>
  <c r="AS3209" i="1"/>
  <c r="AR3209" i="1"/>
  <c r="AN3209" i="1"/>
  <c r="AM3209" i="1"/>
  <c r="AQ3209" i="1" s="1"/>
  <c r="AL3209" i="1"/>
  <c r="AJ3209" i="1"/>
  <c r="AI3209" i="1"/>
  <c r="AH3209" i="1"/>
  <c r="AG3209" i="1"/>
  <c r="AF3209" i="1"/>
  <c r="AE3209" i="1"/>
  <c r="AD3209" i="1"/>
  <c r="AC3209" i="1"/>
  <c r="AU3208" i="1"/>
  <c r="AT3208" i="1"/>
  <c r="AS3208" i="1"/>
  <c r="AR3208" i="1"/>
  <c r="AP3208" i="1"/>
  <c r="AO3208" i="1"/>
  <c r="AN3208" i="1"/>
  <c r="AM3208" i="1"/>
  <c r="AQ3208" i="1" s="1"/>
  <c r="AL3208" i="1"/>
  <c r="AJ3208" i="1"/>
  <c r="AI3208" i="1"/>
  <c r="AH3208" i="1"/>
  <c r="AG3208" i="1"/>
  <c r="AF3208" i="1"/>
  <c r="AE3208" i="1"/>
  <c r="AD3208" i="1"/>
  <c r="AC3208" i="1"/>
  <c r="AU3207" i="1"/>
  <c r="AT3207" i="1"/>
  <c r="AS3207" i="1"/>
  <c r="AR3207" i="1"/>
  <c r="AN3207" i="1"/>
  <c r="AM3207" i="1"/>
  <c r="AQ3207" i="1" s="1"/>
  <c r="AL3207" i="1"/>
  <c r="AJ3207" i="1"/>
  <c r="AI3207" i="1"/>
  <c r="AH3207" i="1"/>
  <c r="AG3207" i="1"/>
  <c r="AF3207" i="1"/>
  <c r="AE3207" i="1"/>
  <c r="AD3207" i="1"/>
  <c r="AC3207" i="1"/>
  <c r="AU3206" i="1"/>
  <c r="AT3206" i="1"/>
  <c r="AS3206" i="1"/>
  <c r="AR3206" i="1"/>
  <c r="AP3206" i="1"/>
  <c r="AO3206" i="1"/>
  <c r="AN3206" i="1"/>
  <c r="AM3206" i="1"/>
  <c r="AQ3206" i="1" s="1"/>
  <c r="AL3206" i="1"/>
  <c r="AJ3206" i="1"/>
  <c r="AI3206" i="1"/>
  <c r="AH3206" i="1"/>
  <c r="AG3206" i="1"/>
  <c r="AF3206" i="1"/>
  <c r="AE3206" i="1"/>
  <c r="AD3206" i="1"/>
  <c r="AC3206" i="1"/>
  <c r="AU3205" i="1"/>
  <c r="AT3205" i="1"/>
  <c r="AS3205" i="1"/>
  <c r="AR3205" i="1"/>
  <c r="AN3205" i="1"/>
  <c r="AM3205" i="1"/>
  <c r="AQ3205" i="1" s="1"/>
  <c r="AL3205" i="1"/>
  <c r="AJ3205" i="1"/>
  <c r="AI3205" i="1"/>
  <c r="AH3205" i="1"/>
  <c r="AG3205" i="1"/>
  <c r="AF3205" i="1"/>
  <c r="AE3205" i="1"/>
  <c r="AD3205" i="1"/>
  <c r="AC3205" i="1"/>
  <c r="AU3204" i="1"/>
  <c r="AT3204" i="1"/>
  <c r="AS3204" i="1"/>
  <c r="AR3204" i="1"/>
  <c r="AP3204" i="1"/>
  <c r="AO3204" i="1"/>
  <c r="AN3204" i="1"/>
  <c r="AM3204" i="1"/>
  <c r="AQ3204" i="1" s="1"/>
  <c r="AL3204" i="1"/>
  <c r="AJ3204" i="1"/>
  <c r="AI3204" i="1"/>
  <c r="AH3204" i="1"/>
  <c r="AG3204" i="1"/>
  <c r="AF3204" i="1"/>
  <c r="AE3204" i="1"/>
  <c r="AD3204" i="1"/>
  <c r="AC3204" i="1"/>
  <c r="AU3203" i="1"/>
  <c r="AT3203" i="1"/>
  <c r="AS3203" i="1"/>
  <c r="AR3203" i="1"/>
  <c r="AN3203" i="1"/>
  <c r="AM3203" i="1"/>
  <c r="AQ3203" i="1" s="1"/>
  <c r="AL3203" i="1"/>
  <c r="AJ3203" i="1"/>
  <c r="AI3203" i="1"/>
  <c r="AH3203" i="1"/>
  <c r="AG3203" i="1"/>
  <c r="AF3203" i="1"/>
  <c r="AE3203" i="1"/>
  <c r="AD3203" i="1"/>
  <c r="AC3203" i="1"/>
  <c r="AU3202" i="1"/>
  <c r="AT3202" i="1"/>
  <c r="AS3202" i="1"/>
  <c r="AR3202" i="1"/>
  <c r="AP3202" i="1"/>
  <c r="AO3202" i="1"/>
  <c r="AN3202" i="1"/>
  <c r="AM3202" i="1"/>
  <c r="AQ3202" i="1" s="1"/>
  <c r="AL3202" i="1"/>
  <c r="AJ3202" i="1"/>
  <c r="AI3202" i="1"/>
  <c r="AH3202" i="1"/>
  <c r="AG3202" i="1"/>
  <c r="AF3202" i="1"/>
  <c r="AE3202" i="1"/>
  <c r="AD3202" i="1"/>
  <c r="AC3202" i="1"/>
  <c r="AU3201" i="1"/>
  <c r="AT3201" i="1"/>
  <c r="AS3201" i="1"/>
  <c r="AR3201" i="1"/>
  <c r="AN3201" i="1"/>
  <c r="AM3201" i="1"/>
  <c r="AQ3201" i="1" s="1"/>
  <c r="AL3201" i="1"/>
  <c r="AJ3201" i="1"/>
  <c r="AI3201" i="1"/>
  <c r="AH3201" i="1"/>
  <c r="AG3201" i="1"/>
  <c r="AF3201" i="1"/>
  <c r="AE3201" i="1"/>
  <c r="AD3201" i="1"/>
  <c r="AC3201" i="1"/>
  <c r="AU3200" i="1"/>
  <c r="AT3200" i="1"/>
  <c r="AS3200" i="1"/>
  <c r="AR3200" i="1"/>
  <c r="AP3200" i="1"/>
  <c r="AO3200" i="1"/>
  <c r="AN3200" i="1"/>
  <c r="AM3200" i="1"/>
  <c r="AQ3200" i="1" s="1"/>
  <c r="AL3200" i="1"/>
  <c r="AJ3200" i="1"/>
  <c r="AI3200" i="1"/>
  <c r="AH3200" i="1"/>
  <c r="AG3200" i="1"/>
  <c r="AF3200" i="1"/>
  <c r="AE3200" i="1"/>
  <c r="AD3200" i="1"/>
  <c r="AC3200" i="1"/>
  <c r="AU3199" i="1"/>
  <c r="AT3199" i="1"/>
  <c r="AS3199" i="1"/>
  <c r="AR3199" i="1"/>
  <c r="AN3199" i="1"/>
  <c r="AM3199" i="1"/>
  <c r="AQ3199" i="1" s="1"/>
  <c r="AL3199" i="1"/>
  <c r="AJ3199" i="1"/>
  <c r="AI3199" i="1"/>
  <c r="AH3199" i="1"/>
  <c r="AG3199" i="1"/>
  <c r="AF3199" i="1"/>
  <c r="AE3199" i="1"/>
  <c r="AD3199" i="1"/>
  <c r="AC3199" i="1"/>
  <c r="AU3198" i="1"/>
  <c r="AT3198" i="1"/>
  <c r="AS3198" i="1"/>
  <c r="AR3198" i="1"/>
  <c r="AP3198" i="1"/>
  <c r="AO3198" i="1"/>
  <c r="AN3198" i="1"/>
  <c r="AM3198" i="1"/>
  <c r="AQ3198" i="1" s="1"/>
  <c r="AL3198" i="1"/>
  <c r="AJ3198" i="1"/>
  <c r="AI3198" i="1"/>
  <c r="AH3198" i="1"/>
  <c r="AG3198" i="1"/>
  <c r="AF3198" i="1"/>
  <c r="AE3198" i="1"/>
  <c r="AD3198" i="1"/>
  <c r="AC3198" i="1"/>
  <c r="AU3197" i="1"/>
  <c r="AT3197" i="1"/>
  <c r="AS3197" i="1"/>
  <c r="AR3197" i="1"/>
  <c r="AN3197" i="1"/>
  <c r="AM3197" i="1"/>
  <c r="AQ3197" i="1" s="1"/>
  <c r="AL3197" i="1"/>
  <c r="AJ3197" i="1"/>
  <c r="AI3197" i="1"/>
  <c r="AH3197" i="1"/>
  <c r="AG3197" i="1"/>
  <c r="AF3197" i="1"/>
  <c r="AE3197" i="1"/>
  <c r="AD3197" i="1"/>
  <c r="AC3197" i="1"/>
  <c r="AU3196" i="1"/>
  <c r="AT3196" i="1"/>
  <c r="AS3196" i="1"/>
  <c r="AR3196" i="1"/>
  <c r="AP3196" i="1"/>
  <c r="AO3196" i="1"/>
  <c r="AN3196" i="1"/>
  <c r="AM3196" i="1"/>
  <c r="AQ3196" i="1" s="1"/>
  <c r="AL3196" i="1"/>
  <c r="AJ3196" i="1"/>
  <c r="AI3196" i="1"/>
  <c r="AH3196" i="1"/>
  <c r="AG3196" i="1"/>
  <c r="AF3196" i="1"/>
  <c r="AE3196" i="1"/>
  <c r="AD3196" i="1"/>
  <c r="AC3196" i="1"/>
  <c r="AU3195" i="1"/>
  <c r="AT3195" i="1"/>
  <c r="AS3195" i="1"/>
  <c r="AR3195" i="1"/>
  <c r="AN3195" i="1"/>
  <c r="AM3195" i="1"/>
  <c r="AQ3195" i="1" s="1"/>
  <c r="AL3195" i="1"/>
  <c r="AJ3195" i="1"/>
  <c r="AI3195" i="1"/>
  <c r="AH3195" i="1"/>
  <c r="AG3195" i="1"/>
  <c r="AF3195" i="1"/>
  <c r="AE3195" i="1"/>
  <c r="AD3195" i="1"/>
  <c r="AC3195" i="1"/>
  <c r="AU3194" i="1"/>
  <c r="AT3194" i="1"/>
  <c r="AS3194" i="1"/>
  <c r="AR3194" i="1"/>
  <c r="AP3194" i="1"/>
  <c r="AO3194" i="1"/>
  <c r="AN3194" i="1"/>
  <c r="AM3194" i="1"/>
  <c r="AQ3194" i="1" s="1"/>
  <c r="AL3194" i="1"/>
  <c r="AJ3194" i="1"/>
  <c r="AI3194" i="1"/>
  <c r="AH3194" i="1"/>
  <c r="AG3194" i="1"/>
  <c r="AF3194" i="1"/>
  <c r="AE3194" i="1"/>
  <c r="AD3194" i="1"/>
  <c r="AC3194" i="1"/>
  <c r="AU3193" i="1"/>
  <c r="AT3193" i="1"/>
  <c r="AS3193" i="1"/>
  <c r="AR3193" i="1"/>
  <c r="AN3193" i="1"/>
  <c r="AM3193" i="1"/>
  <c r="AQ3193" i="1" s="1"/>
  <c r="AL3193" i="1"/>
  <c r="AJ3193" i="1"/>
  <c r="AI3193" i="1"/>
  <c r="AH3193" i="1"/>
  <c r="AG3193" i="1"/>
  <c r="AF3193" i="1"/>
  <c r="AE3193" i="1"/>
  <c r="AD3193" i="1"/>
  <c r="AC3193" i="1"/>
  <c r="AU3192" i="1"/>
  <c r="AT3192" i="1"/>
  <c r="AS3192" i="1"/>
  <c r="AR3192" i="1"/>
  <c r="AP3192" i="1"/>
  <c r="AO3192" i="1"/>
  <c r="AN3192" i="1"/>
  <c r="AM3192" i="1"/>
  <c r="AQ3192" i="1" s="1"/>
  <c r="AL3192" i="1"/>
  <c r="AJ3192" i="1"/>
  <c r="AI3192" i="1"/>
  <c r="AH3192" i="1"/>
  <c r="AG3192" i="1"/>
  <c r="AF3192" i="1"/>
  <c r="AE3192" i="1"/>
  <c r="AD3192" i="1"/>
  <c r="AC3192" i="1"/>
  <c r="AU3191" i="1"/>
  <c r="AT3191" i="1"/>
  <c r="AS3191" i="1"/>
  <c r="AR3191" i="1"/>
  <c r="AN3191" i="1"/>
  <c r="AM3191" i="1"/>
  <c r="AQ3191" i="1" s="1"/>
  <c r="AL3191" i="1"/>
  <c r="AJ3191" i="1"/>
  <c r="AI3191" i="1"/>
  <c r="AH3191" i="1"/>
  <c r="AG3191" i="1"/>
  <c r="AF3191" i="1"/>
  <c r="AE3191" i="1"/>
  <c r="AD3191" i="1"/>
  <c r="AC3191" i="1"/>
  <c r="AU3190" i="1"/>
  <c r="AT3190" i="1"/>
  <c r="AS3190" i="1"/>
  <c r="AR3190" i="1"/>
  <c r="AP3190" i="1"/>
  <c r="AO3190" i="1"/>
  <c r="AN3190" i="1"/>
  <c r="AM3190" i="1"/>
  <c r="AQ3190" i="1" s="1"/>
  <c r="AL3190" i="1"/>
  <c r="AJ3190" i="1"/>
  <c r="AI3190" i="1"/>
  <c r="AH3190" i="1"/>
  <c r="AG3190" i="1"/>
  <c r="AF3190" i="1"/>
  <c r="AE3190" i="1"/>
  <c r="AD3190" i="1"/>
  <c r="AC3190" i="1"/>
  <c r="AU3189" i="1"/>
  <c r="AT3189" i="1"/>
  <c r="AS3189" i="1"/>
  <c r="AR3189" i="1"/>
  <c r="AN3189" i="1"/>
  <c r="AM3189" i="1"/>
  <c r="AQ3189" i="1" s="1"/>
  <c r="AL3189" i="1"/>
  <c r="AJ3189" i="1"/>
  <c r="AI3189" i="1"/>
  <c r="AH3189" i="1"/>
  <c r="AG3189" i="1"/>
  <c r="AF3189" i="1"/>
  <c r="AE3189" i="1"/>
  <c r="AD3189" i="1"/>
  <c r="AC3189" i="1"/>
  <c r="AU3188" i="1"/>
  <c r="AT3188" i="1"/>
  <c r="AS3188" i="1"/>
  <c r="AR3188" i="1"/>
  <c r="AP3188" i="1"/>
  <c r="AO3188" i="1"/>
  <c r="AN3188" i="1"/>
  <c r="AM3188" i="1"/>
  <c r="AQ3188" i="1" s="1"/>
  <c r="AL3188" i="1"/>
  <c r="AJ3188" i="1"/>
  <c r="AI3188" i="1"/>
  <c r="AH3188" i="1"/>
  <c r="AG3188" i="1"/>
  <c r="AF3188" i="1"/>
  <c r="AE3188" i="1"/>
  <c r="AD3188" i="1"/>
  <c r="AC3188" i="1"/>
  <c r="AU3187" i="1"/>
  <c r="AT3187" i="1"/>
  <c r="AS3187" i="1"/>
  <c r="AR3187" i="1"/>
  <c r="AQ3187" i="1"/>
  <c r="AN3187" i="1"/>
  <c r="AM3187" i="1"/>
  <c r="AL3187" i="1"/>
  <c r="AJ3187" i="1"/>
  <c r="AI3187" i="1"/>
  <c r="AH3187" i="1"/>
  <c r="AG3187" i="1"/>
  <c r="AF3187" i="1"/>
  <c r="AE3187" i="1"/>
  <c r="AD3187" i="1"/>
  <c r="AC3187" i="1"/>
  <c r="AU3186" i="1"/>
  <c r="AT3186" i="1"/>
  <c r="AS3186" i="1"/>
  <c r="AR3186" i="1"/>
  <c r="AP3186" i="1"/>
  <c r="AO3186" i="1"/>
  <c r="AN3186" i="1"/>
  <c r="AM3186" i="1"/>
  <c r="AQ3186" i="1" s="1"/>
  <c r="AL3186" i="1"/>
  <c r="AJ3186" i="1"/>
  <c r="AI3186" i="1"/>
  <c r="AH3186" i="1"/>
  <c r="AG3186" i="1"/>
  <c r="AF3186" i="1"/>
  <c r="AE3186" i="1"/>
  <c r="AD3186" i="1"/>
  <c r="AC3186" i="1"/>
  <c r="AU3185" i="1"/>
  <c r="AT3185" i="1"/>
  <c r="AS3185" i="1"/>
  <c r="AN3185" i="1"/>
  <c r="AM3185" i="1"/>
  <c r="AR3185" i="1" s="1"/>
  <c r="AL3185" i="1"/>
  <c r="AJ3185" i="1"/>
  <c r="AI3185" i="1"/>
  <c r="AH3185" i="1"/>
  <c r="AG3185" i="1"/>
  <c r="AF3185" i="1"/>
  <c r="AE3185" i="1"/>
  <c r="AD3185" i="1"/>
  <c r="AC3185" i="1"/>
  <c r="AU3184" i="1"/>
  <c r="AT3184" i="1"/>
  <c r="AS3184" i="1"/>
  <c r="AR3184" i="1"/>
  <c r="AP3184" i="1"/>
  <c r="AO3184" i="1"/>
  <c r="AN3184" i="1"/>
  <c r="AM3184" i="1"/>
  <c r="AQ3184" i="1" s="1"/>
  <c r="AL3184" i="1"/>
  <c r="AJ3184" i="1"/>
  <c r="AI3184" i="1"/>
  <c r="AH3184" i="1"/>
  <c r="AG3184" i="1"/>
  <c r="AF3184" i="1"/>
  <c r="AE3184" i="1"/>
  <c r="AD3184" i="1"/>
  <c r="AC3184" i="1"/>
  <c r="AU3183" i="1"/>
  <c r="AT3183" i="1"/>
  <c r="AS3183" i="1"/>
  <c r="AN3183" i="1"/>
  <c r="AM3183" i="1"/>
  <c r="AR3183" i="1" s="1"/>
  <c r="AL3183" i="1"/>
  <c r="AJ3183" i="1"/>
  <c r="AI3183" i="1"/>
  <c r="AH3183" i="1"/>
  <c r="AG3183" i="1"/>
  <c r="AF3183" i="1"/>
  <c r="AE3183" i="1"/>
  <c r="AD3183" i="1"/>
  <c r="AC3183" i="1"/>
  <c r="AU3182" i="1"/>
  <c r="AT3182" i="1"/>
  <c r="AS3182" i="1"/>
  <c r="AR3182" i="1"/>
  <c r="AP3182" i="1"/>
  <c r="AO3182" i="1"/>
  <c r="AN3182" i="1"/>
  <c r="AM3182" i="1"/>
  <c r="AQ3182" i="1" s="1"/>
  <c r="AL3182" i="1"/>
  <c r="AJ3182" i="1"/>
  <c r="AI3182" i="1"/>
  <c r="AH3182" i="1"/>
  <c r="AG3182" i="1"/>
  <c r="AF3182" i="1"/>
  <c r="AE3182" i="1"/>
  <c r="AD3182" i="1"/>
  <c r="AC3182" i="1"/>
  <c r="AU3181" i="1"/>
  <c r="AT3181" i="1"/>
  <c r="AS3181" i="1"/>
  <c r="AQ3181" i="1"/>
  <c r="AN3181" i="1"/>
  <c r="AM3181" i="1"/>
  <c r="AL3181" i="1"/>
  <c r="AJ3181" i="1"/>
  <c r="AI3181" i="1"/>
  <c r="AH3181" i="1"/>
  <c r="AG3181" i="1"/>
  <c r="AF3181" i="1"/>
  <c r="AE3181" i="1"/>
  <c r="AD3181" i="1"/>
  <c r="AC3181" i="1"/>
  <c r="AU3180" i="1"/>
  <c r="AT3180" i="1"/>
  <c r="AS3180" i="1"/>
  <c r="AR3180" i="1"/>
  <c r="AP3180" i="1"/>
  <c r="AO3180" i="1"/>
  <c r="AN3180" i="1"/>
  <c r="AM3180" i="1"/>
  <c r="AQ3180" i="1" s="1"/>
  <c r="AL3180" i="1"/>
  <c r="AJ3180" i="1"/>
  <c r="AI3180" i="1"/>
  <c r="AH3180" i="1"/>
  <c r="AG3180" i="1"/>
  <c r="AF3180" i="1"/>
  <c r="AE3180" i="1"/>
  <c r="AD3180" i="1"/>
  <c r="AC3180" i="1"/>
  <c r="AU3179" i="1"/>
  <c r="AT3179" i="1"/>
  <c r="AS3179" i="1"/>
  <c r="AR3179" i="1"/>
  <c r="AQ3179" i="1"/>
  <c r="AN3179" i="1"/>
  <c r="AM3179" i="1"/>
  <c r="AL3179" i="1"/>
  <c r="AJ3179" i="1"/>
  <c r="AI3179" i="1"/>
  <c r="AH3179" i="1"/>
  <c r="AG3179" i="1"/>
  <c r="AF3179" i="1"/>
  <c r="AE3179" i="1"/>
  <c r="AD3179" i="1"/>
  <c r="AC3179" i="1"/>
  <c r="AU3178" i="1"/>
  <c r="AT3178" i="1"/>
  <c r="AS3178" i="1"/>
  <c r="AR3178" i="1"/>
  <c r="AP3178" i="1"/>
  <c r="AO3178" i="1"/>
  <c r="AN3178" i="1"/>
  <c r="AM3178" i="1"/>
  <c r="AQ3178" i="1" s="1"/>
  <c r="AL3178" i="1"/>
  <c r="AJ3178" i="1"/>
  <c r="AI3178" i="1"/>
  <c r="AH3178" i="1"/>
  <c r="AG3178" i="1"/>
  <c r="AF3178" i="1"/>
  <c r="AE3178" i="1"/>
  <c r="AD3178" i="1"/>
  <c r="AC3178" i="1"/>
  <c r="AU3177" i="1"/>
  <c r="AT3177" i="1"/>
  <c r="AS3177" i="1"/>
  <c r="AN3177" i="1"/>
  <c r="AM3177" i="1"/>
  <c r="AR3177" i="1" s="1"/>
  <c r="AL3177" i="1"/>
  <c r="AJ3177" i="1"/>
  <c r="AI3177" i="1"/>
  <c r="AH3177" i="1"/>
  <c r="AG3177" i="1"/>
  <c r="AF3177" i="1"/>
  <c r="AE3177" i="1"/>
  <c r="AD3177" i="1"/>
  <c r="AC3177" i="1"/>
  <c r="AU3176" i="1"/>
  <c r="AT3176" i="1"/>
  <c r="AS3176" i="1"/>
  <c r="AR3176" i="1"/>
  <c r="AP3176" i="1"/>
  <c r="AO3176" i="1"/>
  <c r="AN3176" i="1"/>
  <c r="AM3176" i="1"/>
  <c r="AQ3176" i="1" s="1"/>
  <c r="AL3176" i="1"/>
  <c r="AJ3176" i="1"/>
  <c r="AI3176" i="1"/>
  <c r="AH3176" i="1"/>
  <c r="AG3176" i="1"/>
  <c r="AF3176" i="1"/>
  <c r="AE3176" i="1"/>
  <c r="AD3176" i="1"/>
  <c r="AC3176" i="1"/>
  <c r="AU3175" i="1"/>
  <c r="AT3175" i="1"/>
  <c r="AS3175" i="1"/>
  <c r="AN3175" i="1"/>
  <c r="AM3175" i="1"/>
  <c r="AR3175" i="1" s="1"/>
  <c r="AL3175" i="1"/>
  <c r="AJ3175" i="1"/>
  <c r="AI3175" i="1"/>
  <c r="AH3175" i="1"/>
  <c r="AG3175" i="1"/>
  <c r="AF3175" i="1"/>
  <c r="AE3175" i="1"/>
  <c r="AD3175" i="1"/>
  <c r="AC3175" i="1"/>
  <c r="AU3174" i="1"/>
  <c r="AT3174" i="1"/>
  <c r="AS3174" i="1"/>
  <c r="AR3174" i="1"/>
  <c r="AP3174" i="1"/>
  <c r="AO3174" i="1"/>
  <c r="AN3174" i="1"/>
  <c r="AM3174" i="1"/>
  <c r="AQ3174" i="1" s="1"/>
  <c r="AL3174" i="1"/>
  <c r="AJ3174" i="1"/>
  <c r="AI3174" i="1"/>
  <c r="AH3174" i="1"/>
  <c r="AG3174" i="1"/>
  <c r="AF3174" i="1"/>
  <c r="AE3174" i="1"/>
  <c r="AD3174" i="1"/>
  <c r="AC3174" i="1"/>
  <c r="AU3173" i="1"/>
  <c r="AT3173" i="1"/>
  <c r="AS3173" i="1"/>
  <c r="AQ3173" i="1"/>
  <c r="AN3173" i="1"/>
  <c r="AM3173" i="1"/>
  <c r="AL3173" i="1"/>
  <c r="AJ3173" i="1"/>
  <c r="AI3173" i="1"/>
  <c r="AH3173" i="1"/>
  <c r="AG3173" i="1"/>
  <c r="AF3173" i="1"/>
  <c r="AE3173" i="1"/>
  <c r="AD3173" i="1"/>
  <c r="AC3173" i="1"/>
  <c r="AU3172" i="1"/>
  <c r="AT3172" i="1"/>
  <c r="AS3172" i="1"/>
  <c r="AR3172" i="1"/>
  <c r="AP3172" i="1"/>
  <c r="AO3172" i="1"/>
  <c r="AN3172" i="1"/>
  <c r="AM3172" i="1"/>
  <c r="AQ3172" i="1" s="1"/>
  <c r="AL3172" i="1"/>
  <c r="AJ3172" i="1"/>
  <c r="AI3172" i="1"/>
  <c r="AH3172" i="1"/>
  <c r="AG3172" i="1"/>
  <c r="AF3172" i="1"/>
  <c r="AE3172" i="1"/>
  <c r="AD3172" i="1"/>
  <c r="AC3172" i="1"/>
  <c r="AU3171" i="1"/>
  <c r="AT3171" i="1"/>
  <c r="AS3171" i="1"/>
  <c r="AR3171" i="1"/>
  <c r="AQ3171" i="1"/>
  <c r="AN3171" i="1"/>
  <c r="AM3171" i="1"/>
  <c r="AL3171" i="1"/>
  <c r="AJ3171" i="1"/>
  <c r="AI3171" i="1"/>
  <c r="AH3171" i="1"/>
  <c r="AG3171" i="1"/>
  <c r="AF3171" i="1"/>
  <c r="AE3171" i="1"/>
  <c r="AD3171" i="1"/>
  <c r="AC3171" i="1"/>
  <c r="AU3170" i="1"/>
  <c r="AT3170" i="1"/>
  <c r="AS3170" i="1"/>
  <c r="AR3170" i="1"/>
  <c r="AP3170" i="1"/>
  <c r="AO3170" i="1"/>
  <c r="AN3170" i="1"/>
  <c r="AM3170" i="1"/>
  <c r="AQ3170" i="1" s="1"/>
  <c r="AL3170" i="1"/>
  <c r="AJ3170" i="1"/>
  <c r="AI3170" i="1"/>
  <c r="AH3170" i="1"/>
  <c r="AG3170" i="1"/>
  <c r="AF3170" i="1"/>
  <c r="AE3170" i="1"/>
  <c r="AD3170" i="1"/>
  <c r="AC3170" i="1"/>
  <c r="AU3169" i="1"/>
  <c r="AT3169" i="1"/>
  <c r="AS3169" i="1"/>
  <c r="AN3169" i="1"/>
  <c r="AM3169" i="1"/>
  <c r="AR3169" i="1" s="1"/>
  <c r="AL3169" i="1"/>
  <c r="AJ3169" i="1"/>
  <c r="AI3169" i="1"/>
  <c r="AH3169" i="1"/>
  <c r="AG3169" i="1"/>
  <c r="AF3169" i="1"/>
  <c r="AE3169" i="1"/>
  <c r="AD3169" i="1"/>
  <c r="AC3169" i="1"/>
  <c r="AU3168" i="1"/>
  <c r="AT3168" i="1"/>
  <c r="AS3168" i="1"/>
  <c r="AR3168" i="1"/>
  <c r="AP3168" i="1"/>
  <c r="AO3168" i="1"/>
  <c r="AN3168" i="1"/>
  <c r="AM3168" i="1"/>
  <c r="AQ3168" i="1" s="1"/>
  <c r="AL3168" i="1"/>
  <c r="AJ3168" i="1"/>
  <c r="AI3168" i="1"/>
  <c r="AH3168" i="1"/>
  <c r="AG3168" i="1"/>
  <c r="AF3168" i="1"/>
  <c r="AE3168" i="1"/>
  <c r="AD3168" i="1"/>
  <c r="AC3168" i="1"/>
  <c r="AU3167" i="1"/>
  <c r="AT3167" i="1"/>
  <c r="AS3167" i="1"/>
  <c r="AN3167" i="1"/>
  <c r="AM3167" i="1"/>
  <c r="AR3167" i="1" s="1"/>
  <c r="AL3167" i="1"/>
  <c r="AJ3167" i="1"/>
  <c r="AI3167" i="1"/>
  <c r="AH3167" i="1"/>
  <c r="AG3167" i="1"/>
  <c r="AF3167" i="1"/>
  <c r="AE3167" i="1"/>
  <c r="AD3167" i="1"/>
  <c r="AC3167" i="1"/>
  <c r="AU3166" i="1"/>
  <c r="AT3166" i="1"/>
  <c r="AS3166" i="1"/>
  <c r="AR3166" i="1"/>
  <c r="AP3166" i="1"/>
  <c r="AO3166" i="1"/>
  <c r="AN3166" i="1"/>
  <c r="AM3166" i="1"/>
  <c r="AQ3166" i="1" s="1"/>
  <c r="AL3166" i="1"/>
  <c r="AJ3166" i="1"/>
  <c r="AI3166" i="1"/>
  <c r="AH3166" i="1"/>
  <c r="AG3166" i="1"/>
  <c r="AF3166" i="1"/>
  <c r="AE3166" i="1"/>
  <c r="AD3166" i="1"/>
  <c r="AC3166" i="1"/>
  <c r="AU3165" i="1"/>
  <c r="AT3165" i="1"/>
  <c r="AS3165" i="1"/>
  <c r="AQ3165" i="1"/>
  <c r="AN3165" i="1"/>
  <c r="AM3165" i="1"/>
  <c r="AL3165" i="1"/>
  <c r="AJ3165" i="1"/>
  <c r="AI3165" i="1"/>
  <c r="AH3165" i="1"/>
  <c r="AG3165" i="1"/>
  <c r="AF3165" i="1"/>
  <c r="AE3165" i="1"/>
  <c r="AD3165" i="1"/>
  <c r="AC3165" i="1"/>
  <c r="AU3164" i="1"/>
  <c r="AT3164" i="1"/>
  <c r="AS3164" i="1"/>
  <c r="AR3164" i="1"/>
  <c r="AP3164" i="1"/>
  <c r="AO3164" i="1"/>
  <c r="AN3164" i="1"/>
  <c r="AM3164" i="1"/>
  <c r="AQ3164" i="1" s="1"/>
  <c r="AL3164" i="1"/>
  <c r="AJ3164" i="1"/>
  <c r="AI3164" i="1"/>
  <c r="AH3164" i="1"/>
  <c r="AG3164" i="1"/>
  <c r="AF3164" i="1"/>
  <c r="AE3164" i="1"/>
  <c r="AD3164" i="1"/>
  <c r="AC3164" i="1"/>
  <c r="AU3163" i="1"/>
  <c r="AT3163" i="1"/>
  <c r="AS3163" i="1"/>
  <c r="AR3163" i="1"/>
  <c r="AQ3163" i="1"/>
  <c r="AN3163" i="1"/>
  <c r="AM3163" i="1"/>
  <c r="AL3163" i="1"/>
  <c r="AJ3163" i="1"/>
  <c r="AI3163" i="1"/>
  <c r="AH3163" i="1"/>
  <c r="AG3163" i="1"/>
  <c r="AF3163" i="1"/>
  <c r="AE3163" i="1"/>
  <c r="AD3163" i="1"/>
  <c r="AC3163" i="1"/>
  <c r="AU3162" i="1"/>
  <c r="AT3162" i="1"/>
  <c r="AS3162" i="1"/>
  <c r="AR3162" i="1"/>
  <c r="AP3162" i="1"/>
  <c r="AO3162" i="1"/>
  <c r="AN3162" i="1"/>
  <c r="AM3162" i="1"/>
  <c r="AQ3162" i="1" s="1"/>
  <c r="AL3162" i="1"/>
  <c r="AJ3162" i="1"/>
  <c r="AI3162" i="1"/>
  <c r="AH3162" i="1"/>
  <c r="AG3162" i="1"/>
  <c r="AF3162" i="1"/>
  <c r="AE3162" i="1"/>
  <c r="AD3162" i="1"/>
  <c r="AC3162" i="1"/>
  <c r="AU3161" i="1"/>
  <c r="AT3161" i="1"/>
  <c r="AS3161" i="1"/>
  <c r="AN3161" i="1"/>
  <c r="AM3161" i="1"/>
  <c r="AR3161" i="1" s="1"/>
  <c r="AL3161" i="1"/>
  <c r="AJ3161" i="1"/>
  <c r="AI3161" i="1"/>
  <c r="AH3161" i="1"/>
  <c r="AG3161" i="1"/>
  <c r="AF3161" i="1"/>
  <c r="AE3161" i="1"/>
  <c r="AD3161" i="1"/>
  <c r="AC3161" i="1"/>
  <c r="AU3160" i="1"/>
  <c r="AT3160" i="1"/>
  <c r="AS3160" i="1"/>
  <c r="AR3160" i="1"/>
  <c r="AP3160" i="1"/>
  <c r="AO3160" i="1"/>
  <c r="AN3160" i="1"/>
  <c r="AM3160" i="1"/>
  <c r="AQ3160" i="1" s="1"/>
  <c r="AL3160" i="1"/>
  <c r="AJ3160" i="1"/>
  <c r="AI3160" i="1"/>
  <c r="AH3160" i="1"/>
  <c r="AG3160" i="1"/>
  <c r="AF3160" i="1"/>
  <c r="AE3160" i="1"/>
  <c r="AD3160" i="1"/>
  <c r="AC3160" i="1"/>
  <c r="AU3159" i="1"/>
  <c r="AT3159" i="1"/>
  <c r="AS3159" i="1"/>
  <c r="AN3159" i="1"/>
  <c r="AM3159" i="1"/>
  <c r="AR3159" i="1" s="1"/>
  <c r="AL3159" i="1"/>
  <c r="AJ3159" i="1"/>
  <c r="AI3159" i="1"/>
  <c r="AH3159" i="1"/>
  <c r="AG3159" i="1"/>
  <c r="AF3159" i="1"/>
  <c r="AE3159" i="1"/>
  <c r="AD3159" i="1"/>
  <c r="AC3159" i="1"/>
  <c r="AU3158" i="1"/>
  <c r="AT3158" i="1"/>
  <c r="AS3158" i="1"/>
  <c r="AR3158" i="1"/>
  <c r="AP3158" i="1"/>
  <c r="AO3158" i="1"/>
  <c r="AN3158" i="1"/>
  <c r="AM3158" i="1"/>
  <c r="AQ3158" i="1" s="1"/>
  <c r="AL3158" i="1"/>
  <c r="AJ3158" i="1"/>
  <c r="AI3158" i="1"/>
  <c r="AH3158" i="1"/>
  <c r="AG3158" i="1"/>
  <c r="AF3158" i="1"/>
  <c r="AE3158" i="1"/>
  <c r="AD3158" i="1"/>
  <c r="AC3158" i="1"/>
  <c r="AU3157" i="1"/>
  <c r="AT3157" i="1"/>
  <c r="AS3157" i="1"/>
  <c r="AQ3157" i="1"/>
  <c r="AN3157" i="1"/>
  <c r="AM3157" i="1"/>
  <c r="AL3157" i="1"/>
  <c r="AJ3157" i="1"/>
  <c r="AI3157" i="1"/>
  <c r="AH3157" i="1"/>
  <c r="AG3157" i="1"/>
  <c r="AF3157" i="1"/>
  <c r="AE3157" i="1"/>
  <c r="AD3157" i="1"/>
  <c r="AC3157" i="1"/>
  <c r="AU3156" i="1"/>
  <c r="AT3156" i="1"/>
  <c r="AS3156" i="1"/>
  <c r="AR3156" i="1"/>
  <c r="AP3156" i="1"/>
  <c r="AO3156" i="1"/>
  <c r="AN3156" i="1"/>
  <c r="AM3156" i="1"/>
  <c r="AQ3156" i="1" s="1"/>
  <c r="AL3156" i="1"/>
  <c r="AJ3156" i="1"/>
  <c r="AI3156" i="1"/>
  <c r="AH3156" i="1"/>
  <c r="AG3156" i="1"/>
  <c r="AF3156" i="1"/>
  <c r="AE3156" i="1"/>
  <c r="AD3156" i="1"/>
  <c r="AC3156" i="1"/>
  <c r="AU3155" i="1"/>
  <c r="AT3155" i="1"/>
  <c r="AS3155" i="1"/>
  <c r="AN3155" i="1"/>
  <c r="AM3155" i="1"/>
  <c r="AO3155" i="1" s="1"/>
  <c r="AL3155" i="1"/>
  <c r="AJ3155" i="1"/>
  <c r="AI3155" i="1"/>
  <c r="AH3155" i="1"/>
  <c r="AG3155" i="1"/>
  <c r="AF3155" i="1"/>
  <c r="AE3155" i="1"/>
  <c r="AD3155" i="1"/>
  <c r="AC3155" i="1"/>
  <c r="AU3154" i="1"/>
  <c r="AT3154" i="1"/>
  <c r="AS3154" i="1"/>
  <c r="AR3154" i="1"/>
  <c r="AP3154" i="1"/>
  <c r="AO3154" i="1"/>
  <c r="AN3154" i="1"/>
  <c r="AM3154" i="1"/>
  <c r="AQ3154" i="1" s="1"/>
  <c r="AL3154" i="1"/>
  <c r="AJ3154" i="1"/>
  <c r="AI3154" i="1"/>
  <c r="AH3154" i="1"/>
  <c r="AG3154" i="1"/>
  <c r="AF3154" i="1"/>
  <c r="AE3154" i="1"/>
  <c r="AD3154" i="1"/>
  <c r="AC3154" i="1"/>
  <c r="AU3153" i="1"/>
  <c r="AT3153" i="1"/>
  <c r="AS3153" i="1"/>
  <c r="AP3153" i="1"/>
  <c r="AN3153" i="1"/>
  <c r="AM3153" i="1"/>
  <c r="AO3153" i="1" s="1"/>
  <c r="AL3153" i="1"/>
  <c r="AJ3153" i="1"/>
  <c r="AI3153" i="1"/>
  <c r="AH3153" i="1"/>
  <c r="AG3153" i="1"/>
  <c r="AF3153" i="1"/>
  <c r="AE3153" i="1"/>
  <c r="AD3153" i="1"/>
  <c r="AC3153" i="1"/>
  <c r="AU3152" i="1"/>
  <c r="AT3152" i="1"/>
  <c r="AS3152" i="1"/>
  <c r="AR3152" i="1"/>
  <c r="AP3152" i="1"/>
  <c r="AO3152" i="1"/>
  <c r="AN3152" i="1"/>
  <c r="AM3152" i="1"/>
  <c r="AQ3152" i="1" s="1"/>
  <c r="AL3152" i="1"/>
  <c r="AJ3152" i="1"/>
  <c r="AI3152" i="1"/>
  <c r="AH3152" i="1"/>
  <c r="AG3152" i="1"/>
  <c r="AF3152" i="1"/>
  <c r="AE3152" i="1"/>
  <c r="AD3152" i="1"/>
  <c r="AC3152" i="1"/>
  <c r="AU3151" i="1"/>
  <c r="AT3151" i="1"/>
  <c r="AS3151" i="1"/>
  <c r="AN3151" i="1"/>
  <c r="AM3151" i="1"/>
  <c r="AO3151" i="1" s="1"/>
  <c r="AL3151" i="1"/>
  <c r="AJ3151" i="1"/>
  <c r="AI3151" i="1"/>
  <c r="AH3151" i="1"/>
  <c r="AG3151" i="1"/>
  <c r="AF3151" i="1"/>
  <c r="AE3151" i="1"/>
  <c r="AD3151" i="1"/>
  <c r="AC3151" i="1"/>
  <c r="AU3150" i="1"/>
  <c r="AT3150" i="1"/>
  <c r="AS3150" i="1"/>
  <c r="AR3150" i="1"/>
  <c r="AO3150" i="1"/>
  <c r="AN3150" i="1"/>
  <c r="AM3150" i="1"/>
  <c r="AP3150" i="1" s="1"/>
  <c r="AL3150" i="1"/>
  <c r="AJ3150" i="1"/>
  <c r="AI3150" i="1"/>
  <c r="AH3150" i="1"/>
  <c r="AG3150" i="1"/>
  <c r="AF3150" i="1"/>
  <c r="AE3150" i="1"/>
  <c r="AD3150" i="1"/>
  <c r="AC3150" i="1"/>
  <c r="AU3149" i="1"/>
  <c r="AT3149" i="1"/>
  <c r="AS3149" i="1"/>
  <c r="AN3149" i="1"/>
  <c r="AM3149" i="1"/>
  <c r="AR3149" i="1" s="1"/>
  <c r="AL3149" i="1"/>
  <c r="AJ3149" i="1"/>
  <c r="AI3149" i="1"/>
  <c r="AH3149" i="1"/>
  <c r="AG3149" i="1"/>
  <c r="AF3149" i="1"/>
  <c r="AE3149" i="1"/>
  <c r="AD3149" i="1"/>
  <c r="AC3149" i="1"/>
  <c r="AU3148" i="1"/>
  <c r="AT3148" i="1"/>
  <c r="AS3148" i="1"/>
  <c r="AR3148" i="1"/>
  <c r="AO3148" i="1"/>
  <c r="AN3148" i="1"/>
  <c r="AM3148" i="1"/>
  <c r="AP3148" i="1" s="1"/>
  <c r="AL3148" i="1"/>
  <c r="AJ3148" i="1"/>
  <c r="AI3148" i="1"/>
  <c r="AH3148" i="1"/>
  <c r="AG3148" i="1"/>
  <c r="AF3148" i="1"/>
  <c r="AE3148" i="1"/>
  <c r="AD3148" i="1"/>
  <c r="AC3148" i="1"/>
  <c r="AU3147" i="1"/>
  <c r="AT3147" i="1"/>
  <c r="AS3147" i="1"/>
  <c r="AN3147" i="1"/>
  <c r="AM3147" i="1"/>
  <c r="AR3147" i="1" s="1"/>
  <c r="AL3147" i="1"/>
  <c r="AJ3147" i="1"/>
  <c r="AI3147" i="1"/>
  <c r="AH3147" i="1"/>
  <c r="AG3147" i="1"/>
  <c r="AF3147" i="1"/>
  <c r="AE3147" i="1"/>
  <c r="AD3147" i="1"/>
  <c r="AC3147" i="1"/>
  <c r="AU3146" i="1"/>
  <c r="AT3146" i="1"/>
  <c r="AS3146" i="1"/>
  <c r="AR3146" i="1"/>
  <c r="AO3146" i="1"/>
  <c r="AN3146" i="1"/>
  <c r="AM3146" i="1"/>
  <c r="AP3146" i="1" s="1"/>
  <c r="AL3146" i="1"/>
  <c r="AJ3146" i="1"/>
  <c r="AI3146" i="1"/>
  <c r="AH3146" i="1"/>
  <c r="AG3146" i="1"/>
  <c r="AF3146" i="1"/>
  <c r="AE3146" i="1"/>
  <c r="AD3146" i="1"/>
  <c r="AC3146" i="1"/>
  <c r="AU3145" i="1"/>
  <c r="AT3145" i="1"/>
  <c r="AS3145" i="1"/>
  <c r="AN3145" i="1"/>
  <c r="AM3145" i="1"/>
  <c r="AR3145" i="1" s="1"/>
  <c r="AL3145" i="1"/>
  <c r="AJ3145" i="1"/>
  <c r="AI3145" i="1"/>
  <c r="AH3145" i="1"/>
  <c r="AG3145" i="1"/>
  <c r="AF3145" i="1"/>
  <c r="AE3145" i="1"/>
  <c r="AD3145" i="1"/>
  <c r="AC3145" i="1"/>
  <c r="AU3144" i="1"/>
  <c r="AT3144" i="1"/>
  <c r="AS3144" i="1"/>
  <c r="AR3144" i="1"/>
  <c r="AO3144" i="1"/>
  <c r="AN3144" i="1"/>
  <c r="AM3144" i="1"/>
  <c r="AP3144" i="1" s="1"/>
  <c r="AL3144" i="1"/>
  <c r="AJ3144" i="1"/>
  <c r="AI3144" i="1"/>
  <c r="AH3144" i="1"/>
  <c r="AG3144" i="1"/>
  <c r="AF3144" i="1"/>
  <c r="AE3144" i="1"/>
  <c r="AD3144" i="1"/>
  <c r="AC3144" i="1"/>
  <c r="AU3143" i="1"/>
  <c r="AT3143" i="1"/>
  <c r="AS3143" i="1"/>
  <c r="AN3143" i="1"/>
  <c r="AM3143" i="1"/>
  <c r="AR3143" i="1" s="1"/>
  <c r="AL3143" i="1"/>
  <c r="AJ3143" i="1"/>
  <c r="AI3143" i="1"/>
  <c r="AH3143" i="1"/>
  <c r="AG3143" i="1"/>
  <c r="AF3143" i="1"/>
  <c r="AE3143" i="1"/>
  <c r="AD3143" i="1"/>
  <c r="AC3143" i="1"/>
  <c r="AU3142" i="1"/>
  <c r="AT3142" i="1"/>
  <c r="AS3142" i="1"/>
  <c r="AR3142" i="1"/>
  <c r="AO3142" i="1"/>
  <c r="AN3142" i="1"/>
  <c r="AM3142" i="1"/>
  <c r="AP3142" i="1" s="1"/>
  <c r="AL3142" i="1"/>
  <c r="AJ3142" i="1"/>
  <c r="AI3142" i="1"/>
  <c r="AH3142" i="1"/>
  <c r="AG3142" i="1"/>
  <c r="AF3142" i="1"/>
  <c r="AE3142" i="1"/>
  <c r="AD3142" i="1"/>
  <c r="AC3142" i="1"/>
  <c r="AU3141" i="1"/>
  <c r="AT3141" i="1"/>
  <c r="AS3141" i="1"/>
  <c r="AN3141" i="1"/>
  <c r="AM3141" i="1"/>
  <c r="AR3141" i="1" s="1"/>
  <c r="AL3141" i="1"/>
  <c r="AJ3141" i="1"/>
  <c r="AI3141" i="1"/>
  <c r="AH3141" i="1"/>
  <c r="AG3141" i="1"/>
  <c r="AF3141" i="1"/>
  <c r="AE3141" i="1"/>
  <c r="AD3141" i="1"/>
  <c r="AC3141" i="1"/>
  <c r="AU3140" i="1"/>
  <c r="AT3140" i="1"/>
  <c r="AS3140" i="1"/>
  <c r="AR3140" i="1"/>
  <c r="AO3140" i="1"/>
  <c r="AN3140" i="1"/>
  <c r="AM3140" i="1"/>
  <c r="AP3140" i="1" s="1"/>
  <c r="AL3140" i="1"/>
  <c r="AJ3140" i="1"/>
  <c r="AI3140" i="1"/>
  <c r="AH3140" i="1"/>
  <c r="AG3140" i="1"/>
  <c r="AF3140" i="1"/>
  <c r="AE3140" i="1"/>
  <c r="AD3140" i="1"/>
  <c r="AC3140" i="1"/>
  <c r="AU3139" i="1"/>
  <c r="AT3139" i="1"/>
  <c r="AS3139" i="1"/>
  <c r="AN3139" i="1"/>
  <c r="AM3139" i="1"/>
  <c r="AR3139" i="1" s="1"/>
  <c r="AL3139" i="1"/>
  <c r="AJ3139" i="1"/>
  <c r="AI3139" i="1"/>
  <c r="AH3139" i="1"/>
  <c r="AG3139" i="1"/>
  <c r="AF3139" i="1"/>
  <c r="AE3139" i="1"/>
  <c r="AD3139" i="1"/>
  <c r="AC3139" i="1"/>
  <c r="AU3138" i="1"/>
  <c r="AT3138" i="1"/>
  <c r="AS3138" i="1"/>
  <c r="AR3138" i="1"/>
  <c r="AO3138" i="1"/>
  <c r="AN3138" i="1"/>
  <c r="AM3138" i="1"/>
  <c r="AP3138" i="1" s="1"/>
  <c r="AL3138" i="1"/>
  <c r="AJ3138" i="1"/>
  <c r="AI3138" i="1"/>
  <c r="AH3138" i="1"/>
  <c r="AG3138" i="1"/>
  <c r="AF3138" i="1"/>
  <c r="AE3138" i="1"/>
  <c r="AD3138" i="1"/>
  <c r="AC3138" i="1"/>
  <c r="AU3137" i="1"/>
  <c r="AT3137" i="1"/>
  <c r="AS3137" i="1"/>
  <c r="AN3137" i="1"/>
  <c r="AM3137" i="1"/>
  <c r="AR3137" i="1" s="1"/>
  <c r="AL3137" i="1"/>
  <c r="AJ3137" i="1"/>
  <c r="AI3137" i="1"/>
  <c r="AH3137" i="1"/>
  <c r="AG3137" i="1"/>
  <c r="AF3137" i="1"/>
  <c r="AE3137" i="1"/>
  <c r="AD3137" i="1"/>
  <c r="AC3137" i="1"/>
  <c r="AU3136" i="1"/>
  <c r="AT3136" i="1"/>
  <c r="AS3136" i="1"/>
  <c r="AR3136" i="1"/>
  <c r="AO3136" i="1"/>
  <c r="AN3136" i="1"/>
  <c r="AM3136" i="1"/>
  <c r="AP3136" i="1" s="1"/>
  <c r="AL3136" i="1"/>
  <c r="AJ3136" i="1"/>
  <c r="AI3136" i="1"/>
  <c r="AH3136" i="1"/>
  <c r="AG3136" i="1"/>
  <c r="AF3136" i="1"/>
  <c r="AE3136" i="1"/>
  <c r="AD3136" i="1"/>
  <c r="AC3136" i="1"/>
  <c r="AU3135" i="1"/>
  <c r="AT3135" i="1"/>
  <c r="AS3135" i="1"/>
  <c r="AN3135" i="1"/>
  <c r="AM3135" i="1"/>
  <c r="AR3135" i="1" s="1"/>
  <c r="AL3135" i="1"/>
  <c r="AJ3135" i="1"/>
  <c r="AI3135" i="1"/>
  <c r="AH3135" i="1"/>
  <c r="AG3135" i="1"/>
  <c r="AF3135" i="1"/>
  <c r="AE3135" i="1"/>
  <c r="AD3135" i="1"/>
  <c r="AC3135" i="1"/>
  <c r="AU3134" i="1"/>
  <c r="AT3134" i="1"/>
  <c r="AS3134" i="1"/>
  <c r="AR3134" i="1"/>
  <c r="AO3134" i="1"/>
  <c r="AN3134" i="1"/>
  <c r="AM3134" i="1"/>
  <c r="AP3134" i="1" s="1"/>
  <c r="AL3134" i="1"/>
  <c r="AJ3134" i="1"/>
  <c r="AI3134" i="1"/>
  <c r="AH3134" i="1"/>
  <c r="AG3134" i="1"/>
  <c r="AF3134" i="1"/>
  <c r="AE3134" i="1"/>
  <c r="AD3134" i="1"/>
  <c r="AC3134" i="1"/>
  <c r="AU3133" i="1"/>
  <c r="AT3133" i="1"/>
  <c r="AS3133" i="1"/>
  <c r="AN3133" i="1"/>
  <c r="AM3133" i="1"/>
  <c r="AR3133" i="1" s="1"/>
  <c r="AL3133" i="1"/>
  <c r="AJ3133" i="1"/>
  <c r="AI3133" i="1"/>
  <c r="AH3133" i="1"/>
  <c r="AG3133" i="1"/>
  <c r="AF3133" i="1"/>
  <c r="AE3133" i="1"/>
  <c r="AD3133" i="1"/>
  <c r="AC3133" i="1"/>
  <c r="AU3132" i="1"/>
  <c r="AT3132" i="1"/>
  <c r="AS3132" i="1"/>
  <c r="AR3132" i="1"/>
  <c r="AO3132" i="1"/>
  <c r="AN3132" i="1"/>
  <c r="AM3132" i="1"/>
  <c r="AP3132" i="1" s="1"/>
  <c r="AL3132" i="1"/>
  <c r="AJ3132" i="1"/>
  <c r="AI3132" i="1"/>
  <c r="AH3132" i="1"/>
  <c r="AG3132" i="1"/>
  <c r="AF3132" i="1"/>
  <c r="AE3132" i="1"/>
  <c r="AD3132" i="1"/>
  <c r="AC3132" i="1"/>
  <c r="AU3131" i="1"/>
  <c r="AT3131" i="1"/>
  <c r="AS3131" i="1"/>
  <c r="AN3131" i="1"/>
  <c r="AM3131" i="1"/>
  <c r="AR3131" i="1" s="1"/>
  <c r="AL3131" i="1"/>
  <c r="AJ3131" i="1"/>
  <c r="AI3131" i="1"/>
  <c r="AH3131" i="1"/>
  <c r="AG3131" i="1"/>
  <c r="AF3131" i="1"/>
  <c r="AE3131" i="1"/>
  <c r="AD3131" i="1"/>
  <c r="AC3131" i="1"/>
  <c r="AU3130" i="1"/>
  <c r="AT3130" i="1"/>
  <c r="AS3130" i="1"/>
  <c r="AR3130" i="1"/>
  <c r="AO3130" i="1"/>
  <c r="AN3130" i="1"/>
  <c r="AM3130" i="1"/>
  <c r="AP3130" i="1" s="1"/>
  <c r="AL3130" i="1"/>
  <c r="AJ3130" i="1"/>
  <c r="AI3130" i="1"/>
  <c r="AH3130" i="1"/>
  <c r="AG3130" i="1"/>
  <c r="AF3130" i="1"/>
  <c r="AE3130" i="1"/>
  <c r="AD3130" i="1"/>
  <c r="AC3130" i="1"/>
  <c r="AU3129" i="1"/>
  <c r="AT3129" i="1"/>
  <c r="AS3129" i="1"/>
  <c r="AN3129" i="1"/>
  <c r="AM3129" i="1"/>
  <c r="AR3129" i="1" s="1"/>
  <c r="AL3129" i="1"/>
  <c r="AJ3129" i="1"/>
  <c r="AI3129" i="1"/>
  <c r="AH3129" i="1"/>
  <c r="AG3129" i="1"/>
  <c r="AF3129" i="1"/>
  <c r="AE3129" i="1"/>
  <c r="AD3129" i="1"/>
  <c r="AC3129" i="1"/>
  <c r="AU3128" i="1"/>
  <c r="AT3128" i="1"/>
  <c r="AS3128" i="1"/>
  <c r="AR3128" i="1"/>
  <c r="AO3128" i="1"/>
  <c r="AN3128" i="1"/>
  <c r="AM3128" i="1"/>
  <c r="AP3128" i="1" s="1"/>
  <c r="AL3128" i="1"/>
  <c r="AJ3128" i="1"/>
  <c r="AI3128" i="1"/>
  <c r="AH3128" i="1"/>
  <c r="AG3128" i="1"/>
  <c r="AF3128" i="1"/>
  <c r="AE3128" i="1"/>
  <c r="AD3128" i="1"/>
  <c r="AC3128" i="1"/>
  <c r="AU3127" i="1"/>
  <c r="AT3127" i="1"/>
  <c r="AS3127" i="1"/>
  <c r="AN3127" i="1"/>
  <c r="AM3127" i="1"/>
  <c r="AR3127" i="1" s="1"/>
  <c r="AL3127" i="1"/>
  <c r="AJ3127" i="1"/>
  <c r="AI3127" i="1"/>
  <c r="AH3127" i="1"/>
  <c r="AG3127" i="1"/>
  <c r="AF3127" i="1"/>
  <c r="AE3127" i="1"/>
  <c r="AD3127" i="1"/>
  <c r="AC3127" i="1"/>
  <c r="AU3126" i="1"/>
  <c r="AT3126" i="1"/>
  <c r="AS3126" i="1"/>
  <c r="AR3126" i="1"/>
  <c r="AO3126" i="1"/>
  <c r="AN3126" i="1"/>
  <c r="AM3126" i="1"/>
  <c r="AP3126" i="1" s="1"/>
  <c r="AL3126" i="1"/>
  <c r="AJ3126" i="1"/>
  <c r="AI3126" i="1"/>
  <c r="AH3126" i="1"/>
  <c r="AG3126" i="1"/>
  <c r="AF3126" i="1"/>
  <c r="AE3126" i="1"/>
  <c r="AD3126" i="1"/>
  <c r="AC3126" i="1"/>
  <c r="AU3125" i="1"/>
  <c r="AT3125" i="1"/>
  <c r="AS3125" i="1"/>
  <c r="AN3125" i="1"/>
  <c r="AM3125" i="1"/>
  <c r="AR3125" i="1" s="1"/>
  <c r="AL3125" i="1"/>
  <c r="AJ3125" i="1"/>
  <c r="AI3125" i="1"/>
  <c r="AH3125" i="1"/>
  <c r="AG3125" i="1"/>
  <c r="AF3125" i="1"/>
  <c r="AE3125" i="1"/>
  <c r="AD3125" i="1"/>
  <c r="AC3125" i="1"/>
  <c r="AU3124" i="1"/>
  <c r="AT3124" i="1"/>
  <c r="AS3124" i="1"/>
  <c r="AR3124" i="1"/>
  <c r="AO3124" i="1"/>
  <c r="AN3124" i="1"/>
  <c r="AM3124" i="1"/>
  <c r="AP3124" i="1" s="1"/>
  <c r="AL3124" i="1"/>
  <c r="AJ3124" i="1"/>
  <c r="AI3124" i="1"/>
  <c r="AH3124" i="1"/>
  <c r="AG3124" i="1"/>
  <c r="AF3124" i="1"/>
  <c r="AE3124" i="1"/>
  <c r="AD3124" i="1"/>
  <c r="AC3124" i="1"/>
  <c r="AU3123" i="1"/>
  <c r="AT3123" i="1"/>
  <c r="AS3123" i="1"/>
  <c r="AN3123" i="1"/>
  <c r="AM3123" i="1"/>
  <c r="AR3123" i="1" s="1"/>
  <c r="AL3123" i="1"/>
  <c r="AJ3123" i="1"/>
  <c r="AI3123" i="1"/>
  <c r="AH3123" i="1"/>
  <c r="AG3123" i="1"/>
  <c r="AF3123" i="1"/>
  <c r="AE3123" i="1"/>
  <c r="AD3123" i="1"/>
  <c r="AC3123" i="1"/>
  <c r="AU3122" i="1"/>
  <c r="AT3122" i="1"/>
  <c r="AS3122" i="1"/>
  <c r="AR3122" i="1"/>
  <c r="AO3122" i="1"/>
  <c r="AN3122" i="1"/>
  <c r="AM3122" i="1"/>
  <c r="AP3122" i="1" s="1"/>
  <c r="AL3122" i="1"/>
  <c r="AJ3122" i="1"/>
  <c r="AI3122" i="1"/>
  <c r="AH3122" i="1"/>
  <c r="AG3122" i="1"/>
  <c r="AF3122" i="1"/>
  <c r="AE3122" i="1"/>
  <c r="AD3122" i="1"/>
  <c r="AC3122" i="1"/>
  <c r="AU3121" i="1"/>
  <c r="AT3121" i="1"/>
  <c r="AS3121" i="1"/>
  <c r="AN3121" i="1"/>
  <c r="AM3121" i="1"/>
  <c r="AR3121" i="1" s="1"/>
  <c r="AL3121" i="1"/>
  <c r="AJ3121" i="1"/>
  <c r="AI3121" i="1"/>
  <c r="AH3121" i="1"/>
  <c r="AG3121" i="1"/>
  <c r="AF3121" i="1"/>
  <c r="AE3121" i="1"/>
  <c r="AD3121" i="1"/>
  <c r="AC3121" i="1"/>
  <c r="AU3120" i="1"/>
  <c r="AT3120" i="1"/>
  <c r="AS3120" i="1"/>
  <c r="AR3120" i="1"/>
  <c r="AO3120" i="1"/>
  <c r="AN3120" i="1"/>
  <c r="AM3120" i="1"/>
  <c r="AP3120" i="1" s="1"/>
  <c r="AL3120" i="1"/>
  <c r="AJ3120" i="1"/>
  <c r="AI3120" i="1"/>
  <c r="AH3120" i="1"/>
  <c r="AG3120" i="1"/>
  <c r="AF3120" i="1"/>
  <c r="AE3120" i="1"/>
  <c r="AD3120" i="1"/>
  <c r="AC3120" i="1"/>
  <c r="AU3119" i="1"/>
  <c r="AT3119" i="1"/>
  <c r="AS3119" i="1"/>
  <c r="AN3119" i="1"/>
  <c r="AM3119" i="1"/>
  <c r="AR3119" i="1" s="1"/>
  <c r="AL3119" i="1"/>
  <c r="AJ3119" i="1"/>
  <c r="AI3119" i="1"/>
  <c r="AH3119" i="1"/>
  <c r="AG3119" i="1"/>
  <c r="AF3119" i="1"/>
  <c r="AE3119" i="1"/>
  <c r="AD3119" i="1"/>
  <c r="AC3119" i="1"/>
  <c r="AU3118" i="1"/>
  <c r="AT3118" i="1"/>
  <c r="AS3118" i="1"/>
  <c r="AR3118" i="1"/>
  <c r="AO3118" i="1"/>
  <c r="AN3118" i="1"/>
  <c r="AM3118" i="1"/>
  <c r="AP3118" i="1" s="1"/>
  <c r="AL3118" i="1"/>
  <c r="AJ3118" i="1"/>
  <c r="AI3118" i="1"/>
  <c r="AH3118" i="1"/>
  <c r="AG3118" i="1"/>
  <c r="AF3118" i="1"/>
  <c r="AE3118" i="1"/>
  <c r="AD3118" i="1"/>
  <c r="AC3118" i="1"/>
  <c r="AU3117" i="1"/>
  <c r="AT3117" i="1"/>
  <c r="AS3117" i="1"/>
  <c r="AN3117" i="1"/>
  <c r="AM3117" i="1"/>
  <c r="AR3117" i="1" s="1"/>
  <c r="AL3117" i="1"/>
  <c r="AJ3117" i="1"/>
  <c r="AI3117" i="1"/>
  <c r="AH3117" i="1"/>
  <c r="AG3117" i="1"/>
  <c r="AF3117" i="1"/>
  <c r="AE3117" i="1"/>
  <c r="AD3117" i="1"/>
  <c r="AC3117" i="1"/>
  <c r="AU3116" i="1"/>
  <c r="AT3116" i="1"/>
  <c r="AS3116" i="1"/>
  <c r="AR3116" i="1"/>
  <c r="AO3116" i="1"/>
  <c r="AN3116" i="1"/>
  <c r="AM3116" i="1"/>
  <c r="AP3116" i="1" s="1"/>
  <c r="AL3116" i="1"/>
  <c r="AJ3116" i="1"/>
  <c r="AI3116" i="1"/>
  <c r="AH3116" i="1"/>
  <c r="AG3116" i="1"/>
  <c r="AF3116" i="1"/>
  <c r="AE3116" i="1"/>
  <c r="AD3116" i="1"/>
  <c r="AC3116" i="1"/>
  <c r="AU3115" i="1"/>
  <c r="AT3115" i="1"/>
  <c r="AS3115" i="1"/>
  <c r="AN3115" i="1"/>
  <c r="AM3115" i="1"/>
  <c r="AR3115" i="1" s="1"/>
  <c r="AL3115" i="1"/>
  <c r="AJ3115" i="1"/>
  <c r="AI3115" i="1"/>
  <c r="AH3115" i="1"/>
  <c r="AG3115" i="1"/>
  <c r="AF3115" i="1"/>
  <c r="AE3115" i="1"/>
  <c r="AD3115" i="1"/>
  <c r="AC3115" i="1"/>
  <c r="AU3114" i="1"/>
  <c r="AT3114" i="1"/>
  <c r="AS3114" i="1"/>
  <c r="AR3114" i="1"/>
  <c r="AO3114" i="1"/>
  <c r="AN3114" i="1"/>
  <c r="AM3114" i="1"/>
  <c r="AP3114" i="1" s="1"/>
  <c r="AL3114" i="1"/>
  <c r="AJ3114" i="1"/>
  <c r="AI3114" i="1"/>
  <c r="AH3114" i="1"/>
  <c r="AG3114" i="1"/>
  <c r="AF3114" i="1"/>
  <c r="AE3114" i="1"/>
  <c r="AD3114" i="1"/>
  <c r="AC3114" i="1"/>
  <c r="AU3113" i="1"/>
  <c r="AT3113" i="1"/>
  <c r="AS3113" i="1"/>
  <c r="AN3113" i="1"/>
  <c r="AM3113" i="1"/>
  <c r="AR3113" i="1" s="1"/>
  <c r="AL3113" i="1"/>
  <c r="AJ3113" i="1"/>
  <c r="AI3113" i="1"/>
  <c r="AH3113" i="1"/>
  <c r="AG3113" i="1"/>
  <c r="AF3113" i="1"/>
  <c r="AE3113" i="1"/>
  <c r="AD3113" i="1"/>
  <c r="AC3113" i="1"/>
  <c r="AU3112" i="1"/>
  <c r="AT3112" i="1"/>
  <c r="AS3112" i="1"/>
  <c r="AR3112" i="1"/>
  <c r="AO3112" i="1"/>
  <c r="AN3112" i="1"/>
  <c r="AM3112" i="1"/>
  <c r="AP3112" i="1" s="1"/>
  <c r="AL3112" i="1"/>
  <c r="AJ3112" i="1"/>
  <c r="AI3112" i="1"/>
  <c r="AH3112" i="1"/>
  <c r="AG3112" i="1"/>
  <c r="AF3112" i="1"/>
  <c r="AE3112" i="1"/>
  <c r="AD3112" i="1"/>
  <c r="AC3112" i="1"/>
  <c r="AU3111" i="1"/>
  <c r="AT3111" i="1"/>
  <c r="AS3111" i="1"/>
  <c r="AN3111" i="1"/>
  <c r="AM3111" i="1"/>
  <c r="AR3111" i="1" s="1"/>
  <c r="AL3111" i="1"/>
  <c r="AJ3111" i="1"/>
  <c r="AI3111" i="1"/>
  <c r="AH3111" i="1"/>
  <c r="AG3111" i="1"/>
  <c r="AF3111" i="1"/>
  <c r="AE3111" i="1"/>
  <c r="AD3111" i="1"/>
  <c r="AC3111" i="1"/>
  <c r="AU3110" i="1"/>
  <c r="AT3110" i="1"/>
  <c r="AS3110" i="1"/>
  <c r="AR3110" i="1"/>
  <c r="AO3110" i="1"/>
  <c r="AN3110" i="1"/>
  <c r="AM3110" i="1"/>
  <c r="AP3110" i="1" s="1"/>
  <c r="AL3110" i="1"/>
  <c r="AJ3110" i="1"/>
  <c r="AI3110" i="1"/>
  <c r="AH3110" i="1"/>
  <c r="AG3110" i="1"/>
  <c r="AF3110" i="1"/>
  <c r="AE3110" i="1"/>
  <c r="AD3110" i="1"/>
  <c r="AC3110" i="1"/>
  <c r="AU3109" i="1"/>
  <c r="AT3109" i="1"/>
  <c r="AS3109" i="1"/>
  <c r="AN3109" i="1"/>
  <c r="AM3109" i="1"/>
  <c r="AR3109" i="1" s="1"/>
  <c r="AL3109" i="1"/>
  <c r="AJ3109" i="1"/>
  <c r="AI3109" i="1"/>
  <c r="AH3109" i="1"/>
  <c r="AG3109" i="1"/>
  <c r="AF3109" i="1"/>
  <c r="AE3109" i="1"/>
  <c r="AD3109" i="1"/>
  <c r="AC3109" i="1"/>
  <c r="AU3108" i="1"/>
  <c r="AT3108" i="1"/>
  <c r="AS3108" i="1"/>
  <c r="AR3108" i="1"/>
  <c r="AO3108" i="1"/>
  <c r="AN3108" i="1"/>
  <c r="AM3108" i="1"/>
  <c r="AP3108" i="1" s="1"/>
  <c r="AL3108" i="1"/>
  <c r="AJ3108" i="1"/>
  <c r="AI3108" i="1"/>
  <c r="AH3108" i="1"/>
  <c r="AG3108" i="1"/>
  <c r="AF3108" i="1"/>
  <c r="AE3108" i="1"/>
  <c r="AD3108" i="1"/>
  <c r="AC3108" i="1"/>
  <c r="AU3107" i="1"/>
  <c r="AT3107" i="1"/>
  <c r="AS3107" i="1"/>
  <c r="AN3107" i="1"/>
  <c r="AM3107" i="1"/>
  <c r="AR3107" i="1" s="1"/>
  <c r="AL3107" i="1"/>
  <c r="AJ3107" i="1"/>
  <c r="AI3107" i="1"/>
  <c r="AH3107" i="1"/>
  <c r="AG3107" i="1"/>
  <c r="AF3107" i="1"/>
  <c r="AE3107" i="1"/>
  <c r="AD3107" i="1"/>
  <c r="AC3107" i="1"/>
  <c r="AU3106" i="1"/>
  <c r="AT3106" i="1"/>
  <c r="AS3106" i="1"/>
  <c r="AR3106" i="1"/>
  <c r="AO3106" i="1"/>
  <c r="AN3106" i="1"/>
  <c r="AM3106" i="1"/>
  <c r="AP3106" i="1" s="1"/>
  <c r="AL3106" i="1"/>
  <c r="AJ3106" i="1"/>
  <c r="AI3106" i="1"/>
  <c r="AH3106" i="1"/>
  <c r="AG3106" i="1"/>
  <c r="AF3106" i="1"/>
  <c r="AE3106" i="1"/>
  <c r="AD3106" i="1"/>
  <c r="AC3106" i="1"/>
  <c r="AU3105" i="1"/>
  <c r="AT3105" i="1"/>
  <c r="AS3105" i="1"/>
  <c r="AP3105" i="1"/>
  <c r="AN3105" i="1"/>
  <c r="AM3105" i="1"/>
  <c r="AR3105" i="1" s="1"/>
  <c r="AL3105" i="1"/>
  <c r="AJ3105" i="1"/>
  <c r="AI3105" i="1"/>
  <c r="AH3105" i="1"/>
  <c r="AG3105" i="1"/>
  <c r="AF3105" i="1"/>
  <c r="AE3105" i="1"/>
  <c r="AD3105" i="1"/>
  <c r="AC3105" i="1"/>
  <c r="AU3104" i="1"/>
  <c r="AT3104" i="1"/>
  <c r="AS3104" i="1"/>
  <c r="AR3104" i="1"/>
  <c r="AO3104" i="1"/>
  <c r="AN3104" i="1"/>
  <c r="AM3104" i="1"/>
  <c r="AP3104" i="1" s="1"/>
  <c r="AL3104" i="1"/>
  <c r="AJ3104" i="1"/>
  <c r="AI3104" i="1"/>
  <c r="AH3104" i="1"/>
  <c r="AG3104" i="1"/>
  <c r="AF3104" i="1"/>
  <c r="AE3104" i="1"/>
  <c r="AD3104" i="1"/>
  <c r="AC3104" i="1"/>
  <c r="AU3103" i="1"/>
  <c r="AT3103" i="1"/>
  <c r="AS3103" i="1"/>
  <c r="AP3103" i="1"/>
  <c r="AN3103" i="1"/>
  <c r="AM3103" i="1"/>
  <c r="AR3103" i="1" s="1"/>
  <c r="AL3103" i="1"/>
  <c r="AJ3103" i="1"/>
  <c r="AI3103" i="1"/>
  <c r="AH3103" i="1"/>
  <c r="AG3103" i="1"/>
  <c r="AF3103" i="1"/>
  <c r="AE3103" i="1"/>
  <c r="AD3103" i="1"/>
  <c r="AC3103" i="1"/>
  <c r="AU3102" i="1"/>
  <c r="AT3102" i="1"/>
  <c r="AS3102" i="1"/>
  <c r="AR3102" i="1"/>
  <c r="AO3102" i="1"/>
  <c r="AN3102" i="1"/>
  <c r="AM3102" i="1"/>
  <c r="AP3102" i="1" s="1"/>
  <c r="AL3102" i="1"/>
  <c r="AJ3102" i="1"/>
  <c r="AI3102" i="1"/>
  <c r="AH3102" i="1"/>
  <c r="AG3102" i="1"/>
  <c r="AF3102" i="1"/>
  <c r="AE3102" i="1"/>
  <c r="AD3102" i="1"/>
  <c r="AC3102" i="1"/>
  <c r="AU3101" i="1"/>
  <c r="AT3101" i="1"/>
  <c r="AS3101" i="1"/>
  <c r="AP3101" i="1"/>
  <c r="AN3101" i="1"/>
  <c r="AM3101" i="1"/>
  <c r="AR3101" i="1" s="1"/>
  <c r="AL3101" i="1"/>
  <c r="AJ3101" i="1"/>
  <c r="AI3101" i="1"/>
  <c r="AH3101" i="1"/>
  <c r="AG3101" i="1"/>
  <c r="AF3101" i="1"/>
  <c r="AE3101" i="1"/>
  <c r="AD3101" i="1"/>
  <c r="AC3101" i="1"/>
  <c r="AU3100" i="1"/>
  <c r="AT3100" i="1"/>
  <c r="AS3100" i="1"/>
  <c r="AR3100" i="1"/>
  <c r="AO3100" i="1"/>
  <c r="AN3100" i="1"/>
  <c r="AM3100" i="1"/>
  <c r="AP3100" i="1" s="1"/>
  <c r="AL3100" i="1"/>
  <c r="AJ3100" i="1"/>
  <c r="AI3100" i="1"/>
  <c r="AH3100" i="1"/>
  <c r="AG3100" i="1"/>
  <c r="AF3100" i="1"/>
  <c r="AE3100" i="1"/>
  <c r="AD3100" i="1"/>
  <c r="AC3100" i="1"/>
  <c r="AU3099" i="1"/>
  <c r="AT3099" i="1"/>
  <c r="AS3099" i="1"/>
  <c r="AP3099" i="1"/>
  <c r="AN3099" i="1"/>
  <c r="AM3099" i="1"/>
  <c r="AR3099" i="1" s="1"/>
  <c r="AL3099" i="1"/>
  <c r="AJ3099" i="1"/>
  <c r="AI3099" i="1"/>
  <c r="AH3099" i="1"/>
  <c r="AG3099" i="1"/>
  <c r="AF3099" i="1"/>
  <c r="AE3099" i="1"/>
  <c r="AD3099" i="1"/>
  <c r="AC3099" i="1"/>
  <c r="AU3098" i="1"/>
  <c r="AT3098" i="1"/>
  <c r="AS3098" i="1"/>
  <c r="AR3098" i="1"/>
  <c r="AO3098" i="1"/>
  <c r="AN3098" i="1"/>
  <c r="AM3098" i="1"/>
  <c r="AP3098" i="1" s="1"/>
  <c r="AL3098" i="1"/>
  <c r="AJ3098" i="1"/>
  <c r="AI3098" i="1"/>
  <c r="AH3098" i="1"/>
  <c r="AG3098" i="1"/>
  <c r="AF3098" i="1"/>
  <c r="AE3098" i="1"/>
  <c r="AD3098" i="1"/>
  <c r="AC3098" i="1"/>
  <c r="AU3097" i="1"/>
  <c r="AT3097" i="1"/>
  <c r="AS3097" i="1"/>
  <c r="AP3097" i="1"/>
  <c r="AN3097" i="1"/>
  <c r="AM3097" i="1"/>
  <c r="AR3097" i="1" s="1"/>
  <c r="AL3097" i="1"/>
  <c r="AJ3097" i="1"/>
  <c r="AI3097" i="1"/>
  <c r="AH3097" i="1"/>
  <c r="AG3097" i="1"/>
  <c r="AF3097" i="1"/>
  <c r="AE3097" i="1"/>
  <c r="AD3097" i="1"/>
  <c r="AC3097" i="1"/>
  <c r="AU3096" i="1"/>
  <c r="AT3096" i="1"/>
  <c r="AS3096" i="1"/>
  <c r="AR3096" i="1"/>
  <c r="AO3096" i="1"/>
  <c r="AN3096" i="1"/>
  <c r="AM3096" i="1"/>
  <c r="AP3096" i="1" s="1"/>
  <c r="AL3096" i="1"/>
  <c r="AJ3096" i="1"/>
  <c r="AI3096" i="1"/>
  <c r="AH3096" i="1"/>
  <c r="AG3096" i="1"/>
  <c r="AF3096" i="1"/>
  <c r="AE3096" i="1"/>
  <c r="AD3096" i="1"/>
  <c r="AC3096" i="1"/>
  <c r="AU3095" i="1"/>
  <c r="AT3095" i="1"/>
  <c r="AS3095" i="1"/>
  <c r="AP3095" i="1"/>
  <c r="AN3095" i="1"/>
  <c r="AM3095" i="1"/>
  <c r="AR3095" i="1" s="1"/>
  <c r="AL3095" i="1"/>
  <c r="AJ3095" i="1"/>
  <c r="AI3095" i="1"/>
  <c r="AH3095" i="1"/>
  <c r="AG3095" i="1"/>
  <c r="AF3095" i="1"/>
  <c r="AE3095" i="1"/>
  <c r="AD3095" i="1"/>
  <c r="AC3095" i="1"/>
  <c r="AU3094" i="1"/>
  <c r="AT3094" i="1"/>
  <c r="AS3094" i="1"/>
  <c r="AR3094" i="1"/>
  <c r="AO3094" i="1"/>
  <c r="AN3094" i="1"/>
  <c r="AM3094" i="1"/>
  <c r="AP3094" i="1" s="1"/>
  <c r="AL3094" i="1"/>
  <c r="AJ3094" i="1"/>
  <c r="AI3094" i="1"/>
  <c r="AH3094" i="1"/>
  <c r="AG3094" i="1"/>
  <c r="AF3094" i="1"/>
  <c r="AE3094" i="1"/>
  <c r="AD3094" i="1"/>
  <c r="AC3094" i="1"/>
  <c r="AU3093" i="1"/>
  <c r="AT3093" i="1"/>
  <c r="AS3093" i="1"/>
  <c r="AP3093" i="1"/>
  <c r="AN3093" i="1"/>
  <c r="AM3093" i="1"/>
  <c r="AR3093" i="1" s="1"/>
  <c r="AL3093" i="1"/>
  <c r="AJ3093" i="1"/>
  <c r="AI3093" i="1"/>
  <c r="AH3093" i="1"/>
  <c r="AG3093" i="1"/>
  <c r="AF3093" i="1"/>
  <c r="AE3093" i="1"/>
  <c r="AD3093" i="1"/>
  <c r="AC3093" i="1"/>
  <c r="AU3092" i="1"/>
  <c r="AT3092" i="1"/>
  <c r="AS3092" i="1"/>
  <c r="AR3092" i="1"/>
  <c r="AO3092" i="1"/>
  <c r="AN3092" i="1"/>
  <c r="AM3092" i="1"/>
  <c r="AP3092" i="1" s="1"/>
  <c r="AL3092" i="1"/>
  <c r="AJ3092" i="1"/>
  <c r="AI3092" i="1"/>
  <c r="AH3092" i="1"/>
  <c r="AG3092" i="1"/>
  <c r="AF3092" i="1"/>
  <c r="AE3092" i="1"/>
  <c r="AD3092" i="1"/>
  <c r="AC3092" i="1"/>
  <c r="AU3091" i="1"/>
  <c r="AT3091" i="1"/>
  <c r="AS3091" i="1"/>
  <c r="AP3091" i="1"/>
  <c r="AN3091" i="1"/>
  <c r="AM3091" i="1"/>
  <c r="AR3091" i="1" s="1"/>
  <c r="AL3091" i="1"/>
  <c r="AJ3091" i="1"/>
  <c r="AI3091" i="1"/>
  <c r="AH3091" i="1"/>
  <c r="AG3091" i="1"/>
  <c r="AF3091" i="1"/>
  <c r="AE3091" i="1"/>
  <c r="AD3091" i="1"/>
  <c r="AC3091" i="1"/>
  <c r="AU3090" i="1"/>
  <c r="AT3090" i="1"/>
  <c r="AS3090" i="1"/>
  <c r="AR3090" i="1"/>
  <c r="AO3090" i="1"/>
  <c r="AN3090" i="1"/>
  <c r="AM3090" i="1"/>
  <c r="AP3090" i="1" s="1"/>
  <c r="AL3090" i="1"/>
  <c r="AJ3090" i="1"/>
  <c r="AI3090" i="1"/>
  <c r="AH3090" i="1"/>
  <c r="AG3090" i="1"/>
  <c r="AF3090" i="1"/>
  <c r="AE3090" i="1"/>
  <c r="AD3090" i="1"/>
  <c r="AC3090" i="1"/>
  <c r="AU3089" i="1"/>
  <c r="AT3089" i="1"/>
  <c r="AS3089" i="1"/>
  <c r="AP3089" i="1"/>
  <c r="AN3089" i="1"/>
  <c r="AM3089" i="1"/>
  <c r="AR3089" i="1" s="1"/>
  <c r="AL3089" i="1"/>
  <c r="AJ3089" i="1"/>
  <c r="AI3089" i="1"/>
  <c r="AH3089" i="1"/>
  <c r="AG3089" i="1"/>
  <c r="AF3089" i="1"/>
  <c r="AE3089" i="1"/>
  <c r="AD3089" i="1"/>
  <c r="AC3089" i="1"/>
  <c r="AU3088" i="1"/>
  <c r="AT3088" i="1"/>
  <c r="AS3088" i="1"/>
  <c r="AR3088" i="1"/>
  <c r="AO3088" i="1"/>
  <c r="AN3088" i="1"/>
  <c r="AM3088" i="1"/>
  <c r="AP3088" i="1" s="1"/>
  <c r="AL3088" i="1"/>
  <c r="AJ3088" i="1"/>
  <c r="AI3088" i="1"/>
  <c r="AH3088" i="1"/>
  <c r="AG3088" i="1"/>
  <c r="AF3088" i="1"/>
  <c r="AE3088" i="1"/>
  <c r="AD3088" i="1"/>
  <c r="AC3088" i="1"/>
  <c r="AU3087" i="1"/>
  <c r="AT3087" i="1"/>
  <c r="AS3087" i="1"/>
  <c r="AP3087" i="1"/>
  <c r="AN3087" i="1"/>
  <c r="AM3087" i="1"/>
  <c r="AR3087" i="1" s="1"/>
  <c r="AL3087" i="1"/>
  <c r="AJ3087" i="1"/>
  <c r="AI3087" i="1"/>
  <c r="AH3087" i="1"/>
  <c r="AG3087" i="1"/>
  <c r="AF3087" i="1"/>
  <c r="AE3087" i="1"/>
  <c r="AD3087" i="1"/>
  <c r="AC3087" i="1"/>
  <c r="AU3086" i="1"/>
  <c r="AT3086" i="1"/>
  <c r="AS3086" i="1"/>
  <c r="AR3086" i="1"/>
  <c r="AO3086" i="1"/>
  <c r="AN3086" i="1"/>
  <c r="AM3086" i="1"/>
  <c r="AP3086" i="1" s="1"/>
  <c r="AL3086" i="1"/>
  <c r="AJ3086" i="1"/>
  <c r="AI3086" i="1"/>
  <c r="AH3086" i="1"/>
  <c r="AG3086" i="1"/>
  <c r="AF3086" i="1"/>
  <c r="AE3086" i="1"/>
  <c r="AD3086" i="1"/>
  <c r="AC3086" i="1"/>
  <c r="AU3085" i="1"/>
  <c r="AT3085" i="1"/>
  <c r="AS3085" i="1"/>
  <c r="AP3085" i="1"/>
  <c r="AN3085" i="1"/>
  <c r="AM3085" i="1"/>
  <c r="AR3085" i="1" s="1"/>
  <c r="AL3085" i="1"/>
  <c r="AJ3085" i="1"/>
  <c r="AI3085" i="1"/>
  <c r="AH3085" i="1"/>
  <c r="AG3085" i="1"/>
  <c r="AF3085" i="1"/>
  <c r="AE3085" i="1"/>
  <c r="AD3085" i="1"/>
  <c r="AC3085" i="1"/>
  <c r="AU3084" i="1"/>
  <c r="AT3084" i="1"/>
  <c r="AS3084" i="1"/>
  <c r="AR3084" i="1"/>
  <c r="AO3084" i="1"/>
  <c r="AN3084" i="1"/>
  <c r="AM3084" i="1"/>
  <c r="AP3084" i="1" s="1"/>
  <c r="AL3084" i="1"/>
  <c r="AJ3084" i="1"/>
  <c r="AI3084" i="1"/>
  <c r="AH3084" i="1"/>
  <c r="AG3084" i="1"/>
  <c r="AF3084" i="1"/>
  <c r="AE3084" i="1"/>
  <c r="AD3084" i="1"/>
  <c r="AC3084" i="1"/>
  <c r="AU3083" i="1"/>
  <c r="AT3083" i="1"/>
  <c r="AS3083" i="1"/>
  <c r="AP3083" i="1"/>
  <c r="AN3083" i="1"/>
  <c r="AM3083" i="1"/>
  <c r="AR3083" i="1" s="1"/>
  <c r="AL3083" i="1"/>
  <c r="AJ3083" i="1"/>
  <c r="AI3083" i="1"/>
  <c r="AH3083" i="1"/>
  <c r="AG3083" i="1"/>
  <c r="AF3083" i="1"/>
  <c r="AE3083" i="1"/>
  <c r="AD3083" i="1"/>
  <c r="AC3083" i="1"/>
  <c r="AU3082" i="1"/>
  <c r="AT3082" i="1"/>
  <c r="AS3082" i="1"/>
  <c r="AR3082" i="1"/>
  <c r="AO3082" i="1"/>
  <c r="AN3082" i="1"/>
  <c r="AM3082" i="1"/>
  <c r="AP3082" i="1" s="1"/>
  <c r="AL3082" i="1"/>
  <c r="AJ3082" i="1"/>
  <c r="AI3082" i="1"/>
  <c r="AH3082" i="1"/>
  <c r="AG3082" i="1"/>
  <c r="AF3082" i="1"/>
  <c r="AE3082" i="1"/>
  <c r="AD3082" i="1"/>
  <c r="AC3082" i="1"/>
  <c r="AU3081" i="1"/>
  <c r="AT3081" i="1"/>
  <c r="AS3081" i="1"/>
  <c r="AP3081" i="1"/>
  <c r="AN3081" i="1"/>
  <c r="AM3081" i="1"/>
  <c r="AR3081" i="1" s="1"/>
  <c r="AL3081" i="1"/>
  <c r="AJ3081" i="1"/>
  <c r="AI3081" i="1"/>
  <c r="AH3081" i="1"/>
  <c r="AG3081" i="1"/>
  <c r="AF3081" i="1"/>
  <c r="AE3081" i="1"/>
  <c r="AD3081" i="1"/>
  <c r="AC3081" i="1"/>
  <c r="AU3080" i="1"/>
  <c r="AT3080" i="1"/>
  <c r="AS3080" i="1"/>
  <c r="AR3080" i="1"/>
  <c r="AO3080" i="1"/>
  <c r="AN3080" i="1"/>
  <c r="AM3080" i="1"/>
  <c r="AP3080" i="1" s="1"/>
  <c r="AL3080" i="1"/>
  <c r="AJ3080" i="1"/>
  <c r="AI3080" i="1"/>
  <c r="AH3080" i="1"/>
  <c r="AG3080" i="1"/>
  <c r="AF3080" i="1"/>
  <c r="AE3080" i="1"/>
  <c r="AD3080" i="1"/>
  <c r="AC3080" i="1"/>
  <c r="AU3079" i="1"/>
  <c r="AT3079" i="1"/>
  <c r="AS3079" i="1"/>
  <c r="AP3079" i="1"/>
  <c r="AN3079" i="1"/>
  <c r="AM3079" i="1"/>
  <c r="AR3079" i="1" s="1"/>
  <c r="AL3079" i="1"/>
  <c r="AJ3079" i="1"/>
  <c r="AI3079" i="1"/>
  <c r="AH3079" i="1"/>
  <c r="AG3079" i="1"/>
  <c r="AF3079" i="1"/>
  <c r="AE3079" i="1"/>
  <c r="AD3079" i="1"/>
  <c r="AC3079" i="1"/>
  <c r="AU3078" i="1"/>
  <c r="AT3078" i="1"/>
  <c r="AS3078" i="1"/>
  <c r="AR3078" i="1"/>
  <c r="AO3078" i="1"/>
  <c r="AN3078" i="1"/>
  <c r="AM3078" i="1"/>
  <c r="AP3078" i="1" s="1"/>
  <c r="AL3078" i="1"/>
  <c r="AJ3078" i="1"/>
  <c r="AI3078" i="1"/>
  <c r="AH3078" i="1"/>
  <c r="AG3078" i="1"/>
  <c r="AF3078" i="1"/>
  <c r="AE3078" i="1"/>
  <c r="AD3078" i="1"/>
  <c r="AC3078" i="1"/>
  <c r="AU3077" i="1"/>
  <c r="AT3077" i="1"/>
  <c r="AS3077" i="1"/>
  <c r="AP3077" i="1"/>
  <c r="AN3077" i="1"/>
  <c r="AM3077" i="1"/>
  <c r="AR3077" i="1" s="1"/>
  <c r="AL3077" i="1"/>
  <c r="AJ3077" i="1"/>
  <c r="AI3077" i="1"/>
  <c r="AH3077" i="1"/>
  <c r="AG3077" i="1"/>
  <c r="AF3077" i="1"/>
  <c r="AE3077" i="1"/>
  <c r="AD3077" i="1"/>
  <c r="AC3077" i="1"/>
  <c r="AU3076" i="1"/>
  <c r="AT3076" i="1"/>
  <c r="AS3076" i="1"/>
  <c r="AR3076" i="1"/>
  <c r="AO3076" i="1"/>
  <c r="AN3076" i="1"/>
  <c r="AM3076" i="1"/>
  <c r="AP3076" i="1" s="1"/>
  <c r="AL3076" i="1"/>
  <c r="AJ3076" i="1"/>
  <c r="AI3076" i="1"/>
  <c r="AH3076" i="1"/>
  <c r="AG3076" i="1"/>
  <c r="AF3076" i="1"/>
  <c r="AE3076" i="1"/>
  <c r="AD3076" i="1"/>
  <c r="AC3076" i="1"/>
  <c r="AU3075" i="1"/>
  <c r="AT3075" i="1"/>
  <c r="AS3075" i="1"/>
  <c r="AP3075" i="1"/>
  <c r="AN3075" i="1"/>
  <c r="AM3075" i="1"/>
  <c r="AR3075" i="1" s="1"/>
  <c r="AL3075" i="1"/>
  <c r="AJ3075" i="1"/>
  <c r="AI3075" i="1"/>
  <c r="AH3075" i="1"/>
  <c r="AG3075" i="1"/>
  <c r="AF3075" i="1"/>
  <c r="AE3075" i="1"/>
  <c r="AD3075" i="1"/>
  <c r="AC3075" i="1"/>
  <c r="AU3074" i="1"/>
  <c r="AT3074" i="1"/>
  <c r="AS3074" i="1"/>
  <c r="AR3074" i="1"/>
  <c r="AO3074" i="1"/>
  <c r="AN3074" i="1"/>
  <c r="AM3074" i="1"/>
  <c r="AP3074" i="1" s="1"/>
  <c r="AL3074" i="1"/>
  <c r="AJ3074" i="1"/>
  <c r="AI3074" i="1"/>
  <c r="AH3074" i="1"/>
  <c r="AG3074" i="1"/>
  <c r="AF3074" i="1"/>
  <c r="AE3074" i="1"/>
  <c r="AD3074" i="1"/>
  <c r="AC3074" i="1"/>
  <c r="AU3073" i="1"/>
  <c r="AT3073" i="1"/>
  <c r="AS3073" i="1"/>
  <c r="AP3073" i="1"/>
  <c r="AN3073" i="1"/>
  <c r="AM3073" i="1"/>
  <c r="AR3073" i="1" s="1"/>
  <c r="AL3073" i="1"/>
  <c r="AJ3073" i="1"/>
  <c r="AI3073" i="1"/>
  <c r="AH3073" i="1"/>
  <c r="AG3073" i="1"/>
  <c r="AF3073" i="1"/>
  <c r="AE3073" i="1"/>
  <c r="AD3073" i="1"/>
  <c r="AC3073" i="1"/>
  <c r="AU3072" i="1"/>
  <c r="AT3072" i="1"/>
  <c r="AS3072" i="1"/>
  <c r="AR3072" i="1"/>
  <c r="AO3072" i="1"/>
  <c r="AN3072" i="1"/>
  <c r="AM3072" i="1"/>
  <c r="AP3072" i="1" s="1"/>
  <c r="AL3072" i="1"/>
  <c r="AJ3072" i="1"/>
  <c r="AI3072" i="1"/>
  <c r="AH3072" i="1"/>
  <c r="AG3072" i="1"/>
  <c r="AF3072" i="1"/>
  <c r="AE3072" i="1"/>
  <c r="AD3072" i="1"/>
  <c r="AC3072" i="1"/>
  <c r="AU3071" i="1"/>
  <c r="AT3071" i="1"/>
  <c r="AS3071" i="1"/>
  <c r="AP3071" i="1"/>
  <c r="AN3071" i="1"/>
  <c r="AM3071" i="1"/>
  <c r="AR3071" i="1" s="1"/>
  <c r="AL3071" i="1"/>
  <c r="AJ3071" i="1"/>
  <c r="AI3071" i="1"/>
  <c r="AH3071" i="1"/>
  <c r="AG3071" i="1"/>
  <c r="AF3071" i="1"/>
  <c r="AE3071" i="1"/>
  <c r="AD3071" i="1"/>
  <c r="AC3071" i="1"/>
  <c r="AU3070" i="1"/>
  <c r="AT3070" i="1"/>
  <c r="AS3070" i="1"/>
  <c r="AR3070" i="1"/>
  <c r="AO3070" i="1"/>
  <c r="AN3070" i="1"/>
  <c r="AM3070" i="1"/>
  <c r="AP3070" i="1" s="1"/>
  <c r="AL3070" i="1"/>
  <c r="AJ3070" i="1"/>
  <c r="AI3070" i="1"/>
  <c r="AH3070" i="1"/>
  <c r="AG3070" i="1"/>
  <c r="AF3070" i="1"/>
  <c r="AE3070" i="1"/>
  <c r="AD3070" i="1"/>
  <c r="AC3070" i="1"/>
  <c r="AU3069" i="1"/>
  <c r="AT3069" i="1"/>
  <c r="AS3069" i="1"/>
  <c r="AP3069" i="1"/>
  <c r="AN3069" i="1"/>
  <c r="AM3069" i="1"/>
  <c r="AR3069" i="1" s="1"/>
  <c r="AL3069" i="1"/>
  <c r="AJ3069" i="1"/>
  <c r="AI3069" i="1"/>
  <c r="AH3069" i="1"/>
  <c r="AG3069" i="1"/>
  <c r="AF3069" i="1"/>
  <c r="AE3069" i="1"/>
  <c r="AD3069" i="1"/>
  <c r="AC3069" i="1"/>
  <c r="AU3068" i="1"/>
  <c r="AT3068" i="1"/>
  <c r="AS3068" i="1"/>
  <c r="AR3068" i="1"/>
  <c r="AO3068" i="1"/>
  <c r="AN3068" i="1"/>
  <c r="AM3068" i="1"/>
  <c r="AP3068" i="1" s="1"/>
  <c r="AL3068" i="1"/>
  <c r="AJ3068" i="1"/>
  <c r="AI3068" i="1"/>
  <c r="AH3068" i="1"/>
  <c r="AG3068" i="1"/>
  <c r="AF3068" i="1"/>
  <c r="AE3068" i="1"/>
  <c r="AD3068" i="1"/>
  <c r="AC3068" i="1"/>
  <c r="AU3067" i="1"/>
  <c r="AT3067" i="1"/>
  <c r="AS3067" i="1"/>
  <c r="AP3067" i="1"/>
  <c r="AN3067" i="1"/>
  <c r="AM3067" i="1"/>
  <c r="AR3067" i="1" s="1"/>
  <c r="AL3067" i="1"/>
  <c r="AJ3067" i="1"/>
  <c r="AI3067" i="1"/>
  <c r="AH3067" i="1"/>
  <c r="AG3067" i="1"/>
  <c r="AF3067" i="1"/>
  <c r="AE3067" i="1"/>
  <c r="AD3067" i="1"/>
  <c r="AC3067" i="1"/>
  <c r="AU3066" i="1"/>
  <c r="AT3066" i="1"/>
  <c r="AS3066" i="1"/>
  <c r="AR3066" i="1"/>
  <c r="AO3066" i="1"/>
  <c r="AN3066" i="1"/>
  <c r="AM3066" i="1"/>
  <c r="AP3066" i="1" s="1"/>
  <c r="AL3066" i="1"/>
  <c r="AJ3066" i="1"/>
  <c r="AI3066" i="1"/>
  <c r="AH3066" i="1"/>
  <c r="AG3066" i="1"/>
  <c r="AF3066" i="1"/>
  <c r="AE3066" i="1"/>
  <c r="AD3066" i="1"/>
  <c r="AC3066" i="1"/>
  <c r="AU3065" i="1"/>
  <c r="AT3065" i="1"/>
  <c r="AS3065" i="1"/>
  <c r="AP3065" i="1"/>
  <c r="AN3065" i="1"/>
  <c r="AM3065" i="1"/>
  <c r="AR3065" i="1" s="1"/>
  <c r="AL3065" i="1"/>
  <c r="AJ3065" i="1"/>
  <c r="AI3065" i="1"/>
  <c r="AH3065" i="1"/>
  <c r="AG3065" i="1"/>
  <c r="AF3065" i="1"/>
  <c r="AE3065" i="1"/>
  <c r="AD3065" i="1"/>
  <c r="AC3065" i="1"/>
  <c r="AU3064" i="1"/>
  <c r="AT3064" i="1"/>
  <c r="AS3064" i="1"/>
  <c r="AR3064" i="1"/>
  <c r="AO3064" i="1"/>
  <c r="AN3064" i="1"/>
  <c r="AM3064" i="1"/>
  <c r="AP3064" i="1" s="1"/>
  <c r="AL3064" i="1"/>
  <c r="AJ3064" i="1"/>
  <c r="AI3064" i="1"/>
  <c r="AH3064" i="1"/>
  <c r="AG3064" i="1"/>
  <c r="AF3064" i="1"/>
  <c r="AE3064" i="1"/>
  <c r="AD3064" i="1"/>
  <c r="AC3064" i="1"/>
  <c r="AU3063" i="1"/>
  <c r="AT3063" i="1"/>
  <c r="AS3063" i="1"/>
  <c r="AP3063" i="1"/>
  <c r="AN3063" i="1"/>
  <c r="AM3063" i="1"/>
  <c r="AR3063" i="1" s="1"/>
  <c r="AL3063" i="1"/>
  <c r="AJ3063" i="1"/>
  <c r="AI3063" i="1"/>
  <c r="AH3063" i="1"/>
  <c r="AG3063" i="1"/>
  <c r="AF3063" i="1"/>
  <c r="AE3063" i="1"/>
  <c r="AD3063" i="1"/>
  <c r="AC3063" i="1"/>
  <c r="AU3062" i="1"/>
  <c r="AT3062" i="1"/>
  <c r="AS3062" i="1"/>
  <c r="AR3062" i="1"/>
  <c r="AO3062" i="1"/>
  <c r="AN3062" i="1"/>
  <c r="AM3062" i="1"/>
  <c r="AP3062" i="1" s="1"/>
  <c r="AL3062" i="1"/>
  <c r="AJ3062" i="1"/>
  <c r="AI3062" i="1"/>
  <c r="AH3062" i="1"/>
  <c r="AG3062" i="1"/>
  <c r="AF3062" i="1"/>
  <c r="AE3062" i="1"/>
  <c r="AD3062" i="1"/>
  <c r="AC3062" i="1"/>
  <c r="AU3061" i="1"/>
  <c r="AT3061" i="1"/>
  <c r="AS3061" i="1"/>
  <c r="AP3061" i="1"/>
  <c r="AN3061" i="1"/>
  <c r="AM3061" i="1"/>
  <c r="AR3061" i="1" s="1"/>
  <c r="AL3061" i="1"/>
  <c r="AJ3061" i="1"/>
  <c r="AI3061" i="1"/>
  <c r="AH3061" i="1"/>
  <c r="AG3061" i="1"/>
  <c r="AF3061" i="1"/>
  <c r="AE3061" i="1"/>
  <c r="AD3061" i="1"/>
  <c r="AC3061" i="1"/>
  <c r="AU3060" i="1"/>
  <c r="AT3060" i="1"/>
  <c r="AS3060" i="1"/>
  <c r="AR3060" i="1"/>
  <c r="AO3060" i="1"/>
  <c r="AN3060" i="1"/>
  <c r="AM3060" i="1"/>
  <c r="AP3060" i="1" s="1"/>
  <c r="AL3060" i="1"/>
  <c r="AJ3060" i="1"/>
  <c r="AI3060" i="1"/>
  <c r="AH3060" i="1"/>
  <c r="AG3060" i="1"/>
  <c r="AF3060" i="1"/>
  <c r="AE3060" i="1"/>
  <c r="AD3060" i="1"/>
  <c r="AC3060" i="1"/>
  <c r="AU3059" i="1"/>
  <c r="AT3059" i="1"/>
  <c r="AS3059" i="1"/>
  <c r="AP3059" i="1"/>
  <c r="AN3059" i="1"/>
  <c r="AM3059" i="1"/>
  <c r="AR3059" i="1" s="1"/>
  <c r="AL3059" i="1"/>
  <c r="AJ3059" i="1"/>
  <c r="AI3059" i="1"/>
  <c r="AH3059" i="1"/>
  <c r="AG3059" i="1"/>
  <c r="AF3059" i="1"/>
  <c r="AE3059" i="1"/>
  <c r="AD3059" i="1"/>
  <c r="AC3059" i="1"/>
  <c r="AU3058" i="1"/>
  <c r="AT3058" i="1"/>
  <c r="AS3058" i="1"/>
  <c r="AR3058" i="1"/>
  <c r="AO3058" i="1"/>
  <c r="AN3058" i="1"/>
  <c r="AM3058" i="1"/>
  <c r="AP3058" i="1" s="1"/>
  <c r="AL3058" i="1"/>
  <c r="AJ3058" i="1"/>
  <c r="AI3058" i="1"/>
  <c r="AH3058" i="1"/>
  <c r="AG3058" i="1"/>
  <c r="AF3058" i="1"/>
  <c r="AE3058" i="1"/>
  <c r="AD3058" i="1"/>
  <c r="AC3058" i="1"/>
  <c r="AU3057" i="1"/>
  <c r="AT3057" i="1"/>
  <c r="AS3057" i="1"/>
  <c r="AP3057" i="1"/>
  <c r="AN3057" i="1"/>
  <c r="AM3057" i="1"/>
  <c r="AR3057" i="1" s="1"/>
  <c r="AL3057" i="1"/>
  <c r="AJ3057" i="1"/>
  <c r="AI3057" i="1"/>
  <c r="AH3057" i="1"/>
  <c r="AG3057" i="1"/>
  <c r="AF3057" i="1"/>
  <c r="AE3057" i="1"/>
  <c r="AD3057" i="1"/>
  <c r="AC3057" i="1"/>
  <c r="AU3056" i="1"/>
  <c r="AT3056" i="1"/>
  <c r="AS3056" i="1"/>
  <c r="AR3056" i="1"/>
  <c r="AO3056" i="1"/>
  <c r="AN3056" i="1"/>
  <c r="AM3056" i="1"/>
  <c r="AP3056" i="1" s="1"/>
  <c r="AL3056" i="1"/>
  <c r="AJ3056" i="1"/>
  <c r="AI3056" i="1"/>
  <c r="AH3056" i="1"/>
  <c r="AG3056" i="1"/>
  <c r="AF3056" i="1"/>
  <c r="AE3056" i="1"/>
  <c r="AD3056" i="1"/>
  <c r="AC3056" i="1"/>
  <c r="AU3055" i="1"/>
  <c r="AT3055" i="1"/>
  <c r="AS3055" i="1"/>
  <c r="AP3055" i="1"/>
  <c r="AN3055" i="1"/>
  <c r="AM3055" i="1"/>
  <c r="AR3055" i="1" s="1"/>
  <c r="AL3055" i="1"/>
  <c r="AJ3055" i="1"/>
  <c r="AI3055" i="1"/>
  <c r="AH3055" i="1"/>
  <c r="AG3055" i="1"/>
  <c r="AF3055" i="1"/>
  <c r="AE3055" i="1"/>
  <c r="AD3055" i="1"/>
  <c r="AC3055" i="1"/>
  <c r="AU3054" i="1"/>
  <c r="AT3054" i="1"/>
  <c r="AS3054" i="1"/>
  <c r="AR3054" i="1"/>
  <c r="AO3054" i="1"/>
  <c r="AN3054" i="1"/>
  <c r="AM3054" i="1"/>
  <c r="AP3054" i="1" s="1"/>
  <c r="AL3054" i="1"/>
  <c r="AJ3054" i="1"/>
  <c r="AI3054" i="1"/>
  <c r="AH3054" i="1"/>
  <c r="AG3054" i="1"/>
  <c r="AF3054" i="1"/>
  <c r="AE3054" i="1"/>
  <c r="AD3054" i="1"/>
  <c r="AC3054" i="1"/>
  <c r="AU3053" i="1"/>
  <c r="AT3053" i="1"/>
  <c r="AS3053" i="1"/>
  <c r="AP3053" i="1"/>
  <c r="AN3053" i="1"/>
  <c r="AM3053" i="1"/>
  <c r="AR3053" i="1" s="1"/>
  <c r="AL3053" i="1"/>
  <c r="AJ3053" i="1"/>
  <c r="AI3053" i="1"/>
  <c r="AH3053" i="1"/>
  <c r="AG3053" i="1"/>
  <c r="AF3053" i="1"/>
  <c r="AE3053" i="1"/>
  <c r="AD3053" i="1"/>
  <c r="AC3053" i="1"/>
  <c r="AU3052" i="1"/>
  <c r="AT3052" i="1"/>
  <c r="AS3052" i="1"/>
  <c r="AR3052" i="1"/>
  <c r="AO3052" i="1"/>
  <c r="AN3052" i="1"/>
  <c r="AM3052" i="1"/>
  <c r="AP3052" i="1" s="1"/>
  <c r="AL3052" i="1"/>
  <c r="AJ3052" i="1"/>
  <c r="AI3052" i="1"/>
  <c r="AH3052" i="1"/>
  <c r="AG3052" i="1"/>
  <c r="AF3052" i="1"/>
  <c r="AE3052" i="1"/>
  <c r="AD3052" i="1"/>
  <c r="AC3052" i="1"/>
  <c r="AU3051" i="1"/>
  <c r="AT3051" i="1"/>
  <c r="AS3051" i="1"/>
  <c r="AP3051" i="1"/>
  <c r="AN3051" i="1"/>
  <c r="AM3051" i="1"/>
  <c r="AR3051" i="1" s="1"/>
  <c r="AL3051" i="1"/>
  <c r="AJ3051" i="1"/>
  <c r="AI3051" i="1"/>
  <c r="AH3051" i="1"/>
  <c r="AG3051" i="1"/>
  <c r="AF3051" i="1"/>
  <c r="AE3051" i="1"/>
  <c r="AD3051" i="1"/>
  <c r="AC3051" i="1"/>
  <c r="AU3050" i="1"/>
  <c r="AT3050" i="1"/>
  <c r="AS3050" i="1"/>
  <c r="AR3050" i="1"/>
  <c r="AO3050" i="1"/>
  <c r="AN3050" i="1"/>
  <c r="AM3050" i="1"/>
  <c r="AP3050" i="1" s="1"/>
  <c r="AL3050" i="1"/>
  <c r="AJ3050" i="1"/>
  <c r="AI3050" i="1"/>
  <c r="AH3050" i="1"/>
  <c r="AG3050" i="1"/>
  <c r="AF3050" i="1"/>
  <c r="AE3050" i="1"/>
  <c r="AD3050" i="1"/>
  <c r="AC3050" i="1"/>
  <c r="AU3049" i="1"/>
  <c r="AT3049" i="1"/>
  <c r="AS3049" i="1"/>
  <c r="AP3049" i="1"/>
  <c r="AO3049" i="1"/>
  <c r="AN3049" i="1"/>
  <c r="AM3049" i="1"/>
  <c r="AR3049" i="1" s="1"/>
  <c r="AL3049" i="1"/>
  <c r="AJ3049" i="1"/>
  <c r="AI3049" i="1"/>
  <c r="AH3049" i="1"/>
  <c r="AG3049" i="1"/>
  <c r="AF3049" i="1"/>
  <c r="AE3049" i="1"/>
  <c r="AD3049" i="1"/>
  <c r="AC3049" i="1"/>
  <c r="AU3048" i="1"/>
  <c r="AT3048" i="1"/>
  <c r="AS3048" i="1"/>
  <c r="AQ3048" i="1"/>
  <c r="AN3048" i="1"/>
  <c r="AM3048" i="1"/>
  <c r="AL3048" i="1"/>
  <c r="AJ3048" i="1"/>
  <c r="AI3048" i="1"/>
  <c r="AH3048" i="1"/>
  <c r="AG3048" i="1"/>
  <c r="AF3048" i="1"/>
  <c r="AE3048" i="1"/>
  <c r="AD3048" i="1"/>
  <c r="AC3048" i="1"/>
  <c r="AU3047" i="1"/>
  <c r="AT3047" i="1"/>
  <c r="AS3047" i="1"/>
  <c r="AP3047" i="1"/>
  <c r="AO3047" i="1"/>
  <c r="AN3047" i="1"/>
  <c r="AM3047" i="1"/>
  <c r="AR3047" i="1" s="1"/>
  <c r="AL3047" i="1"/>
  <c r="AJ3047" i="1"/>
  <c r="AI3047" i="1"/>
  <c r="AH3047" i="1"/>
  <c r="AG3047" i="1"/>
  <c r="AF3047" i="1"/>
  <c r="AE3047" i="1"/>
  <c r="AD3047" i="1"/>
  <c r="AC3047" i="1"/>
  <c r="AU3046" i="1"/>
  <c r="AT3046" i="1"/>
  <c r="AS3046" i="1"/>
  <c r="AN3046" i="1"/>
  <c r="AM3046" i="1"/>
  <c r="AL3046" i="1"/>
  <c r="AJ3046" i="1"/>
  <c r="AI3046" i="1"/>
  <c r="AH3046" i="1"/>
  <c r="AG3046" i="1"/>
  <c r="AF3046" i="1"/>
  <c r="AE3046" i="1"/>
  <c r="AD3046" i="1"/>
  <c r="AC3046" i="1"/>
  <c r="AU3045" i="1"/>
  <c r="AT3045" i="1"/>
  <c r="AS3045" i="1"/>
  <c r="AP3045" i="1"/>
  <c r="AO3045" i="1"/>
  <c r="AN3045" i="1"/>
  <c r="AM3045" i="1"/>
  <c r="AR3045" i="1" s="1"/>
  <c r="AL3045" i="1"/>
  <c r="AJ3045" i="1"/>
  <c r="AI3045" i="1"/>
  <c r="AH3045" i="1"/>
  <c r="AG3045" i="1"/>
  <c r="AF3045" i="1"/>
  <c r="AE3045" i="1"/>
  <c r="AD3045" i="1"/>
  <c r="AC3045" i="1"/>
  <c r="AU3044" i="1"/>
  <c r="AT3044" i="1"/>
  <c r="AS3044" i="1"/>
  <c r="AN3044" i="1"/>
  <c r="AM3044" i="1"/>
  <c r="AL3044" i="1"/>
  <c r="AJ3044" i="1"/>
  <c r="AI3044" i="1"/>
  <c r="AH3044" i="1"/>
  <c r="AG3044" i="1"/>
  <c r="AF3044" i="1"/>
  <c r="AE3044" i="1"/>
  <c r="AD3044" i="1"/>
  <c r="AC3044" i="1"/>
  <c r="AU3043" i="1"/>
  <c r="AT3043" i="1"/>
  <c r="AS3043" i="1"/>
  <c r="AP3043" i="1"/>
  <c r="AO3043" i="1"/>
  <c r="AN3043" i="1"/>
  <c r="AM3043" i="1"/>
  <c r="AR3043" i="1" s="1"/>
  <c r="AL3043" i="1"/>
  <c r="AJ3043" i="1"/>
  <c r="AI3043" i="1"/>
  <c r="AH3043" i="1"/>
  <c r="AG3043" i="1"/>
  <c r="AF3043" i="1"/>
  <c r="AE3043" i="1"/>
  <c r="AD3043" i="1"/>
  <c r="AC3043" i="1"/>
  <c r="AU3042" i="1"/>
  <c r="AT3042" i="1"/>
  <c r="AS3042" i="1"/>
  <c r="AQ3042" i="1"/>
  <c r="AN3042" i="1"/>
  <c r="AM3042" i="1"/>
  <c r="AL3042" i="1"/>
  <c r="AJ3042" i="1"/>
  <c r="AI3042" i="1"/>
  <c r="AH3042" i="1"/>
  <c r="AG3042" i="1"/>
  <c r="AF3042" i="1"/>
  <c r="AE3042" i="1"/>
  <c r="AD3042" i="1"/>
  <c r="AC3042" i="1"/>
  <c r="AU3041" i="1"/>
  <c r="AT3041" i="1"/>
  <c r="AS3041" i="1"/>
  <c r="AP3041" i="1"/>
  <c r="AO3041" i="1"/>
  <c r="AN3041" i="1"/>
  <c r="AM3041" i="1"/>
  <c r="AR3041" i="1" s="1"/>
  <c r="AL3041" i="1"/>
  <c r="AJ3041" i="1"/>
  <c r="AI3041" i="1"/>
  <c r="AH3041" i="1"/>
  <c r="AG3041" i="1"/>
  <c r="AF3041" i="1"/>
  <c r="AE3041" i="1"/>
  <c r="AD3041" i="1"/>
  <c r="AC3041" i="1"/>
  <c r="AU3040" i="1"/>
  <c r="AT3040" i="1"/>
  <c r="AS3040" i="1"/>
  <c r="AQ3040" i="1"/>
  <c r="AN3040" i="1"/>
  <c r="AM3040" i="1"/>
  <c r="AL3040" i="1"/>
  <c r="AJ3040" i="1"/>
  <c r="AI3040" i="1"/>
  <c r="AH3040" i="1"/>
  <c r="AG3040" i="1"/>
  <c r="AF3040" i="1"/>
  <c r="AE3040" i="1"/>
  <c r="AD3040" i="1"/>
  <c r="AC3040" i="1"/>
  <c r="AU3039" i="1"/>
  <c r="AT3039" i="1"/>
  <c r="AS3039" i="1"/>
  <c r="AP3039" i="1"/>
  <c r="AO3039" i="1"/>
  <c r="AN3039" i="1"/>
  <c r="AM3039" i="1"/>
  <c r="AR3039" i="1" s="1"/>
  <c r="AL3039" i="1"/>
  <c r="AJ3039" i="1"/>
  <c r="AI3039" i="1"/>
  <c r="AH3039" i="1"/>
  <c r="AG3039" i="1"/>
  <c r="AF3039" i="1"/>
  <c r="AE3039" i="1"/>
  <c r="AD3039" i="1"/>
  <c r="AC3039" i="1"/>
  <c r="AU3038" i="1"/>
  <c r="AT3038" i="1"/>
  <c r="AS3038" i="1"/>
  <c r="AN3038" i="1"/>
  <c r="AM3038" i="1"/>
  <c r="AL3038" i="1"/>
  <c r="AJ3038" i="1"/>
  <c r="AI3038" i="1"/>
  <c r="AH3038" i="1"/>
  <c r="AG3038" i="1"/>
  <c r="AF3038" i="1"/>
  <c r="AE3038" i="1"/>
  <c r="AD3038" i="1"/>
  <c r="AC3038" i="1"/>
  <c r="AU3037" i="1"/>
  <c r="AT3037" i="1"/>
  <c r="AS3037" i="1"/>
  <c r="AP3037" i="1"/>
  <c r="AO3037" i="1"/>
  <c r="AN3037" i="1"/>
  <c r="AM3037" i="1"/>
  <c r="AR3037" i="1" s="1"/>
  <c r="AL3037" i="1"/>
  <c r="AJ3037" i="1"/>
  <c r="AI3037" i="1"/>
  <c r="AH3037" i="1"/>
  <c r="AG3037" i="1"/>
  <c r="AF3037" i="1"/>
  <c r="AE3037" i="1"/>
  <c r="AD3037" i="1"/>
  <c r="AC3037" i="1"/>
  <c r="AU3036" i="1"/>
  <c r="AT3036" i="1"/>
  <c r="AS3036" i="1"/>
  <c r="AN3036" i="1"/>
  <c r="AM3036" i="1"/>
  <c r="AL3036" i="1"/>
  <c r="AJ3036" i="1"/>
  <c r="AI3036" i="1"/>
  <c r="AH3036" i="1"/>
  <c r="AG3036" i="1"/>
  <c r="AF3036" i="1"/>
  <c r="AE3036" i="1"/>
  <c r="AD3036" i="1"/>
  <c r="AC3036" i="1"/>
  <c r="AU3035" i="1"/>
  <c r="AT3035" i="1"/>
  <c r="AS3035" i="1"/>
  <c r="AP3035" i="1"/>
  <c r="AO3035" i="1"/>
  <c r="AN3035" i="1"/>
  <c r="AM3035" i="1"/>
  <c r="AR3035" i="1" s="1"/>
  <c r="AL3035" i="1"/>
  <c r="AJ3035" i="1"/>
  <c r="AI3035" i="1"/>
  <c r="AH3035" i="1"/>
  <c r="AG3035" i="1"/>
  <c r="AF3035" i="1"/>
  <c r="AE3035" i="1"/>
  <c r="AD3035" i="1"/>
  <c r="AC3035" i="1"/>
  <c r="AU3034" i="1"/>
  <c r="AT3034" i="1"/>
  <c r="AS3034" i="1"/>
  <c r="AQ3034" i="1"/>
  <c r="AN3034" i="1"/>
  <c r="AM3034" i="1"/>
  <c r="AL3034" i="1"/>
  <c r="AJ3034" i="1"/>
  <c r="AI3034" i="1"/>
  <c r="AH3034" i="1"/>
  <c r="AG3034" i="1"/>
  <c r="AF3034" i="1"/>
  <c r="AE3034" i="1"/>
  <c r="AD3034" i="1"/>
  <c r="AC3034" i="1"/>
  <c r="AU3033" i="1"/>
  <c r="AT3033" i="1"/>
  <c r="AS3033" i="1"/>
  <c r="AP3033" i="1"/>
  <c r="AO3033" i="1"/>
  <c r="AN3033" i="1"/>
  <c r="AM3033" i="1"/>
  <c r="AR3033" i="1" s="1"/>
  <c r="AL3033" i="1"/>
  <c r="AJ3033" i="1"/>
  <c r="AI3033" i="1"/>
  <c r="AH3033" i="1"/>
  <c r="AG3033" i="1"/>
  <c r="AF3033" i="1"/>
  <c r="AE3033" i="1"/>
  <c r="AD3033" i="1"/>
  <c r="AC3033" i="1"/>
  <c r="AU3032" i="1"/>
  <c r="AT3032" i="1"/>
  <c r="AS3032" i="1"/>
  <c r="AR3032" i="1"/>
  <c r="AQ3032" i="1"/>
  <c r="AN3032" i="1"/>
  <c r="AM3032" i="1"/>
  <c r="AL3032" i="1"/>
  <c r="AJ3032" i="1"/>
  <c r="AI3032" i="1"/>
  <c r="AH3032" i="1"/>
  <c r="AG3032" i="1"/>
  <c r="AF3032" i="1"/>
  <c r="AE3032" i="1"/>
  <c r="AD3032" i="1"/>
  <c r="AC3032" i="1"/>
  <c r="AU3031" i="1"/>
  <c r="AT3031" i="1"/>
  <c r="AS3031" i="1"/>
  <c r="AP3031" i="1"/>
  <c r="AO3031" i="1"/>
  <c r="AN3031" i="1"/>
  <c r="AM3031" i="1"/>
  <c r="AR3031" i="1" s="1"/>
  <c r="AL3031" i="1"/>
  <c r="AJ3031" i="1"/>
  <c r="AI3031" i="1"/>
  <c r="AH3031" i="1"/>
  <c r="AG3031" i="1"/>
  <c r="AF3031" i="1"/>
  <c r="AE3031" i="1"/>
  <c r="AD3031" i="1"/>
  <c r="AC3031" i="1"/>
  <c r="AU3030" i="1"/>
  <c r="AT3030" i="1"/>
  <c r="AS3030" i="1"/>
  <c r="AR3030" i="1"/>
  <c r="AQ3030" i="1"/>
  <c r="AN3030" i="1"/>
  <c r="AM3030" i="1"/>
  <c r="AL3030" i="1"/>
  <c r="AJ3030" i="1"/>
  <c r="AI3030" i="1"/>
  <c r="AH3030" i="1"/>
  <c r="AG3030" i="1"/>
  <c r="AF3030" i="1"/>
  <c r="AE3030" i="1"/>
  <c r="AD3030" i="1"/>
  <c r="AC3030" i="1"/>
  <c r="AU3029" i="1"/>
  <c r="AT3029" i="1"/>
  <c r="AS3029" i="1"/>
  <c r="AP3029" i="1"/>
  <c r="AO3029" i="1"/>
  <c r="AN3029" i="1"/>
  <c r="AM3029" i="1"/>
  <c r="AR3029" i="1" s="1"/>
  <c r="AL3029" i="1"/>
  <c r="AJ3029" i="1"/>
  <c r="AI3029" i="1"/>
  <c r="AH3029" i="1"/>
  <c r="AG3029" i="1"/>
  <c r="AF3029" i="1"/>
  <c r="AE3029" i="1"/>
  <c r="AD3029" i="1"/>
  <c r="AC3029" i="1"/>
  <c r="AU3028" i="1"/>
  <c r="AT3028" i="1"/>
  <c r="AS3028" i="1"/>
  <c r="AR3028" i="1"/>
  <c r="AQ3028" i="1"/>
  <c r="AN3028" i="1"/>
  <c r="AM3028" i="1"/>
  <c r="AL3028" i="1"/>
  <c r="AJ3028" i="1"/>
  <c r="AI3028" i="1"/>
  <c r="AH3028" i="1"/>
  <c r="AG3028" i="1"/>
  <c r="AF3028" i="1"/>
  <c r="AE3028" i="1"/>
  <c r="AD3028" i="1"/>
  <c r="AC3028" i="1"/>
  <c r="AU3027" i="1"/>
  <c r="AT3027" i="1"/>
  <c r="AS3027" i="1"/>
  <c r="AP3027" i="1"/>
  <c r="AO3027" i="1"/>
  <c r="AN3027" i="1"/>
  <c r="AM3027" i="1"/>
  <c r="AR3027" i="1" s="1"/>
  <c r="AL3027" i="1"/>
  <c r="AJ3027" i="1"/>
  <c r="AI3027" i="1"/>
  <c r="AH3027" i="1"/>
  <c r="AG3027" i="1"/>
  <c r="AF3027" i="1"/>
  <c r="AE3027" i="1"/>
  <c r="AD3027" i="1"/>
  <c r="AC3027" i="1"/>
  <c r="AU3026" i="1"/>
  <c r="AT3026" i="1"/>
  <c r="AS3026" i="1"/>
  <c r="AR3026" i="1"/>
  <c r="AQ3026" i="1"/>
  <c r="AN3026" i="1"/>
  <c r="AM3026" i="1"/>
  <c r="AL3026" i="1"/>
  <c r="AJ3026" i="1"/>
  <c r="AI3026" i="1"/>
  <c r="AH3026" i="1"/>
  <c r="AG3026" i="1"/>
  <c r="AF3026" i="1"/>
  <c r="AE3026" i="1"/>
  <c r="AD3026" i="1"/>
  <c r="AC3026" i="1"/>
  <c r="AU3025" i="1"/>
  <c r="AT3025" i="1"/>
  <c r="AS3025" i="1"/>
  <c r="AP3025" i="1"/>
  <c r="AO3025" i="1"/>
  <c r="AN3025" i="1"/>
  <c r="AM3025" i="1"/>
  <c r="AR3025" i="1" s="1"/>
  <c r="AL3025" i="1"/>
  <c r="AJ3025" i="1"/>
  <c r="AI3025" i="1"/>
  <c r="AH3025" i="1"/>
  <c r="AG3025" i="1"/>
  <c r="AF3025" i="1"/>
  <c r="AE3025" i="1"/>
  <c r="AD3025" i="1"/>
  <c r="AC3025" i="1"/>
  <c r="AU3024" i="1"/>
  <c r="AT3024" i="1"/>
  <c r="AS3024" i="1"/>
  <c r="AR3024" i="1"/>
  <c r="AQ3024" i="1"/>
  <c r="AN3024" i="1"/>
  <c r="AM3024" i="1"/>
  <c r="AL3024" i="1"/>
  <c r="AJ3024" i="1"/>
  <c r="AI3024" i="1"/>
  <c r="AH3024" i="1"/>
  <c r="AG3024" i="1"/>
  <c r="AF3024" i="1"/>
  <c r="AE3024" i="1"/>
  <c r="AD3024" i="1"/>
  <c r="AC3024" i="1"/>
  <c r="AU3023" i="1"/>
  <c r="AT3023" i="1"/>
  <c r="AS3023" i="1"/>
  <c r="AP3023" i="1"/>
  <c r="AO3023" i="1"/>
  <c r="AN3023" i="1"/>
  <c r="AM3023" i="1"/>
  <c r="AR3023" i="1" s="1"/>
  <c r="AL3023" i="1"/>
  <c r="AJ3023" i="1"/>
  <c r="AI3023" i="1"/>
  <c r="AH3023" i="1"/>
  <c r="AG3023" i="1"/>
  <c r="AF3023" i="1"/>
  <c r="AE3023" i="1"/>
  <c r="AD3023" i="1"/>
  <c r="AC3023" i="1"/>
  <c r="AU3022" i="1"/>
  <c r="AT3022" i="1"/>
  <c r="AS3022" i="1"/>
  <c r="AR3022" i="1"/>
  <c r="AQ3022" i="1"/>
  <c r="AN3022" i="1"/>
  <c r="AM3022" i="1"/>
  <c r="AL3022" i="1"/>
  <c r="AJ3022" i="1"/>
  <c r="AI3022" i="1"/>
  <c r="AH3022" i="1"/>
  <c r="AG3022" i="1"/>
  <c r="AF3022" i="1"/>
  <c r="AE3022" i="1"/>
  <c r="AD3022" i="1"/>
  <c r="AC3022" i="1"/>
  <c r="AU3021" i="1"/>
  <c r="AT3021" i="1"/>
  <c r="AS3021" i="1"/>
  <c r="AP3021" i="1"/>
  <c r="AO3021" i="1"/>
  <c r="AN3021" i="1"/>
  <c r="AM3021" i="1"/>
  <c r="AR3021" i="1" s="1"/>
  <c r="AL3021" i="1"/>
  <c r="AJ3021" i="1"/>
  <c r="AI3021" i="1"/>
  <c r="AH3021" i="1"/>
  <c r="AG3021" i="1"/>
  <c r="AF3021" i="1"/>
  <c r="AE3021" i="1"/>
  <c r="AD3021" i="1"/>
  <c r="AC3021" i="1"/>
  <c r="AU3020" i="1"/>
  <c r="AT3020" i="1"/>
  <c r="AS3020" i="1"/>
  <c r="AR3020" i="1"/>
  <c r="AQ3020" i="1"/>
  <c r="AN3020" i="1"/>
  <c r="AM3020" i="1"/>
  <c r="AL3020" i="1"/>
  <c r="AJ3020" i="1"/>
  <c r="AI3020" i="1"/>
  <c r="AH3020" i="1"/>
  <c r="AG3020" i="1"/>
  <c r="AF3020" i="1"/>
  <c r="AE3020" i="1"/>
  <c r="AD3020" i="1"/>
  <c r="AC3020" i="1"/>
  <c r="AU3019" i="1"/>
  <c r="AT3019" i="1"/>
  <c r="AS3019" i="1"/>
  <c r="AP3019" i="1"/>
  <c r="AO3019" i="1"/>
  <c r="AN3019" i="1"/>
  <c r="AM3019" i="1"/>
  <c r="AR3019" i="1" s="1"/>
  <c r="AL3019" i="1"/>
  <c r="AJ3019" i="1"/>
  <c r="AI3019" i="1"/>
  <c r="AH3019" i="1"/>
  <c r="AG3019" i="1"/>
  <c r="AF3019" i="1"/>
  <c r="AE3019" i="1"/>
  <c r="AD3019" i="1"/>
  <c r="AC3019" i="1"/>
  <c r="AU3018" i="1"/>
  <c r="AT3018" i="1"/>
  <c r="AS3018" i="1"/>
  <c r="AR3018" i="1"/>
  <c r="AQ3018" i="1"/>
  <c r="AN3018" i="1"/>
  <c r="AM3018" i="1"/>
  <c r="AL3018" i="1"/>
  <c r="AJ3018" i="1"/>
  <c r="AI3018" i="1"/>
  <c r="AH3018" i="1"/>
  <c r="AG3018" i="1"/>
  <c r="AF3018" i="1"/>
  <c r="AE3018" i="1"/>
  <c r="AD3018" i="1"/>
  <c r="AC3018" i="1"/>
  <c r="AU3017" i="1"/>
  <c r="AT3017" i="1"/>
  <c r="AS3017" i="1"/>
  <c r="AP3017" i="1"/>
  <c r="AN3017" i="1"/>
  <c r="AM3017" i="1"/>
  <c r="AR3017" i="1" s="1"/>
  <c r="AL3017" i="1"/>
  <c r="AJ3017" i="1"/>
  <c r="AI3017" i="1"/>
  <c r="AH3017" i="1"/>
  <c r="AG3017" i="1"/>
  <c r="AF3017" i="1"/>
  <c r="AE3017" i="1"/>
  <c r="AD3017" i="1"/>
  <c r="AC3017" i="1"/>
  <c r="AU3016" i="1"/>
  <c r="AT3016" i="1"/>
  <c r="AS3016" i="1"/>
  <c r="AN3016" i="1"/>
  <c r="AM3016" i="1"/>
  <c r="AP3016" i="1" s="1"/>
  <c r="AL3016" i="1"/>
  <c r="AJ3016" i="1"/>
  <c r="AI3016" i="1"/>
  <c r="AH3016" i="1"/>
  <c r="AG3016" i="1"/>
  <c r="AF3016" i="1"/>
  <c r="AE3016" i="1"/>
  <c r="AD3016" i="1"/>
  <c r="AC3016" i="1"/>
  <c r="AU3015" i="1"/>
  <c r="AT3015" i="1"/>
  <c r="AS3015" i="1"/>
  <c r="AP3015" i="1"/>
  <c r="AO3015" i="1"/>
  <c r="AN3015" i="1"/>
  <c r="AM3015" i="1"/>
  <c r="AR3015" i="1" s="1"/>
  <c r="AL3015" i="1"/>
  <c r="AJ3015" i="1"/>
  <c r="AI3015" i="1"/>
  <c r="AH3015" i="1"/>
  <c r="AG3015" i="1"/>
  <c r="AF3015" i="1"/>
  <c r="AE3015" i="1"/>
  <c r="AD3015" i="1"/>
  <c r="AC3015" i="1"/>
  <c r="AU3014" i="1"/>
  <c r="AT3014" i="1"/>
  <c r="AS3014" i="1"/>
  <c r="AQ3014" i="1"/>
  <c r="AO3014" i="1"/>
  <c r="AN3014" i="1"/>
  <c r="AM3014" i="1"/>
  <c r="AP3014" i="1" s="1"/>
  <c r="AL3014" i="1"/>
  <c r="AJ3014" i="1"/>
  <c r="AI3014" i="1"/>
  <c r="AH3014" i="1"/>
  <c r="AG3014" i="1"/>
  <c r="AF3014" i="1"/>
  <c r="AE3014" i="1"/>
  <c r="AD3014" i="1"/>
  <c r="AC3014" i="1"/>
  <c r="AU3013" i="1"/>
  <c r="AT3013" i="1"/>
  <c r="AS3013" i="1"/>
  <c r="AP3013" i="1"/>
  <c r="AN3013" i="1"/>
  <c r="AM3013" i="1"/>
  <c r="AR3013" i="1" s="1"/>
  <c r="AL3013" i="1"/>
  <c r="AJ3013" i="1"/>
  <c r="AI3013" i="1"/>
  <c r="AH3013" i="1"/>
  <c r="AG3013" i="1"/>
  <c r="AF3013" i="1"/>
  <c r="AE3013" i="1"/>
  <c r="AD3013" i="1"/>
  <c r="AC3013" i="1"/>
  <c r="AU3012" i="1"/>
  <c r="AT3012" i="1"/>
  <c r="AS3012" i="1"/>
  <c r="AN3012" i="1"/>
  <c r="AM3012" i="1"/>
  <c r="AP3012" i="1" s="1"/>
  <c r="AL3012" i="1"/>
  <c r="AJ3012" i="1"/>
  <c r="AI3012" i="1"/>
  <c r="AH3012" i="1"/>
  <c r="AG3012" i="1"/>
  <c r="AF3012" i="1"/>
  <c r="AE3012" i="1"/>
  <c r="AD3012" i="1"/>
  <c r="AC3012" i="1"/>
  <c r="AU3011" i="1"/>
  <c r="AT3011" i="1"/>
  <c r="AS3011" i="1"/>
  <c r="AP3011" i="1"/>
  <c r="AO3011" i="1"/>
  <c r="AN3011" i="1"/>
  <c r="AM3011" i="1"/>
  <c r="AR3011" i="1" s="1"/>
  <c r="AL3011" i="1"/>
  <c r="AJ3011" i="1"/>
  <c r="AI3011" i="1"/>
  <c r="AH3011" i="1"/>
  <c r="AG3011" i="1"/>
  <c r="AF3011" i="1"/>
  <c r="AE3011" i="1"/>
  <c r="AD3011" i="1"/>
  <c r="AC3011" i="1"/>
  <c r="AU3010" i="1"/>
  <c r="AT3010" i="1"/>
  <c r="AS3010" i="1"/>
  <c r="AQ3010" i="1"/>
  <c r="AO3010" i="1"/>
  <c r="AN3010" i="1"/>
  <c r="AM3010" i="1"/>
  <c r="AP3010" i="1" s="1"/>
  <c r="AL3010" i="1"/>
  <c r="AJ3010" i="1"/>
  <c r="AI3010" i="1"/>
  <c r="AH3010" i="1"/>
  <c r="AG3010" i="1"/>
  <c r="AF3010" i="1"/>
  <c r="AE3010" i="1"/>
  <c r="AD3010" i="1"/>
  <c r="AC3010" i="1"/>
  <c r="AU3009" i="1"/>
  <c r="AT3009" i="1"/>
  <c r="AS3009" i="1"/>
  <c r="AP3009" i="1"/>
  <c r="AN3009" i="1"/>
  <c r="AM3009" i="1"/>
  <c r="AR3009" i="1" s="1"/>
  <c r="AL3009" i="1"/>
  <c r="AJ3009" i="1"/>
  <c r="AI3009" i="1"/>
  <c r="AH3009" i="1"/>
  <c r="AG3009" i="1"/>
  <c r="AF3009" i="1"/>
  <c r="AE3009" i="1"/>
  <c r="AD3009" i="1"/>
  <c r="AC3009" i="1"/>
  <c r="AU3008" i="1"/>
  <c r="AT3008" i="1"/>
  <c r="AS3008" i="1"/>
  <c r="AN3008" i="1"/>
  <c r="AM3008" i="1"/>
  <c r="AP3008" i="1" s="1"/>
  <c r="AL3008" i="1"/>
  <c r="AJ3008" i="1"/>
  <c r="AI3008" i="1"/>
  <c r="AH3008" i="1"/>
  <c r="AG3008" i="1"/>
  <c r="AF3008" i="1"/>
  <c r="AE3008" i="1"/>
  <c r="AD3008" i="1"/>
  <c r="AC3008" i="1"/>
  <c r="AU3007" i="1"/>
  <c r="AT3007" i="1"/>
  <c r="AS3007" i="1"/>
  <c r="AP3007" i="1"/>
  <c r="AO3007" i="1"/>
  <c r="AN3007" i="1"/>
  <c r="AM3007" i="1"/>
  <c r="AR3007" i="1" s="1"/>
  <c r="AL3007" i="1"/>
  <c r="AJ3007" i="1"/>
  <c r="AI3007" i="1"/>
  <c r="AH3007" i="1"/>
  <c r="AG3007" i="1"/>
  <c r="AF3007" i="1"/>
  <c r="AE3007" i="1"/>
  <c r="AD3007" i="1"/>
  <c r="AC3007" i="1"/>
  <c r="AU3006" i="1"/>
  <c r="AT3006" i="1"/>
  <c r="AS3006" i="1"/>
  <c r="AQ3006" i="1"/>
  <c r="AO3006" i="1"/>
  <c r="AN3006" i="1"/>
  <c r="AM3006" i="1"/>
  <c r="AP3006" i="1" s="1"/>
  <c r="AL3006" i="1"/>
  <c r="AJ3006" i="1"/>
  <c r="AI3006" i="1"/>
  <c r="AH3006" i="1"/>
  <c r="AG3006" i="1"/>
  <c r="AF3006" i="1"/>
  <c r="AE3006" i="1"/>
  <c r="AD3006" i="1"/>
  <c r="AC3006" i="1"/>
  <c r="AU3005" i="1"/>
  <c r="AT3005" i="1"/>
  <c r="AS3005" i="1"/>
  <c r="AP3005" i="1"/>
  <c r="AN3005" i="1"/>
  <c r="AM3005" i="1"/>
  <c r="AR3005" i="1" s="1"/>
  <c r="AL3005" i="1"/>
  <c r="AJ3005" i="1"/>
  <c r="AI3005" i="1"/>
  <c r="AH3005" i="1"/>
  <c r="AG3005" i="1"/>
  <c r="AF3005" i="1"/>
  <c r="AE3005" i="1"/>
  <c r="AD3005" i="1"/>
  <c r="AC3005" i="1"/>
  <c r="AU3004" i="1"/>
  <c r="AT3004" i="1"/>
  <c r="AS3004" i="1"/>
  <c r="AN3004" i="1"/>
  <c r="AM3004" i="1"/>
  <c r="AP3004" i="1" s="1"/>
  <c r="AL3004" i="1"/>
  <c r="AJ3004" i="1"/>
  <c r="AI3004" i="1"/>
  <c r="AH3004" i="1"/>
  <c r="AG3004" i="1"/>
  <c r="AF3004" i="1"/>
  <c r="AE3004" i="1"/>
  <c r="AD3004" i="1"/>
  <c r="AC3004" i="1"/>
  <c r="AU3003" i="1"/>
  <c r="AT3003" i="1"/>
  <c r="AS3003" i="1"/>
  <c r="AP3003" i="1"/>
  <c r="AO3003" i="1"/>
  <c r="AN3003" i="1"/>
  <c r="AM3003" i="1"/>
  <c r="AR3003" i="1" s="1"/>
  <c r="AL3003" i="1"/>
  <c r="AJ3003" i="1"/>
  <c r="AI3003" i="1"/>
  <c r="AH3003" i="1"/>
  <c r="AG3003" i="1"/>
  <c r="AF3003" i="1"/>
  <c r="AE3003" i="1"/>
  <c r="AD3003" i="1"/>
  <c r="AC3003" i="1"/>
  <c r="AU3002" i="1"/>
  <c r="AT3002" i="1"/>
  <c r="AS3002" i="1"/>
  <c r="AQ3002" i="1"/>
  <c r="AO3002" i="1"/>
  <c r="AN3002" i="1"/>
  <c r="AM3002" i="1"/>
  <c r="AP3002" i="1" s="1"/>
  <c r="AL3002" i="1"/>
  <c r="AJ3002" i="1"/>
  <c r="AI3002" i="1"/>
  <c r="AH3002" i="1"/>
  <c r="AG3002" i="1"/>
  <c r="AF3002" i="1"/>
  <c r="AE3002" i="1"/>
  <c r="AD3002" i="1"/>
  <c r="AC3002" i="1"/>
  <c r="AU3001" i="1"/>
  <c r="AT3001" i="1"/>
  <c r="AS3001" i="1"/>
  <c r="AN3001" i="1"/>
  <c r="AM3001" i="1"/>
  <c r="AP3001" i="1" s="1"/>
  <c r="AL3001" i="1"/>
  <c r="AJ3001" i="1"/>
  <c r="AI3001" i="1"/>
  <c r="AH3001" i="1"/>
  <c r="AG3001" i="1"/>
  <c r="AF3001" i="1"/>
  <c r="AE3001" i="1"/>
  <c r="AD3001" i="1"/>
  <c r="AC3001" i="1"/>
  <c r="AU3000" i="1"/>
  <c r="AT3000" i="1"/>
  <c r="AS3000" i="1"/>
  <c r="AP3000" i="1"/>
  <c r="AO3000" i="1"/>
  <c r="AN3000" i="1"/>
  <c r="AM3000" i="1"/>
  <c r="AR3000" i="1" s="1"/>
  <c r="AL3000" i="1"/>
  <c r="AJ3000" i="1"/>
  <c r="AI3000" i="1"/>
  <c r="AH3000" i="1"/>
  <c r="AG3000" i="1"/>
  <c r="AF3000" i="1"/>
  <c r="AE3000" i="1"/>
  <c r="AD3000" i="1"/>
  <c r="AC3000" i="1"/>
  <c r="AU2999" i="1"/>
  <c r="AT2999" i="1"/>
  <c r="AS2999" i="1"/>
  <c r="AN2999" i="1"/>
  <c r="AM2999" i="1"/>
  <c r="AP2999" i="1" s="1"/>
  <c r="AL2999" i="1"/>
  <c r="AJ2999" i="1"/>
  <c r="AI2999" i="1"/>
  <c r="AH2999" i="1"/>
  <c r="AG2999" i="1"/>
  <c r="AF2999" i="1"/>
  <c r="AE2999" i="1"/>
  <c r="AD2999" i="1"/>
  <c r="AC2999" i="1"/>
  <c r="AU2998" i="1"/>
  <c r="AT2998" i="1"/>
  <c r="AS2998" i="1"/>
  <c r="AP2998" i="1"/>
  <c r="AO2998" i="1"/>
  <c r="AN2998" i="1"/>
  <c r="AM2998" i="1"/>
  <c r="AR2998" i="1" s="1"/>
  <c r="AL2998" i="1"/>
  <c r="AJ2998" i="1"/>
  <c r="AI2998" i="1"/>
  <c r="AH2998" i="1"/>
  <c r="AG2998" i="1"/>
  <c r="AF2998" i="1"/>
  <c r="AE2998" i="1"/>
  <c r="AD2998" i="1"/>
  <c r="AC2998" i="1"/>
  <c r="AU2997" i="1"/>
  <c r="AT2997" i="1"/>
  <c r="AS2997" i="1"/>
  <c r="AN2997" i="1"/>
  <c r="AM2997" i="1"/>
  <c r="AP2997" i="1" s="1"/>
  <c r="AL2997" i="1"/>
  <c r="AJ2997" i="1"/>
  <c r="AI2997" i="1"/>
  <c r="AH2997" i="1"/>
  <c r="AG2997" i="1"/>
  <c r="AF2997" i="1"/>
  <c r="AE2997" i="1"/>
  <c r="AD2997" i="1"/>
  <c r="AC2997" i="1"/>
  <c r="AU2996" i="1"/>
  <c r="AT2996" i="1"/>
  <c r="AS2996" i="1"/>
  <c r="AP2996" i="1"/>
  <c r="AO2996" i="1"/>
  <c r="AN2996" i="1"/>
  <c r="AM2996" i="1"/>
  <c r="AR2996" i="1" s="1"/>
  <c r="AL2996" i="1"/>
  <c r="AJ2996" i="1"/>
  <c r="AI2996" i="1"/>
  <c r="AH2996" i="1"/>
  <c r="AG2996" i="1"/>
  <c r="AF2996" i="1"/>
  <c r="AE2996" i="1"/>
  <c r="AD2996" i="1"/>
  <c r="AC2996" i="1"/>
  <c r="AU2995" i="1"/>
  <c r="AT2995" i="1"/>
  <c r="AS2995" i="1"/>
  <c r="AN2995" i="1"/>
  <c r="AM2995" i="1"/>
  <c r="AP2995" i="1" s="1"/>
  <c r="AL2995" i="1"/>
  <c r="AJ2995" i="1"/>
  <c r="AI2995" i="1"/>
  <c r="AH2995" i="1"/>
  <c r="AG2995" i="1"/>
  <c r="AF2995" i="1"/>
  <c r="AE2995" i="1"/>
  <c r="AD2995" i="1"/>
  <c r="AC2995" i="1"/>
  <c r="AU2994" i="1"/>
  <c r="AT2994" i="1"/>
  <c r="AS2994" i="1"/>
  <c r="AP2994" i="1"/>
  <c r="AO2994" i="1"/>
  <c r="AN2994" i="1"/>
  <c r="AM2994" i="1"/>
  <c r="AR2994" i="1" s="1"/>
  <c r="AL2994" i="1"/>
  <c r="AJ2994" i="1"/>
  <c r="AI2994" i="1"/>
  <c r="AH2994" i="1"/>
  <c r="AG2994" i="1"/>
  <c r="AF2994" i="1"/>
  <c r="AE2994" i="1"/>
  <c r="AD2994" i="1"/>
  <c r="AC2994" i="1"/>
  <c r="AU2993" i="1"/>
  <c r="AT2993" i="1"/>
  <c r="AS2993" i="1"/>
  <c r="AN2993" i="1"/>
  <c r="AM2993" i="1"/>
  <c r="AP2993" i="1" s="1"/>
  <c r="AL2993" i="1"/>
  <c r="AJ2993" i="1"/>
  <c r="AI2993" i="1"/>
  <c r="AH2993" i="1"/>
  <c r="AG2993" i="1"/>
  <c r="AF2993" i="1"/>
  <c r="AE2993" i="1"/>
  <c r="AD2993" i="1"/>
  <c r="AC2993" i="1"/>
  <c r="AU2992" i="1"/>
  <c r="AT2992" i="1"/>
  <c r="AS2992" i="1"/>
  <c r="AP2992" i="1"/>
  <c r="AO2992" i="1"/>
  <c r="AN2992" i="1"/>
  <c r="AM2992" i="1"/>
  <c r="AR2992" i="1" s="1"/>
  <c r="AL2992" i="1"/>
  <c r="AJ2992" i="1"/>
  <c r="AI2992" i="1"/>
  <c r="AH2992" i="1"/>
  <c r="AG2992" i="1"/>
  <c r="AF2992" i="1"/>
  <c r="AE2992" i="1"/>
  <c r="AD2992" i="1"/>
  <c r="AC2992" i="1"/>
  <c r="AU2991" i="1"/>
  <c r="AT2991" i="1"/>
  <c r="AS2991" i="1"/>
  <c r="AN2991" i="1"/>
  <c r="AM2991" i="1"/>
  <c r="AP2991" i="1" s="1"/>
  <c r="AL2991" i="1"/>
  <c r="AJ2991" i="1"/>
  <c r="AI2991" i="1"/>
  <c r="AH2991" i="1"/>
  <c r="AG2991" i="1"/>
  <c r="AF2991" i="1"/>
  <c r="AE2991" i="1"/>
  <c r="AD2991" i="1"/>
  <c r="AC2991" i="1"/>
  <c r="AU2990" i="1"/>
  <c r="AT2990" i="1"/>
  <c r="AS2990" i="1"/>
  <c r="AP2990" i="1"/>
  <c r="AO2990" i="1"/>
  <c r="AN2990" i="1"/>
  <c r="AM2990" i="1"/>
  <c r="AR2990" i="1" s="1"/>
  <c r="AL2990" i="1"/>
  <c r="AJ2990" i="1"/>
  <c r="AI2990" i="1"/>
  <c r="AH2990" i="1"/>
  <c r="AG2990" i="1"/>
  <c r="AF2990" i="1"/>
  <c r="AE2990" i="1"/>
  <c r="AD2990" i="1"/>
  <c r="AC2990" i="1"/>
  <c r="AU2989" i="1"/>
  <c r="AT2989" i="1"/>
  <c r="AS2989" i="1"/>
  <c r="AN2989" i="1"/>
  <c r="AM2989" i="1"/>
  <c r="AP2989" i="1" s="1"/>
  <c r="AL2989" i="1"/>
  <c r="AJ2989" i="1"/>
  <c r="AI2989" i="1"/>
  <c r="AH2989" i="1"/>
  <c r="AG2989" i="1"/>
  <c r="AF2989" i="1"/>
  <c r="AE2989" i="1"/>
  <c r="AD2989" i="1"/>
  <c r="AC2989" i="1"/>
  <c r="AU2988" i="1"/>
  <c r="AT2988" i="1"/>
  <c r="AS2988" i="1"/>
  <c r="AP2988" i="1"/>
  <c r="AO2988" i="1"/>
  <c r="AN2988" i="1"/>
  <c r="AM2988" i="1"/>
  <c r="AR2988" i="1" s="1"/>
  <c r="AL2988" i="1"/>
  <c r="AJ2988" i="1"/>
  <c r="AI2988" i="1"/>
  <c r="AH2988" i="1"/>
  <c r="AG2988" i="1"/>
  <c r="AF2988" i="1"/>
  <c r="AE2988" i="1"/>
  <c r="AD2988" i="1"/>
  <c r="AC2988" i="1"/>
  <c r="AU2987" i="1"/>
  <c r="AT2987" i="1"/>
  <c r="AS2987" i="1"/>
  <c r="AN2987" i="1"/>
  <c r="AM2987" i="1"/>
  <c r="AP2987" i="1" s="1"/>
  <c r="AL2987" i="1"/>
  <c r="AJ2987" i="1"/>
  <c r="AI2987" i="1"/>
  <c r="AH2987" i="1"/>
  <c r="AG2987" i="1"/>
  <c r="AF2987" i="1"/>
  <c r="AE2987" i="1"/>
  <c r="AD2987" i="1"/>
  <c r="AC2987" i="1"/>
  <c r="AU2986" i="1"/>
  <c r="AT2986" i="1"/>
  <c r="AS2986" i="1"/>
  <c r="AP2986" i="1"/>
  <c r="AO2986" i="1"/>
  <c r="AN2986" i="1"/>
  <c r="AM2986" i="1"/>
  <c r="AR2986" i="1" s="1"/>
  <c r="AL2986" i="1"/>
  <c r="AJ2986" i="1"/>
  <c r="AI2986" i="1"/>
  <c r="AH2986" i="1"/>
  <c r="AG2986" i="1"/>
  <c r="AF2986" i="1"/>
  <c r="AE2986" i="1"/>
  <c r="AD2986" i="1"/>
  <c r="AC2986" i="1"/>
  <c r="AU2985" i="1"/>
  <c r="AT2985" i="1"/>
  <c r="AS2985" i="1"/>
  <c r="AN2985" i="1"/>
  <c r="AM2985" i="1"/>
  <c r="AP2985" i="1" s="1"/>
  <c r="AL2985" i="1"/>
  <c r="AJ2985" i="1"/>
  <c r="AI2985" i="1"/>
  <c r="AH2985" i="1"/>
  <c r="AG2985" i="1"/>
  <c r="AF2985" i="1"/>
  <c r="AE2985" i="1"/>
  <c r="AD2985" i="1"/>
  <c r="AC2985" i="1"/>
  <c r="AU2984" i="1"/>
  <c r="AT2984" i="1"/>
  <c r="AS2984" i="1"/>
  <c r="AP2984" i="1"/>
  <c r="AO2984" i="1"/>
  <c r="AN2984" i="1"/>
  <c r="AM2984" i="1"/>
  <c r="AR2984" i="1" s="1"/>
  <c r="AL2984" i="1"/>
  <c r="AJ2984" i="1"/>
  <c r="AI2984" i="1"/>
  <c r="AH2984" i="1"/>
  <c r="AG2984" i="1"/>
  <c r="AF2984" i="1"/>
  <c r="AE2984" i="1"/>
  <c r="AD2984" i="1"/>
  <c r="AC2984" i="1"/>
  <c r="AU2983" i="1"/>
  <c r="AT2983" i="1"/>
  <c r="AS2983" i="1"/>
  <c r="AN2983" i="1"/>
  <c r="AM2983" i="1"/>
  <c r="AP2983" i="1" s="1"/>
  <c r="AL2983" i="1"/>
  <c r="AJ2983" i="1"/>
  <c r="AI2983" i="1"/>
  <c r="AH2983" i="1"/>
  <c r="AG2983" i="1"/>
  <c r="AF2983" i="1"/>
  <c r="AE2983" i="1"/>
  <c r="AD2983" i="1"/>
  <c r="AC2983" i="1"/>
  <c r="AU2982" i="1"/>
  <c r="AT2982" i="1"/>
  <c r="AS2982" i="1"/>
  <c r="AP2982" i="1"/>
  <c r="AO2982" i="1"/>
  <c r="AN2982" i="1"/>
  <c r="AM2982" i="1"/>
  <c r="AR2982" i="1" s="1"/>
  <c r="AL2982" i="1"/>
  <c r="AJ2982" i="1"/>
  <c r="AI2982" i="1"/>
  <c r="AH2982" i="1"/>
  <c r="AG2982" i="1"/>
  <c r="AF2982" i="1"/>
  <c r="AE2982" i="1"/>
  <c r="AD2982" i="1"/>
  <c r="AC2982" i="1"/>
  <c r="AU2981" i="1"/>
  <c r="AT2981" i="1"/>
  <c r="AS2981" i="1"/>
  <c r="AN2981" i="1"/>
  <c r="AM2981" i="1"/>
  <c r="AP2981" i="1" s="1"/>
  <c r="AL2981" i="1"/>
  <c r="AJ2981" i="1"/>
  <c r="AI2981" i="1"/>
  <c r="AH2981" i="1"/>
  <c r="AG2981" i="1"/>
  <c r="AF2981" i="1"/>
  <c r="AE2981" i="1"/>
  <c r="AD2981" i="1"/>
  <c r="AC2981" i="1"/>
  <c r="AU2980" i="1"/>
  <c r="AT2980" i="1"/>
  <c r="AS2980" i="1"/>
  <c r="AP2980" i="1"/>
  <c r="AO2980" i="1"/>
  <c r="AN2980" i="1"/>
  <c r="AM2980" i="1"/>
  <c r="AR2980" i="1" s="1"/>
  <c r="AL2980" i="1"/>
  <c r="AJ2980" i="1"/>
  <c r="AI2980" i="1"/>
  <c r="AH2980" i="1"/>
  <c r="AG2980" i="1"/>
  <c r="AF2980" i="1"/>
  <c r="AE2980" i="1"/>
  <c r="AD2980" i="1"/>
  <c r="AC2980" i="1"/>
  <c r="AU2979" i="1"/>
  <c r="AT2979" i="1"/>
  <c r="AS2979" i="1"/>
  <c r="AN2979" i="1"/>
  <c r="AM2979" i="1"/>
  <c r="AP2979" i="1" s="1"/>
  <c r="AL2979" i="1"/>
  <c r="AJ2979" i="1"/>
  <c r="AI2979" i="1"/>
  <c r="AH2979" i="1"/>
  <c r="AG2979" i="1"/>
  <c r="AF2979" i="1"/>
  <c r="AE2979" i="1"/>
  <c r="AD2979" i="1"/>
  <c r="AC2979" i="1"/>
  <c r="AU2978" i="1"/>
  <c r="AT2978" i="1"/>
  <c r="AS2978" i="1"/>
  <c r="AP2978" i="1"/>
  <c r="AO2978" i="1"/>
  <c r="AN2978" i="1"/>
  <c r="AM2978" i="1"/>
  <c r="AR2978" i="1" s="1"/>
  <c r="AL2978" i="1"/>
  <c r="AJ2978" i="1"/>
  <c r="AI2978" i="1"/>
  <c r="AH2978" i="1"/>
  <c r="AG2978" i="1"/>
  <c r="AF2978" i="1"/>
  <c r="AE2978" i="1"/>
  <c r="AD2978" i="1"/>
  <c r="AC2978" i="1"/>
  <c r="AU2977" i="1"/>
  <c r="AT2977" i="1"/>
  <c r="AS2977" i="1"/>
  <c r="AN2977" i="1"/>
  <c r="AM2977" i="1"/>
  <c r="AP2977" i="1" s="1"/>
  <c r="AL2977" i="1"/>
  <c r="AJ2977" i="1"/>
  <c r="AI2977" i="1"/>
  <c r="AH2977" i="1"/>
  <c r="AG2977" i="1"/>
  <c r="AF2977" i="1"/>
  <c r="AE2977" i="1"/>
  <c r="AD2977" i="1"/>
  <c r="AC2977" i="1"/>
  <c r="AU2976" i="1"/>
  <c r="AT2976" i="1"/>
  <c r="AS2976" i="1"/>
  <c r="AP2976" i="1"/>
  <c r="AO2976" i="1"/>
  <c r="AN2976" i="1"/>
  <c r="AM2976" i="1"/>
  <c r="AR2976" i="1" s="1"/>
  <c r="AL2976" i="1"/>
  <c r="AJ2976" i="1"/>
  <c r="AI2976" i="1"/>
  <c r="AH2976" i="1"/>
  <c r="AG2976" i="1"/>
  <c r="AF2976" i="1"/>
  <c r="AE2976" i="1"/>
  <c r="AD2976" i="1"/>
  <c r="AC2976" i="1"/>
  <c r="AU2975" i="1"/>
  <c r="AT2975" i="1"/>
  <c r="AS2975" i="1"/>
  <c r="AN2975" i="1"/>
  <c r="AM2975" i="1"/>
  <c r="AL2975" i="1"/>
  <c r="AJ2975" i="1"/>
  <c r="AI2975" i="1"/>
  <c r="AH2975" i="1"/>
  <c r="AG2975" i="1"/>
  <c r="AF2975" i="1"/>
  <c r="AE2975" i="1"/>
  <c r="AD2975" i="1"/>
  <c r="AC2975" i="1"/>
  <c r="AU2974" i="1"/>
  <c r="AT2974" i="1"/>
  <c r="AS2974" i="1"/>
  <c r="AP2974" i="1"/>
  <c r="AO2974" i="1"/>
  <c r="AN2974" i="1"/>
  <c r="AM2974" i="1"/>
  <c r="AR2974" i="1" s="1"/>
  <c r="AL2974" i="1"/>
  <c r="AJ2974" i="1"/>
  <c r="AI2974" i="1"/>
  <c r="AH2974" i="1"/>
  <c r="AG2974" i="1"/>
  <c r="AF2974" i="1"/>
  <c r="AE2974" i="1"/>
  <c r="AD2974" i="1"/>
  <c r="AC2974" i="1"/>
  <c r="AU2973" i="1"/>
  <c r="AT2973" i="1"/>
  <c r="AS2973" i="1"/>
  <c r="AN2973" i="1"/>
  <c r="AM2973" i="1"/>
  <c r="AQ2973" i="1" s="1"/>
  <c r="AL2973" i="1"/>
  <c r="AJ2973" i="1"/>
  <c r="AI2973" i="1"/>
  <c r="AH2973" i="1"/>
  <c r="AG2973" i="1"/>
  <c r="AF2973" i="1"/>
  <c r="AE2973" i="1"/>
  <c r="AD2973" i="1"/>
  <c r="AC2973" i="1"/>
  <c r="AU2972" i="1"/>
  <c r="AT2972" i="1"/>
  <c r="AS2972" i="1"/>
  <c r="AP2972" i="1"/>
  <c r="AO2972" i="1"/>
  <c r="AN2972" i="1"/>
  <c r="AM2972" i="1"/>
  <c r="AR2972" i="1" s="1"/>
  <c r="AL2972" i="1"/>
  <c r="AJ2972" i="1"/>
  <c r="AI2972" i="1"/>
  <c r="AH2972" i="1"/>
  <c r="AG2972" i="1"/>
  <c r="AF2972" i="1"/>
  <c r="AE2972" i="1"/>
  <c r="AD2972" i="1"/>
  <c r="AC2972" i="1"/>
  <c r="AU2971" i="1"/>
  <c r="AT2971" i="1"/>
  <c r="AS2971" i="1"/>
  <c r="AQ2971" i="1"/>
  <c r="AN2971" i="1"/>
  <c r="AM2971" i="1"/>
  <c r="AL2971" i="1"/>
  <c r="AJ2971" i="1"/>
  <c r="AI2971" i="1"/>
  <c r="AH2971" i="1"/>
  <c r="AG2971" i="1"/>
  <c r="AF2971" i="1"/>
  <c r="AE2971" i="1"/>
  <c r="AD2971" i="1"/>
  <c r="AC2971" i="1"/>
  <c r="AU2970" i="1"/>
  <c r="AT2970" i="1"/>
  <c r="AS2970" i="1"/>
  <c r="AP2970" i="1"/>
  <c r="AO2970" i="1"/>
  <c r="AN2970" i="1"/>
  <c r="AM2970" i="1"/>
  <c r="AR2970" i="1" s="1"/>
  <c r="AL2970" i="1"/>
  <c r="AJ2970" i="1"/>
  <c r="AI2970" i="1"/>
  <c r="AH2970" i="1"/>
  <c r="AG2970" i="1"/>
  <c r="AF2970" i="1"/>
  <c r="AE2970" i="1"/>
  <c r="AD2970" i="1"/>
  <c r="AC2970" i="1"/>
  <c r="AU2969" i="1"/>
  <c r="AT2969" i="1"/>
  <c r="AS2969" i="1"/>
  <c r="AQ2969" i="1"/>
  <c r="AN2969" i="1"/>
  <c r="AM2969" i="1"/>
  <c r="AL2969" i="1"/>
  <c r="AJ2969" i="1"/>
  <c r="AI2969" i="1"/>
  <c r="AH2969" i="1"/>
  <c r="AG2969" i="1"/>
  <c r="AF2969" i="1"/>
  <c r="AE2969" i="1"/>
  <c r="AD2969" i="1"/>
  <c r="AC2969" i="1"/>
  <c r="AU2968" i="1"/>
  <c r="AT2968" i="1"/>
  <c r="AS2968" i="1"/>
  <c r="AP2968" i="1"/>
  <c r="AO2968" i="1"/>
  <c r="AN2968" i="1"/>
  <c r="AM2968" i="1"/>
  <c r="AR2968" i="1" s="1"/>
  <c r="AL2968" i="1"/>
  <c r="AJ2968" i="1"/>
  <c r="AI2968" i="1"/>
  <c r="AH2968" i="1"/>
  <c r="AG2968" i="1"/>
  <c r="AF2968" i="1"/>
  <c r="AE2968" i="1"/>
  <c r="AD2968" i="1"/>
  <c r="AC2968" i="1"/>
  <c r="AU2967" i="1"/>
  <c r="AT2967" i="1"/>
  <c r="AS2967" i="1"/>
  <c r="AN2967" i="1"/>
  <c r="AM2967" i="1"/>
  <c r="AL2967" i="1"/>
  <c r="AJ2967" i="1"/>
  <c r="AI2967" i="1"/>
  <c r="AH2967" i="1"/>
  <c r="AG2967" i="1"/>
  <c r="AF2967" i="1"/>
  <c r="AE2967" i="1"/>
  <c r="AD2967" i="1"/>
  <c r="AC2967" i="1"/>
  <c r="AU2966" i="1"/>
  <c r="AT2966" i="1"/>
  <c r="AS2966" i="1"/>
  <c r="AP2966" i="1"/>
  <c r="AO2966" i="1"/>
  <c r="AN2966" i="1"/>
  <c r="AM2966" i="1"/>
  <c r="AR2966" i="1" s="1"/>
  <c r="AL2966" i="1"/>
  <c r="AJ2966" i="1"/>
  <c r="AI2966" i="1"/>
  <c r="AH2966" i="1"/>
  <c r="AG2966" i="1"/>
  <c r="AF2966" i="1"/>
  <c r="AE2966" i="1"/>
  <c r="AD2966" i="1"/>
  <c r="AC2966" i="1"/>
  <c r="AU2965" i="1"/>
  <c r="AT2965" i="1"/>
  <c r="AS2965" i="1"/>
  <c r="AN2965" i="1"/>
  <c r="AM2965" i="1"/>
  <c r="AQ2965" i="1" s="1"/>
  <c r="AL2965" i="1"/>
  <c r="AJ2965" i="1"/>
  <c r="AI2965" i="1"/>
  <c r="AH2965" i="1"/>
  <c r="AG2965" i="1"/>
  <c r="AF2965" i="1"/>
  <c r="AE2965" i="1"/>
  <c r="AD2965" i="1"/>
  <c r="AC2965" i="1"/>
  <c r="AU2964" i="1"/>
  <c r="AT2964" i="1"/>
  <c r="AS2964" i="1"/>
  <c r="AP2964" i="1"/>
  <c r="AO2964" i="1"/>
  <c r="AN2964" i="1"/>
  <c r="AM2964" i="1"/>
  <c r="AR2964" i="1" s="1"/>
  <c r="AL2964" i="1"/>
  <c r="AJ2964" i="1"/>
  <c r="AI2964" i="1"/>
  <c r="AH2964" i="1"/>
  <c r="AG2964" i="1"/>
  <c r="AF2964" i="1"/>
  <c r="AE2964" i="1"/>
  <c r="AD2964" i="1"/>
  <c r="AC2964" i="1"/>
  <c r="AU2963" i="1"/>
  <c r="AT2963" i="1"/>
  <c r="AS2963" i="1"/>
  <c r="AQ2963" i="1"/>
  <c r="AN2963" i="1"/>
  <c r="AM2963" i="1"/>
  <c r="AL2963" i="1"/>
  <c r="AJ2963" i="1"/>
  <c r="AI2963" i="1"/>
  <c r="AH2963" i="1"/>
  <c r="AG2963" i="1"/>
  <c r="AF2963" i="1"/>
  <c r="AE2963" i="1"/>
  <c r="AD2963" i="1"/>
  <c r="AC2963" i="1"/>
  <c r="AU2962" i="1"/>
  <c r="AT2962" i="1"/>
  <c r="AS2962" i="1"/>
  <c r="AP2962" i="1"/>
  <c r="AO2962" i="1"/>
  <c r="AN2962" i="1"/>
  <c r="AM2962" i="1"/>
  <c r="AR2962" i="1" s="1"/>
  <c r="AL2962" i="1"/>
  <c r="AJ2962" i="1"/>
  <c r="AI2962" i="1"/>
  <c r="AH2962" i="1"/>
  <c r="AG2962" i="1"/>
  <c r="AF2962" i="1"/>
  <c r="AE2962" i="1"/>
  <c r="AD2962" i="1"/>
  <c r="AC2962" i="1"/>
  <c r="AU2961" i="1"/>
  <c r="AT2961" i="1"/>
  <c r="AS2961" i="1"/>
  <c r="AQ2961" i="1"/>
  <c r="AN2961" i="1"/>
  <c r="AM2961" i="1"/>
  <c r="AL2961" i="1"/>
  <c r="AJ2961" i="1"/>
  <c r="AI2961" i="1"/>
  <c r="AH2961" i="1"/>
  <c r="AG2961" i="1"/>
  <c r="AF2961" i="1"/>
  <c r="AE2961" i="1"/>
  <c r="AD2961" i="1"/>
  <c r="AC2961" i="1"/>
  <c r="AU2960" i="1"/>
  <c r="AT2960" i="1"/>
  <c r="AS2960" i="1"/>
  <c r="AP2960" i="1"/>
  <c r="AO2960" i="1"/>
  <c r="AN2960" i="1"/>
  <c r="AM2960" i="1"/>
  <c r="AR2960" i="1" s="1"/>
  <c r="AL2960" i="1"/>
  <c r="AJ2960" i="1"/>
  <c r="AI2960" i="1"/>
  <c r="AH2960" i="1"/>
  <c r="AG2960" i="1"/>
  <c r="AF2960" i="1"/>
  <c r="AE2960" i="1"/>
  <c r="AD2960" i="1"/>
  <c r="AC2960" i="1"/>
  <c r="AU2959" i="1"/>
  <c r="AT2959" i="1"/>
  <c r="AS2959" i="1"/>
  <c r="AQ2959" i="1"/>
  <c r="AN2959" i="1"/>
  <c r="AM2959" i="1"/>
  <c r="AL2959" i="1"/>
  <c r="AJ2959" i="1"/>
  <c r="AI2959" i="1"/>
  <c r="AH2959" i="1"/>
  <c r="AG2959" i="1"/>
  <c r="AF2959" i="1"/>
  <c r="AE2959" i="1"/>
  <c r="AD2959" i="1"/>
  <c r="AC2959" i="1"/>
  <c r="AU2958" i="1"/>
  <c r="AT2958" i="1"/>
  <c r="AS2958" i="1"/>
  <c r="AP2958" i="1"/>
  <c r="AO2958" i="1"/>
  <c r="AN2958" i="1"/>
  <c r="AM2958" i="1"/>
  <c r="AR2958" i="1" s="1"/>
  <c r="AL2958" i="1"/>
  <c r="AJ2958" i="1"/>
  <c r="AI2958" i="1"/>
  <c r="AH2958" i="1"/>
  <c r="AG2958" i="1"/>
  <c r="AF2958" i="1"/>
  <c r="AE2958" i="1"/>
  <c r="AD2958" i="1"/>
  <c r="AC2958" i="1"/>
  <c r="AU2957" i="1"/>
  <c r="AT2957" i="1"/>
  <c r="AS2957" i="1"/>
  <c r="AN2957" i="1"/>
  <c r="AM2957" i="1"/>
  <c r="AQ2957" i="1" s="1"/>
  <c r="AL2957" i="1"/>
  <c r="AJ2957" i="1"/>
  <c r="AI2957" i="1"/>
  <c r="AH2957" i="1"/>
  <c r="AG2957" i="1"/>
  <c r="AF2957" i="1"/>
  <c r="AE2957" i="1"/>
  <c r="AD2957" i="1"/>
  <c r="AC2957" i="1"/>
  <c r="AU2956" i="1"/>
  <c r="AT2956" i="1"/>
  <c r="AS2956" i="1"/>
  <c r="AP2956" i="1"/>
  <c r="AO2956" i="1"/>
  <c r="AN2956" i="1"/>
  <c r="AM2956" i="1"/>
  <c r="AR2956" i="1" s="1"/>
  <c r="AL2956" i="1"/>
  <c r="AJ2956" i="1"/>
  <c r="AI2956" i="1"/>
  <c r="AH2956" i="1"/>
  <c r="AG2956" i="1"/>
  <c r="AF2956" i="1"/>
  <c r="AE2956" i="1"/>
  <c r="AD2956" i="1"/>
  <c r="AC2956" i="1"/>
  <c r="AU2955" i="1"/>
  <c r="AT2955" i="1"/>
  <c r="AS2955" i="1"/>
  <c r="AN2955" i="1"/>
  <c r="AM2955" i="1"/>
  <c r="AQ2955" i="1" s="1"/>
  <c r="AL2955" i="1"/>
  <c r="AJ2955" i="1"/>
  <c r="AI2955" i="1"/>
  <c r="AH2955" i="1"/>
  <c r="AG2955" i="1"/>
  <c r="AF2955" i="1"/>
  <c r="AE2955" i="1"/>
  <c r="AD2955" i="1"/>
  <c r="AC2955" i="1"/>
  <c r="AU2954" i="1"/>
  <c r="AT2954" i="1"/>
  <c r="AS2954" i="1"/>
  <c r="AP2954" i="1"/>
  <c r="AO2954" i="1"/>
  <c r="AN2954" i="1"/>
  <c r="AM2954" i="1"/>
  <c r="AR2954" i="1" s="1"/>
  <c r="AL2954" i="1"/>
  <c r="AJ2954" i="1"/>
  <c r="AI2954" i="1"/>
  <c r="AH2954" i="1"/>
  <c r="AG2954" i="1"/>
  <c r="AF2954" i="1"/>
  <c r="AE2954" i="1"/>
  <c r="AD2954" i="1"/>
  <c r="AC2954" i="1"/>
  <c r="AU2953" i="1"/>
  <c r="AT2953" i="1"/>
  <c r="AS2953" i="1"/>
  <c r="AQ2953" i="1"/>
  <c r="AN2953" i="1"/>
  <c r="AM2953" i="1"/>
  <c r="AL2953" i="1"/>
  <c r="AJ2953" i="1"/>
  <c r="AI2953" i="1"/>
  <c r="AH2953" i="1"/>
  <c r="AG2953" i="1"/>
  <c r="AF2953" i="1"/>
  <c r="AE2953" i="1"/>
  <c r="AD2953" i="1"/>
  <c r="AC2953" i="1"/>
  <c r="AU2952" i="1"/>
  <c r="AT2952" i="1"/>
  <c r="AS2952" i="1"/>
  <c r="AP2952" i="1"/>
  <c r="AO2952" i="1"/>
  <c r="AN2952" i="1"/>
  <c r="AM2952" i="1"/>
  <c r="AR2952" i="1" s="1"/>
  <c r="AL2952" i="1"/>
  <c r="AJ2952" i="1"/>
  <c r="AI2952" i="1"/>
  <c r="AH2952" i="1"/>
  <c r="AG2952" i="1"/>
  <c r="AF2952" i="1"/>
  <c r="AE2952" i="1"/>
  <c r="AD2952" i="1"/>
  <c r="AC2952" i="1"/>
  <c r="AU2951" i="1"/>
  <c r="AT2951" i="1"/>
  <c r="AS2951" i="1"/>
  <c r="AN2951" i="1"/>
  <c r="AM2951" i="1"/>
  <c r="AL2951" i="1"/>
  <c r="AJ2951" i="1"/>
  <c r="AI2951" i="1"/>
  <c r="AH2951" i="1"/>
  <c r="AG2951" i="1"/>
  <c r="AF2951" i="1"/>
  <c r="AE2951" i="1"/>
  <c r="AD2951" i="1"/>
  <c r="AC2951" i="1"/>
  <c r="AU2950" i="1"/>
  <c r="AT2950" i="1"/>
  <c r="AS2950" i="1"/>
  <c r="AP2950" i="1"/>
  <c r="AO2950" i="1"/>
  <c r="AN2950" i="1"/>
  <c r="AM2950" i="1"/>
  <c r="AR2950" i="1" s="1"/>
  <c r="AL2950" i="1"/>
  <c r="AJ2950" i="1"/>
  <c r="AI2950" i="1"/>
  <c r="AH2950" i="1"/>
  <c r="AG2950" i="1"/>
  <c r="AF2950" i="1"/>
  <c r="AE2950" i="1"/>
  <c r="AD2950" i="1"/>
  <c r="AC2950" i="1"/>
  <c r="AU2949" i="1"/>
  <c r="AT2949" i="1"/>
  <c r="AS2949" i="1"/>
  <c r="AN2949" i="1"/>
  <c r="AM2949" i="1"/>
  <c r="AQ2949" i="1" s="1"/>
  <c r="AL2949" i="1"/>
  <c r="AJ2949" i="1"/>
  <c r="AI2949" i="1"/>
  <c r="AH2949" i="1"/>
  <c r="AG2949" i="1"/>
  <c r="AF2949" i="1"/>
  <c r="AE2949" i="1"/>
  <c r="AD2949" i="1"/>
  <c r="AC2949" i="1"/>
  <c r="AU2948" i="1"/>
  <c r="AT2948" i="1"/>
  <c r="AS2948" i="1"/>
  <c r="AP2948" i="1"/>
  <c r="AO2948" i="1"/>
  <c r="AN2948" i="1"/>
  <c r="AM2948" i="1"/>
  <c r="AR2948" i="1" s="1"/>
  <c r="AL2948" i="1"/>
  <c r="AJ2948" i="1"/>
  <c r="AI2948" i="1"/>
  <c r="AH2948" i="1"/>
  <c r="AG2948" i="1"/>
  <c r="AF2948" i="1"/>
  <c r="AE2948" i="1"/>
  <c r="AD2948" i="1"/>
  <c r="AC2948" i="1"/>
  <c r="AU2947" i="1"/>
  <c r="AT2947" i="1"/>
  <c r="AS2947" i="1"/>
  <c r="AQ2947" i="1"/>
  <c r="AN2947" i="1"/>
  <c r="AM2947" i="1"/>
  <c r="AL2947" i="1"/>
  <c r="AJ2947" i="1"/>
  <c r="AI2947" i="1"/>
  <c r="AH2947" i="1"/>
  <c r="AG2947" i="1"/>
  <c r="AF2947" i="1"/>
  <c r="AE2947" i="1"/>
  <c r="AD2947" i="1"/>
  <c r="AC2947" i="1"/>
  <c r="AU2946" i="1"/>
  <c r="AT2946" i="1"/>
  <c r="AS2946" i="1"/>
  <c r="AP2946" i="1"/>
  <c r="AO2946" i="1"/>
  <c r="AN2946" i="1"/>
  <c r="AM2946" i="1"/>
  <c r="AR2946" i="1" s="1"/>
  <c r="AL2946" i="1"/>
  <c r="AJ2946" i="1"/>
  <c r="AI2946" i="1"/>
  <c r="AH2946" i="1"/>
  <c r="AG2946" i="1"/>
  <c r="AF2946" i="1"/>
  <c r="AE2946" i="1"/>
  <c r="AD2946" i="1"/>
  <c r="AC2946" i="1"/>
  <c r="AU2945" i="1"/>
  <c r="AT2945" i="1"/>
  <c r="AS2945" i="1"/>
  <c r="AQ2945" i="1"/>
  <c r="AN2945" i="1"/>
  <c r="AM2945" i="1"/>
  <c r="AL2945" i="1"/>
  <c r="AJ2945" i="1"/>
  <c r="AI2945" i="1"/>
  <c r="AH2945" i="1"/>
  <c r="AG2945" i="1"/>
  <c r="AF2945" i="1"/>
  <c r="AE2945" i="1"/>
  <c r="AD2945" i="1"/>
  <c r="AC2945" i="1"/>
  <c r="AU2944" i="1"/>
  <c r="AT2944" i="1"/>
  <c r="AS2944" i="1"/>
  <c r="AP2944" i="1"/>
  <c r="AO2944" i="1"/>
  <c r="AN2944" i="1"/>
  <c r="AM2944" i="1"/>
  <c r="AR2944" i="1" s="1"/>
  <c r="AL2944" i="1"/>
  <c r="AJ2944" i="1"/>
  <c r="AI2944" i="1"/>
  <c r="AH2944" i="1"/>
  <c r="AG2944" i="1"/>
  <c r="AF2944" i="1"/>
  <c r="AE2944" i="1"/>
  <c r="AD2944" i="1"/>
  <c r="AC2944" i="1"/>
  <c r="AU2943" i="1"/>
  <c r="AT2943" i="1"/>
  <c r="AS2943" i="1"/>
  <c r="AN2943" i="1"/>
  <c r="AM2943" i="1"/>
  <c r="AL2943" i="1"/>
  <c r="AJ2943" i="1"/>
  <c r="AI2943" i="1"/>
  <c r="AH2943" i="1"/>
  <c r="AG2943" i="1"/>
  <c r="AF2943" i="1"/>
  <c r="AE2943" i="1"/>
  <c r="AD2943" i="1"/>
  <c r="AC2943" i="1"/>
  <c r="AU2942" i="1"/>
  <c r="AT2942" i="1"/>
  <c r="AS2942" i="1"/>
  <c r="AP2942" i="1"/>
  <c r="AO2942" i="1"/>
  <c r="AN2942" i="1"/>
  <c r="AM2942" i="1"/>
  <c r="AR2942" i="1" s="1"/>
  <c r="AL2942" i="1"/>
  <c r="AJ2942" i="1"/>
  <c r="AI2942" i="1"/>
  <c r="AH2942" i="1"/>
  <c r="AG2942" i="1"/>
  <c r="AF2942" i="1"/>
  <c r="AE2942" i="1"/>
  <c r="AD2942" i="1"/>
  <c r="AC2942" i="1"/>
  <c r="AU2941" i="1"/>
  <c r="AT2941" i="1"/>
  <c r="AS2941" i="1"/>
  <c r="AN2941" i="1"/>
  <c r="AM2941" i="1"/>
  <c r="AQ2941" i="1" s="1"/>
  <c r="AL2941" i="1"/>
  <c r="AJ2941" i="1"/>
  <c r="AI2941" i="1"/>
  <c r="AH2941" i="1"/>
  <c r="AG2941" i="1"/>
  <c r="AF2941" i="1"/>
  <c r="AE2941" i="1"/>
  <c r="AD2941" i="1"/>
  <c r="AC2941" i="1"/>
  <c r="AU2940" i="1"/>
  <c r="AT2940" i="1"/>
  <c r="AS2940" i="1"/>
  <c r="AP2940" i="1"/>
  <c r="AO2940" i="1"/>
  <c r="AN2940" i="1"/>
  <c r="AM2940" i="1"/>
  <c r="AR2940" i="1" s="1"/>
  <c r="AL2940" i="1"/>
  <c r="AJ2940" i="1"/>
  <c r="AI2940" i="1"/>
  <c r="AH2940" i="1"/>
  <c r="AG2940" i="1"/>
  <c r="AF2940" i="1"/>
  <c r="AE2940" i="1"/>
  <c r="AD2940" i="1"/>
  <c r="AC2940" i="1"/>
  <c r="AU2939" i="1"/>
  <c r="AT2939" i="1"/>
  <c r="AS2939" i="1"/>
  <c r="AQ2939" i="1"/>
  <c r="AN2939" i="1"/>
  <c r="AM2939" i="1"/>
  <c r="AL2939" i="1"/>
  <c r="AJ2939" i="1"/>
  <c r="AI2939" i="1"/>
  <c r="AH2939" i="1"/>
  <c r="AG2939" i="1"/>
  <c r="AF2939" i="1"/>
  <c r="AE2939" i="1"/>
  <c r="AD2939" i="1"/>
  <c r="AC2939" i="1"/>
  <c r="AU2938" i="1"/>
  <c r="AT2938" i="1"/>
  <c r="AS2938" i="1"/>
  <c r="AP2938" i="1"/>
  <c r="AO2938" i="1"/>
  <c r="AN2938" i="1"/>
  <c r="AM2938" i="1"/>
  <c r="AR2938" i="1" s="1"/>
  <c r="AL2938" i="1"/>
  <c r="AJ2938" i="1"/>
  <c r="AI2938" i="1"/>
  <c r="AH2938" i="1"/>
  <c r="AG2938" i="1"/>
  <c r="AF2938" i="1"/>
  <c r="AE2938" i="1"/>
  <c r="AD2938" i="1"/>
  <c r="AC2938" i="1"/>
  <c r="AU2937" i="1"/>
  <c r="AT2937" i="1"/>
  <c r="AS2937" i="1"/>
  <c r="AQ2937" i="1"/>
  <c r="AN2937" i="1"/>
  <c r="AM2937" i="1"/>
  <c r="AL2937" i="1"/>
  <c r="AJ2937" i="1"/>
  <c r="AI2937" i="1"/>
  <c r="AH2937" i="1"/>
  <c r="AG2937" i="1"/>
  <c r="AF2937" i="1"/>
  <c r="AE2937" i="1"/>
  <c r="AD2937" i="1"/>
  <c r="AC2937" i="1"/>
  <c r="AU2936" i="1"/>
  <c r="AT2936" i="1"/>
  <c r="AS2936" i="1"/>
  <c r="AR2936" i="1"/>
  <c r="AP2936" i="1"/>
  <c r="AO2936" i="1"/>
  <c r="AN2936" i="1"/>
  <c r="AM2936" i="1"/>
  <c r="AQ2936" i="1" s="1"/>
  <c r="AL2936" i="1"/>
  <c r="AJ2936" i="1"/>
  <c r="AI2936" i="1"/>
  <c r="AH2936" i="1"/>
  <c r="AG2936" i="1"/>
  <c r="AF2936" i="1"/>
  <c r="AE2936" i="1"/>
  <c r="AD2936" i="1"/>
  <c r="AC2936" i="1"/>
  <c r="AU2935" i="1"/>
  <c r="AT2935" i="1"/>
  <c r="AS2935" i="1"/>
  <c r="AQ2935" i="1"/>
  <c r="AN2935" i="1"/>
  <c r="AM2935" i="1"/>
  <c r="AL2935" i="1"/>
  <c r="AJ2935" i="1"/>
  <c r="AI2935" i="1"/>
  <c r="AH2935" i="1"/>
  <c r="AG2935" i="1"/>
  <c r="AF2935" i="1"/>
  <c r="AE2935" i="1"/>
  <c r="AD2935" i="1"/>
  <c r="AC2935" i="1"/>
  <c r="AU2934" i="1"/>
  <c r="AT2934" i="1"/>
  <c r="AS2934" i="1"/>
  <c r="AR2934" i="1"/>
  <c r="AP2934" i="1"/>
  <c r="AO2934" i="1"/>
  <c r="AN2934" i="1"/>
  <c r="AM2934" i="1"/>
  <c r="AQ2934" i="1" s="1"/>
  <c r="AL2934" i="1"/>
  <c r="AJ2934" i="1"/>
  <c r="AI2934" i="1"/>
  <c r="AH2934" i="1"/>
  <c r="AG2934" i="1"/>
  <c r="AF2934" i="1"/>
  <c r="AE2934" i="1"/>
  <c r="AD2934" i="1"/>
  <c r="AC2934" i="1"/>
  <c r="AU2933" i="1"/>
  <c r="AT2933" i="1"/>
  <c r="AS2933" i="1"/>
  <c r="AQ2933" i="1"/>
  <c r="AN2933" i="1"/>
  <c r="AM2933" i="1"/>
  <c r="AL2933" i="1"/>
  <c r="AJ2933" i="1"/>
  <c r="AI2933" i="1"/>
  <c r="AH2933" i="1"/>
  <c r="AG2933" i="1"/>
  <c r="AF2933" i="1"/>
  <c r="AE2933" i="1"/>
  <c r="AD2933" i="1"/>
  <c r="AC2933" i="1"/>
  <c r="AU2932" i="1"/>
  <c r="AT2932" i="1"/>
  <c r="AS2932" i="1"/>
  <c r="AR2932" i="1"/>
  <c r="AP2932" i="1"/>
  <c r="AO2932" i="1"/>
  <c r="AN2932" i="1"/>
  <c r="AM2932" i="1"/>
  <c r="AQ2932" i="1" s="1"/>
  <c r="AL2932" i="1"/>
  <c r="AJ2932" i="1"/>
  <c r="AI2932" i="1"/>
  <c r="AH2932" i="1"/>
  <c r="AG2932" i="1"/>
  <c r="AF2932" i="1"/>
  <c r="AE2932" i="1"/>
  <c r="AD2932" i="1"/>
  <c r="AC2932" i="1"/>
  <c r="AU2931" i="1"/>
  <c r="AT2931" i="1"/>
  <c r="AS2931" i="1"/>
  <c r="AQ2931" i="1"/>
  <c r="AN2931" i="1"/>
  <c r="AM2931" i="1"/>
  <c r="AL2931" i="1"/>
  <c r="AJ2931" i="1"/>
  <c r="AI2931" i="1"/>
  <c r="AH2931" i="1"/>
  <c r="AG2931" i="1"/>
  <c r="AF2931" i="1"/>
  <c r="AE2931" i="1"/>
  <c r="AD2931" i="1"/>
  <c r="AC2931" i="1"/>
  <c r="AU2930" i="1"/>
  <c r="AT2930" i="1"/>
  <c r="AS2930" i="1"/>
  <c r="AR2930" i="1"/>
  <c r="AP2930" i="1"/>
  <c r="AO2930" i="1"/>
  <c r="AN2930" i="1"/>
  <c r="AM2930" i="1"/>
  <c r="AQ2930" i="1" s="1"/>
  <c r="AL2930" i="1"/>
  <c r="AJ2930" i="1"/>
  <c r="AI2930" i="1"/>
  <c r="AH2930" i="1"/>
  <c r="AG2930" i="1"/>
  <c r="AF2930" i="1"/>
  <c r="AE2930" i="1"/>
  <c r="AD2930" i="1"/>
  <c r="AC2930" i="1"/>
  <c r="AU2929" i="1"/>
  <c r="AT2929" i="1"/>
  <c r="AS2929" i="1"/>
  <c r="AQ2929" i="1"/>
  <c r="AN2929" i="1"/>
  <c r="AM2929" i="1"/>
  <c r="AL2929" i="1"/>
  <c r="AJ2929" i="1"/>
  <c r="AI2929" i="1"/>
  <c r="AH2929" i="1"/>
  <c r="AG2929" i="1"/>
  <c r="AF2929" i="1"/>
  <c r="AE2929" i="1"/>
  <c r="AD2929" i="1"/>
  <c r="AC2929" i="1"/>
  <c r="AU2928" i="1"/>
  <c r="AT2928" i="1"/>
  <c r="AS2928" i="1"/>
  <c r="AR2928" i="1"/>
  <c r="AP2928" i="1"/>
  <c r="AO2928" i="1"/>
  <c r="AN2928" i="1"/>
  <c r="AM2928" i="1"/>
  <c r="AQ2928" i="1" s="1"/>
  <c r="AL2928" i="1"/>
  <c r="AJ2928" i="1"/>
  <c r="AI2928" i="1"/>
  <c r="AH2928" i="1"/>
  <c r="AG2928" i="1"/>
  <c r="AF2928" i="1"/>
  <c r="AE2928" i="1"/>
  <c r="AD2928" i="1"/>
  <c r="AC2928" i="1"/>
  <c r="AU2927" i="1"/>
  <c r="AT2927" i="1"/>
  <c r="AS2927" i="1"/>
  <c r="AN2927" i="1"/>
  <c r="AM2927" i="1"/>
  <c r="AL2927" i="1"/>
  <c r="AJ2927" i="1"/>
  <c r="AI2927" i="1"/>
  <c r="AH2927" i="1"/>
  <c r="AG2927" i="1"/>
  <c r="AF2927" i="1"/>
  <c r="AE2927" i="1"/>
  <c r="AD2927" i="1"/>
  <c r="AC2927" i="1"/>
  <c r="AU2926" i="1"/>
  <c r="AT2926" i="1"/>
  <c r="AS2926" i="1"/>
  <c r="AR2926" i="1"/>
  <c r="AP2926" i="1"/>
  <c r="AO2926" i="1"/>
  <c r="AN2926" i="1"/>
  <c r="AM2926" i="1"/>
  <c r="AQ2926" i="1" s="1"/>
  <c r="AL2926" i="1"/>
  <c r="AJ2926" i="1"/>
  <c r="AI2926" i="1"/>
  <c r="AH2926" i="1"/>
  <c r="AG2926" i="1"/>
  <c r="AF2926" i="1"/>
  <c r="AE2926" i="1"/>
  <c r="AD2926" i="1"/>
  <c r="AC2926" i="1"/>
  <c r="AU2925" i="1"/>
  <c r="AT2925" i="1"/>
  <c r="AS2925" i="1"/>
  <c r="AN2925" i="1"/>
  <c r="AM2925" i="1"/>
  <c r="AL2925" i="1"/>
  <c r="AJ2925" i="1"/>
  <c r="AI2925" i="1"/>
  <c r="AH2925" i="1"/>
  <c r="AG2925" i="1"/>
  <c r="AF2925" i="1"/>
  <c r="AE2925" i="1"/>
  <c r="AD2925" i="1"/>
  <c r="AC2925" i="1"/>
  <c r="AU2924" i="1"/>
  <c r="AT2924" i="1"/>
  <c r="AS2924" i="1"/>
  <c r="AR2924" i="1"/>
  <c r="AP2924" i="1"/>
  <c r="AO2924" i="1"/>
  <c r="AN2924" i="1"/>
  <c r="AM2924" i="1"/>
  <c r="AQ2924" i="1" s="1"/>
  <c r="AL2924" i="1"/>
  <c r="AJ2924" i="1"/>
  <c r="AI2924" i="1"/>
  <c r="AH2924" i="1"/>
  <c r="AG2924" i="1"/>
  <c r="AF2924" i="1"/>
  <c r="AE2924" i="1"/>
  <c r="AD2924" i="1"/>
  <c r="AC2924" i="1"/>
  <c r="AU2923" i="1"/>
  <c r="AT2923" i="1"/>
  <c r="AS2923" i="1"/>
  <c r="AN2923" i="1"/>
  <c r="AM2923" i="1"/>
  <c r="AL2923" i="1"/>
  <c r="AJ2923" i="1"/>
  <c r="AI2923" i="1"/>
  <c r="AH2923" i="1"/>
  <c r="AG2923" i="1"/>
  <c r="AF2923" i="1"/>
  <c r="AE2923" i="1"/>
  <c r="AD2923" i="1"/>
  <c r="AC2923" i="1"/>
  <c r="AU2922" i="1"/>
  <c r="AT2922" i="1"/>
  <c r="AS2922" i="1"/>
  <c r="AR2922" i="1"/>
  <c r="AP2922" i="1"/>
  <c r="AO2922" i="1"/>
  <c r="AN2922" i="1"/>
  <c r="AM2922" i="1"/>
  <c r="AQ2922" i="1" s="1"/>
  <c r="AL2922" i="1"/>
  <c r="AJ2922" i="1"/>
  <c r="AI2922" i="1"/>
  <c r="AH2922" i="1"/>
  <c r="AG2922" i="1"/>
  <c r="AF2922" i="1"/>
  <c r="AE2922" i="1"/>
  <c r="AD2922" i="1"/>
  <c r="AC2922" i="1"/>
  <c r="AU2921" i="1"/>
  <c r="AT2921" i="1"/>
  <c r="AS2921" i="1"/>
  <c r="AN2921" i="1"/>
  <c r="AM2921" i="1"/>
  <c r="AL2921" i="1"/>
  <c r="AJ2921" i="1"/>
  <c r="AI2921" i="1"/>
  <c r="AH2921" i="1"/>
  <c r="AG2921" i="1"/>
  <c r="AF2921" i="1"/>
  <c r="AE2921" i="1"/>
  <c r="AD2921" i="1"/>
  <c r="AC2921" i="1"/>
  <c r="AU2920" i="1"/>
  <c r="AT2920" i="1"/>
  <c r="AS2920" i="1"/>
  <c r="AR2920" i="1"/>
  <c r="AP2920" i="1"/>
  <c r="AO2920" i="1"/>
  <c r="AN2920" i="1"/>
  <c r="AM2920" i="1"/>
  <c r="AQ2920" i="1" s="1"/>
  <c r="AL2920" i="1"/>
  <c r="AJ2920" i="1"/>
  <c r="AI2920" i="1"/>
  <c r="AH2920" i="1"/>
  <c r="AG2920" i="1"/>
  <c r="AF2920" i="1"/>
  <c r="AE2920" i="1"/>
  <c r="AD2920" i="1"/>
  <c r="AC2920" i="1"/>
  <c r="AU2919" i="1"/>
  <c r="AT2919" i="1"/>
  <c r="AS2919" i="1"/>
  <c r="AN2919" i="1"/>
  <c r="AM2919" i="1"/>
  <c r="AL2919" i="1"/>
  <c r="AJ2919" i="1"/>
  <c r="AI2919" i="1"/>
  <c r="AH2919" i="1"/>
  <c r="AG2919" i="1"/>
  <c r="AF2919" i="1"/>
  <c r="AE2919" i="1"/>
  <c r="AD2919" i="1"/>
  <c r="AC2919" i="1"/>
  <c r="AU2918" i="1"/>
  <c r="AT2918" i="1"/>
  <c r="AS2918" i="1"/>
  <c r="AR2918" i="1"/>
  <c r="AP2918" i="1"/>
  <c r="AO2918" i="1"/>
  <c r="AN2918" i="1"/>
  <c r="AM2918" i="1"/>
  <c r="AQ2918" i="1" s="1"/>
  <c r="AL2918" i="1"/>
  <c r="AJ2918" i="1"/>
  <c r="AI2918" i="1"/>
  <c r="AH2918" i="1"/>
  <c r="AG2918" i="1"/>
  <c r="AF2918" i="1"/>
  <c r="AE2918" i="1"/>
  <c r="AD2918" i="1"/>
  <c r="AC2918" i="1"/>
  <c r="AU2917" i="1"/>
  <c r="AT2917" i="1"/>
  <c r="AS2917" i="1"/>
  <c r="AN2917" i="1"/>
  <c r="AM2917" i="1"/>
  <c r="AL2917" i="1"/>
  <c r="AJ2917" i="1"/>
  <c r="AI2917" i="1"/>
  <c r="AH2917" i="1"/>
  <c r="AG2917" i="1"/>
  <c r="AF2917" i="1"/>
  <c r="AE2917" i="1"/>
  <c r="AD2917" i="1"/>
  <c r="AC2917" i="1"/>
  <c r="AU2916" i="1"/>
  <c r="AT2916" i="1"/>
  <c r="AS2916" i="1"/>
  <c r="AR2916" i="1"/>
  <c r="AP2916" i="1"/>
  <c r="AO2916" i="1"/>
  <c r="AN2916" i="1"/>
  <c r="AM2916" i="1"/>
  <c r="AQ2916" i="1" s="1"/>
  <c r="AL2916" i="1"/>
  <c r="AJ2916" i="1"/>
  <c r="AI2916" i="1"/>
  <c r="AH2916" i="1"/>
  <c r="AG2916" i="1"/>
  <c r="AF2916" i="1"/>
  <c r="AE2916" i="1"/>
  <c r="AD2916" i="1"/>
  <c r="AC2916" i="1"/>
  <c r="AU2915" i="1"/>
  <c r="AT2915" i="1"/>
  <c r="AS2915" i="1"/>
  <c r="AN2915" i="1"/>
  <c r="AM2915" i="1"/>
  <c r="AL2915" i="1"/>
  <c r="AJ2915" i="1"/>
  <c r="AI2915" i="1"/>
  <c r="AH2915" i="1"/>
  <c r="AG2915" i="1"/>
  <c r="AF2915" i="1"/>
  <c r="AE2915" i="1"/>
  <c r="AD2915" i="1"/>
  <c r="AC2915" i="1"/>
  <c r="AU2914" i="1"/>
  <c r="AT2914" i="1"/>
  <c r="AS2914" i="1"/>
  <c r="AR2914" i="1"/>
  <c r="AP2914" i="1"/>
  <c r="AO2914" i="1"/>
  <c r="AN2914" i="1"/>
  <c r="AM2914" i="1"/>
  <c r="AQ2914" i="1" s="1"/>
  <c r="AL2914" i="1"/>
  <c r="AJ2914" i="1"/>
  <c r="AI2914" i="1"/>
  <c r="AH2914" i="1"/>
  <c r="AG2914" i="1"/>
  <c r="AF2914" i="1"/>
  <c r="AE2914" i="1"/>
  <c r="AD2914" i="1"/>
  <c r="AC2914" i="1"/>
  <c r="AU2913" i="1"/>
  <c r="AT2913" i="1"/>
  <c r="AS2913" i="1"/>
  <c r="AN2913" i="1"/>
  <c r="AM2913" i="1"/>
  <c r="AL2913" i="1"/>
  <c r="AJ2913" i="1"/>
  <c r="AI2913" i="1"/>
  <c r="AH2913" i="1"/>
  <c r="AG2913" i="1"/>
  <c r="AF2913" i="1"/>
  <c r="AE2913" i="1"/>
  <c r="AD2913" i="1"/>
  <c r="AC2913" i="1"/>
  <c r="AU2912" i="1"/>
  <c r="AT2912" i="1"/>
  <c r="AS2912" i="1"/>
  <c r="AR2912" i="1"/>
  <c r="AP2912" i="1"/>
  <c r="AO2912" i="1"/>
  <c r="AN2912" i="1"/>
  <c r="AM2912" i="1"/>
  <c r="AQ2912" i="1" s="1"/>
  <c r="AL2912" i="1"/>
  <c r="AJ2912" i="1"/>
  <c r="AI2912" i="1"/>
  <c r="AH2912" i="1"/>
  <c r="AG2912" i="1"/>
  <c r="AF2912" i="1"/>
  <c r="AE2912" i="1"/>
  <c r="AD2912" i="1"/>
  <c r="AC2912" i="1"/>
  <c r="AU2911" i="1"/>
  <c r="AT2911" i="1"/>
  <c r="AS2911" i="1"/>
  <c r="AN2911" i="1"/>
  <c r="AM2911" i="1"/>
  <c r="AL2911" i="1"/>
  <c r="AJ2911" i="1"/>
  <c r="AI2911" i="1"/>
  <c r="AH2911" i="1"/>
  <c r="AG2911" i="1"/>
  <c r="AF2911" i="1"/>
  <c r="AE2911" i="1"/>
  <c r="AD2911" i="1"/>
  <c r="AC2911" i="1"/>
  <c r="AU2910" i="1"/>
  <c r="AT2910" i="1"/>
  <c r="AS2910" i="1"/>
  <c r="AR2910" i="1"/>
  <c r="AP2910" i="1"/>
  <c r="AO2910" i="1"/>
  <c r="AN2910" i="1"/>
  <c r="AM2910" i="1"/>
  <c r="AQ2910" i="1" s="1"/>
  <c r="AL2910" i="1"/>
  <c r="AJ2910" i="1"/>
  <c r="AI2910" i="1"/>
  <c r="AH2910" i="1"/>
  <c r="AG2910" i="1"/>
  <c r="AF2910" i="1"/>
  <c r="AE2910" i="1"/>
  <c r="AD2910" i="1"/>
  <c r="AC2910" i="1"/>
  <c r="AU2909" i="1"/>
  <c r="AT2909" i="1"/>
  <c r="AS2909" i="1"/>
  <c r="AN2909" i="1"/>
  <c r="AM2909" i="1"/>
  <c r="AL2909" i="1"/>
  <c r="AJ2909" i="1"/>
  <c r="AI2909" i="1"/>
  <c r="AH2909" i="1"/>
  <c r="AG2909" i="1"/>
  <c r="AF2909" i="1"/>
  <c r="AE2909" i="1"/>
  <c r="AD2909" i="1"/>
  <c r="AC2909" i="1"/>
  <c r="AU2908" i="1"/>
  <c r="AT2908" i="1"/>
  <c r="AS2908" i="1"/>
  <c r="AR2908" i="1"/>
  <c r="AP2908" i="1"/>
  <c r="AO2908" i="1"/>
  <c r="AN2908" i="1"/>
  <c r="AM2908" i="1"/>
  <c r="AQ2908" i="1" s="1"/>
  <c r="AL2908" i="1"/>
  <c r="AJ2908" i="1"/>
  <c r="AI2908" i="1"/>
  <c r="AH2908" i="1"/>
  <c r="AG2908" i="1"/>
  <c r="AF2908" i="1"/>
  <c r="AE2908" i="1"/>
  <c r="AD2908" i="1"/>
  <c r="AC2908" i="1"/>
  <c r="AU2907" i="1"/>
  <c r="AT2907" i="1"/>
  <c r="AS2907" i="1"/>
  <c r="AN2907" i="1"/>
  <c r="AM2907" i="1"/>
  <c r="AL2907" i="1"/>
  <c r="AJ2907" i="1"/>
  <c r="AI2907" i="1"/>
  <c r="AH2907" i="1"/>
  <c r="AG2907" i="1"/>
  <c r="AF2907" i="1"/>
  <c r="AE2907" i="1"/>
  <c r="AD2907" i="1"/>
  <c r="AC2907" i="1"/>
  <c r="AU2906" i="1"/>
  <c r="AT2906" i="1"/>
  <c r="AS2906" i="1"/>
  <c r="AR2906" i="1"/>
  <c r="AP2906" i="1"/>
  <c r="AO2906" i="1"/>
  <c r="AN2906" i="1"/>
  <c r="AM2906" i="1"/>
  <c r="AQ2906" i="1" s="1"/>
  <c r="AL2906" i="1"/>
  <c r="AJ2906" i="1"/>
  <c r="AI2906" i="1"/>
  <c r="AH2906" i="1"/>
  <c r="AG2906" i="1"/>
  <c r="AF2906" i="1"/>
  <c r="AE2906" i="1"/>
  <c r="AD2906" i="1"/>
  <c r="AC2906" i="1"/>
  <c r="AU2905" i="1"/>
  <c r="AT2905" i="1"/>
  <c r="AS2905" i="1"/>
  <c r="AN2905" i="1"/>
  <c r="AM2905" i="1"/>
  <c r="AL2905" i="1"/>
  <c r="AJ2905" i="1"/>
  <c r="AI2905" i="1"/>
  <c r="AH2905" i="1"/>
  <c r="AG2905" i="1"/>
  <c r="AF2905" i="1"/>
  <c r="AE2905" i="1"/>
  <c r="AD2905" i="1"/>
  <c r="AC2905" i="1"/>
  <c r="AU2904" i="1"/>
  <c r="AT2904" i="1"/>
  <c r="AS2904" i="1"/>
  <c r="AR2904" i="1"/>
  <c r="AP2904" i="1"/>
  <c r="AO2904" i="1"/>
  <c r="AN2904" i="1"/>
  <c r="AM2904" i="1"/>
  <c r="AQ2904" i="1" s="1"/>
  <c r="AL2904" i="1"/>
  <c r="AJ2904" i="1"/>
  <c r="AI2904" i="1"/>
  <c r="AH2904" i="1"/>
  <c r="AG2904" i="1"/>
  <c r="AF2904" i="1"/>
  <c r="AE2904" i="1"/>
  <c r="AD2904" i="1"/>
  <c r="AC2904" i="1"/>
  <c r="AU2903" i="1"/>
  <c r="AT2903" i="1"/>
  <c r="AS2903" i="1"/>
  <c r="AN2903" i="1"/>
  <c r="AM2903" i="1"/>
  <c r="AL2903" i="1"/>
  <c r="AJ2903" i="1"/>
  <c r="AI2903" i="1"/>
  <c r="AH2903" i="1"/>
  <c r="AG2903" i="1"/>
  <c r="AF2903" i="1"/>
  <c r="AE2903" i="1"/>
  <c r="AD2903" i="1"/>
  <c r="AC2903" i="1"/>
  <c r="AU2902" i="1"/>
  <c r="AT2902" i="1"/>
  <c r="AS2902" i="1"/>
  <c r="AR2902" i="1"/>
  <c r="AP2902" i="1"/>
  <c r="AO2902" i="1"/>
  <c r="AN2902" i="1"/>
  <c r="AM2902" i="1"/>
  <c r="AQ2902" i="1" s="1"/>
  <c r="AL2902" i="1"/>
  <c r="AJ2902" i="1"/>
  <c r="AI2902" i="1"/>
  <c r="AH2902" i="1"/>
  <c r="AG2902" i="1"/>
  <c r="AF2902" i="1"/>
  <c r="AE2902" i="1"/>
  <c r="AD2902" i="1"/>
  <c r="AC2902" i="1"/>
  <c r="AU2901" i="1"/>
  <c r="AT2901" i="1"/>
  <c r="AS2901" i="1"/>
  <c r="AN2901" i="1"/>
  <c r="AM2901" i="1"/>
  <c r="AL2901" i="1"/>
  <c r="AJ2901" i="1"/>
  <c r="AI2901" i="1"/>
  <c r="AH2901" i="1"/>
  <c r="AG2901" i="1"/>
  <c r="AF2901" i="1"/>
  <c r="AE2901" i="1"/>
  <c r="AD2901" i="1"/>
  <c r="AC2901" i="1"/>
  <c r="AU2900" i="1"/>
  <c r="AT2900" i="1"/>
  <c r="AS2900" i="1"/>
  <c r="AR2900" i="1"/>
  <c r="AP2900" i="1"/>
  <c r="AO2900" i="1"/>
  <c r="AN2900" i="1"/>
  <c r="AM2900" i="1"/>
  <c r="AQ2900" i="1" s="1"/>
  <c r="AL2900" i="1"/>
  <c r="AJ2900" i="1"/>
  <c r="AI2900" i="1"/>
  <c r="AH2900" i="1"/>
  <c r="AG2900" i="1"/>
  <c r="AF2900" i="1"/>
  <c r="AE2900" i="1"/>
  <c r="AD2900" i="1"/>
  <c r="AC2900" i="1"/>
  <c r="AU2899" i="1"/>
  <c r="AT2899" i="1"/>
  <c r="AS2899" i="1"/>
  <c r="AN2899" i="1"/>
  <c r="AM2899" i="1"/>
  <c r="AL2899" i="1"/>
  <c r="AJ2899" i="1"/>
  <c r="AI2899" i="1"/>
  <c r="AH2899" i="1"/>
  <c r="AG2899" i="1"/>
  <c r="AF2899" i="1"/>
  <c r="AE2899" i="1"/>
  <c r="AD2899" i="1"/>
  <c r="AC2899" i="1"/>
  <c r="AU2898" i="1"/>
  <c r="AT2898" i="1"/>
  <c r="AS2898" i="1"/>
  <c r="AR2898" i="1"/>
  <c r="AP2898" i="1"/>
  <c r="AO2898" i="1"/>
  <c r="AN2898" i="1"/>
  <c r="AM2898" i="1"/>
  <c r="AQ2898" i="1" s="1"/>
  <c r="AL2898" i="1"/>
  <c r="AJ2898" i="1"/>
  <c r="AI2898" i="1"/>
  <c r="AH2898" i="1"/>
  <c r="AG2898" i="1"/>
  <c r="AF2898" i="1"/>
  <c r="AE2898" i="1"/>
  <c r="AD2898" i="1"/>
  <c r="AC2898" i="1"/>
  <c r="AU2897" i="1"/>
  <c r="AT2897" i="1"/>
  <c r="AS2897" i="1"/>
  <c r="AN2897" i="1"/>
  <c r="AM2897" i="1"/>
  <c r="AL2897" i="1"/>
  <c r="AJ2897" i="1"/>
  <c r="AI2897" i="1"/>
  <c r="AH2897" i="1"/>
  <c r="AG2897" i="1"/>
  <c r="AF2897" i="1"/>
  <c r="AE2897" i="1"/>
  <c r="AD2897" i="1"/>
  <c r="AC2897" i="1"/>
  <c r="AU2896" i="1"/>
  <c r="AT2896" i="1"/>
  <c r="AS2896" i="1"/>
  <c r="AR2896" i="1"/>
  <c r="AP2896" i="1"/>
  <c r="AO2896" i="1"/>
  <c r="AN2896" i="1"/>
  <c r="AM2896" i="1"/>
  <c r="AQ2896" i="1" s="1"/>
  <c r="AL2896" i="1"/>
  <c r="AJ2896" i="1"/>
  <c r="AI2896" i="1"/>
  <c r="AH2896" i="1"/>
  <c r="AG2896" i="1"/>
  <c r="AF2896" i="1"/>
  <c r="AE2896" i="1"/>
  <c r="AD2896" i="1"/>
  <c r="AC2896" i="1"/>
  <c r="AU2895" i="1"/>
  <c r="AT2895" i="1"/>
  <c r="AS2895" i="1"/>
  <c r="AN2895" i="1"/>
  <c r="AM2895" i="1"/>
  <c r="AL2895" i="1"/>
  <c r="AJ2895" i="1"/>
  <c r="AI2895" i="1"/>
  <c r="AH2895" i="1"/>
  <c r="AG2895" i="1"/>
  <c r="AF2895" i="1"/>
  <c r="AE2895" i="1"/>
  <c r="AD2895" i="1"/>
  <c r="AC2895" i="1"/>
  <c r="AU2894" i="1"/>
  <c r="AT2894" i="1"/>
  <c r="AS2894" i="1"/>
  <c r="AR2894" i="1"/>
  <c r="AP2894" i="1"/>
  <c r="AO2894" i="1"/>
  <c r="AN2894" i="1"/>
  <c r="AM2894" i="1"/>
  <c r="AQ2894" i="1" s="1"/>
  <c r="AL2894" i="1"/>
  <c r="AJ2894" i="1"/>
  <c r="AI2894" i="1"/>
  <c r="AH2894" i="1"/>
  <c r="AG2894" i="1"/>
  <c r="AF2894" i="1"/>
  <c r="AE2894" i="1"/>
  <c r="AD2894" i="1"/>
  <c r="AC2894" i="1"/>
  <c r="AU2893" i="1"/>
  <c r="AT2893" i="1"/>
  <c r="AS2893" i="1"/>
  <c r="AN2893" i="1"/>
  <c r="AM2893" i="1"/>
  <c r="AL2893" i="1"/>
  <c r="AJ2893" i="1"/>
  <c r="AI2893" i="1"/>
  <c r="AH2893" i="1"/>
  <c r="AG2893" i="1"/>
  <c r="AF2893" i="1"/>
  <c r="AE2893" i="1"/>
  <c r="AD2893" i="1"/>
  <c r="AC2893" i="1"/>
  <c r="AU2892" i="1"/>
  <c r="AT2892" i="1"/>
  <c r="AS2892" i="1"/>
  <c r="AR2892" i="1"/>
  <c r="AP2892" i="1"/>
  <c r="AO2892" i="1"/>
  <c r="AN2892" i="1"/>
  <c r="AM2892" i="1"/>
  <c r="AQ2892" i="1" s="1"/>
  <c r="AL2892" i="1"/>
  <c r="AJ2892" i="1"/>
  <c r="AI2892" i="1"/>
  <c r="AH2892" i="1"/>
  <c r="AG2892" i="1"/>
  <c r="AF2892" i="1"/>
  <c r="AE2892" i="1"/>
  <c r="AD2892" i="1"/>
  <c r="AC2892" i="1"/>
  <c r="AU2891" i="1"/>
  <c r="AT2891" i="1"/>
  <c r="AS2891" i="1"/>
  <c r="AN2891" i="1"/>
  <c r="AM2891" i="1"/>
  <c r="AL2891" i="1"/>
  <c r="AJ2891" i="1"/>
  <c r="AI2891" i="1"/>
  <c r="AH2891" i="1"/>
  <c r="AG2891" i="1"/>
  <c r="AF2891" i="1"/>
  <c r="AE2891" i="1"/>
  <c r="AD2891" i="1"/>
  <c r="AC2891" i="1"/>
  <c r="AU2890" i="1"/>
  <c r="AT2890" i="1"/>
  <c r="AS2890" i="1"/>
  <c r="AR2890" i="1"/>
  <c r="AP2890" i="1"/>
  <c r="AO2890" i="1"/>
  <c r="AN2890" i="1"/>
  <c r="AM2890" i="1"/>
  <c r="AQ2890" i="1" s="1"/>
  <c r="AL2890" i="1"/>
  <c r="AJ2890" i="1"/>
  <c r="AI2890" i="1"/>
  <c r="AH2890" i="1"/>
  <c r="AG2890" i="1"/>
  <c r="AF2890" i="1"/>
  <c r="AE2890" i="1"/>
  <c r="AD2890" i="1"/>
  <c r="AC2890" i="1"/>
  <c r="AU2889" i="1"/>
  <c r="AT2889" i="1"/>
  <c r="AS2889" i="1"/>
  <c r="AN2889" i="1"/>
  <c r="AM2889" i="1"/>
  <c r="AL2889" i="1"/>
  <c r="AJ2889" i="1"/>
  <c r="AI2889" i="1"/>
  <c r="AH2889" i="1"/>
  <c r="AG2889" i="1"/>
  <c r="AF2889" i="1"/>
  <c r="AE2889" i="1"/>
  <c r="AD2889" i="1"/>
  <c r="AC2889" i="1"/>
  <c r="AU2888" i="1"/>
  <c r="AT2888" i="1"/>
  <c r="AS2888" i="1"/>
  <c r="AR2888" i="1"/>
  <c r="AP2888" i="1"/>
  <c r="AO2888" i="1"/>
  <c r="AN2888" i="1"/>
  <c r="AM2888" i="1"/>
  <c r="AQ2888" i="1" s="1"/>
  <c r="AL2888" i="1"/>
  <c r="AJ2888" i="1"/>
  <c r="AI2888" i="1"/>
  <c r="AH2888" i="1"/>
  <c r="AG2888" i="1"/>
  <c r="AF2888" i="1"/>
  <c r="AE2888" i="1"/>
  <c r="AD2888" i="1"/>
  <c r="AC2888" i="1"/>
  <c r="AU2887" i="1"/>
  <c r="AT2887" i="1"/>
  <c r="AS2887" i="1"/>
  <c r="AN2887" i="1"/>
  <c r="AM2887" i="1"/>
  <c r="AL2887" i="1"/>
  <c r="AJ2887" i="1"/>
  <c r="AI2887" i="1"/>
  <c r="AH2887" i="1"/>
  <c r="AG2887" i="1"/>
  <c r="AF2887" i="1"/>
  <c r="AE2887" i="1"/>
  <c r="AD2887" i="1"/>
  <c r="AC2887" i="1"/>
  <c r="AU2886" i="1"/>
  <c r="AT2886" i="1"/>
  <c r="AS2886" i="1"/>
  <c r="AR2886" i="1"/>
  <c r="AP2886" i="1"/>
  <c r="AO2886" i="1"/>
  <c r="AN2886" i="1"/>
  <c r="AM2886" i="1"/>
  <c r="AQ2886" i="1" s="1"/>
  <c r="AL2886" i="1"/>
  <c r="AJ2886" i="1"/>
  <c r="AI2886" i="1"/>
  <c r="AH2886" i="1"/>
  <c r="AG2886" i="1"/>
  <c r="AF2886" i="1"/>
  <c r="AE2886" i="1"/>
  <c r="AD2886" i="1"/>
  <c r="AC2886" i="1"/>
  <c r="AU2885" i="1"/>
  <c r="AT2885" i="1"/>
  <c r="AS2885" i="1"/>
  <c r="AN2885" i="1"/>
  <c r="AM2885" i="1"/>
  <c r="AL2885" i="1"/>
  <c r="AJ2885" i="1"/>
  <c r="AI2885" i="1"/>
  <c r="AH2885" i="1"/>
  <c r="AG2885" i="1"/>
  <c r="AF2885" i="1"/>
  <c r="AE2885" i="1"/>
  <c r="AD2885" i="1"/>
  <c r="AC2885" i="1"/>
  <c r="AU2884" i="1"/>
  <c r="AT2884" i="1"/>
  <c r="AS2884" i="1"/>
  <c r="AR2884" i="1"/>
  <c r="AP2884" i="1"/>
  <c r="AO2884" i="1"/>
  <c r="AN2884" i="1"/>
  <c r="AM2884" i="1"/>
  <c r="AQ2884" i="1" s="1"/>
  <c r="AL2884" i="1"/>
  <c r="AJ2884" i="1"/>
  <c r="AI2884" i="1"/>
  <c r="AH2884" i="1"/>
  <c r="AG2884" i="1"/>
  <c r="AF2884" i="1"/>
  <c r="AE2884" i="1"/>
  <c r="AD2884" i="1"/>
  <c r="AC2884" i="1"/>
  <c r="AU2883" i="1"/>
  <c r="AT2883" i="1"/>
  <c r="AS2883" i="1"/>
  <c r="AN2883" i="1"/>
  <c r="AM2883" i="1"/>
  <c r="AL2883" i="1"/>
  <c r="AJ2883" i="1"/>
  <c r="AI2883" i="1"/>
  <c r="AH2883" i="1"/>
  <c r="AG2883" i="1"/>
  <c r="AF2883" i="1"/>
  <c r="AE2883" i="1"/>
  <c r="AD2883" i="1"/>
  <c r="AC2883" i="1"/>
  <c r="AU2882" i="1"/>
  <c r="AT2882" i="1"/>
  <c r="AS2882" i="1"/>
  <c r="AR2882" i="1"/>
  <c r="AP2882" i="1"/>
  <c r="AO2882" i="1"/>
  <c r="AN2882" i="1"/>
  <c r="AM2882" i="1"/>
  <c r="AQ2882" i="1" s="1"/>
  <c r="AL2882" i="1"/>
  <c r="AJ2882" i="1"/>
  <c r="AI2882" i="1"/>
  <c r="AH2882" i="1"/>
  <c r="AG2882" i="1"/>
  <c r="AF2882" i="1"/>
  <c r="AE2882" i="1"/>
  <c r="AD2882" i="1"/>
  <c r="AC2882" i="1"/>
  <c r="AU2881" i="1"/>
  <c r="AT2881" i="1"/>
  <c r="AS2881" i="1"/>
  <c r="AN2881" i="1"/>
  <c r="AM2881" i="1"/>
  <c r="AL2881" i="1"/>
  <c r="AJ2881" i="1"/>
  <c r="AI2881" i="1"/>
  <c r="AH2881" i="1"/>
  <c r="AG2881" i="1"/>
  <c r="AF2881" i="1"/>
  <c r="AE2881" i="1"/>
  <c r="AD2881" i="1"/>
  <c r="AC2881" i="1"/>
  <c r="AU2880" i="1"/>
  <c r="AT2880" i="1"/>
  <c r="AS2880" i="1"/>
  <c r="AR2880" i="1"/>
  <c r="AP2880" i="1"/>
  <c r="AO2880" i="1"/>
  <c r="AN2880" i="1"/>
  <c r="AM2880" i="1"/>
  <c r="AQ2880" i="1" s="1"/>
  <c r="AL2880" i="1"/>
  <c r="AJ2880" i="1"/>
  <c r="AI2880" i="1"/>
  <c r="AH2880" i="1"/>
  <c r="AG2880" i="1"/>
  <c r="AF2880" i="1"/>
  <c r="AE2880" i="1"/>
  <c r="AD2880" i="1"/>
  <c r="AC2880" i="1"/>
  <c r="AU2879" i="1"/>
  <c r="AT2879" i="1"/>
  <c r="AS2879" i="1"/>
  <c r="AN2879" i="1"/>
  <c r="AM2879" i="1"/>
  <c r="AL2879" i="1"/>
  <c r="AJ2879" i="1"/>
  <c r="AI2879" i="1"/>
  <c r="AH2879" i="1"/>
  <c r="AG2879" i="1"/>
  <c r="AF2879" i="1"/>
  <c r="AE2879" i="1"/>
  <c r="AD2879" i="1"/>
  <c r="AC2879" i="1"/>
  <c r="AU2878" i="1"/>
  <c r="AT2878" i="1"/>
  <c r="AS2878" i="1"/>
  <c r="AR2878" i="1"/>
  <c r="AP2878" i="1"/>
  <c r="AO2878" i="1"/>
  <c r="AN2878" i="1"/>
  <c r="AM2878" i="1"/>
  <c r="AQ2878" i="1" s="1"/>
  <c r="AL2878" i="1"/>
  <c r="AJ2878" i="1"/>
  <c r="AI2878" i="1"/>
  <c r="AH2878" i="1"/>
  <c r="AG2878" i="1"/>
  <c r="AF2878" i="1"/>
  <c r="AE2878" i="1"/>
  <c r="AD2878" i="1"/>
  <c r="AC2878" i="1"/>
  <c r="AU2877" i="1"/>
  <c r="AT2877" i="1"/>
  <c r="AS2877" i="1"/>
  <c r="AN2877" i="1"/>
  <c r="AM2877" i="1"/>
  <c r="AL2877" i="1"/>
  <c r="AJ2877" i="1"/>
  <c r="AI2877" i="1"/>
  <c r="AH2877" i="1"/>
  <c r="AG2877" i="1"/>
  <c r="AF2877" i="1"/>
  <c r="AE2877" i="1"/>
  <c r="AD2877" i="1"/>
  <c r="AC2877" i="1"/>
  <c r="AU2876" i="1"/>
  <c r="AT2876" i="1"/>
  <c r="AS2876" i="1"/>
  <c r="AR2876" i="1"/>
  <c r="AP2876" i="1"/>
  <c r="AO2876" i="1"/>
  <c r="AN2876" i="1"/>
  <c r="AM2876" i="1"/>
  <c r="AQ2876" i="1" s="1"/>
  <c r="AL2876" i="1"/>
  <c r="AJ2876" i="1"/>
  <c r="AI2876" i="1"/>
  <c r="AH2876" i="1"/>
  <c r="AG2876" i="1"/>
  <c r="AF2876" i="1"/>
  <c r="AE2876" i="1"/>
  <c r="AD2876" i="1"/>
  <c r="AC2876" i="1"/>
  <c r="AU2875" i="1"/>
  <c r="AT2875" i="1"/>
  <c r="AS2875" i="1"/>
  <c r="AN2875" i="1"/>
  <c r="AM2875" i="1"/>
  <c r="AL2875" i="1"/>
  <c r="AJ2875" i="1"/>
  <c r="AI2875" i="1"/>
  <c r="AH2875" i="1"/>
  <c r="AG2875" i="1"/>
  <c r="AF2875" i="1"/>
  <c r="AE2875" i="1"/>
  <c r="AD2875" i="1"/>
  <c r="AC2875" i="1"/>
  <c r="AU2874" i="1"/>
  <c r="AT2874" i="1"/>
  <c r="AS2874" i="1"/>
  <c r="AR2874" i="1"/>
  <c r="AP2874" i="1"/>
  <c r="AO2874" i="1"/>
  <c r="AN2874" i="1"/>
  <c r="AM2874" i="1"/>
  <c r="AQ2874" i="1" s="1"/>
  <c r="AL2874" i="1"/>
  <c r="AJ2874" i="1"/>
  <c r="AI2874" i="1"/>
  <c r="AH2874" i="1"/>
  <c r="AG2874" i="1"/>
  <c r="AF2874" i="1"/>
  <c r="AE2874" i="1"/>
  <c r="AD2874" i="1"/>
  <c r="AC2874" i="1"/>
  <c r="AU2873" i="1"/>
  <c r="AT2873" i="1"/>
  <c r="AS2873" i="1"/>
  <c r="AN2873" i="1"/>
  <c r="AM2873" i="1"/>
  <c r="AL2873" i="1"/>
  <c r="AJ2873" i="1"/>
  <c r="AI2873" i="1"/>
  <c r="AH2873" i="1"/>
  <c r="AG2873" i="1"/>
  <c r="AF2873" i="1"/>
  <c r="AE2873" i="1"/>
  <c r="AD2873" i="1"/>
  <c r="AC2873" i="1"/>
  <c r="AU2872" i="1"/>
  <c r="AT2872" i="1"/>
  <c r="AS2872" i="1"/>
  <c r="AR2872" i="1"/>
  <c r="AP2872" i="1"/>
  <c r="AO2872" i="1"/>
  <c r="AN2872" i="1"/>
  <c r="AM2872" i="1"/>
  <c r="AQ2872" i="1" s="1"/>
  <c r="AL2872" i="1"/>
  <c r="AJ2872" i="1"/>
  <c r="AI2872" i="1"/>
  <c r="AH2872" i="1"/>
  <c r="AG2872" i="1"/>
  <c r="AF2872" i="1"/>
  <c r="AE2872" i="1"/>
  <c r="AD2872" i="1"/>
  <c r="AC2872" i="1"/>
  <c r="AU2871" i="1"/>
  <c r="AT2871" i="1"/>
  <c r="AS2871" i="1"/>
  <c r="AN2871" i="1"/>
  <c r="AM2871" i="1"/>
  <c r="AL2871" i="1"/>
  <c r="AJ2871" i="1"/>
  <c r="AI2871" i="1"/>
  <c r="AH2871" i="1"/>
  <c r="AG2871" i="1"/>
  <c r="AF2871" i="1"/>
  <c r="AE2871" i="1"/>
  <c r="AD2871" i="1"/>
  <c r="AC2871" i="1"/>
  <c r="AU2870" i="1"/>
  <c r="AT2870" i="1"/>
  <c r="AS2870" i="1"/>
  <c r="AR2870" i="1"/>
  <c r="AP2870" i="1"/>
  <c r="AO2870" i="1"/>
  <c r="AN2870" i="1"/>
  <c r="AM2870" i="1"/>
  <c r="AQ2870" i="1" s="1"/>
  <c r="AL2870" i="1"/>
  <c r="AJ2870" i="1"/>
  <c r="AI2870" i="1"/>
  <c r="AH2870" i="1"/>
  <c r="AG2870" i="1"/>
  <c r="AF2870" i="1"/>
  <c r="AE2870" i="1"/>
  <c r="AD2870" i="1"/>
  <c r="AC2870" i="1"/>
  <c r="AU2869" i="1"/>
  <c r="AT2869" i="1"/>
  <c r="AS2869" i="1"/>
  <c r="AN2869" i="1"/>
  <c r="AM2869" i="1"/>
  <c r="AL2869" i="1"/>
  <c r="AJ2869" i="1"/>
  <c r="AI2869" i="1"/>
  <c r="AH2869" i="1"/>
  <c r="AG2869" i="1"/>
  <c r="AF2869" i="1"/>
  <c r="AE2869" i="1"/>
  <c r="AD2869" i="1"/>
  <c r="AC2869" i="1"/>
  <c r="AU2868" i="1"/>
  <c r="AT2868" i="1"/>
  <c r="AS2868" i="1"/>
  <c r="AR2868" i="1"/>
  <c r="AP2868" i="1"/>
  <c r="AO2868" i="1"/>
  <c r="AN2868" i="1"/>
  <c r="AM2868" i="1"/>
  <c r="AQ2868" i="1" s="1"/>
  <c r="AL2868" i="1"/>
  <c r="AJ2868" i="1"/>
  <c r="AI2868" i="1"/>
  <c r="AH2868" i="1"/>
  <c r="AG2868" i="1"/>
  <c r="AF2868" i="1"/>
  <c r="AE2868" i="1"/>
  <c r="AD2868" i="1"/>
  <c r="AC2868" i="1"/>
  <c r="AU2867" i="1"/>
  <c r="AT2867" i="1"/>
  <c r="AS2867" i="1"/>
  <c r="AN2867" i="1"/>
  <c r="AM2867" i="1"/>
  <c r="AL2867" i="1"/>
  <c r="AJ2867" i="1"/>
  <c r="AI2867" i="1"/>
  <c r="AH2867" i="1"/>
  <c r="AG2867" i="1"/>
  <c r="AF2867" i="1"/>
  <c r="AE2867" i="1"/>
  <c r="AD2867" i="1"/>
  <c r="AC2867" i="1"/>
  <c r="AU2866" i="1"/>
  <c r="AT2866" i="1"/>
  <c r="AS2866" i="1"/>
  <c r="AR2866" i="1"/>
  <c r="AP2866" i="1"/>
  <c r="AO2866" i="1"/>
  <c r="AN2866" i="1"/>
  <c r="AM2866" i="1"/>
  <c r="AQ2866" i="1" s="1"/>
  <c r="AL2866" i="1"/>
  <c r="AJ2866" i="1"/>
  <c r="AI2866" i="1"/>
  <c r="AH2866" i="1"/>
  <c r="AG2866" i="1"/>
  <c r="AF2866" i="1"/>
  <c r="AE2866" i="1"/>
  <c r="AD2866" i="1"/>
  <c r="AC2866" i="1"/>
  <c r="AU2865" i="1"/>
  <c r="AT2865" i="1"/>
  <c r="AS2865" i="1"/>
  <c r="AN2865" i="1"/>
  <c r="AM2865" i="1"/>
  <c r="AL2865" i="1"/>
  <c r="AJ2865" i="1"/>
  <c r="AI2865" i="1"/>
  <c r="AH2865" i="1"/>
  <c r="AG2865" i="1"/>
  <c r="AF2865" i="1"/>
  <c r="AE2865" i="1"/>
  <c r="AD2865" i="1"/>
  <c r="AC2865" i="1"/>
  <c r="AU2864" i="1"/>
  <c r="AT2864" i="1"/>
  <c r="AS2864" i="1"/>
  <c r="AR2864" i="1"/>
  <c r="AP2864" i="1"/>
  <c r="AO2864" i="1"/>
  <c r="AN2864" i="1"/>
  <c r="AM2864" i="1"/>
  <c r="AQ2864" i="1" s="1"/>
  <c r="AL2864" i="1"/>
  <c r="AJ2864" i="1"/>
  <c r="AI2864" i="1"/>
  <c r="AH2864" i="1"/>
  <c r="AG2864" i="1"/>
  <c r="AF2864" i="1"/>
  <c r="AE2864" i="1"/>
  <c r="AD2864" i="1"/>
  <c r="AC2864" i="1"/>
  <c r="AU2863" i="1"/>
  <c r="AT2863" i="1"/>
  <c r="AS2863" i="1"/>
  <c r="AN2863" i="1"/>
  <c r="AM2863" i="1"/>
  <c r="AL2863" i="1"/>
  <c r="AJ2863" i="1"/>
  <c r="AI2863" i="1"/>
  <c r="AH2863" i="1"/>
  <c r="AG2863" i="1"/>
  <c r="AF2863" i="1"/>
  <c r="AE2863" i="1"/>
  <c r="AD2863" i="1"/>
  <c r="AC2863" i="1"/>
  <c r="AU2862" i="1"/>
  <c r="AT2862" i="1"/>
  <c r="AS2862" i="1"/>
  <c r="AR2862" i="1"/>
  <c r="AP2862" i="1"/>
  <c r="AO2862" i="1"/>
  <c r="AN2862" i="1"/>
  <c r="AM2862" i="1"/>
  <c r="AQ2862" i="1" s="1"/>
  <c r="AL2862" i="1"/>
  <c r="AJ2862" i="1"/>
  <c r="AI2862" i="1"/>
  <c r="AH2862" i="1"/>
  <c r="AG2862" i="1"/>
  <c r="AF2862" i="1"/>
  <c r="AE2862" i="1"/>
  <c r="AD2862" i="1"/>
  <c r="AC2862" i="1"/>
  <c r="AU2861" i="1"/>
  <c r="AT2861" i="1"/>
  <c r="AS2861" i="1"/>
  <c r="AN2861" i="1"/>
  <c r="AM2861" i="1"/>
  <c r="AL2861" i="1"/>
  <c r="AJ2861" i="1"/>
  <c r="AI2861" i="1"/>
  <c r="AH2861" i="1"/>
  <c r="AG2861" i="1"/>
  <c r="AF2861" i="1"/>
  <c r="AE2861" i="1"/>
  <c r="AD2861" i="1"/>
  <c r="AC2861" i="1"/>
  <c r="AU2860" i="1"/>
  <c r="AT2860" i="1"/>
  <c r="AS2860" i="1"/>
  <c r="AR2860" i="1"/>
  <c r="AP2860" i="1"/>
  <c r="AO2860" i="1"/>
  <c r="AN2860" i="1"/>
  <c r="AM2860" i="1"/>
  <c r="AQ2860" i="1" s="1"/>
  <c r="AL2860" i="1"/>
  <c r="AJ2860" i="1"/>
  <c r="AI2860" i="1"/>
  <c r="AH2860" i="1"/>
  <c r="AG2860" i="1"/>
  <c r="AF2860" i="1"/>
  <c r="AE2860" i="1"/>
  <c r="AD2860" i="1"/>
  <c r="AC2860" i="1"/>
  <c r="AU2859" i="1"/>
  <c r="AT2859" i="1"/>
  <c r="AS2859" i="1"/>
  <c r="AN2859" i="1"/>
  <c r="AM2859" i="1"/>
  <c r="AL2859" i="1"/>
  <c r="AJ2859" i="1"/>
  <c r="AI2859" i="1"/>
  <c r="AH2859" i="1"/>
  <c r="AG2859" i="1"/>
  <c r="AF2859" i="1"/>
  <c r="AE2859" i="1"/>
  <c r="AD2859" i="1"/>
  <c r="AC2859" i="1"/>
  <c r="AU2858" i="1"/>
  <c r="AT2858" i="1"/>
  <c r="AS2858" i="1"/>
  <c r="AR2858" i="1"/>
  <c r="AP2858" i="1"/>
  <c r="AO2858" i="1"/>
  <c r="AN2858" i="1"/>
  <c r="AM2858" i="1"/>
  <c r="AQ2858" i="1" s="1"/>
  <c r="AL2858" i="1"/>
  <c r="AJ2858" i="1"/>
  <c r="AI2858" i="1"/>
  <c r="AH2858" i="1"/>
  <c r="AG2858" i="1"/>
  <c r="AF2858" i="1"/>
  <c r="AE2858" i="1"/>
  <c r="AD2858" i="1"/>
  <c r="AC2858" i="1"/>
  <c r="AU2857" i="1"/>
  <c r="AT2857" i="1"/>
  <c r="AS2857" i="1"/>
  <c r="AN2857" i="1"/>
  <c r="AM2857" i="1"/>
  <c r="AL2857" i="1"/>
  <c r="AJ2857" i="1"/>
  <c r="AI2857" i="1"/>
  <c r="AH2857" i="1"/>
  <c r="AG2857" i="1"/>
  <c r="AF2857" i="1"/>
  <c r="AE2857" i="1"/>
  <c r="AD2857" i="1"/>
  <c r="AC2857" i="1"/>
  <c r="AU2856" i="1"/>
  <c r="AT2856" i="1"/>
  <c r="AS2856" i="1"/>
  <c r="AR2856" i="1"/>
  <c r="AP2856" i="1"/>
  <c r="AO2856" i="1"/>
  <c r="AN2856" i="1"/>
  <c r="AM2856" i="1"/>
  <c r="AQ2856" i="1" s="1"/>
  <c r="AL2856" i="1"/>
  <c r="AJ2856" i="1"/>
  <c r="AI2856" i="1"/>
  <c r="AH2856" i="1"/>
  <c r="AG2856" i="1"/>
  <c r="AF2856" i="1"/>
  <c r="AE2856" i="1"/>
  <c r="AD2856" i="1"/>
  <c r="AC2856" i="1"/>
  <c r="AU2855" i="1"/>
  <c r="AT2855" i="1"/>
  <c r="AS2855" i="1"/>
  <c r="AN2855" i="1"/>
  <c r="AM2855" i="1"/>
  <c r="AL2855" i="1"/>
  <c r="AJ2855" i="1"/>
  <c r="AI2855" i="1"/>
  <c r="AH2855" i="1"/>
  <c r="AG2855" i="1"/>
  <c r="AF2855" i="1"/>
  <c r="AE2855" i="1"/>
  <c r="AD2855" i="1"/>
  <c r="AC2855" i="1"/>
  <c r="AU2854" i="1"/>
  <c r="AT2854" i="1"/>
  <c r="AS2854" i="1"/>
  <c r="AR2854" i="1"/>
  <c r="AP2854" i="1"/>
  <c r="AO2854" i="1"/>
  <c r="AN2854" i="1"/>
  <c r="AM2854" i="1"/>
  <c r="AQ2854" i="1" s="1"/>
  <c r="AL2854" i="1"/>
  <c r="AJ2854" i="1"/>
  <c r="AI2854" i="1"/>
  <c r="AH2854" i="1"/>
  <c r="AG2854" i="1"/>
  <c r="AF2854" i="1"/>
  <c r="AE2854" i="1"/>
  <c r="AD2854" i="1"/>
  <c r="AC2854" i="1"/>
  <c r="AU2853" i="1"/>
  <c r="AT2853" i="1"/>
  <c r="AS2853" i="1"/>
  <c r="AN2853" i="1"/>
  <c r="AM2853" i="1"/>
  <c r="AL2853" i="1"/>
  <c r="AJ2853" i="1"/>
  <c r="AI2853" i="1"/>
  <c r="AH2853" i="1"/>
  <c r="AG2853" i="1"/>
  <c r="AF2853" i="1"/>
  <c r="AE2853" i="1"/>
  <c r="AD2853" i="1"/>
  <c r="AC2853" i="1"/>
  <c r="AU2852" i="1"/>
  <c r="AT2852" i="1"/>
  <c r="AS2852" i="1"/>
  <c r="AR2852" i="1"/>
  <c r="AP2852" i="1"/>
  <c r="AO2852" i="1"/>
  <c r="AN2852" i="1"/>
  <c r="AM2852" i="1"/>
  <c r="AQ2852" i="1" s="1"/>
  <c r="AL2852" i="1"/>
  <c r="AJ2852" i="1"/>
  <c r="AI2852" i="1"/>
  <c r="AH2852" i="1"/>
  <c r="AG2852" i="1"/>
  <c r="AF2852" i="1"/>
  <c r="AE2852" i="1"/>
  <c r="AD2852" i="1"/>
  <c r="AC2852" i="1"/>
  <c r="AU2851" i="1"/>
  <c r="AT2851" i="1"/>
  <c r="AS2851" i="1"/>
  <c r="AR2851" i="1"/>
  <c r="AQ2851" i="1"/>
  <c r="AN2851" i="1"/>
  <c r="AM2851" i="1"/>
  <c r="AL2851" i="1"/>
  <c r="AJ2851" i="1"/>
  <c r="AI2851" i="1"/>
  <c r="AH2851" i="1"/>
  <c r="AG2851" i="1"/>
  <c r="AF2851" i="1"/>
  <c r="AE2851" i="1"/>
  <c r="AD2851" i="1"/>
  <c r="AC2851" i="1"/>
  <c r="AU2850" i="1"/>
  <c r="AT2850" i="1"/>
  <c r="AS2850" i="1"/>
  <c r="AR2850" i="1"/>
  <c r="AP2850" i="1"/>
  <c r="AO2850" i="1"/>
  <c r="AN2850" i="1"/>
  <c r="AM2850" i="1"/>
  <c r="AQ2850" i="1" s="1"/>
  <c r="AL2850" i="1"/>
  <c r="AJ2850" i="1"/>
  <c r="AI2850" i="1"/>
  <c r="AH2850" i="1"/>
  <c r="AG2850" i="1"/>
  <c r="AF2850" i="1"/>
  <c r="AE2850" i="1"/>
  <c r="AD2850" i="1"/>
  <c r="AC2850" i="1"/>
  <c r="AU2849" i="1"/>
  <c r="AT2849" i="1"/>
  <c r="AS2849" i="1"/>
  <c r="AR2849" i="1"/>
  <c r="AQ2849" i="1"/>
  <c r="AN2849" i="1"/>
  <c r="AM2849" i="1"/>
  <c r="AL2849" i="1"/>
  <c r="AJ2849" i="1"/>
  <c r="AI2849" i="1"/>
  <c r="AH2849" i="1"/>
  <c r="AG2849" i="1"/>
  <c r="AF2849" i="1"/>
  <c r="AE2849" i="1"/>
  <c r="AD2849" i="1"/>
  <c r="AC2849" i="1"/>
  <c r="AU2848" i="1"/>
  <c r="AT2848" i="1"/>
  <c r="AS2848" i="1"/>
  <c r="AR2848" i="1"/>
  <c r="AP2848" i="1"/>
  <c r="AO2848" i="1"/>
  <c r="AN2848" i="1"/>
  <c r="AM2848" i="1"/>
  <c r="AQ2848" i="1" s="1"/>
  <c r="AL2848" i="1"/>
  <c r="AJ2848" i="1"/>
  <c r="AI2848" i="1"/>
  <c r="AH2848" i="1"/>
  <c r="AG2848" i="1"/>
  <c r="AF2848" i="1"/>
  <c r="AE2848" i="1"/>
  <c r="AD2848" i="1"/>
  <c r="AC2848" i="1"/>
  <c r="AU2847" i="1"/>
  <c r="AT2847" i="1"/>
  <c r="AS2847" i="1"/>
  <c r="AN2847" i="1"/>
  <c r="AM2847" i="1"/>
  <c r="AO2847" i="1" s="1"/>
  <c r="AL2847" i="1"/>
  <c r="AJ2847" i="1"/>
  <c r="AI2847" i="1"/>
  <c r="AH2847" i="1"/>
  <c r="AG2847" i="1"/>
  <c r="AF2847" i="1"/>
  <c r="AE2847" i="1"/>
  <c r="AD2847" i="1"/>
  <c r="AC2847" i="1"/>
  <c r="AU2846" i="1"/>
  <c r="AT2846" i="1"/>
  <c r="AS2846" i="1"/>
  <c r="AR2846" i="1"/>
  <c r="AP2846" i="1"/>
  <c r="AO2846" i="1"/>
  <c r="AN2846" i="1"/>
  <c r="AM2846" i="1"/>
  <c r="AQ2846" i="1" s="1"/>
  <c r="AL2846" i="1"/>
  <c r="AJ2846" i="1"/>
  <c r="AI2846" i="1"/>
  <c r="AH2846" i="1"/>
  <c r="AG2846" i="1"/>
  <c r="AF2846" i="1"/>
  <c r="AE2846" i="1"/>
  <c r="AD2846" i="1"/>
  <c r="AC2846" i="1"/>
  <c r="AU2845" i="1"/>
  <c r="AT2845" i="1"/>
  <c r="AS2845" i="1"/>
  <c r="AQ2845" i="1"/>
  <c r="AP2845" i="1"/>
  <c r="AN2845" i="1"/>
  <c r="AM2845" i="1"/>
  <c r="AO2845" i="1" s="1"/>
  <c r="AL2845" i="1"/>
  <c r="AJ2845" i="1"/>
  <c r="AI2845" i="1"/>
  <c r="AH2845" i="1"/>
  <c r="AG2845" i="1"/>
  <c r="AF2845" i="1"/>
  <c r="AE2845" i="1"/>
  <c r="AD2845" i="1"/>
  <c r="AC2845" i="1"/>
  <c r="AU2844" i="1"/>
  <c r="AT2844" i="1"/>
  <c r="AS2844" i="1"/>
  <c r="AN2844" i="1"/>
  <c r="AM2844" i="1"/>
  <c r="AP2844" i="1" s="1"/>
  <c r="AL2844" i="1"/>
  <c r="AJ2844" i="1"/>
  <c r="AI2844" i="1"/>
  <c r="AH2844" i="1"/>
  <c r="AG2844" i="1"/>
  <c r="AF2844" i="1"/>
  <c r="AE2844" i="1"/>
  <c r="AD2844" i="1"/>
  <c r="AC2844" i="1"/>
  <c r="AU2843" i="1"/>
  <c r="AT2843" i="1"/>
  <c r="AS2843" i="1"/>
  <c r="AR2843" i="1"/>
  <c r="AP2843" i="1"/>
  <c r="AO2843" i="1"/>
  <c r="AN2843" i="1"/>
  <c r="AM2843" i="1"/>
  <c r="AQ2843" i="1" s="1"/>
  <c r="AL2843" i="1"/>
  <c r="AJ2843" i="1"/>
  <c r="AI2843" i="1"/>
  <c r="AH2843" i="1"/>
  <c r="AG2843" i="1"/>
  <c r="AF2843" i="1"/>
  <c r="AE2843" i="1"/>
  <c r="AD2843" i="1"/>
  <c r="AC2843" i="1"/>
  <c r="AU2842" i="1"/>
  <c r="AT2842" i="1"/>
  <c r="AS2842" i="1"/>
  <c r="AN2842" i="1"/>
  <c r="AM2842" i="1"/>
  <c r="AP2842" i="1" s="1"/>
  <c r="AL2842" i="1"/>
  <c r="AJ2842" i="1"/>
  <c r="AI2842" i="1"/>
  <c r="AH2842" i="1"/>
  <c r="AG2842" i="1"/>
  <c r="AF2842" i="1"/>
  <c r="AE2842" i="1"/>
  <c r="AD2842" i="1"/>
  <c r="AC2842" i="1"/>
  <c r="AU2841" i="1"/>
  <c r="AT2841" i="1"/>
  <c r="AS2841" i="1"/>
  <c r="AR2841" i="1"/>
  <c r="AP2841" i="1"/>
  <c r="AO2841" i="1"/>
  <c r="AN2841" i="1"/>
  <c r="AM2841" i="1"/>
  <c r="AQ2841" i="1" s="1"/>
  <c r="AL2841" i="1"/>
  <c r="AJ2841" i="1"/>
  <c r="AI2841" i="1"/>
  <c r="AH2841" i="1"/>
  <c r="AG2841" i="1"/>
  <c r="AF2841" i="1"/>
  <c r="AE2841" i="1"/>
  <c r="AD2841" i="1"/>
  <c r="AC2841" i="1"/>
  <c r="AU2840" i="1"/>
  <c r="AT2840" i="1"/>
  <c r="AS2840" i="1"/>
  <c r="AN2840" i="1"/>
  <c r="AM2840" i="1"/>
  <c r="AP2840" i="1" s="1"/>
  <c r="AL2840" i="1"/>
  <c r="AJ2840" i="1"/>
  <c r="AI2840" i="1"/>
  <c r="AH2840" i="1"/>
  <c r="AG2840" i="1"/>
  <c r="AF2840" i="1"/>
  <c r="AE2840" i="1"/>
  <c r="AD2840" i="1"/>
  <c r="AC2840" i="1"/>
  <c r="AU2839" i="1"/>
  <c r="AT2839" i="1"/>
  <c r="AS2839" i="1"/>
  <c r="AR2839" i="1"/>
  <c r="AP2839" i="1"/>
  <c r="AO2839" i="1"/>
  <c r="AN2839" i="1"/>
  <c r="AM2839" i="1"/>
  <c r="AQ2839" i="1" s="1"/>
  <c r="AL2839" i="1"/>
  <c r="AJ2839" i="1"/>
  <c r="AI2839" i="1"/>
  <c r="AH2839" i="1"/>
  <c r="AG2839" i="1"/>
  <c r="AF2839" i="1"/>
  <c r="AE2839" i="1"/>
  <c r="AD2839" i="1"/>
  <c r="AC2839" i="1"/>
  <c r="AU2838" i="1"/>
  <c r="AT2838" i="1"/>
  <c r="AS2838" i="1"/>
  <c r="AN2838" i="1"/>
  <c r="AM2838" i="1"/>
  <c r="AP2838" i="1" s="1"/>
  <c r="AL2838" i="1"/>
  <c r="AJ2838" i="1"/>
  <c r="AI2838" i="1"/>
  <c r="AH2838" i="1"/>
  <c r="AG2838" i="1"/>
  <c r="AF2838" i="1"/>
  <c r="AE2838" i="1"/>
  <c r="AD2838" i="1"/>
  <c r="AC2838" i="1"/>
  <c r="AU2837" i="1"/>
  <c r="AT2837" i="1"/>
  <c r="AS2837" i="1"/>
  <c r="AR2837" i="1"/>
  <c r="AP2837" i="1"/>
  <c r="AO2837" i="1"/>
  <c r="AN2837" i="1"/>
  <c r="AM2837" i="1"/>
  <c r="AQ2837" i="1" s="1"/>
  <c r="AL2837" i="1"/>
  <c r="AJ2837" i="1"/>
  <c r="AI2837" i="1"/>
  <c r="AH2837" i="1"/>
  <c r="AG2837" i="1"/>
  <c r="AF2837" i="1"/>
  <c r="AE2837" i="1"/>
  <c r="AD2837" i="1"/>
  <c r="AC2837" i="1"/>
  <c r="AU2836" i="1"/>
  <c r="AT2836" i="1"/>
  <c r="AS2836" i="1"/>
  <c r="AN2836" i="1"/>
  <c r="AM2836" i="1"/>
  <c r="AP2836" i="1" s="1"/>
  <c r="AL2836" i="1"/>
  <c r="AJ2836" i="1"/>
  <c r="AI2836" i="1"/>
  <c r="AH2836" i="1"/>
  <c r="AG2836" i="1"/>
  <c r="AF2836" i="1"/>
  <c r="AE2836" i="1"/>
  <c r="AD2836" i="1"/>
  <c r="AC2836" i="1"/>
  <c r="AU2835" i="1"/>
  <c r="AT2835" i="1"/>
  <c r="AS2835" i="1"/>
  <c r="AR2835" i="1"/>
  <c r="AP2835" i="1"/>
  <c r="AO2835" i="1"/>
  <c r="AN2835" i="1"/>
  <c r="AM2835" i="1"/>
  <c r="AQ2835" i="1" s="1"/>
  <c r="AL2835" i="1"/>
  <c r="AJ2835" i="1"/>
  <c r="AI2835" i="1"/>
  <c r="AH2835" i="1"/>
  <c r="AG2835" i="1"/>
  <c r="AF2835" i="1"/>
  <c r="AE2835" i="1"/>
  <c r="AD2835" i="1"/>
  <c r="AC2835" i="1"/>
  <c r="AU2834" i="1"/>
  <c r="AT2834" i="1"/>
  <c r="AS2834" i="1"/>
  <c r="AN2834" i="1"/>
  <c r="AM2834" i="1"/>
  <c r="AP2834" i="1" s="1"/>
  <c r="AL2834" i="1"/>
  <c r="AJ2834" i="1"/>
  <c r="AI2834" i="1"/>
  <c r="AH2834" i="1"/>
  <c r="AG2834" i="1"/>
  <c r="AF2834" i="1"/>
  <c r="AE2834" i="1"/>
  <c r="AD2834" i="1"/>
  <c r="AC2834" i="1"/>
  <c r="AU2833" i="1"/>
  <c r="AT2833" i="1"/>
  <c r="AS2833" i="1"/>
  <c r="AR2833" i="1"/>
  <c r="AP2833" i="1"/>
  <c r="AO2833" i="1"/>
  <c r="AN2833" i="1"/>
  <c r="AM2833" i="1"/>
  <c r="AQ2833" i="1" s="1"/>
  <c r="AL2833" i="1"/>
  <c r="AJ2833" i="1"/>
  <c r="AI2833" i="1"/>
  <c r="AH2833" i="1"/>
  <c r="AG2833" i="1"/>
  <c r="AF2833" i="1"/>
  <c r="AE2833" i="1"/>
  <c r="AD2833" i="1"/>
  <c r="AC2833" i="1"/>
  <c r="AU2832" i="1"/>
  <c r="AT2832" i="1"/>
  <c r="AS2832" i="1"/>
  <c r="AN2832" i="1"/>
  <c r="AM2832" i="1"/>
  <c r="AP2832" i="1" s="1"/>
  <c r="AL2832" i="1"/>
  <c r="AJ2832" i="1"/>
  <c r="AI2832" i="1"/>
  <c r="AH2832" i="1"/>
  <c r="AG2832" i="1"/>
  <c r="AF2832" i="1"/>
  <c r="AE2832" i="1"/>
  <c r="AD2832" i="1"/>
  <c r="AC2832" i="1"/>
  <c r="AU2831" i="1"/>
  <c r="AT2831" i="1"/>
  <c r="AS2831" i="1"/>
  <c r="AR2831" i="1"/>
  <c r="AP2831" i="1"/>
  <c r="AO2831" i="1"/>
  <c r="AN2831" i="1"/>
  <c r="AM2831" i="1"/>
  <c r="AQ2831" i="1" s="1"/>
  <c r="AL2831" i="1"/>
  <c r="AJ2831" i="1"/>
  <c r="AI2831" i="1"/>
  <c r="AH2831" i="1"/>
  <c r="AG2831" i="1"/>
  <c r="AF2831" i="1"/>
  <c r="AE2831" i="1"/>
  <c r="AD2831" i="1"/>
  <c r="AC2831" i="1"/>
  <c r="AU2830" i="1"/>
  <c r="AT2830" i="1"/>
  <c r="AS2830" i="1"/>
  <c r="AN2830" i="1"/>
  <c r="AM2830" i="1"/>
  <c r="AP2830" i="1" s="1"/>
  <c r="AL2830" i="1"/>
  <c r="AJ2830" i="1"/>
  <c r="AI2830" i="1"/>
  <c r="AH2830" i="1"/>
  <c r="AG2830" i="1"/>
  <c r="AF2830" i="1"/>
  <c r="AE2830" i="1"/>
  <c r="AD2830" i="1"/>
  <c r="AC2830" i="1"/>
  <c r="AU2829" i="1"/>
  <c r="AT2829" i="1"/>
  <c r="AS2829" i="1"/>
  <c r="AR2829" i="1"/>
  <c r="AP2829" i="1"/>
  <c r="AO2829" i="1"/>
  <c r="AN2829" i="1"/>
  <c r="AM2829" i="1"/>
  <c r="AQ2829" i="1" s="1"/>
  <c r="AL2829" i="1"/>
  <c r="AJ2829" i="1"/>
  <c r="AI2829" i="1"/>
  <c r="AH2829" i="1"/>
  <c r="AG2829" i="1"/>
  <c r="AF2829" i="1"/>
  <c r="AE2829" i="1"/>
  <c r="AD2829" i="1"/>
  <c r="AC2829" i="1"/>
  <c r="AU2828" i="1"/>
  <c r="AT2828" i="1"/>
  <c r="AS2828" i="1"/>
  <c r="AN2828" i="1"/>
  <c r="AM2828" i="1"/>
  <c r="AP2828" i="1" s="1"/>
  <c r="AL2828" i="1"/>
  <c r="AJ2828" i="1"/>
  <c r="AI2828" i="1"/>
  <c r="AH2828" i="1"/>
  <c r="AG2828" i="1"/>
  <c r="AF2828" i="1"/>
  <c r="AE2828" i="1"/>
  <c r="AD2828" i="1"/>
  <c r="AC2828" i="1"/>
  <c r="AU2827" i="1"/>
  <c r="AT2827" i="1"/>
  <c r="AS2827" i="1"/>
  <c r="AR2827" i="1"/>
  <c r="AP2827" i="1"/>
  <c r="AO2827" i="1"/>
  <c r="AN2827" i="1"/>
  <c r="AM2827" i="1"/>
  <c r="AQ2827" i="1" s="1"/>
  <c r="AL2827" i="1"/>
  <c r="AJ2827" i="1"/>
  <c r="AI2827" i="1"/>
  <c r="AH2827" i="1"/>
  <c r="AG2827" i="1"/>
  <c r="AF2827" i="1"/>
  <c r="AE2827" i="1"/>
  <c r="AD2827" i="1"/>
  <c r="AC2827" i="1"/>
  <c r="AU2826" i="1"/>
  <c r="AT2826" i="1"/>
  <c r="AS2826" i="1"/>
  <c r="AN2826" i="1"/>
  <c r="AM2826" i="1"/>
  <c r="AP2826" i="1" s="1"/>
  <c r="AL2826" i="1"/>
  <c r="AJ2826" i="1"/>
  <c r="AI2826" i="1"/>
  <c r="AH2826" i="1"/>
  <c r="AG2826" i="1"/>
  <c r="AF2826" i="1"/>
  <c r="AE2826" i="1"/>
  <c r="AD2826" i="1"/>
  <c r="AC2826" i="1"/>
  <c r="AU2825" i="1"/>
  <c r="AT2825" i="1"/>
  <c r="AS2825" i="1"/>
  <c r="AR2825" i="1"/>
  <c r="AP2825" i="1"/>
  <c r="AO2825" i="1"/>
  <c r="AN2825" i="1"/>
  <c r="AM2825" i="1"/>
  <c r="AQ2825" i="1" s="1"/>
  <c r="AL2825" i="1"/>
  <c r="AJ2825" i="1"/>
  <c r="AI2825" i="1"/>
  <c r="AH2825" i="1"/>
  <c r="AG2825" i="1"/>
  <c r="AF2825" i="1"/>
  <c r="AE2825" i="1"/>
  <c r="AD2825" i="1"/>
  <c r="AC2825" i="1"/>
  <c r="AU2824" i="1"/>
  <c r="AT2824" i="1"/>
  <c r="AS2824" i="1"/>
  <c r="AN2824" i="1"/>
  <c r="AM2824" i="1"/>
  <c r="AP2824" i="1" s="1"/>
  <c r="AL2824" i="1"/>
  <c r="AJ2824" i="1"/>
  <c r="AI2824" i="1"/>
  <c r="AH2824" i="1"/>
  <c r="AG2824" i="1"/>
  <c r="AF2824" i="1"/>
  <c r="AE2824" i="1"/>
  <c r="AD2824" i="1"/>
  <c r="AC2824" i="1"/>
  <c r="AU2823" i="1"/>
  <c r="AT2823" i="1"/>
  <c r="AS2823" i="1"/>
  <c r="AR2823" i="1"/>
  <c r="AP2823" i="1"/>
  <c r="AO2823" i="1"/>
  <c r="AN2823" i="1"/>
  <c r="AM2823" i="1"/>
  <c r="AQ2823" i="1" s="1"/>
  <c r="AL2823" i="1"/>
  <c r="AJ2823" i="1"/>
  <c r="AI2823" i="1"/>
  <c r="AH2823" i="1"/>
  <c r="AG2823" i="1"/>
  <c r="AF2823" i="1"/>
  <c r="AE2823" i="1"/>
  <c r="AD2823" i="1"/>
  <c r="AC2823" i="1"/>
  <c r="AU2822" i="1"/>
  <c r="AT2822" i="1"/>
  <c r="AS2822" i="1"/>
  <c r="AN2822" i="1"/>
  <c r="AM2822" i="1"/>
  <c r="AP2822" i="1" s="1"/>
  <c r="AL2822" i="1"/>
  <c r="AJ2822" i="1"/>
  <c r="AI2822" i="1"/>
  <c r="AH2822" i="1"/>
  <c r="AG2822" i="1"/>
  <c r="AF2822" i="1"/>
  <c r="AE2822" i="1"/>
  <c r="AD2822" i="1"/>
  <c r="AC2822" i="1"/>
  <c r="AU2821" i="1"/>
  <c r="AT2821" i="1"/>
  <c r="AS2821" i="1"/>
  <c r="AR2821" i="1"/>
  <c r="AP2821" i="1"/>
  <c r="AO2821" i="1"/>
  <c r="AN2821" i="1"/>
  <c r="AM2821" i="1"/>
  <c r="AQ2821" i="1" s="1"/>
  <c r="AL2821" i="1"/>
  <c r="AJ2821" i="1"/>
  <c r="AI2821" i="1"/>
  <c r="AH2821" i="1"/>
  <c r="AG2821" i="1"/>
  <c r="AF2821" i="1"/>
  <c r="AE2821" i="1"/>
  <c r="AD2821" i="1"/>
  <c r="AC2821" i="1"/>
  <c r="AU2820" i="1"/>
  <c r="AT2820" i="1"/>
  <c r="AS2820" i="1"/>
  <c r="AN2820" i="1"/>
  <c r="AM2820" i="1"/>
  <c r="AP2820" i="1" s="1"/>
  <c r="AL2820" i="1"/>
  <c r="AJ2820" i="1"/>
  <c r="AI2820" i="1"/>
  <c r="AH2820" i="1"/>
  <c r="AG2820" i="1"/>
  <c r="AF2820" i="1"/>
  <c r="AE2820" i="1"/>
  <c r="AD2820" i="1"/>
  <c r="AC2820" i="1"/>
  <c r="AU2819" i="1"/>
  <c r="AT2819" i="1"/>
  <c r="AS2819" i="1"/>
  <c r="AR2819" i="1"/>
  <c r="AP2819" i="1"/>
  <c r="AO2819" i="1"/>
  <c r="AN2819" i="1"/>
  <c r="AM2819" i="1"/>
  <c r="AQ2819" i="1" s="1"/>
  <c r="AL2819" i="1"/>
  <c r="AJ2819" i="1"/>
  <c r="AI2819" i="1"/>
  <c r="AH2819" i="1"/>
  <c r="AG2819" i="1"/>
  <c r="AF2819" i="1"/>
  <c r="AE2819" i="1"/>
  <c r="AD2819" i="1"/>
  <c r="AC2819" i="1"/>
  <c r="AU2818" i="1"/>
  <c r="AT2818" i="1"/>
  <c r="AS2818" i="1"/>
  <c r="AN2818" i="1"/>
  <c r="AM2818" i="1"/>
  <c r="AP2818" i="1" s="1"/>
  <c r="AL2818" i="1"/>
  <c r="AJ2818" i="1"/>
  <c r="AI2818" i="1"/>
  <c r="AH2818" i="1"/>
  <c r="AG2818" i="1"/>
  <c r="AF2818" i="1"/>
  <c r="AE2818" i="1"/>
  <c r="AD2818" i="1"/>
  <c r="AC2818" i="1"/>
  <c r="AU2817" i="1"/>
  <c r="AT2817" i="1"/>
  <c r="AS2817" i="1"/>
  <c r="AR2817" i="1"/>
  <c r="AP2817" i="1"/>
  <c r="AO2817" i="1"/>
  <c r="AN2817" i="1"/>
  <c r="AM2817" i="1"/>
  <c r="AQ2817" i="1" s="1"/>
  <c r="AL2817" i="1"/>
  <c r="AJ2817" i="1"/>
  <c r="AI2817" i="1"/>
  <c r="AH2817" i="1"/>
  <c r="AG2817" i="1"/>
  <c r="AF2817" i="1"/>
  <c r="AE2817" i="1"/>
  <c r="AD2817" i="1"/>
  <c r="AC2817" i="1"/>
  <c r="AU2816" i="1"/>
  <c r="AT2816" i="1"/>
  <c r="AS2816" i="1"/>
  <c r="AN2816" i="1"/>
  <c r="AM2816" i="1"/>
  <c r="AP2816" i="1" s="1"/>
  <c r="AL2816" i="1"/>
  <c r="AJ2816" i="1"/>
  <c r="AI2816" i="1"/>
  <c r="AH2816" i="1"/>
  <c r="AG2816" i="1"/>
  <c r="AF2816" i="1"/>
  <c r="AE2816" i="1"/>
  <c r="AD2816" i="1"/>
  <c r="AC2816" i="1"/>
  <c r="AU2815" i="1"/>
  <c r="AT2815" i="1"/>
  <c r="AS2815" i="1"/>
  <c r="AR2815" i="1"/>
  <c r="AP2815" i="1"/>
  <c r="AO2815" i="1"/>
  <c r="AN2815" i="1"/>
  <c r="AM2815" i="1"/>
  <c r="AQ2815" i="1" s="1"/>
  <c r="AL2815" i="1"/>
  <c r="AJ2815" i="1"/>
  <c r="AI2815" i="1"/>
  <c r="AH2815" i="1"/>
  <c r="AG2815" i="1"/>
  <c r="AF2815" i="1"/>
  <c r="AE2815" i="1"/>
  <c r="AD2815" i="1"/>
  <c r="AC2815" i="1"/>
  <c r="AU2814" i="1"/>
  <c r="AT2814" i="1"/>
  <c r="AS2814" i="1"/>
  <c r="AN2814" i="1"/>
  <c r="AM2814" i="1"/>
  <c r="AP2814" i="1" s="1"/>
  <c r="AL2814" i="1"/>
  <c r="AJ2814" i="1"/>
  <c r="AI2814" i="1"/>
  <c r="AH2814" i="1"/>
  <c r="AG2814" i="1"/>
  <c r="AF2814" i="1"/>
  <c r="AE2814" i="1"/>
  <c r="AD2814" i="1"/>
  <c r="AC2814" i="1"/>
  <c r="AU2813" i="1"/>
  <c r="AT2813" i="1"/>
  <c r="AS2813" i="1"/>
  <c r="AR2813" i="1"/>
  <c r="AP2813" i="1"/>
  <c r="AO2813" i="1"/>
  <c r="AN2813" i="1"/>
  <c r="AM2813" i="1"/>
  <c r="AQ2813" i="1" s="1"/>
  <c r="AL2813" i="1"/>
  <c r="AJ2813" i="1"/>
  <c r="AI2813" i="1"/>
  <c r="AH2813" i="1"/>
  <c r="AG2813" i="1"/>
  <c r="AF2813" i="1"/>
  <c r="AE2813" i="1"/>
  <c r="AD2813" i="1"/>
  <c r="AC2813" i="1"/>
  <c r="AU2812" i="1"/>
  <c r="AT2812" i="1"/>
  <c r="AS2812" i="1"/>
  <c r="AN2812" i="1"/>
  <c r="AM2812" i="1"/>
  <c r="AP2812" i="1" s="1"/>
  <c r="AL2812" i="1"/>
  <c r="AJ2812" i="1"/>
  <c r="AI2812" i="1"/>
  <c r="AH2812" i="1"/>
  <c r="AG2812" i="1"/>
  <c r="AF2812" i="1"/>
  <c r="AE2812" i="1"/>
  <c r="AD2812" i="1"/>
  <c r="AC2812" i="1"/>
  <c r="AU2811" i="1"/>
  <c r="AT2811" i="1"/>
  <c r="AS2811" i="1"/>
  <c r="AR2811" i="1"/>
  <c r="AP2811" i="1"/>
  <c r="AO2811" i="1"/>
  <c r="AN2811" i="1"/>
  <c r="AM2811" i="1"/>
  <c r="AQ2811" i="1" s="1"/>
  <c r="AL2811" i="1"/>
  <c r="AJ2811" i="1"/>
  <c r="AI2811" i="1"/>
  <c r="AH2811" i="1"/>
  <c r="AG2811" i="1"/>
  <c r="AF2811" i="1"/>
  <c r="AE2811" i="1"/>
  <c r="AD2811" i="1"/>
  <c r="AC2811" i="1"/>
  <c r="AU2810" i="1"/>
  <c r="AT2810" i="1"/>
  <c r="AS2810" i="1"/>
  <c r="AN2810" i="1"/>
  <c r="AM2810" i="1"/>
  <c r="AP2810" i="1" s="1"/>
  <c r="AL2810" i="1"/>
  <c r="AJ2810" i="1"/>
  <c r="AI2810" i="1"/>
  <c r="AH2810" i="1"/>
  <c r="AG2810" i="1"/>
  <c r="AF2810" i="1"/>
  <c r="AE2810" i="1"/>
  <c r="AD2810" i="1"/>
  <c r="AC2810" i="1"/>
  <c r="AU2809" i="1"/>
  <c r="AT2809" i="1"/>
  <c r="AS2809" i="1"/>
  <c r="AR2809" i="1"/>
  <c r="AP2809" i="1"/>
  <c r="AO2809" i="1"/>
  <c r="AN2809" i="1"/>
  <c r="AM2809" i="1"/>
  <c r="AQ2809" i="1" s="1"/>
  <c r="AL2809" i="1"/>
  <c r="AJ2809" i="1"/>
  <c r="AI2809" i="1"/>
  <c r="AH2809" i="1"/>
  <c r="AG2809" i="1"/>
  <c r="AF2809" i="1"/>
  <c r="AE2809" i="1"/>
  <c r="AD2809" i="1"/>
  <c r="AC2809" i="1"/>
  <c r="AU2808" i="1"/>
  <c r="AT2808" i="1"/>
  <c r="AS2808" i="1"/>
  <c r="AN2808" i="1"/>
  <c r="AM2808" i="1"/>
  <c r="AP2808" i="1" s="1"/>
  <c r="AL2808" i="1"/>
  <c r="AJ2808" i="1"/>
  <c r="AI2808" i="1"/>
  <c r="AH2808" i="1"/>
  <c r="AG2808" i="1"/>
  <c r="AF2808" i="1"/>
  <c r="AE2808" i="1"/>
  <c r="AD2808" i="1"/>
  <c r="AC2808" i="1"/>
  <c r="AU2807" i="1"/>
  <c r="AT2807" i="1"/>
  <c r="AS2807" i="1"/>
  <c r="AR2807" i="1"/>
  <c r="AP2807" i="1"/>
  <c r="AO2807" i="1"/>
  <c r="AN2807" i="1"/>
  <c r="AM2807" i="1"/>
  <c r="AQ2807" i="1" s="1"/>
  <c r="AL2807" i="1"/>
  <c r="AJ2807" i="1"/>
  <c r="AI2807" i="1"/>
  <c r="AH2807" i="1"/>
  <c r="AG2807" i="1"/>
  <c r="AF2807" i="1"/>
  <c r="AE2807" i="1"/>
  <c r="AD2807" i="1"/>
  <c r="AC2807" i="1"/>
  <c r="AU2806" i="1"/>
  <c r="AT2806" i="1"/>
  <c r="AS2806" i="1"/>
  <c r="AN2806" i="1"/>
  <c r="AM2806" i="1"/>
  <c r="AP2806" i="1" s="1"/>
  <c r="AL2806" i="1"/>
  <c r="AJ2806" i="1"/>
  <c r="AI2806" i="1"/>
  <c r="AH2806" i="1"/>
  <c r="AG2806" i="1"/>
  <c r="AF2806" i="1"/>
  <c r="AE2806" i="1"/>
  <c r="AD2806" i="1"/>
  <c r="AC2806" i="1"/>
  <c r="AU2805" i="1"/>
  <c r="AT2805" i="1"/>
  <c r="AS2805" i="1"/>
  <c r="AR2805" i="1"/>
  <c r="AP2805" i="1"/>
  <c r="AO2805" i="1"/>
  <c r="AN2805" i="1"/>
  <c r="AM2805" i="1"/>
  <c r="AQ2805" i="1" s="1"/>
  <c r="AL2805" i="1"/>
  <c r="AJ2805" i="1"/>
  <c r="AI2805" i="1"/>
  <c r="AH2805" i="1"/>
  <c r="AG2805" i="1"/>
  <c r="AF2805" i="1"/>
  <c r="AE2805" i="1"/>
  <c r="AD2805" i="1"/>
  <c r="AC2805" i="1"/>
  <c r="AU2804" i="1"/>
  <c r="AT2804" i="1"/>
  <c r="AS2804" i="1"/>
  <c r="AN2804" i="1"/>
  <c r="AM2804" i="1"/>
  <c r="AP2804" i="1" s="1"/>
  <c r="AL2804" i="1"/>
  <c r="AJ2804" i="1"/>
  <c r="AI2804" i="1"/>
  <c r="AH2804" i="1"/>
  <c r="AG2804" i="1"/>
  <c r="AF2804" i="1"/>
  <c r="AE2804" i="1"/>
  <c r="AD2804" i="1"/>
  <c r="AC2804" i="1"/>
  <c r="AU2803" i="1"/>
  <c r="AT2803" i="1"/>
  <c r="AS2803" i="1"/>
  <c r="AR2803" i="1"/>
  <c r="AP2803" i="1"/>
  <c r="AO2803" i="1"/>
  <c r="AN2803" i="1"/>
  <c r="AM2803" i="1"/>
  <c r="AQ2803" i="1" s="1"/>
  <c r="AL2803" i="1"/>
  <c r="AJ2803" i="1"/>
  <c r="AI2803" i="1"/>
  <c r="AH2803" i="1"/>
  <c r="AG2803" i="1"/>
  <c r="AF2803" i="1"/>
  <c r="AE2803" i="1"/>
  <c r="AD2803" i="1"/>
  <c r="AC2803" i="1"/>
  <c r="AU2802" i="1"/>
  <c r="AT2802" i="1"/>
  <c r="AS2802" i="1"/>
  <c r="AN2802" i="1"/>
  <c r="AM2802" i="1"/>
  <c r="AP2802" i="1" s="1"/>
  <c r="AL2802" i="1"/>
  <c r="AJ2802" i="1"/>
  <c r="AI2802" i="1"/>
  <c r="AH2802" i="1"/>
  <c r="AG2802" i="1"/>
  <c r="AF2802" i="1"/>
  <c r="AE2802" i="1"/>
  <c r="AD2802" i="1"/>
  <c r="AC2802" i="1"/>
  <c r="AU2801" i="1"/>
  <c r="AT2801" i="1"/>
  <c r="AS2801" i="1"/>
  <c r="AR2801" i="1"/>
  <c r="AP2801" i="1"/>
  <c r="AO2801" i="1"/>
  <c r="AN2801" i="1"/>
  <c r="AM2801" i="1"/>
  <c r="AQ2801" i="1" s="1"/>
  <c r="AL2801" i="1"/>
  <c r="AJ2801" i="1"/>
  <c r="AI2801" i="1"/>
  <c r="AH2801" i="1"/>
  <c r="AG2801" i="1"/>
  <c r="AF2801" i="1"/>
  <c r="AE2801" i="1"/>
  <c r="AD2801" i="1"/>
  <c r="AC2801" i="1"/>
  <c r="AU2800" i="1"/>
  <c r="AT2800" i="1"/>
  <c r="AS2800" i="1"/>
  <c r="AN2800" i="1"/>
  <c r="AM2800" i="1"/>
  <c r="AP2800" i="1" s="1"/>
  <c r="AL2800" i="1"/>
  <c r="AJ2800" i="1"/>
  <c r="AI2800" i="1"/>
  <c r="AH2800" i="1"/>
  <c r="AG2800" i="1"/>
  <c r="AF2800" i="1"/>
  <c r="AE2800" i="1"/>
  <c r="AD2800" i="1"/>
  <c r="AC2800" i="1"/>
  <c r="AU2799" i="1"/>
  <c r="AT2799" i="1"/>
  <c r="AS2799" i="1"/>
  <c r="AR2799" i="1"/>
  <c r="AP2799" i="1"/>
  <c r="AO2799" i="1"/>
  <c r="AN2799" i="1"/>
  <c r="AM2799" i="1"/>
  <c r="AQ2799" i="1" s="1"/>
  <c r="AL2799" i="1"/>
  <c r="AJ2799" i="1"/>
  <c r="AI2799" i="1"/>
  <c r="AH2799" i="1"/>
  <c r="AG2799" i="1"/>
  <c r="AF2799" i="1"/>
  <c r="AE2799" i="1"/>
  <c r="AD2799" i="1"/>
  <c r="AC2799" i="1"/>
  <c r="AU2798" i="1"/>
  <c r="AT2798" i="1"/>
  <c r="AS2798" i="1"/>
  <c r="AN2798" i="1"/>
  <c r="AM2798" i="1"/>
  <c r="AP2798" i="1" s="1"/>
  <c r="AL2798" i="1"/>
  <c r="AJ2798" i="1"/>
  <c r="AI2798" i="1"/>
  <c r="AH2798" i="1"/>
  <c r="AG2798" i="1"/>
  <c r="AF2798" i="1"/>
  <c r="AE2798" i="1"/>
  <c r="AD2798" i="1"/>
  <c r="AC2798" i="1"/>
  <c r="AU2797" i="1"/>
  <c r="AT2797" i="1"/>
  <c r="AS2797" i="1"/>
  <c r="AR2797" i="1"/>
  <c r="AP2797" i="1"/>
  <c r="AO2797" i="1"/>
  <c r="AN2797" i="1"/>
  <c r="AM2797" i="1"/>
  <c r="AQ2797" i="1" s="1"/>
  <c r="AL2797" i="1"/>
  <c r="AJ2797" i="1"/>
  <c r="AI2797" i="1"/>
  <c r="AH2797" i="1"/>
  <c r="AG2797" i="1"/>
  <c r="AF2797" i="1"/>
  <c r="AE2797" i="1"/>
  <c r="AD2797" i="1"/>
  <c r="AC2797" i="1"/>
  <c r="AU2796" i="1"/>
  <c r="AT2796" i="1"/>
  <c r="AS2796" i="1"/>
  <c r="AN2796" i="1"/>
  <c r="AM2796" i="1"/>
  <c r="AP2796" i="1" s="1"/>
  <c r="AL2796" i="1"/>
  <c r="AJ2796" i="1"/>
  <c r="AI2796" i="1"/>
  <c r="AH2796" i="1"/>
  <c r="AG2796" i="1"/>
  <c r="AF2796" i="1"/>
  <c r="AE2796" i="1"/>
  <c r="AD2796" i="1"/>
  <c r="AC2796" i="1"/>
  <c r="AU2795" i="1"/>
  <c r="AT2795" i="1"/>
  <c r="AS2795" i="1"/>
  <c r="AR2795" i="1"/>
  <c r="AP2795" i="1"/>
  <c r="AO2795" i="1"/>
  <c r="AN2795" i="1"/>
  <c r="AM2795" i="1"/>
  <c r="AQ2795" i="1" s="1"/>
  <c r="AL2795" i="1"/>
  <c r="AJ2795" i="1"/>
  <c r="AI2795" i="1"/>
  <c r="AH2795" i="1"/>
  <c r="AG2795" i="1"/>
  <c r="AF2795" i="1"/>
  <c r="AE2795" i="1"/>
  <c r="AD2795" i="1"/>
  <c r="AC2795" i="1"/>
  <c r="AU2794" i="1"/>
  <c r="AT2794" i="1"/>
  <c r="AS2794" i="1"/>
  <c r="AN2794" i="1"/>
  <c r="AM2794" i="1"/>
  <c r="AP2794" i="1" s="1"/>
  <c r="AL2794" i="1"/>
  <c r="AJ2794" i="1"/>
  <c r="AI2794" i="1"/>
  <c r="AH2794" i="1"/>
  <c r="AG2794" i="1"/>
  <c r="AF2794" i="1"/>
  <c r="AE2794" i="1"/>
  <c r="AD2794" i="1"/>
  <c r="AC2794" i="1"/>
  <c r="AU2793" i="1"/>
  <c r="AT2793" i="1"/>
  <c r="AS2793" i="1"/>
  <c r="AR2793" i="1"/>
  <c r="AP2793" i="1"/>
  <c r="AO2793" i="1"/>
  <c r="AN2793" i="1"/>
  <c r="AM2793" i="1"/>
  <c r="AQ2793" i="1" s="1"/>
  <c r="AL2793" i="1"/>
  <c r="AJ2793" i="1"/>
  <c r="AI2793" i="1"/>
  <c r="AH2793" i="1"/>
  <c r="AG2793" i="1"/>
  <c r="AF2793" i="1"/>
  <c r="AE2793" i="1"/>
  <c r="AD2793" i="1"/>
  <c r="AC2793" i="1"/>
  <c r="AU2792" i="1"/>
  <c r="AT2792" i="1"/>
  <c r="AS2792" i="1"/>
  <c r="AN2792" i="1"/>
  <c r="AM2792" i="1"/>
  <c r="AP2792" i="1" s="1"/>
  <c r="AL2792" i="1"/>
  <c r="AJ2792" i="1"/>
  <c r="AI2792" i="1"/>
  <c r="AH2792" i="1"/>
  <c r="AG2792" i="1"/>
  <c r="AF2792" i="1"/>
  <c r="AE2792" i="1"/>
  <c r="AD2792" i="1"/>
  <c r="AC2792" i="1"/>
  <c r="AU2791" i="1"/>
  <c r="AT2791" i="1"/>
  <c r="AS2791" i="1"/>
  <c r="AR2791" i="1"/>
  <c r="AP2791" i="1"/>
  <c r="AO2791" i="1"/>
  <c r="AN2791" i="1"/>
  <c r="AM2791" i="1"/>
  <c r="AQ2791" i="1" s="1"/>
  <c r="AL2791" i="1"/>
  <c r="AJ2791" i="1"/>
  <c r="AI2791" i="1"/>
  <c r="AH2791" i="1"/>
  <c r="AG2791" i="1"/>
  <c r="AF2791" i="1"/>
  <c r="AE2791" i="1"/>
  <c r="AD2791" i="1"/>
  <c r="AC2791" i="1"/>
  <c r="AU2790" i="1"/>
  <c r="AT2790" i="1"/>
  <c r="AS2790" i="1"/>
  <c r="AN2790" i="1"/>
  <c r="AM2790" i="1"/>
  <c r="AP2790" i="1" s="1"/>
  <c r="AL2790" i="1"/>
  <c r="AJ2790" i="1"/>
  <c r="AI2790" i="1"/>
  <c r="AH2790" i="1"/>
  <c r="AG2790" i="1"/>
  <c r="AF2790" i="1"/>
  <c r="AE2790" i="1"/>
  <c r="AD2790" i="1"/>
  <c r="AC2790" i="1"/>
  <c r="AU2789" i="1"/>
  <c r="AT2789" i="1"/>
  <c r="AS2789" i="1"/>
  <c r="AR2789" i="1"/>
  <c r="AP2789" i="1"/>
  <c r="AO2789" i="1"/>
  <c r="AN2789" i="1"/>
  <c r="AM2789" i="1"/>
  <c r="AQ2789" i="1" s="1"/>
  <c r="AL2789" i="1"/>
  <c r="AJ2789" i="1"/>
  <c r="AI2789" i="1"/>
  <c r="AH2789" i="1"/>
  <c r="AG2789" i="1"/>
  <c r="AF2789" i="1"/>
  <c r="AE2789" i="1"/>
  <c r="AD2789" i="1"/>
  <c r="AC2789" i="1"/>
  <c r="AU2788" i="1"/>
  <c r="AT2788" i="1"/>
  <c r="AS2788" i="1"/>
  <c r="AN2788" i="1"/>
  <c r="AM2788" i="1"/>
  <c r="AP2788" i="1" s="1"/>
  <c r="AL2788" i="1"/>
  <c r="AJ2788" i="1"/>
  <c r="AI2788" i="1"/>
  <c r="AH2788" i="1"/>
  <c r="AG2788" i="1"/>
  <c r="AF2788" i="1"/>
  <c r="AE2788" i="1"/>
  <c r="AD2788" i="1"/>
  <c r="AC2788" i="1"/>
  <c r="AU2787" i="1"/>
  <c r="AT2787" i="1"/>
  <c r="AS2787" i="1"/>
  <c r="AR2787" i="1"/>
  <c r="AP2787" i="1"/>
  <c r="AO2787" i="1"/>
  <c r="AN2787" i="1"/>
  <c r="AM2787" i="1"/>
  <c r="AQ2787" i="1" s="1"/>
  <c r="AL2787" i="1"/>
  <c r="AJ2787" i="1"/>
  <c r="AI2787" i="1"/>
  <c r="AH2787" i="1"/>
  <c r="AG2787" i="1"/>
  <c r="AF2787" i="1"/>
  <c r="AE2787" i="1"/>
  <c r="AD2787" i="1"/>
  <c r="AC2787" i="1"/>
  <c r="AU2786" i="1"/>
  <c r="AT2786" i="1"/>
  <c r="AS2786" i="1"/>
  <c r="AN2786" i="1"/>
  <c r="AM2786" i="1"/>
  <c r="AP2786" i="1" s="1"/>
  <c r="AL2786" i="1"/>
  <c r="AJ2786" i="1"/>
  <c r="AI2786" i="1"/>
  <c r="AH2786" i="1"/>
  <c r="AG2786" i="1"/>
  <c r="AF2786" i="1"/>
  <c r="AE2786" i="1"/>
  <c r="AD2786" i="1"/>
  <c r="AC2786" i="1"/>
  <c r="AU2785" i="1"/>
  <c r="AT2785" i="1"/>
  <c r="AS2785" i="1"/>
  <c r="AR2785" i="1"/>
  <c r="AP2785" i="1"/>
  <c r="AO2785" i="1"/>
  <c r="AN2785" i="1"/>
  <c r="AM2785" i="1"/>
  <c r="AQ2785" i="1" s="1"/>
  <c r="AL2785" i="1"/>
  <c r="AJ2785" i="1"/>
  <c r="AI2785" i="1"/>
  <c r="AH2785" i="1"/>
  <c r="AG2785" i="1"/>
  <c r="AF2785" i="1"/>
  <c r="AE2785" i="1"/>
  <c r="AD2785" i="1"/>
  <c r="AC2785" i="1"/>
  <c r="AU2784" i="1"/>
  <c r="AT2784" i="1"/>
  <c r="AS2784" i="1"/>
  <c r="AN2784" i="1"/>
  <c r="AM2784" i="1"/>
  <c r="AP2784" i="1" s="1"/>
  <c r="AL2784" i="1"/>
  <c r="AJ2784" i="1"/>
  <c r="AI2784" i="1"/>
  <c r="AH2784" i="1"/>
  <c r="AG2784" i="1"/>
  <c r="AF2784" i="1"/>
  <c r="AE2784" i="1"/>
  <c r="AD2784" i="1"/>
  <c r="AC2784" i="1"/>
  <c r="AU2783" i="1"/>
  <c r="AT2783" i="1"/>
  <c r="AS2783" i="1"/>
  <c r="AR2783" i="1"/>
  <c r="AP2783" i="1"/>
  <c r="AO2783" i="1"/>
  <c r="AN2783" i="1"/>
  <c r="AM2783" i="1"/>
  <c r="AQ2783" i="1" s="1"/>
  <c r="AL2783" i="1"/>
  <c r="AJ2783" i="1"/>
  <c r="AI2783" i="1"/>
  <c r="AH2783" i="1"/>
  <c r="AG2783" i="1"/>
  <c r="AF2783" i="1"/>
  <c r="AE2783" i="1"/>
  <c r="AD2783" i="1"/>
  <c r="AC2783" i="1"/>
  <c r="AU2782" i="1"/>
  <c r="AT2782" i="1"/>
  <c r="AS2782" i="1"/>
  <c r="AN2782" i="1"/>
  <c r="AM2782" i="1"/>
  <c r="AP2782" i="1" s="1"/>
  <c r="AL2782" i="1"/>
  <c r="AJ2782" i="1"/>
  <c r="AI2782" i="1"/>
  <c r="AH2782" i="1"/>
  <c r="AG2782" i="1"/>
  <c r="AF2782" i="1"/>
  <c r="AE2782" i="1"/>
  <c r="AD2782" i="1"/>
  <c r="AC2782" i="1"/>
  <c r="AU2781" i="1"/>
  <c r="AT2781" i="1"/>
  <c r="AS2781" i="1"/>
  <c r="AR2781" i="1"/>
  <c r="AP2781" i="1"/>
  <c r="AO2781" i="1"/>
  <c r="AN2781" i="1"/>
  <c r="AM2781" i="1"/>
  <c r="AQ2781" i="1" s="1"/>
  <c r="AL2781" i="1"/>
  <c r="AJ2781" i="1"/>
  <c r="AI2781" i="1"/>
  <c r="AH2781" i="1"/>
  <c r="AG2781" i="1"/>
  <c r="AF2781" i="1"/>
  <c r="AE2781" i="1"/>
  <c r="AD2781" i="1"/>
  <c r="AC2781" i="1"/>
  <c r="AU2780" i="1"/>
  <c r="AT2780" i="1"/>
  <c r="AS2780" i="1"/>
  <c r="AN2780" i="1"/>
  <c r="AM2780" i="1"/>
  <c r="AP2780" i="1" s="1"/>
  <c r="AL2780" i="1"/>
  <c r="AJ2780" i="1"/>
  <c r="AI2780" i="1"/>
  <c r="AH2780" i="1"/>
  <c r="AG2780" i="1"/>
  <c r="AF2780" i="1"/>
  <c r="AE2780" i="1"/>
  <c r="AD2780" i="1"/>
  <c r="AC2780" i="1"/>
  <c r="AU2779" i="1"/>
  <c r="AT2779" i="1"/>
  <c r="AS2779" i="1"/>
  <c r="AR2779" i="1"/>
  <c r="AP2779" i="1"/>
  <c r="AO2779" i="1"/>
  <c r="AN2779" i="1"/>
  <c r="AM2779" i="1"/>
  <c r="AQ2779" i="1" s="1"/>
  <c r="AL2779" i="1"/>
  <c r="AJ2779" i="1"/>
  <c r="AI2779" i="1"/>
  <c r="AH2779" i="1"/>
  <c r="AG2779" i="1"/>
  <c r="AF2779" i="1"/>
  <c r="AE2779" i="1"/>
  <c r="AD2779" i="1"/>
  <c r="AC2779" i="1"/>
  <c r="AU2778" i="1"/>
  <c r="AT2778" i="1"/>
  <c r="AS2778" i="1"/>
  <c r="AN2778" i="1"/>
  <c r="AM2778" i="1"/>
  <c r="AP2778" i="1" s="1"/>
  <c r="AL2778" i="1"/>
  <c r="AJ2778" i="1"/>
  <c r="AI2778" i="1"/>
  <c r="AH2778" i="1"/>
  <c r="AG2778" i="1"/>
  <c r="AF2778" i="1"/>
  <c r="AE2778" i="1"/>
  <c r="AD2778" i="1"/>
  <c r="AC2778" i="1"/>
  <c r="AU2777" i="1"/>
  <c r="AT2777" i="1"/>
  <c r="AS2777" i="1"/>
  <c r="AR2777" i="1"/>
  <c r="AP2777" i="1"/>
  <c r="AO2777" i="1"/>
  <c r="AN2777" i="1"/>
  <c r="AM2777" i="1"/>
  <c r="AQ2777" i="1" s="1"/>
  <c r="AL2777" i="1"/>
  <c r="AJ2777" i="1"/>
  <c r="AI2777" i="1"/>
  <c r="AH2777" i="1"/>
  <c r="AG2777" i="1"/>
  <c r="AF2777" i="1"/>
  <c r="AE2777" i="1"/>
  <c r="AD2777" i="1"/>
  <c r="AC2777" i="1"/>
  <c r="AU2776" i="1"/>
  <c r="AT2776" i="1"/>
  <c r="AS2776" i="1"/>
  <c r="AN2776" i="1"/>
  <c r="AM2776" i="1"/>
  <c r="AP2776" i="1" s="1"/>
  <c r="AL2776" i="1"/>
  <c r="AJ2776" i="1"/>
  <c r="AI2776" i="1"/>
  <c r="AH2776" i="1"/>
  <c r="AG2776" i="1"/>
  <c r="AF2776" i="1"/>
  <c r="AE2776" i="1"/>
  <c r="AD2776" i="1"/>
  <c r="AC2776" i="1"/>
  <c r="AU2775" i="1"/>
  <c r="AT2775" i="1"/>
  <c r="AS2775" i="1"/>
  <c r="AR2775" i="1"/>
  <c r="AP2775" i="1"/>
  <c r="AO2775" i="1"/>
  <c r="AN2775" i="1"/>
  <c r="AM2775" i="1"/>
  <c r="AQ2775" i="1" s="1"/>
  <c r="AL2775" i="1"/>
  <c r="AJ2775" i="1"/>
  <c r="AI2775" i="1"/>
  <c r="AH2775" i="1"/>
  <c r="AG2775" i="1"/>
  <c r="AF2775" i="1"/>
  <c r="AE2775" i="1"/>
  <c r="AD2775" i="1"/>
  <c r="AC2775" i="1"/>
  <c r="AU2774" i="1"/>
  <c r="AT2774" i="1"/>
  <c r="AS2774" i="1"/>
  <c r="AN2774" i="1"/>
  <c r="AM2774" i="1"/>
  <c r="AP2774" i="1" s="1"/>
  <c r="AL2774" i="1"/>
  <c r="AJ2774" i="1"/>
  <c r="AI2774" i="1"/>
  <c r="AH2774" i="1"/>
  <c r="AG2774" i="1"/>
  <c r="AF2774" i="1"/>
  <c r="AE2774" i="1"/>
  <c r="AD2774" i="1"/>
  <c r="AC2774" i="1"/>
  <c r="AU2773" i="1"/>
  <c r="AT2773" i="1"/>
  <c r="AS2773" i="1"/>
  <c r="AR2773" i="1"/>
  <c r="AP2773" i="1"/>
  <c r="AO2773" i="1"/>
  <c r="AN2773" i="1"/>
  <c r="AM2773" i="1"/>
  <c r="AQ2773" i="1" s="1"/>
  <c r="AL2773" i="1"/>
  <c r="AJ2773" i="1"/>
  <c r="AI2773" i="1"/>
  <c r="AH2773" i="1"/>
  <c r="AG2773" i="1"/>
  <c r="AF2773" i="1"/>
  <c r="AE2773" i="1"/>
  <c r="AD2773" i="1"/>
  <c r="AC2773" i="1"/>
  <c r="AU2772" i="1"/>
  <c r="AT2772" i="1"/>
  <c r="AS2772" i="1"/>
  <c r="AN2772" i="1"/>
  <c r="AM2772" i="1"/>
  <c r="AP2772" i="1" s="1"/>
  <c r="AL2772" i="1"/>
  <c r="AJ2772" i="1"/>
  <c r="AI2772" i="1"/>
  <c r="AH2772" i="1"/>
  <c r="AG2772" i="1"/>
  <c r="AF2772" i="1"/>
  <c r="AE2772" i="1"/>
  <c r="AD2772" i="1"/>
  <c r="AC2772" i="1"/>
  <c r="AU2771" i="1"/>
  <c r="AT2771" i="1"/>
  <c r="AS2771" i="1"/>
  <c r="AR2771" i="1"/>
  <c r="AP2771" i="1"/>
  <c r="AO2771" i="1"/>
  <c r="AN2771" i="1"/>
  <c r="AM2771" i="1"/>
  <c r="AQ2771" i="1" s="1"/>
  <c r="AL2771" i="1"/>
  <c r="AJ2771" i="1"/>
  <c r="AI2771" i="1"/>
  <c r="AH2771" i="1"/>
  <c r="AG2771" i="1"/>
  <c r="AF2771" i="1"/>
  <c r="AE2771" i="1"/>
  <c r="AD2771" i="1"/>
  <c r="AC2771" i="1"/>
  <c r="AU2770" i="1"/>
  <c r="AT2770" i="1"/>
  <c r="AS2770" i="1"/>
  <c r="AN2770" i="1"/>
  <c r="AM2770" i="1"/>
  <c r="AP2770" i="1" s="1"/>
  <c r="AL2770" i="1"/>
  <c r="AJ2770" i="1"/>
  <c r="AI2770" i="1"/>
  <c r="AH2770" i="1"/>
  <c r="AG2770" i="1"/>
  <c r="AF2770" i="1"/>
  <c r="AE2770" i="1"/>
  <c r="AD2770" i="1"/>
  <c r="AC2770" i="1"/>
  <c r="AU2769" i="1"/>
  <c r="AT2769" i="1"/>
  <c r="AS2769" i="1"/>
  <c r="AR2769" i="1"/>
  <c r="AP2769" i="1"/>
  <c r="AO2769" i="1"/>
  <c r="AN2769" i="1"/>
  <c r="AM2769" i="1"/>
  <c r="AQ2769" i="1" s="1"/>
  <c r="AL2769" i="1"/>
  <c r="AJ2769" i="1"/>
  <c r="AI2769" i="1"/>
  <c r="AH2769" i="1"/>
  <c r="AG2769" i="1"/>
  <c r="AF2769" i="1"/>
  <c r="AE2769" i="1"/>
  <c r="AD2769" i="1"/>
  <c r="AC2769" i="1"/>
  <c r="AU2768" i="1"/>
  <c r="AT2768" i="1"/>
  <c r="AS2768" i="1"/>
  <c r="AN2768" i="1"/>
  <c r="AM2768" i="1"/>
  <c r="AP2768" i="1" s="1"/>
  <c r="AL2768" i="1"/>
  <c r="AJ2768" i="1"/>
  <c r="AI2768" i="1"/>
  <c r="AH2768" i="1"/>
  <c r="AG2768" i="1"/>
  <c r="AF2768" i="1"/>
  <c r="AE2768" i="1"/>
  <c r="AD2768" i="1"/>
  <c r="AC2768" i="1"/>
  <c r="AU2767" i="1"/>
  <c r="AT2767" i="1"/>
  <c r="AS2767" i="1"/>
  <c r="AR2767" i="1"/>
  <c r="AP2767" i="1"/>
  <c r="AO2767" i="1"/>
  <c r="AN2767" i="1"/>
  <c r="AM2767" i="1"/>
  <c r="AQ2767" i="1" s="1"/>
  <c r="AL2767" i="1"/>
  <c r="AJ2767" i="1"/>
  <c r="AI2767" i="1"/>
  <c r="AH2767" i="1"/>
  <c r="AG2767" i="1"/>
  <c r="AF2767" i="1"/>
  <c r="AE2767" i="1"/>
  <c r="AD2767" i="1"/>
  <c r="AC2767" i="1"/>
  <c r="AU2766" i="1"/>
  <c r="AT2766" i="1"/>
  <c r="AS2766" i="1"/>
  <c r="AN2766" i="1"/>
  <c r="AM2766" i="1"/>
  <c r="AP2766" i="1" s="1"/>
  <c r="AL2766" i="1"/>
  <c r="AJ2766" i="1"/>
  <c r="AI2766" i="1"/>
  <c r="AH2766" i="1"/>
  <c r="AG2766" i="1"/>
  <c r="AF2766" i="1"/>
  <c r="AE2766" i="1"/>
  <c r="AD2766" i="1"/>
  <c r="AC2766" i="1"/>
  <c r="AU2765" i="1"/>
  <c r="AT2765" i="1"/>
  <c r="AS2765" i="1"/>
  <c r="AR2765" i="1"/>
  <c r="AP2765" i="1"/>
  <c r="AO2765" i="1"/>
  <c r="AN2765" i="1"/>
  <c r="AM2765" i="1"/>
  <c r="AQ2765" i="1" s="1"/>
  <c r="AL2765" i="1"/>
  <c r="AJ2765" i="1"/>
  <c r="AI2765" i="1"/>
  <c r="AH2765" i="1"/>
  <c r="AG2765" i="1"/>
  <c r="AF2765" i="1"/>
  <c r="AE2765" i="1"/>
  <c r="AD2765" i="1"/>
  <c r="AC2765" i="1"/>
  <c r="AU2764" i="1"/>
  <c r="AT2764" i="1"/>
  <c r="AS2764" i="1"/>
  <c r="AN2764" i="1"/>
  <c r="AM2764" i="1"/>
  <c r="AP2764" i="1" s="1"/>
  <c r="AL2764" i="1"/>
  <c r="AJ2764" i="1"/>
  <c r="AI2764" i="1"/>
  <c r="AH2764" i="1"/>
  <c r="AG2764" i="1"/>
  <c r="AF2764" i="1"/>
  <c r="AE2764" i="1"/>
  <c r="AD2764" i="1"/>
  <c r="AC2764" i="1"/>
  <c r="AU2763" i="1"/>
  <c r="AT2763" i="1"/>
  <c r="AS2763" i="1"/>
  <c r="AR2763" i="1"/>
  <c r="AP2763" i="1"/>
  <c r="AO2763" i="1"/>
  <c r="AN2763" i="1"/>
  <c r="AM2763" i="1"/>
  <c r="AQ2763" i="1" s="1"/>
  <c r="AL2763" i="1"/>
  <c r="AJ2763" i="1"/>
  <c r="AI2763" i="1"/>
  <c r="AH2763" i="1"/>
  <c r="AG2763" i="1"/>
  <c r="AF2763" i="1"/>
  <c r="AE2763" i="1"/>
  <c r="AD2763" i="1"/>
  <c r="AC2763" i="1"/>
  <c r="AU2762" i="1"/>
  <c r="AT2762" i="1"/>
  <c r="AS2762" i="1"/>
  <c r="AN2762" i="1"/>
  <c r="AM2762" i="1"/>
  <c r="AP2762" i="1" s="1"/>
  <c r="AL2762" i="1"/>
  <c r="AJ2762" i="1"/>
  <c r="AI2762" i="1"/>
  <c r="AH2762" i="1"/>
  <c r="AG2762" i="1"/>
  <c r="AF2762" i="1"/>
  <c r="AE2762" i="1"/>
  <c r="AD2762" i="1"/>
  <c r="AC2762" i="1"/>
  <c r="AU2761" i="1"/>
  <c r="AT2761" i="1"/>
  <c r="AS2761" i="1"/>
  <c r="AR2761" i="1"/>
  <c r="AP2761" i="1"/>
  <c r="AO2761" i="1"/>
  <c r="AN2761" i="1"/>
  <c r="AM2761" i="1"/>
  <c r="AQ2761" i="1" s="1"/>
  <c r="AL2761" i="1"/>
  <c r="AJ2761" i="1"/>
  <c r="AI2761" i="1"/>
  <c r="AH2761" i="1"/>
  <c r="AG2761" i="1"/>
  <c r="AF2761" i="1"/>
  <c r="AE2761" i="1"/>
  <c r="AD2761" i="1"/>
  <c r="AC2761" i="1"/>
  <c r="AU2760" i="1"/>
  <c r="AT2760" i="1"/>
  <c r="AS2760" i="1"/>
  <c r="AN2760" i="1"/>
  <c r="AM2760" i="1"/>
  <c r="AP2760" i="1" s="1"/>
  <c r="AL2760" i="1"/>
  <c r="AJ2760" i="1"/>
  <c r="AI2760" i="1"/>
  <c r="AH2760" i="1"/>
  <c r="AG2760" i="1"/>
  <c r="AF2760" i="1"/>
  <c r="AE2760" i="1"/>
  <c r="AD2760" i="1"/>
  <c r="AC2760" i="1"/>
  <c r="AU2759" i="1"/>
  <c r="AT2759" i="1"/>
  <c r="AS2759" i="1"/>
  <c r="AR2759" i="1"/>
  <c r="AP2759" i="1"/>
  <c r="AO2759" i="1"/>
  <c r="AN2759" i="1"/>
  <c r="AM2759" i="1"/>
  <c r="AQ2759" i="1" s="1"/>
  <c r="AL2759" i="1"/>
  <c r="AJ2759" i="1"/>
  <c r="AI2759" i="1"/>
  <c r="AH2759" i="1"/>
  <c r="AG2759" i="1"/>
  <c r="AF2759" i="1"/>
  <c r="AE2759" i="1"/>
  <c r="AD2759" i="1"/>
  <c r="AC2759" i="1"/>
  <c r="AU2758" i="1"/>
  <c r="AT2758" i="1"/>
  <c r="AS2758" i="1"/>
  <c r="AN2758" i="1"/>
  <c r="AM2758" i="1"/>
  <c r="AP2758" i="1" s="1"/>
  <c r="AL2758" i="1"/>
  <c r="AJ2758" i="1"/>
  <c r="AI2758" i="1"/>
  <c r="AH2758" i="1"/>
  <c r="AG2758" i="1"/>
  <c r="AF2758" i="1"/>
  <c r="AE2758" i="1"/>
  <c r="AD2758" i="1"/>
  <c r="AC2758" i="1"/>
  <c r="AU2757" i="1"/>
  <c r="AT2757" i="1"/>
  <c r="AS2757" i="1"/>
  <c r="AR2757" i="1"/>
  <c r="AP2757" i="1"/>
  <c r="AO2757" i="1"/>
  <c r="AN2757" i="1"/>
  <c r="AM2757" i="1"/>
  <c r="AQ2757" i="1" s="1"/>
  <c r="AL2757" i="1"/>
  <c r="AJ2757" i="1"/>
  <c r="AI2757" i="1"/>
  <c r="AH2757" i="1"/>
  <c r="AG2757" i="1"/>
  <c r="AF2757" i="1"/>
  <c r="AE2757" i="1"/>
  <c r="AD2757" i="1"/>
  <c r="AC2757" i="1"/>
  <c r="AU2756" i="1"/>
  <c r="AT2756" i="1"/>
  <c r="AS2756" i="1"/>
  <c r="AN2756" i="1"/>
  <c r="AM2756" i="1"/>
  <c r="AP2756" i="1" s="1"/>
  <c r="AL2756" i="1"/>
  <c r="AJ2756" i="1"/>
  <c r="AI2756" i="1"/>
  <c r="AH2756" i="1"/>
  <c r="AG2756" i="1"/>
  <c r="AF2756" i="1"/>
  <c r="AE2756" i="1"/>
  <c r="AD2756" i="1"/>
  <c r="AC2756" i="1"/>
  <c r="AU2755" i="1"/>
  <c r="AT2755" i="1"/>
  <c r="AS2755" i="1"/>
  <c r="AR2755" i="1"/>
  <c r="AP2755" i="1"/>
  <c r="AO2755" i="1"/>
  <c r="AN2755" i="1"/>
  <c r="AM2755" i="1"/>
  <c r="AQ2755" i="1" s="1"/>
  <c r="AL2755" i="1"/>
  <c r="AJ2755" i="1"/>
  <c r="AI2755" i="1"/>
  <c r="AH2755" i="1"/>
  <c r="AG2755" i="1"/>
  <c r="AF2755" i="1"/>
  <c r="AE2755" i="1"/>
  <c r="AD2755" i="1"/>
  <c r="AC2755" i="1"/>
  <c r="AU2754" i="1"/>
  <c r="AT2754" i="1"/>
  <c r="AS2754" i="1"/>
  <c r="AN2754" i="1"/>
  <c r="AM2754" i="1"/>
  <c r="AP2754" i="1" s="1"/>
  <c r="AL2754" i="1"/>
  <c r="AJ2754" i="1"/>
  <c r="AI2754" i="1"/>
  <c r="AH2754" i="1"/>
  <c r="AG2754" i="1"/>
  <c r="AF2754" i="1"/>
  <c r="AE2754" i="1"/>
  <c r="AD2754" i="1"/>
  <c r="AC2754" i="1"/>
  <c r="AU2753" i="1"/>
  <c r="AT2753" i="1"/>
  <c r="AS2753" i="1"/>
  <c r="AR2753" i="1"/>
  <c r="AP2753" i="1"/>
  <c r="AO2753" i="1"/>
  <c r="AN2753" i="1"/>
  <c r="AM2753" i="1"/>
  <c r="AQ2753" i="1" s="1"/>
  <c r="AL2753" i="1"/>
  <c r="AJ2753" i="1"/>
  <c r="AI2753" i="1"/>
  <c r="AH2753" i="1"/>
  <c r="AG2753" i="1"/>
  <c r="AF2753" i="1"/>
  <c r="AE2753" i="1"/>
  <c r="AD2753" i="1"/>
  <c r="AC2753" i="1"/>
  <c r="AU2752" i="1"/>
  <c r="AT2752" i="1"/>
  <c r="AS2752" i="1"/>
  <c r="AN2752" i="1"/>
  <c r="AM2752" i="1"/>
  <c r="AP2752" i="1" s="1"/>
  <c r="AL2752" i="1"/>
  <c r="AJ2752" i="1"/>
  <c r="AI2752" i="1"/>
  <c r="AH2752" i="1"/>
  <c r="AG2752" i="1"/>
  <c r="AF2752" i="1"/>
  <c r="AE2752" i="1"/>
  <c r="AD2752" i="1"/>
  <c r="AC2752" i="1"/>
  <c r="AU2751" i="1"/>
  <c r="AT2751" i="1"/>
  <c r="AS2751" i="1"/>
  <c r="AR2751" i="1"/>
  <c r="AP2751" i="1"/>
  <c r="AO2751" i="1"/>
  <c r="AN2751" i="1"/>
  <c r="AM2751" i="1"/>
  <c r="AQ2751" i="1" s="1"/>
  <c r="AL2751" i="1"/>
  <c r="AJ2751" i="1"/>
  <c r="AI2751" i="1"/>
  <c r="AH2751" i="1"/>
  <c r="AG2751" i="1"/>
  <c r="AF2751" i="1"/>
  <c r="AE2751" i="1"/>
  <c r="AD2751" i="1"/>
  <c r="AC2751" i="1"/>
  <c r="AU2750" i="1"/>
  <c r="AT2750" i="1"/>
  <c r="AS2750" i="1"/>
  <c r="AN2750" i="1"/>
  <c r="AM2750" i="1"/>
  <c r="AP2750" i="1" s="1"/>
  <c r="AL2750" i="1"/>
  <c r="AJ2750" i="1"/>
  <c r="AI2750" i="1"/>
  <c r="AH2750" i="1"/>
  <c r="AG2750" i="1"/>
  <c r="AF2750" i="1"/>
  <c r="AE2750" i="1"/>
  <c r="AD2750" i="1"/>
  <c r="AC2750" i="1"/>
  <c r="AU2749" i="1"/>
  <c r="AT2749" i="1"/>
  <c r="AS2749" i="1"/>
  <c r="AP2749" i="1"/>
  <c r="AO2749" i="1"/>
  <c r="AN2749" i="1"/>
  <c r="AM2749" i="1"/>
  <c r="AR2749" i="1" s="1"/>
  <c r="AL2749" i="1"/>
  <c r="AJ2749" i="1"/>
  <c r="AI2749" i="1"/>
  <c r="AH2749" i="1"/>
  <c r="AG2749" i="1"/>
  <c r="AF2749" i="1"/>
  <c r="AE2749" i="1"/>
  <c r="AD2749" i="1"/>
  <c r="AC2749" i="1"/>
  <c r="AU2748" i="1"/>
  <c r="AT2748" i="1"/>
  <c r="AS2748" i="1"/>
  <c r="AN2748" i="1"/>
  <c r="AM2748" i="1"/>
  <c r="AP2748" i="1" s="1"/>
  <c r="AL2748" i="1"/>
  <c r="AJ2748" i="1"/>
  <c r="AI2748" i="1"/>
  <c r="AH2748" i="1"/>
  <c r="AG2748" i="1"/>
  <c r="AF2748" i="1"/>
  <c r="AE2748" i="1"/>
  <c r="AD2748" i="1"/>
  <c r="AC2748" i="1"/>
  <c r="AU2747" i="1"/>
  <c r="AT2747" i="1"/>
  <c r="AS2747" i="1"/>
  <c r="AP2747" i="1"/>
  <c r="AO2747" i="1"/>
  <c r="AN2747" i="1"/>
  <c r="AM2747" i="1"/>
  <c r="AR2747" i="1" s="1"/>
  <c r="AL2747" i="1"/>
  <c r="AJ2747" i="1"/>
  <c r="AI2747" i="1"/>
  <c r="AH2747" i="1"/>
  <c r="AG2747" i="1"/>
  <c r="AF2747" i="1"/>
  <c r="AE2747" i="1"/>
  <c r="AD2747" i="1"/>
  <c r="AC2747" i="1"/>
  <c r="AU2746" i="1"/>
  <c r="AT2746" i="1"/>
  <c r="AS2746" i="1"/>
  <c r="AN2746" i="1"/>
  <c r="AM2746" i="1"/>
  <c r="AP2746" i="1" s="1"/>
  <c r="AL2746" i="1"/>
  <c r="AJ2746" i="1"/>
  <c r="AI2746" i="1"/>
  <c r="AH2746" i="1"/>
  <c r="AG2746" i="1"/>
  <c r="AF2746" i="1"/>
  <c r="AE2746" i="1"/>
  <c r="AD2746" i="1"/>
  <c r="AC2746" i="1"/>
  <c r="AU2745" i="1"/>
  <c r="AT2745" i="1"/>
  <c r="AS2745" i="1"/>
  <c r="AP2745" i="1"/>
  <c r="AO2745" i="1"/>
  <c r="AN2745" i="1"/>
  <c r="AM2745" i="1"/>
  <c r="AR2745" i="1" s="1"/>
  <c r="AL2745" i="1"/>
  <c r="AJ2745" i="1"/>
  <c r="AI2745" i="1"/>
  <c r="AH2745" i="1"/>
  <c r="AG2745" i="1"/>
  <c r="AF2745" i="1"/>
  <c r="AE2745" i="1"/>
  <c r="AD2745" i="1"/>
  <c r="AC2745" i="1"/>
  <c r="AU2744" i="1"/>
  <c r="AT2744" i="1"/>
  <c r="AS2744" i="1"/>
  <c r="AN2744" i="1"/>
  <c r="AM2744" i="1"/>
  <c r="AP2744" i="1" s="1"/>
  <c r="AL2744" i="1"/>
  <c r="AJ2744" i="1"/>
  <c r="AI2744" i="1"/>
  <c r="AH2744" i="1"/>
  <c r="AG2744" i="1"/>
  <c r="AF2744" i="1"/>
  <c r="AE2744" i="1"/>
  <c r="AD2744" i="1"/>
  <c r="AC2744" i="1"/>
  <c r="AU2743" i="1"/>
  <c r="AT2743" i="1"/>
  <c r="AS2743" i="1"/>
  <c r="AP2743" i="1"/>
  <c r="AO2743" i="1"/>
  <c r="AN2743" i="1"/>
  <c r="AM2743" i="1"/>
  <c r="AR2743" i="1" s="1"/>
  <c r="AL2743" i="1"/>
  <c r="AJ2743" i="1"/>
  <c r="AI2743" i="1"/>
  <c r="AH2743" i="1"/>
  <c r="AG2743" i="1"/>
  <c r="AF2743" i="1"/>
  <c r="AE2743" i="1"/>
  <c r="AD2743" i="1"/>
  <c r="AC2743" i="1"/>
  <c r="AU2742" i="1"/>
  <c r="AT2742" i="1"/>
  <c r="AS2742" i="1"/>
  <c r="AN2742" i="1"/>
  <c r="AM2742" i="1"/>
  <c r="AP2742" i="1" s="1"/>
  <c r="AL2742" i="1"/>
  <c r="AJ2742" i="1"/>
  <c r="AI2742" i="1"/>
  <c r="AH2742" i="1"/>
  <c r="AG2742" i="1"/>
  <c r="AF2742" i="1"/>
  <c r="AE2742" i="1"/>
  <c r="AD2742" i="1"/>
  <c r="AC2742" i="1"/>
  <c r="AU2741" i="1"/>
  <c r="AT2741" i="1"/>
  <c r="AS2741" i="1"/>
  <c r="AP2741" i="1"/>
  <c r="AO2741" i="1"/>
  <c r="AN2741" i="1"/>
  <c r="AM2741" i="1"/>
  <c r="AR2741" i="1" s="1"/>
  <c r="AL2741" i="1"/>
  <c r="AJ2741" i="1"/>
  <c r="AI2741" i="1"/>
  <c r="AH2741" i="1"/>
  <c r="AG2741" i="1"/>
  <c r="AF2741" i="1"/>
  <c r="AE2741" i="1"/>
  <c r="AD2741" i="1"/>
  <c r="AC2741" i="1"/>
  <c r="AU2740" i="1"/>
  <c r="AT2740" i="1"/>
  <c r="AS2740" i="1"/>
  <c r="AN2740" i="1"/>
  <c r="AM2740" i="1"/>
  <c r="AP2740" i="1" s="1"/>
  <c r="AL2740" i="1"/>
  <c r="AJ2740" i="1"/>
  <c r="AI2740" i="1"/>
  <c r="AH2740" i="1"/>
  <c r="AG2740" i="1"/>
  <c r="AF2740" i="1"/>
  <c r="AE2740" i="1"/>
  <c r="AD2740" i="1"/>
  <c r="AC2740" i="1"/>
  <c r="AU2739" i="1"/>
  <c r="AT2739" i="1"/>
  <c r="AS2739" i="1"/>
  <c r="AP2739" i="1"/>
  <c r="AO2739" i="1"/>
  <c r="AN2739" i="1"/>
  <c r="AM2739" i="1"/>
  <c r="AR2739" i="1" s="1"/>
  <c r="AL2739" i="1"/>
  <c r="AJ2739" i="1"/>
  <c r="AI2739" i="1"/>
  <c r="AH2739" i="1"/>
  <c r="AG2739" i="1"/>
  <c r="AF2739" i="1"/>
  <c r="AE2739" i="1"/>
  <c r="AD2739" i="1"/>
  <c r="AC2739" i="1"/>
  <c r="AU2738" i="1"/>
  <c r="AT2738" i="1"/>
  <c r="AS2738" i="1"/>
  <c r="AN2738" i="1"/>
  <c r="AM2738" i="1"/>
  <c r="AP2738" i="1" s="1"/>
  <c r="AL2738" i="1"/>
  <c r="AJ2738" i="1"/>
  <c r="AI2738" i="1"/>
  <c r="AH2738" i="1"/>
  <c r="AG2738" i="1"/>
  <c r="AF2738" i="1"/>
  <c r="AE2738" i="1"/>
  <c r="AD2738" i="1"/>
  <c r="AC2738" i="1"/>
  <c r="AU2737" i="1"/>
  <c r="AT2737" i="1"/>
  <c r="AS2737" i="1"/>
  <c r="AP2737" i="1"/>
  <c r="AO2737" i="1"/>
  <c r="AN2737" i="1"/>
  <c r="AM2737" i="1"/>
  <c r="AR2737" i="1" s="1"/>
  <c r="AL2737" i="1"/>
  <c r="AJ2737" i="1"/>
  <c r="AI2737" i="1"/>
  <c r="AH2737" i="1"/>
  <c r="AG2737" i="1"/>
  <c r="AF2737" i="1"/>
  <c r="AE2737" i="1"/>
  <c r="AD2737" i="1"/>
  <c r="AC2737" i="1"/>
  <c r="AU2736" i="1"/>
  <c r="AT2736" i="1"/>
  <c r="AS2736" i="1"/>
  <c r="AN2736" i="1"/>
  <c r="AM2736" i="1"/>
  <c r="AP2736" i="1" s="1"/>
  <c r="AL2736" i="1"/>
  <c r="AJ2736" i="1"/>
  <c r="AI2736" i="1"/>
  <c r="AH2736" i="1"/>
  <c r="AG2736" i="1"/>
  <c r="AF2736" i="1"/>
  <c r="AE2736" i="1"/>
  <c r="AD2736" i="1"/>
  <c r="AC2736" i="1"/>
  <c r="AU2735" i="1"/>
  <c r="AT2735" i="1"/>
  <c r="AS2735" i="1"/>
  <c r="AP2735" i="1"/>
  <c r="AO2735" i="1"/>
  <c r="AN2735" i="1"/>
  <c r="AM2735" i="1"/>
  <c r="AR2735" i="1" s="1"/>
  <c r="AL2735" i="1"/>
  <c r="AJ2735" i="1"/>
  <c r="AI2735" i="1"/>
  <c r="AH2735" i="1"/>
  <c r="AG2735" i="1"/>
  <c r="AF2735" i="1"/>
  <c r="AE2735" i="1"/>
  <c r="AD2735" i="1"/>
  <c r="AC2735" i="1"/>
  <c r="AU2734" i="1"/>
  <c r="AT2734" i="1"/>
  <c r="AS2734" i="1"/>
  <c r="AN2734" i="1"/>
  <c r="AM2734" i="1"/>
  <c r="AP2734" i="1" s="1"/>
  <c r="AL2734" i="1"/>
  <c r="AJ2734" i="1"/>
  <c r="AI2734" i="1"/>
  <c r="AH2734" i="1"/>
  <c r="AG2734" i="1"/>
  <c r="AF2734" i="1"/>
  <c r="AE2734" i="1"/>
  <c r="AD2734" i="1"/>
  <c r="AC2734" i="1"/>
  <c r="AU2733" i="1"/>
  <c r="AT2733" i="1"/>
  <c r="AS2733" i="1"/>
  <c r="AP2733" i="1"/>
  <c r="AO2733" i="1"/>
  <c r="AN2733" i="1"/>
  <c r="AM2733" i="1"/>
  <c r="AR2733" i="1" s="1"/>
  <c r="AL2733" i="1"/>
  <c r="AJ2733" i="1"/>
  <c r="AI2733" i="1"/>
  <c r="AH2733" i="1"/>
  <c r="AG2733" i="1"/>
  <c r="AF2733" i="1"/>
  <c r="AE2733" i="1"/>
  <c r="AD2733" i="1"/>
  <c r="AC2733" i="1"/>
  <c r="AU2732" i="1"/>
  <c r="AT2732" i="1"/>
  <c r="AS2732" i="1"/>
  <c r="AN2732" i="1"/>
  <c r="AM2732" i="1"/>
  <c r="AP2732" i="1" s="1"/>
  <c r="AL2732" i="1"/>
  <c r="AJ2732" i="1"/>
  <c r="AI2732" i="1"/>
  <c r="AH2732" i="1"/>
  <c r="AG2732" i="1"/>
  <c r="AF2732" i="1"/>
  <c r="AE2732" i="1"/>
  <c r="AD2732" i="1"/>
  <c r="AC2732" i="1"/>
  <c r="AU2731" i="1"/>
  <c r="AT2731" i="1"/>
  <c r="AS2731" i="1"/>
  <c r="AP2731" i="1"/>
  <c r="AO2731" i="1"/>
  <c r="AN2731" i="1"/>
  <c r="AM2731" i="1"/>
  <c r="AR2731" i="1" s="1"/>
  <c r="AL2731" i="1"/>
  <c r="AJ2731" i="1"/>
  <c r="AI2731" i="1"/>
  <c r="AH2731" i="1"/>
  <c r="AG2731" i="1"/>
  <c r="AF2731" i="1"/>
  <c r="AE2731" i="1"/>
  <c r="AD2731" i="1"/>
  <c r="AC2731" i="1"/>
  <c r="AU2730" i="1"/>
  <c r="AT2730" i="1"/>
  <c r="AS2730" i="1"/>
  <c r="AN2730" i="1"/>
  <c r="AM2730" i="1"/>
  <c r="AP2730" i="1" s="1"/>
  <c r="AL2730" i="1"/>
  <c r="AJ2730" i="1"/>
  <c r="AI2730" i="1"/>
  <c r="AH2730" i="1"/>
  <c r="AG2730" i="1"/>
  <c r="AF2730" i="1"/>
  <c r="AE2730" i="1"/>
  <c r="AD2730" i="1"/>
  <c r="AC2730" i="1"/>
  <c r="AU2729" i="1"/>
  <c r="AT2729" i="1"/>
  <c r="AS2729" i="1"/>
  <c r="AP2729" i="1"/>
  <c r="AO2729" i="1"/>
  <c r="AN2729" i="1"/>
  <c r="AM2729" i="1"/>
  <c r="AR2729" i="1" s="1"/>
  <c r="AL2729" i="1"/>
  <c r="AJ2729" i="1"/>
  <c r="AI2729" i="1"/>
  <c r="AH2729" i="1"/>
  <c r="AG2729" i="1"/>
  <c r="AF2729" i="1"/>
  <c r="AE2729" i="1"/>
  <c r="AD2729" i="1"/>
  <c r="AC2729" i="1"/>
  <c r="AU2728" i="1"/>
  <c r="AT2728" i="1"/>
  <c r="AS2728" i="1"/>
  <c r="AN2728" i="1"/>
  <c r="AM2728" i="1"/>
  <c r="AP2728" i="1" s="1"/>
  <c r="AL2728" i="1"/>
  <c r="AJ2728" i="1"/>
  <c r="AI2728" i="1"/>
  <c r="AH2728" i="1"/>
  <c r="AG2728" i="1"/>
  <c r="AF2728" i="1"/>
  <c r="AE2728" i="1"/>
  <c r="AD2728" i="1"/>
  <c r="AC2728" i="1"/>
  <c r="AU2727" i="1"/>
  <c r="AT2727" i="1"/>
  <c r="AS2727" i="1"/>
  <c r="AP2727" i="1"/>
  <c r="AO2727" i="1"/>
  <c r="AN2727" i="1"/>
  <c r="AM2727" i="1"/>
  <c r="AR2727" i="1" s="1"/>
  <c r="AL2727" i="1"/>
  <c r="AJ2727" i="1"/>
  <c r="AI2727" i="1"/>
  <c r="AH2727" i="1"/>
  <c r="AG2727" i="1"/>
  <c r="AF2727" i="1"/>
  <c r="AE2727" i="1"/>
  <c r="AD2727" i="1"/>
  <c r="AC2727" i="1"/>
  <c r="AU2726" i="1"/>
  <c r="AT2726" i="1"/>
  <c r="AS2726" i="1"/>
  <c r="AN2726" i="1"/>
  <c r="AM2726" i="1"/>
  <c r="AP2726" i="1" s="1"/>
  <c r="AL2726" i="1"/>
  <c r="AJ2726" i="1"/>
  <c r="AI2726" i="1"/>
  <c r="AH2726" i="1"/>
  <c r="AG2726" i="1"/>
  <c r="AF2726" i="1"/>
  <c r="AE2726" i="1"/>
  <c r="AD2726" i="1"/>
  <c r="AC2726" i="1"/>
  <c r="AU2725" i="1"/>
  <c r="AT2725" i="1"/>
  <c r="AS2725" i="1"/>
  <c r="AP2725" i="1"/>
  <c r="AO2725" i="1"/>
  <c r="AN2725" i="1"/>
  <c r="AM2725" i="1"/>
  <c r="AR2725" i="1" s="1"/>
  <c r="AL2725" i="1"/>
  <c r="AJ2725" i="1"/>
  <c r="AI2725" i="1"/>
  <c r="AH2725" i="1"/>
  <c r="AG2725" i="1"/>
  <c r="AF2725" i="1"/>
  <c r="AE2725" i="1"/>
  <c r="AD2725" i="1"/>
  <c r="AC2725" i="1"/>
  <c r="AU2724" i="1"/>
  <c r="AT2724" i="1"/>
  <c r="AS2724" i="1"/>
  <c r="AN2724" i="1"/>
  <c r="AM2724" i="1"/>
  <c r="AP2724" i="1" s="1"/>
  <c r="AL2724" i="1"/>
  <c r="AJ2724" i="1"/>
  <c r="AI2724" i="1"/>
  <c r="AH2724" i="1"/>
  <c r="AG2724" i="1"/>
  <c r="AF2724" i="1"/>
  <c r="AE2724" i="1"/>
  <c r="AD2724" i="1"/>
  <c r="AC2724" i="1"/>
  <c r="AU2723" i="1"/>
  <c r="AT2723" i="1"/>
  <c r="AS2723" i="1"/>
  <c r="AP2723" i="1"/>
  <c r="AO2723" i="1"/>
  <c r="AN2723" i="1"/>
  <c r="AM2723" i="1"/>
  <c r="AR2723" i="1" s="1"/>
  <c r="AL2723" i="1"/>
  <c r="AJ2723" i="1"/>
  <c r="AI2723" i="1"/>
  <c r="AH2723" i="1"/>
  <c r="AG2723" i="1"/>
  <c r="AF2723" i="1"/>
  <c r="AE2723" i="1"/>
  <c r="AD2723" i="1"/>
  <c r="AC2723" i="1"/>
  <c r="AU2722" i="1"/>
  <c r="AT2722" i="1"/>
  <c r="AS2722" i="1"/>
  <c r="AN2722" i="1"/>
  <c r="AM2722" i="1"/>
  <c r="AP2722" i="1" s="1"/>
  <c r="AL2722" i="1"/>
  <c r="AJ2722" i="1"/>
  <c r="AI2722" i="1"/>
  <c r="AH2722" i="1"/>
  <c r="AG2722" i="1"/>
  <c r="AF2722" i="1"/>
  <c r="AE2722" i="1"/>
  <c r="AD2722" i="1"/>
  <c r="AC2722" i="1"/>
  <c r="AU2721" i="1"/>
  <c r="AT2721" i="1"/>
  <c r="AS2721" i="1"/>
  <c r="AP2721" i="1"/>
  <c r="AO2721" i="1"/>
  <c r="AN2721" i="1"/>
  <c r="AM2721" i="1"/>
  <c r="AR2721" i="1" s="1"/>
  <c r="AL2721" i="1"/>
  <c r="AJ2721" i="1"/>
  <c r="AI2721" i="1"/>
  <c r="AH2721" i="1"/>
  <c r="AG2721" i="1"/>
  <c r="AF2721" i="1"/>
  <c r="AE2721" i="1"/>
  <c r="AD2721" i="1"/>
  <c r="AC2721" i="1"/>
  <c r="AU2720" i="1"/>
  <c r="AT2720" i="1"/>
  <c r="AS2720" i="1"/>
  <c r="AN2720" i="1"/>
  <c r="AM2720" i="1"/>
  <c r="AP2720" i="1" s="1"/>
  <c r="AL2720" i="1"/>
  <c r="AJ2720" i="1"/>
  <c r="AI2720" i="1"/>
  <c r="AH2720" i="1"/>
  <c r="AG2720" i="1"/>
  <c r="AF2720" i="1"/>
  <c r="AE2720" i="1"/>
  <c r="AD2720" i="1"/>
  <c r="AC2720" i="1"/>
  <c r="AU2719" i="1"/>
  <c r="AT2719" i="1"/>
  <c r="AS2719" i="1"/>
  <c r="AP2719" i="1"/>
  <c r="AO2719" i="1"/>
  <c r="AN2719" i="1"/>
  <c r="AM2719" i="1"/>
  <c r="AR2719" i="1" s="1"/>
  <c r="AL2719" i="1"/>
  <c r="AJ2719" i="1"/>
  <c r="AI2719" i="1"/>
  <c r="AH2719" i="1"/>
  <c r="AG2719" i="1"/>
  <c r="AF2719" i="1"/>
  <c r="AE2719" i="1"/>
  <c r="AD2719" i="1"/>
  <c r="AC2719" i="1"/>
  <c r="AU2718" i="1"/>
  <c r="AT2718" i="1"/>
  <c r="AS2718" i="1"/>
  <c r="AN2718" i="1"/>
  <c r="AM2718" i="1"/>
  <c r="AP2718" i="1" s="1"/>
  <c r="AL2718" i="1"/>
  <c r="AJ2718" i="1"/>
  <c r="AI2718" i="1"/>
  <c r="AH2718" i="1"/>
  <c r="AG2718" i="1"/>
  <c r="AF2718" i="1"/>
  <c r="AE2718" i="1"/>
  <c r="AD2718" i="1"/>
  <c r="AC2718" i="1"/>
  <c r="AU2717" i="1"/>
  <c r="AT2717" i="1"/>
  <c r="AS2717" i="1"/>
  <c r="AP2717" i="1"/>
  <c r="AO2717" i="1"/>
  <c r="AN2717" i="1"/>
  <c r="AM2717" i="1"/>
  <c r="AR2717" i="1" s="1"/>
  <c r="AL2717" i="1"/>
  <c r="AJ2717" i="1"/>
  <c r="AI2717" i="1"/>
  <c r="AH2717" i="1"/>
  <c r="AG2717" i="1"/>
  <c r="AF2717" i="1"/>
  <c r="AE2717" i="1"/>
  <c r="AD2717" i="1"/>
  <c r="AC2717" i="1"/>
  <c r="AU2716" i="1"/>
  <c r="AT2716" i="1"/>
  <c r="AS2716" i="1"/>
  <c r="AN2716" i="1"/>
  <c r="AM2716" i="1"/>
  <c r="AP2716" i="1" s="1"/>
  <c r="AL2716" i="1"/>
  <c r="AJ2716" i="1"/>
  <c r="AI2716" i="1"/>
  <c r="AH2716" i="1"/>
  <c r="AG2716" i="1"/>
  <c r="AF2716" i="1"/>
  <c r="AE2716" i="1"/>
  <c r="AD2716" i="1"/>
  <c r="AC2716" i="1"/>
  <c r="AU2715" i="1"/>
  <c r="AT2715" i="1"/>
  <c r="AS2715" i="1"/>
  <c r="AP2715" i="1"/>
  <c r="AO2715" i="1"/>
  <c r="AN2715" i="1"/>
  <c r="AM2715" i="1"/>
  <c r="AR2715" i="1" s="1"/>
  <c r="AL2715" i="1"/>
  <c r="AJ2715" i="1"/>
  <c r="AI2715" i="1"/>
  <c r="AH2715" i="1"/>
  <c r="AG2715" i="1"/>
  <c r="AF2715" i="1"/>
  <c r="AE2715" i="1"/>
  <c r="AD2715" i="1"/>
  <c r="AC2715" i="1"/>
  <c r="AU2714" i="1"/>
  <c r="AT2714" i="1"/>
  <c r="AS2714" i="1"/>
  <c r="AN2714" i="1"/>
  <c r="AM2714" i="1"/>
  <c r="AP2714" i="1" s="1"/>
  <c r="AL2714" i="1"/>
  <c r="AJ2714" i="1"/>
  <c r="AI2714" i="1"/>
  <c r="AH2714" i="1"/>
  <c r="AG2714" i="1"/>
  <c r="AF2714" i="1"/>
  <c r="AE2714" i="1"/>
  <c r="AD2714" i="1"/>
  <c r="AC2714" i="1"/>
  <c r="AU2713" i="1"/>
  <c r="AT2713" i="1"/>
  <c r="AS2713" i="1"/>
  <c r="AP2713" i="1"/>
  <c r="AO2713" i="1"/>
  <c r="AN2713" i="1"/>
  <c r="AM2713" i="1"/>
  <c r="AR2713" i="1" s="1"/>
  <c r="AL2713" i="1"/>
  <c r="AJ2713" i="1"/>
  <c r="AI2713" i="1"/>
  <c r="AH2713" i="1"/>
  <c r="AG2713" i="1"/>
  <c r="AF2713" i="1"/>
  <c r="AE2713" i="1"/>
  <c r="AD2713" i="1"/>
  <c r="AC2713" i="1"/>
  <c r="AU2712" i="1"/>
  <c r="AT2712" i="1"/>
  <c r="AS2712" i="1"/>
  <c r="AN2712" i="1"/>
  <c r="AM2712" i="1"/>
  <c r="AP2712" i="1" s="1"/>
  <c r="AL2712" i="1"/>
  <c r="AJ2712" i="1"/>
  <c r="AI2712" i="1"/>
  <c r="AH2712" i="1"/>
  <c r="AG2712" i="1"/>
  <c r="AF2712" i="1"/>
  <c r="AE2712" i="1"/>
  <c r="AD2712" i="1"/>
  <c r="AC2712" i="1"/>
  <c r="AU2711" i="1"/>
  <c r="AT2711" i="1"/>
  <c r="AS2711" i="1"/>
  <c r="AP2711" i="1"/>
  <c r="AO2711" i="1"/>
  <c r="AN2711" i="1"/>
  <c r="AM2711" i="1"/>
  <c r="AR2711" i="1" s="1"/>
  <c r="AL2711" i="1"/>
  <c r="AJ2711" i="1"/>
  <c r="AI2711" i="1"/>
  <c r="AH2711" i="1"/>
  <c r="AG2711" i="1"/>
  <c r="AF2711" i="1"/>
  <c r="AE2711" i="1"/>
  <c r="AD2711" i="1"/>
  <c r="AC2711" i="1"/>
  <c r="AU2710" i="1"/>
  <c r="AT2710" i="1"/>
  <c r="AS2710" i="1"/>
  <c r="AN2710" i="1"/>
  <c r="AM2710" i="1"/>
  <c r="AP2710" i="1" s="1"/>
  <c r="AL2710" i="1"/>
  <c r="AJ2710" i="1"/>
  <c r="AI2710" i="1"/>
  <c r="AH2710" i="1"/>
  <c r="AG2710" i="1"/>
  <c r="AF2710" i="1"/>
  <c r="AE2710" i="1"/>
  <c r="AD2710" i="1"/>
  <c r="AC2710" i="1"/>
  <c r="AU2709" i="1"/>
  <c r="AT2709" i="1"/>
  <c r="AS2709" i="1"/>
  <c r="AP2709" i="1"/>
  <c r="AO2709" i="1"/>
  <c r="AN2709" i="1"/>
  <c r="AM2709" i="1"/>
  <c r="AR2709" i="1" s="1"/>
  <c r="AL2709" i="1"/>
  <c r="AJ2709" i="1"/>
  <c r="AI2709" i="1"/>
  <c r="AH2709" i="1"/>
  <c r="AG2709" i="1"/>
  <c r="AF2709" i="1"/>
  <c r="AE2709" i="1"/>
  <c r="AD2709" i="1"/>
  <c r="AC2709" i="1"/>
  <c r="AU2708" i="1"/>
  <c r="AT2708" i="1"/>
  <c r="AS2708" i="1"/>
  <c r="AN2708" i="1"/>
  <c r="AM2708" i="1"/>
  <c r="AP2708" i="1" s="1"/>
  <c r="AL2708" i="1"/>
  <c r="AJ2708" i="1"/>
  <c r="AI2708" i="1"/>
  <c r="AH2708" i="1"/>
  <c r="AG2708" i="1"/>
  <c r="AF2708" i="1"/>
  <c r="AE2708" i="1"/>
  <c r="AD2708" i="1"/>
  <c r="AC2708" i="1"/>
  <c r="AU2707" i="1"/>
  <c r="AT2707" i="1"/>
  <c r="AS2707" i="1"/>
  <c r="AP2707" i="1"/>
  <c r="AO2707" i="1"/>
  <c r="AN2707" i="1"/>
  <c r="AM2707" i="1"/>
  <c r="AR2707" i="1" s="1"/>
  <c r="AL2707" i="1"/>
  <c r="AJ2707" i="1"/>
  <c r="AI2707" i="1"/>
  <c r="AH2707" i="1"/>
  <c r="AG2707" i="1"/>
  <c r="AF2707" i="1"/>
  <c r="AE2707" i="1"/>
  <c r="AD2707" i="1"/>
  <c r="AC2707" i="1"/>
  <c r="AU2706" i="1"/>
  <c r="AT2706" i="1"/>
  <c r="AS2706" i="1"/>
  <c r="AN2706" i="1"/>
  <c r="AM2706" i="1"/>
  <c r="AP2706" i="1" s="1"/>
  <c r="AL2706" i="1"/>
  <c r="AJ2706" i="1"/>
  <c r="AI2706" i="1"/>
  <c r="AH2706" i="1"/>
  <c r="AG2706" i="1"/>
  <c r="AF2706" i="1"/>
  <c r="AE2706" i="1"/>
  <c r="AD2706" i="1"/>
  <c r="AC2706" i="1"/>
  <c r="AU2705" i="1"/>
  <c r="AT2705" i="1"/>
  <c r="AS2705" i="1"/>
  <c r="AP2705" i="1"/>
  <c r="AO2705" i="1"/>
  <c r="AN2705" i="1"/>
  <c r="AM2705" i="1"/>
  <c r="AR2705" i="1" s="1"/>
  <c r="AL2705" i="1"/>
  <c r="AJ2705" i="1"/>
  <c r="AI2705" i="1"/>
  <c r="AH2705" i="1"/>
  <c r="AG2705" i="1"/>
  <c r="AF2705" i="1"/>
  <c r="AE2705" i="1"/>
  <c r="AD2705" i="1"/>
  <c r="AC2705" i="1"/>
  <c r="AU2704" i="1"/>
  <c r="AT2704" i="1"/>
  <c r="AS2704" i="1"/>
  <c r="AN2704" i="1"/>
  <c r="AM2704" i="1"/>
  <c r="AP2704" i="1" s="1"/>
  <c r="AL2704" i="1"/>
  <c r="AJ2704" i="1"/>
  <c r="AI2704" i="1"/>
  <c r="AH2704" i="1"/>
  <c r="AG2704" i="1"/>
  <c r="AF2704" i="1"/>
  <c r="AE2704" i="1"/>
  <c r="AD2704" i="1"/>
  <c r="AC2704" i="1"/>
  <c r="AU2703" i="1"/>
  <c r="AT2703" i="1"/>
  <c r="AS2703" i="1"/>
  <c r="AP2703" i="1"/>
  <c r="AO2703" i="1"/>
  <c r="AN2703" i="1"/>
  <c r="AM2703" i="1"/>
  <c r="AR2703" i="1" s="1"/>
  <c r="AL2703" i="1"/>
  <c r="AJ2703" i="1"/>
  <c r="AI2703" i="1"/>
  <c r="AH2703" i="1"/>
  <c r="AG2703" i="1"/>
  <c r="AF2703" i="1"/>
  <c r="AE2703" i="1"/>
  <c r="AD2703" i="1"/>
  <c r="AC2703" i="1"/>
  <c r="AU2702" i="1"/>
  <c r="AT2702" i="1"/>
  <c r="AS2702" i="1"/>
  <c r="AN2702" i="1"/>
  <c r="AM2702" i="1"/>
  <c r="AP2702" i="1" s="1"/>
  <c r="AL2702" i="1"/>
  <c r="AJ2702" i="1"/>
  <c r="AI2702" i="1"/>
  <c r="AH2702" i="1"/>
  <c r="AG2702" i="1"/>
  <c r="AF2702" i="1"/>
  <c r="AE2702" i="1"/>
  <c r="AD2702" i="1"/>
  <c r="AC2702" i="1"/>
  <c r="AU2701" i="1"/>
  <c r="AT2701" i="1"/>
  <c r="AS2701" i="1"/>
  <c r="AP2701" i="1"/>
  <c r="AO2701" i="1"/>
  <c r="AN2701" i="1"/>
  <c r="AM2701" i="1"/>
  <c r="AR2701" i="1" s="1"/>
  <c r="AL2701" i="1"/>
  <c r="AJ2701" i="1"/>
  <c r="AI2701" i="1"/>
  <c r="AH2701" i="1"/>
  <c r="AG2701" i="1"/>
  <c r="AF2701" i="1"/>
  <c r="AE2701" i="1"/>
  <c r="AD2701" i="1"/>
  <c r="AC2701" i="1"/>
  <c r="AU2700" i="1"/>
  <c r="AT2700" i="1"/>
  <c r="AS2700" i="1"/>
  <c r="AN2700" i="1"/>
  <c r="AM2700" i="1"/>
  <c r="AP2700" i="1" s="1"/>
  <c r="AL2700" i="1"/>
  <c r="AJ2700" i="1"/>
  <c r="AI2700" i="1"/>
  <c r="AH2700" i="1"/>
  <c r="AG2700" i="1"/>
  <c r="AF2700" i="1"/>
  <c r="AE2700" i="1"/>
  <c r="AD2700" i="1"/>
  <c r="AC2700" i="1"/>
  <c r="AU2699" i="1"/>
  <c r="AT2699" i="1"/>
  <c r="AS2699" i="1"/>
  <c r="AP2699" i="1"/>
  <c r="AO2699" i="1"/>
  <c r="AN2699" i="1"/>
  <c r="AM2699" i="1"/>
  <c r="AR2699" i="1" s="1"/>
  <c r="AL2699" i="1"/>
  <c r="AJ2699" i="1"/>
  <c r="AI2699" i="1"/>
  <c r="AH2699" i="1"/>
  <c r="AG2699" i="1"/>
  <c r="AF2699" i="1"/>
  <c r="AE2699" i="1"/>
  <c r="AD2699" i="1"/>
  <c r="AC2699" i="1"/>
  <c r="AU2698" i="1"/>
  <c r="AT2698" i="1"/>
  <c r="AS2698" i="1"/>
  <c r="AN2698" i="1"/>
  <c r="AM2698" i="1"/>
  <c r="AP2698" i="1" s="1"/>
  <c r="AL2698" i="1"/>
  <c r="AJ2698" i="1"/>
  <c r="AI2698" i="1"/>
  <c r="AH2698" i="1"/>
  <c r="AG2698" i="1"/>
  <c r="AF2698" i="1"/>
  <c r="AE2698" i="1"/>
  <c r="AD2698" i="1"/>
  <c r="AC2698" i="1"/>
  <c r="AU2697" i="1"/>
  <c r="AT2697" i="1"/>
  <c r="AS2697" i="1"/>
  <c r="AP2697" i="1"/>
  <c r="AO2697" i="1"/>
  <c r="AN2697" i="1"/>
  <c r="AM2697" i="1"/>
  <c r="AR2697" i="1" s="1"/>
  <c r="AL2697" i="1"/>
  <c r="AJ2697" i="1"/>
  <c r="AI2697" i="1"/>
  <c r="AH2697" i="1"/>
  <c r="AG2697" i="1"/>
  <c r="AF2697" i="1"/>
  <c r="AE2697" i="1"/>
  <c r="AD2697" i="1"/>
  <c r="AC2697" i="1"/>
  <c r="AU2696" i="1"/>
  <c r="AT2696" i="1"/>
  <c r="AS2696" i="1"/>
  <c r="AN2696" i="1"/>
  <c r="AM2696" i="1"/>
  <c r="AP2696" i="1" s="1"/>
  <c r="AL2696" i="1"/>
  <c r="AJ2696" i="1"/>
  <c r="AI2696" i="1"/>
  <c r="AH2696" i="1"/>
  <c r="AG2696" i="1"/>
  <c r="AF2696" i="1"/>
  <c r="AE2696" i="1"/>
  <c r="AD2696" i="1"/>
  <c r="AC2696" i="1"/>
  <c r="AU2695" i="1"/>
  <c r="AT2695" i="1"/>
  <c r="AS2695" i="1"/>
  <c r="AP2695" i="1"/>
  <c r="AO2695" i="1"/>
  <c r="AN2695" i="1"/>
  <c r="AM2695" i="1"/>
  <c r="AR2695" i="1" s="1"/>
  <c r="AL2695" i="1"/>
  <c r="AJ2695" i="1"/>
  <c r="AI2695" i="1"/>
  <c r="AH2695" i="1"/>
  <c r="AG2695" i="1"/>
  <c r="AF2695" i="1"/>
  <c r="AE2695" i="1"/>
  <c r="AD2695" i="1"/>
  <c r="AC2695" i="1"/>
  <c r="AU2694" i="1"/>
  <c r="AT2694" i="1"/>
  <c r="AS2694" i="1"/>
  <c r="AN2694" i="1"/>
  <c r="AM2694" i="1"/>
  <c r="AP2694" i="1" s="1"/>
  <c r="AL2694" i="1"/>
  <c r="AJ2694" i="1"/>
  <c r="AI2694" i="1"/>
  <c r="AH2694" i="1"/>
  <c r="AG2694" i="1"/>
  <c r="AF2694" i="1"/>
  <c r="AE2694" i="1"/>
  <c r="AD2694" i="1"/>
  <c r="AC2694" i="1"/>
  <c r="AU2693" i="1"/>
  <c r="AT2693" i="1"/>
  <c r="AS2693" i="1"/>
  <c r="AP2693" i="1"/>
  <c r="AO2693" i="1"/>
  <c r="AN2693" i="1"/>
  <c r="AM2693" i="1"/>
  <c r="AR2693" i="1" s="1"/>
  <c r="AL2693" i="1"/>
  <c r="AJ2693" i="1"/>
  <c r="AI2693" i="1"/>
  <c r="AH2693" i="1"/>
  <c r="AG2693" i="1"/>
  <c r="AF2693" i="1"/>
  <c r="AE2693" i="1"/>
  <c r="AD2693" i="1"/>
  <c r="AC2693" i="1"/>
  <c r="AU2692" i="1"/>
  <c r="AT2692" i="1"/>
  <c r="AS2692" i="1"/>
  <c r="AN2692" i="1"/>
  <c r="AM2692" i="1"/>
  <c r="AP2692" i="1" s="1"/>
  <c r="AL2692" i="1"/>
  <c r="AJ2692" i="1"/>
  <c r="AI2692" i="1"/>
  <c r="AH2692" i="1"/>
  <c r="AG2692" i="1"/>
  <c r="AF2692" i="1"/>
  <c r="AE2692" i="1"/>
  <c r="AD2692" i="1"/>
  <c r="AC2692" i="1"/>
  <c r="AU2691" i="1"/>
  <c r="AT2691" i="1"/>
  <c r="AS2691" i="1"/>
  <c r="AP2691" i="1"/>
  <c r="AO2691" i="1"/>
  <c r="AN2691" i="1"/>
  <c r="AM2691" i="1"/>
  <c r="AR2691" i="1" s="1"/>
  <c r="AL2691" i="1"/>
  <c r="AJ2691" i="1"/>
  <c r="AI2691" i="1"/>
  <c r="AH2691" i="1"/>
  <c r="AG2691" i="1"/>
  <c r="AF2691" i="1"/>
  <c r="AE2691" i="1"/>
  <c r="AD2691" i="1"/>
  <c r="AC2691" i="1"/>
  <c r="AU2690" i="1"/>
  <c r="AT2690" i="1"/>
  <c r="AS2690" i="1"/>
  <c r="AN2690" i="1"/>
  <c r="AM2690" i="1"/>
  <c r="AP2690" i="1" s="1"/>
  <c r="AL2690" i="1"/>
  <c r="AJ2690" i="1"/>
  <c r="AI2690" i="1"/>
  <c r="AH2690" i="1"/>
  <c r="AG2690" i="1"/>
  <c r="AF2690" i="1"/>
  <c r="AE2690" i="1"/>
  <c r="AD2690" i="1"/>
  <c r="AC2690" i="1"/>
  <c r="AU2689" i="1"/>
  <c r="AT2689" i="1"/>
  <c r="AS2689" i="1"/>
  <c r="AP2689" i="1"/>
  <c r="AO2689" i="1"/>
  <c r="AN2689" i="1"/>
  <c r="AM2689" i="1"/>
  <c r="AR2689" i="1" s="1"/>
  <c r="AL2689" i="1"/>
  <c r="AJ2689" i="1"/>
  <c r="AI2689" i="1"/>
  <c r="AH2689" i="1"/>
  <c r="AG2689" i="1"/>
  <c r="AF2689" i="1"/>
  <c r="AE2689" i="1"/>
  <c r="AD2689" i="1"/>
  <c r="AC2689" i="1"/>
  <c r="AU2688" i="1"/>
  <c r="AT2688" i="1"/>
  <c r="AS2688" i="1"/>
  <c r="AN2688" i="1"/>
  <c r="AM2688" i="1"/>
  <c r="AP2688" i="1" s="1"/>
  <c r="AL2688" i="1"/>
  <c r="AJ2688" i="1"/>
  <c r="AI2688" i="1"/>
  <c r="AH2688" i="1"/>
  <c r="AG2688" i="1"/>
  <c r="AF2688" i="1"/>
  <c r="AE2688" i="1"/>
  <c r="AD2688" i="1"/>
  <c r="AC2688" i="1"/>
  <c r="AU2687" i="1"/>
  <c r="AT2687" i="1"/>
  <c r="AS2687" i="1"/>
  <c r="AP2687" i="1"/>
  <c r="AO2687" i="1"/>
  <c r="AN2687" i="1"/>
  <c r="AM2687" i="1"/>
  <c r="AR2687" i="1" s="1"/>
  <c r="AL2687" i="1"/>
  <c r="AJ2687" i="1"/>
  <c r="AI2687" i="1"/>
  <c r="AH2687" i="1"/>
  <c r="AG2687" i="1"/>
  <c r="AF2687" i="1"/>
  <c r="AE2687" i="1"/>
  <c r="AD2687" i="1"/>
  <c r="AC2687" i="1"/>
  <c r="AU2686" i="1"/>
  <c r="AT2686" i="1"/>
  <c r="AS2686" i="1"/>
  <c r="AN2686" i="1"/>
  <c r="AM2686" i="1"/>
  <c r="AQ2686" i="1" s="1"/>
  <c r="AL2686" i="1"/>
  <c r="AJ2686" i="1"/>
  <c r="AI2686" i="1"/>
  <c r="AH2686" i="1"/>
  <c r="AG2686" i="1"/>
  <c r="AF2686" i="1"/>
  <c r="AE2686" i="1"/>
  <c r="AD2686" i="1"/>
  <c r="AC2686" i="1"/>
  <c r="AU2685" i="1"/>
  <c r="AT2685" i="1"/>
  <c r="AS2685" i="1"/>
  <c r="AP2685" i="1"/>
  <c r="AO2685" i="1"/>
  <c r="AN2685" i="1"/>
  <c r="AM2685" i="1"/>
  <c r="AR2685" i="1" s="1"/>
  <c r="AL2685" i="1"/>
  <c r="AJ2685" i="1"/>
  <c r="AI2685" i="1"/>
  <c r="AH2685" i="1"/>
  <c r="AG2685" i="1"/>
  <c r="AF2685" i="1"/>
  <c r="AE2685" i="1"/>
  <c r="AD2685" i="1"/>
  <c r="AC2685" i="1"/>
  <c r="AU2684" i="1"/>
  <c r="AT2684" i="1"/>
  <c r="AS2684" i="1"/>
  <c r="AQ2684" i="1"/>
  <c r="AN2684" i="1"/>
  <c r="AM2684" i="1"/>
  <c r="AL2684" i="1"/>
  <c r="AJ2684" i="1"/>
  <c r="AI2684" i="1"/>
  <c r="AH2684" i="1"/>
  <c r="AG2684" i="1"/>
  <c r="AF2684" i="1"/>
  <c r="AE2684" i="1"/>
  <c r="AD2684" i="1"/>
  <c r="AC2684" i="1"/>
  <c r="AU2683" i="1"/>
  <c r="AT2683" i="1"/>
  <c r="AS2683" i="1"/>
  <c r="AP2683" i="1"/>
  <c r="AO2683" i="1"/>
  <c r="AN2683" i="1"/>
  <c r="AM2683" i="1"/>
  <c r="AR2683" i="1" s="1"/>
  <c r="AL2683" i="1"/>
  <c r="AJ2683" i="1"/>
  <c r="AI2683" i="1"/>
  <c r="AH2683" i="1"/>
  <c r="AG2683" i="1"/>
  <c r="AF2683" i="1"/>
  <c r="AE2683" i="1"/>
  <c r="AD2683" i="1"/>
  <c r="AC2683" i="1"/>
  <c r="AU2682" i="1"/>
  <c r="AT2682" i="1"/>
  <c r="AS2682" i="1"/>
  <c r="AQ2682" i="1"/>
  <c r="AN2682" i="1"/>
  <c r="AM2682" i="1"/>
  <c r="AL2682" i="1"/>
  <c r="AJ2682" i="1"/>
  <c r="AI2682" i="1"/>
  <c r="AH2682" i="1"/>
  <c r="AG2682" i="1"/>
  <c r="AF2682" i="1"/>
  <c r="AE2682" i="1"/>
  <c r="AD2682" i="1"/>
  <c r="AC2682" i="1"/>
  <c r="AU2681" i="1"/>
  <c r="AT2681" i="1"/>
  <c r="AS2681" i="1"/>
  <c r="AP2681" i="1"/>
  <c r="AO2681" i="1"/>
  <c r="AN2681" i="1"/>
  <c r="AM2681" i="1"/>
  <c r="AR2681" i="1" s="1"/>
  <c r="AL2681" i="1"/>
  <c r="AJ2681" i="1"/>
  <c r="AI2681" i="1"/>
  <c r="AH2681" i="1"/>
  <c r="AG2681" i="1"/>
  <c r="AF2681" i="1"/>
  <c r="AE2681" i="1"/>
  <c r="AD2681" i="1"/>
  <c r="AC2681" i="1"/>
  <c r="AU2680" i="1"/>
  <c r="AT2680" i="1"/>
  <c r="AS2680" i="1"/>
  <c r="AR2680" i="1"/>
  <c r="AQ2680" i="1"/>
  <c r="AN2680" i="1"/>
  <c r="AM2680" i="1"/>
  <c r="AL2680" i="1"/>
  <c r="AJ2680" i="1"/>
  <c r="AI2680" i="1"/>
  <c r="AH2680" i="1"/>
  <c r="AG2680" i="1"/>
  <c r="AF2680" i="1"/>
  <c r="AE2680" i="1"/>
  <c r="AD2680" i="1"/>
  <c r="AC2680" i="1"/>
  <c r="AU2679" i="1"/>
  <c r="AT2679" i="1"/>
  <c r="AS2679" i="1"/>
  <c r="AP2679" i="1"/>
  <c r="AO2679" i="1"/>
  <c r="AN2679" i="1"/>
  <c r="AM2679" i="1"/>
  <c r="AR2679" i="1" s="1"/>
  <c r="AL2679" i="1"/>
  <c r="AJ2679" i="1"/>
  <c r="AI2679" i="1"/>
  <c r="AH2679" i="1"/>
  <c r="AG2679" i="1"/>
  <c r="AF2679" i="1"/>
  <c r="AE2679" i="1"/>
  <c r="AD2679" i="1"/>
  <c r="AC2679" i="1"/>
  <c r="AU2678" i="1"/>
  <c r="AT2678" i="1"/>
  <c r="AS2678" i="1"/>
  <c r="AR2678" i="1"/>
  <c r="AQ2678" i="1"/>
  <c r="AN2678" i="1"/>
  <c r="AM2678" i="1"/>
  <c r="AL2678" i="1"/>
  <c r="AJ2678" i="1"/>
  <c r="AI2678" i="1"/>
  <c r="AH2678" i="1"/>
  <c r="AG2678" i="1"/>
  <c r="AF2678" i="1"/>
  <c r="AE2678" i="1"/>
  <c r="AD2678" i="1"/>
  <c r="AC2678" i="1"/>
  <c r="AU2677" i="1"/>
  <c r="AT2677" i="1"/>
  <c r="AS2677" i="1"/>
  <c r="AP2677" i="1"/>
  <c r="AO2677" i="1"/>
  <c r="AN2677" i="1"/>
  <c r="AM2677" i="1"/>
  <c r="AR2677" i="1" s="1"/>
  <c r="AL2677" i="1"/>
  <c r="AJ2677" i="1"/>
  <c r="AI2677" i="1"/>
  <c r="AH2677" i="1"/>
  <c r="AG2677" i="1"/>
  <c r="AF2677" i="1"/>
  <c r="AE2677" i="1"/>
  <c r="AD2677" i="1"/>
  <c r="AC2677" i="1"/>
  <c r="AU2676" i="1"/>
  <c r="AT2676" i="1"/>
  <c r="AS2676" i="1"/>
  <c r="AN2676" i="1"/>
  <c r="AM2676" i="1"/>
  <c r="AL2676" i="1"/>
  <c r="AJ2676" i="1"/>
  <c r="AI2676" i="1"/>
  <c r="AH2676" i="1"/>
  <c r="AG2676" i="1"/>
  <c r="AF2676" i="1"/>
  <c r="AE2676" i="1"/>
  <c r="AD2676" i="1"/>
  <c r="AC2676" i="1"/>
  <c r="AU2675" i="1"/>
  <c r="AT2675" i="1"/>
  <c r="AS2675" i="1"/>
  <c r="AP2675" i="1"/>
  <c r="AO2675" i="1"/>
  <c r="AN2675" i="1"/>
  <c r="AM2675" i="1"/>
  <c r="AR2675" i="1" s="1"/>
  <c r="AL2675" i="1"/>
  <c r="AJ2675" i="1"/>
  <c r="AI2675" i="1"/>
  <c r="AH2675" i="1"/>
  <c r="AG2675" i="1"/>
  <c r="AF2675" i="1"/>
  <c r="AE2675" i="1"/>
  <c r="AD2675" i="1"/>
  <c r="AC2675" i="1"/>
  <c r="AU2674" i="1"/>
  <c r="AT2674" i="1"/>
  <c r="AS2674" i="1"/>
  <c r="AN2674" i="1"/>
  <c r="AM2674" i="1"/>
  <c r="AL2674" i="1"/>
  <c r="AJ2674" i="1"/>
  <c r="AI2674" i="1"/>
  <c r="AH2674" i="1"/>
  <c r="AG2674" i="1"/>
  <c r="AF2674" i="1"/>
  <c r="AE2674" i="1"/>
  <c r="AD2674" i="1"/>
  <c r="AC2674" i="1"/>
  <c r="AU2673" i="1"/>
  <c r="AT2673" i="1"/>
  <c r="AS2673" i="1"/>
  <c r="AP2673" i="1"/>
  <c r="AO2673" i="1"/>
  <c r="AN2673" i="1"/>
  <c r="AM2673" i="1"/>
  <c r="AR2673" i="1" s="1"/>
  <c r="AL2673" i="1"/>
  <c r="AJ2673" i="1"/>
  <c r="AI2673" i="1"/>
  <c r="AH2673" i="1"/>
  <c r="AG2673" i="1"/>
  <c r="AF2673" i="1"/>
  <c r="AE2673" i="1"/>
  <c r="AD2673" i="1"/>
  <c r="AC2673" i="1"/>
  <c r="AU2672" i="1"/>
  <c r="AT2672" i="1"/>
  <c r="AS2672" i="1"/>
  <c r="AN2672" i="1"/>
  <c r="AM2672" i="1"/>
  <c r="AL2672" i="1"/>
  <c r="AJ2672" i="1"/>
  <c r="AI2672" i="1"/>
  <c r="AH2672" i="1"/>
  <c r="AG2672" i="1"/>
  <c r="AF2672" i="1"/>
  <c r="AE2672" i="1"/>
  <c r="AD2672" i="1"/>
  <c r="AC2672" i="1"/>
  <c r="AU2671" i="1"/>
  <c r="AT2671" i="1"/>
  <c r="AS2671" i="1"/>
  <c r="AP2671" i="1"/>
  <c r="AO2671" i="1"/>
  <c r="AN2671" i="1"/>
  <c r="AM2671" i="1"/>
  <c r="AR2671" i="1" s="1"/>
  <c r="AL2671" i="1"/>
  <c r="AJ2671" i="1"/>
  <c r="AI2671" i="1"/>
  <c r="AH2671" i="1"/>
  <c r="AG2671" i="1"/>
  <c r="AF2671" i="1"/>
  <c r="AE2671" i="1"/>
  <c r="AD2671" i="1"/>
  <c r="AC2671" i="1"/>
  <c r="AU2670" i="1"/>
  <c r="AT2670" i="1"/>
  <c r="AS2670" i="1"/>
  <c r="AN2670" i="1"/>
  <c r="AM2670" i="1"/>
  <c r="AL2670" i="1"/>
  <c r="AJ2670" i="1"/>
  <c r="AI2670" i="1"/>
  <c r="AH2670" i="1"/>
  <c r="AG2670" i="1"/>
  <c r="AF2670" i="1"/>
  <c r="AE2670" i="1"/>
  <c r="AD2670" i="1"/>
  <c r="AC2670" i="1"/>
  <c r="AU2669" i="1"/>
  <c r="AT2669" i="1"/>
  <c r="AS2669" i="1"/>
  <c r="AP2669" i="1"/>
  <c r="AO2669" i="1"/>
  <c r="AN2669" i="1"/>
  <c r="AM2669" i="1"/>
  <c r="AR2669" i="1" s="1"/>
  <c r="AL2669" i="1"/>
  <c r="AJ2669" i="1"/>
  <c r="AI2669" i="1"/>
  <c r="AH2669" i="1"/>
  <c r="AG2669" i="1"/>
  <c r="AF2669" i="1"/>
  <c r="AE2669" i="1"/>
  <c r="AD2669" i="1"/>
  <c r="AC2669" i="1"/>
  <c r="AU2668" i="1"/>
  <c r="AT2668" i="1"/>
  <c r="AS2668" i="1"/>
  <c r="AN2668" i="1"/>
  <c r="AM2668" i="1"/>
  <c r="AL2668" i="1"/>
  <c r="AJ2668" i="1"/>
  <c r="AI2668" i="1"/>
  <c r="AH2668" i="1"/>
  <c r="AG2668" i="1"/>
  <c r="AF2668" i="1"/>
  <c r="AE2668" i="1"/>
  <c r="AD2668" i="1"/>
  <c r="AC2668" i="1"/>
  <c r="AU2667" i="1"/>
  <c r="AT2667" i="1"/>
  <c r="AS2667" i="1"/>
  <c r="AP2667" i="1"/>
  <c r="AO2667" i="1"/>
  <c r="AN2667" i="1"/>
  <c r="AM2667" i="1"/>
  <c r="AR2667" i="1" s="1"/>
  <c r="AL2667" i="1"/>
  <c r="AJ2667" i="1"/>
  <c r="AI2667" i="1"/>
  <c r="AH2667" i="1"/>
  <c r="AG2667" i="1"/>
  <c r="AF2667" i="1"/>
  <c r="AE2667" i="1"/>
  <c r="AD2667" i="1"/>
  <c r="AC2667" i="1"/>
  <c r="AU2666" i="1"/>
  <c r="AT2666" i="1"/>
  <c r="AS2666" i="1"/>
  <c r="AN2666" i="1"/>
  <c r="AM2666" i="1"/>
  <c r="AL2666" i="1"/>
  <c r="AJ2666" i="1"/>
  <c r="AI2666" i="1"/>
  <c r="AH2666" i="1"/>
  <c r="AG2666" i="1"/>
  <c r="AF2666" i="1"/>
  <c r="AE2666" i="1"/>
  <c r="AD2666" i="1"/>
  <c r="AC2666" i="1"/>
  <c r="AU2665" i="1"/>
  <c r="AT2665" i="1"/>
  <c r="AS2665" i="1"/>
  <c r="AP2665" i="1"/>
  <c r="AO2665" i="1"/>
  <c r="AN2665" i="1"/>
  <c r="AM2665" i="1"/>
  <c r="AR2665" i="1" s="1"/>
  <c r="AL2665" i="1"/>
  <c r="AJ2665" i="1"/>
  <c r="AI2665" i="1"/>
  <c r="AH2665" i="1"/>
  <c r="AG2665" i="1"/>
  <c r="AF2665" i="1"/>
  <c r="AE2665" i="1"/>
  <c r="AD2665" i="1"/>
  <c r="AC2665" i="1"/>
  <c r="AU2664" i="1"/>
  <c r="AT2664" i="1"/>
  <c r="AS2664" i="1"/>
  <c r="AN2664" i="1"/>
  <c r="AM2664" i="1"/>
  <c r="AL2664" i="1"/>
  <c r="AJ2664" i="1"/>
  <c r="AI2664" i="1"/>
  <c r="AH2664" i="1"/>
  <c r="AG2664" i="1"/>
  <c r="AF2664" i="1"/>
  <c r="AE2664" i="1"/>
  <c r="AD2664" i="1"/>
  <c r="AC2664" i="1"/>
  <c r="AU2663" i="1"/>
  <c r="AT2663" i="1"/>
  <c r="AS2663" i="1"/>
  <c r="AP2663" i="1"/>
  <c r="AO2663" i="1"/>
  <c r="AN2663" i="1"/>
  <c r="AM2663" i="1"/>
  <c r="AR2663" i="1" s="1"/>
  <c r="AL2663" i="1"/>
  <c r="AJ2663" i="1"/>
  <c r="AI2663" i="1"/>
  <c r="AH2663" i="1"/>
  <c r="AG2663" i="1"/>
  <c r="AF2663" i="1"/>
  <c r="AE2663" i="1"/>
  <c r="AD2663" i="1"/>
  <c r="AC2663" i="1"/>
  <c r="AU2662" i="1"/>
  <c r="AT2662" i="1"/>
  <c r="AS2662" i="1"/>
  <c r="AN2662" i="1"/>
  <c r="AM2662" i="1"/>
  <c r="AL2662" i="1"/>
  <c r="AJ2662" i="1"/>
  <c r="AI2662" i="1"/>
  <c r="AH2662" i="1"/>
  <c r="AG2662" i="1"/>
  <c r="AF2662" i="1"/>
  <c r="AE2662" i="1"/>
  <c r="AD2662" i="1"/>
  <c r="AC2662" i="1"/>
  <c r="AU2661" i="1"/>
  <c r="AT2661" i="1"/>
  <c r="AS2661" i="1"/>
  <c r="AP2661" i="1"/>
  <c r="AO2661" i="1"/>
  <c r="AN2661" i="1"/>
  <c r="AM2661" i="1"/>
  <c r="AR2661" i="1" s="1"/>
  <c r="AL2661" i="1"/>
  <c r="AJ2661" i="1"/>
  <c r="AI2661" i="1"/>
  <c r="AH2661" i="1"/>
  <c r="AG2661" i="1"/>
  <c r="AF2661" i="1"/>
  <c r="AE2661" i="1"/>
  <c r="AD2661" i="1"/>
  <c r="AC2661" i="1"/>
  <c r="AU2660" i="1"/>
  <c r="AT2660" i="1"/>
  <c r="AS2660" i="1"/>
  <c r="AN2660" i="1"/>
  <c r="AM2660" i="1"/>
  <c r="AL2660" i="1"/>
  <c r="AJ2660" i="1"/>
  <c r="AI2660" i="1"/>
  <c r="AH2660" i="1"/>
  <c r="AG2660" i="1"/>
  <c r="AF2660" i="1"/>
  <c r="AE2660" i="1"/>
  <c r="AD2660" i="1"/>
  <c r="AC2660" i="1"/>
  <c r="AU2659" i="1"/>
  <c r="AT2659" i="1"/>
  <c r="AS2659" i="1"/>
  <c r="AP2659" i="1"/>
  <c r="AO2659" i="1"/>
  <c r="AN2659" i="1"/>
  <c r="AM2659" i="1"/>
  <c r="AR2659" i="1" s="1"/>
  <c r="AL2659" i="1"/>
  <c r="AJ2659" i="1"/>
  <c r="AI2659" i="1"/>
  <c r="AH2659" i="1"/>
  <c r="AG2659" i="1"/>
  <c r="AF2659" i="1"/>
  <c r="AE2659" i="1"/>
  <c r="AD2659" i="1"/>
  <c r="AC2659" i="1"/>
  <c r="AU2658" i="1"/>
  <c r="AT2658" i="1"/>
  <c r="AS2658" i="1"/>
  <c r="AN2658" i="1"/>
  <c r="AM2658" i="1"/>
  <c r="AL2658" i="1"/>
  <c r="AJ2658" i="1"/>
  <c r="AI2658" i="1"/>
  <c r="AH2658" i="1"/>
  <c r="AG2658" i="1"/>
  <c r="AF2658" i="1"/>
  <c r="AE2658" i="1"/>
  <c r="AD2658" i="1"/>
  <c r="AC2658" i="1"/>
  <c r="AU2657" i="1"/>
  <c r="AT2657" i="1"/>
  <c r="AS2657" i="1"/>
  <c r="AP2657" i="1"/>
  <c r="AO2657" i="1"/>
  <c r="AN2657" i="1"/>
  <c r="AM2657" i="1"/>
  <c r="AR2657" i="1" s="1"/>
  <c r="AL2657" i="1"/>
  <c r="AJ2657" i="1"/>
  <c r="AI2657" i="1"/>
  <c r="AH2657" i="1"/>
  <c r="AG2657" i="1"/>
  <c r="AF2657" i="1"/>
  <c r="AE2657" i="1"/>
  <c r="AD2657" i="1"/>
  <c r="AC2657" i="1"/>
  <c r="AU2656" i="1"/>
  <c r="AT2656" i="1"/>
  <c r="AS2656" i="1"/>
  <c r="AN2656" i="1"/>
  <c r="AM2656" i="1"/>
  <c r="AL2656" i="1"/>
  <c r="AJ2656" i="1"/>
  <c r="AI2656" i="1"/>
  <c r="AH2656" i="1"/>
  <c r="AG2656" i="1"/>
  <c r="AF2656" i="1"/>
  <c r="AE2656" i="1"/>
  <c r="AD2656" i="1"/>
  <c r="AC2656" i="1"/>
  <c r="AU2655" i="1"/>
  <c r="AT2655" i="1"/>
  <c r="AS2655" i="1"/>
  <c r="AP2655" i="1"/>
  <c r="AO2655" i="1"/>
  <c r="AN2655" i="1"/>
  <c r="AM2655" i="1"/>
  <c r="AR2655" i="1" s="1"/>
  <c r="AL2655" i="1"/>
  <c r="AJ2655" i="1"/>
  <c r="AI2655" i="1"/>
  <c r="AH2655" i="1"/>
  <c r="AG2655" i="1"/>
  <c r="AF2655" i="1"/>
  <c r="AE2655" i="1"/>
  <c r="AD2655" i="1"/>
  <c r="AC2655" i="1"/>
  <c r="AU2654" i="1"/>
  <c r="AT2654" i="1"/>
  <c r="AS2654" i="1"/>
  <c r="AN2654" i="1"/>
  <c r="AM2654" i="1"/>
  <c r="AL2654" i="1"/>
  <c r="AJ2654" i="1"/>
  <c r="AI2654" i="1"/>
  <c r="AH2654" i="1"/>
  <c r="AG2654" i="1"/>
  <c r="AF2654" i="1"/>
  <c r="AE2654" i="1"/>
  <c r="AD2654" i="1"/>
  <c r="AC2654" i="1"/>
  <c r="AU2653" i="1"/>
  <c r="AT2653" i="1"/>
  <c r="AS2653" i="1"/>
  <c r="AP2653" i="1"/>
  <c r="AO2653" i="1"/>
  <c r="AN2653" i="1"/>
  <c r="AM2653" i="1"/>
  <c r="AR2653" i="1" s="1"/>
  <c r="AL2653" i="1"/>
  <c r="AJ2653" i="1"/>
  <c r="AI2653" i="1"/>
  <c r="AH2653" i="1"/>
  <c r="AG2653" i="1"/>
  <c r="AF2653" i="1"/>
  <c r="AE2653" i="1"/>
  <c r="AD2653" i="1"/>
  <c r="AC2653" i="1"/>
  <c r="AU2652" i="1"/>
  <c r="AT2652" i="1"/>
  <c r="AS2652" i="1"/>
  <c r="AQ2652" i="1"/>
  <c r="AO2652" i="1"/>
  <c r="AN2652" i="1"/>
  <c r="AM2652" i="1"/>
  <c r="AP2652" i="1" s="1"/>
  <c r="AL2652" i="1"/>
  <c r="AJ2652" i="1"/>
  <c r="AI2652" i="1"/>
  <c r="AH2652" i="1"/>
  <c r="AG2652" i="1"/>
  <c r="AF2652" i="1"/>
  <c r="AE2652" i="1"/>
  <c r="AD2652" i="1"/>
  <c r="AC2652" i="1"/>
  <c r="AU2651" i="1"/>
  <c r="AT2651" i="1"/>
  <c r="AS2651" i="1"/>
  <c r="AP2651" i="1"/>
  <c r="AO2651" i="1"/>
  <c r="AN2651" i="1"/>
  <c r="AM2651" i="1"/>
  <c r="AR2651" i="1" s="1"/>
  <c r="AL2651" i="1"/>
  <c r="AJ2651" i="1"/>
  <c r="AI2651" i="1"/>
  <c r="AH2651" i="1"/>
  <c r="AG2651" i="1"/>
  <c r="AF2651" i="1"/>
  <c r="AE2651" i="1"/>
  <c r="AD2651" i="1"/>
  <c r="AC2651" i="1"/>
  <c r="AU2650" i="1"/>
  <c r="AT2650" i="1"/>
  <c r="AS2650" i="1"/>
  <c r="AN2650" i="1"/>
  <c r="AM2650" i="1"/>
  <c r="AP2650" i="1" s="1"/>
  <c r="AL2650" i="1"/>
  <c r="AJ2650" i="1"/>
  <c r="AI2650" i="1"/>
  <c r="AH2650" i="1"/>
  <c r="AG2650" i="1"/>
  <c r="AF2650" i="1"/>
  <c r="AE2650" i="1"/>
  <c r="AD2650" i="1"/>
  <c r="AC2650" i="1"/>
  <c r="AU2649" i="1"/>
  <c r="AT2649" i="1"/>
  <c r="AS2649" i="1"/>
  <c r="AN2649" i="1"/>
  <c r="AM2649" i="1"/>
  <c r="AR2649" i="1" s="1"/>
  <c r="AL2649" i="1"/>
  <c r="AJ2649" i="1"/>
  <c r="AI2649" i="1"/>
  <c r="AH2649" i="1"/>
  <c r="AG2649" i="1"/>
  <c r="AF2649" i="1"/>
  <c r="AE2649" i="1"/>
  <c r="AD2649" i="1"/>
  <c r="AC2649" i="1"/>
  <c r="AU2648" i="1"/>
  <c r="AT2648" i="1"/>
  <c r="AS2648" i="1"/>
  <c r="AQ2648" i="1"/>
  <c r="AO2648" i="1"/>
  <c r="AN2648" i="1"/>
  <c r="AM2648" i="1"/>
  <c r="AP2648" i="1" s="1"/>
  <c r="AL2648" i="1"/>
  <c r="AJ2648" i="1"/>
  <c r="AI2648" i="1"/>
  <c r="AH2648" i="1"/>
  <c r="AG2648" i="1"/>
  <c r="AF2648" i="1"/>
  <c r="AE2648" i="1"/>
  <c r="AD2648" i="1"/>
  <c r="AC2648" i="1"/>
  <c r="AU2647" i="1"/>
  <c r="AT2647" i="1"/>
  <c r="AS2647" i="1"/>
  <c r="AP2647" i="1"/>
  <c r="AO2647" i="1"/>
  <c r="AN2647" i="1"/>
  <c r="AM2647" i="1"/>
  <c r="AR2647" i="1" s="1"/>
  <c r="AL2647" i="1"/>
  <c r="AJ2647" i="1"/>
  <c r="AI2647" i="1"/>
  <c r="AH2647" i="1"/>
  <c r="AG2647" i="1"/>
  <c r="AF2647" i="1"/>
  <c r="AE2647" i="1"/>
  <c r="AD2647" i="1"/>
  <c r="AC2647" i="1"/>
  <c r="AU2646" i="1"/>
  <c r="AT2646" i="1"/>
  <c r="AS2646" i="1"/>
  <c r="AN2646" i="1"/>
  <c r="AM2646" i="1"/>
  <c r="AP2646" i="1" s="1"/>
  <c r="AL2646" i="1"/>
  <c r="AJ2646" i="1"/>
  <c r="AI2646" i="1"/>
  <c r="AH2646" i="1"/>
  <c r="AG2646" i="1"/>
  <c r="AF2646" i="1"/>
  <c r="AE2646" i="1"/>
  <c r="AD2646" i="1"/>
  <c r="AC2646" i="1"/>
  <c r="AU2645" i="1"/>
  <c r="AT2645" i="1"/>
  <c r="AS2645" i="1"/>
  <c r="AN2645" i="1"/>
  <c r="AM2645" i="1"/>
  <c r="AR2645" i="1" s="1"/>
  <c r="AL2645" i="1"/>
  <c r="AJ2645" i="1"/>
  <c r="AI2645" i="1"/>
  <c r="AH2645" i="1"/>
  <c r="AG2645" i="1"/>
  <c r="AF2645" i="1"/>
  <c r="AE2645" i="1"/>
  <c r="AD2645" i="1"/>
  <c r="AC2645" i="1"/>
  <c r="AU2644" i="1"/>
  <c r="AT2644" i="1"/>
  <c r="AS2644" i="1"/>
  <c r="AQ2644" i="1"/>
  <c r="AO2644" i="1"/>
  <c r="AN2644" i="1"/>
  <c r="AM2644" i="1"/>
  <c r="AP2644" i="1" s="1"/>
  <c r="AL2644" i="1"/>
  <c r="AJ2644" i="1"/>
  <c r="AI2644" i="1"/>
  <c r="AH2644" i="1"/>
  <c r="AG2644" i="1"/>
  <c r="AF2644" i="1"/>
  <c r="AE2644" i="1"/>
  <c r="AD2644" i="1"/>
  <c r="AC2644" i="1"/>
  <c r="AU2643" i="1"/>
  <c r="AT2643" i="1"/>
  <c r="AS2643" i="1"/>
  <c r="AP2643" i="1"/>
  <c r="AO2643" i="1"/>
  <c r="AN2643" i="1"/>
  <c r="AM2643" i="1"/>
  <c r="AR2643" i="1" s="1"/>
  <c r="AL2643" i="1"/>
  <c r="AJ2643" i="1"/>
  <c r="AI2643" i="1"/>
  <c r="AH2643" i="1"/>
  <c r="AG2643" i="1"/>
  <c r="AF2643" i="1"/>
  <c r="AE2643" i="1"/>
  <c r="AD2643" i="1"/>
  <c r="AC2643" i="1"/>
  <c r="AU2642" i="1"/>
  <c r="AT2642" i="1"/>
  <c r="AS2642" i="1"/>
  <c r="AN2642" i="1"/>
  <c r="AM2642" i="1"/>
  <c r="AP2642" i="1" s="1"/>
  <c r="AL2642" i="1"/>
  <c r="AJ2642" i="1"/>
  <c r="AI2642" i="1"/>
  <c r="AH2642" i="1"/>
  <c r="AG2642" i="1"/>
  <c r="AF2642" i="1"/>
  <c r="AE2642" i="1"/>
  <c r="AD2642" i="1"/>
  <c r="AC2642" i="1"/>
  <c r="AU2641" i="1"/>
  <c r="AT2641" i="1"/>
  <c r="AS2641" i="1"/>
  <c r="AN2641" i="1"/>
  <c r="AM2641" i="1"/>
  <c r="AR2641" i="1" s="1"/>
  <c r="AL2641" i="1"/>
  <c r="AJ2641" i="1"/>
  <c r="AI2641" i="1"/>
  <c r="AH2641" i="1"/>
  <c r="AG2641" i="1"/>
  <c r="AF2641" i="1"/>
  <c r="AE2641" i="1"/>
  <c r="AD2641" i="1"/>
  <c r="AC2641" i="1"/>
  <c r="AU2640" i="1"/>
  <c r="AT2640" i="1"/>
  <c r="AS2640" i="1"/>
  <c r="AQ2640" i="1"/>
  <c r="AO2640" i="1"/>
  <c r="AN2640" i="1"/>
  <c r="AM2640" i="1"/>
  <c r="AP2640" i="1" s="1"/>
  <c r="AL2640" i="1"/>
  <c r="AJ2640" i="1"/>
  <c r="AI2640" i="1"/>
  <c r="AH2640" i="1"/>
  <c r="AG2640" i="1"/>
  <c r="AF2640" i="1"/>
  <c r="AE2640" i="1"/>
  <c r="AD2640" i="1"/>
  <c r="AC2640" i="1"/>
  <c r="AU2639" i="1"/>
  <c r="AT2639" i="1"/>
  <c r="AS2639" i="1"/>
  <c r="AP2639" i="1"/>
  <c r="AO2639" i="1"/>
  <c r="AN2639" i="1"/>
  <c r="AM2639" i="1"/>
  <c r="AR2639" i="1" s="1"/>
  <c r="AL2639" i="1"/>
  <c r="AJ2639" i="1"/>
  <c r="AI2639" i="1"/>
  <c r="AH2639" i="1"/>
  <c r="AG2639" i="1"/>
  <c r="AF2639" i="1"/>
  <c r="AE2639" i="1"/>
  <c r="AD2639" i="1"/>
  <c r="AC2639" i="1"/>
  <c r="AU2638" i="1"/>
  <c r="AT2638" i="1"/>
  <c r="AS2638" i="1"/>
  <c r="AN2638" i="1"/>
  <c r="AM2638" i="1"/>
  <c r="AP2638" i="1" s="1"/>
  <c r="AL2638" i="1"/>
  <c r="AJ2638" i="1"/>
  <c r="AI2638" i="1"/>
  <c r="AH2638" i="1"/>
  <c r="AG2638" i="1"/>
  <c r="AF2638" i="1"/>
  <c r="AE2638" i="1"/>
  <c r="AD2638" i="1"/>
  <c r="AC2638" i="1"/>
  <c r="AU2637" i="1"/>
  <c r="AT2637" i="1"/>
  <c r="AS2637" i="1"/>
  <c r="AN2637" i="1"/>
  <c r="AM2637" i="1"/>
  <c r="AR2637" i="1" s="1"/>
  <c r="AL2637" i="1"/>
  <c r="AJ2637" i="1"/>
  <c r="AI2637" i="1"/>
  <c r="AH2637" i="1"/>
  <c r="AG2637" i="1"/>
  <c r="AF2637" i="1"/>
  <c r="AE2637" i="1"/>
  <c r="AD2637" i="1"/>
  <c r="AC2637" i="1"/>
  <c r="AU2636" i="1"/>
  <c r="AT2636" i="1"/>
  <c r="AS2636" i="1"/>
  <c r="AP2636" i="1"/>
  <c r="AO2636" i="1"/>
  <c r="AN2636" i="1"/>
  <c r="AM2636" i="1"/>
  <c r="AR2636" i="1" s="1"/>
  <c r="AL2636" i="1"/>
  <c r="AJ2636" i="1"/>
  <c r="AI2636" i="1"/>
  <c r="AH2636" i="1"/>
  <c r="AG2636" i="1"/>
  <c r="AF2636" i="1"/>
  <c r="AE2636" i="1"/>
  <c r="AD2636" i="1"/>
  <c r="AC2636" i="1"/>
  <c r="AU2635" i="1"/>
  <c r="AT2635" i="1"/>
  <c r="AS2635" i="1"/>
  <c r="AR2635" i="1"/>
  <c r="AN2635" i="1"/>
  <c r="AM2635" i="1"/>
  <c r="AP2635" i="1" s="1"/>
  <c r="AL2635" i="1"/>
  <c r="AJ2635" i="1"/>
  <c r="AI2635" i="1"/>
  <c r="AH2635" i="1"/>
  <c r="AG2635" i="1"/>
  <c r="AF2635" i="1"/>
  <c r="AE2635" i="1"/>
  <c r="AD2635" i="1"/>
  <c r="AC2635" i="1"/>
  <c r="AU2634" i="1"/>
  <c r="AT2634" i="1"/>
  <c r="AS2634" i="1"/>
  <c r="AP2634" i="1"/>
  <c r="AO2634" i="1"/>
  <c r="AN2634" i="1"/>
  <c r="AM2634" i="1"/>
  <c r="AR2634" i="1" s="1"/>
  <c r="AL2634" i="1"/>
  <c r="AJ2634" i="1"/>
  <c r="AI2634" i="1"/>
  <c r="AH2634" i="1"/>
  <c r="AG2634" i="1"/>
  <c r="AF2634" i="1"/>
  <c r="AE2634" i="1"/>
  <c r="AD2634" i="1"/>
  <c r="AC2634" i="1"/>
  <c r="AU2633" i="1"/>
  <c r="AT2633" i="1"/>
  <c r="AS2633" i="1"/>
  <c r="AR2633" i="1"/>
  <c r="AN2633" i="1"/>
  <c r="AM2633" i="1"/>
  <c r="AP2633" i="1" s="1"/>
  <c r="AL2633" i="1"/>
  <c r="AJ2633" i="1"/>
  <c r="AI2633" i="1"/>
  <c r="AH2633" i="1"/>
  <c r="AG2633" i="1"/>
  <c r="AF2633" i="1"/>
  <c r="AE2633" i="1"/>
  <c r="AD2633" i="1"/>
  <c r="AC2633" i="1"/>
  <c r="AU2632" i="1"/>
  <c r="AT2632" i="1"/>
  <c r="AS2632" i="1"/>
  <c r="AP2632" i="1"/>
  <c r="AO2632" i="1"/>
  <c r="AN2632" i="1"/>
  <c r="AM2632" i="1"/>
  <c r="AR2632" i="1" s="1"/>
  <c r="AL2632" i="1"/>
  <c r="AJ2632" i="1"/>
  <c r="AI2632" i="1"/>
  <c r="AH2632" i="1"/>
  <c r="AG2632" i="1"/>
  <c r="AF2632" i="1"/>
  <c r="AE2632" i="1"/>
  <c r="AD2632" i="1"/>
  <c r="AC2632" i="1"/>
  <c r="AU2631" i="1"/>
  <c r="AT2631" i="1"/>
  <c r="AS2631" i="1"/>
  <c r="AR2631" i="1"/>
  <c r="AN2631" i="1"/>
  <c r="AM2631" i="1"/>
  <c r="AP2631" i="1" s="1"/>
  <c r="AL2631" i="1"/>
  <c r="AJ2631" i="1"/>
  <c r="AI2631" i="1"/>
  <c r="AH2631" i="1"/>
  <c r="AG2631" i="1"/>
  <c r="AF2631" i="1"/>
  <c r="AE2631" i="1"/>
  <c r="AD2631" i="1"/>
  <c r="AC2631" i="1"/>
  <c r="AU2630" i="1"/>
  <c r="AT2630" i="1"/>
  <c r="AS2630" i="1"/>
  <c r="AP2630" i="1"/>
  <c r="AO2630" i="1"/>
  <c r="AN2630" i="1"/>
  <c r="AM2630" i="1"/>
  <c r="AR2630" i="1" s="1"/>
  <c r="AL2630" i="1"/>
  <c r="AJ2630" i="1"/>
  <c r="AI2630" i="1"/>
  <c r="AH2630" i="1"/>
  <c r="AG2630" i="1"/>
  <c r="AF2630" i="1"/>
  <c r="AE2630" i="1"/>
  <c r="AD2630" i="1"/>
  <c r="AC2630" i="1"/>
  <c r="AU2629" i="1"/>
  <c r="AT2629" i="1"/>
  <c r="AS2629" i="1"/>
  <c r="AR2629" i="1"/>
  <c r="AN2629" i="1"/>
  <c r="AM2629" i="1"/>
  <c r="AP2629" i="1" s="1"/>
  <c r="AL2629" i="1"/>
  <c r="AJ2629" i="1"/>
  <c r="AI2629" i="1"/>
  <c r="AH2629" i="1"/>
  <c r="AG2629" i="1"/>
  <c r="AF2629" i="1"/>
  <c r="AE2629" i="1"/>
  <c r="AD2629" i="1"/>
  <c r="AC2629" i="1"/>
  <c r="AU2628" i="1"/>
  <c r="AT2628" i="1"/>
  <c r="AS2628" i="1"/>
  <c r="AP2628" i="1"/>
  <c r="AO2628" i="1"/>
  <c r="AN2628" i="1"/>
  <c r="AM2628" i="1"/>
  <c r="AR2628" i="1" s="1"/>
  <c r="AL2628" i="1"/>
  <c r="AJ2628" i="1"/>
  <c r="AI2628" i="1"/>
  <c r="AH2628" i="1"/>
  <c r="AG2628" i="1"/>
  <c r="AF2628" i="1"/>
  <c r="AE2628" i="1"/>
  <c r="AD2628" i="1"/>
  <c r="AC2628" i="1"/>
  <c r="AU2627" i="1"/>
  <c r="AT2627" i="1"/>
  <c r="AS2627" i="1"/>
  <c r="AR2627" i="1"/>
  <c r="AN2627" i="1"/>
  <c r="AM2627" i="1"/>
  <c r="AP2627" i="1" s="1"/>
  <c r="AL2627" i="1"/>
  <c r="AJ2627" i="1"/>
  <c r="AI2627" i="1"/>
  <c r="AH2627" i="1"/>
  <c r="AG2627" i="1"/>
  <c r="AF2627" i="1"/>
  <c r="AE2627" i="1"/>
  <c r="AD2627" i="1"/>
  <c r="AC2627" i="1"/>
  <c r="AU2626" i="1"/>
  <c r="AT2626" i="1"/>
  <c r="AS2626" i="1"/>
  <c r="AP2626" i="1"/>
  <c r="AN2626" i="1"/>
  <c r="AM2626" i="1"/>
  <c r="AR2626" i="1" s="1"/>
  <c r="AL2626" i="1"/>
  <c r="AJ2626" i="1"/>
  <c r="AI2626" i="1"/>
  <c r="AH2626" i="1"/>
  <c r="AG2626" i="1"/>
  <c r="AF2626" i="1"/>
  <c r="AE2626" i="1"/>
  <c r="AD2626" i="1"/>
  <c r="AC2626" i="1"/>
  <c r="AU2625" i="1"/>
  <c r="AT2625" i="1"/>
  <c r="AS2625" i="1"/>
  <c r="AR2625" i="1"/>
  <c r="AO2625" i="1"/>
  <c r="AN2625" i="1"/>
  <c r="AM2625" i="1"/>
  <c r="AP2625" i="1" s="1"/>
  <c r="AL2625" i="1"/>
  <c r="AJ2625" i="1"/>
  <c r="AI2625" i="1"/>
  <c r="AH2625" i="1"/>
  <c r="AG2625" i="1"/>
  <c r="AF2625" i="1"/>
  <c r="AE2625" i="1"/>
  <c r="AD2625" i="1"/>
  <c r="AC2625" i="1"/>
  <c r="AU2624" i="1"/>
  <c r="AT2624" i="1"/>
  <c r="AS2624" i="1"/>
  <c r="AP2624" i="1"/>
  <c r="AN2624" i="1"/>
  <c r="AM2624" i="1"/>
  <c r="AR2624" i="1" s="1"/>
  <c r="AL2624" i="1"/>
  <c r="AJ2624" i="1"/>
  <c r="AI2624" i="1"/>
  <c r="AH2624" i="1"/>
  <c r="AG2624" i="1"/>
  <c r="AF2624" i="1"/>
  <c r="AE2624" i="1"/>
  <c r="AD2624" i="1"/>
  <c r="AC2624" i="1"/>
  <c r="AU2623" i="1"/>
  <c r="AT2623" i="1"/>
  <c r="AS2623" i="1"/>
  <c r="AR2623" i="1"/>
  <c r="AO2623" i="1"/>
  <c r="AN2623" i="1"/>
  <c r="AM2623" i="1"/>
  <c r="AP2623" i="1" s="1"/>
  <c r="AL2623" i="1"/>
  <c r="AJ2623" i="1"/>
  <c r="AI2623" i="1"/>
  <c r="AH2623" i="1"/>
  <c r="AG2623" i="1"/>
  <c r="AF2623" i="1"/>
  <c r="AE2623" i="1"/>
  <c r="AD2623" i="1"/>
  <c r="AC2623" i="1"/>
  <c r="AU2622" i="1"/>
  <c r="AT2622" i="1"/>
  <c r="AS2622" i="1"/>
  <c r="AP2622" i="1"/>
  <c r="AN2622" i="1"/>
  <c r="AM2622" i="1"/>
  <c r="AR2622" i="1" s="1"/>
  <c r="AL2622" i="1"/>
  <c r="AJ2622" i="1"/>
  <c r="AI2622" i="1"/>
  <c r="AH2622" i="1"/>
  <c r="AG2622" i="1"/>
  <c r="AF2622" i="1"/>
  <c r="AE2622" i="1"/>
  <c r="AD2622" i="1"/>
  <c r="AC2622" i="1"/>
  <c r="AU2621" i="1"/>
  <c r="AT2621" i="1"/>
  <c r="AS2621" i="1"/>
  <c r="AR2621" i="1"/>
  <c r="AO2621" i="1"/>
  <c r="AN2621" i="1"/>
  <c r="AM2621" i="1"/>
  <c r="AP2621" i="1" s="1"/>
  <c r="AL2621" i="1"/>
  <c r="AJ2621" i="1"/>
  <c r="AI2621" i="1"/>
  <c r="AH2621" i="1"/>
  <c r="AG2621" i="1"/>
  <c r="AF2621" i="1"/>
  <c r="AE2621" i="1"/>
  <c r="AD2621" i="1"/>
  <c r="AC2621" i="1"/>
  <c r="AU2620" i="1"/>
  <c r="AT2620" i="1"/>
  <c r="AS2620" i="1"/>
  <c r="AP2620" i="1"/>
  <c r="AN2620" i="1"/>
  <c r="AM2620" i="1"/>
  <c r="AR2620" i="1" s="1"/>
  <c r="AL2620" i="1"/>
  <c r="AJ2620" i="1"/>
  <c r="AI2620" i="1"/>
  <c r="AH2620" i="1"/>
  <c r="AG2620" i="1"/>
  <c r="AF2620" i="1"/>
  <c r="AE2620" i="1"/>
  <c r="AD2620" i="1"/>
  <c r="AC2620" i="1"/>
  <c r="AU2619" i="1"/>
  <c r="AT2619" i="1"/>
  <c r="AS2619" i="1"/>
  <c r="AR2619" i="1"/>
  <c r="AO2619" i="1"/>
  <c r="AN2619" i="1"/>
  <c r="AM2619" i="1"/>
  <c r="AP2619" i="1" s="1"/>
  <c r="AL2619" i="1"/>
  <c r="AJ2619" i="1"/>
  <c r="AI2619" i="1"/>
  <c r="AH2619" i="1"/>
  <c r="AG2619" i="1"/>
  <c r="AF2619" i="1"/>
  <c r="AE2619" i="1"/>
  <c r="AD2619" i="1"/>
  <c r="AC2619" i="1"/>
  <c r="AU2618" i="1"/>
  <c r="AT2618" i="1"/>
  <c r="AS2618" i="1"/>
  <c r="AP2618" i="1"/>
  <c r="AN2618" i="1"/>
  <c r="AM2618" i="1"/>
  <c r="AR2618" i="1" s="1"/>
  <c r="AL2618" i="1"/>
  <c r="AJ2618" i="1"/>
  <c r="AI2618" i="1"/>
  <c r="AH2618" i="1"/>
  <c r="AG2618" i="1"/>
  <c r="AF2618" i="1"/>
  <c r="AE2618" i="1"/>
  <c r="AD2618" i="1"/>
  <c r="AC2618" i="1"/>
  <c r="AU2617" i="1"/>
  <c r="AT2617" i="1"/>
  <c r="AS2617" i="1"/>
  <c r="AR2617" i="1"/>
  <c r="AO2617" i="1"/>
  <c r="AN2617" i="1"/>
  <c r="AM2617" i="1"/>
  <c r="AP2617" i="1" s="1"/>
  <c r="AL2617" i="1"/>
  <c r="AJ2617" i="1"/>
  <c r="AI2617" i="1"/>
  <c r="AH2617" i="1"/>
  <c r="AG2617" i="1"/>
  <c r="AF2617" i="1"/>
  <c r="AE2617" i="1"/>
  <c r="AD2617" i="1"/>
  <c r="AC2617" i="1"/>
  <c r="AU2616" i="1"/>
  <c r="AT2616" i="1"/>
  <c r="AS2616" i="1"/>
  <c r="AP2616" i="1"/>
  <c r="AN2616" i="1"/>
  <c r="AM2616" i="1"/>
  <c r="AR2616" i="1" s="1"/>
  <c r="AL2616" i="1"/>
  <c r="AJ2616" i="1"/>
  <c r="AI2616" i="1"/>
  <c r="AH2616" i="1"/>
  <c r="AG2616" i="1"/>
  <c r="AF2616" i="1"/>
  <c r="AE2616" i="1"/>
  <c r="AD2616" i="1"/>
  <c r="AC2616" i="1"/>
  <c r="AU2615" i="1"/>
  <c r="AT2615" i="1"/>
  <c r="AS2615" i="1"/>
  <c r="AR2615" i="1"/>
  <c r="AO2615" i="1"/>
  <c r="AN2615" i="1"/>
  <c r="AM2615" i="1"/>
  <c r="AP2615" i="1" s="1"/>
  <c r="AL2615" i="1"/>
  <c r="AJ2615" i="1"/>
  <c r="AI2615" i="1"/>
  <c r="AH2615" i="1"/>
  <c r="AG2615" i="1"/>
  <c r="AF2615" i="1"/>
  <c r="AE2615" i="1"/>
  <c r="AD2615" i="1"/>
  <c r="AC2615" i="1"/>
  <c r="AU2614" i="1"/>
  <c r="AT2614" i="1"/>
  <c r="AS2614" i="1"/>
  <c r="AP2614" i="1"/>
  <c r="AN2614" i="1"/>
  <c r="AM2614" i="1"/>
  <c r="AR2614" i="1" s="1"/>
  <c r="AL2614" i="1"/>
  <c r="AJ2614" i="1"/>
  <c r="AI2614" i="1"/>
  <c r="AH2614" i="1"/>
  <c r="AG2614" i="1"/>
  <c r="AF2614" i="1"/>
  <c r="AE2614" i="1"/>
  <c r="AD2614" i="1"/>
  <c r="AC2614" i="1"/>
  <c r="AU2613" i="1"/>
  <c r="AT2613" i="1"/>
  <c r="AS2613" i="1"/>
  <c r="AR2613" i="1"/>
  <c r="AO2613" i="1"/>
  <c r="AN2613" i="1"/>
  <c r="AM2613" i="1"/>
  <c r="AP2613" i="1" s="1"/>
  <c r="AL2613" i="1"/>
  <c r="AJ2613" i="1"/>
  <c r="AI2613" i="1"/>
  <c r="AH2613" i="1"/>
  <c r="AG2613" i="1"/>
  <c r="AF2613" i="1"/>
  <c r="AE2613" i="1"/>
  <c r="AD2613" i="1"/>
  <c r="AC2613" i="1"/>
  <c r="AU2612" i="1"/>
  <c r="AT2612" i="1"/>
  <c r="AS2612" i="1"/>
  <c r="AP2612" i="1"/>
  <c r="AN2612" i="1"/>
  <c r="AM2612" i="1"/>
  <c r="AR2612" i="1" s="1"/>
  <c r="AL2612" i="1"/>
  <c r="AJ2612" i="1"/>
  <c r="AI2612" i="1"/>
  <c r="AH2612" i="1"/>
  <c r="AG2612" i="1"/>
  <c r="AF2612" i="1"/>
  <c r="AE2612" i="1"/>
  <c r="AD2612" i="1"/>
  <c r="AC2612" i="1"/>
  <c r="AU2611" i="1"/>
  <c r="AT2611" i="1"/>
  <c r="AS2611" i="1"/>
  <c r="AR2611" i="1"/>
  <c r="AO2611" i="1"/>
  <c r="AN2611" i="1"/>
  <c r="AM2611" i="1"/>
  <c r="AP2611" i="1" s="1"/>
  <c r="AL2611" i="1"/>
  <c r="AJ2611" i="1"/>
  <c r="AI2611" i="1"/>
  <c r="AH2611" i="1"/>
  <c r="AG2611" i="1"/>
  <c r="AF2611" i="1"/>
  <c r="AE2611" i="1"/>
  <c r="AD2611" i="1"/>
  <c r="AC2611" i="1"/>
  <c r="AU2610" i="1"/>
  <c r="AT2610" i="1"/>
  <c r="AS2610" i="1"/>
  <c r="AP2610" i="1"/>
  <c r="AN2610" i="1"/>
  <c r="AM2610" i="1"/>
  <c r="AR2610" i="1" s="1"/>
  <c r="AL2610" i="1"/>
  <c r="AJ2610" i="1"/>
  <c r="AI2610" i="1"/>
  <c r="AH2610" i="1"/>
  <c r="AG2610" i="1"/>
  <c r="AF2610" i="1"/>
  <c r="AE2610" i="1"/>
  <c r="AD2610" i="1"/>
  <c r="AC2610" i="1"/>
  <c r="AU2609" i="1"/>
  <c r="AT2609" i="1"/>
  <c r="AS2609" i="1"/>
  <c r="AR2609" i="1"/>
  <c r="AO2609" i="1"/>
  <c r="AN2609" i="1"/>
  <c r="AM2609" i="1"/>
  <c r="AP2609" i="1" s="1"/>
  <c r="AL2609" i="1"/>
  <c r="AJ2609" i="1"/>
  <c r="AI2609" i="1"/>
  <c r="AH2609" i="1"/>
  <c r="AG2609" i="1"/>
  <c r="AF2609" i="1"/>
  <c r="AE2609" i="1"/>
  <c r="AD2609" i="1"/>
  <c r="AC2609" i="1"/>
  <c r="AU2608" i="1"/>
  <c r="AT2608" i="1"/>
  <c r="AS2608" i="1"/>
  <c r="AP2608" i="1"/>
  <c r="AN2608" i="1"/>
  <c r="AM2608" i="1"/>
  <c r="AR2608" i="1" s="1"/>
  <c r="AL2608" i="1"/>
  <c r="AJ2608" i="1"/>
  <c r="AI2608" i="1"/>
  <c r="AH2608" i="1"/>
  <c r="AG2608" i="1"/>
  <c r="AF2608" i="1"/>
  <c r="AE2608" i="1"/>
  <c r="AD2608" i="1"/>
  <c r="AC2608" i="1"/>
  <c r="AU2607" i="1"/>
  <c r="AT2607" i="1"/>
  <c r="AS2607" i="1"/>
  <c r="AR2607" i="1"/>
  <c r="AO2607" i="1"/>
  <c r="AN2607" i="1"/>
  <c r="AM2607" i="1"/>
  <c r="AP2607" i="1" s="1"/>
  <c r="AL2607" i="1"/>
  <c r="AJ2607" i="1"/>
  <c r="AI2607" i="1"/>
  <c r="AH2607" i="1"/>
  <c r="AG2607" i="1"/>
  <c r="AF2607" i="1"/>
  <c r="AE2607" i="1"/>
  <c r="AD2607" i="1"/>
  <c r="AC2607" i="1"/>
  <c r="AU2606" i="1"/>
  <c r="AT2606" i="1"/>
  <c r="AS2606" i="1"/>
  <c r="AP2606" i="1"/>
  <c r="AN2606" i="1"/>
  <c r="AM2606" i="1"/>
  <c r="AR2606" i="1" s="1"/>
  <c r="AL2606" i="1"/>
  <c r="AJ2606" i="1"/>
  <c r="AI2606" i="1"/>
  <c r="AH2606" i="1"/>
  <c r="AG2606" i="1"/>
  <c r="AF2606" i="1"/>
  <c r="AE2606" i="1"/>
  <c r="AD2606" i="1"/>
  <c r="AC2606" i="1"/>
  <c r="AU2605" i="1"/>
  <c r="AT2605" i="1"/>
  <c r="AS2605" i="1"/>
  <c r="AR2605" i="1"/>
  <c r="AO2605" i="1"/>
  <c r="AN2605" i="1"/>
  <c r="AM2605" i="1"/>
  <c r="AP2605" i="1" s="1"/>
  <c r="AL2605" i="1"/>
  <c r="AJ2605" i="1"/>
  <c r="AI2605" i="1"/>
  <c r="AH2605" i="1"/>
  <c r="AG2605" i="1"/>
  <c r="AF2605" i="1"/>
  <c r="AE2605" i="1"/>
  <c r="AD2605" i="1"/>
  <c r="AC2605" i="1"/>
  <c r="AU2604" i="1"/>
  <c r="AT2604" i="1"/>
  <c r="AS2604" i="1"/>
  <c r="AP2604" i="1"/>
  <c r="AN2604" i="1"/>
  <c r="AM2604" i="1"/>
  <c r="AR2604" i="1" s="1"/>
  <c r="AL2604" i="1"/>
  <c r="AJ2604" i="1"/>
  <c r="AI2604" i="1"/>
  <c r="AH2604" i="1"/>
  <c r="AG2604" i="1"/>
  <c r="AF2604" i="1"/>
  <c r="AE2604" i="1"/>
  <c r="AD2604" i="1"/>
  <c r="AC2604" i="1"/>
  <c r="AU2603" i="1"/>
  <c r="AT2603" i="1"/>
  <c r="AS2603" i="1"/>
  <c r="AR2603" i="1"/>
  <c r="AO2603" i="1"/>
  <c r="AN2603" i="1"/>
  <c r="AM2603" i="1"/>
  <c r="AP2603" i="1" s="1"/>
  <c r="AL2603" i="1"/>
  <c r="AJ2603" i="1"/>
  <c r="AI2603" i="1"/>
  <c r="AH2603" i="1"/>
  <c r="AG2603" i="1"/>
  <c r="AF2603" i="1"/>
  <c r="AE2603" i="1"/>
  <c r="AD2603" i="1"/>
  <c r="AC2603" i="1"/>
  <c r="AU2602" i="1"/>
  <c r="AT2602" i="1"/>
  <c r="AS2602" i="1"/>
  <c r="AP2602" i="1"/>
  <c r="AN2602" i="1"/>
  <c r="AM2602" i="1"/>
  <c r="AR2602" i="1" s="1"/>
  <c r="AL2602" i="1"/>
  <c r="AJ2602" i="1"/>
  <c r="AI2602" i="1"/>
  <c r="AH2602" i="1"/>
  <c r="AG2602" i="1"/>
  <c r="AF2602" i="1"/>
  <c r="AE2602" i="1"/>
  <c r="AD2602" i="1"/>
  <c r="AC2602" i="1"/>
  <c r="AU2601" i="1"/>
  <c r="AT2601" i="1"/>
  <c r="AS2601" i="1"/>
  <c r="AR2601" i="1"/>
  <c r="AO2601" i="1"/>
  <c r="AN2601" i="1"/>
  <c r="AM2601" i="1"/>
  <c r="AP2601" i="1" s="1"/>
  <c r="AL2601" i="1"/>
  <c r="AJ2601" i="1"/>
  <c r="AI2601" i="1"/>
  <c r="AH2601" i="1"/>
  <c r="AG2601" i="1"/>
  <c r="AF2601" i="1"/>
  <c r="AE2601" i="1"/>
  <c r="AD2601" i="1"/>
  <c r="AC2601" i="1"/>
  <c r="AU2600" i="1"/>
  <c r="AT2600" i="1"/>
  <c r="AS2600" i="1"/>
  <c r="AP2600" i="1"/>
  <c r="AN2600" i="1"/>
  <c r="AM2600" i="1"/>
  <c r="AR2600" i="1" s="1"/>
  <c r="AL2600" i="1"/>
  <c r="AJ2600" i="1"/>
  <c r="AI2600" i="1"/>
  <c r="AH2600" i="1"/>
  <c r="AG2600" i="1"/>
  <c r="AF2600" i="1"/>
  <c r="AE2600" i="1"/>
  <c r="AD2600" i="1"/>
  <c r="AC2600" i="1"/>
  <c r="AU2599" i="1"/>
  <c r="AT2599" i="1"/>
  <c r="AS2599" i="1"/>
  <c r="AR2599" i="1"/>
  <c r="AO2599" i="1"/>
  <c r="AN2599" i="1"/>
  <c r="AM2599" i="1"/>
  <c r="AP2599" i="1" s="1"/>
  <c r="AL2599" i="1"/>
  <c r="AJ2599" i="1"/>
  <c r="AI2599" i="1"/>
  <c r="AH2599" i="1"/>
  <c r="AG2599" i="1"/>
  <c r="AF2599" i="1"/>
  <c r="AE2599" i="1"/>
  <c r="AD2599" i="1"/>
  <c r="AC2599" i="1"/>
  <c r="AU2598" i="1"/>
  <c r="AT2598" i="1"/>
  <c r="AS2598" i="1"/>
  <c r="AN2598" i="1"/>
  <c r="AM2598" i="1"/>
  <c r="AR2598" i="1" s="1"/>
  <c r="AL2598" i="1"/>
  <c r="AJ2598" i="1"/>
  <c r="AI2598" i="1"/>
  <c r="AH2598" i="1"/>
  <c r="AG2598" i="1"/>
  <c r="AF2598" i="1"/>
  <c r="AE2598" i="1"/>
  <c r="AD2598" i="1"/>
  <c r="AC2598" i="1"/>
  <c r="AU2597" i="1"/>
  <c r="AT2597" i="1"/>
  <c r="AS2597" i="1"/>
  <c r="AR2597" i="1"/>
  <c r="AO2597" i="1"/>
  <c r="AN2597" i="1"/>
  <c r="AM2597" i="1"/>
  <c r="AP2597" i="1" s="1"/>
  <c r="AL2597" i="1"/>
  <c r="AJ2597" i="1"/>
  <c r="AI2597" i="1"/>
  <c r="AH2597" i="1"/>
  <c r="AG2597" i="1"/>
  <c r="AF2597" i="1"/>
  <c r="AE2597" i="1"/>
  <c r="AD2597" i="1"/>
  <c r="AC2597" i="1"/>
  <c r="AU2596" i="1"/>
  <c r="AT2596" i="1"/>
  <c r="AS2596" i="1"/>
  <c r="AN2596" i="1"/>
  <c r="AM2596" i="1"/>
  <c r="AR2596" i="1" s="1"/>
  <c r="AL2596" i="1"/>
  <c r="AJ2596" i="1"/>
  <c r="AI2596" i="1"/>
  <c r="AH2596" i="1"/>
  <c r="AG2596" i="1"/>
  <c r="AF2596" i="1"/>
  <c r="AE2596" i="1"/>
  <c r="AD2596" i="1"/>
  <c r="AC2596" i="1"/>
  <c r="AU2595" i="1"/>
  <c r="AT2595" i="1"/>
  <c r="AS2595" i="1"/>
  <c r="AR2595" i="1"/>
  <c r="AO2595" i="1"/>
  <c r="AN2595" i="1"/>
  <c r="AM2595" i="1"/>
  <c r="AP2595" i="1" s="1"/>
  <c r="AL2595" i="1"/>
  <c r="AJ2595" i="1"/>
  <c r="AI2595" i="1"/>
  <c r="AH2595" i="1"/>
  <c r="AG2595" i="1"/>
  <c r="AF2595" i="1"/>
  <c r="AE2595" i="1"/>
  <c r="AD2595" i="1"/>
  <c r="AC2595" i="1"/>
  <c r="AU2594" i="1"/>
  <c r="AT2594" i="1"/>
  <c r="AS2594" i="1"/>
  <c r="AN2594" i="1"/>
  <c r="AM2594" i="1"/>
  <c r="AR2594" i="1" s="1"/>
  <c r="AL2594" i="1"/>
  <c r="AJ2594" i="1"/>
  <c r="AI2594" i="1"/>
  <c r="AH2594" i="1"/>
  <c r="AG2594" i="1"/>
  <c r="AF2594" i="1"/>
  <c r="AE2594" i="1"/>
  <c r="AD2594" i="1"/>
  <c r="AC2594" i="1"/>
  <c r="AU2593" i="1"/>
  <c r="AT2593" i="1"/>
  <c r="AS2593" i="1"/>
  <c r="AR2593" i="1"/>
  <c r="AO2593" i="1"/>
  <c r="AN2593" i="1"/>
  <c r="AM2593" i="1"/>
  <c r="AP2593" i="1" s="1"/>
  <c r="AL2593" i="1"/>
  <c r="AJ2593" i="1"/>
  <c r="AI2593" i="1"/>
  <c r="AH2593" i="1"/>
  <c r="AG2593" i="1"/>
  <c r="AF2593" i="1"/>
  <c r="AE2593" i="1"/>
  <c r="AD2593" i="1"/>
  <c r="AC2593" i="1"/>
  <c r="AU2592" i="1"/>
  <c r="AT2592" i="1"/>
  <c r="AS2592" i="1"/>
  <c r="AN2592" i="1"/>
  <c r="AM2592" i="1"/>
  <c r="AR2592" i="1" s="1"/>
  <c r="AL2592" i="1"/>
  <c r="AJ2592" i="1"/>
  <c r="AI2592" i="1"/>
  <c r="AH2592" i="1"/>
  <c r="AG2592" i="1"/>
  <c r="AF2592" i="1"/>
  <c r="AE2592" i="1"/>
  <c r="AD2592" i="1"/>
  <c r="AC2592" i="1"/>
  <c r="AU2591" i="1"/>
  <c r="AT2591" i="1"/>
  <c r="AS2591" i="1"/>
  <c r="AR2591" i="1"/>
  <c r="AO2591" i="1"/>
  <c r="AN2591" i="1"/>
  <c r="AM2591" i="1"/>
  <c r="AP2591" i="1" s="1"/>
  <c r="AL2591" i="1"/>
  <c r="AJ2591" i="1"/>
  <c r="AI2591" i="1"/>
  <c r="AH2591" i="1"/>
  <c r="AG2591" i="1"/>
  <c r="AF2591" i="1"/>
  <c r="AE2591" i="1"/>
  <c r="AD2591" i="1"/>
  <c r="AC2591" i="1"/>
  <c r="AU2590" i="1"/>
  <c r="AT2590" i="1"/>
  <c r="AS2590" i="1"/>
  <c r="AN2590" i="1"/>
  <c r="AM2590" i="1"/>
  <c r="AR2590" i="1" s="1"/>
  <c r="AL2590" i="1"/>
  <c r="AJ2590" i="1"/>
  <c r="AI2590" i="1"/>
  <c r="AH2590" i="1"/>
  <c r="AG2590" i="1"/>
  <c r="AF2590" i="1"/>
  <c r="AE2590" i="1"/>
  <c r="AD2590" i="1"/>
  <c r="AC2590" i="1"/>
  <c r="AU2589" i="1"/>
  <c r="AT2589" i="1"/>
  <c r="AS2589" i="1"/>
  <c r="AR2589" i="1"/>
  <c r="AO2589" i="1"/>
  <c r="AN2589" i="1"/>
  <c r="AM2589" i="1"/>
  <c r="AP2589" i="1" s="1"/>
  <c r="AL2589" i="1"/>
  <c r="AJ2589" i="1"/>
  <c r="AI2589" i="1"/>
  <c r="AH2589" i="1"/>
  <c r="AG2589" i="1"/>
  <c r="AF2589" i="1"/>
  <c r="AE2589" i="1"/>
  <c r="AD2589" i="1"/>
  <c r="AC2589" i="1"/>
  <c r="AU2588" i="1"/>
  <c r="AT2588" i="1"/>
  <c r="AS2588" i="1"/>
  <c r="AN2588" i="1"/>
  <c r="AM2588" i="1"/>
  <c r="AR2588" i="1" s="1"/>
  <c r="AL2588" i="1"/>
  <c r="AJ2588" i="1"/>
  <c r="AI2588" i="1"/>
  <c r="AH2588" i="1"/>
  <c r="AG2588" i="1"/>
  <c r="AF2588" i="1"/>
  <c r="AE2588" i="1"/>
  <c r="AD2588" i="1"/>
  <c r="AC2588" i="1"/>
  <c r="AU2587" i="1"/>
  <c r="AT2587" i="1"/>
  <c r="AS2587" i="1"/>
  <c r="AR2587" i="1"/>
  <c r="AO2587" i="1"/>
  <c r="AN2587" i="1"/>
  <c r="AM2587" i="1"/>
  <c r="AP2587" i="1" s="1"/>
  <c r="AL2587" i="1"/>
  <c r="AJ2587" i="1"/>
  <c r="AI2587" i="1"/>
  <c r="AH2587" i="1"/>
  <c r="AG2587" i="1"/>
  <c r="AF2587" i="1"/>
  <c r="AE2587" i="1"/>
  <c r="AD2587" i="1"/>
  <c r="AC2587" i="1"/>
  <c r="AU2586" i="1"/>
  <c r="AT2586" i="1"/>
  <c r="AS2586" i="1"/>
  <c r="AN2586" i="1"/>
  <c r="AM2586" i="1"/>
  <c r="AR2586" i="1" s="1"/>
  <c r="AL2586" i="1"/>
  <c r="AJ2586" i="1"/>
  <c r="AI2586" i="1"/>
  <c r="AH2586" i="1"/>
  <c r="AG2586" i="1"/>
  <c r="AF2586" i="1"/>
  <c r="AE2586" i="1"/>
  <c r="AD2586" i="1"/>
  <c r="AC2586" i="1"/>
  <c r="AU2585" i="1"/>
  <c r="AT2585" i="1"/>
  <c r="AS2585" i="1"/>
  <c r="AR2585" i="1"/>
  <c r="AO2585" i="1"/>
  <c r="AN2585" i="1"/>
  <c r="AM2585" i="1"/>
  <c r="AP2585" i="1" s="1"/>
  <c r="AL2585" i="1"/>
  <c r="AJ2585" i="1"/>
  <c r="AI2585" i="1"/>
  <c r="AH2585" i="1"/>
  <c r="AG2585" i="1"/>
  <c r="AF2585" i="1"/>
  <c r="AE2585" i="1"/>
  <c r="AD2585" i="1"/>
  <c r="AC2585" i="1"/>
  <c r="AU2584" i="1"/>
  <c r="AT2584" i="1"/>
  <c r="AS2584" i="1"/>
  <c r="AN2584" i="1"/>
  <c r="AM2584" i="1"/>
  <c r="AR2584" i="1" s="1"/>
  <c r="AL2584" i="1"/>
  <c r="AJ2584" i="1"/>
  <c r="AI2584" i="1"/>
  <c r="AH2584" i="1"/>
  <c r="AG2584" i="1"/>
  <c r="AF2584" i="1"/>
  <c r="AE2584" i="1"/>
  <c r="AD2584" i="1"/>
  <c r="AC2584" i="1"/>
  <c r="AU2583" i="1"/>
  <c r="AT2583" i="1"/>
  <c r="AS2583" i="1"/>
  <c r="AR2583" i="1"/>
  <c r="AO2583" i="1"/>
  <c r="AN2583" i="1"/>
  <c r="AM2583" i="1"/>
  <c r="AP2583" i="1" s="1"/>
  <c r="AL2583" i="1"/>
  <c r="AJ2583" i="1"/>
  <c r="AI2583" i="1"/>
  <c r="AH2583" i="1"/>
  <c r="AG2583" i="1"/>
  <c r="AF2583" i="1"/>
  <c r="AE2583" i="1"/>
  <c r="AD2583" i="1"/>
  <c r="AC2583" i="1"/>
  <c r="AU2582" i="1"/>
  <c r="AT2582" i="1"/>
  <c r="AS2582" i="1"/>
  <c r="AN2582" i="1"/>
  <c r="AM2582" i="1"/>
  <c r="AR2582" i="1" s="1"/>
  <c r="AL2582" i="1"/>
  <c r="AJ2582" i="1"/>
  <c r="AI2582" i="1"/>
  <c r="AH2582" i="1"/>
  <c r="AG2582" i="1"/>
  <c r="AF2582" i="1"/>
  <c r="AE2582" i="1"/>
  <c r="AD2582" i="1"/>
  <c r="AC2582" i="1"/>
  <c r="AU2581" i="1"/>
  <c r="AT2581" i="1"/>
  <c r="AS2581" i="1"/>
  <c r="AR2581" i="1"/>
  <c r="AO2581" i="1"/>
  <c r="AN2581" i="1"/>
  <c r="AM2581" i="1"/>
  <c r="AP2581" i="1" s="1"/>
  <c r="AL2581" i="1"/>
  <c r="AJ2581" i="1"/>
  <c r="AI2581" i="1"/>
  <c r="AH2581" i="1"/>
  <c r="AG2581" i="1"/>
  <c r="AF2581" i="1"/>
  <c r="AE2581" i="1"/>
  <c r="AD2581" i="1"/>
  <c r="AC2581" i="1"/>
  <c r="AU2580" i="1"/>
  <c r="AT2580" i="1"/>
  <c r="AS2580" i="1"/>
  <c r="AN2580" i="1"/>
  <c r="AM2580" i="1"/>
  <c r="AR2580" i="1" s="1"/>
  <c r="AL2580" i="1"/>
  <c r="AJ2580" i="1"/>
  <c r="AI2580" i="1"/>
  <c r="AH2580" i="1"/>
  <c r="AG2580" i="1"/>
  <c r="AF2580" i="1"/>
  <c r="AE2580" i="1"/>
  <c r="AD2580" i="1"/>
  <c r="AC2580" i="1"/>
  <c r="AU2579" i="1"/>
  <c r="AT2579" i="1"/>
  <c r="AS2579" i="1"/>
  <c r="AR2579" i="1"/>
  <c r="AO2579" i="1"/>
  <c r="AN2579" i="1"/>
  <c r="AM2579" i="1"/>
  <c r="AP2579" i="1" s="1"/>
  <c r="AL2579" i="1"/>
  <c r="AJ2579" i="1"/>
  <c r="AI2579" i="1"/>
  <c r="AH2579" i="1"/>
  <c r="AG2579" i="1"/>
  <c r="AF2579" i="1"/>
  <c r="AE2579" i="1"/>
  <c r="AD2579" i="1"/>
  <c r="AC2579" i="1"/>
  <c r="AU2578" i="1"/>
  <c r="AT2578" i="1"/>
  <c r="AS2578" i="1"/>
  <c r="AN2578" i="1"/>
  <c r="AM2578" i="1"/>
  <c r="AR2578" i="1" s="1"/>
  <c r="AL2578" i="1"/>
  <c r="AJ2578" i="1"/>
  <c r="AI2578" i="1"/>
  <c r="AH2578" i="1"/>
  <c r="AG2578" i="1"/>
  <c r="AF2578" i="1"/>
  <c r="AE2578" i="1"/>
  <c r="AD2578" i="1"/>
  <c r="AC2578" i="1"/>
  <c r="AU2577" i="1"/>
  <c r="AT2577" i="1"/>
  <c r="AS2577" i="1"/>
  <c r="AR2577" i="1"/>
  <c r="AO2577" i="1"/>
  <c r="AN2577" i="1"/>
  <c r="AM2577" i="1"/>
  <c r="AP2577" i="1" s="1"/>
  <c r="AL2577" i="1"/>
  <c r="AJ2577" i="1"/>
  <c r="AI2577" i="1"/>
  <c r="AH2577" i="1"/>
  <c r="AG2577" i="1"/>
  <c r="AF2577" i="1"/>
  <c r="AE2577" i="1"/>
  <c r="AD2577" i="1"/>
  <c r="AC2577" i="1"/>
  <c r="AU2576" i="1"/>
  <c r="AT2576" i="1"/>
  <c r="AS2576" i="1"/>
  <c r="AN2576" i="1"/>
  <c r="AM2576" i="1"/>
  <c r="AR2576" i="1" s="1"/>
  <c r="AL2576" i="1"/>
  <c r="AJ2576" i="1"/>
  <c r="AI2576" i="1"/>
  <c r="AH2576" i="1"/>
  <c r="AG2576" i="1"/>
  <c r="AF2576" i="1"/>
  <c r="AE2576" i="1"/>
  <c r="AD2576" i="1"/>
  <c r="AC2576" i="1"/>
  <c r="AU2575" i="1"/>
  <c r="AT2575" i="1"/>
  <c r="AS2575" i="1"/>
  <c r="AR2575" i="1"/>
  <c r="AO2575" i="1"/>
  <c r="AN2575" i="1"/>
  <c r="AM2575" i="1"/>
  <c r="AP2575" i="1" s="1"/>
  <c r="AL2575" i="1"/>
  <c r="AJ2575" i="1"/>
  <c r="AI2575" i="1"/>
  <c r="AH2575" i="1"/>
  <c r="AG2575" i="1"/>
  <c r="AF2575" i="1"/>
  <c r="AE2575" i="1"/>
  <c r="AD2575" i="1"/>
  <c r="AC2575" i="1"/>
  <c r="AU2574" i="1"/>
  <c r="AT2574" i="1"/>
  <c r="AS2574" i="1"/>
  <c r="AN2574" i="1"/>
  <c r="AM2574" i="1"/>
  <c r="AR2574" i="1" s="1"/>
  <c r="AL2574" i="1"/>
  <c r="AJ2574" i="1"/>
  <c r="AI2574" i="1"/>
  <c r="AH2574" i="1"/>
  <c r="AG2574" i="1"/>
  <c r="AF2574" i="1"/>
  <c r="AE2574" i="1"/>
  <c r="AD2574" i="1"/>
  <c r="AC2574" i="1"/>
  <c r="AU2573" i="1"/>
  <c r="AT2573" i="1"/>
  <c r="AS2573" i="1"/>
  <c r="AR2573" i="1"/>
  <c r="AO2573" i="1"/>
  <c r="AN2573" i="1"/>
  <c r="AM2573" i="1"/>
  <c r="AP2573" i="1" s="1"/>
  <c r="AL2573" i="1"/>
  <c r="AJ2573" i="1"/>
  <c r="AI2573" i="1"/>
  <c r="AH2573" i="1"/>
  <c r="AG2573" i="1"/>
  <c r="AF2573" i="1"/>
  <c r="AE2573" i="1"/>
  <c r="AD2573" i="1"/>
  <c r="AC2573" i="1"/>
  <c r="AU2572" i="1"/>
  <c r="AT2572" i="1"/>
  <c r="AS2572" i="1"/>
  <c r="AN2572" i="1"/>
  <c r="AM2572" i="1"/>
  <c r="AR2572" i="1" s="1"/>
  <c r="AL2572" i="1"/>
  <c r="AJ2572" i="1"/>
  <c r="AI2572" i="1"/>
  <c r="AH2572" i="1"/>
  <c r="AG2572" i="1"/>
  <c r="AF2572" i="1"/>
  <c r="AE2572" i="1"/>
  <c r="AD2572" i="1"/>
  <c r="AC2572" i="1"/>
  <c r="AU2571" i="1"/>
  <c r="AT2571" i="1"/>
  <c r="AS2571" i="1"/>
  <c r="AR2571" i="1"/>
  <c r="AO2571" i="1"/>
  <c r="AN2571" i="1"/>
  <c r="AM2571" i="1"/>
  <c r="AP2571" i="1" s="1"/>
  <c r="AL2571" i="1"/>
  <c r="AJ2571" i="1"/>
  <c r="AI2571" i="1"/>
  <c r="AH2571" i="1"/>
  <c r="AG2571" i="1"/>
  <c r="AF2571" i="1"/>
  <c r="AE2571" i="1"/>
  <c r="AD2571" i="1"/>
  <c r="AC2571" i="1"/>
  <c r="AU2570" i="1"/>
  <c r="AT2570" i="1"/>
  <c r="AS2570" i="1"/>
  <c r="AN2570" i="1"/>
  <c r="AM2570" i="1"/>
  <c r="AR2570" i="1" s="1"/>
  <c r="AL2570" i="1"/>
  <c r="AJ2570" i="1"/>
  <c r="AI2570" i="1"/>
  <c r="AH2570" i="1"/>
  <c r="AG2570" i="1"/>
  <c r="AF2570" i="1"/>
  <c r="AE2570" i="1"/>
  <c r="AD2570" i="1"/>
  <c r="AC2570" i="1"/>
  <c r="AU2569" i="1"/>
  <c r="AT2569" i="1"/>
  <c r="AS2569" i="1"/>
  <c r="AR2569" i="1"/>
  <c r="AO2569" i="1"/>
  <c r="AN2569" i="1"/>
  <c r="AM2569" i="1"/>
  <c r="AP2569" i="1" s="1"/>
  <c r="AL2569" i="1"/>
  <c r="AJ2569" i="1"/>
  <c r="AI2569" i="1"/>
  <c r="AH2569" i="1"/>
  <c r="AG2569" i="1"/>
  <c r="AF2569" i="1"/>
  <c r="AE2569" i="1"/>
  <c r="AD2569" i="1"/>
  <c r="AC2569" i="1"/>
  <c r="AU2568" i="1"/>
  <c r="AT2568" i="1"/>
  <c r="AS2568" i="1"/>
  <c r="AN2568" i="1"/>
  <c r="AM2568" i="1"/>
  <c r="AR2568" i="1" s="1"/>
  <c r="AL2568" i="1"/>
  <c r="AJ2568" i="1"/>
  <c r="AI2568" i="1"/>
  <c r="AH2568" i="1"/>
  <c r="AG2568" i="1"/>
  <c r="AF2568" i="1"/>
  <c r="AE2568" i="1"/>
  <c r="AD2568" i="1"/>
  <c r="AC2568" i="1"/>
  <c r="AU2567" i="1"/>
  <c r="AT2567" i="1"/>
  <c r="AS2567" i="1"/>
  <c r="AR2567" i="1"/>
  <c r="AO2567" i="1"/>
  <c r="AN2567" i="1"/>
  <c r="AM2567" i="1"/>
  <c r="AP2567" i="1" s="1"/>
  <c r="AL2567" i="1"/>
  <c r="AJ2567" i="1"/>
  <c r="AI2567" i="1"/>
  <c r="AH2567" i="1"/>
  <c r="AG2567" i="1"/>
  <c r="AF2567" i="1"/>
  <c r="AE2567" i="1"/>
  <c r="AD2567" i="1"/>
  <c r="AC2567" i="1"/>
  <c r="AU2566" i="1"/>
  <c r="AT2566" i="1"/>
  <c r="AS2566" i="1"/>
  <c r="AN2566" i="1"/>
  <c r="AM2566" i="1"/>
  <c r="AR2566" i="1" s="1"/>
  <c r="AL2566" i="1"/>
  <c r="AJ2566" i="1"/>
  <c r="AI2566" i="1"/>
  <c r="AH2566" i="1"/>
  <c r="AG2566" i="1"/>
  <c r="AF2566" i="1"/>
  <c r="AE2566" i="1"/>
  <c r="AD2566" i="1"/>
  <c r="AC2566" i="1"/>
  <c r="AU2565" i="1"/>
  <c r="AT2565" i="1"/>
  <c r="AS2565" i="1"/>
  <c r="AR2565" i="1"/>
  <c r="AO2565" i="1"/>
  <c r="AN2565" i="1"/>
  <c r="AM2565" i="1"/>
  <c r="AP2565" i="1" s="1"/>
  <c r="AL2565" i="1"/>
  <c r="AJ2565" i="1"/>
  <c r="AI2565" i="1"/>
  <c r="AH2565" i="1"/>
  <c r="AG2565" i="1"/>
  <c r="AF2565" i="1"/>
  <c r="AE2565" i="1"/>
  <c r="AD2565" i="1"/>
  <c r="AC2565" i="1"/>
  <c r="AU2564" i="1"/>
  <c r="AT2564" i="1"/>
  <c r="AS2564" i="1"/>
  <c r="AN2564" i="1"/>
  <c r="AM2564" i="1"/>
  <c r="AR2564" i="1" s="1"/>
  <c r="AL2564" i="1"/>
  <c r="AJ2564" i="1"/>
  <c r="AI2564" i="1"/>
  <c r="AH2564" i="1"/>
  <c r="AG2564" i="1"/>
  <c r="AF2564" i="1"/>
  <c r="AE2564" i="1"/>
  <c r="AD2564" i="1"/>
  <c r="AC2564" i="1"/>
  <c r="AU2563" i="1"/>
  <c r="AT2563" i="1"/>
  <c r="AS2563" i="1"/>
  <c r="AR2563" i="1"/>
  <c r="AO2563" i="1"/>
  <c r="AN2563" i="1"/>
  <c r="AM2563" i="1"/>
  <c r="AP2563" i="1" s="1"/>
  <c r="AL2563" i="1"/>
  <c r="AJ2563" i="1"/>
  <c r="AI2563" i="1"/>
  <c r="AH2563" i="1"/>
  <c r="AG2563" i="1"/>
  <c r="AF2563" i="1"/>
  <c r="AE2563" i="1"/>
  <c r="AD2563" i="1"/>
  <c r="AC2563" i="1"/>
  <c r="AU2562" i="1"/>
  <c r="AT2562" i="1"/>
  <c r="AS2562" i="1"/>
  <c r="AN2562" i="1"/>
  <c r="AM2562" i="1"/>
  <c r="AR2562" i="1" s="1"/>
  <c r="AL2562" i="1"/>
  <c r="AJ2562" i="1"/>
  <c r="AI2562" i="1"/>
  <c r="AH2562" i="1"/>
  <c r="AG2562" i="1"/>
  <c r="AF2562" i="1"/>
  <c r="AE2562" i="1"/>
  <c r="AD2562" i="1"/>
  <c r="AC2562" i="1"/>
  <c r="AU2561" i="1"/>
  <c r="AT2561" i="1"/>
  <c r="AS2561" i="1"/>
  <c r="AR2561" i="1"/>
  <c r="AO2561" i="1"/>
  <c r="AN2561" i="1"/>
  <c r="AM2561" i="1"/>
  <c r="AP2561" i="1" s="1"/>
  <c r="AL2561" i="1"/>
  <c r="AJ2561" i="1"/>
  <c r="AI2561" i="1"/>
  <c r="AH2561" i="1"/>
  <c r="AG2561" i="1"/>
  <c r="AF2561" i="1"/>
  <c r="AE2561" i="1"/>
  <c r="AD2561" i="1"/>
  <c r="AC2561" i="1"/>
  <c r="AU2560" i="1"/>
  <c r="AT2560" i="1"/>
  <c r="AS2560" i="1"/>
  <c r="AN2560" i="1"/>
  <c r="AM2560" i="1"/>
  <c r="AR2560" i="1" s="1"/>
  <c r="AL2560" i="1"/>
  <c r="AJ2560" i="1"/>
  <c r="AI2560" i="1"/>
  <c r="AH2560" i="1"/>
  <c r="AG2560" i="1"/>
  <c r="AF2560" i="1"/>
  <c r="AE2560" i="1"/>
  <c r="AD2560" i="1"/>
  <c r="AC2560" i="1"/>
  <c r="AU2559" i="1"/>
  <c r="AT2559" i="1"/>
  <c r="AS2559" i="1"/>
  <c r="AR2559" i="1"/>
  <c r="AO2559" i="1"/>
  <c r="AN2559" i="1"/>
  <c r="AM2559" i="1"/>
  <c r="AP2559" i="1" s="1"/>
  <c r="AL2559" i="1"/>
  <c r="AJ2559" i="1"/>
  <c r="AI2559" i="1"/>
  <c r="AH2559" i="1"/>
  <c r="AG2559" i="1"/>
  <c r="AF2559" i="1"/>
  <c r="AE2559" i="1"/>
  <c r="AD2559" i="1"/>
  <c r="AC2559" i="1"/>
  <c r="AU2558" i="1"/>
  <c r="AT2558" i="1"/>
  <c r="AS2558" i="1"/>
  <c r="AN2558" i="1"/>
  <c r="AM2558" i="1"/>
  <c r="AR2558" i="1" s="1"/>
  <c r="AL2558" i="1"/>
  <c r="AJ2558" i="1"/>
  <c r="AI2558" i="1"/>
  <c r="AH2558" i="1"/>
  <c r="AG2558" i="1"/>
  <c r="AF2558" i="1"/>
  <c r="AE2558" i="1"/>
  <c r="AD2558" i="1"/>
  <c r="AC2558" i="1"/>
  <c r="AU2557" i="1"/>
  <c r="AT2557" i="1"/>
  <c r="AS2557" i="1"/>
  <c r="AR2557" i="1"/>
  <c r="AO2557" i="1"/>
  <c r="AN2557" i="1"/>
  <c r="AM2557" i="1"/>
  <c r="AP2557" i="1" s="1"/>
  <c r="AL2557" i="1"/>
  <c r="AJ2557" i="1"/>
  <c r="AI2557" i="1"/>
  <c r="AH2557" i="1"/>
  <c r="AG2557" i="1"/>
  <c r="AF2557" i="1"/>
  <c r="AE2557" i="1"/>
  <c r="AD2557" i="1"/>
  <c r="AC2557" i="1"/>
  <c r="AU2556" i="1"/>
  <c r="AT2556" i="1"/>
  <c r="AS2556" i="1"/>
  <c r="AN2556" i="1"/>
  <c r="AM2556" i="1"/>
  <c r="AR2556" i="1" s="1"/>
  <c r="AL2556" i="1"/>
  <c r="AJ2556" i="1"/>
  <c r="AI2556" i="1"/>
  <c r="AH2556" i="1"/>
  <c r="AG2556" i="1"/>
  <c r="AF2556" i="1"/>
  <c r="AE2556" i="1"/>
  <c r="AD2556" i="1"/>
  <c r="AC2556" i="1"/>
  <c r="AU2555" i="1"/>
  <c r="AT2555" i="1"/>
  <c r="AS2555" i="1"/>
  <c r="AR2555" i="1"/>
  <c r="AO2555" i="1"/>
  <c r="AN2555" i="1"/>
  <c r="AM2555" i="1"/>
  <c r="AP2555" i="1" s="1"/>
  <c r="AL2555" i="1"/>
  <c r="AJ2555" i="1"/>
  <c r="AI2555" i="1"/>
  <c r="AH2555" i="1"/>
  <c r="AG2555" i="1"/>
  <c r="AF2555" i="1"/>
  <c r="AE2555" i="1"/>
  <c r="AD2555" i="1"/>
  <c r="AC2555" i="1"/>
  <c r="AU2554" i="1"/>
  <c r="AT2554" i="1"/>
  <c r="AS2554" i="1"/>
  <c r="AN2554" i="1"/>
  <c r="AM2554" i="1"/>
  <c r="AR2554" i="1" s="1"/>
  <c r="AL2554" i="1"/>
  <c r="AJ2554" i="1"/>
  <c r="AI2554" i="1"/>
  <c r="AH2554" i="1"/>
  <c r="AG2554" i="1"/>
  <c r="AF2554" i="1"/>
  <c r="AE2554" i="1"/>
  <c r="AD2554" i="1"/>
  <c r="AC2554" i="1"/>
  <c r="AU2553" i="1"/>
  <c r="AT2553" i="1"/>
  <c r="AS2553" i="1"/>
  <c r="AR2553" i="1"/>
  <c r="AO2553" i="1"/>
  <c r="AN2553" i="1"/>
  <c r="AM2553" i="1"/>
  <c r="AP2553" i="1" s="1"/>
  <c r="AL2553" i="1"/>
  <c r="AJ2553" i="1"/>
  <c r="AI2553" i="1"/>
  <c r="AH2553" i="1"/>
  <c r="AG2553" i="1"/>
  <c r="AF2553" i="1"/>
  <c r="AE2553" i="1"/>
  <c r="AD2553" i="1"/>
  <c r="AC2553" i="1"/>
  <c r="AU2552" i="1"/>
  <c r="AT2552" i="1"/>
  <c r="AS2552" i="1"/>
  <c r="AN2552" i="1"/>
  <c r="AM2552" i="1"/>
  <c r="AR2552" i="1" s="1"/>
  <c r="AL2552" i="1"/>
  <c r="AJ2552" i="1"/>
  <c r="AI2552" i="1"/>
  <c r="AH2552" i="1"/>
  <c r="AG2552" i="1"/>
  <c r="AF2552" i="1"/>
  <c r="AE2552" i="1"/>
  <c r="AD2552" i="1"/>
  <c r="AC2552" i="1"/>
  <c r="AU2551" i="1"/>
  <c r="AT2551" i="1"/>
  <c r="AS2551" i="1"/>
  <c r="AR2551" i="1"/>
  <c r="AO2551" i="1"/>
  <c r="AN2551" i="1"/>
  <c r="AM2551" i="1"/>
  <c r="AP2551" i="1" s="1"/>
  <c r="AL2551" i="1"/>
  <c r="AJ2551" i="1"/>
  <c r="AI2551" i="1"/>
  <c r="AH2551" i="1"/>
  <c r="AG2551" i="1"/>
  <c r="AF2551" i="1"/>
  <c r="AE2551" i="1"/>
  <c r="AD2551" i="1"/>
  <c r="AC2551" i="1"/>
  <c r="AU2550" i="1"/>
  <c r="AT2550" i="1"/>
  <c r="AS2550" i="1"/>
  <c r="AN2550" i="1"/>
  <c r="AM2550" i="1"/>
  <c r="AR2550" i="1" s="1"/>
  <c r="AL2550" i="1"/>
  <c r="AJ2550" i="1"/>
  <c r="AI2550" i="1"/>
  <c r="AH2550" i="1"/>
  <c r="AG2550" i="1"/>
  <c r="AF2550" i="1"/>
  <c r="AE2550" i="1"/>
  <c r="AD2550" i="1"/>
  <c r="AC2550" i="1"/>
  <c r="AU2549" i="1"/>
  <c r="AT2549" i="1"/>
  <c r="AS2549" i="1"/>
  <c r="AR2549" i="1"/>
  <c r="AO2549" i="1"/>
  <c r="AN2549" i="1"/>
  <c r="AM2549" i="1"/>
  <c r="AP2549" i="1" s="1"/>
  <c r="AL2549" i="1"/>
  <c r="AJ2549" i="1"/>
  <c r="AI2549" i="1"/>
  <c r="AH2549" i="1"/>
  <c r="AG2549" i="1"/>
  <c r="AF2549" i="1"/>
  <c r="AE2549" i="1"/>
  <c r="AD2549" i="1"/>
  <c r="AC2549" i="1"/>
  <c r="AU2548" i="1"/>
  <c r="AT2548" i="1"/>
  <c r="AS2548" i="1"/>
  <c r="AN2548" i="1"/>
  <c r="AM2548" i="1"/>
  <c r="AR2548" i="1" s="1"/>
  <c r="AL2548" i="1"/>
  <c r="AJ2548" i="1"/>
  <c r="AI2548" i="1"/>
  <c r="AH2548" i="1"/>
  <c r="AG2548" i="1"/>
  <c r="AF2548" i="1"/>
  <c r="AE2548" i="1"/>
  <c r="AD2548" i="1"/>
  <c r="AC2548" i="1"/>
  <c r="AU2547" i="1"/>
  <c r="AT2547" i="1"/>
  <c r="AS2547" i="1"/>
  <c r="AR2547" i="1"/>
  <c r="AO2547" i="1"/>
  <c r="AN2547" i="1"/>
  <c r="AM2547" i="1"/>
  <c r="AP2547" i="1" s="1"/>
  <c r="AL2547" i="1"/>
  <c r="AJ2547" i="1"/>
  <c r="AI2547" i="1"/>
  <c r="AH2547" i="1"/>
  <c r="AG2547" i="1"/>
  <c r="AF2547" i="1"/>
  <c r="AE2547" i="1"/>
  <c r="AD2547" i="1"/>
  <c r="AC2547" i="1"/>
  <c r="AU2546" i="1"/>
  <c r="AT2546" i="1"/>
  <c r="AS2546" i="1"/>
  <c r="AN2546" i="1"/>
  <c r="AM2546" i="1"/>
  <c r="AR2546" i="1" s="1"/>
  <c r="AL2546" i="1"/>
  <c r="AJ2546" i="1"/>
  <c r="AI2546" i="1"/>
  <c r="AH2546" i="1"/>
  <c r="AG2546" i="1"/>
  <c r="AF2546" i="1"/>
  <c r="AE2546" i="1"/>
  <c r="AD2546" i="1"/>
  <c r="AC2546" i="1"/>
  <c r="AU2545" i="1"/>
  <c r="AT2545" i="1"/>
  <c r="AS2545" i="1"/>
  <c r="AR2545" i="1"/>
  <c r="AO2545" i="1"/>
  <c r="AN2545" i="1"/>
  <c r="AM2545" i="1"/>
  <c r="AP2545" i="1" s="1"/>
  <c r="AL2545" i="1"/>
  <c r="AJ2545" i="1"/>
  <c r="AI2545" i="1"/>
  <c r="AH2545" i="1"/>
  <c r="AG2545" i="1"/>
  <c r="AF2545" i="1"/>
  <c r="AE2545" i="1"/>
  <c r="AD2545" i="1"/>
  <c r="AC2545" i="1"/>
  <c r="AU2544" i="1"/>
  <c r="AT2544" i="1"/>
  <c r="AS2544" i="1"/>
  <c r="AN2544" i="1"/>
  <c r="AM2544" i="1"/>
  <c r="AR2544" i="1" s="1"/>
  <c r="AL2544" i="1"/>
  <c r="AJ2544" i="1"/>
  <c r="AI2544" i="1"/>
  <c r="AH2544" i="1"/>
  <c r="AG2544" i="1"/>
  <c r="AF2544" i="1"/>
  <c r="AE2544" i="1"/>
  <c r="AD2544" i="1"/>
  <c r="AC2544" i="1"/>
  <c r="AU2543" i="1"/>
  <c r="AT2543" i="1"/>
  <c r="AS2543" i="1"/>
  <c r="AR2543" i="1"/>
  <c r="AO2543" i="1"/>
  <c r="AN2543" i="1"/>
  <c r="AM2543" i="1"/>
  <c r="AP2543" i="1" s="1"/>
  <c r="AL2543" i="1"/>
  <c r="AJ2543" i="1"/>
  <c r="AI2543" i="1"/>
  <c r="AH2543" i="1"/>
  <c r="AG2543" i="1"/>
  <c r="AF2543" i="1"/>
  <c r="AE2543" i="1"/>
  <c r="AD2543" i="1"/>
  <c r="AC2543" i="1"/>
  <c r="AU2542" i="1"/>
  <c r="AT2542" i="1"/>
  <c r="AS2542" i="1"/>
  <c r="AN2542" i="1"/>
  <c r="AM2542" i="1"/>
  <c r="AR2542" i="1" s="1"/>
  <c r="AL2542" i="1"/>
  <c r="AJ2542" i="1"/>
  <c r="AI2542" i="1"/>
  <c r="AH2542" i="1"/>
  <c r="AG2542" i="1"/>
  <c r="AF2542" i="1"/>
  <c r="AE2542" i="1"/>
  <c r="AD2542" i="1"/>
  <c r="AC2542" i="1"/>
  <c r="AU2541" i="1"/>
  <c r="AT2541" i="1"/>
  <c r="AS2541" i="1"/>
  <c r="AR2541" i="1"/>
  <c r="AO2541" i="1"/>
  <c r="AN2541" i="1"/>
  <c r="AM2541" i="1"/>
  <c r="AP2541" i="1" s="1"/>
  <c r="AL2541" i="1"/>
  <c r="AJ2541" i="1"/>
  <c r="AI2541" i="1"/>
  <c r="AH2541" i="1"/>
  <c r="AG2541" i="1"/>
  <c r="AF2541" i="1"/>
  <c r="AE2541" i="1"/>
  <c r="AD2541" i="1"/>
  <c r="AC2541" i="1"/>
  <c r="AU2540" i="1"/>
  <c r="AT2540" i="1"/>
  <c r="AS2540" i="1"/>
  <c r="AN2540" i="1"/>
  <c r="AM2540" i="1"/>
  <c r="AR2540" i="1" s="1"/>
  <c r="AL2540" i="1"/>
  <c r="AJ2540" i="1"/>
  <c r="AI2540" i="1"/>
  <c r="AH2540" i="1"/>
  <c r="AG2540" i="1"/>
  <c r="AF2540" i="1"/>
  <c r="AE2540" i="1"/>
  <c r="AD2540" i="1"/>
  <c r="AC2540" i="1"/>
  <c r="AU2539" i="1"/>
  <c r="AT2539" i="1"/>
  <c r="AS2539" i="1"/>
  <c r="AR2539" i="1"/>
  <c r="AO2539" i="1"/>
  <c r="AN2539" i="1"/>
  <c r="AM2539" i="1"/>
  <c r="AP2539" i="1" s="1"/>
  <c r="AL2539" i="1"/>
  <c r="AJ2539" i="1"/>
  <c r="AI2539" i="1"/>
  <c r="AH2539" i="1"/>
  <c r="AG2539" i="1"/>
  <c r="AF2539" i="1"/>
  <c r="AE2539" i="1"/>
  <c r="AD2539" i="1"/>
  <c r="AC2539" i="1"/>
  <c r="AU2538" i="1"/>
  <c r="AT2538" i="1"/>
  <c r="AS2538" i="1"/>
  <c r="AN2538" i="1"/>
  <c r="AM2538" i="1"/>
  <c r="AR2538" i="1" s="1"/>
  <c r="AL2538" i="1"/>
  <c r="AJ2538" i="1"/>
  <c r="AI2538" i="1"/>
  <c r="AH2538" i="1"/>
  <c r="AG2538" i="1"/>
  <c r="AF2538" i="1"/>
  <c r="AE2538" i="1"/>
  <c r="AD2538" i="1"/>
  <c r="AC2538" i="1"/>
  <c r="AU2537" i="1"/>
  <c r="AT2537" i="1"/>
  <c r="AS2537" i="1"/>
  <c r="AR2537" i="1"/>
  <c r="AO2537" i="1"/>
  <c r="AN2537" i="1"/>
  <c r="AM2537" i="1"/>
  <c r="AP2537" i="1" s="1"/>
  <c r="AL2537" i="1"/>
  <c r="AJ2537" i="1"/>
  <c r="AI2537" i="1"/>
  <c r="AH2537" i="1"/>
  <c r="AG2537" i="1"/>
  <c r="AF2537" i="1"/>
  <c r="AE2537" i="1"/>
  <c r="AD2537" i="1"/>
  <c r="AC2537" i="1"/>
  <c r="AU2536" i="1"/>
  <c r="AT2536" i="1"/>
  <c r="AS2536" i="1"/>
  <c r="AN2536" i="1"/>
  <c r="AM2536" i="1"/>
  <c r="AR2536" i="1" s="1"/>
  <c r="AL2536" i="1"/>
  <c r="AJ2536" i="1"/>
  <c r="AI2536" i="1"/>
  <c r="AH2536" i="1"/>
  <c r="AG2536" i="1"/>
  <c r="AF2536" i="1"/>
  <c r="AE2536" i="1"/>
  <c r="AD2536" i="1"/>
  <c r="AC2536" i="1"/>
  <c r="AU2535" i="1"/>
  <c r="AT2535" i="1"/>
  <c r="AS2535" i="1"/>
  <c r="AR2535" i="1"/>
  <c r="AO2535" i="1"/>
  <c r="AN2535" i="1"/>
  <c r="AM2535" i="1"/>
  <c r="AP2535" i="1" s="1"/>
  <c r="AL2535" i="1"/>
  <c r="AJ2535" i="1"/>
  <c r="AI2535" i="1"/>
  <c r="AH2535" i="1"/>
  <c r="AG2535" i="1"/>
  <c r="AF2535" i="1"/>
  <c r="AE2535" i="1"/>
  <c r="AD2535" i="1"/>
  <c r="AC2535" i="1"/>
  <c r="AU2534" i="1"/>
  <c r="AT2534" i="1"/>
  <c r="AS2534" i="1"/>
  <c r="AN2534" i="1"/>
  <c r="AM2534" i="1"/>
  <c r="AR2534" i="1" s="1"/>
  <c r="AL2534" i="1"/>
  <c r="AJ2534" i="1"/>
  <c r="AI2534" i="1"/>
  <c r="AH2534" i="1"/>
  <c r="AG2534" i="1"/>
  <c r="AF2534" i="1"/>
  <c r="AE2534" i="1"/>
  <c r="AD2534" i="1"/>
  <c r="AC2534" i="1"/>
  <c r="AU2533" i="1"/>
  <c r="AT2533" i="1"/>
  <c r="AS2533" i="1"/>
  <c r="AR2533" i="1"/>
  <c r="AO2533" i="1"/>
  <c r="AN2533" i="1"/>
  <c r="AM2533" i="1"/>
  <c r="AP2533" i="1" s="1"/>
  <c r="AL2533" i="1"/>
  <c r="AJ2533" i="1"/>
  <c r="AI2533" i="1"/>
  <c r="AH2533" i="1"/>
  <c r="AG2533" i="1"/>
  <c r="AF2533" i="1"/>
  <c r="AE2533" i="1"/>
  <c r="AD2533" i="1"/>
  <c r="AC2533" i="1"/>
  <c r="AU2532" i="1"/>
  <c r="AT2532" i="1"/>
  <c r="AS2532" i="1"/>
  <c r="AN2532" i="1"/>
  <c r="AM2532" i="1"/>
  <c r="AR2532" i="1" s="1"/>
  <c r="AL2532" i="1"/>
  <c r="AJ2532" i="1"/>
  <c r="AI2532" i="1"/>
  <c r="AH2532" i="1"/>
  <c r="AG2532" i="1"/>
  <c r="AF2532" i="1"/>
  <c r="AE2532" i="1"/>
  <c r="AD2532" i="1"/>
  <c r="AC2532" i="1"/>
  <c r="AU2531" i="1"/>
  <c r="AT2531" i="1"/>
  <c r="AS2531" i="1"/>
  <c r="AR2531" i="1"/>
  <c r="AO2531" i="1"/>
  <c r="AN2531" i="1"/>
  <c r="AM2531" i="1"/>
  <c r="AP2531" i="1" s="1"/>
  <c r="AL2531" i="1"/>
  <c r="AJ2531" i="1"/>
  <c r="AI2531" i="1"/>
  <c r="AH2531" i="1"/>
  <c r="AG2531" i="1"/>
  <c r="AF2531" i="1"/>
  <c r="AE2531" i="1"/>
  <c r="AD2531" i="1"/>
  <c r="AC2531" i="1"/>
  <c r="AU2530" i="1"/>
  <c r="AT2530" i="1"/>
  <c r="AS2530" i="1"/>
  <c r="AN2530" i="1"/>
  <c r="AM2530" i="1"/>
  <c r="AR2530" i="1" s="1"/>
  <c r="AL2530" i="1"/>
  <c r="AJ2530" i="1"/>
  <c r="AI2530" i="1"/>
  <c r="AH2530" i="1"/>
  <c r="AG2530" i="1"/>
  <c r="AF2530" i="1"/>
  <c r="AE2530" i="1"/>
  <c r="AD2530" i="1"/>
  <c r="AC2530" i="1"/>
  <c r="AU2529" i="1"/>
  <c r="AT2529" i="1"/>
  <c r="AS2529" i="1"/>
  <c r="AR2529" i="1"/>
  <c r="AO2529" i="1"/>
  <c r="AN2529" i="1"/>
  <c r="AM2529" i="1"/>
  <c r="AP2529" i="1" s="1"/>
  <c r="AL2529" i="1"/>
  <c r="AJ2529" i="1"/>
  <c r="AI2529" i="1"/>
  <c r="AH2529" i="1"/>
  <c r="AG2529" i="1"/>
  <c r="AF2529" i="1"/>
  <c r="AE2529" i="1"/>
  <c r="AD2529" i="1"/>
  <c r="AC2529" i="1"/>
  <c r="AU2528" i="1"/>
  <c r="AT2528" i="1"/>
  <c r="AS2528" i="1"/>
  <c r="AN2528" i="1"/>
  <c r="AM2528" i="1"/>
  <c r="AR2528" i="1" s="1"/>
  <c r="AL2528" i="1"/>
  <c r="AJ2528" i="1"/>
  <c r="AI2528" i="1"/>
  <c r="AH2528" i="1"/>
  <c r="AG2528" i="1"/>
  <c r="AF2528" i="1"/>
  <c r="AE2528" i="1"/>
  <c r="AD2528" i="1"/>
  <c r="AC2528" i="1"/>
  <c r="AU2527" i="1"/>
  <c r="AT2527" i="1"/>
  <c r="AS2527" i="1"/>
  <c r="AR2527" i="1"/>
  <c r="AO2527" i="1"/>
  <c r="AN2527" i="1"/>
  <c r="AM2527" i="1"/>
  <c r="AP2527" i="1" s="1"/>
  <c r="AL2527" i="1"/>
  <c r="AJ2527" i="1"/>
  <c r="AI2527" i="1"/>
  <c r="AH2527" i="1"/>
  <c r="AG2527" i="1"/>
  <c r="AF2527" i="1"/>
  <c r="AE2527" i="1"/>
  <c r="AD2527" i="1"/>
  <c r="AC2527" i="1"/>
  <c r="AU2526" i="1"/>
  <c r="AT2526" i="1"/>
  <c r="AS2526" i="1"/>
  <c r="AN2526" i="1"/>
  <c r="AM2526" i="1"/>
  <c r="AR2526" i="1" s="1"/>
  <c r="AL2526" i="1"/>
  <c r="AJ2526" i="1"/>
  <c r="AI2526" i="1"/>
  <c r="AH2526" i="1"/>
  <c r="AG2526" i="1"/>
  <c r="AF2526" i="1"/>
  <c r="AE2526" i="1"/>
  <c r="AD2526" i="1"/>
  <c r="AC2526" i="1"/>
  <c r="AU2525" i="1"/>
  <c r="AT2525" i="1"/>
  <c r="AS2525" i="1"/>
  <c r="AR2525" i="1"/>
  <c r="AO2525" i="1"/>
  <c r="AN2525" i="1"/>
  <c r="AM2525" i="1"/>
  <c r="AP2525" i="1" s="1"/>
  <c r="AL2525" i="1"/>
  <c r="AJ2525" i="1"/>
  <c r="AI2525" i="1"/>
  <c r="AH2525" i="1"/>
  <c r="AG2525" i="1"/>
  <c r="AF2525" i="1"/>
  <c r="AE2525" i="1"/>
  <c r="AD2525" i="1"/>
  <c r="AC2525" i="1"/>
  <c r="AU2524" i="1"/>
  <c r="AT2524" i="1"/>
  <c r="AS2524" i="1"/>
  <c r="AN2524" i="1"/>
  <c r="AM2524" i="1"/>
  <c r="AR2524" i="1" s="1"/>
  <c r="AL2524" i="1"/>
  <c r="AJ2524" i="1"/>
  <c r="AI2524" i="1"/>
  <c r="AH2524" i="1"/>
  <c r="AG2524" i="1"/>
  <c r="AF2524" i="1"/>
  <c r="AE2524" i="1"/>
  <c r="AD2524" i="1"/>
  <c r="AC2524" i="1"/>
  <c r="AU2523" i="1"/>
  <c r="AT2523" i="1"/>
  <c r="AS2523" i="1"/>
  <c r="AR2523" i="1"/>
  <c r="AO2523" i="1"/>
  <c r="AN2523" i="1"/>
  <c r="AM2523" i="1"/>
  <c r="AP2523" i="1" s="1"/>
  <c r="AL2523" i="1"/>
  <c r="AJ2523" i="1"/>
  <c r="AI2523" i="1"/>
  <c r="AH2523" i="1"/>
  <c r="AG2523" i="1"/>
  <c r="AF2523" i="1"/>
  <c r="AE2523" i="1"/>
  <c r="AD2523" i="1"/>
  <c r="AC2523" i="1"/>
  <c r="AU2522" i="1"/>
  <c r="AT2522" i="1"/>
  <c r="AS2522" i="1"/>
  <c r="AN2522" i="1"/>
  <c r="AM2522" i="1"/>
  <c r="AR2522" i="1" s="1"/>
  <c r="AL2522" i="1"/>
  <c r="AJ2522" i="1"/>
  <c r="AI2522" i="1"/>
  <c r="AH2522" i="1"/>
  <c r="AG2522" i="1"/>
  <c r="AF2522" i="1"/>
  <c r="AE2522" i="1"/>
  <c r="AD2522" i="1"/>
  <c r="AC2522" i="1"/>
  <c r="AU2521" i="1"/>
  <c r="AT2521" i="1"/>
  <c r="AS2521" i="1"/>
  <c r="AR2521" i="1"/>
  <c r="AO2521" i="1"/>
  <c r="AN2521" i="1"/>
  <c r="AM2521" i="1"/>
  <c r="AP2521" i="1" s="1"/>
  <c r="AL2521" i="1"/>
  <c r="AJ2521" i="1"/>
  <c r="AI2521" i="1"/>
  <c r="AH2521" i="1"/>
  <c r="AG2521" i="1"/>
  <c r="AF2521" i="1"/>
  <c r="AE2521" i="1"/>
  <c r="AD2521" i="1"/>
  <c r="AC2521" i="1"/>
  <c r="AU2520" i="1"/>
  <c r="AT2520" i="1"/>
  <c r="AS2520" i="1"/>
  <c r="AN2520" i="1"/>
  <c r="AM2520" i="1"/>
  <c r="AR2520" i="1" s="1"/>
  <c r="AL2520" i="1"/>
  <c r="AJ2520" i="1"/>
  <c r="AI2520" i="1"/>
  <c r="AH2520" i="1"/>
  <c r="AG2520" i="1"/>
  <c r="AF2520" i="1"/>
  <c r="AE2520" i="1"/>
  <c r="AD2520" i="1"/>
  <c r="AC2520" i="1"/>
  <c r="AU2519" i="1"/>
  <c r="AT2519" i="1"/>
  <c r="AS2519" i="1"/>
  <c r="AR2519" i="1"/>
  <c r="AO2519" i="1"/>
  <c r="AN2519" i="1"/>
  <c r="AM2519" i="1"/>
  <c r="AP2519" i="1" s="1"/>
  <c r="AL2519" i="1"/>
  <c r="AJ2519" i="1"/>
  <c r="AI2519" i="1"/>
  <c r="AH2519" i="1"/>
  <c r="AG2519" i="1"/>
  <c r="AF2519" i="1"/>
  <c r="AE2519" i="1"/>
  <c r="AD2519" i="1"/>
  <c r="AC2519" i="1"/>
  <c r="AU2518" i="1"/>
  <c r="AT2518" i="1"/>
  <c r="AS2518" i="1"/>
  <c r="AN2518" i="1"/>
  <c r="AM2518" i="1"/>
  <c r="AR2518" i="1" s="1"/>
  <c r="AL2518" i="1"/>
  <c r="AJ2518" i="1"/>
  <c r="AI2518" i="1"/>
  <c r="AH2518" i="1"/>
  <c r="AG2518" i="1"/>
  <c r="AF2518" i="1"/>
  <c r="AE2518" i="1"/>
  <c r="AD2518" i="1"/>
  <c r="AC2518" i="1"/>
  <c r="AU2517" i="1"/>
  <c r="AT2517" i="1"/>
  <c r="AS2517" i="1"/>
  <c r="AR2517" i="1"/>
  <c r="AO2517" i="1"/>
  <c r="AN2517" i="1"/>
  <c r="AM2517" i="1"/>
  <c r="AP2517" i="1" s="1"/>
  <c r="AL2517" i="1"/>
  <c r="AJ2517" i="1"/>
  <c r="AI2517" i="1"/>
  <c r="AH2517" i="1"/>
  <c r="AG2517" i="1"/>
  <c r="AF2517" i="1"/>
  <c r="AE2517" i="1"/>
  <c r="AD2517" i="1"/>
  <c r="AC2517" i="1"/>
  <c r="AU2516" i="1"/>
  <c r="AT2516" i="1"/>
  <c r="AS2516" i="1"/>
  <c r="AN2516" i="1"/>
  <c r="AM2516" i="1"/>
  <c r="AR2516" i="1" s="1"/>
  <c r="AL2516" i="1"/>
  <c r="AJ2516" i="1"/>
  <c r="AI2516" i="1"/>
  <c r="AH2516" i="1"/>
  <c r="AG2516" i="1"/>
  <c r="AF2516" i="1"/>
  <c r="AE2516" i="1"/>
  <c r="AD2516" i="1"/>
  <c r="AC2516" i="1"/>
  <c r="AU2515" i="1"/>
  <c r="AT2515" i="1"/>
  <c r="AS2515" i="1"/>
  <c r="AR2515" i="1"/>
  <c r="AO2515" i="1"/>
  <c r="AN2515" i="1"/>
  <c r="AM2515" i="1"/>
  <c r="AP2515" i="1" s="1"/>
  <c r="AL2515" i="1"/>
  <c r="AJ2515" i="1"/>
  <c r="AI2515" i="1"/>
  <c r="AH2515" i="1"/>
  <c r="AG2515" i="1"/>
  <c r="AF2515" i="1"/>
  <c r="AE2515" i="1"/>
  <c r="AD2515" i="1"/>
  <c r="AC2515" i="1"/>
  <c r="AU2514" i="1"/>
  <c r="AT2514" i="1"/>
  <c r="AS2514" i="1"/>
  <c r="AN2514" i="1"/>
  <c r="AM2514" i="1"/>
  <c r="AR2514" i="1" s="1"/>
  <c r="AL2514" i="1"/>
  <c r="AJ2514" i="1"/>
  <c r="AI2514" i="1"/>
  <c r="AH2514" i="1"/>
  <c r="AG2514" i="1"/>
  <c r="AF2514" i="1"/>
  <c r="AE2514" i="1"/>
  <c r="AD2514" i="1"/>
  <c r="AC2514" i="1"/>
  <c r="AU2513" i="1"/>
  <c r="AT2513" i="1"/>
  <c r="AS2513" i="1"/>
  <c r="AR2513" i="1"/>
  <c r="AO2513" i="1"/>
  <c r="AN2513" i="1"/>
  <c r="AM2513" i="1"/>
  <c r="AP2513" i="1" s="1"/>
  <c r="AL2513" i="1"/>
  <c r="AJ2513" i="1"/>
  <c r="AI2513" i="1"/>
  <c r="AH2513" i="1"/>
  <c r="AG2513" i="1"/>
  <c r="AF2513" i="1"/>
  <c r="AE2513" i="1"/>
  <c r="AD2513" i="1"/>
  <c r="AC2513" i="1"/>
  <c r="AU2512" i="1"/>
  <c r="AT2512" i="1"/>
  <c r="AS2512" i="1"/>
  <c r="AN2512" i="1"/>
  <c r="AM2512" i="1"/>
  <c r="AR2512" i="1" s="1"/>
  <c r="AL2512" i="1"/>
  <c r="AJ2512" i="1"/>
  <c r="AI2512" i="1"/>
  <c r="AH2512" i="1"/>
  <c r="AG2512" i="1"/>
  <c r="AF2512" i="1"/>
  <c r="AE2512" i="1"/>
  <c r="AD2512" i="1"/>
  <c r="AC2512" i="1"/>
  <c r="AU2511" i="1"/>
  <c r="AT2511" i="1"/>
  <c r="AS2511" i="1"/>
  <c r="AR2511" i="1"/>
  <c r="AO2511" i="1"/>
  <c r="AN2511" i="1"/>
  <c r="AM2511" i="1"/>
  <c r="AP2511" i="1" s="1"/>
  <c r="AL2511" i="1"/>
  <c r="AJ2511" i="1"/>
  <c r="AI2511" i="1"/>
  <c r="AH2511" i="1"/>
  <c r="AG2511" i="1"/>
  <c r="AF2511" i="1"/>
  <c r="AE2511" i="1"/>
  <c r="AD2511" i="1"/>
  <c r="AC2511" i="1"/>
  <c r="AU2510" i="1"/>
  <c r="AT2510" i="1"/>
  <c r="AS2510" i="1"/>
  <c r="AQ2510" i="1"/>
  <c r="AN2510" i="1"/>
  <c r="AM2510" i="1"/>
  <c r="AL2510" i="1"/>
  <c r="AJ2510" i="1"/>
  <c r="AI2510" i="1"/>
  <c r="AH2510" i="1"/>
  <c r="AG2510" i="1"/>
  <c r="AF2510" i="1"/>
  <c r="AE2510" i="1"/>
  <c r="AD2510" i="1"/>
  <c r="AC2510" i="1"/>
  <c r="AU2509" i="1"/>
  <c r="AT2509" i="1"/>
  <c r="AS2509" i="1"/>
  <c r="AR2509" i="1"/>
  <c r="AO2509" i="1"/>
  <c r="AN2509" i="1"/>
  <c r="AM2509" i="1"/>
  <c r="AP2509" i="1" s="1"/>
  <c r="AL2509" i="1"/>
  <c r="AJ2509" i="1"/>
  <c r="AI2509" i="1"/>
  <c r="AH2509" i="1"/>
  <c r="AG2509" i="1"/>
  <c r="AF2509" i="1"/>
  <c r="AE2509" i="1"/>
  <c r="AD2509" i="1"/>
  <c r="AC2509" i="1"/>
  <c r="AU2508" i="1"/>
  <c r="AT2508" i="1"/>
  <c r="AS2508" i="1"/>
  <c r="AN2508" i="1"/>
  <c r="AM2508" i="1"/>
  <c r="AQ2508" i="1" s="1"/>
  <c r="AL2508" i="1"/>
  <c r="AJ2508" i="1"/>
  <c r="AI2508" i="1"/>
  <c r="AH2508" i="1"/>
  <c r="AG2508" i="1"/>
  <c r="AF2508" i="1"/>
  <c r="AE2508" i="1"/>
  <c r="AD2508" i="1"/>
  <c r="AC2508" i="1"/>
  <c r="AU2507" i="1"/>
  <c r="AT2507" i="1"/>
  <c r="AS2507" i="1"/>
  <c r="AR2507" i="1"/>
  <c r="AO2507" i="1"/>
  <c r="AN2507" i="1"/>
  <c r="AM2507" i="1"/>
  <c r="AP2507" i="1" s="1"/>
  <c r="AL2507" i="1"/>
  <c r="AJ2507" i="1"/>
  <c r="AI2507" i="1"/>
  <c r="AH2507" i="1"/>
  <c r="AG2507" i="1"/>
  <c r="AF2507" i="1"/>
  <c r="AE2507" i="1"/>
  <c r="AD2507" i="1"/>
  <c r="AC2507" i="1"/>
  <c r="AU2506" i="1"/>
  <c r="AT2506" i="1"/>
  <c r="AS2506" i="1"/>
  <c r="AN2506" i="1"/>
  <c r="AM2506" i="1"/>
  <c r="AQ2506" i="1" s="1"/>
  <c r="AL2506" i="1"/>
  <c r="AJ2506" i="1"/>
  <c r="AI2506" i="1"/>
  <c r="AH2506" i="1"/>
  <c r="AG2506" i="1"/>
  <c r="AF2506" i="1"/>
  <c r="AE2506" i="1"/>
  <c r="AD2506" i="1"/>
  <c r="AC2506" i="1"/>
  <c r="AU2505" i="1"/>
  <c r="AT2505" i="1"/>
  <c r="AS2505" i="1"/>
  <c r="AR2505" i="1"/>
  <c r="AO2505" i="1"/>
  <c r="AN2505" i="1"/>
  <c r="AM2505" i="1"/>
  <c r="AP2505" i="1" s="1"/>
  <c r="AL2505" i="1"/>
  <c r="AJ2505" i="1"/>
  <c r="AI2505" i="1"/>
  <c r="AH2505" i="1"/>
  <c r="AG2505" i="1"/>
  <c r="AF2505" i="1"/>
  <c r="AE2505" i="1"/>
  <c r="AD2505" i="1"/>
  <c r="AC2505" i="1"/>
  <c r="AU2504" i="1"/>
  <c r="AT2504" i="1"/>
  <c r="AS2504" i="1"/>
  <c r="AQ2504" i="1"/>
  <c r="AN2504" i="1"/>
  <c r="AM2504" i="1"/>
  <c r="AL2504" i="1"/>
  <c r="AJ2504" i="1"/>
  <c r="AI2504" i="1"/>
  <c r="AH2504" i="1"/>
  <c r="AG2504" i="1"/>
  <c r="AF2504" i="1"/>
  <c r="AE2504" i="1"/>
  <c r="AD2504" i="1"/>
  <c r="AC2504" i="1"/>
  <c r="AU2503" i="1"/>
  <c r="AT2503" i="1"/>
  <c r="AS2503" i="1"/>
  <c r="AR2503" i="1"/>
  <c r="AO2503" i="1"/>
  <c r="AN2503" i="1"/>
  <c r="AM2503" i="1"/>
  <c r="AP2503" i="1" s="1"/>
  <c r="AL2503" i="1"/>
  <c r="AJ2503" i="1"/>
  <c r="AI2503" i="1"/>
  <c r="AH2503" i="1"/>
  <c r="AG2503" i="1"/>
  <c r="AF2503" i="1"/>
  <c r="AE2503" i="1"/>
  <c r="AD2503" i="1"/>
  <c r="AC2503" i="1"/>
  <c r="AU2502" i="1"/>
  <c r="AT2502" i="1"/>
  <c r="AS2502" i="1"/>
  <c r="AQ2502" i="1"/>
  <c r="AN2502" i="1"/>
  <c r="AM2502" i="1"/>
  <c r="AL2502" i="1"/>
  <c r="AJ2502" i="1"/>
  <c r="AI2502" i="1"/>
  <c r="AH2502" i="1"/>
  <c r="AG2502" i="1"/>
  <c r="AF2502" i="1"/>
  <c r="AE2502" i="1"/>
  <c r="AD2502" i="1"/>
  <c r="AC2502" i="1"/>
  <c r="AU2501" i="1"/>
  <c r="AT2501" i="1"/>
  <c r="AS2501" i="1"/>
  <c r="AR2501" i="1"/>
  <c r="AO2501" i="1"/>
  <c r="AN2501" i="1"/>
  <c r="AM2501" i="1"/>
  <c r="AP2501" i="1" s="1"/>
  <c r="AL2501" i="1"/>
  <c r="AJ2501" i="1"/>
  <c r="AI2501" i="1"/>
  <c r="AH2501" i="1"/>
  <c r="AG2501" i="1"/>
  <c r="AF2501" i="1"/>
  <c r="AE2501" i="1"/>
  <c r="AD2501" i="1"/>
  <c r="AC2501" i="1"/>
  <c r="AU2500" i="1"/>
  <c r="AT2500" i="1"/>
  <c r="AS2500" i="1"/>
  <c r="AN2500" i="1"/>
  <c r="AM2500" i="1"/>
  <c r="AQ2500" i="1" s="1"/>
  <c r="AL2500" i="1"/>
  <c r="AJ2500" i="1"/>
  <c r="AI2500" i="1"/>
  <c r="AH2500" i="1"/>
  <c r="AG2500" i="1"/>
  <c r="AF2500" i="1"/>
  <c r="AE2500" i="1"/>
  <c r="AD2500" i="1"/>
  <c r="AC2500" i="1"/>
  <c r="AU2499" i="1"/>
  <c r="AT2499" i="1"/>
  <c r="AS2499" i="1"/>
  <c r="AR2499" i="1"/>
  <c r="AO2499" i="1"/>
  <c r="AN2499" i="1"/>
  <c r="AM2499" i="1"/>
  <c r="AP2499" i="1" s="1"/>
  <c r="AL2499" i="1"/>
  <c r="AJ2499" i="1"/>
  <c r="AI2499" i="1"/>
  <c r="AH2499" i="1"/>
  <c r="AG2499" i="1"/>
  <c r="AF2499" i="1"/>
  <c r="AE2499" i="1"/>
  <c r="AD2499" i="1"/>
  <c r="AC2499" i="1"/>
  <c r="AU2498" i="1"/>
  <c r="AT2498" i="1"/>
  <c r="AS2498" i="1"/>
  <c r="AN2498" i="1"/>
  <c r="AM2498" i="1"/>
  <c r="AQ2498" i="1" s="1"/>
  <c r="AL2498" i="1"/>
  <c r="AJ2498" i="1"/>
  <c r="AI2498" i="1"/>
  <c r="AH2498" i="1"/>
  <c r="AG2498" i="1"/>
  <c r="AF2498" i="1"/>
  <c r="AE2498" i="1"/>
  <c r="AD2498" i="1"/>
  <c r="AC2498" i="1"/>
  <c r="AU2497" i="1"/>
  <c r="AT2497" i="1"/>
  <c r="AS2497" i="1"/>
  <c r="AR2497" i="1"/>
  <c r="AO2497" i="1"/>
  <c r="AN2497" i="1"/>
  <c r="AM2497" i="1"/>
  <c r="AP2497" i="1" s="1"/>
  <c r="AL2497" i="1"/>
  <c r="AJ2497" i="1"/>
  <c r="AI2497" i="1"/>
  <c r="AH2497" i="1"/>
  <c r="AG2497" i="1"/>
  <c r="AF2497" i="1"/>
  <c r="AE2497" i="1"/>
  <c r="AD2497" i="1"/>
  <c r="AC2497" i="1"/>
  <c r="AU2496" i="1"/>
  <c r="AT2496" i="1"/>
  <c r="AS2496" i="1"/>
  <c r="AN2496" i="1"/>
  <c r="AM2496" i="1"/>
  <c r="AQ2496" i="1" s="1"/>
  <c r="AL2496" i="1"/>
  <c r="AJ2496" i="1"/>
  <c r="AI2496" i="1"/>
  <c r="AH2496" i="1"/>
  <c r="AG2496" i="1"/>
  <c r="AF2496" i="1"/>
  <c r="AE2496" i="1"/>
  <c r="AD2496" i="1"/>
  <c r="AC2496" i="1"/>
  <c r="AU2495" i="1"/>
  <c r="AT2495" i="1"/>
  <c r="AS2495" i="1"/>
  <c r="AR2495" i="1"/>
  <c r="AO2495" i="1"/>
  <c r="AN2495" i="1"/>
  <c r="AM2495" i="1"/>
  <c r="AP2495" i="1" s="1"/>
  <c r="AL2495" i="1"/>
  <c r="AJ2495" i="1"/>
  <c r="AI2495" i="1"/>
  <c r="AH2495" i="1"/>
  <c r="AG2495" i="1"/>
  <c r="AF2495" i="1"/>
  <c r="AE2495" i="1"/>
  <c r="AD2495" i="1"/>
  <c r="AC2495" i="1"/>
  <c r="AU2494" i="1"/>
  <c r="AT2494" i="1"/>
  <c r="AS2494" i="1"/>
  <c r="AN2494" i="1"/>
  <c r="AM2494" i="1"/>
  <c r="AQ2494" i="1" s="1"/>
  <c r="AL2494" i="1"/>
  <c r="AJ2494" i="1"/>
  <c r="AI2494" i="1"/>
  <c r="AH2494" i="1"/>
  <c r="AG2494" i="1"/>
  <c r="AF2494" i="1"/>
  <c r="AE2494" i="1"/>
  <c r="AD2494" i="1"/>
  <c r="AC2494" i="1"/>
  <c r="AU2493" i="1"/>
  <c r="AT2493" i="1"/>
  <c r="AS2493" i="1"/>
  <c r="AO2493" i="1"/>
  <c r="AN2493" i="1"/>
  <c r="AM2493" i="1"/>
  <c r="AP2493" i="1" s="1"/>
  <c r="AL2493" i="1"/>
  <c r="AJ2493" i="1"/>
  <c r="AI2493" i="1"/>
  <c r="AH2493" i="1"/>
  <c r="AG2493" i="1"/>
  <c r="AF2493" i="1"/>
  <c r="AE2493" i="1"/>
  <c r="AD2493" i="1"/>
  <c r="AC2493" i="1"/>
  <c r="AU2492" i="1"/>
  <c r="AT2492" i="1"/>
  <c r="AS2492" i="1"/>
  <c r="AP2492" i="1"/>
  <c r="AO2492" i="1"/>
  <c r="AN2492" i="1"/>
  <c r="AM2492" i="1"/>
  <c r="AR2492" i="1" s="1"/>
  <c r="AL2492" i="1"/>
  <c r="AJ2492" i="1"/>
  <c r="AI2492" i="1"/>
  <c r="AH2492" i="1"/>
  <c r="AG2492" i="1"/>
  <c r="AF2492" i="1"/>
  <c r="AE2492" i="1"/>
  <c r="AD2492" i="1"/>
  <c r="AC2492" i="1"/>
  <c r="AU2491" i="1"/>
  <c r="AT2491" i="1"/>
  <c r="AS2491" i="1"/>
  <c r="AN2491" i="1"/>
  <c r="AM2491" i="1"/>
  <c r="AP2491" i="1" s="1"/>
  <c r="AL2491" i="1"/>
  <c r="AJ2491" i="1"/>
  <c r="AI2491" i="1"/>
  <c r="AH2491" i="1"/>
  <c r="AG2491" i="1"/>
  <c r="AF2491" i="1"/>
  <c r="AE2491" i="1"/>
  <c r="AD2491" i="1"/>
  <c r="AC2491" i="1"/>
  <c r="AU2490" i="1"/>
  <c r="AT2490" i="1"/>
  <c r="AS2490" i="1"/>
  <c r="AR2490" i="1"/>
  <c r="AO2490" i="1"/>
  <c r="AN2490" i="1"/>
  <c r="AM2490" i="1"/>
  <c r="AQ2490" i="1" s="1"/>
  <c r="AL2490" i="1"/>
  <c r="AJ2490" i="1"/>
  <c r="AI2490" i="1"/>
  <c r="AH2490" i="1"/>
  <c r="AG2490" i="1"/>
  <c r="AF2490" i="1"/>
  <c r="AE2490" i="1"/>
  <c r="AD2490" i="1"/>
  <c r="AC2490" i="1"/>
  <c r="AU2489" i="1"/>
  <c r="AT2489" i="1"/>
  <c r="AS2489" i="1"/>
  <c r="AN2489" i="1"/>
  <c r="AM2489" i="1"/>
  <c r="AQ2489" i="1" s="1"/>
  <c r="AL2489" i="1"/>
  <c r="AJ2489" i="1"/>
  <c r="AI2489" i="1"/>
  <c r="AH2489" i="1"/>
  <c r="AG2489" i="1"/>
  <c r="AF2489" i="1"/>
  <c r="AE2489" i="1"/>
  <c r="AD2489" i="1"/>
  <c r="AC2489" i="1"/>
  <c r="AU2488" i="1"/>
  <c r="AT2488" i="1"/>
  <c r="AS2488" i="1"/>
  <c r="AR2488" i="1"/>
  <c r="AO2488" i="1"/>
  <c r="AN2488" i="1"/>
  <c r="AM2488" i="1"/>
  <c r="AQ2488" i="1" s="1"/>
  <c r="AL2488" i="1"/>
  <c r="AJ2488" i="1"/>
  <c r="AI2488" i="1"/>
  <c r="AH2488" i="1"/>
  <c r="AG2488" i="1"/>
  <c r="AF2488" i="1"/>
  <c r="AE2488" i="1"/>
  <c r="AD2488" i="1"/>
  <c r="AC2488" i="1"/>
  <c r="AU2487" i="1"/>
  <c r="AT2487" i="1"/>
  <c r="AS2487" i="1"/>
  <c r="AN2487" i="1"/>
  <c r="AM2487" i="1"/>
  <c r="AQ2487" i="1" s="1"/>
  <c r="AL2487" i="1"/>
  <c r="AJ2487" i="1"/>
  <c r="AI2487" i="1"/>
  <c r="AH2487" i="1"/>
  <c r="AG2487" i="1"/>
  <c r="AF2487" i="1"/>
  <c r="AE2487" i="1"/>
  <c r="AD2487" i="1"/>
  <c r="AC2487" i="1"/>
  <c r="AU2486" i="1"/>
  <c r="AT2486" i="1"/>
  <c r="AS2486" i="1"/>
  <c r="AR2486" i="1"/>
  <c r="AO2486" i="1"/>
  <c r="AN2486" i="1"/>
  <c r="AM2486" i="1"/>
  <c r="AQ2486" i="1" s="1"/>
  <c r="AL2486" i="1"/>
  <c r="AJ2486" i="1"/>
  <c r="AI2486" i="1"/>
  <c r="AH2486" i="1"/>
  <c r="AG2486" i="1"/>
  <c r="AF2486" i="1"/>
  <c r="AE2486" i="1"/>
  <c r="AD2486" i="1"/>
  <c r="AC2486" i="1"/>
  <c r="AU2485" i="1"/>
  <c r="AT2485" i="1"/>
  <c r="AS2485" i="1"/>
  <c r="AN2485" i="1"/>
  <c r="AM2485" i="1"/>
  <c r="AQ2485" i="1" s="1"/>
  <c r="AL2485" i="1"/>
  <c r="AJ2485" i="1"/>
  <c r="AI2485" i="1"/>
  <c r="AH2485" i="1"/>
  <c r="AG2485" i="1"/>
  <c r="AF2485" i="1"/>
  <c r="AE2485" i="1"/>
  <c r="AD2485" i="1"/>
  <c r="AC2485" i="1"/>
  <c r="AU2484" i="1"/>
  <c r="AT2484" i="1"/>
  <c r="AS2484" i="1"/>
  <c r="AR2484" i="1"/>
  <c r="AO2484" i="1"/>
  <c r="AN2484" i="1"/>
  <c r="AM2484" i="1"/>
  <c r="AQ2484" i="1" s="1"/>
  <c r="AL2484" i="1"/>
  <c r="AJ2484" i="1"/>
  <c r="AI2484" i="1"/>
  <c r="AH2484" i="1"/>
  <c r="AG2484" i="1"/>
  <c r="AF2484" i="1"/>
  <c r="AE2484" i="1"/>
  <c r="AD2484" i="1"/>
  <c r="AC2484" i="1"/>
  <c r="AU2483" i="1"/>
  <c r="AT2483" i="1"/>
  <c r="AS2483" i="1"/>
  <c r="AN2483" i="1"/>
  <c r="AM2483" i="1"/>
  <c r="AQ2483" i="1" s="1"/>
  <c r="AL2483" i="1"/>
  <c r="AJ2483" i="1"/>
  <c r="AI2483" i="1"/>
  <c r="AH2483" i="1"/>
  <c r="AG2483" i="1"/>
  <c r="AF2483" i="1"/>
  <c r="AE2483" i="1"/>
  <c r="AD2483" i="1"/>
  <c r="AC2483" i="1"/>
  <c r="AU2482" i="1"/>
  <c r="AT2482" i="1"/>
  <c r="AS2482" i="1"/>
  <c r="AR2482" i="1"/>
  <c r="AO2482" i="1"/>
  <c r="AN2482" i="1"/>
  <c r="AM2482" i="1"/>
  <c r="AQ2482" i="1" s="1"/>
  <c r="AL2482" i="1"/>
  <c r="AJ2482" i="1"/>
  <c r="AI2482" i="1"/>
  <c r="AH2482" i="1"/>
  <c r="AG2482" i="1"/>
  <c r="AF2482" i="1"/>
  <c r="AE2482" i="1"/>
  <c r="AD2482" i="1"/>
  <c r="AC2482" i="1"/>
  <c r="AU2481" i="1"/>
  <c r="AT2481" i="1"/>
  <c r="AS2481" i="1"/>
  <c r="AN2481" i="1"/>
  <c r="AM2481" i="1"/>
  <c r="AQ2481" i="1" s="1"/>
  <c r="AL2481" i="1"/>
  <c r="AJ2481" i="1"/>
  <c r="AI2481" i="1"/>
  <c r="AH2481" i="1"/>
  <c r="AG2481" i="1"/>
  <c r="AF2481" i="1"/>
  <c r="AE2481" i="1"/>
  <c r="AD2481" i="1"/>
  <c r="AC2481" i="1"/>
  <c r="AU2480" i="1"/>
  <c r="AT2480" i="1"/>
  <c r="AS2480" i="1"/>
  <c r="AR2480" i="1"/>
  <c r="AO2480" i="1"/>
  <c r="AN2480" i="1"/>
  <c r="AM2480" i="1"/>
  <c r="AQ2480" i="1" s="1"/>
  <c r="AL2480" i="1"/>
  <c r="AJ2480" i="1"/>
  <c r="AI2480" i="1"/>
  <c r="AH2480" i="1"/>
  <c r="AG2480" i="1"/>
  <c r="AF2480" i="1"/>
  <c r="AE2480" i="1"/>
  <c r="AD2480" i="1"/>
  <c r="AC2480" i="1"/>
  <c r="AU2479" i="1"/>
  <c r="AT2479" i="1"/>
  <c r="AS2479" i="1"/>
  <c r="AN2479" i="1"/>
  <c r="AM2479" i="1"/>
  <c r="AQ2479" i="1" s="1"/>
  <c r="AL2479" i="1"/>
  <c r="AJ2479" i="1"/>
  <c r="AI2479" i="1"/>
  <c r="AH2479" i="1"/>
  <c r="AG2479" i="1"/>
  <c r="AF2479" i="1"/>
  <c r="AE2479" i="1"/>
  <c r="AD2479" i="1"/>
  <c r="AC2479" i="1"/>
  <c r="AU2478" i="1"/>
  <c r="AT2478" i="1"/>
  <c r="AS2478" i="1"/>
  <c r="AR2478" i="1"/>
  <c r="AO2478" i="1"/>
  <c r="AN2478" i="1"/>
  <c r="AM2478" i="1"/>
  <c r="AQ2478" i="1" s="1"/>
  <c r="AL2478" i="1"/>
  <c r="AJ2478" i="1"/>
  <c r="AI2478" i="1"/>
  <c r="AH2478" i="1"/>
  <c r="AG2478" i="1"/>
  <c r="AF2478" i="1"/>
  <c r="AE2478" i="1"/>
  <c r="AD2478" i="1"/>
  <c r="AC2478" i="1"/>
  <c r="AU2477" i="1"/>
  <c r="AT2477" i="1"/>
  <c r="AS2477" i="1"/>
  <c r="AN2477" i="1"/>
  <c r="AM2477" i="1"/>
  <c r="AQ2477" i="1" s="1"/>
  <c r="AL2477" i="1"/>
  <c r="AJ2477" i="1"/>
  <c r="AI2477" i="1"/>
  <c r="AH2477" i="1"/>
  <c r="AG2477" i="1"/>
  <c r="AF2477" i="1"/>
  <c r="AE2477" i="1"/>
  <c r="AD2477" i="1"/>
  <c r="AC2477" i="1"/>
  <c r="AU2476" i="1"/>
  <c r="AT2476" i="1"/>
  <c r="AS2476" i="1"/>
  <c r="AR2476" i="1"/>
  <c r="AO2476" i="1"/>
  <c r="AN2476" i="1"/>
  <c r="AM2476" i="1"/>
  <c r="AQ2476" i="1" s="1"/>
  <c r="AL2476" i="1"/>
  <c r="AJ2476" i="1"/>
  <c r="AI2476" i="1"/>
  <c r="AH2476" i="1"/>
  <c r="AG2476" i="1"/>
  <c r="AF2476" i="1"/>
  <c r="AE2476" i="1"/>
  <c r="AD2476" i="1"/>
  <c r="AC2476" i="1"/>
  <c r="AU2475" i="1"/>
  <c r="AT2475" i="1"/>
  <c r="AS2475" i="1"/>
  <c r="AN2475" i="1"/>
  <c r="AM2475" i="1"/>
  <c r="AQ2475" i="1" s="1"/>
  <c r="AL2475" i="1"/>
  <c r="AJ2475" i="1"/>
  <c r="AI2475" i="1"/>
  <c r="AH2475" i="1"/>
  <c r="AG2475" i="1"/>
  <c r="AF2475" i="1"/>
  <c r="AE2475" i="1"/>
  <c r="AD2475" i="1"/>
  <c r="AC2475" i="1"/>
  <c r="AU2474" i="1"/>
  <c r="AT2474" i="1"/>
  <c r="AS2474" i="1"/>
  <c r="AR2474" i="1"/>
  <c r="AO2474" i="1"/>
  <c r="AN2474" i="1"/>
  <c r="AM2474" i="1"/>
  <c r="AQ2474" i="1" s="1"/>
  <c r="AL2474" i="1"/>
  <c r="AJ2474" i="1"/>
  <c r="AI2474" i="1"/>
  <c r="AH2474" i="1"/>
  <c r="AG2474" i="1"/>
  <c r="AF2474" i="1"/>
  <c r="AE2474" i="1"/>
  <c r="AD2474" i="1"/>
  <c r="AC2474" i="1"/>
  <c r="AU2473" i="1"/>
  <c r="AT2473" i="1"/>
  <c r="AS2473" i="1"/>
  <c r="AN2473" i="1"/>
  <c r="AM2473" i="1"/>
  <c r="AQ2473" i="1" s="1"/>
  <c r="AL2473" i="1"/>
  <c r="AJ2473" i="1"/>
  <c r="AI2473" i="1"/>
  <c r="AH2473" i="1"/>
  <c r="AG2473" i="1"/>
  <c r="AF2473" i="1"/>
  <c r="AE2473" i="1"/>
  <c r="AD2473" i="1"/>
  <c r="AC2473" i="1"/>
  <c r="AU2472" i="1"/>
  <c r="AT2472" i="1"/>
  <c r="AS2472" i="1"/>
  <c r="AR2472" i="1"/>
  <c r="AO2472" i="1"/>
  <c r="AN2472" i="1"/>
  <c r="AM2472" i="1"/>
  <c r="AQ2472" i="1" s="1"/>
  <c r="AL2472" i="1"/>
  <c r="AJ2472" i="1"/>
  <c r="AI2472" i="1"/>
  <c r="AH2472" i="1"/>
  <c r="AG2472" i="1"/>
  <c r="AF2472" i="1"/>
  <c r="AE2472" i="1"/>
  <c r="AD2472" i="1"/>
  <c r="AC2472" i="1"/>
  <c r="AU2471" i="1"/>
  <c r="AT2471" i="1"/>
  <c r="AS2471" i="1"/>
  <c r="AN2471" i="1"/>
  <c r="AM2471" i="1"/>
  <c r="AQ2471" i="1" s="1"/>
  <c r="AL2471" i="1"/>
  <c r="AJ2471" i="1"/>
  <c r="AI2471" i="1"/>
  <c r="AH2471" i="1"/>
  <c r="AG2471" i="1"/>
  <c r="AF2471" i="1"/>
  <c r="AE2471" i="1"/>
  <c r="AD2471" i="1"/>
  <c r="AC2471" i="1"/>
  <c r="AU2470" i="1"/>
  <c r="AT2470" i="1"/>
  <c r="AS2470" i="1"/>
  <c r="AR2470" i="1"/>
  <c r="AO2470" i="1"/>
  <c r="AN2470" i="1"/>
  <c r="AM2470" i="1"/>
  <c r="AQ2470" i="1" s="1"/>
  <c r="AL2470" i="1"/>
  <c r="AJ2470" i="1"/>
  <c r="AI2470" i="1"/>
  <c r="AH2470" i="1"/>
  <c r="AG2470" i="1"/>
  <c r="AF2470" i="1"/>
  <c r="AE2470" i="1"/>
  <c r="AD2470" i="1"/>
  <c r="AC2470" i="1"/>
  <c r="AU2469" i="1"/>
  <c r="AT2469" i="1"/>
  <c r="AS2469" i="1"/>
  <c r="AN2469" i="1"/>
  <c r="AM2469" i="1"/>
  <c r="AQ2469" i="1" s="1"/>
  <c r="AL2469" i="1"/>
  <c r="AJ2469" i="1"/>
  <c r="AI2469" i="1"/>
  <c r="AH2469" i="1"/>
  <c r="AG2469" i="1"/>
  <c r="AF2469" i="1"/>
  <c r="AE2469" i="1"/>
  <c r="AD2469" i="1"/>
  <c r="AC2469" i="1"/>
  <c r="AU2468" i="1"/>
  <c r="AT2468" i="1"/>
  <c r="AS2468" i="1"/>
  <c r="AR2468" i="1"/>
  <c r="AO2468" i="1"/>
  <c r="AN2468" i="1"/>
  <c r="AM2468" i="1"/>
  <c r="AQ2468" i="1" s="1"/>
  <c r="AL2468" i="1"/>
  <c r="AJ2468" i="1"/>
  <c r="AI2468" i="1"/>
  <c r="AH2468" i="1"/>
  <c r="AG2468" i="1"/>
  <c r="AF2468" i="1"/>
  <c r="AE2468" i="1"/>
  <c r="AD2468" i="1"/>
  <c r="AC2468" i="1"/>
  <c r="AU2467" i="1"/>
  <c r="AT2467" i="1"/>
  <c r="AS2467" i="1"/>
  <c r="AN2467" i="1"/>
  <c r="AM2467" i="1"/>
  <c r="AQ2467" i="1" s="1"/>
  <c r="AL2467" i="1"/>
  <c r="AJ2467" i="1"/>
  <c r="AI2467" i="1"/>
  <c r="AH2467" i="1"/>
  <c r="AG2467" i="1"/>
  <c r="AF2467" i="1"/>
  <c r="AE2467" i="1"/>
  <c r="AD2467" i="1"/>
  <c r="AC2467" i="1"/>
  <c r="AU2466" i="1"/>
  <c r="AT2466" i="1"/>
  <c r="AS2466" i="1"/>
  <c r="AR2466" i="1"/>
  <c r="AO2466" i="1"/>
  <c r="AN2466" i="1"/>
  <c r="AM2466" i="1"/>
  <c r="AQ2466" i="1" s="1"/>
  <c r="AL2466" i="1"/>
  <c r="AJ2466" i="1"/>
  <c r="AI2466" i="1"/>
  <c r="AH2466" i="1"/>
  <c r="AG2466" i="1"/>
  <c r="AF2466" i="1"/>
  <c r="AE2466" i="1"/>
  <c r="AD2466" i="1"/>
  <c r="AC2466" i="1"/>
  <c r="AU2465" i="1"/>
  <c r="AT2465" i="1"/>
  <c r="AS2465" i="1"/>
  <c r="AN2465" i="1"/>
  <c r="AM2465" i="1"/>
  <c r="AQ2465" i="1" s="1"/>
  <c r="AL2465" i="1"/>
  <c r="AJ2465" i="1"/>
  <c r="AI2465" i="1"/>
  <c r="AH2465" i="1"/>
  <c r="AG2465" i="1"/>
  <c r="AF2465" i="1"/>
  <c r="AE2465" i="1"/>
  <c r="AD2465" i="1"/>
  <c r="AC2465" i="1"/>
  <c r="AU2464" i="1"/>
  <c r="AT2464" i="1"/>
  <c r="AS2464" i="1"/>
  <c r="AR2464" i="1"/>
  <c r="AO2464" i="1"/>
  <c r="AN2464" i="1"/>
  <c r="AM2464" i="1"/>
  <c r="AQ2464" i="1" s="1"/>
  <c r="AL2464" i="1"/>
  <c r="AJ2464" i="1"/>
  <c r="AI2464" i="1"/>
  <c r="AH2464" i="1"/>
  <c r="AG2464" i="1"/>
  <c r="AF2464" i="1"/>
  <c r="AE2464" i="1"/>
  <c r="AD2464" i="1"/>
  <c r="AC2464" i="1"/>
  <c r="AU2463" i="1"/>
  <c r="AT2463" i="1"/>
  <c r="AS2463" i="1"/>
  <c r="AN2463" i="1"/>
  <c r="AM2463" i="1"/>
  <c r="AQ2463" i="1" s="1"/>
  <c r="AL2463" i="1"/>
  <c r="AJ2463" i="1"/>
  <c r="AI2463" i="1"/>
  <c r="AH2463" i="1"/>
  <c r="AG2463" i="1"/>
  <c r="AF2463" i="1"/>
  <c r="AE2463" i="1"/>
  <c r="AD2463" i="1"/>
  <c r="AC2463" i="1"/>
  <c r="AU2462" i="1"/>
  <c r="AT2462" i="1"/>
  <c r="AS2462" i="1"/>
  <c r="AR2462" i="1"/>
  <c r="AO2462" i="1"/>
  <c r="AN2462" i="1"/>
  <c r="AM2462" i="1"/>
  <c r="AQ2462" i="1" s="1"/>
  <c r="AL2462" i="1"/>
  <c r="AJ2462" i="1"/>
  <c r="AI2462" i="1"/>
  <c r="AH2462" i="1"/>
  <c r="AG2462" i="1"/>
  <c r="AF2462" i="1"/>
  <c r="AE2462" i="1"/>
  <c r="AD2462" i="1"/>
  <c r="AC2462" i="1"/>
  <c r="AU2461" i="1"/>
  <c r="AT2461" i="1"/>
  <c r="AS2461" i="1"/>
  <c r="AN2461" i="1"/>
  <c r="AM2461" i="1"/>
  <c r="AQ2461" i="1" s="1"/>
  <c r="AL2461" i="1"/>
  <c r="AJ2461" i="1"/>
  <c r="AI2461" i="1"/>
  <c r="AH2461" i="1"/>
  <c r="AG2461" i="1"/>
  <c r="AF2461" i="1"/>
  <c r="AE2461" i="1"/>
  <c r="AD2461" i="1"/>
  <c r="AC2461" i="1"/>
  <c r="AU2460" i="1"/>
  <c r="AT2460" i="1"/>
  <c r="AS2460" i="1"/>
  <c r="AR2460" i="1"/>
  <c r="AO2460" i="1"/>
  <c r="AN2460" i="1"/>
  <c r="AM2460" i="1"/>
  <c r="AQ2460" i="1" s="1"/>
  <c r="AL2460" i="1"/>
  <c r="AJ2460" i="1"/>
  <c r="AI2460" i="1"/>
  <c r="AH2460" i="1"/>
  <c r="AG2460" i="1"/>
  <c r="AF2460" i="1"/>
  <c r="AE2460" i="1"/>
  <c r="AD2460" i="1"/>
  <c r="AC2460" i="1"/>
  <c r="AU2459" i="1"/>
  <c r="AT2459" i="1"/>
  <c r="AS2459" i="1"/>
  <c r="AN2459" i="1"/>
  <c r="AM2459" i="1"/>
  <c r="AQ2459" i="1" s="1"/>
  <c r="AL2459" i="1"/>
  <c r="AJ2459" i="1"/>
  <c r="AI2459" i="1"/>
  <c r="AH2459" i="1"/>
  <c r="AG2459" i="1"/>
  <c r="AF2459" i="1"/>
  <c r="AE2459" i="1"/>
  <c r="AD2459" i="1"/>
  <c r="AC2459" i="1"/>
  <c r="AU2458" i="1"/>
  <c r="AT2458" i="1"/>
  <c r="AS2458" i="1"/>
  <c r="AR2458" i="1"/>
  <c r="AO2458" i="1"/>
  <c r="AN2458" i="1"/>
  <c r="AM2458" i="1"/>
  <c r="AQ2458" i="1" s="1"/>
  <c r="AL2458" i="1"/>
  <c r="AJ2458" i="1"/>
  <c r="AI2458" i="1"/>
  <c r="AH2458" i="1"/>
  <c r="AG2458" i="1"/>
  <c r="AF2458" i="1"/>
  <c r="AE2458" i="1"/>
  <c r="AD2458" i="1"/>
  <c r="AC2458" i="1"/>
  <c r="AU2457" i="1"/>
  <c r="AT2457" i="1"/>
  <c r="AS2457" i="1"/>
  <c r="AN2457" i="1"/>
  <c r="AM2457" i="1"/>
  <c r="AQ2457" i="1" s="1"/>
  <c r="AL2457" i="1"/>
  <c r="AJ2457" i="1"/>
  <c r="AI2457" i="1"/>
  <c r="AH2457" i="1"/>
  <c r="AG2457" i="1"/>
  <c r="AF2457" i="1"/>
  <c r="AE2457" i="1"/>
  <c r="AD2457" i="1"/>
  <c r="AC2457" i="1"/>
  <c r="AU2456" i="1"/>
  <c r="AT2456" i="1"/>
  <c r="AS2456" i="1"/>
  <c r="AR2456" i="1"/>
  <c r="AO2456" i="1"/>
  <c r="AN2456" i="1"/>
  <c r="AM2456" i="1"/>
  <c r="AQ2456" i="1" s="1"/>
  <c r="AL2456" i="1"/>
  <c r="AJ2456" i="1"/>
  <c r="AI2456" i="1"/>
  <c r="AH2456" i="1"/>
  <c r="AG2456" i="1"/>
  <c r="AF2456" i="1"/>
  <c r="AE2456" i="1"/>
  <c r="AD2456" i="1"/>
  <c r="AC2456" i="1"/>
  <c r="AU2455" i="1"/>
  <c r="AT2455" i="1"/>
  <c r="AS2455" i="1"/>
  <c r="AN2455" i="1"/>
  <c r="AM2455" i="1"/>
  <c r="AQ2455" i="1" s="1"/>
  <c r="AL2455" i="1"/>
  <c r="AJ2455" i="1"/>
  <c r="AI2455" i="1"/>
  <c r="AH2455" i="1"/>
  <c r="AG2455" i="1"/>
  <c r="AF2455" i="1"/>
  <c r="AE2455" i="1"/>
  <c r="AD2455" i="1"/>
  <c r="AC2455" i="1"/>
  <c r="AU2454" i="1"/>
  <c r="AT2454" i="1"/>
  <c r="AS2454" i="1"/>
  <c r="AR2454" i="1"/>
  <c r="AO2454" i="1"/>
  <c r="AN2454" i="1"/>
  <c r="AM2454" i="1"/>
  <c r="AQ2454" i="1" s="1"/>
  <c r="AL2454" i="1"/>
  <c r="AJ2454" i="1"/>
  <c r="AI2454" i="1"/>
  <c r="AH2454" i="1"/>
  <c r="AG2454" i="1"/>
  <c r="AF2454" i="1"/>
  <c r="AE2454" i="1"/>
  <c r="AD2454" i="1"/>
  <c r="AC2454" i="1"/>
  <c r="AU2453" i="1"/>
  <c r="AT2453" i="1"/>
  <c r="AS2453" i="1"/>
  <c r="AN2453" i="1"/>
  <c r="AM2453" i="1"/>
  <c r="AQ2453" i="1" s="1"/>
  <c r="AL2453" i="1"/>
  <c r="AJ2453" i="1"/>
  <c r="AI2453" i="1"/>
  <c r="AH2453" i="1"/>
  <c r="AG2453" i="1"/>
  <c r="AF2453" i="1"/>
  <c r="AE2453" i="1"/>
  <c r="AD2453" i="1"/>
  <c r="AC2453" i="1"/>
  <c r="AU2452" i="1"/>
  <c r="AT2452" i="1"/>
  <c r="AS2452" i="1"/>
  <c r="AR2452" i="1"/>
  <c r="AO2452" i="1"/>
  <c r="AN2452" i="1"/>
  <c r="AM2452" i="1"/>
  <c r="AQ2452" i="1" s="1"/>
  <c r="AL2452" i="1"/>
  <c r="AJ2452" i="1"/>
  <c r="AI2452" i="1"/>
  <c r="AH2452" i="1"/>
  <c r="AG2452" i="1"/>
  <c r="AF2452" i="1"/>
  <c r="AE2452" i="1"/>
  <c r="AD2452" i="1"/>
  <c r="AC2452" i="1"/>
  <c r="AU2451" i="1"/>
  <c r="AT2451" i="1"/>
  <c r="AS2451" i="1"/>
  <c r="AN2451" i="1"/>
  <c r="AM2451" i="1"/>
  <c r="AQ2451" i="1" s="1"/>
  <c r="AL2451" i="1"/>
  <c r="AJ2451" i="1"/>
  <c r="AI2451" i="1"/>
  <c r="AH2451" i="1"/>
  <c r="AG2451" i="1"/>
  <c r="AF2451" i="1"/>
  <c r="AE2451" i="1"/>
  <c r="AD2451" i="1"/>
  <c r="AC2451" i="1"/>
  <c r="AU2450" i="1"/>
  <c r="AT2450" i="1"/>
  <c r="AS2450" i="1"/>
  <c r="AR2450" i="1"/>
  <c r="AO2450" i="1"/>
  <c r="AN2450" i="1"/>
  <c r="AM2450" i="1"/>
  <c r="AQ2450" i="1" s="1"/>
  <c r="AL2450" i="1"/>
  <c r="AJ2450" i="1"/>
  <c r="AI2450" i="1"/>
  <c r="AH2450" i="1"/>
  <c r="AG2450" i="1"/>
  <c r="AF2450" i="1"/>
  <c r="AE2450" i="1"/>
  <c r="AD2450" i="1"/>
  <c r="AC2450" i="1"/>
  <c r="AU2449" i="1"/>
  <c r="AT2449" i="1"/>
  <c r="AS2449" i="1"/>
  <c r="AN2449" i="1"/>
  <c r="AM2449" i="1"/>
  <c r="AQ2449" i="1" s="1"/>
  <c r="AL2449" i="1"/>
  <c r="AJ2449" i="1"/>
  <c r="AI2449" i="1"/>
  <c r="AH2449" i="1"/>
  <c r="AG2449" i="1"/>
  <c r="AF2449" i="1"/>
  <c r="AE2449" i="1"/>
  <c r="AD2449" i="1"/>
  <c r="AC2449" i="1"/>
  <c r="AU2448" i="1"/>
  <c r="AT2448" i="1"/>
  <c r="AS2448" i="1"/>
  <c r="AR2448" i="1"/>
  <c r="AO2448" i="1"/>
  <c r="AN2448" i="1"/>
  <c r="AM2448" i="1"/>
  <c r="AQ2448" i="1" s="1"/>
  <c r="AL2448" i="1"/>
  <c r="AJ2448" i="1"/>
  <c r="AI2448" i="1"/>
  <c r="AH2448" i="1"/>
  <c r="AG2448" i="1"/>
  <c r="AF2448" i="1"/>
  <c r="AE2448" i="1"/>
  <c r="AD2448" i="1"/>
  <c r="AC2448" i="1"/>
  <c r="AU2447" i="1"/>
  <c r="AT2447" i="1"/>
  <c r="AS2447" i="1"/>
  <c r="AN2447" i="1"/>
  <c r="AM2447" i="1"/>
  <c r="AQ2447" i="1" s="1"/>
  <c r="AL2447" i="1"/>
  <c r="AJ2447" i="1"/>
  <c r="AI2447" i="1"/>
  <c r="AH2447" i="1"/>
  <c r="AG2447" i="1"/>
  <c r="AF2447" i="1"/>
  <c r="AE2447" i="1"/>
  <c r="AD2447" i="1"/>
  <c r="AC2447" i="1"/>
  <c r="AU2446" i="1"/>
  <c r="AT2446" i="1"/>
  <c r="AS2446" i="1"/>
  <c r="AR2446" i="1"/>
  <c r="AO2446" i="1"/>
  <c r="AN2446" i="1"/>
  <c r="AM2446" i="1"/>
  <c r="AQ2446" i="1" s="1"/>
  <c r="AL2446" i="1"/>
  <c r="AJ2446" i="1"/>
  <c r="AI2446" i="1"/>
  <c r="AH2446" i="1"/>
  <c r="AG2446" i="1"/>
  <c r="AF2446" i="1"/>
  <c r="AE2446" i="1"/>
  <c r="AD2446" i="1"/>
  <c r="AC2446" i="1"/>
  <c r="AU2445" i="1"/>
  <c r="AT2445" i="1"/>
  <c r="AS2445" i="1"/>
  <c r="AN2445" i="1"/>
  <c r="AM2445" i="1"/>
  <c r="AQ2445" i="1" s="1"/>
  <c r="AL2445" i="1"/>
  <c r="AJ2445" i="1"/>
  <c r="AI2445" i="1"/>
  <c r="AH2445" i="1"/>
  <c r="AG2445" i="1"/>
  <c r="AF2445" i="1"/>
  <c r="AE2445" i="1"/>
  <c r="AD2445" i="1"/>
  <c r="AC2445" i="1"/>
  <c r="AU2444" i="1"/>
  <c r="AT2444" i="1"/>
  <c r="AS2444" i="1"/>
  <c r="AR2444" i="1"/>
  <c r="AO2444" i="1"/>
  <c r="AN2444" i="1"/>
  <c r="AM2444" i="1"/>
  <c r="AQ2444" i="1" s="1"/>
  <c r="AL2444" i="1"/>
  <c r="AJ2444" i="1"/>
  <c r="AI2444" i="1"/>
  <c r="AH2444" i="1"/>
  <c r="AG2444" i="1"/>
  <c r="AF2444" i="1"/>
  <c r="AE2444" i="1"/>
  <c r="AD2444" i="1"/>
  <c r="AC2444" i="1"/>
  <c r="AU2443" i="1"/>
  <c r="AT2443" i="1"/>
  <c r="AS2443" i="1"/>
  <c r="AN2443" i="1"/>
  <c r="AM2443" i="1"/>
  <c r="AQ2443" i="1" s="1"/>
  <c r="AL2443" i="1"/>
  <c r="AJ2443" i="1"/>
  <c r="AI2443" i="1"/>
  <c r="AH2443" i="1"/>
  <c r="AG2443" i="1"/>
  <c r="AF2443" i="1"/>
  <c r="AE2443" i="1"/>
  <c r="AD2443" i="1"/>
  <c r="AC2443" i="1"/>
  <c r="AU2442" i="1"/>
  <c r="AT2442" i="1"/>
  <c r="AS2442" i="1"/>
  <c r="AR2442" i="1"/>
  <c r="AO2442" i="1"/>
  <c r="AN2442" i="1"/>
  <c r="AM2442" i="1"/>
  <c r="AQ2442" i="1" s="1"/>
  <c r="AL2442" i="1"/>
  <c r="AJ2442" i="1"/>
  <c r="AI2442" i="1"/>
  <c r="AH2442" i="1"/>
  <c r="AG2442" i="1"/>
  <c r="AF2442" i="1"/>
  <c r="AE2442" i="1"/>
  <c r="AD2442" i="1"/>
  <c r="AC2442" i="1"/>
  <c r="AU2441" i="1"/>
  <c r="AT2441" i="1"/>
  <c r="AS2441" i="1"/>
  <c r="AN2441" i="1"/>
  <c r="AM2441" i="1"/>
  <c r="AQ2441" i="1" s="1"/>
  <c r="AL2441" i="1"/>
  <c r="AJ2441" i="1"/>
  <c r="AI2441" i="1"/>
  <c r="AH2441" i="1"/>
  <c r="AG2441" i="1"/>
  <c r="AF2441" i="1"/>
  <c r="AE2441" i="1"/>
  <c r="AD2441" i="1"/>
  <c r="AC2441" i="1"/>
  <c r="AU2440" i="1"/>
  <c r="AT2440" i="1"/>
  <c r="AS2440" i="1"/>
  <c r="AO2440" i="1"/>
  <c r="AN2440" i="1"/>
  <c r="AM2440" i="1"/>
  <c r="AR2440" i="1" s="1"/>
  <c r="AL2440" i="1"/>
  <c r="AJ2440" i="1"/>
  <c r="AI2440" i="1"/>
  <c r="AH2440" i="1"/>
  <c r="AG2440" i="1"/>
  <c r="AF2440" i="1"/>
  <c r="AE2440" i="1"/>
  <c r="AD2440" i="1"/>
  <c r="AC2440" i="1"/>
  <c r="AU2439" i="1"/>
  <c r="AT2439" i="1"/>
  <c r="AS2439" i="1"/>
  <c r="AN2439" i="1"/>
  <c r="AM2439" i="1"/>
  <c r="AQ2439" i="1" s="1"/>
  <c r="AL2439" i="1"/>
  <c r="AJ2439" i="1"/>
  <c r="AI2439" i="1"/>
  <c r="AH2439" i="1"/>
  <c r="AG2439" i="1"/>
  <c r="AF2439" i="1"/>
  <c r="AE2439" i="1"/>
  <c r="AD2439" i="1"/>
  <c r="AC2439" i="1"/>
  <c r="AU2438" i="1"/>
  <c r="AT2438" i="1"/>
  <c r="AS2438" i="1"/>
  <c r="AO2438" i="1"/>
  <c r="AN2438" i="1"/>
  <c r="AM2438" i="1"/>
  <c r="AR2438" i="1" s="1"/>
  <c r="AL2438" i="1"/>
  <c r="AJ2438" i="1"/>
  <c r="AI2438" i="1"/>
  <c r="AH2438" i="1"/>
  <c r="AG2438" i="1"/>
  <c r="AF2438" i="1"/>
  <c r="AE2438" i="1"/>
  <c r="AD2438" i="1"/>
  <c r="AC2438" i="1"/>
  <c r="AU2437" i="1"/>
  <c r="AT2437" i="1"/>
  <c r="AS2437" i="1"/>
  <c r="AN2437" i="1"/>
  <c r="AM2437" i="1"/>
  <c r="AQ2437" i="1" s="1"/>
  <c r="AL2437" i="1"/>
  <c r="AJ2437" i="1"/>
  <c r="AI2437" i="1"/>
  <c r="AH2437" i="1"/>
  <c r="AG2437" i="1"/>
  <c r="AF2437" i="1"/>
  <c r="AE2437" i="1"/>
  <c r="AD2437" i="1"/>
  <c r="AC2437" i="1"/>
  <c r="AU2436" i="1"/>
  <c r="AT2436" i="1"/>
  <c r="AS2436" i="1"/>
  <c r="AO2436" i="1"/>
  <c r="AN2436" i="1"/>
  <c r="AM2436" i="1"/>
  <c r="AR2436" i="1" s="1"/>
  <c r="AL2436" i="1"/>
  <c r="AJ2436" i="1"/>
  <c r="AI2436" i="1"/>
  <c r="AH2436" i="1"/>
  <c r="AG2436" i="1"/>
  <c r="AF2436" i="1"/>
  <c r="AE2436" i="1"/>
  <c r="AD2436" i="1"/>
  <c r="AC2436" i="1"/>
  <c r="AU2435" i="1"/>
  <c r="AT2435" i="1"/>
  <c r="AS2435" i="1"/>
  <c r="AN2435" i="1"/>
  <c r="AM2435" i="1"/>
  <c r="AQ2435" i="1" s="1"/>
  <c r="AL2435" i="1"/>
  <c r="AJ2435" i="1"/>
  <c r="AI2435" i="1"/>
  <c r="AH2435" i="1"/>
  <c r="AG2435" i="1"/>
  <c r="AF2435" i="1"/>
  <c r="AE2435" i="1"/>
  <c r="AD2435" i="1"/>
  <c r="AC2435" i="1"/>
  <c r="AU2434" i="1"/>
  <c r="AT2434" i="1"/>
  <c r="AS2434" i="1"/>
  <c r="AO2434" i="1"/>
  <c r="AN2434" i="1"/>
  <c r="AM2434" i="1"/>
  <c r="AR2434" i="1" s="1"/>
  <c r="AL2434" i="1"/>
  <c r="AJ2434" i="1"/>
  <c r="AI2434" i="1"/>
  <c r="AH2434" i="1"/>
  <c r="AG2434" i="1"/>
  <c r="AF2434" i="1"/>
  <c r="AE2434" i="1"/>
  <c r="AD2434" i="1"/>
  <c r="AC2434" i="1"/>
  <c r="AU2433" i="1"/>
  <c r="AT2433" i="1"/>
  <c r="AS2433" i="1"/>
  <c r="AN2433" i="1"/>
  <c r="AM2433" i="1"/>
  <c r="AQ2433" i="1" s="1"/>
  <c r="AL2433" i="1"/>
  <c r="AJ2433" i="1"/>
  <c r="AI2433" i="1"/>
  <c r="AH2433" i="1"/>
  <c r="AG2433" i="1"/>
  <c r="AF2433" i="1"/>
  <c r="AE2433" i="1"/>
  <c r="AD2433" i="1"/>
  <c r="AC2433" i="1"/>
  <c r="AU2432" i="1"/>
  <c r="AT2432" i="1"/>
  <c r="AS2432" i="1"/>
  <c r="AO2432" i="1"/>
  <c r="AN2432" i="1"/>
  <c r="AM2432" i="1"/>
  <c r="AR2432" i="1" s="1"/>
  <c r="AL2432" i="1"/>
  <c r="AJ2432" i="1"/>
  <c r="AI2432" i="1"/>
  <c r="AH2432" i="1"/>
  <c r="AG2432" i="1"/>
  <c r="AF2432" i="1"/>
  <c r="AE2432" i="1"/>
  <c r="AD2432" i="1"/>
  <c r="AC2432" i="1"/>
  <c r="AU2431" i="1"/>
  <c r="AT2431" i="1"/>
  <c r="AS2431" i="1"/>
  <c r="AN2431" i="1"/>
  <c r="AM2431" i="1"/>
  <c r="AQ2431" i="1" s="1"/>
  <c r="AL2431" i="1"/>
  <c r="AJ2431" i="1"/>
  <c r="AI2431" i="1"/>
  <c r="AH2431" i="1"/>
  <c r="AG2431" i="1"/>
  <c r="AF2431" i="1"/>
  <c r="AE2431" i="1"/>
  <c r="AD2431" i="1"/>
  <c r="AC2431" i="1"/>
  <c r="AU2430" i="1"/>
  <c r="AT2430" i="1"/>
  <c r="AS2430" i="1"/>
  <c r="AO2430" i="1"/>
  <c r="AN2430" i="1"/>
  <c r="AM2430" i="1"/>
  <c r="AR2430" i="1" s="1"/>
  <c r="AL2430" i="1"/>
  <c r="AJ2430" i="1"/>
  <c r="AI2430" i="1"/>
  <c r="AH2430" i="1"/>
  <c r="AG2430" i="1"/>
  <c r="AF2430" i="1"/>
  <c r="AE2430" i="1"/>
  <c r="AD2430" i="1"/>
  <c r="AC2430" i="1"/>
  <c r="AU2429" i="1"/>
  <c r="AT2429" i="1"/>
  <c r="AS2429" i="1"/>
  <c r="AN2429" i="1"/>
  <c r="AM2429" i="1"/>
  <c r="AQ2429" i="1" s="1"/>
  <c r="AL2429" i="1"/>
  <c r="AJ2429" i="1"/>
  <c r="AI2429" i="1"/>
  <c r="AH2429" i="1"/>
  <c r="AG2429" i="1"/>
  <c r="AF2429" i="1"/>
  <c r="AE2429" i="1"/>
  <c r="AD2429" i="1"/>
  <c r="AC2429" i="1"/>
  <c r="AU2428" i="1"/>
  <c r="AT2428" i="1"/>
  <c r="AS2428" i="1"/>
  <c r="AO2428" i="1"/>
  <c r="AN2428" i="1"/>
  <c r="AM2428" i="1"/>
  <c r="AR2428" i="1" s="1"/>
  <c r="AL2428" i="1"/>
  <c r="AJ2428" i="1"/>
  <c r="AI2428" i="1"/>
  <c r="AH2428" i="1"/>
  <c r="AG2428" i="1"/>
  <c r="AF2428" i="1"/>
  <c r="AE2428" i="1"/>
  <c r="AD2428" i="1"/>
  <c r="AC2428" i="1"/>
  <c r="AU2427" i="1"/>
  <c r="AT2427" i="1"/>
  <c r="AS2427" i="1"/>
  <c r="AN2427" i="1"/>
  <c r="AM2427" i="1"/>
  <c r="AQ2427" i="1" s="1"/>
  <c r="AL2427" i="1"/>
  <c r="AJ2427" i="1"/>
  <c r="AI2427" i="1"/>
  <c r="AH2427" i="1"/>
  <c r="AG2427" i="1"/>
  <c r="AF2427" i="1"/>
  <c r="AE2427" i="1"/>
  <c r="AD2427" i="1"/>
  <c r="AC2427" i="1"/>
  <c r="AU2426" i="1"/>
  <c r="AT2426" i="1"/>
  <c r="AS2426" i="1"/>
  <c r="AO2426" i="1"/>
  <c r="AN2426" i="1"/>
  <c r="AM2426" i="1"/>
  <c r="AR2426" i="1" s="1"/>
  <c r="AL2426" i="1"/>
  <c r="AJ2426" i="1"/>
  <c r="AI2426" i="1"/>
  <c r="AH2426" i="1"/>
  <c r="AG2426" i="1"/>
  <c r="AF2426" i="1"/>
  <c r="AE2426" i="1"/>
  <c r="AD2426" i="1"/>
  <c r="AC2426" i="1"/>
  <c r="AU2425" i="1"/>
  <c r="AT2425" i="1"/>
  <c r="AS2425" i="1"/>
  <c r="AN2425" i="1"/>
  <c r="AM2425" i="1"/>
  <c r="AQ2425" i="1" s="1"/>
  <c r="AL2425" i="1"/>
  <c r="AJ2425" i="1"/>
  <c r="AI2425" i="1"/>
  <c r="AH2425" i="1"/>
  <c r="AG2425" i="1"/>
  <c r="AF2425" i="1"/>
  <c r="AE2425" i="1"/>
  <c r="AD2425" i="1"/>
  <c r="AC2425" i="1"/>
  <c r="AU2424" i="1"/>
  <c r="AT2424" i="1"/>
  <c r="AS2424" i="1"/>
  <c r="AO2424" i="1"/>
  <c r="AN2424" i="1"/>
  <c r="AM2424" i="1"/>
  <c r="AR2424" i="1" s="1"/>
  <c r="AL2424" i="1"/>
  <c r="AJ2424" i="1"/>
  <c r="AI2424" i="1"/>
  <c r="AH2424" i="1"/>
  <c r="AG2424" i="1"/>
  <c r="AF2424" i="1"/>
  <c r="AE2424" i="1"/>
  <c r="AD2424" i="1"/>
  <c r="AC2424" i="1"/>
  <c r="AU2423" i="1"/>
  <c r="AT2423" i="1"/>
  <c r="AS2423" i="1"/>
  <c r="AN2423" i="1"/>
  <c r="AM2423" i="1"/>
  <c r="AQ2423" i="1" s="1"/>
  <c r="AL2423" i="1"/>
  <c r="AJ2423" i="1"/>
  <c r="AI2423" i="1"/>
  <c r="AH2423" i="1"/>
  <c r="AG2423" i="1"/>
  <c r="AF2423" i="1"/>
  <c r="AE2423" i="1"/>
  <c r="AD2423" i="1"/>
  <c r="AC2423" i="1"/>
  <c r="AU2422" i="1"/>
  <c r="AT2422" i="1"/>
  <c r="AS2422" i="1"/>
  <c r="AO2422" i="1"/>
  <c r="AN2422" i="1"/>
  <c r="AM2422" i="1"/>
  <c r="AR2422" i="1" s="1"/>
  <c r="AL2422" i="1"/>
  <c r="AJ2422" i="1"/>
  <c r="AI2422" i="1"/>
  <c r="AH2422" i="1"/>
  <c r="AG2422" i="1"/>
  <c r="AF2422" i="1"/>
  <c r="AE2422" i="1"/>
  <c r="AD2422" i="1"/>
  <c r="AC2422" i="1"/>
  <c r="AU2421" i="1"/>
  <c r="AT2421" i="1"/>
  <c r="AS2421" i="1"/>
  <c r="AN2421" i="1"/>
  <c r="AM2421" i="1"/>
  <c r="AQ2421" i="1" s="1"/>
  <c r="AL2421" i="1"/>
  <c r="AJ2421" i="1"/>
  <c r="AI2421" i="1"/>
  <c r="AH2421" i="1"/>
  <c r="AG2421" i="1"/>
  <c r="AF2421" i="1"/>
  <c r="AE2421" i="1"/>
  <c r="AD2421" i="1"/>
  <c r="AC2421" i="1"/>
  <c r="AU2420" i="1"/>
  <c r="AT2420" i="1"/>
  <c r="AS2420" i="1"/>
  <c r="AO2420" i="1"/>
  <c r="AN2420" i="1"/>
  <c r="AM2420" i="1"/>
  <c r="AR2420" i="1" s="1"/>
  <c r="AL2420" i="1"/>
  <c r="AJ2420" i="1"/>
  <c r="AI2420" i="1"/>
  <c r="AH2420" i="1"/>
  <c r="AG2420" i="1"/>
  <c r="AF2420" i="1"/>
  <c r="AE2420" i="1"/>
  <c r="AD2420" i="1"/>
  <c r="AC2420" i="1"/>
  <c r="AU2419" i="1"/>
  <c r="AT2419" i="1"/>
  <c r="AS2419" i="1"/>
  <c r="AN2419" i="1"/>
  <c r="AM2419" i="1"/>
  <c r="AQ2419" i="1" s="1"/>
  <c r="AL2419" i="1"/>
  <c r="AJ2419" i="1"/>
  <c r="AI2419" i="1"/>
  <c r="AH2419" i="1"/>
  <c r="AG2419" i="1"/>
  <c r="AF2419" i="1"/>
  <c r="AE2419" i="1"/>
  <c r="AD2419" i="1"/>
  <c r="AC2419" i="1"/>
  <c r="AU2418" i="1"/>
  <c r="AT2418" i="1"/>
  <c r="AS2418" i="1"/>
  <c r="AO2418" i="1"/>
  <c r="AN2418" i="1"/>
  <c r="AM2418" i="1"/>
  <c r="AR2418" i="1" s="1"/>
  <c r="AL2418" i="1"/>
  <c r="AJ2418" i="1"/>
  <c r="AI2418" i="1"/>
  <c r="AH2418" i="1"/>
  <c r="AG2418" i="1"/>
  <c r="AF2418" i="1"/>
  <c r="AE2418" i="1"/>
  <c r="AD2418" i="1"/>
  <c r="AC2418" i="1"/>
  <c r="AU2417" i="1"/>
  <c r="AT2417" i="1"/>
  <c r="AS2417" i="1"/>
  <c r="AN2417" i="1"/>
  <c r="AM2417" i="1"/>
  <c r="AQ2417" i="1" s="1"/>
  <c r="AL2417" i="1"/>
  <c r="AJ2417" i="1"/>
  <c r="AI2417" i="1"/>
  <c r="AH2417" i="1"/>
  <c r="AG2417" i="1"/>
  <c r="AF2417" i="1"/>
  <c r="AE2417" i="1"/>
  <c r="AD2417" i="1"/>
  <c r="AC2417" i="1"/>
  <c r="AU2416" i="1"/>
  <c r="AT2416" i="1"/>
  <c r="AS2416" i="1"/>
  <c r="AO2416" i="1"/>
  <c r="AN2416" i="1"/>
  <c r="AM2416" i="1"/>
  <c r="AR2416" i="1" s="1"/>
  <c r="AL2416" i="1"/>
  <c r="AJ2416" i="1"/>
  <c r="AI2416" i="1"/>
  <c r="AH2416" i="1"/>
  <c r="AG2416" i="1"/>
  <c r="AF2416" i="1"/>
  <c r="AE2416" i="1"/>
  <c r="AD2416" i="1"/>
  <c r="AC2416" i="1"/>
  <c r="AU2415" i="1"/>
  <c r="AT2415" i="1"/>
  <c r="AS2415" i="1"/>
  <c r="AN2415" i="1"/>
  <c r="AM2415" i="1"/>
  <c r="AQ2415" i="1" s="1"/>
  <c r="AL2415" i="1"/>
  <c r="AJ2415" i="1"/>
  <c r="AI2415" i="1"/>
  <c r="AH2415" i="1"/>
  <c r="AG2415" i="1"/>
  <c r="AF2415" i="1"/>
  <c r="AE2415" i="1"/>
  <c r="AD2415" i="1"/>
  <c r="AC2415" i="1"/>
  <c r="AU2414" i="1"/>
  <c r="AT2414" i="1"/>
  <c r="AS2414" i="1"/>
  <c r="AO2414" i="1"/>
  <c r="AN2414" i="1"/>
  <c r="AM2414" i="1"/>
  <c r="AR2414" i="1" s="1"/>
  <c r="AL2414" i="1"/>
  <c r="AJ2414" i="1"/>
  <c r="AI2414" i="1"/>
  <c r="AH2414" i="1"/>
  <c r="AG2414" i="1"/>
  <c r="AF2414" i="1"/>
  <c r="AE2414" i="1"/>
  <c r="AD2414" i="1"/>
  <c r="AC2414" i="1"/>
  <c r="AU2413" i="1"/>
  <c r="AT2413" i="1"/>
  <c r="AS2413" i="1"/>
  <c r="AN2413" i="1"/>
  <c r="AM2413" i="1"/>
  <c r="AQ2413" i="1" s="1"/>
  <c r="AL2413" i="1"/>
  <c r="AJ2413" i="1"/>
  <c r="AI2413" i="1"/>
  <c r="AH2413" i="1"/>
  <c r="AG2413" i="1"/>
  <c r="AF2413" i="1"/>
  <c r="AE2413" i="1"/>
  <c r="AD2413" i="1"/>
  <c r="AC2413" i="1"/>
  <c r="AU2412" i="1"/>
  <c r="AT2412" i="1"/>
  <c r="AS2412" i="1"/>
  <c r="AO2412" i="1"/>
  <c r="AN2412" i="1"/>
  <c r="AM2412" i="1"/>
  <c r="AR2412" i="1" s="1"/>
  <c r="AL2412" i="1"/>
  <c r="AJ2412" i="1"/>
  <c r="AI2412" i="1"/>
  <c r="AH2412" i="1"/>
  <c r="AG2412" i="1"/>
  <c r="AF2412" i="1"/>
  <c r="AE2412" i="1"/>
  <c r="AD2412" i="1"/>
  <c r="AC2412" i="1"/>
  <c r="AU2411" i="1"/>
  <c r="AT2411" i="1"/>
  <c r="AS2411" i="1"/>
  <c r="AN2411" i="1"/>
  <c r="AM2411" i="1"/>
  <c r="AQ2411" i="1" s="1"/>
  <c r="AL2411" i="1"/>
  <c r="AJ2411" i="1"/>
  <c r="AI2411" i="1"/>
  <c r="AH2411" i="1"/>
  <c r="AG2411" i="1"/>
  <c r="AF2411" i="1"/>
  <c r="AE2411" i="1"/>
  <c r="AD2411" i="1"/>
  <c r="AC2411" i="1"/>
  <c r="AU2410" i="1"/>
  <c r="AT2410" i="1"/>
  <c r="AS2410" i="1"/>
  <c r="AO2410" i="1"/>
  <c r="AN2410" i="1"/>
  <c r="AM2410" i="1"/>
  <c r="AR2410" i="1" s="1"/>
  <c r="AL2410" i="1"/>
  <c r="AJ2410" i="1"/>
  <c r="AI2410" i="1"/>
  <c r="AH2410" i="1"/>
  <c r="AG2410" i="1"/>
  <c r="AF2410" i="1"/>
  <c r="AE2410" i="1"/>
  <c r="AD2410" i="1"/>
  <c r="AC2410" i="1"/>
  <c r="AU2409" i="1"/>
  <c r="AT2409" i="1"/>
  <c r="AS2409" i="1"/>
  <c r="AN2409" i="1"/>
  <c r="AM2409" i="1"/>
  <c r="AQ2409" i="1" s="1"/>
  <c r="AL2409" i="1"/>
  <c r="AJ2409" i="1"/>
  <c r="AI2409" i="1"/>
  <c r="AH2409" i="1"/>
  <c r="AG2409" i="1"/>
  <c r="AF2409" i="1"/>
  <c r="AE2409" i="1"/>
  <c r="AD2409" i="1"/>
  <c r="AC2409" i="1"/>
  <c r="AU2408" i="1"/>
  <c r="AT2408" i="1"/>
  <c r="AS2408" i="1"/>
  <c r="AO2408" i="1"/>
  <c r="AN2408" i="1"/>
  <c r="AM2408" i="1"/>
  <c r="AR2408" i="1" s="1"/>
  <c r="AL2408" i="1"/>
  <c r="AJ2408" i="1"/>
  <c r="AI2408" i="1"/>
  <c r="AH2408" i="1"/>
  <c r="AG2408" i="1"/>
  <c r="AF2408" i="1"/>
  <c r="AE2408" i="1"/>
  <c r="AD2408" i="1"/>
  <c r="AC2408" i="1"/>
  <c r="AU2407" i="1"/>
  <c r="AT2407" i="1"/>
  <c r="AS2407" i="1"/>
  <c r="AN2407" i="1"/>
  <c r="AM2407" i="1"/>
  <c r="AQ2407" i="1" s="1"/>
  <c r="AL2407" i="1"/>
  <c r="AJ2407" i="1"/>
  <c r="AI2407" i="1"/>
  <c r="AH2407" i="1"/>
  <c r="AG2407" i="1"/>
  <c r="AF2407" i="1"/>
  <c r="AE2407" i="1"/>
  <c r="AD2407" i="1"/>
  <c r="AC2407" i="1"/>
  <c r="AU2406" i="1"/>
  <c r="AT2406" i="1"/>
  <c r="AS2406" i="1"/>
  <c r="AQ2406" i="1"/>
  <c r="AN2406" i="1"/>
  <c r="AM2406" i="1"/>
  <c r="AL2406" i="1"/>
  <c r="AJ2406" i="1"/>
  <c r="AI2406" i="1"/>
  <c r="AH2406" i="1"/>
  <c r="AG2406" i="1"/>
  <c r="AF2406" i="1"/>
  <c r="AE2406" i="1"/>
  <c r="AD2406" i="1"/>
  <c r="AC2406" i="1"/>
  <c r="AU2405" i="1"/>
  <c r="AT2405" i="1"/>
  <c r="AS2405" i="1"/>
  <c r="AO2405" i="1"/>
  <c r="AN2405" i="1"/>
  <c r="AM2405" i="1"/>
  <c r="AQ2405" i="1" s="1"/>
  <c r="AL2405" i="1"/>
  <c r="AJ2405" i="1"/>
  <c r="AI2405" i="1"/>
  <c r="AH2405" i="1"/>
  <c r="AG2405" i="1"/>
  <c r="AF2405" i="1"/>
  <c r="AE2405" i="1"/>
  <c r="AD2405" i="1"/>
  <c r="AC2405" i="1"/>
  <c r="AU2404" i="1"/>
  <c r="AT2404" i="1"/>
  <c r="AS2404" i="1"/>
  <c r="AN2404" i="1"/>
  <c r="AM2404" i="1"/>
  <c r="AQ2404" i="1" s="1"/>
  <c r="AL2404" i="1"/>
  <c r="AJ2404" i="1"/>
  <c r="AI2404" i="1"/>
  <c r="AH2404" i="1"/>
  <c r="AG2404" i="1"/>
  <c r="AF2404" i="1"/>
  <c r="AE2404" i="1"/>
  <c r="AD2404" i="1"/>
  <c r="AC2404" i="1"/>
  <c r="AU2403" i="1"/>
  <c r="AT2403" i="1"/>
  <c r="AS2403" i="1"/>
  <c r="AO2403" i="1"/>
  <c r="AN2403" i="1"/>
  <c r="AM2403" i="1"/>
  <c r="AQ2403" i="1" s="1"/>
  <c r="AL2403" i="1"/>
  <c r="AJ2403" i="1"/>
  <c r="AI2403" i="1"/>
  <c r="AH2403" i="1"/>
  <c r="AG2403" i="1"/>
  <c r="AF2403" i="1"/>
  <c r="AE2403" i="1"/>
  <c r="AD2403" i="1"/>
  <c r="AC2403" i="1"/>
  <c r="AU2402" i="1"/>
  <c r="AT2402" i="1"/>
  <c r="AS2402" i="1"/>
  <c r="AQ2402" i="1"/>
  <c r="AN2402" i="1"/>
  <c r="AM2402" i="1"/>
  <c r="AO2402" i="1" s="1"/>
  <c r="AL2402" i="1"/>
  <c r="AJ2402" i="1"/>
  <c r="AI2402" i="1"/>
  <c r="AH2402" i="1"/>
  <c r="AG2402" i="1"/>
  <c r="AF2402" i="1"/>
  <c r="AE2402" i="1"/>
  <c r="AD2402" i="1"/>
  <c r="AC2402" i="1"/>
  <c r="AU2401" i="1"/>
  <c r="AT2401" i="1"/>
  <c r="AS2401" i="1"/>
  <c r="AQ2401" i="1"/>
  <c r="AN2401" i="1"/>
  <c r="AM2401" i="1"/>
  <c r="AO2401" i="1" s="1"/>
  <c r="AL2401" i="1"/>
  <c r="AJ2401" i="1"/>
  <c r="AI2401" i="1"/>
  <c r="AH2401" i="1"/>
  <c r="AG2401" i="1"/>
  <c r="AF2401" i="1"/>
  <c r="AE2401" i="1"/>
  <c r="AD2401" i="1"/>
  <c r="AC2401" i="1"/>
  <c r="AU2400" i="1"/>
  <c r="AT2400" i="1"/>
  <c r="AS2400" i="1"/>
  <c r="AQ2400" i="1"/>
  <c r="AN2400" i="1"/>
  <c r="AM2400" i="1"/>
  <c r="AO2400" i="1" s="1"/>
  <c r="AL2400" i="1"/>
  <c r="AJ2400" i="1"/>
  <c r="AI2400" i="1"/>
  <c r="AH2400" i="1"/>
  <c r="AG2400" i="1"/>
  <c r="AF2400" i="1"/>
  <c r="AE2400" i="1"/>
  <c r="AD2400" i="1"/>
  <c r="AC2400" i="1"/>
  <c r="AU2399" i="1"/>
  <c r="AT2399" i="1"/>
  <c r="AS2399" i="1"/>
  <c r="AQ2399" i="1"/>
  <c r="AN2399" i="1"/>
  <c r="AM2399" i="1"/>
  <c r="AO2399" i="1" s="1"/>
  <c r="AL2399" i="1"/>
  <c r="AJ2399" i="1"/>
  <c r="AI2399" i="1"/>
  <c r="AH2399" i="1"/>
  <c r="AG2399" i="1"/>
  <c r="AF2399" i="1"/>
  <c r="AE2399" i="1"/>
  <c r="AD2399" i="1"/>
  <c r="AC2399" i="1"/>
  <c r="AU2398" i="1"/>
  <c r="AT2398" i="1"/>
  <c r="AS2398" i="1"/>
  <c r="AQ2398" i="1"/>
  <c r="AN2398" i="1"/>
  <c r="AM2398" i="1"/>
  <c r="AO2398" i="1" s="1"/>
  <c r="AL2398" i="1"/>
  <c r="AJ2398" i="1"/>
  <c r="AI2398" i="1"/>
  <c r="AH2398" i="1"/>
  <c r="AG2398" i="1"/>
  <c r="AF2398" i="1"/>
  <c r="AE2398" i="1"/>
  <c r="AD2398" i="1"/>
  <c r="AC2398" i="1"/>
  <c r="AU2397" i="1"/>
  <c r="AT2397" i="1"/>
  <c r="AS2397" i="1"/>
  <c r="AQ2397" i="1"/>
  <c r="AN2397" i="1"/>
  <c r="AM2397" i="1"/>
  <c r="AO2397" i="1" s="1"/>
  <c r="AL2397" i="1"/>
  <c r="AJ2397" i="1"/>
  <c r="AI2397" i="1"/>
  <c r="AH2397" i="1"/>
  <c r="AG2397" i="1"/>
  <c r="AF2397" i="1"/>
  <c r="AE2397" i="1"/>
  <c r="AD2397" i="1"/>
  <c r="AC2397" i="1"/>
  <c r="AU2396" i="1"/>
  <c r="AT2396" i="1"/>
  <c r="AS2396" i="1"/>
  <c r="AQ2396" i="1"/>
  <c r="AN2396" i="1"/>
  <c r="AM2396" i="1"/>
  <c r="AO2396" i="1" s="1"/>
  <c r="AL2396" i="1"/>
  <c r="AJ2396" i="1"/>
  <c r="AI2396" i="1"/>
  <c r="AH2396" i="1"/>
  <c r="AG2396" i="1"/>
  <c r="AF2396" i="1"/>
  <c r="AE2396" i="1"/>
  <c r="AD2396" i="1"/>
  <c r="AC2396" i="1"/>
  <c r="AU2395" i="1"/>
  <c r="AT2395" i="1"/>
  <c r="AS2395" i="1"/>
  <c r="AQ2395" i="1"/>
  <c r="AN2395" i="1"/>
  <c r="AM2395" i="1"/>
  <c r="AO2395" i="1" s="1"/>
  <c r="AL2395" i="1"/>
  <c r="AJ2395" i="1"/>
  <c r="AI2395" i="1"/>
  <c r="AH2395" i="1"/>
  <c r="AG2395" i="1"/>
  <c r="AF2395" i="1"/>
  <c r="AE2395" i="1"/>
  <c r="AD2395" i="1"/>
  <c r="AC2395" i="1"/>
  <c r="AU2394" i="1"/>
  <c r="AT2394" i="1"/>
  <c r="AS2394" i="1"/>
  <c r="AQ2394" i="1"/>
  <c r="AN2394" i="1"/>
  <c r="AM2394" i="1"/>
  <c r="AO2394" i="1" s="1"/>
  <c r="AL2394" i="1"/>
  <c r="AJ2394" i="1"/>
  <c r="AI2394" i="1"/>
  <c r="AH2394" i="1"/>
  <c r="AG2394" i="1"/>
  <c r="AF2394" i="1"/>
  <c r="AE2394" i="1"/>
  <c r="AD2394" i="1"/>
  <c r="AC2394" i="1"/>
  <c r="AU2393" i="1"/>
  <c r="AT2393" i="1"/>
  <c r="AS2393" i="1"/>
  <c r="AQ2393" i="1"/>
  <c r="AN2393" i="1"/>
  <c r="AM2393" i="1"/>
  <c r="AO2393" i="1" s="1"/>
  <c r="AL2393" i="1"/>
  <c r="AJ2393" i="1"/>
  <c r="AI2393" i="1"/>
  <c r="AH2393" i="1"/>
  <c r="AG2393" i="1"/>
  <c r="AF2393" i="1"/>
  <c r="AE2393" i="1"/>
  <c r="AD2393" i="1"/>
  <c r="AC2393" i="1"/>
  <c r="AU2392" i="1"/>
  <c r="AT2392" i="1"/>
  <c r="AS2392" i="1"/>
  <c r="AQ2392" i="1"/>
  <c r="AN2392" i="1"/>
  <c r="AM2392" i="1"/>
  <c r="AO2392" i="1" s="1"/>
  <c r="AL2392" i="1"/>
  <c r="AJ2392" i="1"/>
  <c r="AI2392" i="1"/>
  <c r="AH2392" i="1"/>
  <c r="AG2392" i="1"/>
  <c r="AF2392" i="1"/>
  <c r="AE2392" i="1"/>
  <c r="AD2392" i="1"/>
  <c r="AC2392" i="1"/>
  <c r="AU2391" i="1"/>
  <c r="AT2391" i="1"/>
  <c r="AS2391" i="1"/>
  <c r="AQ2391" i="1"/>
  <c r="AN2391" i="1"/>
  <c r="AM2391" i="1"/>
  <c r="AO2391" i="1" s="1"/>
  <c r="AL2391" i="1"/>
  <c r="AJ2391" i="1"/>
  <c r="AI2391" i="1"/>
  <c r="AH2391" i="1"/>
  <c r="AG2391" i="1"/>
  <c r="AF2391" i="1"/>
  <c r="AE2391" i="1"/>
  <c r="AD2391" i="1"/>
  <c r="AC2391" i="1"/>
  <c r="AU2390" i="1"/>
  <c r="AT2390" i="1"/>
  <c r="AS2390" i="1"/>
  <c r="AQ2390" i="1"/>
  <c r="AN2390" i="1"/>
  <c r="AM2390" i="1"/>
  <c r="AO2390" i="1" s="1"/>
  <c r="AL2390" i="1"/>
  <c r="AJ2390" i="1"/>
  <c r="AI2390" i="1"/>
  <c r="AH2390" i="1"/>
  <c r="AG2390" i="1"/>
  <c r="AF2390" i="1"/>
  <c r="AE2390" i="1"/>
  <c r="AD2390" i="1"/>
  <c r="AC2390" i="1"/>
  <c r="AU2389" i="1"/>
  <c r="AT2389" i="1"/>
  <c r="AS2389" i="1"/>
  <c r="AQ2389" i="1"/>
  <c r="AN2389" i="1"/>
  <c r="AM2389" i="1"/>
  <c r="AO2389" i="1" s="1"/>
  <c r="AL2389" i="1"/>
  <c r="AJ2389" i="1"/>
  <c r="AI2389" i="1"/>
  <c r="AH2389" i="1"/>
  <c r="AG2389" i="1"/>
  <c r="AF2389" i="1"/>
  <c r="AE2389" i="1"/>
  <c r="AD2389" i="1"/>
  <c r="AC2389" i="1"/>
  <c r="AU2388" i="1"/>
  <c r="AT2388" i="1"/>
  <c r="AS2388" i="1"/>
  <c r="AQ2388" i="1"/>
  <c r="AN2388" i="1"/>
  <c r="AM2388" i="1"/>
  <c r="AO2388" i="1" s="1"/>
  <c r="AL2388" i="1"/>
  <c r="AJ2388" i="1"/>
  <c r="AI2388" i="1"/>
  <c r="AH2388" i="1"/>
  <c r="AG2388" i="1"/>
  <c r="AF2388" i="1"/>
  <c r="AE2388" i="1"/>
  <c r="AD2388" i="1"/>
  <c r="AC2388" i="1"/>
  <c r="AU2387" i="1"/>
  <c r="AT2387" i="1"/>
  <c r="AS2387" i="1"/>
  <c r="AQ2387" i="1"/>
  <c r="AN2387" i="1"/>
  <c r="AM2387" i="1"/>
  <c r="AO2387" i="1" s="1"/>
  <c r="AL2387" i="1"/>
  <c r="AJ2387" i="1"/>
  <c r="AI2387" i="1"/>
  <c r="AH2387" i="1"/>
  <c r="AG2387" i="1"/>
  <c r="AF2387" i="1"/>
  <c r="AE2387" i="1"/>
  <c r="AD2387" i="1"/>
  <c r="AC2387" i="1"/>
  <c r="AU2386" i="1"/>
  <c r="AT2386" i="1"/>
  <c r="AS2386" i="1"/>
  <c r="AQ2386" i="1"/>
  <c r="AN2386" i="1"/>
  <c r="AM2386" i="1"/>
  <c r="AO2386" i="1" s="1"/>
  <c r="AL2386" i="1"/>
  <c r="AJ2386" i="1"/>
  <c r="AI2386" i="1"/>
  <c r="AH2386" i="1"/>
  <c r="AG2386" i="1"/>
  <c r="AF2386" i="1"/>
  <c r="AE2386" i="1"/>
  <c r="AD2386" i="1"/>
  <c r="AC2386" i="1"/>
  <c r="AU2385" i="1"/>
  <c r="AT2385" i="1"/>
  <c r="AS2385" i="1"/>
  <c r="AQ2385" i="1"/>
  <c r="AN2385" i="1"/>
  <c r="AM2385" i="1"/>
  <c r="AO2385" i="1" s="1"/>
  <c r="AL2385" i="1"/>
  <c r="AJ2385" i="1"/>
  <c r="AI2385" i="1"/>
  <c r="AH2385" i="1"/>
  <c r="AG2385" i="1"/>
  <c r="AF2385" i="1"/>
  <c r="AE2385" i="1"/>
  <c r="AD2385" i="1"/>
  <c r="AC2385" i="1"/>
  <c r="AU2384" i="1"/>
  <c r="AT2384" i="1"/>
  <c r="AS2384" i="1"/>
  <c r="AQ2384" i="1"/>
  <c r="AN2384" i="1"/>
  <c r="AM2384" i="1"/>
  <c r="AO2384" i="1" s="1"/>
  <c r="AL2384" i="1"/>
  <c r="AJ2384" i="1"/>
  <c r="AI2384" i="1"/>
  <c r="AH2384" i="1"/>
  <c r="AG2384" i="1"/>
  <c r="AF2384" i="1"/>
  <c r="AE2384" i="1"/>
  <c r="AD2384" i="1"/>
  <c r="AC2384" i="1"/>
  <c r="AU2383" i="1"/>
  <c r="AT2383" i="1"/>
  <c r="AS2383" i="1"/>
  <c r="AQ2383" i="1"/>
  <c r="AN2383" i="1"/>
  <c r="AM2383" i="1"/>
  <c r="AO2383" i="1" s="1"/>
  <c r="AL2383" i="1"/>
  <c r="AJ2383" i="1"/>
  <c r="AI2383" i="1"/>
  <c r="AH2383" i="1"/>
  <c r="AG2383" i="1"/>
  <c r="AF2383" i="1"/>
  <c r="AE2383" i="1"/>
  <c r="AD2383" i="1"/>
  <c r="AC2383" i="1"/>
  <c r="AU2382" i="1"/>
  <c r="AT2382" i="1"/>
  <c r="AS2382" i="1"/>
  <c r="AQ2382" i="1"/>
  <c r="AN2382" i="1"/>
  <c r="AM2382" i="1"/>
  <c r="AO2382" i="1" s="1"/>
  <c r="AL2382" i="1"/>
  <c r="AJ2382" i="1"/>
  <c r="AI2382" i="1"/>
  <c r="AH2382" i="1"/>
  <c r="AG2382" i="1"/>
  <c r="AF2382" i="1"/>
  <c r="AE2382" i="1"/>
  <c r="AD2382" i="1"/>
  <c r="AC2382" i="1"/>
  <c r="AU2381" i="1"/>
  <c r="AT2381" i="1"/>
  <c r="AS2381" i="1"/>
  <c r="AQ2381" i="1"/>
  <c r="AN2381" i="1"/>
  <c r="AM2381" i="1"/>
  <c r="AO2381" i="1" s="1"/>
  <c r="AL2381" i="1"/>
  <c r="AJ2381" i="1"/>
  <c r="AI2381" i="1"/>
  <c r="AH2381" i="1"/>
  <c r="AG2381" i="1"/>
  <c r="AF2381" i="1"/>
  <c r="AE2381" i="1"/>
  <c r="AD2381" i="1"/>
  <c r="AC2381" i="1"/>
  <c r="AU2380" i="1"/>
  <c r="AT2380" i="1"/>
  <c r="AS2380" i="1"/>
  <c r="AQ2380" i="1"/>
  <c r="AN2380" i="1"/>
  <c r="AM2380" i="1"/>
  <c r="AO2380" i="1" s="1"/>
  <c r="AL2380" i="1"/>
  <c r="AJ2380" i="1"/>
  <c r="AI2380" i="1"/>
  <c r="AH2380" i="1"/>
  <c r="AG2380" i="1"/>
  <c r="AF2380" i="1"/>
  <c r="AE2380" i="1"/>
  <c r="AD2380" i="1"/>
  <c r="AC2380" i="1"/>
  <c r="AU2379" i="1"/>
  <c r="AT2379" i="1"/>
  <c r="AS2379" i="1"/>
  <c r="AQ2379" i="1"/>
  <c r="AN2379" i="1"/>
  <c r="AM2379" i="1"/>
  <c r="AO2379" i="1" s="1"/>
  <c r="AL2379" i="1"/>
  <c r="AJ2379" i="1"/>
  <c r="AI2379" i="1"/>
  <c r="AH2379" i="1"/>
  <c r="AG2379" i="1"/>
  <c r="AF2379" i="1"/>
  <c r="AE2379" i="1"/>
  <c r="AD2379" i="1"/>
  <c r="AC2379" i="1"/>
  <c r="AU2378" i="1"/>
  <c r="AT2378" i="1"/>
  <c r="AS2378" i="1"/>
  <c r="AQ2378" i="1"/>
  <c r="AN2378" i="1"/>
  <c r="AM2378" i="1"/>
  <c r="AO2378" i="1" s="1"/>
  <c r="AL2378" i="1"/>
  <c r="AJ2378" i="1"/>
  <c r="AI2378" i="1"/>
  <c r="AH2378" i="1"/>
  <c r="AG2378" i="1"/>
  <c r="AF2378" i="1"/>
  <c r="AE2378" i="1"/>
  <c r="AD2378" i="1"/>
  <c r="AC2378" i="1"/>
  <c r="AU2377" i="1"/>
  <c r="AT2377" i="1"/>
  <c r="AS2377" i="1"/>
  <c r="AQ2377" i="1"/>
  <c r="AN2377" i="1"/>
  <c r="AM2377" i="1"/>
  <c r="AO2377" i="1" s="1"/>
  <c r="AL2377" i="1"/>
  <c r="AJ2377" i="1"/>
  <c r="AI2377" i="1"/>
  <c r="AH2377" i="1"/>
  <c r="AG2377" i="1"/>
  <c r="AF2377" i="1"/>
  <c r="AE2377" i="1"/>
  <c r="AD2377" i="1"/>
  <c r="AC2377" i="1"/>
  <c r="AU2376" i="1"/>
  <c r="AT2376" i="1"/>
  <c r="AS2376" i="1"/>
  <c r="AQ2376" i="1"/>
  <c r="AN2376" i="1"/>
  <c r="AM2376" i="1"/>
  <c r="AO2376" i="1" s="1"/>
  <c r="AL2376" i="1"/>
  <c r="AJ2376" i="1"/>
  <c r="AI2376" i="1"/>
  <c r="AH2376" i="1"/>
  <c r="AG2376" i="1"/>
  <c r="AF2376" i="1"/>
  <c r="AE2376" i="1"/>
  <c r="AD2376" i="1"/>
  <c r="AC2376" i="1"/>
  <c r="AU2375" i="1"/>
  <c r="AT2375" i="1"/>
  <c r="AS2375" i="1"/>
  <c r="AQ2375" i="1"/>
  <c r="AN2375" i="1"/>
  <c r="AM2375" i="1"/>
  <c r="AO2375" i="1" s="1"/>
  <c r="AL2375" i="1"/>
  <c r="AJ2375" i="1"/>
  <c r="AI2375" i="1"/>
  <c r="AH2375" i="1"/>
  <c r="AG2375" i="1"/>
  <c r="AF2375" i="1"/>
  <c r="AE2375" i="1"/>
  <c r="AD2375" i="1"/>
  <c r="AC2375" i="1"/>
  <c r="AU2374" i="1"/>
  <c r="AT2374" i="1"/>
  <c r="AS2374" i="1"/>
  <c r="AQ2374" i="1"/>
  <c r="AN2374" i="1"/>
  <c r="AM2374" i="1"/>
  <c r="AO2374" i="1" s="1"/>
  <c r="AL2374" i="1"/>
  <c r="AJ2374" i="1"/>
  <c r="AI2374" i="1"/>
  <c r="AH2374" i="1"/>
  <c r="AG2374" i="1"/>
  <c r="AF2374" i="1"/>
  <c r="AE2374" i="1"/>
  <c r="AD2374" i="1"/>
  <c r="AC2374" i="1"/>
  <c r="AU2373" i="1"/>
  <c r="AT2373" i="1"/>
  <c r="AS2373" i="1"/>
  <c r="AQ2373" i="1"/>
  <c r="AN2373" i="1"/>
  <c r="AM2373" i="1"/>
  <c r="AO2373" i="1" s="1"/>
  <c r="AL2373" i="1"/>
  <c r="AJ2373" i="1"/>
  <c r="AI2373" i="1"/>
  <c r="AH2373" i="1"/>
  <c r="AG2373" i="1"/>
  <c r="AF2373" i="1"/>
  <c r="AE2373" i="1"/>
  <c r="AD2373" i="1"/>
  <c r="AC2373" i="1"/>
  <c r="AU2372" i="1"/>
  <c r="AT2372" i="1"/>
  <c r="AS2372" i="1"/>
  <c r="AQ2372" i="1"/>
  <c r="AN2372" i="1"/>
  <c r="AM2372" i="1"/>
  <c r="AO2372" i="1" s="1"/>
  <c r="AL2372" i="1"/>
  <c r="AJ2372" i="1"/>
  <c r="AI2372" i="1"/>
  <c r="AH2372" i="1"/>
  <c r="AG2372" i="1"/>
  <c r="AF2372" i="1"/>
  <c r="AE2372" i="1"/>
  <c r="AD2372" i="1"/>
  <c r="AC2372" i="1"/>
  <c r="AU2371" i="1"/>
  <c r="AT2371" i="1"/>
  <c r="AS2371" i="1"/>
  <c r="AQ2371" i="1"/>
  <c r="AN2371" i="1"/>
  <c r="AM2371" i="1"/>
  <c r="AO2371" i="1" s="1"/>
  <c r="AL2371" i="1"/>
  <c r="AJ2371" i="1"/>
  <c r="AI2371" i="1"/>
  <c r="AH2371" i="1"/>
  <c r="AG2371" i="1"/>
  <c r="AF2371" i="1"/>
  <c r="AE2371" i="1"/>
  <c r="AD2371" i="1"/>
  <c r="AC2371" i="1"/>
  <c r="AU2370" i="1"/>
  <c r="AT2370" i="1"/>
  <c r="AS2370" i="1"/>
  <c r="AQ2370" i="1"/>
  <c r="AN2370" i="1"/>
  <c r="AM2370" i="1"/>
  <c r="AO2370" i="1" s="1"/>
  <c r="AL2370" i="1"/>
  <c r="AJ2370" i="1"/>
  <c r="AI2370" i="1"/>
  <c r="AH2370" i="1"/>
  <c r="AG2370" i="1"/>
  <c r="AF2370" i="1"/>
  <c r="AE2370" i="1"/>
  <c r="AD2370" i="1"/>
  <c r="AC2370" i="1"/>
  <c r="AU2369" i="1"/>
  <c r="AT2369" i="1"/>
  <c r="AS2369" i="1"/>
  <c r="AQ2369" i="1"/>
  <c r="AN2369" i="1"/>
  <c r="AM2369" i="1"/>
  <c r="AO2369" i="1" s="1"/>
  <c r="AL2369" i="1"/>
  <c r="AJ2369" i="1"/>
  <c r="AI2369" i="1"/>
  <c r="AH2369" i="1"/>
  <c r="AG2369" i="1"/>
  <c r="AF2369" i="1"/>
  <c r="AE2369" i="1"/>
  <c r="AD2369" i="1"/>
  <c r="AC2369" i="1"/>
  <c r="AU2368" i="1"/>
  <c r="AT2368" i="1"/>
  <c r="AS2368" i="1"/>
  <c r="AQ2368" i="1"/>
  <c r="AN2368" i="1"/>
  <c r="AM2368" i="1"/>
  <c r="AO2368" i="1" s="1"/>
  <c r="AL2368" i="1"/>
  <c r="AJ2368" i="1"/>
  <c r="AI2368" i="1"/>
  <c r="AH2368" i="1"/>
  <c r="AG2368" i="1"/>
  <c r="AF2368" i="1"/>
  <c r="AE2368" i="1"/>
  <c r="AD2368" i="1"/>
  <c r="AC2368" i="1"/>
  <c r="AU2367" i="1"/>
  <c r="AT2367" i="1"/>
  <c r="AS2367" i="1"/>
  <c r="AQ2367" i="1"/>
  <c r="AN2367" i="1"/>
  <c r="AM2367" i="1"/>
  <c r="AO2367" i="1" s="1"/>
  <c r="AL2367" i="1"/>
  <c r="AJ2367" i="1"/>
  <c r="AI2367" i="1"/>
  <c r="AH2367" i="1"/>
  <c r="AG2367" i="1"/>
  <c r="AF2367" i="1"/>
  <c r="AE2367" i="1"/>
  <c r="AD2367" i="1"/>
  <c r="AC2367" i="1"/>
  <c r="AU2366" i="1"/>
  <c r="AT2366" i="1"/>
  <c r="AS2366" i="1"/>
  <c r="AQ2366" i="1"/>
  <c r="AN2366" i="1"/>
  <c r="AM2366" i="1"/>
  <c r="AO2366" i="1" s="1"/>
  <c r="AL2366" i="1"/>
  <c r="AJ2366" i="1"/>
  <c r="AI2366" i="1"/>
  <c r="AH2366" i="1"/>
  <c r="AG2366" i="1"/>
  <c r="AF2366" i="1"/>
  <c r="AE2366" i="1"/>
  <c r="AD2366" i="1"/>
  <c r="AC2366" i="1"/>
  <c r="AU2365" i="1"/>
  <c r="AT2365" i="1"/>
  <c r="AS2365" i="1"/>
  <c r="AQ2365" i="1"/>
  <c r="AN2365" i="1"/>
  <c r="AM2365" i="1"/>
  <c r="AO2365" i="1" s="1"/>
  <c r="AL2365" i="1"/>
  <c r="AJ2365" i="1"/>
  <c r="AI2365" i="1"/>
  <c r="AH2365" i="1"/>
  <c r="AG2365" i="1"/>
  <c r="AF2365" i="1"/>
  <c r="AE2365" i="1"/>
  <c r="AD2365" i="1"/>
  <c r="AC2365" i="1"/>
  <c r="AU2364" i="1"/>
  <c r="AT2364" i="1"/>
  <c r="AS2364" i="1"/>
  <c r="AQ2364" i="1"/>
  <c r="AN2364" i="1"/>
  <c r="AM2364" i="1"/>
  <c r="AO2364" i="1" s="1"/>
  <c r="AL2364" i="1"/>
  <c r="AJ2364" i="1"/>
  <c r="AI2364" i="1"/>
  <c r="AH2364" i="1"/>
  <c r="AG2364" i="1"/>
  <c r="AF2364" i="1"/>
  <c r="AE2364" i="1"/>
  <c r="AD2364" i="1"/>
  <c r="AC2364" i="1"/>
  <c r="AU2363" i="1"/>
  <c r="AT2363" i="1"/>
  <c r="AS2363" i="1"/>
  <c r="AN2363" i="1"/>
  <c r="AM2363" i="1"/>
  <c r="AR2363" i="1" s="1"/>
  <c r="AL2363" i="1"/>
  <c r="AJ2363" i="1"/>
  <c r="AI2363" i="1"/>
  <c r="AH2363" i="1"/>
  <c r="AG2363" i="1"/>
  <c r="AF2363" i="1"/>
  <c r="AE2363" i="1"/>
  <c r="AD2363" i="1"/>
  <c r="AC2363" i="1"/>
  <c r="AU2362" i="1"/>
  <c r="AT2362" i="1"/>
  <c r="AS2362" i="1"/>
  <c r="AO2362" i="1"/>
  <c r="AN2362" i="1"/>
  <c r="AM2362" i="1"/>
  <c r="AP2362" i="1" s="1"/>
  <c r="AL2362" i="1"/>
  <c r="AJ2362" i="1"/>
  <c r="AI2362" i="1"/>
  <c r="AH2362" i="1"/>
  <c r="AG2362" i="1"/>
  <c r="AF2362" i="1"/>
  <c r="AE2362" i="1"/>
  <c r="AD2362" i="1"/>
  <c r="AC2362" i="1"/>
  <c r="AU2361" i="1"/>
  <c r="AT2361" i="1"/>
  <c r="AS2361" i="1"/>
  <c r="AP2361" i="1"/>
  <c r="AO2361" i="1"/>
  <c r="AN2361" i="1"/>
  <c r="AM2361" i="1"/>
  <c r="AR2361" i="1" s="1"/>
  <c r="AL2361" i="1"/>
  <c r="AJ2361" i="1"/>
  <c r="AI2361" i="1"/>
  <c r="AH2361" i="1"/>
  <c r="AG2361" i="1"/>
  <c r="AF2361" i="1"/>
  <c r="AE2361" i="1"/>
  <c r="AD2361" i="1"/>
  <c r="AC2361" i="1"/>
  <c r="AU2360" i="1"/>
  <c r="AT2360" i="1"/>
  <c r="AS2360" i="1"/>
  <c r="AQ2360" i="1"/>
  <c r="AN2360" i="1"/>
  <c r="AM2360" i="1"/>
  <c r="AP2360" i="1" s="1"/>
  <c r="AL2360" i="1"/>
  <c r="AJ2360" i="1"/>
  <c r="AI2360" i="1"/>
  <c r="AH2360" i="1"/>
  <c r="AG2360" i="1"/>
  <c r="AF2360" i="1"/>
  <c r="AE2360" i="1"/>
  <c r="AD2360" i="1"/>
  <c r="AC2360" i="1"/>
  <c r="AU2359" i="1"/>
  <c r="AT2359" i="1"/>
  <c r="AS2359" i="1"/>
  <c r="AN2359" i="1"/>
  <c r="AM2359" i="1"/>
  <c r="AR2359" i="1" s="1"/>
  <c r="AL2359" i="1"/>
  <c r="AJ2359" i="1"/>
  <c r="AI2359" i="1"/>
  <c r="AH2359" i="1"/>
  <c r="AG2359" i="1"/>
  <c r="AF2359" i="1"/>
  <c r="AE2359" i="1"/>
  <c r="AD2359" i="1"/>
  <c r="AC2359" i="1"/>
  <c r="AU2358" i="1"/>
  <c r="AT2358" i="1"/>
  <c r="AS2358" i="1"/>
  <c r="AO2358" i="1"/>
  <c r="AN2358" i="1"/>
  <c r="AM2358" i="1"/>
  <c r="AP2358" i="1" s="1"/>
  <c r="AL2358" i="1"/>
  <c r="AJ2358" i="1"/>
  <c r="AI2358" i="1"/>
  <c r="AH2358" i="1"/>
  <c r="AG2358" i="1"/>
  <c r="AF2358" i="1"/>
  <c r="AE2358" i="1"/>
  <c r="AD2358" i="1"/>
  <c r="AC2358" i="1"/>
  <c r="AU2357" i="1"/>
  <c r="AT2357" i="1"/>
  <c r="AS2357" i="1"/>
  <c r="AP2357" i="1"/>
  <c r="AO2357" i="1"/>
  <c r="AN2357" i="1"/>
  <c r="AM2357" i="1"/>
  <c r="AR2357" i="1" s="1"/>
  <c r="AL2357" i="1"/>
  <c r="AJ2357" i="1"/>
  <c r="AI2357" i="1"/>
  <c r="AH2357" i="1"/>
  <c r="AG2357" i="1"/>
  <c r="AF2357" i="1"/>
  <c r="AE2357" i="1"/>
  <c r="AD2357" i="1"/>
  <c r="AC2357" i="1"/>
  <c r="AU2356" i="1"/>
  <c r="AT2356" i="1"/>
  <c r="AS2356" i="1"/>
  <c r="AQ2356" i="1"/>
  <c r="AN2356" i="1"/>
  <c r="AM2356" i="1"/>
  <c r="AP2356" i="1" s="1"/>
  <c r="AL2356" i="1"/>
  <c r="AJ2356" i="1"/>
  <c r="AI2356" i="1"/>
  <c r="AH2356" i="1"/>
  <c r="AG2356" i="1"/>
  <c r="AF2356" i="1"/>
  <c r="AE2356" i="1"/>
  <c r="AD2356" i="1"/>
  <c r="AC2356" i="1"/>
  <c r="AU2355" i="1"/>
  <c r="AT2355" i="1"/>
  <c r="AS2355" i="1"/>
  <c r="AN2355" i="1"/>
  <c r="AM2355" i="1"/>
  <c r="AR2355" i="1" s="1"/>
  <c r="AL2355" i="1"/>
  <c r="AJ2355" i="1"/>
  <c r="AI2355" i="1"/>
  <c r="AH2355" i="1"/>
  <c r="AG2355" i="1"/>
  <c r="AF2355" i="1"/>
  <c r="AE2355" i="1"/>
  <c r="AD2355" i="1"/>
  <c r="AC2355" i="1"/>
  <c r="AU2354" i="1"/>
  <c r="AT2354" i="1"/>
  <c r="AS2354" i="1"/>
  <c r="AO2354" i="1"/>
  <c r="AN2354" i="1"/>
  <c r="AM2354" i="1"/>
  <c r="AP2354" i="1" s="1"/>
  <c r="AL2354" i="1"/>
  <c r="AJ2354" i="1"/>
  <c r="AI2354" i="1"/>
  <c r="AH2354" i="1"/>
  <c r="AG2354" i="1"/>
  <c r="AF2354" i="1"/>
  <c r="AE2354" i="1"/>
  <c r="AD2354" i="1"/>
  <c r="AC2354" i="1"/>
  <c r="AU2353" i="1"/>
  <c r="AT2353" i="1"/>
  <c r="AS2353" i="1"/>
  <c r="AP2353" i="1"/>
  <c r="AO2353" i="1"/>
  <c r="AN2353" i="1"/>
  <c r="AM2353" i="1"/>
  <c r="AR2353" i="1" s="1"/>
  <c r="AL2353" i="1"/>
  <c r="AJ2353" i="1"/>
  <c r="AI2353" i="1"/>
  <c r="AH2353" i="1"/>
  <c r="AG2353" i="1"/>
  <c r="AF2353" i="1"/>
  <c r="AE2353" i="1"/>
  <c r="AD2353" i="1"/>
  <c r="AC2353" i="1"/>
  <c r="AU2352" i="1"/>
  <c r="AT2352" i="1"/>
  <c r="AS2352" i="1"/>
  <c r="AQ2352" i="1"/>
  <c r="AN2352" i="1"/>
  <c r="AM2352" i="1"/>
  <c r="AP2352" i="1" s="1"/>
  <c r="AL2352" i="1"/>
  <c r="AJ2352" i="1"/>
  <c r="AI2352" i="1"/>
  <c r="AH2352" i="1"/>
  <c r="AG2352" i="1"/>
  <c r="AF2352" i="1"/>
  <c r="AE2352" i="1"/>
  <c r="AD2352" i="1"/>
  <c r="AC2352" i="1"/>
  <c r="AU2351" i="1"/>
  <c r="AT2351" i="1"/>
  <c r="AS2351" i="1"/>
  <c r="AN2351" i="1"/>
  <c r="AM2351" i="1"/>
  <c r="AR2351" i="1" s="1"/>
  <c r="AL2351" i="1"/>
  <c r="AJ2351" i="1"/>
  <c r="AI2351" i="1"/>
  <c r="AH2351" i="1"/>
  <c r="AG2351" i="1"/>
  <c r="AF2351" i="1"/>
  <c r="AE2351" i="1"/>
  <c r="AD2351" i="1"/>
  <c r="AC2351" i="1"/>
  <c r="AU2350" i="1"/>
  <c r="AT2350" i="1"/>
  <c r="AS2350" i="1"/>
  <c r="AO2350" i="1"/>
  <c r="AN2350" i="1"/>
  <c r="AM2350" i="1"/>
  <c r="AP2350" i="1" s="1"/>
  <c r="AL2350" i="1"/>
  <c r="AJ2350" i="1"/>
  <c r="AI2350" i="1"/>
  <c r="AH2350" i="1"/>
  <c r="AG2350" i="1"/>
  <c r="AF2350" i="1"/>
  <c r="AE2350" i="1"/>
  <c r="AD2350" i="1"/>
  <c r="AC2350" i="1"/>
  <c r="AU2349" i="1"/>
  <c r="AT2349" i="1"/>
  <c r="AS2349" i="1"/>
  <c r="AP2349" i="1"/>
  <c r="AO2349" i="1"/>
  <c r="AN2349" i="1"/>
  <c r="AM2349" i="1"/>
  <c r="AR2349" i="1" s="1"/>
  <c r="AL2349" i="1"/>
  <c r="AJ2349" i="1"/>
  <c r="AI2349" i="1"/>
  <c r="AH2349" i="1"/>
  <c r="AG2349" i="1"/>
  <c r="AF2349" i="1"/>
  <c r="AE2349" i="1"/>
  <c r="AD2349" i="1"/>
  <c r="AC2349" i="1"/>
  <c r="AU2348" i="1"/>
  <c r="AT2348" i="1"/>
  <c r="AS2348" i="1"/>
  <c r="AQ2348" i="1"/>
  <c r="AN2348" i="1"/>
  <c r="AM2348" i="1"/>
  <c r="AP2348" i="1" s="1"/>
  <c r="AL2348" i="1"/>
  <c r="AJ2348" i="1"/>
  <c r="AI2348" i="1"/>
  <c r="AH2348" i="1"/>
  <c r="AG2348" i="1"/>
  <c r="AF2348" i="1"/>
  <c r="AE2348" i="1"/>
  <c r="AD2348" i="1"/>
  <c r="AC2348" i="1"/>
  <c r="AU2347" i="1"/>
  <c r="AT2347" i="1"/>
  <c r="AS2347" i="1"/>
  <c r="AN2347" i="1"/>
  <c r="AM2347" i="1"/>
  <c r="AR2347" i="1" s="1"/>
  <c r="AL2347" i="1"/>
  <c r="AJ2347" i="1"/>
  <c r="AI2347" i="1"/>
  <c r="AH2347" i="1"/>
  <c r="AG2347" i="1"/>
  <c r="AF2347" i="1"/>
  <c r="AE2347" i="1"/>
  <c r="AD2347" i="1"/>
  <c r="AC2347" i="1"/>
  <c r="AU2346" i="1"/>
  <c r="AT2346" i="1"/>
  <c r="AS2346" i="1"/>
  <c r="AO2346" i="1"/>
  <c r="AN2346" i="1"/>
  <c r="AM2346" i="1"/>
  <c r="AP2346" i="1" s="1"/>
  <c r="AL2346" i="1"/>
  <c r="AJ2346" i="1"/>
  <c r="AI2346" i="1"/>
  <c r="AH2346" i="1"/>
  <c r="AG2346" i="1"/>
  <c r="AF2346" i="1"/>
  <c r="AE2346" i="1"/>
  <c r="AD2346" i="1"/>
  <c r="AC2346" i="1"/>
  <c r="AU2345" i="1"/>
  <c r="AT2345" i="1"/>
  <c r="AS2345" i="1"/>
  <c r="AP2345" i="1"/>
  <c r="AO2345" i="1"/>
  <c r="AN2345" i="1"/>
  <c r="AM2345" i="1"/>
  <c r="AR2345" i="1" s="1"/>
  <c r="AL2345" i="1"/>
  <c r="AJ2345" i="1"/>
  <c r="AI2345" i="1"/>
  <c r="AH2345" i="1"/>
  <c r="AG2345" i="1"/>
  <c r="AF2345" i="1"/>
  <c r="AE2345" i="1"/>
  <c r="AD2345" i="1"/>
  <c r="AC2345" i="1"/>
  <c r="AU2344" i="1"/>
  <c r="AT2344" i="1"/>
  <c r="AS2344" i="1"/>
  <c r="AQ2344" i="1"/>
  <c r="AN2344" i="1"/>
  <c r="AM2344" i="1"/>
  <c r="AP2344" i="1" s="1"/>
  <c r="AL2344" i="1"/>
  <c r="AJ2344" i="1"/>
  <c r="AI2344" i="1"/>
  <c r="AH2344" i="1"/>
  <c r="AG2344" i="1"/>
  <c r="AF2344" i="1"/>
  <c r="AE2344" i="1"/>
  <c r="AD2344" i="1"/>
  <c r="AC2344" i="1"/>
  <c r="AU2343" i="1"/>
  <c r="AT2343" i="1"/>
  <c r="AS2343" i="1"/>
  <c r="AN2343" i="1"/>
  <c r="AM2343" i="1"/>
  <c r="AR2343" i="1" s="1"/>
  <c r="AL2343" i="1"/>
  <c r="AJ2343" i="1"/>
  <c r="AI2343" i="1"/>
  <c r="AH2343" i="1"/>
  <c r="AG2343" i="1"/>
  <c r="AF2343" i="1"/>
  <c r="AE2343" i="1"/>
  <c r="AD2343" i="1"/>
  <c r="AC2343" i="1"/>
  <c r="AU2342" i="1"/>
  <c r="AT2342" i="1"/>
  <c r="AS2342" i="1"/>
  <c r="AO2342" i="1"/>
  <c r="AN2342" i="1"/>
  <c r="AM2342" i="1"/>
  <c r="AP2342" i="1" s="1"/>
  <c r="AL2342" i="1"/>
  <c r="AJ2342" i="1"/>
  <c r="AI2342" i="1"/>
  <c r="AH2342" i="1"/>
  <c r="AG2342" i="1"/>
  <c r="AF2342" i="1"/>
  <c r="AE2342" i="1"/>
  <c r="AD2342" i="1"/>
  <c r="AC2342" i="1"/>
  <c r="AU2341" i="1"/>
  <c r="AT2341" i="1"/>
  <c r="AS2341" i="1"/>
  <c r="AP2341" i="1"/>
  <c r="AO2341" i="1"/>
  <c r="AN2341" i="1"/>
  <c r="AM2341" i="1"/>
  <c r="AR2341" i="1" s="1"/>
  <c r="AL2341" i="1"/>
  <c r="AJ2341" i="1"/>
  <c r="AI2341" i="1"/>
  <c r="AH2341" i="1"/>
  <c r="AG2341" i="1"/>
  <c r="AF2341" i="1"/>
  <c r="AE2341" i="1"/>
  <c r="AD2341" i="1"/>
  <c r="AC2341" i="1"/>
  <c r="AU2340" i="1"/>
  <c r="AT2340" i="1"/>
  <c r="AS2340" i="1"/>
  <c r="AN2340" i="1"/>
  <c r="AM2340" i="1"/>
  <c r="AP2340" i="1" s="1"/>
  <c r="AL2340" i="1"/>
  <c r="AJ2340" i="1"/>
  <c r="AI2340" i="1"/>
  <c r="AH2340" i="1"/>
  <c r="AG2340" i="1"/>
  <c r="AF2340" i="1"/>
  <c r="AE2340" i="1"/>
  <c r="AD2340" i="1"/>
  <c r="AC2340" i="1"/>
  <c r="AU2339" i="1"/>
  <c r="AT2339" i="1"/>
  <c r="AS2339" i="1"/>
  <c r="AN2339" i="1"/>
  <c r="AM2339" i="1"/>
  <c r="AR2339" i="1" s="1"/>
  <c r="AL2339" i="1"/>
  <c r="AJ2339" i="1"/>
  <c r="AI2339" i="1"/>
  <c r="AH2339" i="1"/>
  <c r="AG2339" i="1"/>
  <c r="AF2339" i="1"/>
  <c r="AE2339" i="1"/>
  <c r="AD2339" i="1"/>
  <c r="AC2339" i="1"/>
  <c r="AU2338" i="1"/>
  <c r="AT2338" i="1"/>
  <c r="AS2338" i="1"/>
  <c r="AO2338" i="1"/>
  <c r="AN2338" i="1"/>
  <c r="AM2338" i="1"/>
  <c r="AP2338" i="1" s="1"/>
  <c r="AL2338" i="1"/>
  <c r="AJ2338" i="1"/>
  <c r="AI2338" i="1"/>
  <c r="AH2338" i="1"/>
  <c r="AG2338" i="1"/>
  <c r="AF2338" i="1"/>
  <c r="AE2338" i="1"/>
  <c r="AD2338" i="1"/>
  <c r="AC2338" i="1"/>
  <c r="AU2337" i="1"/>
  <c r="AT2337" i="1"/>
  <c r="AS2337" i="1"/>
  <c r="AP2337" i="1"/>
  <c r="AO2337" i="1"/>
  <c r="AN2337" i="1"/>
  <c r="AM2337" i="1"/>
  <c r="AR2337" i="1" s="1"/>
  <c r="AL2337" i="1"/>
  <c r="AJ2337" i="1"/>
  <c r="AI2337" i="1"/>
  <c r="AH2337" i="1"/>
  <c r="AG2337" i="1"/>
  <c r="AF2337" i="1"/>
  <c r="AE2337" i="1"/>
  <c r="AD2337" i="1"/>
  <c r="AC2337" i="1"/>
  <c r="AU2336" i="1"/>
  <c r="AT2336" i="1"/>
  <c r="AS2336" i="1"/>
  <c r="AN2336" i="1"/>
  <c r="AM2336" i="1"/>
  <c r="AP2336" i="1" s="1"/>
  <c r="AL2336" i="1"/>
  <c r="AJ2336" i="1"/>
  <c r="AI2336" i="1"/>
  <c r="AH2336" i="1"/>
  <c r="AG2336" i="1"/>
  <c r="AF2336" i="1"/>
  <c r="AE2336" i="1"/>
  <c r="AD2336" i="1"/>
  <c r="AC2336" i="1"/>
  <c r="AU2335" i="1"/>
  <c r="AT2335" i="1"/>
  <c r="AS2335" i="1"/>
  <c r="AN2335" i="1"/>
  <c r="AM2335" i="1"/>
  <c r="AR2335" i="1" s="1"/>
  <c r="AL2335" i="1"/>
  <c r="AJ2335" i="1"/>
  <c r="AI2335" i="1"/>
  <c r="AH2335" i="1"/>
  <c r="AG2335" i="1"/>
  <c r="AF2335" i="1"/>
  <c r="AE2335" i="1"/>
  <c r="AD2335" i="1"/>
  <c r="AC2335" i="1"/>
  <c r="AU2334" i="1"/>
  <c r="AT2334" i="1"/>
  <c r="AS2334" i="1"/>
  <c r="AO2334" i="1"/>
  <c r="AN2334" i="1"/>
  <c r="AM2334" i="1"/>
  <c r="AP2334" i="1" s="1"/>
  <c r="AL2334" i="1"/>
  <c r="AJ2334" i="1"/>
  <c r="AI2334" i="1"/>
  <c r="AH2334" i="1"/>
  <c r="AG2334" i="1"/>
  <c r="AF2334" i="1"/>
  <c r="AE2334" i="1"/>
  <c r="AD2334" i="1"/>
  <c r="AC2334" i="1"/>
  <c r="AU2333" i="1"/>
  <c r="AT2333" i="1"/>
  <c r="AS2333" i="1"/>
  <c r="AP2333" i="1"/>
  <c r="AO2333" i="1"/>
  <c r="AN2333" i="1"/>
  <c r="AM2333" i="1"/>
  <c r="AR2333" i="1" s="1"/>
  <c r="AL2333" i="1"/>
  <c r="AJ2333" i="1"/>
  <c r="AI2333" i="1"/>
  <c r="AH2333" i="1"/>
  <c r="AG2333" i="1"/>
  <c r="AF2333" i="1"/>
  <c r="AE2333" i="1"/>
  <c r="AD2333" i="1"/>
  <c r="AC2333" i="1"/>
  <c r="AU2332" i="1"/>
  <c r="AT2332" i="1"/>
  <c r="AS2332" i="1"/>
  <c r="AN2332" i="1"/>
  <c r="AM2332" i="1"/>
  <c r="AL2332" i="1"/>
  <c r="AJ2332" i="1"/>
  <c r="AI2332" i="1"/>
  <c r="AH2332" i="1"/>
  <c r="AG2332" i="1"/>
  <c r="AF2332" i="1"/>
  <c r="AE2332" i="1"/>
  <c r="AD2332" i="1"/>
  <c r="AC2332" i="1"/>
  <c r="AU2331" i="1"/>
  <c r="AT2331" i="1"/>
  <c r="AS2331" i="1"/>
  <c r="AN2331" i="1"/>
  <c r="AM2331" i="1"/>
  <c r="AR2331" i="1" s="1"/>
  <c r="AL2331" i="1"/>
  <c r="AJ2331" i="1"/>
  <c r="AI2331" i="1"/>
  <c r="AH2331" i="1"/>
  <c r="AG2331" i="1"/>
  <c r="AF2331" i="1"/>
  <c r="AE2331" i="1"/>
  <c r="AD2331" i="1"/>
  <c r="AC2331" i="1"/>
  <c r="AU2330" i="1"/>
  <c r="AT2330" i="1"/>
  <c r="AS2330" i="1"/>
  <c r="AO2330" i="1"/>
  <c r="AN2330" i="1"/>
  <c r="AM2330" i="1"/>
  <c r="AP2330" i="1" s="1"/>
  <c r="AL2330" i="1"/>
  <c r="AJ2330" i="1"/>
  <c r="AI2330" i="1"/>
  <c r="AH2330" i="1"/>
  <c r="AG2330" i="1"/>
  <c r="AF2330" i="1"/>
  <c r="AE2330" i="1"/>
  <c r="AD2330" i="1"/>
  <c r="AC2330" i="1"/>
  <c r="AU2329" i="1"/>
  <c r="AT2329" i="1"/>
  <c r="AS2329" i="1"/>
  <c r="AP2329" i="1"/>
  <c r="AO2329" i="1"/>
  <c r="AN2329" i="1"/>
  <c r="AM2329" i="1"/>
  <c r="AR2329" i="1" s="1"/>
  <c r="AL2329" i="1"/>
  <c r="AJ2329" i="1"/>
  <c r="AI2329" i="1"/>
  <c r="AH2329" i="1"/>
  <c r="AG2329" i="1"/>
  <c r="AF2329" i="1"/>
  <c r="AE2329" i="1"/>
  <c r="AD2329" i="1"/>
  <c r="AC2329" i="1"/>
  <c r="AU2328" i="1"/>
  <c r="AT2328" i="1"/>
  <c r="AS2328" i="1"/>
  <c r="AN2328" i="1"/>
  <c r="AM2328" i="1"/>
  <c r="AL2328" i="1"/>
  <c r="AJ2328" i="1"/>
  <c r="AI2328" i="1"/>
  <c r="AH2328" i="1"/>
  <c r="AG2328" i="1"/>
  <c r="AF2328" i="1"/>
  <c r="AE2328" i="1"/>
  <c r="AD2328" i="1"/>
  <c r="AC2328" i="1"/>
  <c r="AU2327" i="1"/>
  <c r="AT2327" i="1"/>
  <c r="AS2327" i="1"/>
  <c r="AR2327" i="1"/>
  <c r="AO2327" i="1"/>
  <c r="AN2327" i="1"/>
  <c r="AM2327" i="1"/>
  <c r="AQ2327" i="1" s="1"/>
  <c r="AL2327" i="1"/>
  <c r="AJ2327" i="1"/>
  <c r="AI2327" i="1"/>
  <c r="AH2327" i="1"/>
  <c r="AG2327" i="1"/>
  <c r="AF2327" i="1"/>
  <c r="AE2327" i="1"/>
  <c r="AD2327" i="1"/>
  <c r="AC2327" i="1"/>
  <c r="AU2326" i="1"/>
  <c r="AT2326" i="1"/>
  <c r="AS2326" i="1"/>
  <c r="AN2326" i="1"/>
  <c r="AM2326" i="1"/>
  <c r="AQ2326" i="1" s="1"/>
  <c r="AL2326" i="1"/>
  <c r="AJ2326" i="1"/>
  <c r="AI2326" i="1"/>
  <c r="AH2326" i="1"/>
  <c r="AG2326" i="1"/>
  <c r="AF2326" i="1"/>
  <c r="AE2326" i="1"/>
  <c r="AD2326" i="1"/>
  <c r="AC2326" i="1"/>
  <c r="AU2325" i="1"/>
  <c r="AT2325" i="1"/>
  <c r="AS2325" i="1"/>
  <c r="AR2325" i="1"/>
  <c r="AO2325" i="1"/>
  <c r="AN2325" i="1"/>
  <c r="AM2325" i="1"/>
  <c r="AQ2325" i="1" s="1"/>
  <c r="AL2325" i="1"/>
  <c r="AJ2325" i="1"/>
  <c r="AI2325" i="1"/>
  <c r="AH2325" i="1"/>
  <c r="AG2325" i="1"/>
  <c r="AF2325" i="1"/>
  <c r="AE2325" i="1"/>
  <c r="AD2325" i="1"/>
  <c r="AC2325" i="1"/>
  <c r="AU2324" i="1"/>
  <c r="AT2324" i="1"/>
  <c r="AS2324" i="1"/>
  <c r="AQ2324" i="1"/>
  <c r="AN2324" i="1"/>
  <c r="AM2324" i="1"/>
  <c r="AL2324" i="1"/>
  <c r="AJ2324" i="1"/>
  <c r="AI2324" i="1"/>
  <c r="AH2324" i="1"/>
  <c r="AG2324" i="1"/>
  <c r="AF2324" i="1"/>
  <c r="AE2324" i="1"/>
  <c r="AD2324" i="1"/>
  <c r="AC2324" i="1"/>
  <c r="AU2323" i="1"/>
  <c r="AT2323" i="1"/>
  <c r="AS2323" i="1"/>
  <c r="AR2323" i="1"/>
  <c r="AO2323" i="1"/>
  <c r="AN2323" i="1"/>
  <c r="AM2323" i="1"/>
  <c r="AQ2323" i="1" s="1"/>
  <c r="AL2323" i="1"/>
  <c r="AJ2323" i="1"/>
  <c r="AI2323" i="1"/>
  <c r="AH2323" i="1"/>
  <c r="AG2323" i="1"/>
  <c r="AF2323" i="1"/>
  <c r="AE2323" i="1"/>
  <c r="AD2323" i="1"/>
  <c r="AC2323" i="1"/>
  <c r="AU2322" i="1"/>
  <c r="AT2322" i="1"/>
  <c r="AS2322" i="1"/>
  <c r="AQ2322" i="1"/>
  <c r="AN2322" i="1"/>
  <c r="AM2322" i="1"/>
  <c r="AL2322" i="1"/>
  <c r="AJ2322" i="1"/>
  <c r="AI2322" i="1"/>
  <c r="AH2322" i="1"/>
  <c r="AG2322" i="1"/>
  <c r="AF2322" i="1"/>
  <c r="AE2322" i="1"/>
  <c r="AD2322" i="1"/>
  <c r="AC2322" i="1"/>
  <c r="AU2321" i="1"/>
  <c r="AT2321" i="1"/>
  <c r="AS2321" i="1"/>
  <c r="AR2321" i="1"/>
  <c r="AO2321" i="1"/>
  <c r="AN2321" i="1"/>
  <c r="AM2321" i="1"/>
  <c r="AQ2321" i="1" s="1"/>
  <c r="AL2321" i="1"/>
  <c r="AJ2321" i="1"/>
  <c r="AI2321" i="1"/>
  <c r="AH2321" i="1"/>
  <c r="AG2321" i="1"/>
  <c r="AF2321" i="1"/>
  <c r="AE2321" i="1"/>
  <c r="AD2321" i="1"/>
  <c r="AC2321" i="1"/>
  <c r="AU2320" i="1"/>
  <c r="AT2320" i="1"/>
  <c r="AS2320" i="1"/>
  <c r="AN2320" i="1"/>
  <c r="AM2320" i="1"/>
  <c r="AL2320" i="1"/>
  <c r="AJ2320" i="1"/>
  <c r="AI2320" i="1"/>
  <c r="AH2320" i="1"/>
  <c r="AG2320" i="1"/>
  <c r="AF2320" i="1"/>
  <c r="AE2320" i="1"/>
  <c r="AD2320" i="1"/>
  <c r="AC2320" i="1"/>
  <c r="AU2319" i="1"/>
  <c r="AT2319" i="1"/>
  <c r="AS2319" i="1"/>
  <c r="AR2319" i="1"/>
  <c r="AO2319" i="1"/>
  <c r="AN2319" i="1"/>
  <c r="AM2319" i="1"/>
  <c r="AQ2319" i="1" s="1"/>
  <c r="AL2319" i="1"/>
  <c r="AJ2319" i="1"/>
  <c r="AI2319" i="1"/>
  <c r="AH2319" i="1"/>
  <c r="AG2319" i="1"/>
  <c r="AF2319" i="1"/>
  <c r="AE2319" i="1"/>
  <c r="AD2319" i="1"/>
  <c r="AC2319" i="1"/>
  <c r="AU2318" i="1"/>
  <c r="AT2318" i="1"/>
  <c r="AS2318" i="1"/>
  <c r="AN2318" i="1"/>
  <c r="AM2318" i="1"/>
  <c r="AQ2318" i="1" s="1"/>
  <c r="AL2318" i="1"/>
  <c r="AJ2318" i="1"/>
  <c r="AI2318" i="1"/>
  <c r="AH2318" i="1"/>
  <c r="AG2318" i="1"/>
  <c r="AF2318" i="1"/>
  <c r="AE2318" i="1"/>
  <c r="AD2318" i="1"/>
  <c r="AC2318" i="1"/>
  <c r="AU2317" i="1"/>
  <c r="AT2317" i="1"/>
  <c r="AS2317" i="1"/>
  <c r="AR2317" i="1"/>
  <c r="AO2317" i="1"/>
  <c r="AN2317" i="1"/>
  <c r="AM2317" i="1"/>
  <c r="AQ2317" i="1" s="1"/>
  <c r="AL2317" i="1"/>
  <c r="AJ2317" i="1"/>
  <c r="AI2317" i="1"/>
  <c r="AH2317" i="1"/>
  <c r="AG2317" i="1"/>
  <c r="AF2317" i="1"/>
  <c r="AE2317" i="1"/>
  <c r="AD2317" i="1"/>
  <c r="AC2317" i="1"/>
  <c r="AU2316" i="1"/>
  <c r="AT2316" i="1"/>
  <c r="AS2316" i="1"/>
  <c r="AQ2316" i="1"/>
  <c r="AN2316" i="1"/>
  <c r="AM2316" i="1"/>
  <c r="AL2316" i="1"/>
  <c r="AJ2316" i="1"/>
  <c r="AI2316" i="1"/>
  <c r="AH2316" i="1"/>
  <c r="AG2316" i="1"/>
  <c r="AF2316" i="1"/>
  <c r="AE2316" i="1"/>
  <c r="AD2316" i="1"/>
  <c r="AC2316" i="1"/>
  <c r="AU2315" i="1"/>
  <c r="AT2315" i="1"/>
  <c r="AS2315" i="1"/>
  <c r="AR2315" i="1"/>
  <c r="AO2315" i="1"/>
  <c r="AN2315" i="1"/>
  <c r="AM2315" i="1"/>
  <c r="AQ2315" i="1" s="1"/>
  <c r="AL2315" i="1"/>
  <c r="AJ2315" i="1"/>
  <c r="AI2315" i="1"/>
  <c r="AH2315" i="1"/>
  <c r="AG2315" i="1"/>
  <c r="AF2315" i="1"/>
  <c r="AE2315" i="1"/>
  <c r="AD2315" i="1"/>
  <c r="AC2315" i="1"/>
  <c r="AU2314" i="1"/>
  <c r="AT2314" i="1"/>
  <c r="AS2314" i="1"/>
  <c r="AQ2314" i="1"/>
  <c r="AN2314" i="1"/>
  <c r="AM2314" i="1"/>
  <c r="AL2314" i="1"/>
  <c r="AJ2314" i="1"/>
  <c r="AI2314" i="1"/>
  <c r="AH2314" i="1"/>
  <c r="AG2314" i="1"/>
  <c r="AF2314" i="1"/>
  <c r="AE2314" i="1"/>
  <c r="AD2314" i="1"/>
  <c r="AC2314" i="1"/>
  <c r="AU2313" i="1"/>
  <c r="AT2313" i="1"/>
  <c r="AS2313" i="1"/>
  <c r="AR2313" i="1"/>
  <c r="AO2313" i="1"/>
  <c r="AN2313" i="1"/>
  <c r="AM2313" i="1"/>
  <c r="AQ2313" i="1" s="1"/>
  <c r="AL2313" i="1"/>
  <c r="AJ2313" i="1"/>
  <c r="AI2313" i="1"/>
  <c r="AH2313" i="1"/>
  <c r="AG2313" i="1"/>
  <c r="AF2313" i="1"/>
  <c r="AE2313" i="1"/>
  <c r="AD2313" i="1"/>
  <c r="AC2313" i="1"/>
  <c r="AU2312" i="1"/>
  <c r="AT2312" i="1"/>
  <c r="AS2312" i="1"/>
  <c r="AN2312" i="1"/>
  <c r="AM2312" i="1"/>
  <c r="AL2312" i="1"/>
  <c r="AJ2312" i="1"/>
  <c r="AI2312" i="1"/>
  <c r="AH2312" i="1"/>
  <c r="AG2312" i="1"/>
  <c r="AF2312" i="1"/>
  <c r="AE2312" i="1"/>
  <c r="AD2312" i="1"/>
  <c r="AC2312" i="1"/>
  <c r="AU2311" i="1"/>
  <c r="AT2311" i="1"/>
  <c r="AS2311" i="1"/>
  <c r="AR2311" i="1"/>
  <c r="AO2311" i="1"/>
  <c r="AN2311" i="1"/>
  <c r="AM2311" i="1"/>
  <c r="AQ2311" i="1" s="1"/>
  <c r="AL2311" i="1"/>
  <c r="AJ2311" i="1"/>
  <c r="AI2311" i="1"/>
  <c r="AH2311" i="1"/>
  <c r="AG2311" i="1"/>
  <c r="AF2311" i="1"/>
  <c r="AE2311" i="1"/>
  <c r="AD2311" i="1"/>
  <c r="AC2311" i="1"/>
  <c r="AU2310" i="1"/>
  <c r="AT2310" i="1"/>
  <c r="AS2310" i="1"/>
  <c r="AN2310" i="1"/>
  <c r="AM2310" i="1"/>
  <c r="AQ2310" i="1" s="1"/>
  <c r="AL2310" i="1"/>
  <c r="AJ2310" i="1"/>
  <c r="AI2310" i="1"/>
  <c r="AH2310" i="1"/>
  <c r="AG2310" i="1"/>
  <c r="AF2310" i="1"/>
  <c r="AE2310" i="1"/>
  <c r="AD2310" i="1"/>
  <c r="AC2310" i="1"/>
  <c r="AU2309" i="1"/>
  <c r="AT2309" i="1"/>
  <c r="AS2309" i="1"/>
  <c r="AR2309" i="1"/>
  <c r="AO2309" i="1"/>
  <c r="AN2309" i="1"/>
  <c r="AM2309" i="1"/>
  <c r="AQ2309" i="1" s="1"/>
  <c r="AL2309" i="1"/>
  <c r="AJ2309" i="1"/>
  <c r="AI2309" i="1"/>
  <c r="AH2309" i="1"/>
  <c r="AG2309" i="1"/>
  <c r="AF2309" i="1"/>
  <c r="AE2309" i="1"/>
  <c r="AD2309" i="1"/>
  <c r="AC2309" i="1"/>
  <c r="AU2308" i="1"/>
  <c r="AT2308" i="1"/>
  <c r="AS2308" i="1"/>
  <c r="AN2308" i="1"/>
  <c r="AM2308" i="1"/>
  <c r="AQ2308" i="1" s="1"/>
  <c r="AL2308" i="1"/>
  <c r="AJ2308" i="1"/>
  <c r="AI2308" i="1"/>
  <c r="AH2308" i="1"/>
  <c r="AG2308" i="1"/>
  <c r="AF2308" i="1"/>
  <c r="AE2308" i="1"/>
  <c r="AD2308" i="1"/>
  <c r="AC2308" i="1"/>
  <c r="AU2307" i="1"/>
  <c r="AT2307" i="1"/>
  <c r="AS2307" i="1"/>
  <c r="AR2307" i="1"/>
  <c r="AO2307" i="1"/>
  <c r="AN2307" i="1"/>
  <c r="AM2307" i="1"/>
  <c r="AQ2307" i="1" s="1"/>
  <c r="AL2307" i="1"/>
  <c r="AJ2307" i="1"/>
  <c r="AI2307" i="1"/>
  <c r="AH2307" i="1"/>
  <c r="AG2307" i="1"/>
  <c r="AF2307" i="1"/>
  <c r="AE2307" i="1"/>
  <c r="AD2307" i="1"/>
  <c r="AC2307" i="1"/>
  <c r="AU2306" i="1"/>
  <c r="AT2306" i="1"/>
  <c r="AS2306" i="1"/>
  <c r="AN2306" i="1"/>
  <c r="AM2306" i="1"/>
  <c r="AQ2306" i="1" s="1"/>
  <c r="AL2306" i="1"/>
  <c r="AJ2306" i="1"/>
  <c r="AI2306" i="1"/>
  <c r="AH2306" i="1"/>
  <c r="AG2306" i="1"/>
  <c r="AF2306" i="1"/>
  <c r="AE2306" i="1"/>
  <c r="AD2306" i="1"/>
  <c r="AC2306" i="1"/>
  <c r="AU2305" i="1"/>
  <c r="AT2305" i="1"/>
  <c r="AS2305" i="1"/>
  <c r="AR2305" i="1"/>
  <c r="AO2305" i="1"/>
  <c r="AN2305" i="1"/>
  <c r="AM2305" i="1"/>
  <c r="AQ2305" i="1" s="1"/>
  <c r="AL2305" i="1"/>
  <c r="AJ2305" i="1"/>
  <c r="AI2305" i="1"/>
  <c r="AH2305" i="1"/>
  <c r="AG2305" i="1"/>
  <c r="AF2305" i="1"/>
  <c r="AE2305" i="1"/>
  <c r="AD2305" i="1"/>
  <c r="AC2305" i="1"/>
  <c r="AU2304" i="1"/>
  <c r="AT2304" i="1"/>
  <c r="AS2304" i="1"/>
  <c r="AN2304" i="1"/>
  <c r="AM2304" i="1"/>
  <c r="AQ2304" i="1" s="1"/>
  <c r="AL2304" i="1"/>
  <c r="AJ2304" i="1"/>
  <c r="AI2304" i="1"/>
  <c r="AH2304" i="1"/>
  <c r="AG2304" i="1"/>
  <c r="AF2304" i="1"/>
  <c r="AE2304" i="1"/>
  <c r="AD2304" i="1"/>
  <c r="AC2304" i="1"/>
  <c r="AU2303" i="1"/>
  <c r="AT2303" i="1"/>
  <c r="AS2303" i="1"/>
  <c r="AR2303" i="1"/>
  <c r="AO2303" i="1"/>
  <c r="AN2303" i="1"/>
  <c r="AM2303" i="1"/>
  <c r="AQ2303" i="1" s="1"/>
  <c r="AL2303" i="1"/>
  <c r="AJ2303" i="1"/>
  <c r="AI2303" i="1"/>
  <c r="AH2303" i="1"/>
  <c r="AG2303" i="1"/>
  <c r="AF2303" i="1"/>
  <c r="AE2303" i="1"/>
  <c r="AD2303" i="1"/>
  <c r="AC2303" i="1"/>
  <c r="AU2302" i="1"/>
  <c r="AT2302" i="1"/>
  <c r="AS2302" i="1"/>
  <c r="AN2302" i="1"/>
  <c r="AM2302" i="1"/>
  <c r="AQ2302" i="1" s="1"/>
  <c r="AL2302" i="1"/>
  <c r="AJ2302" i="1"/>
  <c r="AI2302" i="1"/>
  <c r="AH2302" i="1"/>
  <c r="AG2302" i="1"/>
  <c r="AF2302" i="1"/>
  <c r="AE2302" i="1"/>
  <c r="AD2302" i="1"/>
  <c r="AC2302" i="1"/>
  <c r="AU2301" i="1"/>
  <c r="AT2301" i="1"/>
  <c r="AS2301" i="1"/>
  <c r="AR2301" i="1"/>
  <c r="AO2301" i="1"/>
  <c r="AN2301" i="1"/>
  <c r="AM2301" i="1"/>
  <c r="AQ2301" i="1" s="1"/>
  <c r="AL2301" i="1"/>
  <c r="AJ2301" i="1"/>
  <c r="AI2301" i="1"/>
  <c r="AH2301" i="1"/>
  <c r="AG2301" i="1"/>
  <c r="AF2301" i="1"/>
  <c r="AE2301" i="1"/>
  <c r="AD2301" i="1"/>
  <c r="AC2301" i="1"/>
  <c r="AU2300" i="1"/>
  <c r="AT2300" i="1"/>
  <c r="AS2300" i="1"/>
  <c r="AN2300" i="1"/>
  <c r="AM2300" i="1"/>
  <c r="AQ2300" i="1" s="1"/>
  <c r="AL2300" i="1"/>
  <c r="AJ2300" i="1"/>
  <c r="AI2300" i="1"/>
  <c r="AH2300" i="1"/>
  <c r="AG2300" i="1"/>
  <c r="AF2300" i="1"/>
  <c r="AE2300" i="1"/>
  <c r="AD2300" i="1"/>
  <c r="AC2300" i="1"/>
  <c r="AU2299" i="1"/>
  <c r="AT2299" i="1"/>
  <c r="AS2299" i="1"/>
  <c r="AR2299" i="1"/>
  <c r="AO2299" i="1"/>
  <c r="AN2299" i="1"/>
  <c r="AM2299" i="1"/>
  <c r="AQ2299" i="1" s="1"/>
  <c r="AL2299" i="1"/>
  <c r="AJ2299" i="1"/>
  <c r="AI2299" i="1"/>
  <c r="AH2299" i="1"/>
  <c r="AG2299" i="1"/>
  <c r="AF2299" i="1"/>
  <c r="AE2299" i="1"/>
  <c r="AD2299" i="1"/>
  <c r="AC2299" i="1"/>
  <c r="AU2298" i="1"/>
  <c r="AT2298" i="1"/>
  <c r="AS2298" i="1"/>
  <c r="AN2298" i="1"/>
  <c r="AM2298" i="1"/>
  <c r="AQ2298" i="1" s="1"/>
  <c r="AL2298" i="1"/>
  <c r="AJ2298" i="1"/>
  <c r="AI2298" i="1"/>
  <c r="AH2298" i="1"/>
  <c r="AG2298" i="1"/>
  <c r="AF2298" i="1"/>
  <c r="AE2298" i="1"/>
  <c r="AD2298" i="1"/>
  <c r="AC2298" i="1"/>
  <c r="AU2297" i="1"/>
  <c r="AT2297" i="1"/>
  <c r="AS2297" i="1"/>
  <c r="AR2297" i="1"/>
  <c r="AO2297" i="1"/>
  <c r="AN2297" i="1"/>
  <c r="AM2297" i="1"/>
  <c r="AQ2297" i="1" s="1"/>
  <c r="AL2297" i="1"/>
  <c r="AJ2297" i="1"/>
  <c r="AI2297" i="1"/>
  <c r="AH2297" i="1"/>
  <c r="AG2297" i="1"/>
  <c r="AF2297" i="1"/>
  <c r="AE2297" i="1"/>
  <c r="AD2297" i="1"/>
  <c r="AC2297" i="1"/>
  <c r="AU2296" i="1"/>
  <c r="AT2296" i="1"/>
  <c r="AS2296" i="1"/>
  <c r="AN2296" i="1"/>
  <c r="AM2296" i="1"/>
  <c r="AQ2296" i="1" s="1"/>
  <c r="AL2296" i="1"/>
  <c r="AJ2296" i="1"/>
  <c r="AI2296" i="1"/>
  <c r="AH2296" i="1"/>
  <c r="AG2296" i="1"/>
  <c r="AF2296" i="1"/>
  <c r="AE2296" i="1"/>
  <c r="AD2296" i="1"/>
  <c r="AC2296" i="1"/>
  <c r="AU2295" i="1"/>
  <c r="AT2295" i="1"/>
  <c r="AS2295" i="1"/>
  <c r="AR2295" i="1"/>
  <c r="AO2295" i="1"/>
  <c r="AN2295" i="1"/>
  <c r="AM2295" i="1"/>
  <c r="AQ2295" i="1" s="1"/>
  <c r="AL2295" i="1"/>
  <c r="AJ2295" i="1"/>
  <c r="AI2295" i="1"/>
  <c r="AH2295" i="1"/>
  <c r="AG2295" i="1"/>
  <c r="AF2295" i="1"/>
  <c r="AE2295" i="1"/>
  <c r="AD2295" i="1"/>
  <c r="AC2295" i="1"/>
  <c r="AU2294" i="1"/>
  <c r="AT2294" i="1"/>
  <c r="AS2294" i="1"/>
  <c r="AN2294" i="1"/>
  <c r="AM2294" i="1"/>
  <c r="AQ2294" i="1" s="1"/>
  <c r="AL2294" i="1"/>
  <c r="AJ2294" i="1"/>
  <c r="AI2294" i="1"/>
  <c r="AH2294" i="1"/>
  <c r="AG2294" i="1"/>
  <c r="AF2294" i="1"/>
  <c r="AE2294" i="1"/>
  <c r="AD2294" i="1"/>
  <c r="AC2294" i="1"/>
  <c r="AU2293" i="1"/>
  <c r="AT2293" i="1"/>
  <c r="AS2293" i="1"/>
  <c r="AR2293" i="1"/>
  <c r="AO2293" i="1"/>
  <c r="AN2293" i="1"/>
  <c r="AM2293" i="1"/>
  <c r="AQ2293" i="1" s="1"/>
  <c r="AL2293" i="1"/>
  <c r="AJ2293" i="1"/>
  <c r="AI2293" i="1"/>
  <c r="AH2293" i="1"/>
  <c r="AG2293" i="1"/>
  <c r="AF2293" i="1"/>
  <c r="AE2293" i="1"/>
  <c r="AD2293" i="1"/>
  <c r="AC2293" i="1"/>
  <c r="AU2292" i="1"/>
  <c r="AT2292" i="1"/>
  <c r="AS2292" i="1"/>
  <c r="AN2292" i="1"/>
  <c r="AM2292" i="1"/>
  <c r="AQ2292" i="1" s="1"/>
  <c r="AL2292" i="1"/>
  <c r="AJ2292" i="1"/>
  <c r="AI2292" i="1"/>
  <c r="AH2292" i="1"/>
  <c r="AG2292" i="1"/>
  <c r="AF2292" i="1"/>
  <c r="AE2292" i="1"/>
  <c r="AD2292" i="1"/>
  <c r="AC2292" i="1"/>
  <c r="AU2291" i="1"/>
  <c r="AT2291" i="1"/>
  <c r="AS2291" i="1"/>
  <c r="AR2291" i="1"/>
  <c r="AO2291" i="1"/>
  <c r="AN2291" i="1"/>
  <c r="AM2291" i="1"/>
  <c r="AQ2291" i="1" s="1"/>
  <c r="AL2291" i="1"/>
  <c r="AJ2291" i="1"/>
  <c r="AI2291" i="1"/>
  <c r="AH2291" i="1"/>
  <c r="AG2291" i="1"/>
  <c r="AF2291" i="1"/>
  <c r="AE2291" i="1"/>
  <c r="AD2291" i="1"/>
  <c r="AC2291" i="1"/>
  <c r="AU2290" i="1"/>
  <c r="AT2290" i="1"/>
  <c r="AS2290" i="1"/>
  <c r="AN2290" i="1"/>
  <c r="AM2290" i="1"/>
  <c r="AQ2290" i="1" s="1"/>
  <c r="AL2290" i="1"/>
  <c r="AJ2290" i="1"/>
  <c r="AI2290" i="1"/>
  <c r="AH2290" i="1"/>
  <c r="AG2290" i="1"/>
  <c r="AF2290" i="1"/>
  <c r="AE2290" i="1"/>
  <c r="AD2290" i="1"/>
  <c r="AC2290" i="1"/>
  <c r="AU2289" i="1"/>
  <c r="AT2289" i="1"/>
  <c r="AS2289" i="1"/>
  <c r="AR2289" i="1"/>
  <c r="AO2289" i="1"/>
  <c r="AN2289" i="1"/>
  <c r="AM2289" i="1"/>
  <c r="AQ2289" i="1" s="1"/>
  <c r="AL2289" i="1"/>
  <c r="AJ2289" i="1"/>
  <c r="AI2289" i="1"/>
  <c r="AH2289" i="1"/>
  <c r="AG2289" i="1"/>
  <c r="AF2289" i="1"/>
  <c r="AE2289" i="1"/>
  <c r="AD2289" i="1"/>
  <c r="AC2289" i="1"/>
  <c r="AU2288" i="1"/>
  <c r="AT2288" i="1"/>
  <c r="AS2288" i="1"/>
  <c r="AN2288" i="1"/>
  <c r="AM2288" i="1"/>
  <c r="AQ2288" i="1" s="1"/>
  <c r="AL2288" i="1"/>
  <c r="AJ2288" i="1"/>
  <c r="AI2288" i="1"/>
  <c r="AH2288" i="1"/>
  <c r="AG2288" i="1"/>
  <c r="AF2288" i="1"/>
  <c r="AE2288" i="1"/>
  <c r="AD2288" i="1"/>
  <c r="AC2288" i="1"/>
  <c r="AU2287" i="1"/>
  <c r="AT2287" i="1"/>
  <c r="AS2287" i="1"/>
  <c r="AR2287" i="1"/>
  <c r="AO2287" i="1"/>
  <c r="AN2287" i="1"/>
  <c r="AM2287" i="1"/>
  <c r="AQ2287" i="1" s="1"/>
  <c r="AL2287" i="1"/>
  <c r="AJ2287" i="1"/>
  <c r="AI2287" i="1"/>
  <c r="AH2287" i="1"/>
  <c r="AG2287" i="1"/>
  <c r="AF2287" i="1"/>
  <c r="AE2287" i="1"/>
  <c r="AD2287" i="1"/>
  <c r="AC2287" i="1"/>
  <c r="AU2286" i="1"/>
  <c r="AT2286" i="1"/>
  <c r="AS2286" i="1"/>
  <c r="AN2286" i="1"/>
  <c r="AM2286" i="1"/>
  <c r="AQ2286" i="1" s="1"/>
  <c r="AL2286" i="1"/>
  <c r="AJ2286" i="1"/>
  <c r="AI2286" i="1"/>
  <c r="AH2286" i="1"/>
  <c r="AG2286" i="1"/>
  <c r="AF2286" i="1"/>
  <c r="AE2286" i="1"/>
  <c r="AD2286" i="1"/>
  <c r="AC2286" i="1"/>
  <c r="AU2285" i="1"/>
  <c r="AT2285" i="1"/>
  <c r="AS2285" i="1"/>
  <c r="AR2285" i="1"/>
  <c r="AO2285" i="1"/>
  <c r="AN2285" i="1"/>
  <c r="AM2285" i="1"/>
  <c r="AQ2285" i="1" s="1"/>
  <c r="AL2285" i="1"/>
  <c r="AJ2285" i="1"/>
  <c r="AI2285" i="1"/>
  <c r="AH2285" i="1"/>
  <c r="AG2285" i="1"/>
  <c r="AF2285" i="1"/>
  <c r="AE2285" i="1"/>
  <c r="AD2285" i="1"/>
  <c r="AC2285" i="1"/>
  <c r="AU2284" i="1"/>
  <c r="AT2284" i="1"/>
  <c r="AS2284" i="1"/>
  <c r="AN2284" i="1"/>
  <c r="AM2284" i="1"/>
  <c r="AQ2284" i="1" s="1"/>
  <c r="AL2284" i="1"/>
  <c r="AJ2284" i="1"/>
  <c r="AI2284" i="1"/>
  <c r="AH2284" i="1"/>
  <c r="AG2284" i="1"/>
  <c r="AF2284" i="1"/>
  <c r="AE2284" i="1"/>
  <c r="AD2284" i="1"/>
  <c r="AC2284" i="1"/>
  <c r="AU2283" i="1"/>
  <c r="AT2283" i="1"/>
  <c r="AS2283" i="1"/>
  <c r="AR2283" i="1"/>
  <c r="AO2283" i="1"/>
  <c r="AN2283" i="1"/>
  <c r="AM2283" i="1"/>
  <c r="AQ2283" i="1" s="1"/>
  <c r="AL2283" i="1"/>
  <c r="AJ2283" i="1"/>
  <c r="AI2283" i="1"/>
  <c r="AH2283" i="1"/>
  <c r="AG2283" i="1"/>
  <c r="AF2283" i="1"/>
  <c r="AE2283" i="1"/>
  <c r="AD2283" i="1"/>
  <c r="AC2283" i="1"/>
  <c r="AU2282" i="1"/>
  <c r="AT2282" i="1"/>
  <c r="AS2282" i="1"/>
  <c r="AN2282" i="1"/>
  <c r="AM2282" i="1"/>
  <c r="AQ2282" i="1" s="1"/>
  <c r="AL2282" i="1"/>
  <c r="AJ2282" i="1"/>
  <c r="AI2282" i="1"/>
  <c r="AH2282" i="1"/>
  <c r="AG2282" i="1"/>
  <c r="AF2282" i="1"/>
  <c r="AE2282" i="1"/>
  <c r="AD2282" i="1"/>
  <c r="AC2282" i="1"/>
  <c r="AU2281" i="1"/>
  <c r="AT2281" i="1"/>
  <c r="AS2281" i="1"/>
  <c r="AR2281" i="1"/>
  <c r="AO2281" i="1"/>
  <c r="AN2281" i="1"/>
  <c r="AM2281" i="1"/>
  <c r="AQ2281" i="1" s="1"/>
  <c r="AL2281" i="1"/>
  <c r="AJ2281" i="1"/>
  <c r="AI2281" i="1"/>
  <c r="AH2281" i="1"/>
  <c r="AG2281" i="1"/>
  <c r="AF2281" i="1"/>
  <c r="AE2281" i="1"/>
  <c r="AD2281" i="1"/>
  <c r="AC2281" i="1"/>
  <c r="AU2280" i="1"/>
  <c r="AT2280" i="1"/>
  <c r="AS2280" i="1"/>
  <c r="AN2280" i="1"/>
  <c r="AM2280" i="1"/>
  <c r="AQ2280" i="1" s="1"/>
  <c r="AL2280" i="1"/>
  <c r="AJ2280" i="1"/>
  <c r="AI2280" i="1"/>
  <c r="AH2280" i="1"/>
  <c r="AG2280" i="1"/>
  <c r="AF2280" i="1"/>
  <c r="AE2280" i="1"/>
  <c r="AD2280" i="1"/>
  <c r="AC2280" i="1"/>
  <c r="AU2279" i="1"/>
  <c r="AT2279" i="1"/>
  <c r="AS2279" i="1"/>
  <c r="AR2279" i="1"/>
  <c r="AO2279" i="1"/>
  <c r="AN2279" i="1"/>
  <c r="AM2279" i="1"/>
  <c r="AQ2279" i="1" s="1"/>
  <c r="AL2279" i="1"/>
  <c r="AJ2279" i="1"/>
  <c r="AI2279" i="1"/>
  <c r="AH2279" i="1"/>
  <c r="AG2279" i="1"/>
  <c r="AF2279" i="1"/>
  <c r="AE2279" i="1"/>
  <c r="AD2279" i="1"/>
  <c r="AC2279" i="1"/>
  <c r="AU2278" i="1"/>
  <c r="AT2278" i="1"/>
  <c r="AS2278" i="1"/>
  <c r="AN2278" i="1"/>
  <c r="AM2278" i="1"/>
  <c r="AQ2278" i="1" s="1"/>
  <c r="AL2278" i="1"/>
  <c r="AJ2278" i="1"/>
  <c r="AI2278" i="1"/>
  <c r="AH2278" i="1"/>
  <c r="AG2278" i="1"/>
  <c r="AF2278" i="1"/>
  <c r="AE2278" i="1"/>
  <c r="AD2278" i="1"/>
  <c r="AC2278" i="1"/>
  <c r="AU2277" i="1"/>
  <c r="AT2277" i="1"/>
  <c r="AS2277" i="1"/>
  <c r="AR2277" i="1"/>
  <c r="AO2277" i="1"/>
  <c r="AN2277" i="1"/>
  <c r="AM2277" i="1"/>
  <c r="AQ2277" i="1" s="1"/>
  <c r="AL2277" i="1"/>
  <c r="AJ2277" i="1"/>
  <c r="AI2277" i="1"/>
  <c r="AH2277" i="1"/>
  <c r="AG2277" i="1"/>
  <c r="AF2277" i="1"/>
  <c r="AE2277" i="1"/>
  <c r="AD2277" i="1"/>
  <c r="AC2277" i="1"/>
  <c r="AU2276" i="1"/>
  <c r="AT2276" i="1"/>
  <c r="AS2276" i="1"/>
  <c r="AN2276" i="1"/>
  <c r="AM2276" i="1"/>
  <c r="AQ2276" i="1" s="1"/>
  <c r="AL2276" i="1"/>
  <c r="AJ2276" i="1"/>
  <c r="AI2276" i="1"/>
  <c r="AH2276" i="1"/>
  <c r="AG2276" i="1"/>
  <c r="AF2276" i="1"/>
  <c r="AE2276" i="1"/>
  <c r="AD2276" i="1"/>
  <c r="AC2276" i="1"/>
  <c r="AU2275" i="1"/>
  <c r="AT2275" i="1"/>
  <c r="AS2275" i="1"/>
  <c r="AR2275" i="1"/>
  <c r="AO2275" i="1"/>
  <c r="AN2275" i="1"/>
  <c r="AM2275" i="1"/>
  <c r="AQ2275" i="1" s="1"/>
  <c r="AL2275" i="1"/>
  <c r="AJ2275" i="1"/>
  <c r="AI2275" i="1"/>
  <c r="AH2275" i="1"/>
  <c r="AG2275" i="1"/>
  <c r="AF2275" i="1"/>
  <c r="AE2275" i="1"/>
  <c r="AD2275" i="1"/>
  <c r="AC2275" i="1"/>
  <c r="AU2274" i="1"/>
  <c r="AT2274" i="1"/>
  <c r="AS2274" i="1"/>
  <c r="AN2274" i="1"/>
  <c r="AM2274" i="1"/>
  <c r="AQ2274" i="1" s="1"/>
  <c r="AL2274" i="1"/>
  <c r="AJ2274" i="1"/>
  <c r="AI2274" i="1"/>
  <c r="AH2274" i="1"/>
  <c r="AG2274" i="1"/>
  <c r="AF2274" i="1"/>
  <c r="AE2274" i="1"/>
  <c r="AD2274" i="1"/>
  <c r="AC2274" i="1"/>
  <c r="AU2273" i="1"/>
  <c r="AT2273" i="1"/>
  <c r="AS2273" i="1"/>
  <c r="AR2273" i="1"/>
  <c r="AO2273" i="1"/>
  <c r="AN2273" i="1"/>
  <c r="AM2273" i="1"/>
  <c r="AQ2273" i="1" s="1"/>
  <c r="AL2273" i="1"/>
  <c r="AJ2273" i="1"/>
  <c r="AI2273" i="1"/>
  <c r="AH2273" i="1"/>
  <c r="AG2273" i="1"/>
  <c r="AF2273" i="1"/>
  <c r="AE2273" i="1"/>
  <c r="AD2273" i="1"/>
  <c r="AC2273" i="1"/>
  <c r="AU2272" i="1"/>
  <c r="AT2272" i="1"/>
  <c r="AS2272" i="1"/>
  <c r="AN2272" i="1"/>
  <c r="AM2272" i="1"/>
  <c r="AQ2272" i="1" s="1"/>
  <c r="AL2272" i="1"/>
  <c r="AJ2272" i="1"/>
  <c r="AI2272" i="1"/>
  <c r="AH2272" i="1"/>
  <c r="AG2272" i="1"/>
  <c r="AF2272" i="1"/>
  <c r="AE2272" i="1"/>
  <c r="AD2272" i="1"/>
  <c r="AC2272" i="1"/>
  <c r="AU2271" i="1"/>
  <c r="AT2271" i="1"/>
  <c r="AS2271" i="1"/>
  <c r="AR2271" i="1"/>
  <c r="AO2271" i="1"/>
  <c r="AN2271" i="1"/>
  <c r="AM2271" i="1"/>
  <c r="AQ2271" i="1" s="1"/>
  <c r="AL2271" i="1"/>
  <c r="AJ2271" i="1"/>
  <c r="AI2271" i="1"/>
  <c r="AH2271" i="1"/>
  <c r="AG2271" i="1"/>
  <c r="AF2271" i="1"/>
  <c r="AE2271" i="1"/>
  <c r="AD2271" i="1"/>
  <c r="AC2271" i="1"/>
  <c r="AU2270" i="1"/>
  <c r="AT2270" i="1"/>
  <c r="AS2270" i="1"/>
  <c r="AN2270" i="1"/>
  <c r="AM2270" i="1"/>
  <c r="AQ2270" i="1" s="1"/>
  <c r="AL2270" i="1"/>
  <c r="AJ2270" i="1"/>
  <c r="AI2270" i="1"/>
  <c r="AH2270" i="1"/>
  <c r="AG2270" i="1"/>
  <c r="AF2270" i="1"/>
  <c r="AE2270" i="1"/>
  <c r="AD2270" i="1"/>
  <c r="AC2270" i="1"/>
  <c r="AU2269" i="1"/>
  <c r="AT2269" i="1"/>
  <c r="AS2269" i="1"/>
  <c r="AR2269" i="1"/>
  <c r="AO2269" i="1"/>
  <c r="AN2269" i="1"/>
  <c r="AM2269" i="1"/>
  <c r="AQ2269" i="1" s="1"/>
  <c r="AL2269" i="1"/>
  <c r="AJ2269" i="1"/>
  <c r="AI2269" i="1"/>
  <c r="AH2269" i="1"/>
  <c r="AG2269" i="1"/>
  <c r="AF2269" i="1"/>
  <c r="AE2269" i="1"/>
  <c r="AD2269" i="1"/>
  <c r="AC2269" i="1"/>
  <c r="AU2268" i="1"/>
  <c r="AT2268" i="1"/>
  <c r="AS2268" i="1"/>
  <c r="AN2268" i="1"/>
  <c r="AM2268" i="1"/>
  <c r="AQ2268" i="1" s="1"/>
  <c r="AL2268" i="1"/>
  <c r="AJ2268" i="1"/>
  <c r="AI2268" i="1"/>
  <c r="AH2268" i="1"/>
  <c r="AG2268" i="1"/>
  <c r="AF2268" i="1"/>
  <c r="AE2268" i="1"/>
  <c r="AD2268" i="1"/>
  <c r="AC2268" i="1"/>
  <c r="AU2267" i="1"/>
  <c r="AT2267" i="1"/>
  <c r="AS2267" i="1"/>
  <c r="AR2267" i="1"/>
  <c r="AO2267" i="1"/>
  <c r="AN2267" i="1"/>
  <c r="AM2267" i="1"/>
  <c r="AQ2267" i="1" s="1"/>
  <c r="AL2267" i="1"/>
  <c r="AJ2267" i="1"/>
  <c r="AI2267" i="1"/>
  <c r="AH2267" i="1"/>
  <c r="AG2267" i="1"/>
  <c r="AF2267" i="1"/>
  <c r="AE2267" i="1"/>
  <c r="AD2267" i="1"/>
  <c r="AC2267" i="1"/>
  <c r="AU2266" i="1"/>
  <c r="AT2266" i="1"/>
  <c r="AS2266" i="1"/>
  <c r="AN2266" i="1"/>
  <c r="AM2266" i="1"/>
  <c r="AQ2266" i="1" s="1"/>
  <c r="AL2266" i="1"/>
  <c r="AJ2266" i="1"/>
  <c r="AI2266" i="1"/>
  <c r="AH2266" i="1"/>
  <c r="AG2266" i="1"/>
  <c r="AF2266" i="1"/>
  <c r="AE2266" i="1"/>
  <c r="AD2266" i="1"/>
  <c r="AC2266" i="1"/>
  <c r="AU2265" i="1"/>
  <c r="AT2265" i="1"/>
  <c r="AS2265" i="1"/>
  <c r="AR2265" i="1"/>
  <c r="AO2265" i="1"/>
  <c r="AN2265" i="1"/>
  <c r="AM2265" i="1"/>
  <c r="AQ2265" i="1" s="1"/>
  <c r="AL2265" i="1"/>
  <c r="AJ2265" i="1"/>
  <c r="AI2265" i="1"/>
  <c r="AH2265" i="1"/>
  <c r="AG2265" i="1"/>
  <c r="AF2265" i="1"/>
  <c r="AE2265" i="1"/>
  <c r="AD2265" i="1"/>
  <c r="AC2265" i="1"/>
  <c r="AU2264" i="1"/>
  <c r="AT2264" i="1"/>
  <c r="AS2264" i="1"/>
  <c r="AN2264" i="1"/>
  <c r="AM2264" i="1"/>
  <c r="AQ2264" i="1" s="1"/>
  <c r="AL2264" i="1"/>
  <c r="AJ2264" i="1"/>
  <c r="AI2264" i="1"/>
  <c r="AH2264" i="1"/>
  <c r="AG2264" i="1"/>
  <c r="AF2264" i="1"/>
  <c r="AE2264" i="1"/>
  <c r="AD2264" i="1"/>
  <c r="AC2264" i="1"/>
  <c r="AU2263" i="1"/>
  <c r="AT2263" i="1"/>
  <c r="AS2263" i="1"/>
  <c r="AR2263" i="1"/>
  <c r="AO2263" i="1"/>
  <c r="AN2263" i="1"/>
  <c r="AM2263" i="1"/>
  <c r="AQ2263" i="1" s="1"/>
  <c r="AL2263" i="1"/>
  <c r="AJ2263" i="1"/>
  <c r="AI2263" i="1"/>
  <c r="AH2263" i="1"/>
  <c r="AG2263" i="1"/>
  <c r="AF2263" i="1"/>
  <c r="AE2263" i="1"/>
  <c r="AD2263" i="1"/>
  <c r="AC2263" i="1"/>
  <c r="AU2262" i="1"/>
  <c r="AT2262" i="1"/>
  <c r="AS2262" i="1"/>
  <c r="AN2262" i="1"/>
  <c r="AM2262" i="1"/>
  <c r="AQ2262" i="1" s="1"/>
  <c r="AL2262" i="1"/>
  <c r="AJ2262" i="1"/>
  <c r="AI2262" i="1"/>
  <c r="AH2262" i="1"/>
  <c r="AG2262" i="1"/>
  <c r="AF2262" i="1"/>
  <c r="AE2262" i="1"/>
  <c r="AD2262" i="1"/>
  <c r="AC2262" i="1"/>
  <c r="AU2261" i="1"/>
  <c r="AT2261" i="1"/>
  <c r="AS2261" i="1"/>
  <c r="AR2261" i="1"/>
  <c r="AO2261" i="1"/>
  <c r="AN2261" i="1"/>
  <c r="AM2261" i="1"/>
  <c r="AQ2261" i="1" s="1"/>
  <c r="AL2261" i="1"/>
  <c r="AJ2261" i="1"/>
  <c r="AI2261" i="1"/>
  <c r="AH2261" i="1"/>
  <c r="AG2261" i="1"/>
  <c r="AF2261" i="1"/>
  <c r="AE2261" i="1"/>
  <c r="AD2261" i="1"/>
  <c r="AC2261" i="1"/>
  <c r="AU2260" i="1"/>
  <c r="AT2260" i="1"/>
  <c r="AS2260" i="1"/>
  <c r="AN2260" i="1"/>
  <c r="AM2260" i="1"/>
  <c r="AQ2260" i="1" s="1"/>
  <c r="AL2260" i="1"/>
  <c r="AJ2260" i="1"/>
  <c r="AI2260" i="1"/>
  <c r="AH2260" i="1"/>
  <c r="AG2260" i="1"/>
  <c r="AF2260" i="1"/>
  <c r="AE2260" i="1"/>
  <c r="AD2260" i="1"/>
  <c r="AC2260" i="1"/>
  <c r="AU2259" i="1"/>
  <c r="AT2259" i="1"/>
  <c r="AS2259" i="1"/>
  <c r="AR2259" i="1"/>
  <c r="AO2259" i="1"/>
  <c r="AN2259" i="1"/>
  <c r="AM2259" i="1"/>
  <c r="AQ2259" i="1" s="1"/>
  <c r="AL2259" i="1"/>
  <c r="AJ2259" i="1"/>
  <c r="AI2259" i="1"/>
  <c r="AH2259" i="1"/>
  <c r="AG2259" i="1"/>
  <c r="AF2259" i="1"/>
  <c r="AE2259" i="1"/>
  <c r="AD2259" i="1"/>
  <c r="AC2259" i="1"/>
  <c r="AU2258" i="1"/>
  <c r="AT2258" i="1"/>
  <c r="AS2258" i="1"/>
  <c r="AN2258" i="1"/>
  <c r="AM2258" i="1"/>
  <c r="AQ2258" i="1" s="1"/>
  <c r="AL2258" i="1"/>
  <c r="AJ2258" i="1"/>
  <c r="AI2258" i="1"/>
  <c r="AH2258" i="1"/>
  <c r="AG2258" i="1"/>
  <c r="AF2258" i="1"/>
  <c r="AE2258" i="1"/>
  <c r="AD2258" i="1"/>
  <c r="AC2258" i="1"/>
  <c r="AU2257" i="1"/>
  <c r="AT2257" i="1"/>
  <c r="AS2257" i="1"/>
  <c r="AR2257" i="1"/>
  <c r="AO2257" i="1"/>
  <c r="AN2257" i="1"/>
  <c r="AM2257" i="1"/>
  <c r="AQ2257" i="1" s="1"/>
  <c r="AL2257" i="1"/>
  <c r="AJ2257" i="1"/>
  <c r="AI2257" i="1"/>
  <c r="AH2257" i="1"/>
  <c r="AG2257" i="1"/>
  <c r="AF2257" i="1"/>
  <c r="AE2257" i="1"/>
  <c r="AD2257" i="1"/>
  <c r="AC2257" i="1"/>
  <c r="AU2256" i="1"/>
  <c r="AT2256" i="1"/>
  <c r="AS2256" i="1"/>
  <c r="AN2256" i="1"/>
  <c r="AM2256" i="1"/>
  <c r="AQ2256" i="1" s="1"/>
  <c r="AL2256" i="1"/>
  <c r="AJ2256" i="1"/>
  <c r="AI2256" i="1"/>
  <c r="AH2256" i="1"/>
  <c r="AG2256" i="1"/>
  <c r="AF2256" i="1"/>
  <c r="AE2256" i="1"/>
  <c r="AD2256" i="1"/>
  <c r="AC2256" i="1"/>
  <c r="AU2255" i="1"/>
  <c r="AT2255" i="1"/>
  <c r="AS2255" i="1"/>
  <c r="AR2255" i="1"/>
  <c r="AO2255" i="1"/>
  <c r="AN2255" i="1"/>
  <c r="AM2255" i="1"/>
  <c r="AQ2255" i="1" s="1"/>
  <c r="AL2255" i="1"/>
  <c r="AJ2255" i="1"/>
  <c r="AI2255" i="1"/>
  <c r="AH2255" i="1"/>
  <c r="AG2255" i="1"/>
  <c r="AF2255" i="1"/>
  <c r="AE2255" i="1"/>
  <c r="AD2255" i="1"/>
  <c r="AC2255" i="1"/>
  <c r="AU2254" i="1"/>
  <c r="AT2254" i="1"/>
  <c r="AS2254" i="1"/>
  <c r="AN2254" i="1"/>
  <c r="AM2254" i="1"/>
  <c r="AQ2254" i="1" s="1"/>
  <c r="AL2254" i="1"/>
  <c r="AJ2254" i="1"/>
  <c r="AI2254" i="1"/>
  <c r="AH2254" i="1"/>
  <c r="AG2254" i="1"/>
  <c r="AF2254" i="1"/>
  <c r="AE2254" i="1"/>
  <c r="AD2254" i="1"/>
  <c r="AC2254" i="1"/>
  <c r="AU2253" i="1"/>
  <c r="AT2253" i="1"/>
  <c r="AS2253" i="1"/>
  <c r="AR2253" i="1"/>
  <c r="AO2253" i="1"/>
  <c r="AN2253" i="1"/>
  <c r="AM2253" i="1"/>
  <c r="AQ2253" i="1" s="1"/>
  <c r="AL2253" i="1"/>
  <c r="AJ2253" i="1"/>
  <c r="AI2253" i="1"/>
  <c r="AH2253" i="1"/>
  <c r="AG2253" i="1"/>
  <c r="AF2253" i="1"/>
  <c r="AE2253" i="1"/>
  <c r="AD2253" i="1"/>
  <c r="AC2253" i="1"/>
  <c r="AU2252" i="1"/>
  <c r="AT2252" i="1"/>
  <c r="AS2252" i="1"/>
  <c r="AN2252" i="1"/>
  <c r="AM2252" i="1"/>
  <c r="AQ2252" i="1" s="1"/>
  <c r="AL2252" i="1"/>
  <c r="AJ2252" i="1"/>
  <c r="AI2252" i="1"/>
  <c r="AH2252" i="1"/>
  <c r="AG2252" i="1"/>
  <c r="AF2252" i="1"/>
  <c r="AE2252" i="1"/>
  <c r="AD2252" i="1"/>
  <c r="AC2252" i="1"/>
  <c r="AU2251" i="1"/>
  <c r="AT2251" i="1"/>
  <c r="AS2251" i="1"/>
  <c r="AR2251" i="1"/>
  <c r="AO2251" i="1"/>
  <c r="AN2251" i="1"/>
  <c r="AM2251" i="1"/>
  <c r="AQ2251" i="1" s="1"/>
  <c r="AL2251" i="1"/>
  <c r="AJ2251" i="1"/>
  <c r="AI2251" i="1"/>
  <c r="AH2251" i="1"/>
  <c r="AG2251" i="1"/>
  <c r="AF2251" i="1"/>
  <c r="AE2251" i="1"/>
  <c r="AD2251" i="1"/>
  <c r="AC2251" i="1"/>
  <c r="AU2250" i="1"/>
  <c r="AT2250" i="1"/>
  <c r="AS2250" i="1"/>
  <c r="AN2250" i="1"/>
  <c r="AM2250" i="1"/>
  <c r="AQ2250" i="1" s="1"/>
  <c r="AL2250" i="1"/>
  <c r="AJ2250" i="1"/>
  <c r="AI2250" i="1"/>
  <c r="AH2250" i="1"/>
  <c r="AG2250" i="1"/>
  <c r="AF2250" i="1"/>
  <c r="AE2250" i="1"/>
  <c r="AD2250" i="1"/>
  <c r="AC2250" i="1"/>
  <c r="AU2249" i="1"/>
  <c r="AT2249" i="1"/>
  <c r="AS2249" i="1"/>
  <c r="AR2249" i="1"/>
  <c r="AO2249" i="1"/>
  <c r="AN2249" i="1"/>
  <c r="AM2249" i="1"/>
  <c r="AQ2249" i="1" s="1"/>
  <c r="AL2249" i="1"/>
  <c r="AJ2249" i="1"/>
  <c r="AI2249" i="1"/>
  <c r="AH2249" i="1"/>
  <c r="AG2249" i="1"/>
  <c r="AF2249" i="1"/>
  <c r="AE2249" i="1"/>
  <c r="AD2249" i="1"/>
  <c r="AC2249" i="1"/>
  <c r="AU2248" i="1"/>
  <c r="AT2248" i="1"/>
  <c r="AS2248" i="1"/>
  <c r="AN2248" i="1"/>
  <c r="AM2248" i="1"/>
  <c r="AQ2248" i="1" s="1"/>
  <c r="AL2248" i="1"/>
  <c r="AJ2248" i="1"/>
  <c r="AI2248" i="1"/>
  <c r="AH2248" i="1"/>
  <c r="AG2248" i="1"/>
  <c r="AF2248" i="1"/>
  <c r="AE2248" i="1"/>
  <c r="AD2248" i="1"/>
  <c r="AC2248" i="1"/>
  <c r="AU2247" i="1"/>
  <c r="AT2247" i="1"/>
  <c r="AS2247" i="1"/>
  <c r="AR2247" i="1"/>
  <c r="AO2247" i="1"/>
  <c r="AN2247" i="1"/>
  <c r="AM2247" i="1"/>
  <c r="AQ2247" i="1" s="1"/>
  <c r="AL2247" i="1"/>
  <c r="AJ2247" i="1"/>
  <c r="AI2247" i="1"/>
  <c r="AH2247" i="1"/>
  <c r="AG2247" i="1"/>
  <c r="AF2247" i="1"/>
  <c r="AE2247" i="1"/>
  <c r="AD2247" i="1"/>
  <c r="AC2247" i="1"/>
  <c r="AU2246" i="1"/>
  <c r="AT2246" i="1"/>
  <c r="AS2246" i="1"/>
  <c r="AN2246" i="1"/>
  <c r="AM2246" i="1"/>
  <c r="AQ2246" i="1" s="1"/>
  <c r="AL2246" i="1"/>
  <c r="AJ2246" i="1"/>
  <c r="AI2246" i="1"/>
  <c r="AH2246" i="1"/>
  <c r="AG2246" i="1"/>
  <c r="AF2246" i="1"/>
  <c r="AE2246" i="1"/>
  <c r="AD2246" i="1"/>
  <c r="AC2246" i="1"/>
  <c r="AU2245" i="1"/>
  <c r="AT2245" i="1"/>
  <c r="AS2245" i="1"/>
  <c r="AR2245" i="1"/>
  <c r="AO2245" i="1"/>
  <c r="AN2245" i="1"/>
  <c r="AM2245" i="1"/>
  <c r="AQ2245" i="1" s="1"/>
  <c r="AL2245" i="1"/>
  <c r="AJ2245" i="1"/>
  <c r="AI2245" i="1"/>
  <c r="AH2245" i="1"/>
  <c r="AG2245" i="1"/>
  <c r="AF2245" i="1"/>
  <c r="AE2245" i="1"/>
  <c r="AD2245" i="1"/>
  <c r="AC2245" i="1"/>
  <c r="AU2244" i="1"/>
  <c r="AT2244" i="1"/>
  <c r="AS2244" i="1"/>
  <c r="AN2244" i="1"/>
  <c r="AM2244" i="1"/>
  <c r="AQ2244" i="1" s="1"/>
  <c r="AL2244" i="1"/>
  <c r="AJ2244" i="1"/>
  <c r="AI2244" i="1"/>
  <c r="AH2244" i="1"/>
  <c r="AG2244" i="1"/>
  <c r="AF2244" i="1"/>
  <c r="AE2244" i="1"/>
  <c r="AD2244" i="1"/>
  <c r="AC2244" i="1"/>
  <c r="AU2243" i="1"/>
  <c r="AT2243" i="1"/>
  <c r="AS2243" i="1"/>
  <c r="AR2243" i="1"/>
  <c r="AO2243" i="1"/>
  <c r="AN2243" i="1"/>
  <c r="AM2243" i="1"/>
  <c r="AQ2243" i="1" s="1"/>
  <c r="AL2243" i="1"/>
  <c r="AJ2243" i="1"/>
  <c r="AI2243" i="1"/>
  <c r="AH2243" i="1"/>
  <c r="AG2243" i="1"/>
  <c r="AF2243" i="1"/>
  <c r="AE2243" i="1"/>
  <c r="AD2243" i="1"/>
  <c r="AC2243" i="1"/>
  <c r="AU2242" i="1"/>
  <c r="AT2242" i="1"/>
  <c r="AS2242" i="1"/>
  <c r="AN2242" i="1"/>
  <c r="AM2242" i="1"/>
  <c r="AQ2242" i="1" s="1"/>
  <c r="AL2242" i="1"/>
  <c r="AJ2242" i="1"/>
  <c r="AI2242" i="1"/>
  <c r="AH2242" i="1"/>
  <c r="AG2242" i="1"/>
  <c r="AF2242" i="1"/>
  <c r="AE2242" i="1"/>
  <c r="AD2242" i="1"/>
  <c r="AC2242" i="1"/>
  <c r="AU2241" i="1"/>
  <c r="AT2241" i="1"/>
  <c r="AS2241" i="1"/>
  <c r="AR2241" i="1"/>
  <c r="AO2241" i="1"/>
  <c r="AN2241" i="1"/>
  <c r="AM2241" i="1"/>
  <c r="AQ2241" i="1" s="1"/>
  <c r="AL2241" i="1"/>
  <c r="AJ2241" i="1"/>
  <c r="AI2241" i="1"/>
  <c r="AH2241" i="1"/>
  <c r="AG2241" i="1"/>
  <c r="AF2241" i="1"/>
  <c r="AE2241" i="1"/>
  <c r="AD2241" i="1"/>
  <c r="AC2241" i="1"/>
  <c r="AU2240" i="1"/>
  <c r="AT2240" i="1"/>
  <c r="AS2240" i="1"/>
  <c r="AN2240" i="1"/>
  <c r="AM2240" i="1"/>
  <c r="AQ2240" i="1" s="1"/>
  <c r="AL2240" i="1"/>
  <c r="AJ2240" i="1"/>
  <c r="AI2240" i="1"/>
  <c r="AH2240" i="1"/>
  <c r="AG2240" i="1"/>
  <c r="AF2240" i="1"/>
  <c r="AE2240" i="1"/>
  <c r="AD2240" i="1"/>
  <c r="AC2240" i="1"/>
  <c r="AU2239" i="1"/>
  <c r="AT2239" i="1"/>
  <c r="AS2239" i="1"/>
  <c r="AR2239" i="1"/>
  <c r="AO2239" i="1"/>
  <c r="AN2239" i="1"/>
  <c r="AM2239" i="1"/>
  <c r="AQ2239" i="1" s="1"/>
  <c r="AL2239" i="1"/>
  <c r="AJ2239" i="1"/>
  <c r="AI2239" i="1"/>
  <c r="AH2239" i="1"/>
  <c r="AG2239" i="1"/>
  <c r="AF2239" i="1"/>
  <c r="AE2239" i="1"/>
  <c r="AD2239" i="1"/>
  <c r="AC2239" i="1"/>
  <c r="AU2238" i="1"/>
  <c r="AT2238" i="1"/>
  <c r="AS2238" i="1"/>
  <c r="AN2238" i="1"/>
  <c r="AM2238" i="1"/>
  <c r="AQ2238" i="1" s="1"/>
  <c r="AL2238" i="1"/>
  <c r="AJ2238" i="1"/>
  <c r="AI2238" i="1"/>
  <c r="AH2238" i="1"/>
  <c r="AG2238" i="1"/>
  <c r="AF2238" i="1"/>
  <c r="AE2238" i="1"/>
  <c r="AD2238" i="1"/>
  <c r="AC2238" i="1"/>
  <c r="AU2237" i="1"/>
  <c r="AT2237" i="1"/>
  <c r="AS2237" i="1"/>
  <c r="AR2237" i="1"/>
  <c r="AO2237" i="1"/>
  <c r="AN2237" i="1"/>
  <c r="AM2237" i="1"/>
  <c r="AQ2237" i="1" s="1"/>
  <c r="AL2237" i="1"/>
  <c r="AJ2237" i="1"/>
  <c r="AI2237" i="1"/>
  <c r="AH2237" i="1"/>
  <c r="AG2237" i="1"/>
  <c r="AF2237" i="1"/>
  <c r="AE2237" i="1"/>
  <c r="AD2237" i="1"/>
  <c r="AC2237" i="1"/>
  <c r="AU2236" i="1"/>
  <c r="AT2236" i="1"/>
  <c r="AS2236" i="1"/>
  <c r="AN2236" i="1"/>
  <c r="AM2236" i="1"/>
  <c r="AQ2236" i="1" s="1"/>
  <c r="AL2236" i="1"/>
  <c r="AJ2236" i="1"/>
  <c r="AI2236" i="1"/>
  <c r="AH2236" i="1"/>
  <c r="AG2236" i="1"/>
  <c r="AF2236" i="1"/>
  <c r="AE2236" i="1"/>
  <c r="AD2236" i="1"/>
  <c r="AC2236" i="1"/>
  <c r="AU2235" i="1"/>
  <c r="AT2235" i="1"/>
  <c r="AS2235" i="1"/>
  <c r="AR2235" i="1"/>
  <c r="AO2235" i="1"/>
  <c r="AN2235" i="1"/>
  <c r="AM2235" i="1"/>
  <c r="AQ2235" i="1" s="1"/>
  <c r="AL2235" i="1"/>
  <c r="AJ2235" i="1"/>
  <c r="AI2235" i="1"/>
  <c r="AH2235" i="1"/>
  <c r="AG2235" i="1"/>
  <c r="AF2235" i="1"/>
  <c r="AE2235" i="1"/>
  <c r="AD2235" i="1"/>
  <c r="AC2235" i="1"/>
  <c r="AU2234" i="1"/>
  <c r="AT2234" i="1"/>
  <c r="AS2234" i="1"/>
  <c r="AN2234" i="1"/>
  <c r="AM2234" i="1"/>
  <c r="AQ2234" i="1" s="1"/>
  <c r="AL2234" i="1"/>
  <c r="AJ2234" i="1"/>
  <c r="AI2234" i="1"/>
  <c r="AH2234" i="1"/>
  <c r="AG2234" i="1"/>
  <c r="AF2234" i="1"/>
  <c r="AE2234" i="1"/>
  <c r="AD2234" i="1"/>
  <c r="AC2234" i="1"/>
  <c r="AU2233" i="1"/>
  <c r="AT2233" i="1"/>
  <c r="AS2233" i="1"/>
  <c r="AR2233" i="1"/>
  <c r="AO2233" i="1"/>
  <c r="AN2233" i="1"/>
  <c r="AM2233" i="1"/>
  <c r="AQ2233" i="1" s="1"/>
  <c r="AL2233" i="1"/>
  <c r="AJ2233" i="1"/>
  <c r="AI2233" i="1"/>
  <c r="AH2233" i="1"/>
  <c r="AG2233" i="1"/>
  <c r="AF2233" i="1"/>
  <c r="AE2233" i="1"/>
  <c r="AD2233" i="1"/>
  <c r="AC2233" i="1"/>
  <c r="AU2232" i="1"/>
  <c r="AT2232" i="1"/>
  <c r="AS2232" i="1"/>
  <c r="AN2232" i="1"/>
  <c r="AM2232" i="1"/>
  <c r="AQ2232" i="1" s="1"/>
  <c r="AL2232" i="1"/>
  <c r="AJ2232" i="1"/>
  <c r="AI2232" i="1"/>
  <c r="AH2232" i="1"/>
  <c r="AG2232" i="1"/>
  <c r="AF2232" i="1"/>
  <c r="AE2232" i="1"/>
  <c r="AD2232" i="1"/>
  <c r="AC2232" i="1"/>
  <c r="AU2231" i="1"/>
  <c r="AT2231" i="1"/>
  <c r="AS2231" i="1"/>
  <c r="AR2231" i="1"/>
  <c r="AO2231" i="1"/>
  <c r="AN2231" i="1"/>
  <c r="AM2231" i="1"/>
  <c r="AQ2231" i="1" s="1"/>
  <c r="AL2231" i="1"/>
  <c r="AJ2231" i="1"/>
  <c r="AI2231" i="1"/>
  <c r="AH2231" i="1"/>
  <c r="AG2231" i="1"/>
  <c r="AF2231" i="1"/>
  <c r="AE2231" i="1"/>
  <c r="AD2231" i="1"/>
  <c r="AC2231" i="1"/>
  <c r="AU2230" i="1"/>
  <c r="AT2230" i="1"/>
  <c r="AS2230" i="1"/>
  <c r="AN2230" i="1"/>
  <c r="AM2230" i="1"/>
  <c r="AQ2230" i="1" s="1"/>
  <c r="AL2230" i="1"/>
  <c r="AJ2230" i="1"/>
  <c r="AI2230" i="1"/>
  <c r="AH2230" i="1"/>
  <c r="AG2230" i="1"/>
  <c r="AF2230" i="1"/>
  <c r="AE2230" i="1"/>
  <c r="AD2230" i="1"/>
  <c r="AC2230" i="1"/>
  <c r="AU2229" i="1"/>
  <c r="AT2229" i="1"/>
  <c r="AS2229" i="1"/>
  <c r="AR2229" i="1"/>
  <c r="AO2229" i="1"/>
  <c r="AN2229" i="1"/>
  <c r="AM2229" i="1"/>
  <c r="AQ2229" i="1" s="1"/>
  <c r="AL2229" i="1"/>
  <c r="AJ2229" i="1"/>
  <c r="AI2229" i="1"/>
  <c r="AH2229" i="1"/>
  <c r="AG2229" i="1"/>
  <c r="AF2229" i="1"/>
  <c r="AE2229" i="1"/>
  <c r="AD2229" i="1"/>
  <c r="AC2229" i="1"/>
  <c r="AU2228" i="1"/>
  <c r="AT2228" i="1"/>
  <c r="AS2228" i="1"/>
  <c r="AN2228" i="1"/>
  <c r="AM2228" i="1"/>
  <c r="AQ2228" i="1" s="1"/>
  <c r="AL2228" i="1"/>
  <c r="AJ2228" i="1"/>
  <c r="AI2228" i="1"/>
  <c r="AH2228" i="1"/>
  <c r="AG2228" i="1"/>
  <c r="AF2228" i="1"/>
  <c r="AE2228" i="1"/>
  <c r="AD2228" i="1"/>
  <c r="AC2228" i="1"/>
  <c r="AU2227" i="1"/>
  <c r="AT2227" i="1"/>
  <c r="AS2227" i="1"/>
  <c r="AR2227" i="1"/>
  <c r="AO2227" i="1"/>
  <c r="AN2227" i="1"/>
  <c r="AM2227" i="1"/>
  <c r="AQ2227" i="1" s="1"/>
  <c r="AL2227" i="1"/>
  <c r="AJ2227" i="1"/>
  <c r="AI2227" i="1"/>
  <c r="AH2227" i="1"/>
  <c r="AG2227" i="1"/>
  <c r="AF2227" i="1"/>
  <c r="AE2227" i="1"/>
  <c r="AD2227" i="1"/>
  <c r="AC2227" i="1"/>
  <c r="AU2226" i="1"/>
  <c r="AT2226" i="1"/>
  <c r="AS2226" i="1"/>
  <c r="AN2226" i="1"/>
  <c r="AM2226" i="1"/>
  <c r="AQ2226" i="1" s="1"/>
  <c r="AL2226" i="1"/>
  <c r="AJ2226" i="1"/>
  <c r="AI2226" i="1"/>
  <c r="AH2226" i="1"/>
  <c r="AG2226" i="1"/>
  <c r="AF2226" i="1"/>
  <c r="AE2226" i="1"/>
  <c r="AD2226" i="1"/>
  <c r="AC2226" i="1"/>
  <c r="AU2225" i="1"/>
  <c r="AT2225" i="1"/>
  <c r="AS2225" i="1"/>
  <c r="AR2225" i="1"/>
  <c r="AO2225" i="1"/>
  <c r="AN2225" i="1"/>
  <c r="AM2225" i="1"/>
  <c r="AQ2225" i="1" s="1"/>
  <c r="AL2225" i="1"/>
  <c r="AJ2225" i="1"/>
  <c r="AI2225" i="1"/>
  <c r="AH2225" i="1"/>
  <c r="AG2225" i="1"/>
  <c r="AF2225" i="1"/>
  <c r="AE2225" i="1"/>
  <c r="AD2225" i="1"/>
  <c r="AC2225" i="1"/>
  <c r="AU2224" i="1"/>
  <c r="AT2224" i="1"/>
  <c r="AS2224" i="1"/>
  <c r="AN2224" i="1"/>
  <c r="AM2224" i="1"/>
  <c r="AQ2224" i="1" s="1"/>
  <c r="AL2224" i="1"/>
  <c r="AJ2224" i="1"/>
  <c r="AI2224" i="1"/>
  <c r="AH2224" i="1"/>
  <c r="AG2224" i="1"/>
  <c r="AF2224" i="1"/>
  <c r="AE2224" i="1"/>
  <c r="AD2224" i="1"/>
  <c r="AC2224" i="1"/>
  <c r="AU2223" i="1"/>
  <c r="AT2223" i="1"/>
  <c r="AS2223" i="1"/>
  <c r="AQ2223" i="1"/>
  <c r="AO2223" i="1"/>
  <c r="AN2223" i="1"/>
  <c r="AM2223" i="1"/>
  <c r="AP2223" i="1" s="1"/>
  <c r="AL2223" i="1"/>
  <c r="AJ2223" i="1"/>
  <c r="AI2223" i="1"/>
  <c r="AH2223" i="1"/>
  <c r="AG2223" i="1"/>
  <c r="AF2223" i="1"/>
  <c r="AE2223" i="1"/>
  <c r="AD2223" i="1"/>
  <c r="AC2223" i="1"/>
  <c r="AU2222" i="1"/>
  <c r="AT2222" i="1"/>
  <c r="AS2222" i="1"/>
  <c r="AO2222" i="1"/>
  <c r="AN2222" i="1"/>
  <c r="AM2222" i="1"/>
  <c r="AR2222" i="1" s="1"/>
  <c r="AL2222" i="1"/>
  <c r="AJ2222" i="1"/>
  <c r="AI2222" i="1"/>
  <c r="AH2222" i="1"/>
  <c r="AG2222" i="1"/>
  <c r="AF2222" i="1"/>
  <c r="AE2222" i="1"/>
  <c r="AD2222" i="1"/>
  <c r="AC2222" i="1"/>
  <c r="AU2221" i="1"/>
  <c r="AT2221" i="1"/>
  <c r="AS2221" i="1"/>
  <c r="AQ2221" i="1"/>
  <c r="AN2221" i="1"/>
  <c r="AM2221" i="1"/>
  <c r="AP2221" i="1" s="1"/>
  <c r="AL2221" i="1"/>
  <c r="AJ2221" i="1"/>
  <c r="AI2221" i="1"/>
  <c r="AH2221" i="1"/>
  <c r="AG2221" i="1"/>
  <c r="AF2221" i="1"/>
  <c r="AE2221" i="1"/>
  <c r="AD2221" i="1"/>
  <c r="AC2221" i="1"/>
  <c r="AU2220" i="1"/>
  <c r="AT2220" i="1"/>
  <c r="AS2220" i="1"/>
  <c r="AN2220" i="1"/>
  <c r="AM2220" i="1"/>
  <c r="AR2220" i="1" s="1"/>
  <c r="AL2220" i="1"/>
  <c r="AJ2220" i="1"/>
  <c r="AI2220" i="1"/>
  <c r="AH2220" i="1"/>
  <c r="AG2220" i="1"/>
  <c r="AF2220" i="1"/>
  <c r="AE2220" i="1"/>
  <c r="AD2220" i="1"/>
  <c r="AC2220" i="1"/>
  <c r="AU2219" i="1"/>
  <c r="AT2219" i="1"/>
  <c r="AS2219" i="1"/>
  <c r="AQ2219" i="1"/>
  <c r="AO2219" i="1"/>
  <c r="AN2219" i="1"/>
  <c r="AM2219" i="1"/>
  <c r="AP2219" i="1" s="1"/>
  <c r="AL2219" i="1"/>
  <c r="AJ2219" i="1"/>
  <c r="AI2219" i="1"/>
  <c r="AH2219" i="1"/>
  <c r="AG2219" i="1"/>
  <c r="AF2219" i="1"/>
  <c r="AE2219" i="1"/>
  <c r="AD2219" i="1"/>
  <c r="AC2219" i="1"/>
  <c r="AU2218" i="1"/>
  <c r="AT2218" i="1"/>
  <c r="AS2218" i="1"/>
  <c r="AO2218" i="1"/>
  <c r="AN2218" i="1"/>
  <c r="AM2218" i="1"/>
  <c r="AR2218" i="1" s="1"/>
  <c r="AL2218" i="1"/>
  <c r="AJ2218" i="1"/>
  <c r="AI2218" i="1"/>
  <c r="AH2218" i="1"/>
  <c r="AG2218" i="1"/>
  <c r="AF2218" i="1"/>
  <c r="AE2218" i="1"/>
  <c r="AD2218" i="1"/>
  <c r="AC2218" i="1"/>
  <c r="AU2217" i="1"/>
  <c r="AT2217" i="1"/>
  <c r="AS2217" i="1"/>
  <c r="AQ2217" i="1"/>
  <c r="AN2217" i="1"/>
  <c r="AM2217" i="1"/>
  <c r="AP2217" i="1" s="1"/>
  <c r="AL2217" i="1"/>
  <c r="AJ2217" i="1"/>
  <c r="AI2217" i="1"/>
  <c r="AH2217" i="1"/>
  <c r="AG2217" i="1"/>
  <c r="AF2217" i="1"/>
  <c r="AE2217" i="1"/>
  <c r="AD2217" i="1"/>
  <c r="AC2217" i="1"/>
  <c r="AU2216" i="1"/>
  <c r="AT2216" i="1"/>
  <c r="AS2216" i="1"/>
  <c r="AN2216" i="1"/>
  <c r="AM2216" i="1"/>
  <c r="AR2216" i="1" s="1"/>
  <c r="AL2216" i="1"/>
  <c r="AJ2216" i="1"/>
  <c r="AI2216" i="1"/>
  <c r="AH2216" i="1"/>
  <c r="AG2216" i="1"/>
  <c r="AF2216" i="1"/>
  <c r="AE2216" i="1"/>
  <c r="AD2216" i="1"/>
  <c r="AC2216" i="1"/>
  <c r="AU2215" i="1"/>
  <c r="AT2215" i="1"/>
  <c r="AS2215" i="1"/>
  <c r="AQ2215" i="1"/>
  <c r="AO2215" i="1"/>
  <c r="AN2215" i="1"/>
  <c r="AM2215" i="1"/>
  <c r="AP2215" i="1" s="1"/>
  <c r="AL2215" i="1"/>
  <c r="AJ2215" i="1"/>
  <c r="AI2215" i="1"/>
  <c r="AH2215" i="1"/>
  <c r="AG2215" i="1"/>
  <c r="AF2215" i="1"/>
  <c r="AE2215" i="1"/>
  <c r="AD2215" i="1"/>
  <c r="AC2215" i="1"/>
  <c r="AU2214" i="1"/>
  <c r="AT2214" i="1"/>
  <c r="AS2214" i="1"/>
  <c r="AO2214" i="1"/>
  <c r="AN2214" i="1"/>
  <c r="AM2214" i="1"/>
  <c r="AR2214" i="1" s="1"/>
  <c r="AL2214" i="1"/>
  <c r="AJ2214" i="1"/>
  <c r="AI2214" i="1"/>
  <c r="AH2214" i="1"/>
  <c r="AG2214" i="1"/>
  <c r="AF2214" i="1"/>
  <c r="AE2214" i="1"/>
  <c r="AD2214" i="1"/>
  <c r="AC2214" i="1"/>
  <c r="AU2213" i="1"/>
  <c r="AT2213" i="1"/>
  <c r="AS2213" i="1"/>
  <c r="AQ2213" i="1"/>
  <c r="AN2213" i="1"/>
  <c r="AM2213" i="1"/>
  <c r="AP2213" i="1" s="1"/>
  <c r="AL2213" i="1"/>
  <c r="AJ2213" i="1"/>
  <c r="AI2213" i="1"/>
  <c r="AH2213" i="1"/>
  <c r="AG2213" i="1"/>
  <c r="AF2213" i="1"/>
  <c r="AE2213" i="1"/>
  <c r="AD2213" i="1"/>
  <c r="AC2213" i="1"/>
  <c r="AU2212" i="1"/>
  <c r="AT2212" i="1"/>
  <c r="AS2212" i="1"/>
  <c r="AN2212" i="1"/>
  <c r="AM2212" i="1"/>
  <c r="AR2212" i="1" s="1"/>
  <c r="AL2212" i="1"/>
  <c r="AJ2212" i="1"/>
  <c r="AI2212" i="1"/>
  <c r="AH2212" i="1"/>
  <c r="AG2212" i="1"/>
  <c r="AF2212" i="1"/>
  <c r="AE2212" i="1"/>
  <c r="AD2212" i="1"/>
  <c r="AC2212" i="1"/>
  <c r="AU2211" i="1"/>
  <c r="AT2211" i="1"/>
  <c r="AS2211" i="1"/>
  <c r="AQ2211" i="1"/>
  <c r="AO2211" i="1"/>
  <c r="AN2211" i="1"/>
  <c r="AM2211" i="1"/>
  <c r="AP2211" i="1" s="1"/>
  <c r="AL2211" i="1"/>
  <c r="AJ2211" i="1"/>
  <c r="AI2211" i="1"/>
  <c r="AH2211" i="1"/>
  <c r="AG2211" i="1"/>
  <c r="AF2211" i="1"/>
  <c r="AE2211" i="1"/>
  <c r="AD2211" i="1"/>
  <c r="AC2211" i="1"/>
  <c r="AU2210" i="1"/>
  <c r="AT2210" i="1"/>
  <c r="AS2210" i="1"/>
  <c r="AO2210" i="1"/>
  <c r="AN2210" i="1"/>
  <c r="AM2210" i="1"/>
  <c r="AR2210" i="1" s="1"/>
  <c r="AL2210" i="1"/>
  <c r="AJ2210" i="1"/>
  <c r="AI2210" i="1"/>
  <c r="AH2210" i="1"/>
  <c r="AG2210" i="1"/>
  <c r="AF2210" i="1"/>
  <c r="AE2210" i="1"/>
  <c r="AD2210" i="1"/>
  <c r="AC2210" i="1"/>
  <c r="AU2209" i="1"/>
  <c r="AT2209" i="1"/>
  <c r="AS2209" i="1"/>
  <c r="AQ2209" i="1"/>
  <c r="AN2209" i="1"/>
  <c r="AM2209" i="1"/>
  <c r="AP2209" i="1" s="1"/>
  <c r="AL2209" i="1"/>
  <c r="AJ2209" i="1"/>
  <c r="AI2209" i="1"/>
  <c r="AH2209" i="1"/>
  <c r="AG2209" i="1"/>
  <c r="AF2209" i="1"/>
  <c r="AE2209" i="1"/>
  <c r="AD2209" i="1"/>
  <c r="AC2209" i="1"/>
  <c r="AU2208" i="1"/>
  <c r="AT2208" i="1"/>
  <c r="AS2208" i="1"/>
  <c r="AN2208" i="1"/>
  <c r="AM2208" i="1"/>
  <c r="AR2208" i="1" s="1"/>
  <c r="AL2208" i="1"/>
  <c r="AJ2208" i="1"/>
  <c r="AI2208" i="1"/>
  <c r="AH2208" i="1"/>
  <c r="AG2208" i="1"/>
  <c r="AF2208" i="1"/>
  <c r="AE2208" i="1"/>
  <c r="AD2208" i="1"/>
  <c r="AC2208" i="1"/>
  <c r="AU2207" i="1"/>
  <c r="AT2207" i="1"/>
  <c r="AS2207" i="1"/>
  <c r="AQ2207" i="1"/>
  <c r="AO2207" i="1"/>
  <c r="AN2207" i="1"/>
  <c r="AM2207" i="1"/>
  <c r="AP2207" i="1" s="1"/>
  <c r="AL2207" i="1"/>
  <c r="AJ2207" i="1"/>
  <c r="AI2207" i="1"/>
  <c r="AH2207" i="1"/>
  <c r="AG2207" i="1"/>
  <c r="AF2207" i="1"/>
  <c r="AE2207" i="1"/>
  <c r="AD2207" i="1"/>
  <c r="AC2207" i="1"/>
  <c r="AU2206" i="1"/>
  <c r="AT2206" i="1"/>
  <c r="AS2206" i="1"/>
  <c r="AO2206" i="1"/>
  <c r="AN2206" i="1"/>
  <c r="AM2206" i="1"/>
  <c r="AR2206" i="1" s="1"/>
  <c r="AL2206" i="1"/>
  <c r="AJ2206" i="1"/>
  <c r="AI2206" i="1"/>
  <c r="AH2206" i="1"/>
  <c r="AG2206" i="1"/>
  <c r="AF2206" i="1"/>
  <c r="AE2206" i="1"/>
  <c r="AD2206" i="1"/>
  <c r="AC2206" i="1"/>
  <c r="AU2205" i="1"/>
  <c r="AT2205" i="1"/>
  <c r="AS2205" i="1"/>
  <c r="AQ2205" i="1"/>
  <c r="AN2205" i="1"/>
  <c r="AM2205" i="1"/>
  <c r="AP2205" i="1" s="1"/>
  <c r="AL2205" i="1"/>
  <c r="AJ2205" i="1"/>
  <c r="AI2205" i="1"/>
  <c r="AH2205" i="1"/>
  <c r="AG2205" i="1"/>
  <c r="AF2205" i="1"/>
  <c r="AE2205" i="1"/>
  <c r="AD2205" i="1"/>
  <c r="AC2205" i="1"/>
  <c r="AU2204" i="1"/>
  <c r="AT2204" i="1"/>
  <c r="AS2204" i="1"/>
  <c r="AR2204" i="1"/>
  <c r="AP2204" i="1"/>
  <c r="AO2204" i="1"/>
  <c r="AN2204" i="1"/>
  <c r="AM2204" i="1"/>
  <c r="AQ2204" i="1" s="1"/>
  <c r="AL2204" i="1"/>
  <c r="AJ2204" i="1"/>
  <c r="AI2204" i="1"/>
  <c r="AH2204" i="1"/>
  <c r="AG2204" i="1"/>
  <c r="AF2204" i="1"/>
  <c r="AE2204" i="1"/>
  <c r="AD2204" i="1"/>
  <c r="AC2204" i="1"/>
  <c r="AU2203" i="1"/>
  <c r="AT2203" i="1"/>
  <c r="AS2203" i="1"/>
  <c r="AR2203" i="1"/>
  <c r="AP2203" i="1"/>
  <c r="AN2203" i="1"/>
  <c r="AM2203" i="1"/>
  <c r="AQ2203" i="1" s="1"/>
  <c r="AL2203" i="1"/>
  <c r="AJ2203" i="1"/>
  <c r="AI2203" i="1"/>
  <c r="AH2203" i="1"/>
  <c r="AG2203" i="1"/>
  <c r="AF2203" i="1"/>
  <c r="AE2203" i="1"/>
  <c r="AD2203" i="1"/>
  <c r="AC2203" i="1"/>
  <c r="AU2202" i="1"/>
  <c r="AT2202" i="1"/>
  <c r="AS2202" i="1"/>
  <c r="AR2202" i="1"/>
  <c r="AP2202" i="1"/>
  <c r="AO2202" i="1"/>
  <c r="AN2202" i="1"/>
  <c r="AM2202" i="1"/>
  <c r="AQ2202" i="1" s="1"/>
  <c r="AL2202" i="1"/>
  <c r="AJ2202" i="1"/>
  <c r="AI2202" i="1"/>
  <c r="AH2202" i="1"/>
  <c r="AG2202" i="1"/>
  <c r="AF2202" i="1"/>
  <c r="AE2202" i="1"/>
  <c r="AD2202" i="1"/>
  <c r="AC2202" i="1"/>
  <c r="AU2201" i="1"/>
  <c r="AT2201" i="1"/>
  <c r="AS2201" i="1"/>
  <c r="AR2201" i="1"/>
  <c r="AP2201" i="1"/>
  <c r="AN2201" i="1"/>
  <c r="AM2201" i="1"/>
  <c r="AQ2201" i="1" s="1"/>
  <c r="AL2201" i="1"/>
  <c r="AJ2201" i="1"/>
  <c r="AI2201" i="1"/>
  <c r="AH2201" i="1"/>
  <c r="AG2201" i="1"/>
  <c r="AF2201" i="1"/>
  <c r="AE2201" i="1"/>
  <c r="AD2201" i="1"/>
  <c r="AC2201" i="1"/>
  <c r="AU2200" i="1"/>
  <c r="AT2200" i="1"/>
  <c r="AS2200" i="1"/>
  <c r="AR2200" i="1"/>
  <c r="AP2200" i="1"/>
  <c r="AO2200" i="1"/>
  <c r="AN2200" i="1"/>
  <c r="AM2200" i="1"/>
  <c r="AQ2200" i="1" s="1"/>
  <c r="AL2200" i="1"/>
  <c r="AJ2200" i="1"/>
  <c r="AI2200" i="1"/>
  <c r="AH2200" i="1"/>
  <c r="AG2200" i="1"/>
  <c r="AF2200" i="1"/>
  <c r="AE2200" i="1"/>
  <c r="AD2200" i="1"/>
  <c r="AC2200" i="1"/>
  <c r="AU2199" i="1"/>
  <c r="AT2199" i="1"/>
  <c r="AS2199" i="1"/>
  <c r="AR2199" i="1"/>
  <c r="AP2199" i="1"/>
  <c r="AN2199" i="1"/>
  <c r="AM2199" i="1"/>
  <c r="AQ2199" i="1" s="1"/>
  <c r="AL2199" i="1"/>
  <c r="AJ2199" i="1"/>
  <c r="AI2199" i="1"/>
  <c r="AH2199" i="1"/>
  <c r="AG2199" i="1"/>
  <c r="AF2199" i="1"/>
  <c r="AE2199" i="1"/>
  <c r="AD2199" i="1"/>
  <c r="AC2199" i="1"/>
  <c r="AU2198" i="1"/>
  <c r="AT2198" i="1"/>
  <c r="AS2198" i="1"/>
  <c r="AR2198" i="1"/>
  <c r="AP2198" i="1"/>
  <c r="AO2198" i="1"/>
  <c r="AN2198" i="1"/>
  <c r="AM2198" i="1"/>
  <c r="AQ2198" i="1" s="1"/>
  <c r="AL2198" i="1"/>
  <c r="AJ2198" i="1"/>
  <c r="AI2198" i="1"/>
  <c r="AH2198" i="1"/>
  <c r="AG2198" i="1"/>
  <c r="AF2198" i="1"/>
  <c r="AE2198" i="1"/>
  <c r="AD2198" i="1"/>
  <c r="AC2198" i="1"/>
  <c r="AU2197" i="1"/>
  <c r="AT2197" i="1"/>
  <c r="AS2197" i="1"/>
  <c r="AR2197" i="1"/>
  <c r="AP2197" i="1"/>
  <c r="AN2197" i="1"/>
  <c r="AM2197" i="1"/>
  <c r="AQ2197" i="1" s="1"/>
  <c r="AL2197" i="1"/>
  <c r="AJ2197" i="1"/>
  <c r="AI2197" i="1"/>
  <c r="AH2197" i="1"/>
  <c r="AG2197" i="1"/>
  <c r="AF2197" i="1"/>
  <c r="AE2197" i="1"/>
  <c r="AD2197" i="1"/>
  <c r="AC2197" i="1"/>
  <c r="AU2196" i="1"/>
  <c r="AT2196" i="1"/>
  <c r="AS2196" i="1"/>
  <c r="AR2196" i="1"/>
  <c r="AP2196" i="1"/>
  <c r="AO2196" i="1"/>
  <c r="AN2196" i="1"/>
  <c r="AM2196" i="1"/>
  <c r="AQ2196" i="1" s="1"/>
  <c r="AL2196" i="1"/>
  <c r="AJ2196" i="1"/>
  <c r="AI2196" i="1"/>
  <c r="AH2196" i="1"/>
  <c r="AG2196" i="1"/>
  <c r="AF2196" i="1"/>
  <c r="AE2196" i="1"/>
  <c r="AD2196" i="1"/>
  <c r="AC2196" i="1"/>
  <c r="AU2195" i="1"/>
  <c r="AT2195" i="1"/>
  <c r="AS2195" i="1"/>
  <c r="AR2195" i="1"/>
  <c r="AP2195" i="1"/>
  <c r="AN2195" i="1"/>
  <c r="AM2195" i="1"/>
  <c r="AQ2195" i="1" s="1"/>
  <c r="AL2195" i="1"/>
  <c r="AJ2195" i="1"/>
  <c r="AI2195" i="1"/>
  <c r="AH2195" i="1"/>
  <c r="AG2195" i="1"/>
  <c r="AF2195" i="1"/>
  <c r="AE2195" i="1"/>
  <c r="AD2195" i="1"/>
  <c r="AC2195" i="1"/>
  <c r="AU2194" i="1"/>
  <c r="AT2194" i="1"/>
  <c r="AS2194" i="1"/>
  <c r="AR2194" i="1"/>
  <c r="AP2194" i="1"/>
  <c r="AO2194" i="1"/>
  <c r="AN2194" i="1"/>
  <c r="AM2194" i="1"/>
  <c r="AQ2194" i="1" s="1"/>
  <c r="AL2194" i="1"/>
  <c r="AJ2194" i="1"/>
  <c r="AI2194" i="1"/>
  <c r="AH2194" i="1"/>
  <c r="AG2194" i="1"/>
  <c r="AF2194" i="1"/>
  <c r="AE2194" i="1"/>
  <c r="AD2194" i="1"/>
  <c r="AC2194" i="1"/>
  <c r="AU2193" i="1"/>
  <c r="AT2193" i="1"/>
  <c r="AS2193" i="1"/>
  <c r="AR2193" i="1"/>
  <c r="AP2193" i="1"/>
  <c r="AN2193" i="1"/>
  <c r="AM2193" i="1"/>
  <c r="AQ2193" i="1" s="1"/>
  <c r="AL2193" i="1"/>
  <c r="AJ2193" i="1"/>
  <c r="AI2193" i="1"/>
  <c r="AH2193" i="1"/>
  <c r="AG2193" i="1"/>
  <c r="AF2193" i="1"/>
  <c r="AE2193" i="1"/>
  <c r="AD2193" i="1"/>
  <c r="AC2193" i="1"/>
  <c r="AU2192" i="1"/>
  <c r="AT2192" i="1"/>
  <c r="AS2192" i="1"/>
  <c r="AR2192" i="1"/>
  <c r="AP2192" i="1"/>
  <c r="AO2192" i="1"/>
  <c r="AN2192" i="1"/>
  <c r="AM2192" i="1"/>
  <c r="AQ2192" i="1" s="1"/>
  <c r="AL2192" i="1"/>
  <c r="AJ2192" i="1"/>
  <c r="AI2192" i="1"/>
  <c r="AH2192" i="1"/>
  <c r="AG2192" i="1"/>
  <c r="AF2192" i="1"/>
  <c r="AE2192" i="1"/>
  <c r="AD2192" i="1"/>
  <c r="AC2192" i="1"/>
  <c r="AU2191" i="1"/>
  <c r="AT2191" i="1"/>
  <c r="AS2191" i="1"/>
  <c r="AR2191" i="1"/>
  <c r="AP2191" i="1"/>
  <c r="AN2191" i="1"/>
  <c r="AM2191" i="1"/>
  <c r="AQ2191" i="1" s="1"/>
  <c r="AL2191" i="1"/>
  <c r="AJ2191" i="1"/>
  <c r="AI2191" i="1"/>
  <c r="AH2191" i="1"/>
  <c r="AG2191" i="1"/>
  <c r="AF2191" i="1"/>
  <c r="AE2191" i="1"/>
  <c r="AD2191" i="1"/>
  <c r="AC2191" i="1"/>
  <c r="AU2190" i="1"/>
  <c r="AT2190" i="1"/>
  <c r="AS2190" i="1"/>
  <c r="AR2190" i="1"/>
  <c r="AP2190" i="1"/>
  <c r="AO2190" i="1"/>
  <c r="AN2190" i="1"/>
  <c r="AM2190" i="1"/>
  <c r="AQ2190" i="1" s="1"/>
  <c r="AL2190" i="1"/>
  <c r="AJ2190" i="1"/>
  <c r="AI2190" i="1"/>
  <c r="AH2190" i="1"/>
  <c r="AG2190" i="1"/>
  <c r="AF2190" i="1"/>
  <c r="AE2190" i="1"/>
  <c r="AD2190" i="1"/>
  <c r="AC2190" i="1"/>
  <c r="AU2189" i="1"/>
  <c r="AT2189" i="1"/>
  <c r="AS2189" i="1"/>
  <c r="AR2189" i="1"/>
  <c r="AP2189" i="1"/>
  <c r="AN2189" i="1"/>
  <c r="AM2189" i="1"/>
  <c r="AQ2189" i="1" s="1"/>
  <c r="AL2189" i="1"/>
  <c r="AJ2189" i="1"/>
  <c r="AI2189" i="1"/>
  <c r="AH2189" i="1"/>
  <c r="AG2189" i="1"/>
  <c r="AF2189" i="1"/>
  <c r="AE2189" i="1"/>
  <c r="AD2189" i="1"/>
  <c r="AC2189" i="1"/>
  <c r="AU2188" i="1"/>
  <c r="AT2188" i="1"/>
  <c r="AS2188" i="1"/>
  <c r="AR2188" i="1"/>
  <c r="AP2188" i="1"/>
  <c r="AO2188" i="1"/>
  <c r="AN2188" i="1"/>
  <c r="AM2188" i="1"/>
  <c r="AQ2188" i="1" s="1"/>
  <c r="AL2188" i="1"/>
  <c r="AJ2188" i="1"/>
  <c r="AI2188" i="1"/>
  <c r="AH2188" i="1"/>
  <c r="AG2188" i="1"/>
  <c r="AF2188" i="1"/>
  <c r="AE2188" i="1"/>
  <c r="AD2188" i="1"/>
  <c r="AC2188" i="1"/>
  <c r="AU2187" i="1"/>
  <c r="AT2187" i="1"/>
  <c r="AS2187" i="1"/>
  <c r="AR2187" i="1"/>
  <c r="AP2187" i="1"/>
  <c r="AN2187" i="1"/>
  <c r="AM2187" i="1"/>
  <c r="AQ2187" i="1" s="1"/>
  <c r="AL2187" i="1"/>
  <c r="AJ2187" i="1"/>
  <c r="AI2187" i="1"/>
  <c r="AH2187" i="1"/>
  <c r="AG2187" i="1"/>
  <c r="AF2187" i="1"/>
  <c r="AE2187" i="1"/>
  <c r="AD2187" i="1"/>
  <c r="AC2187" i="1"/>
  <c r="AU2186" i="1"/>
  <c r="AT2186" i="1"/>
  <c r="AS2186" i="1"/>
  <c r="AR2186" i="1"/>
  <c r="AP2186" i="1"/>
  <c r="AO2186" i="1"/>
  <c r="AN2186" i="1"/>
  <c r="AM2186" i="1"/>
  <c r="AQ2186" i="1" s="1"/>
  <c r="AL2186" i="1"/>
  <c r="AJ2186" i="1"/>
  <c r="AI2186" i="1"/>
  <c r="AH2186" i="1"/>
  <c r="AG2186" i="1"/>
  <c r="AF2186" i="1"/>
  <c r="AE2186" i="1"/>
  <c r="AD2186" i="1"/>
  <c r="AC2186" i="1"/>
  <c r="AU2185" i="1"/>
  <c r="AT2185" i="1"/>
  <c r="AS2185" i="1"/>
  <c r="AR2185" i="1"/>
  <c r="AP2185" i="1"/>
  <c r="AN2185" i="1"/>
  <c r="AM2185" i="1"/>
  <c r="AQ2185" i="1" s="1"/>
  <c r="AL2185" i="1"/>
  <c r="AJ2185" i="1"/>
  <c r="AI2185" i="1"/>
  <c r="AH2185" i="1"/>
  <c r="AG2185" i="1"/>
  <c r="AF2185" i="1"/>
  <c r="AE2185" i="1"/>
  <c r="AD2185" i="1"/>
  <c r="AC2185" i="1"/>
  <c r="AU2184" i="1"/>
  <c r="AT2184" i="1"/>
  <c r="AS2184" i="1"/>
  <c r="AR2184" i="1"/>
  <c r="AP2184" i="1"/>
  <c r="AO2184" i="1"/>
  <c r="AN2184" i="1"/>
  <c r="AM2184" i="1"/>
  <c r="AQ2184" i="1" s="1"/>
  <c r="AL2184" i="1"/>
  <c r="AJ2184" i="1"/>
  <c r="AI2184" i="1"/>
  <c r="AH2184" i="1"/>
  <c r="AG2184" i="1"/>
  <c r="AF2184" i="1"/>
  <c r="AE2184" i="1"/>
  <c r="AD2184" i="1"/>
  <c r="AC2184" i="1"/>
  <c r="AU2183" i="1"/>
  <c r="AT2183" i="1"/>
  <c r="AS2183" i="1"/>
  <c r="AR2183" i="1"/>
  <c r="AP2183" i="1"/>
  <c r="AN2183" i="1"/>
  <c r="AM2183" i="1"/>
  <c r="AQ2183" i="1" s="1"/>
  <c r="AL2183" i="1"/>
  <c r="AJ2183" i="1"/>
  <c r="AI2183" i="1"/>
  <c r="AH2183" i="1"/>
  <c r="AG2183" i="1"/>
  <c r="AF2183" i="1"/>
  <c r="AE2183" i="1"/>
  <c r="AD2183" i="1"/>
  <c r="AC2183" i="1"/>
  <c r="AU2182" i="1"/>
  <c r="AT2182" i="1"/>
  <c r="AS2182" i="1"/>
  <c r="AR2182" i="1"/>
  <c r="AP2182" i="1"/>
  <c r="AO2182" i="1"/>
  <c r="AN2182" i="1"/>
  <c r="AM2182" i="1"/>
  <c r="AQ2182" i="1" s="1"/>
  <c r="AL2182" i="1"/>
  <c r="AJ2182" i="1"/>
  <c r="AI2182" i="1"/>
  <c r="AH2182" i="1"/>
  <c r="AG2182" i="1"/>
  <c r="AF2182" i="1"/>
  <c r="AE2182" i="1"/>
  <c r="AD2182" i="1"/>
  <c r="AC2182" i="1"/>
  <c r="AU2181" i="1"/>
  <c r="AT2181" i="1"/>
  <c r="AS2181" i="1"/>
  <c r="AR2181" i="1"/>
  <c r="AP2181" i="1"/>
  <c r="AN2181" i="1"/>
  <c r="AM2181" i="1"/>
  <c r="AQ2181" i="1" s="1"/>
  <c r="AL2181" i="1"/>
  <c r="AJ2181" i="1"/>
  <c r="AI2181" i="1"/>
  <c r="AH2181" i="1"/>
  <c r="AG2181" i="1"/>
  <c r="AF2181" i="1"/>
  <c r="AE2181" i="1"/>
  <c r="AD2181" i="1"/>
  <c r="AC2181" i="1"/>
  <c r="AU2180" i="1"/>
  <c r="AT2180" i="1"/>
  <c r="AS2180" i="1"/>
  <c r="AR2180" i="1"/>
  <c r="AP2180" i="1"/>
  <c r="AO2180" i="1"/>
  <c r="AN2180" i="1"/>
  <c r="AM2180" i="1"/>
  <c r="AQ2180" i="1" s="1"/>
  <c r="AL2180" i="1"/>
  <c r="AJ2180" i="1"/>
  <c r="AI2180" i="1"/>
  <c r="AH2180" i="1"/>
  <c r="AG2180" i="1"/>
  <c r="AF2180" i="1"/>
  <c r="AE2180" i="1"/>
  <c r="AD2180" i="1"/>
  <c r="AC2180" i="1"/>
  <c r="AU2179" i="1"/>
  <c r="AT2179" i="1"/>
  <c r="AS2179" i="1"/>
  <c r="AR2179" i="1"/>
  <c r="AP2179" i="1"/>
  <c r="AN2179" i="1"/>
  <c r="AM2179" i="1"/>
  <c r="AQ2179" i="1" s="1"/>
  <c r="AL2179" i="1"/>
  <c r="AJ2179" i="1"/>
  <c r="AI2179" i="1"/>
  <c r="AH2179" i="1"/>
  <c r="AG2179" i="1"/>
  <c r="AF2179" i="1"/>
  <c r="AE2179" i="1"/>
  <c r="AD2179" i="1"/>
  <c r="AC2179" i="1"/>
  <c r="AU2178" i="1"/>
  <c r="AT2178" i="1"/>
  <c r="AS2178" i="1"/>
  <c r="AR2178" i="1"/>
  <c r="AP2178" i="1"/>
  <c r="AO2178" i="1"/>
  <c r="AN2178" i="1"/>
  <c r="AM2178" i="1"/>
  <c r="AQ2178" i="1" s="1"/>
  <c r="AL2178" i="1"/>
  <c r="AJ2178" i="1"/>
  <c r="AI2178" i="1"/>
  <c r="AH2178" i="1"/>
  <c r="AG2178" i="1"/>
  <c r="AF2178" i="1"/>
  <c r="AE2178" i="1"/>
  <c r="AD2178" i="1"/>
  <c r="AC2178" i="1"/>
  <c r="AU2177" i="1"/>
  <c r="AT2177" i="1"/>
  <c r="AS2177" i="1"/>
  <c r="AR2177" i="1"/>
  <c r="AP2177" i="1"/>
  <c r="AN2177" i="1"/>
  <c r="AM2177" i="1"/>
  <c r="AQ2177" i="1" s="1"/>
  <c r="AL2177" i="1"/>
  <c r="AJ2177" i="1"/>
  <c r="AI2177" i="1"/>
  <c r="AH2177" i="1"/>
  <c r="AG2177" i="1"/>
  <c r="AF2177" i="1"/>
  <c r="AE2177" i="1"/>
  <c r="AD2177" i="1"/>
  <c r="AC2177" i="1"/>
  <c r="AU2176" i="1"/>
  <c r="AT2176" i="1"/>
  <c r="AS2176" i="1"/>
  <c r="AR2176" i="1"/>
  <c r="AP2176" i="1"/>
  <c r="AO2176" i="1"/>
  <c r="AN2176" i="1"/>
  <c r="AM2176" i="1"/>
  <c r="AQ2176" i="1" s="1"/>
  <c r="AL2176" i="1"/>
  <c r="AJ2176" i="1"/>
  <c r="AI2176" i="1"/>
  <c r="AH2176" i="1"/>
  <c r="AG2176" i="1"/>
  <c r="AF2176" i="1"/>
  <c r="AE2176" i="1"/>
  <c r="AD2176" i="1"/>
  <c r="AC2176" i="1"/>
  <c r="AU2175" i="1"/>
  <c r="AT2175" i="1"/>
  <c r="AS2175" i="1"/>
  <c r="AR2175" i="1"/>
  <c r="AP2175" i="1"/>
  <c r="AN2175" i="1"/>
  <c r="AM2175" i="1"/>
  <c r="AQ2175" i="1" s="1"/>
  <c r="AL2175" i="1"/>
  <c r="AJ2175" i="1"/>
  <c r="AI2175" i="1"/>
  <c r="AH2175" i="1"/>
  <c r="AG2175" i="1"/>
  <c r="AF2175" i="1"/>
  <c r="AE2175" i="1"/>
  <c r="AD2175" i="1"/>
  <c r="AC2175" i="1"/>
  <c r="AU2174" i="1"/>
  <c r="AT2174" i="1"/>
  <c r="AS2174" i="1"/>
  <c r="AR2174" i="1"/>
  <c r="AP2174" i="1"/>
  <c r="AO2174" i="1"/>
  <c r="AN2174" i="1"/>
  <c r="AM2174" i="1"/>
  <c r="AQ2174" i="1" s="1"/>
  <c r="AL2174" i="1"/>
  <c r="AJ2174" i="1"/>
  <c r="AI2174" i="1"/>
  <c r="AH2174" i="1"/>
  <c r="AG2174" i="1"/>
  <c r="AF2174" i="1"/>
  <c r="AE2174" i="1"/>
  <c r="AD2174" i="1"/>
  <c r="AC2174" i="1"/>
  <c r="AU2173" i="1"/>
  <c r="AT2173" i="1"/>
  <c r="AS2173" i="1"/>
  <c r="AR2173" i="1"/>
  <c r="AP2173" i="1"/>
  <c r="AN2173" i="1"/>
  <c r="AM2173" i="1"/>
  <c r="AQ2173" i="1" s="1"/>
  <c r="AL2173" i="1"/>
  <c r="AJ2173" i="1"/>
  <c r="AI2173" i="1"/>
  <c r="AH2173" i="1"/>
  <c r="AG2173" i="1"/>
  <c r="AF2173" i="1"/>
  <c r="AE2173" i="1"/>
  <c r="AD2173" i="1"/>
  <c r="AC2173" i="1"/>
  <c r="AU2172" i="1"/>
  <c r="AT2172" i="1"/>
  <c r="AS2172" i="1"/>
  <c r="AR2172" i="1"/>
  <c r="AP2172" i="1"/>
  <c r="AO2172" i="1"/>
  <c r="AN2172" i="1"/>
  <c r="AM2172" i="1"/>
  <c r="AQ2172" i="1" s="1"/>
  <c r="AL2172" i="1"/>
  <c r="AJ2172" i="1"/>
  <c r="AI2172" i="1"/>
  <c r="AH2172" i="1"/>
  <c r="AG2172" i="1"/>
  <c r="AF2172" i="1"/>
  <c r="AE2172" i="1"/>
  <c r="AD2172" i="1"/>
  <c r="AC2172" i="1"/>
  <c r="AU2171" i="1"/>
  <c r="AT2171" i="1"/>
  <c r="AS2171" i="1"/>
  <c r="AR2171" i="1"/>
  <c r="AP2171" i="1"/>
  <c r="AN2171" i="1"/>
  <c r="AM2171" i="1"/>
  <c r="AQ2171" i="1" s="1"/>
  <c r="AL2171" i="1"/>
  <c r="AJ2171" i="1"/>
  <c r="AI2171" i="1"/>
  <c r="AH2171" i="1"/>
  <c r="AG2171" i="1"/>
  <c r="AF2171" i="1"/>
  <c r="AE2171" i="1"/>
  <c r="AD2171" i="1"/>
  <c r="AC2171" i="1"/>
  <c r="AU2170" i="1"/>
  <c r="AT2170" i="1"/>
  <c r="AS2170" i="1"/>
  <c r="AR2170" i="1"/>
  <c r="AP2170" i="1"/>
  <c r="AO2170" i="1"/>
  <c r="AN2170" i="1"/>
  <c r="AM2170" i="1"/>
  <c r="AQ2170" i="1" s="1"/>
  <c r="AL2170" i="1"/>
  <c r="AJ2170" i="1"/>
  <c r="AI2170" i="1"/>
  <c r="AH2170" i="1"/>
  <c r="AG2170" i="1"/>
  <c r="AF2170" i="1"/>
  <c r="AE2170" i="1"/>
  <c r="AD2170" i="1"/>
  <c r="AC2170" i="1"/>
  <c r="AU2169" i="1"/>
  <c r="AT2169" i="1"/>
  <c r="AS2169" i="1"/>
  <c r="AR2169" i="1"/>
  <c r="AP2169" i="1"/>
  <c r="AN2169" i="1"/>
  <c r="AM2169" i="1"/>
  <c r="AQ2169" i="1" s="1"/>
  <c r="AL2169" i="1"/>
  <c r="AJ2169" i="1"/>
  <c r="AI2169" i="1"/>
  <c r="AH2169" i="1"/>
  <c r="AG2169" i="1"/>
  <c r="AF2169" i="1"/>
  <c r="AE2169" i="1"/>
  <c r="AD2169" i="1"/>
  <c r="AC2169" i="1"/>
  <c r="AU2168" i="1"/>
  <c r="AT2168" i="1"/>
  <c r="AS2168" i="1"/>
  <c r="AR2168" i="1"/>
  <c r="AP2168" i="1"/>
  <c r="AO2168" i="1"/>
  <c r="AN2168" i="1"/>
  <c r="AM2168" i="1"/>
  <c r="AQ2168" i="1" s="1"/>
  <c r="AL2168" i="1"/>
  <c r="AJ2168" i="1"/>
  <c r="AI2168" i="1"/>
  <c r="AH2168" i="1"/>
  <c r="AG2168" i="1"/>
  <c r="AF2168" i="1"/>
  <c r="AE2168" i="1"/>
  <c r="AD2168" i="1"/>
  <c r="AC2168" i="1"/>
  <c r="AU2167" i="1"/>
  <c r="AT2167" i="1"/>
  <c r="AS2167" i="1"/>
  <c r="AR2167" i="1"/>
  <c r="AP2167" i="1"/>
  <c r="AN2167" i="1"/>
  <c r="AM2167" i="1"/>
  <c r="AQ2167" i="1" s="1"/>
  <c r="AL2167" i="1"/>
  <c r="AJ2167" i="1"/>
  <c r="AI2167" i="1"/>
  <c r="AH2167" i="1"/>
  <c r="AG2167" i="1"/>
  <c r="AF2167" i="1"/>
  <c r="AE2167" i="1"/>
  <c r="AD2167" i="1"/>
  <c r="AC2167" i="1"/>
  <c r="AU2166" i="1"/>
  <c r="AT2166" i="1"/>
  <c r="AS2166" i="1"/>
  <c r="AR2166" i="1"/>
  <c r="AP2166" i="1"/>
  <c r="AO2166" i="1"/>
  <c r="AN2166" i="1"/>
  <c r="AM2166" i="1"/>
  <c r="AQ2166" i="1" s="1"/>
  <c r="AL2166" i="1"/>
  <c r="AJ2166" i="1"/>
  <c r="AI2166" i="1"/>
  <c r="AH2166" i="1"/>
  <c r="AG2166" i="1"/>
  <c r="AF2166" i="1"/>
  <c r="AE2166" i="1"/>
  <c r="AD2166" i="1"/>
  <c r="AC2166" i="1"/>
  <c r="AU2165" i="1"/>
  <c r="AT2165" i="1"/>
  <c r="AS2165" i="1"/>
  <c r="AR2165" i="1"/>
  <c r="AP2165" i="1"/>
  <c r="AN2165" i="1"/>
  <c r="AM2165" i="1"/>
  <c r="AQ2165" i="1" s="1"/>
  <c r="AL2165" i="1"/>
  <c r="AJ2165" i="1"/>
  <c r="AI2165" i="1"/>
  <c r="AH2165" i="1"/>
  <c r="AG2165" i="1"/>
  <c r="AF2165" i="1"/>
  <c r="AE2165" i="1"/>
  <c r="AD2165" i="1"/>
  <c r="AC2165" i="1"/>
  <c r="AU2164" i="1"/>
  <c r="AT2164" i="1"/>
  <c r="AS2164" i="1"/>
  <c r="AR2164" i="1"/>
  <c r="AP2164" i="1"/>
  <c r="AO2164" i="1"/>
  <c r="AN2164" i="1"/>
  <c r="AM2164" i="1"/>
  <c r="AQ2164" i="1" s="1"/>
  <c r="AL2164" i="1"/>
  <c r="AJ2164" i="1"/>
  <c r="AI2164" i="1"/>
  <c r="AH2164" i="1"/>
  <c r="AG2164" i="1"/>
  <c r="AF2164" i="1"/>
  <c r="AE2164" i="1"/>
  <c r="AD2164" i="1"/>
  <c r="AC2164" i="1"/>
  <c r="AU2163" i="1"/>
  <c r="AT2163" i="1"/>
  <c r="AS2163" i="1"/>
  <c r="AR2163" i="1"/>
  <c r="AP2163" i="1"/>
  <c r="AN2163" i="1"/>
  <c r="AM2163" i="1"/>
  <c r="AQ2163" i="1" s="1"/>
  <c r="AL2163" i="1"/>
  <c r="AJ2163" i="1"/>
  <c r="AI2163" i="1"/>
  <c r="AH2163" i="1"/>
  <c r="AG2163" i="1"/>
  <c r="AF2163" i="1"/>
  <c r="AE2163" i="1"/>
  <c r="AD2163" i="1"/>
  <c r="AC2163" i="1"/>
  <c r="AU2162" i="1"/>
  <c r="AT2162" i="1"/>
  <c r="AS2162" i="1"/>
  <c r="AR2162" i="1"/>
  <c r="AP2162" i="1"/>
  <c r="AO2162" i="1"/>
  <c r="AN2162" i="1"/>
  <c r="AM2162" i="1"/>
  <c r="AQ2162" i="1" s="1"/>
  <c r="AL2162" i="1"/>
  <c r="AJ2162" i="1"/>
  <c r="AI2162" i="1"/>
  <c r="AH2162" i="1"/>
  <c r="AG2162" i="1"/>
  <c r="AF2162" i="1"/>
  <c r="AE2162" i="1"/>
  <c r="AD2162" i="1"/>
  <c r="AC2162" i="1"/>
  <c r="AU2161" i="1"/>
  <c r="AT2161" i="1"/>
  <c r="AS2161" i="1"/>
  <c r="AR2161" i="1"/>
  <c r="AP2161" i="1"/>
  <c r="AN2161" i="1"/>
  <c r="AM2161" i="1"/>
  <c r="AQ2161" i="1" s="1"/>
  <c r="AL2161" i="1"/>
  <c r="AJ2161" i="1"/>
  <c r="AI2161" i="1"/>
  <c r="AH2161" i="1"/>
  <c r="AG2161" i="1"/>
  <c r="AF2161" i="1"/>
  <c r="AE2161" i="1"/>
  <c r="AD2161" i="1"/>
  <c r="AC2161" i="1"/>
  <c r="AU2160" i="1"/>
  <c r="AT2160" i="1"/>
  <c r="AS2160" i="1"/>
  <c r="AR2160" i="1"/>
  <c r="AP2160" i="1"/>
  <c r="AO2160" i="1"/>
  <c r="AN2160" i="1"/>
  <c r="AM2160" i="1"/>
  <c r="AQ2160" i="1" s="1"/>
  <c r="AL2160" i="1"/>
  <c r="AJ2160" i="1"/>
  <c r="AI2160" i="1"/>
  <c r="AH2160" i="1"/>
  <c r="AG2160" i="1"/>
  <c r="AF2160" i="1"/>
  <c r="AE2160" i="1"/>
  <c r="AD2160" i="1"/>
  <c r="AC2160" i="1"/>
  <c r="AU2159" i="1"/>
  <c r="AT2159" i="1"/>
  <c r="AS2159" i="1"/>
  <c r="AR2159" i="1"/>
  <c r="AP2159" i="1"/>
  <c r="AN2159" i="1"/>
  <c r="AM2159" i="1"/>
  <c r="AQ2159" i="1" s="1"/>
  <c r="AL2159" i="1"/>
  <c r="AJ2159" i="1"/>
  <c r="AI2159" i="1"/>
  <c r="AH2159" i="1"/>
  <c r="AG2159" i="1"/>
  <c r="AF2159" i="1"/>
  <c r="AE2159" i="1"/>
  <c r="AD2159" i="1"/>
  <c r="AC2159" i="1"/>
  <c r="AU2158" i="1"/>
  <c r="AT2158" i="1"/>
  <c r="AS2158" i="1"/>
  <c r="AR2158" i="1"/>
  <c r="AP2158" i="1"/>
  <c r="AO2158" i="1"/>
  <c r="AN2158" i="1"/>
  <c r="AM2158" i="1"/>
  <c r="AQ2158" i="1" s="1"/>
  <c r="AL2158" i="1"/>
  <c r="AJ2158" i="1"/>
  <c r="AI2158" i="1"/>
  <c r="AH2158" i="1"/>
  <c r="AG2158" i="1"/>
  <c r="AF2158" i="1"/>
  <c r="AE2158" i="1"/>
  <c r="AD2158" i="1"/>
  <c r="AC2158" i="1"/>
  <c r="AU2157" i="1"/>
  <c r="AT2157" i="1"/>
  <c r="AS2157" i="1"/>
  <c r="AR2157" i="1"/>
  <c r="AP2157" i="1"/>
  <c r="AN2157" i="1"/>
  <c r="AM2157" i="1"/>
  <c r="AQ2157" i="1" s="1"/>
  <c r="AL2157" i="1"/>
  <c r="AJ2157" i="1"/>
  <c r="AI2157" i="1"/>
  <c r="AH2157" i="1"/>
  <c r="AG2157" i="1"/>
  <c r="AF2157" i="1"/>
  <c r="AE2157" i="1"/>
  <c r="AD2157" i="1"/>
  <c r="AC2157" i="1"/>
  <c r="AU2156" i="1"/>
  <c r="AT2156" i="1"/>
  <c r="AS2156" i="1"/>
  <c r="AR2156" i="1"/>
  <c r="AP2156" i="1"/>
  <c r="AO2156" i="1"/>
  <c r="AN2156" i="1"/>
  <c r="AM2156" i="1"/>
  <c r="AQ2156" i="1" s="1"/>
  <c r="AL2156" i="1"/>
  <c r="AJ2156" i="1"/>
  <c r="AI2156" i="1"/>
  <c r="AH2156" i="1"/>
  <c r="AG2156" i="1"/>
  <c r="AF2156" i="1"/>
  <c r="AE2156" i="1"/>
  <c r="AD2156" i="1"/>
  <c r="AC2156" i="1"/>
  <c r="AU2155" i="1"/>
  <c r="AT2155" i="1"/>
  <c r="AS2155" i="1"/>
  <c r="AR2155" i="1"/>
  <c r="AP2155" i="1"/>
  <c r="AN2155" i="1"/>
  <c r="AM2155" i="1"/>
  <c r="AQ2155" i="1" s="1"/>
  <c r="AL2155" i="1"/>
  <c r="AJ2155" i="1"/>
  <c r="AI2155" i="1"/>
  <c r="AH2155" i="1"/>
  <c r="AG2155" i="1"/>
  <c r="AF2155" i="1"/>
  <c r="AE2155" i="1"/>
  <c r="AD2155" i="1"/>
  <c r="AC2155" i="1"/>
  <c r="AU2154" i="1"/>
  <c r="AT2154" i="1"/>
  <c r="AS2154" i="1"/>
  <c r="AR2154" i="1"/>
  <c r="AP2154" i="1"/>
  <c r="AO2154" i="1"/>
  <c r="AN2154" i="1"/>
  <c r="AM2154" i="1"/>
  <c r="AQ2154" i="1" s="1"/>
  <c r="AL2154" i="1"/>
  <c r="AJ2154" i="1"/>
  <c r="AI2154" i="1"/>
  <c r="AH2154" i="1"/>
  <c r="AG2154" i="1"/>
  <c r="AF2154" i="1"/>
  <c r="AE2154" i="1"/>
  <c r="AD2154" i="1"/>
  <c r="AC2154" i="1"/>
  <c r="AU2153" i="1"/>
  <c r="AT2153" i="1"/>
  <c r="AS2153" i="1"/>
  <c r="AR2153" i="1"/>
  <c r="AP2153" i="1"/>
  <c r="AN2153" i="1"/>
  <c r="AM2153" i="1"/>
  <c r="AQ2153" i="1" s="1"/>
  <c r="AL2153" i="1"/>
  <c r="AJ2153" i="1"/>
  <c r="AI2153" i="1"/>
  <c r="AH2153" i="1"/>
  <c r="AG2153" i="1"/>
  <c r="AF2153" i="1"/>
  <c r="AE2153" i="1"/>
  <c r="AD2153" i="1"/>
  <c r="AC2153" i="1"/>
  <c r="AU2152" i="1"/>
  <c r="AT2152" i="1"/>
  <c r="AS2152" i="1"/>
  <c r="AR2152" i="1"/>
  <c r="AP2152" i="1"/>
  <c r="AO2152" i="1"/>
  <c r="AN2152" i="1"/>
  <c r="AM2152" i="1"/>
  <c r="AQ2152" i="1" s="1"/>
  <c r="AL2152" i="1"/>
  <c r="AJ2152" i="1"/>
  <c r="AI2152" i="1"/>
  <c r="AH2152" i="1"/>
  <c r="AG2152" i="1"/>
  <c r="AF2152" i="1"/>
  <c r="AE2152" i="1"/>
  <c r="AD2152" i="1"/>
  <c r="AC2152" i="1"/>
  <c r="AU2151" i="1"/>
  <c r="AT2151" i="1"/>
  <c r="AS2151" i="1"/>
  <c r="AR2151" i="1"/>
  <c r="AP2151" i="1"/>
  <c r="AN2151" i="1"/>
  <c r="AM2151" i="1"/>
  <c r="AQ2151" i="1" s="1"/>
  <c r="AL2151" i="1"/>
  <c r="AJ2151" i="1"/>
  <c r="AI2151" i="1"/>
  <c r="AH2151" i="1"/>
  <c r="AG2151" i="1"/>
  <c r="AF2151" i="1"/>
  <c r="AE2151" i="1"/>
  <c r="AD2151" i="1"/>
  <c r="AC2151" i="1"/>
  <c r="AU2150" i="1"/>
  <c r="AT2150" i="1"/>
  <c r="AS2150" i="1"/>
  <c r="AR2150" i="1"/>
  <c r="AP2150" i="1"/>
  <c r="AO2150" i="1"/>
  <c r="AN2150" i="1"/>
  <c r="AM2150" i="1"/>
  <c r="AQ2150" i="1" s="1"/>
  <c r="AL2150" i="1"/>
  <c r="AJ2150" i="1"/>
  <c r="AI2150" i="1"/>
  <c r="AH2150" i="1"/>
  <c r="AG2150" i="1"/>
  <c r="AF2150" i="1"/>
  <c r="AE2150" i="1"/>
  <c r="AD2150" i="1"/>
  <c r="AC2150" i="1"/>
  <c r="AU2149" i="1"/>
  <c r="AT2149" i="1"/>
  <c r="AS2149" i="1"/>
  <c r="AR2149" i="1"/>
  <c r="AP2149" i="1"/>
  <c r="AN2149" i="1"/>
  <c r="AM2149" i="1"/>
  <c r="AQ2149" i="1" s="1"/>
  <c r="AL2149" i="1"/>
  <c r="AJ2149" i="1"/>
  <c r="AI2149" i="1"/>
  <c r="AH2149" i="1"/>
  <c r="AG2149" i="1"/>
  <c r="AF2149" i="1"/>
  <c r="AE2149" i="1"/>
  <c r="AD2149" i="1"/>
  <c r="AC2149" i="1"/>
  <c r="AU2148" i="1"/>
  <c r="AT2148" i="1"/>
  <c r="AS2148" i="1"/>
  <c r="AR2148" i="1"/>
  <c r="AP2148" i="1"/>
  <c r="AO2148" i="1"/>
  <c r="AN2148" i="1"/>
  <c r="AM2148" i="1"/>
  <c r="AQ2148" i="1" s="1"/>
  <c r="AL2148" i="1"/>
  <c r="AJ2148" i="1"/>
  <c r="AI2148" i="1"/>
  <c r="AH2148" i="1"/>
  <c r="AG2148" i="1"/>
  <c r="AF2148" i="1"/>
  <c r="AE2148" i="1"/>
  <c r="AD2148" i="1"/>
  <c r="AC2148" i="1"/>
  <c r="AU2147" i="1"/>
  <c r="AT2147" i="1"/>
  <c r="AS2147" i="1"/>
  <c r="AR2147" i="1"/>
  <c r="AP2147" i="1"/>
  <c r="AN2147" i="1"/>
  <c r="AM2147" i="1"/>
  <c r="AQ2147" i="1" s="1"/>
  <c r="AL2147" i="1"/>
  <c r="AJ2147" i="1"/>
  <c r="AI2147" i="1"/>
  <c r="AH2147" i="1"/>
  <c r="AG2147" i="1"/>
  <c r="AF2147" i="1"/>
  <c r="AE2147" i="1"/>
  <c r="AD2147" i="1"/>
  <c r="AC2147" i="1"/>
  <c r="AU2146" i="1"/>
  <c r="AT2146" i="1"/>
  <c r="AS2146" i="1"/>
  <c r="AR2146" i="1"/>
  <c r="AP2146" i="1"/>
  <c r="AO2146" i="1"/>
  <c r="AN2146" i="1"/>
  <c r="AM2146" i="1"/>
  <c r="AQ2146" i="1" s="1"/>
  <c r="AL2146" i="1"/>
  <c r="AJ2146" i="1"/>
  <c r="AI2146" i="1"/>
  <c r="AH2146" i="1"/>
  <c r="AG2146" i="1"/>
  <c r="AF2146" i="1"/>
  <c r="AE2146" i="1"/>
  <c r="AD2146" i="1"/>
  <c r="AC2146" i="1"/>
  <c r="AU2145" i="1"/>
  <c r="AT2145" i="1"/>
  <c r="AS2145" i="1"/>
  <c r="AR2145" i="1"/>
  <c r="AP2145" i="1"/>
  <c r="AN2145" i="1"/>
  <c r="AM2145" i="1"/>
  <c r="AQ2145" i="1" s="1"/>
  <c r="AL2145" i="1"/>
  <c r="AJ2145" i="1"/>
  <c r="AI2145" i="1"/>
  <c r="AH2145" i="1"/>
  <c r="AG2145" i="1"/>
  <c r="AF2145" i="1"/>
  <c r="AE2145" i="1"/>
  <c r="AD2145" i="1"/>
  <c r="AC2145" i="1"/>
  <c r="AU2144" i="1"/>
  <c r="AT2144" i="1"/>
  <c r="AS2144" i="1"/>
  <c r="AR2144" i="1"/>
  <c r="AP2144" i="1"/>
  <c r="AO2144" i="1"/>
  <c r="AN2144" i="1"/>
  <c r="AM2144" i="1"/>
  <c r="AQ2144" i="1" s="1"/>
  <c r="AL2144" i="1"/>
  <c r="AJ2144" i="1"/>
  <c r="AI2144" i="1"/>
  <c r="AH2144" i="1"/>
  <c r="AG2144" i="1"/>
  <c r="AF2144" i="1"/>
  <c r="AE2144" i="1"/>
  <c r="AD2144" i="1"/>
  <c r="AC2144" i="1"/>
  <c r="AU2143" i="1"/>
  <c r="AT2143" i="1"/>
  <c r="AS2143" i="1"/>
  <c r="AR2143" i="1"/>
  <c r="AP2143" i="1"/>
  <c r="AN2143" i="1"/>
  <c r="AM2143" i="1"/>
  <c r="AQ2143" i="1" s="1"/>
  <c r="AL2143" i="1"/>
  <c r="AJ2143" i="1"/>
  <c r="AI2143" i="1"/>
  <c r="AH2143" i="1"/>
  <c r="AG2143" i="1"/>
  <c r="AF2143" i="1"/>
  <c r="AE2143" i="1"/>
  <c r="AD2143" i="1"/>
  <c r="AC2143" i="1"/>
  <c r="AU2142" i="1"/>
  <c r="AT2142" i="1"/>
  <c r="AS2142" i="1"/>
  <c r="AR2142" i="1"/>
  <c r="AP2142" i="1"/>
  <c r="AO2142" i="1"/>
  <c r="AN2142" i="1"/>
  <c r="AM2142" i="1"/>
  <c r="AQ2142" i="1" s="1"/>
  <c r="AL2142" i="1"/>
  <c r="AJ2142" i="1"/>
  <c r="AI2142" i="1"/>
  <c r="AH2142" i="1"/>
  <c r="AG2142" i="1"/>
  <c r="AF2142" i="1"/>
  <c r="AE2142" i="1"/>
  <c r="AD2142" i="1"/>
  <c r="AC2142" i="1"/>
  <c r="AU2141" i="1"/>
  <c r="AT2141" i="1"/>
  <c r="AS2141" i="1"/>
  <c r="AR2141" i="1"/>
  <c r="AP2141" i="1"/>
  <c r="AN2141" i="1"/>
  <c r="AM2141" i="1"/>
  <c r="AQ2141" i="1" s="1"/>
  <c r="AL2141" i="1"/>
  <c r="AJ2141" i="1"/>
  <c r="AI2141" i="1"/>
  <c r="AH2141" i="1"/>
  <c r="AG2141" i="1"/>
  <c r="AF2141" i="1"/>
  <c r="AE2141" i="1"/>
  <c r="AD2141" i="1"/>
  <c r="AC2141" i="1"/>
  <c r="AU2140" i="1"/>
  <c r="AT2140" i="1"/>
  <c r="AS2140" i="1"/>
  <c r="AR2140" i="1"/>
  <c r="AP2140" i="1"/>
  <c r="AO2140" i="1"/>
  <c r="AN2140" i="1"/>
  <c r="AM2140" i="1"/>
  <c r="AQ2140" i="1" s="1"/>
  <c r="AL2140" i="1"/>
  <c r="AJ2140" i="1"/>
  <c r="AI2140" i="1"/>
  <c r="AH2140" i="1"/>
  <c r="AG2140" i="1"/>
  <c r="AF2140" i="1"/>
  <c r="AE2140" i="1"/>
  <c r="AD2140" i="1"/>
  <c r="AC2140" i="1"/>
  <c r="AU2139" i="1"/>
  <c r="AT2139" i="1"/>
  <c r="AS2139" i="1"/>
  <c r="AR2139" i="1"/>
  <c r="AP2139" i="1"/>
  <c r="AN2139" i="1"/>
  <c r="AM2139" i="1"/>
  <c r="AQ2139" i="1" s="1"/>
  <c r="AL2139" i="1"/>
  <c r="AJ2139" i="1"/>
  <c r="AI2139" i="1"/>
  <c r="AH2139" i="1"/>
  <c r="AG2139" i="1"/>
  <c r="AF2139" i="1"/>
  <c r="AE2139" i="1"/>
  <c r="AD2139" i="1"/>
  <c r="AC2139" i="1"/>
  <c r="AU2138" i="1"/>
  <c r="AT2138" i="1"/>
  <c r="AS2138" i="1"/>
  <c r="AR2138" i="1"/>
  <c r="AP2138" i="1"/>
  <c r="AO2138" i="1"/>
  <c r="AN2138" i="1"/>
  <c r="AM2138" i="1"/>
  <c r="AQ2138" i="1" s="1"/>
  <c r="AL2138" i="1"/>
  <c r="AJ2138" i="1"/>
  <c r="AI2138" i="1"/>
  <c r="AH2138" i="1"/>
  <c r="AG2138" i="1"/>
  <c r="AF2138" i="1"/>
  <c r="AE2138" i="1"/>
  <c r="AD2138" i="1"/>
  <c r="AC2138" i="1"/>
  <c r="AU2137" i="1"/>
  <c r="AT2137" i="1"/>
  <c r="AS2137" i="1"/>
  <c r="AR2137" i="1"/>
  <c r="AP2137" i="1"/>
  <c r="AN2137" i="1"/>
  <c r="AM2137" i="1"/>
  <c r="AQ2137" i="1" s="1"/>
  <c r="AL2137" i="1"/>
  <c r="AJ2137" i="1"/>
  <c r="AI2137" i="1"/>
  <c r="AH2137" i="1"/>
  <c r="AG2137" i="1"/>
  <c r="AF2137" i="1"/>
  <c r="AE2137" i="1"/>
  <c r="AD2137" i="1"/>
  <c r="AC2137" i="1"/>
  <c r="AU2136" i="1"/>
  <c r="AT2136" i="1"/>
  <c r="AS2136" i="1"/>
  <c r="AR2136" i="1"/>
  <c r="AP2136" i="1"/>
  <c r="AO2136" i="1"/>
  <c r="AN2136" i="1"/>
  <c r="AM2136" i="1"/>
  <c r="AQ2136" i="1" s="1"/>
  <c r="AL2136" i="1"/>
  <c r="AJ2136" i="1"/>
  <c r="AI2136" i="1"/>
  <c r="AH2136" i="1"/>
  <c r="AG2136" i="1"/>
  <c r="AF2136" i="1"/>
  <c r="AE2136" i="1"/>
  <c r="AD2136" i="1"/>
  <c r="AC2136" i="1"/>
  <c r="AU2135" i="1"/>
  <c r="AT2135" i="1"/>
  <c r="AS2135" i="1"/>
  <c r="AR2135" i="1"/>
  <c r="AP2135" i="1"/>
  <c r="AN2135" i="1"/>
  <c r="AM2135" i="1"/>
  <c r="AQ2135" i="1" s="1"/>
  <c r="AL2135" i="1"/>
  <c r="AJ2135" i="1"/>
  <c r="AI2135" i="1"/>
  <c r="AH2135" i="1"/>
  <c r="AG2135" i="1"/>
  <c r="AF2135" i="1"/>
  <c r="AE2135" i="1"/>
  <c r="AD2135" i="1"/>
  <c r="AC2135" i="1"/>
  <c r="AU2134" i="1"/>
  <c r="AT2134" i="1"/>
  <c r="AS2134" i="1"/>
  <c r="AR2134" i="1"/>
  <c r="AP2134" i="1"/>
  <c r="AO2134" i="1"/>
  <c r="AN2134" i="1"/>
  <c r="AM2134" i="1"/>
  <c r="AQ2134" i="1" s="1"/>
  <c r="AL2134" i="1"/>
  <c r="AJ2134" i="1"/>
  <c r="AI2134" i="1"/>
  <c r="AH2134" i="1"/>
  <c r="AG2134" i="1"/>
  <c r="AF2134" i="1"/>
  <c r="AE2134" i="1"/>
  <c r="AD2134" i="1"/>
  <c r="AC2134" i="1"/>
  <c r="AU2133" i="1"/>
  <c r="AT2133" i="1"/>
  <c r="AS2133" i="1"/>
  <c r="AR2133" i="1"/>
  <c r="AP2133" i="1"/>
  <c r="AN2133" i="1"/>
  <c r="AM2133" i="1"/>
  <c r="AQ2133" i="1" s="1"/>
  <c r="AL2133" i="1"/>
  <c r="AJ2133" i="1"/>
  <c r="AI2133" i="1"/>
  <c r="AH2133" i="1"/>
  <c r="AG2133" i="1"/>
  <c r="AF2133" i="1"/>
  <c r="AE2133" i="1"/>
  <c r="AD2133" i="1"/>
  <c r="AC2133" i="1"/>
  <c r="AU2132" i="1"/>
  <c r="AT2132" i="1"/>
  <c r="AS2132" i="1"/>
  <c r="AR2132" i="1"/>
  <c r="AP2132" i="1"/>
  <c r="AO2132" i="1"/>
  <c r="AN2132" i="1"/>
  <c r="AM2132" i="1"/>
  <c r="AQ2132" i="1" s="1"/>
  <c r="AL2132" i="1"/>
  <c r="AJ2132" i="1"/>
  <c r="AI2132" i="1"/>
  <c r="AH2132" i="1"/>
  <c r="AG2132" i="1"/>
  <c r="AF2132" i="1"/>
  <c r="AE2132" i="1"/>
  <c r="AD2132" i="1"/>
  <c r="AC2132" i="1"/>
  <c r="AU2131" i="1"/>
  <c r="AT2131" i="1"/>
  <c r="AS2131" i="1"/>
  <c r="AR2131" i="1"/>
  <c r="AP2131" i="1"/>
  <c r="AN2131" i="1"/>
  <c r="AM2131" i="1"/>
  <c r="AQ2131" i="1" s="1"/>
  <c r="AL2131" i="1"/>
  <c r="AJ2131" i="1"/>
  <c r="AI2131" i="1"/>
  <c r="AH2131" i="1"/>
  <c r="AG2131" i="1"/>
  <c r="AF2131" i="1"/>
  <c r="AE2131" i="1"/>
  <c r="AD2131" i="1"/>
  <c r="AC2131" i="1"/>
  <c r="AU2130" i="1"/>
  <c r="AT2130" i="1"/>
  <c r="AS2130" i="1"/>
  <c r="AR2130" i="1"/>
  <c r="AP2130" i="1"/>
  <c r="AO2130" i="1"/>
  <c r="AN2130" i="1"/>
  <c r="AM2130" i="1"/>
  <c r="AQ2130" i="1" s="1"/>
  <c r="AL2130" i="1"/>
  <c r="AJ2130" i="1"/>
  <c r="AI2130" i="1"/>
  <c r="AH2130" i="1"/>
  <c r="AG2130" i="1"/>
  <c r="AF2130" i="1"/>
  <c r="AE2130" i="1"/>
  <c r="AD2130" i="1"/>
  <c r="AC2130" i="1"/>
  <c r="AU2129" i="1"/>
  <c r="AT2129" i="1"/>
  <c r="AS2129" i="1"/>
  <c r="AR2129" i="1"/>
  <c r="AP2129" i="1"/>
  <c r="AN2129" i="1"/>
  <c r="AM2129" i="1"/>
  <c r="AQ2129" i="1" s="1"/>
  <c r="AL2129" i="1"/>
  <c r="AJ2129" i="1"/>
  <c r="AI2129" i="1"/>
  <c r="AH2129" i="1"/>
  <c r="AG2129" i="1"/>
  <c r="AF2129" i="1"/>
  <c r="AE2129" i="1"/>
  <c r="AD2129" i="1"/>
  <c r="AC2129" i="1"/>
  <c r="AU2128" i="1"/>
  <c r="AT2128" i="1"/>
  <c r="AS2128" i="1"/>
  <c r="AR2128" i="1"/>
  <c r="AP2128" i="1"/>
  <c r="AO2128" i="1"/>
  <c r="AN2128" i="1"/>
  <c r="AM2128" i="1"/>
  <c r="AQ2128" i="1" s="1"/>
  <c r="AL2128" i="1"/>
  <c r="AJ2128" i="1"/>
  <c r="AI2128" i="1"/>
  <c r="AH2128" i="1"/>
  <c r="AG2128" i="1"/>
  <c r="AF2128" i="1"/>
  <c r="AE2128" i="1"/>
  <c r="AD2128" i="1"/>
  <c r="AC2128" i="1"/>
  <c r="AU2127" i="1"/>
  <c r="AT2127" i="1"/>
  <c r="AS2127" i="1"/>
  <c r="AR2127" i="1"/>
  <c r="AP2127" i="1"/>
  <c r="AN2127" i="1"/>
  <c r="AM2127" i="1"/>
  <c r="AQ2127" i="1" s="1"/>
  <c r="AL2127" i="1"/>
  <c r="AJ2127" i="1"/>
  <c r="AI2127" i="1"/>
  <c r="AH2127" i="1"/>
  <c r="AG2127" i="1"/>
  <c r="AF2127" i="1"/>
  <c r="AE2127" i="1"/>
  <c r="AD2127" i="1"/>
  <c r="AC2127" i="1"/>
  <c r="AU2126" i="1"/>
  <c r="AT2126" i="1"/>
  <c r="AS2126" i="1"/>
  <c r="AR2126" i="1"/>
  <c r="AP2126" i="1"/>
  <c r="AO2126" i="1"/>
  <c r="AN2126" i="1"/>
  <c r="AM2126" i="1"/>
  <c r="AQ2126" i="1" s="1"/>
  <c r="AL2126" i="1"/>
  <c r="AJ2126" i="1"/>
  <c r="AI2126" i="1"/>
  <c r="AH2126" i="1"/>
  <c r="AG2126" i="1"/>
  <c r="AF2126" i="1"/>
  <c r="AE2126" i="1"/>
  <c r="AD2126" i="1"/>
  <c r="AC2126" i="1"/>
  <c r="AU2125" i="1"/>
  <c r="AT2125" i="1"/>
  <c r="AS2125" i="1"/>
  <c r="AR2125" i="1"/>
  <c r="AP2125" i="1"/>
  <c r="AN2125" i="1"/>
  <c r="AM2125" i="1"/>
  <c r="AQ2125" i="1" s="1"/>
  <c r="AL2125" i="1"/>
  <c r="AJ2125" i="1"/>
  <c r="AI2125" i="1"/>
  <c r="AH2125" i="1"/>
  <c r="AG2125" i="1"/>
  <c r="AF2125" i="1"/>
  <c r="AE2125" i="1"/>
  <c r="AD2125" i="1"/>
  <c r="AC2125" i="1"/>
  <c r="AU2124" i="1"/>
  <c r="AT2124" i="1"/>
  <c r="AS2124" i="1"/>
  <c r="AR2124" i="1"/>
  <c r="AP2124" i="1"/>
  <c r="AO2124" i="1"/>
  <c r="AN2124" i="1"/>
  <c r="AM2124" i="1"/>
  <c r="AQ2124" i="1" s="1"/>
  <c r="AL2124" i="1"/>
  <c r="AJ2124" i="1"/>
  <c r="AI2124" i="1"/>
  <c r="AH2124" i="1"/>
  <c r="AG2124" i="1"/>
  <c r="AF2124" i="1"/>
  <c r="AE2124" i="1"/>
  <c r="AD2124" i="1"/>
  <c r="AC2124" i="1"/>
  <c r="AU2123" i="1"/>
  <c r="AT2123" i="1"/>
  <c r="AS2123" i="1"/>
  <c r="AR2123" i="1"/>
  <c r="AP2123" i="1"/>
  <c r="AN2123" i="1"/>
  <c r="AM2123" i="1"/>
  <c r="AQ2123" i="1" s="1"/>
  <c r="AL2123" i="1"/>
  <c r="AJ2123" i="1"/>
  <c r="AI2123" i="1"/>
  <c r="AH2123" i="1"/>
  <c r="AG2123" i="1"/>
  <c r="AF2123" i="1"/>
  <c r="AE2123" i="1"/>
  <c r="AD2123" i="1"/>
  <c r="AC2123" i="1"/>
  <c r="AU2122" i="1"/>
  <c r="AT2122" i="1"/>
  <c r="AS2122" i="1"/>
  <c r="AR2122" i="1"/>
  <c r="AP2122" i="1"/>
  <c r="AO2122" i="1"/>
  <c r="AN2122" i="1"/>
  <c r="AM2122" i="1"/>
  <c r="AQ2122" i="1" s="1"/>
  <c r="AL2122" i="1"/>
  <c r="AJ2122" i="1"/>
  <c r="AI2122" i="1"/>
  <c r="AH2122" i="1"/>
  <c r="AG2122" i="1"/>
  <c r="AF2122" i="1"/>
  <c r="AE2122" i="1"/>
  <c r="AD2122" i="1"/>
  <c r="AC2122" i="1"/>
  <c r="AU2121" i="1"/>
  <c r="AT2121" i="1"/>
  <c r="AS2121" i="1"/>
  <c r="AR2121" i="1"/>
  <c r="AP2121" i="1"/>
  <c r="AN2121" i="1"/>
  <c r="AM2121" i="1"/>
  <c r="AQ2121" i="1" s="1"/>
  <c r="AL2121" i="1"/>
  <c r="AJ2121" i="1"/>
  <c r="AI2121" i="1"/>
  <c r="AH2121" i="1"/>
  <c r="AG2121" i="1"/>
  <c r="AF2121" i="1"/>
  <c r="AE2121" i="1"/>
  <c r="AD2121" i="1"/>
  <c r="AC2121" i="1"/>
  <c r="AU2120" i="1"/>
  <c r="AT2120" i="1"/>
  <c r="AS2120" i="1"/>
  <c r="AR2120" i="1"/>
  <c r="AP2120" i="1"/>
  <c r="AO2120" i="1"/>
  <c r="AN2120" i="1"/>
  <c r="AM2120" i="1"/>
  <c r="AQ2120" i="1" s="1"/>
  <c r="AL2120" i="1"/>
  <c r="AJ2120" i="1"/>
  <c r="AI2120" i="1"/>
  <c r="AH2120" i="1"/>
  <c r="AG2120" i="1"/>
  <c r="AF2120" i="1"/>
  <c r="AE2120" i="1"/>
  <c r="AD2120" i="1"/>
  <c r="AC2120" i="1"/>
  <c r="AU2119" i="1"/>
  <c r="AT2119" i="1"/>
  <c r="AS2119" i="1"/>
  <c r="AR2119" i="1"/>
  <c r="AP2119" i="1"/>
  <c r="AN2119" i="1"/>
  <c r="AM2119" i="1"/>
  <c r="AQ2119" i="1" s="1"/>
  <c r="AL2119" i="1"/>
  <c r="AJ2119" i="1"/>
  <c r="AI2119" i="1"/>
  <c r="AH2119" i="1"/>
  <c r="AG2119" i="1"/>
  <c r="AF2119" i="1"/>
  <c r="AE2119" i="1"/>
  <c r="AD2119" i="1"/>
  <c r="AC2119" i="1"/>
  <c r="AU2118" i="1"/>
  <c r="AT2118" i="1"/>
  <c r="AS2118" i="1"/>
  <c r="AR2118" i="1"/>
  <c r="AP2118" i="1"/>
  <c r="AO2118" i="1"/>
  <c r="AN2118" i="1"/>
  <c r="AM2118" i="1"/>
  <c r="AQ2118" i="1" s="1"/>
  <c r="AL2118" i="1"/>
  <c r="AJ2118" i="1"/>
  <c r="AI2118" i="1"/>
  <c r="AH2118" i="1"/>
  <c r="AG2118" i="1"/>
  <c r="AF2118" i="1"/>
  <c r="AE2118" i="1"/>
  <c r="AD2118" i="1"/>
  <c r="AC2118" i="1"/>
  <c r="AU2117" i="1"/>
  <c r="AT2117" i="1"/>
  <c r="AS2117" i="1"/>
  <c r="AR2117" i="1"/>
  <c r="AP2117" i="1"/>
  <c r="AN2117" i="1"/>
  <c r="AM2117" i="1"/>
  <c r="AQ2117" i="1" s="1"/>
  <c r="AL2117" i="1"/>
  <c r="AJ2117" i="1"/>
  <c r="AI2117" i="1"/>
  <c r="AH2117" i="1"/>
  <c r="AG2117" i="1"/>
  <c r="AF2117" i="1"/>
  <c r="AE2117" i="1"/>
  <c r="AD2117" i="1"/>
  <c r="AC2117" i="1"/>
  <c r="AU2116" i="1"/>
  <c r="AT2116" i="1"/>
  <c r="AS2116" i="1"/>
  <c r="AR2116" i="1"/>
  <c r="AP2116" i="1"/>
  <c r="AO2116" i="1"/>
  <c r="AN2116" i="1"/>
  <c r="AM2116" i="1"/>
  <c r="AQ2116" i="1" s="1"/>
  <c r="AL2116" i="1"/>
  <c r="AJ2116" i="1"/>
  <c r="AI2116" i="1"/>
  <c r="AH2116" i="1"/>
  <c r="AG2116" i="1"/>
  <c r="AF2116" i="1"/>
  <c r="AE2116" i="1"/>
  <c r="AD2116" i="1"/>
  <c r="AC2116" i="1"/>
  <c r="AU2115" i="1"/>
  <c r="AT2115" i="1"/>
  <c r="AS2115" i="1"/>
  <c r="AR2115" i="1"/>
  <c r="AP2115" i="1"/>
  <c r="AN2115" i="1"/>
  <c r="AM2115" i="1"/>
  <c r="AQ2115" i="1" s="1"/>
  <c r="AL2115" i="1"/>
  <c r="AJ2115" i="1"/>
  <c r="AI2115" i="1"/>
  <c r="AH2115" i="1"/>
  <c r="AG2115" i="1"/>
  <c r="AF2115" i="1"/>
  <c r="AE2115" i="1"/>
  <c r="AD2115" i="1"/>
  <c r="AC2115" i="1"/>
  <c r="AU2114" i="1"/>
  <c r="AT2114" i="1"/>
  <c r="AS2114" i="1"/>
  <c r="AR2114" i="1"/>
  <c r="AP2114" i="1"/>
  <c r="AO2114" i="1"/>
  <c r="AN2114" i="1"/>
  <c r="AM2114" i="1"/>
  <c r="AQ2114" i="1" s="1"/>
  <c r="AL2114" i="1"/>
  <c r="AJ2114" i="1"/>
  <c r="AI2114" i="1"/>
  <c r="AH2114" i="1"/>
  <c r="AG2114" i="1"/>
  <c r="AF2114" i="1"/>
  <c r="AE2114" i="1"/>
  <c r="AD2114" i="1"/>
  <c r="AC2114" i="1"/>
  <c r="AU2113" i="1"/>
  <c r="AT2113" i="1"/>
  <c r="AS2113" i="1"/>
  <c r="AR2113" i="1"/>
  <c r="AP2113" i="1"/>
  <c r="AN2113" i="1"/>
  <c r="AM2113" i="1"/>
  <c r="AQ2113" i="1" s="1"/>
  <c r="AL2113" i="1"/>
  <c r="AJ2113" i="1"/>
  <c r="AI2113" i="1"/>
  <c r="AH2113" i="1"/>
  <c r="AG2113" i="1"/>
  <c r="AF2113" i="1"/>
  <c r="AE2113" i="1"/>
  <c r="AD2113" i="1"/>
  <c r="AC2113" i="1"/>
  <c r="AU2112" i="1"/>
  <c r="AT2112" i="1"/>
  <c r="AS2112" i="1"/>
  <c r="AR2112" i="1"/>
  <c r="AP2112" i="1"/>
  <c r="AO2112" i="1"/>
  <c r="AN2112" i="1"/>
  <c r="AM2112" i="1"/>
  <c r="AQ2112" i="1" s="1"/>
  <c r="AL2112" i="1"/>
  <c r="AJ2112" i="1"/>
  <c r="AI2112" i="1"/>
  <c r="AH2112" i="1"/>
  <c r="AG2112" i="1"/>
  <c r="AF2112" i="1"/>
  <c r="AE2112" i="1"/>
  <c r="AD2112" i="1"/>
  <c r="AC2112" i="1"/>
  <c r="AU2111" i="1"/>
  <c r="AT2111" i="1"/>
  <c r="AS2111" i="1"/>
  <c r="AR2111" i="1"/>
  <c r="AP2111" i="1"/>
  <c r="AN2111" i="1"/>
  <c r="AM2111" i="1"/>
  <c r="AQ2111" i="1" s="1"/>
  <c r="AL2111" i="1"/>
  <c r="AJ2111" i="1"/>
  <c r="AI2111" i="1"/>
  <c r="AH2111" i="1"/>
  <c r="AG2111" i="1"/>
  <c r="AF2111" i="1"/>
  <c r="AE2111" i="1"/>
  <c r="AD2111" i="1"/>
  <c r="AC2111" i="1"/>
  <c r="AU2110" i="1"/>
  <c r="AT2110" i="1"/>
  <c r="AS2110" i="1"/>
  <c r="AR2110" i="1"/>
  <c r="AP2110" i="1"/>
  <c r="AO2110" i="1"/>
  <c r="AN2110" i="1"/>
  <c r="AM2110" i="1"/>
  <c r="AQ2110" i="1" s="1"/>
  <c r="AL2110" i="1"/>
  <c r="AJ2110" i="1"/>
  <c r="AI2110" i="1"/>
  <c r="AH2110" i="1"/>
  <c r="AG2110" i="1"/>
  <c r="AF2110" i="1"/>
  <c r="AE2110" i="1"/>
  <c r="AD2110" i="1"/>
  <c r="AC2110" i="1"/>
  <c r="AU2109" i="1"/>
  <c r="AT2109" i="1"/>
  <c r="AS2109" i="1"/>
  <c r="AR2109" i="1"/>
  <c r="AP2109" i="1"/>
  <c r="AN2109" i="1"/>
  <c r="AM2109" i="1"/>
  <c r="AQ2109" i="1" s="1"/>
  <c r="AL2109" i="1"/>
  <c r="AJ2109" i="1"/>
  <c r="AI2109" i="1"/>
  <c r="AH2109" i="1"/>
  <c r="AG2109" i="1"/>
  <c r="AF2109" i="1"/>
  <c r="AE2109" i="1"/>
  <c r="AD2109" i="1"/>
  <c r="AC2109" i="1"/>
  <c r="AU2108" i="1"/>
  <c r="AT2108" i="1"/>
  <c r="AS2108" i="1"/>
  <c r="AR2108" i="1"/>
  <c r="AP2108" i="1"/>
  <c r="AO2108" i="1"/>
  <c r="AN2108" i="1"/>
  <c r="AM2108" i="1"/>
  <c r="AQ2108" i="1" s="1"/>
  <c r="AL2108" i="1"/>
  <c r="AJ2108" i="1"/>
  <c r="AI2108" i="1"/>
  <c r="AH2108" i="1"/>
  <c r="AG2108" i="1"/>
  <c r="AF2108" i="1"/>
  <c r="AE2108" i="1"/>
  <c r="AD2108" i="1"/>
  <c r="AC2108" i="1"/>
  <c r="AU2107" i="1"/>
  <c r="AT2107" i="1"/>
  <c r="AS2107" i="1"/>
  <c r="AR2107" i="1"/>
  <c r="AP2107" i="1"/>
  <c r="AN2107" i="1"/>
  <c r="AM2107" i="1"/>
  <c r="AQ2107" i="1" s="1"/>
  <c r="AL2107" i="1"/>
  <c r="AJ2107" i="1"/>
  <c r="AI2107" i="1"/>
  <c r="AH2107" i="1"/>
  <c r="AG2107" i="1"/>
  <c r="AF2107" i="1"/>
  <c r="AE2107" i="1"/>
  <c r="AD2107" i="1"/>
  <c r="AC2107" i="1"/>
  <c r="AU2106" i="1"/>
  <c r="AT2106" i="1"/>
  <c r="AS2106" i="1"/>
  <c r="AR2106" i="1"/>
  <c r="AP2106" i="1"/>
  <c r="AO2106" i="1"/>
  <c r="AN2106" i="1"/>
  <c r="AM2106" i="1"/>
  <c r="AQ2106" i="1" s="1"/>
  <c r="AL2106" i="1"/>
  <c r="AJ2106" i="1"/>
  <c r="AI2106" i="1"/>
  <c r="AH2106" i="1"/>
  <c r="AG2106" i="1"/>
  <c r="AF2106" i="1"/>
  <c r="AE2106" i="1"/>
  <c r="AD2106" i="1"/>
  <c r="AC2106" i="1"/>
  <c r="AU2105" i="1"/>
  <c r="AT2105" i="1"/>
  <c r="AS2105" i="1"/>
  <c r="AR2105" i="1"/>
  <c r="AP2105" i="1"/>
  <c r="AN2105" i="1"/>
  <c r="AM2105" i="1"/>
  <c r="AQ2105" i="1" s="1"/>
  <c r="AL2105" i="1"/>
  <c r="AJ2105" i="1"/>
  <c r="AI2105" i="1"/>
  <c r="AH2105" i="1"/>
  <c r="AG2105" i="1"/>
  <c r="AF2105" i="1"/>
  <c r="AE2105" i="1"/>
  <c r="AD2105" i="1"/>
  <c r="AC2105" i="1"/>
  <c r="AU2104" i="1"/>
  <c r="AT2104" i="1"/>
  <c r="AS2104" i="1"/>
  <c r="AR2104" i="1"/>
  <c r="AP2104" i="1"/>
  <c r="AO2104" i="1"/>
  <c r="AN2104" i="1"/>
  <c r="AM2104" i="1"/>
  <c r="AQ2104" i="1" s="1"/>
  <c r="AL2104" i="1"/>
  <c r="AJ2104" i="1"/>
  <c r="AI2104" i="1"/>
  <c r="AH2104" i="1"/>
  <c r="AG2104" i="1"/>
  <c r="AF2104" i="1"/>
  <c r="AE2104" i="1"/>
  <c r="AD2104" i="1"/>
  <c r="AC2104" i="1"/>
  <c r="AU2103" i="1"/>
  <c r="AT2103" i="1"/>
  <c r="AS2103" i="1"/>
  <c r="AR2103" i="1"/>
  <c r="AP2103" i="1"/>
  <c r="AN2103" i="1"/>
  <c r="AM2103" i="1"/>
  <c r="AQ2103" i="1" s="1"/>
  <c r="AL2103" i="1"/>
  <c r="AJ2103" i="1"/>
  <c r="AI2103" i="1"/>
  <c r="AH2103" i="1"/>
  <c r="AG2103" i="1"/>
  <c r="AF2103" i="1"/>
  <c r="AE2103" i="1"/>
  <c r="AD2103" i="1"/>
  <c r="AC2103" i="1"/>
  <c r="AU2102" i="1"/>
  <c r="AT2102" i="1"/>
  <c r="AS2102" i="1"/>
  <c r="AR2102" i="1"/>
  <c r="AP2102" i="1"/>
  <c r="AO2102" i="1"/>
  <c r="AN2102" i="1"/>
  <c r="AM2102" i="1"/>
  <c r="AQ2102" i="1" s="1"/>
  <c r="AL2102" i="1"/>
  <c r="AJ2102" i="1"/>
  <c r="AI2102" i="1"/>
  <c r="AH2102" i="1"/>
  <c r="AG2102" i="1"/>
  <c r="AF2102" i="1"/>
  <c r="AE2102" i="1"/>
  <c r="AD2102" i="1"/>
  <c r="AC2102" i="1"/>
  <c r="AU2101" i="1"/>
  <c r="AT2101" i="1"/>
  <c r="AS2101" i="1"/>
  <c r="AR2101" i="1"/>
  <c r="AP2101" i="1"/>
  <c r="AN2101" i="1"/>
  <c r="AM2101" i="1"/>
  <c r="AQ2101" i="1" s="1"/>
  <c r="AL2101" i="1"/>
  <c r="AJ2101" i="1"/>
  <c r="AI2101" i="1"/>
  <c r="AH2101" i="1"/>
  <c r="AG2101" i="1"/>
  <c r="AF2101" i="1"/>
  <c r="AE2101" i="1"/>
  <c r="AD2101" i="1"/>
  <c r="AC2101" i="1"/>
  <c r="AU2100" i="1"/>
  <c r="AT2100" i="1"/>
  <c r="AS2100" i="1"/>
  <c r="AR2100" i="1"/>
  <c r="AP2100" i="1"/>
  <c r="AO2100" i="1"/>
  <c r="AN2100" i="1"/>
  <c r="AM2100" i="1"/>
  <c r="AQ2100" i="1" s="1"/>
  <c r="AL2100" i="1"/>
  <c r="AJ2100" i="1"/>
  <c r="AI2100" i="1"/>
  <c r="AH2100" i="1"/>
  <c r="AG2100" i="1"/>
  <c r="AF2100" i="1"/>
  <c r="AE2100" i="1"/>
  <c r="AD2100" i="1"/>
  <c r="AC2100" i="1"/>
  <c r="AU2099" i="1"/>
  <c r="AT2099" i="1"/>
  <c r="AS2099" i="1"/>
  <c r="AR2099" i="1"/>
  <c r="AP2099" i="1"/>
  <c r="AN2099" i="1"/>
  <c r="AM2099" i="1"/>
  <c r="AQ2099" i="1" s="1"/>
  <c r="AL2099" i="1"/>
  <c r="AJ2099" i="1"/>
  <c r="AI2099" i="1"/>
  <c r="AH2099" i="1"/>
  <c r="AG2099" i="1"/>
  <c r="AF2099" i="1"/>
  <c r="AE2099" i="1"/>
  <c r="AD2099" i="1"/>
  <c r="AC2099" i="1"/>
  <c r="AU2098" i="1"/>
  <c r="AT2098" i="1"/>
  <c r="AS2098" i="1"/>
  <c r="AR2098" i="1"/>
  <c r="AP2098" i="1"/>
  <c r="AO2098" i="1"/>
  <c r="AN2098" i="1"/>
  <c r="AM2098" i="1"/>
  <c r="AQ2098" i="1" s="1"/>
  <c r="AL2098" i="1"/>
  <c r="AJ2098" i="1"/>
  <c r="AI2098" i="1"/>
  <c r="AH2098" i="1"/>
  <c r="AG2098" i="1"/>
  <c r="AF2098" i="1"/>
  <c r="AE2098" i="1"/>
  <c r="AD2098" i="1"/>
  <c r="AC2098" i="1"/>
  <c r="AU2097" i="1"/>
  <c r="AT2097" i="1"/>
  <c r="AS2097" i="1"/>
  <c r="AR2097" i="1"/>
  <c r="AP2097" i="1"/>
  <c r="AN2097" i="1"/>
  <c r="AM2097" i="1"/>
  <c r="AQ2097" i="1" s="1"/>
  <c r="AL2097" i="1"/>
  <c r="AJ2097" i="1"/>
  <c r="AI2097" i="1"/>
  <c r="AH2097" i="1"/>
  <c r="AG2097" i="1"/>
  <c r="AF2097" i="1"/>
  <c r="AE2097" i="1"/>
  <c r="AD2097" i="1"/>
  <c r="AC2097" i="1"/>
  <c r="AU2096" i="1"/>
  <c r="AT2096" i="1"/>
  <c r="AS2096" i="1"/>
  <c r="AR2096" i="1"/>
  <c r="AP2096" i="1"/>
  <c r="AO2096" i="1"/>
  <c r="AN2096" i="1"/>
  <c r="AM2096" i="1"/>
  <c r="AQ2096" i="1" s="1"/>
  <c r="AL2096" i="1"/>
  <c r="AJ2096" i="1"/>
  <c r="AI2096" i="1"/>
  <c r="AH2096" i="1"/>
  <c r="AG2096" i="1"/>
  <c r="AF2096" i="1"/>
  <c r="AE2096" i="1"/>
  <c r="AD2096" i="1"/>
  <c r="AC2096" i="1"/>
  <c r="AU2095" i="1"/>
  <c r="AT2095" i="1"/>
  <c r="AS2095" i="1"/>
  <c r="AR2095" i="1"/>
  <c r="AP2095" i="1"/>
  <c r="AN2095" i="1"/>
  <c r="AM2095" i="1"/>
  <c r="AQ2095" i="1" s="1"/>
  <c r="AL2095" i="1"/>
  <c r="AJ2095" i="1"/>
  <c r="AI2095" i="1"/>
  <c r="AH2095" i="1"/>
  <c r="AG2095" i="1"/>
  <c r="AF2095" i="1"/>
  <c r="AE2095" i="1"/>
  <c r="AD2095" i="1"/>
  <c r="AC2095" i="1"/>
  <c r="AU2094" i="1"/>
  <c r="AT2094" i="1"/>
  <c r="AS2094" i="1"/>
  <c r="AR2094" i="1"/>
  <c r="AP2094" i="1"/>
  <c r="AO2094" i="1"/>
  <c r="AN2094" i="1"/>
  <c r="AM2094" i="1"/>
  <c r="AQ2094" i="1" s="1"/>
  <c r="AL2094" i="1"/>
  <c r="AJ2094" i="1"/>
  <c r="AI2094" i="1"/>
  <c r="AH2094" i="1"/>
  <c r="AG2094" i="1"/>
  <c r="AF2094" i="1"/>
  <c r="AE2094" i="1"/>
  <c r="AD2094" i="1"/>
  <c r="AC2094" i="1"/>
  <c r="AU2093" i="1"/>
  <c r="AT2093" i="1"/>
  <c r="AS2093" i="1"/>
  <c r="AR2093" i="1"/>
  <c r="AP2093" i="1"/>
  <c r="AN2093" i="1"/>
  <c r="AM2093" i="1"/>
  <c r="AQ2093" i="1" s="1"/>
  <c r="AL2093" i="1"/>
  <c r="AJ2093" i="1"/>
  <c r="AI2093" i="1"/>
  <c r="AH2093" i="1"/>
  <c r="AG2093" i="1"/>
  <c r="AF2093" i="1"/>
  <c r="AE2093" i="1"/>
  <c r="AD2093" i="1"/>
  <c r="AC2093" i="1"/>
  <c r="AU2092" i="1"/>
  <c r="AT2092" i="1"/>
  <c r="AS2092" i="1"/>
  <c r="AR2092" i="1"/>
  <c r="AP2092" i="1"/>
  <c r="AO2092" i="1"/>
  <c r="AN2092" i="1"/>
  <c r="AM2092" i="1"/>
  <c r="AQ2092" i="1" s="1"/>
  <c r="AL2092" i="1"/>
  <c r="AJ2092" i="1"/>
  <c r="AI2092" i="1"/>
  <c r="AH2092" i="1"/>
  <c r="AG2092" i="1"/>
  <c r="AF2092" i="1"/>
  <c r="AE2092" i="1"/>
  <c r="AD2092" i="1"/>
  <c r="AC2092" i="1"/>
  <c r="AU2091" i="1"/>
  <c r="AT2091" i="1"/>
  <c r="AS2091" i="1"/>
  <c r="AR2091" i="1"/>
  <c r="AP2091" i="1"/>
  <c r="AN2091" i="1"/>
  <c r="AM2091" i="1"/>
  <c r="AQ2091" i="1" s="1"/>
  <c r="AL2091" i="1"/>
  <c r="AJ2091" i="1"/>
  <c r="AI2091" i="1"/>
  <c r="AH2091" i="1"/>
  <c r="AG2091" i="1"/>
  <c r="AF2091" i="1"/>
  <c r="AE2091" i="1"/>
  <c r="AD2091" i="1"/>
  <c r="AC2091" i="1"/>
  <c r="AU2090" i="1"/>
  <c r="AT2090" i="1"/>
  <c r="AS2090" i="1"/>
  <c r="AR2090" i="1"/>
  <c r="AP2090" i="1"/>
  <c r="AO2090" i="1"/>
  <c r="AN2090" i="1"/>
  <c r="AM2090" i="1"/>
  <c r="AQ2090" i="1" s="1"/>
  <c r="AL2090" i="1"/>
  <c r="AJ2090" i="1"/>
  <c r="AI2090" i="1"/>
  <c r="AH2090" i="1"/>
  <c r="AG2090" i="1"/>
  <c r="AF2090" i="1"/>
  <c r="AE2090" i="1"/>
  <c r="AD2090" i="1"/>
  <c r="AC2090" i="1"/>
  <c r="AU2089" i="1"/>
  <c r="AT2089" i="1"/>
  <c r="AS2089" i="1"/>
  <c r="AR2089" i="1"/>
  <c r="AP2089" i="1"/>
  <c r="AN2089" i="1"/>
  <c r="AM2089" i="1"/>
  <c r="AQ2089" i="1" s="1"/>
  <c r="AL2089" i="1"/>
  <c r="AJ2089" i="1"/>
  <c r="AI2089" i="1"/>
  <c r="AH2089" i="1"/>
  <c r="AG2089" i="1"/>
  <c r="AF2089" i="1"/>
  <c r="AE2089" i="1"/>
  <c r="AD2089" i="1"/>
  <c r="AC2089" i="1"/>
  <c r="AU2088" i="1"/>
  <c r="AT2088" i="1"/>
  <c r="AS2088" i="1"/>
  <c r="AR2088" i="1"/>
  <c r="AP2088" i="1"/>
  <c r="AO2088" i="1"/>
  <c r="AN2088" i="1"/>
  <c r="AM2088" i="1"/>
  <c r="AQ2088" i="1" s="1"/>
  <c r="AL2088" i="1"/>
  <c r="AJ2088" i="1"/>
  <c r="AI2088" i="1"/>
  <c r="AH2088" i="1"/>
  <c r="AG2088" i="1"/>
  <c r="AF2088" i="1"/>
  <c r="AE2088" i="1"/>
  <c r="AD2088" i="1"/>
  <c r="AC2088" i="1"/>
  <c r="AU2087" i="1"/>
  <c r="AT2087" i="1"/>
  <c r="AS2087" i="1"/>
  <c r="AR2087" i="1"/>
  <c r="AP2087" i="1"/>
  <c r="AN2087" i="1"/>
  <c r="AM2087" i="1"/>
  <c r="AQ2087" i="1" s="1"/>
  <c r="AL2087" i="1"/>
  <c r="AJ2087" i="1"/>
  <c r="AI2087" i="1"/>
  <c r="AH2087" i="1"/>
  <c r="AG2087" i="1"/>
  <c r="AF2087" i="1"/>
  <c r="AE2087" i="1"/>
  <c r="AD2087" i="1"/>
  <c r="AC2087" i="1"/>
  <c r="AU2086" i="1"/>
  <c r="AT2086" i="1"/>
  <c r="AS2086" i="1"/>
  <c r="AR2086" i="1"/>
  <c r="AP2086" i="1"/>
  <c r="AO2086" i="1"/>
  <c r="AN2086" i="1"/>
  <c r="AM2086" i="1"/>
  <c r="AQ2086" i="1" s="1"/>
  <c r="AL2086" i="1"/>
  <c r="AJ2086" i="1"/>
  <c r="AI2086" i="1"/>
  <c r="AH2086" i="1"/>
  <c r="AG2086" i="1"/>
  <c r="AF2086" i="1"/>
  <c r="AE2086" i="1"/>
  <c r="AD2086" i="1"/>
  <c r="AC2086" i="1"/>
  <c r="AU2085" i="1"/>
  <c r="AT2085" i="1"/>
  <c r="AS2085" i="1"/>
  <c r="AR2085" i="1"/>
  <c r="AP2085" i="1"/>
  <c r="AN2085" i="1"/>
  <c r="AM2085" i="1"/>
  <c r="AQ2085" i="1" s="1"/>
  <c r="AL2085" i="1"/>
  <c r="AJ2085" i="1"/>
  <c r="AI2085" i="1"/>
  <c r="AH2085" i="1"/>
  <c r="AG2085" i="1"/>
  <c r="AF2085" i="1"/>
  <c r="AE2085" i="1"/>
  <c r="AD2085" i="1"/>
  <c r="AC2085" i="1"/>
  <c r="AU2084" i="1"/>
  <c r="AT2084" i="1"/>
  <c r="AS2084" i="1"/>
  <c r="AR2084" i="1"/>
  <c r="AP2084" i="1"/>
  <c r="AO2084" i="1"/>
  <c r="AN2084" i="1"/>
  <c r="AM2084" i="1"/>
  <c r="AQ2084" i="1" s="1"/>
  <c r="AL2084" i="1"/>
  <c r="AJ2084" i="1"/>
  <c r="AI2084" i="1"/>
  <c r="AH2084" i="1"/>
  <c r="AG2084" i="1"/>
  <c r="AF2084" i="1"/>
  <c r="AE2084" i="1"/>
  <c r="AD2084" i="1"/>
  <c r="AC2084" i="1"/>
  <c r="AU2083" i="1"/>
  <c r="AT2083" i="1"/>
  <c r="AS2083" i="1"/>
  <c r="AR2083" i="1"/>
  <c r="AP2083" i="1"/>
  <c r="AN2083" i="1"/>
  <c r="AM2083" i="1"/>
  <c r="AQ2083" i="1" s="1"/>
  <c r="AL2083" i="1"/>
  <c r="AJ2083" i="1"/>
  <c r="AI2083" i="1"/>
  <c r="AH2083" i="1"/>
  <c r="AG2083" i="1"/>
  <c r="AF2083" i="1"/>
  <c r="AE2083" i="1"/>
  <c r="AD2083" i="1"/>
  <c r="AC2083" i="1"/>
  <c r="AU2082" i="1"/>
  <c r="AT2082" i="1"/>
  <c r="AS2082" i="1"/>
  <c r="AR2082" i="1"/>
  <c r="AP2082" i="1"/>
  <c r="AO2082" i="1"/>
  <c r="AN2082" i="1"/>
  <c r="AM2082" i="1"/>
  <c r="AQ2082" i="1" s="1"/>
  <c r="AL2082" i="1"/>
  <c r="AJ2082" i="1"/>
  <c r="AI2082" i="1"/>
  <c r="AH2082" i="1"/>
  <c r="AG2082" i="1"/>
  <c r="AF2082" i="1"/>
  <c r="AE2082" i="1"/>
  <c r="AD2082" i="1"/>
  <c r="AC2082" i="1"/>
  <c r="AU2081" i="1"/>
  <c r="AT2081" i="1"/>
  <c r="AS2081" i="1"/>
  <c r="AR2081" i="1"/>
  <c r="AP2081" i="1"/>
  <c r="AN2081" i="1"/>
  <c r="AM2081" i="1"/>
  <c r="AQ2081" i="1" s="1"/>
  <c r="AL2081" i="1"/>
  <c r="AJ2081" i="1"/>
  <c r="AI2081" i="1"/>
  <c r="AH2081" i="1"/>
  <c r="AG2081" i="1"/>
  <c r="AF2081" i="1"/>
  <c r="AE2081" i="1"/>
  <c r="AD2081" i="1"/>
  <c r="AC2081" i="1"/>
  <c r="AU2080" i="1"/>
  <c r="AT2080" i="1"/>
  <c r="AS2080" i="1"/>
  <c r="AR2080" i="1"/>
  <c r="AP2080" i="1"/>
  <c r="AO2080" i="1"/>
  <c r="AN2080" i="1"/>
  <c r="AM2080" i="1"/>
  <c r="AQ2080" i="1" s="1"/>
  <c r="AL2080" i="1"/>
  <c r="AJ2080" i="1"/>
  <c r="AI2080" i="1"/>
  <c r="AH2080" i="1"/>
  <c r="AG2080" i="1"/>
  <c r="AF2080" i="1"/>
  <c r="AE2080" i="1"/>
  <c r="AD2080" i="1"/>
  <c r="AC2080" i="1"/>
  <c r="AU2079" i="1"/>
  <c r="AT2079" i="1"/>
  <c r="AS2079" i="1"/>
  <c r="AR2079" i="1"/>
  <c r="AP2079" i="1"/>
  <c r="AN2079" i="1"/>
  <c r="AM2079" i="1"/>
  <c r="AQ2079" i="1" s="1"/>
  <c r="AL2079" i="1"/>
  <c r="AJ2079" i="1"/>
  <c r="AI2079" i="1"/>
  <c r="AH2079" i="1"/>
  <c r="AG2079" i="1"/>
  <c r="AF2079" i="1"/>
  <c r="AE2079" i="1"/>
  <c r="AD2079" i="1"/>
  <c r="AC2079" i="1"/>
  <c r="AU2078" i="1"/>
  <c r="AT2078" i="1"/>
  <c r="AS2078" i="1"/>
  <c r="AR2078" i="1"/>
  <c r="AP2078" i="1"/>
  <c r="AO2078" i="1"/>
  <c r="AN2078" i="1"/>
  <c r="AM2078" i="1"/>
  <c r="AQ2078" i="1" s="1"/>
  <c r="AL2078" i="1"/>
  <c r="AJ2078" i="1"/>
  <c r="AI2078" i="1"/>
  <c r="AH2078" i="1"/>
  <c r="AG2078" i="1"/>
  <c r="AF2078" i="1"/>
  <c r="AE2078" i="1"/>
  <c r="AD2078" i="1"/>
  <c r="AC2078" i="1"/>
  <c r="AU2077" i="1"/>
  <c r="AT2077" i="1"/>
  <c r="AS2077" i="1"/>
  <c r="AR2077" i="1"/>
  <c r="AP2077" i="1"/>
  <c r="AN2077" i="1"/>
  <c r="AM2077" i="1"/>
  <c r="AQ2077" i="1" s="1"/>
  <c r="AL2077" i="1"/>
  <c r="AJ2077" i="1"/>
  <c r="AI2077" i="1"/>
  <c r="AH2077" i="1"/>
  <c r="AG2077" i="1"/>
  <c r="AF2077" i="1"/>
  <c r="AE2077" i="1"/>
  <c r="AD2077" i="1"/>
  <c r="AC2077" i="1"/>
  <c r="AU2076" i="1"/>
  <c r="AT2076" i="1"/>
  <c r="AS2076" i="1"/>
  <c r="AR2076" i="1"/>
  <c r="AP2076" i="1"/>
  <c r="AO2076" i="1"/>
  <c r="AN2076" i="1"/>
  <c r="AM2076" i="1"/>
  <c r="AQ2076" i="1" s="1"/>
  <c r="AL2076" i="1"/>
  <c r="AJ2076" i="1"/>
  <c r="AI2076" i="1"/>
  <c r="AH2076" i="1"/>
  <c r="AG2076" i="1"/>
  <c r="AF2076" i="1"/>
  <c r="AE2076" i="1"/>
  <c r="AD2076" i="1"/>
  <c r="AC2076" i="1"/>
  <c r="AU2075" i="1"/>
  <c r="AT2075" i="1"/>
  <c r="AS2075" i="1"/>
  <c r="AR2075" i="1"/>
  <c r="AP2075" i="1"/>
  <c r="AN2075" i="1"/>
  <c r="AM2075" i="1"/>
  <c r="AQ2075" i="1" s="1"/>
  <c r="AL2075" i="1"/>
  <c r="AJ2075" i="1"/>
  <c r="AI2075" i="1"/>
  <c r="AH2075" i="1"/>
  <c r="AG2075" i="1"/>
  <c r="AF2075" i="1"/>
  <c r="AE2075" i="1"/>
  <c r="AD2075" i="1"/>
  <c r="AC2075" i="1"/>
  <c r="AU2074" i="1"/>
  <c r="AT2074" i="1"/>
  <c r="AS2074" i="1"/>
  <c r="AR2074" i="1"/>
  <c r="AP2074" i="1"/>
  <c r="AO2074" i="1"/>
  <c r="AN2074" i="1"/>
  <c r="AM2074" i="1"/>
  <c r="AQ2074" i="1" s="1"/>
  <c r="AL2074" i="1"/>
  <c r="AJ2074" i="1"/>
  <c r="AI2074" i="1"/>
  <c r="AH2074" i="1"/>
  <c r="AG2074" i="1"/>
  <c r="AF2074" i="1"/>
  <c r="AE2074" i="1"/>
  <c r="AD2074" i="1"/>
  <c r="AC2074" i="1"/>
  <c r="AU2073" i="1"/>
  <c r="AT2073" i="1"/>
  <c r="AS2073" i="1"/>
  <c r="AR2073" i="1"/>
  <c r="AP2073" i="1"/>
  <c r="AN2073" i="1"/>
  <c r="AM2073" i="1"/>
  <c r="AQ2073" i="1" s="1"/>
  <c r="AL2073" i="1"/>
  <c r="AJ2073" i="1"/>
  <c r="AI2073" i="1"/>
  <c r="AH2073" i="1"/>
  <c r="AG2073" i="1"/>
  <c r="AF2073" i="1"/>
  <c r="AE2073" i="1"/>
  <c r="AD2073" i="1"/>
  <c r="AC2073" i="1"/>
  <c r="AU2072" i="1"/>
  <c r="AT2072" i="1"/>
  <c r="AS2072" i="1"/>
  <c r="AR2072" i="1"/>
  <c r="AP2072" i="1"/>
  <c r="AO2072" i="1"/>
  <c r="AN2072" i="1"/>
  <c r="AM2072" i="1"/>
  <c r="AQ2072" i="1" s="1"/>
  <c r="AL2072" i="1"/>
  <c r="AJ2072" i="1"/>
  <c r="AI2072" i="1"/>
  <c r="AH2072" i="1"/>
  <c r="AG2072" i="1"/>
  <c r="AF2072" i="1"/>
  <c r="AE2072" i="1"/>
  <c r="AD2072" i="1"/>
  <c r="AC2072" i="1"/>
  <c r="AU2071" i="1"/>
  <c r="AT2071" i="1"/>
  <c r="AS2071" i="1"/>
  <c r="AR2071" i="1"/>
  <c r="AP2071" i="1"/>
  <c r="AN2071" i="1"/>
  <c r="AM2071" i="1"/>
  <c r="AQ2071" i="1" s="1"/>
  <c r="AL2071" i="1"/>
  <c r="AJ2071" i="1"/>
  <c r="AI2071" i="1"/>
  <c r="AH2071" i="1"/>
  <c r="AG2071" i="1"/>
  <c r="AF2071" i="1"/>
  <c r="AE2071" i="1"/>
  <c r="AD2071" i="1"/>
  <c r="AC2071" i="1"/>
  <c r="AU2070" i="1"/>
  <c r="AT2070" i="1"/>
  <c r="AS2070" i="1"/>
  <c r="AR2070" i="1"/>
  <c r="AP2070" i="1"/>
  <c r="AO2070" i="1"/>
  <c r="AN2070" i="1"/>
  <c r="AM2070" i="1"/>
  <c r="AQ2070" i="1" s="1"/>
  <c r="AL2070" i="1"/>
  <c r="AJ2070" i="1"/>
  <c r="AI2070" i="1"/>
  <c r="AH2070" i="1"/>
  <c r="AG2070" i="1"/>
  <c r="AF2070" i="1"/>
  <c r="AE2070" i="1"/>
  <c r="AD2070" i="1"/>
  <c r="AC2070" i="1"/>
  <c r="AU2069" i="1"/>
  <c r="AT2069" i="1"/>
  <c r="AS2069" i="1"/>
  <c r="AR2069" i="1"/>
  <c r="AP2069" i="1"/>
  <c r="AN2069" i="1"/>
  <c r="AM2069" i="1"/>
  <c r="AQ2069" i="1" s="1"/>
  <c r="AL2069" i="1"/>
  <c r="AJ2069" i="1"/>
  <c r="AI2069" i="1"/>
  <c r="AH2069" i="1"/>
  <c r="AG2069" i="1"/>
  <c r="AF2069" i="1"/>
  <c r="AE2069" i="1"/>
  <c r="AD2069" i="1"/>
  <c r="AC2069" i="1"/>
  <c r="AU2068" i="1"/>
  <c r="AT2068" i="1"/>
  <c r="AS2068" i="1"/>
  <c r="AR2068" i="1"/>
  <c r="AP2068" i="1"/>
  <c r="AO2068" i="1"/>
  <c r="AN2068" i="1"/>
  <c r="AM2068" i="1"/>
  <c r="AQ2068" i="1" s="1"/>
  <c r="AL2068" i="1"/>
  <c r="AJ2068" i="1"/>
  <c r="AI2068" i="1"/>
  <c r="AH2068" i="1"/>
  <c r="AG2068" i="1"/>
  <c r="AF2068" i="1"/>
  <c r="AE2068" i="1"/>
  <c r="AD2068" i="1"/>
  <c r="AC2068" i="1"/>
  <c r="AU2067" i="1"/>
  <c r="AT2067" i="1"/>
  <c r="AS2067" i="1"/>
  <c r="AR2067" i="1"/>
  <c r="AP2067" i="1"/>
  <c r="AN2067" i="1"/>
  <c r="AM2067" i="1"/>
  <c r="AQ2067" i="1" s="1"/>
  <c r="AL2067" i="1"/>
  <c r="AJ2067" i="1"/>
  <c r="AI2067" i="1"/>
  <c r="AH2067" i="1"/>
  <c r="AG2067" i="1"/>
  <c r="AF2067" i="1"/>
  <c r="AE2067" i="1"/>
  <c r="AD2067" i="1"/>
  <c r="AC2067" i="1"/>
  <c r="AU2066" i="1"/>
  <c r="AT2066" i="1"/>
  <c r="AS2066" i="1"/>
  <c r="AR2066" i="1"/>
  <c r="AP2066" i="1"/>
  <c r="AO2066" i="1"/>
  <c r="AN2066" i="1"/>
  <c r="AM2066" i="1"/>
  <c r="AQ2066" i="1" s="1"/>
  <c r="AL2066" i="1"/>
  <c r="AJ2066" i="1"/>
  <c r="AI2066" i="1"/>
  <c r="AH2066" i="1"/>
  <c r="AG2066" i="1"/>
  <c r="AF2066" i="1"/>
  <c r="AE2066" i="1"/>
  <c r="AD2066" i="1"/>
  <c r="AC2066" i="1"/>
  <c r="AU2065" i="1"/>
  <c r="AT2065" i="1"/>
  <c r="AS2065" i="1"/>
  <c r="AR2065" i="1"/>
  <c r="AP2065" i="1"/>
  <c r="AN2065" i="1"/>
  <c r="AM2065" i="1"/>
  <c r="AQ2065" i="1" s="1"/>
  <c r="AL2065" i="1"/>
  <c r="AJ2065" i="1"/>
  <c r="AI2065" i="1"/>
  <c r="AH2065" i="1"/>
  <c r="AG2065" i="1"/>
  <c r="AF2065" i="1"/>
  <c r="AE2065" i="1"/>
  <c r="AD2065" i="1"/>
  <c r="AC2065" i="1"/>
  <c r="AU2064" i="1"/>
  <c r="AT2064" i="1"/>
  <c r="AS2064" i="1"/>
  <c r="AR2064" i="1"/>
  <c r="AP2064" i="1"/>
  <c r="AO2064" i="1"/>
  <c r="AN2064" i="1"/>
  <c r="AM2064" i="1"/>
  <c r="AQ2064" i="1" s="1"/>
  <c r="AL2064" i="1"/>
  <c r="AJ2064" i="1"/>
  <c r="AI2064" i="1"/>
  <c r="AH2064" i="1"/>
  <c r="AG2064" i="1"/>
  <c r="AF2064" i="1"/>
  <c r="AE2064" i="1"/>
  <c r="AD2064" i="1"/>
  <c r="AC2064" i="1"/>
  <c r="AU2063" i="1"/>
  <c r="AT2063" i="1"/>
  <c r="AS2063" i="1"/>
  <c r="AR2063" i="1"/>
  <c r="AP2063" i="1"/>
  <c r="AN2063" i="1"/>
  <c r="AM2063" i="1"/>
  <c r="AQ2063" i="1" s="1"/>
  <c r="AL2063" i="1"/>
  <c r="AJ2063" i="1"/>
  <c r="AI2063" i="1"/>
  <c r="AH2063" i="1"/>
  <c r="AG2063" i="1"/>
  <c r="AF2063" i="1"/>
  <c r="AE2063" i="1"/>
  <c r="AD2063" i="1"/>
  <c r="AC2063" i="1"/>
  <c r="AU2062" i="1"/>
  <c r="AT2062" i="1"/>
  <c r="AS2062" i="1"/>
  <c r="AR2062" i="1"/>
  <c r="AP2062" i="1"/>
  <c r="AO2062" i="1"/>
  <c r="AN2062" i="1"/>
  <c r="AM2062" i="1"/>
  <c r="AQ2062" i="1" s="1"/>
  <c r="AL2062" i="1"/>
  <c r="AJ2062" i="1"/>
  <c r="AI2062" i="1"/>
  <c r="AH2062" i="1"/>
  <c r="AG2062" i="1"/>
  <c r="AF2062" i="1"/>
  <c r="AE2062" i="1"/>
  <c r="AD2062" i="1"/>
  <c r="AC2062" i="1"/>
  <c r="AU2061" i="1"/>
  <c r="AT2061" i="1"/>
  <c r="AS2061" i="1"/>
  <c r="AR2061" i="1"/>
  <c r="AP2061" i="1"/>
  <c r="AN2061" i="1"/>
  <c r="AM2061" i="1"/>
  <c r="AQ2061" i="1" s="1"/>
  <c r="AL2061" i="1"/>
  <c r="AJ2061" i="1"/>
  <c r="AI2061" i="1"/>
  <c r="AH2061" i="1"/>
  <c r="AG2061" i="1"/>
  <c r="AF2061" i="1"/>
  <c r="AE2061" i="1"/>
  <c r="AD2061" i="1"/>
  <c r="AC2061" i="1"/>
  <c r="AU2060" i="1"/>
  <c r="AT2060" i="1"/>
  <c r="AS2060" i="1"/>
  <c r="AR2060" i="1"/>
  <c r="AP2060" i="1"/>
  <c r="AO2060" i="1"/>
  <c r="AN2060" i="1"/>
  <c r="AM2060" i="1"/>
  <c r="AQ2060" i="1" s="1"/>
  <c r="AL2060" i="1"/>
  <c r="AJ2060" i="1"/>
  <c r="AI2060" i="1"/>
  <c r="AH2060" i="1"/>
  <c r="AG2060" i="1"/>
  <c r="AF2060" i="1"/>
  <c r="AE2060" i="1"/>
  <c r="AD2060" i="1"/>
  <c r="AC2060" i="1"/>
  <c r="AU2059" i="1"/>
  <c r="AT2059" i="1"/>
  <c r="AS2059" i="1"/>
  <c r="AR2059" i="1"/>
  <c r="AP2059" i="1"/>
  <c r="AN2059" i="1"/>
  <c r="AM2059" i="1"/>
  <c r="AQ2059" i="1" s="1"/>
  <c r="AL2059" i="1"/>
  <c r="AJ2059" i="1"/>
  <c r="AI2059" i="1"/>
  <c r="AH2059" i="1"/>
  <c r="AG2059" i="1"/>
  <c r="AF2059" i="1"/>
  <c r="AE2059" i="1"/>
  <c r="AD2059" i="1"/>
  <c r="AC2059" i="1"/>
  <c r="AU2058" i="1"/>
  <c r="AT2058" i="1"/>
  <c r="AS2058" i="1"/>
  <c r="AR2058" i="1"/>
  <c r="AP2058" i="1"/>
  <c r="AO2058" i="1"/>
  <c r="AN2058" i="1"/>
  <c r="AM2058" i="1"/>
  <c r="AQ2058" i="1" s="1"/>
  <c r="AL2058" i="1"/>
  <c r="AJ2058" i="1"/>
  <c r="AI2058" i="1"/>
  <c r="AH2058" i="1"/>
  <c r="AG2058" i="1"/>
  <c r="AF2058" i="1"/>
  <c r="AE2058" i="1"/>
  <c r="AD2058" i="1"/>
  <c r="AC2058" i="1"/>
  <c r="AU2057" i="1"/>
  <c r="AT2057" i="1"/>
  <c r="AS2057" i="1"/>
  <c r="AR2057" i="1"/>
  <c r="AP2057" i="1"/>
  <c r="AN2057" i="1"/>
  <c r="AM2057" i="1"/>
  <c r="AQ2057" i="1" s="1"/>
  <c r="AL2057" i="1"/>
  <c r="AJ2057" i="1"/>
  <c r="AI2057" i="1"/>
  <c r="AH2057" i="1"/>
  <c r="AG2057" i="1"/>
  <c r="AF2057" i="1"/>
  <c r="AE2057" i="1"/>
  <c r="AD2057" i="1"/>
  <c r="AC2057" i="1"/>
  <c r="AU2056" i="1"/>
  <c r="AT2056" i="1"/>
  <c r="AS2056" i="1"/>
  <c r="AR2056" i="1"/>
  <c r="AP2056" i="1"/>
  <c r="AO2056" i="1"/>
  <c r="AN2056" i="1"/>
  <c r="AM2056" i="1"/>
  <c r="AQ2056" i="1" s="1"/>
  <c r="AL2056" i="1"/>
  <c r="AJ2056" i="1"/>
  <c r="AI2056" i="1"/>
  <c r="AH2056" i="1"/>
  <c r="AG2056" i="1"/>
  <c r="AF2056" i="1"/>
  <c r="AE2056" i="1"/>
  <c r="AD2056" i="1"/>
  <c r="AC2056" i="1"/>
  <c r="AU2055" i="1"/>
  <c r="AT2055" i="1"/>
  <c r="AS2055" i="1"/>
  <c r="AR2055" i="1"/>
  <c r="AP2055" i="1"/>
  <c r="AN2055" i="1"/>
  <c r="AM2055" i="1"/>
  <c r="AQ2055" i="1" s="1"/>
  <c r="AL2055" i="1"/>
  <c r="AJ2055" i="1"/>
  <c r="AI2055" i="1"/>
  <c r="AH2055" i="1"/>
  <c r="AG2055" i="1"/>
  <c r="AF2055" i="1"/>
  <c r="AE2055" i="1"/>
  <c r="AD2055" i="1"/>
  <c r="AC2055" i="1"/>
  <c r="AU2054" i="1"/>
  <c r="AT2054" i="1"/>
  <c r="AS2054" i="1"/>
  <c r="AR2054" i="1"/>
  <c r="AP2054" i="1"/>
  <c r="AO2054" i="1"/>
  <c r="AN2054" i="1"/>
  <c r="AM2054" i="1"/>
  <c r="AQ2054" i="1" s="1"/>
  <c r="AL2054" i="1"/>
  <c r="AJ2054" i="1"/>
  <c r="AI2054" i="1"/>
  <c r="AH2054" i="1"/>
  <c r="AG2054" i="1"/>
  <c r="AF2054" i="1"/>
  <c r="AE2054" i="1"/>
  <c r="AD2054" i="1"/>
  <c r="AC2054" i="1"/>
  <c r="AU2053" i="1"/>
  <c r="AT2053" i="1"/>
  <c r="AS2053" i="1"/>
  <c r="AR2053" i="1"/>
  <c r="AP2053" i="1"/>
  <c r="AN2053" i="1"/>
  <c r="AM2053" i="1"/>
  <c r="AQ2053" i="1" s="1"/>
  <c r="AL2053" i="1"/>
  <c r="AJ2053" i="1"/>
  <c r="AI2053" i="1"/>
  <c r="AH2053" i="1"/>
  <c r="AG2053" i="1"/>
  <c r="AF2053" i="1"/>
  <c r="AE2053" i="1"/>
  <c r="AD2053" i="1"/>
  <c r="AC2053" i="1"/>
  <c r="AU2052" i="1"/>
  <c r="AT2052" i="1"/>
  <c r="AS2052" i="1"/>
  <c r="AR2052" i="1"/>
  <c r="AP2052" i="1"/>
  <c r="AO2052" i="1"/>
  <c r="AN2052" i="1"/>
  <c r="AM2052" i="1"/>
  <c r="AQ2052" i="1" s="1"/>
  <c r="AL2052" i="1"/>
  <c r="AJ2052" i="1"/>
  <c r="AI2052" i="1"/>
  <c r="AH2052" i="1"/>
  <c r="AG2052" i="1"/>
  <c r="AF2052" i="1"/>
  <c r="AE2052" i="1"/>
  <c r="AD2052" i="1"/>
  <c r="AC2052" i="1"/>
  <c r="AU2051" i="1"/>
  <c r="AT2051" i="1"/>
  <c r="AS2051" i="1"/>
  <c r="AR2051" i="1"/>
  <c r="AP2051" i="1"/>
  <c r="AN2051" i="1"/>
  <c r="AM2051" i="1"/>
  <c r="AQ2051" i="1" s="1"/>
  <c r="AL2051" i="1"/>
  <c r="AJ2051" i="1"/>
  <c r="AI2051" i="1"/>
  <c r="AH2051" i="1"/>
  <c r="AG2051" i="1"/>
  <c r="AF2051" i="1"/>
  <c r="AE2051" i="1"/>
  <c r="AD2051" i="1"/>
  <c r="AC2051" i="1"/>
  <c r="AU2050" i="1"/>
  <c r="AT2050" i="1"/>
  <c r="AS2050" i="1"/>
  <c r="AR2050" i="1"/>
  <c r="AP2050" i="1"/>
  <c r="AO2050" i="1"/>
  <c r="AN2050" i="1"/>
  <c r="AM2050" i="1"/>
  <c r="AQ2050" i="1" s="1"/>
  <c r="AL2050" i="1"/>
  <c r="AJ2050" i="1"/>
  <c r="AI2050" i="1"/>
  <c r="AH2050" i="1"/>
  <c r="AG2050" i="1"/>
  <c r="AF2050" i="1"/>
  <c r="AE2050" i="1"/>
  <c r="AD2050" i="1"/>
  <c r="AC2050" i="1"/>
  <c r="AU2049" i="1"/>
  <c r="AT2049" i="1"/>
  <c r="AS2049" i="1"/>
  <c r="AR2049" i="1"/>
  <c r="AP2049" i="1"/>
  <c r="AN2049" i="1"/>
  <c r="AM2049" i="1"/>
  <c r="AQ2049" i="1" s="1"/>
  <c r="AL2049" i="1"/>
  <c r="AJ2049" i="1"/>
  <c r="AI2049" i="1"/>
  <c r="AH2049" i="1"/>
  <c r="AG2049" i="1"/>
  <c r="AF2049" i="1"/>
  <c r="AE2049" i="1"/>
  <c r="AD2049" i="1"/>
  <c r="AC2049" i="1"/>
  <c r="AU2048" i="1"/>
  <c r="AT2048" i="1"/>
  <c r="AS2048" i="1"/>
  <c r="AR2048" i="1"/>
  <c r="AP2048" i="1"/>
  <c r="AO2048" i="1"/>
  <c r="AN2048" i="1"/>
  <c r="AM2048" i="1"/>
  <c r="AQ2048" i="1" s="1"/>
  <c r="AL2048" i="1"/>
  <c r="AJ2048" i="1"/>
  <c r="AI2048" i="1"/>
  <c r="AH2048" i="1"/>
  <c r="AG2048" i="1"/>
  <c r="AF2048" i="1"/>
  <c r="AE2048" i="1"/>
  <c r="AD2048" i="1"/>
  <c r="AC2048" i="1"/>
  <c r="AU2047" i="1"/>
  <c r="AT2047" i="1"/>
  <c r="AS2047" i="1"/>
  <c r="AR2047" i="1"/>
  <c r="AP2047" i="1"/>
  <c r="AN2047" i="1"/>
  <c r="AM2047" i="1"/>
  <c r="AQ2047" i="1" s="1"/>
  <c r="AL2047" i="1"/>
  <c r="AJ2047" i="1"/>
  <c r="AI2047" i="1"/>
  <c r="AH2047" i="1"/>
  <c r="AG2047" i="1"/>
  <c r="AF2047" i="1"/>
  <c r="AE2047" i="1"/>
  <c r="AD2047" i="1"/>
  <c r="AC2047" i="1"/>
  <c r="AU2046" i="1"/>
  <c r="AT2046" i="1"/>
  <c r="AS2046" i="1"/>
  <c r="AR2046" i="1"/>
  <c r="AP2046" i="1"/>
  <c r="AO2046" i="1"/>
  <c r="AN2046" i="1"/>
  <c r="AM2046" i="1"/>
  <c r="AQ2046" i="1" s="1"/>
  <c r="AL2046" i="1"/>
  <c r="AJ2046" i="1"/>
  <c r="AI2046" i="1"/>
  <c r="AH2046" i="1"/>
  <c r="AG2046" i="1"/>
  <c r="AF2046" i="1"/>
  <c r="AE2046" i="1"/>
  <c r="AD2046" i="1"/>
  <c r="AC2046" i="1"/>
  <c r="AU2045" i="1"/>
  <c r="AT2045" i="1"/>
  <c r="AS2045" i="1"/>
  <c r="AR2045" i="1"/>
  <c r="AP2045" i="1"/>
  <c r="AN2045" i="1"/>
  <c r="AM2045" i="1"/>
  <c r="AQ2045" i="1" s="1"/>
  <c r="AL2045" i="1"/>
  <c r="AJ2045" i="1"/>
  <c r="AI2045" i="1"/>
  <c r="AH2045" i="1"/>
  <c r="AG2045" i="1"/>
  <c r="AF2045" i="1"/>
  <c r="AE2045" i="1"/>
  <c r="AD2045" i="1"/>
  <c r="AC2045" i="1"/>
  <c r="AU2044" i="1"/>
  <c r="AT2044" i="1"/>
  <c r="AS2044" i="1"/>
  <c r="AR2044" i="1"/>
  <c r="AP2044" i="1"/>
  <c r="AO2044" i="1"/>
  <c r="AN2044" i="1"/>
  <c r="AM2044" i="1"/>
  <c r="AQ2044" i="1" s="1"/>
  <c r="AL2044" i="1"/>
  <c r="AJ2044" i="1"/>
  <c r="AI2044" i="1"/>
  <c r="AH2044" i="1"/>
  <c r="AG2044" i="1"/>
  <c r="AF2044" i="1"/>
  <c r="AE2044" i="1"/>
  <c r="AD2044" i="1"/>
  <c r="AC2044" i="1"/>
  <c r="AU2043" i="1"/>
  <c r="AT2043" i="1"/>
  <c r="AS2043" i="1"/>
  <c r="AR2043" i="1"/>
  <c r="AP2043" i="1"/>
  <c r="AN2043" i="1"/>
  <c r="AM2043" i="1"/>
  <c r="AQ2043" i="1" s="1"/>
  <c r="AL2043" i="1"/>
  <c r="AJ2043" i="1"/>
  <c r="AI2043" i="1"/>
  <c r="AH2043" i="1"/>
  <c r="AG2043" i="1"/>
  <c r="AF2043" i="1"/>
  <c r="AE2043" i="1"/>
  <c r="AD2043" i="1"/>
  <c r="AC2043" i="1"/>
  <c r="AU2042" i="1"/>
  <c r="AT2042" i="1"/>
  <c r="AS2042" i="1"/>
  <c r="AR2042" i="1"/>
  <c r="AP2042" i="1"/>
  <c r="AO2042" i="1"/>
  <c r="AN2042" i="1"/>
  <c r="AM2042" i="1"/>
  <c r="AQ2042" i="1" s="1"/>
  <c r="AL2042" i="1"/>
  <c r="AJ2042" i="1"/>
  <c r="AI2042" i="1"/>
  <c r="AH2042" i="1"/>
  <c r="AG2042" i="1"/>
  <c r="AF2042" i="1"/>
  <c r="AE2042" i="1"/>
  <c r="AD2042" i="1"/>
  <c r="AC2042" i="1"/>
  <c r="AU2041" i="1"/>
  <c r="AT2041" i="1"/>
  <c r="AS2041" i="1"/>
  <c r="AR2041" i="1"/>
  <c r="AP2041" i="1"/>
  <c r="AN2041" i="1"/>
  <c r="AM2041" i="1"/>
  <c r="AQ2041" i="1" s="1"/>
  <c r="AL2041" i="1"/>
  <c r="AJ2041" i="1"/>
  <c r="AI2041" i="1"/>
  <c r="AH2041" i="1"/>
  <c r="AG2041" i="1"/>
  <c r="AF2041" i="1"/>
  <c r="AE2041" i="1"/>
  <c r="AD2041" i="1"/>
  <c r="AC2041" i="1"/>
  <c r="AU2040" i="1"/>
  <c r="AT2040" i="1"/>
  <c r="AS2040" i="1"/>
  <c r="AR2040" i="1"/>
  <c r="AP2040" i="1"/>
  <c r="AO2040" i="1"/>
  <c r="AN2040" i="1"/>
  <c r="AM2040" i="1"/>
  <c r="AQ2040" i="1" s="1"/>
  <c r="AL2040" i="1"/>
  <c r="AJ2040" i="1"/>
  <c r="AI2040" i="1"/>
  <c r="AH2040" i="1"/>
  <c r="AG2040" i="1"/>
  <c r="AF2040" i="1"/>
  <c r="AE2040" i="1"/>
  <c r="AD2040" i="1"/>
  <c r="AC2040" i="1"/>
  <c r="AU2039" i="1"/>
  <c r="AT2039" i="1"/>
  <c r="AS2039" i="1"/>
  <c r="AR2039" i="1"/>
  <c r="AP2039" i="1"/>
  <c r="AN2039" i="1"/>
  <c r="AM2039" i="1"/>
  <c r="AQ2039" i="1" s="1"/>
  <c r="AL2039" i="1"/>
  <c r="AJ2039" i="1"/>
  <c r="AI2039" i="1"/>
  <c r="AH2039" i="1"/>
  <c r="AG2039" i="1"/>
  <c r="AF2039" i="1"/>
  <c r="AE2039" i="1"/>
  <c r="AD2039" i="1"/>
  <c r="AC2039" i="1"/>
  <c r="AU2038" i="1"/>
  <c r="AT2038" i="1"/>
  <c r="AS2038" i="1"/>
  <c r="AR2038" i="1"/>
  <c r="AP2038" i="1"/>
  <c r="AO2038" i="1"/>
  <c r="AN2038" i="1"/>
  <c r="AM2038" i="1"/>
  <c r="AQ2038" i="1" s="1"/>
  <c r="AL2038" i="1"/>
  <c r="AJ2038" i="1"/>
  <c r="AI2038" i="1"/>
  <c r="AH2038" i="1"/>
  <c r="AG2038" i="1"/>
  <c r="AF2038" i="1"/>
  <c r="AE2038" i="1"/>
  <c r="AD2038" i="1"/>
  <c r="AC2038" i="1"/>
  <c r="AU2037" i="1"/>
  <c r="AT2037" i="1"/>
  <c r="AS2037" i="1"/>
  <c r="AR2037" i="1"/>
  <c r="AP2037" i="1"/>
  <c r="AN2037" i="1"/>
  <c r="AM2037" i="1"/>
  <c r="AQ2037" i="1" s="1"/>
  <c r="AL2037" i="1"/>
  <c r="AJ2037" i="1"/>
  <c r="AI2037" i="1"/>
  <c r="AH2037" i="1"/>
  <c r="AG2037" i="1"/>
  <c r="AF2037" i="1"/>
  <c r="AE2037" i="1"/>
  <c r="AD2037" i="1"/>
  <c r="AC2037" i="1"/>
  <c r="AU2036" i="1"/>
  <c r="AT2036" i="1"/>
  <c r="AS2036" i="1"/>
  <c r="AR2036" i="1"/>
  <c r="AP2036" i="1"/>
  <c r="AO2036" i="1"/>
  <c r="AN2036" i="1"/>
  <c r="AM2036" i="1"/>
  <c r="AQ2036" i="1" s="1"/>
  <c r="AL2036" i="1"/>
  <c r="AJ2036" i="1"/>
  <c r="AI2036" i="1"/>
  <c r="AH2036" i="1"/>
  <c r="AG2036" i="1"/>
  <c r="AF2036" i="1"/>
  <c r="AE2036" i="1"/>
  <c r="AD2036" i="1"/>
  <c r="AC2036" i="1"/>
  <c r="AU2035" i="1"/>
  <c r="AT2035" i="1"/>
  <c r="AS2035" i="1"/>
  <c r="AR2035" i="1"/>
  <c r="AP2035" i="1"/>
  <c r="AN2035" i="1"/>
  <c r="AM2035" i="1"/>
  <c r="AQ2035" i="1" s="1"/>
  <c r="AL2035" i="1"/>
  <c r="AJ2035" i="1"/>
  <c r="AI2035" i="1"/>
  <c r="AH2035" i="1"/>
  <c r="AG2035" i="1"/>
  <c r="AF2035" i="1"/>
  <c r="AE2035" i="1"/>
  <c r="AD2035" i="1"/>
  <c r="AC2035" i="1"/>
  <c r="AU2034" i="1"/>
  <c r="AT2034" i="1"/>
  <c r="AS2034" i="1"/>
  <c r="AR2034" i="1"/>
  <c r="AP2034" i="1"/>
  <c r="AO2034" i="1"/>
  <c r="AN2034" i="1"/>
  <c r="AM2034" i="1"/>
  <c r="AQ2034" i="1" s="1"/>
  <c r="AL2034" i="1"/>
  <c r="AJ2034" i="1"/>
  <c r="AI2034" i="1"/>
  <c r="AH2034" i="1"/>
  <c r="AG2034" i="1"/>
  <c r="AF2034" i="1"/>
  <c r="AE2034" i="1"/>
  <c r="AD2034" i="1"/>
  <c r="AC2034" i="1"/>
  <c r="AU2033" i="1"/>
  <c r="AT2033" i="1"/>
  <c r="AS2033" i="1"/>
  <c r="AR2033" i="1"/>
  <c r="AP2033" i="1"/>
  <c r="AN2033" i="1"/>
  <c r="AM2033" i="1"/>
  <c r="AQ2033" i="1" s="1"/>
  <c r="AL2033" i="1"/>
  <c r="AJ2033" i="1"/>
  <c r="AI2033" i="1"/>
  <c r="AH2033" i="1"/>
  <c r="AG2033" i="1"/>
  <c r="AF2033" i="1"/>
  <c r="AE2033" i="1"/>
  <c r="AD2033" i="1"/>
  <c r="AC2033" i="1"/>
  <c r="AU2032" i="1"/>
  <c r="AT2032" i="1"/>
  <c r="AS2032" i="1"/>
  <c r="AR2032" i="1"/>
  <c r="AP2032" i="1"/>
  <c r="AO2032" i="1"/>
  <c r="AN2032" i="1"/>
  <c r="AM2032" i="1"/>
  <c r="AQ2032" i="1" s="1"/>
  <c r="AL2032" i="1"/>
  <c r="AJ2032" i="1"/>
  <c r="AI2032" i="1"/>
  <c r="AH2032" i="1"/>
  <c r="AG2032" i="1"/>
  <c r="AF2032" i="1"/>
  <c r="AE2032" i="1"/>
  <c r="AD2032" i="1"/>
  <c r="AC2032" i="1"/>
  <c r="AU2031" i="1"/>
  <c r="AT2031" i="1"/>
  <c r="AS2031" i="1"/>
  <c r="AR2031" i="1"/>
  <c r="AP2031" i="1"/>
  <c r="AN2031" i="1"/>
  <c r="AM2031" i="1"/>
  <c r="AQ2031" i="1" s="1"/>
  <c r="AL2031" i="1"/>
  <c r="AJ2031" i="1"/>
  <c r="AI2031" i="1"/>
  <c r="AH2031" i="1"/>
  <c r="AG2031" i="1"/>
  <c r="AF2031" i="1"/>
  <c r="AE2031" i="1"/>
  <c r="AD2031" i="1"/>
  <c r="AC2031" i="1"/>
  <c r="AU2030" i="1"/>
  <c r="AT2030" i="1"/>
  <c r="AS2030" i="1"/>
  <c r="AR2030" i="1"/>
  <c r="AP2030" i="1"/>
  <c r="AO2030" i="1"/>
  <c r="AN2030" i="1"/>
  <c r="AM2030" i="1"/>
  <c r="AQ2030" i="1" s="1"/>
  <c r="AL2030" i="1"/>
  <c r="AJ2030" i="1"/>
  <c r="AI2030" i="1"/>
  <c r="AH2030" i="1"/>
  <c r="AG2030" i="1"/>
  <c r="AF2030" i="1"/>
  <c r="AE2030" i="1"/>
  <c r="AD2030" i="1"/>
  <c r="AC2030" i="1"/>
  <c r="AU2029" i="1"/>
  <c r="AT2029" i="1"/>
  <c r="AS2029" i="1"/>
  <c r="AR2029" i="1"/>
  <c r="AP2029" i="1"/>
  <c r="AN2029" i="1"/>
  <c r="AM2029" i="1"/>
  <c r="AQ2029" i="1" s="1"/>
  <c r="AL2029" i="1"/>
  <c r="AJ2029" i="1"/>
  <c r="AI2029" i="1"/>
  <c r="AH2029" i="1"/>
  <c r="AG2029" i="1"/>
  <c r="AF2029" i="1"/>
  <c r="AE2029" i="1"/>
  <c r="AD2029" i="1"/>
  <c r="AC2029" i="1"/>
  <c r="AU2028" i="1"/>
  <c r="AT2028" i="1"/>
  <c r="AS2028" i="1"/>
  <c r="AR2028" i="1"/>
  <c r="AP2028" i="1"/>
  <c r="AO2028" i="1"/>
  <c r="AN2028" i="1"/>
  <c r="AM2028" i="1"/>
  <c r="AQ2028" i="1" s="1"/>
  <c r="AL2028" i="1"/>
  <c r="AJ2028" i="1"/>
  <c r="AI2028" i="1"/>
  <c r="AH2028" i="1"/>
  <c r="AG2028" i="1"/>
  <c r="AF2028" i="1"/>
  <c r="AE2028" i="1"/>
  <c r="AD2028" i="1"/>
  <c r="AC2028" i="1"/>
  <c r="AU2027" i="1"/>
  <c r="AT2027" i="1"/>
  <c r="AS2027" i="1"/>
  <c r="AR2027" i="1"/>
  <c r="AP2027" i="1"/>
  <c r="AN2027" i="1"/>
  <c r="AM2027" i="1"/>
  <c r="AQ2027" i="1" s="1"/>
  <c r="AL2027" i="1"/>
  <c r="AJ2027" i="1"/>
  <c r="AI2027" i="1"/>
  <c r="AH2027" i="1"/>
  <c r="AG2027" i="1"/>
  <c r="AF2027" i="1"/>
  <c r="AE2027" i="1"/>
  <c r="AD2027" i="1"/>
  <c r="AC2027" i="1"/>
  <c r="AU2026" i="1"/>
  <c r="AT2026" i="1"/>
  <c r="AS2026" i="1"/>
  <c r="AR2026" i="1"/>
  <c r="AP2026" i="1"/>
  <c r="AO2026" i="1"/>
  <c r="AN2026" i="1"/>
  <c r="AM2026" i="1"/>
  <c r="AQ2026" i="1" s="1"/>
  <c r="AL2026" i="1"/>
  <c r="AJ2026" i="1"/>
  <c r="AI2026" i="1"/>
  <c r="AH2026" i="1"/>
  <c r="AG2026" i="1"/>
  <c r="AF2026" i="1"/>
  <c r="AE2026" i="1"/>
  <c r="AD2026" i="1"/>
  <c r="AC2026" i="1"/>
  <c r="AU2025" i="1"/>
  <c r="AT2025" i="1"/>
  <c r="AS2025" i="1"/>
  <c r="AR2025" i="1"/>
  <c r="AP2025" i="1"/>
  <c r="AN2025" i="1"/>
  <c r="AM2025" i="1"/>
  <c r="AQ2025" i="1" s="1"/>
  <c r="AL2025" i="1"/>
  <c r="AJ2025" i="1"/>
  <c r="AI2025" i="1"/>
  <c r="AH2025" i="1"/>
  <c r="AG2025" i="1"/>
  <c r="AF2025" i="1"/>
  <c r="AE2025" i="1"/>
  <c r="AD2025" i="1"/>
  <c r="AC2025" i="1"/>
  <c r="AU2024" i="1"/>
  <c r="AT2024" i="1"/>
  <c r="AS2024" i="1"/>
  <c r="AR2024" i="1"/>
  <c r="AP2024" i="1"/>
  <c r="AO2024" i="1"/>
  <c r="AN2024" i="1"/>
  <c r="AM2024" i="1"/>
  <c r="AQ2024" i="1" s="1"/>
  <c r="AL2024" i="1"/>
  <c r="AJ2024" i="1"/>
  <c r="AI2024" i="1"/>
  <c r="AH2024" i="1"/>
  <c r="AG2024" i="1"/>
  <c r="AF2024" i="1"/>
  <c r="AE2024" i="1"/>
  <c r="AD2024" i="1"/>
  <c r="AC2024" i="1"/>
  <c r="AU2023" i="1"/>
  <c r="AT2023" i="1"/>
  <c r="AS2023" i="1"/>
  <c r="AR2023" i="1"/>
  <c r="AP2023" i="1"/>
  <c r="AN2023" i="1"/>
  <c r="AM2023" i="1"/>
  <c r="AQ2023" i="1" s="1"/>
  <c r="AL2023" i="1"/>
  <c r="AJ2023" i="1"/>
  <c r="AI2023" i="1"/>
  <c r="AH2023" i="1"/>
  <c r="AG2023" i="1"/>
  <c r="AF2023" i="1"/>
  <c r="AE2023" i="1"/>
  <c r="AD2023" i="1"/>
  <c r="AC2023" i="1"/>
  <c r="AU2022" i="1"/>
  <c r="AT2022" i="1"/>
  <c r="AS2022" i="1"/>
  <c r="AR2022" i="1"/>
  <c r="AP2022" i="1"/>
  <c r="AO2022" i="1"/>
  <c r="AN2022" i="1"/>
  <c r="AM2022" i="1"/>
  <c r="AQ2022" i="1" s="1"/>
  <c r="AL2022" i="1"/>
  <c r="AJ2022" i="1"/>
  <c r="AI2022" i="1"/>
  <c r="AH2022" i="1"/>
  <c r="AG2022" i="1"/>
  <c r="AF2022" i="1"/>
  <c r="AE2022" i="1"/>
  <c r="AD2022" i="1"/>
  <c r="AC2022" i="1"/>
  <c r="AU2021" i="1"/>
  <c r="AT2021" i="1"/>
  <c r="AS2021" i="1"/>
  <c r="AR2021" i="1"/>
  <c r="AP2021" i="1"/>
  <c r="AN2021" i="1"/>
  <c r="AM2021" i="1"/>
  <c r="AQ2021" i="1" s="1"/>
  <c r="AL2021" i="1"/>
  <c r="AJ2021" i="1"/>
  <c r="AI2021" i="1"/>
  <c r="AH2021" i="1"/>
  <c r="AG2021" i="1"/>
  <c r="AF2021" i="1"/>
  <c r="AE2021" i="1"/>
  <c r="AD2021" i="1"/>
  <c r="AC2021" i="1"/>
  <c r="AU2020" i="1"/>
  <c r="AT2020" i="1"/>
  <c r="AS2020" i="1"/>
  <c r="AR2020" i="1"/>
  <c r="AP2020" i="1"/>
  <c r="AO2020" i="1"/>
  <c r="AN2020" i="1"/>
  <c r="AM2020" i="1"/>
  <c r="AQ2020" i="1" s="1"/>
  <c r="AL2020" i="1"/>
  <c r="AJ2020" i="1"/>
  <c r="AI2020" i="1"/>
  <c r="AH2020" i="1"/>
  <c r="AG2020" i="1"/>
  <c r="AF2020" i="1"/>
  <c r="AE2020" i="1"/>
  <c r="AD2020" i="1"/>
  <c r="AC2020" i="1"/>
  <c r="AU2019" i="1"/>
  <c r="AT2019" i="1"/>
  <c r="AS2019" i="1"/>
  <c r="AR2019" i="1"/>
  <c r="AP2019" i="1"/>
  <c r="AN2019" i="1"/>
  <c r="AM2019" i="1"/>
  <c r="AQ2019" i="1" s="1"/>
  <c r="AL2019" i="1"/>
  <c r="AJ2019" i="1"/>
  <c r="AI2019" i="1"/>
  <c r="AH2019" i="1"/>
  <c r="AG2019" i="1"/>
  <c r="AF2019" i="1"/>
  <c r="AE2019" i="1"/>
  <c r="AD2019" i="1"/>
  <c r="AC2019" i="1"/>
  <c r="AU2018" i="1"/>
  <c r="AT2018" i="1"/>
  <c r="AS2018" i="1"/>
  <c r="AR2018" i="1"/>
  <c r="AP2018" i="1"/>
  <c r="AO2018" i="1"/>
  <c r="AN2018" i="1"/>
  <c r="AM2018" i="1"/>
  <c r="AQ2018" i="1" s="1"/>
  <c r="AL2018" i="1"/>
  <c r="AJ2018" i="1"/>
  <c r="AI2018" i="1"/>
  <c r="AH2018" i="1"/>
  <c r="AG2018" i="1"/>
  <c r="AF2018" i="1"/>
  <c r="AE2018" i="1"/>
  <c r="AD2018" i="1"/>
  <c r="AC2018" i="1"/>
  <c r="AU2017" i="1"/>
  <c r="AT2017" i="1"/>
  <c r="AS2017" i="1"/>
  <c r="AR2017" i="1"/>
  <c r="AP2017" i="1"/>
  <c r="AN2017" i="1"/>
  <c r="AM2017" i="1"/>
  <c r="AQ2017" i="1" s="1"/>
  <c r="AL2017" i="1"/>
  <c r="AJ2017" i="1"/>
  <c r="AI2017" i="1"/>
  <c r="AH2017" i="1"/>
  <c r="AG2017" i="1"/>
  <c r="AF2017" i="1"/>
  <c r="AE2017" i="1"/>
  <c r="AD2017" i="1"/>
  <c r="AC2017" i="1"/>
  <c r="AU2016" i="1"/>
  <c r="AT2016" i="1"/>
  <c r="AS2016" i="1"/>
  <c r="AR2016" i="1"/>
  <c r="AP2016" i="1"/>
  <c r="AO2016" i="1"/>
  <c r="AN2016" i="1"/>
  <c r="AM2016" i="1"/>
  <c r="AQ2016" i="1" s="1"/>
  <c r="AL2016" i="1"/>
  <c r="AJ2016" i="1"/>
  <c r="AI2016" i="1"/>
  <c r="AH2016" i="1"/>
  <c r="AG2016" i="1"/>
  <c r="AF2016" i="1"/>
  <c r="AE2016" i="1"/>
  <c r="AD2016" i="1"/>
  <c r="AC2016" i="1"/>
  <c r="AU2015" i="1"/>
  <c r="AT2015" i="1"/>
  <c r="AS2015" i="1"/>
  <c r="AR2015" i="1"/>
  <c r="AP2015" i="1"/>
  <c r="AN2015" i="1"/>
  <c r="AM2015" i="1"/>
  <c r="AQ2015" i="1" s="1"/>
  <c r="AL2015" i="1"/>
  <c r="AJ2015" i="1"/>
  <c r="AI2015" i="1"/>
  <c r="AH2015" i="1"/>
  <c r="AG2015" i="1"/>
  <c r="AF2015" i="1"/>
  <c r="AE2015" i="1"/>
  <c r="AD2015" i="1"/>
  <c r="AC2015" i="1"/>
  <c r="AU2014" i="1"/>
  <c r="AT2014" i="1"/>
  <c r="AS2014" i="1"/>
  <c r="AR2014" i="1"/>
  <c r="AP2014" i="1"/>
  <c r="AO2014" i="1"/>
  <c r="AN2014" i="1"/>
  <c r="AM2014" i="1"/>
  <c r="AQ2014" i="1" s="1"/>
  <c r="AL2014" i="1"/>
  <c r="AJ2014" i="1"/>
  <c r="AI2014" i="1"/>
  <c r="AH2014" i="1"/>
  <c r="AG2014" i="1"/>
  <c r="AF2014" i="1"/>
  <c r="AE2014" i="1"/>
  <c r="AD2014" i="1"/>
  <c r="AC2014" i="1"/>
  <c r="AU2013" i="1"/>
  <c r="AT2013" i="1"/>
  <c r="AS2013" i="1"/>
  <c r="AR2013" i="1"/>
  <c r="AP2013" i="1"/>
  <c r="AN2013" i="1"/>
  <c r="AM2013" i="1"/>
  <c r="AQ2013" i="1" s="1"/>
  <c r="AL2013" i="1"/>
  <c r="AJ2013" i="1"/>
  <c r="AI2013" i="1"/>
  <c r="AH2013" i="1"/>
  <c r="AG2013" i="1"/>
  <c r="AF2013" i="1"/>
  <c r="AE2013" i="1"/>
  <c r="AD2013" i="1"/>
  <c r="AC2013" i="1"/>
  <c r="AU2012" i="1"/>
  <c r="AT2012" i="1"/>
  <c r="AS2012" i="1"/>
  <c r="AR2012" i="1"/>
  <c r="AP2012" i="1"/>
  <c r="AO2012" i="1"/>
  <c r="AN2012" i="1"/>
  <c r="AM2012" i="1"/>
  <c r="AQ2012" i="1" s="1"/>
  <c r="AL2012" i="1"/>
  <c r="AJ2012" i="1"/>
  <c r="AI2012" i="1"/>
  <c r="AH2012" i="1"/>
  <c r="AG2012" i="1"/>
  <c r="AF2012" i="1"/>
  <c r="AE2012" i="1"/>
  <c r="AD2012" i="1"/>
  <c r="AC2012" i="1"/>
  <c r="AU2011" i="1"/>
  <c r="AT2011" i="1"/>
  <c r="AS2011" i="1"/>
  <c r="AR2011" i="1"/>
  <c r="AP2011" i="1"/>
  <c r="AN2011" i="1"/>
  <c r="AM2011" i="1"/>
  <c r="AQ2011" i="1" s="1"/>
  <c r="AL2011" i="1"/>
  <c r="AJ2011" i="1"/>
  <c r="AI2011" i="1"/>
  <c r="AH2011" i="1"/>
  <c r="AG2011" i="1"/>
  <c r="AF2011" i="1"/>
  <c r="AE2011" i="1"/>
  <c r="AD2011" i="1"/>
  <c r="AC2011" i="1"/>
  <c r="AU2010" i="1"/>
  <c r="AT2010" i="1"/>
  <c r="AS2010" i="1"/>
  <c r="AR2010" i="1"/>
  <c r="AP2010" i="1"/>
  <c r="AO2010" i="1"/>
  <c r="AN2010" i="1"/>
  <c r="AM2010" i="1"/>
  <c r="AQ2010" i="1" s="1"/>
  <c r="AL2010" i="1"/>
  <c r="AJ2010" i="1"/>
  <c r="AI2010" i="1"/>
  <c r="AH2010" i="1"/>
  <c r="AG2010" i="1"/>
  <c r="AF2010" i="1"/>
  <c r="AE2010" i="1"/>
  <c r="AD2010" i="1"/>
  <c r="AC2010" i="1"/>
  <c r="AU2009" i="1"/>
  <c r="AT2009" i="1"/>
  <c r="AS2009" i="1"/>
  <c r="AR2009" i="1"/>
  <c r="AP2009" i="1"/>
  <c r="AN2009" i="1"/>
  <c r="AM2009" i="1"/>
  <c r="AQ2009" i="1" s="1"/>
  <c r="AL2009" i="1"/>
  <c r="AJ2009" i="1"/>
  <c r="AI2009" i="1"/>
  <c r="AH2009" i="1"/>
  <c r="AG2009" i="1"/>
  <c r="AF2009" i="1"/>
  <c r="AE2009" i="1"/>
  <c r="AD2009" i="1"/>
  <c r="AC2009" i="1"/>
  <c r="AU2008" i="1"/>
  <c r="AT2008" i="1"/>
  <c r="AS2008" i="1"/>
  <c r="AR2008" i="1"/>
  <c r="AP2008" i="1"/>
  <c r="AO2008" i="1"/>
  <c r="AN2008" i="1"/>
  <c r="AM2008" i="1"/>
  <c r="AQ2008" i="1" s="1"/>
  <c r="AL2008" i="1"/>
  <c r="AJ2008" i="1"/>
  <c r="AI2008" i="1"/>
  <c r="AH2008" i="1"/>
  <c r="AG2008" i="1"/>
  <c r="AF2008" i="1"/>
  <c r="AE2008" i="1"/>
  <c r="AD2008" i="1"/>
  <c r="AC2008" i="1"/>
  <c r="AU2007" i="1"/>
  <c r="AT2007" i="1"/>
  <c r="AS2007" i="1"/>
  <c r="AR2007" i="1"/>
  <c r="AP2007" i="1"/>
  <c r="AN2007" i="1"/>
  <c r="AM2007" i="1"/>
  <c r="AQ2007" i="1" s="1"/>
  <c r="AL2007" i="1"/>
  <c r="AJ2007" i="1"/>
  <c r="AI2007" i="1"/>
  <c r="AH2007" i="1"/>
  <c r="AG2007" i="1"/>
  <c r="AF2007" i="1"/>
  <c r="AE2007" i="1"/>
  <c r="AD2007" i="1"/>
  <c r="AC2007" i="1"/>
  <c r="AU2006" i="1"/>
  <c r="AT2006" i="1"/>
  <c r="AS2006" i="1"/>
  <c r="AR2006" i="1"/>
  <c r="AP2006" i="1"/>
  <c r="AO2006" i="1"/>
  <c r="AN2006" i="1"/>
  <c r="AM2006" i="1"/>
  <c r="AQ2006" i="1" s="1"/>
  <c r="AL2006" i="1"/>
  <c r="AJ2006" i="1"/>
  <c r="AI2006" i="1"/>
  <c r="AH2006" i="1"/>
  <c r="AG2006" i="1"/>
  <c r="AF2006" i="1"/>
  <c r="AE2006" i="1"/>
  <c r="AD2006" i="1"/>
  <c r="AC2006" i="1"/>
  <c r="AU2005" i="1"/>
  <c r="AT2005" i="1"/>
  <c r="AS2005" i="1"/>
  <c r="AR2005" i="1"/>
  <c r="AP2005" i="1"/>
  <c r="AN2005" i="1"/>
  <c r="AM2005" i="1"/>
  <c r="AQ2005" i="1" s="1"/>
  <c r="AL2005" i="1"/>
  <c r="AJ2005" i="1"/>
  <c r="AI2005" i="1"/>
  <c r="AH2005" i="1"/>
  <c r="AG2005" i="1"/>
  <c r="AF2005" i="1"/>
  <c r="AE2005" i="1"/>
  <c r="AD2005" i="1"/>
  <c r="AC2005" i="1"/>
  <c r="AU2004" i="1"/>
  <c r="AT2004" i="1"/>
  <c r="AS2004" i="1"/>
  <c r="AR2004" i="1"/>
  <c r="AP2004" i="1"/>
  <c r="AO2004" i="1"/>
  <c r="AN2004" i="1"/>
  <c r="AM2004" i="1"/>
  <c r="AQ2004" i="1" s="1"/>
  <c r="AL2004" i="1"/>
  <c r="AJ2004" i="1"/>
  <c r="AI2004" i="1"/>
  <c r="AH2004" i="1"/>
  <c r="AG2004" i="1"/>
  <c r="AF2004" i="1"/>
  <c r="AE2004" i="1"/>
  <c r="AD2004" i="1"/>
  <c r="AC2004" i="1"/>
  <c r="AU2003" i="1"/>
  <c r="AT2003" i="1"/>
  <c r="AS2003" i="1"/>
  <c r="AR2003" i="1"/>
  <c r="AP2003" i="1"/>
  <c r="AN2003" i="1"/>
  <c r="AM2003" i="1"/>
  <c r="AQ2003" i="1" s="1"/>
  <c r="AL2003" i="1"/>
  <c r="AJ2003" i="1"/>
  <c r="AI2003" i="1"/>
  <c r="AH2003" i="1"/>
  <c r="AG2003" i="1"/>
  <c r="AF2003" i="1"/>
  <c r="AE2003" i="1"/>
  <c r="AD2003" i="1"/>
  <c r="AC2003" i="1"/>
  <c r="AU2002" i="1"/>
  <c r="AT2002" i="1"/>
  <c r="AS2002" i="1"/>
  <c r="AR2002" i="1"/>
  <c r="AP2002" i="1"/>
  <c r="AO2002" i="1"/>
  <c r="AN2002" i="1"/>
  <c r="AM2002" i="1"/>
  <c r="AQ2002" i="1" s="1"/>
  <c r="AL2002" i="1"/>
  <c r="AJ2002" i="1"/>
  <c r="AI2002" i="1"/>
  <c r="AH2002" i="1"/>
  <c r="AG2002" i="1"/>
  <c r="AF2002" i="1"/>
  <c r="AE2002" i="1"/>
  <c r="AD2002" i="1"/>
  <c r="AC2002" i="1"/>
  <c r="AU2001" i="1"/>
  <c r="AT2001" i="1"/>
  <c r="AS2001" i="1"/>
  <c r="AR2001" i="1"/>
  <c r="AP2001" i="1"/>
  <c r="AN2001" i="1"/>
  <c r="AM2001" i="1"/>
  <c r="AQ2001" i="1" s="1"/>
  <c r="AL2001" i="1"/>
  <c r="AJ2001" i="1"/>
  <c r="AI2001" i="1"/>
  <c r="AH2001" i="1"/>
  <c r="AG2001" i="1"/>
  <c r="AF2001" i="1"/>
  <c r="AE2001" i="1"/>
  <c r="AD2001" i="1"/>
  <c r="AC2001" i="1"/>
  <c r="AU2000" i="1"/>
  <c r="AT2000" i="1"/>
  <c r="AS2000" i="1"/>
  <c r="AR2000" i="1"/>
  <c r="AP2000" i="1"/>
  <c r="AO2000" i="1"/>
  <c r="AN2000" i="1"/>
  <c r="AM2000" i="1"/>
  <c r="AQ2000" i="1" s="1"/>
  <c r="AL2000" i="1"/>
  <c r="AJ2000" i="1"/>
  <c r="AI2000" i="1"/>
  <c r="AH2000" i="1"/>
  <c r="AG2000" i="1"/>
  <c r="AF2000" i="1"/>
  <c r="AE2000" i="1"/>
  <c r="AD2000" i="1"/>
  <c r="AC2000" i="1"/>
  <c r="AU1999" i="1"/>
  <c r="AT1999" i="1"/>
  <c r="AS1999" i="1"/>
  <c r="AR1999" i="1"/>
  <c r="AP1999" i="1"/>
  <c r="AN1999" i="1"/>
  <c r="AM1999" i="1"/>
  <c r="AQ1999" i="1" s="1"/>
  <c r="AL1999" i="1"/>
  <c r="AJ1999" i="1"/>
  <c r="AI1999" i="1"/>
  <c r="AH1999" i="1"/>
  <c r="AG1999" i="1"/>
  <c r="AF1999" i="1"/>
  <c r="AE1999" i="1"/>
  <c r="AD1999" i="1"/>
  <c r="AC1999" i="1"/>
  <c r="AU1998" i="1"/>
  <c r="AT1998" i="1"/>
  <c r="AS1998" i="1"/>
  <c r="AR1998" i="1"/>
  <c r="AP1998" i="1"/>
  <c r="AO1998" i="1"/>
  <c r="AN1998" i="1"/>
  <c r="AM1998" i="1"/>
  <c r="AQ1998" i="1" s="1"/>
  <c r="AL1998" i="1"/>
  <c r="AJ1998" i="1"/>
  <c r="AI1998" i="1"/>
  <c r="AH1998" i="1"/>
  <c r="AG1998" i="1"/>
  <c r="AF1998" i="1"/>
  <c r="AE1998" i="1"/>
  <c r="AD1998" i="1"/>
  <c r="AC1998" i="1"/>
  <c r="AU1997" i="1"/>
  <c r="AT1997" i="1"/>
  <c r="AS1997" i="1"/>
  <c r="AR1997" i="1"/>
  <c r="AP1997" i="1"/>
  <c r="AN1997" i="1"/>
  <c r="AM1997" i="1"/>
  <c r="AQ1997" i="1" s="1"/>
  <c r="AL1997" i="1"/>
  <c r="AJ1997" i="1"/>
  <c r="AI1997" i="1"/>
  <c r="AH1997" i="1"/>
  <c r="AG1997" i="1"/>
  <c r="AF1997" i="1"/>
  <c r="AE1997" i="1"/>
  <c r="AD1997" i="1"/>
  <c r="AC1997" i="1"/>
  <c r="AU1996" i="1"/>
  <c r="AT1996" i="1"/>
  <c r="AS1996" i="1"/>
  <c r="AR1996" i="1"/>
  <c r="AP1996" i="1"/>
  <c r="AO1996" i="1"/>
  <c r="AN1996" i="1"/>
  <c r="AM1996" i="1"/>
  <c r="AQ1996" i="1" s="1"/>
  <c r="AL1996" i="1"/>
  <c r="AJ1996" i="1"/>
  <c r="AI1996" i="1"/>
  <c r="AH1996" i="1"/>
  <c r="AG1996" i="1"/>
  <c r="AF1996" i="1"/>
  <c r="AE1996" i="1"/>
  <c r="AD1996" i="1"/>
  <c r="AC1996" i="1"/>
  <c r="AU1995" i="1"/>
  <c r="AT1995" i="1"/>
  <c r="AS1995" i="1"/>
  <c r="AR1995" i="1"/>
  <c r="AP1995" i="1"/>
  <c r="AN1995" i="1"/>
  <c r="AM1995" i="1"/>
  <c r="AQ1995" i="1" s="1"/>
  <c r="AL1995" i="1"/>
  <c r="AJ1995" i="1"/>
  <c r="AI1995" i="1"/>
  <c r="AH1995" i="1"/>
  <c r="AG1995" i="1"/>
  <c r="AF1995" i="1"/>
  <c r="AE1995" i="1"/>
  <c r="AD1995" i="1"/>
  <c r="AC1995" i="1"/>
  <c r="AU1994" i="1"/>
  <c r="AT1994" i="1"/>
  <c r="AS1994" i="1"/>
  <c r="AR1994" i="1"/>
  <c r="AP1994" i="1"/>
  <c r="AO1994" i="1"/>
  <c r="AN1994" i="1"/>
  <c r="AM1994" i="1"/>
  <c r="AQ1994" i="1" s="1"/>
  <c r="AL1994" i="1"/>
  <c r="AJ1994" i="1"/>
  <c r="AI1994" i="1"/>
  <c r="AH1994" i="1"/>
  <c r="AG1994" i="1"/>
  <c r="AF1994" i="1"/>
  <c r="AE1994" i="1"/>
  <c r="AD1994" i="1"/>
  <c r="AC1994" i="1"/>
  <c r="AU1993" i="1"/>
  <c r="AT1993" i="1"/>
  <c r="AS1993" i="1"/>
  <c r="AR1993" i="1"/>
  <c r="AP1993" i="1"/>
  <c r="AN1993" i="1"/>
  <c r="AM1993" i="1"/>
  <c r="AQ1993" i="1" s="1"/>
  <c r="AL1993" i="1"/>
  <c r="AJ1993" i="1"/>
  <c r="AI1993" i="1"/>
  <c r="AH1993" i="1"/>
  <c r="AG1993" i="1"/>
  <c r="AF1993" i="1"/>
  <c r="AE1993" i="1"/>
  <c r="AD1993" i="1"/>
  <c r="AC1993" i="1"/>
  <c r="AU1992" i="1"/>
  <c r="AT1992" i="1"/>
  <c r="AS1992" i="1"/>
  <c r="AR1992" i="1"/>
  <c r="AP1992" i="1"/>
  <c r="AO1992" i="1"/>
  <c r="AN1992" i="1"/>
  <c r="AM1992" i="1"/>
  <c r="AQ1992" i="1" s="1"/>
  <c r="AL1992" i="1"/>
  <c r="AJ1992" i="1"/>
  <c r="AI1992" i="1"/>
  <c r="AH1992" i="1"/>
  <c r="AG1992" i="1"/>
  <c r="AF1992" i="1"/>
  <c r="AE1992" i="1"/>
  <c r="AD1992" i="1"/>
  <c r="AC1992" i="1"/>
  <c r="AU1991" i="1"/>
  <c r="AT1991" i="1"/>
  <c r="AS1991" i="1"/>
  <c r="AR1991" i="1"/>
  <c r="AP1991" i="1"/>
  <c r="AN1991" i="1"/>
  <c r="AM1991" i="1"/>
  <c r="AQ1991" i="1" s="1"/>
  <c r="AL1991" i="1"/>
  <c r="AJ1991" i="1"/>
  <c r="AI1991" i="1"/>
  <c r="AH1991" i="1"/>
  <c r="AG1991" i="1"/>
  <c r="AF1991" i="1"/>
  <c r="AE1991" i="1"/>
  <c r="AD1991" i="1"/>
  <c r="AC1991" i="1"/>
  <c r="AU1990" i="1"/>
  <c r="AT1990" i="1"/>
  <c r="AS1990" i="1"/>
  <c r="AR1990" i="1"/>
  <c r="AP1990" i="1"/>
  <c r="AO1990" i="1"/>
  <c r="AN1990" i="1"/>
  <c r="AM1990" i="1"/>
  <c r="AQ1990" i="1" s="1"/>
  <c r="AL1990" i="1"/>
  <c r="AJ1990" i="1"/>
  <c r="AI1990" i="1"/>
  <c r="AH1990" i="1"/>
  <c r="AG1990" i="1"/>
  <c r="AF1990" i="1"/>
  <c r="AE1990" i="1"/>
  <c r="AD1990" i="1"/>
  <c r="AC1990" i="1"/>
  <c r="AU1989" i="1"/>
  <c r="AT1989" i="1"/>
  <c r="AS1989" i="1"/>
  <c r="AR1989" i="1"/>
  <c r="AP1989" i="1"/>
  <c r="AN1989" i="1"/>
  <c r="AM1989" i="1"/>
  <c r="AQ1989" i="1" s="1"/>
  <c r="AL1989" i="1"/>
  <c r="AJ1989" i="1"/>
  <c r="AI1989" i="1"/>
  <c r="AH1989" i="1"/>
  <c r="AG1989" i="1"/>
  <c r="AF1989" i="1"/>
  <c r="AE1989" i="1"/>
  <c r="AD1989" i="1"/>
  <c r="AC1989" i="1"/>
  <c r="AU1988" i="1"/>
  <c r="AT1988" i="1"/>
  <c r="AS1988" i="1"/>
  <c r="AR1988" i="1"/>
  <c r="AP1988" i="1"/>
  <c r="AO1988" i="1"/>
  <c r="AN1988" i="1"/>
  <c r="AM1988" i="1"/>
  <c r="AQ1988" i="1" s="1"/>
  <c r="AL1988" i="1"/>
  <c r="AJ1988" i="1"/>
  <c r="AI1988" i="1"/>
  <c r="AH1988" i="1"/>
  <c r="AG1988" i="1"/>
  <c r="AF1988" i="1"/>
  <c r="AE1988" i="1"/>
  <c r="AD1988" i="1"/>
  <c r="AC1988" i="1"/>
  <c r="AU1987" i="1"/>
  <c r="AT1987" i="1"/>
  <c r="AS1987" i="1"/>
  <c r="AR1987" i="1"/>
  <c r="AP1987" i="1"/>
  <c r="AN1987" i="1"/>
  <c r="AM1987" i="1"/>
  <c r="AQ1987" i="1" s="1"/>
  <c r="AL1987" i="1"/>
  <c r="AJ1987" i="1"/>
  <c r="AI1987" i="1"/>
  <c r="AH1987" i="1"/>
  <c r="AG1987" i="1"/>
  <c r="AF1987" i="1"/>
  <c r="AE1987" i="1"/>
  <c r="AD1987" i="1"/>
  <c r="AC1987" i="1"/>
  <c r="AU1986" i="1"/>
  <c r="AT1986" i="1"/>
  <c r="AS1986" i="1"/>
  <c r="AR1986" i="1"/>
  <c r="AP1986" i="1"/>
  <c r="AO1986" i="1"/>
  <c r="AN1986" i="1"/>
  <c r="AM1986" i="1"/>
  <c r="AQ1986" i="1" s="1"/>
  <c r="AL1986" i="1"/>
  <c r="AJ1986" i="1"/>
  <c r="AI1986" i="1"/>
  <c r="AH1986" i="1"/>
  <c r="AG1986" i="1"/>
  <c r="AF1986" i="1"/>
  <c r="AE1986" i="1"/>
  <c r="AD1986" i="1"/>
  <c r="AC1986" i="1"/>
  <c r="AU1985" i="1"/>
  <c r="AT1985" i="1"/>
  <c r="AS1985" i="1"/>
  <c r="AR1985" i="1"/>
  <c r="AP1985" i="1"/>
  <c r="AN1985" i="1"/>
  <c r="AM1985" i="1"/>
  <c r="AQ1985" i="1" s="1"/>
  <c r="AL1985" i="1"/>
  <c r="AJ1985" i="1"/>
  <c r="AI1985" i="1"/>
  <c r="AH1985" i="1"/>
  <c r="AG1985" i="1"/>
  <c r="AF1985" i="1"/>
  <c r="AE1985" i="1"/>
  <c r="AD1985" i="1"/>
  <c r="AC1985" i="1"/>
  <c r="AU1984" i="1"/>
  <c r="AT1984" i="1"/>
  <c r="AS1984" i="1"/>
  <c r="AR1984" i="1"/>
  <c r="AP1984" i="1"/>
  <c r="AO1984" i="1"/>
  <c r="AN1984" i="1"/>
  <c r="AM1984" i="1"/>
  <c r="AQ1984" i="1" s="1"/>
  <c r="AL1984" i="1"/>
  <c r="AJ1984" i="1"/>
  <c r="AI1984" i="1"/>
  <c r="AH1984" i="1"/>
  <c r="AG1984" i="1"/>
  <c r="AF1984" i="1"/>
  <c r="AE1984" i="1"/>
  <c r="AD1984" i="1"/>
  <c r="AC1984" i="1"/>
  <c r="AU1983" i="1"/>
  <c r="AT1983" i="1"/>
  <c r="AS1983" i="1"/>
  <c r="AR1983" i="1"/>
  <c r="AP1983" i="1"/>
  <c r="AN1983" i="1"/>
  <c r="AM1983" i="1"/>
  <c r="AQ1983" i="1" s="1"/>
  <c r="AL1983" i="1"/>
  <c r="AJ1983" i="1"/>
  <c r="AI1983" i="1"/>
  <c r="AH1983" i="1"/>
  <c r="AG1983" i="1"/>
  <c r="AF1983" i="1"/>
  <c r="AE1983" i="1"/>
  <c r="AD1983" i="1"/>
  <c r="AC1983" i="1"/>
  <c r="AU1982" i="1"/>
  <c r="AT1982" i="1"/>
  <c r="AS1982" i="1"/>
  <c r="AR1982" i="1"/>
  <c r="AP1982" i="1"/>
  <c r="AO1982" i="1"/>
  <c r="AN1982" i="1"/>
  <c r="AM1982" i="1"/>
  <c r="AQ1982" i="1" s="1"/>
  <c r="AL1982" i="1"/>
  <c r="AJ1982" i="1"/>
  <c r="AI1982" i="1"/>
  <c r="AH1982" i="1"/>
  <c r="AG1982" i="1"/>
  <c r="AF1982" i="1"/>
  <c r="AE1982" i="1"/>
  <c r="AD1982" i="1"/>
  <c r="AC1982" i="1"/>
  <c r="AU1981" i="1"/>
  <c r="AT1981" i="1"/>
  <c r="AS1981" i="1"/>
  <c r="AR1981" i="1"/>
  <c r="AP1981" i="1"/>
  <c r="AN1981" i="1"/>
  <c r="AM1981" i="1"/>
  <c r="AQ1981" i="1" s="1"/>
  <c r="AL1981" i="1"/>
  <c r="AJ1981" i="1"/>
  <c r="AI1981" i="1"/>
  <c r="AH1981" i="1"/>
  <c r="AG1981" i="1"/>
  <c r="AF1981" i="1"/>
  <c r="AE1981" i="1"/>
  <c r="AD1981" i="1"/>
  <c r="AC1981" i="1"/>
  <c r="AU1980" i="1"/>
  <c r="AT1980" i="1"/>
  <c r="AS1980" i="1"/>
  <c r="AR1980" i="1"/>
  <c r="AP1980" i="1"/>
  <c r="AO1980" i="1"/>
  <c r="AN1980" i="1"/>
  <c r="AM1980" i="1"/>
  <c r="AQ1980" i="1" s="1"/>
  <c r="AL1980" i="1"/>
  <c r="AJ1980" i="1"/>
  <c r="AI1980" i="1"/>
  <c r="AH1980" i="1"/>
  <c r="AG1980" i="1"/>
  <c r="AF1980" i="1"/>
  <c r="AE1980" i="1"/>
  <c r="AD1980" i="1"/>
  <c r="AC1980" i="1"/>
  <c r="AU1979" i="1"/>
  <c r="AT1979" i="1"/>
  <c r="AS1979" i="1"/>
  <c r="AR1979" i="1"/>
  <c r="AP1979" i="1"/>
  <c r="AN1979" i="1"/>
  <c r="AM1979" i="1"/>
  <c r="AQ1979" i="1" s="1"/>
  <c r="AL1979" i="1"/>
  <c r="AJ1979" i="1"/>
  <c r="AI1979" i="1"/>
  <c r="AH1979" i="1"/>
  <c r="AG1979" i="1"/>
  <c r="AF1979" i="1"/>
  <c r="AE1979" i="1"/>
  <c r="AD1979" i="1"/>
  <c r="AC1979" i="1"/>
  <c r="AU1978" i="1"/>
  <c r="AT1978" i="1"/>
  <c r="AS1978" i="1"/>
  <c r="AR1978" i="1"/>
  <c r="AP1978" i="1"/>
  <c r="AO1978" i="1"/>
  <c r="AN1978" i="1"/>
  <c r="AM1978" i="1"/>
  <c r="AQ1978" i="1" s="1"/>
  <c r="AL1978" i="1"/>
  <c r="AJ1978" i="1"/>
  <c r="AI1978" i="1"/>
  <c r="AH1978" i="1"/>
  <c r="AG1978" i="1"/>
  <c r="AF1978" i="1"/>
  <c r="AE1978" i="1"/>
  <c r="AD1978" i="1"/>
  <c r="AC1978" i="1"/>
  <c r="AU1977" i="1"/>
  <c r="AT1977" i="1"/>
  <c r="AS1977" i="1"/>
  <c r="AR1977" i="1"/>
  <c r="AP1977" i="1"/>
  <c r="AN1977" i="1"/>
  <c r="AM1977" i="1"/>
  <c r="AQ1977" i="1" s="1"/>
  <c r="AL1977" i="1"/>
  <c r="AJ1977" i="1"/>
  <c r="AI1977" i="1"/>
  <c r="AH1977" i="1"/>
  <c r="AG1977" i="1"/>
  <c r="AF1977" i="1"/>
  <c r="AE1977" i="1"/>
  <c r="AD1977" i="1"/>
  <c r="AC1977" i="1"/>
  <c r="AU1976" i="1"/>
  <c r="AT1976" i="1"/>
  <c r="AS1976" i="1"/>
  <c r="AR1976" i="1"/>
  <c r="AP1976" i="1"/>
  <c r="AO1976" i="1"/>
  <c r="AN1976" i="1"/>
  <c r="AM1976" i="1"/>
  <c r="AQ1976" i="1" s="1"/>
  <c r="AL1976" i="1"/>
  <c r="AJ1976" i="1"/>
  <c r="AI1976" i="1"/>
  <c r="AH1976" i="1"/>
  <c r="AG1976" i="1"/>
  <c r="AF1976" i="1"/>
  <c r="AE1976" i="1"/>
  <c r="AD1976" i="1"/>
  <c r="AC1976" i="1"/>
  <c r="AU1975" i="1"/>
  <c r="AT1975" i="1"/>
  <c r="AS1975" i="1"/>
  <c r="AR1975" i="1"/>
  <c r="AP1975" i="1"/>
  <c r="AN1975" i="1"/>
  <c r="AM1975" i="1"/>
  <c r="AQ1975" i="1" s="1"/>
  <c r="AL1975" i="1"/>
  <c r="AJ1975" i="1"/>
  <c r="AI1975" i="1"/>
  <c r="AH1975" i="1"/>
  <c r="AG1975" i="1"/>
  <c r="AF1975" i="1"/>
  <c r="AE1975" i="1"/>
  <c r="AD1975" i="1"/>
  <c r="AC1975" i="1"/>
  <c r="AU1974" i="1"/>
  <c r="AT1974" i="1"/>
  <c r="AS1974" i="1"/>
  <c r="AR1974" i="1"/>
  <c r="AP1974" i="1"/>
  <c r="AO1974" i="1"/>
  <c r="AN1974" i="1"/>
  <c r="AM1974" i="1"/>
  <c r="AQ1974" i="1" s="1"/>
  <c r="AL1974" i="1"/>
  <c r="AJ1974" i="1"/>
  <c r="AI1974" i="1"/>
  <c r="AH1974" i="1"/>
  <c r="AG1974" i="1"/>
  <c r="AF1974" i="1"/>
  <c r="AE1974" i="1"/>
  <c r="AD1974" i="1"/>
  <c r="AC1974" i="1"/>
  <c r="AU1973" i="1"/>
  <c r="AT1973" i="1"/>
  <c r="AS1973" i="1"/>
  <c r="AR1973" i="1"/>
  <c r="AP1973" i="1"/>
  <c r="AN1973" i="1"/>
  <c r="AM1973" i="1"/>
  <c r="AQ1973" i="1" s="1"/>
  <c r="AL1973" i="1"/>
  <c r="AJ1973" i="1"/>
  <c r="AI1973" i="1"/>
  <c r="AH1973" i="1"/>
  <c r="AG1973" i="1"/>
  <c r="AF1973" i="1"/>
  <c r="AE1973" i="1"/>
  <c r="AD1973" i="1"/>
  <c r="AC1973" i="1"/>
  <c r="AU1972" i="1"/>
  <c r="AT1972" i="1"/>
  <c r="AS1972" i="1"/>
  <c r="AR1972" i="1"/>
  <c r="AP1972" i="1"/>
  <c r="AO1972" i="1"/>
  <c r="AN1972" i="1"/>
  <c r="AM1972" i="1"/>
  <c r="AQ1972" i="1" s="1"/>
  <c r="AL1972" i="1"/>
  <c r="AJ1972" i="1"/>
  <c r="AI1972" i="1"/>
  <c r="AH1972" i="1"/>
  <c r="AG1972" i="1"/>
  <c r="AF1972" i="1"/>
  <c r="AE1972" i="1"/>
  <c r="AD1972" i="1"/>
  <c r="AC1972" i="1"/>
  <c r="AU1971" i="1"/>
  <c r="AT1971" i="1"/>
  <c r="AS1971" i="1"/>
  <c r="AR1971" i="1"/>
  <c r="AP1971" i="1"/>
  <c r="AN1971" i="1"/>
  <c r="AM1971" i="1"/>
  <c r="AQ1971" i="1" s="1"/>
  <c r="AL1971" i="1"/>
  <c r="AJ1971" i="1"/>
  <c r="AI1971" i="1"/>
  <c r="AH1971" i="1"/>
  <c r="AG1971" i="1"/>
  <c r="AF1971" i="1"/>
  <c r="AE1971" i="1"/>
  <c r="AD1971" i="1"/>
  <c r="AC1971" i="1"/>
  <c r="AU1970" i="1"/>
  <c r="AT1970" i="1"/>
  <c r="AS1970" i="1"/>
  <c r="AR1970" i="1"/>
  <c r="AP1970" i="1"/>
  <c r="AO1970" i="1"/>
  <c r="AN1970" i="1"/>
  <c r="AM1970" i="1"/>
  <c r="AQ1970" i="1" s="1"/>
  <c r="AL1970" i="1"/>
  <c r="AJ1970" i="1"/>
  <c r="AI1970" i="1"/>
  <c r="AH1970" i="1"/>
  <c r="AG1970" i="1"/>
  <c r="AF1970" i="1"/>
  <c r="AE1970" i="1"/>
  <c r="AD1970" i="1"/>
  <c r="AC1970" i="1"/>
  <c r="AU1969" i="1"/>
  <c r="AT1969" i="1"/>
  <c r="AS1969" i="1"/>
  <c r="AR1969" i="1"/>
  <c r="AP1969" i="1"/>
  <c r="AN1969" i="1"/>
  <c r="AM1969" i="1"/>
  <c r="AQ1969" i="1" s="1"/>
  <c r="AL1969" i="1"/>
  <c r="AJ1969" i="1"/>
  <c r="AI1969" i="1"/>
  <c r="AH1969" i="1"/>
  <c r="AG1969" i="1"/>
  <c r="AF1969" i="1"/>
  <c r="AE1969" i="1"/>
  <c r="AD1969" i="1"/>
  <c r="AC1969" i="1"/>
  <c r="AU1968" i="1"/>
  <c r="AT1968" i="1"/>
  <c r="AS1968" i="1"/>
  <c r="AR1968" i="1"/>
  <c r="AP1968" i="1"/>
  <c r="AO1968" i="1"/>
  <c r="AN1968" i="1"/>
  <c r="AM1968" i="1"/>
  <c r="AQ1968" i="1" s="1"/>
  <c r="AL1968" i="1"/>
  <c r="AJ1968" i="1"/>
  <c r="AI1968" i="1"/>
  <c r="AH1968" i="1"/>
  <c r="AG1968" i="1"/>
  <c r="AF1968" i="1"/>
  <c r="AE1968" i="1"/>
  <c r="AD1968" i="1"/>
  <c r="AC1968" i="1"/>
  <c r="AU1967" i="1"/>
  <c r="AT1967" i="1"/>
  <c r="AS1967" i="1"/>
  <c r="AR1967" i="1"/>
  <c r="AP1967" i="1"/>
  <c r="AO1967" i="1"/>
  <c r="AN1967" i="1"/>
  <c r="AM1967" i="1"/>
  <c r="AQ1967" i="1" s="1"/>
  <c r="AL1967" i="1"/>
  <c r="AJ1967" i="1"/>
  <c r="AI1967" i="1"/>
  <c r="AH1967" i="1"/>
  <c r="AG1967" i="1"/>
  <c r="AF1967" i="1"/>
  <c r="AE1967" i="1"/>
  <c r="AD1967" i="1"/>
  <c r="AC1967" i="1"/>
  <c r="AU1966" i="1"/>
  <c r="AT1966" i="1"/>
  <c r="AS1966" i="1"/>
  <c r="AQ1966" i="1"/>
  <c r="AN1966" i="1"/>
  <c r="AM1966" i="1"/>
  <c r="AL1966" i="1"/>
  <c r="AJ1966" i="1"/>
  <c r="AI1966" i="1"/>
  <c r="AH1966" i="1"/>
  <c r="AG1966" i="1"/>
  <c r="AF1966" i="1"/>
  <c r="AE1966" i="1"/>
  <c r="AD1966" i="1"/>
  <c r="AC1966" i="1"/>
  <c r="AU1965" i="1"/>
  <c r="AT1965" i="1"/>
  <c r="AS1965" i="1"/>
  <c r="AR1965" i="1"/>
  <c r="AP1965" i="1"/>
  <c r="AO1965" i="1"/>
  <c r="AN1965" i="1"/>
  <c r="AM1965" i="1"/>
  <c r="AQ1965" i="1" s="1"/>
  <c r="AL1965" i="1"/>
  <c r="AJ1965" i="1"/>
  <c r="AI1965" i="1"/>
  <c r="AH1965" i="1"/>
  <c r="AG1965" i="1"/>
  <c r="AF1965" i="1"/>
  <c r="AE1965" i="1"/>
  <c r="AD1965" i="1"/>
  <c r="AC1965" i="1"/>
  <c r="AU1964" i="1"/>
  <c r="AT1964" i="1"/>
  <c r="AS1964" i="1"/>
  <c r="AR1964" i="1"/>
  <c r="AQ1964" i="1"/>
  <c r="AN1964" i="1"/>
  <c r="AM1964" i="1"/>
  <c r="AL1964" i="1"/>
  <c r="AJ1964" i="1"/>
  <c r="AI1964" i="1"/>
  <c r="AH1964" i="1"/>
  <c r="AG1964" i="1"/>
  <c r="AF1964" i="1"/>
  <c r="AE1964" i="1"/>
  <c r="AD1964" i="1"/>
  <c r="AC1964" i="1"/>
  <c r="AU1963" i="1"/>
  <c r="AT1963" i="1"/>
  <c r="AS1963" i="1"/>
  <c r="AR1963" i="1"/>
  <c r="AP1963" i="1"/>
  <c r="AO1963" i="1"/>
  <c r="AN1963" i="1"/>
  <c r="AM1963" i="1"/>
  <c r="AQ1963" i="1" s="1"/>
  <c r="AL1963" i="1"/>
  <c r="AJ1963" i="1"/>
  <c r="AI1963" i="1"/>
  <c r="AH1963" i="1"/>
  <c r="AG1963" i="1"/>
  <c r="AF1963" i="1"/>
  <c r="AE1963" i="1"/>
  <c r="AD1963" i="1"/>
  <c r="AC1963" i="1"/>
  <c r="AU1962" i="1"/>
  <c r="AT1962" i="1"/>
  <c r="AS1962" i="1"/>
  <c r="AN1962" i="1"/>
  <c r="AM1962" i="1"/>
  <c r="AL1962" i="1"/>
  <c r="AJ1962" i="1"/>
  <c r="AI1962" i="1"/>
  <c r="AH1962" i="1"/>
  <c r="AG1962" i="1"/>
  <c r="AF1962" i="1"/>
  <c r="AE1962" i="1"/>
  <c r="AD1962" i="1"/>
  <c r="AC1962" i="1"/>
  <c r="AU1961" i="1"/>
  <c r="AT1961" i="1"/>
  <c r="AS1961" i="1"/>
  <c r="AR1961" i="1"/>
  <c r="AP1961" i="1"/>
  <c r="AO1961" i="1"/>
  <c r="AN1961" i="1"/>
  <c r="AM1961" i="1"/>
  <c r="AQ1961" i="1" s="1"/>
  <c r="AL1961" i="1"/>
  <c r="AJ1961" i="1"/>
  <c r="AI1961" i="1"/>
  <c r="AH1961" i="1"/>
  <c r="AG1961" i="1"/>
  <c r="AF1961" i="1"/>
  <c r="AE1961" i="1"/>
  <c r="AD1961" i="1"/>
  <c r="AC1961" i="1"/>
  <c r="AU1960" i="1"/>
  <c r="AT1960" i="1"/>
  <c r="AS1960" i="1"/>
  <c r="AN1960" i="1"/>
  <c r="AM1960" i="1"/>
  <c r="AR1960" i="1" s="1"/>
  <c r="AL1960" i="1"/>
  <c r="AJ1960" i="1"/>
  <c r="AI1960" i="1"/>
  <c r="AH1960" i="1"/>
  <c r="AG1960" i="1"/>
  <c r="AF1960" i="1"/>
  <c r="AE1960" i="1"/>
  <c r="AD1960" i="1"/>
  <c r="AC1960" i="1"/>
  <c r="AU1959" i="1"/>
  <c r="AT1959" i="1"/>
  <c r="AS1959" i="1"/>
  <c r="AR1959" i="1"/>
  <c r="AP1959" i="1"/>
  <c r="AO1959" i="1"/>
  <c r="AN1959" i="1"/>
  <c r="AM1959" i="1"/>
  <c r="AQ1959" i="1" s="1"/>
  <c r="AL1959" i="1"/>
  <c r="AJ1959" i="1"/>
  <c r="AI1959" i="1"/>
  <c r="AH1959" i="1"/>
  <c r="AG1959" i="1"/>
  <c r="AF1959" i="1"/>
  <c r="AE1959" i="1"/>
  <c r="AD1959" i="1"/>
  <c r="AC1959" i="1"/>
  <c r="AU1958" i="1"/>
  <c r="AT1958" i="1"/>
  <c r="AS1958" i="1"/>
  <c r="AQ1958" i="1"/>
  <c r="AN1958" i="1"/>
  <c r="AM1958" i="1"/>
  <c r="AR1958" i="1" s="1"/>
  <c r="AL1958" i="1"/>
  <c r="AJ1958" i="1"/>
  <c r="AI1958" i="1"/>
  <c r="AH1958" i="1"/>
  <c r="AG1958" i="1"/>
  <c r="AF1958" i="1"/>
  <c r="AE1958" i="1"/>
  <c r="AD1958" i="1"/>
  <c r="AC1958" i="1"/>
  <c r="AU1957" i="1"/>
  <c r="AT1957" i="1"/>
  <c r="AS1957" i="1"/>
  <c r="AR1957" i="1"/>
  <c r="AP1957" i="1"/>
  <c r="AO1957" i="1"/>
  <c r="AN1957" i="1"/>
  <c r="AM1957" i="1"/>
  <c r="AQ1957" i="1" s="1"/>
  <c r="AL1957" i="1"/>
  <c r="AJ1957" i="1"/>
  <c r="AI1957" i="1"/>
  <c r="AH1957" i="1"/>
  <c r="AG1957" i="1"/>
  <c r="AF1957" i="1"/>
  <c r="AE1957" i="1"/>
  <c r="AD1957" i="1"/>
  <c r="AC1957" i="1"/>
  <c r="AU1956" i="1"/>
  <c r="AT1956" i="1"/>
  <c r="AS1956" i="1"/>
  <c r="AR1956" i="1"/>
  <c r="AQ1956" i="1"/>
  <c r="AN1956" i="1"/>
  <c r="AM1956" i="1"/>
  <c r="AL1956" i="1"/>
  <c r="AJ1956" i="1"/>
  <c r="AI1956" i="1"/>
  <c r="AH1956" i="1"/>
  <c r="AG1956" i="1"/>
  <c r="AF1956" i="1"/>
  <c r="AE1956" i="1"/>
  <c r="AD1956" i="1"/>
  <c r="AC1956" i="1"/>
  <c r="AU1955" i="1"/>
  <c r="AT1955" i="1"/>
  <c r="AS1955" i="1"/>
  <c r="AR1955" i="1"/>
  <c r="AP1955" i="1"/>
  <c r="AO1955" i="1"/>
  <c r="AN1955" i="1"/>
  <c r="AM1955" i="1"/>
  <c r="AQ1955" i="1" s="1"/>
  <c r="AL1955" i="1"/>
  <c r="AJ1955" i="1"/>
  <c r="AI1955" i="1"/>
  <c r="AH1955" i="1"/>
  <c r="AG1955" i="1"/>
  <c r="AF1955" i="1"/>
  <c r="AE1955" i="1"/>
  <c r="AD1955" i="1"/>
  <c r="AC1955" i="1"/>
  <c r="AU1954" i="1"/>
  <c r="AT1954" i="1"/>
  <c r="AS1954" i="1"/>
  <c r="AN1954" i="1"/>
  <c r="AM1954" i="1"/>
  <c r="AL1954" i="1"/>
  <c r="AJ1954" i="1"/>
  <c r="AI1954" i="1"/>
  <c r="AH1954" i="1"/>
  <c r="AG1954" i="1"/>
  <c r="AF1954" i="1"/>
  <c r="AE1954" i="1"/>
  <c r="AD1954" i="1"/>
  <c r="AC1954" i="1"/>
  <c r="AU1953" i="1"/>
  <c r="AT1953" i="1"/>
  <c r="AS1953" i="1"/>
  <c r="AR1953" i="1"/>
  <c r="AP1953" i="1"/>
  <c r="AO1953" i="1"/>
  <c r="AN1953" i="1"/>
  <c r="AM1953" i="1"/>
  <c r="AQ1953" i="1" s="1"/>
  <c r="AL1953" i="1"/>
  <c r="AJ1953" i="1"/>
  <c r="AI1953" i="1"/>
  <c r="AH1953" i="1"/>
  <c r="AG1953" i="1"/>
  <c r="AF1953" i="1"/>
  <c r="AE1953" i="1"/>
  <c r="AD1953" i="1"/>
  <c r="AC1953" i="1"/>
  <c r="AU1952" i="1"/>
  <c r="AT1952" i="1"/>
  <c r="AS1952" i="1"/>
  <c r="AN1952" i="1"/>
  <c r="AM1952" i="1"/>
  <c r="AR1952" i="1" s="1"/>
  <c r="AL1952" i="1"/>
  <c r="AJ1952" i="1"/>
  <c r="AI1952" i="1"/>
  <c r="AH1952" i="1"/>
  <c r="AG1952" i="1"/>
  <c r="AF1952" i="1"/>
  <c r="AE1952" i="1"/>
  <c r="AD1952" i="1"/>
  <c r="AC1952" i="1"/>
  <c r="AU1951" i="1"/>
  <c r="AT1951" i="1"/>
  <c r="AS1951" i="1"/>
  <c r="AR1951" i="1"/>
  <c r="AP1951" i="1"/>
  <c r="AO1951" i="1"/>
  <c r="AN1951" i="1"/>
  <c r="AM1951" i="1"/>
  <c r="AQ1951" i="1" s="1"/>
  <c r="AL1951" i="1"/>
  <c r="AJ1951" i="1"/>
  <c r="AI1951" i="1"/>
  <c r="AH1951" i="1"/>
  <c r="AG1951" i="1"/>
  <c r="AF1951" i="1"/>
  <c r="AE1951" i="1"/>
  <c r="AD1951" i="1"/>
  <c r="AC1951" i="1"/>
  <c r="AU1950" i="1"/>
  <c r="AT1950" i="1"/>
  <c r="AS1950" i="1"/>
  <c r="AR1950" i="1"/>
  <c r="AQ1950" i="1"/>
  <c r="AN1950" i="1"/>
  <c r="AM1950" i="1"/>
  <c r="AL1950" i="1"/>
  <c r="AJ1950" i="1"/>
  <c r="AI1950" i="1"/>
  <c r="AH1950" i="1"/>
  <c r="AG1950" i="1"/>
  <c r="AF1950" i="1"/>
  <c r="AE1950" i="1"/>
  <c r="AD1950" i="1"/>
  <c r="AC1950" i="1"/>
  <c r="AU1949" i="1"/>
  <c r="AT1949" i="1"/>
  <c r="AS1949" i="1"/>
  <c r="AR1949" i="1"/>
  <c r="AP1949" i="1"/>
  <c r="AO1949" i="1"/>
  <c r="AN1949" i="1"/>
  <c r="AM1949" i="1"/>
  <c r="AQ1949" i="1" s="1"/>
  <c r="AL1949" i="1"/>
  <c r="AJ1949" i="1"/>
  <c r="AI1949" i="1"/>
  <c r="AH1949" i="1"/>
  <c r="AG1949" i="1"/>
  <c r="AF1949" i="1"/>
  <c r="AE1949" i="1"/>
  <c r="AD1949" i="1"/>
  <c r="AC1949" i="1"/>
  <c r="AU1948" i="1"/>
  <c r="AT1948" i="1"/>
  <c r="AS1948" i="1"/>
  <c r="AR1948" i="1"/>
  <c r="AQ1948" i="1"/>
  <c r="AN1948" i="1"/>
  <c r="AM1948" i="1"/>
  <c r="AL1948" i="1"/>
  <c r="AJ1948" i="1"/>
  <c r="AI1948" i="1"/>
  <c r="AH1948" i="1"/>
  <c r="AG1948" i="1"/>
  <c r="AF1948" i="1"/>
  <c r="AE1948" i="1"/>
  <c r="AD1948" i="1"/>
  <c r="AC1948" i="1"/>
  <c r="AU1947" i="1"/>
  <c r="AT1947" i="1"/>
  <c r="AS1947" i="1"/>
  <c r="AR1947" i="1"/>
  <c r="AP1947" i="1"/>
  <c r="AO1947" i="1"/>
  <c r="AN1947" i="1"/>
  <c r="AM1947" i="1"/>
  <c r="AQ1947" i="1" s="1"/>
  <c r="AL1947" i="1"/>
  <c r="AJ1947" i="1"/>
  <c r="AI1947" i="1"/>
  <c r="AH1947" i="1"/>
  <c r="AG1947" i="1"/>
  <c r="AF1947" i="1"/>
  <c r="AE1947" i="1"/>
  <c r="AD1947" i="1"/>
  <c r="AC1947" i="1"/>
  <c r="AU1946" i="1"/>
  <c r="AT1946" i="1"/>
  <c r="AS1946" i="1"/>
  <c r="AN1946" i="1"/>
  <c r="AM1946" i="1"/>
  <c r="AL1946" i="1"/>
  <c r="AJ1946" i="1"/>
  <c r="AI1946" i="1"/>
  <c r="AH1946" i="1"/>
  <c r="AG1946" i="1"/>
  <c r="AF1946" i="1"/>
  <c r="AE1946" i="1"/>
  <c r="AD1946" i="1"/>
  <c r="AC1946" i="1"/>
  <c r="AU1945" i="1"/>
  <c r="AT1945" i="1"/>
  <c r="AS1945" i="1"/>
  <c r="AR1945" i="1"/>
  <c r="AP1945" i="1"/>
  <c r="AO1945" i="1"/>
  <c r="AN1945" i="1"/>
  <c r="AM1945" i="1"/>
  <c r="AQ1945" i="1" s="1"/>
  <c r="AL1945" i="1"/>
  <c r="AJ1945" i="1"/>
  <c r="AI1945" i="1"/>
  <c r="AH1945" i="1"/>
  <c r="AG1945" i="1"/>
  <c r="AF1945" i="1"/>
  <c r="AE1945" i="1"/>
  <c r="AD1945" i="1"/>
  <c r="AC1945" i="1"/>
  <c r="AU1944" i="1"/>
  <c r="AT1944" i="1"/>
  <c r="AS1944" i="1"/>
  <c r="AN1944" i="1"/>
  <c r="AM1944" i="1"/>
  <c r="AR1944" i="1" s="1"/>
  <c r="AL1944" i="1"/>
  <c r="AJ1944" i="1"/>
  <c r="AI1944" i="1"/>
  <c r="AH1944" i="1"/>
  <c r="AG1944" i="1"/>
  <c r="AF1944" i="1"/>
  <c r="AE1944" i="1"/>
  <c r="AD1944" i="1"/>
  <c r="AC1944" i="1"/>
  <c r="AU1943" i="1"/>
  <c r="AT1943" i="1"/>
  <c r="AS1943" i="1"/>
  <c r="AR1943" i="1"/>
  <c r="AP1943" i="1"/>
  <c r="AO1943" i="1"/>
  <c r="AN1943" i="1"/>
  <c r="AM1943" i="1"/>
  <c r="AQ1943" i="1" s="1"/>
  <c r="AL1943" i="1"/>
  <c r="AJ1943" i="1"/>
  <c r="AI1943" i="1"/>
  <c r="AH1943" i="1"/>
  <c r="AG1943" i="1"/>
  <c r="AF1943" i="1"/>
  <c r="AE1943" i="1"/>
  <c r="AD1943" i="1"/>
  <c r="AC1943" i="1"/>
  <c r="AU1942" i="1"/>
  <c r="AT1942" i="1"/>
  <c r="AS1942" i="1"/>
  <c r="AR1942" i="1"/>
  <c r="AQ1942" i="1"/>
  <c r="AN1942" i="1"/>
  <c r="AM1942" i="1"/>
  <c r="AL1942" i="1"/>
  <c r="AJ1942" i="1"/>
  <c r="AI1942" i="1"/>
  <c r="AH1942" i="1"/>
  <c r="AG1942" i="1"/>
  <c r="AF1942" i="1"/>
  <c r="AE1942" i="1"/>
  <c r="AD1942" i="1"/>
  <c r="AC1942" i="1"/>
  <c r="AU1941" i="1"/>
  <c r="AT1941" i="1"/>
  <c r="AS1941" i="1"/>
  <c r="AR1941" i="1"/>
  <c r="AP1941" i="1"/>
  <c r="AO1941" i="1"/>
  <c r="AN1941" i="1"/>
  <c r="AM1941" i="1"/>
  <c r="AQ1941" i="1" s="1"/>
  <c r="AL1941" i="1"/>
  <c r="AJ1941" i="1"/>
  <c r="AI1941" i="1"/>
  <c r="AH1941" i="1"/>
  <c r="AG1941" i="1"/>
  <c r="AF1941" i="1"/>
  <c r="AE1941" i="1"/>
  <c r="AD1941" i="1"/>
  <c r="AC1941" i="1"/>
  <c r="AU1940" i="1"/>
  <c r="AT1940" i="1"/>
  <c r="AS1940" i="1"/>
  <c r="AR1940" i="1"/>
  <c r="AQ1940" i="1"/>
  <c r="AN1940" i="1"/>
  <c r="AM1940" i="1"/>
  <c r="AL1940" i="1"/>
  <c r="AJ1940" i="1"/>
  <c r="AI1940" i="1"/>
  <c r="AH1940" i="1"/>
  <c r="AG1940" i="1"/>
  <c r="AF1940" i="1"/>
  <c r="AE1940" i="1"/>
  <c r="AD1940" i="1"/>
  <c r="AC1940" i="1"/>
  <c r="AU1939" i="1"/>
  <c r="AT1939" i="1"/>
  <c r="AS1939" i="1"/>
  <c r="AR1939" i="1"/>
  <c r="AP1939" i="1"/>
  <c r="AO1939" i="1"/>
  <c r="AN1939" i="1"/>
  <c r="AM1939" i="1"/>
  <c r="AQ1939" i="1" s="1"/>
  <c r="AL1939" i="1"/>
  <c r="AJ1939" i="1"/>
  <c r="AI1939" i="1"/>
  <c r="AH1939" i="1"/>
  <c r="AG1939" i="1"/>
  <c r="AF1939" i="1"/>
  <c r="AE1939" i="1"/>
  <c r="AD1939" i="1"/>
  <c r="AC1939" i="1"/>
  <c r="AU1938" i="1"/>
  <c r="AT1938" i="1"/>
  <c r="AS1938" i="1"/>
  <c r="AN1938" i="1"/>
  <c r="AM1938" i="1"/>
  <c r="AL1938" i="1"/>
  <c r="AJ1938" i="1"/>
  <c r="AI1938" i="1"/>
  <c r="AH1938" i="1"/>
  <c r="AG1938" i="1"/>
  <c r="AF1938" i="1"/>
  <c r="AE1938" i="1"/>
  <c r="AD1938" i="1"/>
  <c r="AC1938" i="1"/>
  <c r="AU1937" i="1"/>
  <c r="AT1937" i="1"/>
  <c r="AS1937" i="1"/>
  <c r="AR1937" i="1"/>
  <c r="AP1937" i="1"/>
  <c r="AO1937" i="1"/>
  <c r="AN1937" i="1"/>
  <c r="AM1937" i="1"/>
  <c r="AQ1937" i="1" s="1"/>
  <c r="AL1937" i="1"/>
  <c r="AJ1937" i="1"/>
  <c r="AI1937" i="1"/>
  <c r="AH1937" i="1"/>
  <c r="AG1937" i="1"/>
  <c r="AF1937" i="1"/>
  <c r="AE1937" i="1"/>
  <c r="AD1937" i="1"/>
  <c r="AC1937" i="1"/>
  <c r="AU1936" i="1"/>
  <c r="AT1936" i="1"/>
  <c r="AS1936" i="1"/>
  <c r="AN1936" i="1"/>
  <c r="AM1936" i="1"/>
  <c r="AR1936" i="1" s="1"/>
  <c r="AL1936" i="1"/>
  <c r="AJ1936" i="1"/>
  <c r="AI1936" i="1"/>
  <c r="AH1936" i="1"/>
  <c r="AG1936" i="1"/>
  <c r="AF1936" i="1"/>
  <c r="AE1936" i="1"/>
  <c r="AD1936" i="1"/>
  <c r="AC1936" i="1"/>
  <c r="AU1935" i="1"/>
  <c r="AT1935" i="1"/>
  <c r="AS1935" i="1"/>
  <c r="AR1935" i="1"/>
  <c r="AP1935" i="1"/>
  <c r="AO1935" i="1"/>
  <c r="AN1935" i="1"/>
  <c r="AM1935" i="1"/>
  <c r="AQ1935" i="1" s="1"/>
  <c r="AL1935" i="1"/>
  <c r="AJ1935" i="1"/>
  <c r="AI1935" i="1"/>
  <c r="AH1935" i="1"/>
  <c r="AG1935" i="1"/>
  <c r="AF1935" i="1"/>
  <c r="AE1935" i="1"/>
  <c r="AD1935" i="1"/>
  <c r="AC1935" i="1"/>
  <c r="AU1934" i="1"/>
  <c r="AT1934" i="1"/>
  <c r="AS1934" i="1"/>
  <c r="AR1934" i="1"/>
  <c r="AQ1934" i="1"/>
  <c r="AN1934" i="1"/>
  <c r="AM1934" i="1"/>
  <c r="AL1934" i="1"/>
  <c r="AJ1934" i="1"/>
  <c r="AI1934" i="1"/>
  <c r="AH1934" i="1"/>
  <c r="AG1934" i="1"/>
  <c r="AF1934" i="1"/>
  <c r="AE1934" i="1"/>
  <c r="AD1934" i="1"/>
  <c r="AC1934" i="1"/>
  <c r="AU1933" i="1"/>
  <c r="AT1933" i="1"/>
  <c r="AS1933" i="1"/>
  <c r="AR1933" i="1"/>
  <c r="AP1933" i="1"/>
  <c r="AO1933" i="1"/>
  <c r="AN1933" i="1"/>
  <c r="AM1933" i="1"/>
  <c r="AQ1933" i="1" s="1"/>
  <c r="AL1933" i="1"/>
  <c r="AJ1933" i="1"/>
  <c r="AI1933" i="1"/>
  <c r="AH1933" i="1"/>
  <c r="AG1933" i="1"/>
  <c r="AF1933" i="1"/>
  <c r="AE1933" i="1"/>
  <c r="AD1933" i="1"/>
  <c r="AC1933" i="1"/>
  <c r="AU1932" i="1"/>
  <c r="AT1932" i="1"/>
  <c r="AS1932" i="1"/>
  <c r="AR1932" i="1"/>
  <c r="AQ1932" i="1"/>
  <c r="AN1932" i="1"/>
  <c r="AM1932" i="1"/>
  <c r="AL1932" i="1"/>
  <c r="AJ1932" i="1"/>
  <c r="AI1932" i="1"/>
  <c r="AH1932" i="1"/>
  <c r="AG1932" i="1"/>
  <c r="AF1932" i="1"/>
  <c r="AE1932" i="1"/>
  <c r="AD1932" i="1"/>
  <c r="AC1932" i="1"/>
  <c r="AU1931" i="1"/>
  <c r="AT1931" i="1"/>
  <c r="AS1931" i="1"/>
  <c r="AR1931" i="1"/>
  <c r="AP1931" i="1"/>
  <c r="AO1931" i="1"/>
  <c r="AN1931" i="1"/>
  <c r="AM1931" i="1"/>
  <c r="AQ1931" i="1" s="1"/>
  <c r="AL1931" i="1"/>
  <c r="AJ1931" i="1"/>
  <c r="AI1931" i="1"/>
  <c r="AH1931" i="1"/>
  <c r="AG1931" i="1"/>
  <c r="AF1931" i="1"/>
  <c r="AE1931" i="1"/>
  <c r="AD1931" i="1"/>
  <c r="AC1931" i="1"/>
  <c r="AU1930" i="1"/>
  <c r="AT1930" i="1"/>
  <c r="AS1930" i="1"/>
  <c r="AN1930" i="1"/>
  <c r="AM1930" i="1"/>
  <c r="AL1930" i="1"/>
  <c r="AJ1930" i="1"/>
  <c r="AI1930" i="1"/>
  <c r="AH1930" i="1"/>
  <c r="AG1930" i="1"/>
  <c r="AF1930" i="1"/>
  <c r="AE1930" i="1"/>
  <c r="AD1930" i="1"/>
  <c r="AC1930" i="1"/>
  <c r="AU1929" i="1"/>
  <c r="AT1929" i="1"/>
  <c r="AS1929" i="1"/>
  <c r="AR1929" i="1"/>
  <c r="AP1929" i="1"/>
  <c r="AO1929" i="1"/>
  <c r="AN1929" i="1"/>
  <c r="AM1929" i="1"/>
  <c r="AQ1929" i="1" s="1"/>
  <c r="AL1929" i="1"/>
  <c r="AJ1929" i="1"/>
  <c r="AI1929" i="1"/>
  <c r="AH1929" i="1"/>
  <c r="AG1929" i="1"/>
  <c r="AF1929" i="1"/>
  <c r="AE1929" i="1"/>
  <c r="AD1929" i="1"/>
  <c r="AC1929" i="1"/>
  <c r="AU1928" i="1"/>
  <c r="AT1928" i="1"/>
  <c r="AS1928" i="1"/>
  <c r="AN1928" i="1"/>
  <c r="AM1928" i="1"/>
  <c r="AR1928" i="1" s="1"/>
  <c r="AL1928" i="1"/>
  <c r="AJ1928" i="1"/>
  <c r="AI1928" i="1"/>
  <c r="AH1928" i="1"/>
  <c r="AG1928" i="1"/>
  <c r="AF1928" i="1"/>
  <c r="AE1928" i="1"/>
  <c r="AD1928" i="1"/>
  <c r="AC1928" i="1"/>
  <c r="AU1927" i="1"/>
  <c r="AT1927" i="1"/>
  <c r="AS1927" i="1"/>
  <c r="AR1927" i="1"/>
  <c r="AP1927" i="1"/>
  <c r="AO1927" i="1"/>
  <c r="AN1927" i="1"/>
  <c r="AM1927" i="1"/>
  <c r="AQ1927" i="1" s="1"/>
  <c r="AL1927" i="1"/>
  <c r="AJ1927" i="1"/>
  <c r="AI1927" i="1"/>
  <c r="AH1927" i="1"/>
  <c r="AG1927" i="1"/>
  <c r="AF1927" i="1"/>
  <c r="AE1927" i="1"/>
  <c r="AD1927" i="1"/>
  <c r="AC1927" i="1"/>
  <c r="AU1926" i="1"/>
  <c r="AT1926" i="1"/>
  <c r="AS1926" i="1"/>
  <c r="AR1926" i="1"/>
  <c r="AQ1926" i="1"/>
  <c r="AN1926" i="1"/>
  <c r="AM1926" i="1"/>
  <c r="AL1926" i="1"/>
  <c r="AJ1926" i="1"/>
  <c r="AI1926" i="1"/>
  <c r="AH1926" i="1"/>
  <c r="AG1926" i="1"/>
  <c r="AF1926" i="1"/>
  <c r="AE1926" i="1"/>
  <c r="AD1926" i="1"/>
  <c r="AC1926" i="1"/>
  <c r="AU1925" i="1"/>
  <c r="AT1925" i="1"/>
  <c r="AS1925" i="1"/>
  <c r="AR1925" i="1"/>
  <c r="AP1925" i="1"/>
  <c r="AO1925" i="1"/>
  <c r="AN1925" i="1"/>
  <c r="AM1925" i="1"/>
  <c r="AQ1925" i="1" s="1"/>
  <c r="AL1925" i="1"/>
  <c r="AJ1925" i="1"/>
  <c r="AI1925" i="1"/>
  <c r="AH1925" i="1"/>
  <c r="AG1925" i="1"/>
  <c r="AF1925" i="1"/>
  <c r="AE1925" i="1"/>
  <c r="AD1925" i="1"/>
  <c r="AC1925" i="1"/>
  <c r="AU1924" i="1"/>
  <c r="AT1924" i="1"/>
  <c r="AS1924" i="1"/>
  <c r="AR1924" i="1"/>
  <c r="AQ1924" i="1"/>
  <c r="AN1924" i="1"/>
  <c r="AM1924" i="1"/>
  <c r="AL1924" i="1"/>
  <c r="AJ1924" i="1"/>
  <c r="AI1924" i="1"/>
  <c r="AH1924" i="1"/>
  <c r="AG1924" i="1"/>
  <c r="AF1924" i="1"/>
  <c r="AE1924" i="1"/>
  <c r="AD1924" i="1"/>
  <c r="AC1924" i="1"/>
  <c r="AU1923" i="1"/>
  <c r="AT1923" i="1"/>
  <c r="AS1923" i="1"/>
  <c r="AR1923" i="1"/>
  <c r="AP1923" i="1"/>
  <c r="AO1923" i="1"/>
  <c r="AN1923" i="1"/>
  <c r="AM1923" i="1"/>
  <c r="AQ1923" i="1" s="1"/>
  <c r="AL1923" i="1"/>
  <c r="AJ1923" i="1"/>
  <c r="AI1923" i="1"/>
  <c r="AH1923" i="1"/>
  <c r="AG1923" i="1"/>
  <c r="AF1923" i="1"/>
  <c r="AE1923" i="1"/>
  <c r="AD1923" i="1"/>
  <c r="AC1923" i="1"/>
  <c r="AU1922" i="1"/>
  <c r="AT1922" i="1"/>
  <c r="AS1922" i="1"/>
  <c r="AN1922" i="1"/>
  <c r="AM1922" i="1"/>
  <c r="AL1922" i="1"/>
  <c r="AJ1922" i="1"/>
  <c r="AI1922" i="1"/>
  <c r="AH1922" i="1"/>
  <c r="AG1922" i="1"/>
  <c r="AF1922" i="1"/>
  <c r="AE1922" i="1"/>
  <c r="AD1922" i="1"/>
  <c r="AC1922" i="1"/>
  <c r="AU1921" i="1"/>
  <c r="AT1921" i="1"/>
  <c r="AS1921" i="1"/>
  <c r="AR1921" i="1"/>
  <c r="AP1921" i="1"/>
  <c r="AO1921" i="1"/>
  <c r="AN1921" i="1"/>
  <c r="AM1921" i="1"/>
  <c r="AQ1921" i="1" s="1"/>
  <c r="AL1921" i="1"/>
  <c r="AJ1921" i="1"/>
  <c r="AI1921" i="1"/>
  <c r="AH1921" i="1"/>
  <c r="AG1921" i="1"/>
  <c r="AF1921" i="1"/>
  <c r="AE1921" i="1"/>
  <c r="AD1921" i="1"/>
  <c r="AC1921" i="1"/>
  <c r="AU1920" i="1"/>
  <c r="AT1920" i="1"/>
  <c r="AS1920" i="1"/>
  <c r="AN1920" i="1"/>
  <c r="AM1920" i="1"/>
  <c r="AR1920" i="1" s="1"/>
  <c r="AL1920" i="1"/>
  <c r="AJ1920" i="1"/>
  <c r="AI1920" i="1"/>
  <c r="AH1920" i="1"/>
  <c r="AG1920" i="1"/>
  <c r="AF1920" i="1"/>
  <c r="AE1920" i="1"/>
  <c r="AD1920" i="1"/>
  <c r="AC1920" i="1"/>
  <c r="AU1919" i="1"/>
  <c r="AT1919" i="1"/>
  <c r="AS1919" i="1"/>
  <c r="AR1919" i="1"/>
  <c r="AP1919" i="1"/>
  <c r="AO1919" i="1"/>
  <c r="AN1919" i="1"/>
  <c r="AM1919" i="1"/>
  <c r="AQ1919" i="1" s="1"/>
  <c r="AL1919" i="1"/>
  <c r="AJ1919" i="1"/>
  <c r="AI1919" i="1"/>
  <c r="AH1919" i="1"/>
  <c r="AG1919" i="1"/>
  <c r="AF1919" i="1"/>
  <c r="AE1919" i="1"/>
  <c r="AD1919" i="1"/>
  <c r="AC1919" i="1"/>
  <c r="AU1918" i="1"/>
  <c r="AT1918" i="1"/>
  <c r="AS1918" i="1"/>
  <c r="AR1918" i="1"/>
  <c r="AQ1918" i="1"/>
  <c r="AN1918" i="1"/>
  <c r="AM1918" i="1"/>
  <c r="AL1918" i="1"/>
  <c r="AJ1918" i="1"/>
  <c r="AI1918" i="1"/>
  <c r="AH1918" i="1"/>
  <c r="AG1918" i="1"/>
  <c r="AF1918" i="1"/>
  <c r="AE1918" i="1"/>
  <c r="AD1918" i="1"/>
  <c r="AC1918" i="1"/>
  <c r="AU1917" i="1"/>
  <c r="AT1917" i="1"/>
  <c r="AS1917" i="1"/>
  <c r="AR1917" i="1"/>
  <c r="AP1917" i="1"/>
  <c r="AO1917" i="1"/>
  <c r="AN1917" i="1"/>
  <c r="AM1917" i="1"/>
  <c r="AQ1917" i="1" s="1"/>
  <c r="AL1917" i="1"/>
  <c r="AJ1917" i="1"/>
  <c r="AI1917" i="1"/>
  <c r="AH1917" i="1"/>
  <c r="AG1917" i="1"/>
  <c r="AF1917" i="1"/>
  <c r="AE1917" i="1"/>
  <c r="AD1917" i="1"/>
  <c r="AC1917" i="1"/>
  <c r="AU1916" i="1"/>
  <c r="AT1916" i="1"/>
  <c r="AS1916" i="1"/>
  <c r="AR1916" i="1"/>
  <c r="AQ1916" i="1"/>
  <c r="AN1916" i="1"/>
  <c r="AM1916" i="1"/>
  <c r="AL1916" i="1"/>
  <c r="AJ1916" i="1"/>
  <c r="AI1916" i="1"/>
  <c r="AH1916" i="1"/>
  <c r="AG1916" i="1"/>
  <c r="AF1916" i="1"/>
  <c r="AE1916" i="1"/>
  <c r="AD1916" i="1"/>
  <c r="AC1916" i="1"/>
  <c r="AU1915" i="1"/>
  <c r="AT1915" i="1"/>
  <c r="AS1915" i="1"/>
  <c r="AR1915" i="1"/>
  <c r="AP1915" i="1"/>
  <c r="AO1915" i="1"/>
  <c r="AN1915" i="1"/>
  <c r="AM1915" i="1"/>
  <c r="AQ1915" i="1" s="1"/>
  <c r="AL1915" i="1"/>
  <c r="AJ1915" i="1"/>
  <c r="AI1915" i="1"/>
  <c r="AH1915" i="1"/>
  <c r="AG1915" i="1"/>
  <c r="AF1915" i="1"/>
  <c r="AE1915" i="1"/>
  <c r="AD1915" i="1"/>
  <c r="AC1915" i="1"/>
  <c r="AU1914" i="1"/>
  <c r="AT1914" i="1"/>
  <c r="AS1914" i="1"/>
  <c r="AN1914" i="1"/>
  <c r="AM1914" i="1"/>
  <c r="AL1914" i="1"/>
  <c r="AJ1914" i="1"/>
  <c r="AI1914" i="1"/>
  <c r="AH1914" i="1"/>
  <c r="AG1914" i="1"/>
  <c r="AF1914" i="1"/>
  <c r="AE1914" i="1"/>
  <c r="AD1914" i="1"/>
  <c r="AC1914" i="1"/>
  <c r="AU1913" i="1"/>
  <c r="AT1913" i="1"/>
  <c r="AS1913" i="1"/>
  <c r="AR1913" i="1"/>
  <c r="AP1913" i="1"/>
  <c r="AO1913" i="1"/>
  <c r="AN1913" i="1"/>
  <c r="AM1913" i="1"/>
  <c r="AQ1913" i="1" s="1"/>
  <c r="AL1913" i="1"/>
  <c r="AJ1913" i="1"/>
  <c r="AI1913" i="1"/>
  <c r="AH1913" i="1"/>
  <c r="AG1913" i="1"/>
  <c r="AF1913" i="1"/>
  <c r="AE1913" i="1"/>
  <c r="AD1913" i="1"/>
  <c r="AC1913" i="1"/>
  <c r="AU1912" i="1"/>
  <c r="AT1912" i="1"/>
  <c r="AS1912" i="1"/>
  <c r="AN1912" i="1"/>
  <c r="AM1912" i="1"/>
  <c r="AR1912" i="1" s="1"/>
  <c r="AL1912" i="1"/>
  <c r="AJ1912" i="1"/>
  <c r="AI1912" i="1"/>
  <c r="AH1912" i="1"/>
  <c r="AG1912" i="1"/>
  <c r="AF1912" i="1"/>
  <c r="AE1912" i="1"/>
  <c r="AD1912" i="1"/>
  <c r="AC1912" i="1"/>
  <c r="AU1911" i="1"/>
  <c r="AT1911" i="1"/>
  <c r="AS1911" i="1"/>
  <c r="AR1911" i="1"/>
  <c r="AP1911" i="1"/>
  <c r="AO1911" i="1"/>
  <c r="AN1911" i="1"/>
  <c r="AM1911" i="1"/>
  <c r="AQ1911" i="1" s="1"/>
  <c r="AL1911" i="1"/>
  <c r="AJ1911" i="1"/>
  <c r="AI1911" i="1"/>
  <c r="AH1911" i="1"/>
  <c r="AG1911" i="1"/>
  <c r="AF1911" i="1"/>
  <c r="AE1911" i="1"/>
  <c r="AD1911" i="1"/>
  <c r="AC1911" i="1"/>
  <c r="AU1910" i="1"/>
  <c r="AT1910" i="1"/>
  <c r="AS1910" i="1"/>
  <c r="AQ1910" i="1"/>
  <c r="AN1910" i="1"/>
  <c r="AM1910" i="1"/>
  <c r="AR1910" i="1" s="1"/>
  <c r="AL1910" i="1"/>
  <c r="AJ1910" i="1"/>
  <c r="AI1910" i="1"/>
  <c r="AH1910" i="1"/>
  <c r="AG1910" i="1"/>
  <c r="AF1910" i="1"/>
  <c r="AE1910" i="1"/>
  <c r="AD1910" i="1"/>
  <c r="AC1910" i="1"/>
  <c r="AU1909" i="1"/>
  <c r="AT1909" i="1"/>
  <c r="AS1909" i="1"/>
  <c r="AR1909" i="1"/>
  <c r="AP1909" i="1"/>
  <c r="AO1909" i="1"/>
  <c r="AN1909" i="1"/>
  <c r="AM1909" i="1"/>
  <c r="AQ1909" i="1" s="1"/>
  <c r="AL1909" i="1"/>
  <c r="AJ1909" i="1"/>
  <c r="AI1909" i="1"/>
  <c r="AH1909" i="1"/>
  <c r="AG1909" i="1"/>
  <c r="AF1909" i="1"/>
  <c r="AE1909" i="1"/>
  <c r="AD1909" i="1"/>
  <c r="AC1909" i="1"/>
  <c r="AU1908" i="1"/>
  <c r="AT1908" i="1"/>
  <c r="AS1908" i="1"/>
  <c r="AR1908" i="1"/>
  <c r="AQ1908" i="1"/>
  <c r="AN1908" i="1"/>
  <c r="AM1908" i="1"/>
  <c r="AL1908" i="1"/>
  <c r="AJ1908" i="1"/>
  <c r="AI1908" i="1"/>
  <c r="AH1908" i="1"/>
  <c r="AG1908" i="1"/>
  <c r="AF1908" i="1"/>
  <c r="AE1908" i="1"/>
  <c r="AD1908" i="1"/>
  <c r="AC1908" i="1"/>
  <c r="AU1907" i="1"/>
  <c r="AT1907" i="1"/>
  <c r="AS1907" i="1"/>
  <c r="AR1907" i="1"/>
  <c r="AP1907" i="1"/>
  <c r="AO1907" i="1"/>
  <c r="AN1907" i="1"/>
  <c r="AM1907" i="1"/>
  <c r="AQ1907" i="1" s="1"/>
  <c r="AL1907" i="1"/>
  <c r="AJ1907" i="1"/>
  <c r="AI1907" i="1"/>
  <c r="AH1907" i="1"/>
  <c r="AG1907" i="1"/>
  <c r="AF1907" i="1"/>
  <c r="AE1907" i="1"/>
  <c r="AD1907" i="1"/>
  <c r="AC1907" i="1"/>
  <c r="AU1906" i="1"/>
  <c r="AT1906" i="1"/>
  <c r="AS1906" i="1"/>
  <c r="AN1906" i="1"/>
  <c r="AM1906" i="1"/>
  <c r="AL1906" i="1"/>
  <c r="AJ1906" i="1"/>
  <c r="AI1906" i="1"/>
  <c r="AH1906" i="1"/>
  <c r="AG1906" i="1"/>
  <c r="AF1906" i="1"/>
  <c r="AE1906" i="1"/>
  <c r="AD1906" i="1"/>
  <c r="AC1906" i="1"/>
  <c r="AU1905" i="1"/>
  <c r="AT1905" i="1"/>
  <c r="AS1905" i="1"/>
  <c r="AR1905" i="1"/>
  <c r="AP1905" i="1"/>
  <c r="AO1905" i="1"/>
  <c r="AN1905" i="1"/>
  <c r="AM1905" i="1"/>
  <c r="AQ1905" i="1" s="1"/>
  <c r="AL1905" i="1"/>
  <c r="AJ1905" i="1"/>
  <c r="AI1905" i="1"/>
  <c r="AH1905" i="1"/>
  <c r="AG1905" i="1"/>
  <c r="AF1905" i="1"/>
  <c r="AE1905" i="1"/>
  <c r="AD1905" i="1"/>
  <c r="AC1905" i="1"/>
  <c r="AU1904" i="1"/>
  <c r="AT1904" i="1"/>
  <c r="AS1904" i="1"/>
  <c r="AN1904" i="1"/>
  <c r="AM1904" i="1"/>
  <c r="AR1904" i="1" s="1"/>
  <c r="AL1904" i="1"/>
  <c r="AJ1904" i="1"/>
  <c r="AI1904" i="1"/>
  <c r="AH1904" i="1"/>
  <c r="AG1904" i="1"/>
  <c r="AF1904" i="1"/>
  <c r="AE1904" i="1"/>
  <c r="AD1904" i="1"/>
  <c r="AC1904" i="1"/>
  <c r="AU1903" i="1"/>
  <c r="AT1903" i="1"/>
  <c r="AS1903" i="1"/>
  <c r="AR1903" i="1"/>
  <c r="AP1903" i="1"/>
  <c r="AO1903" i="1"/>
  <c r="AN1903" i="1"/>
  <c r="AM1903" i="1"/>
  <c r="AQ1903" i="1" s="1"/>
  <c r="AL1903" i="1"/>
  <c r="AJ1903" i="1"/>
  <c r="AI1903" i="1"/>
  <c r="AH1903" i="1"/>
  <c r="AG1903" i="1"/>
  <c r="AF1903" i="1"/>
  <c r="AE1903" i="1"/>
  <c r="AD1903" i="1"/>
  <c r="AC1903" i="1"/>
  <c r="AU1902" i="1"/>
  <c r="AT1902" i="1"/>
  <c r="AS1902" i="1"/>
  <c r="AQ1902" i="1"/>
  <c r="AN1902" i="1"/>
  <c r="AM1902" i="1"/>
  <c r="AR1902" i="1" s="1"/>
  <c r="AL1902" i="1"/>
  <c r="AJ1902" i="1"/>
  <c r="AI1902" i="1"/>
  <c r="AH1902" i="1"/>
  <c r="AG1902" i="1"/>
  <c r="AF1902" i="1"/>
  <c r="AE1902" i="1"/>
  <c r="AD1902" i="1"/>
  <c r="AC1902" i="1"/>
  <c r="AU1901" i="1"/>
  <c r="AT1901" i="1"/>
  <c r="AS1901" i="1"/>
  <c r="AR1901" i="1"/>
  <c r="AP1901" i="1"/>
  <c r="AO1901" i="1"/>
  <c r="AN1901" i="1"/>
  <c r="AM1901" i="1"/>
  <c r="AQ1901" i="1" s="1"/>
  <c r="AL1901" i="1"/>
  <c r="AJ1901" i="1"/>
  <c r="AI1901" i="1"/>
  <c r="AH1901" i="1"/>
  <c r="AG1901" i="1"/>
  <c r="AF1901" i="1"/>
  <c r="AE1901" i="1"/>
  <c r="AD1901" i="1"/>
  <c r="AC1901" i="1"/>
  <c r="AU1900" i="1"/>
  <c r="AT1900" i="1"/>
  <c r="AS1900" i="1"/>
  <c r="AR1900" i="1"/>
  <c r="AQ1900" i="1"/>
  <c r="AN1900" i="1"/>
  <c r="AM1900" i="1"/>
  <c r="AL1900" i="1"/>
  <c r="AJ1900" i="1"/>
  <c r="AI1900" i="1"/>
  <c r="AH1900" i="1"/>
  <c r="AG1900" i="1"/>
  <c r="AF1900" i="1"/>
  <c r="AE1900" i="1"/>
  <c r="AD1900" i="1"/>
  <c r="AC1900" i="1"/>
  <c r="AU1899" i="1"/>
  <c r="AT1899" i="1"/>
  <c r="AS1899" i="1"/>
  <c r="AR1899" i="1"/>
  <c r="AP1899" i="1"/>
  <c r="AO1899" i="1"/>
  <c r="AN1899" i="1"/>
  <c r="AM1899" i="1"/>
  <c r="AQ1899" i="1" s="1"/>
  <c r="AL1899" i="1"/>
  <c r="AJ1899" i="1"/>
  <c r="AI1899" i="1"/>
  <c r="AH1899" i="1"/>
  <c r="AG1899" i="1"/>
  <c r="AF1899" i="1"/>
  <c r="AE1899" i="1"/>
  <c r="AD1899" i="1"/>
  <c r="AC1899" i="1"/>
  <c r="AU1898" i="1"/>
  <c r="AT1898" i="1"/>
  <c r="AS1898" i="1"/>
  <c r="AN1898" i="1"/>
  <c r="AM1898" i="1"/>
  <c r="AL1898" i="1"/>
  <c r="AJ1898" i="1"/>
  <c r="AI1898" i="1"/>
  <c r="AH1898" i="1"/>
  <c r="AG1898" i="1"/>
  <c r="AF1898" i="1"/>
  <c r="AE1898" i="1"/>
  <c r="AD1898" i="1"/>
  <c r="AC1898" i="1"/>
  <c r="AU1897" i="1"/>
  <c r="AT1897" i="1"/>
  <c r="AS1897" i="1"/>
  <c r="AR1897" i="1"/>
  <c r="AP1897" i="1"/>
  <c r="AO1897" i="1"/>
  <c r="AN1897" i="1"/>
  <c r="AM1897" i="1"/>
  <c r="AQ1897" i="1" s="1"/>
  <c r="AL1897" i="1"/>
  <c r="AJ1897" i="1"/>
  <c r="AI1897" i="1"/>
  <c r="AH1897" i="1"/>
  <c r="AG1897" i="1"/>
  <c r="AF1897" i="1"/>
  <c r="AE1897" i="1"/>
  <c r="AD1897" i="1"/>
  <c r="AC1897" i="1"/>
  <c r="AU1896" i="1"/>
  <c r="AT1896" i="1"/>
  <c r="AS1896" i="1"/>
  <c r="AN1896" i="1"/>
  <c r="AM1896" i="1"/>
  <c r="AR1896" i="1" s="1"/>
  <c r="AL1896" i="1"/>
  <c r="AJ1896" i="1"/>
  <c r="AI1896" i="1"/>
  <c r="AH1896" i="1"/>
  <c r="AG1896" i="1"/>
  <c r="AF1896" i="1"/>
  <c r="AE1896" i="1"/>
  <c r="AD1896" i="1"/>
  <c r="AC1896" i="1"/>
  <c r="AU1895" i="1"/>
  <c r="AT1895" i="1"/>
  <c r="AS1895" i="1"/>
  <c r="AR1895" i="1"/>
  <c r="AP1895" i="1"/>
  <c r="AO1895" i="1"/>
  <c r="AN1895" i="1"/>
  <c r="AM1895" i="1"/>
  <c r="AQ1895" i="1" s="1"/>
  <c r="AL1895" i="1"/>
  <c r="AJ1895" i="1"/>
  <c r="AI1895" i="1"/>
  <c r="AH1895" i="1"/>
  <c r="AG1895" i="1"/>
  <c r="AF1895" i="1"/>
  <c r="AE1895" i="1"/>
  <c r="AD1895" i="1"/>
  <c r="AC1895" i="1"/>
  <c r="AU1894" i="1"/>
  <c r="AT1894" i="1"/>
  <c r="AS1894" i="1"/>
  <c r="AQ1894" i="1"/>
  <c r="AN1894" i="1"/>
  <c r="AM1894" i="1"/>
  <c r="AR1894" i="1" s="1"/>
  <c r="AL1894" i="1"/>
  <c r="AJ1894" i="1"/>
  <c r="AI1894" i="1"/>
  <c r="AH1894" i="1"/>
  <c r="AG1894" i="1"/>
  <c r="AF1894" i="1"/>
  <c r="AE1894" i="1"/>
  <c r="AD1894" i="1"/>
  <c r="AC1894" i="1"/>
  <c r="AU1893" i="1"/>
  <c r="AT1893" i="1"/>
  <c r="AS1893" i="1"/>
  <c r="AR1893" i="1"/>
  <c r="AP1893" i="1"/>
  <c r="AO1893" i="1"/>
  <c r="AN1893" i="1"/>
  <c r="AM1893" i="1"/>
  <c r="AQ1893" i="1" s="1"/>
  <c r="AL1893" i="1"/>
  <c r="AJ1893" i="1"/>
  <c r="AI1893" i="1"/>
  <c r="AH1893" i="1"/>
  <c r="AG1893" i="1"/>
  <c r="AF1893" i="1"/>
  <c r="AE1893" i="1"/>
  <c r="AD1893" i="1"/>
  <c r="AC1893" i="1"/>
  <c r="AU1892" i="1"/>
  <c r="AT1892" i="1"/>
  <c r="AS1892" i="1"/>
  <c r="AR1892" i="1"/>
  <c r="AQ1892" i="1"/>
  <c r="AN1892" i="1"/>
  <c r="AM1892" i="1"/>
  <c r="AL1892" i="1"/>
  <c r="AJ1892" i="1"/>
  <c r="AI1892" i="1"/>
  <c r="AH1892" i="1"/>
  <c r="AG1892" i="1"/>
  <c r="AF1892" i="1"/>
  <c r="AE1892" i="1"/>
  <c r="AD1892" i="1"/>
  <c r="AC1892" i="1"/>
  <c r="AU1891" i="1"/>
  <c r="AT1891" i="1"/>
  <c r="AS1891" i="1"/>
  <c r="AR1891" i="1"/>
  <c r="AP1891" i="1"/>
  <c r="AO1891" i="1"/>
  <c r="AN1891" i="1"/>
  <c r="AM1891" i="1"/>
  <c r="AQ1891" i="1" s="1"/>
  <c r="AL1891" i="1"/>
  <c r="AJ1891" i="1"/>
  <c r="AI1891" i="1"/>
  <c r="AH1891" i="1"/>
  <c r="AG1891" i="1"/>
  <c r="AF1891" i="1"/>
  <c r="AE1891" i="1"/>
  <c r="AD1891" i="1"/>
  <c r="AC1891" i="1"/>
  <c r="AU1890" i="1"/>
  <c r="AT1890" i="1"/>
  <c r="AS1890" i="1"/>
  <c r="AN1890" i="1"/>
  <c r="AM1890" i="1"/>
  <c r="AL1890" i="1"/>
  <c r="AJ1890" i="1"/>
  <c r="AI1890" i="1"/>
  <c r="AH1890" i="1"/>
  <c r="AG1890" i="1"/>
  <c r="AF1890" i="1"/>
  <c r="AE1890" i="1"/>
  <c r="AD1890" i="1"/>
  <c r="AC1890" i="1"/>
  <c r="AU1889" i="1"/>
  <c r="AT1889" i="1"/>
  <c r="AS1889" i="1"/>
  <c r="AR1889" i="1"/>
  <c r="AP1889" i="1"/>
  <c r="AO1889" i="1"/>
  <c r="AN1889" i="1"/>
  <c r="AM1889" i="1"/>
  <c r="AQ1889" i="1" s="1"/>
  <c r="AL1889" i="1"/>
  <c r="AJ1889" i="1"/>
  <c r="AI1889" i="1"/>
  <c r="AH1889" i="1"/>
  <c r="AG1889" i="1"/>
  <c r="AF1889" i="1"/>
  <c r="AE1889" i="1"/>
  <c r="AD1889" i="1"/>
  <c r="AC1889" i="1"/>
  <c r="AU1888" i="1"/>
  <c r="AT1888" i="1"/>
  <c r="AS1888" i="1"/>
  <c r="AN1888" i="1"/>
  <c r="AM1888" i="1"/>
  <c r="AR1888" i="1" s="1"/>
  <c r="AL1888" i="1"/>
  <c r="AJ1888" i="1"/>
  <c r="AI1888" i="1"/>
  <c r="AH1888" i="1"/>
  <c r="AG1888" i="1"/>
  <c r="AF1888" i="1"/>
  <c r="AE1888" i="1"/>
  <c r="AD1888" i="1"/>
  <c r="AC1888" i="1"/>
  <c r="AU1887" i="1"/>
  <c r="AT1887" i="1"/>
  <c r="AS1887" i="1"/>
  <c r="AR1887" i="1"/>
  <c r="AP1887" i="1"/>
  <c r="AO1887" i="1"/>
  <c r="AN1887" i="1"/>
  <c r="AM1887" i="1"/>
  <c r="AQ1887" i="1" s="1"/>
  <c r="AL1887" i="1"/>
  <c r="AJ1887" i="1"/>
  <c r="AI1887" i="1"/>
  <c r="AH1887" i="1"/>
  <c r="AG1887" i="1"/>
  <c r="AF1887" i="1"/>
  <c r="AE1887" i="1"/>
  <c r="AD1887" i="1"/>
  <c r="AC1887" i="1"/>
  <c r="AU1886" i="1"/>
  <c r="AT1886" i="1"/>
  <c r="AS1886" i="1"/>
  <c r="AQ1886" i="1"/>
  <c r="AN1886" i="1"/>
  <c r="AM1886" i="1"/>
  <c r="AR1886" i="1" s="1"/>
  <c r="AL1886" i="1"/>
  <c r="AJ1886" i="1"/>
  <c r="AI1886" i="1"/>
  <c r="AH1886" i="1"/>
  <c r="AG1886" i="1"/>
  <c r="AF1886" i="1"/>
  <c r="AE1886" i="1"/>
  <c r="AD1886" i="1"/>
  <c r="AC1886" i="1"/>
  <c r="AU1885" i="1"/>
  <c r="AT1885" i="1"/>
  <c r="AS1885" i="1"/>
  <c r="AR1885" i="1"/>
  <c r="AP1885" i="1"/>
  <c r="AO1885" i="1"/>
  <c r="AN1885" i="1"/>
  <c r="AM1885" i="1"/>
  <c r="AQ1885" i="1" s="1"/>
  <c r="AL1885" i="1"/>
  <c r="AJ1885" i="1"/>
  <c r="AI1885" i="1"/>
  <c r="AH1885" i="1"/>
  <c r="AG1885" i="1"/>
  <c r="AF1885" i="1"/>
  <c r="AE1885" i="1"/>
  <c r="AD1885" i="1"/>
  <c r="AC1885" i="1"/>
  <c r="AU1884" i="1"/>
  <c r="AT1884" i="1"/>
  <c r="AS1884" i="1"/>
  <c r="AR1884" i="1"/>
  <c r="AQ1884" i="1"/>
  <c r="AN1884" i="1"/>
  <c r="AM1884" i="1"/>
  <c r="AL1884" i="1"/>
  <c r="AJ1884" i="1"/>
  <c r="AI1884" i="1"/>
  <c r="AH1884" i="1"/>
  <c r="AG1884" i="1"/>
  <c r="AF1884" i="1"/>
  <c r="AE1884" i="1"/>
  <c r="AD1884" i="1"/>
  <c r="AC1884" i="1"/>
  <c r="AU1883" i="1"/>
  <c r="AT1883" i="1"/>
  <c r="AS1883" i="1"/>
  <c r="AR1883" i="1"/>
  <c r="AP1883" i="1"/>
  <c r="AO1883" i="1"/>
  <c r="AN1883" i="1"/>
  <c r="AM1883" i="1"/>
  <c r="AQ1883" i="1" s="1"/>
  <c r="AL1883" i="1"/>
  <c r="AJ1883" i="1"/>
  <c r="AI1883" i="1"/>
  <c r="AH1883" i="1"/>
  <c r="AG1883" i="1"/>
  <c r="AF1883" i="1"/>
  <c r="AE1883" i="1"/>
  <c r="AD1883" i="1"/>
  <c r="AC1883" i="1"/>
  <c r="AU1882" i="1"/>
  <c r="AT1882" i="1"/>
  <c r="AS1882" i="1"/>
  <c r="AN1882" i="1"/>
  <c r="AM1882" i="1"/>
  <c r="AL1882" i="1"/>
  <c r="AJ1882" i="1"/>
  <c r="AI1882" i="1"/>
  <c r="AH1882" i="1"/>
  <c r="AG1882" i="1"/>
  <c r="AF1882" i="1"/>
  <c r="AE1882" i="1"/>
  <c r="AD1882" i="1"/>
  <c r="AC1882" i="1"/>
  <c r="AU1881" i="1"/>
  <c r="AT1881" i="1"/>
  <c r="AS1881" i="1"/>
  <c r="AR1881" i="1"/>
  <c r="AP1881" i="1"/>
  <c r="AO1881" i="1"/>
  <c r="AN1881" i="1"/>
  <c r="AM1881" i="1"/>
  <c r="AQ1881" i="1" s="1"/>
  <c r="AL1881" i="1"/>
  <c r="AJ1881" i="1"/>
  <c r="AI1881" i="1"/>
  <c r="AH1881" i="1"/>
  <c r="AG1881" i="1"/>
  <c r="AF1881" i="1"/>
  <c r="AE1881" i="1"/>
  <c r="AD1881" i="1"/>
  <c r="AC1881" i="1"/>
  <c r="AU1880" i="1"/>
  <c r="AT1880" i="1"/>
  <c r="AS1880" i="1"/>
  <c r="AN1880" i="1"/>
  <c r="AM1880" i="1"/>
  <c r="AR1880" i="1" s="1"/>
  <c r="AL1880" i="1"/>
  <c r="AJ1880" i="1"/>
  <c r="AI1880" i="1"/>
  <c r="AH1880" i="1"/>
  <c r="AG1880" i="1"/>
  <c r="AF1880" i="1"/>
  <c r="AE1880" i="1"/>
  <c r="AD1880" i="1"/>
  <c r="AC1880" i="1"/>
  <c r="AU1879" i="1"/>
  <c r="AT1879" i="1"/>
  <c r="AS1879" i="1"/>
  <c r="AR1879" i="1"/>
  <c r="AP1879" i="1"/>
  <c r="AO1879" i="1"/>
  <c r="AN1879" i="1"/>
  <c r="AM1879" i="1"/>
  <c r="AQ1879" i="1" s="1"/>
  <c r="AL1879" i="1"/>
  <c r="AJ1879" i="1"/>
  <c r="AI1879" i="1"/>
  <c r="AH1879" i="1"/>
  <c r="AG1879" i="1"/>
  <c r="AF1879" i="1"/>
  <c r="AE1879" i="1"/>
  <c r="AD1879" i="1"/>
  <c r="AC1879" i="1"/>
  <c r="AU1878" i="1"/>
  <c r="AT1878" i="1"/>
  <c r="AS1878" i="1"/>
  <c r="AQ1878" i="1"/>
  <c r="AN1878" i="1"/>
  <c r="AM1878" i="1"/>
  <c r="AR1878" i="1" s="1"/>
  <c r="AL1878" i="1"/>
  <c r="AJ1878" i="1"/>
  <c r="AI1878" i="1"/>
  <c r="AH1878" i="1"/>
  <c r="AG1878" i="1"/>
  <c r="AF1878" i="1"/>
  <c r="AE1878" i="1"/>
  <c r="AD1878" i="1"/>
  <c r="AC1878" i="1"/>
  <c r="AU1877" i="1"/>
  <c r="AT1877" i="1"/>
  <c r="AS1877" i="1"/>
  <c r="AR1877" i="1"/>
  <c r="AP1877" i="1"/>
  <c r="AO1877" i="1"/>
  <c r="AN1877" i="1"/>
  <c r="AM1877" i="1"/>
  <c r="AQ1877" i="1" s="1"/>
  <c r="AL1877" i="1"/>
  <c r="AJ1877" i="1"/>
  <c r="AI1877" i="1"/>
  <c r="AH1877" i="1"/>
  <c r="AG1877" i="1"/>
  <c r="AF1877" i="1"/>
  <c r="AE1877" i="1"/>
  <c r="AD1877" i="1"/>
  <c r="AC1877" i="1"/>
  <c r="AU1876" i="1"/>
  <c r="AT1876" i="1"/>
  <c r="AS1876" i="1"/>
  <c r="AR1876" i="1"/>
  <c r="AQ1876" i="1"/>
  <c r="AN1876" i="1"/>
  <c r="AM1876" i="1"/>
  <c r="AL1876" i="1"/>
  <c r="AJ1876" i="1"/>
  <c r="AI1876" i="1"/>
  <c r="AH1876" i="1"/>
  <c r="AG1876" i="1"/>
  <c r="AF1876" i="1"/>
  <c r="AE1876" i="1"/>
  <c r="AD1876" i="1"/>
  <c r="AC1876" i="1"/>
  <c r="AU1875" i="1"/>
  <c r="AT1875" i="1"/>
  <c r="AS1875" i="1"/>
  <c r="AR1875" i="1"/>
  <c r="AP1875" i="1"/>
  <c r="AO1875" i="1"/>
  <c r="AN1875" i="1"/>
  <c r="AM1875" i="1"/>
  <c r="AQ1875" i="1" s="1"/>
  <c r="AL1875" i="1"/>
  <c r="AJ1875" i="1"/>
  <c r="AI1875" i="1"/>
  <c r="AH1875" i="1"/>
  <c r="AG1875" i="1"/>
  <c r="AF1875" i="1"/>
  <c r="AE1875" i="1"/>
  <c r="AD1875" i="1"/>
  <c r="AC1875" i="1"/>
  <c r="AU1874" i="1"/>
  <c r="AT1874" i="1"/>
  <c r="AS1874" i="1"/>
  <c r="AN1874" i="1"/>
  <c r="AM1874" i="1"/>
  <c r="AL1874" i="1"/>
  <c r="AJ1874" i="1"/>
  <c r="AI1874" i="1"/>
  <c r="AH1874" i="1"/>
  <c r="AG1874" i="1"/>
  <c r="AF1874" i="1"/>
  <c r="AE1874" i="1"/>
  <c r="AD1874" i="1"/>
  <c r="AC1874" i="1"/>
  <c r="AU1873" i="1"/>
  <c r="AT1873" i="1"/>
  <c r="AS1873" i="1"/>
  <c r="AR1873" i="1"/>
  <c r="AP1873" i="1"/>
  <c r="AO1873" i="1"/>
  <c r="AN1873" i="1"/>
  <c r="AM1873" i="1"/>
  <c r="AQ1873" i="1" s="1"/>
  <c r="AL1873" i="1"/>
  <c r="AJ1873" i="1"/>
  <c r="AI1873" i="1"/>
  <c r="AH1873" i="1"/>
  <c r="AG1873" i="1"/>
  <c r="AF1873" i="1"/>
  <c r="AE1873" i="1"/>
  <c r="AD1873" i="1"/>
  <c r="AC1873" i="1"/>
  <c r="AU1872" i="1"/>
  <c r="AT1872" i="1"/>
  <c r="AS1872" i="1"/>
  <c r="AN1872" i="1"/>
  <c r="AM1872" i="1"/>
  <c r="AR1872" i="1" s="1"/>
  <c r="AL1872" i="1"/>
  <c r="AJ1872" i="1"/>
  <c r="AI1872" i="1"/>
  <c r="AH1872" i="1"/>
  <c r="AG1872" i="1"/>
  <c r="AF1872" i="1"/>
  <c r="AE1872" i="1"/>
  <c r="AD1872" i="1"/>
  <c r="AC1872" i="1"/>
  <c r="AU1871" i="1"/>
  <c r="AT1871" i="1"/>
  <c r="AS1871" i="1"/>
  <c r="AR1871" i="1"/>
  <c r="AP1871" i="1"/>
  <c r="AO1871" i="1"/>
  <c r="AN1871" i="1"/>
  <c r="AM1871" i="1"/>
  <c r="AQ1871" i="1" s="1"/>
  <c r="AL1871" i="1"/>
  <c r="AJ1871" i="1"/>
  <c r="AI1871" i="1"/>
  <c r="AH1871" i="1"/>
  <c r="AG1871" i="1"/>
  <c r="AF1871" i="1"/>
  <c r="AE1871" i="1"/>
  <c r="AD1871" i="1"/>
  <c r="AC1871" i="1"/>
  <c r="AU1870" i="1"/>
  <c r="AT1870" i="1"/>
  <c r="AS1870" i="1"/>
  <c r="AQ1870" i="1"/>
  <c r="AN1870" i="1"/>
  <c r="AM1870" i="1"/>
  <c r="AR1870" i="1" s="1"/>
  <c r="AL1870" i="1"/>
  <c r="AJ1870" i="1"/>
  <c r="AI1870" i="1"/>
  <c r="AH1870" i="1"/>
  <c r="AG1870" i="1"/>
  <c r="AF1870" i="1"/>
  <c r="AE1870" i="1"/>
  <c r="AD1870" i="1"/>
  <c r="AC1870" i="1"/>
  <c r="AU1869" i="1"/>
  <c r="AT1869" i="1"/>
  <c r="AS1869" i="1"/>
  <c r="AR1869" i="1"/>
  <c r="AP1869" i="1"/>
  <c r="AO1869" i="1"/>
  <c r="AN1869" i="1"/>
  <c r="AM1869" i="1"/>
  <c r="AQ1869" i="1" s="1"/>
  <c r="AL1869" i="1"/>
  <c r="AJ1869" i="1"/>
  <c r="AI1869" i="1"/>
  <c r="AH1869" i="1"/>
  <c r="AG1869" i="1"/>
  <c r="AF1869" i="1"/>
  <c r="AE1869" i="1"/>
  <c r="AD1869" i="1"/>
  <c r="AC1869" i="1"/>
  <c r="AU1868" i="1"/>
  <c r="AT1868" i="1"/>
  <c r="AS1868" i="1"/>
  <c r="AR1868" i="1"/>
  <c r="AQ1868" i="1"/>
  <c r="AN1868" i="1"/>
  <c r="AM1868" i="1"/>
  <c r="AL1868" i="1"/>
  <c r="AJ1868" i="1"/>
  <c r="AI1868" i="1"/>
  <c r="AH1868" i="1"/>
  <c r="AG1868" i="1"/>
  <c r="AF1868" i="1"/>
  <c r="AE1868" i="1"/>
  <c r="AD1868" i="1"/>
  <c r="AC1868" i="1"/>
  <c r="AU1867" i="1"/>
  <c r="AT1867" i="1"/>
  <c r="AS1867" i="1"/>
  <c r="AR1867" i="1"/>
  <c r="AP1867" i="1"/>
  <c r="AO1867" i="1"/>
  <c r="AN1867" i="1"/>
  <c r="AM1867" i="1"/>
  <c r="AQ1867" i="1" s="1"/>
  <c r="AL1867" i="1"/>
  <c r="AJ1867" i="1"/>
  <c r="AI1867" i="1"/>
  <c r="AH1867" i="1"/>
  <c r="AG1867" i="1"/>
  <c r="AF1867" i="1"/>
  <c r="AE1867" i="1"/>
  <c r="AD1867" i="1"/>
  <c r="AC1867" i="1"/>
  <c r="AU1866" i="1"/>
  <c r="AT1866" i="1"/>
  <c r="AS1866" i="1"/>
  <c r="AN1866" i="1"/>
  <c r="AM1866" i="1"/>
  <c r="AL1866" i="1"/>
  <c r="AJ1866" i="1"/>
  <c r="AI1866" i="1"/>
  <c r="AH1866" i="1"/>
  <c r="AG1866" i="1"/>
  <c r="AF1866" i="1"/>
  <c r="AE1866" i="1"/>
  <c r="AD1866" i="1"/>
  <c r="AC1866" i="1"/>
  <c r="AU1865" i="1"/>
  <c r="AT1865" i="1"/>
  <c r="AS1865" i="1"/>
  <c r="AR1865" i="1"/>
  <c r="AP1865" i="1"/>
  <c r="AO1865" i="1"/>
  <c r="AN1865" i="1"/>
  <c r="AM1865" i="1"/>
  <c r="AQ1865" i="1" s="1"/>
  <c r="AL1865" i="1"/>
  <c r="AJ1865" i="1"/>
  <c r="AI1865" i="1"/>
  <c r="AH1865" i="1"/>
  <c r="AG1865" i="1"/>
  <c r="AF1865" i="1"/>
  <c r="AE1865" i="1"/>
  <c r="AD1865" i="1"/>
  <c r="AC1865" i="1"/>
  <c r="AU1864" i="1"/>
  <c r="AT1864" i="1"/>
  <c r="AS1864" i="1"/>
  <c r="AN1864" i="1"/>
  <c r="AM1864" i="1"/>
  <c r="AR1864" i="1" s="1"/>
  <c r="AL1864" i="1"/>
  <c r="AJ1864" i="1"/>
  <c r="AI1864" i="1"/>
  <c r="AH1864" i="1"/>
  <c r="AG1864" i="1"/>
  <c r="AF1864" i="1"/>
  <c r="AE1864" i="1"/>
  <c r="AD1864" i="1"/>
  <c r="AC1864" i="1"/>
  <c r="AU1863" i="1"/>
  <c r="AT1863" i="1"/>
  <c r="AS1863" i="1"/>
  <c r="AR1863" i="1"/>
  <c r="AP1863" i="1"/>
  <c r="AO1863" i="1"/>
  <c r="AN1863" i="1"/>
  <c r="AM1863" i="1"/>
  <c r="AQ1863" i="1" s="1"/>
  <c r="AL1863" i="1"/>
  <c r="AJ1863" i="1"/>
  <c r="AI1863" i="1"/>
  <c r="AH1863" i="1"/>
  <c r="AG1863" i="1"/>
  <c r="AF1863" i="1"/>
  <c r="AE1863" i="1"/>
  <c r="AD1863" i="1"/>
  <c r="AC1863" i="1"/>
  <c r="AU1862" i="1"/>
  <c r="AT1862" i="1"/>
  <c r="AS1862" i="1"/>
  <c r="AQ1862" i="1"/>
  <c r="AN1862" i="1"/>
  <c r="AM1862" i="1"/>
  <c r="AR1862" i="1" s="1"/>
  <c r="AL1862" i="1"/>
  <c r="AJ1862" i="1"/>
  <c r="AI1862" i="1"/>
  <c r="AH1862" i="1"/>
  <c r="AG1862" i="1"/>
  <c r="AF1862" i="1"/>
  <c r="AE1862" i="1"/>
  <c r="AD1862" i="1"/>
  <c r="AC1862" i="1"/>
  <c r="AU1861" i="1"/>
  <c r="AT1861" i="1"/>
  <c r="AS1861" i="1"/>
  <c r="AR1861" i="1"/>
  <c r="AP1861" i="1"/>
  <c r="AO1861" i="1"/>
  <c r="AN1861" i="1"/>
  <c r="AM1861" i="1"/>
  <c r="AQ1861" i="1" s="1"/>
  <c r="AL1861" i="1"/>
  <c r="AJ1861" i="1"/>
  <c r="AI1861" i="1"/>
  <c r="AH1861" i="1"/>
  <c r="AG1861" i="1"/>
  <c r="AF1861" i="1"/>
  <c r="AE1861" i="1"/>
  <c r="AD1861" i="1"/>
  <c r="AC1861" i="1"/>
  <c r="AU1860" i="1"/>
  <c r="AT1860" i="1"/>
  <c r="AS1860" i="1"/>
  <c r="AR1860" i="1"/>
  <c r="AQ1860" i="1"/>
  <c r="AN1860" i="1"/>
  <c r="AM1860" i="1"/>
  <c r="AL1860" i="1"/>
  <c r="AJ1860" i="1"/>
  <c r="AI1860" i="1"/>
  <c r="AH1860" i="1"/>
  <c r="AG1860" i="1"/>
  <c r="AF1860" i="1"/>
  <c r="AE1860" i="1"/>
  <c r="AD1860" i="1"/>
  <c r="AC1860" i="1"/>
  <c r="AU1859" i="1"/>
  <c r="AT1859" i="1"/>
  <c r="AS1859" i="1"/>
  <c r="AR1859" i="1"/>
  <c r="AP1859" i="1"/>
  <c r="AO1859" i="1"/>
  <c r="AN1859" i="1"/>
  <c r="AM1859" i="1"/>
  <c r="AQ1859" i="1" s="1"/>
  <c r="AL1859" i="1"/>
  <c r="AJ1859" i="1"/>
  <c r="AI1859" i="1"/>
  <c r="AH1859" i="1"/>
  <c r="AG1859" i="1"/>
  <c r="AF1859" i="1"/>
  <c r="AE1859" i="1"/>
  <c r="AD1859" i="1"/>
  <c r="AC1859" i="1"/>
  <c r="AU1858" i="1"/>
  <c r="AT1858" i="1"/>
  <c r="AS1858" i="1"/>
  <c r="AN1858" i="1"/>
  <c r="AM1858" i="1"/>
  <c r="AL1858" i="1"/>
  <c r="AJ1858" i="1"/>
  <c r="AI1858" i="1"/>
  <c r="AH1858" i="1"/>
  <c r="AG1858" i="1"/>
  <c r="AF1858" i="1"/>
  <c r="AE1858" i="1"/>
  <c r="AD1858" i="1"/>
  <c r="AC1858" i="1"/>
  <c r="AU1857" i="1"/>
  <c r="AT1857" i="1"/>
  <c r="AS1857" i="1"/>
  <c r="AR1857" i="1"/>
  <c r="AP1857" i="1"/>
  <c r="AO1857" i="1"/>
  <c r="AN1857" i="1"/>
  <c r="AM1857" i="1"/>
  <c r="AQ1857" i="1" s="1"/>
  <c r="AL1857" i="1"/>
  <c r="AJ1857" i="1"/>
  <c r="AI1857" i="1"/>
  <c r="AH1857" i="1"/>
  <c r="AG1857" i="1"/>
  <c r="AF1857" i="1"/>
  <c r="AE1857" i="1"/>
  <c r="AD1857" i="1"/>
  <c r="AC1857" i="1"/>
  <c r="AU1856" i="1"/>
  <c r="AT1856" i="1"/>
  <c r="AS1856" i="1"/>
  <c r="AN1856" i="1"/>
  <c r="AM1856" i="1"/>
  <c r="AR1856" i="1" s="1"/>
  <c r="AL1856" i="1"/>
  <c r="AJ1856" i="1"/>
  <c r="AI1856" i="1"/>
  <c r="AH1856" i="1"/>
  <c r="AG1856" i="1"/>
  <c r="AF1856" i="1"/>
  <c r="AE1856" i="1"/>
  <c r="AD1856" i="1"/>
  <c r="AC1856" i="1"/>
  <c r="AU1855" i="1"/>
  <c r="AT1855" i="1"/>
  <c r="AS1855" i="1"/>
  <c r="AR1855" i="1"/>
  <c r="AP1855" i="1"/>
  <c r="AO1855" i="1"/>
  <c r="AN1855" i="1"/>
  <c r="AM1855" i="1"/>
  <c r="AQ1855" i="1" s="1"/>
  <c r="AL1855" i="1"/>
  <c r="AJ1855" i="1"/>
  <c r="AI1855" i="1"/>
  <c r="AH1855" i="1"/>
  <c r="AG1855" i="1"/>
  <c r="AF1855" i="1"/>
  <c r="AE1855" i="1"/>
  <c r="AD1855" i="1"/>
  <c r="AC1855" i="1"/>
  <c r="AU1854" i="1"/>
  <c r="AT1854" i="1"/>
  <c r="AS1854" i="1"/>
  <c r="AR1854" i="1"/>
  <c r="AQ1854" i="1"/>
  <c r="AN1854" i="1"/>
  <c r="AM1854" i="1"/>
  <c r="AL1854" i="1"/>
  <c r="AJ1854" i="1"/>
  <c r="AI1854" i="1"/>
  <c r="AH1854" i="1"/>
  <c r="AG1854" i="1"/>
  <c r="AF1854" i="1"/>
  <c r="AE1854" i="1"/>
  <c r="AD1854" i="1"/>
  <c r="AC1854" i="1"/>
  <c r="AU1853" i="1"/>
  <c r="AT1853" i="1"/>
  <c r="AS1853" i="1"/>
  <c r="AR1853" i="1"/>
  <c r="AP1853" i="1"/>
  <c r="AO1853" i="1"/>
  <c r="AN1853" i="1"/>
  <c r="AM1853" i="1"/>
  <c r="AQ1853" i="1" s="1"/>
  <c r="AL1853" i="1"/>
  <c r="AJ1853" i="1"/>
  <c r="AI1853" i="1"/>
  <c r="AH1853" i="1"/>
  <c r="AG1853" i="1"/>
  <c r="AF1853" i="1"/>
  <c r="AE1853" i="1"/>
  <c r="AD1853" i="1"/>
  <c r="AC1853" i="1"/>
  <c r="AU1852" i="1"/>
  <c r="AT1852" i="1"/>
  <c r="AS1852" i="1"/>
  <c r="AR1852" i="1"/>
  <c r="AQ1852" i="1"/>
  <c r="AN1852" i="1"/>
  <c r="AM1852" i="1"/>
  <c r="AL1852" i="1"/>
  <c r="AJ1852" i="1"/>
  <c r="AI1852" i="1"/>
  <c r="AH1852" i="1"/>
  <c r="AG1852" i="1"/>
  <c r="AF1852" i="1"/>
  <c r="AE1852" i="1"/>
  <c r="AD1852" i="1"/>
  <c r="AC1852" i="1"/>
  <c r="AU1851" i="1"/>
  <c r="AT1851" i="1"/>
  <c r="AS1851" i="1"/>
  <c r="AR1851" i="1"/>
  <c r="AP1851" i="1"/>
  <c r="AO1851" i="1"/>
  <c r="AN1851" i="1"/>
  <c r="AM1851" i="1"/>
  <c r="AQ1851" i="1" s="1"/>
  <c r="AL1851" i="1"/>
  <c r="AJ1851" i="1"/>
  <c r="AI1851" i="1"/>
  <c r="AH1851" i="1"/>
  <c r="AG1851" i="1"/>
  <c r="AF1851" i="1"/>
  <c r="AE1851" i="1"/>
  <c r="AD1851" i="1"/>
  <c r="AC1851" i="1"/>
  <c r="AU1850" i="1"/>
  <c r="AT1850" i="1"/>
  <c r="AS1850" i="1"/>
  <c r="AN1850" i="1"/>
  <c r="AM1850" i="1"/>
  <c r="AL1850" i="1"/>
  <c r="AJ1850" i="1"/>
  <c r="AI1850" i="1"/>
  <c r="AH1850" i="1"/>
  <c r="AG1850" i="1"/>
  <c r="AF1850" i="1"/>
  <c r="AE1850" i="1"/>
  <c r="AD1850" i="1"/>
  <c r="AC1850" i="1"/>
  <c r="AU1849" i="1"/>
  <c r="AT1849" i="1"/>
  <c r="AS1849" i="1"/>
  <c r="AR1849" i="1"/>
  <c r="AP1849" i="1"/>
  <c r="AO1849" i="1"/>
  <c r="AN1849" i="1"/>
  <c r="AM1849" i="1"/>
  <c r="AQ1849" i="1" s="1"/>
  <c r="AL1849" i="1"/>
  <c r="AJ1849" i="1"/>
  <c r="AI1849" i="1"/>
  <c r="AH1849" i="1"/>
  <c r="AG1849" i="1"/>
  <c r="AF1849" i="1"/>
  <c r="AE1849" i="1"/>
  <c r="AD1849" i="1"/>
  <c r="AC1849" i="1"/>
  <c r="AU1848" i="1"/>
  <c r="AT1848" i="1"/>
  <c r="AS1848" i="1"/>
  <c r="AN1848" i="1"/>
  <c r="AM1848" i="1"/>
  <c r="AR1848" i="1" s="1"/>
  <c r="AL1848" i="1"/>
  <c r="AJ1848" i="1"/>
  <c r="AI1848" i="1"/>
  <c r="AH1848" i="1"/>
  <c r="AG1848" i="1"/>
  <c r="AF1848" i="1"/>
  <c r="AE1848" i="1"/>
  <c r="AD1848" i="1"/>
  <c r="AC1848" i="1"/>
  <c r="AU1847" i="1"/>
  <c r="AT1847" i="1"/>
  <c r="AS1847" i="1"/>
  <c r="AR1847" i="1"/>
  <c r="AP1847" i="1"/>
  <c r="AO1847" i="1"/>
  <c r="AN1847" i="1"/>
  <c r="AM1847" i="1"/>
  <c r="AQ1847" i="1" s="1"/>
  <c r="AL1847" i="1"/>
  <c r="AJ1847" i="1"/>
  <c r="AI1847" i="1"/>
  <c r="AH1847" i="1"/>
  <c r="AG1847" i="1"/>
  <c r="AF1847" i="1"/>
  <c r="AE1847" i="1"/>
  <c r="AD1847" i="1"/>
  <c r="AC1847" i="1"/>
  <c r="AU1846" i="1"/>
  <c r="AT1846" i="1"/>
  <c r="AS1846" i="1"/>
  <c r="AR1846" i="1"/>
  <c r="AQ1846" i="1"/>
  <c r="AN1846" i="1"/>
  <c r="AM1846" i="1"/>
  <c r="AL1846" i="1"/>
  <c r="AJ1846" i="1"/>
  <c r="AI1846" i="1"/>
  <c r="AH1846" i="1"/>
  <c r="AG1846" i="1"/>
  <c r="AF1846" i="1"/>
  <c r="AE1846" i="1"/>
  <c r="AD1846" i="1"/>
  <c r="AC1846" i="1"/>
  <c r="AU1845" i="1"/>
  <c r="AT1845" i="1"/>
  <c r="AS1845" i="1"/>
  <c r="AR1845" i="1"/>
  <c r="AP1845" i="1"/>
  <c r="AO1845" i="1"/>
  <c r="AN1845" i="1"/>
  <c r="AM1845" i="1"/>
  <c r="AQ1845" i="1" s="1"/>
  <c r="AL1845" i="1"/>
  <c r="AJ1845" i="1"/>
  <c r="AI1845" i="1"/>
  <c r="AH1845" i="1"/>
  <c r="AG1845" i="1"/>
  <c r="AF1845" i="1"/>
  <c r="AE1845" i="1"/>
  <c r="AD1845" i="1"/>
  <c r="AC1845" i="1"/>
  <c r="AU1844" i="1"/>
  <c r="AT1844" i="1"/>
  <c r="AS1844" i="1"/>
  <c r="AR1844" i="1"/>
  <c r="AQ1844" i="1"/>
  <c r="AN1844" i="1"/>
  <c r="AM1844" i="1"/>
  <c r="AL1844" i="1"/>
  <c r="AJ1844" i="1"/>
  <c r="AI1844" i="1"/>
  <c r="AH1844" i="1"/>
  <c r="AG1844" i="1"/>
  <c r="AF1844" i="1"/>
  <c r="AE1844" i="1"/>
  <c r="AD1844" i="1"/>
  <c r="AC1844" i="1"/>
  <c r="AU1843" i="1"/>
  <c r="AT1843" i="1"/>
  <c r="AS1843" i="1"/>
  <c r="AR1843" i="1"/>
  <c r="AP1843" i="1"/>
  <c r="AO1843" i="1"/>
  <c r="AN1843" i="1"/>
  <c r="AM1843" i="1"/>
  <c r="AQ1843" i="1" s="1"/>
  <c r="AL1843" i="1"/>
  <c r="AJ1843" i="1"/>
  <c r="AI1843" i="1"/>
  <c r="AH1843" i="1"/>
  <c r="AG1843" i="1"/>
  <c r="AF1843" i="1"/>
  <c r="AE1843" i="1"/>
  <c r="AD1843" i="1"/>
  <c r="AC1843" i="1"/>
  <c r="AU1842" i="1"/>
  <c r="AT1842" i="1"/>
  <c r="AS1842" i="1"/>
  <c r="AN1842" i="1"/>
  <c r="AM1842" i="1"/>
  <c r="AL1842" i="1"/>
  <c r="AJ1842" i="1"/>
  <c r="AI1842" i="1"/>
  <c r="AH1842" i="1"/>
  <c r="AG1842" i="1"/>
  <c r="AF1842" i="1"/>
  <c r="AE1842" i="1"/>
  <c r="AD1842" i="1"/>
  <c r="AC1842" i="1"/>
  <c r="AU1841" i="1"/>
  <c r="AT1841" i="1"/>
  <c r="AS1841" i="1"/>
  <c r="AR1841" i="1"/>
  <c r="AP1841" i="1"/>
  <c r="AO1841" i="1"/>
  <c r="AN1841" i="1"/>
  <c r="AM1841" i="1"/>
  <c r="AQ1841" i="1" s="1"/>
  <c r="AL1841" i="1"/>
  <c r="AJ1841" i="1"/>
  <c r="AI1841" i="1"/>
  <c r="AH1841" i="1"/>
  <c r="AG1841" i="1"/>
  <c r="AF1841" i="1"/>
  <c r="AE1841" i="1"/>
  <c r="AD1841" i="1"/>
  <c r="AC1841" i="1"/>
  <c r="AU1840" i="1"/>
  <c r="AT1840" i="1"/>
  <c r="AS1840" i="1"/>
  <c r="AN1840" i="1"/>
  <c r="AM1840" i="1"/>
  <c r="AR1840" i="1" s="1"/>
  <c r="AL1840" i="1"/>
  <c r="AJ1840" i="1"/>
  <c r="AI1840" i="1"/>
  <c r="AH1840" i="1"/>
  <c r="AG1840" i="1"/>
  <c r="AF1840" i="1"/>
  <c r="AE1840" i="1"/>
  <c r="AD1840" i="1"/>
  <c r="AC1840" i="1"/>
  <c r="AU1839" i="1"/>
  <c r="AT1839" i="1"/>
  <c r="AS1839" i="1"/>
  <c r="AR1839" i="1"/>
  <c r="AP1839" i="1"/>
  <c r="AO1839" i="1"/>
  <c r="AN1839" i="1"/>
  <c r="AM1839" i="1"/>
  <c r="AQ1839" i="1" s="1"/>
  <c r="AL1839" i="1"/>
  <c r="AJ1839" i="1"/>
  <c r="AI1839" i="1"/>
  <c r="AH1839" i="1"/>
  <c r="AG1839" i="1"/>
  <c r="AF1839" i="1"/>
  <c r="AE1839" i="1"/>
  <c r="AD1839" i="1"/>
  <c r="AC1839" i="1"/>
  <c r="AU1838" i="1"/>
  <c r="AT1838" i="1"/>
  <c r="AS1838" i="1"/>
  <c r="AQ1838" i="1"/>
  <c r="AN1838" i="1"/>
  <c r="AM1838" i="1"/>
  <c r="AR1838" i="1" s="1"/>
  <c r="AL1838" i="1"/>
  <c r="AJ1838" i="1"/>
  <c r="AI1838" i="1"/>
  <c r="AH1838" i="1"/>
  <c r="AG1838" i="1"/>
  <c r="AF1838" i="1"/>
  <c r="AE1838" i="1"/>
  <c r="AD1838" i="1"/>
  <c r="AC1838" i="1"/>
  <c r="AU1837" i="1"/>
  <c r="AT1837" i="1"/>
  <c r="AS1837" i="1"/>
  <c r="AR1837" i="1"/>
  <c r="AP1837" i="1"/>
  <c r="AO1837" i="1"/>
  <c r="AN1837" i="1"/>
  <c r="AM1837" i="1"/>
  <c r="AQ1837" i="1" s="1"/>
  <c r="AL1837" i="1"/>
  <c r="AJ1837" i="1"/>
  <c r="AI1837" i="1"/>
  <c r="AH1837" i="1"/>
  <c r="AG1837" i="1"/>
  <c r="AF1837" i="1"/>
  <c r="AE1837" i="1"/>
  <c r="AD1837" i="1"/>
  <c r="AC1837" i="1"/>
  <c r="AU1836" i="1"/>
  <c r="AT1836" i="1"/>
  <c r="AS1836" i="1"/>
  <c r="AR1836" i="1"/>
  <c r="AQ1836" i="1"/>
  <c r="AN1836" i="1"/>
  <c r="AM1836" i="1"/>
  <c r="AL1836" i="1"/>
  <c r="AJ1836" i="1"/>
  <c r="AI1836" i="1"/>
  <c r="AH1836" i="1"/>
  <c r="AG1836" i="1"/>
  <c r="AF1836" i="1"/>
  <c r="AE1836" i="1"/>
  <c r="AD1836" i="1"/>
  <c r="AC1836" i="1"/>
  <c r="AU1835" i="1"/>
  <c r="AT1835" i="1"/>
  <c r="AS1835" i="1"/>
  <c r="AR1835" i="1"/>
  <c r="AP1835" i="1"/>
  <c r="AO1835" i="1"/>
  <c r="AN1835" i="1"/>
  <c r="AM1835" i="1"/>
  <c r="AQ1835" i="1" s="1"/>
  <c r="AL1835" i="1"/>
  <c r="AJ1835" i="1"/>
  <c r="AI1835" i="1"/>
  <c r="AH1835" i="1"/>
  <c r="AG1835" i="1"/>
  <c r="AF1835" i="1"/>
  <c r="AE1835" i="1"/>
  <c r="AD1835" i="1"/>
  <c r="AC1835" i="1"/>
  <c r="AU1834" i="1"/>
  <c r="AT1834" i="1"/>
  <c r="AS1834" i="1"/>
  <c r="AN1834" i="1"/>
  <c r="AM1834" i="1"/>
  <c r="AL1834" i="1"/>
  <c r="AJ1834" i="1"/>
  <c r="AI1834" i="1"/>
  <c r="AH1834" i="1"/>
  <c r="AG1834" i="1"/>
  <c r="AF1834" i="1"/>
  <c r="AE1834" i="1"/>
  <c r="AD1834" i="1"/>
  <c r="AC1834" i="1"/>
  <c r="AU1833" i="1"/>
  <c r="AT1833" i="1"/>
  <c r="AS1833" i="1"/>
  <c r="AR1833" i="1"/>
  <c r="AP1833" i="1"/>
  <c r="AO1833" i="1"/>
  <c r="AN1833" i="1"/>
  <c r="AM1833" i="1"/>
  <c r="AQ1833" i="1" s="1"/>
  <c r="AL1833" i="1"/>
  <c r="AJ1833" i="1"/>
  <c r="AI1833" i="1"/>
  <c r="AH1833" i="1"/>
  <c r="AG1833" i="1"/>
  <c r="AF1833" i="1"/>
  <c r="AE1833" i="1"/>
  <c r="AD1833" i="1"/>
  <c r="AC1833" i="1"/>
  <c r="AU1832" i="1"/>
  <c r="AT1832" i="1"/>
  <c r="AS1832" i="1"/>
  <c r="AN1832" i="1"/>
  <c r="AM1832" i="1"/>
  <c r="AR1832" i="1" s="1"/>
  <c r="AL1832" i="1"/>
  <c r="AJ1832" i="1"/>
  <c r="AI1832" i="1"/>
  <c r="AH1832" i="1"/>
  <c r="AG1832" i="1"/>
  <c r="AF1832" i="1"/>
  <c r="AE1832" i="1"/>
  <c r="AD1832" i="1"/>
  <c r="AC1832" i="1"/>
  <c r="AU1831" i="1"/>
  <c r="AT1831" i="1"/>
  <c r="AS1831" i="1"/>
  <c r="AR1831" i="1"/>
  <c r="AP1831" i="1"/>
  <c r="AO1831" i="1"/>
  <c r="AN1831" i="1"/>
  <c r="AM1831" i="1"/>
  <c r="AQ1831" i="1" s="1"/>
  <c r="AL1831" i="1"/>
  <c r="AJ1831" i="1"/>
  <c r="AI1831" i="1"/>
  <c r="AH1831" i="1"/>
  <c r="AG1831" i="1"/>
  <c r="AF1831" i="1"/>
  <c r="AE1831" i="1"/>
  <c r="AD1831" i="1"/>
  <c r="AC1831" i="1"/>
  <c r="AU1830" i="1"/>
  <c r="AT1830" i="1"/>
  <c r="AS1830" i="1"/>
  <c r="AR1830" i="1"/>
  <c r="AQ1830" i="1"/>
  <c r="AN1830" i="1"/>
  <c r="AM1830" i="1"/>
  <c r="AL1830" i="1"/>
  <c r="AJ1830" i="1"/>
  <c r="AI1830" i="1"/>
  <c r="AH1830" i="1"/>
  <c r="AG1830" i="1"/>
  <c r="AF1830" i="1"/>
  <c r="AE1830" i="1"/>
  <c r="AD1830" i="1"/>
  <c r="AC1830" i="1"/>
  <c r="AU1829" i="1"/>
  <c r="AT1829" i="1"/>
  <c r="AS1829" i="1"/>
  <c r="AR1829" i="1"/>
  <c r="AP1829" i="1"/>
  <c r="AO1829" i="1"/>
  <c r="AN1829" i="1"/>
  <c r="AM1829" i="1"/>
  <c r="AQ1829" i="1" s="1"/>
  <c r="AL1829" i="1"/>
  <c r="AJ1829" i="1"/>
  <c r="AI1829" i="1"/>
  <c r="AH1829" i="1"/>
  <c r="AG1829" i="1"/>
  <c r="AF1829" i="1"/>
  <c r="AE1829" i="1"/>
  <c r="AD1829" i="1"/>
  <c r="AC1829" i="1"/>
  <c r="AU1828" i="1"/>
  <c r="AT1828" i="1"/>
  <c r="AS1828" i="1"/>
  <c r="AR1828" i="1"/>
  <c r="AQ1828" i="1"/>
  <c r="AN1828" i="1"/>
  <c r="AM1828" i="1"/>
  <c r="AL1828" i="1"/>
  <c r="AJ1828" i="1"/>
  <c r="AI1828" i="1"/>
  <c r="AH1828" i="1"/>
  <c r="AG1828" i="1"/>
  <c r="AF1828" i="1"/>
  <c r="AE1828" i="1"/>
  <c r="AD1828" i="1"/>
  <c r="AC1828" i="1"/>
  <c r="AU1827" i="1"/>
  <c r="AT1827" i="1"/>
  <c r="AS1827" i="1"/>
  <c r="AR1827" i="1"/>
  <c r="AP1827" i="1"/>
  <c r="AO1827" i="1"/>
  <c r="AN1827" i="1"/>
  <c r="AM1827" i="1"/>
  <c r="AQ1827" i="1" s="1"/>
  <c r="AL1827" i="1"/>
  <c r="AJ1827" i="1"/>
  <c r="AI1827" i="1"/>
  <c r="AH1827" i="1"/>
  <c r="AG1827" i="1"/>
  <c r="AF1827" i="1"/>
  <c r="AE1827" i="1"/>
  <c r="AD1827" i="1"/>
  <c r="AC1827" i="1"/>
  <c r="AU1826" i="1"/>
  <c r="AT1826" i="1"/>
  <c r="AS1826" i="1"/>
  <c r="AN1826" i="1"/>
  <c r="AM1826" i="1"/>
  <c r="AL1826" i="1"/>
  <c r="AJ1826" i="1"/>
  <c r="AI1826" i="1"/>
  <c r="AH1826" i="1"/>
  <c r="AG1826" i="1"/>
  <c r="AF1826" i="1"/>
  <c r="AE1826" i="1"/>
  <c r="AD1826" i="1"/>
  <c r="AC1826" i="1"/>
  <c r="AU1825" i="1"/>
  <c r="AT1825" i="1"/>
  <c r="AS1825" i="1"/>
  <c r="AR1825" i="1"/>
  <c r="AP1825" i="1"/>
  <c r="AO1825" i="1"/>
  <c r="AN1825" i="1"/>
  <c r="AM1825" i="1"/>
  <c r="AQ1825" i="1" s="1"/>
  <c r="AL1825" i="1"/>
  <c r="AJ1825" i="1"/>
  <c r="AI1825" i="1"/>
  <c r="AH1825" i="1"/>
  <c r="AG1825" i="1"/>
  <c r="AF1825" i="1"/>
  <c r="AE1825" i="1"/>
  <c r="AD1825" i="1"/>
  <c r="AC1825" i="1"/>
  <c r="AU1824" i="1"/>
  <c r="AT1824" i="1"/>
  <c r="AS1824" i="1"/>
  <c r="AN1824" i="1"/>
  <c r="AM1824" i="1"/>
  <c r="AR1824" i="1" s="1"/>
  <c r="AL1824" i="1"/>
  <c r="AJ1824" i="1"/>
  <c r="AI1824" i="1"/>
  <c r="AH1824" i="1"/>
  <c r="AG1824" i="1"/>
  <c r="AF1824" i="1"/>
  <c r="AE1824" i="1"/>
  <c r="AD1824" i="1"/>
  <c r="AC1824" i="1"/>
  <c r="AU1823" i="1"/>
  <c r="AT1823" i="1"/>
  <c r="AS1823" i="1"/>
  <c r="AR1823" i="1"/>
  <c r="AP1823" i="1"/>
  <c r="AO1823" i="1"/>
  <c r="AN1823" i="1"/>
  <c r="AM1823" i="1"/>
  <c r="AQ1823" i="1" s="1"/>
  <c r="AL1823" i="1"/>
  <c r="AJ1823" i="1"/>
  <c r="AI1823" i="1"/>
  <c r="AH1823" i="1"/>
  <c r="AG1823" i="1"/>
  <c r="AF1823" i="1"/>
  <c r="AE1823" i="1"/>
  <c r="AD1823" i="1"/>
  <c r="AC1823" i="1"/>
  <c r="AU1822" i="1"/>
  <c r="AT1822" i="1"/>
  <c r="AS1822" i="1"/>
  <c r="AR1822" i="1"/>
  <c r="AQ1822" i="1"/>
  <c r="AN1822" i="1"/>
  <c r="AM1822" i="1"/>
  <c r="AL1822" i="1"/>
  <c r="AJ1822" i="1"/>
  <c r="AI1822" i="1"/>
  <c r="AH1822" i="1"/>
  <c r="AG1822" i="1"/>
  <c r="AF1822" i="1"/>
  <c r="AE1822" i="1"/>
  <c r="AD1822" i="1"/>
  <c r="AC1822" i="1"/>
  <c r="AU1821" i="1"/>
  <c r="AT1821" i="1"/>
  <c r="AS1821" i="1"/>
  <c r="AR1821" i="1"/>
  <c r="AP1821" i="1"/>
  <c r="AO1821" i="1"/>
  <c r="AN1821" i="1"/>
  <c r="AM1821" i="1"/>
  <c r="AQ1821" i="1" s="1"/>
  <c r="AL1821" i="1"/>
  <c r="AJ1821" i="1"/>
  <c r="AI1821" i="1"/>
  <c r="AH1821" i="1"/>
  <c r="AG1821" i="1"/>
  <c r="AF1821" i="1"/>
  <c r="AE1821" i="1"/>
  <c r="AD1821" i="1"/>
  <c r="AC1821" i="1"/>
  <c r="AU1820" i="1"/>
  <c r="AT1820" i="1"/>
  <c r="AS1820" i="1"/>
  <c r="AR1820" i="1"/>
  <c r="AQ1820" i="1"/>
  <c r="AN1820" i="1"/>
  <c r="AM1820" i="1"/>
  <c r="AL1820" i="1"/>
  <c r="AJ1820" i="1"/>
  <c r="AI1820" i="1"/>
  <c r="AH1820" i="1"/>
  <c r="AG1820" i="1"/>
  <c r="AF1820" i="1"/>
  <c r="AE1820" i="1"/>
  <c r="AD1820" i="1"/>
  <c r="AC1820" i="1"/>
  <c r="AU1819" i="1"/>
  <c r="AT1819" i="1"/>
  <c r="AS1819" i="1"/>
  <c r="AR1819" i="1"/>
  <c r="AP1819" i="1"/>
  <c r="AO1819" i="1"/>
  <c r="AN1819" i="1"/>
  <c r="AM1819" i="1"/>
  <c r="AQ1819" i="1" s="1"/>
  <c r="AL1819" i="1"/>
  <c r="AJ1819" i="1"/>
  <c r="AI1819" i="1"/>
  <c r="AH1819" i="1"/>
  <c r="AG1819" i="1"/>
  <c r="AF1819" i="1"/>
  <c r="AE1819" i="1"/>
  <c r="AD1819" i="1"/>
  <c r="AC1819" i="1"/>
  <c r="AU1818" i="1"/>
  <c r="AT1818" i="1"/>
  <c r="AS1818" i="1"/>
  <c r="AN1818" i="1"/>
  <c r="AM1818" i="1"/>
  <c r="AL1818" i="1"/>
  <c r="AJ1818" i="1"/>
  <c r="AI1818" i="1"/>
  <c r="AH1818" i="1"/>
  <c r="AG1818" i="1"/>
  <c r="AF1818" i="1"/>
  <c r="AE1818" i="1"/>
  <c r="AD1818" i="1"/>
  <c r="AC1818" i="1"/>
  <c r="AU1817" i="1"/>
  <c r="AT1817" i="1"/>
  <c r="AS1817" i="1"/>
  <c r="AR1817" i="1"/>
  <c r="AP1817" i="1"/>
  <c r="AO1817" i="1"/>
  <c r="AN1817" i="1"/>
  <c r="AM1817" i="1"/>
  <c r="AQ1817" i="1" s="1"/>
  <c r="AL1817" i="1"/>
  <c r="AJ1817" i="1"/>
  <c r="AI1817" i="1"/>
  <c r="AH1817" i="1"/>
  <c r="AG1817" i="1"/>
  <c r="AF1817" i="1"/>
  <c r="AE1817" i="1"/>
  <c r="AD1817" i="1"/>
  <c r="AC1817" i="1"/>
  <c r="AU1816" i="1"/>
  <c r="AT1816" i="1"/>
  <c r="AS1816" i="1"/>
  <c r="AN1816" i="1"/>
  <c r="AM1816" i="1"/>
  <c r="AR1816" i="1" s="1"/>
  <c r="AL1816" i="1"/>
  <c r="AJ1816" i="1"/>
  <c r="AI1816" i="1"/>
  <c r="AH1816" i="1"/>
  <c r="AG1816" i="1"/>
  <c r="AF1816" i="1"/>
  <c r="AE1816" i="1"/>
  <c r="AD1816" i="1"/>
  <c r="AC1816" i="1"/>
  <c r="AU1815" i="1"/>
  <c r="AT1815" i="1"/>
  <c r="AS1815" i="1"/>
  <c r="AR1815" i="1"/>
  <c r="AP1815" i="1"/>
  <c r="AO1815" i="1"/>
  <c r="AN1815" i="1"/>
  <c r="AM1815" i="1"/>
  <c r="AQ1815" i="1" s="1"/>
  <c r="AL1815" i="1"/>
  <c r="AJ1815" i="1"/>
  <c r="AI1815" i="1"/>
  <c r="AH1815" i="1"/>
  <c r="AG1815" i="1"/>
  <c r="AF1815" i="1"/>
  <c r="AE1815" i="1"/>
  <c r="AD1815" i="1"/>
  <c r="AC1815" i="1"/>
  <c r="AU1814" i="1"/>
  <c r="AT1814" i="1"/>
  <c r="AS1814" i="1"/>
  <c r="AR1814" i="1"/>
  <c r="AQ1814" i="1"/>
  <c r="AN1814" i="1"/>
  <c r="AM1814" i="1"/>
  <c r="AL1814" i="1"/>
  <c r="AJ1814" i="1"/>
  <c r="AI1814" i="1"/>
  <c r="AH1814" i="1"/>
  <c r="AG1814" i="1"/>
  <c r="AF1814" i="1"/>
  <c r="AE1814" i="1"/>
  <c r="AD1814" i="1"/>
  <c r="AC1814" i="1"/>
  <c r="AU1813" i="1"/>
  <c r="AT1813" i="1"/>
  <c r="AS1813" i="1"/>
  <c r="AR1813" i="1"/>
  <c r="AP1813" i="1"/>
  <c r="AO1813" i="1"/>
  <c r="AN1813" i="1"/>
  <c r="AM1813" i="1"/>
  <c r="AQ1813" i="1" s="1"/>
  <c r="AL1813" i="1"/>
  <c r="AJ1813" i="1"/>
  <c r="AI1813" i="1"/>
  <c r="AH1813" i="1"/>
  <c r="AG1813" i="1"/>
  <c r="AF1813" i="1"/>
  <c r="AE1813" i="1"/>
  <c r="AD1813" i="1"/>
  <c r="AC1813" i="1"/>
  <c r="AU1812" i="1"/>
  <c r="AT1812" i="1"/>
  <c r="AS1812" i="1"/>
  <c r="AR1812" i="1"/>
  <c r="AN1812" i="1"/>
  <c r="AM1812" i="1"/>
  <c r="AL1812" i="1"/>
  <c r="AJ1812" i="1"/>
  <c r="AI1812" i="1"/>
  <c r="AH1812" i="1"/>
  <c r="AG1812" i="1"/>
  <c r="AF1812" i="1"/>
  <c r="AE1812" i="1"/>
  <c r="AD1812" i="1"/>
  <c r="AC1812" i="1"/>
  <c r="AU1811" i="1"/>
  <c r="AT1811" i="1"/>
  <c r="AS1811" i="1"/>
  <c r="AR1811" i="1"/>
  <c r="AP1811" i="1"/>
  <c r="AO1811" i="1"/>
  <c r="AN1811" i="1"/>
  <c r="AM1811" i="1"/>
  <c r="AQ1811" i="1" s="1"/>
  <c r="AL1811" i="1"/>
  <c r="AJ1811" i="1"/>
  <c r="AI1811" i="1"/>
  <c r="AH1811" i="1"/>
  <c r="AG1811" i="1"/>
  <c r="AF1811" i="1"/>
  <c r="AE1811" i="1"/>
  <c r="AD1811" i="1"/>
  <c r="AC1811" i="1"/>
  <c r="AU1810" i="1"/>
  <c r="AT1810" i="1"/>
  <c r="AS1810" i="1"/>
  <c r="AP1810" i="1"/>
  <c r="AN1810" i="1"/>
  <c r="AM1810" i="1"/>
  <c r="AO1810" i="1" s="1"/>
  <c r="AL1810" i="1"/>
  <c r="AJ1810" i="1"/>
  <c r="AI1810" i="1"/>
  <c r="AH1810" i="1"/>
  <c r="AG1810" i="1"/>
  <c r="AF1810" i="1"/>
  <c r="AE1810" i="1"/>
  <c r="AD1810" i="1"/>
  <c r="AC1810" i="1"/>
  <c r="AU1809" i="1"/>
  <c r="AT1809" i="1"/>
  <c r="AS1809" i="1"/>
  <c r="AR1809" i="1"/>
  <c r="AP1809" i="1"/>
  <c r="AO1809" i="1"/>
  <c r="AN1809" i="1"/>
  <c r="AM1809" i="1"/>
  <c r="AQ1809" i="1" s="1"/>
  <c r="AL1809" i="1"/>
  <c r="AJ1809" i="1"/>
  <c r="AI1809" i="1"/>
  <c r="AH1809" i="1"/>
  <c r="AG1809" i="1"/>
  <c r="AF1809" i="1"/>
  <c r="AE1809" i="1"/>
  <c r="AD1809" i="1"/>
  <c r="AC1809" i="1"/>
  <c r="AU1808" i="1"/>
  <c r="AT1808" i="1"/>
  <c r="AS1808" i="1"/>
  <c r="AR1808" i="1"/>
  <c r="AN1808" i="1"/>
  <c r="AM1808" i="1"/>
  <c r="AL1808" i="1"/>
  <c r="AJ1808" i="1"/>
  <c r="AI1808" i="1"/>
  <c r="AH1808" i="1"/>
  <c r="AG1808" i="1"/>
  <c r="AF1808" i="1"/>
  <c r="AE1808" i="1"/>
  <c r="AD1808" i="1"/>
  <c r="AC1808" i="1"/>
  <c r="AU1807" i="1"/>
  <c r="AT1807" i="1"/>
  <c r="AS1807" i="1"/>
  <c r="AR1807" i="1"/>
  <c r="AP1807" i="1"/>
  <c r="AO1807" i="1"/>
  <c r="AN1807" i="1"/>
  <c r="AM1807" i="1"/>
  <c r="AQ1807" i="1" s="1"/>
  <c r="AL1807" i="1"/>
  <c r="AJ1807" i="1"/>
  <c r="AI1807" i="1"/>
  <c r="AH1807" i="1"/>
  <c r="AG1807" i="1"/>
  <c r="AF1807" i="1"/>
  <c r="AE1807" i="1"/>
  <c r="AD1807" i="1"/>
  <c r="AC1807" i="1"/>
  <c r="AU1806" i="1"/>
  <c r="AT1806" i="1"/>
  <c r="AS1806" i="1"/>
  <c r="AP1806" i="1"/>
  <c r="AN1806" i="1"/>
  <c r="AM1806" i="1"/>
  <c r="AO1806" i="1" s="1"/>
  <c r="AL1806" i="1"/>
  <c r="AJ1806" i="1"/>
  <c r="AI1806" i="1"/>
  <c r="AH1806" i="1"/>
  <c r="AG1806" i="1"/>
  <c r="AF1806" i="1"/>
  <c r="AE1806" i="1"/>
  <c r="AD1806" i="1"/>
  <c r="AC1806" i="1"/>
  <c r="AU1805" i="1"/>
  <c r="AT1805" i="1"/>
  <c r="AS1805" i="1"/>
  <c r="AR1805" i="1"/>
  <c r="AP1805" i="1"/>
  <c r="AO1805" i="1"/>
  <c r="AN1805" i="1"/>
  <c r="AM1805" i="1"/>
  <c r="AQ1805" i="1" s="1"/>
  <c r="AL1805" i="1"/>
  <c r="AJ1805" i="1"/>
  <c r="AI1805" i="1"/>
  <c r="AH1805" i="1"/>
  <c r="AG1805" i="1"/>
  <c r="AF1805" i="1"/>
  <c r="AE1805" i="1"/>
  <c r="AD1805" i="1"/>
  <c r="AC1805" i="1"/>
  <c r="AU1804" i="1"/>
  <c r="AT1804" i="1"/>
  <c r="AS1804" i="1"/>
  <c r="AR1804" i="1"/>
  <c r="AN1804" i="1"/>
  <c r="AM1804" i="1"/>
  <c r="AL1804" i="1"/>
  <c r="AJ1804" i="1"/>
  <c r="AI1804" i="1"/>
  <c r="AH1804" i="1"/>
  <c r="AG1804" i="1"/>
  <c r="AF1804" i="1"/>
  <c r="AE1804" i="1"/>
  <c r="AD1804" i="1"/>
  <c r="AC1804" i="1"/>
  <c r="AU1803" i="1"/>
  <c r="AT1803" i="1"/>
  <c r="AS1803" i="1"/>
  <c r="AR1803" i="1"/>
  <c r="AP1803" i="1"/>
  <c r="AO1803" i="1"/>
  <c r="AN1803" i="1"/>
  <c r="AM1803" i="1"/>
  <c r="AQ1803" i="1" s="1"/>
  <c r="AL1803" i="1"/>
  <c r="AJ1803" i="1"/>
  <c r="AI1803" i="1"/>
  <c r="AH1803" i="1"/>
  <c r="AG1803" i="1"/>
  <c r="AF1803" i="1"/>
  <c r="AE1803" i="1"/>
  <c r="AD1803" i="1"/>
  <c r="AC1803" i="1"/>
  <c r="AU1802" i="1"/>
  <c r="AT1802" i="1"/>
  <c r="AS1802" i="1"/>
  <c r="AP1802" i="1"/>
  <c r="AN1802" i="1"/>
  <c r="AM1802" i="1"/>
  <c r="AO1802" i="1" s="1"/>
  <c r="AL1802" i="1"/>
  <c r="AJ1802" i="1"/>
  <c r="AI1802" i="1"/>
  <c r="AH1802" i="1"/>
  <c r="AG1802" i="1"/>
  <c r="AF1802" i="1"/>
  <c r="AE1802" i="1"/>
  <c r="AD1802" i="1"/>
  <c r="AC1802" i="1"/>
  <c r="AU1801" i="1"/>
  <c r="AT1801" i="1"/>
  <c r="AS1801" i="1"/>
  <c r="AR1801" i="1"/>
  <c r="AP1801" i="1"/>
  <c r="AO1801" i="1"/>
  <c r="AN1801" i="1"/>
  <c r="AM1801" i="1"/>
  <c r="AQ1801" i="1" s="1"/>
  <c r="AL1801" i="1"/>
  <c r="AJ1801" i="1"/>
  <c r="AI1801" i="1"/>
  <c r="AH1801" i="1"/>
  <c r="AG1801" i="1"/>
  <c r="AF1801" i="1"/>
  <c r="AE1801" i="1"/>
  <c r="AD1801" i="1"/>
  <c r="AC1801" i="1"/>
  <c r="AU1800" i="1"/>
  <c r="AT1800" i="1"/>
  <c r="AS1800" i="1"/>
  <c r="AR1800" i="1"/>
  <c r="AN1800" i="1"/>
  <c r="AM1800" i="1"/>
  <c r="AL1800" i="1"/>
  <c r="AJ1800" i="1"/>
  <c r="AI1800" i="1"/>
  <c r="AH1800" i="1"/>
  <c r="AG1800" i="1"/>
  <c r="AF1800" i="1"/>
  <c r="AE1800" i="1"/>
  <c r="AD1800" i="1"/>
  <c r="AC1800" i="1"/>
  <c r="AU1799" i="1"/>
  <c r="AT1799" i="1"/>
  <c r="AS1799" i="1"/>
  <c r="AR1799" i="1"/>
  <c r="AP1799" i="1"/>
  <c r="AO1799" i="1"/>
  <c r="AN1799" i="1"/>
  <c r="AM1799" i="1"/>
  <c r="AQ1799" i="1" s="1"/>
  <c r="AL1799" i="1"/>
  <c r="AJ1799" i="1"/>
  <c r="AI1799" i="1"/>
  <c r="AH1799" i="1"/>
  <c r="AG1799" i="1"/>
  <c r="AF1799" i="1"/>
  <c r="AE1799" i="1"/>
  <c r="AD1799" i="1"/>
  <c r="AC1799" i="1"/>
  <c r="AU1798" i="1"/>
  <c r="AT1798" i="1"/>
  <c r="AS1798" i="1"/>
  <c r="AP1798" i="1"/>
  <c r="AN1798" i="1"/>
  <c r="AM1798" i="1"/>
  <c r="AO1798" i="1" s="1"/>
  <c r="AL1798" i="1"/>
  <c r="AJ1798" i="1"/>
  <c r="AI1798" i="1"/>
  <c r="AH1798" i="1"/>
  <c r="AG1798" i="1"/>
  <c r="AF1798" i="1"/>
  <c r="AE1798" i="1"/>
  <c r="AD1798" i="1"/>
  <c r="AC1798" i="1"/>
  <c r="AU1797" i="1"/>
  <c r="AT1797" i="1"/>
  <c r="AS1797" i="1"/>
  <c r="AR1797" i="1"/>
  <c r="AP1797" i="1"/>
  <c r="AO1797" i="1"/>
  <c r="AN1797" i="1"/>
  <c r="AM1797" i="1"/>
  <c r="AQ1797" i="1" s="1"/>
  <c r="AL1797" i="1"/>
  <c r="AJ1797" i="1"/>
  <c r="AI1797" i="1"/>
  <c r="AH1797" i="1"/>
  <c r="AG1797" i="1"/>
  <c r="AF1797" i="1"/>
  <c r="AE1797" i="1"/>
  <c r="AD1797" i="1"/>
  <c r="AC1797" i="1"/>
  <c r="AU1796" i="1"/>
  <c r="AT1796" i="1"/>
  <c r="AS1796" i="1"/>
  <c r="AR1796" i="1"/>
  <c r="AN1796" i="1"/>
  <c r="AM1796" i="1"/>
  <c r="AL1796" i="1"/>
  <c r="AJ1796" i="1"/>
  <c r="AI1796" i="1"/>
  <c r="AH1796" i="1"/>
  <c r="AG1796" i="1"/>
  <c r="AF1796" i="1"/>
  <c r="AE1796" i="1"/>
  <c r="AD1796" i="1"/>
  <c r="AC1796" i="1"/>
  <c r="AU1795" i="1"/>
  <c r="AT1795" i="1"/>
  <c r="AS1795" i="1"/>
  <c r="AR1795" i="1"/>
  <c r="AP1795" i="1"/>
  <c r="AO1795" i="1"/>
  <c r="AN1795" i="1"/>
  <c r="AM1795" i="1"/>
  <c r="AQ1795" i="1" s="1"/>
  <c r="AL1795" i="1"/>
  <c r="AJ1795" i="1"/>
  <c r="AI1795" i="1"/>
  <c r="AH1795" i="1"/>
  <c r="AG1795" i="1"/>
  <c r="AF1795" i="1"/>
  <c r="AE1795" i="1"/>
  <c r="AD1795" i="1"/>
  <c r="AC1795" i="1"/>
  <c r="AU1794" i="1"/>
  <c r="AT1794" i="1"/>
  <c r="AS1794" i="1"/>
  <c r="AP1794" i="1"/>
  <c r="AN1794" i="1"/>
  <c r="AM1794" i="1"/>
  <c r="AO1794" i="1" s="1"/>
  <c r="AL1794" i="1"/>
  <c r="AJ1794" i="1"/>
  <c r="AI1794" i="1"/>
  <c r="AH1794" i="1"/>
  <c r="AG1794" i="1"/>
  <c r="AF1794" i="1"/>
  <c r="AE1794" i="1"/>
  <c r="AD1794" i="1"/>
  <c r="AC1794" i="1"/>
  <c r="AU1793" i="1"/>
  <c r="AT1793" i="1"/>
  <c r="AS1793" i="1"/>
  <c r="AR1793" i="1"/>
  <c r="AP1793" i="1"/>
  <c r="AO1793" i="1"/>
  <c r="AN1793" i="1"/>
  <c r="AM1793" i="1"/>
  <c r="AQ1793" i="1" s="1"/>
  <c r="AL1793" i="1"/>
  <c r="AJ1793" i="1"/>
  <c r="AI1793" i="1"/>
  <c r="AH1793" i="1"/>
  <c r="AG1793" i="1"/>
  <c r="AF1793" i="1"/>
  <c r="AE1793" i="1"/>
  <c r="AD1793" i="1"/>
  <c r="AC1793" i="1"/>
  <c r="AU1792" i="1"/>
  <c r="AT1792" i="1"/>
  <c r="AS1792" i="1"/>
  <c r="AR1792" i="1"/>
  <c r="AN1792" i="1"/>
  <c r="AM1792" i="1"/>
  <c r="AL1792" i="1"/>
  <c r="AJ1792" i="1"/>
  <c r="AI1792" i="1"/>
  <c r="AH1792" i="1"/>
  <c r="AG1792" i="1"/>
  <c r="AF1792" i="1"/>
  <c r="AE1792" i="1"/>
  <c r="AD1792" i="1"/>
  <c r="AC1792" i="1"/>
  <c r="AU1791" i="1"/>
  <c r="AT1791" i="1"/>
  <c r="AS1791" i="1"/>
  <c r="AR1791" i="1"/>
  <c r="AP1791" i="1"/>
  <c r="AO1791" i="1"/>
  <c r="AN1791" i="1"/>
  <c r="AM1791" i="1"/>
  <c r="AQ1791" i="1" s="1"/>
  <c r="AL1791" i="1"/>
  <c r="AJ1791" i="1"/>
  <c r="AI1791" i="1"/>
  <c r="AH1791" i="1"/>
  <c r="AG1791" i="1"/>
  <c r="AF1791" i="1"/>
  <c r="AE1791" i="1"/>
  <c r="AD1791" i="1"/>
  <c r="AC1791" i="1"/>
  <c r="AU1790" i="1"/>
  <c r="AT1790" i="1"/>
  <c r="AS1790" i="1"/>
  <c r="AP1790" i="1"/>
  <c r="AN1790" i="1"/>
  <c r="AM1790" i="1"/>
  <c r="AO1790" i="1" s="1"/>
  <c r="AL1790" i="1"/>
  <c r="AJ1790" i="1"/>
  <c r="AI1790" i="1"/>
  <c r="AH1790" i="1"/>
  <c r="AG1790" i="1"/>
  <c r="AF1790" i="1"/>
  <c r="AE1790" i="1"/>
  <c r="AD1790" i="1"/>
  <c r="AC1790" i="1"/>
  <c r="AU1789" i="1"/>
  <c r="AT1789" i="1"/>
  <c r="AS1789" i="1"/>
  <c r="AR1789" i="1"/>
  <c r="AP1789" i="1"/>
  <c r="AO1789" i="1"/>
  <c r="AN1789" i="1"/>
  <c r="AM1789" i="1"/>
  <c r="AQ1789" i="1" s="1"/>
  <c r="AL1789" i="1"/>
  <c r="AJ1789" i="1"/>
  <c r="AI1789" i="1"/>
  <c r="AH1789" i="1"/>
  <c r="AG1789" i="1"/>
  <c r="AF1789" i="1"/>
  <c r="AE1789" i="1"/>
  <c r="AD1789" i="1"/>
  <c r="AC1789" i="1"/>
  <c r="AU1788" i="1"/>
  <c r="AT1788" i="1"/>
  <c r="AS1788" i="1"/>
  <c r="AR1788" i="1"/>
  <c r="AN1788" i="1"/>
  <c r="AM1788" i="1"/>
  <c r="AL1788" i="1"/>
  <c r="AJ1788" i="1"/>
  <c r="AI1788" i="1"/>
  <c r="AH1788" i="1"/>
  <c r="AG1788" i="1"/>
  <c r="AF1788" i="1"/>
  <c r="AE1788" i="1"/>
  <c r="AD1788" i="1"/>
  <c r="AC1788" i="1"/>
  <c r="AU1787" i="1"/>
  <c r="AT1787" i="1"/>
  <c r="AS1787" i="1"/>
  <c r="AR1787" i="1"/>
  <c r="AP1787" i="1"/>
  <c r="AO1787" i="1"/>
  <c r="AN1787" i="1"/>
  <c r="AM1787" i="1"/>
  <c r="AQ1787" i="1" s="1"/>
  <c r="AL1787" i="1"/>
  <c r="AJ1787" i="1"/>
  <c r="AI1787" i="1"/>
  <c r="AH1787" i="1"/>
  <c r="AG1787" i="1"/>
  <c r="AF1787" i="1"/>
  <c r="AE1787" i="1"/>
  <c r="AD1787" i="1"/>
  <c r="AC1787" i="1"/>
  <c r="AU1786" i="1"/>
  <c r="AT1786" i="1"/>
  <c r="AS1786" i="1"/>
  <c r="AP1786" i="1"/>
  <c r="AN1786" i="1"/>
  <c r="AM1786" i="1"/>
  <c r="AO1786" i="1" s="1"/>
  <c r="AL1786" i="1"/>
  <c r="AJ1786" i="1"/>
  <c r="AI1786" i="1"/>
  <c r="AH1786" i="1"/>
  <c r="AG1786" i="1"/>
  <c r="AF1786" i="1"/>
  <c r="AE1786" i="1"/>
  <c r="AD1786" i="1"/>
  <c r="AC1786" i="1"/>
  <c r="AU1785" i="1"/>
  <c r="AT1785" i="1"/>
  <c r="AS1785" i="1"/>
  <c r="AR1785" i="1"/>
  <c r="AP1785" i="1"/>
  <c r="AO1785" i="1"/>
  <c r="AN1785" i="1"/>
  <c r="AM1785" i="1"/>
  <c r="AQ1785" i="1" s="1"/>
  <c r="AL1785" i="1"/>
  <c r="AJ1785" i="1"/>
  <c r="AI1785" i="1"/>
  <c r="AH1785" i="1"/>
  <c r="AG1785" i="1"/>
  <c r="AF1785" i="1"/>
  <c r="AE1785" i="1"/>
  <c r="AD1785" i="1"/>
  <c r="AC1785" i="1"/>
  <c r="AU1784" i="1"/>
  <c r="AT1784" i="1"/>
  <c r="AS1784" i="1"/>
  <c r="AR1784" i="1"/>
  <c r="AN1784" i="1"/>
  <c r="AM1784" i="1"/>
  <c r="AL1784" i="1"/>
  <c r="AJ1784" i="1"/>
  <c r="AI1784" i="1"/>
  <c r="AH1784" i="1"/>
  <c r="AG1784" i="1"/>
  <c r="AF1784" i="1"/>
  <c r="AE1784" i="1"/>
  <c r="AD1784" i="1"/>
  <c r="AC1784" i="1"/>
  <c r="AU1783" i="1"/>
  <c r="AT1783" i="1"/>
  <c r="AS1783" i="1"/>
  <c r="AR1783" i="1"/>
  <c r="AP1783" i="1"/>
  <c r="AO1783" i="1"/>
  <c r="AN1783" i="1"/>
  <c r="AM1783" i="1"/>
  <c r="AQ1783" i="1" s="1"/>
  <c r="AL1783" i="1"/>
  <c r="AJ1783" i="1"/>
  <c r="AI1783" i="1"/>
  <c r="AH1783" i="1"/>
  <c r="AG1783" i="1"/>
  <c r="AF1783" i="1"/>
  <c r="AE1783" i="1"/>
  <c r="AD1783" i="1"/>
  <c r="AC1783" i="1"/>
  <c r="AU1782" i="1"/>
  <c r="AT1782" i="1"/>
  <c r="AS1782" i="1"/>
  <c r="AP1782" i="1"/>
  <c r="AN1782" i="1"/>
  <c r="AM1782" i="1"/>
  <c r="AO1782" i="1" s="1"/>
  <c r="AL1782" i="1"/>
  <c r="AJ1782" i="1"/>
  <c r="AI1782" i="1"/>
  <c r="AH1782" i="1"/>
  <c r="AG1782" i="1"/>
  <c r="AF1782" i="1"/>
  <c r="AE1782" i="1"/>
  <c r="AD1782" i="1"/>
  <c r="AC1782" i="1"/>
  <c r="AU1781" i="1"/>
  <c r="AT1781" i="1"/>
  <c r="AS1781" i="1"/>
  <c r="AR1781" i="1"/>
  <c r="AP1781" i="1"/>
  <c r="AO1781" i="1"/>
  <c r="AN1781" i="1"/>
  <c r="AM1781" i="1"/>
  <c r="AQ1781" i="1" s="1"/>
  <c r="AL1781" i="1"/>
  <c r="AJ1781" i="1"/>
  <c r="AI1781" i="1"/>
  <c r="AH1781" i="1"/>
  <c r="AG1781" i="1"/>
  <c r="AF1781" i="1"/>
  <c r="AE1781" i="1"/>
  <c r="AD1781" i="1"/>
  <c r="AC1781" i="1"/>
  <c r="AU1780" i="1"/>
  <c r="AT1780" i="1"/>
  <c r="AS1780" i="1"/>
  <c r="AR1780" i="1"/>
  <c r="AN1780" i="1"/>
  <c r="AM1780" i="1"/>
  <c r="AL1780" i="1"/>
  <c r="AJ1780" i="1"/>
  <c r="AI1780" i="1"/>
  <c r="AH1780" i="1"/>
  <c r="AG1780" i="1"/>
  <c r="AF1780" i="1"/>
  <c r="AE1780" i="1"/>
  <c r="AD1780" i="1"/>
  <c r="AC1780" i="1"/>
  <c r="AU1779" i="1"/>
  <c r="AT1779" i="1"/>
  <c r="AS1779" i="1"/>
  <c r="AR1779" i="1"/>
  <c r="AP1779" i="1"/>
  <c r="AO1779" i="1"/>
  <c r="AN1779" i="1"/>
  <c r="AM1779" i="1"/>
  <c r="AQ1779" i="1" s="1"/>
  <c r="AL1779" i="1"/>
  <c r="AJ1779" i="1"/>
  <c r="AI1779" i="1"/>
  <c r="AH1779" i="1"/>
  <c r="AG1779" i="1"/>
  <c r="AF1779" i="1"/>
  <c r="AE1779" i="1"/>
  <c r="AD1779" i="1"/>
  <c r="AC1779" i="1"/>
  <c r="AU1778" i="1"/>
  <c r="AT1778" i="1"/>
  <c r="AS1778" i="1"/>
  <c r="AP1778" i="1"/>
  <c r="AN1778" i="1"/>
  <c r="AM1778" i="1"/>
  <c r="AO1778" i="1" s="1"/>
  <c r="AL1778" i="1"/>
  <c r="AJ1778" i="1"/>
  <c r="AI1778" i="1"/>
  <c r="AH1778" i="1"/>
  <c r="AG1778" i="1"/>
  <c r="AF1778" i="1"/>
  <c r="AE1778" i="1"/>
  <c r="AD1778" i="1"/>
  <c r="AC1778" i="1"/>
  <c r="AU1777" i="1"/>
  <c r="AT1777" i="1"/>
  <c r="AS1777" i="1"/>
  <c r="AR1777" i="1"/>
  <c r="AP1777" i="1"/>
  <c r="AO1777" i="1"/>
  <c r="AN1777" i="1"/>
  <c r="AM1777" i="1"/>
  <c r="AQ1777" i="1" s="1"/>
  <c r="AL1777" i="1"/>
  <c r="AJ1777" i="1"/>
  <c r="AI1777" i="1"/>
  <c r="AH1777" i="1"/>
  <c r="AG1777" i="1"/>
  <c r="AF1777" i="1"/>
  <c r="AE1777" i="1"/>
  <c r="AD1777" i="1"/>
  <c r="AC1777" i="1"/>
  <c r="AU1776" i="1"/>
  <c r="AT1776" i="1"/>
  <c r="AS1776" i="1"/>
  <c r="AR1776" i="1"/>
  <c r="AN1776" i="1"/>
  <c r="AM1776" i="1"/>
  <c r="AL1776" i="1"/>
  <c r="AJ1776" i="1"/>
  <c r="AI1776" i="1"/>
  <c r="AH1776" i="1"/>
  <c r="AG1776" i="1"/>
  <c r="AF1776" i="1"/>
  <c r="AE1776" i="1"/>
  <c r="AD1776" i="1"/>
  <c r="AC1776" i="1"/>
  <c r="AU1775" i="1"/>
  <c r="AT1775" i="1"/>
  <c r="AS1775" i="1"/>
  <c r="AR1775" i="1"/>
  <c r="AP1775" i="1"/>
  <c r="AO1775" i="1"/>
  <c r="AN1775" i="1"/>
  <c r="AM1775" i="1"/>
  <c r="AQ1775" i="1" s="1"/>
  <c r="AL1775" i="1"/>
  <c r="AJ1775" i="1"/>
  <c r="AI1775" i="1"/>
  <c r="AH1775" i="1"/>
  <c r="AG1775" i="1"/>
  <c r="AF1775" i="1"/>
  <c r="AE1775" i="1"/>
  <c r="AD1775" i="1"/>
  <c r="AC1775" i="1"/>
  <c r="AU1774" i="1"/>
  <c r="AT1774" i="1"/>
  <c r="AS1774" i="1"/>
  <c r="AP1774" i="1"/>
  <c r="AN1774" i="1"/>
  <c r="AM1774" i="1"/>
  <c r="AO1774" i="1" s="1"/>
  <c r="AL1774" i="1"/>
  <c r="AJ1774" i="1"/>
  <c r="AI1774" i="1"/>
  <c r="AH1774" i="1"/>
  <c r="AG1774" i="1"/>
  <c r="AF1774" i="1"/>
  <c r="AE1774" i="1"/>
  <c r="AD1774" i="1"/>
  <c r="AC1774" i="1"/>
  <c r="AU1773" i="1"/>
  <c r="AT1773" i="1"/>
  <c r="AS1773" i="1"/>
  <c r="AR1773" i="1"/>
  <c r="AP1773" i="1"/>
  <c r="AO1773" i="1"/>
  <c r="AN1773" i="1"/>
  <c r="AM1773" i="1"/>
  <c r="AQ1773" i="1" s="1"/>
  <c r="AL1773" i="1"/>
  <c r="AJ1773" i="1"/>
  <c r="AI1773" i="1"/>
  <c r="AH1773" i="1"/>
  <c r="AG1773" i="1"/>
  <c r="AF1773" i="1"/>
  <c r="AE1773" i="1"/>
  <c r="AD1773" i="1"/>
  <c r="AC1773" i="1"/>
  <c r="AU1772" i="1"/>
  <c r="AT1772" i="1"/>
  <c r="AS1772" i="1"/>
  <c r="AR1772" i="1"/>
  <c r="AN1772" i="1"/>
  <c r="AM1772" i="1"/>
  <c r="AL1772" i="1"/>
  <c r="AJ1772" i="1"/>
  <c r="AI1772" i="1"/>
  <c r="AH1772" i="1"/>
  <c r="AG1772" i="1"/>
  <c r="AF1772" i="1"/>
  <c r="AE1772" i="1"/>
  <c r="AD1772" i="1"/>
  <c r="AC1772" i="1"/>
  <c r="AU1771" i="1"/>
  <c r="AT1771" i="1"/>
  <c r="AS1771" i="1"/>
  <c r="AR1771" i="1"/>
  <c r="AP1771" i="1"/>
  <c r="AO1771" i="1"/>
  <c r="AN1771" i="1"/>
  <c r="AM1771" i="1"/>
  <c r="AQ1771" i="1" s="1"/>
  <c r="AL1771" i="1"/>
  <c r="AJ1771" i="1"/>
  <c r="AI1771" i="1"/>
  <c r="AH1771" i="1"/>
  <c r="AG1771" i="1"/>
  <c r="AF1771" i="1"/>
  <c r="AE1771" i="1"/>
  <c r="AD1771" i="1"/>
  <c r="AC1771" i="1"/>
  <c r="AU1770" i="1"/>
  <c r="AT1770" i="1"/>
  <c r="AS1770" i="1"/>
  <c r="AP1770" i="1"/>
  <c r="AN1770" i="1"/>
  <c r="AM1770" i="1"/>
  <c r="AO1770" i="1" s="1"/>
  <c r="AL1770" i="1"/>
  <c r="AJ1770" i="1"/>
  <c r="AI1770" i="1"/>
  <c r="AH1770" i="1"/>
  <c r="AG1770" i="1"/>
  <c r="AF1770" i="1"/>
  <c r="AE1770" i="1"/>
  <c r="AD1770" i="1"/>
  <c r="AC1770" i="1"/>
  <c r="AU1769" i="1"/>
  <c r="AT1769" i="1"/>
  <c r="AS1769" i="1"/>
  <c r="AR1769" i="1"/>
  <c r="AP1769" i="1"/>
  <c r="AO1769" i="1"/>
  <c r="AN1769" i="1"/>
  <c r="AM1769" i="1"/>
  <c r="AQ1769" i="1" s="1"/>
  <c r="AL1769" i="1"/>
  <c r="AJ1769" i="1"/>
  <c r="AI1769" i="1"/>
  <c r="AH1769" i="1"/>
  <c r="AG1769" i="1"/>
  <c r="AF1769" i="1"/>
  <c r="AE1769" i="1"/>
  <c r="AD1769" i="1"/>
  <c r="AC1769" i="1"/>
  <c r="AU1768" i="1"/>
  <c r="AT1768" i="1"/>
  <c r="AS1768" i="1"/>
  <c r="AR1768" i="1"/>
  <c r="AN1768" i="1"/>
  <c r="AM1768" i="1"/>
  <c r="AL1768" i="1"/>
  <c r="AJ1768" i="1"/>
  <c r="AI1768" i="1"/>
  <c r="AH1768" i="1"/>
  <c r="AG1768" i="1"/>
  <c r="AF1768" i="1"/>
  <c r="AE1768" i="1"/>
  <c r="AD1768" i="1"/>
  <c r="AC1768" i="1"/>
  <c r="AU1767" i="1"/>
  <c r="AT1767" i="1"/>
  <c r="AS1767" i="1"/>
  <c r="AR1767" i="1"/>
  <c r="AP1767" i="1"/>
  <c r="AO1767" i="1"/>
  <c r="AN1767" i="1"/>
  <c r="AM1767" i="1"/>
  <c r="AQ1767" i="1" s="1"/>
  <c r="AL1767" i="1"/>
  <c r="AJ1767" i="1"/>
  <c r="AI1767" i="1"/>
  <c r="AH1767" i="1"/>
  <c r="AG1767" i="1"/>
  <c r="AF1767" i="1"/>
  <c r="AE1767" i="1"/>
  <c r="AD1767" i="1"/>
  <c r="AC1767" i="1"/>
  <c r="AU1766" i="1"/>
  <c r="AT1766" i="1"/>
  <c r="AS1766" i="1"/>
  <c r="AP1766" i="1"/>
  <c r="AN1766" i="1"/>
  <c r="AM1766" i="1"/>
  <c r="AO1766" i="1" s="1"/>
  <c r="AL1766" i="1"/>
  <c r="AJ1766" i="1"/>
  <c r="AI1766" i="1"/>
  <c r="AH1766" i="1"/>
  <c r="AG1766" i="1"/>
  <c r="AF1766" i="1"/>
  <c r="AE1766" i="1"/>
  <c r="AD1766" i="1"/>
  <c r="AC1766" i="1"/>
  <c r="AU1765" i="1"/>
  <c r="AT1765" i="1"/>
  <c r="AS1765" i="1"/>
  <c r="AR1765" i="1"/>
  <c r="AP1765" i="1"/>
  <c r="AO1765" i="1"/>
  <c r="AN1765" i="1"/>
  <c r="AM1765" i="1"/>
  <c r="AQ1765" i="1" s="1"/>
  <c r="AL1765" i="1"/>
  <c r="AJ1765" i="1"/>
  <c r="AI1765" i="1"/>
  <c r="AH1765" i="1"/>
  <c r="AG1765" i="1"/>
  <c r="AF1765" i="1"/>
  <c r="AE1765" i="1"/>
  <c r="AD1765" i="1"/>
  <c r="AC1765" i="1"/>
  <c r="AU1764" i="1"/>
  <c r="AT1764" i="1"/>
  <c r="AS1764" i="1"/>
  <c r="AN1764" i="1"/>
  <c r="AM1764" i="1"/>
  <c r="AR1764" i="1" s="1"/>
  <c r="AL1764" i="1"/>
  <c r="AJ1764" i="1"/>
  <c r="AI1764" i="1"/>
  <c r="AH1764" i="1"/>
  <c r="AG1764" i="1"/>
  <c r="AF1764" i="1"/>
  <c r="AE1764" i="1"/>
  <c r="AD1764" i="1"/>
  <c r="AC1764" i="1"/>
  <c r="AU1763" i="1"/>
  <c r="AT1763" i="1"/>
  <c r="AS1763" i="1"/>
  <c r="AR1763" i="1"/>
  <c r="AP1763" i="1"/>
  <c r="AO1763" i="1"/>
  <c r="AN1763" i="1"/>
  <c r="AM1763" i="1"/>
  <c r="AQ1763" i="1" s="1"/>
  <c r="AL1763" i="1"/>
  <c r="AJ1763" i="1"/>
  <c r="AI1763" i="1"/>
  <c r="AH1763" i="1"/>
  <c r="AG1763" i="1"/>
  <c r="AF1763" i="1"/>
  <c r="AE1763" i="1"/>
  <c r="AD1763" i="1"/>
  <c r="AC1763" i="1"/>
  <c r="AU1762" i="1"/>
  <c r="AT1762" i="1"/>
  <c r="AS1762" i="1"/>
  <c r="AP1762" i="1"/>
  <c r="AN1762" i="1"/>
  <c r="AM1762" i="1"/>
  <c r="AO1762" i="1" s="1"/>
  <c r="AL1762" i="1"/>
  <c r="AJ1762" i="1"/>
  <c r="AI1762" i="1"/>
  <c r="AH1762" i="1"/>
  <c r="AG1762" i="1"/>
  <c r="AF1762" i="1"/>
  <c r="AE1762" i="1"/>
  <c r="AD1762" i="1"/>
  <c r="AC1762" i="1"/>
  <c r="AU1761" i="1"/>
  <c r="AT1761" i="1"/>
  <c r="AS1761" i="1"/>
  <c r="AR1761" i="1"/>
  <c r="AP1761" i="1"/>
  <c r="AO1761" i="1"/>
  <c r="AN1761" i="1"/>
  <c r="AM1761" i="1"/>
  <c r="AQ1761" i="1" s="1"/>
  <c r="AL1761" i="1"/>
  <c r="AJ1761" i="1"/>
  <c r="AI1761" i="1"/>
  <c r="AH1761" i="1"/>
  <c r="AG1761" i="1"/>
  <c r="AF1761" i="1"/>
  <c r="AE1761" i="1"/>
  <c r="AD1761" i="1"/>
  <c r="AC1761" i="1"/>
  <c r="AU1760" i="1"/>
  <c r="AT1760" i="1"/>
  <c r="AS1760" i="1"/>
  <c r="AN1760" i="1"/>
  <c r="AM1760" i="1"/>
  <c r="AR1760" i="1" s="1"/>
  <c r="AL1760" i="1"/>
  <c r="AJ1760" i="1"/>
  <c r="AI1760" i="1"/>
  <c r="AH1760" i="1"/>
  <c r="AG1760" i="1"/>
  <c r="AF1760" i="1"/>
  <c r="AE1760" i="1"/>
  <c r="AD1760" i="1"/>
  <c r="AC1760" i="1"/>
  <c r="AU1759" i="1"/>
  <c r="AT1759" i="1"/>
  <c r="AS1759" i="1"/>
  <c r="AR1759" i="1"/>
  <c r="AP1759" i="1"/>
  <c r="AO1759" i="1"/>
  <c r="AN1759" i="1"/>
  <c r="AM1759" i="1"/>
  <c r="AQ1759" i="1" s="1"/>
  <c r="AL1759" i="1"/>
  <c r="AJ1759" i="1"/>
  <c r="AI1759" i="1"/>
  <c r="AH1759" i="1"/>
  <c r="AG1759" i="1"/>
  <c r="AF1759" i="1"/>
  <c r="AE1759" i="1"/>
  <c r="AD1759" i="1"/>
  <c r="AC1759" i="1"/>
  <c r="AU1758" i="1"/>
  <c r="AT1758" i="1"/>
  <c r="AS1758" i="1"/>
  <c r="AP1758" i="1"/>
  <c r="AN1758" i="1"/>
  <c r="AM1758" i="1"/>
  <c r="AO1758" i="1" s="1"/>
  <c r="AL1758" i="1"/>
  <c r="AJ1758" i="1"/>
  <c r="AI1758" i="1"/>
  <c r="AH1758" i="1"/>
  <c r="AG1758" i="1"/>
  <c r="AF1758" i="1"/>
  <c r="AE1758" i="1"/>
  <c r="AD1758" i="1"/>
  <c r="AC1758" i="1"/>
  <c r="AU1757" i="1"/>
  <c r="AT1757" i="1"/>
  <c r="AS1757" i="1"/>
  <c r="AR1757" i="1"/>
  <c r="AP1757" i="1"/>
  <c r="AO1757" i="1"/>
  <c r="AN1757" i="1"/>
  <c r="AM1757" i="1"/>
  <c r="AQ1757" i="1" s="1"/>
  <c r="AL1757" i="1"/>
  <c r="AJ1757" i="1"/>
  <c r="AI1757" i="1"/>
  <c r="AH1757" i="1"/>
  <c r="AG1757" i="1"/>
  <c r="AF1757" i="1"/>
  <c r="AE1757" i="1"/>
  <c r="AD1757" i="1"/>
  <c r="AC1757" i="1"/>
  <c r="AU1756" i="1"/>
  <c r="AT1756" i="1"/>
  <c r="AS1756" i="1"/>
  <c r="AN1756" i="1"/>
  <c r="AM1756" i="1"/>
  <c r="AR1756" i="1" s="1"/>
  <c r="AL1756" i="1"/>
  <c r="AJ1756" i="1"/>
  <c r="AI1756" i="1"/>
  <c r="AH1756" i="1"/>
  <c r="AG1756" i="1"/>
  <c r="AF1756" i="1"/>
  <c r="AE1756" i="1"/>
  <c r="AD1756" i="1"/>
  <c r="AC1756" i="1"/>
  <c r="AU1755" i="1"/>
  <c r="AT1755" i="1"/>
  <c r="AS1755" i="1"/>
  <c r="AR1755" i="1"/>
  <c r="AO1755" i="1"/>
  <c r="AN1755" i="1"/>
  <c r="AM1755" i="1"/>
  <c r="AQ1755" i="1" s="1"/>
  <c r="AL1755" i="1"/>
  <c r="AJ1755" i="1"/>
  <c r="AI1755" i="1"/>
  <c r="AH1755" i="1"/>
  <c r="AG1755" i="1"/>
  <c r="AF1755" i="1"/>
  <c r="AE1755" i="1"/>
  <c r="AD1755" i="1"/>
  <c r="AC1755" i="1"/>
  <c r="AU1754" i="1"/>
  <c r="AT1754" i="1"/>
  <c r="AS1754" i="1"/>
  <c r="AN1754" i="1"/>
  <c r="AM1754" i="1"/>
  <c r="AL1754" i="1"/>
  <c r="AJ1754" i="1"/>
  <c r="AI1754" i="1"/>
  <c r="AH1754" i="1"/>
  <c r="AG1754" i="1"/>
  <c r="AF1754" i="1"/>
  <c r="AE1754" i="1"/>
  <c r="AD1754" i="1"/>
  <c r="AC1754" i="1"/>
  <c r="AU1753" i="1"/>
  <c r="AT1753" i="1"/>
  <c r="AS1753" i="1"/>
  <c r="AR1753" i="1"/>
  <c r="AO1753" i="1"/>
  <c r="AN1753" i="1"/>
  <c r="AM1753" i="1"/>
  <c r="AQ1753" i="1" s="1"/>
  <c r="AL1753" i="1"/>
  <c r="AJ1753" i="1"/>
  <c r="AI1753" i="1"/>
  <c r="AH1753" i="1"/>
  <c r="AG1753" i="1"/>
  <c r="AF1753" i="1"/>
  <c r="AE1753" i="1"/>
  <c r="AD1753" i="1"/>
  <c r="AC1753" i="1"/>
  <c r="AU1752" i="1"/>
  <c r="AT1752" i="1"/>
  <c r="AS1752" i="1"/>
  <c r="AQ1752" i="1"/>
  <c r="AN1752" i="1"/>
  <c r="AM1752" i="1"/>
  <c r="AL1752" i="1"/>
  <c r="AJ1752" i="1"/>
  <c r="AI1752" i="1"/>
  <c r="AH1752" i="1"/>
  <c r="AG1752" i="1"/>
  <c r="AF1752" i="1"/>
  <c r="AE1752" i="1"/>
  <c r="AD1752" i="1"/>
  <c r="AC1752" i="1"/>
  <c r="AU1751" i="1"/>
  <c r="AT1751" i="1"/>
  <c r="AS1751" i="1"/>
  <c r="AR1751" i="1"/>
  <c r="AO1751" i="1"/>
  <c r="AN1751" i="1"/>
  <c r="AM1751" i="1"/>
  <c r="AQ1751" i="1" s="1"/>
  <c r="AL1751" i="1"/>
  <c r="AJ1751" i="1"/>
  <c r="AI1751" i="1"/>
  <c r="AH1751" i="1"/>
  <c r="AG1751" i="1"/>
  <c r="AF1751" i="1"/>
  <c r="AE1751" i="1"/>
  <c r="AD1751" i="1"/>
  <c r="AC1751" i="1"/>
  <c r="AU1750" i="1"/>
  <c r="AT1750" i="1"/>
  <c r="AS1750" i="1"/>
  <c r="AQ1750" i="1"/>
  <c r="AN1750" i="1"/>
  <c r="AM1750" i="1"/>
  <c r="AL1750" i="1"/>
  <c r="AJ1750" i="1"/>
  <c r="AI1750" i="1"/>
  <c r="AH1750" i="1"/>
  <c r="AG1750" i="1"/>
  <c r="AF1750" i="1"/>
  <c r="AE1750" i="1"/>
  <c r="AD1750" i="1"/>
  <c r="AC1750" i="1"/>
  <c r="AU1749" i="1"/>
  <c r="AT1749" i="1"/>
  <c r="AS1749" i="1"/>
  <c r="AR1749" i="1"/>
  <c r="AO1749" i="1"/>
  <c r="AN1749" i="1"/>
  <c r="AM1749" i="1"/>
  <c r="AQ1749" i="1" s="1"/>
  <c r="AL1749" i="1"/>
  <c r="AJ1749" i="1"/>
  <c r="AI1749" i="1"/>
  <c r="AH1749" i="1"/>
  <c r="AG1749" i="1"/>
  <c r="AF1749" i="1"/>
  <c r="AE1749" i="1"/>
  <c r="AD1749" i="1"/>
  <c r="AC1749" i="1"/>
  <c r="AU1748" i="1"/>
  <c r="AT1748" i="1"/>
  <c r="AS1748" i="1"/>
  <c r="AN1748" i="1"/>
  <c r="AM1748" i="1"/>
  <c r="AQ1748" i="1" s="1"/>
  <c r="AL1748" i="1"/>
  <c r="AJ1748" i="1"/>
  <c r="AI1748" i="1"/>
  <c r="AH1748" i="1"/>
  <c r="AG1748" i="1"/>
  <c r="AF1748" i="1"/>
  <c r="AE1748" i="1"/>
  <c r="AD1748" i="1"/>
  <c r="AC1748" i="1"/>
  <c r="AU1747" i="1"/>
  <c r="AT1747" i="1"/>
  <c r="AS1747" i="1"/>
  <c r="AR1747" i="1"/>
  <c r="AO1747" i="1"/>
  <c r="AN1747" i="1"/>
  <c r="AM1747" i="1"/>
  <c r="AQ1747" i="1" s="1"/>
  <c r="AL1747" i="1"/>
  <c r="AJ1747" i="1"/>
  <c r="AI1747" i="1"/>
  <c r="AH1747" i="1"/>
  <c r="AG1747" i="1"/>
  <c r="AF1747" i="1"/>
  <c r="AE1747" i="1"/>
  <c r="AD1747" i="1"/>
  <c r="AC1747" i="1"/>
  <c r="AU1746" i="1"/>
  <c r="AT1746" i="1"/>
  <c r="AS1746" i="1"/>
  <c r="AN1746" i="1"/>
  <c r="AM1746" i="1"/>
  <c r="AL1746" i="1"/>
  <c r="AJ1746" i="1"/>
  <c r="AI1746" i="1"/>
  <c r="AH1746" i="1"/>
  <c r="AG1746" i="1"/>
  <c r="AF1746" i="1"/>
  <c r="AE1746" i="1"/>
  <c r="AD1746" i="1"/>
  <c r="AC1746" i="1"/>
  <c r="AU1745" i="1"/>
  <c r="AT1745" i="1"/>
  <c r="AS1745" i="1"/>
  <c r="AR1745" i="1"/>
  <c r="AO1745" i="1"/>
  <c r="AN1745" i="1"/>
  <c r="AM1745" i="1"/>
  <c r="AQ1745" i="1" s="1"/>
  <c r="AL1745" i="1"/>
  <c r="AJ1745" i="1"/>
  <c r="AI1745" i="1"/>
  <c r="AH1745" i="1"/>
  <c r="AG1745" i="1"/>
  <c r="AF1745" i="1"/>
  <c r="AE1745" i="1"/>
  <c r="AD1745" i="1"/>
  <c r="AC1745" i="1"/>
  <c r="AU1744" i="1"/>
  <c r="AT1744" i="1"/>
  <c r="AS1744" i="1"/>
  <c r="AQ1744" i="1"/>
  <c r="AN1744" i="1"/>
  <c r="AM1744" i="1"/>
  <c r="AL1744" i="1"/>
  <c r="AJ1744" i="1"/>
  <c r="AI1744" i="1"/>
  <c r="AH1744" i="1"/>
  <c r="AG1744" i="1"/>
  <c r="AF1744" i="1"/>
  <c r="AE1744" i="1"/>
  <c r="AD1744" i="1"/>
  <c r="AC1744" i="1"/>
  <c r="AU1743" i="1"/>
  <c r="AT1743" i="1"/>
  <c r="AS1743" i="1"/>
  <c r="AR1743" i="1"/>
  <c r="AO1743" i="1"/>
  <c r="AN1743" i="1"/>
  <c r="AM1743" i="1"/>
  <c r="AQ1743" i="1" s="1"/>
  <c r="AL1743" i="1"/>
  <c r="AJ1743" i="1"/>
  <c r="AI1743" i="1"/>
  <c r="AH1743" i="1"/>
  <c r="AG1743" i="1"/>
  <c r="AF1743" i="1"/>
  <c r="AE1743" i="1"/>
  <c r="AD1743" i="1"/>
  <c r="AC1743" i="1"/>
  <c r="AU1742" i="1"/>
  <c r="AT1742" i="1"/>
  <c r="AS1742" i="1"/>
  <c r="AQ1742" i="1"/>
  <c r="AN1742" i="1"/>
  <c r="AM1742" i="1"/>
  <c r="AL1742" i="1"/>
  <c r="AJ1742" i="1"/>
  <c r="AI1742" i="1"/>
  <c r="AH1742" i="1"/>
  <c r="AG1742" i="1"/>
  <c r="AF1742" i="1"/>
  <c r="AE1742" i="1"/>
  <c r="AD1742" i="1"/>
  <c r="AC1742" i="1"/>
  <c r="AU1741" i="1"/>
  <c r="AT1741" i="1"/>
  <c r="AS1741" i="1"/>
  <c r="AR1741" i="1"/>
  <c r="AO1741" i="1"/>
  <c r="AN1741" i="1"/>
  <c r="AM1741" i="1"/>
  <c r="AQ1741" i="1" s="1"/>
  <c r="AL1741" i="1"/>
  <c r="AJ1741" i="1"/>
  <c r="AI1741" i="1"/>
  <c r="AH1741" i="1"/>
  <c r="AG1741" i="1"/>
  <c r="AF1741" i="1"/>
  <c r="AE1741" i="1"/>
  <c r="AD1741" i="1"/>
  <c r="AC1741" i="1"/>
  <c r="AU1740" i="1"/>
  <c r="AT1740" i="1"/>
  <c r="AS1740" i="1"/>
  <c r="AN1740" i="1"/>
  <c r="AM1740" i="1"/>
  <c r="AQ1740" i="1" s="1"/>
  <c r="AL1740" i="1"/>
  <c r="AJ1740" i="1"/>
  <c r="AI1740" i="1"/>
  <c r="AH1740" i="1"/>
  <c r="AG1740" i="1"/>
  <c r="AF1740" i="1"/>
  <c r="AE1740" i="1"/>
  <c r="AD1740" i="1"/>
  <c r="AC1740" i="1"/>
  <c r="AU1739" i="1"/>
  <c r="AT1739" i="1"/>
  <c r="AS1739" i="1"/>
  <c r="AR1739" i="1"/>
  <c r="AO1739" i="1"/>
  <c r="AN1739" i="1"/>
  <c r="AM1739" i="1"/>
  <c r="AQ1739" i="1" s="1"/>
  <c r="AL1739" i="1"/>
  <c r="AJ1739" i="1"/>
  <c r="AI1739" i="1"/>
  <c r="AH1739" i="1"/>
  <c r="AG1739" i="1"/>
  <c r="AF1739" i="1"/>
  <c r="AE1739" i="1"/>
  <c r="AD1739" i="1"/>
  <c r="AC1739" i="1"/>
  <c r="AU1738" i="1"/>
  <c r="AT1738" i="1"/>
  <c r="AS1738" i="1"/>
  <c r="AN1738" i="1"/>
  <c r="AM1738" i="1"/>
  <c r="AL1738" i="1"/>
  <c r="AJ1738" i="1"/>
  <c r="AI1738" i="1"/>
  <c r="AH1738" i="1"/>
  <c r="AG1738" i="1"/>
  <c r="AF1738" i="1"/>
  <c r="AE1738" i="1"/>
  <c r="AD1738" i="1"/>
  <c r="AC1738" i="1"/>
  <c r="AU1737" i="1"/>
  <c r="AT1737" i="1"/>
  <c r="AS1737" i="1"/>
  <c r="AR1737" i="1"/>
  <c r="AO1737" i="1"/>
  <c r="AN1737" i="1"/>
  <c r="AM1737" i="1"/>
  <c r="AQ1737" i="1" s="1"/>
  <c r="AL1737" i="1"/>
  <c r="AJ1737" i="1"/>
  <c r="AI1737" i="1"/>
  <c r="AH1737" i="1"/>
  <c r="AG1737" i="1"/>
  <c r="AF1737" i="1"/>
  <c r="AE1737" i="1"/>
  <c r="AD1737" i="1"/>
  <c r="AC1737" i="1"/>
  <c r="AU1736" i="1"/>
  <c r="AT1736" i="1"/>
  <c r="AS1736" i="1"/>
  <c r="AQ1736" i="1"/>
  <c r="AN1736" i="1"/>
  <c r="AM1736" i="1"/>
  <c r="AL1736" i="1"/>
  <c r="AJ1736" i="1"/>
  <c r="AI1736" i="1"/>
  <c r="AH1736" i="1"/>
  <c r="AG1736" i="1"/>
  <c r="AF1736" i="1"/>
  <c r="AE1736" i="1"/>
  <c r="AD1736" i="1"/>
  <c r="AC1736" i="1"/>
  <c r="AU1735" i="1"/>
  <c r="AT1735" i="1"/>
  <c r="AS1735" i="1"/>
  <c r="AR1735" i="1"/>
  <c r="AO1735" i="1"/>
  <c r="AN1735" i="1"/>
  <c r="AM1735" i="1"/>
  <c r="AQ1735" i="1" s="1"/>
  <c r="AL1735" i="1"/>
  <c r="AJ1735" i="1"/>
  <c r="AI1735" i="1"/>
  <c r="AH1735" i="1"/>
  <c r="AG1735" i="1"/>
  <c r="AF1735" i="1"/>
  <c r="AE1735" i="1"/>
  <c r="AD1735" i="1"/>
  <c r="AC1735" i="1"/>
  <c r="AU1734" i="1"/>
  <c r="AT1734" i="1"/>
  <c r="AS1734" i="1"/>
  <c r="AQ1734" i="1"/>
  <c r="AN1734" i="1"/>
  <c r="AM1734" i="1"/>
  <c r="AL1734" i="1"/>
  <c r="AJ1734" i="1"/>
  <c r="AI1734" i="1"/>
  <c r="AH1734" i="1"/>
  <c r="AG1734" i="1"/>
  <c r="AF1734" i="1"/>
  <c r="AE1734" i="1"/>
  <c r="AD1734" i="1"/>
  <c r="AC1734" i="1"/>
  <c r="AU1733" i="1"/>
  <c r="AT1733" i="1"/>
  <c r="AS1733" i="1"/>
  <c r="AR1733" i="1"/>
  <c r="AO1733" i="1"/>
  <c r="AN1733" i="1"/>
  <c r="AM1733" i="1"/>
  <c r="AQ1733" i="1" s="1"/>
  <c r="AL1733" i="1"/>
  <c r="AJ1733" i="1"/>
  <c r="AI1733" i="1"/>
  <c r="AH1733" i="1"/>
  <c r="AG1733" i="1"/>
  <c r="AF1733" i="1"/>
  <c r="AE1733" i="1"/>
  <c r="AD1733" i="1"/>
  <c r="AC1733" i="1"/>
  <c r="AU1732" i="1"/>
  <c r="AT1732" i="1"/>
  <c r="AS1732" i="1"/>
  <c r="AN1732" i="1"/>
  <c r="AM1732" i="1"/>
  <c r="AQ1732" i="1" s="1"/>
  <c r="AL1732" i="1"/>
  <c r="AJ1732" i="1"/>
  <c r="AI1732" i="1"/>
  <c r="AH1732" i="1"/>
  <c r="AG1732" i="1"/>
  <c r="AF1732" i="1"/>
  <c r="AE1732" i="1"/>
  <c r="AD1732" i="1"/>
  <c r="AC1732" i="1"/>
  <c r="AU1731" i="1"/>
  <c r="AT1731" i="1"/>
  <c r="AS1731" i="1"/>
  <c r="AR1731" i="1"/>
  <c r="AO1731" i="1"/>
  <c r="AN1731" i="1"/>
  <c r="AM1731" i="1"/>
  <c r="AQ1731" i="1" s="1"/>
  <c r="AL1731" i="1"/>
  <c r="AJ1731" i="1"/>
  <c r="AI1731" i="1"/>
  <c r="AH1731" i="1"/>
  <c r="AG1731" i="1"/>
  <c r="AF1731" i="1"/>
  <c r="AE1731" i="1"/>
  <c r="AD1731" i="1"/>
  <c r="AC1731" i="1"/>
  <c r="AU1730" i="1"/>
  <c r="AT1730" i="1"/>
  <c r="AS1730" i="1"/>
  <c r="AN1730" i="1"/>
  <c r="AM1730" i="1"/>
  <c r="AL1730" i="1"/>
  <c r="AJ1730" i="1"/>
  <c r="AI1730" i="1"/>
  <c r="AH1730" i="1"/>
  <c r="AG1730" i="1"/>
  <c r="AF1730" i="1"/>
  <c r="AE1730" i="1"/>
  <c r="AD1730" i="1"/>
  <c r="AC1730" i="1"/>
  <c r="AU1729" i="1"/>
  <c r="AT1729" i="1"/>
  <c r="AS1729" i="1"/>
  <c r="AR1729" i="1"/>
  <c r="AO1729" i="1"/>
  <c r="AN1729" i="1"/>
  <c r="AM1729" i="1"/>
  <c r="AQ1729" i="1" s="1"/>
  <c r="AL1729" i="1"/>
  <c r="AJ1729" i="1"/>
  <c r="AI1729" i="1"/>
  <c r="AH1729" i="1"/>
  <c r="AG1729" i="1"/>
  <c r="AF1729" i="1"/>
  <c r="AE1729" i="1"/>
  <c r="AD1729" i="1"/>
  <c r="AC1729" i="1"/>
  <c r="AU1728" i="1"/>
  <c r="AT1728" i="1"/>
  <c r="AS1728" i="1"/>
  <c r="AQ1728" i="1"/>
  <c r="AN1728" i="1"/>
  <c r="AM1728" i="1"/>
  <c r="AL1728" i="1"/>
  <c r="AJ1728" i="1"/>
  <c r="AI1728" i="1"/>
  <c r="AH1728" i="1"/>
  <c r="AG1728" i="1"/>
  <c r="AF1728" i="1"/>
  <c r="AE1728" i="1"/>
  <c r="AD1728" i="1"/>
  <c r="AC1728" i="1"/>
  <c r="AU1727" i="1"/>
  <c r="AT1727" i="1"/>
  <c r="AS1727" i="1"/>
  <c r="AR1727" i="1"/>
  <c r="AO1727" i="1"/>
  <c r="AN1727" i="1"/>
  <c r="AM1727" i="1"/>
  <c r="AQ1727" i="1" s="1"/>
  <c r="AL1727" i="1"/>
  <c r="AJ1727" i="1"/>
  <c r="AI1727" i="1"/>
  <c r="AH1727" i="1"/>
  <c r="AG1727" i="1"/>
  <c r="AF1727" i="1"/>
  <c r="AE1727" i="1"/>
  <c r="AD1727" i="1"/>
  <c r="AC1727" i="1"/>
  <c r="AU1726" i="1"/>
  <c r="AT1726" i="1"/>
  <c r="AS1726" i="1"/>
  <c r="AQ1726" i="1"/>
  <c r="AN1726" i="1"/>
  <c r="AM1726" i="1"/>
  <c r="AL1726" i="1"/>
  <c r="AJ1726" i="1"/>
  <c r="AI1726" i="1"/>
  <c r="AH1726" i="1"/>
  <c r="AG1726" i="1"/>
  <c r="AF1726" i="1"/>
  <c r="AE1726" i="1"/>
  <c r="AD1726" i="1"/>
  <c r="AC1726" i="1"/>
  <c r="AU1725" i="1"/>
  <c r="AT1725" i="1"/>
  <c r="AS1725" i="1"/>
  <c r="AR1725" i="1"/>
  <c r="AO1725" i="1"/>
  <c r="AN1725" i="1"/>
  <c r="AM1725" i="1"/>
  <c r="AQ1725" i="1" s="1"/>
  <c r="AL1725" i="1"/>
  <c r="AJ1725" i="1"/>
  <c r="AI1725" i="1"/>
  <c r="AH1725" i="1"/>
  <c r="AG1725" i="1"/>
  <c r="AF1725" i="1"/>
  <c r="AE1725" i="1"/>
  <c r="AD1725" i="1"/>
  <c r="AC1725" i="1"/>
  <c r="AU1724" i="1"/>
  <c r="AT1724" i="1"/>
  <c r="AS1724" i="1"/>
  <c r="AN1724" i="1"/>
  <c r="AM1724" i="1"/>
  <c r="AQ1724" i="1" s="1"/>
  <c r="AL1724" i="1"/>
  <c r="AJ1724" i="1"/>
  <c r="AI1724" i="1"/>
  <c r="AH1724" i="1"/>
  <c r="AG1724" i="1"/>
  <c r="AF1724" i="1"/>
  <c r="AE1724" i="1"/>
  <c r="AD1724" i="1"/>
  <c r="AC1724" i="1"/>
  <c r="AU1723" i="1"/>
  <c r="AT1723" i="1"/>
  <c r="AS1723" i="1"/>
  <c r="AR1723" i="1"/>
  <c r="AO1723" i="1"/>
  <c r="AN1723" i="1"/>
  <c r="AM1723" i="1"/>
  <c r="AQ1723" i="1" s="1"/>
  <c r="AL1723" i="1"/>
  <c r="AJ1723" i="1"/>
  <c r="AI1723" i="1"/>
  <c r="AH1723" i="1"/>
  <c r="AG1723" i="1"/>
  <c r="AF1723" i="1"/>
  <c r="AE1723" i="1"/>
  <c r="AD1723" i="1"/>
  <c r="AC1723" i="1"/>
  <c r="AU1722" i="1"/>
  <c r="AT1722" i="1"/>
  <c r="AS1722" i="1"/>
  <c r="AN1722" i="1"/>
  <c r="AM1722" i="1"/>
  <c r="AL1722" i="1"/>
  <c r="AJ1722" i="1"/>
  <c r="AI1722" i="1"/>
  <c r="AH1722" i="1"/>
  <c r="AG1722" i="1"/>
  <c r="AF1722" i="1"/>
  <c r="AE1722" i="1"/>
  <c r="AD1722" i="1"/>
  <c r="AC1722" i="1"/>
  <c r="AU1721" i="1"/>
  <c r="AT1721" i="1"/>
  <c r="AS1721" i="1"/>
  <c r="AR1721" i="1"/>
  <c r="AO1721" i="1"/>
  <c r="AN1721" i="1"/>
  <c r="AM1721" i="1"/>
  <c r="AQ1721" i="1" s="1"/>
  <c r="AL1721" i="1"/>
  <c r="AJ1721" i="1"/>
  <c r="AI1721" i="1"/>
  <c r="AH1721" i="1"/>
  <c r="AG1721" i="1"/>
  <c r="AF1721" i="1"/>
  <c r="AE1721" i="1"/>
  <c r="AD1721" i="1"/>
  <c r="AC1721" i="1"/>
  <c r="AU1720" i="1"/>
  <c r="AT1720" i="1"/>
  <c r="AS1720" i="1"/>
  <c r="AQ1720" i="1"/>
  <c r="AN1720" i="1"/>
  <c r="AM1720" i="1"/>
  <c r="AL1720" i="1"/>
  <c r="AJ1720" i="1"/>
  <c r="AI1720" i="1"/>
  <c r="AH1720" i="1"/>
  <c r="AG1720" i="1"/>
  <c r="AF1720" i="1"/>
  <c r="AE1720" i="1"/>
  <c r="AD1720" i="1"/>
  <c r="AC1720" i="1"/>
  <c r="AU1719" i="1"/>
  <c r="AT1719" i="1"/>
  <c r="AS1719" i="1"/>
  <c r="AR1719" i="1"/>
  <c r="AO1719" i="1"/>
  <c r="AN1719" i="1"/>
  <c r="AM1719" i="1"/>
  <c r="AQ1719" i="1" s="1"/>
  <c r="AL1719" i="1"/>
  <c r="AJ1719" i="1"/>
  <c r="AI1719" i="1"/>
  <c r="AH1719" i="1"/>
  <c r="AG1719" i="1"/>
  <c r="AF1719" i="1"/>
  <c r="AE1719" i="1"/>
  <c r="AD1719" i="1"/>
  <c r="AC1719" i="1"/>
  <c r="AU1718" i="1"/>
  <c r="AT1718" i="1"/>
  <c r="AS1718" i="1"/>
  <c r="AQ1718" i="1"/>
  <c r="AN1718" i="1"/>
  <c r="AM1718" i="1"/>
  <c r="AL1718" i="1"/>
  <c r="AJ1718" i="1"/>
  <c r="AI1718" i="1"/>
  <c r="AH1718" i="1"/>
  <c r="AG1718" i="1"/>
  <c r="AF1718" i="1"/>
  <c r="AE1718" i="1"/>
  <c r="AD1718" i="1"/>
  <c r="AC1718" i="1"/>
  <c r="AU1717" i="1"/>
  <c r="AT1717" i="1"/>
  <c r="AS1717" i="1"/>
  <c r="AR1717" i="1"/>
  <c r="AO1717" i="1"/>
  <c r="AN1717" i="1"/>
  <c r="AM1717" i="1"/>
  <c r="AQ1717" i="1" s="1"/>
  <c r="AL1717" i="1"/>
  <c r="AJ1717" i="1"/>
  <c r="AI1717" i="1"/>
  <c r="AH1717" i="1"/>
  <c r="AG1717" i="1"/>
  <c r="AF1717" i="1"/>
  <c r="AE1717" i="1"/>
  <c r="AD1717" i="1"/>
  <c r="AC1717" i="1"/>
  <c r="AU1716" i="1"/>
  <c r="AT1716" i="1"/>
  <c r="AS1716" i="1"/>
  <c r="AN1716" i="1"/>
  <c r="AM1716" i="1"/>
  <c r="AQ1716" i="1" s="1"/>
  <c r="AL1716" i="1"/>
  <c r="AJ1716" i="1"/>
  <c r="AI1716" i="1"/>
  <c r="AH1716" i="1"/>
  <c r="AG1716" i="1"/>
  <c r="AF1716" i="1"/>
  <c r="AE1716" i="1"/>
  <c r="AD1716" i="1"/>
  <c r="AC1716" i="1"/>
  <c r="AU1715" i="1"/>
  <c r="AT1715" i="1"/>
  <c r="AS1715" i="1"/>
  <c r="AR1715" i="1"/>
  <c r="AO1715" i="1"/>
  <c r="AN1715" i="1"/>
  <c r="AM1715" i="1"/>
  <c r="AQ1715" i="1" s="1"/>
  <c r="AL1715" i="1"/>
  <c r="AJ1715" i="1"/>
  <c r="AI1715" i="1"/>
  <c r="AH1715" i="1"/>
  <c r="AG1715" i="1"/>
  <c r="AF1715" i="1"/>
  <c r="AE1715" i="1"/>
  <c r="AD1715" i="1"/>
  <c r="AC1715" i="1"/>
  <c r="AU1714" i="1"/>
  <c r="AT1714" i="1"/>
  <c r="AS1714" i="1"/>
  <c r="AN1714" i="1"/>
  <c r="AM1714" i="1"/>
  <c r="AL1714" i="1"/>
  <c r="AJ1714" i="1"/>
  <c r="AI1714" i="1"/>
  <c r="AH1714" i="1"/>
  <c r="AG1714" i="1"/>
  <c r="AF1714" i="1"/>
  <c r="AE1714" i="1"/>
  <c r="AD1714" i="1"/>
  <c r="AC1714" i="1"/>
  <c r="AU1713" i="1"/>
  <c r="AT1713" i="1"/>
  <c r="AS1713" i="1"/>
  <c r="AR1713" i="1"/>
  <c r="AO1713" i="1"/>
  <c r="AN1713" i="1"/>
  <c r="AM1713" i="1"/>
  <c r="AQ1713" i="1" s="1"/>
  <c r="AL1713" i="1"/>
  <c r="AJ1713" i="1"/>
  <c r="AI1713" i="1"/>
  <c r="AH1713" i="1"/>
  <c r="AG1713" i="1"/>
  <c r="AF1713" i="1"/>
  <c r="AE1713" i="1"/>
  <c r="AD1713" i="1"/>
  <c r="AC1713" i="1"/>
  <c r="AU1712" i="1"/>
  <c r="AT1712" i="1"/>
  <c r="AS1712" i="1"/>
  <c r="AQ1712" i="1"/>
  <c r="AN1712" i="1"/>
  <c r="AM1712" i="1"/>
  <c r="AL1712" i="1"/>
  <c r="AJ1712" i="1"/>
  <c r="AI1712" i="1"/>
  <c r="AH1712" i="1"/>
  <c r="AG1712" i="1"/>
  <c r="AF1712" i="1"/>
  <c r="AE1712" i="1"/>
  <c r="AD1712" i="1"/>
  <c r="AC1712" i="1"/>
  <c r="AU1711" i="1"/>
  <c r="AT1711" i="1"/>
  <c r="AS1711" i="1"/>
  <c r="AR1711" i="1"/>
  <c r="AO1711" i="1"/>
  <c r="AN1711" i="1"/>
  <c r="AM1711" i="1"/>
  <c r="AQ1711" i="1" s="1"/>
  <c r="AL1711" i="1"/>
  <c r="AJ1711" i="1"/>
  <c r="AI1711" i="1"/>
  <c r="AH1711" i="1"/>
  <c r="AG1711" i="1"/>
  <c r="AF1711" i="1"/>
  <c r="AE1711" i="1"/>
  <c r="AD1711" i="1"/>
  <c r="AC1711" i="1"/>
  <c r="AU1710" i="1"/>
  <c r="AT1710" i="1"/>
  <c r="AS1710" i="1"/>
  <c r="AQ1710" i="1"/>
  <c r="AN1710" i="1"/>
  <c r="AM1710" i="1"/>
  <c r="AL1710" i="1"/>
  <c r="AJ1710" i="1"/>
  <c r="AI1710" i="1"/>
  <c r="AH1710" i="1"/>
  <c r="AG1710" i="1"/>
  <c r="AF1710" i="1"/>
  <c r="AE1710" i="1"/>
  <c r="AD1710" i="1"/>
  <c r="AC1710" i="1"/>
  <c r="AU1709" i="1"/>
  <c r="AT1709" i="1"/>
  <c r="AS1709" i="1"/>
  <c r="AR1709" i="1"/>
  <c r="AO1709" i="1"/>
  <c r="AN1709" i="1"/>
  <c r="AM1709" i="1"/>
  <c r="AQ1709" i="1" s="1"/>
  <c r="AL1709" i="1"/>
  <c r="AJ1709" i="1"/>
  <c r="AI1709" i="1"/>
  <c r="AH1709" i="1"/>
  <c r="AG1709" i="1"/>
  <c r="AF1709" i="1"/>
  <c r="AE1709" i="1"/>
  <c r="AD1709" i="1"/>
  <c r="AC1709" i="1"/>
  <c r="AU1708" i="1"/>
  <c r="AT1708" i="1"/>
  <c r="AS1708" i="1"/>
  <c r="AN1708" i="1"/>
  <c r="AM1708" i="1"/>
  <c r="AQ1708" i="1" s="1"/>
  <c r="AL1708" i="1"/>
  <c r="AJ1708" i="1"/>
  <c r="AI1708" i="1"/>
  <c r="AH1708" i="1"/>
  <c r="AG1708" i="1"/>
  <c r="AF1708" i="1"/>
  <c r="AE1708" i="1"/>
  <c r="AD1708" i="1"/>
  <c r="AC1708" i="1"/>
  <c r="AU1707" i="1"/>
  <c r="AT1707" i="1"/>
  <c r="AS1707" i="1"/>
  <c r="AR1707" i="1"/>
  <c r="AO1707" i="1"/>
  <c r="AN1707" i="1"/>
  <c r="AM1707" i="1"/>
  <c r="AQ1707" i="1" s="1"/>
  <c r="AL1707" i="1"/>
  <c r="AJ1707" i="1"/>
  <c r="AI1707" i="1"/>
  <c r="AH1707" i="1"/>
  <c r="AG1707" i="1"/>
  <c r="AF1707" i="1"/>
  <c r="AE1707" i="1"/>
  <c r="AD1707" i="1"/>
  <c r="AC1707" i="1"/>
  <c r="AU1706" i="1"/>
  <c r="AT1706" i="1"/>
  <c r="AS1706" i="1"/>
  <c r="AN1706" i="1"/>
  <c r="AM1706" i="1"/>
  <c r="AL1706" i="1"/>
  <c r="AJ1706" i="1"/>
  <c r="AI1706" i="1"/>
  <c r="AH1706" i="1"/>
  <c r="AG1706" i="1"/>
  <c r="AF1706" i="1"/>
  <c r="AE1706" i="1"/>
  <c r="AD1706" i="1"/>
  <c r="AC1706" i="1"/>
  <c r="AU1705" i="1"/>
  <c r="AT1705" i="1"/>
  <c r="AS1705" i="1"/>
  <c r="AR1705" i="1"/>
  <c r="AO1705" i="1"/>
  <c r="AN1705" i="1"/>
  <c r="AM1705" i="1"/>
  <c r="AQ1705" i="1" s="1"/>
  <c r="AL1705" i="1"/>
  <c r="AJ1705" i="1"/>
  <c r="AI1705" i="1"/>
  <c r="AH1705" i="1"/>
  <c r="AG1705" i="1"/>
  <c r="AF1705" i="1"/>
  <c r="AE1705" i="1"/>
  <c r="AD1705" i="1"/>
  <c r="AC1705" i="1"/>
  <c r="AU1704" i="1"/>
  <c r="AT1704" i="1"/>
  <c r="AS1704" i="1"/>
  <c r="AQ1704" i="1"/>
  <c r="AN1704" i="1"/>
  <c r="AM1704" i="1"/>
  <c r="AL1704" i="1"/>
  <c r="AJ1704" i="1"/>
  <c r="AI1704" i="1"/>
  <c r="AH1704" i="1"/>
  <c r="AG1704" i="1"/>
  <c r="AF1704" i="1"/>
  <c r="AE1704" i="1"/>
  <c r="AD1704" i="1"/>
  <c r="AC1704" i="1"/>
  <c r="AU1703" i="1"/>
  <c r="AT1703" i="1"/>
  <c r="AS1703" i="1"/>
  <c r="AR1703" i="1"/>
  <c r="AO1703" i="1"/>
  <c r="AN1703" i="1"/>
  <c r="AM1703" i="1"/>
  <c r="AQ1703" i="1" s="1"/>
  <c r="AL1703" i="1"/>
  <c r="AJ1703" i="1"/>
  <c r="AI1703" i="1"/>
  <c r="AH1703" i="1"/>
  <c r="AG1703" i="1"/>
  <c r="AF1703" i="1"/>
  <c r="AE1703" i="1"/>
  <c r="AD1703" i="1"/>
  <c r="AC1703" i="1"/>
  <c r="AU1702" i="1"/>
  <c r="AT1702" i="1"/>
  <c r="AS1702" i="1"/>
  <c r="AQ1702" i="1"/>
  <c r="AN1702" i="1"/>
  <c r="AM1702" i="1"/>
  <c r="AL1702" i="1"/>
  <c r="AJ1702" i="1"/>
  <c r="AI1702" i="1"/>
  <c r="AH1702" i="1"/>
  <c r="AG1702" i="1"/>
  <c r="AF1702" i="1"/>
  <c r="AE1702" i="1"/>
  <c r="AD1702" i="1"/>
  <c r="AC1702" i="1"/>
  <c r="AU1701" i="1"/>
  <c r="AT1701" i="1"/>
  <c r="AS1701" i="1"/>
  <c r="AR1701" i="1"/>
  <c r="AO1701" i="1"/>
  <c r="AN1701" i="1"/>
  <c r="AM1701" i="1"/>
  <c r="AQ1701" i="1" s="1"/>
  <c r="AL1701" i="1"/>
  <c r="AJ1701" i="1"/>
  <c r="AI1701" i="1"/>
  <c r="AH1701" i="1"/>
  <c r="AG1701" i="1"/>
  <c r="AF1701" i="1"/>
  <c r="AE1701" i="1"/>
  <c r="AD1701" i="1"/>
  <c r="AC1701" i="1"/>
  <c r="AU1700" i="1"/>
  <c r="AT1700" i="1"/>
  <c r="AS1700" i="1"/>
  <c r="AN1700" i="1"/>
  <c r="AM1700" i="1"/>
  <c r="AQ1700" i="1" s="1"/>
  <c r="AL1700" i="1"/>
  <c r="AJ1700" i="1"/>
  <c r="AI1700" i="1"/>
  <c r="AH1700" i="1"/>
  <c r="AG1700" i="1"/>
  <c r="AF1700" i="1"/>
  <c r="AE1700" i="1"/>
  <c r="AD1700" i="1"/>
  <c r="AC1700" i="1"/>
  <c r="AU1699" i="1"/>
  <c r="AT1699" i="1"/>
  <c r="AS1699" i="1"/>
  <c r="AR1699" i="1"/>
  <c r="AO1699" i="1"/>
  <c r="AN1699" i="1"/>
  <c r="AM1699" i="1"/>
  <c r="AQ1699" i="1" s="1"/>
  <c r="AL1699" i="1"/>
  <c r="AJ1699" i="1"/>
  <c r="AI1699" i="1"/>
  <c r="AH1699" i="1"/>
  <c r="AG1699" i="1"/>
  <c r="AF1699" i="1"/>
  <c r="AE1699" i="1"/>
  <c r="AD1699" i="1"/>
  <c r="AC1699" i="1"/>
  <c r="AU1698" i="1"/>
  <c r="AT1698" i="1"/>
  <c r="AS1698" i="1"/>
  <c r="AN1698" i="1"/>
  <c r="AM1698" i="1"/>
  <c r="AL1698" i="1"/>
  <c r="AJ1698" i="1"/>
  <c r="AI1698" i="1"/>
  <c r="AH1698" i="1"/>
  <c r="AG1698" i="1"/>
  <c r="AF1698" i="1"/>
  <c r="AE1698" i="1"/>
  <c r="AD1698" i="1"/>
  <c r="AC1698" i="1"/>
  <c r="AU1697" i="1"/>
  <c r="AT1697" i="1"/>
  <c r="AS1697" i="1"/>
  <c r="AR1697" i="1"/>
  <c r="AO1697" i="1"/>
  <c r="AN1697" i="1"/>
  <c r="AM1697" i="1"/>
  <c r="AQ1697" i="1" s="1"/>
  <c r="AL1697" i="1"/>
  <c r="AJ1697" i="1"/>
  <c r="AI1697" i="1"/>
  <c r="AH1697" i="1"/>
  <c r="AG1697" i="1"/>
  <c r="AF1697" i="1"/>
  <c r="AE1697" i="1"/>
  <c r="AD1697" i="1"/>
  <c r="AC1697" i="1"/>
  <c r="AU1696" i="1"/>
  <c r="AT1696" i="1"/>
  <c r="AS1696" i="1"/>
  <c r="AQ1696" i="1"/>
  <c r="AN1696" i="1"/>
  <c r="AM1696" i="1"/>
  <c r="AL1696" i="1"/>
  <c r="AJ1696" i="1"/>
  <c r="AI1696" i="1"/>
  <c r="AH1696" i="1"/>
  <c r="AG1696" i="1"/>
  <c r="AF1696" i="1"/>
  <c r="AE1696" i="1"/>
  <c r="AD1696" i="1"/>
  <c r="AC1696" i="1"/>
  <c r="AU1695" i="1"/>
  <c r="AT1695" i="1"/>
  <c r="AS1695" i="1"/>
  <c r="AR1695" i="1"/>
  <c r="AO1695" i="1"/>
  <c r="AN1695" i="1"/>
  <c r="AM1695" i="1"/>
  <c r="AQ1695" i="1" s="1"/>
  <c r="AL1695" i="1"/>
  <c r="AJ1695" i="1"/>
  <c r="AI1695" i="1"/>
  <c r="AH1695" i="1"/>
  <c r="AG1695" i="1"/>
  <c r="AF1695" i="1"/>
  <c r="AE1695" i="1"/>
  <c r="AD1695" i="1"/>
  <c r="AC1695" i="1"/>
  <c r="AU1694" i="1"/>
  <c r="AT1694" i="1"/>
  <c r="AS1694" i="1"/>
  <c r="AQ1694" i="1"/>
  <c r="AN1694" i="1"/>
  <c r="AM1694" i="1"/>
  <c r="AL1694" i="1"/>
  <c r="AJ1694" i="1"/>
  <c r="AI1694" i="1"/>
  <c r="AH1694" i="1"/>
  <c r="AG1694" i="1"/>
  <c r="AF1694" i="1"/>
  <c r="AE1694" i="1"/>
  <c r="AD1694" i="1"/>
  <c r="AC1694" i="1"/>
  <c r="AU1693" i="1"/>
  <c r="AT1693" i="1"/>
  <c r="AS1693" i="1"/>
  <c r="AR1693" i="1"/>
  <c r="AO1693" i="1"/>
  <c r="AN1693" i="1"/>
  <c r="AM1693" i="1"/>
  <c r="AQ1693" i="1" s="1"/>
  <c r="AL1693" i="1"/>
  <c r="AJ1693" i="1"/>
  <c r="AI1693" i="1"/>
  <c r="AH1693" i="1"/>
  <c r="AG1693" i="1"/>
  <c r="AF1693" i="1"/>
  <c r="AE1693" i="1"/>
  <c r="AD1693" i="1"/>
  <c r="AC1693" i="1"/>
  <c r="AU1692" i="1"/>
  <c r="AT1692" i="1"/>
  <c r="AS1692" i="1"/>
  <c r="AN1692" i="1"/>
  <c r="AM1692" i="1"/>
  <c r="AQ1692" i="1" s="1"/>
  <c r="AL1692" i="1"/>
  <c r="AJ1692" i="1"/>
  <c r="AI1692" i="1"/>
  <c r="AH1692" i="1"/>
  <c r="AG1692" i="1"/>
  <c r="AF1692" i="1"/>
  <c r="AE1692" i="1"/>
  <c r="AD1692" i="1"/>
  <c r="AC1692" i="1"/>
  <c r="AU1691" i="1"/>
  <c r="AT1691" i="1"/>
  <c r="AS1691" i="1"/>
  <c r="AR1691" i="1"/>
  <c r="AO1691" i="1"/>
  <c r="AN1691" i="1"/>
  <c r="AM1691" i="1"/>
  <c r="AQ1691" i="1" s="1"/>
  <c r="AL1691" i="1"/>
  <c r="AJ1691" i="1"/>
  <c r="AI1691" i="1"/>
  <c r="AH1691" i="1"/>
  <c r="AG1691" i="1"/>
  <c r="AF1691" i="1"/>
  <c r="AE1691" i="1"/>
  <c r="AD1691" i="1"/>
  <c r="AC1691" i="1"/>
  <c r="AU1690" i="1"/>
  <c r="AT1690" i="1"/>
  <c r="AS1690" i="1"/>
  <c r="AN1690" i="1"/>
  <c r="AM1690" i="1"/>
  <c r="AL1690" i="1"/>
  <c r="AJ1690" i="1"/>
  <c r="AI1690" i="1"/>
  <c r="AH1690" i="1"/>
  <c r="AG1690" i="1"/>
  <c r="AF1690" i="1"/>
  <c r="AE1690" i="1"/>
  <c r="AD1690" i="1"/>
  <c r="AC1690" i="1"/>
  <c r="AU1689" i="1"/>
  <c r="AT1689" i="1"/>
  <c r="AS1689" i="1"/>
  <c r="AR1689" i="1"/>
  <c r="AO1689" i="1"/>
  <c r="AN1689" i="1"/>
  <c r="AM1689" i="1"/>
  <c r="AQ1689" i="1" s="1"/>
  <c r="AL1689" i="1"/>
  <c r="AJ1689" i="1"/>
  <c r="AI1689" i="1"/>
  <c r="AH1689" i="1"/>
  <c r="AG1689" i="1"/>
  <c r="AF1689" i="1"/>
  <c r="AE1689" i="1"/>
  <c r="AD1689" i="1"/>
  <c r="AC1689" i="1"/>
  <c r="AU1688" i="1"/>
  <c r="AT1688" i="1"/>
  <c r="AS1688" i="1"/>
  <c r="AQ1688" i="1"/>
  <c r="AN1688" i="1"/>
  <c r="AM1688" i="1"/>
  <c r="AL1688" i="1"/>
  <c r="AJ1688" i="1"/>
  <c r="AI1688" i="1"/>
  <c r="AH1688" i="1"/>
  <c r="AG1688" i="1"/>
  <c r="AF1688" i="1"/>
  <c r="AE1688" i="1"/>
  <c r="AD1688" i="1"/>
  <c r="AC1688" i="1"/>
  <c r="AU1687" i="1"/>
  <c r="AT1687" i="1"/>
  <c r="AS1687" i="1"/>
  <c r="AR1687" i="1"/>
  <c r="AO1687" i="1"/>
  <c r="AN1687" i="1"/>
  <c r="AM1687" i="1"/>
  <c r="AQ1687" i="1" s="1"/>
  <c r="AL1687" i="1"/>
  <c r="AJ1687" i="1"/>
  <c r="AI1687" i="1"/>
  <c r="AH1687" i="1"/>
  <c r="AG1687" i="1"/>
  <c r="AF1687" i="1"/>
  <c r="AE1687" i="1"/>
  <c r="AD1687" i="1"/>
  <c r="AC1687" i="1"/>
  <c r="AU1686" i="1"/>
  <c r="AT1686" i="1"/>
  <c r="AS1686" i="1"/>
  <c r="AQ1686" i="1"/>
  <c r="AN1686" i="1"/>
  <c r="AM1686" i="1"/>
  <c r="AL1686" i="1"/>
  <c r="AJ1686" i="1"/>
  <c r="AI1686" i="1"/>
  <c r="AH1686" i="1"/>
  <c r="AG1686" i="1"/>
  <c r="AF1686" i="1"/>
  <c r="AE1686" i="1"/>
  <c r="AD1686" i="1"/>
  <c r="AC1686" i="1"/>
  <c r="AU1685" i="1"/>
  <c r="AT1685" i="1"/>
  <c r="AS1685" i="1"/>
  <c r="AR1685" i="1"/>
  <c r="AO1685" i="1"/>
  <c r="AN1685" i="1"/>
  <c r="AM1685" i="1"/>
  <c r="AQ1685" i="1" s="1"/>
  <c r="AL1685" i="1"/>
  <c r="AJ1685" i="1"/>
  <c r="AI1685" i="1"/>
  <c r="AH1685" i="1"/>
  <c r="AG1685" i="1"/>
  <c r="AF1685" i="1"/>
  <c r="AE1685" i="1"/>
  <c r="AD1685" i="1"/>
  <c r="AC1685" i="1"/>
  <c r="AU1684" i="1"/>
  <c r="AT1684" i="1"/>
  <c r="AS1684" i="1"/>
  <c r="AN1684" i="1"/>
  <c r="AM1684" i="1"/>
  <c r="AQ1684" i="1" s="1"/>
  <c r="AL1684" i="1"/>
  <c r="AJ1684" i="1"/>
  <c r="AI1684" i="1"/>
  <c r="AH1684" i="1"/>
  <c r="AG1684" i="1"/>
  <c r="AF1684" i="1"/>
  <c r="AE1684" i="1"/>
  <c r="AD1684" i="1"/>
  <c r="AC1684" i="1"/>
  <c r="AU1683" i="1"/>
  <c r="AT1683" i="1"/>
  <c r="AS1683" i="1"/>
  <c r="AR1683" i="1"/>
  <c r="AO1683" i="1"/>
  <c r="AN1683" i="1"/>
  <c r="AM1683" i="1"/>
  <c r="AQ1683" i="1" s="1"/>
  <c r="AL1683" i="1"/>
  <c r="AJ1683" i="1"/>
  <c r="AI1683" i="1"/>
  <c r="AH1683" i="1"/>
  <c r="AG1683" i="1"/>
  <c r="AF1683" i="1"/>
  <c r="AE1683" i="1"/>
  <c r="AD1683" i="1"/>
  <c r="AC1683" i="1"/>
  <c r="AU1682" i="1"/>
  <c r="AT1682" i="1"/>
  <c r="AS1682" i="1"/>
  <c r="AN1682" i="1"/>
  <c r="AM1682" i="1"/>
  <c r="AL1682" i="1"/>
  <c r="AJ1682" i="1"/>
  <c r="AI1682" i="1"/>
  <c r="AH1682" i="1"/>
  <c r="AG1682" i="1"/>
  <c r="AF1682" i="1"/>
  <c r="AE1682" i="1"/>
  <c r="AD1682" i="1"/>
  <c r="AC1682" i="1"/>
  <c r="AU1681" i="1"/>
  <c r="AT1681" i="1"/>
  <c r="AS1681" i="1"/>
  <c r="AR1681" i="1"/>
  <c r="AO1681" i="1"/>
  <c r="AN1681" i="1"/>
  <c r="AM1681" i="1"/>
  <c r="AQ1681" i="1" s="1"/>
  <c r="AL1681" i="1"/>
  <c r="AJ1681" i="1"/>
  <c r="AI1681" i="1"/>
  <c r="AH1681" i="1"/>
  <c r="AG1681" i="1"/>
  <c r="AF1681" i="1"/>
  <c r="AE1681" i="1"/>
  <c r="AD1681" i="1"/>
  <c r="AC1681" i="1"/>
  <c r="AU1680" i="1"/>
  <c r="AT1680" i="1"/>
  <c r="AS1680" i="1"/>
  <c r="AQ1680" i="1"/>
  <c r="AN1680" i="1"/>
  <c r="AM1680" i="1"/>
  <c r="AL1680" i="1"/>
  <c r="AJ1680" i="1"/>
  <c r="AI1680" i="1"/>
  <c r="AH1680" i="1"/>
  <c r="AG1680" i="1"/>
  <c r="AF1680" i="1"/>
  <c r="AE1680" i="1"/>
  <c r="AD1680" i="1"/>
  <c r="AC1680" i="1"/>
  <c r="AU1679" i="1"/>
  <c r="AT1679" i="1"/>
  <c r="AS1679" i="1"/>
  <c r="AR1679" i="1"/>
  <c r="AO1679" i="1"/>
  <c r="AN1679" i="1"/>
  <c r="AM1679" i="1"/>
  <c r="AQ1679" i="1" s="1"/>
  <c r="AL1679" i="1"/>
  <c r="AJ1679" i="1"/>
  <c r="AI1679" i="1"/>
  <c r="AH1679" i="1"/>
  <c r="AG1679" i="1"/>
  <c r="AF1679" i="1"/>
  <c r="AE1679" i="1"/>
  <c r="AD1679" i="1"/>
  <c r="AC1679" i="1"/>
  <c r="AU1678" i="1"/>
  <c r="AT1678" i="1"/>
  <c r="AS1678" i="1"/>
  <c r="AQ1678" i="1"/>
  <c r="AN1678" i="1"/>
  <c r="AM1678" i="1"/>
  <c r="AL1678" i="1"/>
  <c r="AJ1678" i="1"/>
  <c r="AI1678" i="1"/>
  <c r="AH1678" i="1"/>
  <c r="AG1678" i="1"/>
  <c r="AF1678" i="1"/>
  <c r="AE1678" i="1"/>
  <c r="AD1678" i="1"/>
  <c r="AC1678" i="1"/>
  <c r="AU1677" i="1"/>
  <c r="AT1677" i="1"/>
  <c r="AS1677" i="1"/>
  <c r="AR1677" i="1"/>
  <c r="AO1677" i="1"/>
  <c r="AN1677" i="1"/>
  <c r="AM1677" i="1"/>
  <c r="AQ1677" i="1" s="1"/>
  <c r="AL1677" i="1"/>
  <c r="AJ1677" i="1"/>
  <c r="AI1677" i="1"/>
  <c r="AH1677" i="1"/>
  <c r="AG1677" i="1"/>
  <c r="AF1677" i="1"/>
  <c r="AE1677" i="1"/>
  <c r="AD1677" i="1"/>
  <c r="AC1677" i="1"/>
  <c r="AU1676" i="1"/>
  <c r="AT1676" i="1"/>
  <c r="AS1676" i="1"/>
  <c r="AN1676" i="1"/>
  <c r="AM1676" i="1"/>
  <c r="AQ1676" i="1" s="1"/>
  <c r="AL1676" i="1"/>
  <c r="AJ1676" i="1"/>
  <c r="AI1676" i="1"/>
  <c r="AH1676" i="1"/>
  <c r="AG1676" i="1"/>
  <c r="AF1676" i="1"/>
  <c r="AE1676" i="1"/>
  <c r="AD1676" i="1"/>
  <c r="AC1676" i="1"/>
  <c r="AU1675" i="1"/>
  <c r="AT1675" i="1"/>
  <c r="AS1675" i="1"/>
  <c r="AR1675" i="1"/>
  <c r="AO1675" i="1"/>
  <c r="AN1675" i="1"/>
  <c r="AM1675" i="1"/>
  <c r="AQ1675" i="1" s="1"/>
  <c r="AL1675" i="1"/>
  <c r="AJ1675" i="1"/>
  <c r="AI1675" i="1"/>
  <c r="AH1675" i="1"/>
  <c r="AG1675" i="1"/>
  <c r="AF1675" i="1"/>
  <c r="AE1675" i="1"/>
  <c r="AD1675" i="1"/>
  <c r="AC1675" i="1"/>
  <c r="AU1674" i="1"/>
  <c r="AT1674" i="1"/>
  <c r="AS1674" i="1"/>
  <c r="AN1674" i="1"/>
  <c r="AM1674" i="1"/>
  <c r="AL1674" i="1"/>
  <c r="AJ1674" i="1"/>
  <c r="AI1674" i="1"/>
  <c r="AH1674" i="1"/>
  <c r="AG1674" i="1"/>
  <c r="AF1674" i="1"/>
  <c r="AE1674" i="1"/>
  <c r="AD1674" i="1"/>
  <c r="AC1674" i="1"/>
  <c r="AU1673" i="1"/>
  <c r="AT1673" i="1"/>
  <c r="AS1673" i="1"/>
  <c r="AR1673" i="1"/>
  <c r="AO1673" i="1"/>
  <c r="AN1673" i="1"/>
  <c r="AM1673" i="1"/>
  <c r="AQ1673" i="1" s="1"/>
  <c r="AL1673" i="1"/>
  <c r="AJ1673" i="1"/>
  <c r="AI1673" i="1"/>
  <c r="AH1673" i="1"/>
  <c r="AG1673" i="1"/>
  <c r="AF1673" i="1"/>
  <c r="AE1673" i="1"/>
  <c r="AD1673" i="1"/>
  <c r="AC1673" i="1"/>
  <c r="AU1672" i="1"/>
  <c r="AT1672" i="1"/>
  <c r="AS1672" i="1"/>
  <c r="AQ1672" i="1"/>
  <c r="AN1672" i="1"/>
  <c r="AM1672" i="1"/>
  <c r="AL1672" i="1"/>
  <c r="AJ1672" i="1"/>
  <c r="AI1672" i="1"/>
  <c r="AH1672" i="1"/>
  <c r="AG1672" i="1"/>
  <c r="AF1672" i="1"/>
  <c r="AE1672" i="1"/>
  <c r="AD1672" i="1"/>
  <c r="AC1672" i="1"/>
  <c r="AU1671" i="1"/>
  <c r="AT1671" i="1"/>
  <c r="AS1671" i="1"/>
  <c r="AR1671" i="1"/>
  <c r="AO1671" i="1"/>
  <c r="AN1671" i="1"/>
  <c r="AM1671" i="1"/>
  <c r="AQ1671" i="1" s="1"/>
  <c r="AL1671" i="1"/>
  <c r="AJ1671" i="1"/>
  <c r="AI1671" i="1"/>
  <c r="AH1671" i="1"/>
  <c r="AG1671" i="1"/>
  <c r="AF1671" i="1"/>
  <c r="AE1671" i="1"/>
  <c r="AD1671" i="1"/>
  <c r="AC1671" i="1"/>
  <c r="AU1670" i="1"/>
  <c r="AT1670" i="1"/>
  <c r="AS1670" i="1"/>
  <c r="AQ1670" i="1"/>
  <c r="AN1670" i="1"/>
  <c r="AM1670" i="1"/>
  <c r="AL1670" i="1"/>
  <c r="AJ1670" i="1"/>
  <c r="AI1670" i="1"/>
  <c r="AH1670" i="1"/>
  <c r="AG1670" i="1"/>
  <c r="AF1670" i="1"/>
  <c r="AE1670" i="1"/>
  <c r="AD1670" i="1"/>
  <c r="AC1670" i="1"/>
  <c r="AU1669" i="1"/>
  <c r="AT1669" i="1"/>
  <c r="AS1669" i="1"/>
  <c r="AR1669" i="1"/>
  <c r="AO1669" i="1"/>
  <c r="AN1669" i="1"/>
  <c r="AM1669" i="1"/>
  <c r="AQ1669" i="1" s="1"/>
  <c r="AL1669" i="1"/>
  <c r="AJ1669" i="1"/>
  <c r="AI1669" i="1"/>
  <c r="AH1669" i="1"/>
  <c r="AG1669" i="1"/>
  <c r="AF1669" i="1"/>
  <c r="AE1669" i="1"/>
  <c r="AD1669" i="1"/>
  <c r="AC1669" i="1"/>
  <c r="AU1668" i="1"/>
  <c r="AT1668" i="1"/>
  <c r="AS1668" i="1"/>
  <c r="AN1668" i="1"/>
  <c r="AM1668" i="1"/>
  <c r="AQ1668" i="1" s="1"/>
  <c r="AL1668" i="1"/>
  <c r="AJ1668" i="1"/>
  <c r="AI1668" i="1"/>
  <c r="AH1668" i="1"/>
  <c r="AG1668" i="1"/>
  <c r="AF1668" i="1"/>
  <c r="AE1668" i="1"/>
  <c r="AD1668" i="1"/>
  <c r="AC1668" i="1"/>
  <c r="AU1667" i="1"/>
  <c r="AT1667" i="1"/>
  <c r="AS1667" i="1"/>
  <c r="AR1667" i="1"/>
  <c r="AO1667" i="1"/>
  <c r="AN1667" i="1"/>
  <c r="AM1667" i="1"/>
  <c r="AQ1667" i="1" s="1"/>
  <c r="AL1667" i="1"/>
  <c r="AJ1667" i="1"/>
  <c r="AI1667" i="1"/>
  <c r="AH1667" i="1"/>
  <c r="AG1667" i="1"/>
  <c r="AF1667" i="1"/>
  <c r="AE1667" i="1"/>
  <c r="AD1667" i="1"/>
  <c r="AC1667" i="1"/>
  <c r="AU1666" i="1"/>
  <c r="AT1666" i="1"/>
  <c r="AS1666" i="1"/>
  <c r="AN1666" i="1"/>
  <c r="AM1666" i="1"/>
  <c r="AL1666" i="1"/>
  <c r="AJ1666" i="1"/>
  <c r="AI1666" i="1"/>
  <c r="AH1666" i="1"/>
  <c r="AG1666" i="1"/>
  <c r="AF1666" i="1"/>
  <c r="AE1666" i="1"/>
  <c r="AD1666" i="1"/>
  <c r="AC1666" i="1"/>
  <c r="AU1665" i="1"/>
  <c r="AT1665" i="1"/>
  <c r="AS1665" i="1"/>
  <c r="AR1665" i="1"/>
  <c r="AO1665" i="1"/>
  <c r="AN1665" i="1"/>
  <c r="AM1665" i="1"/>
  <c r="AQ1665" i="1" s="1"/>
  <c r="AL1665" i="1"/>
  <c r="AJ1665" i="1"/>
  <c r="AI1665" i="1"/>
  <c r="AH1665" i="1"/>
  <c r="AG1665" i="1"/>
  <c r="AF1665" i="1"/>
  <c r="AE1665" i="1"/>
  <c r="AD1665" i="1"/>
  <c r="AC1665" i="1"/>
  <c r="AU1664" i="1"/>
  <c r="AT1664" i="1"/>
  <c r="AS1664" i="1"/>
  <c r="AQ1664" i="1"/>
  <c r="AN1664" i="1"/>
  <c r="AM1664" i="1"/>
  <c r="AL1664" i="1"/>
  <c r="AJ1664" i="1"/>
  <c r="AI1664" i="1"/>
  <c r="AH1664" i="1"/>
  <c r="AG1664" i="1"/>
  <c r="AF1664" i="1"/>
  <c r="AE1664" i="1"/>
  <c r="AD1664" i="1"/>
  <c r="AC1664" i="1"/>
  <c r="AU1663" i="1"/>
  <c r="AT1663" i="1"/>
  <c r="AS1663" i="1"/>
  <c r="AR1663" i="1"/>
  <c r="AO1663" i="1"/>
  <c r="AN1663" i="1"/>
  <c r="AM1663" i="1"/>
  <c r="AQ1663" i="1" s="1"/>
  <c r="AL1663" i="1"/>
  <c r="AJ1663" i="1"/>
  <c r="AI1663" i="1"/>
  <c r="AH1663" i="1"/>
  <c r="AG1663" i="1"/>
  <c r="AF1663" i="1"/>
  <c r="AE1663" i="1"/>
  <c r="AD1663" i="1"/>
  <c r="AC1663" i="1"/>
  <c r="AU1662" i="1"/>
  <c r="AT1662" i="1"/>
  <c r="AS1662" i="1"/>
  <c r="AQ1662" i="1"/>
  <c r="AN1662" i="1"/>
  <c r="AM1662" i="1"/>
  <c r="AL1662" i="1"/>
  <c r="AJ1662" i="1"/>
  <c r="AI1662" i="1"/>
  <c r="AH1662" i="1"/>
  <c r="AG1662" i="1"/>
  <c r="AF1662" i="1"/>
  <c r="AE1662" i="1"/>
  <c r="AD1662" i="1"/>
  <c r="AC1662" i="1"/>
  <c r="AU1661" i="1"/>
  <c r="AT1661" i="1"/>
  <c r="AS1661" i="1"/>
  <c r="AR1661" i="1"/>
  <c r="AO1661" i="1"/>
  <c r="AN1661" i="1"/>
  <c r="AM1661" i="1"/>
  <c r="AQ1661" i="1" s="1"/>
  <c r="AL1661" i="1"/>
  <c r="AJ1661" i="1"/>
  <c r="AI1661" i="1"/>
  <c r="AH1661" i="1"/>
  <c r="AG1661" i="1"/>
  <c r="AF1661" i="1"/>
  <c r="AE1661" i="1"/>
  <c r="AD1661" i="1"/>
  <c r="AC1661" i="1"/>
  <c r="AU1660" i="1"/>
  <c r="AT1660" i="1"/>
  <c r="AS1660" i="1"/>
  <c r="AN1660" i="1"/>
  <c r="AM1660" i="1"/>
  <c r="AQ1660" i="1" s="1"/>
  <c r="AL1660" i="1"/>
  <c r="AJ1660" i="1"/>
  <c r="AI1660" i="1"/>
  <c r="AH1660" i="1"/>
  <c r="AG1660" i="1"/>
  <c r="AF1660" i="1"/>
  <c r="AE1660" i="1"/>
  <c r="AD1660" i="1"/>
  <c r="AC1660" i="1"/>
  <c r="AU1659" i="1"/>
  <c r="AT1659" i="1"/>
  <c r="AS1659" i="1"/>
  <c r="AR1659" i="1"/>
  <c r="AO1659" i="1"/>
  <c r="AN1659" i="1"/>
  <c r="AM1659" i="1"/>
  <c r="AQ1659" i="1" s="1"/>
  <c r="AL1659" i="1"/>
  <c r="AJ1659" i="1"/>
  <c r="AI1659" i="1"/>
  <c r="AH1659" i="1"/>
  <c r="AG1659" i="1"/>
  <c r="AF1659" i="1"/>
  <c r="AE1659" i="1"/>
  <c r="AD1659" i="1"/>
  <c r="AC1659" i="1"/>
  <c r="AU1658" i="1"/>
  <c r="AT1658" i="1"/>
  <c r="AS1658" i="1"/>
  <c r="AN1658" i="1"/>
  <c r="AM1658" i="1"/>
  <c r="AL1658" i="1"/>
  <c r="AJ1658" i="1"/>
  <c r="AI1658" i="1"/>
  <c r="AH1658" i="1"/>
  <c r="AG1658" i="1"/>
  <c r="AF1658" i="1"/>
  <c r="AE1658" i="1"/>
  <c r="AD1658" i="1"/>
  <c r="AC1658" i="1"/>
  <c r="AU1657" i="1"/>
  <c r="AT1657" i="1"/>
  <c r="AS1657" i="1"/>
  <c r="AR1657" i="1"/>
  <c r="AO1657" i="1"/>
  <c r="AN1657" i="1"/>
  <c r="AM1657" i="1"/>
  <c r="AQ1657" i="1" s="1"/>
  <c r="AL1657" i="1"/>
  <c r="AJ1657" i="1"/>
  <c r="AI1657" i="1"/>
  <c r="AH1657" i="1"/>
  <c r="AG1657" i="1"/>
  <c r="AF1657" i="1"/>
  <c r="AE1657" i="1"/>
  <c r="AD1657" i="1"/>
  <c r="AC1657" i="1"/>
  <c r="AU1656" i="1"/>
  <c r="AT1656" i="1"/>
  <c r="AS1656" i="1"/>
  <c r="AQ1656" i="1"/>
  <c r="AN1656" i="1"/>
  <c r="AM1656" i="1"/>
  <c r="AL1656" i="1"/>
  <c r="AJ1656" i="1"/>
  <c r="AI1656" i="1"/>
  <c r="AH1656" i="1"/>
  <c r="AG1656" i="1"/>
  <c r="AF1656" i="1"/>
  <c r="AE1656" i="1"/>
  <c r="AD1656" i="1"/>
  <c r="AC1656" i="1"/>
  <c r="AU1655" i="1"/>
  <c r="AT1655" i="1"/>
  <c r="AS1655" i="1"/>
  <c r="AR1655" i="1"/>
  <c r="AO1655" i="1"/>
  <c r="AN1655" i="1"/>
  <c r="AM1655" i="1"/>
  <c r="AQ1655" i="1" s="1"/>
  <c r="AL1655" i="1"/>
  <c r="AJ1655" i="1"/>
  <c r="AI1655" i="1"/>
  <c r="AH1655" i="1"/>
  <c r="AG1655" i="1"/>
  <c r="AF1655" i="1"/>
  <c r="AE1655" i="1"/>
  <c r="AD1655" i="1"/>
  <c r="AC1655" i="1"/>
  <c r="AU1654" i="1"/>
  <c r="AT1654" i="1"/>
  <c r="AS1654" i="1"/>
  <c r="AQ1654" i="1"/>
  <c r="AN1654" i="1"/>
  <c r="AM1654" i="1"/>
  <c r="AL1654" i="1"/>
  <c r="AJ1654" i="1"/>
  <c r="AI1654" i="1"/>
  <c r="AH1654" i="1"/>
  <c r="AG1654" i="1"/>
  <c r="AF1654" i="1"/>
  <c r="AE1654" i="1"/>
  <c r="AD1654" i="1"/>
  <c r="AC1654" i="1"/>
  <c r="AU1653" i="1"/>
  <c r="AT1653" i="1"/>
  <c r="AS1653" i="1"/>
  <c r="AR1653" i="1"/>
  <c r="AO1653" i="1"/>
  <c r="AN1653" i="1"/>
  <c r="AM1653" i="1"/>
  <c r="AQ1653" i="1" s="1"/>
  <c r="AL1653" i="1"/>
  <c r="AJ1653" i="1"/>
  <c r="AI1653" i="1"/>
  <c r="AH1653" i="1"/>
  <c r="AG1653" i="1"/>
  <c r="AF1653" i="1"/>
  <c r="AE1653" i="1"/>
  <c r="AD1653" i="1"/>
  <c r="AC1653" i="1"/>
  <c r="AU1652" i="1"/>
  <c r="AT1652" i="1"/>
  <c r="AS1652" i="1"/>
  <c r="AN1652" i="1"/>
  <c r="AM1652" i="1"/>
  <c r="AQ1652" i="1" s="1"/>
  <c r="AL1652" i="1"/>
  <c r="AJ1652" i="1"/>
  <c r="AI1652" i="1"/>
  <c r="AH1652" i="1"/>
  <c r="AG1652" i="1"/>
  <c r="AF1652" i="1"/>
  <c r="AE1652" i="1"/>
  <c r="AD1652" i="1"/>
  <c r="AC1652" i="1"/>
  <c r="AU1651" i="1"/>
  <c r="AT1651" i="1"/>
  <c r="AS1651" i="1"/>
  <c r="AR1651" i="1"/>
  <c r="AO1651" i="1"/>
  <c r="AN1651" i="1"/>
  <c r="AM1651" i="1"/>
  <c r="AQ1651" i="1" s="1"/>
  <c r="AL1651" i="1"/>
  <c r="AJ1651" i="1"/>
  <c r="AI1651" i="1"/>
  <c r="AH1651" i="1"/>
  <c r="AG1651" i="1"/>
  <c r="AF1651" i="1"/>
  <c r="AE1651" i="1"/>
  <c r="AD1651" i="1"/>
  <c r="AC1651" i="1"/>
  <c r="AU1650" i="1"/>
  <c r="AT1650" i="1"/>
  <c r="AS1650" i="1"/>
  <c r="AN1650" i="1"/>
  <c r="AM1650" i="1"/>
  <c r="AL1650" i="1"/>
  <c r="AJ1650" i="1"/>
  <c r="AI1650" i="1"/>
  <c r="AH1650" i="1"/>
  <c r="AG1650" i="1"/>
  <c r="AF1650" i="1"/>
  <c r="AE1650" i="1"/>
  <c r="AD1650" i="1"/>
  <c r="AC1650" i="1"/>
  <c r="AU1649" i="1"/>
  <c r="AT1649" i="1"/>
  <c r="AS1649" i="1"/>
  <c r="AR1649" i="1"/>
  <c r="AO1649" i="1"/>
  <c r="AN1649" i="1"/>
  <c r="AM1649" i="1"/>
  <c r="AQ1649" i="1" s="1"/>
  <c r="AL1649" i="1"/>
  <c r="AJ1649" i="1"/>
  <c r="AI1649" i="1"/>
  <c r="AH1649" i="1"/>
  <c r="AG1649" i="1"/>
  <c r="AF1649" i="1"/>
  <c r="AE1649" i="1"/>
  <c r="AD1649" i="1"/>
  <c r="AC1649" i="1"/>
  <c r="AU1648" i="1"/>
  <c r="AT1648" i="1"/>
  <c r="AS1648" i="1"/>
  <c r="AQ1648" i="1"/>
  <c r="AN1648" i="1"/>
  <c r="AM1648" i="1"/>
  <c r="AL1648" i="1"/>
  <c r="AJ1648" i="1"/>
  <c r="AI1648" i="1"/>
  <c r="AH1648" i="1"/>
  <c r="AG1648" i="1"/>
  <c r="AF1648" i="1"/>
  <c r="AE1648" i="1"/>
  <c r="AD1648" i="1"/>
  <c r="AC1648" i="1"/>
  <c r="AU1647" i="1"/>
  <c r="AT1647" i="1"/>
  <c r="AS1647" i="1"/>
  <c r="AR1647" i="1"/>
  <c r="AO1647" i="1"/>
  <c r="AN1647" i="1"/>
  <c r="AM1647" i="1"/>
  <c r="AQ1647" i="1" s="1"/>
  <c r="AL1647" i="1"/>
  <c r="AJ1647" i="1"/>
  <c r="AI1647" i="1"/>
  <c r="AH1647" i="1"/>
  <c r="AG1647" i="1"/>
  <c r="AF1647" i="1"/>
  <c r="AE1647" i="1"/>
  <c r="AD1647" i="1"/>
  <c r="AC1647" i="1"/>
  <c r="AU1646" i="1"/>
  <c r="AT1646" i="1"/>
  <c r="AS1646" i="1"/>
  <c r="AQ1646" i="1"/>
  <c r="AN1646" i="1"/>
  <c r="AM1646" i="1"/>
  <c r="AL1646" i="1"/>
  <c r="AJ1646" i="1"/>
  <c r="AI1646" i="1"/>
  <c r="AH1646" i="1"/>
  <c r="AG1646" i="1"/>
  <c r="AF1646" i="1"/>
  <c r="AE1646" i="1"/>
  <c r="AD1646" i="1"/>
  <c r="AC1646" i="1"/>
  <c r="AU1645" i="1"/>
  <c r="AT1645" i="1"/>
  <c r="AS1645" i="1"/>
  <c r="AO1645" i="1"/>
  <c r="AN1645" i="1"/>
  <c r="AM1645" i="1"/>
  <c r="AR1645" i="1" s="1"/>
  <c r="AL1645" i="1"/>
  <c r="AJ1645" i="1"/>
  <c r="AI1645" i="1"/>
  <c r="AH1645" i="1"/>
  <c r="AG1645" i="1"/>
  <c r="AF1645" i="1"/>
  <c r="AE1645" i="1"/>
  <c r="AD1645" i="1"/>
  <c r="AC1645" i="1"/>
  <c r="AU1644" i="1"/>
  <c r="AT1644" i="1"/>
  <c r="AS1644" i="1"/>
  <c r="AN1644" i="1"/>
  <c r="AM1644" i="1"/>
  <c r="AL1644" i="1"/>
  <c r="AJ1644" i="1"/>
  <c r="AI1644" i="1"/>
  <c r="AH1644" i="1"/>
  <c r="AG1644" i="1"/>
  <c r="AF1644" i="1"/>
  <c r="AE1644" i="1"/>
  <c r="AD1644" i="1"/>
  <c r="AC1644" i="1"/>
  <c r="AU1643" i="1"/>
  <c r="AT1643" i="1"/>
  <c r="AS1643" i="1"/>
  <c r="AO1643" i="1"/>
  <c r="AN1643" i="1"/>
  <c r="AM1643" i="1"/>
  <c r="AR1643" i="1" s="1"/>
  <c r="AL1643" i="1"/>
  <c r="AJ1643" i="1"/>
  <c r="AI1643" i="1"/>
  <c r="AH1643" i="1"/>
  <c r="AG1643" i="1"/>
  <c r="AF1643" i="1"/>
  <c r="AE1643" i="1"/>
  <c r="AD1643" i="1"/>
  <c r="AC1643" i="1"/>
  <c r="AU1642" i="1"/>
  <c r="AT1642" i="1"/>
  <c r="AS1642" i="1"/>
  <c r="AQ1642" i="1"/>
  <c r="AN1642" i="1"/>
  <c r="AM1642" i="1"/>
  <c r="AL1642" i="1"/>
  <c r="AJ1642" i="1"/>
  <c r="AI1642" i="1"/>
  <c r="AH1642" i="1"/>
  <c r="AG1642" i="1"/>
  <c r="AF1642" i="1"/>
  <c r="AE1642" i="1"/>
  <c r="AD1642" i="1"/>
  <c r="AC1642" i="1"/>
  <c r="AU1641" i="1"/>
  <c r="AT1641" i="1"/>
  <c r="AS1641" i="1"/>
  <c r="AO1641" i="1"/>
  <c r="AN1641" i="1"/>
  <c r="AM1641" i="1"/>
  <c r="AR1641" i="1" s="1"/>
  <c r="AL1641" i="1"/>
  <c r="AJ1641" i="1"/>
  <c r="AI1641" i="1"/>
  <c r="AH1641" i="1"/>
  <c r="AG1641" i="1"/>
  <c r="AF1641" i="1"/>
  <c r="AE1641" i="1"/>
  <c r="AD1641" i="1"/>
  <c r="AC1641" i="1"/>
  <c r="AU1640" i="1"/>
  <c r="AT1640" i="1"/>
  <c r="AS1640" i="1"/>
  <c r="AN1640" i="1"/>
  <c r="AM1640" i="1"/>
  <c r="AL1640" i="1"/>
  <c r="AJ1640" i="1"/>
  <c r="AI1640" i="1"/>
  <c r="AH1640" i="1"/>
  <c r="AG1640" i="1"/>
  <c r="AF1640" i="1"/>
  <c r="AE1640" i="1"/>
  <c r="AD1640" i="1"/>
  <c r="AC1640" i="1"/>
  <c r="AU1639" i="1"/>
  <c r="AT1639" i="1"/>
  <c r="AS1639" i="1"/>
  <c r="AO1639" i="1"/>
  <c r="AN1639" i="1"/>
  <c r="AM1639" i="1"/>
  <c r="AR1639" i="1" s="1"/>
  <c r="AL1639" i="1"/>
  <c r="AJ1639" i="1"/>
  <c r="AI1639" i="1"/>
  <c r="AH1639" i="1"/>
  <c r="AG1639" i="1"/>
  <c r="AF1639" i="1"/>
  <c r="AE1639" i="1"/>
  <c r="AD1639" i="1"/>
  <c r="AC1639" i="1"/>
  <c r="AU1638" i="1"/>
  <c r="AT1638" i="1"/>
  <c r="AS1638" i="1"/>
  <c r="AQ1638" i="1"/>
  <c r="AN1638" i="1"/>
  <c r="AM1638" i="1"/>
  <c r="AL1638" i="1"/>
  <c r="AJ1638" i="1"/>
  <c r="AI1638" i="1"/>
  <c r="AH1638" i="1"/>
  <c r="AG1638" i="1"/>
  <c r="AF1638" i="1"/>
  <c r="AE1638" i="1"/>
  <c r="AD1638" i="1"/>
  <c r="AC1638" i="1"/>
  <c r="AU1637" i="1"/>
  <c r="AT1637" i="1"/>
  <c r="AS1637" i="1"/>
  <c r="AO1637" i="1"/>
  <c r="AN1637" i="1"/>
  <c r="AM1637" i="1"/>
  <c r="AR1637" i="1" s="1"/>
  <c r="AL1637" i="1"/>
  <c r="AJ1637" i="1"/>
  <c r="AI1637" i="1"/>
  <c r="AH1637" i="1"/>
  <c r="AG1637" i="1"/>
  <c r="AF1637" i="1"/>
  <c r="AE1637" i="1"/>
  <c r="AD1637" i="1"/>
  <c r="AC1637" i="1"/>
  <c r="AU1636" i="1"/>
  <c r="AT1636" i="1"/>
  <c r="AS1636" i="1"/>
  <c r="AN1636" i="1"/>
  <c r="AM1636" i="1"/>
  <c r="AL1636" i="1"/>
  <c r="AJ1636" i="1"/>
  <c r="AI1636" i="1"/>
  <c r="AH1636" i="1"/>
  <c r="AG1636" i="1"/>
  <c r="AF1636" i="1"/>
  <c r="AE1636" i="1"/>
  <c r="AD1636" i="1"/>
  <c r="AC1636" i="1"/>
  <c r="AU1635" i="1"/>
  <c r="AT1635" i="1"/>
  <c r="AS1635" i="1"/>
  <c r="AO1635" i="1"/>
  <c r="AN1635" i="1"/>
  <c r="AM1635" i="1"/>
  <c r="AR1635" i="1" s="1"/>
  <c r="AL1635" i="1"/>
  <c r="AJ1635" i="1"/>
  <c r="AI1635" i="1"/>
  <c r="AH1635" i="1"/>
  <c r="AG1635" i="1"/>
  <c r="AF1635" i="1"/>
  <c r="AE1635" i="1"/>
  <c r="AD1635" i="1"/>
  <c r="AC1635" i="1"/>
  <c r="AU1634" i="1"/>
  <c r="AT1634" i="1"/>
  <c r="AS1634" i="1"/>
  <c r="AQ1634" i="1"/>
  <c r="AN1634" i="1"/>
  <c r="AM1634" i="1"/>
  <c r="AL1634" i="1"/>
  <c r="AJ1634" i="1"/>
  <c r="AI1634" i="1"/>
  <c r="AH1634" i="1"/>
  <c r="AG1634" i="1"/>
  <c r="AF1634" i="1"/>
  <c r="AE1634" i="1"/>
  <c r="AD1634" i="1"/>
  <c r="AC1634" i="1"/>
  <c r="AU1633" i="1"/>
  <c r="AT1633" i="1"/>
  <c r="AS1633" i="1"/>
  <c r="AO1633" i="1"/>
  <c r="AN1633" i="1"/>
  <c r="AM1633" i="1"/>
  <c r="AR1633" i="1" s="1"/>
  <c r="AL1633" i="1"/>
  <c r="AJ1633" i="1"/>
  <c r="AI1633" i="1"/>
  <c r="AH1633" i="1"/>
  <c r="AG1633" i="1"/>
  <c r="AF1633" i="1"/>
  <c r="AE1633" i="1"/>
  <c r="AD1633" i="1"/>
  <c r="AC1633" i="1"/>
  <c r="AU1632" i="1"/>
  <c r="AT1632" i="1"/>
  <c r="AS1632" i="1"/>
  <c r="AN1632" i="1"/>
  <c r="AM1632" i="1"/>
  <c r="AL1632" i="1"/>
  <c r="AJ1632" i="1"/>
  <c r="AI1632" i="1"/>
  <c r="AH1632" i="1"/>
  <c r="AG1632" i="1"/>
  <c r="AF1632" i="1"/>
  <c r="AE1632" i="1"/>
  <c r="AD1632" i="1"/>
  <c r="AC1632" i="1"/>
  <c r="AU1631" i="1"/>
  <c r="AT1631" i="1"/>
  <c r="AS1631" i="1"/>
  <c r="AR1631" i="1"/>
  <c r="AO1631" i="1"/>
  <c r="AN1631" i="1"/>
  <c r="AM1631" i="1"/>
  <c r="AQ1631" i="1" s="1"/>
  <c r="AL1631" i="1"/>
  <c r="AJ1631" i="1"/>
  <c r="AI1631" i="1"/>
  <c r="AH1631" i="1"/>
  <c r="AG1631" i="1"/>
  <c r="AF1631" i="1"/>
  <c r="AE1631" i="1"/>
  <c r="AD1631" i="1"/>
  <c r="AC1631" i="1"/>
  <c r="AU1630" i="1"/>
  <c r="AT1630" i="1"/>
  <c r="AS1630" i="1"/>
  <c r="AQ1630" i="1"/>
  <c r="AN1630" i="1"/>
  <c r="AM1630" i="1"/>
  <c r="AL1630" i="1"/>
  <c r="AJ1630" i="1"/>
  <c r="AI1630" i="1"/>
  <c r="AH1630" i="1"/>
  <c r="AG1630" i="1"/>
  <c r="AF1630" i="1"/>
  <c r="AE1630" i="1"/>
  <c r="AD1630" i="1"/>
  <c r="AC1630" i="1"/>
  <c r="AU1629" i="1"/>
  <c r="AT1629" i="1"/>
  <c r="AS1629" i="1"/>
  <c r="AR1629" i="1"/>
  <c r="AO1629" i="1"/>
  <c r="AN1629" i="1"/>
  <c r="AM1629" i="1"/>
  <c r="AQ1629" i="1" s="1"/>
  <c r="AL1629" i="1"/>
  <c r="AJ1629" i="1"/>
  <c r="AI1629" i="1"/>
  <c r="AH1629" i="1"/>
  <c r="AG1629" i="1"/>
  <c r="AF1629" i="1"/>
  <c r="AE1629" i="1"/>
  <c r="AD1629" i="1"/>
  <c r="AC1629" i="1"/>
  <c r="AU1628" i="1"/>
  <c r="AT1628" i="1"/>
  <c r="AS1628" i="1"/>
  <c r="AQ1628" i="1"/>
  <c r="AN1628" i="1"/>
  <c r="AM1628" i="1"/>
  <c r="AL1628" i="1"/>
  <c r="AJ1628" i="1"/>
  <c r="AI1628" i="1"/>
  <c r="AH1628" i="1"/>
  <c r="AG1628" i="1"/>
  <c r="AF1628" i="1"/>
  <c r="AE1628" i="1"/>
  <c r="AD1628" i="1"/>
  <c r="AC1628" i="1"/>
  <c r="AU1627" i="1"/>
  <c r="AT1627" i="1"/>
  <c r="AS1627" i="1"/>
  <c r="AR1627" i="1"/>
  <c r="AO1627" i="1"/>
  <c r="AN1627" i="1"/>
  <c r="AM1627" i="1"/>
  <c r="AQ1627" i="1" s="1"/>
  <c r="AL1627" i="1"/>
  <c r="AJ1627" i="1"/>
  <c r="AI1627" i="1"/>
  <c r="AH1627" i="1"/>
  <c r="AG1627" i="1"/>
  <c r="AF1627" i="1"/>
  <c r="AE1627" i="1"/>
  <c r="AD1627" i="1"/>
  <c r="AC1627" i="1"/>
  <c r="AU1626" i="1"/>
  <c r="AT1626" i="1"/>
  <c r="AS1626" i="1"/>
  <c r="AN1626" i="1"/>
  <c r="AM1626" i="1"/>
  <c r="AQ1626" i="1" s="1"/>
  <c r="AL1626" i="1"/>
  <c r="AJ1626" i="1"/>
  <c r="AI1626" i="1"/>
  <c r="AH1626" i="1"/>
  <c r="AG1626" i="1"/>
  <c r="AF1626" i="1"/>
  <c r="AE1626" i="1"/>
  <c r="AD1626" i="1"/>
  <c r="AC1626" i="1"/>
  <c r="AU1625" i="1"/>
  <c r="AT1625" i="1"/>
  <c r="AS1625" i="1"/>
  <c r="AR1625" i="1"/>
  <c r="AO1625" i="1"/>
  <c r="AN1625" i="1"/>
  <c r="AM1625" i="1"/>
  <c r="AQ1625" i="1" s="1"/>
  <c r="AL1625" i="1"/>
  <c r="AJ1625" i="1"/>
  <c r="AI1625" i="1"/>
  <c r="AH1625" i="1"/>
  <c r="AG1625" i="1"/>
  <c r="AF1625" i="1"/>
  <c r="AE1625" i="1"/>
  <c r="AD1625" i="1"/>
  <c r="AC1625" i="1"/>
  <c r="AU1624" i="1"/>
  <c r="AT1624" i="1"/>
  <c r="AS1624" i="1"/>
  <c r="AN1624" i="1"/>
  <c r="AM1624" i="1"/>
  <c r="AL1624" i="1"/>
  <c r="AJ1624" i="1"/>
  <c r="AI1624" i="1"/>
  <c r="AH1624" i="1"/>
  <c r="AG1624" i="1"/>
  <c r="AF1624" i="1"/>
  <c r="AE1624" i="1"/>
  <c r="AD1624" i="1"/>
  <c r="AC1624" i="1"/>
  <c r="AU1623" i="1"/>
  <c r="AT1623" i="1"/>
  <c r="AS1623" i="1"/>
  <c r="AR1623" i="1"/>
  <c r="AO1623" i="1"/>
  <c r="AN1623" i="1"/>
  <c r="AM1623" i="1"/>
  <c r="AQ1623" i="1" s="1"/>
  <c r="AL1623" i="1"/>
  <c r="AJ1623" i="1"/>
  <c r="AI1623" i="1"/>
  <c r="AH1623" i="1"/>
  <c r="AG1623" i="1"/>
  <c r="AF1623" i="1"/>
  <c r="AE1623" i="1"/>
  <c r="AD1623" i="1"/>
  <c r="AC1623" i="1"/>
  <c r="AU1622" i="1"/>
  <c r="AT1622" i="1"/>
  <c r="AS1622" i="1"/>
  <c r="AQ1622" i="1"/>
  <c r="AN1622" i="1"/>
  <c r="AM1622" i="1"/>
  <c r="AL1622" i="1"/>
  <c r="AJ1622" i="1"/>
  <c r="AI1622" i="1"/>
  <c r="AH1622" i="1"/>
  <c r="AG1622" i="1"/>
  <c r="AF1622" i="1"/>
  <c r="AE1622" i="1"/>
  <c r="AD1622" i="1"/>
  <c r="AC1622" i="1"/>
  <c r="AU1621" i="1"/>
  <c r="AT1621" i="1"/>
  <c r="AS1621" i="1"/>
  <c r="AR1621" i="1"/>
  <c r="AO1621" i="1"/>
  <c r="AN1621" i="1"/>
  <c r="AM1621" i="1"/>
  <c r="AQ1621" i="1" s="1"/>
  <c r="AL1621" i="1"/>
  <c r="AJ1621" i="1"/>
  <c r="AI1621" i="1"/>
  <c r="AH1621" i="1"/>
  <c r="AG1621" i="1"/>
  <c r="AF1621" i="1"/>
  <c r="AE1621" i="1"/>
  <c r="AD1621" i="1"/>
  <c r="AC1621" i="1"/>
  <c r="AU1620" i="1"/>
  <c r="AT1620" i="1"/>
  <c r="AS1620" i="1"/>
  <c r="AQ1620" i="1"/>
  <c r="AN1620" i="1"/>
  <c r="AM1620" i="1"/>
  <c r="AL1620" i="1"/>
  <c r="AJ1620" i="1"/>
  <c r="AI1620" i="1"/>
  <c r="AH1620" i="1"/>
  <c r="AG1620" i="1"/>
  <c r="AF1620" i="1"/>
  <c r="AE1620" i="1"/>
  <c r="AD1620" i="1"/>
  <c r="AC1620" i="1"/>
  <c r="AU1619" i="1"/>
  <c r="AT1619" i="1"/>
  <c r="AS1619" i="1"/>
  <c r="AR1619" i="1"/>
  <c r="AO1619" i="1"/>
  <c r="AN1619" i="1"/>
  <c r="AM1619" i="1"/>
  <c r="AQ1619" i="1" s="1"/>
  <c r="AL1619" i="1"/>
  <c r="AJ1619" i="1"/>
  <c r="AI1619" i="1"/>
  <c r="AH1619" i="1"/>
  <c r="AG1619" i="1"/>
  <c r="AF1619" i="1"/>
  <c r="AE1619" i="1"/>
  <c r="AD1619" i="1"/>
  <c r="AC1619" i="1"/>
  <c r="AU1618" i="1"/>
  <c r="AT1618" i="1"/>
  <c r="AS1618" i="1"/>
  <c r="AN1618" i="1"/>
  <c r="AM1618" i="1"/>
  <c r="AQ1618" i="1" s="1"/>
  <c r="AL1618" i="1"/>
  <c r="AJ1618" i="1"/>
  <c r="AI1618" i="1"/>
  <c r="AH1618" i="1"/>
  <c r="AG1618" i="1"/>
  <c r="AF1618" i="1"/>
  <c r="AE1618" i="1"/>
  <c r="AD1618" i="1"/>
  <c r="AC1618" i="1"/>
  <c r="AU1617" i="1"/>
  <c r="AT1617" i="1"/>
  <c r="AS1617" i="1"/>
  <c r="AR1617" i="1"/>
  <c r="AO1617" i="1"/>
  <c r="AN1617" i="1"/>
  <c r="AM1617" i="1"/>
  <c r="AQ1617" i="1" s="1"/>
  <c r="AL1617" i="1"/>
  <c r="AJ1617" i="1"/>
  <c r="AI1617" i="1"/>
  <c r="AH1617" i="1"/>
  <c r="AG1617" i="1"/>
  <c r="AF1617" i="1"/>
  <c r="AE1617" i="1"/>
  <c r="AD1617" i="1"/>
  <c r="AC1617" i="1"/>
  <c r="AU1616" i="1"/>
  <c r="AT1616" i="1"/>
  <c r="AS1616" i="1"/>
  <c r="AN1616" i="1"/>
  <c r="AM1616" i="1"/>
  <c r="AL1616" i="1"/>
  <c r="AJ1616" i="1"/>
  <c r="AI1616" i="1"/>
  <c r="AH1616" i="1"/>
  <c r="AG1616" i="1"/>
  <c r="AF1616" i="1"/>
  <c r="AE1616" i="1"/>
  <c r="AD1616" i="1"/>
  <c r="AC1616" i="1"/>
  <c r="AU1615" i="1"/>
  <c r="AT1615" i="1"/>
  <c r="AS1615" i="1"/>
  <c r="AR1615" i="1"/>
  <c r="AO1615" i="1"/>
  <c r="AN1615" i="1"/>
  <c r="AM1615" i="1"/>
  <c r="AQ1615" i="1" s="1"/>
  <c r="AL1615" i="1"/>
  <c r="AJ1615" i="1"/>
  <c r="AI1615" i="1"/>
  <c r="AH1615" i="1"/>
  <c r="AG1615" i="1"/>
  <c r="AF1615" i="1"/>
  <c r="AE1615" i="1"/>
  <c r="AD1615" i="1"/>
  <c r="AC1615" i="1"/>
  <c r="AU1614" i="1"/>
  <c r="AT1614" i="1"/>
  <c r="AS1614" i="1"/>
  <c r="AQ1614" i="1"/>
  <c r="AN1614" i="1"/>
  <c r="AM1614" i="1"/>
  <c r="AL1614" i="1"/>
  <c r="AJ1614" i="1"/>
  <c r="AI1614" i="1"/>
  <c r="AH1614" i="1"/>
  <c r="AG1614" i="1"/>
  <c r="AF1614" i="1"/>
  <c r="AE1614" i="1"/>
  <c r="AD1614" i="1"/>
  <c r="AC1614" i="1"/>
  <c r="AU1613" i="1"/>
  <c r="AT1613" i="1"/>
  <c r="AS1613" i="1"/>
  <c r="AR1613" i="1"/>
  <c r="AO1613" i="1"/>
  <c r="AN1613" i="1"/>
  <c r="AM1613" i="1"/>
  <c r="AQ1613" i="1" s="1"/>
  <c r="AL1613" i="1"/>
  <c r="AJ1613" i="1"/>
  <c r="AI1613" i="1"/>
  <c r="AH1613" i="1"/>
  <c r="AG1613" i="1"/>
  <c r="AF1613" i="1"/>
  <c r="AE1613" i="1"/>
  <c r="AD1613" i="1"/>
  <c r="AC1613" i="1"/>
  <c r="AU1612" i="1"/>
  <c r="AT1612" i="1"/>
  <c r="AS1612" i="1"/>
  <c r="AQ1612" i="1"/>
  <c r="AN1612" i="1"/>
  <c r="AM1612" i="1"/>
  <c r="AL1612" i="1"/>
  <c r="AJ1612" i="1"/>
  <c r="AI1612" i="1"/>
  <c r="AH1612" i="1"/>
  <c r="AG1612" i="1"/>
  <c r="AF1612" i="1"/>
  <c r="AE1612" i="1"/>
  <c r="AD1612" i="1"/>
  <c r="AC1612" i="1"/>
  <c r="AU1611" i="1"/>
  <c r="AT1611" i="1"/>
  <c r="AS1611" i="1"/>
  <c r="AR1611" i="1"/>
  <c r="AO1611" i="1"/>
  <c r="AN1611" i="1"/>
  <c r="AM1611" i="1"/>
  <c r="AQ1611" i="1" s="1"/>
  <c r="AL1611" i="1"/>
  <c r="AJ1611" i="1"/>
  <c r="AI1611" i="1"/>
  <c r="AH1611" i="1"/>
  <c r="AG1611" i="1"/>
  <c r="AF1611" i="1"/>
  <c r="AE1611" i="1"/>
  <c r="AD1611" i="1"/>
  <c r="AC1611" i="1"/>
  <c r="AU1610" i="1"/>
  <c r="AT1610" i="1"/>
  <c r="AS1610" i="1"/>
  <c r="AN1610" i="1"/>
  <c r="AM1610" i="1"/>
  <c r="AQ1610" i="1" s="1"/>
  <c r="AL1610" i="1"/>
  <c r="AJ1610" i="1"/>
  <c r="AI1610" i="1"/>
  <c r="AH1610" i="1"/>
  <c r="AG1610" i="1"/>
  <c r="AF1610" i="1"/>
  <c r="AE1610" i="1"/>
  <c r="AD1610" i="1"/>
  <c r="AC1610" i="1"/>
  <c r="AU1609" i="1"/>
  <c r="AT1609" i="1"/>
  <c r="AS1609" i="1"/>
  <c r="AR1609" i="1"/>
  <c r="AO1609" i="1"/>
  <c r="AN1609" i="1"/>
  <c r="AM1609" i="1"/>
  <c r="AQ1609" i="1" s="1"/>
  <c r="AL1609" i="1"/>
  <c r="AJ1609" i="1"/>
  <c r="AI1609" i="1"/>
  <c r="AH1609" i="1"/>
  <c r="AG1609" i="1"/>
  <c r="AF1609" i="1"/>
  <c r="AE1609" i="1"/>
  <c r="AD1609" i="1"/>
  <c r="AC1609" i="1"/>
  <c r="AU1608" i="1"/>
  <c r="AT1608" i="1"/>
  <c r="AS1608" i="1"/>
  <c r="AN1608" i="1"/>
  <c r="AM1608" i="1"/>
  <c r="AL1608" i="1"/>
  <c r="AJ1608" i="1"/>
  <c r="AI1608" i="1"/>
  <c r="AH1608" i="1"/>
  <c r="AG1608" i="1"/>
  <c r="AF1608" i="1"/>
  <c r="AE1608" i="1"/>
  <c r="AD1608" i="1"/>
  <c r="AC1608" i="1"/>
  <c r="AU1607" i="1"/>
  <c r="AT1607" i="1"/>
  <c r="AS1607" i="1"/>
  <c r="AR1607" i="1"/>
  <c r="AO1607" i="1"/>
  <c r="AN1607" i="1"/>
  <c r="AM1607" i="1"/>
  <c r="AQ1607" i="1" s="1"/>
  <c r="AL1607" i="1"/>
  <c r="AJ1607" i="1"/>
  <c r="AI1607" i="1"/>
  <c r="AH1607" i="1"/>
  <c r="AG1607" i="1"/>
  <c r="AF1607" i="1"/>
  <c r="AE1607" i="1"/>
  <c r="AD1607" i="1"/>
  <c r="AC1607" i="1"/>
  <c r="AU1606" i="1"/>
  <c r="AT1606" i="1"/>
  <c r="AS1606" i="1"/>
  <c r="AQ1606" i="1"/>
  <c r="AN1606" i="1"/>
  <c r="AM1606" i="1"/>
  <c r="AL1606" i="1"/>
  <c r="AJ1606" i="1"/>
  <c r="AI1606" i="1"/>
  <c r="AH1606" i="1"/>
  <c r="AG1606" i="1"/>
  <c r="AF1606" i="1"/>
  <c r="AE1606" i="1"/>
  <c r="AD1606" i="1"/>
  <c r="AC1606" i="1"/>
  <c r="AU1605" i="1"/>
  <c r="AT1605" i="1"/>
  <c r="AS1605" i="1"/>
  <c r="AR1605" i="1"/>
  <c r="AO1605" i="1"/>
  <c r="AN1605" i="1"/>
  <c r="AM1605" i="1"/>
  <c r="AQ1605" i="1" s="1"/>
  <c r="AL1605" i="1"/>
  <c r="AJ1605" i="1"/>
  <c r="AI1605" i="1"/>
  <c r="AH1605" i="1"/>
  <c r="AG1605" i="1"/>
  <c r="AF1605" i="1"/>
  <c r="AE1605" i="1"/>
  <c r="AD1605" i="1"/>
  <c r="AC1605" i="1"/>
  <c r="AU1604" i="1"/>
  <c r="AT1604" i="1"/>
  <c r="AS1604" i="1"/>
  <c r="AQ1604" i="1"/>
  <c r="AN1604" i="1"/>
  <c r="AM1604" i="1"/>
  <c r="AL1604" i="1"/>
  <c r="AJ1604" i="1"/>
  <c r="AI1604" i="1"/>
  <c r="AH1604" i="1"/>
  <c r="AG1604" i="1"/>
  <c r="AF1604" i="1"/>
  <c r="AE1604" i="1"/>
  <c r="AD1604" i="1"/>
  <c r="AC1604" i="1"/>
  <c r="AU1603" i="1"/>
  <c r="AT1603" i="1"/>
  <c r="AS1603" i="1"/>
  <c r="AR1603" i="1"/>
  <c r="AO1603" i="1"/>
  <c r="AN1603" i="1"/>
  <c r="AM1603" i="1"/>
  <c r="AQ1603" i="1" s="1"/>
  <c r="AL1603" i="1"/>
  <c r="AJ1603" i="1"/>
  <c r="AI1603" i="1"/>
  <c r="AH1603" i="1"/>
  <c r="AG1603" i="1"/>
  <c r="AF1603" i="1"/>
  <c r="AE1603" i="1"/>
  <c r="AD1603" i="1"/>
  <c r="AC1603" i="1"/>
  <c r="AU1602" i="1"/>
  <c r="AT1602" i="1"/>
  <c r="AS1602" i="1"/>
  <c r="AN1602" i="1"/>
  <c r="AM1602" i="1"/>
  <c r="AQ1602" i="1" s="1"/>
  <c r="AL1602" i="1"/>
  <c r="AJ1602" i="1"/>
  <c r="AI1602" i="1"/>
  <c r="AH1602" i="1"/>
  <c r="AG1602" i="1"/>
  <c r="AF1602" i="1"/>
  <c r="AE1602" i="1"/>
  <c r="AD1602" i="1"/>
  <c r="AC1602" i="1"/>
  <c r="AU1601" i="1"/>
  <c r="AT1601" i="1"/>
  <c r="AS1601" i="1"/>
  <c r="AR1601" i="1"/>
  <c r="AO1601" i="1"/>
  <c r="AN1601" i="1"/>
  <c r="AM1601" i="1"/>
  <c r="AQ1601" i="1" s="1"/>
  <c r="AL1601" i="1"/>
  <c r="AJ1601" i="1"/>
  <c r="AI1601" i="1"/>
  <c r="AH1601" i="1"/>
  <c r="AG1601" i="1"/>
  <c r="AF1601" i="1"/>
  <c r="AE1601" i="1"/>
  <c r="AD1601" i="1"/>
  <c r="AC1601" i="1"/>
  <c r="AU1600" i="1"/>
  <c r="AT1600" i="1"/>
  <c r="AS1600" i="1"/>
  <c r="AN1600" i="1"/>
  <c r="AM1600" i="1"/>
  <c r="AL1600" i="1"/>
  <c r="AJ1600" i="1"/>
  <c r="AI1600" i="1"/>
  <c r="AH1600" i="1"/>
  <c r="AG1600" i="1"/>
  <c r="AF1600" i="1"/>
  <c r="AE1600" i="1"/>
  <c r="AD1600" i="1"/>
  <c r="AC1600" i="1"/>
  <c r="AU1599" i="1"/>
  <c r="AT1599" i="1"/>
  <c r="AS1599" i="1"/>
  <c r="AO1599" i="1"/>
  <c r="AN1599" i="1"/>
  <c r="AM1599" i="1"/>
  <c r="AR1599" i="1" s="1"/>
  <c r="AL1599" i="1"/>
  <c r="AJ1599" i="1"/>
  <c r="AI1599" i="1"/>
  <c r="AH1599" i="1"/>
  <c r="AG1599" i="1"/>
  <c r="AF1599" i="1"/>
  <c r="AE1599" i="1"/>
  <c r="AD1599" i="1"/>
  <c r="AC1599" i="1"/>
  <c r="AU1598" i="1"/>
  <c r="AT1598" i="1"/>
  <c r="AS1598" i="1"/>
  <c r="AQ1598" i="1"/>
  <c r="AN1598" i="1"/>
  <c r="AM1598" i="1"/>
  <c r="AL1598" i="1"/>
  <c r="AJ1598" i="1"/>
  <c r="AI1598" i="1"/>
  <c r="AH1598" i="1"/>
  <c r="AG1598" i="1"/>
  <c r="AF1598" i="1"/>
  <c r="AE1598" i="1"/>
  <c r="AD1598" i="1"/>
  <c r="AC1598" i="1"/>
  <c r="AU1597" i="1"/>
  <c r="AT1597" i="1"/>
  <c r="AS1597" i="1"/>
  <c r="AO1597" i="1"/>
  <c r="AN1597" i="1"/>
  <c r="AM1597" i="1"/>
  <c r="AR1597" i="1" s="1"/>
  <c r="AL1597" i="1"/>
  <c r="AJ1597" i="1"/>
  <c r="AI1597" i="1"/>
  <c r="AH1597" i="1"/>
  <c r="AG1597" i="1"/>
  <c r="AF1597" i="1"/>
  <c r="AE1597" i="1"/>
  <c r="AD1597" i="1"/>
  <c r="AC1597" i="1"/>
  <c r="AU1596" i="1"/>
  <c r="AT1596" i="1"/>
  <c r="AS1596" i="1"/>
  <c r="AN1596" i="1"/>
  <c r="AM1596" i="1"/>
  <c r="AL1596" i="1"/>
  <c r="AJ1596" i="1"/>
  <c r="AI1596" i="1"/>
  <c r="AH1596" i="1"/>
  <c r="AG1596" i="1"/>
  <c r="AF1596" i="1"/>
  <c r="AE1596" i="1"/>
  <c r="AD1596" i="1"/>
  <c r="AC1596" i="1"/>
  <c r="AU1595" i="1"/>
  <c r="AT1595" i="1"/>
  <c r="AS1595" i="1"/>
  <c r="AO1595" i="1"/>
  <c r="AN1595" i="1"/>
  <c r="AM1595" i="1"/>
  <c r="AR1595" i="1" s="1"/>
  <c r="AL1595" i="1"/>
  <c r="AJ1595" i="1"/>
  <c r="AI1595" i="1"/>
  <c r="AH1595" i="1"/>
  <c r="AG1595" i="1"/>
  <c r="AF1595" i="1"/>
  <c r="AE1595" i="1"/>
  <c r="AD1595" i="1"/>
  <c r="AC1595" i="1"/>
  <c r="AU1594" i="1"/>
  <c r="AT1594" i="1"/>
  <c r="AS1594" i="1"/>
  <c r="AQ1594" i="1"/>
  <c r="AN1594" i="1"/>
  <c r="AM1594" i="1"/>
  <c r="AL1594" i="1"/>
  <c r="AJ1594" i="1"/>
  <c r="AI1594" i="1"/>
  <c r="AH1594" i="1"/>
  <c r="AG1594" i="1"/>
  <c r="AF1594" i="1"/>
  <c r="AE1594" i="1"/>
  <c r="AD1594" i="1"/>
  <c r="AC1594" i="1"/>
  <c r="AU1593" i="1"/>
  <c r="AT1593" i="1"/>
  <c r="AS1593" i="1"/>
  <c r="AO1593" i="1"/>
  <c r="AN1593" i="1"/>
  <c r="AM1593" i="1"/>
  <c r="AR1593" i="1" s="1"/>
  <c r="AL1593" i="1"/>
  <c r="AJ1593" i="1"/>
  <c r="AI1593" i="1"/>
  <c r="AH1593" i="1"/>
  <c r="AG1593" i="1"/>
  <c r="AF1593" i="1"/>
  <c r="AE1593" i="1"/>
  <c r="AD1593" i="1"/>
  <c r="AC1593" i="1"/>
  <c r="AU1592" i="1"/>
  <c r="AT1592" i="1"/>
  <c r="AS1592" i="1"/>
  <c r="AN1592" i="1"/>
  <c r="AM1592" i="1"/>
  <c r="AL1592" i="1"/>
  <c r="AJ1592" i="1"/>
  <c r="AI1592" i="1"/>
  <c r="AH1592" i="1"/>
  <c r="AG1592" i="1"/>
  <c r="AF1592" i="1"/>
  <c r="AE1592" i="1"/>
  <c r="AD1592" i="1"/>
  <c r="AC1592" i="1"/>
  <c r="AU1591" i="1"/>
  <c r="AT1591" i="1"/>
  <c r="AS1591" i="1"/>
  <c r="AO1591" i="1"/>
  <c r="AN1591" i="1"/>
  <c r="AM1591" i="1"/>
  <c r="AR1591" i="1" s="1"/>
  <c r="AL1591" i="1"/>
  <c r="AJ1591" i="1"/>
  <c r="AI1591" i="1"/>
  <c r="AH1591" i="1"/>
  <c r="AG1591" i="1"/>
  <c r="AF1591" i="1"/>
  <c r="AE1591" i="1"/>
  <c r="AD1591" i="1"/>
  <c r="AC1591" i="1"/>
  <c r="AU1590" i="1"/>
  <c r="AT1590" i="1"/>
  <c r="AS1590" i="1"/>
  <c r="AQ1590" i="1"/>
  <c r="AN1590" i="1"/>
  <c r="AM1590" i="1"/>
  <c r="AL1590" i="1"/>
  <c r="AJ1590" i="1"/>
  <c r="AI1590" i="1"/>
  <c r="AH1590" i="1"/>
  <c r="AG1590" i="1"/>
  <c r="AF1590" i="1"/>
  <c r="AE1590" i="1"/>
  <c r="AD1590" i="1"/>
  <c r="AC1590" i="1"/>
  <c r="AU1589" i="1"/>
  <c r="AT1589" i="1"/>
  <c r="AS1589" i="1"/>
  <c r="AO1589" i="1"/>
  <c r="AN1589" i="1"/>
  <c r="AM1589" i="1"/>
  <c r="AR1589" i="1" s="1"/>
  <c r="AL1589" i="1"/>
  <c r="AJ1589" i="1"/>
  <c r="AI1589" i="1"/>
  <c r="AH1589" i="1"/>
  <c r="AG1589" i="1"/>
  <c r="AF1589" i="1"/>
  <c r="AE1589" i="1"/>
  <c r="AD1589" i="1"/>
  <c r="AC1589" i="1"/>
  <c r="AU1588" i="1"/>
  <c r="AT1588" i="1"/>
  <c r="AS1588" i="1"/>
  <c r="AN1588" i="1"/>
  <c r="AM1588" i="1"/>
  <c r="AL1588" i="1"/>
  <c r="AJ1588" i="1"/>
  <c r="AI1588" i="1"/>
  <c r="AH1588" i="1"/>
  <c r="AG1588" i="1"/>
  <c r="AF1588" i="1"/>
  <c r="AE1588" i="1"/>
  <c r="AD1588" i="1"/>
  <c r="AC1588" i="1"/>
  <c r="AU1587" i="1"/>
  <c r="AT1587" i="1"/>
  <c r="AS1587" i="1"/>
  <c r="AO1587" i="1"/>
  <c r="AN1587" i="1"/>
  <c r="AM1587" i="1"/>
  <c r="AR1587" i="1" s="1"/>
  <c r="AL1587" i="1"/>
  <c r="AJ1587" i="1"/>
  <c r="AI1587" i="1"/>
  <c r="AH1587" i="1"/>
  <c r="AG1587" i="1"/>
  <c r="AF1587" i="1"/>
  <c r="AE1587" i="1"/>
  <c r="AD1587" i="1"/>
  <c r="AC1587" i="1"/>
  <c r="AU1586" i="1"/>
  <c r="AT1586" i="1"/>
  <c r="AS1586" i="1"/>
  <c r="AQ1586" i="1"/>
  <c r="AN1586" i="1"/>
  <c r="AM1586" i="1"/>
  <c r="AL1586" i="1"/>
  <c r="AJ1586" i="1"/>
  <c r="AI1586" i="1"/>
  <c r="AH1586" i="1"/>
  <c r="AG1586" i="1"/>
  <c r="AF1586" i="1"/>
  <c r="AE1586" i="1"/>
  <c r="AD1586" i="1"/>
  <c r="AC1586" i="1"/>
  <c r="AU1585" i="1"/>
  <c r="AT1585" i="1"/>
  <c r="AS1585" i="1"/>
  <c r="AO1585" i="1"/>
  <c r="AN1585" i="1"/>
  <c r="AM1585" i="1"/>
  <c r="AR1585" i="1" s="1"/>
  <c r="AL1585" i="1"/>
  <c r="AJ1585" i="1"/>
  <c r="AI1585" i="1"/>
  <c r="AH1585" i="1"/>
  <c r="AG1585" i="1"/>
  <c r="AF1585" i="1"/>
  <c r="AE1585" i="1"/>
  <c r="AD1585" i="1"/>
  <c r="AC1585" i="1"/>
  <c r="AU1584" i="1"/>
  <c r="AT1584" i="1"/>
  <c r="AS1584" i="1"/>
  <c r="AN1584" i="1"/>
  <c r="AM1584" i="1"/>
  <c r="AL1584" i="1"/>
  <c r="AJ1584" i="1"/>
  <c r="AI1584" i="1"/>
  <c r="AH1584" i="1"/>
  <c r="AG1584" i="1"/>
  <c r="AF1584" i="1"/>
  <c r="AE1584" i="1"/>
  <c r="AD1584" i="1"/>
  <c r="AC1584" i="1"/>
  <c r="AU1583" i="1"/>
  <c r="AT1583" i="1"/>
  <c r="AS1583" i="1"/>
  <c r="AO1583" i="1"/>
  <c r="AN1583" i="1"/>
  <c r="AM1583" i="1"/>
  <c r="AR1583" i="1" s="1"/>
  <c r="AL1583" i="1"/>
  <c r="AJ1583" i="1"/>
  <c r="AI1583" i="1"/>
  <c r="AH1583" i="1"/>
  <c r="AG1583" i="1"/>
  <c r="AF1583" i="1"/>
  <c r="AE1583" i="1"/>
  <c r="AD1583" i="1"/>
  <c r="AC1583" i="1"/>
  <c r="AU1582" i="1"/>
  <c r="AT1582" i="1"/>
  <c r="AS1582" i="1"/>
  <c r="AQ1582" i="1"/>
  <c r="AN1582" i="1"/>
  <c r="AM1582" i="1"/>
  <c r="AL1582" i="1"/>
  <c r="AJ1582" i="1"/>
  <c r="AI1582" i="1"/>
  <c r="AH1582" i="1"/>
  <c r="AG1582" i="1"/>
  <c r="AF1582" i="1"/>
  <c r="AE1582" i="1"/>
  <c r="AD1582" i="1"/>
  <c r="AC1582" i="1"/>
  <c r="AU1581" i="1"/>
  <c r="AT1581" i="1"/>
  <c r="AS1581" i="1"/>
  <c r="AO1581" i="1"/>
  <c r="AN1581" i="1"/>
  <c r="AM1581" i="1"/>
  <c r="AR1581" i="1" s="1"/>
  <c r="AL1581" i="1"/>
  <c r="AJ1581" i="1"/>
  <c r="AI1581" i="1"/>
  <c r="AH1581" i="1"/>
  <c r="AG1581" i="1"/>
  <c r="AF1581" i="1"/>
  <c r="AE1581" i="1"/>
  <c r="AD1581" i="1"/>
  <c r="AC1581" i="1"/>
  <c r="AU1580" i="1"/>
  <c r="AT1580" i="1"/>
  <c r="AS1580" i="1"/>
  <c r="AN1580" i="1"/>
  <c r="AM1580" i="1"/>
  <c r="AL1580" i="1"/>
  <c r="AJ1580" i="1"/>
  <c r="AI1580" i="1"/>
  <c r="AH1580" i="1"/>
  <c r="AG1580" i="1"/>
  <c r="AF1580" i="1"/>
  <c r="AE1580" i="1"/>
  <c r="AD1580" i="1"/>
  <c r="AC1580" i="1"/>
  <c r="AU1579" i="1"/>
  <c r="AT1579" i="1"/>
  <c r="AS1579" i="1"/>
  <c r="AO1579" i="1"/>
  <c r="AN1579" i="1"/>
  <c r="AM1579" i="1"/>
  <c r="AR1579" i="1" s="1"/>
  <c r="AL1579" i="1"/>
  <c r="AJ1579" i="1"/>
  <c r="AI1579" i="1"/>
  <c r="AH1579" i="1"/>
  <c r="AG1579" i="1"/>
  <c r="AF1579" i="1"/>
  <c r="AE1579" i="1"/>
  <c r="AD1579" i="1"/>
  <c r="AC1579" i="1"/>
  <c r="AU1578" i="1"/>
  <c r="AT1578" i="1"/>
  <c r="AS1578" i="1"/>
  <c r="AQ1578" i="1"/>
  <c r="AN1578" i="1"/>
  <c r="AM1578" i="1"/>
  <c r="AL1578" i="1"/>
  <c r="AJ1578" i="1"/>
  <c r="AI1578" i="1"/>
  <c r="AH1578" i="1"/>
  <c r="AG1578" i="1"/>
  <c r="AF1578" i="1"/>
  <c r="AE1578" i="1"/>
  <c r="AD1578" i="1"/>
  <c r="AC1578" i="1"/>
  <c r="AU1577" i="1"/>
  <c r="AT1577" i="1"/>
  <c r="AS1577" i="1"/>
  <c r="AO1577" i="1"/>
  <c r="AN1577" i="1"/>
  <c r="AM1577" i="1"/>
  <c r="AR1577" i="1" s="1"/>
  <c r="AL1577" i="1"/>
  <c r="AJ1577" i="1"/>
  <c r="AI1577" i="1"/>
  <c r="AH1577" i="1"/>
  <c r="AG1577" i="1"/>
  <c r="AF1577" i="1"/>
  <c r="AE1577" i="1"/>
  <c r="AD1577" i="1"/>
  <c r="AC1577" i="1"/>
  <c r="AU1576" i="1"/>
  <c r="AT1576" i="1"/>
  <c r="AS1576" i="1"/>
  <c r="AN1576" i="1"/>
  <c r="AM1576" i="1"/>
  <c r="AL1576" i="1"/>
  <c r="AJ1576" i="1"/>
  <c r="AI1576" i="1"/>
  <c r="AH1576" i="1"/>
  <c r="AG1576" i="1"/>
  <c r="AF1576" i="1"/>
  <c r="AE1576" i="1"/>
  <c r="AD1576" i="1"/>
  <c r="AC1576" i="1"/>
  <c r="AU1575" i="1"/>
  <c r="AT1575" i="1"/>
  <c r="AS1575" i="1"/>
  <c r="AO1575" i="1"/>
  <c r="AN1575" i="1"/>
  <c r="AM1575" i="1"/>
  <c r="AR1575" i="1" s="1"/>
  <c r="AL1575" i="1"/>
  <c r="AJ1575" i="1"/>
  <c r="AI1575" i="1"/>
  <c r="AH1575" i="1"/>
  <c r="AG1575" i="1"/>
  <c r="AF1575" i="1"/>
  <c r="AE1575" i="1"/>
  <c r="AD1575" i="1"/>
  <c r="AC1575" i="1"/>
  <c r="AU1574" i="1"/>
  <c r="AT1574" i="1"/>
  <c r="AS1574" i="1"/>
  <c r="AQ1574" i="1"/>
  <c r="AN1574" i="1"/>
  <c r="AM1574" i="1"/>
  <c r="AL1574" i="1"/>
  <c r="AJ1574" i="1"/>
  <c r="AI1574" i="1"/>
  <c r="AH1574" i="1"/>
  <c r="AG1574" i="1"/>
  <c r="AF1574" i="1"/>
  <c r="AE1574" i="1"/>
  <c r="AD1574" i="1"/>
  <c r="AC1574" i="1"/>
  <c r="AU1573" i="1"/>
  <c r="AT1573" i="1"/>
  <c r="AS1573" i="1"/>
  <c r="AO1573" i="1"/>
  <c r="AN1573" i="1"/>
  <c r="AM1573" i="1"/>
  <c r="AR1573" i="1" s="1"/>
  <c r="AL1573" i="1"/>
  <c r="AJ1573" i="1"/>
  <c r="AI1573" i="1"/>
  <c r="AH1573" i="1"/>
  <c r="AG1573" i="1"/>
  <c r="AF1573" i="1"/>
  <c r="AE1573" i="1"/>
  <c r="AD1573" i="1"/>
  <c r="AC1573" i="1"/>
  <c r="AU1572" i="1"/>
  <c r="AT1572" i="1"/>
  <c r="AS1572" i="1"/>
  <c r="AN1572" i="1"/>
  <c r="AM1572" i="1"/>
  <c r="AL1572" i="1"/>
  <c r="AJ1572" i="1"/>
  <c r="AI1572" i="1"/>
  <c r="AH1572" i="1"/>
  <c r="AG1572" i="1"/>
  <c r="AF1572" i="1"/>
  <c r="AE1572" i="1"/>
  <c r="AD1572" i="1"/>
  <c r="AC1572" i="1"/>
  <c r="AU1571" i="1"/>
  <c r="AT1571" i="1"/>
  <c r="AS1571" i="1"/>
  <c r="AO1571" i="1"/>
  <c r="AN1571" i="1"/>
  <c r="AM1571" i="1"/>
  <c r="AR1571" i="1" s="1"/>
  <c r="AL1571" i="1"/>
  <c r="AJ1571" i="1"/>
  <c r="AI1571" i="1"/>
  <c r="AH1571" i="1"/>
  <c r="AG1571" i="1"/>
  <c r="AF1571" i="1"/>
  <c r="AE1571" i="1"/>
  <c r="AD1571" i="1"/>
  <c r="AC1571" i="1"/>
  <c r="AU1570" i="1"/>
  <c r="AT1570" i="1"/>
  <c r="AS1570" i="1"/>
  <c r="AQ1570" i="1"/>
  <c r="AN1570" i="1"/>
  <c r="AM1570" i="1"/>
  <c r="AL1570" i="1"/>
  <c r="AJ1570" i="1"/>
  <c r="AI1570" i="1"/>
  <c r="AH1570" i="1"/>
  <c r="AG1570" i="1"/>
  <c r="AF1570" i="1"/>
  <c r="AE1570" i="1"/>
  <c r="AD1570" i="1"/>
  <c r="AC1570" i="1"/>
  <c r="AU1569" i="1"/>
  <c r="AT1569" i="1"/>
  <c r="AS1569" i="1"/>
  <c r="AO1569" i="1"/>
  <c r="AN1569" i="1"/>
  <c r="AM1569" i="1"/>
  <c r="AR1569" i="1" s="1"/>
  <c r="AL1569" i="1"/>
  <c r="AJ1569" i="1"/>
  <c r="AI1569" i="1"/>
  <c r="AH1569" i="1"/>
  <c r="AG1569" i="1"/>
  <c r="AF1569" i="1"/>
  <c r="AE1569" i="1"/>
  <c r="AD1569" i="1"/>
  <c r="AC1569" i="1"/>
  <c r="AU1568" i="1"/>
  <c r="AT1568" i="1"/>
  <c r="AS1568" i="1"/>
  <c r="AN1568" i="1"/>
  <c r="AM1568" i="1"/>
  <c r="AL1568" i="1"/>
  <c r="AJ1568" i="1"/>
  <c r="AI1568" i="1"/>
  <c r="AH1568" i="1"/>
  <c r="AG1568" i="1"/>
  <c r="AF1568" i="1"/>
  <c r="AE1568" i="1"/>
  <c r="AD1568" i="1"/>
  <c r="AC1568" i="1"/>
  <c r="AU1567" i="1"/>
  <c r="AT1567" i="1"/>
  <c r="AS1567" i="1"/>
  <c r="AO1567" i="1"/>
  <c r="AN1567" i="1"/>
  <c r="AM1567" i="1"/>
  <c r="AR1567" i="1" s="1"/>
  <c r="AL1567" i="1"/>
  <c r="AJ1567" i="1"/>
  <c r="AI1567" i="1"/>
  <c r="AH1567" i="1"/>
  <c r="AG1567" i="1"/>
  <c r="AF1567" i="1"/>
  <c r="AE1567" i="1"/>
  <c r="AD1567" i="1"/>
  <c r="AC1567" i="1"/>
  <c r="AU1566" i="1"/>
  <c r="AT1566" i="1"/>
  <c r="AS1566" i="1"/>
  <c r="AQ1566" i="1"/>
  <c r="AN1566" i="1"/>
  <c r="AM1566" i="1"/>
  <c r="AL1566" i="1"/>
  <c r="AJ1566" i="1"/>
  <c r="AI1566" i="1"/>
  <c r="AH1566" i="1"/>
  <c r="AG1566" i="1"/>
  <c r="AF1566" i="1"/>
  <c r="AE1566" i="1"/>
  <c r="AD1566" i="1"/>
  <c r="AC1566" i="1"/>
  <c r="AU1565" i="1"/>
  <c r="AT1565" i="1"/>
  <c r="AS1565" i="1"/>
  <c r="AO1565" i="1"/>
  <c r="AN1565" i="1"/>
  <c r="AM1565" i="1"/>
  <c r="AR1565" i="1" s="1"/>
  <c r="AL1565" i="1"/>
  <c r="AJ1565" i="1"/>
  <c r="AI1565" i="1"/>
  <c r="AH1565" i="1"/>
  <c r="AG1565" i="1"/>
  <c r="AF1565" i="1"/>
  <c r="AE1565" i="1"/>
  <c r="AD1565" i="1"/>
  <c r="AC1565" i="1"/>
  <c r="AU1564" i="1"/>
  <c r="AT1564" i="1"/>
  <c r="AS1564" i="1"/>
  <c r="AN1564" i="1"/>
  <c r="AM1564" i="1"/>
  <c r="AL1564" i="1"/>
  <c r="AJ1564" i="1"/>
  <c r="AI1564" i="1"/>
  <c r="AH1564" i="1"/>
  <c r="AG1564" i="1"/>
  <c r="AF1564" i="1"/>
  <c r="AE1564" i="1"/>
  <c r="AD1564" i="1"/>
  <c r="AC1564" i="1"/>
  <c r="AU1563" i="1"/>
  <c r="AT1563" i="1"/>
  <c r="AS1563" i="1"/>
  <c r="AO1563" i="1"/>
  <c r="AN1563" i="1"/>
  <c r="AM1563" i="1"/>
  <c r="AR1563" i="1" s="1"/>
  <c r="AL1563" i="1"/>
  <c r="AJ1563" i="1"/>
  <c r="AI1563" i="1"/>
  <c r="AH1563" i="1"/>
  <c r="AG1563" i="1"/>
  <c r="AF1563" i="1"/>
  <c r="AE1563" i="1"/>
  <c r="AD1563" i="1"/>
  <c r="AC1563" i="1"/>
  <c r="AU1562" i="1"/>
  <c r="AT1562" i="1"/>
  <c r="AS1562" i="1"/>
  <c r="AQ1562" i="1"/>
  <c r="AN1562" i="1"/>
  <c r="AM1562" i="1"/>
  <c r="AL1562" i="1"/>
  <c r="AJ1562" i="1"/>
  <c r="AI1562" i="1"/>
  <c r="AH1562" i="1"/>
  <c r="AG1562" i="1"/>
  <c r="AF1562" i="1"/>
  <c r="AE1562" i="1"/>
  <c r="AD1562" i="1"/>
  <c r="AC1562" i="1"/>
  <c r="AU1561" i="1"/>
  <c r="AT1561" i="1"/>
  <c r="AS1561" i="1"/>
  <c r="AO1561" i="1"/>
  <c r="AN1561" i="1"/>
  <c r="AM1561" i="1"/>
  <c r="AR1561" i="1" s="1"/>
  <c r="AL1561" i="1"/>
  <c r="AJ1561" i="1"/>
  <c r="AI1561" i="1"/>
  <c r="AH1561" i="1"/>
  <c r="AG1561" i="1"/>
  <c r="AF1561" i="1"/>
  <c r="AE1561" i="1"/>
  <c r="AD1561" i="1"/>
  <c r="AC1561" i="1"/>
  <c r="AU1560" i="1"/>
  <c r="AT1560" i="1"/>
  <c r="AS1560" i="1"/>
  <c r="AN1560" i="1"/>
  <c r="AM1560" i="1"/>
  <c r="AL1560" i="1"/>
  <c r="AJ1560" i="1"/>
  <c r="AI1560" i="1"/>
  <c r="AH1560" i="1"/>
  <c r="AG1560" i="1"/>
  <c r="AF1560" i="1"/>
  <c r="AE1560" i="1"/>
  <c r="AD1560" i="1"/>
  <c r="AC1560" i="1"/>
  <c r="AU1559" i="1"/>
  <c r="AT1559" i="1"/>
  <c r="AS1559" i="1"/>
  <c r="AO1559" i="1"/>
  <c r="AN1559" i="1"/>
  <c r="AM1559" i="1"/>
  <c r="AR1559" i="1" s="1"/>
  <c r="AL1559" i="1"/>
  <c r="AJ1559" i="1"/>
  <c r="AI1559" i="1"/>
  <c r="AH1559" i="1"/>
  <c r="AG1559" i="1"/>
  <c r="AF1559" i="1"/>
  <c r="AE1559" i="1"/>
  <c r="AD1559" i="1"/>
  <c r="AC1559" i="1"/>
  <c r="AU1558" i="1"/>
  <c r="AT1558" i="1"/>
  <c r="AS1558" i="1"/>
  <c r="AQ1558" i="1"/>
  <c r="AN1558" i="1"/>
  <c r="AM1558" i="1"/>
  <c r="AL1558" i="1"/>
  <c r="AJ1558" i="1"/>
  <c r="AI1558" i="1"/>
  <c r="AH1558" i="1"/>
  <c r="AG1558" i="1"/>
  <c r="AF1558" i="1"/>
  <c r="AE1558" i="1"/>
  <c r="AD1558" i="1"/>
  <c r="AC1558" i="1"/>
  <c r="AU1557" i="1"/>
  <c r="AT1557" i="1"/>
  <c r="AS1557" i="1"/>
  <c r="AO1557" i="1"/>
  <c r="AN1557" i="1"/>
  <c r="AM1557" i="1"/>
  <c r="AR1557" i="1" s="1"/>
  <c r="AL1557" i="1"/>
  <c r="AJ1557" i="1"/>
  <c r="AI1557" i="1"/>
  <c r="AH1557" i="1"/>
  <c r="AG1557" i="1"/>
  <c r="AF1557" i="1"/>
  <c r="AE1557" i="1"/>
  <c r="AD1557" i="1"/>
  <c r="AC1557" i="1"/>
  <c r="AU1556" i="1"/>
  <c r="AT1556" i="1"/>
  <c r="AS1556" i="1"/>
  <c r="AN1556" i="1"/>
  <c r="AM1556" i="1"/>
  <c r="AL1556" i="1"/>
  <c r="AJ1556" i="1"/>
  <c r="AI1556" i="1"/>
  <c r="AH1556" i="1"/>
  <c r="AG1556" i="1"/>
  <c r="AF1556" i="1"/>
  <c r="AE1556" i="1"/>
  <c r="AD1556" i="1"/>
  <c r="AC1556" i="1"/>
  <c r="AU1555" i="1"/>
  <c r="AT1555" i="1"/>
  <c r="AS1555" i="1"/>
  <c r="AO1555" i="1"/>
  <c r="AN1555" i="1"/>
  <c r="AM1555" i="1"/>
  <c r="AR1555" i="1" s="1"/>
  <c r="AL1555" i="1"/>
  <c r="AJ1555" i="1"/>
  <c r="AI1555" i="1"/>
  <c r="AH1555" i="1"/>
  <c r="AG1555" i="1"/>
  <c r="AF1555" i="1"/>
  <c r="AE1555" i="1"/>
  <c r="AD1555" i="1"/>
  <c r="AC1555" i="1"/>
  <c r="AU1554" i="1"/>
  <c r="AT1554" i="1"/>
  <c r="AS1554" i="1"/>
  <c r="AQ1554" i="1"/>
  <c r="AN1554" i="1"/>
  <c r="AM1554" i="1"/>
  <c r="AL1554" i="1"/>
  <c r="AJ1554" i="1"/>
  <c r="AI1554" i="1"/>
  <c r="AH1554" i="1"/>
  <c r="AG1554" i="1"/>
  <c r="AF1554" i="1"/>
  <c r="AE1554" i="1"/>
  <c r="AD1554" i="1"/>
  <c r="AC1554" i="1"/>
  <c r="AU1553" i="1"/>
  <c r="AT1553" i="1"/>
  <c r="AS1553" i="1"/>
  <c r="AO1553" i="1"/>
  <c r="AN1553" i="1"/>
  <c r="AM1553" i="1"/>
  <c r="AR1553" i="1" s="1"/>
  <c r="AL1553" i="1"/>
  <c r="AJ1553" i="1"/>
  <c r="AI1553" i="1"/>
  <c r="AH1553" i="1"/>
  <c r="AG1553" i="1"/>
  <c r="AF1553" i="1"/>
  <c r="AE1553" i="1"/>
  <c r="AD1553" i="1"/>
  <c r="AC1553" i="1"/>
  <c r="AU1552" i="1"/>
  <c r="AT1552" i="1"/>
  <c r="AS1552" i="1"/>
  <c r="AN1552" i="1"/>
  <c r="AM1552" i="1"/>
  <c r="AL1552" i="1"/>
  <c r="AJ1552" i="1"/>
  <c r="AI1552" i="1"/>
  <c r="AH1552" i="1"/>
  <c r="AG1552" i="1"/>
  <c r="AF1552" i="1"/>
  <c r="AE1552" i="1"/>
  <c r="AD1552" i="1"/>
  <c r="AC1552" i="1"/>
  <c r="AU1551" i="1"/>
  <c r="AT1551" i="1"/>
  <c r="AS1551" i="1"/>
  <c r="AO1551" i="1"/>
  <c r="AN1551" i="1"/>
  <c r="AM1551" i="1"/>
  <c r="AR1551" i="1" s="1"/>
  <c r="AL1551" i="1"/>
  <c r="AJ1551" i="1"/>
  <c r="AI1551" i="1"/>
  <c r="AH1551" i="1"/>
  <c r="AG1551" i="1"/>
  <c r="AF1551" i="1"/>
  <c r="AE1551" i="1"/>
  <c r="AD1551" i="1"/>
  <c r="AC1551" i="1"/>
  <c r="AU1550" i="1"/>
  <c r="AT1550" i="1"/>
  <c r="AS1550" i="1"/>
  <c r="AQ1550" i="1"/>
  <c r="AN1550" i="1"/>
  <c r="AM1550" i="1"/>
  <c r="AL1550" i="1"/>
  <c r="AJ1550" i="1"/>
  <c r="AI1550" i="1"/>
  <c r="AH1550" i="1"/>
  <c r="AG1550" i="1"/>
  <c r="AF1550" i="1"/>
  <c r="AE1550" i="1"/>
  <c r="AD1550" i="1"/>
  <c r="AC1550" i="1"/>
  <c r="AU1549" i="1"/>
  <c r="AT1549" i="1"/>
  <c r="AS1549" i="1"/>
  <c r="AO1549" i="1"/>
  <c r="AN1549" i="1"/>
  <c r="AM1549" i="1"/>
  <c r="AR1549" i="1" s="1"/>
  <c r="AL1549" i="1"/>
  <c r="AJ1549" i="1"/>
  <c r="AI1549" i="1"/>
  <c r="AH1549" i="1"/>
  <c r="AG1549" i="1"/>
  <c r="AF1549" i="1"/>
  <c r="AE1549" i="1"/>
  <c r="AD1549" i="1"/>
  <c r="AC1549" i="1"/>
  <c r="AU1548" i="1"/>
  <c r="AT1548" i="1"/>
  <c r="AS1548" i="1"/>
  <c r="AN1548" i="1"/>
  <c r="AM1548" i="1"/>
  <c r="AL1548" i="1"/>
  <c r="AJ1548" i="1"/>
  <c r="AI1548" i="1"/>
  <c r="AH1548" i="1"/>
  <c r="AG1548" i="1"/>
  <c r="AF1548" i="1"/>
  <c r="AE1548" i="1"/>
  <c r="AD1548" i="1"/>
  <c r="AC1548" i="1"/>
  <c r="AU1547" i="1"/>
  <c r="AT1547" i="1"/>
  <c r="AS1547" i="1"/>
  <c r="AO1547" i="1"/>
  <c r="AN1547" i="1"/>
  <c r="AM1547" i="1"/>
  <c r="AR1547" i="1" s="1"/>
  <c r="AL1547" i="1"/>
  <c r="AJ1547" i="1"/>
  <c r="AI1547" i="1"/>
  <c r="AH1547" i="1"/>
  <c r="AG1547" i="1"/>
  <c r="AF1547" i="1"/>
  <c r="AE1547" i="1"/>
  <c r="AD1547" i="1"/>
  <c r="AC1547" i="1"/>
  <c r="AU1546" i="1"/>
  <c r="AT1546" i="1"/>
  <c r="AS1546" i="1"/>
  <c r="AQ1546" i="1"/>
  <c r="AN1546" i="1"/>
  <c r="AM1546" i="1"/>
  <c r="AL1546" i="1"/>
  <c r="AJ1546" i="1"/>
  <c r="AI1546" i="1"/>
  <c r="AH1546" i="1"/>
  <c r="AG1546" i="1"/>
  <c r="AF1546" i="1"/>
  <c r="AE1546" i="1"/>
  <c r="AD1546" i="1"/>
  <c r="AC1546" i="1"/>
  <c r="AU1545" i="1"/>
  <c r="AT1545" i="1"/>
  <c r="AS1545" i="1"/>
  <c r="AO1545" i="1"/>
  <c r="AN1545" i="1"/>
  <c r="AM1545" i="1"/>
  <c r="AR1545" i="1" s="1"/>
  <c r="AL1545" i="1"/>
  <c r="AJ1545" i="1"/>
  <c r="AI1545" i="1"/>
  <c r="AH1545" i="1"/>
  <c r="AG1545" i="1"/>
  <c r="AF1545" i="1"/>
  <c r="AE1545" i="1"/>
  <c r="AD1545" i="1"/>
  <c r="AC1545" i="1"/>
  <c r="AU1544" i="1"/>
  <c r="AT1544" i="1"/>
  <c r="AS1544" i="1"/>
  <c r="AN1544" i="1"/>
  <c r="AM1544" i="1"/>
  <c r="AL1544" i="1"/>
  <c r="AJ1544" i="1"/>
  <c r="AI1544" i="1"/>
  <c r="AH1544" i="1"/>
  <c r="AG1544" i="1"/>
  <c r="AF1544" i="1"/>
  <c r="AE1544" i="1"/>
  <c r="AD1544" i="1"/>
  <c r="AC1544" i="1"/>
  <c r="AU1543" i="1"/>
  <c r="AT1543" i="1"/>
  <c r="AS1543" i="1"/>
  <c r="AO1543" i="1"/>
  <c r="AN1543" i="1"/>
  <c r="AM1543" i="1"/>
  <c r="AR1543" i="1" s="1"/>
  <c r="AL1543" i="1"/>
  <c r="AJ1543" i="1"/>
  <c r="AI1543" i="1"/>
  <c r="AH1543" i="1"/>
  <c r="AG1543" i="1"/>
  <c r="AF1543" i="1"/>
  <c r="AE1543" i="1"/>
  <c r="AD1543" i="1"/>
  <c r="AC1543" i="1"/>
  <c r="AU1542" i="1"/>
  <c r="AT1542" i="1"/>
  <c r="AS1542" i="1"/>
  <c r="AQ1542" i="1"/>
  <c r="AN1542" i="1"/>
  <c r="AM1542" i="1"/>
  <c r="AL1542" i="1"/>
  <c r="AJ1542" i="1"/>
  <c r="AI1542" i="1"/>
  <c r="AH1542" i="1"/>
  <c r="AG1542" i="1"/>
  <c r="AF1542" i="1"/>
  <c r="AE1542" i="1"/>
  <c r="AD1542" i="1"/>
  <c r="AC1542" i="1"/>
  <c r="AU1541" i="1"/>
  <c r="AT1541" i="1"/>
  <c r="AS1541" i="1"/>
  <c r="AO1541" i="1"/>
  <c r="AN1541" i="1"/>
  <c r="AM1541" i="1"/>
  <c r="AR1541" i="1" s="1"/>
  <c r="AL1541" i="1"/>
  <c r="AJ1541" i="1"/>
  <c r="AI1541" i="1"/>
  <c r="AH1541" i="1"/>
  <c r="AG1541" i="1"/>
  <c r="AF1541" i="1"/>
  <c r="AE1541" i="1"/>
  <c r="AD1541" i="1"/>
  <c r="AC1541" i="1"/>
  <c r="AU1540" i="1"/>
  <c r="AT1540" i="1"/>
  <c r="AS1540" i="1"/>
  <c r="AN1540" i="1"/>
  <c r="AM1540" i="1"/>
  <c r="AL1540" i="1"/>
  <c r="AJ1540" i="1"/>
  <c r="AI1540" i="1"/>
  <c r="AH1540" i="1"/>
  <c r="AG1540" i="1"/>
  <c r="AF1540" i="1"/>
  <c r="AE1540" i="1"/>
  <c r="AD1540" i="1"/>
  <c r="AC1540" i="1"/>
  <c r="AU1539" i="1"/>
  <c r="AT1539" i="1"/>
  <c r="AS1539" i="1"/>
  <c r="AO1539" i="1"/>
  <c r="AN1539" i="1"/>
  <c r="AM1539" i="1"/>
  <c r="AR1539" i="1" s="1"/>
  <c r="AL1539" i="1"/>
  <c r="AJ1539" i="1"/>
  <c r="AI1539" i="1"/>
  <c r="AH1539" i="1"/>
  <c r="AG1539" i="1"/>
  <c r="AF1539" i="1"/>
  <c r="AE1539" i="1"/>
  <c r="AD1539" i="1"/>
  <c r="AC1539" i="1"/>
  <c r="AU1538" i="1"/>
  <c r="AT1538" i="1"/>
  <c r="AS1538" i="1"/>
  <c r="AQ1538" i="1"/>
  <c r="AN1538" i="1"/>
  <c r="AM1538" i="1"/>
  <c r="AL1538" i="1"/>
  <c r="AJ1538" i="1"/>
  <c r="AI1538" i="1"/>
  <c r="AH1538" i="1"/>
  <c r="AG1538" i="1"/>
  <c r="AF1538" i="1"/>
  <c r="AE1538" i="1"/>
  <c r="AD1538" i="1"/>
  <c r="AC1538" i="1"/>
  <c r="AU1537" i="1"/>
  <c r="AT1537" i="1"/>
  <c r="AS1537" i="1"/>
  <c r="AO1537" i="1"/>
  <c r="AN1537" i="1"/>
  <c r="AM1537" i="1"/>
  <c r="AR1537" i="1" s="1"/>
  <c r="AL1537" i="1"/>
  <c r="AJ1537" i="1"/>
  <c r="AI1537" i="1"/>
  <c r="AH1537" i="1"/>
  <c r="AG1537" i="1"/>
  <c r="AF1537" i="1"/>
  <c r="AE1537" i="1"/>
  <c r="AD1537" i="1"/>
  <c r="AC1537" i="1"/>
  <c r="AU1536" i="1"/>
  <c r="AT1536" i="1"/>
  <c r="AS1536" i="1"/>
  <c r="AN1536" i="1"/>
  <c r="AM1536" i="1"/>
  <c r="AL1536" i="1"/>
  <c r="AJ1536" i="1"/>
  <c r="AI1536" i="1"/>
  <c r="AH1536" i="1"/>
  <c r="AG1536" i="1"/>
  <c r="AF1536" i="1"/>
  <c r="AE1536" i="1"/>
  <c r="AD1536" i="1"/>
  <c r="AC1536" i="1"/>
  <c r="AU1535" i="1"/>
  <c r="AT1535" i="1"/>
  <c r="AS1535" i="1"/>
  <c r="AO1535" i="1"/>
  <c r="AN1535" i="1"/>
  <c r="AM1535" i="1"/>
  <c r="AR1535" i="1" s="1"/>
  <c r="AL1535" i="1"/>
  <c r="AJ1535" i="1"/>
  <c r="AI1535" i="1"/>
  <c r="AH1535" i="1"/>
  <c r="AG1535" i="1"/>
  <c r="AF1535" i="1"/>
  <c r="AE1535" i="1"/>
  <c r="AD1535" i="1"/>
  <c r="AC1535" i="1"/>
  <c r="AU1534" i="1"/>
  <c r="AT1534" i="1"/>
  <c r="AS1534" i="1"/>
  <c r="AQ1534" i="1"/>
  <c r="AN1534" i="1"/>
  <c r="AM1534" i="1"/>
  <c r="AL1534" i="1"/>
  <c r="AJ1534" i="1"/>
  <c r="AI1534" i="1"/>
  <c r="AH1534" i="1"/>
  <c r="AG1534" i="1"/>
  <c r="AF1534" i="1"/>
  <c r="AE1534" i="1"/>
  <c r="AD1534" i="1"/>
  <c r="AC1534" i="1"/>
  <c r="AU1533" i="1"/>
  <c r="AT1533" i="1"/>
  <c r="AS1533" i="1"/>
  <c r="AO1533" i="1"/>
  <c r="AN1533" i="1"/>
  <c r="AM1533" i="1"/>
  <c r="AR1533" i="1" s="1"/>
  <c r="AL1533" i="1"/>
  <c r="AJ1533" i="1"/>
  <c r="AI1533" i="1"/>
  <c r="AH1533" i="1"/>
  <c r="AG1533" i="1"/>
  <c r="AF1533" i="1"/>
  <c r="AE1533" i="1"/>
  <c r="AD1533" i="1"/>
  <c r="AC1533" i="1"/>
  <c r="AU1532" i="1"/>
  <c r="AT1532" i="1"/>
  <c r="AS1532" i="1"/>
  <c r="AN1532" i="1"/>
  <c r="AM1532" i="1"/>
  <c r="AL1532" i="1"/>
  <c r="AJ1532" i="1"/>
  <c r="AI1532" i="1"/>
  <c r="AH1532" i="1"/>
  <c r="AG1532" i="1"/>
  <c r="AF1532" i="1"/>
  <c r="AE1532" i="1"/>
  <c r="AD1532" i="1"/>
  <c r="AC1532" i="1"/>
  <c r="AU1531" i="1"/>
  <c r="AT1531" i="1"/>
  <c r="AS1531" i="1"/>
  <c r="AO1531" i="1"/>
  <c r="AN1531" i="1"/>
  <c r="AM1531" i="1"/>
  <c r="AR1531" i="1" s="1"/>
  <c r="AL1531" i="1"/>
  <c r="AJ1531" i="1"/>
  <c r="AI1531" i="1"/>
  <c r="AH1531" i="1"/>
  <c r="AG1531" i="1"/>
  <c r="AF1531" i="1"/>
  <c r="AE1531" i="1"/>
  <c r="AD1531" i="1"/>
  <c r="AC1531" i="1"/>
  <c r="AU1530" i="1"/>
  <c r="AT1530" i="1"/>
  <c r="AS1530" i="1"/>
  <c r="AQ1530" i="1"/>
  <c r="AN1530" i="1"/>
  <c r="AM1530" i="1"/>
  <c r="AL1530" i="1"/>
  <c r="AJ1530" i="1"/>
  <c r="AI1530" i="1"/>
  <c r="AH1530" i="1"/>
  <c r="AG1530" i="1"/>
  <c r="AF1530" i="1"/>
  <c r="AE1530" i="1"/>
  <c r="AD1530" i="1"/>
  <c r="AC1530" i="1"/>
  <c r="AU1529" i="1"/>
  <c r="AT1529" i="1"/>
  <c r="AS1529" i="1"/>
  <c r="AO1529" i="1"/>
  <c r="AN1529" i="1"/>
  <c r="AM1529" i="1"/>
  <c r="AR1529" i="1" s="1"/>
  <c r="AL1529" i="1"/>
  <c r="AJ1529" i="1"/>
  <c r="AI1529" i="1"/>
  <c r="AH1529" i="1"/>
  <c r="AG1529" i="1"/>
  <c r="AF1529" i="1"/>
  <c r="AE1529" i="1"/>
  <c r="AD1529" i="1"/>
  <c r="AC1529" i="1"/>
  <c r="AU1528" i="1"/>
  <c r="AT1528" i="1"/>
  <c r="AS1528" i="1"/>
  <c r="AN1528" i="1"/>
  <c r="AM1528" i="1"/>
  <c r="AL1528" i="1"/>
  <c r="AJ1528" i="1"/>
  <c r="AI1528" i="1"/>
  <c r="AH1528" i="1"/>
  <c r="AG1528" i="1"/>
  <c r="AF1528" i="1"/>
  <c r="AE1528" i="1"/>
  <c r="AD1528" i="1"/>
  <c r="AC1528" i="1"/>
  <c r="AU1527" i="1"/>
  <c r="AT1527" i="1"/>
  <c r="AS1527" i="1"/>
  <c r="AO1527" i="1"/>
  <c r="AN1527" i="1"/>
  <c r="AM1527" i="1"/>
  <c r="AR1527" i="1" s="1"/>
  <c r="AL1527" i="1"/>
  <c r="AJ1527" i="1"/>
  <c r="AI1527" i="1"/>
  <c r="AH1527" i="1"/>
  <c r="AG1527" i="1"/>
  <c r="AF1527" i="1"/>
  <c r="AE1527" i="1"/>
  <c r="AD1527" i="1"/>
  <c r="AC1527" i="1"/>
  <c r="AU1526" i="1"/>
  <c r="AT1526" i="1"/>
  <c r="AS1526" i="1"/>
  <c r="AQ1526" i="1"/>
  <c r="AN1526" i="1"/>
  <c r="AM1526" i="1"/>
  <c r="AL1526" i="1"/>
  <c r="AJ1526" i="1"/>
  <c r="AI1526" i="1"/>
  <c r="AH1526" i="1"/>
  <c r="AG1526" i="1"/>
  <c r="AF1526" i="1"/>
  <c r="AE1526" i="1"/>
  <c r="AD1526" i="1"/>
  <c r="AC1526" i="1"/>
  <c r="AU1525" i="1"/>
  <c r="AT1525" i="1"/>
  <c r="AS1525" i="1"/>
  <c r="AO1525" i="1"/>
  <c r="AN1525" i="1"/>
  <c r="AM1525" i="1"/>
  <c r="AR1525" i="1" s="1"/>
  <c r="AL1525" i="1"/>
  <c r="AJ1525" i="1"/>
  <c r="AI1525" i="1"/>
  <c r="AH1525" i="1"/>
  <c r="AG1525" i="1"/>
  <c r="AF1525" i="1"/>
  <c r="AE1525" i="1"/>
  <c r="AD1525" i="1"/>
  <c r="AC1525" i="1"/>
  <c r="AU1524" i="1"/>
  <c r="AT1524" i="1"/>
  <c r="AS1524" i="1"/>
  <c r="AN1524" i="1"/>
  <c r="AM1524" i="1"/>
  <c r="AL1524" i="1"/>
  <c r="AJ1524" i="1"/>
  <c r="AI1524" i="1"/>
  <c r="AH1524" i="1"/>
  <c r="AG1524" i="1"/>
  <c r="AF1524" i="1"/>
  <c r="AE1524" i="1"/>
  <c r="AD1524" i="1"/>
  <c r="AC1524" i="1"/>
  <c r="AU1523" i="1"/>
  <c r="AT1523" i="1"/>
  <c r="AS1523" i="1"/>
  <c r="AO1523" i="1"/>
  <c r="AN1523" i="1"/>
  <c r="AM1523" i="1"/>
  <c r="AR1523" i="1" s="1"/>
  <c r="AL1523" i="1"/>
  <c r="AJ1523" i="1"/>
  <c r="AI1523" i="1"/>
  <c r="AH1523" i="1"/>
  <c r="AG1523" i="1"/>
  <c r="AF1523" i="1"/>
  <c r="AE1523" i="1"/>
  <c r="AD1523" i="1"/>
  <c r="AC1523" i="1"/>
  <c r="AU1522" i="1"/>
  <c r="AT1522" i="1"/>
  <c r="AS1522" i="1"/>
  <c r="AQ1522" i="1"/>
  <c r="AN1522" i="1"/>
  <c r="AM1522" i="1"/>
  <c r="AL1522" i="1"/>
  <c r="AJ1522" i="1"/>
  <c r="AI1522" i="1"/>
  <c r="AH1522" i="1"/>
  <c r="AG1522" i="1"/>
  <c r="AF1522" i="1"/>
  <c r="AE1522" i="1"/>
  <c r="AD1522" i="1"/>
  <c r="AC1522" i="1"/>
  <c r="AU1521" i="1"/>
  <c r="AT1521" i="1"/>
  <c r="AS1521" i="1"/>
  <c r="AO1521" i="1"/>
  <c r="AN1521" i="1"/>
  <c r="AM1521" i="1"/>
  <c r="AR1521" i="1" s="1"/>
  <c r="AL1521" i="1"/>
  <c r="AJ1521" i="1"/>
  <c r="AI1521" i="1"/>
  <c r="AH1521" i="1"/>
  <c r="AG1521" i="1"/>
  <c r="AF1521" i="1"/>
  <c r="AE1521" i="1"/>
  <c r="AD1521" i="1"/>
  <c r="AC1521" i="1"/>
  <c r="AU1520" i="1"/>
  <c r="AT1520" i="1"/>
  <c r="AS1520" i="1"/>
  <c r="AN1520" i="1"/>
  <c r="AM1520" i="1"/>
  <c r="AQ1520" i="1" s="1"/>
  <c r="AL1520" i="1"/>
  <c r="AJ1520" i="1"/>
  <c r="AI1520" i="1"/>
  <c r="AH1520" i="1"/>
  <c r="AG1520" i="1"/>
  <c r="AF1520" i="1"/>
  <c r="AE1520" i="1"/>
  <c r="AD1520" i="1"/>
  <c r="AC1520" i="1"/>
  <c r="AU1519" i="1"/>
  <c r="AT1519" i="1"/>
  <c r="AS1519" i="1"/>
  <c r="AN1519" i="1"/>
  <c r="AM1519" i="1"/>
  <c r="AQ1519" i="1" s="1"/>
  <c r="AL1519" i="1"/>
  <c r="AJ1519" i="1"/>
  <c r="AI1519" i="1"/>
  <c r="AH1519" i="1"/>
  <c r="AG1519" i="1"/>
  <c r="AF1519" i="1"/>
  <c r="AE1519" i="1"/>
  <c r="AD1519" i="1"/>
  <c r="AC1519" i="1"/>
  <c r="AU1518" i="1"/>
  <c r="AT1518" i="1"/>
  <c r="AS1518" i="1"/>
  <c r="AN1518" i="1"/>
  <c r="AM1518" i="1"/>
  <c r="AQ1518" i="1" s="1"/>
  <c r="AL1518" i="1"/>
  <c r="AJ1518" i="1"/>
  <c r="AI1518" i="1"/>
  <c r="AH1518" i="1"/>
  <c r="AG1518" i="1"/>
  <c r="AF1518" i="1"/>
  <c r="AE1518" i="1"/>
  <c r="AD1518" i="1"/>
  <c r="AC1518" i="1"/>
  <c r="AU1517" i="1"/>
  <c r="AT1517" i="1"/>
  <c r="AS1517" i="1"/>
  <c r="AN1517" i="1"/>
  <c r="AM1517" i="1"/>
  <c r="AQ1517" i="1" s="1"/>
  <c r="AL1517" i="1"/>
  <c r="AJ1517" i="1"/>
  <c r="AI1517" i="1"/>
  <c r="AH1517" i="1"/>
  <c r="AG1517" i="1"/>
  <c r="AF1517" i="1"/>
  <c r="AE1517" i="1"/>
  <c r="AD1517" i="1"/>
  <c r="AC1517" i="1"/>
  <c r="AU1516" i="1"/>
  <c r="AT1516" i="1"/>
  <c r="AS1516" i="1"/>
  <c r="AN1516" i="1"/>
  <c r="AM1516" i="1"/>
  <c r="AQ1516" i="1" s="1"/>
  <c r="AL1516" i="1"/>
  <c r="AJ1516" i="1"/>
  <c r="AI1516" i="1"/>
  <c r="AH1516" i="1"/>
  <c r="AG1516" i="1"/>
  <c r="AF1516" i="1"/>
  <c r="AE1516" i="1"/>
  <c r="AD1516" i="1"/>
  <c r="AC1516" i="1"/>
  <c r="AU1515" i="1"/>
  <c r="AT1515" i="1"/>
  <c r="AS1515" i="1"/>
  <c r="AN1515" i="1"/>
  <c r="AM1515" i="1"/>
  <c r="AQ1515" i="1" s="1"/>
  <c r="AL1515" i="1"/>
  <c r="AJ1515" i="1"/>
  <c r="AI1515" i="1"/>
  <c r="AH1515" i="1"/>
  <c r="AG1515" i="1"/>
  <c r="AF1515" i="1"/>
  <c r="AE1515" i="1"/>
  <c r="AD1515" i="1"/>
  <c r="AC1515" i="1"/>
  <c r="AU1514" i="1"/>
  <c r="AT1514" i="1"/>
  <c r="AS1514" i="1"/>
  <c r="AN1514" i="1"/>
  <c r="AM1514" i="1"/>
  <c r="AQ1514" i="1" s="1"/>
  <c r="AL1514" i="1"/>
  <c r="AJ1514" i="1"/>
  <c r="AI1514" i="1"/>
  <c r="AH1514" i="1"/>
  <c r="AG1514" i="1"/>
  <c r="AF1514" i="1"/>
  <c r="AE1514" i="1"/>
  <c r="AD1514" i="1"/>
  <c r="AC1514" i="1"/>
  <c r="AU1513" i="1"/>
  <c r="AT1513" i="1"/>
  <c r="AS1513" i="1"/>
  <c r="AN1513" i="1"/>
  <c r="AM1513" i="1"/>
  <c r="AQ1513" i="1" s="1"/>
  <c r="AL1513" i="1"/>
  <c r="AJ1513" i="1"/>
  <c r="AI1513" i="1"/>
  <c r="AH1513" i="1"/>
  <c r="AG1513" i="1"/>
  <c r="AF1513" i="1"/>
  <c r="AE1513" i="1"/>
  <c r="AD1513" i="1"/>
  <c r="AC1513" i="1"/>
  <c r="AU1512" i="1"/>
  <c r="AT1512" i="1"/>
  <c r="AS1512" i="1"/>
  <c r="AN1512" i="1"/>
  <c r="AM1512" i="1"/>
  <c r="AQ1512" i="1" s="1"/>
  <c r="AL1512" i="1"/>
  <c r="AJ1512" i="1"/>
  <c r="AI1512" i="1"/>
  <c r="AH1512" i="1"/>
  <c r="AG1512" i="1"/>
  <c r="AF1512" i="1"/>
  <c r="AE1512" i="1"/>
  <c r="AD1512" i="1"/>
  <c r="AC1512" i="1"/>
  <c r="AU1511" i="1"/>
  <c r="AT1511" i="1"/>
  <c r="AS1511" i="1"/>
  <c r="AN1511" i="1"/>
  <c r="AM1511" i="1"/>
  <c r="AQ1511" i="1" s="1"/>
  <c r="AL1511" i="1"/>
  <c r="AJ1511" i="1"/>
  <c r="AI1511" i="1"/>
  <c r="AH1511" i="1"/>
  <c r="AG1511" i="1"/>
  <c r="AF1511" i="1"/>
  <c r="AE1511" i="1"/>
  <c r="AD1511" i="1"/>
  <c r="AC1511" i="1"/>
  <c r="AU1510" i="1"/>
  <c r="AT1510" i="1"/>
  <c r="AS1510" i="1"/>
  <c r="AN1510" i="1"/>
  <c r="AM1510" i="1"/>
  <c r="AQ1510" i="1" s="1"/>
  <c r="AL1510" i="1"/>
  <c r="AJ1510" i="1"/>
  <c r="AI1510" i="1"/>
  <c r="AH1510" i="1"/>
  <c r="AG1510" i="1"/>
  <c r="AF1510" i="1"/>
  <c r="AE1510" i="1"/>
  <c r="AD1510" i="1"/>
  <c r="AC1510" i="1"/>
  <c r="AU1509" i="1"/>
  <c r="AT1509" i="1"/>
  <c r="AS1509" i="1"/>
  <c r="AQ1509" i="1"/>
  <c r="AO1509" i="1"/>
  <c r="AN1509" i="1"/>
  <c r="AM1509" i="1"/>
  <c r="AP1509" i="1" s="1"/>
  <c r="AL1509" i="1"/>
  <c r="AJ1509" i="1"/>
  <c r="AI1509" i="1"/>
  <c r="AH1509" i="1"/>
  <c r="AG1509" i="1"/>
  <c r="AF1509" i="1"/>
  <c r="AE1509" i="1"/>
  <c r="AD1509" i="1"/>
  <c r="AC1509" i="1"/>
  <c r="AU1508" i="1"/>
  <c r="AT1508" i="1"/>
  <c r="AS1508" i="1"/>
  <c r="AP1508" i="1"/>
  <c r="AO1508" i="1"/>
  <c r="AN1508" i="1"/>
  <c r="AM1508" i="1"/>
  <c r="AR1508" i="1" s="1"/>
  <c r="AL1508" i="1"/>
  <c r="AJ1508" i="1"/>
  <c r="AI1508" i="1"/>
  <c r="AH1508" i="1"/>
  <c r="AG1508" i="1"/>
  <c r="AF1508" i="1"/>
  <c r="AE1508" i="1"/>
  <c r="AD1508" i="1"/>
  <c r="AC1508" i="1"/>
  <c r="AU1507" i="1"/>
  <c r="AT1507" i="1"/>
  <c r="AS1507" i="1"/>
  <c r="AN1507" i="1"/>
  <c r="AM1507" i="1"/>
  <c r="AP1507" i="1" s="1"/>
  <c r="AL1507" i="1"/>
  <c r="AJ1507" i="1"/>
  <c r="AI1507" i="1"/>
  <c r="AH1507" i="1"/>
  <c r="AG1507" i="1"/>
  <c r="AF1507" i="1"/>
  <c r="AE1507" i="1"/>
  <c r="AD1507" i="1"/>
  <c r="AC1507" i="1"/>
  <c r="AU1506" i="1"/>
  <c r="AT1506" i="1"/>
  <c r="AS1506" i="1"/>
  <c r="AN1506" i="1"/>
  <c r="AM1506" i="1"/>
  <c r="AR1506" i="1" s="1"/>
  <c r="AL1506" i="1"/>
  <c r="AJ1506" i="1"/>
  <c r="AI1506" i="1"/>
  <c r="AH1506" i="1"/>
  <c r="AG1506" i="1"/>
  <c r="AF1506" i="1"/>
  <c r="AE1506" i="1"/>
  <c r="AD1506" i="1"/>
  <c r="AC1506" i="1"/>
  <c r="AU1505" i="1"/>
  <c r="AT1505" i="1"/>
  <c r="AS1505" i="1"/>
  <c r="AQ1505" i="1"/>
  <c r="AO1505" i="1"/>
  <c r="AN1505" i="1"/>
  <c r="AM1505" i="1"/>
  <c r="AP1505" i="1" s="1"/>
  <c r="AL1505" i="1"/>
  <c r="AJ1505" i="1"/>
  <c r="AI1505" i="1"/>
  <c r="AH1505" i="1"/>
  <c r="AG1505" i="1"/>
  <c r="AF1505" i="1"/>
  <c r="AE1505" i="1"/>
  <c r="AD1505" i="1"/>
  <c r="AC1505" i="1"/>
  <c r="AU1504" i="1"/>
  <c r="AT1504" i="1"/>
  <c r="AS1504" i="1"/>
  <c r="AP1504" i="1"/>
  <c r="AO1504" i="1"/>
  <c r="AN1504" i="1"/>
  <c r="AM1504" i="1"/>
  <c r="AR1504" i="1" s="1"/>
  <c r="AL1504" i="1"/>
  <c r="AJ1504" i="1"/>
  <c r="AI1504" i="1"/>
  <c r="AH1504" i="1"/>
  <c r="AG1504" i="1"/>
  <c r="AF1504" i="1"/>
  <c r="AE1504" i="1"/>
  <c r="AD1504" i="1"/>
  <c r="AC1504" i="1"/>
  <c r="AU1503" i="1"/>
  <c r="AT1503" i="1"/>
  <c r="AS1503" i="1"/>
  <c r="AN1503" i="1"/>
  <c r="AM1503" i="1"/>
  <c r="AP1503" i="1" s="1"/>
  <c r="AL1503" i="1"/>
  <c r="AJ1503" i="1"/>
  <c r="AI1503" i="1"/>
  <c r="AH1503" i="1"/>
  <c r="AG1503" i="1"/>
  <c r="AF1503" i="1"/>
  <c r="AE1503" i="1"/>
  <c r="AD1503" i="1"/>
  <c r="AC1503" i="1"/>
  <c r="AU1502" i="1"/>
  <c r="AT1502" i="1"/>
  <c r="AS1502" i="1"/>
  <c r="AN1502" i="1"/>
  <c r="AM1502" i="1"/>
  <c r="AR1502" i="1" s="1"/>
  <c r="AL1502" i="1"/>
  <c r="AJ1502" i="1"/>
  <c r="AI1502" i="1"/>
  <c r="AH1502" i="1"/>
  <c r="AG1502" i="1"/>
  <c r="AF1502" i="1"/>
  <c r="AE1502" i="1"/>
  <c r="AD1502" i="1"/>
  <c r="AC1502" i="1"/>
  <c r="AU1501" i="1"/>
  <c r="AT1501" i="1"/>
  <c r="AS1501" i="1"/>
  <c r="AQ1501" i="1"/>
  <c r="AO1501" i="1"/>
  <c r="AN1501" i="1"/>
  <c r="AM1501" i="1"/>
  <c r="AP1501" i="1" s="1"/>
  <c r="AL1501" i="1"/>
  <c r="AJ1501" i="1"/>
  <c r="AI1501" i="1"/>
  <c r="AH1501" i="1"/>
  <c r="AG1501" i="1"/>
  <c r="AF1501" i="1"/>
  <c r="AE1501" i="1"/>
  <c r="AD1501" i="1"/>
  <c r="AC1501" i="1"/>
  <c r="AU1500" i="1"/>
  <c r="AT1500" i="1"/>
  <c r="AS1500" i="1"/>
  <c r="AP1500" i="1"/>
  <c r="AO1500" i="1"/>
  <c r="AN1500" i="1"/>
  <c r="AM1500" i="1"/>
  <c r="AR1500" i="1" s="1"/>
  <c r="AL1500" i="1"/>
  <c r="AJ1500" i="1"/>
  <c r="AI1500" i="1"/>
  <c r="AH1500" i="1"/>
  <c r="AG1500" i="1"/>
  <c r="AF1500" i="1"/>
  <c r="AE1500" i="1"/>
  <c r="AD1500" i="1"/>
  <c r="AC1500" i="1"/>
  <c r="AU1499" i="1"/>
  <c r="AT1499" i="1"/>
  <c r="AS1499" i="1"/>
  <c r="AN1499" i="1"/>
  <c r="AM1499" i="1"/>
  <c r="AP1499" i="1" s="1"/>
  <c r="AL1499" i="1"/>
  <c r="AJ1499" i="1"/>
  <c r="AI1499" i="1"/>
  <c r="AH1499" i="1"/>
  <c r="AG1499" i="1"/>
  <c r="AF1499" i="1"/>
  <c r="AE1499" i="1"/>
  <c r="AD1499" i="1"/>
  <c r="AC1499" i="1"/>
  <c r="AU1498" i="1"/>
  <c r="AT1498" i="1"/>
  <c r="AS1498" i="1"/>
  <c r="AN1498" i="1"/>
  <c r="AM1498" i="1"/>
  <c r="AR1498" i="1" s="1"/>
  <c r="AL1498" i="1"/>
  <c r="AJ1498" i="1"/>
  <c r="AI1498" i="1"/>
  <c r="AH1498" i="1"/>
  <c r="AG1498" i="1"/>
  <c r="AF1498" i="1"/>
  <c r="AE1498" i="1"/>
  <c r="AD1498" i="1"/>
  <c r="AC1498" i="1"/>
  <c r="AU1497" i="1"/>
  <c r="AT1497" i="1"/>
  <c r="AS1497" i="1"/>
  <c r="AQ1497" i="1"/>
  <c r="AO1497" i="1"/>
  <c r="AN1497" i="1"/>
  <c r="AM1497" i="1"/>
  <c r="AP1497" i="1" s="1"/>
  <c r="AL1497" i="1"/>
  <c r="AJ1497" i="1"/>
  <c r="AI1497" i="1"/>
  <c r="AH1497" i="1"/>
  <c r="AG1497" i="1"/>
  <c r="AF1497" i="1"/>
  <c r="AE1497" i="1"/>
  <c r="AD1497" i="1"/>
  <c r="AC1497" i="1"/>
  <c r="AU1496" i="1"/>
  <c r="AT1496" i="1"/>
  <c r="AS1496" i="1"/>
  <c r="AP1496" i="1"/>
  <c r="AO1496" i="1"/>
  <c r="AN1496" i="1"/>
  <c r="AM1496" i="1"/>
  <c r="AR1496" i="1" s="1"/>
  <c r="AL1496" i="1"/>
  <c r="AJ1496" i="1"/>
  <c r="AI1496" i="1"/>
  <c r="AH1496" i="1"/>
  <c r="AG1496" i="1"/>
  <c r="AF1496" i="1"/>
  <c r="AE1496" i="1"/>
  <c r="AD1496" i="1"/>
  <c r="AC1496" i="1"/>
  <c r="AU1495" i="1"/>
  <c r="AT1495" i="1"/>
  <c r="AS1495" i="1"/>
  <c r="AN1495" i="1"/>
  <c r="AM1495" i="1"/>
  <c r="AP1495" i="1" s="1"/>
  <c r="AL1495" i="1"/>
  <c r="AJ1495" i="1"/>
  <c r="AI1495" i="1"/>
  <c r="AH1495" i="1"/>
  <c r="AG1495" i="1"/>
  <c r="AF1495" i="1"/>
  <c r="AE1495" i="1"/>
  <c r="AD1495" i="1"/>
  <c r="AC1495" i="1"/>
  <c r="AU1494" i="1"/>
  <c r="AT1494" i="1"/>
  <c r="AS1494" i="1"/>
  <c r="AN1494" i="1"/>
  <c r="AM1494" i="1"/>
  <c r="AR1494" i="1" s="1"/>
  <c r="AL1494" i="1"/>
  <c r="AJ1494" i="1"/>
  <c r="AI1494" i="1"/>
  <c r="AH1494" i="1"/>
  <c r="AG1494" i="1"/>
  <c r="AF1494" i="1"/>
  <c r="AE1494" i="1"/>
  <c r="AD1494" i="1"/>
  <c r="AC1494" i="1"/>
  <c r="AU1493" i="1"/>
  <c r="AT1493" i="1"/>
  <c r="AS1493" i="1"/>
  <c r="AQ1493" i="1"/>
  <c r="AO1493" i="1"/>
  <c r="AN1493" i="1"/>
  <c r="AM1493" i="1"/>
  <c r="AP1493" i="1" s="1"/>
  <c r="AL1493" i="1"/>
  <c r="AJ1493" i="1"/>
  <c r="AI1493" i="1"/>
  <c r="AH1493" i="1"/>
  <c r="AG1493" i="1"/>
  <c r="AF1493" i="1"/>
  <c r="AE1493" i="1"/>
  <c r="AD1493" i="1"/>
  <c r="AC1493" i="1"/>
  <c r="AU1492" i="1"/>
  <c r="AT1492" i="1"/>
  <c r="AS1492" i="1"/>
  <c r="AP1492" i="1"/>
  <c r="AO1492" i="1"/>
  <c r="AN1492" i="1"/>
  <c r="AM1492" i="1"/>
  <c r="AR1492" i="1" s="1"/>
  <c r="AL1492" i="1"/>
  <c r="AJ1492" i="1"/>
  <c r="AI1492" i="1"/>
  <c r="AH1492" i="1"/>
  <c r="AG1492" i="1"/>
  <c r="AF1492" i="1"/>
  <c r="AE1492" i="1"/>
  <c r="AD1492" i="1"/>
  <c r="AC1492" i="1"/>
  <c r="AU1491" i="1"/>
  <c r="AT1491" i="1"/>
  <c r="AS1491" i="1"/>
  <c r="AN1491" i="1"/>
  <c r="AM1491" i="1"/>
  <c r="AP1491" i="1" s="1"/>
  <c r="AL1491" i="1"/>
  <c r="AJ1491" i="1"/>
  <c r="AI1491" i="1"/>
  <c r="AH1491" i="1"/>
  <c r="AG1491" i="1"/>
  <c r="AF1491" i="1"/>
  <c r="AE1491" i="1"/>
  <c r="AD1491" i="1"/>
  <c r="AC1491" i="1"/>
  <c r="AU1490" i="1"/>
  <c r="AT1490" i="1"/>
  <c r="AS1490" i="1"/>
  <c r="AN1490" i="1"/>
  <c r="AM1490" i="1"/>
  <c r="AR1490" i="1" s="1"/>
  <c r="AL1490" i="1"/>
  <c r="AJ1490" i="1"/>
  <c r="AI1490" i="1"/>
  <c r="AH1490" i="1"/>
  <c r="AG1490" i="1"/>
  <c r="AF1490" i="1"/>
  <c r="AE1490" i="1"/>
  <c r="AD1490" i="1"/>
  <c r="AC1490" i="1"/>
  <c r="AU1489" i="1"/>
  <c r="AT1489" i="1"/>
  <c r="AS1489" i="1"/>
  <c r="AQ1489" i="1"/>
  <c r="AO1489" i="1"/>
  <c r="AN1489" i="1"/>
  <c r="AM1489" i="1"/>
  <c r="AP1489" i="1" s="1"/>
  <c r="AL1489" i="1"/>
  <c r="AJ1489" i="1"/>
  <c r="AI1489" i="1"/>
  <c r="AH1489" i="1"/>
  <c r="AG1489" i="1"/>
  <c r="AF1489" i="1"/>
  <c r="AE1489" i="1"/>
  <c r="AD1489" i="1"/>
  <c r="AC1489" i="1"/>
  <c r="AU1488" i="1"/>
  <c r="AT1488" i="1"/>
  <c r="AS1488" i="1"/>
  <c r="AP1488" i="1"/>
  <c r="AO1488" i="1"/>
  <c r="AN1488" i="1"/>
  <c r="AM1488" i="1"/>
  <c r="AR1488" i="1" s="1"/>
  <c r="AL1488" i="1"/>
  <c r="AJ1488" i="1"/>
  <c r="AI1488" i="1"/>
  <c r="AH1488" i="1"/>
  <c r="AG1488" i="1"/>
  <c r="AF1488" i="1"/>
  <c r="AE1488" i="1"/>
  <c r="AD1488" i="1"/>
  <c r="AC1488" i="1"/>
  <c r="AU1487" i="1"/>
  <c r="AT1487" i="1"/>
  <c r="AS1487" i="1"/>
  <c r="AN1487" i="1"/>
  <c r="AM1487" i="1"/>
  <c r="AP1487" i="1" s="1"/>
  <c r="AL1487" i="1"/>
  <c r="AJ1487" i="1"/>
  <c r="AI1487" i="1"/>
  <c r="AH1487" i="1"/>
  <c r="AG1487" i="1"/>
  <c r="AF1487" i="1"/>
  <c r="AE1487" i="1"/>
  <c r="AD1487" i="1"/>
  <c r="AC1487" i="1"/>
  <c r="AU1486" i="1"/>
  <c r="AT1486" i="1"/>
  <c r="AS1486" i="1"/>
  <c r="AN1486" i="1"/>
  <c r="AM1486" i="1"/>
  <c r="AR1486" i="1" s="1"/>
  <c r="AL1486" i="1"/>
  <c r="AJ1486" i="1"/>
  <c r="AI1486" i="1"/>
  <c r="AH1486" i="1"/>
  <c r="AG1486" i="1"/>
  <c r="AF1486" i="1"/>
  <c r="AE1486" i="1"/>
  <c r="AD1486" i="1"/>
  <c r="AC1486" i="1"/>
  <c r="AU1485" i="1"/>
  <c r="AT1485" i="1"/>
  <c r="AS1485" i="1"/>
  <c r="AQ1485" i="1"/>
  <c r="AO1485" i="1"/>
  <c r="AN1485" i="1"/>
  <c r="AM1485" i="1"/>
  <c r="AP1485" i="1" s="1"/>
  <c r="AL1485" i="1"/>
  <c r="AJ1485" i="1"/>
  <c r="AI1485" i="1"/>
  <c r="AH1485" i="1"/>
  <c r="AG1485" i="1"/>
  <c r="AF1485" i="1"/>
  <c r="AE1485" i="1"/>
  <c r="AD1485" i="1"/>
  <c r="AC1485" i="1"/>
  <c r="AU1484" i="1"/>
  <c r="AT1484" i="1"/>
  <c r="AS1484" i="1"/>
  <c r="AP1484" i="1"/>
  <c r="AO1484" i="1"/>
  <c r="AN1484" i="1"/>
  <c r="AM1484" i="1"/>
  <c r="AR1484" i="1" s="1"/>
  <c r="AL1484" i="1"/>
  <c r="AJ1484" i="1"/>
  <c r="AI1484" i="1"/>
  <c r="AH1484" i="1"/>
  <c r="AG1484" i="1"/>
  <c r="AF1484" i="1"/>
  <c r="AE1484" i="1"/>
  <c r="AD1484" i="1"/>
  <c r="AC1484" i="1"/>
  <c r="AU1483" i="1"/>
  <c r="AT1483" i="1"/>
  <c r="AS1483" i="1"/>
  <c r="AN1483" i="1"/>
  <c r="AM1483" i="1"/>
  <c r="AP1483" i="1" s="1"/>
  <c r="AL1483" i="1"/>
  <c r="AJ1483" i="1"/>
  <c r="AI1483" i="1"/>
  <c r="AH1483" i="1"/>
  <c r="AG1483" i="1"/>
  <c r="AF1483" i="1"/>
  <c r="AE1483" i="1"/>
  <c r="AD1483" i="1"/>
  <c r="AC1483" i="1"/>
  <c r="AU1482" i="1"/>
  <c r="AT1482" i="1"/>
  <c r="AS1482" i="1"/>
  <c r="AN1482" i="1"/>
  <c r="AM1482" i="1"/>
  <c r="AR1482" i="1" s="1"/>
  <c r="AL1482" i="1"/>
  <c r="AJ1482" i="1"/>
  <c r="AI1482" i="1"/>
  <c r="AH1482" i="1"/>
  <c r="AG1482" i="1"/>
  <c r="AF1482" i="1"/>
  <c r="AE1482" i="1"/>
  <c r="AD1482" i="1"/>
  <c r="AC1482" i="1"/>
  <c r="AU1481" i="1"/>
  <c r="AT1481" i="1"/>
  <c r="AS1481" i="1"/>
  <c r="AQ1481" i="1"/>
  <c r="AO1481" i="1"/>
  <c r="AN1481" i="1"/>
  <c r="AM1481" i="1"/>
  <c r="AP1481" i="1" s="1"/>
  <c r="AL1481" i="1"/>
  <c r="AJ1481" i="1"/>
  <c r="AI1481" i="1"/>
  <c r="AH1481" i="1"/>
  <c r="AG1481" i="1"/>
  <c r="AF1481" i="1"/>
  <c r="AE1481" i="1"/>
  <c r="AD1481" i="1"/>
  <c r="AC1481" i="1"/>
  <c r="AU1480" i="1"/>
  <c r="AT1480" i="1"/>
  <c r="AS1480" i="1"/>
  <c r="AP1480" i="1"/>
  <c r="AO1480" i="1"/>
  <c r="AN1480" i="1"/>
  <c r="AM1480" i="1"/>
  <c r="AR1480" i="1" s="1"/>
  <c r="AL1480" i="1"/>
  <c r="AJ1480" i="1"/>
  <c r="AI1480" i="1"/>
  <c r="AH1480" i="1"/>
  <c r="AG1480" i="1"/>
  <c r="AF1480" i="1"/>
  <c r="AE1480" i="1"/>
  <c r="AD1480" i="1"/>
  <c r="AC1480" i="1"/>
  <c r="AU1479" i="1"/>
  <c r="AT1479" i="1"/>
  <c r="AS1479" i="1"/>
  <c r="AN1479" i="1"/>
  <c r="AM1479" i="1"/>
  <c r="AP1479" i="1" s="1"/>
  <c r="AL1479" i="1"/>
  <c r="AJ1479" i="1"/>
  <c r="AI1479" i="1"/>
  <c r="AH1479" i="1"/>
  <c r="AG1479" i="1"/>
  <c r="AF1479" i="1"/>
  <c r="AE1479" i="1"/>
  <c r="AD1479" i="1"/>
  <c r="AC1479" i="1"/>
  <c r="AU1478" i="1"/>
  <c r="AT1478" i="1"/>
  <c r="AS1478" i="1"/>
  <c r="AN1478" i="1"/>
  <c r="AM1478" i="1"/>
  <c r="AR1478" i="1" s="1"/>
  <c r="AL1478" i="1"/>
  <c r="AJ1478" i="1"/>
  <c r="AI1478" i="1"/>
  <c r="AH1478" i="1"/>
  <c r="AG1478" i="1"/>
  <c r="AF1478" i="1"/>
  <c r="AE1478" i="1"/>
  <c r="AD1478" i="1"/>
  <c r="AC1478" i="1"/>
  <c r="AU1477" i="1"/>
  <c r="AT1477" i="1"/>
  <c r="AS1477" i="1"/>
  <c r="AQ1477" i="1"/>
  <c r="AO1477" i="1"/>
  <c r="AN1477" i="1"/>
  <c r="AM1477" i="1"/>
  <c r="AP1477" i="1" s="1"/>
  <c r="AL1477" i="1"/>
  <c r="AJ1477" i="1"/>
  <c r="AI1477" i="1"/>
  <c r="AH1477" i="1"/>
  <c r="AG1477" i="1"/>
  <c r="AF1477" i="1"/>
  <c r="AE1477" i="1"/>
  <c r="AD1477" i="1"/>
  <c r="AC1477" i="1"/>
  <c r="AU1476" i="1"/>
  <c r="AT1476" i="1"/>
  <c r="AS1476" i="1"/>
  <c r="AP1476" i="1"/>
  <c r="AO1476" i="1"/>
  <c r="AN1476" i="1"/>
  <c r="AM1476" i="1"/>
  <c r="AR1476" i="1" s="1"/>
  <c r="AL1476" i="1"/>
  <c r="AJ1476" i="1"/>
  <c r="AI1476" i="1"/>
  <c r="AH1476" i="1"/>
  <c r="AG1476" i="1"/>
  <c r="AF1476" i="1"/>
  <c r="AE1476" i="1"/>
  <c r="AD1476" i="1"/>
  <c r="AC1476" i="1"/>
  <c r="AU1475" i="1"/>
  <c r="AT1475" i="1"/>
  <c r="AS1475" i="1"/>
  <c r="AN1475" i="1"/>
  <c r="AM1475" i="1"/>
  <c r="AP1475" i="1" s="1"/>
  <c r="AL1475" i="1"/>
  <c r="AJ1475" i="1"/>
  <c r="AI1475" i="1"/>
  <c r="AH1475" i="1"/>
  <c r="AG1475" i="1"/>
  <c r="AF1475" i="1"/>
  <c r="AE1475" i="1"/>
  <c r="AD1475" i="1"/>
  <c r="AC1475" i="1"/>
  <c r="AU1474" i="1"/>
  <c r="AT1474" i="1"/>
  <c r="AS1474" i="1"/>
  <c r="AN1474" i="1"/>
  <c r="AM1474" i="1"/>
  <c r="AR1474" i="1" s="1"/>
  <c r="AL1474" i="1"/>
  <c r="AJ1474" i="1"/>
  <c r="AI1474" i="1"/>
  <c r="AH1474" i="1"/>
  <c r="AG1474" i="1"/>
  <c r="AF1474" i="1"/>
  <c r="AE1474" i="1"/>
  <c r="AD1474" i="1"/>
  <c r="AC1474" i="1"/>
  <c r="AU1473" i="1"/>
  <c r="AT1473" i="1"/>
  <c r="AS1473" i="1"/>
  <c r="AQ1473" i="1"/>
  <c r="AO1473" i="1"/>
  <c r="AN1473" i="1"/>
  <c r="AM1473" i="1"/>
  <c r="AP1473" i="1" s="1"/>
  <c r="AL1473" i="1"/>
  <c r="AJ1473" i="1"/>
  <c r="AI1473" i="1"/>
  <c r="AH1473" i="1"/>
  <c r="AG1473" i="1"/>
  <c r="AF1473" i="1"/>
  <c r="AE1473" i="1"/>
  <c r="AD1473" i="1"/>
  <c r="AC1473" i="1"/>
  <c r="AU1472" i="1"/>
  <c r="AT1472" i="1"/>
  <c r="AS1472" i="1"/>
  <c r="AP1472" i="1"/>
  <c r="AO1472" i="1"/>
  <c r="AN1472" i="1"/>
  <c r="AM1472" i="1"/>
  <c r="AR1472" i="1" s="1"/>
  <c r="AL1472" i="1"/>
  <c r="AJ1472" i="1"/>
  <c r="AI1472" i="1"/>
  <c r="AH1472" i="1"/>
  <c r="AG1472" i="1"/>
  <c r="AF1472" i="1"/>
  <c r="AE1472" i="1"/>
  <c r="AD1472" i="1"/>
  <c r="AC1472" i="1"/>
  <c r="AU1471" i="1"/>
  <c r="AT1471" i="1"/>
  <c r="AS1471" i="1"/>
  <c r="AN1471" i="1"/>
  <c r="AM1471" i="1"/>
  <c r="AP1471" i="1" s="1"/>
  <c r="AL1471" i="1"/>
  <c r="AJ1471" i="1"/>
  <c r="AI1471" i="1"/>
  <c r="AH1471" i="1"/>
  <c r="AG1471" i="1"/>
  <c r="AF1471" i="1"/>
  <c r="AE1471" i="1"/>
  <c r="AD1471" i="1"/>
  <c r="AC1471" i="1"/>
  <c r="AU1470" i="1"/>
  <c r="AT1470" i="1"/>
  <c r="AS1470" i="1"/>
  <c r="AN1470" i="1"/>
  <c r="AM1470" i="1"/>
  <c r="AR1470" i="1" s="1"/>
  <c r="AL1470" i="1"/>
  <c r="AJ1470" i="1"/>
  <c r="AI1470" i="1"/>
  <c r="AH1470" i="1"/>
  <c r="AG1470" i="1"/>
  <c r="AF1470" i="1"/>
  <c r="AE1470" i="1"/>
  <c r="AD1470" i="1"/>
  <c r="AC1470" i="1"/>
  <c r="AU1469" i="1"/>
  <c r="AT1469" i="1"/>
  <c r="AS1469" i="1"/>
  <c r="AQ1469" i="1"/>
  <c r="AO1469" i="1"/>
  <c r="AN1469" i="1"/>
  <c r="AM1469" i="1"/>
  <c r="AP1469" i="1" s="1"/>
  <c r="AL1469" i="1"/>
  <c r="AJ1469" i="1"/>
  <c r="AI1469" i="1"/>
  <c r="AH1469" i="1"/>
  <c r="AG1469" i="1"/>
  <c r="AF1469" i="1"/>
  <c r="AE1469" i="1"/>
  <c r="AD1469" i="1"/>
  <c r="AC1469" i="1"/>
  <c r="AU1468" i="1"/>
  <c r="AT1468" i="1"/>
  <c r="AS1468" i="1"/>
  <c r="AP1468" i="1"/>
  <c r="AO1468" i="1"/>
  <c r="AN1468" i="1"/>
  <c r="AM1468" i="1"/>
  <c r="AR1468" i="1" s="1"/>
  <c r="AL1468" i="1"/>
  <c r="AJ1468" i="1"/>
  <c r="AI1468" i="1"/>
  <c r="AH1468" i="1"/>
  <c r="AG1468" i="1"/>
  <c r="AF1468" i="1"/>
  <c r="AE1468" i="1"/>
  <c r="AD1468" i="1"/>
  <c r="AC1468" i="1"/>
  <c r="AU1467" i="1"/>
  <c r="AT1467" i="1"/>
  <c r="AS1467" i="1"/>
  <c r="AN1467" i="1"/>
  <c r="AM1467" i="1"/>
  <c r="AP1467" i="1" s="1"/>
  <c r="AL1467" i="1"/>
  <c r="AJ1467" i="1"/>
  <c r="AI1467" i="1"/>
  <c r="AH1467" i="1"/>
  <c r="AG1467" i="1"/>
  <c r="AF1467" i="1"/>
  <c r="AE1467" i="1"/>
  <c r="AD1467" i="1"/>
  <c r="AC1467" i="1"/>
  <c r="AU1466" i="1"/>
  <c r="AT1466" i="1"/>
  <c r="AS1466" i="1"/>
  <c r="AN1466" i="1"/>
  <c r="AM1466" i="1"/>
  <c r="AR1466" i="1" s="1"/>
  <c r="AL1466" i="1"/>
  <c r="AJ1466" i="1"/>
  <c r="AI1466" i="1"/>
  <c r="AH1466" i="1"/>
  <c r="AG1466" i="1"/>
  <c r="AF1466" i="1"/>
  <c r="AE1466" i="1"/>
  <c r="AD1466" i="1"/>
  <c r="AC1466" i="1"/>
  <c r="AU1465" i="1"/>
  <c r="AT1465" i="1"/>
  <c r="AS1465" i="1"/>
  <c r="AQ1465" i="1"/>
  <c r="AO1465" i="1"/>
  <c r="AN1465" i="1"/>
  <c r="AM1465" i="1"/>
  <c r="AP1465" i="1" s="1"/>
  <c r="AL1465" i="1"/>
  <c r="AJ1465" i="1"/>
  <c r="AI1465" i="1"/>
  <c r="AH1465" i="1"/>
  <c r="AG1465" i="1"/>
  <c r="AF1465" i="1"/>
  <c r="AE1465" i="1"/>
  <c r="AD1465" i="1"/>
  <c r="AC1465" i="1"/>
  <c r="AU1464" i="1"/>
  <c r="AT1464" i="1"/>
  <c r="AS1464" i="1"/>
  <c r="AP1464" i="1"/>
  <c r="AO1464" i="1"/>
  <c r="AN1464" i="1"/>
  <c r="AM1464" i="1"/>
  <c r="AR1464" i="1" s="1"/>
  <c r="AL1464" i="1"/>
  <c r="AJ1464" i="1"/>
  <c r="AI1464" i="1"/>
  <c r="AH1464" i="1"/>
  <c r="AG1464" i="1"/>
  <c r="AF1464" i="1"/>
  <c r="AE1464" i="1"/>
  <c r="AD1464" i="1"/>
  <c r="AC1464" i="1"/>
  <c r="AU1463" i="1"/>
  <c r="AT1463" i="1"/>
  <c r="AS1463" i="1"/>
  <c r="AN1463" i="1"/>
  <c r="AM1463" i="1"/>
  <c r="AP1463" i="1" s="1"/>
  <c r="AL1463" i="1"/>
  <c r="AJ1463" i="1"/>
  <c r="AI1463" i="1"/>
  <c r="AH1463" i="1"/>
  <c r="AG1463" i="1"/>
  <c r="AF1463" i="1"/>
  <c r="AE1463" i="1"/>
  <c r="AD1463" i="1"/>
  <c r="AC1463" i="1"/>
  <c r="AU1462" i="1"/>
  <c r="AT1462" i="1"/>
  <c r="AS1462" i="1"/>
  <c r="AR1462" i="1"/>
  <c r="AP1462" i="1"/>
  <c r="AO1462" i="1"/>
  <c r="AN1462" i="1"/>
  <c r="AM1462" i="1"/>
  <c r="AQ1462" i="1" s="1"/>
  <c r="AL1462" i="1"/>
  <c r="AJ1462" i="1"/>
  <c r="AI1462" i="1"/>
  <c r="AH1462" i="1"/>
  <c r="AG1462" i="1"/>
  <c r="AF1462" i="1"/>
  <c r="AE1462" i="1"/>
  <c r="AD1462" i="1"/>
  <c r="AC1462" i="1"/>
  <c r="AU1461" i="1"/>
  <c r="AT1461" i="1"/>
  <c r="AS1461" i="1"/>
  <c r="AN1461" i="1"/>
  <c r="AM1461" i="1"/>
  <c r="AP1461" i="1" s="1"/>
  <c r="AL1461" i="1"/>
  <c r="AJ1461" i="1"/>
  <c r="AI1461" i="1"/>
  <c r="AH1461" i="1"/>
  <c r="AG1461" i="1"/>
  <c r="AF1461" i="1"/>
  <c r="AE1461" i="1"/>
  <c r="AD1461" i="1"/>
  <c r="AC1461" i="1"/>
  <c r="AU1460" i="1"/>
  <c r="AT1460" i="1"/>
  <c r="AS1460" i="1"/>
  <c r="AR1460" i="1"/>
  <c r="AP1460" i="1"/>
  <c r="AO1460" i="1"/>
  <c r="AN1460" i="1"/>
  <c r="AM1460" i="1"/>
  <c r="AQ1460" i="1" s="1"/>
  <c r="AL1460" i="1"/>
  <c r="AJ1460" i="1"/>
  <c r="AI1460" i="1"/>
  <c r="AH1460" i="1"/>
  <c r="AG1460" i="1"/>
  <c r="AF1460" i="1"/>
  <c r="AE1460" i="1"/>
  <c r="AD1460" i="1"/>
  <c r="AC1460" i="1"/>
  <c r="AU1459" i="1"/>
  <c r="AT1459" i="1"/>
  <c r="AS1459" i="1"/>
  <c r="AN1459" i="1"/>
  <c r="AM1459" i="1"/>
  <c r="AP1459" i="1" s="1"/>
  <c r="AL1459" i="1"/>
  <c r="AJ1459" i="1"/>
  <c r="AI1459" i="1"/>
  <c r="AH1459" i="1"/>
  <c r="AG1459" i="1"/>
  <c r="AF1459" i="1"/>
  <c r="AE1459" i="1"/>
  <c r="AD1459" i="1"/>
  <c r="AC1459" i="1"/>
  <c r="AU1458" i="1"/>
  <c r="AT1458" i="1"/>
  <c r="AS1458" i="1"/>
  <c r="AR1458" i="1"/>
  <c r="AP1458" i="1"/>
  <c r="AO1458" i="1"/>
  <c r="AN1458" i="1"/>
  <c r="AM1458" i="1"/>
  <c r="AQ1458" i="1" s="1"/>
  <c r="AL1458" i="1"/>
  <c r="AJ1458" i="1"/>
  <c r="AI1458" i="1"/>
  <c r="AH1458" i="1"/>
  <c r="AG1458" i="1"/>
  <c r="AF1458" i="1"/>
  <c r="AE1458" i="1"/>
  <c r="AD1458" i="1"/>
  <c r="AC1458" i="1"/>
  <c r="AU1457" i="1"/>
  <c r="AT1457" i="1"/>
  <c r="AS1457" i="1"/>
  <c r="AN1457" i="1"/>
  <c r="AM1457" i="1"/>
  <c r="AP1457" i="1" s="1"/>
  <c r="AL1457" i="1"/>
  <c r="AJ1457" i="1"/>
  <c r="AI1457" i="1"/>
  <c r="AH1457" i="1"/>
  <c r="AG1457" i="1"/>
  <c r="AF1457" i="1"/>
  <c r="AE1457" i="1"/>
  <c r="AD1457" i="1"/>
  <c r="AC1457" i="1"/>
  <c r="AU1456" i="1"/>
  <c r="AT1456" i="1"/>
  <c r="AS1456" i="1"/>
  <c r="AR1456" i="1"/>
  <c r="AP1456" i="1"/>
  <c r="AO1456" i="1"/>
  <c r="AN1456" i="1"/>
  <c r="AM1456" i="1"/>
  <c r="AQ1456" i="1" s="1"/>
  <c r="AL1456" i="1"/>
  <c r="AJ1456" i="1"/>
  <c r="AI1456" i="1"/>
  <c r="AH1456" i="1"/>
  <c r="AG1456" i="1"/>
  <c r="AF1456" i="1"/>
  <c r="AE1456" i="1"/>
  <c r="AD1456" i="1"/>
  <c r="AC1456" i="1"/>
  <c r="AU1455" i="1"/>
  <c r="AT1455" i="1"/>
  <c r="AS1455" i="1"/>
  <c r="AN1455" i="1"/>
  <c r="AM1455" i="1"/>
  <c r="AP1455" i="1" s="1"/>
  <c r="AL1455" i="1"/>
  <c r="AJ1455" i="1"/>
  <c r="AI1455" i="1"/>
  <c r="AH1455" i="1"/>
  <c r="AG1455" i="1"/>
  <c r="AF1455" i="1"/>
  <c r="AE1455" i="1"/>
  <c r="AD1455" i="1"/>
  <c r="AC1455" i="1"/>
  <c r="AU1454" i="1"/>
  <c r="AT1454" i="1"/>
  <c r="AS1454" i="1"/>
  <c r="AR1454" i="1"/>
  <c r="AP1454" i="1"/>
  <c r="AO1454" i="1"/>
  <c r="AN1454" i="1"/>
  <c r="AM1454" i="1"/>
  <c r="AQ1454" i="1" s="1"/>
  <c r="AL1454" i="1"/>
  <c r="AJ1454" i="1"/>
  <c r="AI1454" i="1"/>
  <c r="AH1454" i="1"/>
  <c r="AG1454" i="1"/>
  <c r="AF1454" i="1"/>
  <c r="AE1454" i="1"/>
  <c r="AD1454" i="1"/>
  <c r="AC1454" i="1"/>
  <c r="AU1453" i="1"/>
  <c r="AT1453" i="1"/>
  <c r="AS1453" i="1"/>
  <c r="AN1453" i="1"/>
  <c r="AM1453" i="1"/>
  <c r="AP1453" i="1" s="1"/>
  <c r="AL1453" i="1"/>
  <c r="AJ1453" i="1"/>
  <c r="AI1453" i="1"/>
  <c r="AH1453" i="1"/>
  <c r="AG1453" i="1"/>
  <c r="AF1453" i="1"/>
  <c r="AE1453" i="1"/>
  <c r="AD1453" i="1"/>
  <c r="AC1453" i="1"/>
  <c r="AU1452" i="1"/>
  <c r="AT1452" i="1"/>
  <c r="AS1452" i="1"/>
  <c r="AR1452" i="1"/>
  <c r="AP1452" i="1"/>
  <c r="AO1452" i="1"/>
  <c r="AN1452" i="1"/>
  <c r="AM1452" i="1"/>
  <c r="AQ1452" i="1" s="1"/>
  <c r="AL1452" i="1"/>
  <c r="AJ1452" i="1"/>
  <c r="AI1452" i="1"/>
  <c r="AH1452" i="1"/>
  <c r="AG1452" i="1"/>
  <c r="AF1452" i="1"/>
  <c r="AE1452" i="1"/>
  <c r="AD1452" i="1"/>
  <c r="AC1452" i="1"/>
  <c r="AU1451" i="1"/>
  <c r="AT1451" i="1"/>
  <c r="AS1451" i="1"/>
  <c r="AN1451" i="1"/>
  <c r="AM1451" i="1"/>
  <c r="AP1451" i="1" s="1"/>
  <c r="AL1451" i="1"/>
  <c r="AJ1451" i="1"/>
  <c r="AI1451" i="1"/>
  <c r="AH1451" i="1"/>
  <c r="AG1451" i="1"/>
  <c r="AF1451" i="1"/>
  <c r="AE1451" i="1"/>
  <c r="AD1451" i="1"/>
  <c r="AC1451" i="1"/>
  <c r="AU1450" i="1"/>
  <c r="AT1450" i="1"/>
  <c r="AS1450" i="1"/>
  <c r="AR1450" i="1"/>
  <c r="AP1450" i="1"/>
  <c r="AO1450" i="1"/>
  <c r="AN1450" i="1"/>
  <c r="AM1450" i="1"/>
  <c r="AQ1450" i="1" s="1"/>
  <c r="AL1450" i="1"/>
  <c r="AJ1450" i="1"/>
  <c r="AI1450" i="1"/>
  <c r="AH1450" i="1"/>
  <c r="AG1450" i="1"/>
  <c r="AF1450" i="1"/>
  <c r="AE1450" i="1"/>
  <c r="AD1450" i="1"/>
  <c r="AC1450" i="1"/>
  <c r="AU1449" i="1"/>
  <c r="AT1449" i="1"/>
  <c r="AS1449" i="1"/>
  <c r="AN1449" i="1"/>
  <c r="AM1449" i="1"/>
  <c r="AP1449" i="1" s="1"/>
  <c r="AL1449" i="1"/>
  <c r="AJ1449" i="1"/>
  <c r="AI1449" i="1"/>
  <c r="AH1449" i="1"/>
  <c r="AG1449" i="1"/>
  <c r="AF1449" i="1"/>
  <c r="AE1449" i="1"/>
  <c r="AD1449" i="1"/>
  <c r="AC1449" i="1"/>
  <c r="AU1448" i="1"/>
  <c r="AT1448" i="1"/>
  <c r="AS1448" i="1"/>
  <c r="AR1448" i="1"/>
  <c r="AP1448" i="1"/>
  <c r="AO1448" i="1"/>
  <c r="AN1448" i="1"/>
  <c r="AM1448" i="1"/>
  <c r="AQ1448" i="1" s="1"/>
  <c r="AL1448" i="1"/>
  <c r="AJ1448" i="1"/>
  <c r="AI1448" i="1"/>
  <c r="AH1448" i="1"/>
  <c r="AG1448" i="1"/>
  <c r="AF1448" i="1"/>
  <c r="AE1448" i="1"/>
  <c r="AD1448" i="1"/>
  <c r="AC1448" i="1"/>
  <c r="AU1447" i="1"/>
  <c r="AT1447" i="1"/>
  <c r="AS1447" i="1"/>
  <c r="AN1447" i="1"/>
  <c r="AM1447" i="1"/>
  <c r="AP1447" i="1" s="1"/>
  <c r="AL1447" i="1"/>
  <c r="AJ1447" i="1"/>
  <c r="AI1447" i="1"/>
  <c r="AH1447" i="1"/>
  <c r="AG1447" i="1"/>
  <c r="AF1447" i="1"/>
  <c r="AE1447" i="1"/>
  <c r="AD1447" i="1"/>
  <c r="AC1447" i="1"/>
  <c r="AU1446" i="1"/>
  <c r="AT1446" i="1"/>
  <c r="AS1446" i="1"/>
  <c r="AR1446" i="1"/>
  <c r="AP1446" i="1"/>
  <c r="AO1446" i="1"/>
  <c r="AN1446" i="1"/>
  <c r="AM1446" i="1"/>
  <c r="AQ1446" i="1" s="1"/>
  <c r="AL1446" i="1"/>
  <c r="AJ1446" i="1"/>
  <c r="AI1446" i="1"/>
  <c r="AH1446" i="1"/>
  <c r="AG1446" i="1"/>
  <c r="AF1446" i="1"/>
  <c r="AE1446" i="1"/>
  <c r="AD1446" i="1"/>
  <c r="AC1446" i="1"/>
  <c r="AU1445" i="1"/>
  <c r="AT1445" i="1"/>
  <c r="AS1445" i="1"/>
  <c r="AN1445" i="1"/>
  <c r="AM1445" i="1"/>
  <c r="AP1445" i="1" s="1"/>
  <c r="AL1445" i="1"/>
  <c r="AJ1445" i="1"/>
  <c r="AI1445" i="1"/>
  <c r="AH1445" i="1"/>
  <c r="AG1445" i="1"/>
  <c r="AF1445" i="1"/>
  <c r="AE1445" i="1"/>
  <c r="AD1445" i="1"/>
  <c r="AC1445" i="1"/>
  <c r="AU1444" i="1"/>
  <c r="AT1444" i="1"/>
  <c r="AS1444" i="1"/>
  <c r="AR1444" i="1"/>
  <c r="AP1444" i="1"/>
  <c r="AO1444" i="1"/>
  <c r="AN1444" i="1"/>
  <c r="AM1444" i="1"/>
  <c r="AQ1444" i="1" s="1"/>
  <c r="AL1444" i="1"/>
  <c r="AJ1444" i="1"/>
  <c r="AI1444" i="1"/>
  <c r="AH1444" i="1"/>
  <c r="AG1444" i="1"/>
  <c r="AF1444" i="1"/>
  <c r="AE1444" i="1"/>
  <c r="AD1444" i="1"/>
  <c r="AC1444" i="1"/>
  <c r="AU1443" i="1"/>
  <c r="AT1443" i="1"/>
  <c r="AS1443" i="1"/>
  <c r="AN1443" i="1"/>
  <c r="AM1443" i="1"/>
  <c r="AP1443" i="1" s="1"/>
  <c r="AL1443" i="1"/>
  <c r="AJ1443" i="1"/>
  <c r="AI1443" i="1"/>
  <c r="AH1443" i="1"/>
  <c r="AG1443" i="1"/>
  <c r="AF1443" i="1"/>
  <c r="AE1443" i="1"/>
  <c r="AD1443" i="1"/>
  <c r="AC1443" i="1"/>
  <c r="AU1442" i="1"/>
  <c r="AT1442" i="1"/>
  <c r="AS1442" i="1"/>
  <c r="AR1442" i="1"/>
  <c r="AP1442" i="1"/>
  <c r="AO1442" i="1"/>
  <c r="AN1442" i="1"/>
  <c r="AM1442" i="1"/>
  <c r="AQ1442" i="1" s="1"/>
  <c r="AL1442" i="1"/>
  <c r="AJ1442" i="1"/>
  <c r="AI1442" i="1"/>
  <c r="AH1442" i="1"/>
  <c r="AG1442" i="1"/>
  <c r="AF1442" i="1"/>
  <c r="AE1442" i="1"/>
  <c r="AD1442" i="1"/>
  <c r="AC1442" i="1"/>
  <c r="AU1441" i="1"/>
  <c r="AT1441" i="1"/>
  <c r="AS1441" i="1"/>
  <c r="AN1441" i="1"/>
  <c r="AM1441" i="1"/>
  <c r="AP1441" i="1" s="1"/>
  <c r="AL1441" i="1"/>
  <c r="AJ1441" i="1"/>
  <c r="AI1441" i="1"/>
  <c r="AH1441" i="1"/>
  <c r="AG1441" i="1"/>
  <c r="AF1441" i="1"/>
  <c r="AE1441" i="1"/>
  <c r="AD1441" i="1"/>
  <c r="AC1441" i="1"/>
  <c r="AU1440" i="1"/>
  <c r="AT1440" i="1"/>
  <c r="AS1440" i="1"/>
  <c r="AR1440" i="1"/>
  <c r="AP1440" i="1"/>
  <c r="AO1440" i="1"/>
  <c r="AN1440" i="1"/>
  <c r="AM1440" i="1"/>
  <c r="AQ1440" i="1" s="1"/>
  <c r="AL1440" i="1"/>
  <c r="AJ1440" i="1"/>
  <c r="AI1440" i="1"/>
  <c r="AH1440" i="1"/>
  <c r="AG1440" i="1"/>
  <c r="AF1440" i="1"/>
  <c r="AE1440" i="1"/>
  <c r="AD1440" i="1"/>
  <c r="AC1440" i="1"/>
  <c r="AU1439" i="1"/>
  <c r="AT1439" i="1"/>
  <c r="AS1439" i="1"/>
  <c r="AN1439" i="1"/>
  <c r="AM1439" i="1"/>
  <c r="AP1439" i="1" s="1"/>
  <c r="AL1439" i="1"/>
  <c r="AJ1439" i="1"/>
  <c r="AI1439" i="1"/>
  <c r="AH1439" i="1"/>
  <c r="AG1439" i="1"/>
  <c r="AF1439" i="1"/>
  <c r="AE1439" i="1"/>
  <c r="AD1439" i="1"/>
  <c r="AC1439" i="1"/>
  <c r="AU1438" i="1"/>
  <c r="AT1438" i="1"/>
  <c r="AS1438" i="1"/>
  <c r="AR1438" i="1"/>
  <c r="AP1438" i="1"/>
  <c r="AO1438" i="1"/>
  <c r="AN1438" i="1"/>
  <c r="AM1438" i="1"/>
  <c r="AQ1438" i="1" s="1"/>
  <c r="AL1438" i="1"/>
  <c r="AJ1438" i="1"/>
  <c r="AI1438" i="1"/>
  <c r="AH1438" i="1"/>
  <c r="AG1438" i="1"/>
  <c r="AF1438" i="1"/>
  <c r="AE1438" i="1"/>
  <c r="AD1438" i="1"/>
  <c r="AC1438" i="1"/>
  <c r="AU1437" i="1"/>
  <c r="AT1437" i="1"/>
  <c r="AS1437" i="1"/>
  <c r="AN1437" i="1"/>
  <c r="AM1437" i="1"/>
  <c r="AP1437" i="1" s="1"/>
  <c r="AL1437" i="1"/>
  <c r="AJ1437" i="1"/>
  <c r="AI1437" i="1"/>
  <c r="AH1437" i="1"/>
  <c r="AG1437" i="1"/>
  <c r="AF1437" i="1"/>
  <c r="AE1437" i="1"/>
  <c r="AD1437" i="1"/>
  <c r="AC1437" i="1"/>
  <c r="AU1436" i="1"/>
  <c r="AT1436" i="1"/>
  <c r="AS1436" i="1"/>
  <c r="AR1436" i="1"/>
  <c r="AP1436" i="1"/>
  <c r="AO1436" i="1"/>
  <c r="AN1436" i="1"/>
  <c r="AM1436" i="1"/>
  <c r="AQ1436" i="1" s="1"/>
  <c r="AL1436" i="1"/>
  <c r="AJ1436" i="1"/>
  <c r="AI1436" i="1"/>
  <c r="AH1436" i="1"/>
  <c r="AG1436" i="1"/>
  <c r="AF1436" i="1"/>
  <c r="AE1436" i="1"/>
  <c r="AD1436" i="1"/>
  <c r="AC1436" i="1"/>
  <c r="AU1435" i="1"/>
  <c r="AT1435" i="1"/>
  <c r="AS1435" i="1"/>
  <c r="AN1435" i="1"/>
  <c r="AM1435" i="1"/>
  <c r="AP1435" i="1" s="1"/>
  <c r="AL1435" i="1"/>
  <c r="AJ1435" i="1"/>
  <c r="AI1435" i="1"/>
  <c r="AH1435" i="1"/>
  <c r="AG1435" i="1"/>
  <c r="AF1435" i="1"/>
  <c r="AE1435" i="1"/>
  <c r="AD1435" i="1"/>
  <c r="AC1435" i="1"/>
  <c r="AU1434" i="1"/>
  <c r="AT1434" i="1"/>
  <c r="AS1434" i="1"/>
  <c r="AR1434" i="1"/>
  <c r="AP1434" i="1"/>
  <c r="AO1434" i="1"/>
  <c r="AN1434" i="1"/>
  <c r="AM1434" i="1"/>
  <c r="AQ1434" i="1" s="1"/>
  <c r="AL1434" i="1"/>
  <c r="AJ1434" i="1"/>
  <c r="AI1434" i="1"/>
  <c r="AH1434" i="1"/>
  <c r="AG1434" i="1"/>
  <c r="AF1434" i="1"/>
  <c r="AE1434" i="1"/>
  <c r="AD1434" i="1"/>
  <c r="AC1434" i="1"/>
  <c r="AU1433" i="1"/>
  <c r="AT1433" i="1"/>
  <c r="AS1433" i="1"/>
  <c r="AN1433" i="1"/>
  <c r="AM1433" i="1"/>
  <c r="AP1433" i="1" s="1"/>
  <c r="AL1433" i="1"/>
  <c r="AJ1433" i="1"/>
  <c r="AI1433" i="1"/>
  <c r="AH1433" i="1"/>
  <c r="AG1433" i="1"/>
  <c r="AF1433" i="1"/>
  <c r="AE1433" i="1"/>
  <c r="AD1433" i="1"/>
  <c r="AC1433" i="1"/>
  <c r="AU1432" i="1"/>
  <c r="AT1432" i="1"/>
  <c r="AS1432" i="1"/>
  <c r="AR1432" i="1"/>
  <c r="AP1432" i="1"/>
  <c r="AO1432" i="1"/>
  <c r="AN1432" i="1"/>
  <c r="AM1432" i="1"/>
  <c r="AQ1432" i="1" s="1"/>
  <c r="AL1432" i="1"/>
  <c r="AJ1432" i="1"/>
  <c r="AI1432" i="1"/>
  <c r="AH1432" i="1"/>
  <c r="AG1432" i="1"/>
  <c r="AF1432" i="1"/>
  <c r="AE1432" i="1"/>
  <c r="AD1432" i="1"/>
  <c r="AC1432" i="1"/>
  <c r="AU1431" i="1"/>
  <c r="AT1431" i="1"/>
  <c r="AS1431" i="1"/>
  <c r="AN1431" i="1"/>
  <c r="AM1431" i="1"/>
  <c r="AP1431" i="1" s="1"/>
  <c r="AL1431" i="1"/>
  <c r="AJ1431" i="1"/>
  <c r="AI1431" i="1"/>
  <c r="AH1431" i="1"/>
  <c r="AG1431" i="1"/>
  <c r="AF1431" i="1"/>
  <c r="AE1431" i="1"/>
  <c r="AD1431" i="1"/>
  <c r="AC1431" i="1"/>
  <c r="AU1430" i="1"/>
  <c r="AT1430" i="1"/>
  <c r="AS1430" i="1"/>
  <c r="AR1430" i="1"/>
  <c r="AP1430" i="1"/>
  <c r="AO1430" i="1"/>
  <c r="AN1430" i="1"/>
  <c r="AM1430" i="1"/>
  <c r="AQ1430" i="1" s="1"/>
  <c r="AL1430" i="1"/>
  <c r="AJ1430" i="1"/>
  <c r="AI1430" i="1"/>
  <c r="AH1430" i="1"/>
  <c r="AG1430" i="1"/>
  <c r="AF1430" i="1"/>
  <c r="AE1430" i="1"/>
  <c r="AD1430" i="1"/>
  <c r="AC1430" i="1"/>
  <c r="AU1429" i="1"/>
  <c r="AT1429" i="1"/>
  <c r="AS1429" i="1"/>
  <c r="AN1429" i="1"/>
  <c r="AM1429" i="1"/>
  <c r="AP1429" i="1" s="1"/>
  <c r="AL1429" i="1"/>
  <c r="AJ1429" i="1"/>
  <c r="AI1429" i="1"/>
  <c r="AH1429" i="1"/>
  <c r="AG1429" i="1"/>
  <c r="AF1429" i="1"/>
  <c r="AE1429" i="1"/>
  <c r="AD1429" i="1"/>
  <c r="AC1429" i="1"/>
  <c r="AU1428" i="1"/>
  <c r="AT1428" i="1"/>
  <c r="AS1428" i="1"/>
  <c r="AR1428" i="1"/>
  <c r="AP1428" i="1"/>
  <c r="AO1428" i="1"/>
  <c r="AN1428" i="1"/>
  <c r="AM1428" i="1"/>
  <c r="AQ1428" i="1" s="1"/>
  <c r="AL1428" i="1"/>
  <c r="AJ1428" i="1"/>
  <c r="AI1428" i="1"/>
  <c r="AH1428" i="1"/>
  <c r="AG1428" i="1"/>
  <c r="AF1428" i="1"/>
  <c r="AE1428" i="1"/>
  <c r="AD1428" i="1"/>
  <c r="AC1428" i="1"/>
  <c r="AU1427" i="1"/>
  <c r="AT1427" i="1"/>
  <c r="AS1427" i="1"/>
  <c r="AN1427" i="1"/>
  <c r="AM1427" i="1"/>
  <c r="AP1427" i="1" s="1"/>
  <c r="AL1427" i="1"/>
  <c r="AJ1427" i="1"/>
  <c r="AI1427" i="1"/>
  <c r="AH1427" i="1"/>
  <c r="AG1427" i="1"/>
  <c r="AF1427" i="1"/>
  <c r="AE1427" i="1"/>
  <c r="AD1427" i="1"/>
  <c r="AC1427" i="1"/>
  <c r="AU1426" i="1"/>
  <c r="AT1426" i="1"/>
  <c r="AS1426" i="1"/>
  <c r="AR1426" i="1"/>
  <c r="AP1426" i="1"/>
  <c r="AO1426" i="1"/>
  <c r="AN1426" i="1"/>
  <c r="AM1426" i="1"/>
  <c r="AQ1426" i="1" s="1"/>
  <c r="AL1426" i="1"/>
  <c r="AJ1426" i="1"/>
  <c r="AI1426" i="1"/>
  <c r="AH1426" i="1"/>
  <c r="AG1426" i="1"/>
  <c r="AF1426" i="1"/>
  <c r="AE1426" i="1"/>
  <c r="AD1426" i="1"/>
  <c r="AC1426" i="1"/>
  <c r="AU1425" i="1"/>
  <c r="AT1425" i="1"/>
  <c r="AS1425" i="1"/>
  <c r="AN1425" i="1"/>
  <c r="AM1425" i="1"/>
  <c r="AP1425" i="1" s="1"/>
  <c r="AL1425" i="1"/>
  <c r="AJ1425" i="1"/>
  <c r="AI1425" i="1"/>
  <c r="AH1425" i="1"/>
  <c r="AG1425" i="1"/>
  <c r="AF1425" i="1"/>
  <c r="AE1425" i="1"/>
  <c r="AD1425" i="1"/>
  <c r="AC1425" i="1"/>
  <c r="AU1424" i="1"/>
  <c r="AT1424" i="1"/>
  <c r="AS1424" i="1"/>
  <c r="AR1424" i="1"/>
  <c r="AP1424" i="1"/>
  <c r="AO1424" i="1"/>
  <c r="AN1424" i="1"/>
  <c r="AM1424" i="1"/>
  <c r="AQ1424" i="1" s="1"/>
  <c r="AL1424" i="1"/>
  <c r="AJ1424" i="1"/>
  <c r="AI1424" i="1"/>
  <c r="AH1424" i="1"/>
  <c r="AG1424" i="1"/>
  <c r="AF1424" i="1"/>
  <c r="AE1424" i="1"/>
  <c r="AD1424" i="1"/>
  <c r="AC1424" i="1"/>
  <c r="AU1423" i="1"/>
  <c r="AT1423" i="1"/>
  <c r="AS1423" i="1"/>
  <c r="AN1423" i="1"/>
  <c r="AM1423" i="1"/>
  <c r="AP1423" i="1" s="1"/>
  <c r="AL1423" i="1"/>
  <c r="AJ1423" i="1"/>
  <c r="AI1423" i="1"/>
  <c r="AH1423" i="1"/>
  <c r="AG1423" i="1"/>
  <c r="AF1423" i="1"/>
  <c r="AE1423" i="1"/>
  <c r="AD1423" i="1"/>
  <c r="AC1423" i="1"/>
  <c r="AU1422" i="1"/>
  <c r="AT1422" i="1"/>
  <c r="AS1422" i="1"/>
  <c r="AR1422" i="1"/>
  <c r="AP1422" i="1"/>
  <c r="AO1422" i="1"/>
  <c r="AN1422" i="1"/>
  <c r="AM1422" i="1"/>
  <c r="AQ1422" i="1" s="1"/>
  <c r="AL1422" i="1"/>
  <c r="AJ1422" i="1"/>
  <c r="AI1422" i="1"/>
  <c r="AH1422" i="1"/>
  <c r="AG1422" i="1"/>
  <c r="AF1422" i="1"/>
  <c r="AE1422" i="1"/>
  <c r="AD1422" i="1"/>
  <c r="AC1422" i="1"/>
  <c r="AU1421" i="1"/>
  <c r="AT1421" i="1"/>
  <c r="AS1421" i="1"/>
  <c r="AN1421" i="1"/>
  <c r="AM1421" i="1"/>
  <c r="AP1421" i="1" s="1"/>
  <c r="AL1421" i="1"/>
  <c r="AJ1421" i="1"/>
  <c r="AI1421" i="1"/>
  <c r="AH1421" i="1"/>
  <c r="AG1421" i="1"/>
  <c r="AF1421" i="1"/>
  <c r="AE1421" i="1"/>
  <c r="AD1421" i="1"/>
  <c r="AC1421" i="1"/>
  <c r="AU1420" i="1"/>
  <c r="AT1420" i="1"/>
  <c r="AS1420" i="1"/>
  <c r="AR1420" i="1"/>
  <c r="AP1420" i="1"/>
  <c r="AO1420" i="1"/>
  <c r="AN1420" i="1"/>
  <c r="AM1420" i="1"/>
  <c r="AQ1420" i="1" s="1"/>
  <c r="AL1420" i="1"/>
  <c r="AJ1420" i="1"/>
  <c r="AI1420" i="1"/>
  <c r="AH1420" i="1"/>
  <c r="AG1420" i="1"/>
  <c r="AF1420" i="1"/>
  <c r="AE1420" i="1"/>
  <c r="AD1420" i="1"/>
  <c r="AC1420" i="1"/>
  <c r="AU1419" i="1"/>
  <c r="AT1419" i="1"/>
  <c r="AS1419" i="1"/>
  <c r="AN1419" i="1"/>
  <c r="AM1419" i="1"/>
  <c r="AP1419" i="1" s="1"/>
  <c r="AL1419" i="1"/>
  <c r="AJ1419" i="1"/>
  <c r="AI1419" i="1"/>
  <c r="AH1419" i="1"/>
  <c r="AG1419" i="1"/>
  <c r="AF1419" i="1"/>
  <c r="AE1419" i="1"/>
  <c r="AD1419" i="1"/>
  <c r="AC1419" i="1"/>
  <c r="AU1418" i="1"/>
  <c r="AT1418" i="1"/>
  <c r="AS1418" i="1"/>
  <c r="AR1418" i="1"/>
  <c r="AP1418" i="1"/>
  <c r="AO1418" i="1"/>
  <c r="AN1418" i="1"/>
  <c r="AM1418" i="1"/>
  <c r="AQ1418" i="1" s="1"/>
  <c r="AL1418" i="1"/>
  <c r="AJ1418" i="1"/>
  <c r="AI1418" i="1"/>
  <c r="AH1418" i="1"/>
  <c r="AG1418" i="1"/>
  <c r="AF1418" i="1"/>
  <c r="AE1418" i="1"/>
  <c r="AD1418" i="1"/>
  <c r="AC1418" i="1"/>
  <c r="AU1417" i="1"/>
  <c r="AT1417" i="1"/>
  <c r="AS1417" i="1"/>
  <c r="AN1417" i="1"/>
  <c r="AM1417" i="1"/>
  <c r="AP1417" i="1" s="1"/>
  <c r="AL1417" i="1"/>
  <c r="AJ1417" i="1"/>
  <c r="AI1417" i="1"/>
  <c r="AH1417" i="1"/>
  <c r="AG1417" i="1"/>
  <c r="AF1417" i="1"/>
  <c r="AE1417" i="1"/>
  <c r="AD1417" i="1"/>
  <c r="AC1417" i="1"/>
  <c r="AU1416" i="1"/>
  <c r="AT1416" i="1"/>
  <c r="AS1416" i="1"/>
  <c r="AR1416" i="1"/>
  <c r="AP1416" i="1"/>
  <c r="AO1416" i="1"/>
  <c r="AN1416" i="1"/>
  <c r="AM1416" i="1"/>
  <c r="AQ1416" i="1" s="1"/>
  <c r="AL1416" i="1"/>
  <c r="AJ1416" i="1"/>
  <c r="AI1416" i="1"/>
  <c r="AH1416" i="1"/>
  <c r="AG1416" i="1"/>
  <c r="AF1416" i="1"/>
  <c r="AE1416" i="1"/>
  <c r="AD1416" i="1"/>
  <c r="AC1416" i="1"/>
  <c r="AU1415" i="1"/>
  <c r="AT1415" i="1"/>
  <c r="AS1415" i="1"/>
  <c r="AN1415" i="1"/>
  <c r="AM1415" i="1"/>
  <c r="AP1415" i="1" s="1"/>
  <c r="AL1415" i="1"/>
  <c r="AJ1415" i="1"/>
  <c r="AI1415" i="1"/>
  <c r="AH1415" i="1"/>
  <c r="AG1415" i="1"/>
  <c r="AF1415" i="1"/>
  <c r="AE1415" i="1"/>
  <c r="AD1415" i="1"/>
  <c r="AC1415" i="1"/>
  <c r="AU1414" i="1"/>
  <c r="AT1414" i="1"/>
  <c r="AS1414" i="1"/>
  <c r="AR1414" i="1"/>
  <c r="AP1414" i="1"/>
  <c r="AO1414" i="1"/>
  <c r="AN1414" i="1"/>
  <c r="AM1414" i="1"/>
  <c r="AQ1414" i="1" s="1"/>
  <c r="AL1414" i="1"/>
  <c r="AJ1414" i="1"/>
  <c r="AI1414" i="1"/>
  <c r="AH1414" i="1"/>
  <c r="AG1414" i="1"/>
  <c r="AF1414" i="1"/>
  <c r="AE1414" i="1"/>
  <c r="AD1414" i="1"/>
  <c r="AC1414" i="1"/>
  <c r="AU1413" i="1"/>
  <c r="AT1413" i="1"/>
  <c r="AS1413" i="1"/>
  <c r="AN1413" i="1"/>
  <c r="AM1413" i="1"/>
  <c r="AP1413" i="1" s="1"/>
  <c r="AL1413" i="1"/>
  <c r="AJ1413" i="1"/>
  <c r="AI1413" i="1"/>
  <c r="AH1413" i="1"/>
  <c r="AG1413" i="1"/>
  <c r="AF1413" i="1"/>
  <c r="AE1413" i="1"/>
  <c r="AD1413" i="1"/>
  <c r="AC1413" i="1"/>
  <c r="AU1412" i="1"/>
  <c r="AT1412" i="1"/>
  <c r="AS1412" i="1"/>
  <c r="AR1412" i="1"/>
  <c r="AP1412" i="1"/>
  <c r="AO1412" i="1"/>
  <c r="AN1412" i="1"/>
  <c r="AM1412" i="1"/>
  <c r="AQ1412" i="1" s="1"/>
  <c r="AL1412" i="1"/>
  <c r="AJ1412" i="1"/>
  <c r="AI1412" i="1"/>
  <c r="AH1412" i="1"/>
  <c r="AG1412" i="1"/>
  <c r="AF1412" i="1"/>
  <c r="AE1412" i="1"/>
  <c r="AD1412" i="1"/>
  <c r="AC1412" i="1"/>
  <c r="AU1411" i="1"/>
  <c r="AT1411" i="1"/>
  <c r="AS1411" i="1"/>
  <c r="AN1411" i="1"/>
  <c r="AM1411" i="1"/>
  <c r="AP1411" i="1" s="1"/>
  <c r="AL1411" i="1"/>
  <c r="AJ1411" i="1"/>
  <c r="AI1411" i="1"/>
  <c r="AH1411" i="1"/>
  <c r="AG1411" i="1"/>
  <c r="AF1411" i="1"/>
  <c r="AE1411" i="1"/>
  <c r="AD1411" i="1"/>
  <c r="AC1411" i="1"/>
  <c r="AU1410" i="1"/>
  <c r="AT1410" i="1"/>
  <c r="AS1410" i="1"/>
  <c r="AR1410" i="1"/>
  <c r="AP1410" i="1"/>
  <c r="AO1410" i="1"/>
  <c r="AN1410" i="1"/>
  <c r="AM1410" i="1"/>
  <c r="AQ1410" i="1" s="1"/>
  <c r="AL1410" i="1"/>
  <c r="AJ1410" i="1"/>
  <c r="AI1410" i="1"/>
  <c r="AH1410" i="1"/>
  <c r="AG1410" i="1"/>
  <c r="AF1410" i="1"/>
  <c r="AE1410" i="1"/>
  <c r="AD1410" i="1"/>
  <c r="AC1410" i="1"/>
  <c r="AU1409" i="1"/>
  <c r="AT1409" i="1"/>
  <c r="AS1409" i="1"/>
  <c r="AN1409" i="1"/>
  <c r="AM1409" i="1"/>
  <c r="AP1409" i="1" s="1"/>
  <c r="AL1409" i="1"/>
  <c r="AJ1409" i="1"/>
  <c r="AI1409" i="1"/>
  <c r="AH1409" i="1"/>
  <c r="AG1409" i="1"/>
  <c r="AF1409" i="1"/>
  <c r="AE1409" i="1"/>
  <c r="AD1409" i="1"/>
  <c r="AC1409" i="1"/>
  <c r="AU1408" i="1"/>
  <c r="AT1408" i="1"/>
  <c r="AS1408" i="1"/>
  <c r="AR1408" i="1"/>
  <c r="AP1408" i="1"/>
  <c r="AO1408" i="1"/>
  <c r="AN1408" i="1"/>
  <c r="AM1408" i="1"/>
  <c r="AQ1408" i="1" s="1"/>
  <c r="AL1408" i="1"/>
  <c r="AJ1408" i="1"/>
  <c r="AI1408" i="1"/>
  <c r="AH1408" i="1"/>
  <c r="AG1408" i="1"/>
  <c r="AF1408" i="1"/>
  <c r="AE1408" i="1"/>
  <c r="AD1408" i="1"/>
  <c r="AC1408" i="1"/>
  <c r="AU1407" i="1"/>
  <c r="AT1407" i="1"/>
  <c r="AS1407" i="1"/>
  <c r="AN1407" i="1"/>
  <c r="AM1407" i="1"/>
  <c r="AP1407" i="1" s="1"/>
  <c r="AL1407" i="1"/>
  <c r="AJ1407" i="1"/>
  <c r="AI1407" i="1"/>
  <c r="AH1407" i="1"/>
  <c r="AG1407" i="1"/>
  <c r="AF1407" i="1"/>
  <c r="AE1407" i="1"/>
  <c r="AD1407" i="1"/>
  <c r="AC1407" i="1"/>
  <c r="AU1406" i="1"/>
  <c r="AT1406" i="1"/>
  <c r="AS1406" i="1"/>
  <c r="AR1406" i="1"/>
  <c r="AO1406" i="1"/>
  <c r="AN1406" i="1"/>
  <c r="AM1406" i="1"/>
  <c r="AQ1406" i="1" s="1"/>
  <c r="AL1406" i="1"/>
  <c r="AJ1406" i="1"/>
  <c r="AI1406" i="1"/>
  <c r="AH1406" i="1"/>
  <c r="AG1406" i="1"/>
  <c r="AF1406" i="1"/>
  <c r="AE1406" i="1"/>
  <c r="AD1406" i="1"/>
  <c r="AC1406" i="1"/>
  <c r="AU1405" i="1"/>
  <c r="AT1405" i="1"/>
  <c r="AS1405" i="1"/>
  <c r="AN1405" i="1"/>
  <c r="AM1405" i="1"/>
  <c r="AP1405" i="1" s="1"/>
  <c r="AL1405" i="1"/>
  <c r="AJ1405" i="1"/>
  <c r="AI1405" i="1"/>
  <c r="AH1405" i="1"/>
  <c r="AG1405" i="1"/>
  <c r="AF1405" i="1"/>
  <c r="AE1405" i="1"/>
  <c r="AD1405" i="1"/>
  <c r="AC1405" i="1"/>
  <c r="AU1404" i="1"/>
  <c r="AT1404" i="1"/>
  <c r="AS1404" i="1"/>
  <c r="AR1404" i="1"/>
  <c r="AO1404" i="1"/>
  <c r="AN1404" i="1"/>
  <c r="AM1404" i="1"/>
  <c r="AQ1404" i="1" s="1"/>
  <c r="AL1404" i="1"/>
  <c r="AJ1404" i="1"/>
  <c r="AI1404" i="1"/>
  <c r="AH1404" i="1"/>
  <c r="AG1404" i="1"/>
  <c r="AF1404" i="1"/>
  <c r="AE1404" i="1"/>
  <c r="AD1404" i="1"/>
  <c r="AC1404" i="1"/>
  <c r="AU1403" i="1"/>
  <c r="AT1403" i="1"/>
  <c r="AS1403" i="1"/>
  <c r="AN1403" i="1"/>
  <c r="AM1403" i="1"/>
  <c r="AP1403" i="1" s="1"/>
  <c r="AL1403" i="1"/>
  <c r="AJ1403" i="1"/>
  <c r="AI1403" i="1"/>
  <c r="AH1403" i="1"/>
  <c r="AG1403" i="1"/>
  <c r="AF1403" i="1"/>
  <c r="AE1403" i="1"/>
  <c r="AD1403" i="1"/>
  <c r="AC1403" i="1"/>
  <c r="AU1402" i="1"/>
  <c r="AT1402" i="1"/>
  <c r="AS1402" i="1"/>
  <c r="AR1402" i="1"/>
  <c r="AO1402" i="1"/>
  <c r="AN1402" i="1"/>
  <c r="AM1402" i="1"/>
  <c r="AQ1402" i="1" s="1"/>
  <c r="AL1402" i="1"/>
  <c r="AJ1402" i="1"/>
  <c r="AI1402" i="1"/>
  <c r="AH1402" i="1"/>
  <c r="AG1402" i="1"/>
  <c r="AF1402" i="1"/>
  <c r="AE1402" i="1"/>
  <c r="AD1402" i="1"/>
  <c r="AC1402" i="1"/>
  <c r="AU1401" i="1"/>
  <c r="AT1401" i="1"/>
  <c r="AS1401" i="1"/>
  <c r="AN1401" i="1"/>
  <c r="AM1401" i="1"/>
  <c r="AP1401" i="1" s="1"/>
  <c r="AL1401" i="1"/>
  <c r="AJ1401" i="1"/>
  <c r="AI1401" i="1"/>
  <c r="AH1401" i="1"/>
  <c r="AG1401" i="1"/>
  <c r="AF1401" i="1"/>
  <c r="AE1401" i="1"/>
  <c r="AD1401" i="1"/>
  <c r="AC1401" i="1"/>
  <c r="AU1400" i="1"/>
  <c r="AT1400" i="1"/>
  <c r="AS1400" i="1"/>
  <c r="AR1400" i="1"/>
  <c r="AO1400" i="1"/>
  <c r="AN1400" i="1"/>
  <c r="AM1400" i="1"/>
  <c r="AQ1400" i="1" s="1"/>
  <c r="AL1400" i="1"/>
  <c r="AJ1400" i="1"/>
  <c r="AI1400" i="1"/>
  <c r="AH1400" i="1"/>
  <c r="AG1400" i="1"/>
  <c r="AF1400" i="1"/>
  <c r="AE1400" i="1"/>
  <c r="AD1400" i="1"/>
  <c r="AC1400" i="1"/>
  <c r="AU1399" i="1"/>
  <c r="AT1399" i="1"/>
  <c r="AS1399" i="1"/>
  <c r="AN1399" i="1"/>
  <c r="AM1399" i="1"/>
  <c r="AP1399" i="1" s="1"/>
  <c r="AL1399" i="1"/>
  <c r="AJ1399" i="1"/>
  <c r="AI1399" i="1"/>
  <c r="AH1399" i="1"/>
  <c r="AG1399" i="1"/>
  <c r="AF1399" i="1"/>
  <c r="AE1399" i="1"/>
  <c r="AD1399" i="1"/>
  <c r="AC1399" i="1"/>
  <c r="AU1398" i="1"/>
  <c r="AT1398" i="1"/>
  <c r="AS1398" i="1"/>
  <c r="AR1398" i="1"/>
  <c r="AO1398" i="1"/>
  <c r="AN1398" i="1"/>
  <c r="AM1398" i="1"/>
  <c r="AQ1398" i="1" s="1"/>
  <c r="AL1398" i="1"/>
  <c r="AJ1398" i="1"/>
  <c r="AI1398" i="1"/>
  <c r="AH1398" i="1"/>
  <c r="AG1398" i="1"/>
  <c r="AF1398" i="1"/>
  <c r="AE1398" i="1"/>
  <c r="AD1398" i="1"/>
  <c r="AC1398" i="1"/>
  <c r="AU1397" i="1"/>
  <c r="AT1397" i="1"/>
  <c r="AS1397" i="1"/>
  <c r="AN1397" i="1"/>
  <c r="AM1397" i="1"/>
  <c r="AP1397" i="1" s="1"/>
  <c r="AL1397" i="1"/>
  <c r="AJ1397" i="1"/>
  <c r="AI1397" i="1"/>
  <c r="AH1397" i="1"/>
  <c r="AG1397" i="1"/>
  <c r="AF1397" i="1"/>
  <c r="AE1397" i="1"/>
  <c r="AD1397" i="1"/>
  <c r="AC1397" i="1"/>
  <c r="AU1396" i="1"/>
  <c r="AT1396" i="1"/>
  <c r="AS1396" i="1"/>
  <c r="AR1396" i="1"/>
  <c r="AO1396" i="1"/>
  <c r="AN1396" i="1"/>
  <c r="AM1396" i="1"/>
  <c r="AQ1396" i="1" s="1"/>
  <c r="AL1396" i="1"/>
  <c r="AJ1396" i="1"/>
  <c r="AI1396" i="1"/>
  <c r="AH1396" i="1"/>
  <c r="AG1396" i="1"/>
  <c r="AF1396" i="1"/>
  <c r="AE1396" i="1"/>
  <c r="AD1396" i="1"/>
  <c r="AC1396" i="1"/>
  <c r="AU1395" i="1"/>
  <c r="AT1395" i="1"/>
  <c r="AS1395" i="1"/>
  <c r="AN1395" i="1"/>
  <c r="AM1395" i="1"/>
  <c r="AP1395" i="1" s="1"/>
  <c r="AL1395" i="1"/>
  <c r="AJ1395" i="1"/>
  <c r="AI1395" i="1"/>
  <c r="AH1395" i="1"/>
  <c r="AG1395" i="1"/>
  <c r="AF1395" i="1"/>
  <c r="AE1395" i="1"/>
  <c r="AD1395" i="1"/>
  <c r="AC1395" i="1"/>
  <c r="AU1394" i="1"/>
  <c r="AT1394" i="1"/>
  <c r="AS1394" i="1"/>
  <c r="AR1394" i="1"/>
  <c r="AO1394" i="1"/>
  <c r="AN1394" i="1"/>
  <c r="AM1394" i="1"/>
  <c r="AQ1394" i="1" s="1"/>
  <c r="AL1394" i="1"/>
  <c r="AJ1394" i="1"/>
  <c r="AI1394" i="1"/>
  <c r="AH1394" i="1"/>
  <c r="AG1394" i="1"/>
  <c r="AF1394" i="1"/>
  <c r="AE1394" i="1"/>
  <c r="AD1394" i="1"/>
  <c r="AC1394" i="1"/>
  <c r="AU1393" i="1"/>
  <c r="AT1393" i="1"/>
  <c r="AS1393" i="1"/>
  <c r="AN1393" i="1"/>
  <c r="AM1393" i="1"/>
  <c r="AP1393" i="1" s="1"/>
  <c r="AL1393" i="1"/>
  <c r="AJ1393" i="1"/>
  <c r="AI1393" i="1"/>
  <c r="AH1393" i="1"/>
  <c r="AG1393" i="1"/>
  <c r="AF1393" i="1"/>
  <c r="AE1393" i="1"/>
  <c r="AD1393" i="1"/>
  <c r="AC1393" i="1"/>
  <c r="AU1392" i="1"/>
  <c r="AT1392" i="1"/>
  <c r="AS1392" i="1"/>
  <c r="AR1392" i="1"/>
  <c r="AO1392" i="1"/>
  <c r="AN1392" i="1"/>
  <c r="AM1392" i="1"/>
  <c r="AQ1392" i="1" s="1"/>
  <c r="AL1392" i="1"/>
  <c r="AJ1392" i="1"/>
  <c r="AI1392" i="1"/>
  <c r="AH1392" i="1"/>
  <c r="AG1392" i="1"/>
  <c r="AF1392" i="1"/>
  <c r="AE1392" i="1"/>
  <c r="AD1392" i="1"/>
  <c r="AC1392" i="1"/>
  <c r="AU1391" i="1"/>
  <c r="AT1391" i="1"/>
  <c r="AS1391" i="1"/>
  <c r="AN1391" i="1"/>
  <c r="AM1391" i="1"/>
  <c r="AP1391" i="1" s="1"/>
  <c r="AL1391" i="1"/>
  <c r="AJ1391" i="1"/>
  <c r="AI1391" i="1"/>
  <c r="AH1391" i="1"/>
  <c r="AG1391" i="1"/>
  <c r="AF1391" i="1"/>
  <c r="AE1391" i="1"/>
  <c r="AD1391" i="1"/>
  <c r="AC1391" i="1"/>
  <c r="AU1390" i="1"/>
  <c r="AT1390" i="1"/>
  <c r="AS1390" i="1"/>
  <c r="AR1390" i="1"/>
  <c r="AO1390" i="1"/>
  <c r="AN1390" i="1"/>
  <c r="AM1390" i="1"/>
  <c r="AQ1390" i="1" s="1"/>
  <c r="AL1390" i="1"/>
  <c r="AJ1390" i="1"/>
  <c r="AI1390" i="1"/>
  <c r="AH1390" i="1"/>
  <c r="AG1390" i="1"/>
  <c r="AF1390" i="1"/>
  <c r="AE1390" i="1"/>
  <c r="AD1390" i="1"/>
  <c r="AC1390" i="1"/>
  <c r="AU1389" i="1"/>
  <c r="AT1389" i="1"/>
  <c r="AS1389" i="1"/>
  <c r="AN1389" i="1"/>
  <c r="AM1389" i="1"/>
  <c r="AP1389" i="1" s="1"/>
  <c r="AL1389" i="1"/>
  <c r="AJ1389" i="1"/>
  <c r="AI1389" i="1"/>
  <c r="AH1389" i="1"/>
  <c r="AG1389" i="1"/>
  <c r="AF1389" i="1"/>
  <c r="AE1389" i="1"/>
  <c r="AD1389" i="1"/>
  <c r="AC1389" i="1"/>
  <c r="AU1388" i="1"/>
  <c r="AT1388" i="1"/>
  <c r="AS1388" i="1"/>
  <c r="AR1388" i="1"/>
  <c r="AO1388" i="1"/>
  <c r="AN1388" i="1"/>
  <c r="AM1388" i="1"/>
  <c r="AQ1388" i="1" s="1"/>
  <c r="AL1388" i="1"/>
  <c r="AJ1388" i="1"/>
  <c r="AI1388" i="1"/>
  <c r="AH1388" i="1"/>
  <c r="AG1388" i="1"/>
  <c r="AF1388" i="1"/>
  <c r="AE1388" i="1"/>
  <c r="AD1388" i="1"/>
  <c r="AC1388" i="1"/>
  <c r="AU1387" i="1"/>
  <c r="AT1387" i="1"/>
  <c r="AS1387" i="1"/>
  <c r="AN1387" i="1"/>
  <c r="AM1387" i="1"/>
  <c r="AP1387" i="1" s="1"/>
  <c r="AL1387" i="1"/>
  <c r="AJ1387" i="1"/>
  <c r="AI1387" i="1"/>
  <c r="AH1387" i="1"/>
  <c r="AG1387" i="1"/>
  <c r="AF1387" i="1"/>
  <c r="AE1387" i="1"/>
  <c r="AD1387" i="1"/>
  <c r="AC1387" i="1"/>
  <c r="AU1386" i="1"/>
  <c r="AT1386" i="1"/>
  <c r="AS1386" i="1"/>
  <c r="AR1386" i="1"/>
  <c r="AO1386" i="1"/>
  <c r="AN1386" i="1"/>
  <c r="AM1386" i="1"/>
  <c r="AQ1386" i="1" s="1"/>
  <c r="AL1386" i="1"/>
  <c r="AJ1386" i="1"/>
  <c r="AI1386" i="1"/>
  <c r="AH1386" i="1"/>
  <c r="AG1386" i="1"/>
  <c r="AF1386" i="1"/>
  <c r="AE1386" i="1"/>
  <c r="AD1386" i="1"/>
  <c r="AC1386" i="1"/>
  <c r="AU1385" i="1"/>
  <c r="AT1385" i="1"/>
  <c r="AS1385" i="1"/>
  <c r="AN1385" i="1"/>
  <c r="AM1385" i="1"/>
  <c r="AP1385" i="1" s="1"/>
  <c r="AL1385" i="1"/>
  <c r="AJ1385" i="1"/>
  <c r="AI1385" i="1"/>
  <c r="AH1385" i="1"/>
  <c r="AG1385" i="1"/>
  <c r="AF1385" i="1"/>
  <c r="AE1385" i="1"/>
  <c r="AD1385" i="1"/>
  <c r="AC1385" i="1"/>
  <c r="AU1384" i="1"/>
  <c r="AT1384" i="1"/>
  <c r="AS1384" i="1"/>
  <c r="AR1384" i="1"/>
  <c r="AO1384" i="1"/>
  <c r="AN1384" i="1"/>
  <c r="AM1384" i="1"/>
  <c r="AQ1384" i="1" s="1"/>
  <c r="AL1384" i="1"/>
  <c r="AJ1384" i="1"/>
  <c r="AI1384" i="1"/>
  <c r="AH1384" i="1"/>
  <c r="AG1384" i="1"/>
  <c r="AF1384" i="1"/>
  <c r="AE1384" i="1"/>
  <c r="AD1384" i="1"/>
  <c r="AC1384" i="1"/>
  <c r="AU1383" i="1"/>
  <c r="AT1383" i="1"/>
  <c r="AS1383" i="1"/>
  <c r="AN1383" i="1"/>
  <c r="AM1383" i="1"/>
  <c r="AP1383" i="1" s="1"/>
  <c r="AL1383" i="1"/>
  <c r="AJ1383" i="1"/>
  <c r="AI1383" i="1"/>
  <c r="AH1383" i="1"/>
  <c r="AG1383" i="1"/>
  <c r="AF1383" i="1"/>
  <c r="AE1383" i="1"/>
  <c r="AD1383" i="1"/>
  <c r="AC1383" i="1"/>
  <c r="AU1382" i="1"/>
  <c r="AT1382" i="1"/>
  <c r="AS1382" i="1"/>
  <c r="AR1382" i="1"/>
  <c r="AO1382" i="1"/>
  <c r="AN1382" i="1"/>
  <c r="AM1382" i="1"/>
  <c r="AQ1382" i="1" s="1"/>
  <c r="AL1382" i="1"/>
  <c r="AJ1382" i="1"/>
  <c r="AI1382" i="1"/>
  <c r="AH1382" i="1"/>
  <c r="AG1382" i="1"/>
  <c r="AF1382" i="1"/>
  <c r="AE1382" i="1"/>
  <c r="AD1382" i="1"/>
  <c r="AC1382" i="1"/>
  <c r="AU1381" i="1"/>
  <c r="AT1381" i="1"/>
  <c r="AS1381" i="1"/>
  <c r="AN1381" i="1"/>
  <c r="AM1381" i="1"/>
  <c r="AP1381" i="1" s="1"/>
  <c r="AL1381" i="1"/>
  <c r="AJ1381" i="1"/>
  <c r="AI1381" i="1"/>
  <c r="AH1381" i="1"/>
  <c r="AG1381" i="1"/>
  <c r="AF1381" i="1"/>
  <c r="AE1381" i="1"/>
  <c r="AD1381" i="1"/>
  <c r="AC1381" i="1"/>
  <c r="AU1380" i="1"/>
  <c r="AT1380" i="1"/>
  <c r="AS1380" i="1"/>
  <c r="AR1380" i="1"/>
  <c r="AO1380" i="1"/>
  <c r="AN1380" i="1"/>
  <c r="AM1380" i="1"/>
  <c r="AQ1380" i="1" s="1"/>
  <c r="AL1380" i="1"/>
  <c r="AJ1380" i="1"/>
  <c r="AI1380" i="1"/>
  <c r="AH1380" i="1"/>
  <c r="AG1380" i="1"/>
  <c r="AF1380" i="1"/>
  <c r="AE1380" i="1"/>
  <c r="AD1380" i="1"/>
  <c r="AC1380" i="1"/>
  <c r="AU1379" i="1"/>
  <c r="AT1379" i="1"/>
  <c r="AS1379" i="1"/>
  <c r="AN1379" i="1"/>
  <c r="AM1379" i="1"/>
  <c r="AP1379" i="1" s="1"/>
  <c r="AL1379" i="1"/>
  <c r="AJ1379" i="1"/>
  <c r="AI1379" i="1"/>
  <c r="AH1379" i="1"/>
  <c r="AG1379" i="1"/>
  <c r="AF1379" i="1"/>
  <c r="AE1379" i="1"/>
  <c r="AD1379" i="1"/>
  <c r="AC1379" i="1"/>
  <c r="AU1378" i="1"/>
  <c r="AT1378" i="1"/>
  <c r="AS1378" i="1"/>
  <c r="AR1378" i="1"/>
  <c r="AO1378" i="1"/>
  <c r="AN1378" i="1"/>
  <c r="AM1378" i="1"/>
  <c r="AQ1378" i="1" s="1"/>
  <c r="AL1378" i="1"/>
  <c r="AJ1378" i="1"/>
  <c r="AI1378" i="1"/>
  <c r="AH1378" i="1"/>
  <c r="AG1378" i="1"/>
  <c r="AF1378" i="1"/>
  <c r="AE1378" i="1"/>
  <c r="AD1378" i="1"/>
  <c r="AC1378" i="1"/>
  <c r="AU1377" i="1"/>
  <c r="AT1377" i="1"/>
  <c r="AS1377" i="1"/>
  <c r="AN1377" i="1"/>
  <c r="AM1377" i="1"/>
  <c r="AP1377" i="1" s="1"/>
  <c r="AL1377" i="1"/>
  <c r="AJ1377" i="1"/>
  <c r="AI1377" i="1"/>
  <c r="AH1377" i="1"/>
  <c r="AG1377" i="1"/>
  <c r="AF1377" i="1"/>
  <c r="AE1377" i="1"/>
  <c r="AD1377" i="1"/>
  <c r="AC1377" i="1"/>
  <c r="AU1376" i="1"/>
  <c r="AT1376" i="1"/>
  <c r="AS1376" i="1"/>
  <c r="AR1376" i="1"/>
  <c r="AO1376" i="1"/>
  <c r="AN1376" i="1"/>
  <c r="AM1376" i="1"/>
  <c r="AQ1376" i="1" s="1"/>
  <c r="AL1376" i="1"/>
  <c r="AJ1376" i="1"/>
  <c r="AI1376" i="1"/>
  <c r="AH1376" i="1"/>
  <c r="AG1376" i="1"/>
  <c r="AF1376" i="1"/>
  <c r="AE1376" i="1"/>
  <c r="AD1376" i="1"/>
  <c r="AC1376" i="1"/>
  <c r="AU1375" i="1"/>
  <c r="AT1375" i="1"/>
  <c r="AS1375" i="1"/>
  <c r="AN1375" i="1"/>
  <c r="AM1375" i="1"/>
  <c r="AP1375" i="1" s="1"/>
  <c r="AL1375" i="1"/>
  <c r="AJ1375" i="1"/>
  <c r="AI1375" i="1"/>
  <c r="AH1375" i="1"/>
  <c r="AG1375" i="1"/>
  <c r="AF1375" i="1"/>
  <c r="AE1375" i="1"/>
  <c r="AD1375" i="1"/>
  <c r="AC1375" i="1"/>
  <c r="AU1374" i="1"/>
  <c r="AT1374" i="1"/>
  <c r="AS1374" i="1"/>
  <c r="AR1374" i="1"/>
  <c r="AO1374" i="1"/>
  <c r="AN1374" i="1"/>
  <c r="AM1374" i="1"/>
  <c r="AQ1374" i="1" s="1"/>
  <c r="AL1374" i="1"/>
  <c r="AJ1374" i="1"/>
  <c r="AI1374" i="1"/>
  <c r="AH1374" i="1"/>
  <c r="AG1374" i="1"/>
  <c r="AF1374" i="1"/>
  <c r="AE1374" i="1"/>
  <c r="AD1374" i="1"/>
  <c r="AC1374" i="1"/>
  <c r="AU1373" i="1"/>
  <c r="AT1373" i="1"/>
  <c r="AS1373" i="1"/>
  <c r="AN1373" i="1"/>
  <c r="AM1373" i="1"/>
  <c r="AP1373" i="1" s="1"/>
  <c r="AL1373" i="1"/>
  <c r="AJ1373" i="1"/>
  <c r="AI1373" i="1"/>
  <c r="AH1373" i="1"/>
  <c r="AG1373" i="1"/>
  <c r="AF1373" i="1"/>
  <c r="AE1373" i="1"/>
  <c r="AD1373" i="1"/>
  <c r="AC1373" i="1"/>
  <c r="AU1372" i="1"/>
  <c r="AT1372" i="1"/>
  <c r="AS1372" i="1"/>
  <c r="AR1372" i="1"/>
  <c r="AO1372" i="1"/>
  <c r="AN1372" i="1"/>
  <c r="AM1372" i="1"/>
  <c r="AQ1372" i="1" s="1"/>
  <c r="AL1372" i="1"/>
  <c r="AJ1372" i="1"/>
  <c r="AI1372" i="1"/>
  <c r="AH1372" i="1"/>
  <c r="AG1372" i="1"/>
  <c r="AF1372" i="1"/>
  <c r="AE1372" i="1"/>
  <c r="AD1372" i="1"/>
  <c r="AC1372" i="1"/>
  <c r="AU1371" i="1"/>
  <c r="AT1371" i="1"/>
  <c r="AS1371" i="1"/>
  <c r="AN1371" i="1"/>
  <c r="AM1371" i="1"/>
  <c r="AP1371" i="1" s="1"/>
  <c r="AL1371" i="1"/>
  <c r="AJ1371" i="1"/>
  <c r="AI1371" i="1"/>
  <c r="AH1371" i="1"/>
  <c r="AG1371" i="1"/>
  <c r="AF1371" i="1"/>
  <c r="AE1371" i="1"/>
  <c r="AD1371" i="1"/>
  <c r="AC1371" i="1"/>
  <c r="AU1370" i="1"/>
  <c r="AT1370" i="1"/>
  <c r="AS1370" i="1"/>
  <c r="AR1370" i="1"/>
  <c r="AP1370" i="1"/>
  <c r="AO1370" i="1"/>
  <c r="AN1370" i="1"/>
  <c r="AM1370" i="1"/>
  <c r="AQ1370" i="1" s="1"/>
  <c r="AL1370" i="1"/>
  <c r="AJ1370" i="1"/>
  <c r="AI1370" i="1"/>
  <c r="AH1370" i="1"/>
  <c r="AG1370" i="1"/>
  <c r="AF1370" i="1"/>
  <c r="AE1370" i="1"/>
  <c r="AD1370" i="1"/>
  <c r="AC1370" i="1"/>
  <c r="AU1369" i="1"/>
  <c r="AT1369" i="1"/>
  <c r="AS1369" i="1"/>
  <c r="AN1369" i="1"/>
  <c r="AM1369" i="1"/>
  <c r="AP1369" i="1" s="1"/>
  <c r="AL1369" i="1"/>
  <c r="AJ1369" i="1"/>
  <c r="AI1369" i="1"/>
  <c r="AH1369" i="1"/>
  <c r="AG1369" i="1"/>
  <c r="AF1369" i="1"/>
  <c r="AE1369" i="1"/>
  <c r="AD1369" i="1"/>
  <c r="AC1369" i="1"/>
  <c r="AU1368" i="1"/>
  <c r="AT1368" i="1"/>
  <c r="AS1368" i="1"/>
  <c r="AR1368" i="1"/>
  <c r="AP1368" i="1"/>
  <c r="AO1368" i="1"/>
  <c r="AN1368" i="1"/>
  <c r="AM1368" i="1"/>
  <c r="AQ1368" i="1" s="1"/>
  <c r="AL1368" i="1"/>
  <c r="AJ1368" i="1"/>
  <c r="AI1368" i="1"/>
  <c r="AH1368" i="1"/>
  <c r="AG1368" i="1"/>
  <c r="AF1368" i="1"/>
  <c r="AE1368" i="1"/>
  <c r="AD1368" i="1"/>
  <c r="AC1368" i="1"/>
  <c r="AU1367" i="1"/>
  <c r="AT1367" i="1"/>
  <c r="AS1367" i="1"/>
  <c r="AN1367" i="1"/>
  <c r="AM1367" i="1"/>
  <c r="AP1367" i="1" s="1"/>
  <c r="AL1367" i="1"/>
  <c r="AJ1367" i="1"/>
  <c r="AI1367" i="1"/>
  <c r="AH1367" i="1"/>
  <c r="AG1367" i="1"/>
  <c r="AF1367" i="1"/>
  <c r="AE1367" i="1"/>
  <c r="AD1367" i="1"/>
  <c r="AC1367" i="1"/>
  <c r="AU1366" i="1"/>
  <c r="AT1366" i="1"/>
  <c r="AS1366" i="1"/>
  <c r="AR1366" i="1"/>
  <c r="AP1366" i="1"/>
  <c r="AO1366" i="1"/>
  <c r="AN1366" i="1"/>
  <c r="AM1366" i="1"/>
  <c r="AQ1366" i="1" s="1"/>
  <c r="AL1366" i="1"/>
  <c r="AJ1366" i="1"/>
  <c r="AI1366" i="1"/>
  <c r="AH1366" i="1"/>
  <c r="AG1366" i="1"/>
  <c r="AF1366" i="1"/>
  <c r="AE1366" i="1"/>
  <c r="AD1366" i="1"/>
  <c r="AC1366" i="1"/>
  <c r="AU1365" i="1"/>
  <c r="AT1365" i="1"/>
  <c r="AS1365" i="1"/>
  <c r="AN1365" i="1"/>
  <c r="AM1365" i="1"/>
  <c r="AP1365" i="1" s="1"/>
  <c r="AL1365" i="1"/>
  <c r="AJ1365" i="1"/>
  <c r="AI1365" i="1"/>
  <c r="AH1365" i="1"/>
  <c r="AG1365" i="1"/>
  <c r="AF1365" i="1"/>
  <c r="AE1365" i="1"/>
  <c r="AD1365" i="1"/>
  <c r="AC1365" i="1"/>
  <c r="AU1364" i="1"/>
  <c r="AT1364" i="1"/>
  <c r="AS1364" i="1"/>
  <c r="AR1364" i="1"/>
  <c r="AP1364" i="1"/>
  <c r="AO1364" i="1"/>
  <c r="AN1364" i="1"/>
  <c r="AM1364" i="1"/>
  <c r="AQ1364" i="1" s="1"/>
  <c r="AL1364" i="1"/>
  <c r="AJ1364" i="1"/>
  <c r="AI1364" i="1"/>
  <c r="AH1364" i="1"/>
  <c r="AG1364" i="1"/>
  <c r="AF1364" i="1"/>
  <c r="AE1364" i="1"/>
  <c r="AD1364" i="1"/>
  <c r="AC1364" i="1"/>
  <c r="AU1363" i="1"/>
  <c r="AT1363" i="1"/>
  <c r="AS1363" i="1"/>
  <c r="AN1363" i="1"/>
  <c r="AM1363" i="1"/>
  <c r="AP1363" i="1" s="1"/>
  <c r="AL1363" i="1"/>
  <c r="AJ1363" i="1"/>
  <c r="AI1363" i="1"/>
  <c r="AH1363" i="1"/>
  <c r="AG1363" i="1"/>
  <c r="AF1363" i="1"/>
  <c r="AE1363" i="1"/>
  <c r="AD1363" i="1"/>
  <c r="AC1363" i="1"/>
  <c r="AU1362" i="1"/>
  <c r="AT1362" i="1"/>
  <c r="AS1362" i="1"/>
  <c r="AR1362" i="1"/>
  <c r="AP1362" i="1"/>
  <c r="AO1362" i="1"/>
  <c r="AN1362" i="1"/>
  <c r="AM1362" i="1"/>
  <c r="AQ1362" i="1" s="1"/>
  <c r="AL1362" i="1"/>
  <c r="AJ1362" i="1"/>
  <c r="AI1362" i="1"/>
  <c r="AH1362" i="1"/>
  <c r="AG1362" i="1"/>
  <c r="AF1362" i="1"/>
  <c r="AE1362" i="1"/>
  <c r="AD1362" i="1"/>
  <c r="AC1362" i="1"/>
  <c r="AU1361" i="1"/>
  <c r="AT1361" i="1"/>
  <c r="AS1361" i="1"/>
  <c r="AN1361" i="1"/>
  <c r="AM1361" i="1"/>
  <c r="AP1361" i="1" s="1"/>
  <c r="AL1361" i="1"/>
  <c r="AJ1361" i="1"/>
  <c r="AI1361" i="1"/>
  <c r="AH1361" i="1"/>
  <c r="AG1361" i="1"/>
  <c r="AF1361" i="1"/>
  <c r="AE1361" i="1"/>
  <c r="AD1361" i="1"/>
  <c r="AC1361" i="1"/>
  <c r="AU1360" i="1"/>
  <c r="AT1360" i="1"/>
  <c r="AS1360" i="1"/>
  <c r="AR1360" i="1"/>
  <c r="AP1360" i="1"/>
  <c r="AO1360" i="1"/>
  <c r="AN1360" i="1"/>
  <c r="AM1360" i="1"/>
  <c r="AQ1360" i="1" s="1"/>
  <c r="AL1360" i="1"/>
  <c r="AJ1360" i="1"/>
  <c r="AI1360" i="1"/>
  <c r="AH1360" i="1"/>
  <c r="AG1360" i="1"/>
  <c r="AF1360" i="1"/>
  <c r="AE1360" i="1"/>
  <c r="AD1360" i="1"/>
  <c r="AC1360" i="1"/>
  <c r="AU1359" i="1"/>
  <c r="AT1359" i="1"/>
  <c r="AS1359" i="1"/>
  <c r="AN1359" i="1"/>
  <c r="AM1359" i="1"/>
  <c r="AP1359" i="1" s="1"/>
  <c r="AL1359" i="1"/>
  <c r="AJ1359" i="1"/>
  <c r="AI1359" i="1"/>
  <c r="AH1359" i="1"/>
  <c r="AG1359" i="1"/>
  <c r="AF1359" i="1"/>
  <c r="AE1359" i="1"/>
  <c r="AD1359" i="1"/>
  <c r="AC1359" i="1"/>
  <c r="AU1358" i="1"/>
  <c r="AT1358" i="1"/>
  <c r="AS1358" i="1"/>
  <c r="AR1358" i="1"/>
  <c r="AP1358" i="1"/>
  <c r="AO1358" i="1"/>
  <c r="AN1358" i="1"/>
  <c r="AM1358" i="1"/>
  <c r="AQ1358" i="1" s="1"/>
  <c r="AL1358" i="1"/>
  <c r="AJ1358" i="1"/>
  <c r="AI1358" i="1"/>
  <c r="AH1358" i="1"/>
  <c r="AG1358" i="1"/>
  <c r="AF1358" i="1"/>
  <c r="AE1358" i="1"/>
  <c r="AD1358" i="1"/>
  <c r="AC1358" i="1"/>
  <c r="AU1357" i="1"/>
  <c r="AT1357" i="1"/>
  <c r="AS1357" i="1"/>
  <c r="AN1357" i="1"/>
  <c r="AM1357" i="1"/>
  <c r="AP1357" i="1" s="1"/>
  <c r="AL1357" i="1"/>
  <c r="AJ1357" i="1"/>
  <c r="AI1357" i="1"/>
  <c r="AH1357" i="1"/>
  <c r="AG1357" i="1"/>
  <c r="AF1357" i="1"/>
  <c r="AE1357" i="1"/>
  <c r="AD1357" i="1"/>
  <c r="AC1357" i="1"/>
  <c r="AU1356" i="1"/>
  <c r="AT1356" i="1"/>
  <c r="AS1356" i="1"/>
  <c r="AR1356" i="1"/>
  <c r="AP1356" i="1"/>
  <c r="AO1356" i="1"/>
  <c r="AN1356" i="1"/>
  <c r="AM1356" i="1"/>
  <c r="AQ1356" i="1" s="1"/>
  <c r="AL1356" i="1"/>
  <c r="AJ1356" i="1"/>
  <c r="AI1356" i="1"/>
  <c r="AH1356" i="1"/>
  <c r="AG1356" i="1"/>
  <c r="AF1356" i="1"/>
  <c r="AE1356" i="1"/>
  <c r="AD1356" i="1"/>
  <c r="AC1356" i="1"/>
  <c r="AU1355" i="1"/>
  <c r="AT1355" i="1"/>
  <c r="AS1355" i="1"/>
  <c r="AN1355" i="1"/>
  <c r="AM1355" i="1"/>
  <c r="AP1355" i="1" s="1"/>
  <c r="AL1355" i="1"/>
  <c r="AJ1355" i="1"/>
  <c r="AI1355" i="1"/>
  <c r="AH1355" i="1"/>
  <c r="AG1355" i="1"/>
  <c r="AF1355" i="1"/>
  <c r="AE1355" i="1"/>
  <c r="AD1355" i="1"/>
  <c r="AC1355" i="1"/>
  <c r="AU1354" i="1"/>
  <c r="AT1354" i="1"/>
  <c r="AS1354" i="1"/>
  <c r="AR1354" i="1"/>
  <c r="AP1354" i="1"/>
  <c r="AO1354" i="1"/>
  <c r="AN1354" i="1"/>
  <c r="AM1354" i="1"/>
  <c r="AQ1354" i="1" s="1"/>
  <c r="AL1354" i="1"/>
  <c r="AJ1354" i="1"/>
  <c r="AI1354" i="1"/>
  <c r="AH1354" i="1"/>
  <c r="AG1354" i="1"/>
  <c r="AF1354" i="1"/>
  <c r="AE1354" i="1"/>
  <c r="AD1354" i="1"/>
  <c r="AC1354" i="1"/>
  <c r="AU1353" i="1"/>
  <c r="AT1353" i="1"/>
  <c r="AS1353" i="1"/>
  <c r="AN1353" i="1"/>
  <c r="AM1353" i="1"/>
  <c r="AP1353" i="1" s="1"/>
  <c r="AL1353" i="1"/>
  <c r="AJ1353" i="1"/>
  <c r="AI1353" i="1"/>
  <c r="AH1353" i="1"/>
  <c r="AG1353" i="1"/>
  <c r="AF1353" i="1"/>
  <c r="AE1353" i="1"/>
  <c r="AD1353" i="1"/>
  <c r="AC1353" i="1"/>
  <c r="AU1352" i="1"/>
  <c r="AT1352" i="1"/>
  <c r="AS1352" i="1"/>
  <c r="AR1352" i="1"/>
  <c r="AP1352" i="1"/>
  <c r="AO1352" i="1"/>
  <c r="AN1352" i="1"/>
  <c r="AM1352" i="1"/>
  <c r="AQ1352" i="1" s="1"/>
  <c r="AL1352" i="1"/>
  <c r="AJ1352" i="1"/>
  <c r="AI1352" i="1"/>
  <c r="AH1352" i="1"/>
  <c r="AG1352" i="1"/>
  <c r="AF1352" i="1"/>
  <c r="AE1352" i="1"/>
  <c r="AD1352" i="1"/>
  <c r="AC1352" i="1"/>
  <c r="AU1351" i="1"/>
  <c r="AT1351" i="1"/>
  <c r="AS1351" i="1"/>
  <c r="AN1351" i="1"/>
  <c r="AM1351" i="1"/>
  <c r="AP1351" i="1" s="1"/>
  <c r="AL1351" i="1"/>
  <c r="AJ1351" i="1"/>
  <c r="AI1351" i="1"/>
  <c r="AH1351" i="1"/>
  <c r="AG1351" i="1"/>
  <c r="AF1351" i="1"/>
  <c r="AE1351" i="1"/>
  <c r="AD1351" i="1"/>
  <c r="AC1351" i="1"/>
  <c r="AU1350" i="1"/>
  <c r="AT1350" i="1"/>
  <c r="AS1350" i="1"/>
  <c r="AR1350" i="1"/>
  <c r="AP1350" i="1"/>
  <c r="AO1350" i="1"/>
  <c r="AN1350" i="1"/>
  <c r="AM1350" i="1"/>
  <c r="AQ1350" i="1" s="1"/>
  <c r="AL1350" i="1"/>
  <c r="AJ1350" i="1"/>
  <c r="AI1350" i="1"/>
  <c r="AH1350" i="1"/>
  <c r="AG1350" i="1"/>
  <c r="AF1350" i="1"/>
  <c r="AE1350" i="1"/>
  <c r="AD1350" i="1"/>
  <c r="AC1350" i="1"/>
  <c r="AU1349" i="1"/>
  <c r="AT1349" i="1"/>
  <c r="AS1349" i="1"/>
  <c r="AN1349" i="1"/>
  <c r="AM1349" i="1"/>
  <c r="AP1349" i="1" s="1"/>
  <c r="AL1349" i="1"/>
  <c r="AJ1349" i="1"/>
  <c r="AI1349" i="1"/>
  <c r="AH1349" i="1"/>
  <c r="AG1349" i="1"/>
  <c r="AF1349" i="1"/>
  <c r="AE1349" i="1"/>
  <c r="AD1349" i="1"/>
  <c r="AC1349" i="1"/>
  <c r="AU1348" i="1"/>
  <c r="AT1348" i="1"/>
  <c r="AS1348" i="1"/>
  <c r="AR1348" i="1"/>
  <c r="AP1348" i="1"/>
  <c r="AO1348" i="1"/>
  <c r="AN1348" i="1"/>
  <c r="AM1348" i="1"/>
  <c r="AQ1348" i="1" s="1"/>
  <c r="AL1348" i="1"/>
  <c r="AJ1348" i="1"/>
  <c r="AI1348" i="1"/>
  <c r="AH1348" i="1"/>
  <c r="AG1348" i="1"/>
  <c r="AF1348" i="1"/>
  <c r="AE1348" i="1"/>
  <c r="AD1348" i="1"/>
  <c r="AC1348" i="1"/>
  <c r="AU1347" i="1"/>
  <c r="AT1347" i="1"/>
  <c r="AS1347" i="1"/>
  <c r="AN1347" i="1"/>
  <c r="AM1347" i="1"/>
  <c r="AP1347" i="1" s="1"/>
  <c r="AL1347" i="1"/>
  <c r="AJ1347" i="1"/>
  <c r="AI1347" i="1"/>
  <c r="AH1347" i="1"/>
  <c r="AG1347" i="1"/>
  <c r="AF1347" i="1"/>
  <c r="AE1347" i="1"/>
  <c r="AD1347" i="1"/>
  <c r="AC1347" i="1"/>
  <c r="AU1346" i="1"/>
  <c r="AT1346" i="1"/>
  <c r="AS1346" i="1"/>
  <c r="AR1346" i="1"/>
  <c r="AP1346" i="1"/>
  <c r="AO1346" i="1"/>
  <c r="AN1346" i="1"/>
  <c r="AM1346" i="1"/>
  <c r="AQ1346" i="1" s="1"/>
  <c r="AL1346" i="1"/>
  <c r="AJ1346" i="1"/>
  <c r="AI1346" i="1"/>
  <c r="AH1346" i="1"/>
  <c r="AG1346" i="1"/>
  <c r="AF1346" i="1"/>
  <c r="AE1346" i="1"/>
  <c r="AD1346" i="1"/>
  <c r="AC1346" i="1"/>
  <c r="AU1345" i="1"/>
  <c r="AT1345" i="1"/>
  <c r="AS1345" i="1"/>
  <c r="AN1345" i="1"/>
  <c r="AM1345" i="1"/>
  <c r="AP1345" i="1" s="1"/>
  <c r="AL1345" i="1"/>
  <c r="AJ1345" i="1"/>
  <c r="AI1345" i="1"/>
  <c r="AH1345" i="1"/>
  <c r="AG1345" i="1"/>
  <c r="AF1345" i="1"/>
  <c r="AE1345" i="1"/>
  <c r="AD1345" i="1"/>
  <c r="AC1345" i="1"/>
  <c r="AU1344" i="1"/>
  <c r="AT1344" i="1"/>
  <c r="AS1344" i="1"/>
  <c r="AR1344" i="1"/>
  <c r="AP1344" i="1"/>
  <c r="AO1344" i="1"/>
  <c r="AN1344" i="1"/>
  <c r="AM1344" i="1"/>
  <c r="AQ1344" i="1" s="1"/>
  <c r="AL1344" i="1"/>
  <c r="AJ1344" i="1"/>
  <c r="AI1344" i="1"/>
  <c r="AH1344" i="1"/>
  <c r="AG1344" i="1"/>
  <c r="AF1344" i="1"/>
  <c r="AE1344" i="1"/>
  <c r="AD1344" i="1"/>
  <c r="AC1344" i="1"/>
  <c r="AU1343" i="1"/>
  <c r="AT1343" i="1"/>
  <c r="AS1343" i="1"/>
  <c r="AN1343" i="1"/>
  <c r="AM1343" i="1"/>
  <c r="AP1343" i="1" s="1"/>
  <c r="AL1343" i="1"/>
  <c r="AJ1343" i="1"/>
  <c r="AI1343" i="1"/>
  <c r="AH1343" i="1"/>
  <c r="AG1343" i="1"/>
  <c r="AF1343" i="1"/>
  <c r="AE1343" i="1"/>
  <c r="AD1343" i="1"/>
  <c r="AC1343" i="1"/>
  <c r="AU1342" i="1"/>
  <c r="AT1342" i="1"/>
  <c r="AS1342" i="1"/>
  <c r="AR1342" i="1"/>
  <c r="AP1342" i="1"/>
  <c r="AO1342" i="1"/>
  <c r="AN1342" i="1"/>
  <c r="AM1342" i="1"/>
  <c r="AQ1342" i="1" s="1"/>
  <c r="AL1342" i="1"/>
  <c r="AJ1342" i="1"/>
  <c r="AI1342" i="1"/>
  <c r="AH1342" i="1"/>
  <c r="AG1342" i="1"/>
  <c r="AF1342" i="1"/>
  <c r="AE1342" i="1"/>
  <c r="AD1342" i="1"/>
  <c r="AC1342" i="1"/>
  <c r="AU1341" i="1"/>
  <c r="AT1341" i="1"/>
  <c r="AS1341" i="1"/>
  <c r="AN1341" i="1"/>
  <c r="AM1341" i="1"/>
  <c r="AP1341" i="1" s="1"/>
  <c r="AL1341" i="1"/>
  <c r="AJ1341" i="1"/>
  <c r="AI1341" i="1"/>
  <c r="AH1341" i="1"/>
  <c r="AG1341" i="1"/>
  <c r="AF1341" i="1"/>
  <c r="AE1341" i="1"/>
  <c r="AD1341" i="1"/>
  <c r="AC1341" i="1"/>
  <c r="AU1340" i="1"/>
  <c r="AT1340" i="1"/>
  <c r="AS1340" i="1"/>
  <c r="AR1340" i="1"/>
  <c r="AP1340" i="1"/>
  <c r="AO1340" i="1"/>
  <c r="AN1340" i="1"/>
  <c r="AM1340" i="1"/>
  <c r="AQ1340" i="1" s="1"/>
  <c r="AL1340" i="1"/>
  <c r="AJ1340" i="1"/>
  <c r="AI1340" i="1"/>
  <c r="AH1340" i="1"/>
  <c r="AG1340" i="1"/>
  <c r="AF1340" i="1"/>
  <c r="AE1340" i="1"/>
  <c r="AD1340" i="1"/>
  <c r="AC1340" i="1"/>
  <c r="AU1339" i="1"/>
  <c r="AT1339" i="1"/>
  <c r="AS1339" i="1"/>
  <c r="AN1339" i="1"/>
  <c r="AM1339" i="1"/>
  <c r="AP1339" i="1" s="1"/>
  <c r="AL1339" i="1"/>
  <c r="AJ1339" i="1"/>
  <c r="AI1339" i="1"/>
  <c r="AH1339" i="1"/>
  <c r="AG1339" i="1"/>
  <c r="AF1339" i="1"/>
  <c r="AE1339" i="1"/>
  <c r="AD1339" i="1"/>
  <c r="AC1339" i="1"/>
  <c r="AU1338" i="1"/>
  <c r="AT1338" i="1"/>
  <c r="AS1338" i="1"/>
  <c r="AR1338" i="1"/>
  <c r="AP1338" i="1"/>
  <c r="AO1338" i="1"/>
  <c r="AN1338" i="1"/>
  <c r="AM1338" i="1"/>
  <c r="AQ1338" i="1" s="1"/>
  <c r="AL1338" i="1"/>
  <c r="AJ1338" i="1"/>
  <c r="AI1338" i="1"/>
  <c r="AH1338" i="1"/>
  <c r="AG1338" i="1"/>
  <c r="AF1338" i="1"/>
  <c r="AE1338" i="1"/>
  <c r="AD1338" i="1"/>
  <c r="AC1338" i="1"/>
  <c r="AU1337" i="1"/>
  <c r="AT1337" i="1"/>
  <c r="AS1337" i="1"/>
  <c r="AN1337" i="1"/>
  <c r="AM1337" i="1"/>
  <c r="AP1337" i="1" s="1"/>
  <c r="AL1337" i="1"/>
  <c r="AJ1337" i="1"/>
  <c r="AI1337" i="1"/>
  <c r="AH1337" i="1"/>
  <c r="AG1337" i="1"/>
  <c r="AF1337" i="1"/>
  <c r="AE1337" i="1"/>
  <c r="AD1337" i="1"/>
  <c r="AC1337" i="1"/>
  <c r="AU1336" i="1"/>
  <c r="AT1336" i="1"/>
  <c r="AS1336" i="1"/>
  <c r="AR1336" i="1"/>
  <c r="AP1336" i="1"/>
  <c r="AO1336" i="1"/>
  <c r="AN1336" i="1"/>
  <c r="AM1336" i="1"/>
  <c r="AQ1336" i="1" s="1"/>
  <c r="AL1336" i="1"/>
  <c r="AJ1336" i="1"/>
  <c r="AI1336" i="1"/>
  <c r="AH1336" i="1"/>
  <c r="AG1336" i="1"/>
  <c r="AF1336" i="1"/>
  <c r="AE1336" i="1"/>
  <c r="AD1336" i="1"/>
  <c r="AC1336" i="1"/>
  <c r="AU1335" i="1"/>
  <c r="AT1335" i="1"/>
  <c r="AS1335" i="1"/>
  <c r="AN1335" i="1"/>
  <c r="AM1335" i="1"/>
  <c r="AP1335" i="1" s="1"/>
  <c r="AL1335" i="1"/>
  <c r="AJ1335" i="1"/>
  <c r="AI1335" i="1"/>
  <c r="AH1335" i="1"/>
  <c r="AG1335" i="1"/>
  <c r="AF1335" i="1"/>
  <c r="AE1335" i="1"/>
  <c r="AD1335" i="1"/>
  <c r="AC1335" i="1"/>
  <c r="AU1334" i="1"/>
  <c r="AT1334" i="1"/>
  <c r="AS1334" i="1"/>
  <c r="AR1334" i="1"/>
  <c r="AP1334" i="1"/>
  <c r="AO1334" i="1"/>
  <c r="AN1334" i="1"/>
  <c r="AM1334" i="1"/>
  <c r="AQ1334" i="1" s="1"/>
  <c r="AL1334" i="1"/>
  <c r="AJ1334" i="1"/>
  <c r="AI1334" i="1"/>
  <c r="AH1334" i="1"/>
  <c r="AG1334" i="1"/>
  <c r="AF1334" i="1"/>
  <c r="AE1334" i="1"/>
  <c r="AD1334" i="1"/>
  <c r="AC1334" i="1"/>
  <c r="AU1333" i="1"/>
  <c r="AT1333" i="1"/>
  <c r="AS1333" i="1"/>
  <c r="AN1333" i="1"/>
  <c r="AM1333" i="1"/>
  <c r="AP1333" i="1" s="1"/>
  <c r="AL1333" i="1"/>
  <c r="AJ1333" i="1"/>
  <c r="AI1333" i="1"/>
  <c r="AH1333" i="1"/>
  <c r="AG1333" i="1"/>
  <c r="AF1333" i="1"/>
  <c r="AE1333" i="1"/>
  <c r="AD1333" i="1"/>
  <c r="AC1333" i="1"/>
  <c r="AU1332" i="1"/>
  <c r="AT1332" i="1"/>
  <c r="AS1332" i="1"/>
  <c r="AR1332" i="1"/>
  <c r="AP1332" i="1"/>
  <c r="AO1332" i="1"/>
  <c r="AN1332" i="1"/>
  <c r="AM1332" i="1"/>
  <c r="AQ1332" i="1" s="1"/>
  <c r="AL1332" i="1"/>
  <c r="AJ1332" i="1"/>
  <c r="AI1332" i="1"/>
  <c r="AH1332" i="1"/>
  <c r="AG1332" i="1"/>
  <c r="AF1332" i="1"/>
  <c r="AE1332" i="1"/>
  <c r="AD1332" i="1"/>
  <c r="AC1332" i="1"/>
  <c r="AU1331" i="1"/>
  <c r="AT1331" i="1"/>
  <c r="AS1331" i="1"/>
  <c r="AN1331" i="1"/>
  <c r="AM1331" i="1"/>
  <c r="AP1331" i="1" s="1"/>
  <c r="AL1331" i="1"/>
  <c r="AJ1331" i="1"/>
  <c r="AI1331" i="1"/>
  <c r="AH1331" i="1"/>
  <c r="AG1331" i="1"/>
  <c r="AF1331" i="1"/>
  <c r="AE1331" i="1"/>
  <c r="AD1331" i="1"/>
  <c r="AC1331" i="1"/>
  <c r="AU1330" i="1"/>
  <c r="AT1330" i="1"/>
  <c r="AS1330" i="1"/>
  <c r="AR1330" i="1"/>
  <c r="AP1330" i="1"/>
  <c r="AO1330" i="1"/>
  <c r="AN1330" i="1"/>
  <c r="AM1330" i="1"/>
  <c r="AQ1330" i="1" s="1"/>
  <c r="AL1330" i="1"/>
  <c r="AJ1330" i="1"/>
  <c r="AI1330" i="1"/>
  <c r="AH1330" i="1"/>
  <c r="AG1330" i="1"/>
  <c r="AF1330" i="1"/>
  <c r="AE1330" i="1"/>
  <c r="AD1330" i="1"/>
  <c r="AC1330" i="1"/>
  <c r="AU1329" i="1"/>
  <c r="AT1329" i="1"/>
  <c r="AS1329" i="1"/>
  <c r="AN1329" i="1"/>
  <c r="AM1329" i="1"/>
  <c r="AP1329" i="1" s="1"/>
  <c r="AL1329" i="1"/>
  <c r="AJ1329" i="1"/>
  <c r="AI1329" i="1"/>
  <c r="AH1329" i="1"/>
  <c r="AG1329" i="1"/>
  <c r="AF1329" i="1"/>
  <c r="AE1329" i="1"/>
  <c r="AD1329" i="1"/>
  <c r="AC1329" i="1"/>
  <c r="AU1328" i="1"/>
  <c r="AT1328" i="1"/>
  <c r="AS1328" i="1"/>
  <c r="AR1328" i="1"/>
  <c r="AP1328" i="1"/>
  <c r="AO1328" i="1"/>
  <c r="AN1328" i="1"/>
  <c r="AM1328" i="1"/>
  <c r="AQ1328" i="1" s="1"/>
  <c r="AL1328" i="1"/>
  <c r="AJ1328" i="1"/>
  <c r="AI1328" i="1"/>
  <c r="AH1328" i="1"/>
  <c r="AG1328" i="1"/>
  <c r="AF1328" i="1"/>
  <c r="AE1328" i="1"/>
  <c r="AD1328" i="1"/>
  <c r="AC1328" i="1"/>
  <c r="AU1327" i="1"/>
  <c r="AT1327" i="1"/>
  <c r="AS1327" i="1"/>
  <c r="AN1327" i="1"/>
  <c r="AM1327" i="1"/>
  <c r="AP1327" i="1" s="1"/>
  <c r="AL1327" i="1"/>
  <c r="AJ1327" i="1"/>
  <c r="AI1327" i="1"/>
  <c r="AH1327" i="1"/>
  <c r="AG1327" i="1"/>
  <c r="AF1327" i="1"/>
  <c r="AE1327" i="1"/>
  <c r="AD1327" i="1"/>
  <c r="AC1327" i="1"/>
  <c r="AU1326" i="1"/>
  <c r="AT1326" i="1"/>
  <c r="AS1326" i="1"/>
  <c r="AR1326" i="1"/>
  <c r="AP1326" i="1"/>
  <c r="AO1326" i="1"/>
  <c r="AN1326" i="1"/>
  <c r="AM1326" i="1"/>
  <c r="AQ1326" i="1" s="1"/>
  <c r="AL1326" i="1"/>
  <c r="AJ1326" i="1"/>
  <c r="AI1326" i="1"/>
  <c r="AH1326" i="1"/>
  <c r="AG1326" i="1"/>
  <c r="AF1326" i="1"/>
  <c r="AE1326" i="1"/>
  <c r="AD1326" i="1"/>
  <c r="AC1326" i="1"/>
  <c r="AU1325" i="1"/>
  <c r="AT1325" i="1"/>
  <c r="AS1325" i="1"/>
  <c r="AN1325" i="1"/>
  <c r="AM1325" i="1"/>
  <c r="AP1325" i="1" s="1"/>
  <c r="AL1325" i="1"/>
  <c r="AJ1325" i="1"/>
  <c r="AI1325" i="1"/>
  <c r="AH1325" i="1"/>
  <c r="AG1325" i="1"/>
  <c r="AF1325" i="1"/>
  <c r="AE1325" i="1"/>
  <c r="AD1325" i="1"/>
  <c r="AC1325" i="1"/>
  <c r="AU1324" i="1"/>
  <c r="AT1324" i="1"/>
  <c r="AS1324" i="1"/>
  <c r="AR1324" i="1"/>
  <c r="AP1324" i="1"/>
  <c r="AO1324" i="1"/>
  <c r="AN1324" i="1"/>
  <c r="AM1324" i="1"/>
  <c r="AQ1324" i="1" s="1"/>
  <c r="AL1324" i="1"/>
  <c r="AJ1324" i="1"/>
  <c r="AI1324" i="1"/>
  <c r="AH1324" i="1"/>
  <c r="AG1324" i="1"/>
  <c r="AF1324" i="1"/>
  <c r="AE1324" i="1"/>
  <c r="AD1324" i="1"/>
  <c r="AC1324" i="1"/>
  <c r="AU1323" i="1"/>
  <c r="AT1323" i="1"/>
  <c r="AS1323" i="1"/>
  <c r="AN1323" i="1"/>
  <c r="AM1323" i="1"/>
  <c r="AP1323" i="1" s="1"/>
  <c r="AL1323" i="1"/>
  <c r="AJ1323" i="1"/>
  <c r="AI1323" i="1"/>
  <c r="AH1323" i="1"/>
  <c r="AG1323" i="1"/>
  <c r="AF1323" i="1"/>
  <c r="AE1323" i="1"/>
  <c r="AD1323" i="1"/>
  <c r="AC1323" i="1"/>
  <c r="AU1322" i="1"/>
  <c r="AT1322" i="1"/>
  <c r="AS1322" i="1"/>
  <c r="AR1322" i="1"/>
  <c r="AP1322" i="1"/>
  <c r="AO1322" i="1"/>
  <c r="AN1322" i="1"/>
  <c r="AM1322" i="1"/>
  <c r="AQ1322" i="1" s="1"/>
  <c r="AL1322" i="1"/>
  <c r="AJ1322" i="1"/>
  <c r="AI1322" i="1"/>
  <c r="AH1322" i="1"/>
  <c r="AG1322" i="1"/>
  <c r="AF1322" i="1"/>
  <c r="AE1322" i="1"/>
  <c r="AD1322" i="1"/>
  <c r="AC1322" i="1"/>
  <c r="AU1321" i="1"/>
  <c r="AT1321" i="1"/>
  <c r="AS1321" i="1"/>
  <c r="AN1321" i="1"/>
  <c r="AM1321" i="1"/>
  <c r="AP1321" i="1" s="1"/>
  <c r="AL1321" i="1"/>
  <c r="AJ1321" i="1"/>
  <c r="AI1321" i="1"/>
  <c r="AH1321" i="1"/>
  <c r="AG1321" i="1"/>
  <c r="AF1321" i="1"/>
  <c r="AE1321" i="1"/>
  <c r="AD1321" i="1"/>
  <c r="AC1321" i="1"/>
  <c r="AU1320" i="1"/>
  <c r="AT1320" i="1"/>
  <c r="AS1320" i="1"/>
  <c r="AR1320" i="1"/>
  <c r="AP1320" i="1"/>
  <c r="AO1320" i="1"/>
  <c r="AN1320" i="1"/>
  <c r="AM1320" i="1"/>
  <c r="AQ1320" i="1" s="1"/>
  <c r="AL1320" i="1"/>
  <c r="AJ1320" i="1"/>
  <c r="AI1320" i="1"/>
  <c r="AH1320" i="1"/>
  <c r="AG1320" i="1"/>
  <c r="AF1320" i="1"/>
  <c r="AE1320" i="1"/>
  <c r="AD1320" i="1"/>
  <c r="AC1320" i="1"/>
  <c r="AU1319" i="1"/>
  <c r="AT1319" i="1"/>
  <c r="AS1319" i="1"/>
  <c r="AN1319" i="1"/>
  <c r="AM1319" i="1"/>
  <c r="AL1319" i="1"/>
  <c r="AJ1319" i="1"/>
  <c r="AI1319" i="1"/>
  <c r="AH1319" i="1"/>
  <c r="AG1319" i="1"/>
  <c r="AF1319" i="1"/>
  <c r="AE1319" i="1"/>
  <c r="AD1319" i="1"/>
  <c r="AC1319" i="1"/>
  <c r="AU1318" i="1"/>
  <c r="AT1318" i="1"/>
  <c r="AS1318" i="1"/>
  <c r="AR1318" i="1"/>
  <c r="AP1318" i="1"/>
  <c r="AO1318" i="1"/>
  <c r="AN1318" i="1"/>
  <c r="AM1318" i="1"/>
  <c r="AQ1318" i="1" s="1"/>
  <c r="AL1318" i="1"/>
  <c r="AJ1318" i="1"/>
  <c r="AI1318" i="1"/>
  <c r="AH1318" i="1"/>
  <c r="AG1318" i="1"/>
  <c r="AF1318" i="1"/>
  <c r="AE1318" i="1"/>
  <c r="AD1318" i="1"/>
  <c r="AC1318" i="1"/>
  <c r="AU1317" i="1"/>
  <c r="AT1317" i="1"/>
  <c r="AS1317" i="1"/>
  <c r="AN1317" i="1"/>
  <c r="AM1317" i="1"/>
  <c r="AL1317" i="1"/>
  <c r="AJ1317" i="1"/>
  <c r="AI1317" i="1"/>
  <c r="AH1317" i="1"/>
  <c r="AG1317" i="1"/>
  <c r="AF1317" i="1"/>
  <c r="AE1317" i="1"/>
  <c r="AD1317" i="1"/>
  <c r="AC1317" i="1"/>
  <c r="AU1316" i="1"/>
  <c r="AT1316" i="1"/>
  <c r="AS1316" i="1"/>
  <c r="AR1316" i="1"/>
  <c r="AP1316" i="1"/>
  <c r="AO1316" i="1"/>
  <c r="AN1316" i="1"/>
  <c r="AM1316" i="1"/>
  <c r="AQ1316" i="1" s="1"/>
  <c r="AL1316" i="1"/>
  <c r="AJ1316" i="1"/>
  <c r="AI1316" i="1"/>
  <c r="AH1316" i="1"/>
  <c r="AG1316" i="1"/>
  <c r="AF1316" i="1"/>
  <c r="AE1316" i="1"/>
  <c r="AD1316" i="1"/>
  <c r="AC1316" i="1"/>
  <c r="AU1315" i="1"/>
  <c r="AT1315" i="1"/>
  <c r="AS1315" i="1"/>
  <c r="AN1315" i="1"/>
  <c r="AM1315" i="1"/>
  <c r="AL1315" i="1"/>
  <c r="AJ1315" i="1"/>
  <c r="AI1315" i="1"/>
  <c r="AH1315" i="1"/>
  <c r="AG1315" i="1"/>
  <c r="AF1315" i="1"/>
  <c r="AE1315" i="1"/>
  <c r="AD1315" i="1"/>
  <c r="AC1315" i="1"/>
  <c r="AU1314" i="1"/>
  <c r="AT1314" i="1"/>
  <c r="AS1314" i="1"/>
  <c r="AR1314" i="1"/>
  <c r="AP1314" i="1"/>
  <c r="AO1314" i="1"/>
  <c r="AN1314" i="1"/>
  <c r="AM1314" i="1"/>
  <c r="AQ1314" i="1" s="1"/>
  <c r="AL1314" i="1"/>
  <c r="AJ1314" i="1"/>
  <c r="AI1314" i="1"/>
  <c r="AH1314" i="1"/>
  <c r="AG1314" i="1"/>
  <c r="AF1314" i="1"/>
  <c r="AE1314" i="1"/>
  <c r="AD1314" i="1"/>
  <c r="AC1314" i="1"/>
  <c r="AU1313" i="1"/>
  <c r="AT1313" i="1"/>
  <c r="AS1313" i="1"/>
  <c r="AN1313" i="1"/>
  <c r="AM1313" i="1"/>
  <c r="AL1313" i="1"/>
  <c r="AJ1313" i="1"/>
  <c r="AI1313" i="1"/>
  <c r="AH1313" i="1"/>
  <c r="AG1313" i="1"/>
  <c r="AF1313" i="1"/>
  <c r="AE1313" i="1"/>
  <c r="AD1313" i="1"/>
  <c r="AC1313" i="1"/>
  <c r="AU1312" i="1"/>
  <c r="AT1312" i="1"/>
  <c r="AS1312" i="1"/>
  <c r="AR1312" i="1"/>
  <c r="AP1312" i="1"/>
  <c r="AO1312" i="1"/>
  <c r="AN1312" i="1"/>
  <c r="AM1312" i="1"/>
  <c r="AQ1312" i="1" s="1"/>
  <c r="AL1312" i="1"/>
  <c r="AJ1312" i="1"/>
  <c r="AI1312" i="1"/>
  <c r="AH1312" i="1"/>
  <c r="AG1312" i="1"/>
  <c r="AF1312" i="1"/>
  <c r="AE1312" i="1"/>
  <c r="AD1312" i="1"/>
  <c r="AC1312" i="1"/>
  <c r="AU1311" i="1"/>
  <c r="AT1311" i="1"/>
  <c r="AS1311" i="1"/>
  <c r="AN1311" i="1"/>
  <c r="AM1311" i="1"/>
  <c r="AL1311" i="1"/>
  <c r="AJ1311" i="1"/>
  <c r="AI1311" i="1"/>
  <c r="AH1311" i="1"/>
  <c r="AG1311" i="1"/>
  <c r="AF1311" i="1"/>
  <c r="AE1311" i="1"/>
  <c r="AD1311" i="1"/>
  <c r="AC1311" i="1"/>
  <c r="AU1310" i="1"/>
  <c r="AT1310" i="1"/>
  <c r="AS1310" i="1"/>
  <c r="AR1310" i="1"/>
  <c r="AP1310" i="1"/>
  <c r="AO1310" i="1"/>
  <c r="AN1310" i="1"/>
  <c r="AM1310" i="1"/>
  <c r="AQ1310" i="1" s="1"/>
  <c r="AL1310" i="1"/>
  <c r="AJ1310" i="1"/>
  <c r="AI1310" i="1"/>
  <c r="AH1310" i="1"/>
  <c r="AG1310" i="1"/>
  <c r="AF1310" i="1"/>
  <c r="AE1310" i="1"/>
  <c r="AD1310" i="1"/>
  <c r="AC1310" i="1"/>
  <c r="AU1309" i="1"/>
  <c r="AT1309" i="1"/>
  <c r="AS1309" i="1"/>
  <c r="AN1309" i="1"/>
  <c r="AM1309" i="1"/>
  <c r="AL1309" i="1"/>
  <c r="AJ1309" i="1"/>
  <c r="AI1309" i="1"/>
  <c r="AH1309" i="1"/>
  <c r="AG1309" i="1"/>
  <c r="AF1309" i="1"/>
  <c r="AE1309" i="1"/>
  <c r="AD1309" i="1"/>
  <c r="AC1309" i="1"/>
  <c r="AU1308" i="1"/>
  <c r="AT1308" i="1"/>
  <c r="AS1308" i="1"/>
  <c r="AR1308" i="1"/>
  <c r="AP1308" i="1"/>
  <c r="AO1308" i="1"/>
  <c r="AN1308" i="1"/>
  <c r="AM1308" i="1"/>
  <c r="AQ1308" i="1" s="1"/>
  <c r="AL1308" i="1"/>
  <c r="AJ1308" i="1"/>
  <c r="AI1308" i="1"/>
  <c r="AH1308" i="1"/>
  <c r="AG1308" i="1"/>
  <c r="AF1308" i="1"/>
  <c r="AE1308" i="1"/>
  <c r="AD1308" i="1"/>
  <c r="AC1308" i="1"/>
  <c r="AU1307" i="1"/>
  <c r="AT1307" i="1"/>
  <c r="AS1307" i="1"/>
  <c r="AN1307" i="1"/>
  <c r="AM1307" i="1"/>
  <c r="AL1307" i="1"/>
  <c r="AJ1307" i="1"/>
  <c r="AI1307" i="1"/>
  <c r="AH1307" i="1"/>
  <c r="AG1307" i="1"/>
  <c r="AF1307" i="1"/>
  <c r="AE1307" i="1"/>
  <c r="AD1307" i="1"/>
  <c r="AC1307" i="1"/>
  <c r="AU1306" i="1"/>
  <c r="AT1306" i="1"/>
  <c r="AS1306" i="1"/>
  <c r="AR1306" i="1"/>
  <c r="AP1306" i="1"/>
  <c r="AO1306" i="1"/>
  <c r="AN1306" i="1"/>
  <c r="AM1306" i="1"/>
  <c r="AQ1306" i="1" s="1"/>
  <c r="AL1306" i="1"/>
  <c r="AJ1306" i="1"/>
  <c r="AI1306" i="1"/>
  <c r="AH1306" i="1"/>
  <c r="AG1306" i="1"/>
  <c r="AF1306" i="1"/>
  <c r="AE1306" i="1"/>
  <c r="AD1306" i="1"/>
  <c r="AC1306" i="1"/>
  <c r="AU1305" i="1"/>
  <c r="AT1305" i="1"/>
  <c r="AS1305" i="1"/>
  <c r="AN1305" i="1"/>
  <c r="AM1305" i="1"/>
  <c r="AL1305" i="1"/>
  <c r="AJ1305" i="1"/>
  <c r="AI1305" i="1"/>
  <c r="AH1305" i="1"/>
  <c r="AG1305" i="1"/>
  <c r="AF1305" i="1"/>
  <c r="AE1305" i="1"/>
  <c r="AD1305" i="1"/>
  <c r="AC1305" i="1"/>
  <c r="AU1304" i="1"/>
  <c r="AT1304" i="1"/>
  <c r="AS1304" i="1"/>
  <c r="AR1304" i="1"/>
  <c r="AP1304" i="1"/>
  <c r="AO1304" i="1"/>
  <c r="AN1304" i="1"/>
  <c r="AM1304" i="1"/>
  <c r="AQ1304" i="1" s="1"/>
  <c r="AL1304" i="1"/>
  <c r="AJ1304" i="1"/>
  <c r="AI1304" i="1"/>
  <c r="AH1304" i="1"/>
  <c r="AG1304" i="1"/>
  <c r="AF1304" i="1"/>
  <c r="AE1304" i="1"/>
  <c r="AD1304" i="1"/>
  <c r="AC1304" i="1"/>
  <c r="AU1303" i="1"/>
  <c r="AT1303" i="1"/>
  <c r="AS1303" i="1"/>
  <c r="AN1303" i="1"/>
  <c r="AM1303" i="1"/>
  <c r="AL1303" i="1"/>
  <c r="AJ1303" i="1"/>
  <c r="AI1303" i="1"/>
  <c r="AH1303" i="1"/>
  <c r="AG1303" i="1"/>
  <c r="AF1303" i="1"/>
  <c r="AE1303" i="1"/>
  <c r="AD1303" i="1"/>
  <c r="AC1303" i="1"/>
  <c r="AU1302" i="1"/>
  <c r="AT1302" i="1"/>
  <c r="AS1302" i="1"/>
  <c r="AR1302" i="1"/>
  <c r="AP1302" i="1"/>
  <c r="AO1302" i="1"/>
  <c r="AN1302" i="1"/>
  <c r="AM1302" i="1"/>
  <c r="AQ1302" i="1" s="1"/>
  <c r="AL1302" i="1"/>
  <c r="AJ1302" i="1"/>
  <c r="AI1302" i="1"/>
  <c r="AH1302" i="1"/>
  <c r="AG1302" i="1"/>
  <c r="AF1302" i="1"/>
  <c r="AE1302" i="1"/>
  <c r="AD1302" i="1"/>
  <c r="AC1302" i="1"/>
  <c r="AU1301" i="1"/>
  <c r="AT1301" i="1"/>
  <c r="AS1301" i="1"/>
  <c r="AN1301" i="1"/>
  <c r="AM1301" i="1"/>
  <c r="AL1301" i="1"/>
  <c r="AJ1301" i="1"/>
  <c r="AI1301" i="1"/>
  <c r="AH1301" i="1"/>
  <c r="AG1301" i="1"/>
  <c r="AF1301" i="1"/>
  <c r="AE1301" i="1"/>
  <c r="AD1301" i="1"/>
  <c r="AC1301" i="1"/>
  <c r="AU1300" i="1"/>
  <c r="AT1300" i="1"/>
  <c r="AS1300" i="1"/>
  <c r="AR1300" i="1"/>
  <c r="AP1300" i="1"/>
  <c r="AO1300" i="1"/>
  <c r="AN1300" i="1"/>
  <c r="AM1300" i="1"/>
  <c r="AQ1300" i="1" s="1"/>
  <c r="AL1300" i="1"/>
  <c r="AJ1300" i="1"/>
  <c r="AI1300" i="1"/>
  <c r="AH1300" i="1"/>
  <c r="AG1300" i="1"/>
  <c r="AF1300" i="1"/>
  <c r="AE1300" i="1"/>
  <c r="AD1300" i="1"/>
  <c r="AC1300" i="1"/>
  <c r="AU1299" i="1"/>
  <c r="AT1299" i="1"/>
  <c r="AS1299" i="1"/>
  <c r="AN1299" i="1"/>
  <c r="AM1299" i="1"/>
  <c r="AL1299" i="1"/>
  <c r="AJ1299" i="1"/>
  <c r="AI1299" i="1"/>
  <c r="AH1299" i="1"/>
  <c r="AG1299" i="1"/>
  <c r="AF1299" i="1"/>
  <c r="AE1299" i="1"/>
  <c r="AD1299" i="1"/>
  <c r="AC1299" i="1"/>
  <c r="AU1298" i="1"/>
  <c r="AT1298" i="1"/>
  <c r="AS1298" i="1"/>
  <c r="AR1298" i="1"/>
  <c r="AP1298" i="1"/>
  <c r="AO1298" i="1"/>
  <c r="AN1298" i="1"/>
  <c r="AM1298" i="1"/>
  <c r="AQ1298" i="1" s="1"/>
  <c r="AL1298" i="1"/>
  <c r="AJ1298" i="1"/>
  <c r="AI1298" i="1"/>
  <c r="AH1298" i="1"/>
  <c r="AG1298" i="1"/>
  <c r="AF1298" i="1"/>
  <c r="AE1298" i="1"/>
  <c r="AD1298" i="1"/>
  <c r="AC1298" i="1"/>
  <c r="AU1297" i="1"/>
  <c r="AT1297" i="1"/>
  <c r="AS1297" i="1"/>
  <c r="AN1297" i="1"/>
  <c r="AM1297" i="1"/>
  <c r="AL1297" i="1"/>
  <c r="AJ1297" i="1"/>
  <c r="AI1297" i="1"/>
  <c r="AH1297" i="1"/>
  <c r="AG1297" i="1"/>
  <c r="AF1297" i="1"/>
  <c r="AE1297" i="1"/>
  <c r="AD1297" i="1"/>
  <c r="AC1297" i="1"/>
  <c r="AU1296" i="1"/>
  <c r="AT1296" i="1"/>
  <c r="AS1296" i="1"/>
  <c r="AR1296" i="1"/>
  <c r="AP1296" i="1"/>
  <c r="AO1296" i="1"/>
  <c r="AN1296" i="1"/>
  <c r="AM1296" i="1"/>
  <c r="AQ1296" i="1" s="1"/>
  <c r="AL1296" i="1"/>
  <c r="AJ1296" i="1"/>
  <c r="AI1296" i="1"/>
  <c r="AH1296" i="1"/>
  <c r="AG1296" i="1"/>
  <c r="AF1296" i="1"/>
  <c r="AE1296" i="1"/>
  <c r="AD1296" i="1"/>
  <c r="AC1296" i="1"/>
  <c r="AU1295" i="1"/>
  <c r="AT1295" i="1"/>
  <c r="AS1295" i="1"/>
  <c r="AN1295" i="1"/>
  <c r="AM1295" i="1"/>
  <c r="AL1295" i="1"/>
  <c r="AJ1295" i="1"/>
  <c r="AI1295" i="1"/>
  <c r="AH1295" i="1"/>
  <c r="AG1295" i="1"/>
  <c r="AF1295" i="1"/>
  <c r="AE1295" i="1"/>
  <c r="AD1295" i="1"/>
  <c r="AC1295" i="1"/>
  <c r="AU1294" i="1"/>
  <c r="AT1294" i="1"/>
  <c r="AS1294" i="1"/>
  <c r="AR1294" i="1"/>
  <c r="AP1294" i="1"/>
  <c r="AO1294" i="1"/>
  <c r="AN1294" i="1"/>
  <c r="AM1294" i="1"/>
  <c r="AQ1294" i="1" s="1"/>
  <c r="AL1294" i="1"/>
  <c r="AJ1294" i="1"/>
  <c r="AI1294" i="1"/>
  <c r="AH1294" i="1"/>
  <c r="AG1294" i="1"/>
  <c r="AF1294" i="1"/>
  <c r="AE1294" i="1"/>
  <c r="AD1294" i="1"/>
  <c r="AC1294" i="1"/>
  <c r="AU1293" i="1"/>
  <c r="AT1293" i="1"/>
  <c r="AS1293" i="1"/>
  <c r="AN1293" i="1"/>
  <c r="AM1293" i="1"/>
  <c r="AL1293" i="1"/>
  <c r="AJ1293" i="1"/>
  <c r="AI1293" i="1"/>
  <c r="AH1293" i="1"/>
  <c r="AG1293" i="1"/>
  <c r="AF1293" i="1"/>
  <c r="AE1293" i="1"/>
  <c r="AD1293" i="1"/>
  <c r="AC1293" i="1"/>
  <c r="AU1292" i="1"/>
  <c r="AT1292" i="1"/>
  <c r="AS1292" i="1"/>
  <c r="AR1292" i="1"/>
  <c r="AP1292" i="1"/>
  <c r="AO1292" i="1"/>
  <c r="AN1292" i="1"/>
  <c r="AM1292" i="1"/>
  <c r="AQ1292" i="1" s="1"/>
  <c r="AL1292" i="1"/>
  <c r="AJ1292" i="1"/>
  <c r="AI1292" i="1"/>
  <c r="AH1292" i="1"/>
  <c r="AG1292" i="1"/>
  <c r="AF1292" i="1"/>
  <c r="AE1292" i="1"/>
  <c r="AD1292" i="1"/>
  <c r="AC1292" i="1"/>
  <c r="AU1291" i="1"/>
  <c r="AT1291" i="1"/>
  <c r="AS1291" i="1"/>
  <c r="AN1291" i="1"/>
  <c r="AM1291" i="1"/>
  <c r="AL1291" i="1"/>
  <c r="AJ1291" i="1"/>
  <c r="AI1291" i="1"/>
  <c r="AH1291" i="1"/>
  <c r="AG1291" i="1"/>
  <c r="AF1291" i="1"/>
  <c r="AE1291" i="1"/>
  <c r="AD1291" i="1"/>
  <c r="AC1291" i="1"/>
  <c r="AU1290" i="1"/>
  <c r="AT1290" i="1"/>
  <c r="AS1290" i="1"/>
  <c r="AR1290" i="1"/>
  <c r="AP1290" i="1"/>
  <c r="AO1290" i="1"/>
  <c r="AN1290" i="1"/>
  <c r="AM1290" i="1"/>
  <c r="AQ1290" i="1" s="1"/>
  <c r="AL1290" i="1"/>
  <c r="AJ1290" i="1"/>
  <c r="AI1290" i="1"/>
  <c r="AH1290" i="1"/>
  <c r="AG1290" i="1"/>
  <c r="AF1290" i="1"/>
  <c r="AE1290" i="1"/>
  <c r="AD1290" i="1"/>
  <c r="AC1290" i="1"/>
  <c r="AU1289" i="1"/>
  <c r="AT1289" i="1"/>
  <c r="AS1289" i="1"/>
  <c r="AN1289" i="1"/>
  <c r="AM1289" i="1"/>
  <c r="AL1289" i="1"/>
  <c r="AJ1289" i="1"/>
  <c r="AI1289" i="1"/>
  <c r="AH1289" i="1"/>
  <c r="AG1289" i="1"/>
  <c r="AF1289" i="1"/>
  <c r="AE1289" i="1"/>
  <c r="AD1289" i="1"/>
  <c r="AC1289" i="1"/>
  <c r="AU1288" i="1"/>
  <c r="AT1288" i="1"/>
  <c r="AS1288" i="1"/>
  <c r="AR1288" i="1"/>
  <c r="AP1288" i="1"/>
  <c r="AO1288" i="1"/>
  <c r="AN1288" i="1"/>
  <c r="AM1288" i="1"/>
  <c r="AQ1288" i="1" s="1"/>
  <c r="AL1288" i="1"/>
  <c r="AJ1288" i="1"/>
  <c r="AI1288" i="1"/>
  <c r="AH1288" i="1"/>
  <c r="AG1288" i="1"/>
  <c r="AF1288" i="1"/>
  <c r="AE1288" i="1"/>
  <c r="AD1288" i="1"/>
  <c r="AC1288" i="1"/>
  <c r="AU1287" i="1"/>
  <c r="AT1287" i="1"/>
  <c r="AS1287" i="1"/>
  <c r="AN1287" i="1"/>
  <c r="AM1287" i="1"/>
  <c r="AL1287" i="1"/>
  <c r="AJ1287" i="1"/>
  <c r="AI1287" i="1"/>
  <c r="AH1287" i="1"/>
  <c r="AG1287" i="1"/>
  <c r="AF1287" i="1"/>
  <c r="AE1287" i="1"/>
  <c r="AD1287" i="1"/>
  <c r="AC1287" i="1"/>
  <c r="AU1286" i="1"/>
  <c r="AT1286" i="1"/>
  <c r="AS1286" i="1"/>
  <c r="AR1286" i="1"/>
  <c r="AP1286" i="1"/>
  <c r="AO1286" i="1"/>
  <c r="AN1286" i="1"/>
  <c r="AM1286" i="1"/>
  <c r="AQ1286" i="1" s="1"/>
  <c r="AL1286" i="1"/>
  <c r="AJ1286" i="1"/>
  <c r="AI1286" i="1"/>
  <c r="AH1286" i="1"/>
  <c r="AG1286" i="1"/>
  <c r="AF1286" i="1"/>
  <c r="AE1286" i="1"/>
  <c r="AD1286" i="1"/>
  <c r="AC1286" i="1"/>
  <c r="AU1285" i="1"/>
  <c r="AT1285" i="1"/>
  <c r="AS1285" i="1"/>
  <c r="AN1285" i="1"/>
  <c r="AM1285" i="1"/>
  <c r="AL1285" i="1"/>
  <c r="AJ1285" i="1"/>
  <c r="AI1285" i="1"/>
  <c r="AH1285" i="1"/>
  <c r="AG1285" i="1"/>
  <c r="AF1285" i="1"/>
  <c r="AE1285" i="1"/>
  <c r="AD1285" i="1"/>
  <c r="AC1285" i="1"/>
  <c r="AU1284" i="1"/>
  <c r="AT1284" i="1"/>
  <c r="AS1284" i="1"/>
  <c r="AR1284" i="1"/>
  <c r="AP1284" i="1"/>
  <c r="AO1284" i="1"/>
  <c r="AN1284" i="1"/>
  <c r="AM1284" i="1"/>
  <c r="AQ1284" i="1" s="1"/>
  <c r="AL1284" i="1"/>
  <c r="AJ1284" i="1"/>
  <c r="AI1284" i="1"/>
  <c r="AH1284" i="1"/>
  <c r="AG1284" i="1"/>
  <c r="AF1284" i="1"/>
  <c r="AE1284" i="1"/>
  <c r="AD1284" i="1"/>
  <c r="AC1284" i="1"/>
  <c r="AU1283" i="1"/>
  <c r="AT1283" i="1"/>
  <c r="AS1283" i="1"/>
  <c r="AN1283" i="1"/>
  <c r="AM1283" i="1"/>
  <c r="AL1283" i="1"/>
  <c r="AJ1283" i="1"/>
  <c r="AI1283" i="1"/>
  <c r="AH1283" i="1"/>
  <c r="AG1283" i="1"/>
  <c r="AF1283" i="1"/>
  <c r="AE1283" i="1"/>
  <c r="AD1283" i="1"/>
  <c r="AC1283" i="1"/>
  <c r="AU1282" i="1"/>
  <c r="AT1282" i="1"/>
  <c r="AS1282" i="1"/>
  <c r="AR1282" i="1"/>
  <c r="AP1282" i="1"/>
  <c r="AO1282" i="1"/>
  <c r="AN1282" i="1"/>
  <c r="AM1282" i="1"/>
  <c r="AQ1282" i="1" s="1"/>
  <c r="AL1282" i="1"/>
  <c r="AJ1282" i="1"/>
  <c r="AI1282" i="1"/>
  <c r="AH1282" i="1"/>
  <c r="AG1282" i="1"/>
  <c r="AF1282" i="1"/>
  <c r="AE1282" i="1"/>
  <c r="AD1282" i="1"/>
  <c r="AC1282" i="1"/>
  <c r="AU1281" i="1"/>
  <c r="AT1281" i="1"/>
  <c r="AS1281" i="1"/>
  <c r="AN1281" i="1"/>
  <c r="AM1281" i="1"/>
  <c r="AL1281" i="1"/>
  <c r="AJ1281" i="1"/>
  <c r="AI1281" i="1"/>
  <c r="AH1281" i="1"/>
  <c r="AG1281" i="1"/>
  <c r="AF1281" i="1"/>
  <c r="AE1281" i="1"/>
  <c r="AD1281" i="1"/>
  <c r="AC1281" i="1"/>
  <c r="AU1280" i="1"/>
  <c r="AT1280" i="1"/>
  <c r="AS1280" i="1"/>
  <c r="AR1280" i="1"/>
  <c r="AP1280" i="1"/>
  <c r="AO1280" i="1"/>
  <c r="AN1280" i="1"/>
  <c r="AM1280" i="1"/>
  <c r="AQ1280" i="1" s="1"/>
  <c r="AL1280" i="1"/>
  <c r="AJ1280" i="1"/>
  <c r="AI1280" i="1"/>
  <c r="AH1280" i="1"/>
  <c r="AG1280" i="1"/>
  <c r="AF1280" i="1"/>
  <c r="AE1280" i="1"/>
  <c r="AD1280" i="1"/>
  <c r="AC1280" i="1"/>
  <c r="AU1279" i="1"/>
  <c r="AT1279" i="1"/>
  <c r="AS1279" i="1"/>
  <c r="AN1279" i="1"/>
  <c r="AM1279" i="1"/>
  <c r="AL1279" i="1"/>
  <c r="AJ1279" i="1"/>
  <c r="AI1279" i="1"/>
  <c r="AH1279" i="1"/>
  <c r="AG1279" i="1"/>
  <c r="AF1279" i="1"/>
  <c r="AE1279" i="1"/>
  <c r="AD1279" i="1"/>
  <c r="AC1279" i="1"/>
  <c r="AU1278" i="1"/>
  <c r="AT1278" i="1"/>
  <c r="AS1278" i="1"/>
  <c r="AR1278" i="1"/>
  <c r="AP1278" i="1"/>
  <c r="AO1278" i="1"/>
  <c r="AN1278" i="1"/>
  <c r="AM1278" i="1"/>
  <c r="AQ1278" i="1" s="1"/>
  <c r="AL1278" i="1"/>
  <c r="AJ1278" i="1"/>
  <c r="AI1278" i="1"/>
  <c r="AH1278" i="1"/>
  <c r="AG1278" i="1"/>
  <c r="AF1278" i="1"/>
  <c r="AE1278" i="1"/>
  <c r="AD1278" i="1"/>
  <c r="AC1278" i="1"/>
  <c r="AU1277" i="1"/>
  <c r="AT1277" i="1"/>
  <c r="AS1277" i="1"/>
  <c r="AN1277" i="1"/>
  <c r="AM1277" i="1"/>
  <c r="AL1277" i="1"/>
  <c r="AJ1277" i="1"/>
  <c r="AI1277" i="1"/>
  <c r="AH1277" i="1"/>
  <c r="AG1277" i="1"/>
  <c r="AF1277" i="1"/>
  <c r="AE1277" i="1"/>
  <c r="AD1277" i="1"/>
  <c r="AC1277" i="1"/>
  <c r="AU1276" i="1"/>
  <c r="AT1276" i="1"/>
  <c r="AS1276" i="1"/>
  <c r="AR1276" i="1"/>
  <c r="AP1276" i="1"/>
  <c r="AO1276" i="1"/>
  <c r="AN1276" i="1"/>
  <c r="AM1276" i="1"/>
  <c r="AQ1276" i="1" s="1"/>
  <c r="AL1276" i="1"/>
  <c r="AJ1276" i="1"/>
  <c r="AI1276" i="1"/>
  <c r="AH1276" i="1"/>
  <c r="AG1276" i="1"/>
  <c r="AF1276" i="1"/>
  <c r="AE1276" i="1"/>
  <c r="AD1276" i="1"/>
  <c r="AC1276" i="1"/>
  <c r="AU1275" i="1"/>
  <c r="AT1275" i="1"/>
  <c r="AS1275" i="1"/>
  <c r="AN1275" i="1"/>
  <c r="AM1275" i="1"/>
  <c r="AL1275" i="1"/>
  <c r="AJ1275" i="1"/>
  <c r="AI1275" i="1"/>
  <c r="AH1275" i="1"/>
  <c r="AG1275" i="1"/>
  <c r="AF1275" i="1"/>
  <c r="AE1275" i="1"/>
  <c r="AD1275" i="1"/>
  <c r="AC1275" i="1"/>
  <c r="AU1274" i="1"/>
  <c r="AT1274" i="1"/>
  <c r="AS1274" i="1"/>
  <c r="AR1274" i="1"/>
  <c r="AP1274" i="1"/>
  <c r="AO1274" i="1"/>
  <c r="AN1274" i="1"/>
  <c r="AM1274" i="1"/>
  <c r="AQ1274" i="1" s="1"/>
  <c r="AL1274" i="1"/>
  <c r="AJ1274" i="1"/>
  <c r="AI1274" i="1"/>
  <c r="AH1274" i="1"/>
  <c r="AG1274" i="1"/>
  <c r="AF1274" i="1"/>
  <c r="AE1274" i="1"/>
  <c r="AD1274" i="1"/>
  <c r="AC1274" i="1"/>
  <c r="AU1273" i="1"/>
  <c r="AT1273" i="1"/>
  <c r="AS1273" i="1"/>
  <c r="AN1273" i="1"/>
  <c r="AM1273" i="1"/>
  <c r="AL1273" i="1"/>
  <c r="AJ1273" i="1"/>
  <c r="AI1273" i="1"/>
  <c r="AH1273" i="1"/>
  <c r="AG1273" i="1"/>
  <c r="AF1273" i="1"/>
  <c r="AE1273" i="1"/>
  <c r="AD1273" i="1"/>
  <c r="AC1273" i="1"/>
  <c r="AU1272" i="1"/>
  <c r="AT1272" i="1"/>
  <c r="AS1272" i="1"/>
  <c r="AR1272" i="1"/>
  <c r="AP1272" i="1"/>
  <c r="AO1272" i="1"/>
  <c r="AN1272" i="1"/>
  <c r="AM1272" i="1"/>
  <c r="AQ1272" i="1" s="1"/>
  <c r="AL1272" i="1"/>
  <c r="AJ1272" i="1"/>
  <c r="AI1272" i="1"/>
  <c r="AH1272" i="1"/>
  <c r="AG1272" i="1"/>
  <c r="AF1272" i="1"/>
  <c r="AE1272" i="1"/>
  <c r="AD1272" i="1"/>
  <c r="AC1272" i="1"/>
  <c r="AU1271" i="1"/>
  <c r="AT1271" i="1"/>
  <c r="AS1271" i="1"/>
  <c r="AN1271" i="1"/>
  <c r="AM1271" i="1"/>
  <c r="AL1271" i="1"/>
  <c r="AJ1271" i="1"/>
  <c r="AI1271" i="1"/>
  <c r="AH1271" i="1"/>
  <c r="AG1271" i="1"/>
  <c r="AF1271" i="1"/>
  <c r="AE1271" i="1"/>
  <c r="AD1271" i="1"/>
  <c r="AC1271" i="1"/>
  <c r="AU1270" i="1"/>
  <c r="AT1270" i="1"/>
  <c r="AS1270" i="1"/>
  <c r="AR1270" i="1"/>
  <c r="AP1270" i="1"/>
  <c r="AO1270" i="1"/>
  <c r="AN1270" i="1"/>
  <c r="AM1270" i="1"/>
  <c r="AQ1270" i="1" s="1"/>
  <c r="AL1270" i="1"/>
  <c r="AJ1270" i="1"/>
  <c r="AI1270" i="1"/>
  <c r="AH1270" i="1"/>
  <c r="AG1270" i="1"/>
  <c r="AF1270" i="1"/>
  <c r="AE1270" i="1"/>
  <c r="AD1270" i="1"/>
  <c r="AC1270" i="1"/>
  <c r="AU1269" i="1"/>
  <c r="AT1269" i="1"/>
  <c r="AS1269" i="1"/>
  <c r="AN1269" i="1"/>
  <c r="AM1269" i="1"/>
  <c r="AL1269" i="1"/>
  <c r="AJ1269" i="1"/>
  <c r="AI1269" i="1"/>
  <c r="AH1269" i="1"/>
  <c r="AG1269" i="1"/>
  <c r="AF1269" i="1"/>
  <c r="AE1269" i="1"/>
  <c r="AD1269" i="1"/>
  <c r="AC1269" i="1"/>
  <c r="AU1268" i="1"/>
  <c r="AT1268" i="1"/>
  <c r="AS1268" i="1"/>
  <c r="AR1268" i="1"/>
  <c r="AP1268" i="1"/>
  <c r="AO1268" i="1"/>
  <c r="AN1268" i="1"/>
  <c r="AM1268" i="1"/>
  <c r="AQ1268" i="1" s="1"/>
  <c r="AL1268" i="1"/>
  <c r="AJ1268" i="1"/>
  <c r="AI1268" i="1"/>
  <c r="AH1268" i="1"/>
  <c r="AG1268" i="1"/>
  <c r="AF1268" i="1"/>
  <c r="AE1268" i="1"/>
  <c r="AD1268" i="1"/>
  <c r="AC1268" i="1"/>
  <c r="AU1267" i="1"/>
  <c r="AT1267" i="1"/>
  <c r="AS1267" i="1"/>
  <c r="AN1267" i="1"/>
  <c r="AM1267" i="1"/>
  <c r="AL1267" i="1"/>
  <c r="AJ1267" i="1"/>
  <c r="AI1267" i="1"/>
  <c r="AH1267" i="1"/>
  <c r="AG1267" i="1"/>
  <c r="AF1267" i="1"/>
  <c r="AE1267" i="1"/>
  <c r="AD1267" i="1"/>
  <c r="AC1267" i="1"/>
  <c r="AU1266" i="1"/>
  <c r="AT1266" i="1"/>
  <c r="AS1266" i="1"/>
  <c r="AR1266" i="1"/>
  <c r="AP1266" i="1"/>
  <c r="AO1266" i="1"/>
  <c r="AN1266" i="1"/>
  <c r="AM1266" i="1"/>
  <c r="AQ1266" i="1" s="1"/>
  <c r="AL1266" i="1"/>
  <c r="AJ1266" i="1"/>
  <c r="AI1266" i="1"/>
  <c r="AH1266" i="1"/>
  <c r="AG1266" i="1"/>
  <c r="AF1266" i="1"/>
  <c r="AE1266" i="1"/>
  <c r="AD1266" i="1"/>
  <c r="AC1266" i="1"/>
  <c r="AU1265" i="1"/>
  <c r="AT1265" i="1"/>
  <c r="AS1265" i="1"/>
  <c r="AN1265" i="1"/>
  <c r="AM1265" i="1"/>
  <c r="AL1265" i="1"/>
  <c r="AJ1265" i="1"/>
  <c r="AI1265" i="1"/>
  <c r="AH1265" i="1"/>
  <c r="AG1265" i="1"/>
  <c r="AF1265" i="1"/>
  <c r="AE1265" i="1"/>
  <c r="AD1265" i="1"/>
  <c r="AC1265" i="1"/>
  <c r="AU1264" i="1"/>
  <c r="AT1264" i="1"/>
  <c r="AS1264" i="1"/>
  <c r="AR1264" i="1"/>
  <c r="AP1264" i="1"/>
  <c r="AO1264" i="1"/>
  <c r="AN1264" i="1"/>
  <c r="AM1264" i="1"/>
  <c r="AQ1264" i="1" s="1"/>
  <c r="AL1264" i="1"/>
  <c r="AJ1264" i="1"/>
  <c r="AI1264" i="1"/>
  <c r="AH1264" i="1"/>
  <c r="AG1264" i="1"/>
  <c r="AF1264" i="1"/>
  <c r="AE1264" i="1"/>
  <c r="AD1264" i="1"/>
  <c r="AC1264" i="1"/>
  <c r="AU1263" i="1"/>
  <c r="AT1263" i="1"/>
  <c r="AS1263" i="1"/>
  <c r="AN1263" i="1"/>
  <c r="AM1263" i="1"/>
  <c r="AL1263" i="1"/>
  <c r="AJ1263" i="1"/>
  <c r="AI1263" i="1"/>
  <c r="AH1263" i="1"/>
  <c r="AG1263" i="1"/>
  <c r="AF1263" i="1"/>
  <c r="AE1263" i="1"/>
  <c r="AD1263" i="1"/>
  <c r="AC1263" i="1"/>
  <c r="AU1262" i="1"/>
  <c r="AT1262" i="1"/>
  <c r="AS1262" i="1"/>
  <c r="AR1262" i="1"/>
  <c r="AP1262" i="1"/>
  <c r="AO1262" i="1"/>
  <c r="AN1262" i="1"/>
  <c r="AM1262" i="1"/>
  <c r="AQ1262" i="1" s="1"/>
  <c r="AL1262" i="1"/>
  <c r="AJ1262" i="1"/>
  <c r="AI1262" i="1"/>
  <c r="AH1262" i="1"/>
  <c r="AG1262" i="1"/>
  <c r="AF1262" i="1"/>
  <c r="AE1262" i="1"/>
  <c r="AD1262" i="1"/>
  <c r="AC1262" i="1"/>
  <c r="AU1261" i="1"/>
  <c r="AT1261" i="1"/>
  <c r="AS1261" i="1"/>
  <c r="AN1261" i="1"/>
  <c r="AM1261" i="1"/>
  <c r="AL1261" i="1"/>
  <c r="AJ1261" i="1"/>
  <c r="AI1261" i="1"/>
  <c r="AH1261" i="1"/>
  <c r="AG1261" i="1"/>
  <c r="AF1261" i="1"/>
  <c r="AE1261" i="1"/>
  <c r="AD1261" i="1"/>
  <c r="AC1261" i="1"/>
  <c r="AU1260" i="1"/>
  <c r="AT1260" i="1"/>
  <c r="AS1260" i="1"/>
  <c r="AR1260" i="1"/>
  <c r="AP1260" i="1"/>
  <c r="AO1260" i="1"/>
  <c r="AN1260" i="1"/>
  <c r="AM1260" i="1"/>
  <c r="AQ1260" i="1" s="1"/>
  <c r="AL1260" i="1"/>
  <c r="AJ1260" i="1"/>
  <c r="AI1260" i="1"/>
  <c r="AH1260" i="1"/>
  <c r="AG1260" i="1"/>
  <c r="AF1260" i="1"/>
  <c r="AE1260" i="1"/>
  <c r="AD1260" i="1"/>
  <c r="AC1260" i="1"/>
  <c r="AU1259" i="1"/>
  <c r="AT1259" i="1"/>
  <c r="AS1259" i="1"/>
  <c r="AN1259" i="1"/>
  <c r="AM1259" i="1"/>
  <c r="AL1259" i="1"/>
  <c r="AJ1259" i="1"/>
  <c r="AI1259" i="1"/>
  <c r="AH1259" i="1"/>
  <c r="AG1259" i="1"/>
  <c r="AF1259" i="1"/>
  <c r="AE1259" i="1"/>
  <c r="AD1259" i="1"/>
  <c r="AC1259" i="1"/>
  <c r="AU1258" i="1"/>
  <c r="AT1258" i="1"/>
  <c r="AS1258" i="1"/>
  <c r="AR1258" i="1"/>
  <c r="AP1258" i="1"/>
  <c r="AO1258" i="1"/>
  <c r="AN1258" i="1"/>
  <c r="AM1258" i="1"/>
  <c r="AQ1258" i="1" s="1"/>
  <c r="AL1258" i="1"/>
  <c r="AJ1258" i="1"/>
  <c r="AI1258" i="1"/>
  <c r="AH1258" i="1"/>
  <c r="AG1258" i="1"/>
  <c r="AF1258" i="1"/>
  <c r="AE1258" i="1"/>
  <c r="AD1258" i="1"/>
  <c r="AC1258" i="1"/>
  <c r="AU1257" i="1"/>
  <c r="AT1257" i="1"/>
  <c r="AS1257" i="1"/>
  <c r="AN1257" i="1"/>
  <c r="AM1257" i="1"/>
  <c r="AL1257" i="1"/>
  <c r="AJ1257" i="1"/>
  <c r="AI1257" i="1"/>
  <c r="AH1257" i="1"/>
  <c r="AG1257" i="1"/>
  <c r="AF1257" i="1"/>
  <c r="AE1257" i="1"/>
  <c r="AD1257" i="1"/>
  <c r="AC1257" i="1"/>
  <c r="AU1256" i="1"/>
  <c r="AT1256" i="1"/>
  <c r="AS1256" i="1"/>
  <c r="AR1256" i="1"/>
  <c r="AP1256" i="1"/>
  <c r="AO1256" i="1"/>
  <c r="AN1256" i="1"/>
  <c r="AM1256" i="1"/>
  <c r="AQ1256" i="1" s="1"/>
  <c r="AL1256" i="1"/>
  <c r="AJ1256" i="1"/>
  <c r="AI1256" i="1"/>
  <c r="AH1256" i="1"/>
  <c r="AG1256" i="1"/>
  <c r="AF1256" i="1"/>
  <c r="AE1256" i="1"/>
  <c r="AD1256" i="1"/>
  <c r="AC1256" i="1"/>
  <c r="AU1255" i="1"/>
  <c r="AT1255" i="1"/>
  <c r="AS1255" i="1"/>
  <c r="AN1255" i="1"/>
  <c r="AM1255" i="1"/>
  <c r="AL1255" i="1"/>
  <c r="AJ1255" i="1"/>
  <c r="AI1255" i="1"/>
  <c r="AH1255" i="1"/>
  <c r="AG1255" i="1"/>
  <c r="AF1255" i="1"/>
  <c r="AE1255" i="1"/>
  <c r="AD1255" i="1"/>
  <c r="AC1255" i="1"/>
  <c r="AU1254" i="1"/>
  <c r="AT1254" i="1"/>
  <c r="AS1254" i="1"/>
  <c r="AR1254" i="1"/>
  <c r="AP1254" i="1"/>
  <c r="AO1254" i="1"/>
  <c r="AN1254" i="1"/>
  <c r="AM1254" i="1"/>
  <c r="AQ1254" i="1" s="1"/>
  <c r="AL1254" i="1"/>
  <c r="AJ1254" i="1"/>
  <c r="AI1254" i="1"/>
  <c r="AH1254" i="1"/>
  <c r="AG1254" i="1"/>
  <c r="AF1254" i="1"/>
  <c r="AE1254" i="1"/>
  <c r="AD1254" i="1"/>
  <c r="AC1254" i="1"/>
  <c r="AU1253" i="1"/>
  <c r="AT1253" i="1"/>
  <c r="AS1253" i="1"/>
  <c r="AN1253" i="1"/>
  <c r="AM1253" i="1"/>
  <c r="AL1253" i="1"/>
  <c r="AJ1253" i="1"/>
  <c r="AI1253" i="1"/>
  <c r="AH1253" i="1"/>
  <c r="AG1253" i="1"/>
  <c r="AF1253" i="1"/>
  <c r="AE1253" i="1"/>
  <c r="AD1253" i="1"/>
  <c r="AC1253" i="1"/>
  <c r="AU1252" i="1"/>
  <c r="AT1252" i="1"/>
  <c r="AS1252" i="1"/>
  <c r="AR1252" i="1"/>
  <c r="AP1252" i="1"/>
  <c r="AO1252" i="1"/>
  <c r="AN1252" i="1"/>
  <c r="AM1252" i="1"/>
  <c r="AQ1252" i="1" s="1"/>
  <c r="AL1252" i="1"/>
  <c r="AJ1252" i="1"/>
  <c r="AI1252" i="1"/>
  <c r="AH1252" i="1"/>
  <c r="AG1252" i="1"/>
  <c r="AF1252" i="1"/>
  <c r="AE1252" i="1"/>
  <c r="AD1252" i="1"/>
  <c r="AC1252" i="1"/>
  <c r="AU1251" i="1"/>
  <c r="AT1251" i="1"/>
  <c r="AS1251" i="1"/>
  <c r="AN1251" i="1"/>
  <c r="AM1251" i="1"/>
  <c r="AL1251" i="1"/>
  <c r="AJ1251" i="1"/>
  <c r="AI1251" i="1"/>
  <c r="AH1251" i="1"/>
  <c r="AG1251" i="1"/>
  <c r="AF1251" i="1"/>
  <c r="AE1251" i="1"/>
  <c r="AD1251" i="1"/>
  <c r="AC1251" i="1"/>
  <c r="AU1250" i="1"/>
  <c r="AT1250" i="1"/>
  <c r="AS1250" i="1"/>
  <c r="AR1250" i="1"/>
  <c r="AP1250" i="1"/>
  <c r="AO1250" i="1"/>
  <c r="AN1250" i="1"/>
  <c r="AM1250" i="1"/>
  <c r="AQ1250" i="1" s="1"/>
  <c r="AL1250" i="1"/>
  <c r="AJ1250" i="1"/>
  <c r="AI1250" i="1"/>
  <c r="AH1250" i="1"/>
  <c r="AG1250" i="1"/>
  <c r="AF1250" i="1"/>
  <c r="AE1250" i="1"/>
  <c r="AD1250" i="1"/>
  <c r="AC1250" i="1"/>
  <c r="AU1249" i="1"/>
  <c r="AT1249" i="1"/>
  <c r="AS1249" i="1"/>
  <c r="AN1249" i="1"/>
  <c r="AM1249" i="1"/>
  <c r="AL1249" i="1"/>
  <c r="AJ1249" i="1"/>
  <c r="AI1249" i="1"/>
  <c r="AH1249" i="1"/>
  <c r="AG1249" i="1"/>
  <c r="AF1249" i="1"/>
  <c r="AE1249" i="1"/>
  <c r="AD1249" i="1"/>
  <c r="AC1249" i="1"/>
  <c r="AU1248" i="1"/>
  <c r="AT1248" i="1"/>
  <c r="AS1248" i="1"/>
  <c r="AR1248" i="1"/>
  <c r="AP1248" i="1"/>
  <c r="AO1248" i="1"/>
  <c r="AN1248" i="1"/>
  <c r="AM1248" i="1"/>
  <c r="AQ1248" i="1" s="1"/>
  <c r="AL1248" i="1"/>
  <c r="AJ1248" i="1"/>
  <c r="AI1248" i="1"/>
  <c r="AH1248" i="1"/>
  <c r="AG1248" i="1"/>
  <c r="AF1248" i="1"/>
  <c r="AE1248" i="1"/>
  <c r="AD1248" i="1"/>
  <c r="AC1248" i="1"/>
  <c r="AU1247" i="1"/>
  <c r="AT1247" i="1"/>
  <c r="AS1247" i="1"/>
  <c r="AN1247" i="1"/>
  <c r="AM1247" i="1"/>
  <c r="AL1247" i="1"/>
  <c r="AJ1247" i="1"/>
  <c r="AI1247" i="1"/>
  <c r="AH1247" i="1"/>
  <c r="AG1247" i="1"/>
  <c r="AF1247" i="1"/>
  <c r="AE1247" i="1"/>
  <c r="AD1247" i="1"/>
  <c r="AC1247" i="1"/>
  <c r="AU1246" i="1"/>
  <c r="AT1246" i="1"/>
  <c r="AS1246" i="1"/>
  <c r="AR1246" i="1"/>
  <c r="AP1246" i="1"/>
  <c r="AO1246" i="1"/>
  <c r="AN1246" i="1"/>
  <c r="AM1246" i="1"/>
  <c r="AQ1246" i="1" s="1"/>
  <c r="AL1246" i="1"/>
  <c r="AJ1246" i="1"/>
  <c r="AI1246" i="1"/>
  <c r="AH1246" i="1"/>
  <c r="AG1246" i="1"/>
  <c r="AF1246" i="1"/>
  <c r="AE1246" i="1"/>
  <c r="AD1246" i="1"/>
  <c r="AC1246" i="1"/>
  <c r="AU1245" i="1"/>
  <c r="AT1245" i="1"/>
  <c r="AS1245" i="1"/>
  <c r="AN1245" i="1"/>
  <c r="AM1245" i="1"/>
  <c r="AL1245" i="1"/>
  <c r="AJ1245" i="1"/>
  <c r="AI1245" i="1"/>
  <c r="AH1245" i="1"/>
  <c r="AG1245" i="1"/>
  <c r="AF1245" i="1"/>
  <c r="AE1245" i="1"/>
  <c r="AD1245" i="1"/>
  <c r="AC1245" i="1"/>
  <c r="AU1244" i="1"/>
  <c r="AT1244" i="1"/>
  <c r="AS1244" i="1"/>
  <c r="AR1244" i="1"/>
  <c r="AP1244" i="1"/>
  <c r="AO1244" i="1"/>
  <c r="AN1244" i="1"/>
  <c r="AM1244" i="1"/>
  <c r="AQ1244" i="1" s="1"/>
  <c r="AL1244" i="1"/>
  <c r="AJ1244" i="1"/>
  <c r="AI1244" i="1"/>
  <c r="AH1244" i="1"/>
  <c r="AG1244" i="1"/>
  <c r="AF1244" i="1"/>
  <c r="AE1244" i="1"/>
  <c r="AD1244" i="1"/>
  <c r="AC1244" i="1"/>
  <c r="AU1243" i="1"/>
  <c r="AT1243" i="1"/>
  <c r="AS1243" i="1"/>
  <c r="AN1243" i="1"/>
  <c r="AM1243" i="1"/>
  <c r="AL1243" i="1"/>
  <c r="AJ1243" i="1"/>
  <c r="AI1243" i="1"/>
  <c r="AH1243" i="1"/>
  <c r="AG1243" i="1"/>
  <c r="AF1243" i="1"/>
  <c r="AE1243" i="1"/>
  <c r="AD1243" i="1"/>
  <c r="AC1243" i="1"/>
  <c r="AU1242" i="1"/>
  <c r="AT1242" i="1"/>
  <c r="AS1242" i="1"/>
  <c r="AR1242" i="1"/>
  <c r="AP1242" i="1"/>
  <c r="AO1242" i="1"/>
  <c r="AN1242" i="1"/>
  <c r="AM1242" i="1"/>
  <c r="AQ1242" i="1" s="1"/>
  <c r="AL1242" i="1"/>
  <c r="AJ1242" i="1"/>
  <c r="AI1242" i="1"/>
  <c r="AH1242" i="1"/>
  <c r="AG1242" i="1"/>
  <c r="AF1242" i="1"/>
  <c r="AE1242" i="1"/>
  <c r="AD1242" i="1"/>
  <c r="AC1242" i="1"/>
  <c r="AU1241" i="1"/>
  <c r="AT1241" i="1"/>
  <c r="AS1241" i="1"/>
  <c r="AN1241" i="1"/>
  <c r="AM1241" i="1"/>
  <c r="AL1241" i="1"/>
  <c r="AJ1241" i="1"/>
  <c r="AI1241" i="1"/>
  <c r="AH1241" i="1"/>
  <c r="AG1241" i="1"/>
  <c r="AF1241" i="1"/>
  <c r="AE1241" i="1"/>
  <c r="AD1241" i="1"/>
  <c r="AC1241" i="1"/>
  <c r="AU1240" i="1"/>
  <c r="AT1240" i="1"/>
  <c r="AS1240" i="1"/>
  <c r="AR1240" i="1"/>
  <c r="AP1240" i="1"/>
  <c r="AO1240" i="1"/>
  <c r="AN1240" i="1"/>
  <c r="AM1240" i="1"/>
  <c r="AQ1240" i="1" s="1"/>
  <c r="AL1240" i="1"/>
  <c r="AJ1240" i="1"/>
  <c r="AI1240" i="1"/>
  <c r="AH1240" i="1"/>
  <c r="AG1240" i="1"/>
  <c r="AF1240" i="1"/>
  <c r="AE1240" i="1"/>
  <c r="AD1240" i="1"/>
  <c r="AC1240" i="1"/>
  <c r="AU1239" i="1"/>
  <c r="AT1239" i="1"/>
  <c r="AS1239" i="1"/>
  <c r="AN1239" i="1"/>
  <c r="AM1239" i="1"/>
  <c r="AL1239" i="1"/>
  <c r="AJ1239" i="1"/>
  <c r="AI1239" i="1"/>
  <c r="AH1239" i="1"/>
  <c r="AG1239" i="1"/>
  <c r="AF1239" i="1"/>
  <c r="AE1239" i="1"/>
  <c r="AD1239" i="1"/>
  <c r="AC1239" i="1"/>
  <c r="AU1238" i="1"/>
  <c r="AT1238" i="1"/>
  <c r="AS1238" i="1"/>
  <c r="AR1238" i="1"/>
  <c r="AP1238" i="1"/>
  <c r="AO1238" i="1"/>
  <c r="AN1238" i="1"/>
  <c r="AM1238" i="1"/>
  <c r="AQ1238" i="1" s="1"/>
  <c r="AL1238" i="1"/>
  <c r="AJ1238" i="1"/>
  <c r="AI1238" i="1"/>
  <c r="AH1238" i="1"/>
  <c r="AG1238" i="1"/>
  <c r="AF1238" i="1"/>
  <c r="AE1238" i="1"/>
  <c r="AD1238" i="1"/>
  <c r="AC1238" i="1"/>
  <c r="AU1237" i="1"/>
  <c r="AT1237" i="1"/>
  <c r="AS1237" i="1"/>
  <c r="AN1237" i="1"/>
  <c r="AM1237" i="1"/>
  <c r="AL1237" i="1"/>
  <c r="AJ1237" i="1"/>
  <c r="AI1237" i="1"/>
  <c r="AH1237" i="1"/>
  <c r="AG1237" i="1"/>
  <c r="AF1237" i="1"/>
  <c r="AE1237" i="1"/>
  <c r="AD1237" i="1"/>
  <c r="AC1237" i="1"/>
  <c r="AU1236" i="1"/>
  <c r="AT1236" i="1"/>
  <c r="AS1236" i="1"/>
  <c r="AR1236" i="1"/>
  <c r="AP1236" i="1"/>
  <c r="AO1236" i="1"/>
  <c r="AN1236" i="1"/>
  <c r="AM1236" i="1"/>
  <c r="AQ1236" i="1" s="1"/>
  <c r="AL1236" i="1"/>
  <c r="AJ1236" i="1"/>
  <c r="AI1236" i="1"/>
  <c r="AH1236" i="1"/>
  <c r="AG1236" i="1"/>
  <c r="AF1236" i="1"/>
  <c r="AE1236" i="1"/>
  <c r="AD1236" i="1"/>
  <c r="AC1236" i="1"/>
  <c r="AU1235" i="1"/>
  <c r="AT1235" i="1"/>
  <c r="AS1235" i="1"/>
  <c r="AN1235" i="1"/>
  <c r="AM1235" i="1"/>
  <c r="AL1235" i="1"/>
  <c r="AJ1235" i="1"/>
  <c r="AI1235" i="1"/>
  <c r="AH1235" i="1"/>
  <c r="AG1235" i="1"/>
  <c r="AF1235" i="1"/>
  <c r="AE1235" i="1"/>
  <c r="AD1235" i="1"/>
  <c r="AC1235" i="1"/>
  <c r="AU1234" i="1"/>
  <c r="AT1234" i="1"/>
  <c r="AS1234" i="1"/>
  <c r="AR1234" i="1"/>
  <c r="AP1234" i="1"/>
  <c r="AO1234" i="1"/>
  <c r="AN1234" i="1"/>
  <c r="AM1234" i="1"/>
  <c r="AQ1234" i="1" s="1"/>
  <c r="AL1234" i="1"/>
  <c r="AJ1234" i="1"/>
  <c r="AI1234" i="1"/>
  <c r="AH1234" i="1"/>
  <c r="AG1234" i="1"/>
  <c r="AF1234" i="1"/>
  <c r="AE1234" i="1"/>
  <c r="AD1234" i="1"/>
  <c r="AC1234" i="1"/>
  <c r="AU1233" i="1"/>
  <c r="AT1233" i="1"/>
  <c r="AS1233" i="1"/>
  <c r="AN1233" i="1"/>
  <c r="AM1233" i="1"/>
  <c r="AL1233" i="1"/>
  <c r="AJ1233" i="1"/>
  <c r="AI1233" i="1"/>
  <c r="AH1233" i="1"/>
  <c r="AG1233" i="1"/>
  <c r="AF1233" i="1"/>
  <c r="AE1233" i="1"/>
  <c r="AD1233" i="1"/>
  <c r="AC1233" i="1"/>
  <c r="AU1232" i="1"/>
  <c r="AT1232" i="1"/>
  <c r="AS1232" i="1"/>
  <c r="AR1232" i="1"/>
  <c r="AP1232" i="1"/>
  <c r="AO1232" i="1"/>
  <c r="AN1232" i="1"/>
  <c r="AM1232" i="1"/>
  <c r="AQ1232" i="1" s="1"/>
  <c r="AL1232" i="1"/>
  <c r="AJ1232" i="1"/>
  <c r="AI1232" i="1"/>
  <c r="AH1232" i="1"/>
  <c r="AG1232" i="1"/>
  <c r="AF1232" i="1"/>
  <c r="AE1232" i="1"/>
  <c r="AD1232" i="1"/>
  <c r="AC1232" i="1"/>
  <c r="AU1231" i="1"/>
  <c r="AT1231" i="1"/>
  <c r="AS1231" i="1"/>
  <c r="AN1231" i="1"/>
  <c r="AM1231" i="1"/>
  <c r="AL1231" i="1"/>
  <c r="AJ1231" i="1"/>
  <c r="AI1231" i="1"/>
  <c r="AH1231" i="1"/>
  <c r="AG1231" i="1"/>
  <c r="AF1231" i="1"/>
  <c r="AE1231" i="1"/>
  <c r="AD1231" i="1"/>
  <c r="AC1231" i="1"/>
  <c r="AU1230" i="1"/>
  <c r="AT1230" i="1"/>
  <c r="AS1230" i="1"/>
  <c r="AR1230" i="1"/>
  <c r="AP1230" i="1"/>
  <c r="AO1230" i="1"/>
  <c r="AN1230" i="1"/>
  <c r="AM1230" i="1"/>
  <c r="AQ1230" i="1" s="1"/>
  <c r="AL1230" i="1"/>
  <c r="AJ1230" i="1"/>
  <c r="AI1230" i="1"/>
  <c r="AH1230" i="1"/>
  <c r="AG1230" i="1"/>
  <c r="AF1230" i="1"/>
  <c r="AE1230" i="1"/>
  <c r="AD1230" i="1"/>
  <c r="AC1230" i="1"/>
  <c r="AU1229" i="1"/>
  <c r="AT1229" i="1"/>
  <c r="AS1229" i="1"/>
  <c r="AN1229" i="1"/>
  <c r="AM1229" i="1"/>
  <c r="AL1229" i="1"/>
  <c r="AJ1229" i="1"/>
  <c r="AI1229" i="1"/>
  <c r="AH1229" i="1"/>
  <c r="AG1229" i="1"/>
  <c r="AF1229" i="1"/>
  <c r="AE1229" i="1"/>
  <c r="AD1229" i="1"/>
  <c r="AC1229" i="1"/>
  <c r="AU1228" i="1"/>
  <c r="AT1228" i="1"/>
  <c r="AS1228" i="1"/>
  <c r="AR1228" i="1"/>
  <c r="AP1228" i="1"/>
  <c r="AO1228" i="1"/>
  <c r="AN1228" i="1"/>
  <c r="AM1228" i="1"/>
  <c r="AQ1228" i="1" s="1"/>
  <c r="AL1228" i="1"/>
  <c r="AJ1228" i="1"/>
  <c r="AI1228" i="1"/>
  <c r="AH1228" i="1"/>
  <c r="AG1228" i="1"/>
  <c r="AF1228" i="1"/>
  <c r="AE1228" i="1"/>
  <c r="AD1228" i="1"/>
  <c r="AC1228" i="1"/>
  <c r="AU1227" i="1"/>
  <c r="AT1227" i="1"/>
  <c r="AS1227" i="1"/>
  <c r="AN1227" i="1"/>
  <c r="AM1227" i="1"/>
  <c r="AL1227" i="1"/>
  <c r="AJ1227" i="1"/>
  <c r="AI1227" i="1"/>
  <c r="AH1227" i="1"/>
  <c r="AG1227" i="1"/>
  <c r="AF1227" i="1"/>
  <c r="AE1227" i="1"/>
  <c r="AD1227" i="1"/>
  <c r="AC1227" i="1"/>
  <c r="AU1226" i="1"/>
  <c r="AT1226" i="1"/>
  <c r="AS1226" i="1"/>
  <c r="AR1226" i="1"/>
  <c r="AP1226" i="1"/>
  <c r="AO1226" i="1"/>
  <c r="AN1226" i="1"/>
  <c r="AM1226" i="1"/>
  <c r="AQ1226" i="1" s="1"/>
  <c r="AL1226" i="1"/>
  <c r="AJ1226" i="1"/>
  <c r="AI1226" i="1"/>
  <c r="AH1226" i="1"/>
  <c r="AG1226" i="1"/>
  <c r="AF1226" i="1"/>
  <c r="AE1226" i="1"/>
  <c r="AD1226" i="1"/>
  <c r="AC1226" i="1"/>
  <c r="AU1225" i="1"/>
  <c r="AT1225" i="1"/>
  <c r="AS1225" i="1"/>
  <c r="AN1225" i="1"/>
  <c r="AM1225" i="1"/>
  <c r="AL1225" i="1"/>
  <c r="AJ1225" i="1"/>
  <c r="AI1225" i="1"/>
  <c r="AH1225" i="1"/>
  <c r="AG1225" i="1"/>
  <c r="AF1225" i="1"/>
  <c r="AE1225" i="1"/>
  <c r="AD1225" i="1"/>
  <c r="AC1225" i="1"/>
  <c r="AU1224" i="1"/>
  <c r="AT1224" i="1"/>
  <c r="AS1224" i="1"/>
  <c r="AR1224" i="1"/>
  <c r="AP1224" i="1"/>
  <c r="AO1224" i="1"/>
  <c r="AN1224" i="1"/>
  <c r="AM1224" i="1"/>
  <c r="AQ1224" i="1" s="1"/>
  <c r="AL1224" i="1"/>
  <c r="AJ1224" i="1"/>
  <c r="AI1224" i="1"/>
  <c r="AH1224" i="1"/>
  <c r="AG1224" i="1"/>
  <c r="AF1224" i="1"/>
  <c r="AE1224" i="1"/>
  <c r="AD1224" i="1"/>
  <c r="AC1224" i="1"/>
  <c r="AU1223" i="1"/>
  <c r="AT1223" i="1"/>
  <c r="AS1223" i="1"/>
  <c r="AN1223" i="1"/>
  <c r="AM1223" i="1"/>
  <c r="AL1223" i="1"/>
  <c r="AJ1223" i="1"/>
  <c r="AI1223" i="1"/>
  <c r="AH1223" i="1"/>
  <c r="AG1223" i="1"/>
  <c r="AF1223" i="1"/>
  <c r="AE1223" i="1"/>
  <c r="AD1223" i="1"/>
  <c r="AC1223" i="1"/>
  <c r="AU1222" i="1"/>
  <c r="AT1222" i="1"/>
  <c r="AS1222" i="1"/>
  <c r="AR1222" i="1"/>
  <c r="AP1222" i="1"/>
  <c r="AO1222" i="1"/>
  <c r="AN1222" i="1"/>
  <c r="AM1222" i="1"/>
  <c r="AQ1222" i="1" s="1"/>
  <c r="AL1222" i="1"/>
  <c r="AJ1222" i="1"/>
  <c r="AI1222" i="1"/>
  <c r="AH1222" i="1"/>
  <c r="AG1222" i="1"/>
  <c r="AF1222" i="1"/>
  <c r="AE1222" i="1"/>
  <c r="AD1222" i="1"/>
  <c r="AC1222" i="1"/>
  <c r="AU1221" i="1"/>
  <c r="AT1221" i="1"/>
  <c r="AS1221" i="1"/>
  <c r="AN1221" i="1"/>
  <c r="AM1221" i="1"/>
  <c r="AL1221" i="1"/>
  <c r="AJ1221" i="1"/>
  <c r="AI1221" i="1"/>
  <c r="AH1221" i="1"/>
  <c r="AG1221" i="1"/>
  <c r="AF1221" i="1"/>
  <c r="AE1221" i="1"/>
  <c r="AD1221" i="1"/>
  <c r="AC1221" i="1"/>
  <c r="AU1220" i="1"/>
  <c r="AT1220" i="1"/>
  <c r="AS1220" i="1"/>
  <c r="AR1220" i="1"/>
  <c r="AP1220" i="1"/>
  <c r="AO1220" i="1"/>
  <c r="AN1220" i="1"/>
  <c r="AM1220" i="1"/>
  <c r="AQ1220" i="1" s="1"/>
  <c r="AL1220" i="1"/>
  <c r="AJ1220" i="1"/>
  <c r="AI1220" i="1"/>
  <c r="AH1220" i="1"/>
  <c r="AG1220" i="1"/>
  <c r="AF1220" i="1"/>
  <c r="AE1220" i="1"/>
  <c r="AD1220" i="1"/>
  <c r="AC1220" i="1"/>
  <c r="AU1219" i="1"/>
  <c r="AT1219" i="1"/>
  <c r="AS1219" i="1"/>
  <c r="AN1219" i="1"/>
  <c r="AM1219" i="1"/>
  <c r="AL1219" i="1"/>
  <c r="AJ1219" i="1"/>
  <c r="AI1219" i="1"/>
  <c r="AH1219" i="1"/>
  <c r="AG1219" i="1"/>
  <c r="AF1219" i="1"/>
  <c r="AE1219" i="1"/>
  <c r="AD1219" i="1"/>
  <c r="AC1219" i="1"/>
  <c r="AU1218" i="1"/>
  <c r="AT1218" i="1"/>
  <c r="AS1218" i="1"/>
  <c r="AR1218" i="1"/>
  <c r="AP1218" i="1"/>
  <c r="AO1218" i="1"/>
  <c r="AN1218" i="1"/>
  <c r="AM1218" i="1"/>
  <c r="AQ1218" i="1" s="1"/>
  <c r="AL1218" i="1"/>
  <c r="AJ1218" i="1"/>
  <c r="AI1218" i="1"/>
  <c r="AH1218" i="1"/>
  <c r="AG1218" i="1"/>
  <c r="AF1218" i="1"/>
  <c r="AE1218" i="1"/>
  <c r="AD1218" i="1"/>
  <c r="AC1218" i="1"/>
  <c r="AU1217" i="1"/>
  <c r="AT1217" i="1"/>
  <c r="AS1217" i="1"/>
  <c r="AN1217" i="1"/>
  <c r="AM1217" i="1"/>
  <c r="AL1217" i="1"/>
  <c r="AJ1217" i="1"/>
  <c r="AI1217" i="1"/>
  <c r="AH1217" i="1"/>
  <c r="AG1217" i="1"/>
  <c r="AF1217" i="1"/>
  <c r="AE1217" i="1"/>
  <c r="AD1217" i="1"/>
  <c r="AC1217" i="1"/>
  <c r="AU1216" i="1"/>
  <c r="AT1216" i="1"/>
  <c r="AS1216" i="1"/>
  <c r="AR1216" i="1"/>
  <c r="AP1216" i="1"/>
  <c r="AO1216" i="1"/>
  <c r="AN1216" i="1"/>
  <c r="AM1216" i="1"/>
  <c r="AQ1216" i="1" s="1"/>
  <c r="AL1216" i="1"/>
  <c r="AJ1216" i="1"/>
  <c r="AI1216" i="1"/>
  <c r="AH1216" i="1"/>
  <c r="AG1216" i="1"/>
  <c r="AF1216" i="1"/>
  <c r="AE1216" i="1"/>
  <c r="AD1216" i="1"/>
  <c r="AC1216" i="1"/>
  <c r="AU1215" i="1"/>
  <c r="AT1215" i="1"/>
  <c r="AS1215" i="1"/>
  <c r="AN1215" i="1"/>
  <c r="AM1215" i="1"/>
  <c r="AL1215" i="1"/>
  <c r="AJ1215" i="1"/>
  <c r="AI1215" i="1"/>
  <c r="AH1215" i="1"/>
  <c r="AG1215" i="1"/>
  <c r="AF1215" i="1"/>
  <c r="AE1215" i="1"/>
  <c r="AD1215" i="1"/>
  <c r="AC1215" i="1"/>
  <c r="AU1214" i="1"/>
  <c r="AT1214" i="1"/>
  <c r="AS1214" i="1"/>
  <c r="AR1214" i="1"/>
  <c r="AP1214" i="1"/>
  <c r="AO1214" i="1"/>
  <c r="AN1214" i="1"/>
  <c r="AM1214" i="1"/>
  <c r="AQ1214" i="1" s="1"/>
  <c r="AL1214" i="1"/>
  <c r="AJ1214" i="1"/>
  <c r="AI1214" i="1"/>
  <c r="AH1214" i="1"/>
  <c r="AG1214" i="1"/>
  <c r="AF1214" i="1"/>
  <c r="AE1214" i="1"/>
  <c r="AD1214" i="1"/>
  <c r="AC1214" i="1"/>
  <c r="AU1213" i="1"/>
  <c r="AT1213" i="1"/>
  <c r="AS1213" i="1"/>
  <c r="AN1213" i="1"/>
  <c r="AM1213" i="1"/>
  <c r="AL1213" i="1"/>
  <c r="AJ1213" i="1"/>
  <c r="AI1213" i="1"/>
  <c r="AH1213" i="1"/>
  <c r="AG1213" i="1"/>
  <c r="AF1213" i="1"/>
  <c r="AE1213" i="1"/>
  <c r="AD1213" i="1"/>
  <c r="AC1213" i="1"/>
  <c r="AU1212" i="1"/>
  <c r="AT1212" i="1"/>
  <c r="AS1212" i="1"/>
  <c r="AR1212" i="1"/>
  <c r="AP1212" i="1"/>
  <c r="AO1212" i="1"/>
  <c r="AN1212" i="1"/>
  <c r="AM1212" i="1"/>
  <c r="AQ1212" i="1" s="1"/>
  <c r="AL1212" i="1"/>
  <c r="AJ1212" i="1"/>
  <c r="AI1212" i="1"/>
  <c r="AH1212" i="1"/>
  <c r="AG1212" i="1"/>
  <c r="AF1212" i="1"/>
  <c r="AE1212" i="1"/>
  <c r="AD1212" i="1"/>
  <c r="AC1212" i="1"/>
  <c r="AU1211" i="1"/>
  <c r="AT1211" i="1"/>
  <c r="AS1211" i="1"/>
  <c r="AN1211" i="1"/>
  <c r="AM1211" i="1"/>
  <c r="AL1211" i="1"/>
  <c r="AJ1211" i="1"/>
  <c r="AI1211" i="1"/>
  <c r="AH1211" i="1"/>
  <c r="AG1211" i="1"/>
  <c r="AF1211" i="1"/>
  <c r="AE1211" i="1"/>
  <c r="AD1211" i="1"/>
  <c r="AC1211" i="1"/>
  <c r="AU1210" i="1"/>
  <c r="AT1210" i="1"/>
  <c r="AS1210" i="1"/>
  <c r="AR1210" i="1"/>
  <c r="AP1210" i="1"/>
  <c r="AO1210" i="1"/>
  <c r="AN1210" i="1"/>
  <c r="AM1210" i="1"/>
  <c r="AQ1210" i="1" s="1"/>
  <c r="AL1210" i="1"/>
  <c r="AJ1210" i="1"/>
  <c r="AI1210" i="1"/>
  <c r="AH1210" i="1"/>
  <c r="AG1210" i="1"/>
  <c r="AF1210" i="1"/>
  <c r="AE1210" i="1"/>
  <c r="AD1210" i="1"/>
  <c r="AC1210" i="1"/>
  <c r="AU1209" i="1"/>
  <c r="AT1209" i="1"/>
  <c r="AS1209" i="1"/>
  <c r="AN1209" i="1"/>
  <c r="AM1209" i="1"/>
  <c r="AL1209" i="1"/>
  <c r="AJ1209" i="1"/>
  <c r="AI1209" i="1"/>
  <c r="AH1209" i="1"/>
  <c r="AG1209" i="1"/>
  <c r="AF1209" i="1"/>
  <c r="AE1209" i="1"/>
  <c r="AD1209" i="1"/>
  <c r="AC1209" i="1"/>
  <c r="AU1208" i="1"/>
  <c r="AT1208" i="1"/>
  <c r="AS1208" i="1"/>
  <c r="AR1208" i="1"/>
  <c r="AP1208" i="1"/>
  <c r="AO1208" i="1"/>
  <c r="AN1208" i="1"/>
  <c r="AM1208" i="1"/>
  <c r="AQ1208" i="1" s="1"/>
  <c r="AL1208" i="1"/>
  <c r="AJ1208" i="1"/>
  <c r="AI1208" i="1"/>
  <c r="AH1208" i="1"/>
  <c r="AG1208" i="1"/>
  <c r="AF1208" i="1"/>
  <c r="AE1208" i="1"/>
  <c r="AD1208" i="1"/>
  <c r="AC1208" i="1"/>
  <c r="AU1207" i="1"/>
  <c r="AT1207" i="1"/>
  <c r="AS1207" i="1"/>
  <c r="AN1207" i="1"/>
  <c r="AM1207" i="1"/>
  <c r="AL1207" i="1"/>
  <c r="AJ1207" i="1"/>
  <c r="AI1207" i="1"/>
  <c r="AH1207" i="1"/>
  <c r="AG1207" i="1"/>
  <c r="AF1207" i="1"/>
  <c r="AE1207" i="1"/>
  <c r="AD1207" i="1"/>
  <c r="AC1207" i="1"/>
  <c r="AU1206" i="1"/>
  <c r="AT1206" i="1"/>
  <c r="AS1206" i="1"/>
  <c r="AR1206" i="1"/>
  <c r="AP1206" i="1"/>
  <c r="AO1206" i="1"/>
  <c r="AN1206" i="1"/>
  <c r="AM1206" i="1"/>
  <c r="AQ1206" i="1" s="1"/>
  <c r="AL1206" i="1"/>
  <c r="AJ1206" i="1"/>
  <c r="AI1206" i="1"/>
  <c r="AH1206" i="1"/>
  <c r="AG1206" i="1"/>
  <c r="AF1206" i="1"/>
  <c r="AE1206" i="1"/>
  <c r="AD1206" i="1"/>
  <c r="AC1206" i="1"/>
  <c r="AU1205" i="1"/>
  <c r="AT1205" i="1"/>
  <c r="AS1205" i="1"/>
  <c r="AN1205" i="1"/>
  <c r="AM1205" i="1"/>
  <c r="AL1205" i="1"/>
  <c r="AJ1205" i="1"/>
  <c r="AI1205" i="1"/>
  <c r="AH1205" i="1"/>
  <c r="AG1205" i="1"/>
  <c r="AF1205" i="1"/>
  <c r="AE1205" i="1"/>
  <c r="AD1205" i="1"/>
  <c r="AC1205" i="1"/>
  <c r="AU1204" i="1"/>
  <c r="AT1204" i="1"/>
  <c r="AS1204" i="1"/>
  <c r="AR1204" i="1"/>
  <c r="AP1204" i="1"/>
  <c r="AO1204" i="1"/>
  <c r="AN1204" i="1"/>
  <c r="AM1204" i="1"/>
  <c r="AQ1204" i="1" s="1"/>
  <c r="AL1204" i="1"/>
  <c r="AJ1204" i="1"/>
  <c r="AI1204" i="1"/>
  <c r="AH1204" i="1"/>
  <c r="AG1204" i="1"/>
  <c r="AF1204" i="1"/>
  <c r="AE1204" i="1"/>
  <c r="AD1204" i="1"/>
  <c r="AC1204" i="1"/>
  <c r="AU1203" i="1"/>
  <c r="AT1203" i="1"/>
  <c r="AS1203" i="1"/>
  <c r="AN1203" i="1"/>
  <c r="AM1203" i="1"/>
  <c r="AL1203" i="1"/>
  <c r="AJ1203" i="1"/>
  <c r="AI1203" i="1"/>
  <c r="AH1203" i="1"/>
  <c r="AG1203" i="1"/>
  <c r="AF1203" i="1"/>
  <c r="AE1203" i="1"/>
  <c r="AD1203" i="1"/>
  <c r="AC1203" i="1"/>
  <c r="AU1202" i="1"/>
  <c r="AT1202" i="1"/>
  <c r="AS1202" i="1"/>
  <c r="AR1202" i="1"/>
  <c r="AP1202" i="1"/>
  <c r="AO1202" i="1"/>
  <c r="AN1202" i="1"/>
  <c r="AM1202" i="1"/>
  <c r="AQ1202" i="1" s="1"/>
  <c r="AL1202" i="1"/>
  <c r="AJ1202" i="1"/>
  <c r="AI1202" i="1"/>
  <c r="AH1202" i="1"/>
  <c r="AG1202" i="1"/>
  <c r="AF1202" i="1"/>
  <c r="AE1202" i="1"/>
  <c r="AD1202" i="1"/>
  <c r="AC1202" i="1"/>
  <c r="AU1201" i="1"/>
  <c r="AT1201" i="1"/>
  <c r="AS1201" i="1"/>
  <c r="AN1201" i="1"/>
  <c r="AM1201" i="1"/>
  <c r="AL1201" i="1"/>
  <c r="AJ1201" i="1"/>
  <c r="AI1201" i="1"/>
  <c r="AH1201" i="1"/>
  <c r="AG1201" i="1"/>
  <c r="AF1201" i="1"/>
  <c r="AE1201" i="1"/>
  <c r="AD1201" i="1"/>
  <c r="AC1201" i="1"/>
  <c r="AU1200" i="1"/>
  <c r="AT1200" i="1"/>
  <c r="AS1200" i="1"/>
  <c r="AR1200" i="1"/>
  <c r="AP1200" i="1"/>
  <c r="AO1200" i="1"/>
  <c r="AN1200" i="1"/>
  <c r="AM1200" i="1"/>
  <c r="AQ1200" i="1" s="1"/>
  <c r="AL1200" i="1"/>
  <c r="AJ1200" i="1"/>
  <c r="AI1200" i="1"/>
  <c r="AH1200" i="1"/>
  <c r="AG1200" i="1"/>
  <c r="AF1200" i="1"/>
  <c r="AE1200" i="1"/>
  <c r="AD1200" i="1"/>
  <c r="AC1200" i="1"/>
  <c r="AU1199" i="1"/>
  <c r="AT1199" i="1"/>
  <c r="AS1199" i="1"/>
  <c r="AN1199" i="1"/>
  <c r="AM1199" i="1"/>
  <c r="AL1199" i="1"/>
  <c r="AJ1199" i="1"/>
  <c r="AI1199" i="1"/>
  <c r="AH1199" i="1"/>
  <c r="AG1199" i="1"/>
  <c r="AF1199" i="1"/>
  <c r="AE1199" i="1"/>
  <c r="AD1199" i="1"/>
  <c r="AC1199" i="1"/>
  <c r="AU1198" i="1"/>
  <c r="AT1198" i="1"/>
  <c r="AS1198" i="1"/>
  <c r="AR1198" i="1"/>
  <c r="AP1198" i="1"/>
  <c r="AO1198" i="1"/>
  <c r="AN1198" i="1"/>
  <c r="AM1198" i="1"/>
  <c r="AQ1198" i="1" s="1"/>
  <c r="AL1198" i="1"/>
  <c r="AJ1198" i="1"/>
  <c r="AI1198" i="1"/>
  <c r="AH1198" i="1"/>
  <c r="AG1198" i="1"/>
  <c r="AF1198" i="1"/>
  <c r="AE1198" i="1"/>
  <c r="AD1198" i="1"/>
  <c r="AC1198" i="1"/>
  <c r="AU1197" i="1"/>
  <c r="AT1197" i="1"/>
  <c r="AS1197" i="1"/>
  <c r="AN1197" i="1"/>
  <c r="AM1197" i="1"/>
  <c r="AL1197" i="1"/>
  <c r="AJ1197" i="1"/>
  <c r="AI1197" i="1"/>
  <c r="AH1197" i="1"/>
  <c r="AG1197" i="1"/>
  <c r="AF1197" i="1"/>
  <c r="AE1197" i="1"/>
  <c r="AD1197" i="1"/>
  <c r="AC1197" i="1"/>
  <c r="AU1196" i="1"/>
  <c r="AT1196" i="1"/>
  <c r="AS1196" i="1"/>
  <c r="AR1196" i="1"/>
  <c r="AP1196" i="1"/>
  <c r="AO1196" i="1"/>
  <c r="AN1196" i="1"/>
  <c r="AM1196" i="1"/>
  <c r="AQ1196" i="1" s="1"/>
  <c r="AL1196" i="1"/>
  <c r="AJ1196" i="1"/>
  <c r="AI1196" i="1"/>
  <c r="AH1196" i="1"/>
  <c r="AG1196" i="1"/>
  <c r="AF1196" i="1"/>
  <c r="AE1196" i="1"/>
  <c r="AD1196" i="1"/>
  <c r="AC1196" i="1"/>
  <c r="AU1195" i="1"/>
  <c r="AT1195" i="1"/>
  <c r="AS1195" i="1"/>
  <c r="AN1195" i="1"/>
  <c r="AM1195" i="1"/>
  <c r="AL1195" i="1"/>
  <c r="AJ1195" i="1"/>
  <c r="AI1195" i="1"/>
  <c r="AH1195" i="1"/>
  <c r="AG1195" i="1"/>
  <c r="AF1195" i="1"/>
  <c r="AE1195" i="1"/>
  <c r="AD1195" i="1"/>
  <c r="AC1195" i="1"/>
  <c r="AU1194" i="1"/>
  <c r="AT1194" i="1"/>
  <c r="AS1194" i="1"/>
  <c r="AR1194" i="1"/>
  <c r="AP1194" i="1"/>
  <c r="AO1194" i="1"/>
  <c r="AN1194" i="1"/>
  <c r="AM1194" i="1"/>
  <c r="AQ1194" i="1" s="1"/>
  <c r="AL1194" i="1"/>
  <c r="AJ1194" i="1"/>
  <c r="AI1194" i="1"/>
  <c r="AH1194" i="1"/>
  <c r="AG1194" i="1"/>
  <c r="AF1194" i="1"/>
  <c r="AE1194" i="1"/>
  <c r="AD1194" i="1"/>
  <c r="AC1194" i="1"/>
  <c r="AU1193" i="1"/>
  <c r="AT1193" i="1"/>
  <c r="AS1193" i="1"/>
  <c r="AN1193" i="1"/>
  <c r="AM1193" i="1"/>
  <c r="AL1193" i="1"/>
  <c r="AJ1193" i="1"/>
  <c r="AI1193" i="1"/>
  <c r="AH1193" i="1"/>
  <c r="AG1193" i="1"/>
  <c r="AF1193" i="1"/>
  <c r="AE1193" i="1"/>
  <c r="AD1193" i="1"/>
  <c r="AC1193" i="1"/>
  <c r="AU1192" i="1"/>
  <c r="AT1192" i="1"/>
  <c r="AS1192" i="1"/>
  <c r="AR1192" i="1"/>
  <c r="AP1192" i="1"/>
  <c r="AO1192" i="1"/>
  <c r="AN1192" i="1"/>
  <c r="AM1192" i="1"/>
  <c r="AQ1192" i="1" s="1"/>
  <c r="AL1192" i="1"/>
  <c r="AJ1192" i="1"/>
  <c r="AI1192" i="1"/>
  <c r="AH1192" i="1"/>
  <c r="AG1192" i="1"/>
  <c r="AF1192" i="1"/>
  <c r="AE1192" i="1"/>
  <c r="AD1192" i="1"/>
  <c r="AC1192" i="1"/>
  <c r="AU1191" i="1"/>
  <c r="AT1191" i="1"/>
  <c r="AS1191" i="1"/>
  <c r="AN1191" i="1"/>
  <c r="AM1191" i="1"/>
  <c r="AL1191" i="1"/>
  <c r="AJ1191" i="1"/>
  <c r="AI1191" i="1"/>
  <c r="AH1191" i="1"/>
  <c r="AG1191" i="1"/>
  <c r="AF1191" i="1"/>
  <c r="AE1191" i="1"/>
  <c r="AD1191" i="1"/>
  <c r="AC1191" i="1"/>
  <c r="AU1190" i="1"/>
  <c r="AT1190" i="1"/>
  <c r="AS1190" i="1"/>
  <c r="AR1190" i="1"/>
  <c r="AP1190" i="1"/>
  <c r="AO1190" i="1"/>
  <c r="AN1190" i="1"/>
  <c r="AM1190" i="1"/>
  <c r="AQ1190" i="1" s="1"/>
  <c r="AL1190" i="1"/>
  <c r="AJ1190" i="1"/>
  <c r="AI1190" i="1"/>
  <c r="AH1190" i="1"/>
  <c r="AG1190" i="1"/>
  <c r="AF1190" i="1"/>
  <c r="AE1190" i="1"/>
  <c r="AD1190" i="1"/>
  <c r="AC1190" i="1"/>
  <c r="AU1189" i="1"/>
  <c r="AT1189" i="1"/>
  <c r="AS1189" i="1"/>
  <c r="AN1189" i="1"/>
  <c r="AM1189" i="1"/>
  <c r="AL1189" i="1"/>
  <c r="AJ1189" i="1"/>
  <c r="AI1189" i="1"/>
  <c r="AH1189" i="1"/>
  <c r="AG1189" i="1"/>
  <c r="AF1189" i="1"/>
  <c r="AE1189" i="1"/>
  <c r="AD1189" i="1"/>
  <c r="AC1189" i="1"/>
  <c r="AU1188" i="1"/>
  <c r="AT1188" i="1"/>
  <c r="AS1188" i="1"/>
  <c r="AR1188" i="1"/>
  <c r="AP1188" i="1"/>
  <c r="AO1188" i="1"/>
  <c r="AN1188" i="1"/>
  <c r="AM1188" i="1"/>
  <c r="AQ1188" i="1" s="1"/>
  <c r="AL1188" i="1"/>
  <c r="AJ1188" i="1"/>
  <c r="AI1188" i="1"/>
  <c r="AH1188" i="1"/>
  <c r="AG1188" i="1"/>
  <c r="AF1188" i="1"/>
  <c r="AE1188" i="1"/>
  <c r="AD1188" i="1"/>
  <c r="AC1188" i="1"/>
  <c r="AU1187" i="1"/>
  <c r="AT1187" i="1"/>
  <c r="AS1187" i="1"/>
  <c r="AN1187" i="1"/>
  <c r="AM1187" i="1"/>
  <c r="AL1187" i="1"/>
  <c r="AJ1187" i="1"/>
  <c r="AI1187" i="1"/>
  <c r="AH1187" i="1"/>
  <c r="AG1187" i="1"/>
  <c r="AF1187" i="1"/>
  <c r="AE1187" i="1"/>
  <c r="AD1187" i="1"/>
  <c r="AC1187" i="1"/>
  <c r="AU1186" i="1"/>
  <c r="AT1186" i="1"/>
  <c r="AS1186" i="1"/>
  <c r="AR1186" i="1"/>
  <c r="AP1186" i="1"/>
  <c r="AO1186" i="1"/>
  <c r="AN1186" i="1"/>
  <c r="AM1186" i="1"/>
  <c r="AQ1186" i="1" s="1"/>
  <c r="AL1186" i="1"/>
  <c r="AJ1186" i="1"/>
  <c r="AI1186" i="1"/>
  <c r="AH1186" i="1"/>
  <c r="AG1186" i="1"/>
  <c r="AF1186" i="1"/>
  <c r="AE1186" i="1"/>
  <c r="AD1186" i="1"/>
  <c r="AC1186" i="1"/>
  <c r="AU1185" i="1"/>
  <c r="AT1185" i="1"/>
  <c r="AS1185" i="1"/>
  <c r="AN1185" i="1"/>
  <c r="AM1185" i="1"/>
  <c r="AL1185" i="1"/>
  <c r="AJ1185" i="1"/>
  <c r="AI1185" i="1"/>
  <c r="AH1185" i="1"/>
  <c r="AG1185" i="1"/>
  <c r="AF1185" i="1"/>
  <c r="AE1185" i="1"/>
  <c r="AD1185" i="1"/>
  <c r="AC1185" i="1"/>
  <c r="AU1184" i="1"/>
  <c r="AT1184" i="1"/>
  <c r="AS1184" i="1"/>
  <c r="AR1184" i="1"/>
  <c r="AP1184" i="1"/>
  <c r="AO1184" i="1"/>
  <c r="AN1184" i="1"/>
  <c r="AM1184" i="1"/>
  <c r="AQ1184" i="1" s="1"/>
  <c r="AL1184" i="1"/>
  <c r="AJ1184" i="1"/>
  <c r="AI1184" i="1"/>
  <c r="AH1184" i="1"/>
  <c r="AG1184" i="1"/>
  <c r="AF1184" i="1"/>
  <c r="AE1184" i="1"/>
  <c r="AD1184" i="1"/>
  <c r="AC1184" i="1"/>
  <c r="AU1183" i="1"/>
  <c r="AT1183" i="1"/>
  <c r="AS1183" i="1"/>
  <c r="AN1183" i="1"/>
  <c r="AM1183" i="1"/>
  <c r="AL1183" i="1"/>
  <c r="AJ1183" i="1"/>
  <c r="AI1183" i="1"/>
  <c r="AH1183" i="1"/>
  <c r="AG1183" i="1"/>
  <c r="AF1183" i="1"/>
  <c r="AE1183" i="1"/>
  <c r="AD1183" i="1"/>
  <c r="AC1183" i="1"/>
  <c r="AU1182" i="1"/>
  <c r="AT1182" i="1"/>
  <c r="AS1182" i="1"/>
  <c r="AR1182" i="1"/>
  <c r="AP1182" i="1"/>
  <c r="AO1182" i="1"/>
  <c r="AN1182" i="1"/>
  <c r="AM1182" i="1"/>
  <c r="AQ1182" i="1" s="1"/>
  <c r="AL1182" i="1"/>
  <c r="AJ1182" i="1"/>
  <c r="AI1182" i="1"/>
  <c r="AH1182" i="1"/>
  <c r="AG1182" i="1"/>
  <c r="AF1182" i="1"/>
  <c r="AE1182" i="1"/>
  <c r="AD1182" i="1"/>
  <c r="AC1182" i="1"/>
  <c r="AU1181" i="1"/>
  <c r="AT1181" i="1"/>
  <c r="AS1181" i="1"/>
  <c r="AN1181" i="1"/>
  <c r="AM1181" i="1"/>
  <c r="AL1181" i="1"/>
  <c r="AJ1181" i="1"/>
  <c r="AI1181" i="1"/>
  <c r="AH1181" i="1"/>
  <c r="AG1181" i="1"/>
  <c r="AF1181" i="1"/>
  <c r="AE1181" i="1"/>
  <c r="AD1181" i="1"/>
  <c r="AC1181" i="1"/>
  <c r="AU1180" i="1"/>
  <c r="AT1180" i="1"/>
  <c r="AS1180" i="1"/>
  <c r="AR1180" i="1"/>
  <c r="AP1180" i="1"/>
  <c r="AO1180" i="1"/>
  <c r="AN1180" i="1"/>
  <c r="AM1180" i="1"/>
  <c r="AQ1180" i="1" s="1"/>
  <c r="AL1180" i="1"/>
  <c r="AJ1180" i="1"/>
  <c r="AI1180" i="1"/>
  <c r="AH1180" i="1"/>
  <c r="AG1180" i="1"/>
  <c r="AF1180" i="1"/>
  <c r="AE1180" i="1"/>
  <c r="AD1180" i="1"/>
  <c r="AC1180" i="1"/>
  <c r="AU1179" i="1"/>
  <c r="AT1179" i="1"/>
  <c r="AS1179" i="1"/>
  <c r="AN1179" i="1"/>
  <c r="AM1179" i="1"/>
  <c r="AL1179" i="1"/>
  <c r="AJ1179" i="1"/>
  <c r="AI1179" i="1"/>
  <c r="AH1179" i="1"/>
  <c r="AG1179" i="1"/>
  <c r="AF1179" i="1"/>
  <c r="AE1179" i="1"/>
  <c r="AD1179" i="1"/>
  <c r="AC1179" i="1"/>
  <c r="AU1178" i="1"/>
  <c r="AT1178" i="1"/>
  <c r="AS1178" i="1"/>
  <c r="AR1178" i="1"/>
  <c r="AP1178" i="1"/>
  <c r="AO1178" i="1"/>
  <c r="AN1178" i="1"/>
  <c r="AM1178" i="1"/>
  <c r="AQ1178" i="1" s="1"/>
  <c r="AL1178" i="1"/>
  <c r="AJ1178" i="1"/>
  <c r="AI1178" i="1"/>
  <c r="AH1178" i="1"/>
  <c r="AG1178" i="1"/>
  <c r="AF1178" i="1"/>
  <c r="AE1178" i="1"/>
  <c r="AD1178" i="1"/>
  <c r="AC1178" i="1"/>
  <c r="AU1177" i="1"/>
  <c r="AT1177" i="1"/>
  <c r="AS1177" i="1"/>
  <c r="AN1177" i="1"/>
  <c r="AM1177" i="1"/>
  <c r="AL1177" i="1"/>
  <c r="AJ1177" i="1"/>
  <c r="AI1177" i="1"/>
  <c r="AH1177" i="1"/>
  <c r="AG1177" i="1"/>
  <c r="AF1177" i="1"/>
  <c r="AE1177" i="1"/>
  <c r="AD1177" i="1"/>
  <c r="AC1177" i="1"/>
  <c r="AU1176" i="1"/>
  <c r="AT1176" i="1"/>
  <c r="AS1176" i="1"/>
  <c r="AR1176" i="1"/>
  <c r="AP1176" i="1"/>
  <c r="AO1176" i="1"/>
  <c r="AN1176" i="1"/>
  <c r="AM1176" i="1"/>
  <c r="AQ1176" i="1" s="1"/>
  <c r="AL1176" i="1"/>
  <c r="AJ1176" i="1"/>
  <c r="AI1176" i="1"/>
  <c r="AH1176" i="1"/>
  <c r="AG1176" i="1"/>
  <c r="AF1176" i="1"/>
  <c r="AE1176" i="1"/>
  <c r="AD1176" i="1"/>
  <c r="AC1176" i="1"/>
  <c r="AU1175" i="1"/>
  <c r="AT1175" i="1"/>
  <c r="AS1175" i="1"/>
  <c r="AN1175" i="1"/>
  <c r="AM1175" i="1"/>
  <c r="AL1175" i="1"/>
  <c r="AJ1175" i="1"/>
  <c r="AI1175" i="1"/>
  <c r="AH1175" i="1"/>
  <c r="AG1175" i="1"/>
  <c r="AF1175" i="1"/>
  <c r="AE1175" i="1"/>
  <c r="AD1175" i="1"/>
  <c r="AC1175" i="1"/>
  <c r="AU1174" i="1"/>
  <c r="AT1174" i="1"/>
  <c r="AS1174" i="1"/>
  <c r="AR1174" i="1"/>
  <c r="AP1174" i="1"/>
  <c r="AO1174" i="1"/>
  <c r="AN1174" i="1"/>
  <c r="AM1174" i="1"/>
  <c r="AQ1174" i="1" s="1"/>
  <c r="AL1174" i="1"/>
  <c r="AJ1174" i="1"/>
  <c r="AI1174" i="1"/>
  <c r="AH1174" i="1"/>
  <c r="AG1174" i="1"/>
  <c r="AF1174" i="1"/>
  <c r="AE1174" i="1"/>
  <c r="AD1174" i="1"/>
  <c r="AC1174" i="1"/>
  <c r="AU1173" i="1"/>
  <c r="AT1173" i="1"/>
  <c r="AS1173" i="1"/>
  <c r="AN1173" i="1"/>
  <c r="AM1173" i="1"/>
  <c r="AL1173" i="1"/>
  <c r="AJ1173" i="1"/>
  <c r="AI1173" i="1"/>
  <c r="AH1173" i="1"/>
  <c r="AG1173" i="1"/>
  <c r="AF1173" i="1"/>
  <c r="AE1173" i="1"/>
  <c r="AD1173" i="1"/>
  <c r="AC1173" i="1"/>
  <c r="AU1172" i="1"/>
  <c r="AT1172" i="1"/>
  <c r="AS1172" i="1"/>
  <c r="AR1172" i="1"/>
  <c r="AP1172" i="1"/>
  <c r="AO1172" i="1"/>
  <c r="AN1172" i="1"/>
  <c r="AM1172" i="1"/>
  <c r="AQ1172" i="1" s="1"/>
  <c r="AL1172" i="1"/>
  <c r="AJ1172" i="1"/>
  <c r="AI1172" i="1"/>
  <c r="AH1172" i="1"/>
  <c r="AG1172" i="1"/>
  <c r="AF1172" i="1"/>
  <c r="AE1172" i="1"/>
  <c r="AD1172" i="1"/>
  <c r="AC1172" i="1"/>
  <c r="AU1171" i="1"/>
  <c r="AT1171" i="1"/>
  <c r="AS1171" i="1"/>
  <c r="AN1171" i="1"/>
  <c r="AM1171" i="1"/>
  <c r="AL1171" i="1"/>
  <c r="AJ1171" i="1"/>
  <c r="AI1171" i="1"/>
  <c r="AH1171" i="1"/>
  <c r="AG1171" i="1"/>
  <c r="AF1171" i="1"/>
  <c r="AE1171" i="1"/>
  <c r="AD1171" i="1"/>
  <c r="AC1171" i="1"/>
  <c r="AU1170" i="1"/>
  <c r="AT1170" i="1"/>
  <c r="AS1170" i="1"/>
  <c r="AR1170" i="1"/>
  <c r="AP1170" i="1"/>
  <c r="AO1170" i="1"/>
  <c r="AN1170" i="1"/>
  <c r="AM1170" i="1"/>
  <c r="AQ1170" i="1" s="1"/>
  <c r="AL1170" i="1"/>
  <c r="AJ1170" i="1"/>
  <c r="AI1170" i="1"/>
  <c r="AH1170" i="1"/>
  <c r="AG1170" i="1"/>
  <c r="AF1170" i="1"/>
  <c r="AE1170" i="1"/>
  <c r="AD1170" i="1"/>
  <c r="AC1170" i="1"/>
  <c r="AU1169" i="1"/>
  <c r="AT1169" i="1"/>
  <c r="AS1169" i="1"/>
  <c r="AN1169" i="1"/>
  <c r="AM1169" i="1"/>
  <c r="AL1169" i="1"/>
  <c r="AJ1169" i="1"/>
  <c r="AI1169" i="1"/>
  <c r="AH1169" i="1"/>
  <c r="AG1169" i="1"/>
  <c r="AF1169" i="1"/>
  <c r="AE1169" i="1"/>
  <c r="AD1169" i="1"/>
  <c r="AC1169" i="1"/>
  <c r="AU1168" i="1"/>
  <c r="AT1168" i="1"/>
  <c r="AS1168" i="1"/>
  <c r="AR1168" i="1"/>
  <c r="AP1168" i="1"/>
  <c r="AO1168" i="1"/>
  <c r="AN1168" i="1"/>
  <c r="AM1168" i="1"/>
  <c r="AQ1168" i="1" s="1"/>
  <c r="AL1168" i="1"/>
  <c r="AJ1168" i="1"/>
  <c r="AI1168" i="1"/>
  <c r="AH1168" i="1"/>
  <c r="AG1168" i="1"/>
  <c r="AF1168" i="1"/>
  <c r="AE1168" i="1"/>
  <c r="AD1168" i="1"/>
  <c r="AC1168" i="1"/>
  <c r="AU1167" i="1"/>
  <c r="AT1167" i="1"/>
  <c r="AS1167" i="1"/>
  <c r="AN1167" i="1"/>
  <c r="AM1167" i="1"/>
  <c r="AL1167" i="1"/>
  <c r="AJ1167" i="1"/>
  <c r="AI1167" i="1"/>
  <c r="AH1167" i="1"/>
  <c r="AG1167" i="1"/>
  <c r="AF1167" i="1"/>
  <c r="AE1167" i="1"/>
  <c r="AD1167" i="1"/>
  <c r="AC1167" i="1"/>
  <c r="AU1166" i="1"/>
  <c r="AT1166" i="1"/>
  <c r="AS1166" i="1"/>
  <c r="AR1166" i="1"/>
  <c r="AP1166" i="1"/>
  <c r="AO1166" i="1"/>
  <c r="AN1166" i="1"/>
  <c r="AM1166" i="1"/>
  <c r="AQ1166" i="1" s="1"/>
  <c r="AL1166" i="1"/>
  <c r="AJ1166" i="1"/>
  <c r="AI1166" i="1"/>
  <c r="AH1166" i="1"/>
  <c r="AG1166" i="1"/>
  <c r="AF1166" i="1"/>
  <c r="AE1166" i="1"/>
  <c r="AD1166" i="1"/>
  <c r="AC1166" i="1"/>
  <c r="AU1165" i="1"/>
  <c r="AT1165" i="1"/>
  <c r="AS1165" i="1"/>
  <c r="AN1165" i="1"/>
  <c r="AM1165" i="1"/>
  <c r="AL1165" i="1"/>
  <c r="AJ1165" i="1"/>
  <c r="AI1165" i="1"/>
  <c r="AH1165" i="1"/>
  <c r="AG1165" i="1"/>
  <c r="AF1165" i="1"/>
  <c r="AE1165" i="1"/>
  <c r="AD1165" i="1"/>
  <c r="AC1165" i="1"/>
  <c r="AU1164" i="1"/>
  <c r="AT1164" i="1"/>
  <c r="AS1164" i="1"/>
  <c r="AR1164" i="1"/>
  <c r="AP1164" i="1"/>
  <c r="AO1164" i="1"/>
  <c r="AN1164" i="1"/>
  <c r="AM1164" i="1"/>
  <c r="AQ1164" i="1" s="1"/>
  <c r="AL1164" i="1"/>
  <c r="AJ1164" i="1"/>
  <c r="AI1164" i="1"/>
  <c r="AH1164" i="1"/>
  <c r="AG1164" i="1"/>
  <c r="AF1164" i="1"/>
  <c r="AE1164" i="1"/>
  <c r="AD1164" i="1"/>
  <c r="AC1164" i="1"/>
  <c r="AU1163" i="1"/>
  <c r="AT1163" i="1"/>
  <c r="AS1163" i="1"/>
  <c r="AN1163" i="1"/>
  <c r="AM1163" i="1"/>
  <c r="AL1163" i="1"/>
  <c r="AJ1163" i="1"/>
  <c r="AI1163" i="1"/>
  <c r="AH1163" i="1"/>
  <c r="AG1163" i="1"/>
  <c r="AF1163" i="1"/>
  <c r="AE1163" i="1"/>
  <c r="AD1163" i="1"/>
  <c r="AC1163" i="1"/>
  <c r="AU1162" i="1"/>
  <c r="AT1162" i="1"/>
  <c r="AS1162" i="1"/>
  <c r="AR1162" i="1"/>
  <c r="AP1162" i="1"/>
  <c r="AO1162" i="1"/>
  <c r="AN1162" i="1"/>
  <c r="AM1162" i="1"/>
  <c r="AQ1162" i="1" s="1"/>
  <c r="AL1162" i="1"/>
  <c r="AJ1162" i="1"/>
  <c r="AI1162" i="1"/>
  <c r="AH1162" i="1"/>
  <c r="AG1162" i="1"/>
  <c r="AF1162" i="1"/>
  <c r="AE1162" i="1"/>
  <c r="AD1162" i="1"/>
  <c r="AC1162" i="1"/>
  <c r="AU1161" i="1"/>
  <c r="AT1161" i="1"/>
  <c r="AS1161" i="1"/>
  <c r="AN1161" i="1"/>
  <c r="AM1161" i="1"/>
  <c r="AL1161" i="1"/>
  <c r="AJ1161" i="1"/>
  <c r="AI1161" i="1"/>
  <c r="AH1161" i="1"/>
  <c r="AG1161" i="1"/>
  <c r="AF1161" i="1"/>
  <c r="AE1161" i="1"/>
  <c r="AD1161" i="1"/>
  <c r="AC1161" i="1"/>
  <c r="AU1160" i="1"/>
  <c r="AT1160" i="1"/>
  <c r="AS1160" i="1"/>
  <c r="AR1160" i="1"/>
  <c r="AP1160" i="1"/>
  <c r="AO1160" i="1"/>
  <c r="AN1160" i="1"/>
  <c r="AM1160" i="1"/>
  <c r="AQ1160" i="1" s="1"/>
  <c r="AL1160" i="1"/>
  <c r="AJ1160" i="1"/>
  <c r="AI1160" i="1"/>
  <c r="AH1160" i="1"/>
  <c r="AG1160" i="1"/>
  <c r="AF1160" i="1"/>
  <c r="AE1160" i="1"/>
  <c r="AD1160" i="1"/>
  <c r="AC1160" i="1"/>
  <c r="AU1159" i="1"/>
  <c r="AT1159" i="1"/>
  <c r="AS1159" i="1"/>
  <c r="AN1159" i="1"/>
  <c r="AM1159" i="1"/>
  <c r="AL1159" i="1"/>
  <c r="AJ1159" i="1"/>
  <c r="AI1159" i="1"/>
  <c r="AH1159" i="1"/>
  <c r="AG1159" i="1"/>
  <c r="AF1159" i="1"/>
  <c r="AE1159" i="1"/>
  <c r="AD1159" i="1"/>
  <c r="AC1159" i="1"/>
  <c r="AU1158" i="1"/>
  <c r="AT1158" i="1"/>
  <c r="AS1158" i="1"/>
  <c r="AR1158" i="1"/>
  <c r="AP1158" i="1"/>
  <c r="AO1158" i="1"/>
  <c r="AN1158" i="1"/>
  <c r="AM1158" i="1"/>
  <c r="AQ1158" i="1" s="1"/>
  <c r="AL1158" i="1"/>
  <c r="AJ1158" i="1"/>
  <c r="AI1158" i="1"/>
  <c r="AH1158" i="1"/>
  <c r="AG1158" i="1"/>
  <c r="AF1158" i="1"/>
  <c r="AE1158" i="1"/>
  <c r="AD1158" i="1"/>
  <c r="AC1158" i="1"/>
  <c r="AU1157" i="1"/>
  <c r="AT1157" i="1"/>
  <c r="AS1157" i="1"/>
  <c r="AN1157" i="1"/>
  <c r="AM1157" i="1"/>
  <c r="AL1157" i="1"/>
  <c r="AJ1157" i="1"/>
  <c r="AI1157" i="1"/>
  <c r="AH1157" i="1"/>
  <c r="AG1157" i="1"/>
  <c r="AF1157" i="1"/>
  <c r="AE1157" i="1"/>
  <c r="AD1157" i="1"/>
  <c r="AC1157" i="1"/>
  <c r="AU1156" i="1"/>
  <c r="AT1156" i="1"/>
  <c r="AS1156" i="1"/>
  <c r="AR1156" i="1"/>
  <c r="AP1156" i="1"/>
  <c r="AO1156" i="1"/>
  <c r="AN1156" i="1"/>
  <c r="AM1156" i="1"/>
  <c r="AQ1156" i="1" s="1"/>
  <c r="AL1156" i="1"/>
  <c r="AJ1156" i="1"/>
  <c r="AI1156" i="1"/>
  <c r="AH1156" i="1"/>
  <c r="AG1156" i="1"/>
  <c r="AF1156" i="1"/>
  <c r="AE1156" i="1"/>
  <c r="AD1156" i="1"/>
  <c r="AC1156" i="1"/>
  <c r="AU1155" i="1"/>
  <c r="AT1155" i="1"/>
  <c r="AS1155" i="1"/>
  <c r="AN1155" i="1"/>
  <c r="AM1155" i="1"/>
  <c r="AL1155" i="1"/>
  <c r="AJ1155" i="1"/>
  <c r="AI1155" i="1"/>
  <c r="AH1155" i="1"/>
  <c r="AG1155" i="1"/>
  <c r="AF1155" i="1"/>
  <c r="AE1155" i="1"/>
  <c r="AD1155" i="1"/>
  <c r="AC1155" i="1"/>
  <c r="AU1154" i="1"/>
  <c r="AT1154" i="1"/>
  <c r="AS1154" i="1"/>
  <c r="AR1154" i="1"/>
  <c r="AP1154" i="1"/>
  <c r="AO1154" i="1"/>
  <c r="AN1154" i="1"/>
  <c r="AM1154" i="1"/>
  <c r="AQ1154" i="1" s="1"/>
  <c r="AL1154" i="1"/>
  <c r="AJ1154" i="1"/>
  <c r="AI1154" i="1"/>
  <c r="AH1154" i="1"/>
  <c r="AG1154" i="1"/>
  <c r="AF1154" i="1"/>
  <c r="AE1154" i="1"/>
  <c r="AD1154" i="1"/>
  <c r="AC1154" i="1"/>
  <c r="AU1153" i="1"/>
  <c r="AT1153" i="1"/>
  <c r="AS1153" i="1"/>
  <c r="AN1153" i="1"/>
  <c r="AM1153" i="1"/>
  <c r="AL1153" i="1"/>
  <c r="AJ1153" i="1"/>
  <c r="AI1153" i="1"/>
  <c r="AH1153" i="1"/>
  <c r="AG1153" i="1"/>
  <c r="AF1153" i="1"/>
  <c r="AE1153" i="1"/>
  <c r="AD1153" i="1"/>
  <c r="AC1153" i="1"/>
  <c r="AU1152" i="1"/>
  <c r="AT1152" i="1"/>
  <c r="AS1152" i="1"/>
  <c r="AR1152" i="1"/>
  <c r="AP1152" i="1"/>
  <c r="AO1152" i="1"/>
  <c r="AN1152" i="1"/>
  <c r="AM1152" i="1"/>
  <c r="AQ1152" i="1" s="1"/>
  <c r="AL1152" i="1"/>
  <c r="AJ1152" i="1"/>
  <c r="AI1152" i="1"/>
  <c r="AH1152" i="1"/>
  <c r="AG1152" i="1"/>
  <c r="AF1152" i="1"/>
  <c r="AE1152" i="1"/>
  <c r="AD1152" i="1"/>
  <c r="AC1152" i="1"/>
  <c r="AU1151" i="1"/>
  <c r="AT1151" i="1"/>
  <c r="AS1151" i="1"/>
  <c r="AN1151" i="1"/>
  <c r="AM1151" i="1"/>
  <c r="AL1151" i="1"/>
  <c r="AJ1151" i="1"/>
  <c r="AI1151" i="1"/>
  <c r="AH1151" i="1"/>
  <c r="AG1151" i="1"/>
  <c r="AF1151" i="1"/>
  <c r="AE1151" i="1"/>
  <c r="AD1151" i="1"/>
  <c r="AC1151" i="1"/>
  <c r="AU1150" i="1"/>
  <c r="AT1150" i="1"/>
  <c r="AS1150" i="1"/>
  <c r="AR1150" i="1"/>
  <c r="AP1150" i="1"/>
  <c r="AO1150" i="1"/>
  <c r="AN1150" i="1"/>
  <c r="AM1150" i="1"/>
  <c r="AQ1150" i="1" s="1"/>
  <c r="AL1150" i="1"/>
  <c r="AJ1150" i="1"/>
  <c r="AI1150" i="1"/>
  <c r="AH1150" i="1"/>
  <c r="AG1150" i="1"/>
  <c r="AF1150" i="1"/>
  <c r="AE1150" i="1"/>
  <c r="AD1150" i="1"/>
  <c r="AC1150" i="1"/>
  <c r="AU1149" i="1"/>
  <c r="AT1149" i="1"/>
  <c r="AS1149" i="1"/>
  <c r="AN1149" i="1"/>
  <c r="AM1149" i="1"/>
  <c r="AL1149" i="1"/>
  <c r="AJ1149" i="1"/>
  <c r="AI1149" i="1"/>
  <c r="AH1149" i="1"/>
  <c r="AG1149" i="1"/>
  <c r="AF1149" i="1"/>
  <c r="AE1149" i="1"/>
  <c r="AD1149" i="1"/>
  <c r="AC1149" i="1"/>
  <c r="AU1148" i="1"/>
  <c r="AT1148" i="1"/>
  <c r="AS1148" i="1"/>
  <c r="AR1148" i="1"/>
  <c r="AP1148" i="1"/>
  <c r="AO1148" i="1"/>
  <c r="AN1148" i="1"/>
  <c r="AM1148" i="1"/>
  <c r="AQ1148" i="1" s="1"/>
  <c r="AL1148" i="1"/>
  <c r="AJ1148" i="1"/>
  <c r="AI1148" i="1"/>
  <c r="AH1148" i="1"/>
  <c r="AG1148" i="1"/>
  <c r="AF1148" i="1"/>
  <c r="AE1148" i="1"/>
  <c r="AD1148" i="1"/>
  <c r="AC1148" i="1"/>
  <c r="AU1147" i="1"/>
  <c r="AT1147" i="1"/>
  <c r="AS1147" i="1"/>
  <c r="AN1147" i="1"/>
  <c r="AM1147" i="1"/>
  <c r="AL1147" i="1"/>
  <c r="AJ1147" i="1"/>
  <c r="AI1147" i="1"/>
  <c r="AH1147" i="1"/>
  <c r="AG1147" i="1"/>
  <c r="AF1147" i="1"/>
  <c r="AE1147" i="1"/>
  <c r="AD1147" i="1"/>
  <c r="AC1147" i="1"/>
  <c r="AU1146" i="1"/>
  <c r="AT1146" i="1"/>
  <c r="AS1146" i="1"/>
  <c r="AR1146" i="1"/>
  <c r="AP1146" i="1"/>
  <c r="AO1146" i="1"/>
  <c r="AN1146" i="1"/>
  <c r="AM1146" i="1"/>
  <c r="AQ1146" i="1" s="1"/>
  <c r="AL1146" i="1"/>
  <c r="AJ1146" i="1"/>
  <c r="AI1146" i="1"/>
  <c r="AH1146" i="1"/>
  <c r="AG1146" i="1"/>
  <c r="AF1146" i="1"/>
  <c r="AE1146" i="1"/>
  <c r="AD1146" i="1"/>
  <c r="AC1146" i="1"/>
  <c r="AU1145" i="1"/>
  <c r="AT1145" i="1"/>
  <c r="AS1145" i="1"/>
  <c r="AN1145" i="1"/>
  <c r="AM1145" i="1"/>
  <c r="AL1145" i="1"/>
  <c r="AJ1145" i="1"/>
  <c r="AI1145" i="1"/>
  <c r="AH1145" i="1"/>
  <c r="AG1145" i="1"/>
  <c r="AF1145" i="1"/>
  <c r="AE1145" i="1"/>
  <c r="AD1145" i="1"/>
  <c r="AC1145" i="1"/>
  <c r="AU1144" i="1"/>
  <c r="AT1144" i="1"/>
  <c r="AS1144" i="1"/>
  <c r="AR1144" i="1"/>
  <c r="AP1144" i="1"/>
  <c r="AO1144" i="1"/>
  <c r="AN1144" i="1"/>
  <c r="AM1144" i="1"/>
  <c r="AQ1144" i="1" s="1"/>
  <c r="AL1144" i="1"/>
  <c r="AJ1144" i="1"/>
  <c r="AI1144" i="1"/>
  <c r="AH1144" i="1"/>
  <c r="AG1144" i="1"/>
  <c r="AF1144" i="1"/>
  <c r="AE1144" i="1"/>
  <c r="AD1144" i="1"/>
  <c r="AC1144" i="1"/>
  <c r="AU1143" i="1"/>
  <c r="AT1143" i="1"/>
  <c r="AS1143" i="1"/>
  <c r="AN1143" i="1"/>
  <c r="AM1143" i="1"/>
  <c r="AL1143" i="1"/>
  <c r="AJ1143" i="1"/>
  <c r="AI1143" i="1"/>
  <c r="AH1143" i="1"/>
  <c r="AG1143" i="1"/>
  <c r="AF1143" i="1"/>
  <c r="AE1143" i="1"/>
  <c r="AD1143" i="1"/>
  <c r="AC1143" i="1"/>
  <c r="AU1142" i="1"/>
  <c r="AT1142" i="1"/>
  <c r="AS1142" i="1"/>
  <c r="AR1142" i="1"/>
  <c r="AP1142" i="1"/>
  <c r="AO1142" i="1"/>
  <c r="AN1142" i="1"/>
  <c r="AM1142" i="1"/>
  <c r="AQ1142" i="1" s="1"/>
  <c r="AL1142" i="1"/>
  <c r="AJ1142" i="1"/>
  <c r="AI1142" i="1"/>
  <c r="AH1142" i="1"/>
  <c r="AG1142" i="1"/>
  <c r="AF1142" i="1"/>
  <c r="AE1142" i="1"/>
  <c r="AD1142" i="1"/>
  <c r="AC1142" i="1"/>
  <c r="AU1141" i="1"/>
  <c r="AT1141" i="1"/>
  <c r="AS1141" i="1"/>
  <c r="AN1141" i="1"/>
  <c r="AM1141" i="1"/>
  <c r="AL1141" i="1"/>
  <c r="AJ1141" i="1"/>
  <c r="AI1141" i="1"/>
  <c r="AH1141" i="1"/>
  <c r="AG1141" i="1"/>
  <c r="AF1141" i="1"/>
  <c r="AE1141" i="1"/>
  <c r="AD1141" i="1"/>
  <c r="AC1141" i="1"/>
  <c r="AU1140" i="1"/>
  <c r="AT1140" i="1"/>
  <c r="AS1140" i="1"/>
  <c r="AR1140" i="1"/>
  <c r="AP1140" i="1"/>
  <c r="AO1140" i="1"/>
  <c r="AN1140" i="1"/>
  <c r="AM1140" i="1"/>
  <c r="AQ1140" i="1" s="1"/>
  <c r="AL1140" i="1"/>
  <c r="AJ1140" i="1"/>
  <c r="AI1140" i="1"/>
  <c r="AH1140" i="1"/>
  <c r="AG1140" i="1"/>
  <c r="AF1140" i="1"/>
  <c r="AE1140" i="1"/>
  <c r="AD1140" i="1"/>
  <c r="AC1140" i="1"/>
  <c r="AU1139" i="1"/>
  <c r="AT1139" i="1"/>
  <c r="AS1139" i="1"/>
  <c r="AN1139" i="1"/>
  <c r="AM1139" i="1"/>
  <c r="AL1139" i="1"/>
  <c r="AJ1139" i="1"/>
  <c r="AI1139" i="1"/>
  <c r="AH1139" i="1"/>
  <c r="AG1139" i="1"/>
  <c r="AF1139" i="1"/>
  <c r="AE1139" i="1"/>
  <c r="AD1139" i="1"/>
  <c r="AC1139" i="1"/>
  <c r="AU1138" i="1"/>
  <c r="AT1138" i="1"/>
  <c r="AS1138" i="1"/>
  <c r="AR1138" i="1"/>
  <c r="AP1138" i="1"/>
  <c r="AO1138" i="1"/>
  <c r="AN1138" i="1"/>
  <c r="AM1138" i="1"/>
  <c r="AQ1138" i="1" s="1"/>
  <c r="AL1138" i="1"/>
  <c r="AJ1138" i="1"/>
  <c r="AI1138" i="1"/>
  <c r="AH1138" i="1"/>
  <c r="AG1138" i="1"/>
  <c r="AF1138" i="1"/>
  <c r="AE1138" i="1"/>
  <c r="AD1138" i="1"/>
  <c r="AC1138" i="1"/>
  <c r="AU1137" i="1"/>
  <c r="AT1137" i="1"/>
  <c r="AS1137" i="1"/>
  <c r="AN1137" i="1"/>
  <c r="AM1137" i="1"/>
  <c r="AL1137" i="1"/>
  <c r="AJ1137" i="1"/>
  <c r="AI1137" i="1"/>
  <c r="AH1137" i="1"/>
  <c r="AG1137" i="1"/>
  <c r="AF1137" i="1"/>
  <c r="AE1137" i="1"/>
  <c r="AD1137" i="1"/>
  <c r="AC1137" i="1"/>
  <c r="AU1136" i="1"/>
  <c r="AT1136" i="1"/>
  <c r="AS1136" i="1"/>
  <c r="AR1136" i="1"/>
  <c r="AP1136" i="1"/>
  <c r="AO1136" i="1"/>
  <c r="AN1136" i="1"/>
  <c r="AM1136" i="1"/>
  <c r="AQ1136" i="1" s="1"/>
  <c r="AL1136" i="1"/>
  <c r="AJ1136" i="1"/>
  <c r="AI1136" i="1"/>
  <c r="AH1136" i="1"/>
  <c r="AG1136" i="1"/>
  <c r="AF1136" i="1"/>
  <c r="AE1136" i="1"/>
  <c r="AD1136" i="1"/>
  <c r="AC1136" i="1"/>
  <c r="AU1135" i="1"/>
  <c r="AT1135" i="1"/>
  <c r="AS1135" i="1"/>
  <c r="AN1135" i="1"/>
  <c r="AM1135" i="1"/>
  <c r="AL1135" i="1"/>
  <c r="AJ1135" i="1"/>
  <c r="AI1135" i="1"/>
  <c r="AH1135" i="1"/>
  <c r="AG1135" i="1"/>
  <c r="AF1135" i="1"/>
  <c r="AE1135" i="1"/>
  <c r="AD1135" i="1"/>
  <c r="AC1135" i="1"/>
  <c r="AU1134" i="1"/>
  <c r="AT1134" i="1"/>
  <c r="AS1134" i="1"/>
  <c r="AR1134" i="1"/>
  <c r="AP1134" i="1"/>
  <c r="AO1134" i="1"/>
  <c r="AN1134" i="1"/>
  <c r="AM1134" i="1"/>
  <c r="AQ1134" i="1" s="1"/>
  <c r="AL1134" i="1"/>
  <c r="AJ1134" i="1"/>
  <c r="AI1134" i="1"/>
  <c r="AH1134" i="1"/>
  <c r="AG1134" i="1"/>
  <c r="AF1134" i="1"/>
  <c r="AE1134" i="1"/>
  <c r="AD1134" i="1"/>
  <c r="AC1134" i="1"/>
  <c r="AU1133" i="1"/>
  <c r="AT1133" i="1"/>
  <c r="AS1133" i="1"/>
  <c r="AN1133" i="1"/>
  <c r="AM1133" i="1"/>
  <c r="AL1133" i="1"/>
  <c r="AJ1133" i="1"/>
  <c r="AI1133" i="1"/>
  <c r="AH1133" i="1"/>
  <c r="AG1133" i="1"/>
  <c r="AF1133" i="1"/>
  <c r="AE1133" i="1"/>
  <c r="AD1133" i="1"/>
  <c r="AC1133" i="1"/>
  <c r="AU1132" i="1"/>
  <c r="AT1132" i="1"/>
  <c r="AS1132" i="1"/>
  <c r="AR1132" i="1"/>
  <c r="AP1132" i="1"/>
  <c r="AO1132" i="1"/>
  <c r="AN1132" i="1"/>
  <c r="AM1132" i="1"/>
  <c r="AQ1132" i="1" s="1"/>
  <c r="AL1132" i="1"/>
  <c r="AJ1132" i="1"/>
  <c r="AI1132" i="1"/>
  <c r="AH1132" i="1"/>
  <c r="AG1132" i="1"/>
  <c r="AF1132" i="1"/>
  <c r="AE1132" i="1"/>
  <c r="AD1132" i="1"/>
  <c r="AC1132" i="1"/>
  <c r="AU1131" i="1"/>
  <c r="AT1131" i="1"/>
  <c r="AS1131" i="1"/>
  <c r="AN1131" i="1"/>
  <c r="AM1131" i="1"/>
  <c r="AL1131" i="1"/>
  <c r="AJ1131" i="1"/>
  <c r="AI1131" i="1"/>
  <c r="AH1131" i="1"/>
  <c r="AG1131" i="1"/>
  <c r="AF1131" i="1"/>
  <c r="AE1131" i="1"/>
  <c r="AD1131" i="1"/>
  <c r="AC1131" i="1"/>
  <c r="AU1130" i="1"/>
  <c r="AT1130" i="1"/>
  <c r="AS1130" i="1"/>
  <c r="AR1130" i="1"/>
  <c r="AP1130" i="1"/>
  <c r="AO1130" i="1"/>
  <c r="AN1130" i="1"/>
  <c r="AM1130" i="1"/>
  <c r="AQ1130" i="1" s="1"/>
  <c r="AL1130" i="1"/>
  <c r="AJ1130" i="1"/>
  <c r="AI1130" i="1"/>
  <c r="AH1130" i="1"/>
  <c r="AG1130" i="1"/>
  <c r="AF1130" i="1"/>
  <c r="AE1130" i="1"/>
  <c r="AD1130" i="1"/>
  <c r="AC1130" i="1"/>
  <c r="AU1129" i="1"/>
  <c r="AT1129" i="1"/>
  <c r="AS1129" i="1"/>
  <c r="AN1129" i="1"/>
  <c r="AM1129" i="1"/>
  <c r="AL1129" i="1"/>
  <c r="AJ1129" i="1"/>
  <c r="AI1129" i="1"/>
  <c r="AH1129" i="1"/>
  <c r="AG1129" i="1"/>
  <c r="AF1129" i="1"/>
  <c r="AE1129" i="1"/>
  <c r="AD1129" i="1"/>
  <c r="AC1129" i="1"/>
  <c r="AU1128" i="1"/>
  <c r="AT1128" i="1"/>
  <c r="AS1128" i="1"/>
  <c r="AR1128" i="1"/>
  <c r="AP1128" i="1"/>
  <c r="AO1128" i="1"/>
  <c r="AN1128" i="1"/>
  <c r="AM1128" i="1"/>
  <c r="AQ1128" i="1" s="1"/>
  <c r="AL1128" i="1"/>
  <c r="AJ1128" i="1"/>
  <c r="AI1128" i="1"/>
  <c r="AH1128" i="1"/>
  <c r="AG1128" i="1"/>
  <c r="AF1128" i="1"/>
  <c r="AE1128" i="1"/>
  <c r="AD1128" i="1"/>
  <c r="AC1128" i="1"/>
  <c r="AU1127" i="1"/>
  <c r="AT1127" i="1"/>
  <c r="AS1127" i="1"/>
  <c r="AN1127" i="1"/>
  <c r="AM1127" i="1"/>
  <c r="AL1127" i="1"/>
  <c r="AJ1127" i="1"/>
  <c r="AI1127" i="1"/>
  <c r="AH1127" i="1"/>
  <c r="AG1127" i="1"/>
  <c r="AF1127" i="1"/>
  <c r="AE1127" i="1"/>
  <c r="AD1127" i="1"/>
  <c r="AC1127" i="1"/>
  <c r="AU1126" i="1"/>
  <c r="AT1126" i="1"/>
  <c r="AS1126" i="1"/>
  <c r="AR1126" i="1"/>
  <c r="AP1126" i="1"/>
  <c r="AO1126" i="1"/>
  <c r="AN1126" i="1"/>
  <c r="AM1126" i="1"/>
  <c r="AQ1126" i="1" s="1"/>
  <c r="AL1126" i="1"/>
  <c r="AJ1126" i="1"/>
  <c r="AI1126" i="1"/>
  <c r="AH1126" i="1"/>
  <c r="AG1126" i="1"/>
  <c r="AF1126" i="1"/>
  <c r="AE1126" i="1"/>
  <c r="AD1126" i="1"/>
  <c r="AC1126" i="1"/>
  <c r="AU1125" i="1"/>
  <c r="AT1125" i="1"/>
  <c r="AS1125" i="1"/>
  <c r="AN1125" i="1"/>
  <c r="AM1125" i="1"/>
  <c r="AL1125" i="1"/>
  <c r="AJ1125" i="1"/>
  <c r="AI1125" i="1"/>
  <c r="AH1125" i="1"/>
  <c r="AG1125" i="1"/>
  <c r="AF1125" i="1"/>
  <c r="AE1125" i="1"/>
  <c r="AD1125" i="1"/>
  <c r="AC1125" i="1"/>
  <c r="AU1124" i="1"/>
  <c r="AT1124" i="1"/>
  <c r="AS1124" i="1"/>
  <c r="AR1124" i="1"/>
  <c r="AP1124" i="1"/>
  <c r="AO1124" i="1"/>
  <c r="AN1124" i="1"/>
  <c r="AM1124" i="1"/>
  <c r="AQ1124" i="1" s="1"/>
  <c r="AL1124" i="1"/>
  <c r="AJ1124" i="1"/>
  <c r="AI1124" i="1"/>
  <c r="AH1124" i="1"/>
  <c r="AG1124" i="1"/>
  <c r="AF1124" i="1"/>
  <c r="AE1124" i="1"/>
  <c r="AD1124" i="1"/>
  <c r="AC1124" i="1"/>
  <c r="AU1123" i="1"/>
  <c r="AT1123" i="1"/>
  <c r="AS1123" i="1"/>
  <c r="AN1123" i="1"/>
  <c r="AM1123" i="1"/>
  <c r="AL1123" i="1"/>
  <c r="AJ1123" i="1"/>
  <c r="AI1123" i="1"/>
  <c r="AH1123" i="1"/>
  <c r="AG1123" i="1"/>
  <c r="AF1123" i="1"/>
  <c r="AE1123" i="1"/>
  <c r="AD1123" i="1"/>
  <c r="AC1123" i="1"/>
  <c r="AU1122" i="1"/>
  <c r="AT1122" i="1"/>
  <c r="AS1122" i="1"/>
  <c r="AR1122" i="1"/>
  <c r="AP1122" i="1"/>
  <c r="AO1122" i="1"/>
  <c r="AN1122" i="1"/>
  <c r="AM1122" i="1"/>
  <c r="AQ1122" i="1" s="1"/>
  <c r="AL1122" i="1"/>
  <c r="AJ1122" i="1"/>
  <c r="AI1122" i="1"/>
  <c r="AH1122" i="1"/>
  <c r="AG1122" i="1"/>
  <c r="AF1122" i="1"/>
  <c r="AE1122" i="1"/>
  <c r="AD1122" i="1"/>
  <c r="AC1122" i="1"/>
  <c r="AU1121" i="1"/>
  <c r="AT1121" i="1"/>
  <c r="AS1121" i="1"/>
  <c r="AN1121" i="1"/>
  <c r="AM1121" i="1"/>
  <c r="AL1121" i="1"/>
  <c r="AJ1121" i="1"/>
  <c r="AI1121" i="1"/>
  <c r="AH1121" i="1"/>
  <c r="AG1121" i="1"/>
  <c r="AF1121" i="1"/>
  <c r="AE1121" i="1"/>
  <c r="AD1121" i="1"/>
  <c r="AC1121" i="1"/>
  <c r="AU1120" i="1"/>
  <c r="AT1120" i="1"/>
  <c r="AS1120" i="1"/>
  <c r="AR1120" i="1"/>
  <c r="AP1120" i="1"/>
  <c r="AO1120" i="1"/>
  <c r="AN1120" i="1"/>
  <c r="AM1120" i="1"/>
  <c r="AQ1120" i="1" s="1"/>
  <c r="AL1120" i="1"/>
  <c r="AJ1120" i="1"/>
  <c r="AI1120" i="1"/>
  <c r="AH1120" i="1"/>
  <c r="AG1120" i="1"/>
  <c r="AF1120" i="1"/>
  <c r="AE1120" i="1"/>
  <c r="AD1120" i="1"/>
  <c r="AC1120" i="1"/>
  <c r="AU1119" i="1"/>
  <c r="AT1119" i="1"/>
  <c r="AS1119" i="1"/>
  <c r="AN1119" i="1"/>
  <c r="AM1119" i="1"/>
  <c r="AL1119" i="1"/>
  <c r="AJ1119" i="1"/>
  <c r="AI1119" i="1"/>
  <c r="AH1119" i="1"/>
  <c r="AG1119" i="1"/>
  <c r="AF1119" i="1"/>
  <c r="AE1119" i="1"/>
  <c r="AD1119" i="1"/>
  <c r="AC1119" i="1"/>
  <c r="AU1118" i="1"/>
  <c r="AT1118" i="1"/>
  <c r="AS1118" i="1"/>
  <c r="AR1118" i="1"/>
  <c r="AP1118" i="1"/>
  <c r="AO1118" i="1"/>
  <c r="AN1118" i="1"/>
  <c r="AM1118" i="1"/>
  <c r="AQ1118" i="1" s="1"/>
  <c r="AL1118" i="1"/>
  <c r="AJ1118" i="1"/>
  <c r="AI1118" i="1"/>
  <c r="AH1118" i="1"/>
  <c r="AG1118" i="1"/>
  <c r="AF1118" i="1"/>
  <c r="AE1118" i="1"/>
  <c r="AD1118" i="1"/>
  <c r="AC1118" i="1"/>
  <c r="AU1117" i="1"/>
  <c r="AT1117" i="1"/>
  <c r="AS1117" i="1"/>
  <c r="AN1117" i="1"/>
  <c r="AM1117" i="1"/>
  <c r="AL1117" i="1"/>
  <c r="AJ1117" i="1"/>
  <c r="AI1117" i="1"/>
  <c r="AH1117" i="1"/>
  <c r="AG1117" i="1"/>
  <c r="AF1117" i="1"/>
  <c r="AE1117" i="1"/>
  <c r="AD1117" i="1"/>
  <c r="AC1117" i="1"/>
  <c r="AU1116" i="1"/>
  <c r="AT1116" i="1"/>
  <c r="AS1116" i="1"/>
  <c r="AR1116" i="1"/>
  <c r="AP1116" i="1"/>
  <c r="AO1116" i="1"/>
  <c r="AN1116" i="1"/>
  <c r="AM1116" i="1"/>
  <c r="AQ1116" i="1" s="1"/>
  <c r="AL1116" i="1"/>
  <c r="AJ1116" i="1"/>
  <c r="AI1116" i="1"/>
  <c r="AH1116" i="1"/>
  <c r="AG1116" i="1"/>
  <c r="AF1116" i="1"/>
  <c r="AE1116" i="1"/>
  <c r="AD1116" i="1"/>
  <c r="AC1116" i="1"/>
  <c r="AU1115" i="1"/>
  <c r="AT1115" i="1"/>
  <c r="AS1115" i="1"/>
  <c r="AN1115" i="1"/>
  <c r="AM1115" i="1"/>
  <c r="AL1115" i="1"/>
  <c r="AJ1115" i="1"/>
  <c r="AI1115" i="1"/>
  <c r="AH1115" i="1"/>
  <c r="AG1115" i="1"/>
  <c r="AF1115" i="1"/>
  <c r="AE1115" i="1"/>
  <c r="AD1115" i="1"/>
  <c r="AC1115" i="1"/>
  <c r="AU1114" i="1"/>
  <c r="AT1114" i="1"/>
  <c r="AS1114" i="1"/>
  <c r="AR1114" i="1"/>
  <c r="AP1114" i="1"/>
  <c r="AO1114" i="1"/>
  <c r="AN1114" i="1"/>
  <c r="AM1114" i="1"/>
  <c r="AQ1114" i="1" s="1"/>
  <c r="AL1114" i="1"/>
  <c r="AJ1114" i="1"/>
  <c r="AI1114" i="1"/>
  <c r="AH1114" i="1"/>
  <c r="AG1114" i="1"/>
  <c r="AF1114" i="1"/>
  <c r="AE1114" i="1"/>
  <c r="AD1114" i="1"/>
  <c r="AC1114" i="1"/>
  <c r="AU1113" i="1"/>
  <c r="AT1113" i="1"/>
  <c r="AS1113" i="1"/>
  <c r="AN1113" i="1"/>
  <c r="AM1113" i="1"/>
  <c r="AL1113" i="1"/>
  <c r="AJ1113" i="1"/>
  <c r="AI1113" i="1"/>
  <c r="AH1113" i="1"/>
  <c r="AG1113" i="1"/>
  <c r="AF1113" i="1"/>
  <c r="AE1113" i="1"/>
  <c r="AD1113" i="1"/>
  <c r="AC1113" i="1"/>
  <c r="AU1112" i="1"/>
  <c r="AT1112" i="1"/>
  <c r="AS1112" i="1"/>
  <c r="AR1112" i="1"/>
  <c r="AP1112" i="1"/>
  <c r="AO1112" i="1"/>
  <c r="AN1112" i="1"/>
  <c r="AM1112" i="1"/>
  <c r="AQ1112" i="1" s="1"/>
  <c r="AL1112" i="1"/>
  <c r="AJ1112" i="1"/>
  <c r="AI1112" i="1"/>
  <c r="AH1112" i="1"/>
  <c r="AG1112" i="1"/>
  <c r="AF1112" i="1"/>
  <c r="AE1112" i="1"/>
  <c r="AD1112" i="1"/>
  <c r="AC1112" i="1"/>
  <c r="AU1111" i="1"/>
  <c r="AT1111" i="1"/>
  <c r="AS1111" i="1"/>
  <c r="AN1111" i="1"/>
  <c r="AM1111" i="1"/>
  <c r="AL1111" i="1"/>
  <c r="AJ1111" i="1"/>
  <c r="AI1111" i="1"/>
  <c r="AH1111" i="1"/>
  <c r="AG1111" i="1"/>
  <c r="AF1111" i="1"/>
  <c r="AE1111" i="1"/>
  <c r="AD1111" i="1"/>
  <c r="AC1111" i="1"/>
  <c r="AU1110" i="1"/>
  <c r="AT1110" i="1"/>
  <c r="AS1110" i="1"/>
  <c r="AR1110" i="1"/>
  <c r="AP1110" i="1"/>
  <c r="AO1110" i="1"/>
  <c r="AN1110" i="1"/>
  <c r="AM1110" i="1"/>
  <c r="AQ1110" i="1" s="1"/>
  <c r="AL1110" i="1"/>
  <c r="AJ1110" i="1"/>
  <c r="AI1110" i="1"/>
  <c r="AH1110" i="1"/>
  <c r="AG1110" i="1"/>
  <c r="AF1110" i="1"/>
  <c r="AE1110" i="1"/>
  <c r="AD1110" i="1"/>
  <c r="AC1110" i="1"/>
  <c r="AU1109" i="1"/>
  <c r="AT1109" i="1"/>
  <c r="AS1109" i="1"/>
  <c r="AN1109" i="1"/>
  <c r="AM1109" i="1"/>
  <c r="AL1109" i="1"/>
  <c r="AJ1109" i="1"/>
  <c r="AI1109" i="1"/>
  <c r="AH1109" i="1"/>
  <c r="AG1109" i="1"/>
  <c r="AF1109" i="1"/>
  <c r="AE1109" i="1"/>
  <c r="AD1109" i="1"/>
  <c r="AC1109" i="1"/>
  <c r="AU1108" i="1"/>
  <c r="AT1108" i="1"/>
  <c r="AS1108" i="1"/>
  <c r="AR1108" i="1"/>
  <c r="AP1108" i="1"/>
  <c r="AO1108" i="1"/>
  <c r="AN1108" i="1"/>
  <c r="AM1108" i="1"/>
  <c r="AQ1108" i="1" s="1"/>
  <c r="AL1108" i="1"/>
  <c r="AJ1108" i="1"/>
  <c r="AI1108" i="1"/>
  <c r="AH1108" i="1"/>
  <c r="AG1108" i="1"/>
  <c r="AF1108" i="1"/>
  <c r="AE1108" i="1"/>
  <c r="AD1108" i="1"/>
  <c r="AC1108" i="1"/>
  <c r="AU1107" i="1"/>
  <c r="AT1107" i="1"/>
  <c r="AS1107" i="1"/>
  <c r="AN1107" i="1"/>
  <c r="AM1107" i="1"/>
  <c r="AL1107" i="1"/>
  <c r="AJ1107" i="1"/>
  <c r="AI1107" i="1"/>
  <c r="AH1107" i="1"/>
  <c r="AG1107" i="1"/>
  <c r="AF1107" i="1"/>
  <c r="AE1107" i="1"/>
  <c r="AD1107" i="1"/>
  <c r="AC1107" i="1"/>
  <c r="AU1106" i="1"/>
  <c r="AT1106" i="1"/>
  <c r="AS1106" i="1"/>
  <c r="AR1106" i="1"/>
  <c r="AP1106" i="1"/>
  <c r="AO1106" i="1"/>
  <c r="AN1106" i="1"/>
  <c r="AM1106" i="1"/>
  <c r="AQ1106" i="1" s="1"/>
  <c r="AL1106" i="1"/>
  <c r="AJ1106" i="1"/>
  <c r="AI1106" i="1"/>
  <c r="AH1106" i="1"/>
  <c r="AG1106" i="1"/>
  <c r="AF1106" i="1"/>
  <c r="AE1106" i="1"/>
  <c r="AD1106" i="1"/>
  <c r="AC1106" i="1"/>
  <c r="AU1105" i="1"/>
  <c r="AT1105" i="1"/>
  <c r="AS1105" i="1"/>
  <c r="AN1105" i="1"/>
  <c r="AM1105" i="1"/>
  <c r="AL1105" i="1"/>
  <c r="AJ1105" i="1"/>
  <c r="AI1105" i="1"/>
  <c r="AH1105" i="1"/>
  <c r="AG1105" i="1"/>
  <c r="AF1105" i="1"/>
  <c r="AE1105" i="1"/>
  <c r="AD1105" i="1"/>
  <c r="AC1105" i="1"/>
  <c r="AU1104" i="1"/>
  <c r="AT1104" i="1"/>
  <c r="AS1104" i="1"/>
  <c r="AR1104" i="1"/>
  <c r="AP1104" i="1"/>
  <c r="AO1104" i="1"/>
  <c r="AN1104" i="1"/>
  <c r="AM1104" i="1"/>
  <c r="AQ1104" i="1" s="1"/>
  <c r="AL1104" i="1"/>
  <c r="AJ1104" i="1"/>
  <c r="AI1104" i="1"/>
  <c r="AH1104" i="1"/>
  <c r="AG1104" i="1"/>
  <c r="AF1104" i="1"/>
  <c r="AE1104" i="1"/>
  <c r="AD1104" i="1"/>
  <c r="AC1104" i="1"/>
  <c r="AU1103" i="1"/>
  <c r="AT1103" i="1"/>
  <c r="AS1103" i="1"/>
  <c r="AN1103" i="1"/>
  <c r="AM1103" i="1"/>
  <c r="AL1103" i="1"/>
  <c r="AJ1103" i="1"/>
  <c r="AI1103" i="1"/>
  <c r="AH1103" i="1"/>
  <c r="AG1103" i="1"/>
  <c r="AF1103" i="1"/>
  <c r="AE1103" i="1"/>
  <c r="AD1103" i="1"/>
  <c r="AC1103" i="1"/>
  <c r="AU1102" i="1"/>
  <c r="AT1102" i="1"/>
  <c r="AS1102" i="1"/>
  <c r="AR1102" i="1"/>
  <c r="AP1102" i="1"/>
  <c r="AO1102" i="1"/>
  <c r="AN1102" i="1"/>
  <c r="AM1102" i="1"/>
  <c r="AQ1102" i="1" s="1"/>
  <c r="AL1102" i="1"/>
  <c r="AJ1102" i="1"/>
  <c r="AI1102" i="1"/>
  <c r="AH1102" i="1"/>
  <c r="AG1102" i="1"/>
  <c r="AF1102" i="1"/>
  <c r="AE1102" i="1"/>
  <c r="AD1102" i="1"/>
  <c r="AC1102" i="1"/>
  <c r="AU1101" i="1"/>
  <c r="AT1101" i="1"/>
  <c r="AS1101" i="1"/>
  <c r="AN1101" i="1"/>
  <c r="AM1101" i="1"/>
  <c r="AL1101" i="1"/>
  <c r="AJ1101" i="1"/>
  <c r="AI1101" i="1"/>
  <c r="AH1101" i="1"/>
  <c r="AG1101" i="1"/>
  <c r="AF1101" i="1"/>
  <c r="AE1101" i="1"/>
  <c r="AD1101" i="1"/>
  <c r="AC1101" i="1"/>
  <c r="AU1100" i="1"/>
  <c r="AT1100" i="1"/>
  <c r="AS1100" i="1"/>
  <c r="AR1100" i="1"/>
  <c r="AP1100" i="1"/>
  <c r="AO1100" i="1"/>
  <c r="AN1100" i="1"/>
  <c r="AM1100" i="1"/>
  <c r="AQ1100" i="1" s="1"/>
  <c r="AL1100" i="1"/>
  <c r="AJ1100" i="1"/>
  <c r="AI1100" i="1"/>
  <c r="AH1100" i="1"/>
  <c r="AG1100" i="1"/>
  <c r="AF1100" i="1"/>
  <c r="AE1100" i="1"/>
  <c r="AD1100" i="1"/>
  <c r="AC1100" i="1"/>
  <c r="AU1099" i="1"/>
  <c r="AT1099" i="1"/>
  <c r="AS1099" i="1"/>
  <c r="AN1099" i="1"/>
  <c r="AM1099" i="1"/>
  <c r="AL1099" i="1"/>
  <c r="AJ1099" i="1"/>
  <c r="AI1099" i="1"/>
  <c r="AH1099" i="1"/>
  <c r="AG1099" i="1"/>
  <c r="AF1099" i="1"/>
  <c r="AE1099" i="1"/>
  <c r="AD1099" i="1"/>
  <c r="AC1099" i="1"/>
  <c r="AU1098" i="1"/>
  <c r="AT1098" i="1"/>
  <c r="AS1098" i="1"/>
  <c r="AR1098" i="1"/>
  <c r="AP1098" i="1"/>
  <c r="AO1098" i="1"/>
  <c r="AN1098" i="1"/>
  <c r="AM1098" i="1"/>
  <c r="AQ1098" i="1" s="1"/>
  <c r="AL1098" i="1"/>
  <c r="AJ1098" i="1"/>
  <c r="AI1098" i="1"/>
  <c r="AH1098" i="1"/>
  <c r="AG1098" i="1"/>
  <c r="AF1098" i="1"/>
  <c r="AE1098" i="1"/>
  <c r="AD1098" i="1"/>
  <c r="AC1098" i="1"/>
  <c r="AU1097" i="1"/>
  <c r="AT1097" i="1"/>
  <c r="AS1097" i="1"/>
  <c r="AN1097" i="1"/>
  <c r="AM1097" i="1"/>
  <c r="AL1097" i="1"/>
  <c r="AJ1097" i="1"/>
  <c r="AI1097" i="1"/>
  <c r="AH1097" i="1"/>
  <c r="AG1097" i="1"/>
  <c r="AF1097" i="1"/>
  <c r="AE1097" i="1"/>
  <c r="AD1097" i="1"/>
  <c r="AC1097" i="1"/>
  <c r="AU1096" i="1"/>
  <c r="AT1096" i="1"/>
  <c r="AS1096" i="1"/>
  <c r="AR1096" i="1"/>
  <c r="AP1096" i="1"/>
  <c r="AO1096" i="1"/>
  <c r="AN1096" i="1"/>
  <c r="AM1096" i="1"/>
  <c r="AQ1096" i="1" s="1"/>
  <c r="AL1096" i="1"/>
  <c r="AJ1096" i="1"/>
  <c r="AI1096" i="1"/>
  <c r="AH1096" i="1"/>
  <c r="AG1096" i="1"/>
  <c r="AF1096" i="1"/>
  <c r="AE1096" i="1"/>
  <c r="AD1096" i="1"/>
  <c r="AC1096" i="1"/>
  <c r="AU1095" i="1"/>
  <c r="AT1095" i="1"/>
  <c r="AS1095" i="1"/>
  <c r="AN1095" i="1"/>
  <c r="AM1095" i="1"/>
  <c r="AL1095" i="1"/>
  <c r="AJ1095" i="1"/>
  <c r="AI1095" i="1"/>
  <c r="AH1095" i="1"/>
  <c r="AG1095" i="1"/>
  <c r="AF1095" i="1"/>
  <c r="AE1095" i="1"/>
  <c r="AD1095" i="1"/>
  <c r="AC1095" i="1"/>
  <c r="AU1094" i="1"/>
  <c r="AT1094" i="1"/>
  <c r="AS1094" i="1"/>
  <c r="AR1094" i="1"/>
  <c r="AP1094" i="1"/>
  <c r="AO1094" i="1"/>
  <c r="AN1094" i="1"/>
  <c r="AM1094" i="1"/>
  <c r="AQ1094" i="1" s="1"/>
  <c r="AL1094" i="1"/>
  <c r="AJ1094" i="1"/>
  <c r="AI1094" i="1"/>
  <c r="AH1094" i="1"/>
  <c r="AG1094" i="1"/>
  <c r="AF1094" i="1"/>
  <c r="AE1094" i="1"/>
  <c r="AD1094" i="1"/>
  <c r="AC1094" i="1"/>
  <c r="AU1093" i="1"/>
  <c r="AT1093" i="1"/>
  <c r="AS1093" i="1"/>
  <c r="AN1093" i="1"/>
  <c r="AM1093" i="1"/>
  <c r="AL1093" i="1"/>
  <c r="AJ1093" i="1"/>
  <c r="AI1093" i="1"/>
  <c r="AH1093" i="1"/>
  <c r="AG1093" i="1"/>
  <c r="AF1093" i="1"/>
  <c r="AE1093" i="1"/>
  <c r="AD1093" i="1"/>
  <c r="AC1093" i="1"/>
  <c r="AU1092" i="1"/>
  <c r="AT1092" i="1"/>
  <c r="AS1092" i="1"/>
  <c r="AR1092" i="1"/>
  <c r="AP1092" i="1"/>
  <c r="AO1092" i="1"/>
  <c r="AN1092" i="1"/>
  <c r="AM1092" i="1"/>
  <c r="AQ1092" i="1" s="1"/>
  <c r="AL1092" i="1"/>
  <c r="AJ1092" i="1"/>
  <c r="AI1092" i="1"/>
  <c r="AH1092" i="1"/>
  <c r="AG1092" i="1"/>
  <c r="AF1092" i="1"/>
  <c r="AE1092" i="1"/>
  <c r="AD1092" i="1"/>
  <c r="AC1092" i="1"/>
  <c r="AU1091" i="1"/>
  <c r="AT1091" i="1"/>
  <c r="AS1091" i="1"/>
  <c r="AN1091" i="1"/>
  <c r="AM1091" i="1"/>
  <c r="AL1091" i="1"/>
  <c r="AJ1091" i="1"/>
  <c r="AI1091" i="1"/>
  <c r="AH1091" i="1"/>
  <c r="AG1091" i="1"/>
  <c r="AF1091" i="1"/>
  <c r="AE1091" i="1"/>
  <c r="AD1091" i="1"/>
  <c r="AC1091" i="1"/>
  <c r="AU1090" i="1"/>
  <c r="AT1090" i="1"/>
  <c r="AS1090" i="1"/>
  <c r="AR1090" i="1"/>
  <c r="AP1090" i="1"/>
  <c r="AO1090" i="1"/>
  <c r="AN1090" i="1"/>
  <c r="AM1090" i="1"/>
  <c r="AQ1090" i="1" s="1"/>
  <c r="AL1090" i="1"/>
  <c r="AJ1090" i="1"/>
  <c r="AI1090" i="1"/>
  <c r="AH1090" i="1"/>
  <c r="AG1090" i="1"/>
  <c r="AF1090" i="1"/>
  <c r="AE1090" i="1"/>
  <c r="AD1090" i="1"/>
  <c r="AC1090" i="1"/>
  <c r="AU1089" i="1"/>
  <c r="AT1089" i="1"/>
  <c r="AS1089" i="1"/>
  <c r="AN1089" i="1"/>
  <c r="AM1089" i="1"/>
  <c r="AL1089" i="1"/>
  <c r="AJ1089" i="1"/>
  <c r="AI1089" i="1"/>
  <c r="AH1089" i="1"/>
  <c r="AG1089" i="1"/>
  <c r="AF1089" i="1"/>
  <c r="AE1089" i="1"/>
  <c r="AD1089" i="1"/>
  <c r="AC1089" i="1"/>
  <c r="AU1088" i="1"/>
  <c r="AT1088" i="1"/>
  <c r="AS1088" i="1"/>
  <c r="AR1088" i="1"/>
  <c r="AP1088" i="1"/>
  <c r="AO1088" i="1"/>
  <c r="AN1088" i="1"/>
  <c r="AM1088" i="1"/>
  <c r="AQ1088" i="1" s="1"/>
  <c r="AL1088" i="1"/>
  <c r="AJ1088" i="1"/>
  <c r="AI1088" i="1"/>
  <c r="AH1088" i="1"/>
  <c r="AG1088" i="1"/>
  <c r="AF1088" i="1"/>
  <c r="AE1088" i="1"/>
  <c r="AD1088" i="1"/>
  <c r="AC1088" i="1"/>
  <c r="AU1087" i="1"/>
  <c r="AT1087" i="1"/>
  <c r="AS1087" i="1"/>
  <c r="AN1087" i="1"/>
  <c r="AM1087" i="1"/>
  <c r="AL1087" i="1"/>
  <c r="AJ1087" i="1"/>
  <c r="AI1087" i="1"/>
  <c r="AH1087" i="1"/>
  <c r="AG1087" i="1"/>
  <c r="AF1087" i="1"/>
  <c r="AE1087" i="1"/>
  <c r="AD1087" i="1"/>
  <c r="AC1087" i="1"/>
  <c r="AU1086" i="1"/>
  <c r="AT1086" i="1"/>
  <c r="AS1086" i="1"/>
  <c r="AR1086" i="1"/>
  <c r="AP1086" i="1"/>
  <c r="AO1086" i="1"/>
  <c r="AN1086" i="1"/>
  <c r="AM1086" i="1"/>
  <c r="AQ1086" i="1" s="1"/>
  <c r="AL1086" i="1"/>
  <c r="AJ1086" i="1"/>
  <c r="AI1086" i="1"/>
  <c r="AH1086" i="1"/>
  <c r="AG1086" i="1"/>
  <c r="AF1086" i="1"/>
  <c r="AE1086" i="1"/>
  <c r="AD1086" i="1"/>
  <c r="AC1086" i="1"/>
  <c r="AU1085" i="1"/>
  <c r="AT1085" i="1"/>
  <c r="AS1085" i="1"/>
  <c r="AN1085" i="1"/>
  <c r="AM1085" i="1"/>
  <c r="AL1085" i="1"/>
  <c r="AJ1085" i="1"/>
  <c r="AI1085" i="1"/>
  <c r="AH1085" i="1"/>
  <c r="AG1085" i="1"/>
  <c r="AF1085" i="1"/>
  <c r="AE1085" i="1"/>
  <c r="AD1085" i="1"/>
  <c r="AC1085" i="1"/>
  <c r="AU1084" i="1"/>
  <c r="AT1084" i="1"/>
  <c r="AS1084" i="1"/>
  <c r="AR1084" i="1"/>
  <c r="AP1084" i="1"/>
  <c r="AO1084" i="1"/>
  <c r="AN1084" i="1"/>
  <c r="AM1084" i="1"/>
  <c r="AQ1084" i="1" s="1"/>
  <c r="AL1084" i="1"/>
  <c r="AJ1084" i="1"/>
  <c r="AI1084" i="1"/>
  <c r="AH1084" i="1"/>
  <c r="AG1084" i="1"/>
  <c r="AF1084" i="1"/>
  <c r="AE1084" i="1"/>
  <c r="AD1084" i="1"/>
  <c r="AC1084" i="1"/>
  <c r="AU1083" i="1"/>
  <c r="AT1083" i="1"/>
  <c r="AS1083" i="1"/>
  <c r="AN1083" i="1"/>
  <c r="AM1083" i="1"/>
  <c r="AL1083" i="1"/>
  <c r="AJ1083" i="1"/>
  <c r="AI1083" i="1"/>
  <c r="AH1083" i="1"/>
  <c r="AG1083" i="1"/>
  <c r="AF1083" i="1"/>
  <c r="AE1083" i="1"/>
  <c r="AD1083" i="1"/>
  <c r="AC1083" i="1"/>
  <c r="AU1082" i="1"/>
  <c r="AT1082" i="1"/>
  <c r="AS1082" i="1"/>
  <c r="AR1082" i="1"/>
  <c r="AP1082" i="1"/>
  <c r="AO1082" i="1"/>
  <c r="AN1082" i="1"/>
  <c r="AM1082" i="1"/>
  <c r="AQ1082" i="1" s="1"/>
  <c r="AL1082" i="1"/>
  <c r="AJ1082" i="1"/>
  <c r="AI1082" i="1"/>
  <c r="AH1082" i="1"/>
  <c r="AG1082" i="1"/>
  <c r="AF1082" i="1"/>
  <c r="AE1082" i="1"/>
  <c r="AD1082" i="1"/>
  <c r="AC1082" i="1"/>
  <c r="AU1081" i="1"/>
  <c r="AT1081" i="1"/>
  <c r="AS1081" i="1"/>
  <c r="AN1081" i="1"/>
  <c r="AM1081" i="1"/>
  <c r="AL1081" i="1"/>
  <c r="AJ1081" i="1"/>
  <c r="AI1081" i="1"/>
  <c r="AH1081" i="1"/>
  <c r="AG1081" i="1"/>
  <c r="AF1081" i="1"/>
  <c r="AE1081" i="1"/>
  <c r="AD1081" i="1"/>
  <c r="AC1081" i="1"/>
  <c r="AU1080" i="1"/>
  <c r="AT1080" i="1"/>
  <c r="AS1080" i="1"/>
  <c r="AR1080" i="1"/>
  <c r="AP1080" i="1"/>
  <c r="AO1080" i="1"/>
  <c r="AN1080" i="1"/>
  <c r="AM1080" i="1"/>
  <c r="AQ1080" i="1" s="1"/>
  <c r="AL1080" i="1"/>
  <c r="AJ1080" i="1"/>
  <c r="AI1080" i="1"/>
  <c r="AH1080" i="1"/>
  <c r="AG1080" i="1"/>
  <c r="AF1080" i="1"/>
  <c r="AE1080" i="1"/>
  <c r="AD1080" i="1"/>
  <c r="AC1080" i="1"/>
  <c r="AU1079" i="1"/>
  <c r="AT1079" i="1"/>
  <c r="AS1079" i="1"/>
  <c r="AN1079" i="1"/>
  <c r="AM1079" i="1"/>
  <c r="AL1079" i="1"/>
  <c r="AJ1079" i="1"/>
  <c r="AI1079" i="1"/>
  <c r="AH1079" i="1"/>
  <c r="AG1079" i="1"/>
  <c r="AF1079" i="1"/>
  <c r="AE1079" i="1"/>
  <c r="AD1079" i="1"/>
  <c r="AC1079" i="1"/>
  <c r="AU1078" i="1"/>
  <c r="AT1078" i="1"/>
  <c r="AS1078" i="1"/>
  <c r="AR1078" i="1"/>
  <c r="AP1078" i="1"/>
  <c r="AO1078" i="1"/>
  <c r="AN1078" i="1"/>
  <c r="AM1078" i="1"/>
  <c r="AQ1078" i="1" s="1"/>
  <c r="AL1078" i="1"/>
  <c r="AJ1078" i="1"/>
  <c r="AI1078" i="1"/>
  <c r="AH1078" i="1"/>
  <c r="AG1078" i="1"/>
  <c r="AF1078" i="1"/>
  <c r="AE1078" i="1"/>
  <c r="AD1078" i="1"/>
  <c r="AC1078" i="1"/>
  <c r="AU1077" i="1"/>
  <c r="AT1077" i="1"/>
  <c r="AS1077" i="1"/>
  <c r="AN1077" i="1"/>
  <c r="AM1077" i="1"/>
  <c r="AL1077" i="1"/>
  <c r="AJ1077" i="1"/>
  <c r="AI1077" i="1"/>
  <c r="AH1077" i="1"/>
  <c r="AG1077" i="1"/>
  <c r="AF1077" i="1"/>
  <c r="AE1077" i="1"/>
  <c r="AD1077" i="1"/>
  <c r="AC1077" i="1"/>
  <c r="AU1076" i="1"/>
  <c r="AT1076" i="1"/>
  <c r="AS1076" i="1"/>
  <c r="AR1076" i="1"/>
  <c r="AP1076" i="1"/>
  <c r="AO1076" i="1"/>
  <c r="AN1076" i="1"/>
  <c r="AM1076" i="1"/>
  <c r="AQ1076" i="1" s="1"/>
  <c r="AL1076" i="1"/>
  <c r="AJ1076" i="1"/>
  <c r="AI1076" i="1"/>
  <c r="AH1076" i="1"/>
  <c r="AG1076" i="1"/>
  <c r="AF1076" i="1"/>
  <c r="AE1076" i="1"/>
  <c r="AD1076" i="1"/>
  <c r="AC1076" i="1"/>
  <c r="AU1075" i="1"/>
  <c r="AT1075" i="1"/>
  <c r="AS1075" i="1"/>
  <c r="AN1075" i="1"/>
  <c r="AM1075" i="1"/>
  <c r="AL1075" i="1"/>
  <c r="AJ1075" i="1"/>
  <c r="AI1075" i="1"/>
  <c r="AH1075" i="1"/>
  <c r="AG1075" i="1"/>
  <c r="AF1075" i="1"/>
  <c r="AE1075" i="1"/>
  <c r="AD1075" i="1"/>
  <c r="AC1075" i="1"/>
  <c r="AU1074" i="1"/>
  <c r="AT1074" i="1"/>
  <c r="AS1074" i="1"/>
  <c r="AR1074" i="1"/>
  <c r="AP1074" i="1"/>
  <c r="AO1074" i="1"/>
  <c r="AN1074" i="1"/>
  <c r="AM1074" i="1"/>
  <c r="AQ1074" i="1" s="1"/>
  <c r="AL1074" i="1"/>
  <c r="AJ1074" i="1"/>
  <c r="AI1074" i="1"/>
  <c r="AH1074" i="1"/>
  <c r="AG1074" i="1"/>
  <c r="AF1074" i="1"/>
  <c r="AE1074" i="1"/>
  <c r="AD1074" i="1"/>
  <c r="AC1074" i="1"/>
  <c r="AU1073" i="1"/>
  <c r="AT1073" i="1"/>
  <c r="AS1073" i="1"/>
  <c r="AQ1073" i="1"/>
  <c r="AN1073" i="1"/>
  <c r="AM1073" i="1"/>
  <c r="AL1073" i="1"/>
  <c r="AJ1073" i="1"/>
  <c r="AI1073" i="1"/>
  <c r="AH1073" i="1"/>
  <c r="AG1073" i="1"/>
  <c r="AF1073" i="1"/>
  <c r="AE1073" i="1"/>
  <c r="AD1073" i="1"/>
  <c r="AC1073" i="1"/>
  <c r="AU1072" i="1"/>
  <c r="AT1072" i="1"/>
  <c r="AS1072" i="1"/>
  <c r="AR1072" i="1"/>
  <c r="AP1072" i="1"/>
  <c r="AO1072" i="1"/>
  <c r="AN1072" i="1"/>
  <c r="AM1072" i="1"/>
  <c r="AQ1072" i="1" s="1"/>
  <c r="AL1072" i="1"/>
  <c r="AJ1072" i="1"/>
  <c r="AI1072" i="1"/>
  <c r="AH1072" i="1"/>
  <c r="AG1072" i="1"/>
  <c r="AF1072" i="1"/>
  <c r="AE1072" i="1"/>
  <c r="AD1072" i="1"/>
  <c r="AC1072" i="1"/>
  <c r="AU1071" i="1"/>
  <c r="AT1071" i="1"/>
  <c r="AS1071" i="1"/>
  <c r="AR1071" i="1"/>
  <c r="AQ1071" i="1"/>
  <c r="AN1071" i="1"/>
  <c r="AM1071" i="1"/>
  <c r="AL1071" i="1"/>
  <c r="AJ1071" i="1"/>
  <c r="AI1071" i="1"/>
  <c r="AH1071" i="1"/>
  <c r="AG1071" i="1"/>
  <c r="AF1071" i="1"/>
  <c r="AE1071" i="1"/>
  <c r="AD1071" i="1"/>
  <c r="AC1071" i="1"/>
  <c r="AU1070" i="1"/>
  <c r="AT1070" i="1"/>
  <c r="AS1070" i="1"/>
  <c r="AR1070" i="1"/>
  <c r="AP1070" i="1"/>
  <c r="AO1070" i="1"/>
  <c r="AN1070" i="1"/>
  <c r="AM1070" i="1"/>
  <c r="AQ1070" i="1" s="1"/>
  <c r="AL1070" i="1"/>
  <c r="AJ1070" i="1"/>
  <c r="AI1070" i="1"/>
  <c r="AH1070" i="1"/>
  <c r="AG1070" i="1"/>
  <c r="AF1070" i="1"/>
  <c r="AE1070" i="1"/>
  <c r="AD1070" i="1"/>
  <c r="AC1070" i="1"/>
  <c r="AU1069" i="1"/>
  <c r="AT1069" i="1"/>
  <c r="AS1069" i="1"/>
  <c r="AR1069" i="1"/>
  <c r="AN1069" i="1"/>
  <c r="AM1069" i="1"/>
  <c r="AQ1069" i="1" s="1"/>
  <c r="AL1069" i="1"/>
  <c r="AJ1069" i="1"/>
  <c r="AI1069" i="1"/>
  <c r="AH1069" i="1"/>
  <c r="AG1069" i="1"/>
  <c r="AF1069" i="1"/>
  <c r="AE1069" i="1"/>
  <c r="AD1069" i="1"/>
  <c r="AC1069" i="1"/>
  <c r="AU1068" i="1"/>
  <c r="AT1068" i="1"/>
  <c r="AS1068" i="1"/>
  <c r="AR1068" i="1"/>
  <c r="AP1068" i="1"/>
  <c r="AO1068" i="1"/>
  <c r="AN1068" i="1"/>
  <c r="AM1068" i="1"/>
  <c r="AQ1068" i="1" s="1"/>
  <c r="AL1068" i="1"/>
  <c r="AJ1068" i="1"/>
  <c r="AI1068" i="1"/>
  <c r="AH1068" i="1"/>
  <c r="AG1068" i="1"/>
  <c r="AF1068" i="1"/>
  <c r="AE1068" i="1"/>
  <c r="AD1068" i="1"/>
  <c r="AC1068" i="1"/>
  <c r="AU1067" i="1"/>
  <c r="AT1067" i="1"/>
  <c r="AS1067" i="1"/>
  <c r="AN1067" i="1"/>
  <c r="AM1067" i="1"/>
  <c r="AR1067" i="1" s="1"/>
  <c r="AL1067" i="1"/>
  <c r="AJ1067" i="1"/>
  <c r="AI1067" i="1"/>
  <c r="AH1067" i="1"/>
  <c r="AG1067" i="1"/>
  <c r="AF1067" i="1"/>
  <c r="AE1067" i="1"/>
  <c r="AD1067" i="1"/>
  <c r="AC1067" i="1"/>
  <c r="AU1066" i="1"/>
  <c r="AT1066" i="1"/>
  <c r="AS1066" i="1"/>
  <c r="AR1066" i="1"/>
  <c r="AP1066" i="1"/>
  <c r="AO1066" i="1"/>
  <c r="AN1066" i="1"/>
  <c r="AM1066" i="1"/>
  <c r="AQ1066" i="1" s="1"/>
  <c r="AL1066" i="1"/>
  <c r="AJ1066" i="1"/>
  <c r="AI1066" i="1"/>
  <c r="AH1066" i="1"/>
  <c r="AG1066" i="1"/>
  <c r="AF1066" i="1"/>
  <c r="AE1066" i="1"/>
  <c r="AD1066" i="1"/>
  <c r="AC1066" i="1"/>
  <c r="AU1065" i="1"/>
  <c r="AT1065" i="1"/>
  <c r="AS1065" i="1"/>
  <c r="AQ1065" i="1"/>
  <c r="AN1065" i="1"/>
  <c r="AM1065" i="1"/>
  <c r="AL1065" i="1"/>
  <c r="AJ1065" i="1"/>
  <c r="AI1065" i="1"/>
  <c r="AH1065" i="1"/>
  <c r="AG1065" i="1"/>
  <c r="AF1065" i="1"/>
  <c r="AE1065" i="1"/>
  <c r="AD1065" i="1"/>
  <c r="AC1065" i="1"/>
  <c r="AU1064" i="1"/>
  <c r="AT1064" i="1"/>
  <c r="AS1064" i="1"/>
  <c r="AR1064" i="1"/>
  <c r="AP1064" i="1"/>
  <c r="AO1064" i="1"/>
  <c r="AN1064" i="1"/>
  <c r="AM1064" i="1"/>
  <c r="AQ1064" i="1" s="1"/>
  <c r="AL1064" i="1"/>
  <c r="AJ1064" i="1"/>
  <c r="AI1064" i="1"/>
  <c r="AH1064" i="1"/>
  <c r="AG1064" i="1"/>
  <c r="AF1064" i="1"/>
  <c r="AE1064" i="1"/>
  <c r="AD1064" i="1"/>
  <c r="AC1064" i="1"/>
  <c r="AU1063" i="1"/>
  <c r="AT1063" i="1"/>
  <c r="AS1063" i="1"/>
  <c r="AR1063" i="1"/>
  <c r="AQ1063" i="1"/>
  <c r="AN1063" i="1"/>
  <c r="AM1063" i="1"/>
  <c r="AL1063" i="1"/>
  <c r="AJ1063" i="1"/>
  <c r="AI1063" i="1"/>
  <c r="AH1063" i="1"/>
  <c r="AG1063" i="1"/>
  <c r="AF1063" i="1"/>
  <c r="AE1063" i="1"/>
  <c r="AD1063" i="1"/>
  <c r="AC1063" i="1"/>
  <c r="AU1062" i="1"/>
  <c r="AT1062" i="1"/>
  <c r="AS1062" i="1"/>
  <c r="AR1062" i="1"/>
  <c r="AP1062" i="1"/>
  <c r="AO1062" i="1"/>
  <c r="AN1062" i="1"/>
  <c r="AM1062" i="1"/>
  <c r="AQ1062" i="1" s="1"/>
  <c r="AL1062" i="1"/>
  <c r="AJ1062" i="1"/>
  <c r="AI1062" i="1"/>
  <c r="AH1062" i="1"/>
  <c r="AG1062" i="1"/>
  <c r="AF1062" i="1"/>
  <c r="AE1062" i="1"/>
  <c r="AD1062" i="1"/>
  <c r="AC1062" i="1"/>
  <c r="AU1061" i="1"/>
  <c r="AT1061" i="1"/>
  <c r="AS1061" i="1"/>
  <c r="AR1061" i="1"/>
  <c r="AN1061" i="1"/>
  <c r="AM1061" i="1"/>
  <c r="AQ1061" i="1" s="1"/>
  <c r="AL1061" i="1"/>
  <c r="AJ1061" i="1"/>
  <c r="AI1061" i="1"/>
  <c r="AH1061" i="1"/>
  <c r="AG1061" i="1"/>
  <c r="AF1061" i="1"/>
  <c r="AE1061" i="1"/>
  <c r="AD1061" i="1"/>
  <c r="AC1061" i="1"/>
  <c r="AU1060" i="1"/>
  <c r="AT1060" i="1"/>
  <c r="AS1060" i="1"/>
  <c r="AR1060" i="1"/>
  <c r="AP1060" i="1"/>
  <c r="AO1060" i="1"/>
  <c r="AN1060" i="1"/>
  <c r="AM1060" i="1"/>
  <c r="AQ1060" i="1" s="1"/>
  <c r="AL1060" i="1"/>
  <c r="AJ1060" i="1"/>
  <c r="AI1060" i="1"/>
  <c r="AH1060" i="1"/>
  <c r="AG1060" i="1"/>
  <c r="AF1060" i="1"/>
  <c r="AE1060" i="1"/>
  <c r="AD1060" i="1"/>
  <c r="AC1060" i="1"/>
  <c r="AU1059" i="1"/>
  <c r="AT1059" i="1"/>
  <c r="AS1059" i="1"/>
  <c r="AN1059" i="1"/>
  <c r="AM1059" i="1"/>
  <c r="AR1059" i="1" s="1"/>
  <c r="AL1059" i="1"/>
  <c r="AJ1059" i="1"/>
  <c r="AI1059" i="1"/>
  <c r="AH1059" i="1"/>
  <c r="AG1059" i="1"/>
  <c r="AF1059" i="1"/>
  <c r="AE1059" i="1"/>
  <c r="AD1059" i="1"/>
  <c r="AC1059" i="1"/>
  <c r="AU1058" i="1"/>
  <c r="AT1058" i="1"/>
  <c r="AS1058" i="1"/>
  <c r="AR1058" i="1"/>
  <c r="AP1058" i="1"/>
  <c r="AO1058" i="1"/>
  <c r="AN1058" i="1"/>
  <c r="AM1058" i="1"/>
  <c r="AQ1058" i="1" s="1"/>
  <c r="AL1058" i="1"/>
  <c r="AJ1058" i="1"/>
  <c r="AI1058" i="1"/>
  <c r="AH1058" i="1"/>
  <c r="AG1058" i="1"/>
  <c r="AF1058" i="1"/>
  <c r="AE1058" i="1"/>
  <c r="AD1058" i="1"/>
  <c r="AC1058" i="1"/>
  <c r="AU1057" i="1"/>
  <c r="AT1057" i="1"/>
  <c r="AS1057" i="1"/>
  <c r="AQ1057" i="1"/>
  <c r="AN1057" i="1"/>
  <c r="AM1057" i="1"/>
  <c r="AL1057" i="1"/>
  <c r="AJ1057" i="1"/>
  <c r="AI1057" i="1"/>
  <c r="AH1057" i="1"/>
  <c r="AG1057" i="1"/>
  <c r="AF1057" i="1"/>
  <c r="AE1057" i="1"/>
  <c r="AD1057" i="1"/>
  <c r="AC1057" i="1"/>
  <c r="AU1056" i="1"/>
  <c r="AT1056" i="1"/>
  <c r="AS1056" i="1"/>
  <c r="AR1056" i="1"/>
  <c r="AP1056" i="1"/>
  <c r="AO1056" i="1"/>
  <c r="AN1056" i="1"/>
  <c r="AM1056" i="1"/>
  <c r="AQ1056" i="1" s="1"/>
  <c r="AL1056" i="1"/>
  <c r="AJ1056" i="1"/>
  <c r="AI1056" i="1"/>
  <c r="AH1056" i="1"/>
  <c r="AG1056" i="1"/>
  <c r="AF1056" i="1"/>
  <c r="AE1056" i="1"/>
  <c r="AD1056" i="1"/>
  <c r="AC1056" i="1"/>
  <c r="AU1055" i="1"/>
  <c r="AT1055" i="1"/>
  <c r="AS1055" i="1"/>
  <c r="AR1055" i="1"/>
  <c r="AQ1055" i="1"/>
  <c r="AN1055" i="1"/>
  <c r="AM1055" i="1"/>
  <c r="AL1055" i="1"/>
  <c r="AJ1055" i="1"/>
  <c r="AI1055" i="1"/>
  <c r="AH1055" i="1"/>
  <c r="AG1055" i="1"/>
  <c r="AF1055" i="1"/>
  <c r="AE1055" i="1"/>
  <c r="AD1055" i="1"/>
  <c r="AC1055" i="1"/>
  <c r="AU1054" i="1"/>
  <c r="AT1054" i="1"/>
  <c r="AS1054" i="1"/>
  <c r="AR1054" i="1"/>
  <c r="AP1054" i="1"/>
  <c r="AO1054" i="1"/>
  <c r="AN1054" i="1"/>
  <c r="AM1054" i="1"/>
  <c r="AQ1054" i="1" s="1"/>
  <c r="AL1054" i="1"/>
  <c r="AJ1054" i="1"/>
  <c r="AI1054" i="1"/>
  <c r="AH1054" i="1"/>
  <c r="AG1054" i="1"/>
  <c r="AF1054" i="1"/>
  <c r="AE1054" i="1"/>
  <c r="AD1054" i="1"/>
  <c r="AC1054" i="1"/>
  <c r="AU1053" i="1"/>
  <c r="AT1053" i="1"/>
  <c r="AS1053" i="1"/>
  <c r="AR1053" i="1"/>
  <c r="AN1053" i="1"/>
  <c r="AM1053" i="1"/>
  <c r="AQ1053" i="1" s="1"/>
  <c r="AL1053" i="1"/>
  <c r="AJ1053" i="1"/>
  <c r="AI1053" i="1"/>
  <c r="AH1053" i="1"/>
  <c r="AG1053" i="1"/>
  <c r="AF1053" i="1"/>
  <c r="AE1053" i="1"/>
  <c r="AD1053" i="1"/>
  <c r="AC1053" i="1"/>
  <c r="AU1052" i="1"/>
  <c r="AT1052" i="1"/>
  <c r="AS1052" i="1"/>
  <c r="AR1052" i="1"/>
  <c r="AP1052" i="1"/>
  <c r="AO1052" i="1"/>
  <c r="AN1052" i="1"/>
  <c r="AM1052" i="1"/>
  <c r="AQ1052" i="1" s="1"/>
  <c r="AL1052" i="1"/>
  <c r="AJ1052" i="1"/>
  <c r="AI1052" i="1"/>
  <c r="AH1052" i="1"/>
  <c r="AG1052" i="1"/>
  <c r="AF1052" i="1"/>
  <c r="AE1052" i="1"/>
  <c r="AD1052" i="1"/>
  <c r="AC1052" i="1"/>
  <c r="AU1051" i="1"/>
  <c r="AT1051" i="1"/>
  <c r="AS1051" i="1"/>
  <c r="AP1051" i="1"/>
  <c r="AN1051" i="1"/>
  <c r="AM1051" i="1"/>
  <c r="AO1051" i="1" s="1"/>
  <c r="AL1051" i="1"/>
  <c r="AJ1051" i="1"/>
  <c r="AI1051" i="1"/>
  <c r="AH1051" i="1"/>
  <c r="AG1051" i="1"/>
  <c r="AF1051" i="1"/>
  <c r="AE1051" i="1"/>
  <c r="AD1051" i="1"/>
  <c r="AC1051" i="1"/>
  <c r="AU1050" i="1"/>
  <c r="AT1050" i="1"/>
  <c r="AS1050" i="1"/>
  <c r="AR1050" i="1"/>
  <c r="AP1050" i="1"/>
  <c r="AO1050" i="1"/>
  <c r="AN1050" i="1"/>
  <c r="AM1050" i="1"/>
  <c r="AQ1050" i="1" s="1"/>
  <c r="AL1050" i="1"/>
  <c r="AJ1050" i="1"/>
  <c r="AI1050" i="1"/>
  <c r="AH1050" i="1"/>
  <c r="AG1050" i="1"/>
  <c r="AF1050" i="1"/>
  <c r="AE1050" i="1"/>
  <c r="AD1050" i="1"/>
  <c r="AC1050" i="1"/>
  <c r="AU1049" i="1"/>
  <c r="AT1049" i="1"/>
  <c r="AS1049" i="1"/>
  <c r="AQ1049" i="1"/>
  <c r="AN1049" i="1"/>
  <c r="AM1049" i="1"/>
  <c r="AO1049" i="1" s="1"/>
  <c r="AL1049" i="1"/>
  <c r="AJ1049" i="1"/>
  <c r="AI1049" i="1"/>
  <c r="AH1049" i="1"/>
  <c r="AG1049" i="1"/>
  <c r="AF1049" i="1"/>
  <c r="AE1049" i="1"/>
  <c r="AD1049" i="1"/>
  <c r="AC1049" i="1"/>
  <c r="AU1048" i="1"/>
  <c r="AT1048" i="1"/>
  <c r="AS1048" i="1"/>
  <c r="AR1048" i="1"/>
  <c r="AP1048" i="1"/>
  <c r="AO1048" i="1"/>
  <c r="AN1048" i="1"/>
  <c r="AM1048" i="1"/>
  <c r="AQ1048" i="1" s="1"/>
  <c r="AL1048" i="1"/>
  <c r="AJ1048" i="1"/>
  <c r="AI1048" i="1"/>
  <c r="AH1048" i="1"/>
  <c r="AG1048" i="1"/>
  <c r="AF1048" i="1"/>
  <c r="AE1048" i="1"/>
  <c r="AD1048" i="1"/>
  <c r="AC1048" i="1"/>
  <c r="AU1047" i="1"/>
  <c r="AT1047" i="1"/>
  <c r="AS1047" i="1"/>
  <c r="AP1047" i="1"/>
  <c r="AN1047" i="1"/>
  <c r="AM1047" i="1"/>
  <c r="AO1047" i="1" s="1"/>
  <c r="AL1047" i="1"/>
  <c r="AJ1047" i="1"/>
  <c r="AI1047" i="1"/>
  <c r="AH1047" i="1"/>
  <c r="AG1047" i="1"/>
  <c r="AF1047" i="1"/>
  <c r="AE1047" i="1"/>
  <c r="AD1047" i="1"/>
  <c r="AC1047" i="1"/>
  <c r="AU1046" i="1"/>
  <c r="AT1046" i="1"/>
  <c r="AS1046" i="1"/>
  <c r="AR1046" i="1"/>
  <c r="AP1046" i="1"/>
  <c r="AO1046" i="1"/>
  <c r="AN1046" i="1"/>
  <c r="AM1046" i="1"/>
  <c r="AQ1046" i="1" s="1"/>
  <c r="AL1046" i="1"/>
  <c r="AJ1046" i="1"/>
  <c r="AI1046" i="1"/>
  <c r="AH1046" i="1"/>
  <c r="AG1046" i="1"/>
  <c r="AF1046" i="1"/>
  <c r="AE1046" i="1"/>
  <c r="AD1046" i="1"/>
  <c r="AC1046" i="1"/>
  <c r="AU1045" i="1"/>
  <c r="AT1045" i="1"/>
  <c r="AS1045" i="1"/>
  <c r="AQ1045" i="1"/>
  <c r="AN1045" i="1"/>
  <c r="AM1045" i="1"/>
  <c r="AO1045" i="1" s="1"/>
  <c r="AL1045" i="1"/>
  <c r="AJ1045" i="1"/>
  <c r="AI1045" i="1"/>
  <c r="AH1045" i="1"/>
  <c r="AG1045" i="1"/>
  <c r="AF1045" i="1"/>
  <c r="AE1045" i="1"/>
  <c r="AD1045" i="1"/>
  <c r="AC1045" i="1"/>
  <c r="AU1044" i="1"/>
  <c r="AT1044" i="1"/>
  <c r="AS1044" i="1"/>
  <c r="AR1044" i="1"/>
  <c r="AP1044" i="1"/>
  <c r="AO1044" i="1"/>
  <c r="AN1044" i="1"/>
  <c r="AM1044" i="1"/>
  <c r="AQ1044" i="1" s="1"/>
  <c r="AL1044" i="1"/>
  <c r="AJ1044" i="1"/>
  <c r="AI1044" i="1"/>
  <c r="AH1044" i="1"/>
  <c r="AG1044" i="1"/>
  <c r="AF1044" i="1"/>
  <c r="AE1044" i="1"/>
  <c r="AD1044" i="1"/>
  <c r="AC1044" i="1"/>
  <c r="AU1043" i="1"/>
  <c r="AT1043" i="1"/>
  <c r="AS1043" i="1"/>
  <c r="AP1043" i="1"/>
  <c r="AN1043" i="1"/>
  <c r="AM1043" i="1"/>
  <c r="AO1043" i="1" s="1"/>
  <c r="AL1043" i="1"/>
  <c r="AJ1043" i="1"/>
  <c r="AI1043" i="1"/>
  <c r="AH1043" i="1"/>
  <c r="AG1043" i="1"/>
  <c r="AF1043" i="1"/>
  <c r="AE1043" i="1"/>
  <c r="AD1043" i="1"/>
  <c r="AC1043" i="1"/>
  <c r="AU1042" i="1"/>
  <c r="AT1042" i="1"/>
  <c r="AS1042" i="1"/>
  <c r="AR1042" i="1"/>
  <c r="AP1042" i="1"/>
  <c r="AO1042" i="1"/>
  <c r="AN1042" i="1"/>
  <c r="AM1042" i="1"/>
  <c r="AQ1042" i="1" s="1"/>
  <c r="AL1042" i="1"/>
  <c r="AJ1042" i="1"/>
  <c r="AI1042" i="1"/>
  <c r="AH1042" i="1"/>
  <c r="AG1042" i="1"/>
  <c r="AF1042" i="1"/>
  <c r="AE1042" i="1"/>
  <c r="AD1042" i="1"/>
  <c r="AC1042" i="1"/>
  <c r="AU1041" i="1"/>
  <c r="AT1041" i="1"/>
  <c r="AS1041" i="1"/>
  <c r="AQ1041" i="1"/>
  <c r="AN1041" i="1"/>
  <c r="AM1041" i="1"/>
  <c r="AO1041" i="1" s="1"/>
  <c r="AL1041" i="1"/>
  <c r="AJ1041" i="1"/>
  <c r="AI1041" i="1"/>
  <c r="AH1041" i="1"/>
  <c r="AG1041" i="1"/>
  <c r="AF1041" i="1"/>
  <c r="AE1041" i="1"/>
  <c r="AD1041" i="1"/>
  <c r="AC1041" i="1"/>
  <c r="AU1040" i="1"/>
  <c r="AT1040" i="1"/>
  <c r="AS1040" i="1"/>
  <c r="AR1040" i="1"/>
  <c r="AP1040" i="1"/>
  <c r="AO1040" i="1"/>
  <c r="AN1040" i="1"/>
  <c r="AM1040" i="1"/>
  <c r="AQ1040" i="1" s="1"/>
  <c r="AL1040" i="1"/>
  <c r="AJ1040" i="1"/>
  <c r="AI1040" i="1"/>
  <c r="AH1040" i="1"/>
  <c r="AG1040" i="1"/>
  <c r="AF1040" i="1"/>
  <c r="AE1040" i="1"/>
  <c r="AD1040" i="1"/>
  <c r="AC1040" i="1"/>
  <c r="AU1039" i="1"/>
  <c r="AT1039" i="1"/>
  <c r="AS1039" i="1"/>
  <c r="AP1039" i="1"/>
  <c r="AN1039" i="1"/>
  <c r="AM1039" i="1"/>
  <c r="AO1039" i="1" s="1"/>
  <c r="AL1039" i="1"/>
  <c r="AJ1039" i="1"/>
  <c r="AI1039" i="1"/>
  <c r="AH1039" i="1"/>
  <c r="AG1039" i="1"/>
  <c r="AF1039" i="1"/>
  <c r="AE1039" i="1"/>
  <c r="AD1039" i="1"/>
  <c r="AC1039" i="1"/>
  <c r="AU1038" i="1"/>
  <c r="AT1038" i="1"/>
  <c r="AS1038" i="1"/>
  <c r="AR1038" i="1"/>
  <c r="AP1038" i="1"/>
  <c r="AO1038" i="1"/>
  <c r="AN1038" i="1"/>
  <c r="AM1038" i="1"/>
  <c r="AQ1038" i="1" s="1"/>
  <c r="AL1038" i="1"/>
  <c r="AJ1038" i="1"/>
  <c r="AI1038" i="1"/>
  <c r="AH1038" i="1"/>
  <c r="AG1038" i="1"/>
  <c r="AF1038" i="1"/>
  <c r="AE1038" i="1"/>
  <c r="AD1038" i="1"/>
  <c r="AC1038" i="1"/>
  <c r="AU1037" i="1"/>
  <c r="AT1037" i="1"/>
  <c r="AS1037" i="1"/>
  <c r="AQ1037" i="1"/>
  <c r="AN1037" i="1"/>
  <c r="AM1037" i="1"/>
  <c r="AO1037" i="1" s="1"/>
  <c r="AL1037" i="1"/>
  <c r="AJ1037" i="1"/>
  <c r="AI1037" i="1"/>
  <c r="AH1037" i="1"/>
  <c r="AG1037" i="1"/>
  <c r="AF1037" i="1"/>
  <c r="AE1037" i="1"/>
  <c r="AD1037" i="1"/>
  <c r="AC1037" i="1"/>
  <c r="AU1036" i="1"/>
  <c r="AT1036" i="1"/>
  <c r="AS1036" i="1"/>
  <c r="AR1036" i="1"/>
  <c r="AP1036" i="1"/>
  <c r="AO1036" i="1"/>
  <c r="AN1036" i="1"/>
  <c r="AM1036" i="1"/>
  <c r="AQ1036" i="1" s="1"/>
  <c r="AL1036" i="1"/>
  <c r="AJ1036" i="1"/>
  <c r="AI1036" i="1"/>
  <c r="AH1036" i="1"/>
  <c r="AG1036" i="1"/>
  <c r="AF1036" i="1"/>
  <c r="AE1036" i="1"/>
  <c r="AD1036" i="1"/>
  <c r="AC1036" i="1"/>
  <c r="AU1035" i="1"/>
  <c r="AT1035" i="1"/>
  <c r="AS1035" i="1"/>
  <c r="AP1035" i="1"/>
  <c r="AN1035" i="1"/>
  <c r="AM1035" i="1"/>
  <c r="AO1035" i="1" s="1"/>
  <c r="AL1035" i="1"/>
  <c r="AJ1035" i="1"/>
  <c r="AI1035" i="1"/>
  <c r="AH1035" i="1"/>
  <c r="AG1035" i="1"/>
  <c r="AF1035" i="1"/>
  <c r="AE1035" i="1"/>
  <c r="AD1035" i="1"/>
  <c r="AC1035" i="1"/>
  <c r="AU1034" i="1"/>
  <c r="AT1034" i="1"/>
  <c r="AS1034" i="1"/>
  <c r="AR1034" i="1"/>
  <c r="AP1034" i="1"/>
  <c r="AO1034" i="1"/>
  <c r="AN1034" i="1"/>
  <c r="AM1034" i="1"/>
  <c r="AQ1034" i="1" s="1"/>
  <c r="AL1034" i="1"/>
  <c r="AJ1034" i="1"/>
  <c r="AI1034" i="1"/>
  <c r="AH1034" i="1"/>
  <c r="AG1034" i="1"/>
  <c r="AF1034" i="1"/>
  <c r="AE1034" i="1"/>
  <c r="AD1034" i="1"/>
  <c r="AC1034" i="1"/>
  <c r="AU1033" i="1"/>
  <c r="AT1033" i="1"/>
  <c r="AS1033" i="1"/>
  <c r="AQ1033" i="1"/>
  <c r="AN1033" i="1"/>
  <c r="AM1033" i="1"/>
  <c r="AO1033" i="1" s="1"/>
  <c r="AL1033" i="1"/>
  <c r="AJ1033" i="1"/>
  <c r="AI1033" i="1"/>
  <c r="AH1033" i="1"/>
  <c r="AG1033" i="1"/>
  <c r="AF1033" i="1"/>
  <c r="AE1033" i="1"/>
  <c r="AD1033" i="1"/>
  <c r="AC1033" i="1"/>
  <c r="AU1032" i="1"/>
  <c r="AT1032" i="1"/>
  <c r="AS1032" i="1"/>
  <c r="AR1032" i="1"/>
  <c r="AP1032" i="1"/>
  <c r="AO1032" i="1"/>
  <c r="AN1032" i="1"/>
  <c r="AM1032" i="1"/>
  <c r="AQ1032" i="1" s="1"/>
  <c r="AL1032" i="1"/>
  <c r="AJ1032" i="1"/>
  <c r="AI1032" i="1"/>
  <c r="AH1032" i="1"/>
  <c r="AG1032" i="1"/>
  <c r="AF1032" i="1"/>
  <c r="AE1032" i="1"/>
  <c r="AD1032" i="1"/>
  <c r="AC1032" i="1"/>
  <c r="AU1031" i="1"/>
  <c r="AT1031" i="1"/>
  <c r="AS1031" i="1"/>
  <c r="AP1031" i="1"/>
  <c r="AN1031" i="1"/>
  <c r="AM1031" i="1"/>
  <c r="AO1031" i="1" s="1"/>
  <c r="AL1031" i="1"/>
  <c r="AJ1031" i="1"/>
  <c r="AI1031" i="1"/>
  <c r="AH1031" i="1"/>
  <c r="AG1031" i="1"/>
  <c r="AF1031" i="1"/>
  <c r="AE1031" i="1"/>
  <c r="AD1031" i="1"/>
  <c r="AC1031" i="1"/>
  <c r="AU1030" i="1"/>
  <c r="AT1030" i="1"/>
  <c r="AS1030" i="1"/>
  <c r="AR1030" i="1"/>
  <c r="AP1030" i="1"/>
  <c r="AO1030" i="1"/>
  <c r="AN1030" i="1"/>
  <c r="AM1030" i="1"/>
  <c r="AQ1030" i="1" s="1"/>
  <c r="AL1030" i="1"/>
  <c r="AJ1030" i="1"/>
  <c r="AI1030" i="1"/>
  <c r="AH1030" i="1"/>
  <c r="AG1030" i="1"/>
  <c r="AF1030" i="1"/>
  <c r="AE1030" i="1"/>
  <c r="AD1030" i="1"/>
  <c r="AC1030" i="1"/>
  <c r="AU1029" i="1"/>
  <c r="AT1029" i="1"/>
  <c r="AS1029" i="1"/>
  <c r="AQ1029" i="1"/>
  <c r="AN1029" i="1"/>
  <c r="AM1029" i="1"/>
  <c r="AO1029" i="1" s="1"/>
  <c r="AL1029" i="1"/>
  <c r="AJ1029" i="1"/>
  <c r="AI1029" i="1"/>
  <c r="AH1029" i="1"/>
  <c r="AG1029" i="1"/>
  <c r="AF1029" i="1"/>
  <c r="AE1029" i="1"/>
  <c r="AD1029" i="1"/>
  <c r="AC1029" i="1"/>
  <c r="AU1028" i="1"/>
  <c r="AT1028" i="1"/>
  <c r="AS1028" i="1"/>
  <c r="AR1028" i="1"/>
  <c r="AP1028" i="1"/>
  <c r="AO1028" i="1"/>
  <c r="AN1028" i="1"/>
  <c r="AM1028" i="1"/>
  <c r="AQ1028" i="1" s="1"/>
  <c r="AL1028" i="1"/>
  <c r="AJ1028" i="1"/>
  <c r="AI1028" i="1"/>
  <c r="AH1028" i="1"/>
  <c r="AG1028" i="1"/>
  <c r="AF1028" i="1"/>
  <c r="AE1028" i="1"/>
  <c r="AD1028" i="1"/>
  <c r="AC1028" i="1"/>
  <c r="AU1027" i="1"/>
  <c r="AT1027" i="1"/>
  <c r="AS1027" i="1"/>
  <c r="AP1027" i="1"/>
  <c r="AN1027" i="1"/>
  <c r="AM1027" i="1"/>
  <c r="AO1027" i="1" s="1"/>
  <c r="AL1027" i="1"/>
  <c r="AJ1027" i="1"/>
  <c r="AI1027" i="1"/>
  <c r="AH1027" i="1"/>
  <c r="AG1027" i="1"/>
  <c r="AF1027" i="1"/>
  <c r="AE1027" i="1"/>
  <c r="AD1027" i="1"/>
  <c r="AC1027" i="1"/>
  <c r="AU1026" i="1"/>
  <c r="AT1026" i="1"/>
  <c r="AS1026" i="1"/>
  <c r="AR1026" i="1"/>
  <c r="AP1026" i="1"/>
  <c r="AO1026" i="1"/>
  <c r="AN1026" i="1"/>
  <c r="AM1026" i="1"/>
  <c r="AQ1026" i="1" s="1"/>
  <c r="AL1026" i="1"/>
  <c r="AJ1026" i="1"/>
  <c r="AI1026" i="1"/>
  <c r="AH1026" i="1"/>
  <c r="AG1026" i="1"/>
  <c r="AF1026" i="1"/>
  <c r="AE1026" i="1"/>
  <c r="AD1026" i="1"/>
  <c r="AC1026" i="1"/>
  <c r="AU1025" i="1"/>
  <c r="AT1025" i="1"/>
  <c r="AS1025" i="1"/>
  <c r="AQ1025" i="1"/>
  <c r="AN1025" i="1"/>
  <c r="AM1025" i="1"/>
  <c r="AO1025" i="1" s="1"/>
  <c r="AL1025" i="1"/>
  <c r="AJ1025" i="1"/>
  <c r="AI1025" i="1"/>
  <c r="AH1025" i="1"/>
  <c r="AG1025" i="1"/>
  <c r="AF1025" i="1"/>
  <c r="AE1025" i="1"/>
  <c r="AD1025" i="1"/>
  <c r="AC1025" i="1"/>
  <c r="AU1024" i="1"/>
  <c r="AT1024" i="1"/>
  <c r="AS1024" i="1"/>
  <c r="AR1024" i="1"/>
  <c r="AP1024" i="1"/>
  <c r="AO1024" i="1"/>
  <c r="AN1024" i="1"/>
  <c r="AM1024" i="1"/>
  <c r="AQ1024" i="1" s="1"/>
  <c r="AL1024" i="1"/>
  <c r="AJ1024" i="1"/>
  <c r="AI1024" i="1"/>
  <c r="AH1024" i="1"/>
  <c r="AG1024" i="1"/>
  <c r="AF1024" i="1"/>
  <c r="AE1024" i="1"/>
  <c r="AD1024" i="1"/>
  <c r="AC1024" i="1"/>
  <c r="AU1023" i="1"/>
  <c r="AT1023" i="1"/>
  <c r="AS1023" i="1"/>
  <c r="AP1023" i="1"/>
  <c r="AN1023" i="1"/>
  <c r="AM1023" i="1"/>
  <c r="AO1023" i="1" s="1"/>
  <c r="AL1023" i="1"/>
  <c r="AJ1023" i="1"/>
  <c r="AI1023" i="1"/>
  <c r="AH1023" i="1"/>
  <c r="AG1023" i="1"/>
  <c r="AF1023" i="1"/>
  <c r="AE1023" i="1"/>
  <c r="AD1023" i="1"/>
  <c r="AC1023" i="1"/>
  <c r="AU1022" i="1"/>
  <c r="AT1022" i="1"/>
  <c r="AS1022" i="1"/>
  <c r="AR1022" i="1"/>
  <c r="AP1022" i="1"/>
  <c r="AO1022" i="1"/>
  <c r="AN1022" i="1"/>
  <c r="AM1022" i="1"/>
  <c r="AQ1022" i="1" s="1"/>
  <c r="AL1022" i="1"/>
  <c r="AJ1022" i="1"/>
  <c r="AI1022" i="1"/>
  <c r="AH1022" i="1"/>
  <c r="AG1022" i="1"/>
  <c r="AF1022" i="1"/>
  <c r="AE1022" i="1"/>
  <c r="AD1022" i="1"/>
  <c r="AC1022" i="1"/>
  <c r="AU1021" i="1"/>
  <c r="AT1021" i="1"/>
  <c r="AS1021" i="1"/>
  <c r="AQ1021" i="1"/>
  <c r="AN1021" i="1"/>
  <c r="AM1021" i="1"/>
  <c r="AO1021" i="1" s="1"/>
  <c r="AL1021" i="1"/>
  <c r="AJ1021" i="1"/>
  <c r="AI1021" i="1"/>
  <c r="AH1021" i="1"/>
  <c r="AG1021" i="1"/>
  <c r="AF1021" i="1"/>
  <c r="AE1021" i="1"/>
  <c r="AD1021" i="1"/>
  <c r="AC1021" i="1"/>
  <c r="AU1020" i="1"/>
  <c r="AT1020" i="1"/>
  <c r="AS1020" i="1"/>
  <c r="AR1020" i="1"/>
  <c r="AP1020" i="1"/>
  <c r="AO1020" i="1"/>
  <c r="AN1020" i="1"/>
  <c r="AM1020" i="1"/>
  <c r="AQ1020" i="1" s="1"/>
  <c r="AL1020" i="1"/>
  <c r="AJ1020" i="1"/>
  <c r="AI1020" i="1"/>
  <c r="AH1020" i="1"/>
  <c r="AG1020" i="1"/>
  <c r="AF1020" i="1"/>
  <c r="AE1020" i="1"/>
  <c r="AD1020" i="1"/>
  <c r="AC1020" i="1"/>
  <c r="AU1019" i="1"/>
  <c r="AT1019" i="1"/>
  <c r="AS1019" i="1"/>
  <c r="AP1019" i="1"/>
  <c r="AN1019" i="1"/>
  <c r="AM1019" i="1"/>
  <c r="AO1019" i="1" s="1"/>
  <c r="AL1019" i="1"/>
  <c r="AJ1019" i="1"/>
  <c r="AI1019" i="1"/>
  <c r="AH1019" i="1"/>
  <c r="AG1019" i="1"/>
  <c r="AF1019" i="1"/>
  <c r="AE1019" i="1"/>
  <c r="AD1019" i="1"/>
  <c r="AC1019" i="1"/>
  <c r="AU1018" i="1"/>
  <c r="AT1018" i="1"/>
  <c r="AS1018" i="1"/>
  <c r="AR1018" i="1"/>
  <c r="AP1018" i="1"/>
  <c r="AO1018" i="1"/>
  <c r="AN1018" i="1"/>
  <c r="AM1018" i="1"/>
  <c r="AQ1018" i="1" s="1"/>
  <c r="AL1018" i="1"/>
  <c r="AJ1018" i="1"/>
  <c r="AI1018" i="1"/>
  <c r="AH1018" i="1"/>
  <c r="AG1018" i="1"/>
  <c r="AF1018" i="1"/>
  <c r="AE1018" i="1"/>
  <c r="AD1018" i="1"/>
  <c r="AC1018" i="1"/>
  <c r="AU1017" i="1"/>
  <c r="AT1017" i="1"/>
  <c r="AS1017" i="1"/>
  <c r="AQ1017" i="1"/>
  <c r="AN1017" i="1"/>
  <c r="AM1017" i="1"/>
  <c r="AO1017" i="1" s="1"/>
  <c r="AL1017" i="1"/>
  <c r="AJ1017" i="1"/>
  <c r="AI1017" i="1"/>
  <c r="AH1017" i="1"/>
  <c r="AG1017" i="1"/>
  <c r="AF1017" i="1"/>
  <c r="AE1017" i="1"/>
  <c r="AD1017" i="1"/>
  <c r="AC1017" i="1"/>
  <c r="AU1016" i="1"/>
  <c r="AT1016" i="1"/>
  <c r="AS1016" i="1"/>
  <c r="AR1016" i="1"/>
  <c r="AP1016" i="1"/>
  <c r="AO1016" i="1"/>
  <c r="AN1016" i="1"/>
  <c r="AM1016" i="1"/>
  <c r="AQ1016" i="1" s="1"/>
  <c r="AL1016" i="1"/>
  <c r="AJ1016" i="1"/>
  <c r="AI1016" i="1"/>
  <c r="AH1016" i="1"/>
  <c r="AG1016" i="1"/>
  <c r="AF1016" i="1"/>
  <c r="AE1016" i="1"/>
  <c r="AD1016" i="1"/>
  <c r="AC1016" i="1"/>
  <c r="AU1015" i="1"/>
  <c r="AT1015" i="1"/>
  <c r="AS1015" i="1"/>
  <c r="AP1015" i="1"/>
  <c r="AN1015" i="1"/>
  <c r="AM1015" i="1"/>
  <c r="AO1015" i="1" s="1"/>
  <c r="AL1015" i="1"/>
  <c r="AJ1015" i="1"/>
  <c r="AI1015" i="1"/>
  <c r="AH1015" i="1"/>
  <c r="AG1015" i="1"/>
  <c r="AF1015" i="1"/>
  <c r="AE1015" i="1"/>
  <c r="AD1015" i="1"/>
  <c r="AC1015" i="1"/>
  <c r="AU1014" i="1"/>
  <c r="AT1014" i="1"/>
  <c r="AS1014" i="1"/>
  <c r="AR1014" i="1"/>
  <c r="AP1014" i="1"/>
  <c r="AO1014" i="1"/>
  <c r="AN1014" i="1"/>
  <c r="AM1014" i="1"/>
  <c r="AQ1014" i="1" s="1"/>
  <c r="AL1014" i="1"/>
  <c r="AJ1014" i="1"/>
  <c r="AI1014" i="1"/>
  <c r="AH1014" i="1"/>
  <c r="AG1014" i="1"/>
  <c r="AF1014" i="1"/>
  <c r="AE1014" i="1"/>
  <c r="AD1014" i="1"/>
  <c r="AC1014" i="1"/>
  <c r="AU1013" i="1"/>
  <c r="AT1013" i="1"/>
  <c r="AS1013" i="1"/>
  <c r="AQ1013" i="1"/>
  <c r="AN1013" i="1"/>
  <c r="AM1013" i="1"/>
  <c r="AO1013" i="1" s="1"/>
  <c r="AL1013" i="1"/>
  <c r="AJ1013" i="1"/>
  <c r="AI1013" i="1"/>
  <c r="AH1013" i="1"/>
  <c r="AG1013" i="1"/>
  <c r="AF1013" i="1"/>
  <c r="AE1013" i="1"/>
  <c r="AD1013" i="1"/>
  <c r="AC1013" i="1"/>
  <c r="AU1012" i="1"/>
  <c r="AT1012" i="1"/>
  <c r="AS1012" i="1"/>
  <c r="AR1012" i="1"/>
  <c r="AP1012" i="1"/>
  <c r="AO1012" i="1"/>
  <c r="AN1012" i="1"/>
  <c r="AM1012" i="1"/>
  <c r="AQ1012" i="1" s="1"/>
  <c r="AL1012" i="1"/>
  <c r="AJ1012" i="1"/>
  <c r="AI1012" i="1"/>
  <c r="AH1012" i="1"/>
  <c r="AG1012" i="1"/>
  <c r="AF1012" i="1"/>
  <c r="AE1012" i="1"/>
  <c r="AD1012" i="1"/>
  <c r="AC1012" i="1"/>
  <c r="AU1011" i="1"/>
  <c r="AT1011" i="1"/>
  <c r="AS1011" i="1"/>
  <c r="AP1011" i="1"/>
  <c r="AN1011" i="1"/>
  <c r="AM1011" i="1"/>
  <c r="AO1011" i="1" s="1"/>
  <c r="AL1011" i="1"/>
  <c r="AJ1011" i="1"/>
  <c r="AI1011" i="1"/>
  <c r="AH1011" i="1"/>
  <c r="AG1011" i="1"/>
  <c r="AF1011" i="1"/>
  <c r="AE1011" i="1"/>
  <c r="AD1011" i="1"/>
  <c r="AC1011" i="1"/>
  <c r="AU1010" i="1"/>
  <c r="AT1010" i="1"/>
  <c r="AS1010" i="1"/>
  <c r="AR1010" i="1"/>
  <c r="AP1010" i="1"/>
  <c r="AO1010" i="1"/>
  <c r="AN1010" i="1"/>
  <c r="AM1010" i="1"/>
  <c r="AQ1010" i="1" s="1"/>
  <c r="AL1010" i="1"/>
  <c r="AJ1010" i="1"/>
  <c r="AI1010" i="1"/>
  <c r="AH1010" i="1"/>
  <c r="AG1010" i="1"/>
  <c r="AF1010" i="1"/>
  <c r="AE1010" i="1"/>
  <c r="AD1010" i="1"/>
  <c r="AC1010" i="1"/>
  <c r="AU1009" i="1"/>
  <c r="AT1009" i="1"/>
  <c r="AS1009" i="1"/>
  <c r="AQ1009" i="1"/>
  <c r="AN1009" i="1"/>
  <c r="AM1009" i="1"/>
  <c r="AO1009" i="1" s="1"/>
  <c r="AL1009" i="1"/>
  <c r="AJ1009" i="1"/>
  <c r="AI1009" i="1"/>
  <c r="AH1009" i="1"/>
  <c r="AG1009" i="1"/>
  <c r="AF1009" i="1"/>
  <c r="AE1009" i="1"/>
  <c r="AD1009" i="1"/>
  <c r="AC1009" i="1"/>
  <c r="AU1008" i="1"/>
  <c r="AT1008" i="1"/>
  <c r="AS1008" i="1"/>
  <c r="AR1008" i="1"/>
  <c r="AP1008" i="1"/>
  <c r="AO1008" i="1"/>
  <c r="AN1008" i="1"/>
  <c r="AM1008" i="1"/>
  <c r="AQ1008" i="1" s="1"/>
  <c r="AL1008" i="1"/>
  <c r="AJ1008" i="1"/>
  <c r="AI1008" i="1"/>
  <c r="AH1008" i="1"/>
  <c r="AG1008" i="1"/>
  <c r="AF1008" i="1"/>
  <c r="AE1008" i="1"/>
  <c r="AD1008" i="1"/>
  <c r="AC1008" i="1"/>
  <c r="AU1007" i="1"/>
  <c r="AT1007" i="1"/>
  <c r="AS1007" i="1"/>
  <c r="AP1007" i="1"/>
  <c r="AN1007" i="1"/>
  <c r="AM1007" i="1"/>
  <c r="AO1007" i="1" s="1"/>
  <c r="AL1007" i="1"/>
  <c r="AJ1007" i="1"/>
  <c r="AI1007" i="1"/>
  <c r="AH1007" i="1"/>
  <c r="AG1007" i="1"/>
  <c r="AF1007" i="1"/>
  <c r="AE1007" i="1"/>
  <c r="AD1007" i="1"/>
  <c r="AC1007" i="1"/>
  <c r="AU1006" i="1"/>
  <c r="AT1006" i="1"/>
  <c r="AS1006" i="1"/>
  <c r="AR1006" i="1"/>
  <c r="AP1006" i="1"/>
  <c r="AO1006" i="1"/>
  <c r="AN1006" i="1"/>
  <c r="AM1006" i="1"/>
  <c r="AQ1006" i="1" s="1"/>
  <c r="AL1006" i="1"/>
  <c r="AJ1006" i="1"/>
  <c r="AI1006" i="1"/>
  <c r="AH1006" i="1"/>
  <c r="AG1006" i="1"/>
  <c r="AF1006" i="1"/>
  <c r="AE1006" i="1"/>
  <c r="AD1006" i="1"/>
  <c r="AC1006" i="1"/>
  <c r="AU1005" i="1"/>
  <c r="AT1005" i="1"/>
  <c r="AS1005" i="1"/>
  <c r="AQ1005" i="1"/>
  <c r="AN1005" i="1"/>
  <c r="AM1005" i="1"/>
  <c r="AO1005" i="1" s="1"/>
  <c r="AL1005" i="1"/>
  <c r="AJ1005" i="1"/>
  <c r="AI1005" i="1"/>
  <c r="AH1005" i="1"/>
  <c r="AG1005" i="1"/>
  <c r="AF1005" i="1"/>
  <c r="AE1005" i="1"/>
  <c r="AD1005" i="1"/>
  <c r="AC1005" i="1"/>
  <c r="AU1004" i="1"/>
  <c r="AT1004" i="1"/>
  <c r="AS1004" i="1"/>
  <c r="AR1004" i="1"/>
  <c r="AP1004" i="1"/>
  <c r="AO1004" i="1"/>
  <c r="AN1004" i="1"/>
  <c r="AM1004" i="1"/>
  <c r="AQ1004" i="1" s="1"/>
  <c r="AL1004" i="1"/>
  <c r="AJ1004" i="1"/>
  <c r="AI1004" i="1"/>
  <c r="AH1004" i="1"/>
  <c r="AG1004" i="1"/>
  <c r="AF1004" i="1"/>
  <c r="AE1004" i="1"/>
  <c r="AD1004" i="1"/>
  <c r="AC1004" i="1"/>
  <c r="AU1003" i="1"/>
  <c r="AT1003" i="1"/>
  <c r="AS1003" i="1"/>
  <c r="AP1003" i="1"/>
  <c r="AN1003" i="1"/>
  <c r="AM1003" i="1"/>
  <c r="AO1003" i="1" s="1"/>
  <c r="AL1003" i="1"/>
  <c r="AJ1003" i="1"/>
  <c r="AI1003" i="1"/>
  <c r="AH1003" i="1"/>
  <c r="AG1003" i="1"/>
  <c r="AF1003" i="1"/>
  <c r="AE1003" i="1"/>
  <c r="AD1003" i="1"/>
  <c r="AC1003" i="1"/>
  <c r="AU1002" i="1"/>
  <c r="AT1002" i="1"/>
  <c r="AS1002" i="1"/>
  <c r="AR1002" i="1"/>
  <c r="AP1002" i="1"/>
  <c r="AO1002" i="1"/>
  <c r="AN1002" i="1"/>
  <c r="AM1002" i="1"/>
  <c r="AQ1002" i="1" s="1"/>
  <c r="AL1002" i="1"/>
  <c r="AJ1002" i="1"/>
  <c r="AI1002" i="1"/>
  <c r="AH1002" i="1"/>
  <c r="AG1002" i="1"/>
  <c r="AF1002" i="1"/>
  <c r="AE1002" i="1"/>
  <c r="AD1002" i="1"/>
  <c r="AC1002" i="1"/>
  <c r="AU1001" i="1"/>
  <c r="AT1001" i="1"/>
  <c r="AS1001" i="1"/>
  <c r="AQ1001" i="1"/>
  <c r="AN1001" i="1"/>
  <c r="AM1001" i="1"/>
  <c r="AO1001" i="1" s="1"/>
  <c r="AL1001" i="1"/>
  <c r="AJ1001" i="1"/>
  <c r="AI1001" i="1"/>
  <c r="AH1001" i="1"/>
  <c r="AG1001" i="1"/>
  <c r="AF1001" i="1"/>
  <c r="AE1001" i="1"/>
  <c r="AD1001" i="1"/>
  <c r="AC1001" i="1"/>
  <c r="AU1000" i="1"/>
  <c r="AT1000" i="1"/>
  <c r="AS1000" i="1"/>
  <c r="AR1000" i="1"/>
  <c r="AP1000" i="1"/>
  <c r="AO1000" i="1"/>
  <c r="AN1000" i="1"/>
  <c r="AM1000" i="1"/>
  <c r="AQ1000" i="1" s="1"/>
  <c r="AL1000" i="1"/>
  <c r="AJ1000" i="1"/>
  <c r="AI1000" i="1"/>
  <c r="AH1000" i="1"/>
  <c r="AG1000" i="1"/>
  <c r="AF1000" i="1"/>
  <c r="AE1000" i="1"/>
  <c r="AD1000" i="1"/>
  <c r="AC1000" i="1"/>
  <c r="AU999" i="1"/>
  <c r="AT999" i="1"/>
  <c r="AS999" i="1"/>
  <c r="AP999" i="1"/>
  <c r="AN999" i="1"/>
  <c r="AM999" i="1"/>
  <c r="AO999" i="1" s="1"/>
  <c r="AL999" i="1"/>
  <c r="AJ999" i="1"/>
  <c r="AI999" i="1"/>
  <c r="AH999" i="1"/>
  <c r="AG999" i="1"/>
  <c r="AF999" i="1"/>
  <c r="AE999" i="1"/>
  <c r="AD999" i="1"/>
  <c r="AC999" i="1"/>
  <c r="AU998" i="1"/>
  <c r="AT998" i="1"/>
  <c r="AS998" i="1"/>
  <c r="AR998" i="1"/>
  <c r="AP998" i="1"/>
  <c r="AO998" i="1"/>
  <c r="AN998" i="1"/>
  <c r="AM998" i="1"/>
  <c r="AQ998" i="1" s="1"/>
  <c r="AL998" i="1"/>
  <c r="AJ998" i="1"/>
  <c r="AI998" i="1"/>
  <c r="AH998" i="1"/>
  <c r="AG998" i="1"/>
  <c r="AF998" i="1"/>
  <c r="AE998" i="1"/>
  <c r="AD998" i="1"/>
  <c r="AC998" i="1"/>
  <c r="AU997" i="1"/>
  <c r="AT997" i="1"/>
  <c r="AS997" i="1"/>
  <c r="AQ997" i="1"/>
  <c r="AN997" i="1"/>
  <c r="AM997" i="1"/>
  <c r="AO997" i="1" s="1"/>
  <c r="AL997" i="1"/>
  <c r="AJ997" i="1"/>
  <c r="AI997" i="1"/>
  <c r="AH997" i="1"/>
  <c r="AG997" i="1"/>
  <c r="AF997" i="1"/>
  <c r="AE997" i="1"/>
  <c r="AD997" i="1"/>
  <c r="AC997" i="1"/>
  <c r="AU996" i="1"/>
  <c r="AT996" i="1"/>
  <c r="AS996" i="1"/>
  <c r="AR996" i="1"/>
  <c r="AP996" i="1"/>
  <c r="AO996" i="1"/>
  <c r="AN996" i="1"/>
  <c r="AM996" i="1"/>
  <c r="AQ996" i="1" s="1"/>
  <c r="AL996" i="1"/>
  <c r="AJ996" i="1"/>
  <c r="AI996" i="1"/>
  <c r="AH996" i="1"/>
  <c r="AG996" i="1"/>
  <c r="AF996" i="1"/>
  <c r="AE996" i="1"/>
  <c r="AD996" i="1"/>
  <c r="AC996" i="1"/>
  <c r="AU995" i="1"/>
  <c r="AT995" i="1"/>
  <c r="AS995" i="1"/>
  <c r="AP995" i="1"/>
  <c r="AN995" i="1"/>
  <c r="AM995" i="1"/>
  <c r="AO995" i="1" s="1"/>
  <c r="AL995" i="1"/>
  <c r="AJ995" i="1"/>
  <c r="AI995" i="1"/>
  <c r="AH995" i="1"/>
  <c r="AG995" i="1"/>
  <c r="AF995" i="1"/>
  <c r="AE995" i="1"/>
  <c r="AD995" i="1"/>
  <c r="AC995" i="1"/>
  <c r="AU994" i="1"/>
  <c r="AT994" i="1"/>
  <c r="AS994" i="1"/>
  <c r="AR994" i="1"/>
  <c r="AP994" i="1"/>
  <c r="AO994" i="1"/>
  <c r="AN994" i="1"/>
  <c r="AM994" i="1"/>
  <c r="AQ994" i="1" s="1"/>
  <c r="AL994" i="1"/>
  <c r="AJ994" i="1"/>
  <c r="AI994" i="1"/>
  <c r="AH994" i="1"/>
  <c r="AG994" i="1"/>
  <c r="AF994" i="1"/>
  <c r="AE994" i="1"/>
  <c r="AD994" i="1"/>
  <c r="AC994" i="1"/>
  <c r="AU993" i="1"/>
  <c r="AT993" i="1"/>
  <c r="AS993" i="1"/>
  <c r="AQ993" i="1"/>
  <c r="AN993" i="1"/>
  <c r="AM993" i="1"/>
  <c r="AO993" i="1" s="1"/>
  <c r="AL993" i="1"/>
  <c r="AJ993" i="1"/>
  <c r="AI993" i="1"/>
  <c r="AH993" i="1"/>
  <c r="AG993" i="1"/>
  <c r="AF993" i="1"/>
  <c r="AE993" i="1"/>
  <c r="AD993" i="1"/>
  <c r="AC993" i="1"/>
  <c r="AU992" i="1"/>
  <c r="AT992" i="1"/>
  <c r="AS992" i="1"/>
  <c r="AR992" i="1"/>
  <c r="AP992" i="1"/>
  <c r="AO992" i="1"/>
  <c r="AN992" i="1"/>
  <c r="AM992" i="1"/>
  <c r="AQ992" i="1" s="1"/>
  <c r="AL992" i="1"/>
  <c r="AJ992" i="1"/>
  <c r="AI992" i="1"/>
  <c r="AH992" i="1"/>
  <c r="AG992" i="1"/>
  <c r="AF992" i="1"/>
  <c r="AE992" i="1"/>
  <c r="AD992" i="1"/>
  <c r="AC992" i="1"/>
  <c r="AU991" i="1"/>
  <c r="AT991" i="1"/>
  <c r="AS991" i="1"/>
  <c r="AP991" i="1"/>
  <c r="AN991" i="1"/>
  <c r="AM991" i="1"/>
  <c r="AO991" i="1" s="1"/>
  <c r="AL991" i="1"/>
  <c r="AJ991" i="1"/>
  <c r="AI991" i="1"/>
  <c r="AH991" i="1"/>
  <c r="AG991" i="1"/>
  <c r="AF991" i="1"/>
  <c r="AE991" i="1"/>
  <c r="AD991" i="1"/>
  <c r="AC991" i="1"/>
  <c r="AU990" i="1"/>
  <c r="AT990" i="1"/>
  <c r="AS990" i="1"/>
  <c r="AR990" i="1"/>
  <c r="AP990" i="1"/>
  <c r="AO990" i="1"/>
  <c r="AN990" i="1"/>
  <c r="AM990" i="1"/>
  <c r="AQ990" i="1" s="1"/>
  <c r="AL990" i="1"/>
  <c r="AJ990" i="1"/>
  <c r="AI990" i="1"/>
  <c r="AH990" i="1"/>
  <c r="AG990" i="1"/>
  <c r="AF990" i="1"/>
  <c r="AE990" i="1"/>
  <c r="AD990" i="1"/>
  <c r="AC990" i="1"/>
  <c r="AU989" i="1"/>
  <c r="AT989" i="1"/>
  <c r="AS989" i="1"/>
  <c r="AQ989" i="1"/>
  <c r="AN989" i="1"/>
  <c r="AM989" i="1"/>
  <c r="AO989" i="1" s="1"/>
  <c r="AL989" i="1"/>
  <c r="AJ989" i="1"/>
  <c r="AI989" i="1"/>
  <c r="AH989" i="1"/>
  <c r="AG989" i="1"/>
  <c r="AF989" i="1"/>
  <c r="AE989" i="1"/>
  <c r="AD989" i="1"/>
  <c r="AC989" i="1"/>
  <c r="AU988" i="1"/>
  <c r="AT988" i="1"/>
  <c r="AS988" i="1"/>
  <c r="AR988" i="1"/>
  <c r="AP988" i="1"/>
  <c r="AO988" i="1"/>
  <c r="AN988" i="1"/>
  <c r="AM988" i="1"/>
  <c r="AQ988" i="1" s="1"/>
  <c r="AL988" i="1"/>
  <c r="AJ988" i="1"/>
  <c r="AI988" i="1"/>
  <c r="AH988" i="1"/>
  <c r="AG988" i="1"/>
  <c r="AF988" i="1"/>
  <c r="AE988" i="1"/>
  <c r="AD988" i="1"/>
  <c r="AC988" i="1"/>
  <c r="AU987" i="1"/>
  <c r="AT987" i="1"/>
  <c r="AS987" i="1"/>
  <c r="AP987" i="1"/>
  <c r="AN987" i="1"/>
  <c r="AM987" i="1"/>
  <c r="AO987" i="1" s="1"/>
  <c r="AL987" i="1"/>
  <c r="AJ987" i="1"/>
  <c r="AI987" i="1"/>
  <c r="AH987" i="1"/>
  <c r="AG987" i="1"/>
  <c r="AF987" i="1"/>
  <c r="AE987" i="1"/>
  <c r="AD987" i="1"/>
  <c r="AC987" i="1"/>
  <c r="AU986" i="1"/>
  <c r="AT986" i="1"/>
  <c r="AS986" i="1"/>
  <c r="AR986" i="1"/>
  <c r="AP986" i="1"/>
  <c r="AO986" i="1"/>
  <c r="AN986" i="1"/>
  <c r="AM986" i="1"/>
  <c r="AQ986" i="1" s="1"/>
  <c r="AL986" i="1"/>
  <c r="AJ986" i="1"/>
  <c r="AI986" i="1"/>
  <c r="AH986" i="1"/>
  <c r="AG986" i="1"/>
  <c r="AF986" i="1"/>
  <c r="AE986" i="1"/>
  <c r="AD986" i="1"/>
  <c r="AC986" i="1"/>
  <c r="AU985" i="1"/>
  <c r="AT985" i="1"/>
  <c r="AS985" i="1"/>
  <c r="AQ985" i="1"/>
  <c r="AN985" i="1"/>
  <c r="AM985" i="1"/>
  <c r="AO985" i="1" s="1"/>
  <c r="AL985" i="1"/>
  <c r="AJ985" i="1"/>
  <c r="AI985" i="1"/>
  <c r="AH985" i="1"/>
  <c r="AG985" i="1"/>
  <c r="AF985" i="1"/>
  <c r="AE985" i="1"/>
  <c r="AD985" i="1"/>
  <c r="AC985" i="1"/>
  <c r="AU984" i="1"/>
  <c r="AT984" i="1"/>
  <c r="AS984" i="1"/>
  <c r="AR984" i="1"/>
  <c r="AP984" i="1"/>
  <c r="AO984" i="1"/>
  <c r="AN984" i="1"/>
  <c r="AM984" i="1"/>
  <c r="AQ984" i="1" s="1"/>
  <c r="AL984" i="1"/>
  <c r="AJ984" i="1"/>
  <c r="AI984" i="1"/>
  <c r="AH984" i="1"/>
  <c r="AG984" i="1"/>
  <c r="AF984" i="1"/>
  <c r="AE984" i="1"/>
  <c r="AD984" i="1"/>
  <c r="AC984" i="1"/>
  <c r="AU983" i="1"/>
  <c r="AT983" i="1"/>
  <c r="AS983" i="1"/>
  <c r="AP983" i="1"/>
  <c r="AN983" i="1"/>
  <c r="AM983" i="1"/>
  <c r="AO983" i="1" s="1"/>
  <c r="AL983" i="1"/>
  <c r="AJ983" i="1"/>
  <c r="AI983" i="1"/>
  <c r="AH983" i="1"/>
  <c r="AG983" i="1"/>
  <c r="AF983" i="1"/>
  <c r="AE983" i="1"/>
  <c r="AD983" i="1"/>
  <c r="AC983" i="1"/>
  <c r="AU982" i="1"/>
  <c r="AT982" i="1"/>
  <c r="AS982" i="1"/>
  <c r="AR982" i="1"/>
  <c r="AP982" i="1"/>
  <c r="AO982" i="1"/>
  <c r="AN982" i="1"/>
  <c r="AM982" i="1"/>
  <c r="AQ982" i="1" s="1"/>
  <c r="AL982" i="1"/>
  <c r="AJ982" i="1"/>
  <c r="AI982" i="1"/>
  <c r="AH982" i="1"/>
  <c r="AG982" i="1"/>
  <c r="AF982" i="1"/>
  <c r="AE982" i="1"/>
  <c r="AD982" i="1"/>
  <c r="AC982" i="1"/>
  <c r="AU981" i="1"/>
  <c r="AT981" i="1"/>
  <c r="AS981" i="1"/>
  <c r="AQ981" i="1"/>
  <c r="AN981" i="1"/>
  <c r="AM981" i="1"/>
  <c r="AO981" i="1" s="1"/>
  <c r="AL981" i="1"/>
  <c r="AJ981" i="1"/>
  <c r="AI981" i="1"/>
  <c r="AH981" i="1"/>
  <c r="AG981" i="1"/>
  <c r="AF981" i="1"/>
  <c r="AE981" i="1"/>
  <c r="AD981" i="1"/>
  <c r="AC981" i="1"/>
  <c r="AU980" i="1"/>
  <c r="AT980" i="1"/>
  <c r="AS980" i="1"/>
  <c r="AR980" i="1"/>
  <c r="AP980" i="1"/>
  <c r="AO980" i="1"/>
  <c r="AN980" i="1"/>
  <c r="AM980" i="1"/>
  <c r="AQ980" i="1" s="1"/>
  <c r="AL980" i="1"/>
  <c r="AJ980" i="1"/>
  <c r="AI980" i="1"/>
  <c r="AH980" i="1"/>
  <c r="AG980" i="1"/>
  <c r="AF980" i="1"/>
  <c r="AE980" i="1"/>
  <c r="AD980" i="1"/>
  <c r="AC980" i="1"/>
  <c r="AU979" i="1"/>
  <c r="AT979" i="1"/>
  <c r="AS979" i="1"/>
  <c r="AP979" i="1"/>
  <c r="AN979" i="1"/>
  <c r="AM979" i="1"/>
  <c r="AO979" i="1" s="1"/>
  <c r="AL979" i="1"/>
  <c r="AJ979" i="1"/>
  <c r="AI979" i="1"/>
  <c r="AH979" i="1"/>
  <c r="AG979" i="1"/>
  <c r="AF979" i="1"/>
  <c r="AE979" i="1"/>
  <c r="AD979" i="1"/>
  <c r="AC979" i="1"/>
  <c r="AU978" i="1"/>
  <c r="AT978" i="1"/>
  <c r="AS978" i="1"/>
  <c r="AR978" i="1"/>
  <c r="AP978" i="1"/>
  <c r="AO978" i="1"/>
  <c r="AN978" i="1"/>
  <c r="AM978" i="1"/>
  <c r="AQ978" i="1" s="1"/>
  <c r="AL978" i="1"/>
  <c r="AJ978" i="1"/>
  <c r="AI978" i="1"/>
  <c r="AH978" i="1"/>
  <c r="AG978" i="1"/>
  <c r="AF978" i="1"/>
  <c r="AE978" i="1"/>
  <c r="AD978" i="1"/>
  <c r="AC978" i="1"/>
  <c r="AU977" i="1"/>
  <c r="AT977" i="1"/>
  <c r="AS977" i="1"/>
  <c r="AQ977" i="1"/>
  <c r="AN977" i="1"/>
  <c r="AM977" i="1"/>
  <c r="AO977" i="1" s="1"/>
  <c r="AL977" i="1"/>
  <c r="AJ977" i="1"/>
  <c r="AI977" i="1"/>
  <c r="AH977" i="1"/>
  <c r="AG977" i="1"/>
  <c r="AF977" i="1"/>
  <c r="AE977" i="1"/>
  <c r="AD977" i="1"/>
  <c r="AC977" i="1"/>
  <c r="AU976" i="1"/>
  <c r="AT976" i="1"/>
  <c r="AS976" i="1"/>
  <c r="AR976" i="1"/>
  <c r="AP976" i="1"/>
  <c r="AO976" i="1"/>
  <c r="AN976" i="1"/>
  <c r="AM976" i="1"/>
  <c r="AQ976" i="1" s="1"/>
  <c r="AL976" i="1"/>
  <c r="AJ976" i="1"/>
  <c r="AI976" i="1"/>
  <c r="AH976" i="1"/>
  <c r="AG976" i="1"/>
  <c r="AF976" i="1"/>
  <c r="AE976" i="1"/>
  <c r="AD976" i="1"/>
  <c r="AC976" i="1"/>
  <c r="AU975" i="1"/>
  <c r="AT975" i="1"/>
  <c r="AS975" i="1"/>
  <c r="AP975" i="1"/>
  <c r="AN975" i="1"/>
  <c r="AM975" i="1"/>
  <c r="AO975" i="1" s="1"/>
  <c r="AL975" i="1"/>
  <c r="AJ975" i="1"/>
  <c r="AI975" i="1"/>
  <c r="AH975" i="1"/>
  <c r="AG975" i="1"/>
  <c r="AF975" i="1"/>
  <c r="AE975" i="1"/>
  <c r="AD975" i="1"/>
  <c r="AC975" i="1"/>
  <c r="AU974" i="1"/>
  <c r="AT974" i="1"/>
  <c r="AS974" i="1"/>
  <c r="AR974" i="1"/>
  <c r="AP974" i="1"/>
  <c r="AO974" i="1"/>
  <c r="AN974" i="1"/>
  <c r="AM974" i="1"/>
  <c r="AQ974" i="1" s="1"/>
  <c r="AL974" i="1"/>
  <c r="AJ974" i="1"/>
  <c r="AI974" i="1"/>
  <c r="AH974" i="1"/>
  <c r="AG974" i="1"/>
  <c r="AF974" i="1"/>
  <c r="AE974" i="1"/>
  <c r="AD974" i="1"/>
  <c r="AC974" i="1"/>
  <c r="AU973" i="1"/>
  <c r="AT973" i="1"/>
  <c r="AS973" i="1"/>
  <c r="AQ973" i="1"/>
  <c r="AN973" i="1"/>
  <c r="AM973" i="1"/>
  <c r="AO973" i="1" s="1"/>
  <c r="AL973" i="1"/>
  <c r="AJ973" i="1"/>
  <c r="AI973" i="1"/>
  <c r="AH973" i="1"/>
  <c r="AG973" i="1"/>
  <c r="AF973" i="1"/>
  <c r="AE973" i="1"/>
  <c r="AD973" i="1"/>
  <c r="AC973" i="1"/>
  <c r="AU972" i="1"/>
  <c r="AT972" i="1"/>
  <c r="AS972" i="1"/>
  <c r="AR972" i="1"/>
  <c r="AP972" i="1"/>
  <c r="AO972" i="1"/>
  <c r="AN972" i="1"/>
  <c r="AM972" i="1"/>
  <c r="AQ972" i="1" s="1"/>
  <c r="AL972" i="1"/>
  <c r="AJ972" i="1"/>
  <c r="AI972" i="1"/>
  <c r="AH972" i="1"/>
  <c r="AG972" i="1"/>
  <c r="AF972" i="1"/>
  <c r="AE972" i="1"/>
  <c r="AD972" i="1"/>
  <c r="AC972" i="1"/>
  <c r="AU971" i="1"/>
  <c r="AT971" i="1"/>
  <c r="AS971" i="1"/>
  <c r="AP971" i="1"/>
  <c r="AN971" i="1"/>
  <c r="AM971" i="1"/>
  <c r="AO971" i="1" s="1"/>
  <c r="AL971" i="1"/>
  <c r="AJ971" i="1"/>
  <c r="AI971" i="1"/>
  <c r="AH971" i="1"/>
  <c r="AG971" i="1"/>
  <c r="AF971" i="1"/>
  <c r="AE971" i="1"/>
  <c r="AD971" i="1"/>
  <c r="AC971" i="1"/>
  <c r="AU970" i="1"/>
  <c r="AT970" i="1"/>
  <c r="AS970" i="1"/>
  <c r="AR970" i="1"/>
  <c r="AP970" i="1"/>
  <c r="AO970" i="1"/>
  <c r="AN970" i="1"/>
  <c r="AM970" i="1"/>
  <c r="AQ970" i="1" s="1"/>
  <c r="AL970" i="1"/>
  <c r="AJ970" i="1"/>
  <c r="AI970" i="1"/>
  <c r="AH970" i="1"/>
  <c r="AG970" i="1"/>
  <c r="AF970" i="1"/>
  <c r="AE970" i="1"/>
  <c r="AD970" i="1"/>
  <c r="AC970" i="1"/>
  <c r="AU969" i="1"/>
  <c r="AT969" i="1"/>
  <c r="AS969" i="1"/>
  <c r="AQ969" i="1"/>
  <c r="AN969" i="1"/>
  <c r="AM969" i="1"/>
  <c r="AO969" i="1" s="1"/>
  <c r="AL969" i="1"/>
  <c r="AJ969" i="1"/>
  <c r="AI969" i="1"/>
  <c r="AH969" i="1"/>
  <c r="AG969" i="1"/>
  <c r="AF969" i="1"/>
  <c r="AE969" i="1"/>
  <c r="AD969" i="1"/>
  <c r="AC969" i="1"/>
  <c r="AU968" i="1"/>
  <c r="AT968" i="1"/>
  <c r="AS968" i="1"/>
  <c r="AR968" i="1"/>
  <c r="AP968" i="1"/>
  <c r="AO968" i="1"/>
  <c r="AN968" i="1"/>
  <c r="AM968" i="1"/>
  <c r="AQ968" i="1" s="1"/>
  <c r="AL968" i="1"/>
  <c r="AJ968" i="1"/>
  <c r="AI968" i="1"/>
  <c r="AH968" i="1"/>
  <c r="AG968" i="1"/>
  <c r="AF968" i="1"/>
  <c r="AE968" i="1"/>
  <c r="AD968" i="1"/>
  <c r="AC968" i="1"/>
  <c r="AU967" i="1"/>
  <c r="AT967" i="1"/>
  <c r="AS967" i="1"/>
  <c r="AP967" i="1"/>
  <c r="AN967" i="1"/>
  <c r="AM967" i="1"/>
  <c r="AO967" i="1" s="1"/>
  <c r="AL967" i="1"/>
  <c r="AJ967" i="1"/>
  <c r="AI967" i="1"/>
  <c r="AH967" i="1"/>
  <c r="AG967" i="1"/>
  <c r="AF967" i="1"/>
  <c r="AE967" i="1"/>
  <c r="AD967" i="1"/>
  <c r="AC967" i="1"/>
  <c r="AU966" i="1"/>
  <c r="AT966" i="1"/>
  <c r="AS966" i="1"/>
  <c r="AR966" i="1"/>
  <c r="AP966" i="1"/>
  <c r="AO966" i="1"/>
  <c r="AN966" i="1"/>
  <c r="AM966" i="1"/>
  <c r="AQ966" i="1" s="1"/>
  <c r="AL966" i="1"/>
  <c r="AJ966" i="1"/>
  <c r="AI966" i="1"/>
  <c r="AH966" i="1"/>
  <c r="AG966" i="1"/>
  <c r="AF966" i="1"/>
  <c r="AE966" i="1"/>
  <c r="AD966" i="1"/>
  <c r="AC966" i="1"/>
  <c r="AU965" i="1"/>
  <c r="AT965" i="1"/>
  <c r="AS965" i="1"/>
  <c r="AQ965" i="1"/>
  <c r="AN965" i="1"/>
  <c r="AM965" i="1"/>
  <c r="AO965" i="1" s="1"/>
  <c r="AL965" i="1"/>
  <c r="AJ965" i="1"/>
  <c r="AI965" i="1"/>
  <c r="AH965" i="1"/>
  <c r="AG965" i="1"/>
  <c r="AF965" i="1"/>
  <c r="AE965" i="1"/>
  <c r="AD965" i="1"/>
  <c r="AC965" i="1"/>
  <c r="AU964" i="1"/>
  <c r="AT964" i="1"/>
  <c r="AS964" i="1"/>
  <c r="AR964" i="1"/>
  <c r="AP964" i="1"/>
  <c r="AO964" i="1"/>
  <c r="AN964" i="1"/>
  <c r="AM964" i="1"/>
  <c r="AQ964" i="1" s="1"/>
  <c r="AL964" i="1"/>
  <c r="AJ964" i="1"/>
  <c r="AI964" i="1"/>
  <c r="AH964" i="1"/>
  <c r="AG964" i="1"/>
  <c r="AF964" i="1"/>
  <c r="AE964" i="1"/>
  <c r="AD964" i="1"/>
  <c r="AC964" i="1"/>
  <c r="AU963" i="1"/>
  <c r="AT963" i="1"/>
  <c r="AS963" i="1"/>
  <c r="AP963" i="1"/>
  <c r="AN963" i="1"/>
  <c r="AM963" i="1"/>
  <c r="AO963" i="1" s="1"/>
  <c r="AL963" i="1"/>
  <c r="AJ963" i="1"/>
  <c r="AI963" i="1"/>
  <c r="AH963" i="1"/>
  <c r="AG963" i="1"/>
  <c r="AF963" i="1"/>
  <c r="AE963" i="1"/>
  <c r="AD963" i="1"/>
  <c r="AC963" i="1"/>
  <c r="AU962" i="1"/>
  <c r="AT962" i="1"/>
  <c r="AS962" i="1"/>
  <c r="AR962" i="1"/>
  <c r="AP962" i="1"/>
  <c r="AO962" i="1"/>
  <c r="AN962" i="1"/>
  <c r="AM962" i="1"/>
  <c r="AQ962" i="1" s="1"/>
  <c r="AL962" i="1"/>
  <c r="AJ962" i="1"/>
  <c r="AI962" i="1"/>
  <c r="AH962" i="1"/>
  <c r="AG962" i="1"/>
  <c r="AF962" i="1"/>
  <c r="AE962" i="1"/>
  <c r="AD962" i="1"/>
  <c r="AC962" i="1"/>
  <c r="AU961" i="1"/>
  <c r="AT961" i="1"/>
  <c r="AS961" i="1"/>
  <c r="AQ961" i="1"/>
  <c r="AN961" i="1"/>
  <c r="AM961" i="1"/>
  <c r="AO961" i="1" s="1"/>
  <c r="AL961" i="1"/>
  <c r="AJ961" i="1"/>
  <c r="AI961" i="1"/>
  <c r="AH961" i="1"/>
  <c r="AG961" i="1"/>
  <c r="AF961" i="1"/>
  <c r="AE961" i="1"/>
  <c r="AD961" i="1"/>
  <c r="AC961" i="1"/>
  <c r="AU960" i="1"/>
  <c r="AT960" i="1"/>
  <c r="AS960" i="1"/>
  <c r="AR960" i="1"/>
  <c r="AP960" i="1"/>
  <c r="AO960" i="1"/>
  <c r="AN960" i="1"/>
  <c r="AM960" i="1"/>
  <c r="AQ960" i="1" s="1"/>
  <c r="AL960" i="1"/>
  <c r="AJ960" i="1"/>
  <c r="AI960" i="1"/>
  <c r="AH960" i="1"/>
  <c r="AG960" i="1"/>
  <c r="AF960" i="1"/>
  <c r="AE960" i="1"/>
  <c r="AD960" i="1"/>
  <c r="AC960" i="1"/>
  <c r="AU959" i="1"/>
  <c r="AT959" i="1"/>
  <c r="AS959" i="1"/>
  <c r="AP959" i="1"/>
  <c r="AN959" i="1"/>
  <c r="AM959" i="1"/>
  <c r="AO959" i="1" s="1"/>
  <c r="AL959" i="1"/>
  <c r="AJ959" i="1"/>
  <c r="AI959" i="1"/>
  <c r="AH959" i="1"/>
  <c r="AG959" i="1"/>
  <c r="AF959" i="1"/>
  <c r="AE959" i="1"/>
  <c r="AD959" i="1"/>
  <c r="AC959" i="1"/>
  <c r="AU958" i="1"/>
  <c r="AT958" i="1"/>
  <c r="AS958" i="1"/>
  <c r="AR958" i="1"/>
  <c r="AP958" i="1"/>
  <c r="AO958" i="1"/>
  <c r="AN958" i="1"/>
  <c r="AM958" i="1"/>
  <c r="AQ958" i="1" s="1"/>
  <c r="AL958" i="1"/>
  <c r="AJ958" i="1"/>
  <c r="AI958" i="1"/>
  <c r="AH958" i="1"/>
  <c r="AG958" i="1"/>
  <c r="AF958" i="1"/>
  <c r="AE958" i="1"/>
  <c r="AD958" i="1"/>
  <c r="AC958" i="1"/>
  <c r="AU957" i="1"/>
  <c r="AT957" i="1"/>
  <c r="AS957" i="1"/>
  <c r="AQ957" i="1"/>
  <c r="AN957" i="1"/>
  <c r="AM957" i="1"/>
  <c r="AO957" i="1" s="1"/>
  <c r="AL957" i="1"/>
  <c r="AJ957" i="1"/>
  <c r="AI957" i="1"/>
  <c r="AH957" i="1"/>
  <c r="AG957" i="1"/>
  <c r="AF957" i="1"/>
  <c r="AE957" i="1"/>
  <c r="AD957" i="1"/>
  <c r="AC957" i="1"/>
  <c r="AU956" i="1"/>
  <c r="AT956" i="1"/>
  <c r="AS956" i="1"/>
  <c r="AR956" i="1"/>
  <c r="AP956" i="1"/>
  <c r="AO956" i="1"/>
  <c r="AN956" i="1"/>
  <c r="AM956" i="1"/>
  <c r="AQ956" i="1" s="1"/>
  <c r="AL956" i="1"/>
  <c r="AJ956" i="1"/>
  <c r="AI956" i="1"/>
  <c r="AH956" i="1"/>
  <c r="AG956" i="1"/>
  <c r="AF956" i="1"/>
  <c r="AE956" i="1"/>
  <c r="AD956" i="1"/>
  <c r="AC956" i="1"/>
  <c r="AU955" i="1"/>
  <c r="AT955" i="1"/>
  <c r="AS955" i="1"/>
  <c r="AP955" i="1"/>
  <c r="AN955" i="1"/>
  <c r="AM955" i="1"/>
  <c r="AO955" i="1" s="1"/>
  <c r="AL955" i="1"/>
  <c r="AJ955" i="1"/>
  <c r="AI955" i="1"/>
  <c r="AH955" i="1"/>
  <c r="AG955" i="1"/>
  <c r="AF955" i="1"/>
  <c r="AE955" i="1"/>
  <c r="AD955" i="1"/>
  <c r="AC955" i="1"/>
  <c r="AU954" i="1"/>
  <c r="AT954" i="1"/>
  <c r="AS954" i="1"/>
  <c r="AR954" i="1"/>
  <c r="AP954" i="1"/>
  <c r="AO954" i="1"/>
  <c r="AN954" i="1"/>
  <c r="AM954" i="1"/>
  <c r="AQ954" i="1" s="1"/>
  <c r="AL954" i="1"/>
  <c r="AJ954" i="1"/>
  <c r="AI954" i="1"/>
  <c r="AH954" i="1"/>
  <c r="AG954" i="1"/>
  <c r="AF954" i="1"/>
  <c r="AE954" i="1"/>
  <c r="AD954" i="1"/>
  <c r="AC954" i="1"/>
  <c r="AU953" i="1"/>
  <c r="AT953" i="1"/>
  <c r="AS953" i="1"/>
  <c r="AQ953" i="1"/>
  <c r="AN953" i="1"/>
  <c r="AM953" i="1"/>
  <c r="AO953" i="1" s="1"/>
  <c r="AL953" i="1"/>
  <c r="AJ953" i="1"/>
  <c r="AI953" i="1"/>
  <c r="AH953" i="1"/>
  <c r="AG953" i="1"/>
  <c r="AF953" i="1"/>
  <c r="AE953" i="1"/>
  <c r="AD953" i="1"/>
  <c r="AC953" i="1"/>
  <c r="AU952" i="1"/>
  <c r="AT952" i="1"/>
  <c r="AS952" i="1"/>
  <c r="AR952" i="1"/>
  <c r="AP952" i="1"/>
  <c r="AO952" i="1"/>
  <c r="AN952" i="1"/>
  <c r="AM952" i="1"/>
  <c r="AQ952" i="1" s="1"/>
  <c r="AL952" i="1"/>
  <c r="AJ952" i="1"/>
  <c r="AI952" i="1"/>
  <c r="AH952" i="1"/>
  <c r="AG952" i="1"/>
  <c r="AF952" i="1"/>
  <c r="AE952" i="1"/>
  <c r="AD952" i="1"/>
  <c r="AC952" i="1"/>
  <c r="AU951" i="1"/>
  <c r="AT951" i="1"/>
  <c r="AS951" i="1"/>
  <c r="AP951" i="1"/>
  <c r="AN951" i="1"/>
  <c r="AM951" i="1"/>
  <c r="AO951" i="1" s="1"/>
  <c r="AL951" i="1"/>
  <c r="AJ951" i="1"/>
  <c r="AI951" i="1"/>
  <c r="AH951" i="1"/>
  <c r="AG951" i="1"/>
  <c r="AF951" i="1"/>
  <c r="AE951" i="1"/>
  <c r="AD951" i="1"/>
  <c r="AC951" i="1"/>
  <c r="AU950" i="1"/>
  <c r="AT950" i="1"/>
  <c r="AS950" i="1"/>
  <c r="AR950" i="1"/>
  <c r="AP950" i="1"/>
  <c r="AO950" i="1"/>
  <c r="AN950" i="1"/>
  <c r="AM950" i="1"/>
  <c r="AQ950" i="1" s="1"/>
  <c r="AL950" i="1"/>
  <c r="AJ950" i="1"/>
  <c r="AI950" i="1"/>
  <c r="AH950" i="1"/>
  <c r="AG950" i="1"/>
  <c r="AF950" i="1"/>
  <c r="AE950" i="1"/>
  <c r="AD950" i="1"/>
  <c r="AC950" i="1"/>
  <c r="AU949" i="1"/>
  <c r="AT949" i="1"/>
  <c r="AS949" i="1"/>
  <c r="AQ949" i="1"/>
  <c r="AN949" i="1"/>
  <c r="AM949" i="1"/>
  <c r="AO949" i="1" s="1"/>
  <c r="AL949" i="1"/>
  <c r="AJ949" i="1"/>
  <c r="AI949" i="1"/>
  <c r="AH949" i="1"/>
  <c r="AG949" i="1"/>
  <c r="AF949" i="1"/>
  <c r="AE949" i="1"/>
  <c r="AD949" i="1"/>
  <c r="AC949" i="1"/>
  <c r="AU948" i="1"/>
  <c r="AT948" i="1"/>
  <c r="AS948" i="1"/>
  <c r="AR948" i="1"/>
  <c r="AP948" i="1"/>
  <c r="AO948" i="1"/>
  <c r="AN948" i="1"/>
  <c r="AM948" i="1"/>
  <c r="AQ948" i="1" s="1"/>
  <c r="AL948" i="1"/>
  <c r="AJ948" i="1"/>
  <c r="AI948" i="1"/>
  <c r="AH948" i="1"/>
  <c r="AG948" i="1"/>
  <c r="AF948" i="1"/>
  <c r="AE948" i="1"/>
  <c r="AD948" i="1"/>
  <c r="AC948" i="1"/>
  <c r="AU947" i="1"/>
  <c r="AT947" i="1"/>
  <c r="AS947" i="1"/>
  <c r="AP947" i="1"/>
  <c r="AN947" i="1"/>
  <c r="AM947" i="1"/>
  <c r="AO947" i="1" s="1"/>
  <c r="AL947" i="1"/>
  <c r="AJ947" i="1"/>
  <c r="AI947" i="1"/>
  <c r="AH947" i="1"/>
  <c r="AG947" i="1"/>
  <c r="AF947" i="1"/>
  <c r="AE947" i="1"/>
  <c r="AD947" i="1"/>
  <c r="AC947" i="1"/>
  <c r="AU946" i="1"/>
  <c r="AT946" i="1"/>
  <c r="AS946" i="1"/>
  <c r="AR946" i="1"/>
  <c r="AP946" i="1"/>
  <c r="AO946" i="1"/>
  <c r="AN946" i="1"/>
  <c r="AM946" i="1"/>
  <c r="AQ946" i="1" s="1"/>
  <c r="AL946" i="1"/>
  <c r="AJ946" i="1"/>
  <c r="AI946" i="1"/>
  <c r="AH946" i="1"/>
  <c r="AG946" i="1"/>
  <c r="AF946" i="1"/>
  <c r="AE946" i="1"/>
  <c r="AD946" i="1"/>
  <c r="AC946" i="1"/>
  <c r="AU945" i="1"/>
  <c r="AT945" i="1"/>
  <c r="AS945" i="1"/>
  <c r="AQ945" i="1"/>
  <c r="AN945" i="1"/>
  <c r="AM945" i="1"/>
  <c r="AO945" i="1" s="1"/>
  <c r="AL945" i="1"/>
  <c r="AJ945" i="1"/>
  <c r="AI945" i="1"/>
  <c r="AH945" i="1"/>
  <c r="AG945" i="1"/>
  <c r="AF945" i="1"/>
  <c r="AE945" i="1"/>
  <c r="AD945" i="1"/>
  <c r="AC945" i="1"/>
  <c r="AU944" i="1"/>
  <c r="AT944" i="1"/>
  <c r="AS944" i="1"/>
  <c r="AR944" i="1"/>
  <c r="AP944" i="1"/>
  <c r="AO944" i="1"/>
  <c r="AN944" i="1"/>
  <c r="AM944" i="1"/>
  <c r="AQ944" i="1" s="1"/>
  <c r="AL944" i="1"/>
  <c r="AJ944" i="1"/>
  <c r="AI944" i="1"/>
  <c r="AH944" i="1"/>
  <c r="AG944" i="1"/>
  <c r="AF944" i="1"/>
  <c r="AE944" i="1"/>
  <c r="AD944" i="1"/>
  <c r="AC944" i="1"/>
  <c r="AU943" i="1"/>
  <c r="AT943" i="1"/>
  <c r="AS943" i="1"/>
  <c r="AP943" i="1"/>
  <c r="AN943" i="1"/>
  <c r="AM943" i="1"/>
  <c r="AO943" i="1" s="1"/>
  <c r="AL943" i="1"/>
  <c r="AJ943" i="1"/>
  <c r="AI943" i="1"/>
  <c r="AH943" i="1"/>
  <c r="AG943" i="1"/>
  <c r="AF943" i="1"/>
  <c r="AE943" i="1"/>
  <c r="AD943" i="1"/>
  <c r="AC943" i="1"/>
  <c r="AU942" i="1"/>
  <c r="AT942" i="1"/>
  <c r="AS942" i="1"/>
  <c r="AR942" i="1"/>
  <c r="AP942" i="1"/>
  <c r="AO942" i="1"/>
  <c r="AN942" i="1"/>
  <c r="AM942" i="1"/>
  <c r="AQ942" i="1" s="1"/>
  <c r="AL942" i="1"/>
  <c r="AJ942" i="1"/>
  <c r="AI942" i="1"/>
  <c r="AH942" i="1"/>
  <c r="AG942" i="1"/>
  <c r="AF942" i="1"/>
  <c r="AE942" i="1"/>
  <c r="AD942" i="1"/>
  <c r="AC942" i="1"/>
  <c r="AU941" i="1"/>
  <c r="AT941" i="1"/>
  <c r="AS941" i="1"/>
  <c r="AQ941" i="1"/>
  <c r="AN941" i="1"/>
  <c r="AM941" i="1"/>
  <c r="AO941" i="1" s="1"/>
  <c r="AL941" i="1"/>
  <c r="AJ941" i="1"/>
  <c r="AI941" i="1"/>
  <c r="AH941" i="1"/>
  <c r="AG941" i="1"/>
  <c r="AF941" i="1"/>
  <c r="AE941" i="1"/>
  <c r="AD941" i="1"/>
  <c r="AC941" i="1"/>
  <c r="AU940" i="1"/>
  <c r="AT940" i="1"/>
  <c r="AS940" i="1"/>
  <c r="AR940" i="1"/>
  <c r="AP940" i="1"/>
  <c r="AO940" i="1"/>
  <c r="AN940" i="1"/>
  <c r="AM940" i="1"/>
  <c r="AQ940" i="1" s="1"/>
  <c r="AL940" i="1"/>
  <c r="AJ940" i="1"/>
  <c r="AI940" i="1"/>
  <c r="AH940" i="1"/>
  <c r="AG940" i="1"/>
  <c r="AF940" i="1"/>
  <c r="AE940" i="1"/>
  <c r="AD940" i="1"/>
  <c r="AC940" i="1"/>
  <c r="AU939" i="1"/>
  <c r="AT939" i="1"/>
  <c r="AS939" i="1"/>
  <c r="AP939" i="1"/>
  <c r="AN939" i="1"/>
  <c r="AM939" i="1"/>
  <c r="AO939" i="1" s="1"/>
  <c r="AL939" i="1"/>
  <c r="AJ939" i="1"/>
  <c r="AI939" i="1"/>
  <c r="AH939" i="1"/>
  <c r="AG939" i="1"/>
  <c r="AF939" i="1"/>
  <c r="AE939" i="1"/>
  <c r="AD939" i="1"/>
  <c r="AC939" i="1"/>
  <c r="AU938" i="1"/>
  <c r="AT938" i="1"/>
  <c r="AS938" i="1"/>
  <c r="AR938" i="1"/>
  <c r="AP938" i="1"/>
  <c r="AO938" i="1"/>
  <c r="AN938" i="1"/>
  <c r="AM938" i="1"/>
  <c r="AQ938" i="1" s="1"/>
  <c r="AL938" i="1"/>
  <c r="AJ938" i="1"/>
  <c r="AI938" i="1"/>
  <c r="AH938" i="1"/>
  <c r="AG938" i="1"/>
  <c r="AF938" i="1"/>
  <c r="AE938" i="1"/>
  <c r="AD938" i="1"/>
  <c r="AC938" i="1"/>
  <c r="AU937" i="1"/>
  <c r="AT937" i="1"/>
  <c r="AS937" i="1"/>
  <c r="AQ937" i="1"/>
  <c r="AN937" i="1"/>
  <c r="AM937" i="1"/>
  <c r="AO937" i="1" s="1"/>
  <c r="AL937" i="1"/>
  <c r="AJ937" i="1"/>
  <c r="AI937" i="1"/>
  <c r="AH937" i="1"/>
  <c r="AG937" i="1"/>
  <c r="AF937" i="1"/>
  <c r="AE937" i="1"/>
  <c r="AD937" i="1"/>
  <c r="AC937" i="1"/>
  <c r="AU936" i="1"/>
  <c r="AT936" i="1"/>
  <c r="AS936" i="1"/>
  <c r="AR936" i="1"/>
  <c r="AP936" i="1"/>
  <c r="AO936" i="1"/>
  <c r="AN936" i="1"/>
  <c r="AM936" i="1"/>
  <c r="AQ936" i="1" s="1"/>
  <c r="AL936" i="1"/>
  <c r="AJ936" i="1"/>
  <c r="AI936" i="1"/>
  <c r="AH936" i="1"/>
  <c r="AG936" i="1"/>
  <c r="AF936" i="1"/>
  <c r="AE936" i="1"/>
  <c r="AD936" i="1"/>
  <c r="AC936" i="1"/>
  <c r="AU935" i="1"/>
  <c r="AT935" i="1"/>
  <c r="AS935" i="1"/>
  <c r="AP935" i="1"/>
  <c r="AN935" i="1"/>
  <c r="AM935" i="1"/>
  <c r="AO935" i="1" s="1"/>
  <c r="AL935" i="1"/>
  <c r="AJ935" i="1"/>
  <c r="AI935" i="1"/>
  <c r="AH935" i="1"/>
  <c r="AG935" i="1"/>
  <c r="AF935" i="1"/>
  <c r="AE935" i="1"/>
  <c r="AD935" i="1"/>
  <c r="AC935" i="1"/>
  <c r="AU934" i="1"/>
  <c r="AT934" i="1"/>
  <c r="AS934" i="1"/>
  <c r="AR934" i="1"/>
  <c r="AP934" i="1"/>
  <c r="AO934" i="1"/>
  <c r="AN934" i="1"/>
  <c r="AM934" i="1"/>
  <c r="AQ934" i="1" s="1"/>
  <c r="AL934" i="1"/>
  <c r="AJ934" i="1"/>
  <c r="AI934" i="1"/>
  <c r="AH934" i="1"/>
  <c r="AG934" i="1"/>
  <c r="AF934" i="1"/>
  <c r="AE934" i="1"/>
  <c r="AD934" i="1"/>
  <c r="AC934" i="1"/>
  <c r="AU933" i="1"/>
  <c r="AT933" i="1"/>
  <c r="AS933" i="1"/>
  <c r="AQ933" i="1"/>
  <c r="AN933" i="1"/>
  <c r="AM933" i="1"/>
  <c r="AO933" i="1" s="1"/>
  <c r="AL933" i="1"/>
  <c r="AJ933" i="1"/>
  <c r="AI933" i="1"/>
  <c r="AH933" i="1"/>
  <c r="AG933" i="1"/>
  <c r="AF933" i="1"/>
  <c r="AE933" i="1"/>
  <c r="AD933" i="1"/>
  <c r="AC933" i="1"/>
  <c r="AU932" i="1"/>
  <c r="AT932" i="1"/>
  <c r="AS932" i="1"/>
  <c r="AR932" i="1"/>
  <c r="AP932" i="1"/>
  <c r="AO932" i="1"/>
  <c r="AN932" i="1"/>
  <c r="AM932" i="1"/>
  <c r="AQ932" i="1" s="1"/>
  <c r="AL932" i="1"/>
  <c r="AJ932" i="1"/>
  <c r="AI932" i="1"/>
  <c r="AH932" i="1"/>
  <c r="AG932" i="1"/>
  <c r="AF932" i="1"/>
  <c r="AE932" i="1"/>
  <c r="AD932" i="1"/>
  <c r="AC932" i="1"/>
  <c r="AU931" i="1"/>
  <c r="AT931" i="1"/>
  <c r="AS931" i="1"/>
  <c r="AP931" i="1"/>
  <c r="AN931" i="1"/>
  <c r="AM931" i="1"/>
  <c r="AO931" i="1" s="1"/>
  <c r="AL931" i="1"/>
  <c r="AJ931" i="1"/>
  <c r="AI931" i="1"/>
  <c r="AH931" i="1"/>
  <c r="AG931" i="1"/>
  <c r="AF931" i="1"/>
  <c r="AE931" i="1"/>
  <c r="AD931" i="1"/>
  <c r="AC931" i="1"/>
  <c r="AU930" i="1"/>
  <c r="AT930" i="1"/>
  <c r="AS930" i="1"/>
  <c r="AR930" i="1"/>
  <c r="AP930" i="1"/>
  <c r="AO930" i="1"/>
  <c r="AN930" i="1"/>
  <c r="AM930" i="1"/>
  <c r="AQ930" i="1" s="1"/>
  <c r="AL930" i="1"/>
  <c r="AJ930" i="1"/>
  <c r="AI930" i="1"/>
  <c r="AH930" i="1"/>
  <c r="AG930" i="1"/>
  <c r="AF930" i="1"/>
  <c r="AE930" i="1"/>
  <c r="AD930" i="1"/>
  <c r="AC930" i="1"/>
  <c r="AU929" i="1"/>
  <c r="AT929" i="1"/>
  <c r="AS929" i="1"/>
  <c r="AQ929" i="1"/>
  <c r="AN929" i="1"/>
  <c r="AM929" i="1"/>
  <c r="AO929" i="1" s="1"/>
  <c r="AL929" i="1"/>
  <c r="AJ929" i="1"/>
  <c r="AI929" i="1"/>
  <c r="AH929" i="1"/>
  <c r="AG929" i="1"/>
  <c r="AF929" i="1"/>
  <c r="AE929" i="1"/>
  <c r="AD929" i="1"/>
  <c r="AC929" i="1"/>
  <c r="AU928" i="1"/>
  <c r="AT928" i="1"/>
  <c r="AS928" i="1"/>
  <c r="AR928" i="1"/>
  <c r="AP928" i="1"/>
  <c r="AO928" i="1"/>
  <c r="AN928" i="1"/>
  <c r="AM928" i="1"/>
  <c r="AQ928" i="1" s="1"/>
  <c r="AL928" i="1"/>
  <c r="AJ928" i="1"/>
  <c r="AI928" i="1"/>
  <c r="AH928" i="1"/>
  <c r="AG928" i="1"/>
  <c r="AF928" i="1"/>
  <c r="AE928" i="1"/>
  <c r="AD928" i="1"/>
  <c r="AC928" i="1"/>
  <c r="AU927" i="1"/>
  <c r="AT927" i="1"/>
  <c r="AS927" i="1"/>
  <c r="AP927" i="1"/>
  <c r="AN927" i="1"/>
  <c r="AM927" i="1"/>
  <c r="AO927" i="1" s="1"/>
  <c r="AL927" i="1"/>
  <c r="AJ927" i="1"/>
  <c r="AI927" i="1"/>
  <c r="AH927" i="1"/>
  <c r="AG927" i="1"/>
  <c r="AF927" i="1"/>
  <c r="AE927" i="1"/>
  <c r="AD927" i="1"/>
  <c r="AC927" i="1"/>
  <c r="AU926" i="1"/>
  <c r="AT926" i="1"/>
  <c r="AS926" i="1"/>
  <c r="AR926" i="1"/>
  <c r="AP926" i="1"/>
  <c r="AO926" i="1"/>
  <c r="AN926" i="1"/>
  <c r="AM926" i="1"/>
  <c r="AQ926" i="1" s="1"/>
  <c r="AL926" i="1"/>
  <c r="AJ926" i="1"/>
  <c r="AI926" i="1"/>
  <c r="AH926" i="1"/>
  <c r="AG926" i="1"/>
  <c r="AF926" i="1"/>
  <c r="AE926" i="1"/>
  <c r="AD926" i="1"/>
  <c r="AC926" i="1"/>
  <c r="AU925" i="1"/>
  <c r="AT925" i="1"/>
  <c r="AS925" i="1"/>
  <c r="AQ925" i="1"/>
  <c r="AN925" i="1"/>
  <c r="AM925" i="1"/>
  <c r="AO925" i="1" s="1"/>
  <c r="AL925" i="1"/>
  <c r="AJ925" i="1"/>
  <c r="AI925" i="1"/>
  <c r="AH925" i="1"/>
  <c r="AG925" i="1"/>
  <c r="AF925" i="1"/>
  <c r="AE925" i="1"/>
  <c r="AD925" i="1"/>
  <c r="AC925" i="1"/>
  <c r="AU924" i="1"/>
  <c r="AT924" i="1"/>
  <c r="AS924" i="1"/>
  <c r="AR924" i="1"/>
  <c r="AP924" i="1"/>
  <c r="AO924" i="1"/>
  <c r="AN924" i="1"/>
  <c r="AM924" i="1"/>
  <c r="AQ924" i="1" s="1"/>
  <c r="AL924" i="1"/>
  <c r="AJ924" i="1"/>
  <c r="AI924" i="1"/>
  <c r="AH924" i="1"/>
  <c r="AG924" i="1"/>
  <c r="AF924" i="1"/>
  <c r="AE924" i="1"/>
  <c r="AD924" i="1"/>
  <c r="AC924" i="1"/>
  <c r="AU923" i="1"/>
  <c r="AT923" i="1"/>
  <c r="AS923" i="1"/>
  <c r="AP923" i="1"/>
  <c r="AN923" i="1"/>
  <c r="AM923" i="1"/>
  <c r="AO923" i="1" s="1"/>
  <c r="AL923" i="1"/>
  <c r="AJ923" i="1"/>
  <c r="AI923" i="1"/>
  <c r="AH923" i="1"/>
  <c r="AG923" i="1"/>
  <c r="AF923" i="1"/>
  <c r="AE923" i="1"/>
  <c r="AD923" i="1"/>
  <c r="AC923" i="1"/>
  <c r="AU922" i="1"/>
  <c r="AT922" i="1"/>
  <c r="AS922" i="1"/>
  <c r="AR922" i="1"/>
  <c r="AP922" i="1"/>
  <c r="AO922" i="1"/>
  <c r="AN922" i="1"/>
  <c r="AM922" i="1"/>
  <c r="AQ922" i="1" s="1"/>
  <c r="AL922" i="1"/>
  <c r="AJ922" i="1"/>
  <c r="AI922" i="1"/>
  <c r="AH922" i="1"/>
  <c r="AG922" i="1"/>
  <c r="AF922" i="1"/>
  <c r="AE922" i="1"/>
  <c r="AD922" i="1"/>
  <c r="AC922" i="1"/>
  <c r="AU921" i="1"/>
  <c r="AT921" i="1"/>
  <c r="AS921" i="1"/>
  <c r="AQ921" i="1"/>
  <c r="AN921" i="1"/>
  <c r="AM921" i="1"/>
  <c r="AO921" i="1" s="1"/>
  <c r="AL921" i="1"/>
  <c r="AJ921" i="1"/>
  <c r="AI921" i="1"/>
  <c r="AH921" i="1"/>
  <c r="AG921" i="1"/>
  <c r="AF921" i="1"/>
  <c r="AE921" i="1"/>
  <c r="AD921" i="1"/>
  <c r="AC921" i="1"/>
  <c r="AU920" i="1"/>
  <c r="AT920" i="1"/>
  <c r="AS920" i="1"/>
  <c r="AR920" i="1"/>
  <c r="AP920" i="1"/>
  <c r="AO920" i="1"/>
  <c r="AN920" i="1"/>
  <c r="AM920" i="1"/>
  <c r="AQ920" i="1" s="1"/>
  <c r="AL920" i="1"/>
  <c r="AJ920" i="1"/>
  <c r="AI920" i="1"/>
  <c r="AH920" i="1"/>
  <c r="AG920" i="1"/>
  <c r="AF920" i="1"/>
  <c r="AE920" i="1"/>
  <c r="AD920" i="1"/>
  <c r="AC920" i="1"/>
  <c r="AU919" i="1"/>
  <c r="AT919" i="1"/>
  <c r="AS919" i="1"/>
  <c r="AP919" i="1"/>
  <c r="AN919" i="1"/>
  <c r="AM919" i="1"/>
  <c r="AO919" i="1" s="1"/>
  <c r="AL919" i="1"/>
  <c r="AJ919" i="1"/>
  <c r="AI919" i="1"/>
  <c r="AH919" i="1"/>
  <c r="AG919" i="1"/>
  <c r="AF919" i="1"/>
  <c r="AE919" i="1"/>
  <c r="AD919" i="1"/>
  <c r="AC919" i="1"/>
  <c r="AU918" i="1"/>
  <c r="AT918" i="1"/>
  <c r="AS918" i="1"/>
  <c r="AR918" i="1"/>
  <c r="AP918" i="1"/>
  <c r="AO918" i="1"/>
  <c r="AN918" i="1"/>
  <c r="AM918" i="1"/>
  <c r="AQ918" i="1" s="1"/>
  <c r="AL918" i="1"/>
  <c r="AJ918" i="1"/>
  <c r="AI918" i="1"/>
  <c r="AH918" i="1"/>
  <c r="AG918" i="1"/>
  <c r="AF918" i="1"/>
  <c r="AE918" i="1"/>
  <c r="AD918" i="1"/>
  <c r="AC918" i="1"/>
  <c r="AU917" i="1"/>
  <c r="AT917" i="1"/>
  <c r="AS917" i="1"/>
  <c r="AQ917" i="1"/>
  <c r="AN917" i="1"/>
  <c r="AM917" i="1"/>
  <c r="AO917" i="1" s="1"/>
  <c r="AL917" i="1"/>
  <c r="AJ917" i="1"/>
  <c r="AI917" i="1"/>
  <c r="AH917" i="1"/>
  <c r="AG917" i="1"/>
  <c r="AF917" i="1"/>
  <c r="AE917" i="1"/>
  <c r="AD917" i="1"/>
  <c r="AC917" i="1"/>
  <c r="AU916" i="1"/>
  <c r="AT916" i="1"/>
  <c r="AS916" i="1"/>
  <c r="AR916" i="1"/>
  <c r="AP916" i="1"/>
  <c r="AO916" i="1"/>
  <c r="AN916" i="1"/>
  <c r="AM916" i="1"/>
  <c r="AQ916" i="1" s="1"/>
  <c r="AL916" i="1"/>
  <c r="AJ916" i="1"/>
  <c r="AI916" i="1"/>
  <c r="AH916" i="1"/>
  <c r="AG916" i="1"/>
  <c r="AF916" i="1"/>
  <c r="AE916" i="1"/>
  <c r="AD916" i="1"/>
  <c r="AC916" i="1"/>
  <c r="AU915" i="1"/>
  <c r="AT915" i="1"/>
  <c r="AS915" i="1"/>
  <c r="AP915" i="1"/>
  <c r="AN915" i="1"/>
  <c r="AM915" i="1"/>
  <c r="AO915" i="1" s="1"/>
  <c r="AL915" i="1"/>
  <c r="AJ915" i="1"/>
  <c r="AI915" i="1"/>
  <c r="AH915" i="1"/>
  <c r="AG915" i="1"/>
  <c r="AF915" i="1"/>
  <c r="AE915" i="1"/>
  <c r="AD915" i="1"/>
  <c r="AC915" i="1"/>
  <c r="AU914" i="1"/>
  <c r="AT914" i="1"/>
  <c r="AS914" i="1"/>
  <c r="AR914" i="1"/>
  <c r="AP914" i="1"/>
  <c r="AO914" i="1"/>
  <c r="AN914" i="1"/>
  <c r="AM914" i="1"/>
  <c r="AQ914" i="1" s="1"/>
  <c r="AL914" i="1"/>
  <c r="AJ914" i="1"/>
  <c r="AI914" i="1"/>
  <c r="AH914" i="1"/>
  <c r="AG914" i="1"/>
  <c r="AF914" i="1"/>
  <c r="AE914" i="1"/>
  <c r="AD914" i="1"/>
  <c r="AC914" i="1"/>
  <c r="AU913" i="1"/>
  <c r="AT913" i="1"/>
  <c r="AS913" i="1"/>
  <c r="AQ913" i="1"/>
  <c r="AN913" i="1"/>
  <c r="AM913" i="1"/>
  <c r="AO913" i="1" s="1"/>
  <c r="AL913" i="1"/>
  <c r="AJ913" i="1"/>
  <c r="AI913" i="1"/>
  <c r="AH913" i="1"/>
  <c r="AG913" i="1"/>
  <c r="AF913" i="1"/>
  <c r="AE913" i="1"/>
  <c r="AD913" i="1"/>
  <c r="AC913" i="1"/>
  <c r="AU912" i="1"/>
  <c r="AT912" i="1"/>
  <c r="AS912" i="1"/>
  <c r="AR912" i="1"/>
  <c r="AP912" i="1"/>
  <c r="AO912" i="1"/>
  <c r="AN912" i="1"/>
  <c r="AM912" i="1"/>
  <c r="AQ912" i="1" s="1"/>
  <c r="AL912" i="1"/>
  <c r="AJ912" i="1"/>
  <c r="AI912" i="1"/>
  <c r="AH912" i="1"/>
  <c r="AG912" i="1"/>
  <c r="AF912" i="1"/>
  <c r="AE912" i="1"/>
  <c r="AD912" i="1"/>
  <c r="AC912" i="1"/>
  <c r="AU911" i="1"/>
  <c r="AT911" i="1"/>
  <c r="AS911" i="1"/>
  <c r="AP911" i="1"/>
  <c r="AN911" i="1"/>
  <c r="AM911" i="1"/>
  <c r="AO911" i="1" s="1"/>
  <c r="AL911" i="1"/>
  <c r="AJ911" i="1"/>
  <c r="AI911" i="1"/>
  <c r="AH911" i="1"/>
  <c r="AG911" i="1"/>
  <c r="AF911" i="1"/>
  <c r="AE911" i="1"/>
  <c r="AD911" i="1"/>
  <c r="AC911" i="1"/>
  <c r="AU910" i="1"/>
  <c r="AT910" i="1"/>
  <c r="AS910" i="1"/>
  <c r="AR910" i="1"/>
  <c r="AP910" i="1"/>
  <c r="AO910" i="1"/>
  <c r="AN910" i="1"/>
  <c r="AM910" i="1"/>
  <c r="AQ910" i="1" s="1"/>
  <c r="AL910" i="1"/>
  <c r="AJ910" i="1"/>
  <c r="AI910" i="1"/>
  <c r="AH910" i="1"/>
  <c r="AG910" i="1"/>
  <c r="AF910" i="1"/>
  <c r="AE910" i="1"/>
  <c r="AD910" i="1"/>
  <c r="AC910" i="1"/>
  <c r="AU909" i="1"/>
  <c r="AT909" i="1"/>
  <c r="AS909" i="1"/>
  <c r="AQ909" i="1"/>
  <c r="AN909" i="1"/>
  <c r="AM909" i="1"/>
  <c r="AO909" i="1" s="1"/>
  <c r="AL909" i="1"/>
  <c r="AJ909" i="1"/>
  <c r="AI909" i="1"/>
  <c r="AH909" i="1"/>
  <c r="AG909" i="1"/>
  <c r="AF909" i="1"/>
  <c r="AE909" i="1"/>
  <c r="AD909" i="1"/>
  <c r="AC909" i="1"/>
  <c r="AU908" i="1"/>
  <c r="AT908" i="1"/>
  <c r="AS908" i="1"/>
  <c r="AR908" i="1"/>
  <c r="AP908" i="1"/>
  <c r="AO908" i="1"/>
  <c r="AN908" i="1"/>
  <c r="AM908" i="1"/>
  <c r="AQ908" i="1" s="1"/>
  <c r="AL908" i="1"/>
  <c r="AJ908" i="1"/>
  <c r="AI908" i="1"/>
  <c r="AH908" i="1"/>
  <c r="AG908" i="1"/>
  <c r="AF908" i="1"/>
  <c r="AE908" i="1"/>
  <c r="AD908" i="1"/>
  <c r="AC908" i="1"/>
  <c r="AU907" i="1"/>
  <c r="AT907" i="1"/>
  <c r="AS907" i="1"/>
  <c r="AP907" i="1"/>
  <c r="AN907" i="1"/>
  <c r="AM907" i="1"/>
  <c r="AO907" i="1" s="1"/>
  <c r="AL907" i="1"/>
  <c r="AJ907" i="1"/>
  <c r="AI907" i="1"/>
  <c r="AH907" i="1"/>
  <c r="AG907" i="1"/>
  <c r="AF907" i="1"/>
  <c r="AE907" i="1"/>
  <c r="AD907" i="1"/>
  <c r="AC907" i="1"/>
  <c r="AU906" i="1"/>
  <c r="AT906" i="1"/>
  <c r="AS906" i="1"/>
  <c r="AR906" i="1"/>
  <c r="AP906" i="1"/>
  <c r="AO906" i="1"/>
  <c r="AN906" i="1"/>
  <c r="AM906" i="1"/>
  <c r="AQ906" i="1" s="1"/>
  <c r="AL906" i="1"/>
  <c r="AJ906" i="1"/>
  <c r="AI906" i="1"/>
  <c r="AH906" i="1"/>
  <c r="AG906" i="1"/>
  <c r="AF906" i="1"/>
  <c r="AE906" i="1"/>
  <c r="AD906" i="1"/>
  <c r="AC906" i="1"/>
  <c r="AU905" i="1"/>
  <c r="AT905" i="1"/>
  <c r="AS905" i="1"/>
  <c r="AQ905" i="1"/>
  <c r="AN905" i="1"/>
  <c r="AM905" i="1"/>
  <c r="AO905" i="1" s="1"/>
  <c r="AL905" i="1"/>
  <c r="AJ905" i="1"/>
  <c r="AI905" i="1"/>
  <c r="AH905" i="1"/>
  <c r="AG905" i="1"/>
  <c r="AF905" i="1"/>
  <c r="AE905" i="1"/>
  <c r="AD905" i="1"/>
  <c r="AC905" i="1"/>
  <c r="AU904" i="1"/>
  <c r="AT904" i="1"/>
  <c r="AS904" i="1"/>
  <c r="AR904" i="1"/>
  <c r="AP904" i="1"/>
  <c r="AO904" i="1"/>
  <c r="AN904" i="1"/>
  <c r="AM904" i="1"/>
  <c r="AQ904" i="1" s="1"/>
  <c r="AL904" i="1"/>
  <c r="AJ904" i="1"/>
  <c r="AI904" i="1"/>
  <c r="AH904" i="1"/>
  <c r="AG904" i="1"/>
  <c r="AF904" i="1"/>
  <c r="AE904" i="1"/>
  <c r="AD904" i="1"/>
  <c r="AC904" i="1"/>
  <c r="AU903" i="1"/>
  <c r="AT903" i="1"/>
  <c r="AS903" i="1"/>
  <c r="AP903" i="1"/>
  <c r="AN903" i="1"/>
  <c r="AM903" i="1"/>
  <c r="AO903" i="1" s="1"/>
  <c r="AL903" i="1"/>
  <c r="AJ903" i="1"/>
  <c r="AI903" i="1"/>
  <c r="AH903" i="1"/>
  <c r="AG903" i="1"/>
  <c r="AF903" i="1"/>
  <c r="AE903" i="1"/>
  <c r="AD903" i="1"/>
  <c r="AC903" i="1"/>
  <c r="AU902" i="1"/>
  <c r="AT902" i="1"/>
  <c r="AS902" i="1"/>
  <c r="AR902" i="1"/>
  <c r="AP902" i="1"/>
  <c r="AO902" i="1"/>
  <c r="AN902" i="1"/>
  <c r="AM902" i="1"/>
  <c r="AQ902" i="1" s="1"/>
  <c r="AL902" i="1"/>
  <c r="AJ902" i="1"/>
  <c r="AI902" i="1"/>
  <c r="AH902" i="1"/>
  <c r="AG902" i="1"/>
  <c r="AF902" i="1"/>
  <c r="AE902" i="1"/>
  <c r="AD902" i="1"/>
  <c r="AC902" i="1"/>
  <c r="AU901" i="1"/>
  <c r="AT901" i="1"/>
  <c r="AS901" i="1"/>
  <c r="AQ901" i="1"/>
  <c r="AN901" i="1"/>
  <c r="AM901" i="1"/>
  <c r="AO901" i="1" s="1"/>
  <c r="AL901" i="1"/>
  <c r="AJ901" i="1"/>
  <c r="AI901" i="1"/>
  <c r="AH901" i="1"/>
  <c r="AG901" i="1"/>
  <c r="AF901" i="1"/>
  <c r="AE901" i="1"/>
  <c r="AD901" i="1"/>
  <c r="AC901" i="1"/>
  <c r="AU900" i="1"/>
  <c r="AT900" i="1"/>
  <c r="AS900" i="1"/>
  <c r="AR900" i="1"/>
  <c r="AP900" i="1"/>
  <c r="AO900" i="1"/>
  <c r="AN900" i="1"/>
  <c r="AM900" i="1"/>
  <c r="AQ900" i="1" s="1"/>
  <c r="AL900" i="1"/>
  <c r="AJ900" i="1"/>
  <c r="AI900" i="1"/>
  <c r="AH900" i="1"/>
  <c r="AG900" i="1"/>
  <c r="AF900" i="1"/>
  <c r="AE900" i="1"/>
  <c r="AD900" i="1"/>
  <c r="AC900" i="1"/>
  <c r="AU899" i="1"/>
  <c r="AT899" i="1"/>
  <c r="AS899" i="1"/>
  <c r="AP899" i="1"/>
  <c r="AN899" i="1"/>
  <c r="AM899" i="1"/>
  <c r="AO899" i="1" s="1"/>
  <c r="AL899" i="1"/>
  <c r="AJ899" i="1"/>
  <c r="AI899" i="1"/>
  <c r="AH899" i="1"/>
  <c r="AG899" i="1"/>
  <c r="AF899" i="1"/>
  <c r="AE899" i="1"/>
  <c r="AD899" i="1"/>
  <c r="AC899" i="1"/>
  <c r="AU898" i="1"/>
  <c r="AT898" i="1"/>
  <c r="AS898" i="1"/>
  <c r="AR898" i="1"/>
  <c r="AP898" i="1"/>
  <c r="AO898" i="1"/>
  <c r="AN898" i="1"/>
  <c r="AM898" i="1"/>
  <c r="AQ898" i="1" s="1"/>
  <c r="AL898" i="1"/>
  <c r="AJ898" i="1"/>
  <c r="AI898" i="1"/>
  <c r="AH898" i="1"/>
  <c r="AG898" i="1"/>
  <c r="AF898" i="1"/>
  <c r="AE898" i="1"/>
  <c r="AD898" i="1"/>
  <c r="AC898" i="1"/>
  <c r="AU897" i="1"/>
  <c r="AT897" i="1"/>
  <c r="AS897" i="1"/>
  <c r="AQ897" i="1"/>
  <c r="AN897" i="1"/>
  <c r="AM897" i="1"/>
  <c r="AO897" i="1" s="1"/>
  <c r="AL897" i="1"/>
  <c r="AJ897" i="1"/>
  <c r="AI897" i="1"/>
  <c r="AH897" i="1"/>
  <c r="AG897" i="1"/>
  <c r="AF897" i="1"/>
  <c r="AE897" i="1"/>
  <c r="AD897" i="1"/>
  <c r="AC897" i="1"/>
  <c r="AU896" i="1"/>
  <c r="AT896" i="1"/>
  <c r="AS896" i="1"/>
  <c r="AR896" i="1"/>
  <c r="AP896" i="1"/>
  <c r="AO896" i="1"/>
  <c r="AN896" i="1"/>
  <c r="AM896" i="1"/>
  <c r="AQ896" i="1" s="1"/>
  <c r="AL896" i="1"/>
  <c r="AJ896" i="1"/>
  <c r="AI896" i="1"/>
  <c r="AH896" i="1"/>
  <c r="AG896" i="1"/>
  <c r="AF896" i="1"/>
  <c r="AE896" i="1"/>
  <c r="AD896" i="1"/>
  <c r="AC896" i="1"/>
  <c r="AU895" i="1"/>
  <c r="AT895" i="1"/>
  <c r="AS895" i="1"/>
  <c r="AP895" i="1"/>
  <c r="AN895" i="1"/>
  <c r="AM895" i="1"/>
  <c r="AO895" i="1" s="1"/>
  <c r="AL895" i="1"/>
  <c r="AJ895" i="1"/>
  <c r="AI895" i="1"/>
  <c r="AH895" i="1"/>
  <c r="AG895" i="1"/>
  <c r="AF895" i="1"/>
  <c r="AE895" i="1"/>
  <c r="AD895" i="1"/>
  <c r="AC895" i="1"/>
  <c r="AU894" i="1"/>
  <c r="AT894" i="1"/>
  <c r="AS894" i="1"/>
  <c r="AR894" i="1"/>
  <c r="AP894" i="1"/>
  <c r="AO894" i="1"/>
  <c r="AN894" i="1"/>
  <c r="AM894" i="1"/>
  <c r="AQ894" i="1" s="1"/>
  <c r="AL894" i="1"/>
  <c r="AJ894" i="1"/>
  <c r="AI894" i="1"/>
  <c r="AH894" i="1"/>
  <c r="AG894" i="1"/>
  <c r="AF894" i="1"/>
  <c r="AE894" i="1"/>
  <c r="AD894" i="1"/>
  <c r="AC894" i="1"/>
  <c r="AU893" i="1"/>
  <c r="AT893" i="1"/>
  <c r="AS893" i="1"/>
  <c r="AQ893" i="1"/>
  <c r="AN893" i="1"/>
  <c r="AM893" i="1"/>
  <c r="AO893" i="1" s="1"/>
  <c r="AL893" i="1"/>
  <c r="AJ893" i="1"/>
  <c r="AI893" i="1"/>
  <c r="AH893" i="1"/>
  <c r="AG893" i="1"/>
  <c r="AF893" i="1"/>
  <c r="AE893" i="1"/>
  <c r="AD893" i="1"/>
  <c r="AC893" i="1"/>
  <c r="AU892" i="1"/>
  <c r="AT892" i="1"/>
  <c r="AS892" i="1"/>
  <c r="AR892" i="1"/>
  <c r="AP892" i="1"/>
  <c r="AO892" i="1"/>
  <c r="AN892" i="1"/>
  <c r="AM892" i="1"/>
  <c r="AQ892" i="1" s="1"/>
  <c r="AL892" i="1"/>
  <c r="AJ892" i="1"/>
  <c r="AI892" i="1"/>
  <c r="AH892" i="1"/>
  <c r="AG892" i="1"/>
  <c r="AF892" i="1"/>
  <c r="AE892" i="1"/>
  <c r="AD892" i="1"/>
  <c r="AC892" i="1"/>
  <c r="AU891" i="1"/>
  <c r="AT891" i="1"/>
  <c r="AS891" i="1"/>
  <c r="AP891" i="1"/>
  <c r="AN891" i="1"/>
  <c r="AM891" i="1"/>
  <c r="AO891" i="1" s="1"/>
  <c r="AL891" i="1"/>
  <c r="AJ891" i="1"/>
  <c r="AI891" i="1"/>
  <c r="AH891" i="1"/>
  <c r="AG891" i="1"/>
  <c r="AF891" i="1"/>
  <c r="AE891" i="1"/>
  <c r="AD891" i="1"/>
  <c r="AC891" i="1"/>
  <c r="AU890" i="1"/>
  <c r="AT890" i="1"/>
  <c r="AS890" i="1"/>
  <c r="AR890" i="1"/>
  <c r="AP890" i="1"/>
  <c r="AO890" i="1"/>
  <c r="AN890" i="1"/>
  <c r="AM890" i="1"/>
  <c r="AQ890" i="1" s="1"/>
  <c r="AL890" i="1"/>
  <c r="AJ890" i="1"/>
  <c r="AI890" i="1"/>
  <c r="AH890" i="1"/>
  <c r="AG890" i="1"/>
  <c r="AF890" i="1"/>
  <c r="AE890" i="1"/>
  <c r="AD890" i="1"/>
  <c r="AC890" i="1"/>
  <c r="AU889" i="1"/>
  <c r="AT889" i="1"/>
  <c r="AS889" i="1"/>
  <c r="AQ889" i="1"/>
  <c r="AN889" i="1"/>
  <c r="AM889" i="1"/>
  <c r="AO889" i="1" s="1"/>
  <c r="AL889" i="1"/>
  <c r="AJ889" i="1"/>
  <c r="AI889" i="1"/>
  <c r="AH889" i="1"/>
  <c r="AG889" i="1"/>
  <c r="AF889" i="1"/>
  <c r="AE889" i="1"/>
  <c r="AD889" i="1"/>
  <c r="AC889" i="1"/>
  <c r="AU888" i="1"/>
  <c r="AT888" i="1"/>
  <c r="AS888" i="1"/>
  <c r="AR888" i="1"/>
  <c r="AP888" i="1"/>
  <c r="AO888" i="1"/>
  <c r="AN888" i="1"/>
  <c r="AM888" i="1"/>
  <c r="AQ888" i="1" s="1"/>
  <c r="AL888" i="1"/>
  <c r="AJ888" i="1"/>
  <c r="AI888" i="1"/>
  <c r="AH888" i="1"/>
  <c r="AG888" i="1"/>
  <c r="AF888" i="1"/>
  <c r="AE888" i="1"/>
  <c r="AD888" i="1"/>
  <c r="AC888" i="1"/>
  <c r="AU887" i="1"/>
  <c r="AT887" i="1"/>
  <c r="AS887" i="1"/>
  <c r="AP887" i="1"/>
  <c r="AN887" i="1"/>
  <c r="AM887" i="1"/>
  <c r="AO887" i="1" s="1"/>
  <c r="AL887" i="1"/>
  <c r="AJ887" i="1"/>
  <c r="AI887" i="1"/>
  <c r="AH887" i="1"/>
  <c r="AG887" i="1"/>
  <c r="AF887" i="1"/>
  <c r="AE887" i="1"/>
  <c r="AD887" i="1"/>
  <c r="AC887" i="1"/>
  <c r="AU886" i="1"/>
  <c r="AT886" i="1"/>
  <c r="AS886" i="1"/>
  <c r="AR886" i="1"/>
  <c r="AP886" i="1"/>
  <c r="AO886" i="1"/>
  <c r="AN886" i="1"/>
  <c r="AM886" i="1"/>
  <c r="AQ886" i="1" s="1"/>
  <c r="AL886" i="1"/>
  <c r="AJ886" i="1"/>
  <c r="AI886" i="1"/>
  <c r="AH886" i="1"/>
  <c r="AG886" i="1"/>
  <c r="AF886" i="1"/>
  <c r="AE886" i="1"/>
  <c r="AD886" i="1"/>
  <c r="AC886" i="1"/>
  <c r="AU885" i="1"/>
  <c r="AT885" i="1"/>
  <c r="AS885" i="1"/>
  <c r="AQ885" i="1"/>
  <c r="AN885" i="1"/>
  <c r="AM885" i="1"/>
  <c r="AO885" i="1" s="1"/>
  <c r="AL885" i="1"/>
  <c r="AJ885" i="1"/>
  <c r="AI885" i="1"/>
  <c r="AH885" i="1"/>
  <c r="AG885" i="1"/>
  <c r="AF885" i="1"/>
  <c r="AE885" i="1"/>
  <c r="AD885" i="1"/>
  <c r="AC885" i="1"/>
  <c r="AU884" i="1"/>
  <c r="AT884" i="1"/>
  <c r="AS884" i="1"/>
  <c r="AR884" i="1"/>
  <c r="AP884" i="1"/>
  <c r="AO884" i="1"/>
  <c r="AN884" i="1"/>
  <c r="AM884" i="1"/>
  <c r="AQ884" i="1" s="1"/>
  <c r="AL884" i="1"/>
  <c r="AJ884" i="1"/>
  <c r="AI884" i="1"/>
  <c r="AH884" i="1"/>
  <c r="AG884" i="1"/>
  <c r="AF884" i="1"/>
  <c r="AE884" i="1"/>
  <c r="AD884" i="1"/>
  <c r="AC884" i="1"/>
  <c r="AU883" i="1"/>
  <c r="AT883" i="1"/>
  <c r="AS883" i="1"/>
  <c r="AP883" i="1"/>
  <c r="AN883" i="1"/>
  <c r="AM883" i="1"/>
  <c r="AO883" i="1" s="1"/>
  <c r="AL883" i="1"/>
  <c r="AJ883" i="1"/>
  <c r="AI883" i="1"/>
  <c r="AH883" i="1"/>
  <c r="AG883" i="1"/>
  <c r="AF883" i="1"/>
  <c r="AE883" i="1"/>
  <c r="AD883" i="1"/>
  <c r="AC883" i="1"/>
  <c r="AU882" i="1"/>
  <c r="AT882" i="1"/>
  <c r="AS882" i="1"/>
  <c r="AQ882" i="1"/>
  <c r="AP882" i="1"/>
  <c r="AN882" i="1"/>
  <c r="AM882" i="1"/>
  <c r="AL882" i="1"/>
  <c r="AJ882" i="1"/>
  <c r="AI882" i="1"/>
  <c r="AH882" i="1"/>
  <c r="AG882" i="1"/>
  <c r="AF882" i="1"/>
  <c r="AE882" i="1"/>
  <c r="AD882" i="1"/>
  <c r="AC882" i="1"/>
  <c r="AU881" i="1"/>
  <c r="AT881" i="1"/>
  <c r="AS881" i="1"/>
  <c r="AR881" i="1"/>
  <c r="AO881" i="1"/>
  <c r="AN881" i="1"/>
  <c r="AM881" i="1"/>
  <c r="AP881" i="1" s="1"/>
  <c r="AL881" i="1"/>
  <c r="AJ881" i="1"/>
  <c r="AI881" i="1"/>
  <c r="AH881" i="1"/>
  <c r="AG881" i="1"/>
  <c r="AF881" i="1"/>
  <c r="AE881" i="1"/>
  <c r="AD881" i="1"/>
  <c r="AC881" i="1"/>
  <c r="AU880" i="1"/>
  <c r="AT880" i="1"/>
  <c r="AS880" i="1"/>
  <c r="AQ880" i="1"/>
  <c r="AP880" i="1"/>
  <c r="AN880" i="1"/>
  <c r="AM880" i="1"/>
  <c r="AL880" i="1"/>
  <c r="AJ880" i="1"/>
  <c r="AI880" i="1"/>
  <c r="AH880" i="1"/>
  <c r="AG880" i="1"/>
  <c r="AF880" i="1"/>
  <c r="AE880" i="1"/>
  <c r="AD880" i="1"/>
  <c r="AC880" i="1"/>
  <c r="AU879" i="1"/>
  <c r="AT879" i="1"/>
  <c r="AS879" i="1"/>
  <c r="AR879" i="1"/>
  <c r="AO879" i="1"/>
  <c r="AN879" i="1"/>
  <c r="AM879" i="1"/>
  <c r="AP879" i="1" s="1"/>
  <c r="AL879" i="1"/>
  <c r="AJ879" i="1"/>
  <c r="AI879" i="1"/>
  <c r="AH879" i="1"/>
  <c r="AG879" i="1"/>
  <c r="AF879" i="1"/>
  <c r="AE879" i="1"/>
  <c r="AD879" i="1"/>
  <c r="AC879" i="1"/>
  <c r="AU878" i="1"/>
  <c r="AT878" i="1"/>
  <c r="AS878" i="1"/>
  <c r="AQ878" i="1"/>
  <c r="AP878" i="1"/>
  <c r="AN878" i="1"/>
  <c r="AM878" i="1"/>
  <c r="AL878" i="1"/>
  <c r="AJ878" i="1"/>
  <c r="AI878" i="1"/>
  <c r="AH878" i="1"/>
  <c r="AG878" i="1"/>
  <c r="AF878" i="1"/>
  <c r="AE878" i="1"/>
  <c r="AD878" i="1"/>
  <c r="AC878" i="1"/>
  <c r="AU877" i="1"/>
  <c r="AT877" i="1"/>
  <c r="AS877" i="1"/>
  <c r="AR877" i="1"/>
  <c r="AO877" i="1"/>
  <c r="AN877" i="1"/>
  <c r="AM877" i="1"/>
  <c r="AP877" i="1" s="1"/>
  <c r="AL877" i="1"/>
  <c r="AJ877" i="1"/>
  <c r="AI877" i="1"/>
  <c r="AH877" i="1"/>
  <c r="AG877" i="1"/>
  <c r="AF877" i="1"/>
  <c r="AE877" i="1"/>
  <c r="AD877" i="1"/>
  <c r="AC877" i="1"/>
  <c r="AU876" i="1"/>
  <c r="AT876" i="1"/>
  <c r="AS876" i="1"/>
  <c r="AQ876" i="1"/>
  <c r="AP876" i="1"/>
  <c r="AN876" i="1"/>
  <c r="AM876" i="1"/>
  <c r="AL876" i="1"/>
  <c r="AJ876" i="1"/>
  <c r="AI876" i="1"/>
  <c r="AH876" i="1"/>
  <c r="AG876" i="1"/>
  <c r="AF876" i="1"/>
  <c r="AE876" i="1"/>
  <c r="AD876" i="1"/>
  <c r="AC876" i="1"/>
  <c r="AU875" i="1"/>
  <c r="AT875" i="1"/>
  <c r="AS875" i="1"/>
  <c r="AR875" i="1"/>
  <c r="AO875" i="1"/>
  <c r="AN875" i="1"/>
  <c r="AM875" i="1"/>
  <c r="AP875" i="1" s="1"/>
  <c r="AL875" i="1"/>
  <c r="AJ875" i="1"/>
  <c r="AI875" i="1"/>
  <c r="AH875" i="1"/>
  <c r="AG875" i="1"/>
  <c r="AF875" i="1"/>
  <c r="AE875" i="1"/>
  <c r="AD875" i="1"/>
  <c r="AC875" i="1"/>
  <c r="AU874" i="1"/>
  <c r="AT874" i="1"/>
  <c r="AS874" i="1"/>
  <c r="AQ874" i="1"/>
  <c r="AP874" i="1"/>
  <c r="AN874" i="1"/>
  <c r="AM874" i="1"/>
  <c r="AL874" i="1"/>
  <c r="AJ874" i="1"/>
  <c r="AI874" i="1"/>
  <c r="AH874" i="1"/>
  <c r="AG874" i="1"/>
  <c r="AF874" i="1"/>
  <c r="AE874" i="1"/>
  <c r="AD874" i="1"/>
  <c r="AC874" i="1"/>
  <c r="AU873" i="1"/>
  <c r="AT873" i="1"/>
  <c r="AS873" i="1"/>
  <c r="AR873" i="1"/>
  <c r="AO873" i="1"/>
  <c r="AN873" i="1"/>
  <c r="AM873" i="1"/>
  <c r="AP873" i="1" s="1"/>
  <c r="AL873" i="1"/>
  <c r="AJ873" i="1"/>
  <c r="AI873" i="1"/>
  <c r="AH873" i="1"/>
  <c r="AG873" i="1"/>
  <c r="AF873" i="1"/>
  <c r="AE873" i="1"/>
  <c r="AD873" i="1"/>
  <c r="AC873" i="1"/>
  <c r="AU872" i="1"/>
  <c r="AT872" i="1"/>
  <c r="AS872" i="1"/>
  <c r="AQ872" i="1"/>
  <c r="AP872" i="1"/>
  <c r="AN872" i="1"/>
  <c r="AM872" i="1"/>
  <c r="AL872" i="1"/>
  <c r="AJ872" i="1"/>
  <c r="AI872" i="1"/>
  <c r="AH872" i="1"/>
  <c r="AG872" i="1"/>
  <c r="AF872" i="1"/>
  <c r="AE872" i="1"/>
  <c r="AD872" i="1"/>
  <c r="AC872" i="1"/>
  <c r="AU871" i="1"/>
  <c r="AT871" i="1"/>
  <c r="AS871" i="1"/>
  <c r="AR871" i="1"/>
  <c r="AO871" i="1"/>
  <c r="AN871" i="1"/>
  <c r="AM871" i="1"/>
  <c r="AP871" i="1" s="1"/>
  <c r="AL871" i="1"/>
  <c r="AJ871" i="1"/>
  <c r="AI871" i="1"/>
  <c r="AH871" i="1"/>
  <c r="AG871" i="1"/>
  <c r="AF871" i="1"/>
  <c r="AE871" i="1"/>
  <c r="AD871" i="1"/>
  <c r="AC871" i="1"/>
  <c r="AU870" i="1"/>
  <c r="AT870" i="1"/>
  <c r="AS870" i="1"/>
  <c r="AQ870" i="1"/>
  <c r="AP870" i="1"/>
  <c r="AN870" i="1"/>
  <c r="AM870" i="1"/>
  <c r="AL870" i="1"/>
  <c r="AJ870" i="1"/>
  <c r="AI870" i="1"/>
  <c r="AH870" i="1"/>
  <c r="AG870" i="1"/>
  <c r="AF870" i="1"/>
  <c r="AE870" i="1"/>
  <c r="AD870" i="1"/>
  <c r="AC870" i="1"/>
  <c r="AU869" i="1"/>
  <c r="AT869" i="1"/>
  <c r="AS869" i="1"/>
  <c r="AR869" i="1"/>
  <c r="AO869" i="1"/>
  <c r="AN869" i="1"/>
  <c r="AM869" i="1"/>
  <c r="AP869" i="1" s="1"/>
  <c r="AL869" i="1"/>
  <c r="AJ869" i="1"/>
  <c r="AI869" i="1"/>
  <c r="AH869" i="1"/>
  <c r="AG869" i="1"/>
  <c r="AF869" i="1"/>
  <c r="AE869" i="1"/>
  <c r="AD869" i="1"/>
  <c r="AC869" i="1"/>
  <c r="AU868" i="1"/>
  <c r="AT868" i="1"/>
  <c r="AS868" i="1"/>
  <c r="AQ868" i="1"/>
  <c r="AP868" i="1"/>
  <c r="AN868" i="1"/>
  <c r="AM868" i="1"/>
  <c r="AL868" i="1"/>
  <c r="AJ868" i="1"/>
  <c r="AI868" i="1"/>
  <c r="AH868" i="1"/>
  <c r="AG868" i="1"/>
  <c r="AF868" i="1"/>
  <c r="AE868" i="1"/>
  <c r="AD868" i="1"/>
  <c r="AC868" i="1"/>
  <c r="AU867" i="1"/>
  <c r="AT867" i="1"/>
  <c r="AS867" i="1"/>
  <c r="AR867" i="1"/>
  <c r="AO867" i="1"/>
  <c r="AN867" i="1"/>
  <c r="AM867" i="1"/>
  <c r="AP867" i="1" s="1"/>
  <c r="AL867" i="1"/>
  <c r="AJ867" i="1"/>
  <c r="AI867" i="1"/>
  <c r="AH867" i="1"/>
  <c r="AG867" i="1"/>
  <c r="AF867" i="1"/>
  <c r="AE867" i="1"/>
  <c r="AD867" i="1"/>
  <c r="AC867" i="1"/>
  <c r="AU866" i="1"/>
  <c r="AT866" i="1"/>
  <c r="AS866" i="1"/>
  <c r="AQ866" i="1"/>
  <c r="AP866" i="1"/>
  <c r="AN866" i="1"/>
  <c r="AM866" i="1"/>
  <c r="AL866" i="1"/>
  <c r="AJ866" i="1"/>
  <c r="AI866" i="1"/>
  <c r="AH866" i="1"/>
  <c r="AG866" i="1"/>
  <c r="AF866" i="1"/>
  <c r="AE866" i="1"/>
  <c r="AD866" i="1"/>
  <c r="AC866" i="1"/>
  <c r="AU865" i="1"/>
  <c r="AT865" i="1"/>
  <c r="AS865" i="1"/>
  <c r="AR865" i="1"/>
  <c r="AO865" i="1"/>
  <c r="AN865" i="1"/>
  <c r="AM865" i="1"/>
  <c r="AP865" i="1" s="1"/>
  <c r="AL865" i="1"/>
  <c r="AJ865" i="1"/>
  <c r="AI865" i="1"/>
  <c r="AH865" i="1"/>
  <c r="AG865" i="1"/>
  <c r="AF865" i="1"/>
  <c r="AE865" i="1"/>
  <c r="AD865" i="1"/>
  <c r="AC865" i="1"/>
  <c r="AU864" i="1"/>
  <c r="AT864" i="1"/>
  <c r="AS864" i="1"/>
  <c r="AQ864" i="1"/>
  <c r="AP864" i="1"/>
  <c r="AN864" i="1"/>
  <c r="AM864" i="1"/>
  <c r="AL864" i="1"/>
  <c r="AJ864" i="1"/>
  <c r="AI864" i="1"/>
  <c r="AH864" i="1"/>
  <c r="AG864" i="1"/>
  <c r="AF864" i="1"/>
  <c r="AE864" i="1"/>
  <c r="AD864" i="1"/>
  <c r="AC864" i="1"/>
  <c r="AU863" i="1"/>
  <c r="AT863" i="1"/>
  <c r="AS863" i="1"/>
  <c r="AR863" i="1"/>
  <c r="AO863" i="1"/>
  <c r="AN863" i="1"/>
  <c r="AM863" i="1"/>
  <c r="AP863" i="1" s="1"/>
  <c r="AL863" i="1"/>
  <c r="AJ863" i="1"/>
  <c r="AI863" i="1"/>
  <c r="AH863" i="1"/>
  <c r="AG863" i="1"/>
  <c r="AF863" i="1"/>
  <c r="AE863" i="1"/>
  <c r="AD863" i="1"/>
  <c r="AC863" i="1"/>
  <c r="AU862" i="1"/>
  <c r="AT862" i="1"/>
  <c r="AS862" i="1"/>
  <c r="AQ862" i="1"/>
  <c r="AP862" i="1"/>
  <c r="AN862" i="1"/>
  <c r="AM862" i="1"/>
  <c r="AL862" i="1"/>
  <c r="AJ862" i="1"/>
  <c r="AI862" i="1"/>
  <c r="AH862" i="1"/>
  <c r="AG862" i="1"/>
  <c r="AF862" i="1"/>
  <c r="AE862" i="1"/>
  <c r="AD862" i="1"/>
  <c r="AC862" i="1"/>
  <c r="AU861" i="1"/>
  <c r="AT861" i="1"/>
  <c r="AS861" i="1"/>
  <c r="AR861" i="1"/>
  <c r="AO861" i="1"/>
  <c r="AN861" i="1"/>
  <c r="AM861" i="1"/>
  <c r="AP861" i="1" s="1"/>
  <c r="AL861" i="1"/>
  <c r="AJ861" i="1"/>
  <c r="AI861" i="1"/>
  <c r="AH861" i="1"/>
  <c r="AG861" i="1"/>
  <c r="AF861" i="1"/>
  <c r="AE861" i="1"/>
  <c r="AD861" i="1"/>
  <c r="AC861" i="1"/>
  <c r="AU860" i="1"/>
  <c r="AT860" i="1"/>
  <c r="AS860" i="1"/>
  <c r="AQ860" i="1"/>
  <c r="AN860" i="1"/>
  <c r="AM860" i="1"/>
  <c r="AP860" i="1" s="1"/>
  <c r="AL860" i="1"/>
  <c r="AJ860" i="1"/>
  <c r="AI860" i="1"/>
  <c r="AH860" i="1"/>
  <c r="AG860" i="1"/>
  <c r="AF860" i="1"/>
  <c r="AE860" i="1"/>
  <c r="AD860" i="1"/>
  <c r="AC860" i="1"/>
  <c r="AU859" i="1"/>
  <c r="AT859" i="1"/>
  <c r="AS859" i="1"/>
  <c r="AR859" i="1"/>
  <c r="AO859" i="1"/>
  <c r="AN859" i="1"/>
  <c r="AM859" i="1"/>
  <c r="AP859" i="1" s="1"/>
  <c r="AL859" i="1"/>
  <c r="AJ859" i="1"/>
  <c r="AI859" i="1"/>
  <c r="AH859" i="1"/>
  <c r="AG859" i="1"/>
  <c r="AF859" i="1"/>
  <c r="AE859" i="1"/>
  <c r="AD859" i="1"/>
  <c r="AC859" i="1"/>
  <c r="AU858" i="1"/>
  <c r="AT858" i="1"/>
  <c r="AS858" i="1"/>
  <c r="AQ858" i="1"/>
  <c r="AN858" i="1"/>
  <c r="AM858" i="1"/>
  <c r="AP858" i="1" s="1"/>
  <c r="AL858" i="1"/>
  <c r="AJ858" i="1"/>
  <c r="AI858" i="1"/>
  <c r="AH858" i="1"/>
  <c r="AG858" i="1"/>
  <c r="AF858" i="1"/>
  <c r="AE858" i="1"/>
  <c r="AD858" i="1"/>
  <c r="AC858" i="1"/>
  <c r="AU857" i="1"/>
  <c r="AT857" i="1"/>
  <c r="AS857" i="1"/>
  <c r="AR857" i="1"/>
  <c r="AO857" i="1"/>
  <c r="AN857" i="1"/>
  <c r="AM857" i="1"/>
  <c r="AP857" i="1" s="1"/>
  <c r="AL857" i="1"/>
  <c r="AJ857" i="1"/>
  <c r="AI857" i="1"/>
  <c r="AH857" i="1"/>
  <c r="AG857" i="1"/>
  <c r="AF857" i="1"/>
  <c r="AE857" i="1"/>
  <c r="AD857" i="1"/>
  <c r="AC857" i="1"/>
  <c r="AU856" i="1"/>
  <c r="AT856" i="1"/>
  <c r="AS856" i="1"/>
  <c r="AQ856" i="1"/>
  <c r="AN856" i="1"/>
  <c r="AM856" i="1"/>
  <c r="AP856" i="1" s="1"/>
  <c r="AL856" i="1"/>
  <c r="AJ856" i="1"/>
  <c r="AI856" i="1"/>
  <c r="AH856" i="1"/>
  <c r="AG856" i="1"/>
  <c r="AF856" i="1"/>
  <c r="AE856" i="1"/>
  <c r="AD856" i="1"/>
  <c r="AC856" i="1"/>
  <c r="AU855" i="1"/>
  <c r="AT855" i="1"/>
  <c r="AS855" i="1"/>
  <c r="AR855" i="1"/>
  <c r="AO855" i="1"/>
  <c r="AN855" i="1"/>
  <c r="AM855" i="1"/>
  <c r="AP855" i="1" s="1"/>
  <c r="AL855" i="1"/>
  <c r="AJ855" i="1"/>
  <c r="AI855" i="1"/>
  <c r="AH855" i="1"/>
  <c r="AG855" i="1"/>
  <c r="AF855" i="1"/>
  <c r="AE855" i="1"/>
  <c r="AD855" i="1"/>
  <c r="AC855" i="1"/>
  <c r="AU854" i="1"/>
  <c r="AT854" i="1"/>
  <c r="AS854" i="1"/>
  <c r="AQ854" i="1"/>
  <c r="AN854" i="1"/>
  <c r="AM854" i="1"/>
  <c r="AP854" i="1" s="1"/>
  <c r="AL854" i="1"/>
  <c r="AJ854" i="1"/>
  <c r="AI854" i="1"/>
  <c r="AH854" i="1"/>
  <c r="AG854" i="1"/>
  <c r="AF854" i="1"/>
  <c r="AE854" i="1"/>
  <c r="AD854" i="1"/>
  <c r="AC854" i="1"/>
  <c r="AU853" i="1"/>
  <c r="AT853" i="1"/>
  <c r="AS853" i="1"/>
  <c r="AR853" i="1"/>
  <c r="AO853" i="1"/>
  <c r="AN853" i="1"/>
  <c r="AM853" i="1"/>
  <c r="AP853" i="1" s="1"/>
  <c r="AL853" i="1"/>
  <c r="AJ853" i="1"/>
  <c r="AI853" i="1"/>
  <c r="AH853" i="1"/>
  <c r="AG853" i="1"/>
  <c r="AF853" i="1"/>
  <c r="AE853" i="1"/>
  <c r="AD853" i="1"/>
  <c r="AC853" i="1"/>
  <c r="AU852" i="1"/>
  <c r="AT852" i="1"/>
  <c r="AS852" i="1"/>
  <c r="AQ852" i="1"/>
  <c r="AN852" i="1"/>
  <c r="AM852" i="1"/>
  <c r="AP852" i="1" s="1"/>
  <c r="AL852" i="1"/>
  <c r="AJ852" i="1"/>
  <c r="AI852" i="1"/>
  <c r="AH852" i="1"/>
  <c r="AG852" i="1"/>
  <c r="AF852" i="1"/>
  <c r="AE852" i="1"/>
  <c r="AD852" i="1"/>
  <c r="AC852" i="1"/>
  <c r="AU851" i="1"/>
  <c r="AT851" i="1"/>
  <c r="AS851" i="1"/>
  <c r="AR851" i="1"/>
  <c r="AO851" i="1"/>
  <c r="AN851" i="1"/>
  <c r="AM851" i="1"/>
  <c r="AP851" i="1" s="1"/>
  <c r="AL851" i="1"/>
  <c r="AJ851" i="1"/>
  <c r="AI851" i="1"/>
  <c r="AH851" i="1"/>
  <c r="AG851" i="1"/>
  <c r="AF851" i="1"/>
  <c r="AE851" i="1"/>
  <c r="AD851" i="1"/>
  <c r="AC851" i="1"/>
  <c r="AU850" i="1"/>
  <c r="AT850" i="1"/>
  <c r="AS850" i="1"/>
  <c r="AQ850" i="1"/>
  <c r="AN850" i="1"/>
  <c r="AM850" i="1"/>
  <c r="AP850" i="1" s="1"/>
  <c r="AL850" i="1"/>
  <c r="AJ850" i="1"/>
  <c r="AI850" i="1"/>
  <c r="AH850" i="1"/>
  <c r="AG850" i="1"/>
  <c r="AF850" i="1"/>
  <c r="AE850" i="1"/>
  <c r="AD850" i="1"/>
  <c r="AC850" i="1"/>
  <c r="AU849" i="1"/>
  <c r="AT849" i="1"/>
  <c r="AS849" i="1"/>
  <c r="AR849" i="1"/>
  <c r="AO849" i="1"/>
  <c r="AN849" i="1"/>
  <c r="AM849" i="1"/>
  <c r="AP849" i="1" s="1"/>
  <c r="AL849" i="1"/>
  <c r="AJ849" i="1"/>
  <c r="AI849" i="1"/>
  <c r="AH849" i="1"/>
  <c r="AG849" i="1"/>
  <c r="AF849" i="1"/>
  <c r="AE849" i="1"/>
  <c r="AD849" i="1"/>
  <c r="AC849" i="1"/>
  <c r="AU848" i="1"/>
  <c r="AT848" i="1"/>
  <c r="AS848" i="1"/>
  <c r="AQ848" i="1"/>
  <c r="AN848" i="1"/>
  <c r="AM848" i="1"/>
  <c r="AP848" i="1" s="1"/>
  <c r="AL848" i="1"/>
  <c r="AJ848" i="1"/>
  <c r="AI848" i="1"/>
  <c r="AH848" i="1"/>
  <c r="AG848" i="1"/>
  <c r="AF848" i="1"/>
  <c r="AE848" i="1"/>
  <c r="AD848" i="1"/>
  <c r="AC848" i="1"/>
  <c r="AU847" i="1"/>
  <c r="AT847" i="1"/>
  <c r="AS847" i="1"/>
  <c r="AR847" i="1"/>
  <c r="AO847" i="1"/>
  <c r="AN847" i="1"/>
  <c r="AM847" i="1"/>
  <c r="AP847" i="1" s="1"/>
  <c r="AL847" i="1"/>
  <c r="AJ847" i="1"/>
  <c r="AI847" i="1"/>
  <c r="AH847" i="1"/>
  <c r="AG847" i="1"/>
  <c r="AF847" i="1"/>
  <c r="AE847" i="1"/>
  <c r="AD847" i="1"/>
  <c r="AC847" i="1"/>
  <c r="AU846" i="1"/>
  <c r="AT846" i="1"/>
  <c r="AS846" i="1"/>
  <c r="AQ846" i="1"/>
  <c r="AN846" i="1"/>
  <c r="AM846" i="1"/>
  <c r="AP846" i="1" s="1"/>
  <c r="AL846" i="1"/>
  <c r="AJ846" i="1"/>
  <c r="AI846" i="1"/>
  <c r="AH846" i="1"/>
  <c r="AG846" i="1"/>
  <c r="AF846" i="1"/>
  <c r="AE846" i="1"/>
  <c r="AD846" i="1"/>
  <c r="AC846" i="1"/>
  <c r="AU845" i="1"/>
  <c r="AT845" i="1"/>
  <c r="AS845" i="1"/>
  <c r="AR845" i="1"/>
  <c r="AO845" i="1"/>
  <c r="AN845" i="1"/>
  <c r="AM845" i="1"/>
  <c r="AP845" i="1" s="1"/>
  <c r="AL845" i="1"/>
  <c r="AJ845" i="1"/>
  <c r="AI845" i="1"/>
  <c r="AH845" i="1"/>
  <c r="AG845" i="1"/>
  <c r="AF845" i="1"/>
  <c r="AE845" i="1"/>
  <c r="AD845" i="1"/>
  <c r="AC845" i="1"/>
  <c r="AU844" i="1"/>
  <c r="AT844" i="1"/>
  <c r="AS844" i="1"/>
  <c r="AQ844" i="1"/>
  <c r="AN844" i="1"/>
  <c r="AM844" i="1"/>
  <c r="AP844" i="1" s="1"/>
  <c r="AL844" i="1"/>
  <c r="AJ844" i="1"/>
  <c r="AI844" i="1"/>
  <c r="AH844" i="1"/>
  <c r="AG844" i="1"/>
  <c r="AF844" i="1"/>
  <c r="AE844" i="1"/>
  <c r="AD844" i="1"/>
  <c r="AC844" i="1"/>
  <c r="AU843" i="1"/>
  <c r="AT843" i="1"/>
  <c r="AS843" i="1"/>
  <c r="AR843" i="1"/>
  <c r="AO843" i="1"/>
  <c r="AN843" i="1"/>
  <c r="AM843" i="1"/>
  <c r="AP843" i="1" s="1"/>
  <c r="AL843" i="1"/>
  <c r="AJ843" i="1"/>
  <c r="AI843" i="1"/>
  <c r="AH843" i="1"/>
  <c r="AG843" i="1"/>
  <c r="AF843" i="1"/>
  <c r="AE843" i="1"/>
  <c r="AD843" i="1"/>
  <c r="AC843" i="1"/>
  <c r="AU842" i="1"/>
  <c r="AT842" i="1"/>
  <c r="AS842" i="1"/>
  <c r="AQ842" i="1"/>
  <c r="AN842" i="1"/>
  <c r="AM842" i="1"/>
  <c r="AP842" i="1" s="1"/>
  <c r="AL842" i="1"/>
  <c r="AJ842" i="1"/>
  <c r="AI842" i="1"/>
  <c r="AH842" i="1"/>
  <c r="AG842" i="1"/>
  <c r="AF842" i="1"/>
  <c r="AE842" i="1"/>
  <c r="AD842" i="1"/>
  <c r="AC842" i="1"/>
  <c r="AU841" i="1"/>
  <c r="AT841" i="1"/>
  <c r="AS841" i="1"/>
  <c r="AR841" i="1"/>
  <c r="AO841" i="1"/>
  <c r="AN841" i="1"/>
  <c r="AM841" i="1"/>
  <c r="AP841" i="1" s="1"/>
  <c r="AL841" i="1"/>
  <c r="AJ841" i="1"/>
  <c r="AI841" i="1"/>
  <c r="AH841" i="1"/>
  <c r="AG841" i="1"/>
  <c r="AF841" i="1"/>
  <c r="AE841" i="1"/>
  <c r="AD841" i="1"/>
  <c r="AC841" i="1"/>
  <c r="AU840" i="1"/>
  <c r="AT840" i="1"/>
  <c r="AS840" i="1"/>
  <c r="AQ840" i="1"/>
  <c r="AN840" i="1"/>
  <c r="AM840" i="1"/>
  <c r="AP840" i="1" s="1"/>
  <c r="AL840" i="1"/>
  <c r="AJ840" i="1"/>
  <c r="AI840" i="1"/>
  <c r="AH840" i="1"/>
  <c r="AG840" i="1"/>
  <c r="AF840" i="1"/>
  <c r="AE840" i="1"/>
  <c r="AD840" i="1"/>
  <c r="AC840" i="1"/>
  <c r="AU839" i="1"/>
  <c r="AT839" i="1"/>
  <c r="AS839" i="1"/>
  <c r="AR839" i="1"/>
  <c r="AO839" i="1"/>
  <c r="AN839" i="1"/>
  <c r="AM839" i="1"/>
  <c r="AP839" i="1" s="1"/>
  <c r="AL839" i="1"/>
  <c r="AJ839" i="1"/>
  <c r="AI839" i="1"/>
  <c r="AH839" i="1"/>
  <c r="AG839" i="1"/>
  <c r="AF839" i="1"/>
  <c r="AE839" i="1"/>
  <c r="AD839" i="1"/>
  <c r="AC839" i="1"/>
  <c r="AU838" i="1"/>
  <c r="AT838" i="1"/>
  <c r="AS838" i="1"/>
  <c r="AQ838" i="1"/>
  <c r="AN838" i="1"/>
  <c r="AM838" i="1"/>
  <c r="AP838" i="1" s="1"/>
  <c r="AL838" i="1"/>
  <c r="AJ838" i="1"/>
  <c r="AI838" i="1"/>
  <c r="AH838" i="1"/>
  <c r="AG838" i="1"/>
  <c r="AF838" i="1"/>
  <c r="AE838" i="1"/>
  <c r="AD838" i="1"/>
  <c r="AC838" i="1"/>
  <c r="AU837" i="1"/>
  <c r="AT837" i="1"/>
  <c r="AS837" i="1"/>
  <c r="AR837" i="1"/>
  <c r="AO837" i="1"/>
  <c r="AN837" i="1"/>
  <c r="AM837" i="1"/>
  <c r="AP837" i="1" s="1"/>
  <c r="AL837" i="1"/>
  <c r="AJ837" i="1"/>
  <c r="AI837" i="1"/>
  <c r="AH837" i="1"/>
  <c r="AG837" i="1"/>
  <c r="AF837" i="1"/>
  <c r="AE837" i="1"/>
  <c r="AD837" i="1"/>
  <c r="AC837" i="1"/>
  <c r="AU836" i="1"/>
  <c r="AT836" i="1"/>
  <c r="AS836" i="1"/>
  <c r="AQ836" i="1"/>
  <c r="AN836" i="1"/>
  <c r="AM836" i="1"/>
  <c r="AP836" i="1" s="1"/>
  <c r="AL836" i="1"/>
  <c r="AJ836" i="1"/>
  <c r="AI836" i="1"/>
  <c r="AH836" i="1"/>
  <c r="AG836" i="1"/>
  <c r="AF836" i="1"/>
  <c r="AE836" i="1"/>
  <c r="AD836" i="1"/>
  <c r="AC836" i="1"/>
  <c r="AU835" i="1"/>
  <c r="AT835" i="1"/>
  <c r="AS835" i="1"/>
  <c r="AR835" i="1"/>
  <c r="AO835" i="1"/>
  <c r="AN835" i="1"/>
  <c r="AM835" i="1"/>
  <c r="AP835" i="1" s="1"/>
  <c r="AL835" i="1"/>
  <c r="AJ835" i="1"/>
  <c r="AI835" i="1"/>
  <c r="AH835" i="1"/>
  <c r="AG835" i="1"/>
  <c r="AF835" i="1"/>
  <c r="AE835" i="1"/>
  <c r="AD835" i="1"/>
  <c r="AC835" i="1"/>
  <c r="AU834" i="1"/>
  <c r="AT834" i="1"/>
  <c r="AS834" i="1"/>
  <c r="AQ834" i="1"/>
  <c r="AN834" i="1"/>
  <c r="AM834" i="1"/>
  <c r="AP834" i="1" s="1"/>
  <c r="AL834" i="1"/>
  <c r="AJ834" i="1"/>
  <c r="AI834" i="1"/>
  <c r="AH834" i="1"/>
  <c r="AG834" i="1"/>
  <c r="AF834" i="1"/>
  <c r="AE834" i="1"/>
  <c r="AD834" i="1"/>
  <c r="AC834" i="1"/>
  <c r="AU833" i="1"/>
  <c r="AT833" i="1"/>
  <c r="AS833" i="1"/>
  <c r="AR833" i="1"/>
  <c r="AO833" i="1"/>
  <c r="AN833" i="1"/>
  <c r="AM833" i="1"/>
  <c r="AP833" i="1" s="1"/>
  <c r="AL833" i="1"/>
  <c r="AJ833" i="1"/>
  <c r="AI833" i="1"/>
  <c r="AH833" i="1"/>
  <c r="AG833" i="1"/>
  <c r="AF833" i="1"/>
  <c r="AE833" i="1"/>
  <c r="AD833" i="1"/>
  <c r="AC833" i="1"/>
  <c r="AU832" i="1"/>
  <c r="AT832" i="1"/>
  <c r="AS832" i="1"/>
  <c r="AQ832" i="1"/>
  <c r="AN832" i="1"/>
  <c r="AM832" i="1"/>
  <c r="AP832" i="1" s="1"/>
  <c r="AL832" i="1"/>
  <c r="AJ832" i="1"/>
  <c r="AI832" i="1"/>
  <c r="AH832" i="1"/>
  <c r="AG832" i="1"/>
  <c r="AF832" i="1"/>
  <c r="AE832" i="1"/>
  <c r="AD832" i="1"/>
  <c r="AC832" i="1"/>
  <c r="AU831" i="1"/>
  <c r="AT831" i="1"/>
  <c r="AS831" i="1"/>
  <c r="AR831" i="1"/>
  <c r="AO831" i="1"/>
  <c r="AN831" i="1"/>
  <c r="AM831" i="1"/>
  <c r="AP831" i="1" s="1"/>
  <c r="AL831" i="1"/>
  <c r="AJ831" i="1"/>
  <c r="AI831" i="1"/>
  <c r="AH831" i="1"/>
  <c r="AG831" i="1"/>
  <c r="AF831" i="1"/>
  <c r="AE831" i="1"/>
  <c r="AD831" i="1"/>
  <c r="AC831" i="1"/>
  <c r="AU830" i="1"/>
  <c r="AT830" i="1"/>
  <c r="AS830" i="1"/>
  <c r="AQ830" i="1"/>
  <c r="AN830" i="1"/>
  <c r="AM830" i="1"/>
  <c r="AP830" i="1" s="1"/>
  <c r="AL830" i="1"/>
  <c r="AJ830" i="1"/>
  <c r="AI830" i="1"/>
  <c r="AH830" i="1"/>
  <c r="AG830" i="1"/>
  <c r="AF830" i="1"/>
  <c r="AE830" i="1"/>
  <c r="AD830" i="1"/>
  <c r="AC830" i="1"/>
  <c r="AU829" i="1"/>
  <c r="AT829" i="1"/>
  <c r="AS829" i="1"/>
  <c r="AR829" i="1"/>
  <c r="AO829" i="1"/>
  <c r="AN829" i="1"/>
  <c r="AM829" i="1"/>
  <c r="AP829" i="1" s="1"/>
  <c r="AL829" i="1"/>
  <c r="AJ829" i="1"/>
  <c r="AI829" i="1"/>
  <c r="AH829" i="1"/>
  <c r="AG829" i="1"/>
  <c r="AF829" i="1"/>
  <c r="AE829" i="1"/>
  <c r="AD829" i="1"/>
  <c r="AC829" i="1"/>
  <c r="AU828" i="1"/>
  <c r="AT828" i="1"/>
  <c r="AS828" i="1"/>
  <c r="AQ828" i="1"/>
  <c r="AN828" i="1"/>
  <c r="AM828" i="1"/>
  <c r="AP828" i="1" s="1"/>
  <c r="AL828" i="1"/>
  <c r="AJ828" i="1"/>
  <c r="AI828" i="1"/>
  <c r="AH828" i="1"/>
  <c r="AG828" i="1"/>
  <c r="AF828" i="1"/>
  <c r="AE828" i="1"/>
  <c r="AD828" i="1"/>
  <c r="AC828" i="1"/>
  <c r="AU827" i="1"/>
  <c r="AT827" i="1"/>
  <c r="AS827" i="1"/>
  <c r="AR827" i="1"/>
  <c r="AO827" i="1"/>
  <c r="AN827" i="1"/>
  <c r="AM827" i="1"/>
  <c r="AP827" i="1" s="1"/>
  <c r="AL827" i="1"/>
  <c r="AJ827" i="1"/>
  <c r="AI827" i="1"/>
  <c r="AH827" i="1"/>
  <c r="AG827" i="1"/>
  <c r="AF827" i="1"/>
  <c r="AE827" i="1"/>
  <c r="AD827" i="1"/>
  <c r="AC827" i="1"/>
  <c r="AU826" i="1"/>
  <c r="AT826" i="1"/>
  <c r="AS826" i="1"/>
  <c r="AQ826" i="1"/>
  <c r="AN826" i="1"/>
  <c r="AM826" i="1"/>
  <c r="AP826" i="1" s="1"/>
  <c r="AL826" i="1"/>
  <c r="AJ826" i="1"/>
  <c r="AI826" i="1"/>
  <c r="AH826" i="1"/>
  <c r="AG826" i="1"/>
  <c r="AF826" i="1"/>
  <c r="AE826" i="1"/>
  <c r="AD826" i="1"/>
  <c r="AC826" i="1"/>
  <c r="AU825" i="1"/>
  <c r="AT825" i="1"/>
  <c r="AS825" i="1"/>
  <c r="AR825" i="1"/>
  <c r="AO825" i="1"/>
  <c r="AN825" i="1"/>
  <c r="AM825" i="1"/>
  <c r="AP825" i="1" s="1"/>
  <c r="AL825" i="1"/>
  <c r="AJ825" i="1"/>
  <c r="AI825" i="1"/>
  <c r="AH825" i="1"/>
  <c r="AG825" i="1"/>
  <c r="AF825" i="1"/>
  <c r="AE825" i="1"/>
  <c r="AD825" i="1"/>
  <c r="AC825" i="1"/>
  <c r="AU824" i="1"/>
  <c r="AT824" i="1"/>
  <c r="AS824" i="1"/>
  <c r="AQ824" i="1"/>
  <c r="AN824" i="1"/>
  <c r="AM824" i="1"/>
  <c r="AP824" i="1" s="1"/>
  <c r="AL824" i="1"/>
  <c r="AJ824" i="1"/>
  <c r="AI824" i="1"/>
  <c r="AH824" i="1"/>
  <c r="AG824" i="1"/>
  <c r="AF824" i="1"/>
  <c r="AE824" i="1"/>
  <c r="AD824" i="1"/>
  <c r="AC824" i="1"/>
  <c r="AU823" i="1"/>
  <c r="AT823" i="1"/>
  <c r="AS823" i="1"/>
  <c r="AR823" i="1"/>
  <c r="AO823" i="1"/>
  <c r="AN823" i="1"/>
  <c r="AM823" i="1"/>
  <c r="AP823" i="1" s="1"/>
  <c r="AL823" i="1"/>
  <c r="AJ823" i="1"/>
  <c r="AI823" i="1"/>
  <c r="AH823" i="1"/>
  <c r="AG823" i="1"/>
  <c r="AF823" i="1"/>
  <c r="AE823" i="1"/>
  <c r="AD823" i="1"/>
  <c r="AC823" i="1"/>
  <c r="AU822" i="1"/>
  <c r="AT822" i="1"/>
  <c r="AS822" i="1"/>
  <c r="AQ822" i="1"/>
  <c r="AN822" i="1"/>
  <c r="AM822" i="1"/>
  <c r="AP822" i="1" s="1"/>
  <c r="AL822" i="1"/>
  <c r="AJ822" i="1"/>
  <c r="AI822" i="1"/>
  <c r="AH822" i="1"/>
  <c r="AG822" i="1"/>
  <c r="AF822" i="1"/>
  <c r="AE822" i="1"/>
  <c r="AD822" i="1"/>
  <c r="AC822" i="1"/>
  <c r="AU821" i="1"/>
  <c r="AT821" i="1"/>
  <c r="AS821" i="1"/>
  <c r="AR821" i="1"/>
  <c r="AO821" i="1"/>
  <c r="AN821" i="1"/>
  <c r="AM821" i="1"/>
  <c r="AP821" i="1" s="1"/>
  <c r="AL821" i="1"/>
  <c r="AJ821" i="1"/>
  <c r="AI821" i="1"/>
  <c r="AH821" i="1"/>
  <c r="AG821" i="1"/>
  <c r="AF821" i="1"/>
  <c r="AE821" i="1"/>
  <c r="AD821" i="1"/>
  <c r="AC821" i="1"/>
  <c r="AU820" i="1"/>
  <c r="AT820" i="1"/>
  <c r="AS820" i="1"/>
  <c r="AQ820" i="1"/>
  <c r="AN820" i="1"/>
  <c r="AM820" i="1"/>
  <c r="AP820" i="1" s="1"/>
  <c r="AL820" i="1"/>
  <c r="AJ820" i="1"/>
  <c r="AI820" i="1"/>
  <c r="AH820" i="1"/>
  <c r="AG820" i="1"/>
  <c r="AF820" i="1"/>
  <c r="AE820" i="1"/>
  <c r="AD820" i="1"/>
  <c r="AC820" i="1"/>
  <c r="AU819" i="1"/>
  <c r="AT819" i="1"/>
  <c r="AS819" i="1"/>
  <c r="AR819" i="1"/>
  <c r="AO819" i="1"/>
  <c r="AN819" i="1"/>
  <c r="AM819" i="1"/>
  <c r="AP819" i="1" s="1"/>
  <c r="AL819" i="1"/>
  <c r="AJ819" i="1"/>
  <c r="AI819" i="1"/>
  <c r="AH819" i="1"/>
  <c r="AG819" i="1"/>
  <c r="AF819" i="1"/>
  <c r="AE819" i="1"/>
  <c r="AD819" i="1"/>
  <c r="AC819" i="1"/>
  <c r="AU818" i="1"/>
  <c r="AT818" i="1"/>
  <c r="AS818" i="1"/>
  <c r="AQ818" i="1"/>
  <c r="AN818" i="1"/>
  <c r="AM818" i="1"/>
  <c r="AP818" i="1" s="1"/>
  <c r="AL818" i="1"/>
  <c r="AJ818" i="1"/>
  <c r="AI818" i="1"/>
  <c r="AH818" i="1"/>
  <c r="AG818" i="1"/>
  <c r="AF818" i="1"/>
  <c r="AE818" i="1"/>
  <c r="AD818" i="1"/>
  <c r="AC818" i="1"/>
  <c r="AU817" i="1"/>
  <c r="AT817" i="1"/>
  <c r="AS817" i="1"/>
  <c r="AR817" i="1"/>
  <c r="AO817" i="1"/>
  <c r="AN817" i="1"/>
  <c r="AM817" i="1"/>
  <c r="AP817" i="1" s="1"/>
  <c r="AL817" i="1"/>
  <c r="AJ817" i="1"/>
  <c r="AI817" i="1"/>
  <c r="AH817" i="1"/>
  <c r="AG817" i="1"/>
  <c r="AF817" i="1"/>
  <c r="AE817" i="1"/>
  <c r="AD817" i="1"/>
  <c r="AC817" i="1"/>
  <c r="AU816" i="1"/>
  <c r="AT816" i="1"/>
  <c r="AS816" i="1"/>
  <c r="AQ816" i="1"/>
  <c r="AN816" i="1"/>
  <c r="AM816" i="1"/>
  <c r="AP816" i="1" s="1"/>
  <c r="AL816" i="1"/>
  <c r="AJ816" i="1"/>
  <c r="AI816" i="1"/>
  <c r="AH816" i="1"/>
  <c r="AG816" i="1"/>
  <c r="AF816" i="1"/>
  <c r="AE816" i="1"/>
  <c r="AD816" i="1"/>
  <c r="AC816" i="1"/>
  <c r="AU815" i="1"/>
  <c r="AT815" i="1"/>
  <c r="AS815" i="1"/>
  <c r="AR815" i="1"/>
  <c r="AO815" i="1"/>
  <c r="AN815" i="1"/>
  <c r="AM815" i="1"/>
  <c r="AP815" i="1" s="1"/>
  <c r="AL815" i="1"/>
  <c r="AJ815" i="1"/>
  <c r="AI815" i="1"/>
  <c r="AH815" i="1"/>
  <c r="AG815" i="1"/>
  <c r="AF815" i="1"/>
  <c r="AE815" i="1"/>
  <c r="AD815" i="1"/>
  <c r="AC815" i="1"/>
  <c r="AU814" i="1"/>
  <c r="AT814" i="1"/>
  <c r="AS814" i="1"/>
  <c r="AQ814" i="1"/>
  <c r="AN814" i="1"/>
  <c r="AM814" i="1"/>
  <c r="AP814" i="1" s="1"/>
  <c r="AL814" i="1"/>
  <c r="AJ814" i="1"/>
  <c r="AI814" i="1"/>
  <c r="AH814" i="1"/>
  <c r="AG814" i="1"/>
  <c r="AF814" i="1"/>
  <c r="AE814" i="1"/>
  <c r="AD814" i="1"/>
  <c r="AC814" i="1"/>
  <c r="AU813" i="1"/>
  <c r="AT813" i="1"/>
  <c r="AS813" i="1"/>
  <c r="AR813" i="1"/>
  <c r="AO813" i="1"/>
  <c r="AN813" i="1"/>
  <c r="AM813" i="1"/>
  <c r="AP813" i="1" s="1"/>
  <c r="AL813" i="1"/>
  <c r="AJ813" i="1"/>
  <c r="AI813" i="1"/>
  <c r="AH813" i="1"/>
  <c r="AG813" i="1"/>
  <c r="AF813" i="1"/>
  <c r="AE813" i="1"/>
  <c r="AD813" i="1"/>
  <c r="AC813" i="1"/>
  <c r="AU812" i="1"/>
  <c r="AT812" i="1"/>
  <c r="AS812" i="1"/>
  <c r="AQ812" i="1"/>
  <c r="AN812" i="1"/>
  <c r="AM812" i="1"/>
  <c r="AP812" i="1" s="1"/>
  <c r="AL812" i="1"/>
  <c r="AJ812" i="1"/>
  <c r="AI812" i="1"/>
  <c r="AH812" i="1"/>
  <c r="AG812" i="1"/>
  <c r="AF812" i="1"/>
  <c r="AE812" i="1"/>
  <c r="AD812" i="1"/>
  <c r="AC812" i="1"/>
  <c r="AU811" i="1"/>
  <c r="AT811" i="1"/>
  <c r="AS811" i="1"/>
  <c r="AR811" i="1"/>
  <c r="AO811" i="1"/>
  <c r="AN811" i="1"/>
  <c r="AM811" i="1"/>
  <c r="AP811" i="1" s="1"/>
  <c r="AL811" i="1"/>
  <c r="AJ811" i="1"/>
  <c r="AI811" i="1"/>
  <c r="AH811" i="1"/>
  <c r="AG811" i="1"/>
  <c r="AF811" i="1"/>
  <c r="AE811" i="1"/>
  <c r="AD811" i="1"/>
  <c r="AC811" i="1"/>
  <c r="AU810" i="1"/>
  <c r="AT810" i="1"/>
  <c r="AS810" i="1"/>
  <c r="AQ810" i="1"/>
  <c r="AN810" i="1"/>
  <c r="AM810" i="1"/>
  <c r="AP810" i="1" s="1"/>
  <c r="AL810" i="1"/>
  <c r="AJ810" i="1"/>
  <c r="AI810" i="1"/>
  <c r="AH810" i="1"/>
  <c r="AG810" i="1"/>
  <c r="AF810" i="1"/>
  <c r="AE810" i="1"/>
  <c r="AD810" i="1"/>
  <c r="AC810" i="1"/>
  <c r="AU809" i="1"/>
  <c r="AT809" i="1"/>
  <c r="AS809" i="1"/>
  <c r="AR809" i="1"/>
  <c r="AO809" i="1"/>
  <c r="AN809" i="1"/>
  <c r="AM809" i="1"/>
  <c r="AP809" i="1" s="1"/>
  <c r="AL809" i="1"/>
  <c r="AJ809" i="1"/>
  <c r="AI809" i="1"/>
  <c r="AH809" i="1"/>
  <c r="AG809" i="1"/>
  <c r="AF809" i="1"/>
  <c r="AE809" i="1"/>
  <c r="AD809" i="1"/>
  <c r="AC809" i="1"/>
  <c r="AU808" i="1"/>
  <c r="AT808" i="1"/>
  <c r="AS808" i="1"/>
  <c r="AQ808" i="1"/>
  <c r="AN808" i="1"/>
  <c r="AM808" i="1"/>
  <c r="AP808" i="1" s="1"/>
  <c r="AL808" i="1"/>
  <c r="AJ808" i="1"/>
  <c r="AI808" i="1"/>
  <c r="AH808" i="1"/>
  <c r="AG808" i="1"/>
  <c r="AF808" i="1"/>
  <c r="AE808" i="1"/>
  <c r="AD808" i="1"/>
  <c r="AC808" i="1"/>
  <c r="AU807" i="1"/>
  <c r="AT807" i="1"/>
  <c r="AS807" i="1"/>
  <c r="AR807" i="1"/>
  <c r="AO807" i="1"/>
  <c r="AN807" i="1"/>
  <c r="AM807" i="1"/>
  <c r="AP807" i="1" s="1"/>
  <c r="AL807" i="1"/>
  <c r="AJ807" i="1"/>
  <c r="AI807" i="1"/>
  <c r="AH807" i="1"/>
  <c r="AG807" i="1"/>
  <c r="AF807" i="1"/>
  <c r="AE807" i="1"/>
  <c r="AD807" i="1"/>
  <c r="AC807" i="1"/>
  <c r="AU806" i="1"/>
  <c r="AT806" i="1"/>
  <c r="AS806" i="1"/>
  <c r="AQ806" i="1"/>
  <c r="AN806" i="1"/>
  <c r="AM806" i="1"/>
  <c r="AP806" i="1" s="1"/>
  <c r="AL806" i="1"/>
  <c r="AJ806" i="1"/>
  <c r="AI806" i="1"/>
  <c r="AH806" i="1"/>
  <c r="AG806" i="1"/>
  <c r="AF806" i="1"/>
  <c r="AE806" i="1"/>
  <c r="AD806" i="1"/>
  <c r="AC806" i="1"/>
  <c r="AU805" i="1"/>
  <c r="AT805" i="1"/>
  <c r="AS805" i="1"/>
  <c r="AR805" i="1"/>
  <c r="AO805" i="1"/>
  <c r="AN805" i="1"/>
  <c r="AM805" i="1"/>
  <c r="AP805" i="1" s="1"/>
  <c r="AL805" i="1"/>
  <c r="AJ805" i="1"/>
  <c r="AI805" i="1"/>
  <c r="AH805" i="1"/>
  <c r="AG805" i="1"/>
  <c r="AF805" i="1"/>
  <c r="AE805" i="1"/>
  <c r="AD805" i="1"/>
  <c r="AC805" i="1"/>
  <c r="AU804" i="1"/>
  <c r="AT804" i="1"/>
  <c r="AS804" i="1"/>
  <c r="AQ804" i="1"/>
  <c r="AN804" i="1"/>
  <c r="AM804" i="1"/>
  <c r="AP804" i="1" s="1"/>
  <c r="AL804" i="1"/>
  <c r="AJ804" i="1"/>
  <c r="AI804" i="1"/>
  <c r="AH804" i="1"/>
  <c r="AG804" i="1"/>
  <c r="AF804" i="1"/>
  <c r="AE804" i="1"/>
  <c r="AD804" i="1"/>
  <c r="AC804" i="1"/>
  <c r="AU803" i="1"/>
  <c r="AT803" i="1"/>
  <c r="AS803" i="1"/>
  <c r="AR803" i="1"/>
  <c r="AO803" i="1"/>
  <c r="AN803" i="1"/>
  <c r="AM803" i="1"/>
  <c r="AP803" i="1" s="1"/>
  <c r="AL803" i="1"/>
  <c r="AJ803" i="1"/>
  <c r="AI803" i="1"/>
  <c r="AH803" i="1"/>
  <c r="AG803" i="1"/>
  <c r="AF803" i="1"/>
  <c r="AE803" i="1"/>
  <c r="AD803" i="1"/>
  <c r="AC803" i="1"/>
  <c r="AU802" i="1"/>
  <c r="AT802" i="1"/>
  <c r="AS802" i="1"/>
  <c r="AQ802" i="1"/>
  <c r="AN802" i="1"/>
  <c r="AM802" i="1"/>
  <c r="AP802" i="1" s="1"/>
  <c r="AL802" i="1"/>
  <c r="AJ802" i="1"/>
  <c r="AI802" i="1"/>
  <c r="AH802" i="1"/>
  <c r="AG802" i="1"/>
  <c r="AF802" i="1"/>
  <c r="AE802" i="1"/>
  <c r="AD802" i="1"/>
  <c r="AC802" i="1"/>
  <c r="AU801" i="1"/>
  <c r="AT801" i="1"/>
  <c r="AS801" i="1"/>
  <c r="AR801" i="1"/>
  <c r="AO801" i="1"/>
  <c r="AN801" i="1"/>
  <c r="AM801" i="1"/>
  <c r="AP801" i="1" s="1"/>
  <c r="AL801" i="1"/>
  <c r="AJ801" i="1"/>
  <c r="AI801" i="1"/>
  <c r="AH801" i="1"/>
  <c r="AG801" i="1"/>
  <c r="AF801" i="1"/>
  <c r="AE801" i="1"/>
  <c r="AD801" i="1"/>
  <c r="AC801" i="1"/>
  <c r="AU800" i="1"/>
  <c r="AT800" i="1"/>
  <c r="AS800" i="1"/>
  <c r="AQ800" i="1"/>
  <c r="AN800" i="1"/>
  <c r="AM800" i="1"/>
  <c r="AP800" i="1" s="1"/>
  <c r="AL800" i="1"/>
  <c r="AJ800" i="1"/>
  <c r="AI800" i="1"/>
  <c r="AH800" i="1"/>
  <c r="AG800" i="1"/>
  <c r="AF800" i="1"/>
  <c r="AE800" i="1"/>
  <c r="AD800" i="1"/>
  <c r="AC800" i="1"/>
  <c r="AU799" i="1"/>
  <c r="AT799" i="1"/>
  <c r="AS799" i="1"/>
  <c r="AR799" i="1"/>
  <c r="AO799" i="1"/>
  <c r="AN799" i="1"/>
  <c r="AM799" i="1"/>
  <c r="AP799" i="1" s="1"/>
  <c r="AL799" i="1"/>
  <c r="AJ799" i="1"/>
  <c r="AI799" i="1"/>
  <c r="AH799" i="1"/>
  <c r="AG799" i="1"/>
  <c r="AF799" i="1"/>
  <c r="AE799" i="1"/>
  <c r="AD799" i="1"/>
  <c r="AC799" i="1"/>
  <c r="AU798" i="1"/>
  <c r="AT798" i="1"/>
  <c r="AS798" i="1"/>
  <c r="AQ798" i="1"/>
  <c r="AN798" i="1"/>
  <c r="AM798" i="1"/>
  <c r="AP798" i="1" s="1"/>
  <c r="AL798" i="1"/>
  <c r="AJ798" i="1"/>
  <c r="AI798" i="1"/>
  <c r="AH798" i="1"/>
  <c r="AG798" i="1"/>
  <c r="AF798" i="1"/>
  <c r="AE798" i="1"/>
  <c r="AD798" i="1"/>
  <c r="AC798" i="1"/>
  <c r="AU797" i="1"/>
  <c r="AT797" i="1"/>
  <c r="AS797" i="1"/>
  <c r="AR797" i="1"/>
  <c r="AO797" i="1"/>
  <c r="AN797" i="1"/>
  <c r="AM797" i="1"/>
  <c r="AP797" i="1" s="1"/>
  <c r="AL797" i="1"/>
  <c r="AJ797" i="1"/>
  <c r="AI797" i="1"/>
  <c r="AH797" i="1"/>
  <c r="AG797" i="1"/>
  <c r="AF797" i="1"/>
  <c r="AE797" i="1"/>
  <c r="AD797" i="1"/>
  <c r="AC797" i="1"/>
  <c r="AU796" i="1"/>
  <c r="AT796" i="1"/>
  <c r="AS796" i="1"/>
  <c r="AQ796" i="1"/>
  <c r="AN796" i="1"/>
  <c r="AM796" i="1"/>
  <c r="AP796" i="1" s="1"/>
  <c r="AL796" i="1"/>
  <c r="AJ796" i="1"/>
  <c r="AI796" i="1"/>
  <c r="AH796" i="1"/>
  <c r="AG796" i="1"/>
  <c r="AF796" i="1"/>
  <c r="AE796" i="1"/>
  <c r="AD796" i="1"/>
  <c r="AC796" i="1"/>
  <c r="AU795" i="1"/>
  <c r="AT795" i="1"/>
  <c r="AS795" i="1"/>
  <c r="AR795" i="1"/>
  <c r="AO795" i="1"/>
  <c r="AN795" i="1"/>
  <c r="AM795" i="1"/>
  <c r="AP795" i="1" s="1"/>
  <c r="AL795" i="1"/>
  <c r="AJ795" i="1"/>
  <c r="AI795" i="1"/>
  <c r="AH795" i="1"/>
  <c r="AG795" i="1"/>
  <c r="AF795" i="1"/>
  <c r="AE795" i="1"/>
  <c r="AD795" i="1"/>
  <c r="AC795" i="1"/>
  <c r="AU794" i="1"/>
  <c r="AT794" i="1"/>
  <c r="AS794" i="1"/>
  <c r="AQ794" i="1"/>
  <c r="AN794" i="1"/>
  <c r="AM794" i="1"/>
  <c r="AP794" i="1" s="1"/>
  <c r="AL794" i="1"/>
  <c r="AJ794" i="1"/>
  <c r="AI794" i="1"/>
  <c r="AH794" i="1"/>
  <c r="AG794" i="1"/>
  <c r="AF794" i="1"/>
  <c r="AE794" i="1"/>
  <c r="AD794" i="1"/>
  <c r="AC794" i="1"/>
  <c r="AU793" i="1"/>
  <c r="AT793" i="1"/>
  <c r="AS793" i="1"/>
  <c r="AR793" i="1"/>
  <c r="AO793" i="1"/>
  <c r="AN793" i="1"/>
  <c r="AM793" i="1"/>
  <c r="AP793" i="1" s="1"/>
  <c r="AL793" i="1"/>
  <c r="AJ793" i="1"/>
  <c r="AI793" i="1"/>
  <c r="AH793" i="1"/>
  <c r="AG793" i="1"/>
  <c r="AF793" i="1"/>
  <c r="AE793" i="1"/>
  <c r="AD793" i="1"/>
  <c r="AC793" i="1"/>
  <c r="AU792" i="1"/>
  <c r="AT792" i="1"/>
  <c r="AS792" i="1"/>
  <c r="AQ792" i="1"/>
  <c r="AN792" i="1"/>
  <c r="AM792" i="1"/>
  <c r="AP792" i="1" s="1"/>
  <c r="AL792" i="1"/>
  <c r="AJ792" i="1"/>
  <c r="AI792" i="1"/>
  <c r="AH792" i="1"/>
  <c r="AG792" i="1"/>
  <c r="AF792" i="1"/>
  <c r="AE792" i="1"/>
  <c r="AD792" i="1"/>
  <c r="AC792" i="1"/>
  <c r="AU791" i="1"/>
  <c r="AT791" i="1"/>
  <c r="AS791" i="1"/>
  <c r="AR791" i="1"/>
  <c r="AO791" i="1"/>
  <c r="AN791" i="1"/>
  <c r="AM791" i="1"/>
  <c r="AP791" i="1" s="1"/>
  <c r="AL791" i="1"/>
  <c r="AJ791" i="1"/>
  <c r="AI791" i="1"/>
  <c r="AH791" i="1"/>
  <c r="AG791" i="1"/>
  <c r="AF791" i="1"/>
  <c r="AE791" i="1"/>
  <c r="AD791" i="1"/>
  <c r="AC791" i="1"/>
  <c r="AU790" i="1"/>
  <c r="AT790" i="1"/>
  <c r="AS790" i="1"/>
  <c r="AQ790" i="1"/>
  <c r="AN790" i="1"/>
  <c r="AM790" i="1"/>
  <c r="AP790" i="1" s="1"/>
  <c r="AL790" i="1"/>
  <c r="AJ790" i="1"/>
  <c r="AI790" i="1"/>
  <c r="AH790" i="1"/>
  <c r="AG790" i="1"/>
  <c r="AF790" i="1"/>
  <c r="AE790" i="1"/>
  <c r="AD790" i="1"/>
  <c r="AC790" i="1"/>
  <c r="AU789" i="1"/>
  <c r="AT789" i="1"/>
  <c r="AS789" i="1"/>
  <c r="AR789" i="1"/>
  <c r="AO789" i="1"/>
  <c r="AN789" i="1"/>
  <c r="AM789" i="1"/>
  <c r="AP789" i="1" s="1"/>
  <c r="AL789" i="1"/>
  <c r="AJ789" i="1"/>
  <c r="AI789" i="1"/>
  <c r="AH789" i="1"/>
  <c r="AG789" i="1"/>
  <c r="AF789" i="1"/>
  <c r="AE789" i="1"/>
  <c r="AD789" i="1"/>
  <c r="AC789" i="1"/>
  <c r="AU788" i="1"/>
  <c r="AT788" i="1"/>
  <c r="AS788" i="1"/>
  <c r="AQ788" i="1"/>
  <c r="AN788" i="1"/>
  <c r="AM788" i="1"/>
  <c r="AP788" i="1" s="1"/>
  <c r="AL788" i="1"/>
  <c r="AJ788" i="1"/>
  <c r="AI788" i="1"/>
  <c r="AH788" i="1"/>
  <c r="AG788" i="1"/>
  <c r="AF788" i="1"/>
  <c r="AE788" i="1"/>
  <c r="AD788" i="1"/>
  <c r="AC788" i="1"/>
  <c r="AU787" i="1"/>
  <c r="AT787" i="1"/>
  <c r="AS787" i="1"/>
  <c r="AR787" i="1"/>
  <c r="AO787" i="1"/>
  <c r="AN787" i="1"/>
  <c r="AM787" i="1"/>
  <c r="AP787" i="1" s="1"/>
  <c r="AL787" i="1"/>
  <c r="AJ787" i="1"/>
  <c r="AI787" i="1"/>
  <c r="AH787" i="1"/>
  <c r="AG787" i="1"/>
  <c r="AF787" i="1"/>
  <c r="AE787" i="1"/>
  <c r="AD787" i="1"/>
  <c r="AC787" i="1"/>
  <c r="AU786" i="1"/>
  <c r="AT786" i="1"/>
  <c r="AS786" i="1"/>
  <c r="AQ786" i="1"/>
  <c r="AN786" i="1"/>
  <c r="AM786" i="1"/>
  <c r="AP786" i="1" s="1"/>
  <c r="AL786" i="1"/>
  <c r="AJ786" i="1"/>
  <c r="AI786" i="1"/>
  <c r="AH786" i="1"/>
  <c r="AG786" i="1"/>
  <c r="AF786" i="1"/>
  <c r="AE786" i="1"/>
  <c r="AD786" i="1"/>
  <c r="AC786" i="1"/>
  <c r="AU785" i="1"/>
  <c r="AT785" i="1"/>
  <c r="AS785" i="1"/>
  <c r="AR785" i="1"/>
  <c r="AO785" i="1"/>
  <c r="AN785" i="1"/>
  <c r="AM785" i="1"/>
  <c r="AP785" i="1" s="1"/>
  <c r="AL785" i="1"/>
  <c r="AJ785" i="1"/>
  <c r="AI785" i="1"/>
  <c r="AH785" i="1"/>
  <c r="AG785" i="1"/>
  <c r="AF785" i="1"/>
  <c r="AE785" i="1"/>
  <c r="AD785" i="1"/>
  <c r="AC785" i="1"/>
  <c r="AU784" i="1"/>
  <c r="AT784" i="1"/>
  <c r="AS784" i="1"/>
  <c r="AQ784" i="1"/>
  <c r="AN784" i="1"/>
  <c r="AM784" i="1"/>
  <c r="AP784" i="1" s="1"/>
  <c r="AL784" i="1"/>
  <c r="AJ784" i="1"/>
  <c r="AI784" i="1"/>
  <c r="AH784" i="1"/>
  <c r="AG784" i="1"/>
  <c r="AF784" i="1"/>
  <c r="AE784" i="1"/>
  <c r="AD784" i="1"/>
  <c r="AC784" i="1"/>
  <c r="AU783" i="1"/>
  <c r="AT783" i="1"/>
  <c r="AS783" i="1"/>
  <c r="AR783" i="1"/>
  <c r="AO783" i="1"/>
  <c r="AN783" i="1"/>
  <c r="AM783" i="1"/>
  <c r="AP783" i="1" s="1"/>
  <c r="AL783" i="1"/>
  <c r="AJ783" i="1"/>
  <c r="AI783" i="1"/>
  <c r="AH783" i="1"/>
  <c r="AG783" i="1"/>
  <c r="AF783" i="1"/>
  <c r="AE783" i="1"/>
  <c r="AD783" i="1"/>
  <c r="AC783" i="1"/>
  <c r="AU782" i="1"/>
  <c r="AT782" i="1"/>
  <c r="AS782" i="1"/>
  <c r="AQ782" i="1"/>
  <c r="AN782" i="1"/>
  <c r="AM782" i="1"/>
  <c r="AP782" i="1" s="1"/>
  <c r="AL782" i="1"/>
  <c r="AJ782" i="1"/>
  <c r="AI782" i="1"/>
  <c r="AH782" i="1"/>
  <c r="AG782" i="1"/>
  <c r="AF782" i="1"/>
  <c r="AE782" i="1"/>
  <c r="AD782" i="1"/>
  <c r="AC782" i="1"/>
  <c r="AU781" i="1"/>
  <c r="AT781" i="1"/>
  <c r="AS781" i="1"/>
  <c r="AR781" i="1"/>
  <c r="AO781" i="1"/>
  <c r="AN781" i="1"/>
  <c r="AM781" i="1"/>
  <c r="AP781" i="1" s="1"/>
  <c r="AL781" i="1"/>
  <c r="AJ781" i="1"/>
  <c r="AI781" i="1"/>
  <c r="AH781" i="1"/>
  <c r="AG781" i="1"/>
  <c r="AF781" i="1"/>
  <c r="AE781" i="1"/>
  <c r="AD781" i="1"/>
  <c r="AC781" i="1"/>
  <c r="AU780" i="1"/>
  <c r="AT780" i="1"/>
  <c r="AS780" i="1"/>
  <c r="AQ780" i="1"/>
  <c r="AN780" i="1"/>
  <c r="AM780" i="1"/>
  <c r="AP780" i="1" s="1"/>
  <c r="AL780" i="1"/>
  <c r="AJ780" i="1"/>
  <c r="AI780" i="1"/>
  <c r="AH780" i="1"/>
  <c r="AG780" i="1"/>
  <c r="AF780" i="1"/>
  <c r="AE780" i="1"/>
  <c r="AD780" i="1"/>
  <c r="AC780" i="1"/>
  <c r="AU779" i="1"/>
  <c r="AT779" i="1"/>
  <c r="AS779" i="1"/>
  <c r="AR779" i="1"/>
  <c r="AO779" i="1"/>
  <c r="AN779" i="1"/>
  <c r="AM779" i="1"/>
  <c r="AP779" i="1" s="1"/>
  <c r="AL779" i="1"/>
  <c r="AJ779" i="1"/>
  <c r="AI779" i="1"/>
  <c r="AH779" i="1"/>
  <c r="AG779" i="1"/>
  <c r="AF779" i="1"/>
  <c r="AE779" i="1"/>
  <c r="AD779" i="1"/>
  <c r="AC779" i="1"/>
  <c r="AU778" i="1"/>
  <c r="AT778" i="1"/>
  <c r="AS778" i="1"/>
  <c r="AQ778" i="1"/>
  <c r="AN778" i="1"/>
  <c r="AM778" i="1"/>
  <c r="AP778" i="1" s="1"/>
  <c r="AL778" i="1"/>
  <c r="AJ778" i="1"/>
  <c r="AI778" i="1"/>
  <c r="AH778" i="1"/>
  <c r="AG778" i="1"/>
  <c r="AF778" i="1"/>
  <c r="AE778" i="1"/>
  <c r="AD778" i="1"/>
  <c r="AC778" i="1"/>
  <c r="AU777" i="1"/>
  <c r="AT777" i="1"/>
  <c r="AS777" i="1"/>
  <c r="AR777" i="1"/>
  <c r="AO777" i="1"/>
  <c r="AN777" i="1"/>
  <c r="AM777" i="1"/>
  <c r="AP777" i="1" s="1"/>
  <c r="AL777" i="1"/>
  <c r="AJ777" i="1"/>
  <c r="AI777" i="1"/>
  <c r="AH777" i="1"/>
  <c r="AG777" i="1"/>
  <c r="AF777" i="1"/>
  <c r="AE777" i="1"/>
  <c r="AD777" i="1"/>
  <c r="AC777" i="1"/>
  <c r="AU776" i="1"/>
  <c r="AT776" i="1"/>
  <c r="AS776" i="1"/>
  <c r="AQ776" i="1"/>
  <c r="AN776" i="1"/>
  <c r="AM776" i="1"/>
  <c r="AP776" i="1" s="1"/>
  <c r="AL776" i="1"/>
  <c r="AJ776" i="1"/>
  <c r="AI776" i="1"/>
  <c r="AH776" i="1"/>
  <c r="AG776" i="1"/>
  <c r="AF776" i="1"/>
  <c r="AE776" i="1"/>
  <c r="AD776" i="1"/>
  <c r="AC776" i="1"/>
  <c r="AU775" i="1"/>
  <c r="AT775" i="1"/>
  <c r="AS775" i="1"/>
  <c r="AR775" i="1"/>
  <c r="AO775" i="1"/>
  <c r="AN775" i="1"/>
  <c r="AM775" i="1"/>
  <c r="AP775" i="1" s="1"/>
  <c r="AL775" i="1"/>
  <c r="AJ775" i="1"/>
  <c r="AI775" i="1"/>
  <c r="AH775" i="1"/>
  <c r="AG775" i="1"/>
  <c r="AF775" i="1"/>
  <c r="AE775" i="1"/>
  <c r="AD775" i="1"/>
  <c r="AC775" i="1"/>
  <c r="AU774" i="1"/>
  <c r="AT774" i="1"/>
  <c r="AS774" i="1"/>
  <c r="AQ774" i="1"/>
  <c r="AN774" i="1"/>
  <c r="AM774" i="1"/>
  <c r="AP774" i="1" s="1"/>
  <c r="AL774" i="1"/>
  <c r="AJ774" i="1"/>
  <c r="AI774" i="1"/>
  <c r="AH774" i="1"/>
  <c r="AG774" i="1"/>
  <c r="AF774" i="1"/>
  <c r="AE774" i="1"/>
  <c r="AD774" i="1"/>
  <c r="AC774" i="1"/>
  <c r="AU773" i="1"/>
  <c r="AT773" i="1"/>
  <c r="AS773" i="1"/>
  <c r="AR773" i="1"/>
  <c r="AO773" i="1"/>
  <c r="AN773" i="1"/>
  <c r="AM773" i="1"/>
  <c r="AP773" i="1" s="1"/>
  <c r="AL773" i="1"/>
  <c r="AJ773" i="1"/>
  <c r="AI773" i="1"/>
  <c r="AH773" i="1"/>
  <c r="AG773" i="1"/>
  <c r="AF773" i="1"/>
  <c r="AE773" i="1"/>
  <c r="AD773" i="1"/>
  <c r="AC773" i="1"/>
  <c r="AU772" i="1"/>
  <c r="AT772" i="1"/>
  <c r="AS772" i="1"/>
  <c r="AQ772" i="1"/>
  <c r="AN772" i="1"/>
  <c r="AM772" i="1"/>
  <c r="AP772" i="1" s="1"/>
  <c r="AL772" i="1"/>
  <c r="AJ772" i="1"/>
  <c r="AI772" i="1"/>
  <c r="AH772" i="1"/>
  <c r="AG772" i="1"/>
  <c r="AF772" i="1"/>
  <c r="AE772" i="1"/>
  <c r="AD772" i="1"/>
  <c r="AC772" i="1"/>
  <c r="AU771" i="1"/>
  <c r="AT771" i="1"/>
  <c r="AS771" i="1"/>
  <c r="AR771" i="1"/>
  <c r="AO771" i="1"/>
  <c r="AN771" i="1"/>
  <c r="AM771" i="1"/>
  <c r="AP771" i="1" s="1"/>
  <c r="AL771" i="1"/>
  <c r="AJ771" i="1"/>
  <c r="AI771" i="1"/>
  <c r="AH771" i="1"/>
  <c r="AG771" i="1"/>
  <c r="AF771" i="1"/>
  <c r="AE771" i="1"/>
  <c r="AD771" i="1"/>
  <c r="AC771" i="1"/>
  <c r="AU770" i="1"/>
  <c r="AT770" i="1"/>
  <c r="AS770" i="1"/>
  <c r="AQ770" i="1"/>
  <c r="AN770" i="1"/>
  <c r="AM770" i="1"/>
  <c r="AP770" i="1" s="1"/>
  <c r="AL770" i="1"/>
  <c r="AJ770" i="1"/>
  <c r="AI770" i="1"/>
  <c r="AH770" i="1"/>
  <c r="AG770" i="1"/>
  <c r="AF770" i="1"/>
  <c r="AE770" i="1"/>
  <c r="AD770" i="1"/>
  <c r="AC770" i="1"/>
  <c r="AU769" i="1"/>
  <c r="AT769" i="1"/>
  <c r="AS769" i="1"/>
  <c r="AR769" i="1"/>
  <c r="AO769" i="1"/>
  <c r="AN769" i="1"/>
  <c r="AM769" i="1"/>
  <c r="AP769" i="1" s="1"/>
  <c r="AL769" i="1"/>
  <c r="AJ769" i="1"/>
  <c r="AI769" i="1"/>
  <c r="AH769" i="1"/>
  <c r="AG769" i="1"/>
  <c r="AF769" i="1"/>
  <c r="AE769" i="1"/>
  <c r="AD769" i="1"/>
  <c r="AC769" i="1"/>
  <c r="AU768" i="1"/>
  <c r="AT768" i="1"/>
  <c r="AS768" i="1"/>
  <c r="AQ768" i="1"/>
  <c r="AN768" i="1"/>
  <c r="AM768" i="1"/>
  <c r="AP768" i="1" s="1"/>
  <c r="AL768" i="1"/>
  <c r="AJ768" i="1"/>
  <c r="AI768" i="1"/>
  <c r="AH768" i="1"/>
  <c r="AG768" i="1"/>
  <c r="AF768" i="1"/>
  <c r="AE768" i="1"/>
  <c r="AD768" i="1"/>
  <c r="AC768" i="1"/>
  <c r="AU767" i="1"/>
  <c r="AT767" i="1"/>
  <c r="AS767" i="1"/>
  <c r="AR767" i="1"/>
  <c r="AO767" i="1"/>
  <c r="AN767" i="1"/>
  <c r="AM767" i="1"/>
  <c r="AP767" i="1" s="1"/>
  <c r="AL767" i="1"/>
  <c r="AJ767" i="1"/>
  <c r="AI767" i="1"/>
  <c r="AH767" i="1"/>
  <c r="AG767" i="1"/>
  <c r="AF767" i="1"/>
  <c r="AE767" i="1"/>
  <c r="AD767" i="1"/>
  <c r="AC767" i="1"/>
  <c r="AU766" i="1"/>
  <c r="AT766" i="1"/>
  <c r="AS766" i="1"/>
  <c r="AQ766" i="1"/>
  <c r="AN766" i="1"/>
  <c r="AM766" i="1"/>
  <c r="AP766" i="1" s="1"/>
  <c r="AL766" i="1"/>
  <c r="AJ766" i="1"/>
  <c r="AI766" i="1"/>
  <c r="AH766" i="1"/>
  <c r="AG766" i="1"/>
  <c r="AF766" i="1"/>
  <c r="AE766" i="1"/>
  <c r="AD766" i="1"/>
  <c r="AC766" i="1"/>
  <c r="AU765" i="1"/>
  <c r="AT765" i="1"/>
  <c r="AS765" i="1"/>
  <c r="AR765" i="1"/>
  <c r="AO765" i="1"/>
  <c r="AN765" i="1"/>
  <c r="AM765" i="1"/>
  <c r="AP765" i="1" s="1"/>
  <c r="AL765" i="1"/>
  <c r="AJ765" i="1"/>
  <c r="AI765" i="1"/>
  <c r="AH765" i="1"/>
  <c r="AG765" i="1"/>
  <c r="AF765" i="1"/>
  <c r="AE765" i="1"/>
  <c r="AD765" i="1"/>
  <c r="AC765" i="1"/>
  <c r="AU764" i="1"/>
  <c r="AT764" i="1"/>
  <c r="AS764" i="1"/>
  <c r="AQ764" i="1"/>
  <c r="AN764" i="1"/>
  <c r="AM764" i="1"/>
  <c r="AP764" i="1" s="1"/>
  <c r="AL764" i="1"/>
  <c r="AJ764" i="1"/>
  <c r="AI764" i="1"/>
  <c r="AH764" i="1"/>
  <c r="AG764" i="1"/>
  <c r="AF764" i="1"/>
  <c r="AE764" i="1"/>
  <c r="AD764" i="1"/>
  <c r="AC764" i="1"/>
  <c r="AU763" i="1"/>
  <c r="AT763" i="1"/>
  <c r="AS763" i="1"/>
  <c r="AR763" i="1"/>
  <c r="AO763" i="1"/>
  <c r="AN763" i="1"/>
  <c r="AM763" i="1"/>
  <c r="AP763" i="1" s="1"/>
  <c r="AL763" i="1"/>
  <c r="AJ763" i="1"/>
  <c r="AI763" i="1"/>
  <c r="AH763" i="1"/>
  <c r="AG763" i="1"/>
  <c r="AF763" i="1"/>
  <c r="AE763" i="1"/>
  <c r="AD763" i="1"/>
  <c r="AC763" i="1"/>
  <c r="AU762" i="1"/>
  <c r="AT762" i="1"/>
  <c r="AS762" i="1"/>
  <c r="AQ762" i="1"/>
  <c r="AN762" i="1"/>
  <c r="AM762" i="1"/>
  <c r="AP762" i="1" s="1"/>
  <c r="AL762" i="1"/>
  <c r="AJ762" i="1"/>
  <c r="AI762" i="1"/>
  <c r="AH762" i="1"/>
  <c r="AG762" i="1"/>
  <c r="AF762" i="1"/>
  <c r="AE762" i="1"/>
  <c r="AD762" i="1"/>
  <c r="AC762" i="1"/>
  <c r="AU761" i="1"/>
  <c r="AT761" i="1"/>
  <c r="AS761" i="1"/>
  <c r="AR761" i="1"/>
  <c r="AO761" i="1"/>
  <c r="AN761" i="1"/>
  <c r="AM761" i="1"/>
  <c r="AP761" i="1" s="1"/>
  <c r="AL761" i="1"/>
  <c r="AJ761" i="1"/>
  <c r="AI761" i="1"/>
  <c r="AH761" i="1"/>
  <c r="AG761" i="1"/>
  <c r="AF761" i="1"/>
  <c r="AE761" i="1"/>
  <c r="AD761" i="1"/>
  <c r="AC761" i="1"/>
  <c r="AU760" i="1"/>
  <c r="AT760" i="1"/>
  <c r="AS760" i="1"/>
  <c r="AQ760" i="1"/>
  <c r="AN760" i="1"/>
  <c r="AM760" i="1"/>
  <c r="AP760" i="1" s="1"/>
  <c r="AL760" i="1"/>
  <c r="AJ760" i="1"/>
  <c r="AI760" i="1"/>
  <c r="AH760" i="1"/>
  <c r="AG760" i="1"/>
  <c r="AF760" i="1"/>
  <c r="AE760" i="1"/>
  <c r="AD760" i="1"/>
  <c r="AC760" i="1"/>
  <c r="AU759" i="1"/>
  <c r="AT759" i="1"/>
  <c r="AS759" i="1"/>
  <c r="AR759" i="1"/>
  <c r="AO759" i="1"/>
  <c r="AN759" i="1"/>
  <c r="AM759" i="1"/>
  <c r="AP759" i="1" s="1"/>
  <c r="AL759" i="1"/>
  <c r="AJ759" i="1"/>
  <c r="AI759" i="1"/>
  <c r="AH759" i="1"/>
  <c r="AG759" i="1"/>
  <c r="AF759" i="1"/>
  <c r="AE759" i="1"/>
  <c r="AD759" i="1"/>
  <c r="AC759" i="1"/>
  <c r="AU758" i="1"/>
  <c r="AT758" i="1"/>
  <c r="AS758" i="1"/>
  <c r="AQ758" i="1"/>
  <c r="AN758" i="1"/>
  <c r="AM758" i="1"/>
  <c r="AP758" i="1" s="1"/>
  <c r="AL758" i="1"/>
  <c r="AJ758" i="1"/>
  <c r="AI758" i="1"/>
  <c r="AH758" i="1"/>
  <c r="AG758" i="1"/>
  <c r="AF758" i="1"/>
  <c r="AE758" i="1"/>
  <c r="AD758" i="1"/>
  <c r="AC758" i="1"/>
  <c r="AU757" i="1"/>
  <c r="AT757" i="1"/>
  <c r="AS757" i="1"/>
  <c r="AR757" i="1"/>
  <c r="AO757" i="1"/>
  <c r="AN757" i="1"/>
  <c r="AM757" i="1"/>
  <c r="AP757" i="1" s="1"/>
  <c r="AL757" i="1"/>
  <c r="AJ757" i="1"/>
  <c r="AI757" i="1"/>
  <c r="AH757" i="1"/>
  <c r="AG757" i="1"/>
  <c r="AF757" i="1"/>
  <c r="AE757" i="1"/>
  <c r="AD757" i="1"/>
  <c r="AC757" i="1"/>
  <c r="AU756" i="1"/>
  <c r="AT756" i="1"/>
  <c r="AS756" i="1"/>
  <c r="AQ756" i="1"/>
  <c r="AN756" i="1"/>
  <c r="AM756" i="1"/>
  <c r="AP756" i="1" s="1"/>
  <c r="AL756" i="1"/>
  <c r="AJ756" i="1"/>
  <c r="AI756" i="1"/>
  <c r="AH756" i="1"/>
  <c r="AG756" i="1"/>
  <c r="AF756" i="1"/>
  <c r="AE756" i="1"/>
  <c r="AD756" i="1"/>
  <c r="AC756" i="1"/>
  <c r="AU755" i="1"/>
  <c r="AT755" i="1"/>
  <c r="AS755" i="1"/>
  <c r="AR755" i="1"/>
  <c r="AO755" i="1"/>
  <c r="AN755" i="1"/>
  <c r="AM755" i="1"/>
  <c r="AP755" i="1" s="1"/>
  <c r="AL755" i="1"/>
  <c r="AJ755" i="1"/>
  <c r="AI755" i="1"/>
  <c r="AH755" i="1"/>
  <c r="AG755" i="1"/>
  <c r="AF755" i="1"/>
  <c r="AE755" i="1"/>
  <c r="AD755" i="1"/>
  <c r="AC755" i="1"/>
  <c r="AU754" i="1"/>
  <c r="AT754" i="1"/>
  <c r="AS754" i="1"/>
  <c r="AQ754" i="1"/>
  <c r="AN754" i="1"/>
  <c r="AM754" i="1"/>
  <c r="AP754" i="1" s="1"/>
  <c r="AL754" i="1"/>
  <c r="AJ754" i="1"/>
  <c r="AI754" i="1"/>
  <c r="AH754" i="1"/>
  <c r="AG754" i="1"/>
  <c r="AF754" i="1"/>
  <c r="AE754" i="1"/>
  <c r="AD754" i="1"/>
  <c r="AC754" i="1"/>
  <c r="AU753" i="1"/>
  <c r="AT753" i="1"/>
  <c r="AS753" i="1"/>
  <c r="AR753" i="1"/>
  <c r="AO753" i="1"/>
  <c r="AN753" i="1"/>
  <c r="AM753" i="1"/>
  <c r="AP753" i="1" s="1"/>
  <c r="AL753" i="1"/>
  <c r="AJ753" i="1"/>
  <c r="AI753" i="1"/>
  <c r="AH753" i="1"/>
  <c r="AG753" i="1"/>
  <c r="AF753" i="1"/>
  <c r="AE753" i="1"/>
  <c r="AD753" i="1"/>
  <c r="AC753" i="1"/>
  <c r="AU752" i="1"/>
  <c r="AT752" i="1"/>
  <c r="AS752" i="1"/>
  <c r="AQ752" i="1"/>
  <c r="AN752" i="1"/>
  <c r="AM752" i="1"/>
  <c r="AP752" i="1" s="1"/>
  <c r="AL752" i="1"/>
  <c r="AJ752" i="1"/>
  <c r="AI752" i="1"/>
  <c r="AH752" i="1"/>
  <c r="AG752" i="1"/>
  <c r="AF752" i="1"/>
  <c r="AE752" i="1"/>
  <c r="AD752" i="1"/>
  <c r="AC752" i="1"/>
  <c r="AU751" i="1"/>
  <c r="AT751" i="1"/>
  <c r="AS751" i="1"/>
  <c r="AR751" i="1"/>
  <c r="AO751" i="1"/>
  <c r="AN751" i="1"/>
  <c r="AM751" i="1"/>
  <c r="AP751" i="1" s="1"/>
  <c r="AL751" i="1"/>
  <c r="AJ751" i="1"/>
  <c r="AI751" i="1"/>
  <c r="AH751" i="1"/>
  <c r="AG751" i="1"/>
  <c r="AF751" i="1"/>
  <c r="AE751" i="1"/>
  <c r="AD751" i="1"/>
  <c r="AC751" i="1"/>
  <c r="AU750" i="1"/>
  <c r="AT750" i="1"/>
  <c r="AS750" i="1"/>
  <c r="AQ750" i="1"/>
  <c r="AN750" i="1"/>
  <c r="AM750" i="1"/>
  <c r="AP750" i="1" s="1"/>
  <c r="AL750" i="1"/>
  <c r="AJ750" i="1"/>
  <c r="AI750" i="1"/>
  <c r="AH750" i="1"/>
  <c r="AG750" i="1"/>
  <c r="AF750" i="1"/>
  <c r="AE750" i="1"/>
  <c r="AD750" i="1"/>
  <c r="AC750" i="1"/>
  <c r="AU749" i="1"/>
  <c r="AT749" i="1"/>
  <c r="AS749" i="1"/>
  <c r="AR749" i="1"/>
  <c r="AO749" i="1"/>
  <c r="AN749" i="1"/>
  <c r="AM749" i="1"/>
  <c r="AP749" i="1" s="1"/>
  <c r="AL749" i="1"/>
  <c r="AJ749" i="1"/>
  <c r="AI749" i="1"/>
  <c r="AH749" i="1"/>
  <c r="AG749" i="1"/>
  <c r="AF749" i="1"/>
  <c r="AE749" i="1"/>
  <c r="AD749" i="1"/>
  <c r="AC749" i="1"/>
  <c r="AU748" i="1"/>
  <c r="AT748" i="1"/>
  <c r="AS748" i="1"/>
  <c r="AQ748" i="1"/>
  <c r="AN748" i="1"/>
  <c r="AM748" i="1"/>
  <c r="AP748" i="1" s="1"/>
  <c r="AL748" i="1"/>
  <c r="AJ748" i="1"/>
  <c r="AI748" i="1"/>
  <c r="AH748" i="1"/>
  <c r="AG748" i="1"/>
  <c r="AF748" i="1"/>
  <c r="AE748" i="1"/>
  <c r="AD748" i="1"/>
  <c r="AC748" i="1"/>
  <c r="AU747" i="1"/>
  <c r="AT747" i="1"/>
  <c r="AS747" i="1"/>
  <c r="AR747" i="1"/>
  <c r="AO747" i="1"/>
  <c r="AN747" i="1"/>
  <c r="AM747" i="1"/>
  <c r="AP747" i="1" s="1"/>
  <c r="AL747" i="1"/>
  <c r="AJ747" i="1"/>
  <c r="AI747" i="1"/>
  <c r="AH747" i="1"/>
  <c r="AG747" i="1"/>
  <c r="AF747" i="1"/>
  <c r="AE747" i="1"/>
  <c r="AD747" i="1"/>
  <c r="AC747" i="1"/>
  <c r="AU746" i="1"/>
  <c r="AT746" i="1"/>
  <c r="AS746" i="1"/>
  <c r="AQ746" i="1"/>
  <c r="AN746" i="1"/>
  <c r="AM746" i="1"/>
  <c r="AP746" i="1" s="1"/>
  <c r="AL746" i="1"/>
  <c r="AJ746" i="1"/>
  <c r="AI746" i="1"/>
  <c r="AH746" i="1"/>
  <c r="AG746" i="1"/>
  <c r="AF746" i="1"/>
  <c r="AE746" i="1"/>
  <c r="AD746" i="1"/>
  <c r="AC746" i="1"/>
  <c r="AU745" i="1"/>
  <c r="AT745" i="1"/>
  <c r="AS745" i="1"/>
  <c r="AR745" i="1"/>
  <c r="AO745" i="1"/>
  <c r="AN745" i="1"/>
  <c r="AM745" i="1"/>
  <c r="AP745" i="1" s="1"/>
  <c r="AL745" i="1"/>
  <c r="AJ745" i="1"/>
  <c r="AI745" i="1"/>
  <c r="AH745" i="1"/>
  <c r="AG745" i="1"/>
  <c r="AF745" i="1"/>
  <c r="AE745" i="1"/>
  <c r="AD745" i="1"/>
  <c r="AC745" i="1"/>
  <c r="AU744" i="1"/>
  <c r="AT744" i="1"/>
  <c r="AS744" i="1"/>
  <c r="AQ744" i="1"/>
  <c r="AN744" i="1"/>
  <c r="AM744" i="1"/>
  <c r="AP744" i="1" s="1"/>
  <c r="AL744" i="1"/>
  <c r="AJ744" i="1"/>
  <c r="AI744" i="1"/>
  <c r="AH744" i="1"/>
  <c r="AG744" i="1"/>
  <c r="AF744" i="1"/>
  <c r="AE744" i="1"/>
  <c r="AD744" i="1"/>
  <c r="AC744" i="1"/>
  <c r="AU743" i="1"/>
  <c r="AT743" i="1"/>
  <c r="AS743" i="1"/>
  <c r="AR743" i="1"/>
  <c r="AO743" i="1"/>
  <c r="AN743" i="1"/>
  <c r="AM743" i="1"/>
  <c r="AP743" i="1" s="1"/>
  <c r="AL743" i="1"/>
  <c r="AJ743" i="1"/>
  <c r="AI743" i="1"/>
  <c r="AH743" i="1"/>
  <c r="AG743" i="1"/>
  <c r="AF743" i="1"/>
  <c r="AE743" i="1"/>
  <c r="AD743" i="1"/>
  <c r="AC743" i="1"/>
  <c r="AU742" i="1"/>
  <c r="AT742" i="1"/>
  <c r="AS742" i="1"/>
  <c r="AQ742" i="1"/>
  <c r="AN742" i="1"/>
  <c r="AM742" i="1"/>
  <c r="AP742" i="1" s="1"/>
  <c r="AL742" i="1"/>
  <c r="AJ742" i="1"/>
  <c r="AI742" i="1"/>
  <c r="AH742" i="1"/>
  <c r="AG742" i="1"/>
  <c r="AF742" i="1"/>
  <c r="AE742" i="1"/>
  <c r="AD742" i="1"/>
  <c r="AC742" i="1"/>
  <c r="AU741" i="1"/>
  <c r="AT741" i="1"/>
  <c r="AS741" i="1"/>
  <c r="AR741" i="1"/>
  <c r="AO741" i="1"/>
  <c r="AN741" i="1"/>
  <c r="AM741" i="1"/>
  <c r="AP741" i="1" s="1"/>
  <c r="AL741" i="1"/>
  <c r="AJ741" i="1"/>
  <c r="AI741" i="1"/>
  <c r="AH741" i="1"/>
  <c r="AG741" i="1"/>
  <c r="AF741" i="1"/>
  <c r="AE741" i="1"/>
  <c r="AD741" i="1"/>
  <c r="AC741" i="1"/>
  <c r="AU740" i="1"/>
  <c r="AT740" i="1"/>
  <c r="AS740" i="1"/>
  <c r="AQ740" i="1"/>
  <c r="AN740" i="1"/>
  <c r="AM740" i="1"/>
  <c r="AP740" i="1" s="1"/>
  <c r="AL740" i="1"/>
  <c r="AJ740" i="1"/>
  <c r="AI740" i="1"/>
  <c r="AH740" i="1"/>
  <c r="AG740" i="1"/>
  <c r="AF740" i="1"/>
  <c r="AE740" i="1"/>
  <c r="AD740" i="1"/>
  <c r="AC740" i="1"/>
  <c r="AU739" i="1"/>
  <c r="AT739" i="1"/>
  <c r="AS739" i="1"/>
  <c r="AR739" i="1"/>
  <c r="AO739" i="1"/>
  <c r="AN739" i="1"/>
  <c r="AM739" i="1"/>
  <c r="AP739" i="1" s="1"/>
  <c r="AL739" i="1"/>
  <c r="AJ739" i="1"/>
  <c r="AI739" i="1"/>
  <c r="AH739" i="1"/>
  <c r="AG739" i="1"/>
  <c r="AF739" i="1"/>
  <c r="AE739" i="1"/>
  <c r="AD739" i="1"/>
  <c r="AC739" i="1"/>
  <c r="AU738" i="1"/>
  <c r="AT738" i="1"/>
  <c r="AS738" i="1"/>
  <c r="AQ738" i="1"/>
  <c r="AN738" i="1"/>
  <c r="AM738" i="1"/>
  <c r="AP738" i="1" s="1"/>
  <c r="AL738" i="1"/>
  <c r="AJ738" i="1"/>
  <c r="AI738" i="1"/>
  <c r="AH738" i="1"/>
  <c r="AG738" i="1"/>
  <c r="AF738" i="1"/>
  <c r="AE738" i="1"/>
  <c r="AD738" i="1"/>
  <c r="AC738" i="1"/>
  <c r="AU737" i="1"/>
  <c r="AT737" i="1"/>
  <c r="AS737" i="1"/>
  <c r="AR737" i="1"/>
  <c r="AO737" i="1"/>
  <c r="AN737" i="1"/>
  <c r="AM737" i="1"/>
  <c r="AP737" i="1" s="1"/>
  <c r="AL737" i="1"/>
  <c r="AJ737" i="1"/>
  <c r="AI737" i="1"/>
  <c r="AH737" i="1"/>
  <c r="AG737" i="1"/>
  <c r="AF737" i="1"/>
  <c r="AE737" i="1"/>
  <c r="AD737" i="1"/>
  <c r="AC737" i="1"/>
  <c r="AU736" i="1"/>
  <c r="AT736" i="1"/>
  <c r="AS736" i="1"/>
  <c r="AQ736" i="1"/>
  <c r="AN736" i="1"/>
  <c r="AM736" i="1"/>
  <c r="AP736" i="1" s="1"/>
  <c r="AL736" i="1"/>
  <c r="AJ736" i="1"/>
  <c r="AI736" i="1"/>
  <c r="AH736" i="1"/>
  <c r="AG736" i="1"/>
  <c r="AF736" i="1"/>
  <c r="AE736" i="1"/>
  <c r="AD736" i="1"/>
  <c r="AC736" i="1"/>
  <c r="AU735" i="1"/>
  <c r="AT735" i="1"/>
  <c r="AS735" i="1"/>
  <c r="AO735" i="1"/>
  <c r="AN735" i="1"/>
  <c r="AM735" i="1"/>
  <c r="AP735" i="1" s="1"/>
  <c r="AL735" i="1"/>
  <c r="AJ735" i="1"/>
  <c r="AI735" i="1"/>
  <c r="AH735" i="1"/>
  <c r="AG735" i="1"/>
  <c r="AF735" i="1"/>
  <c r="AE735" i="1"/>
  <c r="AD735" i="1"/>
  <c r="AC735" i="1"/>
  <c r="AU734" i="1"/>
  <c r="AT734" i="1"/>
  <c r="AS734" i="1"/>
  <c r="AP734" i="1"/>
  <c r="AO734" i="1"/>
  <c r="AN734" i="1"/>
  <c r="AM734" i="1"/>
  <c r="AR734" i="1" s="1"/>
  <c r="AL734" i="1"/>
  <c r="AJ734" i="1"/>
  <c r="AI734" i="1"/>
  <c r="AH734" i="1"/>
  <c r="AG734" i="1"/>
  <c r="AF734" i="1"/>
  <c r="AE734" i="1"/>
  <c r="AD734" i="1"/>
  <c r="AC734" i="1"/>
  <c r="AU733" i="1"/>
  <c r="AT733" i="1"/>
  <c r="AS733" i="1"/>
  <c r="AN733" i="1"/>
  <c r="AM733" i="1"/>
  <c r="AP733" i="1" s="1"/>
  <c r="AL733" i="1"/>
  <c r="AJ733" i="1"/>
  <c r="AI733" i="1"/>
  <c r="AH733" i="1"/>
  <c r="AG733" i="1"/>
  <c r="AF733" i="1"/>
  <c r="AE733" i="1"/>
  <c r="AD733" i="1"/>
  <c r="AC733" i="1"/>
  <c r="AU732" i="1"/>
  <c r="AT732" i="1"/>
  <c r="AS732" i="1"/>
  <c r="AP732" i="1"/>
  <c r="AN732" i="1"/>
  <c r="AM732" i="1"/>
  <c r="AR732" i="1" s="1"/>
  <c r="AL732" i="1"/>
  <c r="AJ732" i="1"/>
  <c r="AI732" i="1"/>
  <c r="AH732" i="1"/>
  <c r="AG732" i="1"/>
  <c r="AF732" i="1"/>
  <c r="AE732" i="1"/>
  <c r="AD732" i="1"/>
  <c r="AC732" i="1"/>
  <c r="AU731" i="1"/>
  <c r="AT731" i="1"/>
  <c r="AS731" i="1"/>
  <c r="AO731" i="1"/>
  <c r="AN731" i="1"/>
  <c r="AM731" i="1"/>
  <c r="AP731" i="1" s="1"/>
  <c r="AL731" i="1"/>
  <c r="AJ731" i="1"/>
  <c r="AI731" i="1"/>
  <c r="AH731" i="1"/>
  <c r="AG731" i="1"/>
  <c r="AF731" i="1"/>
  <c r="AE731" i="1"/>
  <c r="AD731" i="1"/>
  <c r="AC731" i="1"/>
  <c r="AU730" i="1"/>
  <c r="AT730" i="1"/>
  <c r="AS730" i="1"/>
  <c r="AP730" i="1"/>
  <c r="AO730" i="1"/>
  <c r="AN730" i="1"/>
  <c r="AM730" i="1"/>
  <c r="AR730" i="1" s="1"/>
  <c r="AL730" i="1"/>
  <c r="AJ730" i="1"/>
  <c r="AI730" i="1"/>
  <c r="AH730" i="1"/>
  <c r="AG730" i="1"/>
  <c r="AF730" i="1"/>
  <c r="AE730" i="1"/>
  <c r="AD730" i="1"/>
  <c r="AC730" i="1"/>
  <c r="AU729" i="1"/>
  <c r="AT729" i="1"/>
  <c r="AS729" i="1"/>
  <c r="AN729" i="1"/>
  <c r="AM729" i="1"/>
  <c r="AP729" i="1" s="1"/>
  <c r="AL729" i="1"/>
  <c r="AJ729" i="1"/>
  <c r="AI729" i="1"/>
  <c r="AH729" i="1"/>
  <c r="AG729" i="1"/>
  <c r="AF729" i="1"/>
  <c r="AE729" i="1"/>
  <c r="AD729" i="1"/>
  <c r="AC729" i="1"/>
  <c r="AU728" i="1"/>
  <c r="AT728" i="1"/>
  <c r="AS728" i="1"/>
  <c r="AP728" i="1"/>
  <c r="AN728" i="1"/>
  <c r="AM728" i="1"/>
  <c r="AR728" i="1" s="1"/>
  <c r="AL728" i="1"/>
  <c r="AJ728" i="1"/>
  <c r="AI728" i="1"/>
  <c r="AH728" i="1"/>
  <c r="AG728" i="1"/>
  <c r="AF728" i="1"/>
  <c r="AE728" i="1"/>
  <c r="AD728" i="1"/>
  <c r="AC728" i="1"/>
  <c r="AU727" i="1"/>
  <c r="AT727" i="1"/>
  <c r="AS727" i="1"/>
  <c r="AO727" i="1"/>
  <c r="AN727" i="1"/>
  <c r="AM727" i="1"/>
  <c r="AP727" i="1" s="1"/>
  <c r="AL727" i="1"/>
  <c r="AJ727" i="1"/>
  <c r="AI727" i="1"/>
  <c r="AH727" i="1"/>
  <c r="AG727" i="1"/>
  <c r="AF727" i="1"/>
  <c r="AE727" i="1"/>
  <c r="AD727" i="1"/>
  <c r="AC727" i="1"/>
  <c r="AU726" i="1"/>
  <c r="AT726" i="1"/>
  <c r="AS726" i="1"/>
  <c r="AP726" i="1"/>
  <c r="AO726" i="1"/>
  <c r="AN726" i="1"/>
  <c r="AM726" i="1"/>
  <c r="AR726" i="1" s="1"/>
  <c r="AL726" i="1"/>
  <c r="AJ726" i="1"/>
  <c r="AI726" i="1"/>
  <c r="AH726" i="1"/>
  <c r="AG726" i="1"/>
  <c r="AF726" i="1"/>
  <c r="AE726" i="1"/>
  <c r="AD726" i="1"/>
  <c r="AC726" i="1"/>
  <c r="AU725" i="1"/>
  <c r="AT725" i="1"/>
  <c r="AS725" i="1"/>
  <c r="AN725" i="1"/>
  <c r="AM725" i="1"/>
  <c r="AP725" i="1" s="1"/>
  <c r="AL725" i="1"/>
  <c r="AJ725" i="1"/>
  <c r="AI725" i="1"/>
  <c r="AH725" i="1"/>
  <c r="AG725" i="1"/>
  <c r="AF725" i="1"/>
  <c r="AE725" i="1"/>
  <c r="AD725" i="1"/>
  <c r="AC725" i="1"/>
  <c r="AU724" i="1"/>
  <c r="AT724" i="1"/>
  <c r="AS724" i="1"/>
  <c r="AP724" i="1"/>
  <c r="AN724" i="1"/>
  <c r="AM724" i="1"/>
  <c r="AR724" i="1" s="1"/>
  <c r="AL724" i="1"/>
  <c r="AJ724" i="1"/>
  <c r="AI724" i="1"/>
  <c r="AH724" i="1"/>
  <c r="AG724" i="1"/>
  <c r="AF724" i="1"/>
  <c r="AE724" i="1"/>
  <c r="AD724" i="1"/>
  <c r="AC724" i="1"/>
  <c r="AU723" i="1"/>
  <c r="AT723" i="1"/>
  <c r="AS723" i="1"/>
  <c r="AO723" i="1"/>
  <c r="AN723" i="1"/>
  <c r="AM723" i="1"/>
  <c r="AP723" i="1" s="1"/>
  <c r="AL723" i="1"/>
  <c r="AJ723" i="1"/>
  <c r="AI723" i="1"/>
  <c r="AH723" i="1"/>
  <c r="AG723" i="1"/>
  <c r="AF723" i="1"/>
  <c r="AE723" i="1"/>
  <c r="AD723" i="1"/>
  <c r="AC723" i="1"/>
  <c r="AU722" i="1"/>
  <c r="AT722" i="1"/>
  <c r="AS722" i="1"/>
  <c r="AP722" i="1"/>
  <c r="AO722" i="1"/>
  <c r="AN722" i="1"/>
  <c r="AM722" i="1"/>
  <c r="AR722" i="1" s="1"/>
  <c r="AL722" i="1"/>
  <c r="AJ722" i="1"/>
  <c r="AI722" i="1"/>
  <c r="AH722" i="1"/>
  <c r="AG722" i="1"/>
  <c r="AF722" i="1"/>
  <c r="AE722" i="1"/>
  <c r="AD722" i="1"/>
  <c r="AC722" i="1"/>
  <c r="AU721" i="1"/>
  <c r="AT721" i="1"/>
  <c r="AS721" i="1"/>
  <c r="AN721" i="1"/>
  <c r="AM721" i="1"/>
  <c r="AP721" i="1" s="1"/>
  <c r="AL721" i="1"/>
  <c r="AJ721" i="1"/>
  <c r="AI721" i="1"/>
  <c r="AH721" i="1"/>
  <c r="AG721" i="1"/>
  <c r="AF721" i="1"/>
  <c r="AE721" i="1"/>
  <c r="AD721" i="1"/>
  <c r="AC721" i="1"/>
  <c r="AU720" i="1"/>
  <c r="AT720" i="1"/>
  <c r="AS720" i="1"/>
  <c r="AP720" i="1"/>
  <c r="AN720" i="1"/>
  <c r="AM720" i="1"/>
  <c r="AR720" i="1" s="1"/>
  <c r="AL720" i="1"/>
  <c r="AJ720" i="1"/>
  <c r="AI720" i="1"/>
  <c r="AH720" i="1"/>
  <c r="AG720" i="1"/>
  <c r="AF720" i="1"/>
  <c r="AE720" i="1"/>
  <c r="AD720" i="1"/>
  <c r="AC720" i="1"/>
  <c r="AU719" i="1"/>
  <c r="AT719" i="1"/>
  <c r="AS719" i="1"/>
  <c r="AO719" i="1"/>
  <c r="AN719" i="1"/>
  <c r="AM719" i="1"/>
  <c r="AP719" i="1" s="1"/>
  <c r="AL719" i="1"/>
  <c r="AJ719" i="1"/>
  <c r="AI719" i="1"/>
  <c r="AH719" i="1"/>
  <c r="AG719" i="1"/>
  <c r="AF719" i="1"/>
  <c r="AE719" i="1"/>
  <c r="AD719" i="1"/>
  <c r="AC719" i="1"/>
  <c r="AU718" i="1"/>
  <c r="AT718" i="1"/>
  <c r="AS718" i="1"/>
  <c r="AP718" i="1"/>
  <c r="AO718" i="1"/>
  <c r="AN718" i="1"/>
  <c r="AM718" i="1"/>
  <c r="AR718" i="1" s="1"/>
  <c r="AL718" i="1"/>
  <c r="AJ718" i="1"/>
  <c r="AI718" i="1"/>
  <c r="AH718" i="1"/>
  <c r="AG718" i="1"/>
  <c r="AF718" i="1"/>
  <c r="AE718" i="1"/>
  <c r="AD718" i="1"/>
  <c r="AC718" i="1"/>
  <c r="AU717" i="1"/>
  <c r="AT717" i="1"/>
  <c r="AS717" i="1"/>
  <c r="AN717" i="1"/>
  <c r="AM717" i="1"/>
  <c r="AP717" i="1" s="1"/>
  <c r="AL717" i="1"/>
  <c r="AJ717" i="1"/>
  <c r="AI717" i="1"/>
  <c r="AH717" i="1"/>
  <c r="AG717" i="1"/>
  <c r="AF717" i="1"/>
  <c r="AE717" i="1"/>
  <c r="AD717" i="1"/>
  <c r="AC717" i="1"/>
  <c r="AU716" i="1"/>
  <c r="AT716" i="1"/>
  <c r="AS716" i="1"/>
  <c r="AP716" i="1"/>
  <c r="AN716" i="1"/>
  <c r="AM716" i="1"/>
  <c r="AR716" i="1" s="1"/>
  <c r="AL716" i="1"/>
  <c r="AJ716" i="1"/>
  <c r="AI716" i="1"/>
  <c r="AH716" i="1"/>
  <c r="AG716" i="1"/>
  <c r="AF716" i="1"/>
  <c r="AE716" i="1"/>
  <c r="AD716" i="1"/>
  <c r="AC716" i="1"/>
  <c r="AU715" i="1"/>
  <c r="AT715" i="1"/>
  <c r="AS715" i="1"/>
  <c r="AO715" i="1"/>
  <c r="AN715" i="1"/>
  <c r="AM715" i="1"/>
  <c r="AP715" i="1" s="1"/>
  <c r="AL715" i="1"/>
  <c r="AJ715" i="1"/>
  <c r="AI715" i="1"/>
  <c r="AH715" i="1"/>
  <c r="AG715" i="1"/>
  <c r="AF715" i="1"/>
  <c r="AE715" i="1"/>
  <c r="AD715" i="1"/>
  <c r="AC715" i="1"/>
  <c r="AU714" i="1"/>
  <c r="AT714" i="1"/>
  <c r="AS714" i="1"/>
  <c r="AP714" i="1"/>
  <c r="AO714" i="1"/>
  <c r="AN714" i="1"/>
  <c r="AM714" i="1"/>
  <c r="AR714" i="1" s="1"/>
  <c r="AL714" i="1"/>
  <c r="AJ714" i="1"/>
  <c r="AI714" i="1"/>
  <c r="AH714" i="1"/>
  <c r="AG714" i="1"/>
  <c r="AF714" i="1"/>
  <c r="AE714" i="1"/>
  <c r="AD714" i="1"/>
  <c r="AC714" i="1"/>
  <c r="AU713" i="1"/>
  <c r="AT713" i="1"/>
  <c r="AS713" i="1"/>
  <c r="AR713" i="1"/>
  <c r="AP713" i="1"/>
  <c r="AN713" i="1"/>
  <c r="AM713" i="1"/>
  <c r="AQ713" i="1" s="1"/>
  <c r="AL713" i="1"/>
  <c r="AJ713" i="1"/>
  <c r="AI713" i="1"/>
  <c r="AH713" i="1"/>
  <c r="AG713" i="1"/>
  <c r="AF713" i="1"/>
  <c r="AE713" i="1"/>
  <c r="AD713" i="1"/>
  <c r="AC713" i="1"/>
  <c r="AU712" i="1"/>
  <c r="AT712" i="1"/>
  <c r="AS712" i="1"/>
  <c r="AR712" i="1"/>
  <c r="AP712" i="1"/>
  <c r="AO712" i="1"/>
  <c r="AN712" i="1"/>
  <c r="AM712" i="1"/>
  <c r="AQ712" i="1" s="1"/>
  <c r="AL712" i="1"/>
  <c r="AJ712" i="1"/>
  <c r="AI712" i="1"/>
  <c r="AH712" i="1"/>
  <c r="AG712" i="1"/>
  <c r="AF712" i="1"/>
  <c r="AE712" i="1"/>
  <c r="AD712" i="1"/>
  <c r="AC712" i="1"/>
  <c r="AU711" i="1"/>
  <c r="AT711" i="1"/>
  <c r="AS711" i="1"/>
  <c r="AR711" i="1"/>
  <c r="AP711" i="1"/>
  <c r="AN711" i="1"/>
  <c r="AM711" i="1"/>
  <c r="AQ711" i="1" s="1"/>
  <c r="AL711" i="1"/>
  <c r="AJ711" i="1"/>
  <c r="AI711" i="1"/>
  <c r="AH711" i="1"/>
  <c r="AG711" i="1"/>
  <c r="AF711" i="1"/>
  <c r="AE711" i="1"/>
  <c r="AD711" i="1"/>
  <c r="AC711" i="1"/>
  <c r="AU710" i="1"/>
  <c r="AT710" i="1"/>
  <c r="AS710" i="1"/>
  <c r="AR710" i="1"/>
  <c r="AP710" i="1"/>
  <c r="AO710" i="1"/>
  <c r="AN710" i="1"/>
  <c r="AM710" i="1"/>
  <c r="AQ710" i="1" s="1"/>
  <c r="AL710" i="1"/>
  <c r="AJ710" i="1"/>
  <c r="AI710" i="1"/>
  <c r="AH710" i="1"/>
  <c r="AG710" i="1"/>
  <c r="AF710" i="1"/>
  <c r="AE710" i="1"/>
  <c r="AD710" i="1"/>
  <c r="AC710" i="1"/>
  <c r="AU709" i="1"/>
  <c r="AT709" i="1"/>
  <c r="AS709" i="1"/>
  <c r="AR709" i="1"/>
  <c r="AP709" i="1"/>
  <c r="AN709" i="1"/>
  <c r="AM709" i="1"/>
  <c r="AQ709" i="1" s="1"/>
  <c r="AL709" i="1"/>
  <c r="AJ709" i="1"/>
  <c r="AI709" i="1"/>
  <c r="AH709" i="1"/>
  <c r="AG709" i="1"/>
  <c r="AF709" i="1"/>
  <c r="AE709" i="1"/>
  <c r="AD709" i="1"/>
  <c r="AC709" i="1"/>
  <c r="AU708" i="1"/>
  <c r="AT708" i="1"/>
  <c r="AS708" i="1"/>
  <c r="AR708" i="1"/>
  <c r="AP708" i="1"/>
  <c r="AO708" i="1"/>
  <c r="AN708" i="1"/>
  <c r="AM708" i="1"/>
  <c r="AQ708" i="1" s="1"/>
  <c r="AL708" i="1"/>
  <c r="AJ708" i="1"/>
  <c r="AI708" i="1"/>
  <c r="AH708" i="1"/>
  <c r="AG708" i="1"/>
  <c r="AF708" i="1"/>
  <c r="AE708" i="1"/>
  <c r="AD708" i="1"/>
  <c r="AC708" i="1"/>
  <c r="AU707" i="1"/>
  <c r="AT707" i="1"/>
  <c r="AS707" i="1"/>
  <c r="AR707" i="1"/>
  <c r="AP707" i="1"/>
  <c r="AN707" i="1"/>
  <c r="AM707" i="1"/>
  <c r="AQ707" i="1" s="1"/>
  <c r="AL707" i="1"/>
  <c r="AJ707" i="1"/>
  <c r="AI707" i="1"/>
  <c r="AH707" i="1"/>
  <c r="AG707" i="1"/>
  <c r="AF707" i="1"/>
  <c r="AE707" i="1"/>
  <c r="AD707" i="1"/>
  <c r="AC707" i="1"/>
  <c r="AU706" i="1"/>
  <c r="AT706" i="1"/>
  <c r="AS706" i="1"/>
  <c r="AR706" i="1"/>
  <c r="AP706" i="1"/>
  <c r="AO706" i="1"/>
  <c r="AN706" i="1"/>
  <c r="AM706" i="1"/>
  <c r="AQ706" i="1" s="1"/>
  <c r="AL706" i="1"/>
  <c r="AJ706" i="1"/>
  <c r="AI706" i="1"/>
  <c r="AH706" i="1"/>
  <c r="AG706" i="1"/>
  <c r="AF706" i="1"/>
  <c r="AE706" i="1"/>
  <c r="AD706" i="1"/>
  <c r="AC706" i="1"/>
  <c r="AU705" i="1"/>
  <c r="AT705" i="1"/>
  <c r="AS705" i="1"/>
  <c r="AR705" i="1"/>
  <c r="AP705" i="1"/>
  <c r="AN705" i="1"/>
  <c r="AM705" i="1"/>
  <c r="AQ705" i="1" s="1"/>
  <c r="AL705" i="1"/>
  <c r="AJ705" i="1"/>
  <c r="AI705" i="1"/>
  <c r="AH705" i="1"/>
  <c r="AG705" i="1"/>
  <c r="AF705" i="1"/>
  <c r="AE705" i="1"/>
  <c r="AD705" i="1"/>
  <c r="AC705" i="1"/>
  <c r="AU704" i="1"/>
  <c r="AT704" i="1"/>
  <c r="AS704" i="1"/>
  <c r="AR704" i="1"/>
  <c r="AP704" i="1"/>
  <c r="AO704" i="1"/>
  <c r="AN704" i="1"/>
  <c r="AM704" i="1"/>
  <c r="AQ704" i="1" s="1"/>
  <c r="AL704" i="1"/>
  <c r="AJ704" i="1"/>
  <c r="AI704" i="1"/>
  <c r="AH704" i="1"/>
  <c r="AG704" i="1"/>
  <c r="AF704" i="1"/>
  <c r="AE704" i="1"/>
  <c r="AD704" i="1"/>
  <c r="AC704" i="1"/>
  <c r="AU703" i="1"/>
  <c r="AT703" i="1"/>
  <c r="AS703" i="1"/>
  <c r="AR703" i="1"/>
  <c r="AP703" i="1"/>
  <c r="AN703" i="1"/>
  <c r="AM703" i="1"/>
  <c r="AQ703" i="1" s="1"/>
  <c r="AL703" i="1"/>
  <c r="AJ703" i="1"/>
  <c r="AI703" i="1"/>
  <c r="AH703" i="1"/>
  <c r="AG703" i="1"/>
  <c r="AF703" i="1"/>
  <c r="AE703" i="1"/>
  <c r="AD703" i="1"/>
  <c r="AC703" i="1"/>
  <c r="AU702" i="1"/>
  <c r="AT702" i="1"/>
  <c r="AS702" i="1"/>
  <c r="AR702" i="1"/>
  <c r="AP702" i="1"/>
  <c r="AO702" i="1"/>
  <c r="AN702" i="1"/>
  <c r="AM702" i="1"/>
  <c r="AQ702" i="1" s="1"/>
  <c r="AL702" i="1"/>
  <c r="AJ702" i="1"/>
  <c r="AI702" i="1"/>
  <c r="AH702" i="1"/>
  <c r="AG702" i="1"/>
  <c r="AF702" i="1"/>
  <c r="AE702" i="1"/>
  <c r="AD702" i="1"/>
  <c r="AC702" i="1"/>
  <c r="AU701" i="1"/>
  <c r="AT701" i="1"/>
  <c r="AS701" i="1"/>
  <c r="AR701" i="1"/>
  <c r="AP701" i="1"/>
  <c r="AN701" i="1"/>
  <c r="AM701" i="1"/>
  <c r="AQ701" i="1" s="1"/>
  <c r="AL701" i="1"/>
  <c r="AJ701" i="1"/>
  <c r="AI701" i="1"/>
  <c r="AH701" i="1"/>
  <c r="AG701" i="1"/>
  <c r="AF701" i="1"/>
  <c r="AE701" i="1"/>
  <c r="AD701" i="1"/>
  <c r="AC701" i="1"/>
  <c r="AU700" i="1"/>
  <c r="AT700" i="1"/>
  <c r="AS700" i="1"/>
  <c r="AR700" i="1"/>
  <c r="AP700" i="1"/>
  <c r="AO700" i="1"/>
  <c r="AN700" i="1"/>
  <c r="AM700" i="1"/>
  <c r="AQ700" i="1" s="1"/>
  <c r="AL700" i="1"/>
  <c r="AJ700" i="1"/>
  <c r="AI700" i="1"/>
  <c r="AH700" i="1"/>
  <c r="AG700" i="1"/>
  <c r="AF700" i="1"/>
  <c r="AE700" i="1"/>
  <c r="AD700" i="1"/>
  <c r="AC700" i="1"/>
  <c r="AU699" i="1"/>
  <c r="AT699" i="1"/>
  <c r="AS699" i="1"/>
  <c r="AR699" i="1"/>
  <c r="AP699" i="1"/>
  <c r="AN699" i="1"/>
  <c r="AM699" i="1"/>
  <c r="AQ699" i="1" s="1"/>
  <c r="AL699" i="1"/>
  <c r="AJ699" i="1"/>
  <c r="AI699" i="1"/>
  <c r="AH699" i="1"/>
  <c r="AG699" i="1"/>
  <c r="AF699" i="1"/>
  <c r="AE699" i="1"/>
  <c r="AD699" i="1"/>
  <c r="AC699" i="1"/>
  <c r="AU698" i="1"/>
  <c r="AT698" i="1"/>
  <c r="AS698" i="1"/>
  <c r="AR698" i="1"/>
  <c r="AP698" i="1"/>
  <c r="AO698" i="1"/>
  <c r="AN698" i="1"/>
  <c r="AM698" i="1"/>
  <c r="AQ698" i="1" s="1"/>
  <c r="AL698" i="1"/>
  <c r="AJ698" i="1"/>
  <c r="AI698" i="1"/>
  <c r="AH698" i="1"/>
  <c r="AG698" i="1"/>
  <c r="AF698" i="1"/>
  <c r="AE698" i="1"/>
  <c r="AD698" i="1"/>
  <c r="AC698" i="1"/>
  <c r="AU697" i="1"/>
  <c r="AT697" i="1"/>
  <c r="AS697" i="1"/>
  <c r="AR697" i="1"/>
  <c r="AP697" i="1"/>
  <c r="AN697" i="1"/>
  <c r="AM697" i="1"/>
  <c r="AQ697" i="1" s="1"/>
  <c r="AL697" i="1"/>
  <c r="AJ697" i="1"/>
  <c r="AI697" i="1"/>
  <c r="AH697" i="1"/>
  <c r="AG697" i="1"/>
  <c r="AF697" i="1"/>
  <c r="AE697" i="1"/>
  <c r="AD697" i="1"/>
  <c r="AC697" i="1"/>
  <c r="AU696" i="1"/>
  <c r="AT696" i="1"/>
  <c r="AS696" i="1"/>
  <c r="AR696" i="1"/>
  <c r="AP696" i="1"/>
  <c r="AO696" i="1"/>
  <c r="AN696" i="1"/>
  <c r="AM696" i="1"/>
  <c r="AQ696" i="1" s="1"/>
  <c r="AL696" i="1"/>
  <c r="AJ696" i="1"/>
  <c r="AI696" i="1"/>
  <c r="AH696" i="1"/>
  <c r="AG696" i="1"/>
  <c r="AF696" i="1"/>
  <c r="AE696" i="1"/>
  <c r="AD696" i="1"/>
  <c r="AC696" i="1"/>
  <c r="AU695" i="1"/>
  <c r="AT695" i="1"/>
  <c r="AS695" i="1"/>
  <c r="AR695" i="1"/>
  <c r="AP695" i="1"/>
  <c r="AN695" i="1"/>
  <c r="AM695" i="1"/>
  <c r="AQ695" i="1" s="1"/>
  <c r="AL695" i="1"/>
  <c r="AJ695" i="1"/>
  <c r="AI695" i="1"/>
  <c r="AH695" i="1"/>
  <c r="AG695" i="1"/>
  <c r="AF695" i="1"/>
  <c r="AE695" i="1"/>
  <c r="AD695" i="1"/>
  <c r="AC695" i="1"/>
  <c r="AU694" i="1"/>
  <c r="AT694" i="1"/>
  <c r="AS694" i="1"/>
  <c r="AR694" i="1"/>
  <c r="AP694" i="1"/>
  <c r="AO694" i="1"/>
  <c r="AN694" i="1"/>
  <c r="AM694" i="1"/>
  <c r="AQ694" i="1" s="1"/>
  <c r="AL694" i="1"/>
  <c r="AJ694" i="1"/>
  <c r="AI694" i="1"/>
  <c r="AH694" i="1"/>
  <c r="AG694" i="1"/>
  <c r="AF694" i="1"/>
  <c r="AE694" i="1"/>
  <c r="AD694" i="1"/>
  <c r="AC694" i="1"/>
  <c r="AU693" i="1"/>
  <c r="AT693" i="1"/>
  <c r="AS693" i="1"/>
  <c r="AR693" i="1"/>
  <c r="AP693" i="1"/>
  <c r="AN693" i="1"/>
  <c r="AM693" i="1"/>
  <c r="AQ693" i="1" s="1"/>
  <c r="AL693" i="1"/>
  <c r="AJ693" i="1"/>
  <c r="AI693" i="1"/>
  <c r="AH693" i="1"/>
  <c r="AG693" i="1"/>
  <c r="AF693" i="1"/>
  <c r="AE693" i="1"/>
  <c r="AD693" i="1"/>
  <c r="AC693" i="1"/>
  <c r="AU692" i="1"/>
  <c r="AT692" i="1"/>
  <c r="AS692" i="1"/>
  <c r="AR692" i="1"/>
  <c r="AP692" i="1"/>
  <c r="AN692" i="1"/>
  <c r="AM692" i="1"/>
  <c r="AO692" i="1" s="1"/>
  <c r="AL692" i="1"/>
  <c r="AJ692" i="1"/>
  <c r="AI692" i="1"/>
  <c r="AH692" i="1"/>
  <c r="AG692" i="1"/>
  <c r="AF692" i="1"/>
  <c r="AE692" i="1"/>
  <c r="AD692" i="1"/>
  <c r="AC692" i="1"/>
  <c r="AU691" i="1"/>
  <c r="AT691" i="1"/>
  <c r="AS691" i="1"/>
  <c r="AR691" i="1"/>
  <c r="AP691" i="1"/>
  <c r="AO691" i="1"/>
  <c r="AN691" i="1"/>
  <c r="AM691" i="1"/>
  <c r="AQ691" i="1" s="1"/>
  <c r="AL691" i="1"/>
  <c r="AJ691" i="1"/>
  <c r="AI691" i="1"/>
  <c r="AH691" i="1"/>
  <c r="AG691" i="1"/>
  <c r="AF691" i="1"/>
  <c r="AE691" i="1"/>
  <c r="AD691" i="1"/>
  <c r="AC691" i="1"/>
  <c r="AU690" i="1"/>
  <c r="AT690" i="1"/>
  <c r="AS690" i="1"/>
  <c r="AR690" i="1"/>
  <c r="AP690" i="1"/>
  <c r="AN690" i="1"/>
  <c r="AM690" i="1"/>
  <c r="AO690" i="1" s="1"/>
  <c r="AL690" i="1"/>
  <c r="AJ690" i="1"/>
  <c r="AI690" i="1"/>
  <c r="AH690" i="1"/>
  <c r="AG690" i="1"/>
  <c r="AF690" i="1"/>
  <c r="AE690" i="1"/>
  <c r="AD690" i="1"/>
  <c r="AC690" i="1"/>
  <c r="AU689" i="1"/>
  <c r="AT689" i="1"/>
  <c r="AS689" i="1"/>
  <c r="AR689" i="1"/>
  <c r="AP689" i="1"/>
  <c r="AO689" i="1"/>
  <c r="AN689" i="1"/>
  <c r="AM689" i="1"/>
  <c r="AQ689" i="1" s="1"/>
  <c r="AL689" i="1"/>
  <c r="AJ689" i="1"/>
  <c r="AI689" i="1"/>
  <c r="AH689" i="1"/>
  <c r="AG689" i="1"/>
  <c r="AF689" i="1"/>
  <c r="AE689" i="1"/>
  <c r="AD689" i="1"/>
  <c r="AC689" i="1"/>
  <c r="AU688" i="1"/>
  <c r="AT688" i="1"/>
  <c r="AS688" i="1"/>
  <c r="AR688" i="1"/>
  <c r="AP688" i="1"/>
  <c r="AN688" i="1"/>
  <c r="AM688" i="1"/>
  <c r="AO688" i="1" s="1"/>
  <c r="AL688" i="1"/>
  <c r="AJ688" i="1"/>
  <c r="AI688" i="1"/>
  <c r="AH688" i="1"/>
  <c r="AG688" i="1"/>
  <c r="AF688" i="1"/>
  <c r="AE688" i="1"/>
  <c r="AD688" i="1"/>
  <c r="AC688" i="1"/>
  <c r="AU687" i="1"/>
  <c r="AT687" i="1"/>
  <c r="AS687" i="1"/>
  <c r="AR687" i="1"/>
  <c r="AP687" i="1"/>
  <c r="AO687" i="1"/>
  <c r="AN687" i="1"/>
  <c r="AM687" i="1"/>
  <c r="AQ687" i="1" s="1"/>
  <c r="AL687" i="1"/>
  <c r="AJ687" i="1"/>
  <c r="AI687" i="1"/>
  <c r="AH687" i="1"/>
  <c r="AG687" i="1"/>
  <c r="AF687" i="1"/>
  <c r="AE687" i="1"/>
  <c r="AD687" i="1"/>
  <c r="AC687" i="1"/>
  <c r="AU686" i="1"/>
  <c r="AT686" i="1"/>
  <c r="AS686" i="1"/>
  <c r="AR686" i="1"/>
  <c r="AP686" i="1"/>
  <c r="AN686" i="1"/>
  <c r="AM686" i="1"/>
  <c r="AO686" i="1" s="1"/>
  <c r="AL686" i="1"/>
  <c r="AJ686" i="1"/>
  <c r="AI686" i="1"/>
  <c r="AH686" i="1"/>
  <c r="AG686" i="1"/>
  <c r="AF686" i="1"/>
  <c r="AE686" i="1"/>
  <c r="AD686" i="1"/>
  <c r="AC686" i="1"/>
  <c r="AU685" i="1"/>
  <c r="AT685" i="1"/>
  <c r="AS685" i="1"/>
  <c r="AR685" i="1"/>
  <c r="AP685" i="1"/>
  <c r="AO685" i="1"/>
  <c r="AN685" i="1"/>
  <c r="AM685" i="1"/>
  <c r="AQ685" i="1" s="1"/>
  <c r="AL685" i="1"/>
  <c r="AJ685" i="1"/>
  <c r="AI685" i="1"/>
  <c r="AH685" i="1"/>
  <c r="AG685" i="1"/>
  <c r="AF685" i="1"/>
  <c r="AE685" i="1"/>
  <c r="AD685" i="1"/>
  <c r="AC685" i="1"/>
  <c r="AU684" i="1"/>
  <c r="AT684" i="1"/>
  <c r="AS684" i="1"/>
  <c r="AR684" i="1"/>
  <c r="AP684" i="1"/>
  <c r="AN684" i="1"/>
  <c r="AM684" i="1"/>
  <c r="AO684" i="1" s="1"/>
  <c r="AL684" i="1"/>
  <c r="AJ684" i="1"/>
  <c r="AI684" i="1"/>
  <c r="AH684" i="1"/>
  <c r="AG684" i="1"/>
  <c r="AF684" i="1"/>
  <c r="AE684" i="1"/>
  <c r="AD684" i="1"/>
  <c r="AC684" i="1"/>
  <c r="AU683" i="1"/>
  <c r="AT683" i="1"/>
  <c r="AS683" i="1"/>
  <c r="AR683" i="1"/>
  <c r="AP683" i="1"/>
  <c r="AO683" i="1"/>
  <c r="AN683" i="1"/>
  <c r="AM683" i="1"/>
  <c r="AQ683" i="1" s="1"/>
  <c r="AL683" i="1"/>
  <c r="AJ683" i="1"/>
  <c r="AI683" i="1"/>
  <c r="AH683" i="1"/>
  <c r="AG683" i="1"/>
  <c r="AF683" i="1"/>
  <c r="AE683" i="1"/>
  <c r="AD683" i="1"/>
  <c r="AC683" i="1"/>
  <c r="AU682" i="1"/>
  <c r="AT682" i="1"/>
  <c r="AS682" i="1"/>
  <c r="AR682" i="1"/>
  <c r="AP682" i="1"/>
  <c r="AN682" i="1"/>
  <c r="AM682" i="1"/>
  <c r="AO682" i="1" s="1"/>
  <c r="AL682" i="1"/>
  <c r="AJ682" i="1"/>
  <c r="AI682" i="1"/>
  <c r="AH682" i="1"/>
  <c r="AG682" i="1"/>
  <c r="AF682" i="1"/>
  <c r="AE682" i="1"/>
  <c r="AD682" i="1"/>
  <c r="AC682" i="1"/>
  <c r="AU681" i="1"/>
  <c r="AT681" i="1"/>
  <c r="AS681" i="1"/>
  <c r="AR681" i="1"/>
  <c r="AP681" i="1"/>
  <c r="AO681" i="1"/>
  <c r="AN681" i="1"/>
  <c r="AM681" i="1"/>
  <c r="AQ681" i="1" s="1"/>
  <c r="AL681" i="1"/>
  <c r="AJ681" i="1"/>
  <c r="AI681" i="1"/>
  <c r="AH681" i="1"/>
  <c r="AG681" i="1"/>
  <c r="AF681" i="1"/>
  <c r="AE681" i="1"/>
  <c r="AD681" i="1"/>
  <c r="AC681" i="1"/>
  <c r="AU680" i="1"/>
  <c r="AT680" i="1"/>
  <c r="AS680" i="1"/>
  <c r="AR680" i="1"/>
  <c r="AP680" i="1"/>
  <c r="AN680" i="1"/>
  <c r="AM680" i="1"/>
  <c r="AO680" i="1" s="1"/>
  <c r="AL680" i="1"/>
  <c r="AJ680" i="1"/>
  <c r="AI680" i="1"/>
  <c r="AH680" i="1"/>
  <c r="AG680" i="1"/>
  <c r="AF680" i="1"/>
  <c r="AE680" i="1"/>
  <c r="AD680" i="1"/>
  <c r="AC680" i="1"/>
  <c r="AU679" i="1"/>
  <c r="AT679" i="1"/>
  <c r="AS679" i="1"/>
  <c r="AR679" i="1"/>
  <c r="AP679" i="1"/>
  <c r="AO679" i="1"/>
  <c r="AN679" i="1"/>
  <c r="AM679" i="1"/>
  <c r="AQ679" i="1" s="1"/>
  <c r="AL679" i="1"/>
  <c r="AJ679" i="1"/>
  <c r="AI679" i="1"/>
  <c r="AH679" i="1"/>
  <c r="AG679" i="1"/>
  <c r="AF679" i="1"/>
  <c r="AE679" i="1"/>
  <c r="AD679" i="1"/>
  <c r="AC679" i="1"/>
  <c r="AU678" i="1"/>
  <c r="AT678" i="1"/>
  <c r="AS678" i="1"/>
  <c r="AR678" i="1"/>
  <c r="AP678" i="1"/>
  <c r="AN678" i="1"/>
  <c r="AM678" i="1"/>
  <c r="AO678" i="1" s="1"/>
  <c r="AL678" i="1"/>
  <c r="AJ678" i="1"/>
  <c r="AI678" i="1"/>
  <c r="AH678" i="1"/>
  <c r="AG678" i="1"/>
  <c r="AF678" i="1"/>
  <c r="AE678" i="1"/>
  <c r="AD678" i="1"/>
  <c r="AC678" i="1"/>
  <c r="AU677" i="1"/>
  <c r="AT677" i="1"/>
  <c r="AS677" i="1"/>
  <c r="AR677" i="1"/>
  <c r="AP677" i="1"/>
  <c r="AO677" i="1"/>
  <c r="AN677" i="1"/>
  <c r="AM677" i="1"/>
  <c r="AQ677" i="1" s="1"/>
  <c r="AL677" i="1"/>
  <c r="AJ677" i="1"/>
  <c r="AI677" i="1"/>
  <c r="AH677" i="1"/>
  <c r="AG677" i="1"/>
  <c r="AF677" i="1"/>
  <c r="AE677" i="1"/>
  <c r="AD677" i="1"/>
  <c r="AC677" i="1"/>
  <c r="AU676" i="1"/>
  <c r="AT676" i="1"/>
  <c r="AS676" i="1"/>
  <c r="AR676" i="1"/>
  <c r="AP676" i="1"/>
  <c r="AN676" i="1"/>
  <c r="AM676" i="1"/>
  <c r="AO676" i="1" s="1"/>
  <c r="AL676" i="1"/>
  <c r="AJ676" i="1"/>
  <c r="AI676" i="1"/>
  <c r="AH676" i="1"/>
  <c r="AG676" i="1"/>
  <c r="AF676" i="1"/>
  <c r="AE676" i="1"/>
  <c r="AD676" i="1"/>
  <c r="AC676" i="1"/>
  <c r="AU675" i="1"/>
  <c r="AT675" i="1"/>
  <c r="AS675" i="1"/>
  <c r="AR675" i="1"/>
  <c r="AP675" i="1"/>
  <c r="AO675" i="1"/>
  <c r="AN675" i="1"/>
  <c r="AM675" i="1"/>
  <c r="AQ675" i="1" s="1"/>
  <c r="AL675" i="1"/>
  <c r="AJ675" i="1"/>
  <c r="AI675" i="1"/>
  <c r="AH675" i="1"/>
  <c r="AG675" i="1"/>
  <c r="AF675" i="1"/>
  <c r="AE675" i="1"/>
  <c r="AD675" i="1"/>
  <c r="AC675" i="1"/>
  <c r="AU674" i="1"/>
  <c r="AT674" i="1"/>
  <c r="AS674" i="1"/>
  <c r="AR674" i="1"/>
  <c r="AP674" i="1"/>
  <c r="AN674" i="1"/>
  <c r="AM674" i="1"/>
  <c r="AO674" i="1" s="1"/>
  <c r="AL674" i="1"/>
  <c r="AJ674" i="1"/>
  <c r="AI674" i="1"/>
  <c r="AH674" i="1"/>
  <c r="AG674" i="1"/>
  <c r="AF674" i="1"/>
  <c r="AE674" i="1"/>
  <c r="AD674" i="1"/>
  <c r="AC674" i="1"/>
  <c r="AU673" i="1"/>
  <c r="AT673" i="1"/>
  <c r="AS673" i="1"/>
  <c r="AR673" i="1"/>
  <c r="AP673" i="1"/>
  <c r="AO673" i="1"/>
  <c r="AN673" i="1"/>
  <c r="AM673" i="1"/>
  <c r="AQ673" i="1" s="1"/>
  <c r="AL673" i="1"/>
  <c r="AJ673" i="1"/>
  <c r="AI673" i="1"/>
  <c r="AH673" i="1"/>
  <c r="AG673" i="1"/>
  <c r="AF673" i="1"/>
  <c r="AE673" i="1"/>
  <c r="AD673" i="1"/>
  <c r="AC673" i="1"/>
  <c r="AU672" i="1"/>
  <c r="AT672" i="1"/>
  <c r="AS672" i="1"/>
  <c r="AR672" i="1"/>
  <c r="AP672" i="1"/>
  <c r="AN672" i="1"/>
  <c r="AM672" i="1"/>
  <c r="AO672" i="1" s="1"/>
  <c r="AL672" i="1"/>
  <c r="AJ672" i="1"/>
  <c r="AI672" i="1"/>
  <c r="AH672" i="1"/>
  <c r="AG672" i="1"/>
  <c r="AF672" i="1"/>
  <c r="AE672" i="1"/>
  <c r="AD672" i="1"/>
  <c r="AC672" i="1"/>
  <c r="AU671" i="1"/>
  <c r="AT671" i="1"/>
  <c r="AS671" i="1"/>
  <c r="AR671" i="1"/>
  <c r="AP671" i="1"/>
  <c r="AO671" i="1"/>
  <c r="AN671" i="1"/>
  <c r="AM671" i="1"/>
  <c r="AQ671" i="1" s="1"/>
  <c r="AL671" i="1"/>
  <c r="AJ671" i="1"/>
  <c r="AI671" i="1"/>
  <c r="AH671" i="1"/>
  <c r="AG671" i="1"/>
  <c r="AF671" i="1"/>
  <c r="AE671" i="1"/>
  <c r="AD671" i="1"/>
  <c r="AC671" i="1"/>
  <c r="AU670" i="1"/>
  <c r="AT670" i="1"/>
  <c r="AS670" i="1"/>
  <c r="AR670" i="1"/>
  <c r="AP670" i="1"/>
  <c r="AN670" i="1"/>
  <c r="AM670" i="1"/>
  <c r="AO670" i="1" s="1"/>
  <c r="AL670" i="1"/>
  <c r="AJ670" i="1"/>
  <c r="AI670" i="1"/>
  <c r="AH670" i="1"/>
  <c r="AG670" i="1"/>
  <c r="AF670" i="1"/>
  <c r="AE670" i="1"/>
  <c r="AD670" i="1"/>
  <c r="AC670" i="1"/>
  <c r="AU669" i="1"/>
  <c r="AT669" i="1"/>
  <c r="AS669" i="1"/>
  <c r="AR669" i="1"/>
  <c r="AP669" i="1"/>
  <c r="AO669" i="1"/>
  <c r="AN669" i="1"/>
  <c r="AM669" i="1"/>
  <c r="AQ669" i="1" s="1"/>
  <c r="AL669" i="1"/>
  <c r="AJ669" i="1"/>
  <c r="AI669" i="1"/>
  <c r="AH669" i="1"/>
  <c r="AG669" i="1"/>
  <c r="AF669" i="1"/>
  <c r="AE669" i="1"/>
  <c r="AD669" i="1"/>
  <c r="AC669" i="1"/>
  <c r="AU668" i="1"/>
  <c r="AT668" i="1"/>
  <c r="AS668" i="1"/>
  <c r="AR668" i="1"/>
  <c r="AP668" i="1"/>
  <c r="AN668" i="1"/>
  <c r="AM668" i="1"/>
  <c r="AO668" i="1" s="1"/>
  <c r="AL668" i="1"/>
  <c r="AJ668" i="1"/>
  <c r="AI668" i="1"/>
  <c r="AH668" i="1"/>
  <c r="AG668" i="1"/>
  <c r="AF668" i="1"/>
  <c r="AE668" i="1"/>
  <c r="AD668" i="1"/>
  <c r="AC668" i="1"/>
  <c r="AU667" i="1"/>
  <c r="AT667" i="1"/>
  <c r="AS667" i="1"/>
  <c r="AR667" i="1"/>
  <c r="AP667" i="1"/>
  <c r="AO667" i="1"/>
  <c r="AN667" i="1"/>
  <c r="AM667" i="1"/>
  <c r="AQ667" i="1" s="1"/>
  <c r="AL667" i="1"/>
  <c r="AJ667" i="1"/>
  <c r="AI667" i="1"/>
  <c r="AH667" i="1"/>
  <c r="AG667" i="1"/>
  <c r="AF667" i="1"/>
  <c r="AE667" i="1"/>
  <c r="AD667" i="1"/>
  <c r="AC667" i="1"/>
  <c r="AU666" i="1"/>
  <c r="AT666" i="1"/>
  <c r="AS666" i="1"/>
  <c r="AR666" i="1"/>
  <c r="AP666" i="1"/>
  <c r="AN666" i="1"/>
  <c r="AM666" i="1"/>
  <c r="AO666" i="1" s="1"/>
  <c r="AL666" i="1"/>
  <c r="AJ666" i="1"/>
  <c r="AI666" i="1"/>
  <c r="AH666" i="1"/>
  <c r="AG666" i="1"/>
  <c r="AF666" i="1"/>
  <c r="AE666" i="1"/>
  <c r="AD666" i="1"/>
  <c r="AC666" i="1"/>
  <c r="AU665" i="1"/>
  <c r="AT665" i="1"/>
  <c r="AS665" i="1"/>
  <c r="AR665" i="1"/>
  <c r="AP665" i="1"/>
  <c r="AO665" i="1"/>
  <c r="AN665" i="1"/>
  <c r="AM665" i="1"/>
  <c r="AQ665" i="1" s="1"/>
  <c r="AL665" i="1"/>
  <c r="AJ665" i="1"/>
  <c r="AI665" i="1"/>
  <c r="AH665" i="1"/>
  <c r="AG665" i="1"/>
  <c r="AF665" i="1"/>
  <c r="AE665" i="1"/>
  <c r="AD665" i="1"/>
  <c r="AC665" i="1"/>
  <c r="AU664" i="1"/>
  <c r="AT664" i="1"/>
  <c r="AS664" i="1"/>
  <c r="AR664" i="1"/>
  <c r="AP664" i="1"/>
  <c r="AN664" i="1"/>
  <c r="AM664" i="1"/>
  <c r="AO664" i="1" s="1"/>
  <c r="AL664" i="1"/>
  <c r="AJ664" i="1"/>
  <c r="AI664" i="1"/>
  <c r="AH664" i="1"/>
  <c r="AG664" i="1"/>
  <c r="AF664" i="1"/>
  <c r="AE664" i="1"/>
  <c r="AD664" i="1"/>
  <c r="AC664" i="1"/>
  <c r="AU663" i="1"/>
  <c r="AT663" i="1"/>
  <c r="AS663" i="1"/>
  <c r="AR663" i="1"/>
  <c r="AP663" i="1"/>
  <c r="AO663" i="1"/>
  <c r="AN663" i="1"/>
  <c r="AM663" i="1"/>
  <c r="AQ663" i="1" s="1"/>
  <c r="AL663" i="1"/>
  <c r="AJ663" i="1"/>
  <c r="AI663" i="1"/>
  <c r="AH663" i="1"/>
  <c r="AG663" i="1"/>
  <c r="AF663" i="1"/>
  <c r="AE663" i="1"/>
  <c r="AD663" i="1"/>
  <c r="AC663" i="1"/>
  <c r="AU662" i="1"/>
  <c r="AT662" i="1"/>
  <c r="AS662" i="1"/>
  <c r="AR662" i="1"/>
  <c r="AP662" i="1"/>
  <c r="AN662" i="1"/>
  <c r="AM662" i="1"/>
  <c r="AO662" i="1" s="1"/>
  <c r="AL662" i="1"/>
  <c r="AJ662" i="1"/>
  <c r="AI662" i="1"/>
  <c r="AH662" i="1"/>
  <c r="AG662" i="1"/>
  <c r="AF662" i="1"/>
  <c r="AE662" i="1"/>
  <c r="AD662" i="1"/>
  <c r="AC662" i="1"/>
  <c r="AU661" i="1"/>
  <c r="AT661" i="1"/>
  <c r="AS661" i="1"/>
  <c r="AR661" i="1"/>
  <c r="AP661" i="1"/>
  <c r="AO661" i="1"/>
  <c r="AN661" i="1"/>
  <c r="AM661" i="1"/>
  <c r="AQ661" i="1" s="1"/>
  <c r="AL661" i="1"/>
  <c r="AJ661" i="1"/>
  <c r="AI661" i="1"/>
  <c r="AH661" i="1"/>
  <c r="AG661" i="1"/>
  <c r="AF661" i="1"/>
  <c r="AE661" i="1"/>
  <c r="AD661" i="1"/>
  <c r="AC661" i="1"/>
  <c r="AU660" i="1"/>
  <c r="AT660" i="1"/>
  <c r="AS660" i="1"/>
  <c r="AR660" i="1"/>
  <c r="AP660" i="1"/>
  <c r="AN660" i="1"/>
  <c r="AM660" i="1"/>
  <c r="AO660" i="1" s="1"/>
  <c r="AL660" i="1"/>
  <c r="AJ660" i="1"/>
  <c r="AI660" i="1"/>
  <c r="AH660" i="1"/>
  <c r="AG660" i="1"/>
  <c r="AF660" i="1"/>
  <c r="AE660" i="1"/>
  <c r="AD660" i="1"/>
  <c r="AC660" i="1"/>
  <c r="AU659" i="1"/>
  <c r="AT659" i="1"/>
  <c r="AS659" i="1"/>
  <c r="AR659" i="1"/>
  <c r="AP659" i="1"/>
  <c r="AO659" i="1"/>
  <c r="AN659" i="1"/>
  <c r="AM659" i="1"/>
  <c r="AQ659" i="1" s="1"/>
  <c r="AL659" i="1"/>
  <c r="AJ659" i="1"/>
  <c r="AI659" i="1"/>
  <c r="AH659" i="1"/>
  <c r="AG659" i="1"/>
  <c r="AF659" i="1"/>
  <c r="AE659" i="1"/>
  <c r="AD659" i="1"/>
  <c r="AC659" i="1"/>
  <c r="AU658" i="1"/>
  <c r="AT658" i="1"/>
  <c r="AS658" i="1"/>
  <c r="AR658" i="1"/>
  <c r="AP658" i="1"/>
  <c r="AN658" i="1"/>
  <c r="AM658" i="1"/>
  <c r="AO658" i="1" s="1"/>
  <c r="AL658" i="1"/>
  <c r="AJ658" i="1"/>
  <c r="AI658" i="1"/>
  <c r="AH658" i="1"/>
  <c r="AG658" i="1"/>
  <c r="AF658" i="1"/>
  <c r="AE658" i="1"/>
  <c r="AD658" i="1"/>
  <c r="AC658" i="1"/>
  <c r="AU657" i="1"/>
  <c r="AT657" i="1"/>
  <c r="AS657" i="1"/>
  <c r="AR657" i="1"/>
  <c r="AP657" i="1"/>
  <c r="AO657" i="1"/>
  <c r="AN657" i="1"/>
  <c r="AM657" i="1"/>
  <c r="AQ657" i="1" s="1"/>
  <c r="AL657" i="1"/>
  <c r="AJ657" i="1"/>
  <c r="AI657" i="1"/>
  <c r="AH657" i="1"/>
  <c r="AG657" i="1"/>
  <c r="AF657" i="1"/>
  <c r="AE657" i="1"/>
  <c r="AD657" i="1"/>
  <c r="AC657" i="1"/>
  <c r="AU656" i="1"/>
  <c r="AT656" i="1"/>
  <c r="AS656" i="1"/>
  <c r="AR656" i="1"/>
  <c r="AP656" i="1"/>
  <c r="AN656" i="1"/>
  <c r="AM656" i="1"/>
  <c r="AO656" i="1" s="1"/>
  <c r="AL656" i="1"/>
  <c r="AJ656" i="1"/>
  <c r="AI656" i="1"/>
  <c r="AH656" i="1"/>
  <c r="AG656" i="1"/>
  <c r="AF656" i="1"/>
  <c r="AE656" i="1"/>
  <c r="AD656" i="1"/>
  <c r="AC656" i="1"/>
  <c r="AU655" i="1"/>
  <c r="AT655" i="1"/>
  <c r="AS655" i="1"/>
  <c r="AR655" i="1"/>
  <c r="AP655" i="1"/>
  <c r="AO655" i="1"/>
  <c r="AN655" i="1"/>
  <c r="AM655" i="1"/>
  <c r="AQ655" i="1" s="1"/>
  <c r="AL655" i="1"/>
  <c r="AJ655" i="1"/>
  <c r="AI655" i="1"/>
  <c r="AH655" i="1"/>
  <c r="AG655" i="1"/>
  <c r="AF655" i="1"/>
  <c r="AE655" i="1"/>
  <c r="AD655" i="1"/>
  <c r="AC655" i="1"/>
  <c r="AU654" i="1"/>
  <c r="AT654" i="1"/>
  <c r="AS654" i="1"/>
  <c r="AR654" i="1"/>
  <c r="AP654" i="1"/>
  <c r="AN654" i="1"/>
  <c r="AM654" i="1"/>
  <c r="AO654" i="1" s="1"/>
  <c r="AL654" i="1"/>
  <c r="AJ654" i="1"/>
  <c r="AI654" i="1"/>
  <c r="AH654" i="1"/>
  <c r="AG654" i="1"/>
  <c r="AF654" i="1"/>
  <c r="AE654" i="1"/>
  <c r="AD654" i="1"/>
  <c r="AC654" i="1"/>
  <c r="AU653" i="1"/>
  <c r="AT653" i="1"/>
  <c r="AS653" i="1"/>
  <c r="AR653" i="1"/>
  <c r="AP653" i="1"/>
  <c r="AO653" i="1"/>
  <c r="AN653" i="1"/>
  <c r="AM653" i="1"/>
  <c r="AQ653" i="1" s="1"/>
  <c r="AL653" i="1"/>
  <c r="AJ653" i="1"/>
  <c r="AI653" i="1"/>
  <c r="AH653" i="1"/>
  <c r="AG653" i="1"/>
  <c r="AF653" i="1"/>
  <c r="AE653" i="1"/>
  <c r="AD653" i="1"/>
  <c r="AC653" i="1"/>
  <c r="AU652" i="1"/>
  <c r="AT652" i="1"/>
  <c r="AS652" i="1"/>
  <c r="AR652" i="1"/>
  <c r="AP652" i="1"/>
  <c r="AN652" i="1"/>
  <c r="AM652" i="1"/>
  <c r="AO652" i="1" s="1"/>
  <c r="AL652" i="1"/>
  <c r="AJ652" i="1"/>
  <c r="AI652" i="1"/>
  <c r="AH652" i="1"/>
  <c r="AG652" i="1"/>
  <c r="AF652" i="1"/>
  <c r="AE652" i="1"/>
  <c r="AD652" i="1"/>
  <c r="AC652" i="1"/>
  <c r="AU651" i="1"/>
  <c r="AT651" i="1"/>
  <c r="AS651" i="1"/>
  <c r="AR651" i="1"/>
  <c r="AP651" i="1"/>
  <c r="AO651" i="1"/>
  <c r="AN651" i="1"/>
  <c r="AM651" i="1"/>
  <c r="AQ651" i="1" s="1"/>
  <c r="AL651" i="1"/>
  <c r="AJ651" i="1"/>
  <c r="AI651" i="1"/>
  <c r="AH651" i="1"/>
  <c r="AG651" i="1"/>
  <c r="AF651" i="1"/>
  <c r="AE651" i="1"/>
  <c r="AD651" i="1"/>
  <c r="AC651" i="1"/>
  <c r="AU650" i="1"/>
  <c r="AT650" i="1"/>
  <c r="AS650" i="1"/>
  <c r="AR650" i="1"/>
  <c r="AP650" i="1"/>
  <c r="AN650" i="1"/>
  <c r="AM650" i="1"/>
  <c r="AO650" i="1" s="1"/>
  <c r="AL650" i="1"/>
  <c r="AJ650" i="1"/>
  <c r="AI650" i="1"/>
  <c r="AH650" i="1"/>
  <c r="AG650" i="1"/>
  <c r="AF650" i="1"/>
  <c r="AE650" i="1"/>
  <c r="AD650" i="1"/>
  <c r="AC650" i="1"/>
  <c r="AU649" i="1"/>
  <c r="AT649" i="1"/>
  <c r="AS649" i="1"/>
  <c r="AR649" i="1"/>
  <c r="AP649" i="1"/>
  <c r="AO649" i="1"/>
  <c r="AN649" i="1"/>
  <c r="AM649" i="1"/>
  <c r="AQ649" i="1" s="1"/>
  <c r="AL649" i="1"/>
  <c r="AJ649" i="1"/>
  <c r="AI649" i="1"/>
  <c r="AH649" i="1"/>
  <c r="AG649" i="1"/>
  <c r="AF649" i="1"/>
  <c r="AE649" i="1"/>
  <c r="AD649" i="1"/>
  <c r="AC649" i="1"/>
  <c r="AU648" i="1"/>
  <c r="AT648" i="1"/>
  <c r="AS648" i="1"/>
  <c r="AR648" i="1"/>
  <c r="AP648" i="1"/>
  <c r="AN648" i="1"/>
  <c r="AM648" i="1"/>
  <c r="AO648" i="1" s="1"/>
  <c r="AL648" i="1"/>
  <c r="AJ648" i="1"/>
  <c r="AI648" i="1"/>
  <c r="AH648" i="1"/>
  <c r="AG648" i="1"/>
  <c r="AF648" i="1"/>
  <c r="AE648" i="1"/>
  <c r="AD648" i="1"/>
  <c r="AC648" i="1"/>
  <c r="AU647" i="1"/>
  <c r="AT647" i="1"/>
  <c r="AS647" i="1"/>
  <c r="AR647" i="1"/>
  <c r="AP647" i="1"/>
  <c r="AO647" i="1"/>
  <c r="AN647" i="1"/>
  <c r="AM647" i="1"/>
  <c r="AQ647" i="1" s="1"/>
  <c r="AL647" i="1"/>
  <c r="AJ647" i="1"/>
  <c r="AI647" i="1"/>
  <c r="AH647" i="1"/>
  <c r="AG647" i="1"/>
  <c r="AF647" i="1"/>
  <c r="AE647" i="1"/>
  <c r="AD647" i="1"/>
  <c r="AC647" i="1"/>
  <c r="AU646" i="1"/>
  <c r="AT646" i="1"/>
  <c r="AS646" i="1"/>
  <c r="AR646" i="1"/>
  <c r="AP646" i="1"/>
  <c r="AN646" i="1"/>
  <c r="AM646" i="1"/>
  <c r="AO646" i="1" s="1"/>
  <c r="AL646" i="1"/>
  <c r="AJ646" i="1"/>
  <c r="AI646" i="1"/>
  <c r="AH646" i="1"/>
  <c r="AG646" i="1"/>
  <c r="AF646" i="1"/>
  <c r="AE646" i="1"/>
  <c r="AD646" i="1"/>
  <c r="AC646" i="1"/>
  <c r="AU645" i="1"/>
  <c r="AT645" i="1"/>
  <c r="AS645" i="1"/>
  <c r="AR645" i="1"/>
  <c r="AP645" i="1"/>
  <c r="AO645" i="1"/>
  <c r="AN645" i="1"/>
  <c r="AM645" i="1"/>
  <c r="AQ645" i="1" s="1"/>
  <c r="AL645" i="1"/>
  <c r="AJ645" i="1"/>
  <c r="AI645" i="1"/>
  <c r="AH645" i="1"/>
  <c r="AG645" i="1"/>
  <c r="AF645" i="1"/>
  <c r="AE645" i="1"/>
  <c r="AD645" i="1"/>
  <c r="AC645" i="1"/>
  <c r="AU644" i="1"/>
  <c r="AT644" i="1"/>
  <c r="AS644" i="1"/>
  <c r="AR644" i="1"/>
  <c r="AP644" i="1"/>
  <c r="AN644" i="1"/>
  <c r="AM644" i="1"/>
  <c r="AO644" i="1" s="1"/>
  <c r="AL644" i="1"/>
  <c r="AJ644" i="1"/>
  <c r="AI644" i="1"/>
  <c r="AH644" i="1"/>
  <c r="AG644" i="1"/>
  <c r="AF644" i="1"/>
  <c r="AE644" i="1"/>
  <c r="AD644" i="1"/>
  <c r="AC644" i="1"/>
  <c r="AU643" i="1"/>
  <c r="AT643" i="1"/>
  <c r="AS643" i="1"/>
  <c r="AR643" i="1"/>
  <c r="AP643" i="1"/>
  <c r="AO643" i="1"/>
  <c r="AN643" i="1"/>
  <c r="AM643" i="1"/>
  <c r="AQ643" i="1" s="1"/>
  <c r="AL643" i="1"/>
  <c r="AJ643" i="1"/>
  <c r="AI643" i="1"/>
  <c r="AH643" i="1"/>
  <c r="AG643" i="1"/>
  <c r="AF643" i="1"/>
  <c r="AE643" i="1"/>
  <c r="AD643" i="1"/>
  <c r="AC643" i="1"/>
  <c r="AU642" i="1"/>
  <c r="AT642" i="1"/>
  <c r="AS642" i="1"/>
  <c r="AR642" i="1"/>
  <c r="AP642" i="1"/>
  <c r="AN642" i="1"/>
  <c r="AM642" i="1"/>
  <c r="AO642" i="1" s="1"/>
  <c r="AL642" i="1"/>
  <c r="AJ642" i="1"/>
  <c r="AI642" i="1"/>
  <c r="AH642" i="1"/>
  <c r="AG642" i="1"/>
  <c r="AF642" i="1"/>
  <c r="AE642" i="1"/>
  <c r="AD642" i="1"/>
  <c r="AC642" i="1"/>
  <c r="AU641" i="1"/>
  <c r="AT641" i="1"/>
  <c r="AS641" i="1"/>
  <c r="AR641" i="1"/>
  <c r="AP641" i="1"/>
  <c r="AO641" i="1"/>
  <c r="AN641" i="1"/>
  <c r="AM641" i="1"/>
  <c r="AQ641" i="1" s="1"/>
  <c r="AL641" i="1"/>
  <c r="AJ641" i="1"/>
  <c r="AI641" i="1"/>
  <c r="AH641" i="1"/>
  <c r="AG641" i="1"/>
  <c r="AF641" i="1"/>
  <c r="AE641" i="1"/>
  <c r="AD641" i="1"/>
  <c r="AC641" i="1"/>
  <c r="AU640" i="1"/>
  <c r="AT640" i="1"/>
  <c r="AS640" i="1"/>
  <c r="AR640" i="1"/>
  <c r="AP640" i="1"/>
  <c r="AN640" i="1"/>
  <c r="AM640" i="1"/>
  <c r="AO640" i="1" s="1"/>
  <c r="AL640" i="1"/>
  <c r="AJ640" i="1"/>
  <c r="AI640" i="1"/>
  <c r="AH640" i="1"/>
  <c r="AG640" i="1"/>
  <c r="AF640" i="1"/>
  <c r="AE640" i="1"/>
  <c r="AD640" i="1"/>
  <c r="AC640" i="1"/>
  <c r="AU639" i="1"/>
  <c r="AT639" i="1"/>
  <c r="AS639" i="1"/>
  <c r="AR639" i="1"/>
  <c r="AP639" i="1"/>
  <c r="AO639" i="1"/>
  <c r="AN639" i="1"/>
  <c r="AM639" i="1"/>
  <c r="AQ639" i="1" s="1"/>
  <c r="AL639" i="1"/>
  <c r="AJ639" i="1"/>
  <c r="AI639" i="1"/>
  <c r="AH639" i="1"/>
  <c r="AG639" i="1"/>
  <c r="AF639" i="1"/>
  <c r="AE639" i="1"/>
  <c r="AD639" i="1"/>
  <c r="AC639" i="1"/>
  <c r="AU638" i="1"/>
  <c r="AT638" i="1"/>
  <c r="AS638" i="1"/>
  <c r="AR638" i="1"/>
  <c r="AP638" i="1"/>
  <c r="AN638" i="1"/>
  <c r="AM638" i="1"/>
  <c r="AO638" i="1" s="1"/>
  <c r="AL638" i="1"/>
  <c r="AJ638" i="1"/>
  <c r="AI638" i="1"/>
  <c r="AH638" i="1"/>
  <c r="AG638" i="1"/>
  <c r="AF638" i="1"/>
  <c r="AE638" i="1"/>
  <c r="AD638" i="1"/>
  <c r="AC638" i="1"/>
  <c r="AU637" i="1"/>
  <c r="AT637" i="1"/>
  <c r="AS637" i="1"/>
  <c r="AR637" i="1"/>
  <c r="AP637" i="1"/>
  <c r="AO637" i="1"/>
  <c r="AN637" i="1"/>
  <c r="AM637" i="1"/>
  <c r="AQ637" i="1" s="1"/>
  <c r="AL637" i="1"/>
  <c r="AJ637" i="1"/>
  <c r="AI637" i="1"/>
  <c r="AH637" i="1"/>
  <c r="AG637" i="1"/>
  <c r="AF637" i="1"/>
  <c r="AE637" i="1"/>
  <c r="AD637" i="1"/>
  <c r="AC637" i="1"/>
  <c r="AU636" i="1"/>
  <c r="AT636" i="1"/>
  <c r="AS636" i="1"/>
  <c r="AR636" i="1"/>
  <c r="AP636" i="1"/>
  <c r="AN636" i="1"/>
  <c r="AM636" i="1"/>
  <c r="AO636" i="1" s="1"/>
  <c r="AL636" i="1"/>
  <c r="AJ636" i="1"/>
  <c r="AI636" i="1"/>
  <c r="AH636" i="1"/>
  <c r="AG636" i="1"/>
  <c r="AF636" i="1"/>
  <c r="AE636" i="1"/>
  <c r="AD636" i="1"/>
  <c r="AC636" i="1"/>
  <c r="AU635" i="1"/>
  <c r="AT635" i="1"/>
  <c r="AS635" i="1"/>
  <c r="AR635" i="1"/>
  <c r="AP635" i="1"/>
  <c r="AO635" i="1"/>
  <c r="AN635" i="1"/>
  <c r="AM635" i="1"/>
  <c r="AQ635" i="1" s="1"/>
  <c r="AL635" i="1"/>
  <c r="AJ635" i="1"/>
  <c r="AI635" i="1"/>
  <c r="AH635" i="1"/>
  <c r="AG635" i="1"/>
  <c r="AF635" i="1"/>
  <c r="AE635" i="1"/>
  <c r="AD635" i="1"/>
  <c r="AC635" i="1"/>
  <c r="AU634" i="1"/>
  <c r="AT634" i="1"/>
  <c r="AS634" i="1"/>
  <c r="AR634" i="1"/>
  <c r="AP634" i="1"/>
  <c r="AN634" i="1"/>
  <c r="AM634" i="1"/>
  <c r="AO634" i="1" s="1"/>
  <c r="AL634" i="1"/>
  <c r="AJ634" i="1"/>
  <c r="AI634" i="1"/>
  <c r="AH634" i="1"/>
  <c r="AG634" i="1"/>
  <c r="AF634" i="1"/>
  <c r="AE634" i="1"/>
  <c r="AD634" i="1"/>
  <c r="AC634" i="1"/>
  <c r="AU633" i="1"/>
  <c r="AT633" i="1"/>
  <c r="AS633" i="1"/>
  <c r="AR633" i="1"/>
  <c r="AP633" i="1"/>
  <c r="AO633" i="1"/>
  <c r="AN633" i="1"/>
  <c r="AM633" i="1"/>
  <c r="AQ633" i="1" s="1"/>
  <c r="AL633" i="1"/>
  <c r="AJ633" i="1"/>
  <c r="AI633" i="1"/>
  <c r="AH633" i="1"/>
  <c r="AG633" i="1"/>
  <c r="AF633" i="1"/>
  <c r="AE633" i="1"/>
  <c r="AD633" i="1"/>
  <c r="AC633" i="1"/>
  <c r="AU632" i="1"/>
  <c r="AT632" i="1"/>
  <c r="AS632" i="1"/>
  <c r="AR632" i="1"/>
  <c r="AP632" i="1"/>
  <c r="AN632" i="1"/>
  <c r="AM632" i="1"/>
  <c r="AO632" i="1" s="1"/>
  <c r="AL632" i="1"/>
  <c r="AJ632" i="1"/>
  <c r="AI632" i="1"/>
  <c r="AH632" i="1"/>
  <c r="AG632" i="1"/>
  <c r="AF632" i="1"/>
  <c r="AE632" i="1"/>
  <c r="AD632" i="1"/>
  <c r="AC632" i="1"/>
  <c r="AU631" i="1"/>
  <c r="AT631" i="1"/>
  <c r="AS631" i="1"/>
  <c r="AR631" i="1"/>
  <c r="AP631" i="1"/>
  <c r="AO631" i="1"/>
  <c r="AN631" i="1"/>
  <c r="AM631" i="1"/>
  <c r="AQ631" i="1" s="1"/>
  <c r="AL631" i="1"/>
  <c r="AJ631" i="1"/>
  <c r="AI631" i="1"/>
  <c r="AH631" i="1"/>
  <c r="AG631" i="1"/>
  <c r="AF631" i="1"/>
  <c r="AE631" i="1"/>
  <c r="AD631" i="1"/>
  <c r="AC631" i="1"/>
  <c r="AU630" i="1"/>
  <c r="AT630" i="1"/>
  <c r="AS630" i="1"/>
  <c r="AR630" i="1"/>
  <c r="AP630" i="1"/>
  <c r="AN630" i="1"/>
  <c r="AM630" i="1"/>
  <c r="AO630" i="1" s="1"/>
  <c r="AL630" i="1"/>
  <c r="AJ630" i="1"/>
  <c r="AI630" i="1"/>
  <c r="AH630" i="1"/>
  <c r="AG630" i="1"/>
  <c r="AF630" i="1"/>
  <c r="AE630" i="1"/>
  <c r="AD630" i="1"/>
  <c r="AC630" i="1"/>
  <c r="AU629" i="1"/>
  <c r="AT629" i="1"/>
  <c r="AS629" i="1"/>
  <c r="AR629" i="1"/>
  <c r="AP629" i="1"/>
  <c r="AO629" i="1"/>
  <c r="AN629" i="1"/>
  <c r="AM629" i="1"/>
  <c r="AQ629" i="1" s="1"/>
  <c r="AL629" i="1"/>
  <c r="AJ629" i="1"/>
  <c r="AI629" i="1"/>
  <c r="AH629" i="1"/>
  <c r="AG629" i="1"/>
  <c r="AF629" i="1"/>
  <c r="AE629" i="1"/>
  <c r="AD629" i="1"/>
  <c r="AC629" i="1"/>
  <c r="AU628" i="1"/>
  <c r="AT628" i="1"/>
  <c r="AS628" i="1"/>
  <c r="AR628" i="1"/>
  <c r="AP628" i="1"/>
  <c r="AN628" i="1"/>
  <c r="AM628" i="1"/>
  <c r="AO628" i="1" s="1"/>
  <c r="AL628" i="1"/>
  <c r="AJ628" i="1"/>
  <c r="AI628" i="1"/>
  <c r="AH628" i="1"/>
  <c r="AG628" i="1"/>
  <c r="AF628" i="1"/>
  <c r="AE628" i="1"/>
  <c r="AD628" i="1"/>
  <c r="AC628" i="1"/>
  <c r="AU627" i="1"/>
  <c r="AT627" i="1"/>
  <c r="AS627" i="1"/>
  <c r="AR627" i="1"/>
  <c r="AP627" i="1"/>
  <c r="AO627" i="1"/>
  <c r="AN627" i="1"/>
  <c r="AM627" i="1"/>
  <c r="AQ627" i="1" s="1"/>
  <c r="AL627" i="1"/>
  <c r="AJ627" i="1"/>
  <c r="AI627" i="1"/>
  <c r="AH627" i="1"/>
  <c r="AG627" i="1"/>
  <c r="AF627" i="1"/>
  <c r="AE627" i="1"/>
  <c r="AD627" i="1"/>
  <c r="AC627" i="1"/>
  <c r="AU626" i="1"/>
  <c r="AT626" i="1"/>
  <c r="AS626" i="1"/>
  <c r="AR626" i="1"/>
  <c r="AP626" i="1"/>
  <c r="AN626" i="1"/>
  <c r="AM626" i="1"/>
  <c r="AO626" i="1" s="1"/>
  <c r="AL626" i="1"/>
  <c r="AJ626" i="1"/>
  <c r="AI626" i="1"/>
  <c r="AH626" i="1"/>
  <c r="AG626" i="1"/>
  <c r="AF626" i="1"/>
  <c r="AE626" i="1"/>
  <c r="AD626" i="1"/>
  <c r="AC626" i="1"/>
  <c r="AU625" i="1"/>
  <c r="AT625" i="1"/>
  <c r="AS625" i="1"/>
  <c r="AR625" i="1"/>
  <c r="AP625" i="1"/>
  <c r="AO625" i="1"/>
  <c r="AN625" i="1"/>
  <c r="AM625" i="1"/>
  <c r="AQ625" i="1" s="1"/>
  <c r="AL625" i="1"/>
  <c r="AJ625" i="1"/>
  <c r="AI625" i="1"/>
  <c r="AH625" i="1"/>
  <c r="AG625" i="1"/>
  <c r="AF625" i="1"/>
  <c r="AE625" i="1"/>
  <c r="AD625" i="1"/>
  <c r="AC625" i="1"/>
  <c r="AU624" i="1"/>
  <c r="AT624" i="1"/>
  <c r="AS624" i="1"/>
  <c r="AR624" i="1"/>
  <c r="AP624" i="1"/>
  <c r="AN624" i="1"/>
  <c r="AM624" i="1"/>
  <c r="AO624" i="1" s="1"/>
  <c r="AL624" i="1"/>
  <c r="AJ624" i="1"/>
  <c r="AI624" i="1"/>
  <c r="AH624" i="1"/>
  <c r="AG624" i="1"/>
  <c r="AF624" i="1"/>
  <c r="AE624" i="1"/>
  <c r="AD624" i="1"/>
  <c r="AC624" i="1"/>
  <c r="AU623" i="1"/>
  <c r="AT623" i="1"/>
  <c r="AS623" i="1"/>
  <c r="AR623" i="1"/>
  <c r="AP623" i="1"/>
  <c r="AO623" i="1"/>
  <c r="AN623" i="1"/>
  <c r="AM623" i="1"/>
  <c r="AQ623" i="1" s="1"/>
  <c r="AL623" i="1"/>
  <c r="AJ623" i="1"/>
  <c r="AI623" i="1"/>
  <c r="AH623" i="1"/>
  <c r="AG623" i="1"/>
  <c r="AF623" i="1"/>
  <c r="AE623" i="1"/>
  <c r="AD623" i="1"/>
  <c r="AC623" i="1"/>
  <c r="AU622" i="1"/>
  <c r="AT622" i="1"/>
  <c r="AS622" i="1"/>
  <c r="AR622" i="1"/>
  <c r="AP622" i="1"/>
  <c r="AN622" i="1"/>
  <c r="AM622" i="1"/>
  <c r="AO622" i="1" s="1"/>
  <c r="AL622" i="1"/>
  <c r="AJ622" i="1"/>
  <c r="AI622" i="1"/>
  <c r="AH622" i="1"/>
  <c r="AG622" i="1"/>
  <c r="AF622" i="1"/>
  <c r="AE622" i="1"/>
  <c r="AD622" i="1"/>
  <c r="AC622" i="1"/>
  <c r="AU621" i="1"/>
  <c r="AT621" i="1"/>
  <c r="AS621" i="1"/>
  <c r="AR621" i="1"/>
  <c r="AP621" i="1"/>
  <c r="AO621" i="1"/>
  <c r="AN621" i="1"/>
  <c r="AM621" i="1"/>
  <c r="AQ621" i="1" s="1"/>
  <c r="AL621" i="1"/>
  <c r="AJ621" i="1"/>
  <c r="AI621" i="1"/>
  <c r="AH621" i="1"/>
  <c r="AG621" i="1"/>
  <c r="AF621" i="1"/>
  <c r="AE621" i="1"/>
  <c r="AD621" i="1"/>
  <c r="AC621" i="1"/>
  <c r="AU620" i="1"/>
  <c r="AT620" i="1"/>
  <c r="AS620" i="1"/>
  <c r="AR620" i="1"/>
  <c r="AP620" i="1"/>
  <c r="AN620" i="1"/>
  <c r="AM620" i="1"/>
  <c r="AO620" i="1" s="1"/>
  <c r="AL620" i="1"/>
  <c r="AJ620" i="1"/>
  <c r="AI620" i="1"/>
  <c r="AH620" i="1"/>
  <c r="AG620" i="1"/>
  <c r="AF620" i="1"/>
  <c r="AE620" i="1"/>
  <c r="AD620" i="1"/>
  <c r="AC620" i="1"/>
  <c r="AU619" i="1"/>
  <c r="AT619" i="1"/>
  <c r="AS619" i="1"/>
  <c r="AR619" i="1"/>
  <c r="AP619" i="1"/>
  <c r="AO619" i="1"/>
  <c r="AN619" i="1"/>
  <c r="AM619" i="1"/>
  <c r="AQ619" i="1" s="1"/>
  <c r="AL619" i="1"/>
  <c r="AJ619" i="1"/>
  <c r="AI619" i="1"/>
  <c r="AH619" i="1"/>
  <c r="AG619" i="1"/>
  <c r="AF619" i="1"/>
  <c r="AE619" i="1"/>
  <c r="AD619" i="1"/>
  <c r="AC619" i="1"/>
  <c r="AU618" i="1"/>
  <c r="AT618" i="1"/>
  <c r="AS618" i="1"/>
  <c r="AR618" i="1"/>
  <c r="AP618" i="1"/>
  <c r="AN618" i="1"/>
  <c r="AM618" i="1"/>
  <c r="AO618" i="1" s="1"/>
  <c r="AL618" i="1"/>
  <c r="AJ618" i="1"/>
  <c r="AI618" i="1"/>
  <c r="AH618" i="1"/>
  <c r="AG618" i="1"/>
  <c r="AF618" i="1"/>
  <c r="AE618" i="1"/>
  <c r="AD618" i="1"/>
  <c r="AC618" i="1"/>
  <c r="AU617" i="1"/>
  <c r="AT617" i="1"/>
  <c r="AS617" i="1"/>
  <c r="AR617" i="1"/>
  <c r="AP617" i="1"/>
  <c r="AO617" i="1"/>
  <c r="AN617" i="1"/>
  <c r="AM617" i="1"/>
  <c r="AQ617" i="1" s="1"/>
  <c r="AL617" i="1"/>
  <c r="AJ617" i="1"/>
  <c r="AI617" i="1"/>
  <c r="AH617" i="1"/>
  <c r="AG617" i="1"/>
  <c r="AF617" i="1"/>
  <c r="AE617" i="1"/>
  <c r="AD617" i="1"/>
  <c r="AC617" i="1"/>
  <c r="AU616" i="1"/>
  <c r="AT616" i="1"/>
  <c r="AS616" i="1"/>
  <c r="AR616" i="1"/>
  <c r="AP616" i="1"/>
  <c r="AN616" i="1"/>
  <c r="AM616" i="1"/>
  <c r="AO616" i="1" s="1"/>
  <c r="AL616" i="1"/>
  <c r="AJ616" i="1"/>
  <c r="AI616" i="1"/>
  <c r="AH616" i="1"/>
  <c r="AG616" i="1"/>
  <c r="AF616" i="1"/>
  <c r="AE616" i="1"/>
  <c r="AD616" i="1"/>
  <c r="AC616" i="1"/>
  <c r="AU615" i="1"/>
  <c r="AT615" i="1"/>
  <c r="AS615" i="1"/>
  <c r="AR615" i="1"/>
  <c r="AP615" i="1"/>
  <c r="AO615" i="1"/>
  <c r="AN615" i="1"/>
  <c r="AM615" i="1"/>
  <c r="AQ615" i="1" s="1"/>
  <c r="AL615" i="1"/>
  <c r="AJ615" i="1"/>
  <c r="AI615" i="1"/>
  <c r="AH615" i="1"/>
  <c r="AG615" i="1"/>
  <c r="AF615" i="1"/>
  <c r="AE615" i="1"/>
  <c r="AD615" i="1"/>
  <c r="AC615" i="1"/>
  <c r="AU614" i="1"/>
  <c r="AT614" i="1"/>
  <c r="AS614" i="1"/>
  <c r="AR614" i="1"/>
  <c r="AP614" i="1"/>
  <c r="AN614" i="1"/>
  <c r="AM614" i="1"/>
  <c r="AO614" i="1" s="1"/>
  <c r="AL614" i="1"/>
  <c r="AJ614" i="1"/>
  <c r="AI614" i="1"/>
  <c r="AH614" i="1"/>
  <c r="AG614" i="1"/>
  <c r="AF614" i="1"/>
  <c r="AE614" i="1"/>
  <c r="AD614" i="1"/>
  <c r="AC614" i="1"/>
  <c r="AU613" i="1"/>
  <c r="AT613" i="1"/>
  <c r="AS613" i="1"/>
  <c r="AR613" i="1"/>
  <c r="AP613" i="1"/>
  <c r="AO613" i="1"/>
  <c r="AN613" i="1"/>
  <c r="AM613" i="1"/>
  <c r="AQ613" i="1" s="1"/>
  <c r="AL613" i="1"/>
  <c r="AJ613" i="1"/>
  <c r="AI613" i="1"/>
  <c r="AH613" i="1"/>
  <c r="AG613" i="1"/>
  <c r="AF613" i="1"/>
  <c r="AE613" i="1"/>
  <c r="AD613" i="1"/>
  <c r="AC613" i="1"/>
  <c r="AU612" i="1"/>
  <c r="AT612" i="1"/>
  <c r="AS612" i="1"/>
  <c r="AR612" i="1"/>
  <c r="AP612" i="1"/>
  <c r="AN612" i="1"/>
  <c r="AM612" i="1"/>
  <c r="AO612" i="1" s="1"/>
  <c r="AL612" i="1"/>
  <c r="AJ612" i="1"/>
  <c r="AI612" i="1"/>
  <c r="AH612" i="1"/>
  <c r="AG612" i="1"/>
  <c r="AF612" i="1"/>
  <c r="AE612" i="1"/>
  <c r="AD612" i="1"/>
  <c r="AC612" i="1"/>
  <c r="AU611" i="1"/>
  <c r="AT611" i="1"/>
  <c r="AS611" i="1"/>
  <c r="AR611" i="1"/>
  <c r="AP611" i="1"/>
  <c r="AO611" i="1"/>
  <c r="AN611" i="1"/>
  <c r="AM611" i="1"/>
  <c r="AQ611" i="1" s="1"/>
  <c r="AL611" i="1"/>
  <c r="AJ611" i="1"/>
  <c r="AI611" i="1"/>
  <c r="AH611" i="1"/>
  <c r="AG611" i="1"/>
  <c r="AF611" i="1"/>
  <c r="AE611" i="1"/>
  <c r="AD611" i="1"/>
  <c r="AC611" i="1"/>
  <c r="AU610" i="1"/>
  <c r="AT610" i="1"/>
  <c r="AS610" i="1"/>
  <c r="AR610" i="1"/>
  <c r="AP610" i="1"/>
  <c r="AN610" i="1"/>
  <c r="AM610" i="1"/>
  <c r="AO610" i="1" s="1"/>
  <c r="AL610" i="1"/>
  <c r="AJ610" i="1"/>
  <c r="AI610" i="1"/>
  <c r="AH610" i="1"/>
  <c r="AG610" i="1"/>
  <c r="AF610" i="1"/>
  <c r="AE610" i="1"/>
  <c r="AD610" i="1"/>
  <c r="AC610" i="1"/>
  <c r="AU609" i="1"/>
  <c r="AT609" i="1"/>
  <c r="AS609" i="1"/>
  <c r="AR609" i="1"/>
  <c r="AP609" i="1"/>
  <c r="AO609" i="1"/>
  <c r="AN609" i="1"/>
  <c r="AM609" i="1"/>
  <c r="AQ609" i="1" s="1"/>
  <c r="AL609" i="1"/>
  <c r="AJ609" i="1"/>
  <c r="AI609" i="1"/>
  <c r="AH609" i="1"/>
  <c r="AG609" i="1"/>
  <c r="AF609" i="1"/>
  <c r="AE609" i="1"/>
  <c r="AD609" i="1"/>
  <c r="AC609" i="1"/>
  <c r="AU608" i="1"/>
  <c r="AT608" i="1"/>
  <c r="AS608" i="1"/>
  <c r="AR608" i="1"/>
  <c r="AP608" i="1"/>
  <c r="AN608" i="1"/>
  <c r="AM608" i="1"/>
  <c r="AO608" i="1" s="1"/>
  <c r="AL608" i="1"/>
  <c r="AJ608" i="1"/>
  <c r="AI608" i="1"/>
  <c r="AH608" i="1"/>
  <c r="AG608" i="1"/>
  <c r="AF608" i="1"/>
  <c r="AE608" i="1"/>
  <c r="AD608" i="1"/>
  <c r="AC608" i="1"/>
  <c r="AU607" i="1"/>
  <c r="AT607" i="1"/>
  <c r="AS607" i="1"/>
  <c r="AR607" i="1"/>
  <c r="AP607" i="1"/>
  <c r="AO607" i="1"/>
  <c r="AN607" i="1"/>
  <c r="AM607" i="1"/>
  <c r="AQ607" i="1" s="1"/>
  <c r="AL607" i="1"/>
  <c r="AJ607" i="1"/>
  <c r="AI607" i="1"/>
  <c r="AH607" i="1"/>
  <c r="AG607" i="1"/>
  <c r="AF607" i="1"/>
  <c r="AE607" i="1"/>
  <c r="AD607" i="1"/>
  <c r="AC607" i="1"/>
  <c r="AU606" i="1"/>
  <c r="AT606" i="1"/>
  <c r="AS606" i="1"/>
  <c r="AR606" i="1"/>
  <c r="AP606" i="1"/>
  <c r="AN606" i="1"/>
  <c r="AM606" i="1"/>
  <c r="AO606" i="1" s="1"/>
  <c r="AL606" i="1"/>
  <c r="AJ606" i="1"/>
  <c r="AI606" i="1"/>
  <c r="AH606" i="1"/>
  <c r="AG606" i="1"/>
  <c r="AF606" i="1"/>
  <c r="AE606" i="1"/>
  <c r="AD606" i="1"/>
  <c r="AC606" i="1"/>
  <c r="AU605" i="1"/>
  <c r="AT605" i="1"/>
  <c r="AS605" i="1"/>
  <c r="AR605" i="1"/>
  <c r="AP605" i="1"/>
  <c r="AO605" i="1"/>
  <c r="AN605" i="1"/>
  <c r="AM605" i="1"/>
  <c r="AQ605" i="1" s="1"/>
  <c r="AL605" i="1"/>
  <c r="AJ605" i="1"/>
  <c r="AI605" i="1"/>
  <c r="AH605" i="1"/>
  <c r="AG605" i="1"/>
  <c r="AF605" i="1"/>
  <c r="AE605" i="1"/>
  <c r="AD605" i="1"/>
  <c r="AC605" i="1"/>
  <c r="AU604" i="1"/>
  <c r="AT604" i="1"/>
  <c r="AS604" i="1"/>
  <c r="AR604" i="1"/>
  <c r="AP604" i="1"/>
  <c r="AN604" i="1"/>
  <c r="AM604" i="1"/>
  <c r="AO604" i="1" s="1"/>
  <c r="AL604" i="1"/>
  <c r="AJ604" i="1"/>
  <c r="AI604" i="1"/>
  <c r="AH604" i="1"/>
  <c r="AG604" i="1"/>
  <c r="AF604" i="1"/>
  <c r="AE604" i="1"/>
  <c r="AD604" i="1"/>
  <c r="AC604" i="1"/>
  <c r="AU603" i="1"/>
  <c r="AT603" i="1"/>
  <c r="AS603" i="1"/>
  <c r="AR603" i="1"/>
  <c r="AP603" i="1"/>
  <c r="AO603" i="1"/>
  <c r="AN603" i="1"/>
  <c r="AM603" i="1"/>
  <c r="AQ603" i="1" s="1"/>
  <c r="AL603" i="1"/>
  <c r="AJ603" i="1"/>
  <c r="AI603" i="1"/>
  <c r="AH603" i="1"/>
  <c r="AG603" i="1"/>
  <c r="AF603" i="1"/>
  <c r="AE603" i="1"/>
  <c r="AD603" i="1"/>
  <c r="AC603" i="1"/>
  <c r="AU602" i="1"/>
  <c r="AT602" i="1"/>
  <c r="AS602" i="1"/>
  <c r="AR602" i="1"/>
  <c r="AP602" i="1"/>
  <c r="AN602" i="1"/>
  <c r="AM602" i="1"/>
  <c r="AO602" i="1" s="1"/>
  <c r="AL602" i="1"/>
  <c r="AJ602" i="1"/>
  <c r="AI602" i="1"/>
  <c r="AH602" i="1"/>
  <c r="AG602" i="1"/>
  <c r="AF602" i="1"/>
  <c r="AE602" i="1"/>
  <c r="AD602" i="1"/>
  <c r="AC602" i="1"/>
  <c r="AU601" i="1"/>
  <c r="AT601" i="1"/>
  <c r="AS601" i="1"/>
  <c r="AR601" i="1"/>
  <c r="AP601" i="1"/>
  <c r="AO601" i="1"/>
  <c r="AN601" i="1"/>
  <c r="AM601" i="1"/>
  <c r="AQ601" i="1" s="1"/>
  <c r="AL601" i="1"/>
  <c r="AJ601" i="1"/>
  <c r="AI601" i="1"/>
  <c r="AH601" i="1"/>
  <c r="AG601" i="1"/>
  <c r="AF601" i="1"/>
  <c r="AE601" i="1"/>
  <c r="AD601" i="1"/>
  <c r="AC601" i="1"/>
  <c r="AU600" i="1"/>
  <c r="AT600" i="1"/>
  <c r="AS600" i="1"/>
  <c r="AR600" i="1"/>
  <c r="AP600" i="1"/>
  <c r="AN600" i="1"/>
  <c r="AM600" i="1"/>
  <c r="AO600" i="1" s="1"/>
  <c r="AL600" i="1"/>
  <c r="AJ600" i="1"/>
  <c r="AI600" i="1"/>
  <c r="AH600" i="1"/>
  <c r="AG600" i="1"/>
  <c r="AF600" i="1"/>
  <c r="AE600" i="1"/>
  <c r="AD600" i="1"/>
  <c r="AC600" i="1"/>
  <c r="AU599" i="1"/>
  <c r="AT599" i="1"/>
  <c r="AS599" i="1"/>
  <c r="AR599" i="1"/>
  <c r="AP599" i="1"/>
  <c r="AO599" i="1"/>
  <c r="AN599" i="1"/>
  <c r="AM599" i="1"/>
  <c r="AQ599" i="1" s="1"/>
  <c r="AL599" i="1"/>
  <c r="AJ599" i="1"/>
  <c r="AI599" i="1"/>
  <c r="AH599" i="1"/>
  <c r="AG599" i="1"/>
  <c r="AF599" i="1"/>
  <c r="AE599" i="1"/>
  <c r="AD599" i="1"/>
  <c r="AC599" i="1"/>
  <c r="AU598" i="1"/>
  <c r="AT598" i="1"/>
  <c r="AS598" i="1"/>
  <c r="AR598" i="1"/>
  <c r="AP598" i="1"/>
  <c r="AN598" i="1"/>
  <c r="AM598" i="1"/>
  <c r="AO598" i="1" s="1"/>
  <c r="AL598" i="1"/>
  <c r="AJ598" i="1"/>
  <c r="AI598" i="1"/>
  <c r="AH598" i="1"/>
  <c r="AG598" i="1"/>
  <c r="AF598" i="1"/>
  <c r="AE598" i="1"/>
  <c r="AD598" i="1"/>
  <c r="AC598" i="1"/>
  <c r="AU597" i="1"/>
  <c r="AT597" i="1"/>
  <c r="AS597" i="1"/>
  <c r="AR597" i="1"/>
  <c r="AP597" i="1"/>
  <c r="AO597" i="1"/>
  <c r="AN597" i="1"/>
  <c r="AM597" i="1"/>
  <c r="AQ597" i="1" s="1"/>
  <c r="AL597" i="1"/>
  <c r="AJ597" i="1"/>
  <c r="AI597" i="1"/>
  <c r="AH597" i="1"/>
  <c r="AG597" i="1"/>
  <c r="AF597" i="1"/>
  <c r="AE597" i="1"/>
  <c r="AD597" i="1"/>
  <c r="AC597" i="1"/>
  <c r="AU596" i="1"/>
  <c r="AT596" i="1"/>
  <c r="AS596" i="1"/>
  <c r="AR596" i="1"/>
  <c r="AP596" i="1"/>
  <c r="AN596" i="1"/>
  <c r="AM596" i="1"/>
  <c r="AO596" i="1" s="1"/>
  <c r="AL596" i="1"/>
  <c r="AJ596" i="1"/>
  <c r="AI596" i="1"/>
  <c r="AH596" i="1"/>
  <c r="AG596" i="1"/>
  <c r="AF596" i="1"/>
  <c r="AE596" i="1"/>
  <c r="AD596" i="1"/>
  <c r="AC596" i="1"/>
  <c r="AU595" i="1"/>
  <c r="AT595" i="1"/>
  <c r="AS595" i="1"/>
  <c r="AR595" i="1"/>
  <c r="AP595" i="1"/>
  <c r="AO595" i="1"/>
  <c r="AN595" i="1"/>
  <c r="AM595" i="1"/>
  <c r="AQ595" i="1" s="1"/>
  <c r="AL595" i="1"/>
  <c r="AJ595" i="1"/>
  <c r="AI595" i="1"/>
  <c r="AH595" i="1"/>
  <c r="AG595" i="1"/>
  <c r="AF595" i="1"/>
  <c r="AE595" i="1"/>
  <c r="AD595" i="1"/>
  <c r="AC595" i="1"/>
  <c r="AU594" i="1"/>
  <c r="AT594" i="1"/>
  <c r="AS594" i="1"/>
  <c r="AR594" i="1"/>
  <c r="AP594" i="1"/>
  <c r="AN594" i="1"/>
  <c r="AM594" i="1"/>
  <c r="AO594" i="1" s="1"/>
  <c r="AL594" i="1"/>
  <c r="AJ594" i="1"/>
  <c r="AI594" i="1"/>
  <c r="AH594" i="1"/>
  <c r="AG594" i="1"/>
  <c r="AF594" i="1"/>
  <c r="AE594" i="1"/>
  <c r="AD594" i="1"/>
  <c r="AC594" i="1"/>
  <c r="AU593" i="1"/>
  <c r="AT593" i="1"/>
  <c r="AS593" i="1"/>
  <c r="AR593" i="1"/>
  <c r="AP593" i="1"/>
  <c r="AO593" i="1"/>
  <c r="AN593" i="1"/>
  <c r="AM593" i="1"/>
  <c r="AQ593" i="1" s="1"/>
  <c r="AL593" i="1"/>
  <c r="AJ593" i="1"/>
  <c r="AI593" i="1"/>
  <c r="AH593" i="1"/>
  <c r="AG593" i="1"/>
  <c r="AF593" i="1"/>
  <c r="AE593" i="1"/>
  <c r="AD593" i="1"/>
  <c r="AC593" i="1"/>
  <c r="AU592" i="1"/>
  <c r="AT592" i="1"/>
  <c r="AS592" i="1"/>
  <c r="AR592" i="1"/>
  <c r="AP592" i="1"/>
  <c r="AN592" i="1"/>
  <c r="AM592" i="1"/>
  <c r="AO592" i="1" s="1"/>
  <c r="AL592" i="1"/>
  <c r="AJ592" i="1"/>
  <c r="AI592" i="1"/>
  <c r="AH592" i="1"/>
  <c r="AG592" i="1"/>
  <c r="AF592" i="1"/>
  <c r="AE592" i="1"/>
  <c r="AD592" i="1"/>
  <c r="AC592" i="1"/>
  <c r="AU591" i="1"/>
  <c r="AT591" i="1"/>
  <c r="AS591" i="1"/>
  <c r="AR591" i="1"/>
  <c r="AP591" i="1"/>
  <c r="AO591" i="1"/>
  <c r="AN591" i="1"/>
  <c r="AM591" i="1"/>
  <c r="AQ591" i="1" s="1"/>
  <c r="AL591" i="1"/>
  <c r="AJ591" i="1"/>
  <c r="AI591" i="1"/>
  <c r="AH591" i="1"/>
  <c r="AG591" i="1"/>
  <c r="AF591" i="1"/>
  <c r="AE591" i="1"/>
  <c r="AD591" i="1"/>
  <c r="AC591" i="1"/>
  <c r="AU590" i="1"/>
  <c r="AT590" i="1"/>
  <c r="AS590" i="1"/>
  <c r="AR590" i="1"/>
  <c r="AP590" i="1"/>
  <c r="AN590" i="1"/>
  <c r="AM590" i="1"/>
  <c r="AO590" i="1" s="1"/>
  <c r="AL590" i="1"/>
  <c r="AJ590" i="1"/>
  <c r="AI590" i="1"/>
  <c r="AH590" i="1"/>
  <c r="AG590" i="1"/>
  <c r="AF590" i="1"/>
  <c r="AE590" i="1"/>
  <c r="AD590" i="1"/>
  <c r="AC590" i="1"/>
  <c r="AU589" i="1"/>
  <c r="AT589" i="1"/>
  <c r="AS589" i="1"/>
  <c r="AR589" i="1"/>
  <c r="AP589" i="1"/>
  <c r="AO589" i="1"/>
  <c r="AN589" i="1"/>
  <c r="AM589" i="1"/>
  <c r="AQ589" i="1" s="1"/>
  <c r="AL589" i="1"/>
  <c r="AJ589" i="1"/>
  <c r="AI589" i="1"/>
  <c r="AH589" i="1"/>
  <c r="AG589" i="1"/>
  <c r="AF589" i="1"/>
  <c r="AE589" i="1"/>
  <c r="AD589" i="1"/>
  <c r="AC589" i="1"/>
  <c r="AU588" i="1"/>
  <c r="AT588" i="1"/>
  <c r="AS588" i="1"/>
  <c r="AR588" i="1"/>
  <c r="AP588" i="1"/>
  <c r="AN588" i="1"/>
  <c r="AM588" i="1"/>
  <c r="AO588" i="1" s="1"/>
  <c r="AL588" i="1"/>
  <c r="AJ588" i="1"/>
  <c r="AI588" i="1"/>
  <c r="AH588" i="1"/>
  <c r="AG588" i="1"/>
  <c r="AF588" i="1"/>
  <c r="AE588" i="1"/>
  <c r="AD588" i="1"/>
  <c r="AC588" i="1"/>
  <c r="AU587" i="1"/>
  <c r="AT587" i="1"/>
  <c r="AS587" i="1"/>
  <c r="AR587" i="1"/>
  <c r="AP587" i="1"/>
  <c r="AO587" i="1"/>
  <c r="AN587" i="1"/>
  <c r="AM587" i="1"/>
  <c r="AQ587" i="1" s="1"/>
  <c r="AL587" i="1"/>
  <c r="AJ587" i="1"/>
  <c r="AI587" i="1"/>
  <c r="AH587" i="1"/>
  <c r="AG587" i="1"/>
  <c r="AF587" i="1"/>
  <c r="AE587" i="1"/>
  <c r="AD587" i="1"/>
  <c r="AC587" i="1"/>
  <c r="AU586" i="1"/>
  <c r="AT586" i="1"/>
  <c r="AS586" i="1"/>
  <c r="AR586" i="1"/>
  <c r="AP586" i="1"/>
  <c r="AN586" i="1"/>
  <c r="AM586" i="1"/>
  <c r="AO586" i="1" s="1"/>
  <c r="AL586" i="1"/>
  <c r="AJ586" i="1"/>
  <c r="AI586" i="1"/>
  <c r="AH586" i="1"/>
  <c r="AG586" i="1"/>
  <c r="AF586" i="1"/>
  <c r="AE586" i="1"/>
  <c r="AD586" i="1"/>
  <c r="AC586" i="1"/>
  <c r="AU585" i="1"/>
  <c r="AT585" i="1"/>
  <c r="AS585" i="1"/>
  <c r="AR585" i="1"/>
  <c r="AP585" i="1"/>
  <c r="AO585" i="1"/>
  <c r="AN585" i="1"/>
  <c r="AM585" i="1"/>
  <c r="AQ585" i="1" s="1"/>
  <c r="AL585" i="1"/>
  <c r="AJ585" i="1"/>
  <c r="AI585" i="1"/>
  <c r="AH585" i="1"/>
  <c r="AG585" i="1"/>
  <c r="AF585" i="1"/>
  <c r="AE585" i="1"/>
  <c r="AD585" i="1"/>
  <c r="AC585" i="1"/>
  <c r="AU584" i="1"/>
  <c r="AT584" i="1"/>
  <c r="AS584" i="1"/>
  <c r="AR584" i="1"/>
  <c r="AP584" i="1"/>
  <c r="AN584" i="1"/>
  <c r="AM584" i="1"/>
  <c r="AO584" i="1" s="1"/>
  <c r="AL584" i="1"/>
  <c r="AJ584" i="1"/>
  <c r="AI584" i="1"/>
  <c r="AH584" i="1"/>
  <c r="AG584" i="1"/>
  <c r="AF584" i="1"/>
  <c r="AE584" i="1"/>
  <c r="AD584" i="1"/>
  <c r="AC584" i="1"/>
  <c r="AU583" i="1"/>
  <c r="AT583" i="1"/>
  <c r="AS583" i="1"/>
  <c r="AR583" i="1"/>
  <c r="AP583" i="1"/>
  <c r="AO583" i="1"/>
  <c r="AN583" i="1"/>
  <c r="AM583" i="1"/>
  <c r="AQ583" i="1" s="1"/>
  <c r="AL583" i="1"/>
  <c r="AJ583" i="1"/>
  <c r="AI583" i="1"/>
  <c r="AH583" i="1"/>
  <c r="AG583" i="1"/>
  <c r="AF583" i="1"/>
  <c r="AE583" i="1"/>
  <c r="AD583" i="1"/>
  <c r="AC583" i="1"/>
  <c r="AU582" i="1"/>
  <c r="AT582" i="1"/>
  <c r="AS582" i="1"/>
  <c r="AR582" i="1"/>
  <c r="AP582" i="1"/>
  <c r="AN582" i="1"/>
  <c r="AM582" i="1"/>
  <c r="AO582" i="1" s="1"/>
  <c r="AL582" i="1"/>
  <c r="AJ582" i="1"/>
  <c r="AI582" i="1"/>
  <c r="AH582" i="1"/>
  <c r="AG582" i="1"/>
  <c r="AF582" i="1"/>
  <c r="AE582" i="1"/>
  <c r="AD582" i="1"/>
  <c r="AC582" i="1"/>
  <c r="AU581" i="1"/>
  <c r="AT581" i="1"/>
  <c r="AS581" i="1"/>
  <c r="AR581" i="1"/>
  <c r="AP581" i="1"/>
  <c r="AO581" i="1"/>
  <c r="AN581" i="1"/>
  <c r="AM581" i="1"/>
  <c r="AQ581" i="1" s="1"/>
  <c r="AL581" i="1"/>
  <c r="AJ581" i="1"/>
  <c r="AI581" i="1"/>
  <c r="AH581" i="1"/>
  <c r="AG581" i="1"/>
  <c r="AF581" i="1"/>
  <c r="AE581" i="1"/>
  <c r="AD581" i="1"/>
  <c r="AC581" i="1"/>
  <c r="AU580" i="1"/>
  <c r="AT580" i="1"/>
  <c r="AS580" i="1"/>
  <c r="AR580" i="1"/>
  <c r="AP580" i="1"/>
  <c r="AN580" i="1"/>
  <c r="AM580" i="1"/>
  <c r="AO580" i="1" s="1"/>
  <c r="AL580" i="1"/>
  <c r="AJ580" i="1"/>
  <c r="AI580" i="1"/>
  <c r="AH580" i="1"/>
  <c r="AG580" i="1"/>
  <c r="AF580" i="1"/>
  <c r="AE580" i="1"/>
  <c r="AD580" i="1"/>
  <c r="AC580" i="1"/>
  <c r="AU579" i="1"/>
  <c r="AT579" i="1"/>
  <c r="AS579" i="1"/>
  <c r="AR579" i="1"/>
  <c r="AP579" i="1"/>
  <c r="AO579" i="1"/>
  <c r="AN579" i="1"/>
  <c r="AM579" i="1"/>
  <c r="AQ579" i="1" s="1"/>
  <c r="AL579" i="1"/>
  <c r="AJ579" i="1"/>
  <c r="AI579" i="1"/>
  <c r="AH579" i="1"/>
  <c r="AG579" i="1"/>
  <c r="AF579" i="1"/>
  <c r="AE579" i="1"/>
  <c r="AD579" i="1"/>
  <c r="AC579" i="1"/>
  <c r="AU578" i="1"/>
  <c r="AT578" i="1"/>
  <c r="AS578" i="1"/>
  <c r="AR578" i="1"/>
  <c r="AP578" i="1"/>
  <c r="AN578" i="1"/>
  <c r="AM578" i="1"/>
  <c r="AO578" i="1" s="1"/>
  <c r="AL578" i="1"/>
  <c r="AJ578" i="1"/>
  <c r="AI578" i="1"/>
  <c r="AH578" i="1"/>
  <c r="AG578" i="1"/>
  <c r="AF578" i="1"/>
  <c r="AE578" i="1"/>
  <c r="AD578" i="1"/>
  <c r="AC578" i="1"/>
  <c r="AU577" i="1"/>
  <c r="AT577" i="1"/>
  <c r="AS577" i="1"/>
  <c r="AR577" i="1"/>
  <c r="AP577" i="1"/>
  <c r="AO577" i="1"/>
  <c r="AN577" i="1"/>
  <c r="AM577" i="1"/>
  <c r="AQ577" i="1" s="1"/>
  <c r="AL577" i="1"/>
  <c r="AJ577" i="1"/>
  <c r="AI577" i="1"/>
  <c r="AH577" i="1"/>
  <c r="AG577" i="1"/>
  <c r="AF577" i="1"/>
  <c r="AE577" i="1"/>
  <c r="AD577" i="1"/>
  <c r="AC577" i="1"/>
  <c r="AU576" i="1"/>
  <c r="AT576" i="1"/>
  <c r="AS576" i="1"/>
  <c r="AR576" i="1"/>
  <c r="AP576" i="1"/>
  <c r="AN576" i="1"/>
  <c r="AM576" i="1"/>
  <c r="AO576" i="1" s="1"/>
  <c r="AL576" i="1"/>
  <c r="AJ576" i="1"/>
  <c r="AI576" i="1"/>
  <c r="AH576" i="1"/>
  <c r="AG576" i="1"/>
  <c r="AF576" i="1"/>
  <c r="AE576" i="1"/>
  <c r="AD576" i="1"/>
  <c r="AC576" i="1"/>
  <c r="AU575" i="1"/>
  <c r="AT575" i="1"/>
  <c r="AS575" i="1"/>
  <c r="AR575" i="1"/>
  <c r="AP575" i="1"/>
  <c r="AO575" i="1"/>
  <c r="AN575" i="1"/>
  <c r="AM575" i="1"/>
  <c r="AQ575" i="1" s="1"/>
  <c r="AL575" i="1"/>
  <c r="AJ575" i="1"/>
  <c r="AI575" i="1"/>
  <c r="AH575" i="1"/>
  <c r="AG575" i="1"/>
  <c r="AF575" i="1"/>
  <c r="AE575" i="1"/>
  <c r="AD575" i="1"/>
  <c r="AC575" i="1"/>
  <c r="AU574" i="1"/>
  <c r="AT574" i="1"/>
  <c r="AS574" i="1"/>
  <c r="AR574" i="1"/>
  <c r="AP574" i="1"/>
  <c r="AN574" i="1"/>
  <c r="AM574" i="1"/>
  <c r="AO574" i="1" s="1"/>
  <c r="AL574" i="1"/>
  <c r="AJ574" i="1"/>
  <c r="AI574" i="1"/>
  <c r="AH574" i="1"/>
  <c r="AG574" i="1"/>
  <c r="AF574" i="1"/>
  <c r="AE574" i="1"/>
  <c r="AD574" i="1"/>
  <c r="AC574" i="1"/>
  <c r="AU573" i="1"/>
  <c r="AT573" i="1"/>
  <c r="AS573" i="1"/>
  <c r="AR573" i="1"/>
  <c r="AP573" i="1"/>
  <c r="AO573" i="1"/>
  <c r="AN573" i="1"/>
  <c r="AM573" i="1"/>
  <c r="AQ573" i="1" s="1"/>
  <c r="AL573" i="1"/>
  <c r="AJ573" i="1"/>
  <c r="AI573" i="1"/>
  <c r="AH573" i="1"/>
  <c r="AG573" i="1"/>
  <c r="AF573" i="1"/>
  <c r="AE573" i="1"/>
  <c r="AD573" i="1"/>
  <c r="AC573" i="1"/>
  <c r="AU572" i="1"/>
  <c r="AT572" i="1"/>
  <c r="AS572" i="1"/>
  <c r="AR572" i="1"/>
  <c r="AP572" i="1"/>
  <c r="AN572" i="1"/>
  <c r="AM572" i="1"/>
  <c r="AO572" i="1" s="1"/>
  <c r="AL572" i="1"/>
  <c r="AJ572" i="1"/>
  <c r="AI572" i="1"/>
  <c r="AH572" i="1"/>
  <c r="AG572" i="1"/>
  <c r="AF572" i="1"/>
  <c r="AE572" i="1"/>
  <c r="AD572" i="1"/>
  <c r="AC572" i="1"/>
  <c r="AU571" i="1"/>
  <c r="AT571" i="1"/>
  <c r="AS571" i="1"/>
  <c r="AR571" i="1"/>
  <c r="AP571" i="1"/>
  <c r="AO571" i="1"/>
  <c r="AN571" i="1"/>
  <c r="AM571" i="1"/>
  <c r="AQ571" i="1" s="1"/>
  <c r="AL571" i="1"/>
  <c r="AJ571" i="1"/>
  <c r="AI571" i="1"/>
  <c r="AH571" i="1"/>
  <c r="AG571" i="1"/>
  <c r="AF571" i="1"/>
  <c r="AE571" i="1"/>
  <c r="AD571" i="1"/>
  <c r="AC571" i="1"/>
  <c r="AU570" i="1"/>
  <c r="AT570" i="1"/>
  <c r="AS570" i="1"/>
  <c r="AR570" i="1"/>
  <c r="AP570" i="1"/>
  <c r="AN570" i="1"/>
  <c r="AM570" i="1"/>
  <c r="AO570" i="1" s="1"/>
  <c r="AL570" i="1"/>
  <c r="AJ570" i="1"/>
  <c r="AI570" i="1"/>
  <c r="AH570" i="1"/>
  <c r="AG570" i="1"/>
  <c r="AF570" i="1"/>
  <c r="AE570" i="1"/>
  <c r="AD570" i="1"/>
  <c r="AC570" i="1"/>
  <c r="AU569" i="1"/>
  <c r="AT569" i="1"/>
  <c r="AS569" i="1"/>
  <c r="AR569" i="1"/>
  <c r="AP569" i="1"/>
  <c r="AO569" i="1"/>
  <c r="AN569" i="1"/>
  <c r="AM569" i="1"/>
  <c r="AQ569" i="1" s="1"/>
  <c r="AL569" i="1"/>
  <c r="AJ569" i="1"/>
  <c r="AI569" i="1"/>
  <c r="AH569" i="1"/>
  <c r="AG569" i="1"/>
  <c r="AF569" i="1"/>
  <c r="AE569" i="1"/>
  <c r="AD569" i="1"/>
  <c r="AC569" i="1"/>
  <c r="AU568" i="1"/>
  <c r="AT568" i="1"/>
  <c r="AS568" i="1"/>
  <c r="AR568" i="1"/>
  <c r="AP568" i="1"/>
  <c r="AN568" i="1"/>
  <c r="AM568" i="1"/>
  <c r="AO568" i="1" s="1"/>
  <c r="AL568" i="1"/>
  <c r="AJ568" i="1"/>
  <c r="AI568" i="1"/>
  <c r="AH568" i="1"/>
  <c r="AG568" i="1"/>
  <c r="AF568" i="1"/>
  <c r="AE568" i="1"/>
  <c r="AD568" i="1"/>
  <c r="AC568" i="1"/>
  <c r="AU567" i="1"/>
  <c r="AT567" i="1"/>
  <c r="AS567" i="1"/>
  <c r="AR567" i="1"/>
  <c r="AP567" i="1"/>
  <c r="AO567" i="1"/>
  <c r="AN567" i="1"/>
  <c r="AM567" i="1"/>
  <c r="AQ567" i="1" s="1"/>
  <c r="AL567" i="1"/>
  <c r="AJ567" i="1"/>
  <c r="AI567" i="1"/>
  <c r="AH567" i="1"/>
  <c r="AG567" i="1"/>
  <c r="AF567" i="1"/>
  <c r="AE567" i="1"/>
  <c r="AD567" i="1"/>
  <c r="AC567" i="1"/>
  <c r="AU566" i="1"/>
  <c r="AT566" i="1"/>
  <c r="AS566" i="1"/>
  <c r="AR566" i="1"/>
  <c r="AP566" i="1"/>
  <c r="AN566" i="1"/>
  <c r="AM566" i="1"/>
  <c r="AO566" i="1" s="1"/>
  <c r="AL566" i="1"/>
  <c r="AJ566" i="1"/>
  <c r="AI566" i="1"/>
  <c r="AH566" i="1"/>
  <c r="AG566" i="1"/>
  <c r="AF566" i="1"/>
  <c r="AE566" i="1"/>
  <c r="AD566" i="1"/>
  <c r="AC566" i="1"/>
  <c r="AU565" i="1"/>
  <c r="AT565" i="1"/>
  <c r="AS565" i="1"/>
  <c r="AR565" i="1"/>
  <c r="AP565" i="1"/>
  <c r="AO565" i="1"/>
  <c r="AN565" i="1"/>
  <c r="AM565" i="1"/>
  <c r="AQ565" i="1" s="1"/>
  <c r="AL565" i="1"/>
  <c r="AJ565" i="1"/>
  <c r="AI565" i="1"/>
  <c r="AH565" i="1"/>
  <c r="AG565" i="1"/>
  <c r="AF565" i="1"/>
  <c r="AE565" i="1"/>
  <c r="AD565" i="1"/>
  <c r="AC565" i="1"/>
  <c r="AU564" i="1"/>
  <c r="AT564" i="1"/>
  <c r="AS564" i="1"/>
  <c r="AR564" i="1"/>
  <c r="AP564" i="1"/>
  <c r="AN564" i="1"/>
  <c r="AM564" i="1"/>
  <c r="AO564" i="1" s="1"/>
  <c r="AL564" i="1"/>
  <c r="AJ564" i="1"/>
  <c r="AI564" i="1"/>
  <c r="AH564" i="1"/>
  <c r="AG564" i="1"/>
  <c r="AF564" i="1"/>
  <c r="AE564" i="1"/>
  <c r="AD564" i="1"/>
  <c r="AC564" i="1"/>
  <c r="AU563" i="1"/>
  <c r="AT563" i="1"/>
  <c r="AS563" i="1"/>
  <c r="AR563" i="1"/>
  <c r="AP563" i="1"/>
  <c r="AO563" i="1"/>
  <c r="AN563" i="1"/>
  <c r="AM563" i="1"/>
  <c r="AQ563" i="1" s="1"/>
  <c r="AL563" i="1"/>
  <c r="AJ563" i="1"/>
  <c r="AI563" i="1"/>
  <c r="AH563" i="1"/>
  <c r="AG563" i="1"/>
  <c r="AF563" i="1"/>
  <c r="AE563" i="1"/>
  <c r="AD563" i="1"/>
  <c r="AC563" i="1"/>
  <c r="AU562" i="1"/>
  <c r="AT562" i="1"/>
  <c r="AS562" i="1"/>
  <c r="AR562" i="1"/>
  <c r="AP562" i="1"/>
  <c r="AN562" i="1"/>
  <c r="AM562" i="1"/>
  <c r="AO562" i="1" s="1"/>
  <c r="AL562" i="1"/>
  <c r="AJ562" i="1"/>
  <c r="AI562" i="1"/>
  <c r="AH562" i="1"/>
  <c r="AG562" i="1"/>
  <c r="AF562" i="1"/>
  <c r="AE562" i="1"/>
  <c r="AD562" i="1"/>
  <c r="AC562" i="1"/>
  <c r="AU561" i="1"/>
  <c r="AT561" i="1"/>
  <c r="AS561" i="1"/>
  <c r="AR561" i="1"/>
  <c r="AP561" i="1"/>
  <c r="AO561" i="1"/>
  <c r="AN561" i="1"/>
  <c r="AM561" i="1"/>
  <c r="AQ561" i="1" s="1"/>
  <c r="AL561" i="1"/>
  <c r="AJ561" i="1"/>
  <c r="AI561" i="1"/>
  <c r="AH561" i="1"/>
  <c r="AG561" i="1"/>
  <c r="AF561" i="1"/>
  <c r="AE561" i="1"/>
  <c r="AD561" i="1"/>
  <c r="AC561" i="1"/>
  <c r="AU560" i="1"/>
  <c r="AT560" i="1"/>
  <c r="AS560" i="1"/>
  <c r="AR560" i="1"/>
  <c r="AP560" i="1"/>
  <c r="AN560" i="1"/>
  <c r="AM560" i="1"/>
  <c r="AO560" i="1" s="1"/>
  <c r="AL560" i="1"/>
  <c r="AJ560" i="1"/>
  <c r="AI560" i="1"/>
  <c r="AH560" i="1"/>
  <c r="AG560" i="1"/>
  <c r="AF560" i="1"/>
  <c r="AE560" i="1"/>
  <c r="AD560" i="1"/>
  <c r="AC560" i="1"/>
  <c r="AU559" i="1"/>
  <c r="AT559" i="1"/>
  <c r="AS559" i="1"/>
  <c r="AR559" i="1"/>
  <c r="AP559" i="1"/>
  <c r="AO559" i="1"/>
  <c r="AN559" i="1"/>
  <c r="AM559" i="1"/>
  <c r="AQ559" i="1" s="1"/>
  <c r="AL559" i="1"/>
  <c r="AJ559" i="1"/>
  <c r="AI559" i="1"/>
  <c r="AH559" i="1"/>
  <c r="AG559" i="1"/>
  <c r="AF559" i="1"/>
  <c r="AE559" i="1"/>
  <c r="AD559" i="1"/>
  <c r="AC559" i="1"/>
  <c r="AU558" i="1"/>
  <c r="AT558" i="1"/>
  <c r="AS558" i="1"/>
  <c r="AR558" i="1"/>
  <c r="AP558" i="1"/>
  <c r="AN558" i="1"/>
  <c r="AM558" i="1"/>
  <c r="AO558" i="1" s="1"/>
  <c r="AL558" i="1"/>
  <c r="AJ558" i="1"/>
  <c r="AI558" i="1"/>
  <c r="AH558" i="1"/>
  <c r="AG558" i="1"/>
  <c r="AF558" i="1"/>
  <c r="AE558" i="1"/>
  <c r="AD558" i="1"/>
  <c r="AC558" i="1"/>
  <c r="AU557" i="1"/>
  <c r="AT557" i="1"/>
  <c r="AS557" i="1"/>
  <c r="AR557" i="1"/>
  <c r="AP557" i="1"/>
  <c r="AO557" i="1"/>
  <c r="AN557" i="1"/>
  <c r="AM557" i="1"/>
  <c r="AQ557" i="1" s="1"/>
  <c r="AL557" i="1"/>
  <c r="AJ557" i="1"/>
  <c r="AI557" i="1"/>
  <c r="AH557" i="1"/>
  <c r="AG557" i="1"/>
  <c r="AF557" i="1"/>
  <c r="AE557" i="1"/>
  <c r="AD557" i="1"/>
  <c r="AC557" i="1"/>
  <c r="AU556" i="1"/>
  <c r="AT556" i="1"/>
  <c r="AS556" i="1"/>
  <c r="AR556" i="1"/>
  <c r="AP556" i="1"/>
  <c r="AN556" i="1"/>
  <c r="AM556" i="1"/>
  <c r="AO556" i="1" s="1"/>
  <c r="AL556" i="1"/>
  <c r="AJ556" i="1"/>
  <c r="AI556" i="1"/>
  <c r="AH556" i="1"/>
  <c r="AG556" i="1"/>
  <c r="AF556" i="1"/>
  <c r="AE556" i="1"/>
  <c r="AD556" i="1"/>
  <c r="AC556" i="1"/>
  <c r="AU555" i="1"/>
  <c r="AT555" i="1"/>
  <c r="AS555" i="1"/>
  <c r="AR555" i="1"/>
  <c r="AP555" i="1"/>
  <c r="AO555" i="1"/>
  <c r="AN555" i="1"/>
  <c r="AM555" i="1"/>
  <c r="AQ555" i="1" s="1"/>
  <c r="AL555" i="1"/>
  <c r="AJ555" i="1"/>
  <c r="AI555" i="1"/>
  <c r="AH555" i="1"/>
  <c r="AG555" i="1"/>
  <c r="AF555" i="1"/>
  <c r="AE555" i="1"/>
  <c r="AD555" i="1"/>
  <c r="AC555" i="1"/>
  <c r="AU554" i="1"/>
  <c r="AT554" i="1"/>
  <c r="AS554" i="1"/>
  <c r="AR554" i="1"/>
  <c r="AP554" i="1"/>
  <c r="AN554" i="1"/>
  <c r="AM554" i="1"/>
  <c r="AO554" i="1" s="1"/>
  <c r="AL554" i="1"/>
  <c r="AJ554" i="1"/>
  <c r="AI554" i="1"/>
  <c r="AH554" i="1"/>
  <c r="AG554" i="1"/>
  <c r="AF554" i="1"/>
  <c r="AE554" i="1"/>
  <c r="AD554" i="1"/>
  <c r="AC554" i="1"/>
  <c r="AU553" i="1"/>
  <c r="AT553" i="1"/>
  <c r="AS553" i="1"/>
  <c r="AR553" i="1"/>
  <c r="AP553" i="1"/>
  <c r="AO553" i="1"/>
  <c r="AN553" i="1"/>
  <c r="AM553" i="1"/>
  <c r="AQ553" i="1" s="1"/>
  <c r="AL553" i="1"/>
  <c r="AJ553" i="1"/>
  <c r="AI553" i="1"/>
  <c r="AH553" i="1"/>
  <c r="AG553" i="1"/>
  <c r="AF553" i="1"/>
  <c r="AE553" i="1"/>
  <c r="AD553" i="1"/>
  <c r="AC553" i="1"/>
  <c r="AU552" i="1"/>
  <c r="AT552" i="1"/>
  <c r="AS552" i="1"/>
  <c r="AR552" i="1"/>
  <c r="AP552" i="1"/>
  <c r="AN552" i="1"/>
  <c r="AM552" i="1"/>
  <c r="AO552" i="1" s="1"/>
  <c r="AL552" i="1"/>
  <c r="AJ552" i="1"/>
  <c r="AI552" i="1"/>
  <c r="AH552" i="1"/>
  <c r="AG552" i="1"/>
  <c r="AF552" i="1"/>
  <c r="AE552" i="1"/>
  <c r="AD552" i="1"/>
  <c r="AC552" i="1"/>
  <c r="AU551" i="1"/>
  <c r="AT551" i="1"/>
  <c r="AS551" i="1"/>
  <c r="AR551" i="1"/>
  <c r="AP551" i="1"/>
  <c r="AO551" i="1"/>
  <c r="AN551" i="1"/>
  <c r="AM551" i="1"/>
  <c r="AQ551" i="1" s="1"/>
  <c r="AL551" i="1"/>
  <c r="AJ551" i="1"/>
  <c r="AI551" i="1"/>
  <c r="AH551" i="1"/>
  <c r="AG551" i="1"/>
  <c r="AF551" i="1"/>
  <c r="AE551" i="1"/>
  <c r="AD551" i="1"/>
  <c r="AC551" i="1"/>
  <c r="AU550" i="1"/>
  <c r="AT550" i="1"/>
  <c r="AS550" i="1"/>
  <c r="AR550" i="1"/>
  <c r="AP550" i="1"/>
  <c r="AN550" i="1"/>
  <c r="AM550" i="1"/>
  <c r="AO550" i="1" s="1"/>
  <c r="AL550" i="1"/>
  <c r="AJ550" i="1"/>
  <c r="AI550" i="1"/>
  <c r="AH550" i="1"/>
  <c r="AG550" i="1"/>
  <c r="AF550" i="1"/>
  <c r="AE550" i="1"/>
  <c r="AD550" i="1"/>
  <c r="AC550" i="1"/>
  <c r="AU549" i="1"/>
  <c r="AT549" i="1"/>
  <c r="AS549" i="1"/>
  <c r="AR549" i="1"/>
  <c r="AP549" i="1"/>
  <c r="AO549" i="1"/>
  <c r="AN549" i="1"/>
  <c r="AM549" i="1"/>
  <c r="AQ549" i="1" s="1"/>
  <c r="AL549" i="1"/>
  <c r="AJ549" i="1"/>
  <c r="AI549" i="1"/>
  <c r="AH549" i="1"/>
  <c r="AG549" i="1"/>
  <c r="AF549" i="1"/>
  <c r="AE549" i="1"/>
  <c r="AD549" i="1"/>
  <c r="AC549" i="1"/>
  <c r="AU548" i="1"/>
  <c r="AT548" i="1"/>
  <c r="AS548" i="1"/>
  <c r="AR548" i="1"/>
  <c r="AP548" i="1"/>
  <c r="AN548" i="1"/>
  <c r="AM548" i="1"/>
  <c r="AO548" i="1" s="1"/>
  <c r="AL548" i="1"/>
  <c r="AJ548" i="1"/>
  <c r="AI548" i="1"/>
  <c r="AH548" i="1"/>
  <c r="AG548" i="1"/>
  <c r="AF548" i="1"/>
  <c r="AE548" i="1"/>
  <c r="AD548" i="1"/>
  <c r="AC548" i="1"/>
  <c r="AU547" i="1"/>
  <c r="AT547" i="1"/>
  <c r="AS547" i="1"/>
  <c r="AR547" i="1"/>
  <c r="AP547" i="1"/>
  <c r="AO547" i="1"/>
  <c r="AN547" i="1"/>
  <c r="AM547" i="1"/>
  <c r="AQ547" i="1" s="1"/>
  <c r="AL547" i="1"/>
  <c r="AJ547" i="1"/>
  <c r="AI547" i="1"/>
  <c r="AH547" i="1"/>
  <c r="AG547" i="1"/>
  <c r="AF547" i="1"/>
  <c r="AE547" i="1"/>
  <c r="AD547" i="1"/>
  <c r="AC547" i="1"/>
  <c r="AU546" i="1"/>
  <c r="AT546" i="1"/>
  <c r="AS546" i="1"/>
  <c r="AR546" i="1"/>
  <c r="AP546" i="1"/>
  <c r="AN546" i="1"/>
  <c r="AM546" i="1"/>
  <c r="AO546" i="1" s="1"/>
  <c r="AL546" i="1"/>
  <c r="AJ546" i="1"/>
  <c r="AI546" i="1"/>
  <c r="AH546" i="1"/>
  <c r="AG546" i="1"/>
  <c r="AF546" i="1"/>
  <c r="AE546" i="1"/>
  <c r="AD546" i="1"/>
  <c r="AC546" i="1"/>
  <c r="AU545" i="1"/>
  <c r="AT545" i="1"/>
  <c r="AS545" i="1"/>
  <c r="AR545" i="1"/>
  <c r="AP545" i="1"/>
  <c r="AO545" i="1"/>
  <c r="AN545" i="1"/>
  <c r="AM545" i="1"/>
  <c r="AQ545" i="1" s="1"/>
  <c r="AL545" i="1"/>
  <c r="AJ545" i="1"/>
  <c r="AI545" i="1"/>
  <c r="AH545" i="1"/>
  <c r="AG545" i="1"/>
  <c r="AF545" i="1"/>
  <c r="AE545" i="1"/>
  <c r="AD545" i="1"/>
  <c r="AC545" i="1"/>
  <c r="AU544" i="1"/>
  <c r="AT544" i="1"/>
  <c r="AS544" i="1"/>
  <c r="AR544" i="1"/>
  <c r="AP544" i="1"/>
  <c r="AN544" i="1"/>
  <c r="AM544" i="1"/>
  <c r="AO544" i="1" s="1"/>
  <c r="AL544" i="1"/>
  <c r="AJ544" i="1"/>
  <c r="AI544" i="1"/>
  <c r="AH544" i="1"/>
  <c r="AG544" i="1"/>
  <c r="AF544" i="1"/>
  <c r="AE544" i="1"/>
  <c r="AD544" i="1"/>
  <c r="AC544" i="1"/>
  <c r="AU543" i="1"/>
  <c r="AT543" i="1"/>
  <c r="AS543" i="1"/>
  <c r="AR543" i="1"/>
  <c r="AP543" i="1"/>
  <c r="AO543" i="1"/>
  <c r="AN543" i="1"/>
  <c r="AM543" i="1"/>
  <c r="AQ543" i="1" s="1"/>
  <c r="AL543" i="1"/>
  <c r="AJ543" i="1"/>
  <c r="AI543" i="1"/>
  <c r="AH543" i="1"/>
  <c r="AG543" i="1"/>
  <c r="AF543" i="1"/>
  <c r="AE543" i="1"/>
  <c r="AD543" i="1"/>
  <c r="AC543" i="1"/>
  <c r="AU542" i="1"/>
  <c r="AT542" i="1"/>
  <c r="AS542" i="1"/>
  <c r="AR542" i="1"/>
  <c r="AP542" i="1"/>
  <c r="AN542" i="1"/>
  <c r="AM542" i="1"/>
  <c r="AO542" i="1" s="1"/>
  <c r="AL542" i="1"/>
  <c r="AJ542" i="1"/>
  <c r="AI542" i="1"/>
  <c r="AH542" i="1"/>
  <c r="AG542" i="1"/>
  <c r="AF542" i="1"/>
  <c r="AE542" i="1"/>
  <c r="AD542" i="1"/>
  <c r="AC542" i="1"/>
  <c r="AU541" i="1"/>
  <c r="AT541" i="1"/>
  <c r="AS541" i="1"/>
  <c r="AR541" i="1"/>
  <c r="AP541" i="1"/>
  <c r="AO541" i="1"/>
  <c r="AN541" i="1"/>
  <c r="AM541" i="1"/>
  <c r="AQ541" i="1" s="1"/>
  <c r="AL541" i="1"/>
  <c r="AJ541" i="1"/>
  <c r="AI541" i="1"/>
  <c r="AH541" i="1"/>
  <c r="AG541" i="1"/>
  <c r="AF541" i="1"/>
  <c r="AE541" i="1"/>
  <c r="AD541" i="1"/>
  <c r="AC541" i="1"/>
  <c r="AU540" i="1"/>
  <c r="AT540" i="1"/>
  <c r="AS540" i="1"/>
  <c r="AR540" i="1"/>
  <c r="AP540" i="1"/>
  <c r="AN540" i="1"/>
  <c r="AM540" i="1"/>
  <c r="AO540" i="1" s="1"/>
  <c r="AL540" i="1"/>
  <c r="AJ540" i="1"/>
  <c r="AI540" i="1"/>
  <c r="AH540" i="1"/>
  <c r="AG540" i="1"/>
  <c r="AF540" i="1"/>
  <c r="AE540" i="1"/>
  <c r="AD540" i="1"/>
  <c r="AC540" i="1"/>
  <c r="AU539" i="1"/>
  <c r="AT539" i="1"/>
  <c r="AS539" i="1"/>
  <c r="AR539" i="1"/>
  <c r="AP539" i="1"/>
  <c r="AO539" i="1"/>
  <c r="AN539" i="1"/>
  <c r="AM539" i="1"/>
  <c r="AQ539" i="1" s="1"/>
  <c r="AL539" i="1"/>
  <c r="AJ539" i="1"/>
  <c r="AI539" i="1"/>
  <c r="AH539" i="1"/>
  <c r="AG539" i="1"/>
  <c r="AF539" i="1"/>
  <c r="AE539" i="1"/>
  <c r="AD539" i="1"/>
  <c r="AC539" i="1"/>
  <c r="AU538" i="1"/>
  <c r="AT538" i="1"/>
  <c r="AS538" i="1"/>
  <c r="AR538" i="1"/>
  <c r="AP538" i="1"/>
  <c r="AN538" i="1"/>
  <c r="AM538" i="1"/>
  <c r="AO538" i="1" s="1"/>
  <c r="AL538" i="1"/>
  <c r="AJ538" i="1"/>
  <c r="AI538" i="1"/>
  <c r="AH538" i="1"/>
  <c r="AG538" i="1"/>
  <c r="AF538" i="1"/>
  <c r="AE538" i="1"/>
  <c r="AD538" i="1"/>
  <c r="AC538" i="1"/>
  <c r="AU537" i="1"/>
  <c r="AT537" i="1"/>
  <c r="AS537" i="1"/>
  <c r="AR537" i="1"/>
  <c r="AP537" i="1"/>
  <c r="AO537" i="1"/>
  <c r="AN537" i="1"/>
  <c r="AM537" i="1"/>
  <c r="AQ537" i="1" s="1"/>
  <c r="AL537" i="1"/>
  <c r="AJ537" i="1"/>
  <c r="AI537" i="1"/>
  <c r="AH537" i="1"/>
  <c r="AG537" i="1"/>
  <c r="AF537" i="1"/>
  <c r="AE537" i="1"/>
  <c r="AD537" i="1"/>
  <c r="AC537" i="1"/>
  <c r="AU536" i="1"/>
  <c r="AT536" i="1"/>
  <c r="AS536" i="1"/>
  <c r="AR536" i="1"/>
  <c r="AP536" i="1"/>
  <c r="AN536" i="1"/>
  <c r="AM536" i="1"/>
  <c r="AO536" i="1" s="1"/>
  <c r="AL536" i="1"/>
  <c r="AJ536" i="1"/>
  <c r="AI536" i="1"/>
  <c r="AH536" i="1"/>
  <c r="AG536" i="1"/>
  <c r="AF536" i="1"/>
  <c r="AE536" i="1"/>
  <c r="AD536" i="1"/>
  <c r="AC536" i="1"/>
  <c r="AU535" i="1"/>
  <c r="AT535" i="1"/>
  <c r="AS535" i="1"/>
  <c r="AR535" i="1"/>
  <c r="AP535" i="1"/>
  <c r="AO535" i="1"/>
  <c r="AN535" i="1"/>
  <c r="AM535" i="1"/>
  <c r="AQ535" i="1" s="1"/>
  <c r="AL535" i="1"/>
  <c r="AJ535" i="1"/>
  <c r="AI535" i="1"/>
  <c r="AH535" i="1"/>
  <c r="AG535" i="1"/>
  <c r="AF535" i="1"/>
  <c r="AE535" i="1"/>
  <c r="AD535" i="1"/>
  <c r="AC535" i="1"/>
  <c r="AU534" i="1"/>
  <c r="AT534" i="1"/>
  <c r="AS534" i="1"/>
  <c r="AR534" i="1"/>
  <c r="AP534" i="1"/>
  <c r="AN534" i="1"/>
  <c r="AM534" i="1"/>
  <c r="AO534" i="1" s="1"/>
  <c r="AL534" i="1"/>
  <c r="AJ534" i="1"/>
  <c r="AI534" i="1"/>
  <c r="AH534" i="1"/>
  <c r="AG534" i="1"/>
  <c r="AF534" i="1"/>
  <c r="AE534" i="1"/>
  <c r="AD534" i="1"/>
  <c r="AC534" i="1"/>
  <c r="AU533" i="1"/>
  <c r="AT533" i="1"/>
  <c r="AS533" i="1"/>
  <c r="AR533" i="1"/>
  <c r="AP533" i="1"/>
  <c r="AO533" i="1"/>
  <c r="AN533" i="1"/>
  <c r="AM533" i="1"/>
  <c r="AQ533" i="1" s="1"/>
  <c r="AL533" i="1"/>
  <c r="AJ533" i="1"/>
  <c r="AI533" i="1"/>
  <c r="AH533" i="1"/>
  <c r="AG533" i="1"/>
  <c r="AF533" i="1"/>
  <c r="AE533" i="1"/>
  <c r="AD533" i="1"/>
  <c r="AC533" i="1"/>
  <c r="AU532" i="1"/>
  <c r="AT532" i="1"/>
  <c r="AS532" i="1"/>
  <c r="AR532" i="1"/>
  <c r="AP532" i="1"/>
  <c r="AN532" i="1"/>
  <c r="AM532" i="1"/>
  <c r="AO532" i="1" s="1"/>
  <c r="AL532" i="1"/>
  <c r="AJ532" i="1"/>
  <c r="AI532" i="1"/>
  <c r="AH532" i="1"/>
  <c r="AG532" i="1"/>
  <c r="AF532" i="1"/>
  <c r="AE532" i="1"/>
  <c r="AD532" i="1"/>
  <c r="AC532" i="1"/>
  <c r="AU531" i="1"/>
  <c r="AT531" i="1"/>
  <c r="AS531" i="1"/>
  <c r="AR531" i="1"/>
  <c r="AP531" i="1"/>
  <c r="AO531" i="1"/>
  <c r="AN531" i="1"/>
  <c r="AM531" i="1"/>
  <c r="AQ531" i="1" s="1"/>
  <c r="AL531" i="1"/>
  <c r="AJ531" i="1"/>
  <c r="AI531" i="1"/>
  <c r="AH531" i="1"/>
  <c r="AG531" i="1"/>
  <c r="AF531" i="1"/>
  <c r="AE531" i="1"/>
  <c r="AD531" i="1"/>
  <c r="AC531" i="1"/>
  <c r="AU530" i="1"/>
  <c r="AT530" i="1"/>
  <c r="AS530" i="1"/>
  <c r="AR530" i="1"/>
  <c r="AP530" i="1"/>
  <c r="AN530" i="1"/>
  <c r="AM530" i="1"/>
  <c r="AO530" i="1" s="1"/>
  <c r="AL530" i="1"/>
  <c r="AJ530" i="1"/>
  <c r="AI530" i="1"/>
  <c r="AH530" i="1"/>
  <c r="AG530" i="1"/>
  <c r="AF530" i="1"/>
  <c r="AE530" i="1"/>
  <c r="AD530" i="1"/>
  <c r="AC530" i="1"/>
  <c r="AU529" i="1"/>
  <c r="AT529" i="1"/>
  <c r="AS529" i="1"/>
  <c r="AR529" i="1"/>
  <c r="AP529" i="1"/>
  <c r="AO529" i="1"/>
  <c r="AN529" i="1"/>
  <c r="AM529" i="1"/>
  <c r="AQ529" i="1" s="1"/>
  <c r="AL529" i="1"/>
  <c r="AJ529" i="1"/>
  <c r="AI529" i="1"/>
  <c r="AH529" i="1"/>
  <c r="AG529" i="1"/>
  <c r="AF529" i="1"/>
  <c r="AE529" i="1"/>
  <c r="AD529" i="1"/>
  <c r="AC529" i="1"/>
  <c r="AU528" i="1"/>
  <c r="AT528" i="1"/>
  <c r="AS528" i="1"/>
  <c r="AR528" i="1"/>
  <c r="AP528" i="1"/>
  <c r="AN528" i="1"/>
  <c r="AM528" i="1"/>
  <c r="AO528" i="1" s="1"/>
  <c r="AL528" i="1"/>
  <c r="AJ528" i="1"/>
  <c r="AI528" i="1"/>
  <c r="AH528" i="1"/>
  <c r="AG528" i="1"/>
  <c r="AF528" i="1"/>
  <c r="AE528" i="1"/>
  <c r="AD528" i="1"/>
  <c r="AC528" i="1"/>
  <c r="AU527" i="1"/>
  <c r="AT527" i="1"/>
  <c r="AS527" i="1"/>
  <c r="AR527" i="1"/>
  <c r="AP527" i="1"/>
  <c r="AO527" i="1"/>
  <c r="AN527" i="1"/>
  <c r="AM527" i="1"/>
  <c r="AQ527" i="1" s="1"/>
  <c r="AL527" i="1"/>
  <c r="AJ527" i="1"/>
  <c r="AI527" i="1"/>
  <c r="AH527" i="1"/>
  <c r="AG527" i="1"/>
  <c r="AF527" i="1"/>
  <c r="AE527" i="1"/>
  <c r="AD527" i="1"/>
  <c r="AC527" i="1"/>
  <c r="AU526" i="1"/>
  <c r="AT526" i="1"/>
  <c r="AS526" i="1"/>
  <c r="AR526" i="1"/>
  <c r="AP526" i="1"/>
  <c r="AN526" i="1"/>
  <c r="AM526" i="1"/>
  <c r="AO526" i="1" s="1"/>
  <c r="AL526" i="1"/>
  <c r="AJ526" i="1"/>
  <c r="AI526" i="1"/>
  <c r="AH526" i="1"/>
  <c r="AG526" i="1"/>
  <c r="AF526" i="1"/>
  <c r="AE526" i="1"/>
  <c r="AD526" i="1"/>
  <c r="AC526" i="1"/>
  <c r="AU525" i="1"/>
  <c r="AT525" i="1"/>
  <c r="AS525" i="1"/>
  <c r="AR525" i="1"/>
  <c r="AP525" i="1"/>
  <c r="AO525" i="1"/>
  <c r="AN525" i="1"/>
  <c r="AM525" i="1"/>
  <c r="AQ525" i="1" s="1"/>
  <c r="AL525" i="1"/>
  <c r="AJ525" i="1"/>
  <c r="AI525" i="1"/>
  <c r="AH525" i="1"/>
  <c r="AG525" i="1"/>
  <c r="AF525" i="1"/>
  <c r="AE525" i="1"/>
  <c r="AD525" i="1"/>
  <c r="AC525" i="1"/>
  <c r="AU524" i="1"/>
  <c r="AT524" i="1"/>
  <c r="AS524" i="1"/>
  <c r="AR524" i="1"/>
  <c r="AP524" i="1"/>
  <c r="AN524" i="1"/>
  <c r="AM524" i="1"/>
  <c r="AO524" i="1" s="1"/>
  <c r="AL524" i="1"/>
  <c r="AJ524" i="1"/>
  <c r="AI524" i="1"/>
  <c r="AH524" i="1"/>
  <c r="AG524" i="1"/>
  <c r="AF524" i="1"/>
  <c r="AE524" i="1"/>
  <c r="AD524" i="1"/>
  <c r="AC524" i="1"/>
  <c r="AU523" i="1"/>
  <c r="AT523" i="1"/>
  <c r="AS523" i="1"/>
  <c r="AR523" i="1"/>
  <c r="AP523" i="1"/>
  <c r="AO523" i="1"/>
  <c r="AN523" i="1"/>
  <c r="AM523" i="1"/>
  <c r="AQ523" i="1" s="1"/>
  <c r="AL523" i="1"/>
  <c r="AJ523" i="1"/>
  <c r="AI523" i="1"/>
  <c r="AH523" i="1"/>
  <c r="AG523" i="1"/>
  <c r="AF523" i="1"/>
  <c r="AE523" i="1"/>
  <c r="AD523" i="1"/>
  <c r="AC523" i="1"/>
  <c r="AU522" i="1"/>
  <c r="AT522" i="1"/>
  <c r="AS522" i="1"/>
  <c r="AR522" i="1"/>
  <c r="AP522" i="1"/>
  <c r="AN522" i="1"/>
  <c r="AM522" i="1"/>
  <c r="AO522" i="1" s="1"/>
  <c r="AL522" i="1"/>
  <c r="AJ522" i="1"/>
  <c r="AI522" i="1"/>
  <c r="AH522" i="1"/>
  <c r="AG522" i="1"/>
  <c r="AF522" i="1"/>
  <c r="AE522" i="1"/>
  <c r="AD522" i="1"/>
  <c r="AC522" i="1"/>
  <c r="AU521" i="1"/>
  <c r="AT521" i="1"/>
  <c r="AS521" i="1"/>
  <c r="AR521" i="1"/>
  <c r="AP521" i="1"/>
  <c r="AO521" i="1"/>
  <c r="AN521" i="1"/>
  <c r="AM521" i="1"/>
  <c r="AQ521" i="1" s="1"/>
  <c r="AL521" i="1"/>
  <c r="AJ521" i="1"/>
  <c r="AI521" i="1"/>
  <c r="AH521" i="1"/>
  <c r="AG521" i="1"/>
  <c r="AF521" i="1"/>
  <c r="AE521" i="1"/>
  <c r="AD521" i="1"/>
  <c r="AC521" i="1"/>
  <c r="AU520" i="1"/>
  <c r="AT520" i="1"/>
  <c r="AS520" i="1"/>
  <c r="AR520" i="1"/>
  <c r="AP520" i="1"/>
  <c r="AN520" i="1"/>
  <c r="AM520" i="1"/>
  <c r="AO520" i="1" s="1"/>
  <c r="AL520" i="1"/>
  <c r="AJ520" i="1"/>
  <c r="AI520" i="1"/>
  <c r="AH520" i="1"/>
  <c r="AG520" i="1"/>
  <c r="AF520" i="1"/>
  <c r="AE520" i="1"/>
  <c r="AD520" i="1"/>
  <c r="AC520" i="1"/>
  <c r="AU519" i="1"/>
  <c r="AT519" i="1"/>
  <c r="AS519" i="1"/>
  <c r="AR519" i="1"/>
  <c r="AP519" i="1"/>
  <c r="AO519" i="1"/>
  <c r="AN519" i="1"/>
  <c r="AM519" i="1"/>
  <c r="AQ519" i="1" s="1"/>
  <c r="AL519" i="1"/>
  <c r="AJ519" i="1"/>
  <c r="AI519" i="1"/>
  <c r="AH519" i="1"/>
  <c r="AG519" i="1"/>
  <c r="AF519" i="1"/>
  <c r="AE519" i="1"/>
  <c r="AD519" i="1"/>
  <c r="AC519" i="1"/>
  <c r="AU518" i="1"/>
  <c r="AT518" i="1"/>
  <c r="AS518" i="1"/>
  <c r="AR518" i="1"/>
  <c r="AP518" i="1"/>
  <c r="AN518" i="1"/>
  <c r="AM518" i="1"/>
  <c r="AO518" i="1" s="1"/>
  <c r="AL518" i="1"/>
  <c r="AJ518" i="1"/>
  <c r="AI518" i="1"/>
  <c r="AH518" i="1"/>
  <c r="AG518" i="1"/>
  <c r="AF518" i="1"/>
  <c r="AE518" i="1"/>
  <c r="AD518" i="1"/>
  <c r="AC518" i="1"/>
  <c r="AU517" i="1"/>
  <c r="AT517" i="1"/>
  <c r="AS517" i="1"/>
  <c r="AR517" i="1"/>
  <c r="AP517" i="1"/>
  <c r="AO517" i="1"/>
  <c r="AN517" i="1"/>
  <c r="AM517" i="1"/>
  <c r="AQ517" i="1" s="1"/>
  <c r="AL517" i="1"/>
  <c r="AJ517" i="1"/>
  <c r="AI517" i="1"/>
  <c r="AH517" i="1"/>
  <c r="AG517" i="1"/>
  <c r="AF517" i="1"/>
  <c r="AE517" i="1"/>
  <c r="AD517" i="1"/>
  <c r="AC517" i="1"/>
  <c r="AU516" i="1"/>
  <c r="AT516" i="1"/>
  <c r="AS516" i="1"/>
  <c r="AR516" i="1"/>
  <c r="AP516" i="1"/>
  <c r="AN516" i="1"/>
  <c r="AM516" i="1"/>
  <c r="AO516" i="1" s="1"/>
  <c r="AL516" i="1"/>
  <c r="AJ516" i="1"/>
  <c r="AI516" i="1"/>
  <c r="AH516" i="1"/>
  <c r="AG516" i="1"/>
  <c r="AF516" i="1"/>
  <c r="AE516" i="1"/>
  <c r="AD516" i="1"/>
  <c r="AC516" i="1"/>
  <c r="AU515" i="1"/>
  <c r="AT515" i="1"/>
  <c r="AS515" i="1"/>
  <c r="AR515" i="1"/>
  <c r="AP515" i="1"/>
  <c r="AO515" i="1"/>
  <c r="AN515" i="1"/>
  <c r="AM515" i="1"/>
  <c r="AQ515" i="1" s="1"/>
  <c r="AL515" i="1"/>
  <c r="AJ515" i="1"/>
  <c r="AI515" i="1"/>
  <c r="AH515" i="1"/>
  <c r="AG515" i="1"/>
  <c r="AF515" i="1"/>
  <c r="AE515" i="1"/>
  <c r="AD515" i="1"/>
  <c r="AC515" i="1"/>
  <c r="AU514" i="1"/>
  <c r="AT514" i="1"/>
  <c r="AS514" i="1"/>
  <c r="AR514" i="1"/>
  <c r="AP514" i="1"/>
  <c r="AN514" i="1"/>
  <c r="AM514" i="1"/>
  <c r="AO514" i="1" s="1"/>
  <c r="AL514" i="1"/>
  <c r="AJ514" i="1"/>
  <c r="AI514" i="1"/>
  <c r="AH514" i="1"/>
  <c r="AG514" i="1"/>
  <c r="AF514" i="1"/>
  <c r="AE514" i="1"/>
  <c r="AD514" i="1"/>
  <c r="AC514" i="1"/>
  <c r="AU513" i="1"/>
  <c r="AT513" i="1"/>
  <c r="AS513" i="1"/>
  <c r="AR513" i="1"/>
  <c r="AP513" i="1"/>
  <c r="AO513" i="1"/>
  <c r="AN513" i="1"/>
  <c r="AM513" i="1"/>
  <c r="AQ513" i="1" s="1"/>
  <c r="AL513" i="1"/>
  <c r="AJ513" i="1"/>
  <c r="AI513" i="1"/>
  <c r="AH513" i="1"/>
  <c r="AG513" i="1"/>
  <c r="AF513" i="1"/>
  <c r="AE513" i="1"/>
  <c r="AD513" i="1"/>
  <c r="AC513" i="1"/>
  <c r="AU512" i="1"/>
  <c r="AT512" i="1"/>
  <c r="AS512" i="1"/>
  <c r="AR512" i="1"/>
  <c r="AP512" i="1"/>
  <c r="AN512" i="1"/>
  <c r="AM512" i="1"/>
  <c r="AO512" i="1" s="1"/>
  <c r="AL512" i="1"/>
  <c r="AJ512" i="1"/>
  <c r="AI512" i="1"/>
  <c r="AH512" i="1"/>
  <c r="AG512" i="1"/>
  <c r="AF512" i="1"/>
  <c r="AE512" i="1"/>
  <c r="AD512" i="1"/>
  <c r="AC512" i="1"/>
  <c r="AU511" i="1"/>
  <c r="AT511" i="1"/>
  <c r="AS511" i="1"/>
  <c r="AR511" i="1"/>
  <c r="AP511" i="1"/>
  <c r="AO511" i="1"/>
  <c r="AN511" i="1"/>
  <c r="AM511" i="1"/>
  <c r="AQ511" i="1" s="1"/>
  <c r="AL511" i="1"/>
  <c r="AJ511" i="1"/>
  <c r="AI511" i="1"/>
  <c r="AH511" i="1"/>
  <c r="AG511" i="1"/>
  <c r="AF511" i="1"/>
  <c r="AE511" i="1"/>
  <c r="AD511" i="1"/>
  <c r="AC511" i="1"/>
  <c r="AU510" i="1"/>
  <c r="AT510" i="1"/>
  <c r="AS510" i="1"/>
  <c r="AR510" i="1"/>
  <c r="AP510" i="1"/>
  <c r="AN510" i="1"/>
  <c r="AM510" i="1"/>
  <c r="AO510" i="1" s="1"/>
  <c r="AL510" i="1"/>
  <c r="AJ510" i="1"/>
  <c r="AI510" i="1"/>
  <c r="AH510" i="1"/>
  <c r="AG510" i="1"/>
  <c r="AF510" i="1"/>
  <c r="AE510" i="1"/>
  <c r="AD510" i="1"/>
  <c r="AC510" i="1"/>
  <c r="AU509" i="1"/>
  <c r="AT509" i="1"/>
  <c r="AS509" i="1"/>
  <c r="AR509" i="1"/>
  <c r="AP509" i="1"/>
  <c r="AO509" i="1"/>
  <c r="AN509" i="1"/>
  <c r="AM509" i="1"/>
  <c r="AQ509" i="1" s="1"/>
  <c r="AL509" i="1"/>
  <c r="AJ509" i="1"/>
  <c r="AI509" i="1"/>
  <c r="AH509" i="1"/>
  <c r="AG509" i="1"/>
  <c r="AF509" i="1"/>
  <c r="AE509" i="1"/>
  <c r="AD509" i="1"/>
  <c r="AC509" i="1"/>
  <c r="AU508" i="1"/>
  <c r="AT508" i="1"/>
  <c r="AS508" i="1"/>
  <c r="AR508" i="1"/>
  <c r="AP508" i="1"/>
  <c r="AN508" i="1"/>
  <c r="AM508" i="1"/>
  <c r="AO508" i="1" s="1"/>
  <c r="AL508" i="1"/>
  <c r="AJ508" i="1"/>
  <c r="AI508" i="1"/>
  <c r="AH508" i="1"/>
  <c r="AG508" i="1"/>
  <c r="AF508" i="1"/>
  <c r="AE508" i="1"/>
  <c r="AD508" i="1"/>
  <c r="AC508" i="1"/>
  <c r="AU507" i="1"/>
  <c r="AT507" i="1"/>
  <c r="AS507" i="1"/>
  <c r="AR507" i="1"/>
  <c r="AP507" i="1"/>
  <c r="AO507" i="1"/>
  <c r="AN507" i="1"/>
  <c r="AM507" i="1"/>
  <c r="AQ507" i="1" s="1"/>
  <c r="AL507" i="1"/>
  <c r="AJ507" i="1"/>
  <c r="AI507" i="1"/>
  <c r="AH507" i="1"/>
  <c r="AG507" i="1"/>
  <c r="AF507" i="1"/>
  <c r="AE507" i="1"/>
  <c r="AD507" i="1"/>
  <c r="AC507" i="1"/>
  <c r="AU506" i="1"/>
  <c r="AT506" i="1"/>
  <c r="AS506" i="1"/>
  <c r="AR506" i="1"/>
  <c r="AP506" i="1"/>
  <c r="AN506" i="1"/>
  <c r="AM506" i="1"/>
  <c r="AO506" i="1" s="1"/>
  <c r="AL506" i="1"/>
  <c r="AJ506" i="1"/>
  <c r="AI506" i="1"/>
  <c r="AH506" i="1"/>
  <c r="AG506" i="1"/>
  <c r="AF506" i="1"/>
  <c r="AE506" i="1"/>
  <c r="AD506" i="1"/>
  <c r="AC506" i="1"/>
  <c r="AU505" i="1"/>
  <c r="AT505" i="1"/>
  <c r="AS505" i="1"/>
  <c r="AR505" i="1"/>
  <c r="AP505" i="1"/>
  <c r="AO505" i="1"/>
  <c r="AN505" i="1"/>
  <c r="AM505" i="1"/>
  <c r="AQ505" i="1" s="1"/>
  <c r="AL505" i="1"/>
  <c r="AJ505" i="1"/>
  <c r="AI505" i="1"/>
  <c r="AH505" i="1"/>
  <c r="AG505" i="1"/>
  <c r="AF505" i="1"/>
  <c r="AE505" i="1"/>
  <c r="AD505" i="1"/>
  <c r="AC505" i="1"/>
  <c r="AU504" i="1"/>
  <c r="AT504" i="1"/>
  <c r="AS504" i="1"/>
  <c r="AR504" i="1"/>
  <c r="AP504" i="1"/>
  <c r="AN504" i="1"/>
  <c r="AM504" i="1"/>
  <c r="AO504" i="1" s="1"/>
  <c r="AL504" i="1"/>
  <c r="AJ504" i="1"/>
  <c r="AI504" i="1"/>
  <c r="AH504" i="1"/>
  <c r="AG504" i="1"/>
  <c r="AF504" i="1"/>
  <c r="AE504" i="1"/>
  <c r="AD504" i="1"/>
  <c r="AC504" i="1"/>
  <c r="AU503" i="1"/>
  <c r="AT503" i="1"/>
  <c r="AS503" i="1"/>
  <c r="AR503" i="1"/>
  <c r="AP503" i="1"/>
  <c r="AO503" i="1"/>
  <c r="AN503" i="1"/>
  <c r="AM503" i="1"/>
  <c r="AQ503" i="1" s="1"/>
  <c r="AL503" i="1"/>
  <c r="AJ503" i="1"/>
  <c r="AI503" i="1"/>
  <c r="AH503" i="1"/>
  <c r="AG503" i="1"/>
  <c r="AF503" i="1"/>
  <c r="AE503" i="1"/>
  <c r="AD503" i="1"/>
  <c r="AC503" i="1"/>
  <c r="AU502" i="1"/>
  <c r="AT502" i="1"/>
  <c r="AS502" i="1"/>
  <c r="AR502" i="1"/>
  <c r="AP502" i="1"/>
  <c r="AN502" i="1"/>
  <c r="AM502" i="1"/>
  <c r="AO502" i="1" s="1"/>
  <c r="AL502" i="1"/>
  <c r="AJ502" i="1"/>
  <c r="AI502" i="1"/>
  <c r="AH502" i="1"/>
  <c r="AG502" i="1"/>
  <c r="AF502" i="1"/>
  <c r="AE502" i="1"/>
  <c r="AD502" i="1"/>
  <c r="AC502" i="1"/>
  <c r="AU501" i="1"/>
  <c r="AT501" i="1"/>
  <c r="AS501" i="1"/>
  <c r="AR501" i="1"/>
  <c r="AP501" i="1"/>
  <c r="AO501" i="1"/>
  <c r="AN501" i="1"/>
  <c r="AM501" i="1"/>
  <c r="AQ501" i="1" s="1"/>
  <c r="AL501" i="1"/>
  <c r="AJ501" i="1"/>
  <c r="AI501" i="1"/>
  <c r="AH501" i="1"/>
  <c r="AG501" i="1"/>
  <c r="AF501" i="1"/>
  <c r="AE501" i="1"/>
  <c r="AD501" i="1"/>
  <c r="AC501" i="1"/>
  <c r="AU500" i="1"/>
  <c r="AT500" i="1"/>
  <c r="AS500" i="1"/>
  <c r="AR500" i="1"/>
  <c r="AP500" i="1"/>
  <c r="AN500" i="1"/>
  <c r="AM500" i="1"/>
  <c r="AO500" i="1" s="1"/>
  <c r="AL500" i="1"/>
  <c r="AJ500" i="1"/>
  <c r="AI500" i="1"/>
  <c r="AH500" i="1"/>
  <c r="AG500" i="1"/>
  <c r="AF500" i="1"/>
  <c r="AE500" i="1"/>
  <c r="AD500" i="1"/>
  <c r="AC500" i="1"/>
  <c r="AU499" i="1"/>
  <c r="AT499" i="1"/>
  <c r="AS499" i="1"/>
  <c r="AR499" i="1"/>
  <c r="AP499" i="1"/>
  <c r="AO499" i="1"/>
  <c r="AN499" i="1"/>
  <c r="AM499" i="1"/>
  <c r="AQ499" i="1" s="1"/>
  <c r="AL499" i="1"/>
  <c r="AJ499" i="1"/>
  <c r="AI499" i="1"/>
  <c r="AH499" i="1"/>
  <c r="AG499" i="1"/>
  <c r="AF499" i="1"/>
  <c r="AE499" i="1"/>
  <c r="AD499" i="1"/>
  <c r="AC499" i="1"/>
  <c r="AU498" i="1"/>
  <c r="AT498" i="1"/>
  <c r="AS498" i="1"/>
  <c r="AR498" i="1"/>
  <c r="AP498" i="1"/>
  <c r="AN498" i="1"/>
  <c r="AM498" i="1"/>
  <c r="AO498" i="1" s="1"/>
  <c r="AL498" i="1"/>
  <c r="AJ498" i="1"/>
  <c r="AI498" i="1"/>
  <c r="AH498" i="1"/>
  <c r="AG498" i="1"/>
  <c r="AF498" i="1"/>
  <c r="AE498" i="1"/>
  <c r="AD498" i="1"/>
  <c r="AC498" i="1"/>
  <c r="AU497" i="1"/>
  <c r="AT497" i="1"/>
  <c r="AS497" i="1"/>
  <c r="AR497" i="1"/>
  <c r="AP497" i="1"/>
  <c r="AO497" i="1"/>
  <c r="AN497" i="1"/>
  <c r="AM497" i="1"/>
  <c r="AQ497" i="1" s="1"/>
  <c r="AL497" i="1"/>
  <c r="AJ497" i="1"/>
  <c r="AI497" i="1"/>
  <c r="AH497" i="1"/>
  <c r="AG497" i="1"/>
  <c r="AF497" i="1"/>
  <c r="AE497" i="1"/>
  <c r="AD497" i="1"/>
  <c r="AC497" i="1"/>
  <c r="AU496" i="1"/>
  <c r="AT496" i="1"/>
  <c r="AS496" i="1"/>
  <c r="AR496" i="1"/>
  <c r="AP496" i="1"/>
  <c r="AN496" i="1"/>
  <c r="AM496" i="1"/>
  <c r="AO496" i="1" s="1"/>
  <c r="AL496" i="1"/>
  <c r="AJ496" i="1"/>
  <c r="AI496" i="1"/>
  <c r="AH496" i="1"/>
  <c r="AG496" i="1"/>
  <c r="AF496" i="1"/>
  <c r="AE496" i="1"/>
  <c r="AD496" i="1"/>
  <c r="AC496" i="1"/>
  <c r="AU495" i="1"/>
  <c r="AT495" i="1"/>
  <c r="AS495" i="1"/>
  <c r="AR495" i="1"/>
  <c r="AP495" i="1"/>
  <c r="AO495" i="1"/>
  <c r="AN495" i="1"/>
  <c r="AM495" i="1"/>
  <c r="AQ495" i="1" s="1"/>
  <c r="AL495" i="1"/>
  <c r="AJ495" i="1"/>
  <c r="AI495" i="1"/>
  <c r="AH495" i="1"/>
  <c r="AG495" i="1"/>
  <c r="AF495" i="1"/>
  <c r="AE495" i="1"/>
  <c r="AD495" i="1"/>
  <c r="AC495" i="1"/>
  <c r="AU494" i="1"/>
  <c r="AT494" i="1"/>
  <c r="AS494" i="1"/>
  <c r="AR494" i="1"/>
  <c r="AP494" i="1"/>
  <c r="AN494" i="1"/>
  <c r="AM494" i="1"/>
  <c r="AO494" i="1" s="1"/>
  <c r="AL494" i="1"/>
  <c r="AJ494" i="1"/>
  <c r="AI494" i="1"/>
  <c r="AH494" i="1"/>
  <c r="AG494" i="1"/>
  <c r="AF494" i="1"/>
  <c r="AE494" i="1"/>
  <c r="AD494" i="1"/>
  <c r="AC494" i="1"/>
  <c r="AU493" i="1"/>
  <c r="AT493" i="1"/>
  <c r="AS493" i="1"/>
  <c r="AR493" i="1"/>
  <c r="AP493" i="1"/>
  <c r="AO493" i="1"/>
  <c r="AN493" i="1"/>
  <c r="AM493" i="1"/>
  <c r="AQ493" i="1" s="1"/>
  <c r="AL493" i="1"/>
  <c r="AJ493" i="1"/>
  <c r="AI493" i="1"/>
  <c r="AH493" i="1"/>
  <c r="AG493" i="1"/>
  <c r="AF493" i="1"/>
  <c r="AE493" i="1"/>
  <c r="AD493" i="1"/>
  <c r="AC493" i="1"/>
  <c r="AU492" i="1"/>
  <c r="AT492" i="1"/>
  <c r="AS492" i="1"/>
  <c r="AR492" i="1"/>
  <c r="AP492" i="1"/>
  <c r="AN492" i="1"/>
  <c r="AM492" i="1"/>
  <c r="AO492" i="1" s="1"/>
  <c r="AL492" i="1"/>
  <c r="AJ492" i="1"/>
  <c r="AI492" i="1"/>
  <c r="AH492" i="1"/>
  <c r="AG492" i="1"/>
  <c r="AF492" i="1"/>
  <c r="AE492" i="1"/>
  <c r="AD492" i="1"/>
  <c r="AC492" i="1"/>
  <c r="AU491" i="1"/>
  <c r="AT491" i="1"/>
  <c r="AS491" i="1"/>
  <c r="AR491" i="1"/>
  <c r="AP491" i="1"/>
  <c r="AO491" i="1"/>
  <c r="AN491" i="1"/>
  <c r="AM491" i="1"/>
  <c r="AQ491" i="1" s="1"/>
  <c r="AL491" i="1"/>
  <c r="AJ491" i="1"/>
  <c r="AI491" i="1"/>
  <c r="AH491" i="1"/>
  <c r="AG491" i="1"/>
  <c r="AF491" i="1"/>
  <c r="AE491" i="1"/>
  <c r="AD491" i="1"/>
  <c r="AC491" i="1"/>
  <c r="AU490" i="1"/>
  <c r="AT490" i="1"/>
  <c r="AS490" i="1"/>
  <c r="AR490" i="1"/>
  <c r="AP490" i="1"/>
  <c r="AN490" i="1"/>
  <c r="AM490" i="1"/>
  <c r="AO490" i="1" s="1"/>
  <c r="AL490" i="1"/>
  <c r="AJ490" i="1"/>
  <c r="AI490" i="1"/>
  <c r="AH490" i="1"/>
  <c r="AG490" i="1"/>
  <c r="AF490" i="1"/>
  <c r="AE490" i="1"/>
  <c r="AD490" i="1"/>
  <c r="AC490" i="1"/>
  <c r="AU489" i="1"/>
  <c r="AT489" i="1"/>
  <c r="AS489" i="1"/>
  <c r="AR489" i="1"/>
  <c r="AP489" i="1"/>
  <c r="AO489" i="1"/>
  <c r="AN489" i="1"/>
  <c r="AM489" i="1"/>
  <c r="AQ489" i="1" s="1"/>
  <c r="AL489" i="1"/>
  <c r="AJ489" i="1"/>
  <c r="AI489" i="1"/>
  <c r="AH489" i="1"/>
  <c r="AG489" i="1"/>
  <c r="AF489" i="1"/>
  <c r="AE489" i="1"/>
  <c r="AD489" i="1"/>
  <c r="AC489" i="1"/>
  <c r="AU488" i="1"/>
  <c r="AT488" i="1"/>
  <c r="AS488" i="1"/>
  <c r="AR488" i="1"/>
  <c r="AP488" i="1"/>
  <c r="AN488" i="1"/>
  <c r="AM488" i="1"/>
  <c r="AO488" i="1" s="1"/>
  <c r="AL488" i="1"/>
  <c r="AJ488" i="1"/>
  <c r="AI488" i="1"/>
  <c r="AH488" i="1"/>
  <c r="AG488" i="1"/>
  <c r="AF488" i="1"/>
  <c r="AE488" i="1"/>
  <c r="AD488" i="1"/>
  <c r="AC488" i="1"/>
  <c r="AU487" i="1"/>
  <c r="AT487" i="1"/>
  <c r="AS487" i="1"/>
  <c r="AR487" i="1"/>
  <c r="AP487" i="1"/>
  <c r="AO487" i="1"/>
  <c r="AN487" i="1"/>
  <c r="AM487" i="1"/>
  <c r="AQ487" i="1" s="1"/>
  <c r="AL487" i="1"/>
  <c r="AJ487" i="1"/>
  <c r="AI487" i="1"/>
  <c r="AH487" i="1"/>
  <c r="AG487" i="1"/>
  <c r="AF487" i="1"/>
  <c r="AE487" i="1"/>
  <c r="AD487" i="1"/>
  <c r="AC487" i="1"/>
  <c r="AU486" i="1"/>
  <c r="AT486" i="1"/>
  <c r="AS486" i="1"/>
  <c r="AR486" i="1"/>
  <c r="AP486" i="1"/>
  <c r="AN486" i="1"/>
  <c r="AM486" i="1"/>
  <c r="AO486" i="1" s="1"/>
  <c r="AL486" i="1"/>
  <c r="AJ486" i="1"/>
  <c r="AI486" i="1"/>
  <c r="AH486" i="1"/>
  <c r="AG486" i="1"/>
  <c r="AF486" i="1"/>
  <c r="AE486" i="1"/>
  <c r="AD486" i="1"/>
  <c r="AC486" i="1"/>
  <c r="AU485" i="1"/>
  <c r="AT485" i="1"/>
  <c r="AS485" i="1"/>
  <c r="AR485" i="1"/>
  <c r="AP485" i="1"/>
  <c r="AO485" i="1"/>
  <c r="AN485" i="1"/>
  <c r="AM485" i="1"/>
  <c r="AQ485" i="1" s="1"/>
  <c r="AL485" i="1"/>
  <c r="AJ485" i="1"/>
  <c r="AI485" i="1"/>
  <c r="AH485" i="1"/>
  <c r="AG485" i="1"/>
  <c r="AF485" i="1"/>
  <c r="AE485" i="1"/>
  <c r="AD485" i="1"/>
  <c r="AC485" i="1"/>
  <c r="AU484" i="1"/>
  <c r="AT484" i="1"/>
  <c r="AS484" i="1"/>
  <c r="AR484" i="1"/>
  <c r="AP484" i="1"/>
  <c r="AN484" i="1"/>
  <c r="AM484" i="1"/>
  <c r="AO484" i="1" s="1"/>
  <c r="AL484" i="1"/>
  <c r="AJ484" i="1"/>
  <c r="AI484" i="1"/>
  <c r="AH484" i="1"/>
  <c r="AG484" i="1"/>
  <c r="AF484" i="1"/>
  <c r="AE484" i="1"/>
  <c r="AD484" i="1"/>
  <c r="AC484" i="1"/>
  <c r="AU483" i="1"/>
  <c r="AT483" i="1"/>
  <c r="AS483" i="1"/>
  <c r="AR483" i="1"/>
  <c r="AP483" i="1"/>
  <c r="AO483" i="1"/>
  <c r="AN483" i="1"/>
  <c r="AM483" i="1"/>
  <c r="AQ483" i="1" s="1"/>
  <c r="AL483" i="1"/>
  <c r="AJ483" i="1"/>
  <c r="AI483" i="1"/>
  <c r="AH483" i="1"/>
  <c r="AG483" i="1"/>
  <c r="AF483" i="1"/>
  <c r="AE483" i="1"/>
  <c r="AD483" i="1"/>
  <c r="AC483" i="1"/>
  <c r="AU482" i="1"/>
  <c r="AT482" i="1"/>
  <c r="AS482" i="1"/>
  <c r="AR482" i="1"/>
  <c r="AP482" i="1"/>
  <c r="AN482" i="1"/>
  <c r="AM482" i="1"/>
  <c r="AO482" i="1" s="1"/>
  <c r="AL482" i="1"/>
  <c r="AJ482" i="1"/>
  <c r="AI482" i="1"/>
  <c r="AH482" i="1"/>
  <c r="AG482" i="1"/>
  <c r="AF482" i="1"/>
  <c r="AE482" i="1"/>
  <c r="AD482" i="1"/>
  <c r="AC482" i="1"/>
  <c r="AU481" i="1"/>
  <c r="AT481" i="1"/>
  <c r="AS481" i="1"/>
  <c r="AR481" i="1"/>
  <c r="AP481" i="1"/>
  <c r="AO481" i="1"/>
  <c r="AN481" i="1"/>
  <c r="AM481" i="1"/>
  <c r="AQ481" i="1" s="1"/>
  <c r="AL481" i="1"/>
  <c r="AJ481" i="1"/>
  <c r="AI481" i="1"/>
  <c r="AH481" i="1"/>
  <c r="AG481" i="1"/>
  <c r="AF481" i="1"/>
  <c r="AE481" i="1"/>
  <c r="AD481" i="1"/>
  <c r="AC481" i="1"/>
  <c r="AU480" i="1"/>
  <c r="AT480" i="1"/>
  <c r="AS480" i="1"/>
  <c r="AR480" i="1"/>
  <c r="AP480" i="1"/>
  <c r="AN480" i="1"/>
  <c r="AM480" i="1"/>
  <c r="AO480" i="1" s="1"/>
  <c r="AL480" i="1"/>
  <c r="AJ480" i="1"/>
  <c r="AI480" i="1"/>
  <c r="AH480" i="1"/>
  <c r="AG480" i="1"/>
  <c r="AF480" i="1"/>
  <c r="AE480" i="1"/>
  <c r="AD480" i="1"/>
  <c r="AC480" i="1"/>
  <c r="AU479" i="1"/>
  <c r="AT479" i="1"/>
  <c r="AS479" i="1"/>
  <c r="AR479" i="1"/>
  <c r="AP479" i="1"/>
  <c r="AO479" i="1"/>
  <c r="AN479" i="1"/>
  <c r="AM479" i="1"/>
  <c r="AQ479" i="1" s="1"/>
  <c r="AL479" i="1"/>
  <c r="AJ479" i="1"/>
  <c r="AI479" i="1"/>
  <c r="AH479" i="1"/>
  <c r="AG479" i="1"/>
  <c r="AF479" i="1"/>
  <c r="AE479" i="1"/>
  <c r="AD479" i="1"/>
  <c r="AC479" i="1"/>
  <c r="AU478" i="1"/>
  <c r="AT478" i="1"/>
  <c r="AS478" i="1"/>
  <c r="AR478" i="1"/>
  <c r="AP478" i="1"/>
  <c r="AN478" i="1"/>
  <c r="AM478" i="1"/>
  <c r="AO478" i="1" s="1"/>
  <c r="AL478" i="1"/>
  <c r="AJ478" i="1"/>
  <c r="AI478" i="1"/>
  <c r="AH478" i="1"/>
  <c r="AG478" i="1"/>
  <c r="AF478" i="1"/>
  <c r="AE478" i="1"/>
  <c r="AD478" i="1"/>
  <c r="AC478" i="1"/>
  <c r="AU477" i="1"/>
  <c r="AT477" i="1"/>
  <c r="AS477" i="1"/>
  <c r="AR477" i="1"/>
  <c r="AP477" i="1"/>
  <c r="AO477" i="1"/>
  <c r="AN477" i="1"/>
  <c r="AM477" i="1"/>
  <c r="AQ477" i="1" s="1"/>
  <c r="AL477" i="1"/>
  <c r="AJ477" i="1"/>
  <c r="AI477" i="1"/>
  <c r="AH477" i="1"/>
  <c r="AG477" i="1"/>
  <c r="AF477" i="1"/>
  <c r="AE477" i="1"/>
  <c r="AD477" i="1"/>
  <c r="AC477" i="1"/>
  <c r="AU476" i="1"/>
  <c r="AT476" i="1"/>
  <c r="AS476" i="1"/>
  <c r="AR476" i="1"/>
  <c r="AP476" i="1"/>
  <c r="AN476" i="1"/>
  <c r="AM476" i="1"/>
  <c r="AO476" i="1" s="1"/>
  <c r="AL476" i="1"/>
  <c r="AJ476" i="1"/>
  <c r="AI476" i="1"/>
  <c r="AH476" i="1"/>
  <c r="AG476" i="1"/>
  <c r="AF476" i="1"/>
  <c r="AE476" i="1"/>
  <c r="AD476" i="1"/>
  <c r="AC476" i="1"/>
  <c r="AU475" i="1"/>
  <c r="AT475" i="1"/>
  <c r="AS475" i="1"/>
  <c r="AR475" i="1"/>
  <c r="AP475" i="1"/>
  <c r="AO475" i="1"/>
  <c r="AN475" i="1"/>
  <c r="AM475" i="1"/>
  <c r="AQ475" i="1" s="1"/>
  <c r="AL475" i="1"/>
  <c r="AJ475" i="1"/>
  <c r="AI475" i="1"/>
  <c r="AH475" i="1"/>
  <c r="AG475" i="1"/>
  <c r="AF475" i="1"/>
  <c r="AE475" i="1"/>
  <c r="AD475" i="1"/>
  <c r="AC475" i="1"/>
  <c r="AU474" i="1"/>
  <c r="AT474" i="1"/>
  <c r="AS474" i="1"/>
  <c r="AR474" i="1"/>
  <c r="AP474" i="1"/>
  <c r="AN474" i="1"/>
  <c r="AM474" i="1"/>
  <c r="AO474" i="1" s="1"/>
  <c r="AL474" i="1"/>
  <c r="AJ474" i="1"/>
  <c r="AI474" i="1"/>
  <c r="AH474" i="1"/>
  <c r="AG474" i="1"/>
  <c r="AF474" i="1"/>
  <c r="AE474" i="1"/>
  <c r="AD474" i="1"/>
  <c r="AC474" i="1"/>
  <c r="AU473" i="1"/>
  <c r="AT473" i="1"/>
  <c r="AS473" i="1"/>
  <c r="AR473" i="1"/>
  <c r="AP473" i="1"/>
  <c r="AO473" i="1"/>
  <c r="AN473" i="1"/>
  <c r="AM473" i="1"/>
  <c r="AQ473" i="1" s="1"/>
  <c r="AL473" i="1"/>
  <c r="AJ473" i="1"/>
  <c r="AI473" i="1"/>
  <c r="AH473" i="1"/>
  <c r="AG473" i="1"/>
  <c r="AF473" i="1"/>
  <c r="AE473" i="1"/>
  <c r="AD473" i="1"/>
  <c r="AC473" i="1"/>
  <c r="AU472" i="1"/>
  <c r="AT472" i="1"/>
  <c r="AS472" i="1"/>
  <c r="AR472" i="1"/>
  <c r="AP472" i="1"/>
  <c r="AN472" i="1"/>
  <c r="AM472" i="1"/>
  <c r="AO472" i="1" s="1"/>
  <c r="AL472" i="1"/>
  <c r="AJ472" i="1"/>
  <c r="AI472" i="1"/>
  <c r="AH472" i="1"/>
  <c r="AG472" i="1"/>
  <c r="AF472" i="1"/>
  <c r="AE472" i="1"/>
  <c r="AD472" i="1"/>
  <c r="AC472" i="1"/>
  <c r="AU471" i="1"/>
  <c r="AT471" i="1"/>
  <c r="AS471" i="1"/>
  <c r="AR471" i="1"/>
  <c r="AP471" i="1"/>
  <c r="AO471" i="1"/>
  <c r="AN471" i="1"/>
  <c r="AM471" i="1"/>
  <c r="AQ471" i="1" s="1"/>
  <c r="AL471" i="1"/>
  <c r="AJ471" i="1"/>
  <c r="AI471" i="1"/>
  <c r="AH471" i="1"/>
  <c r="AG471" i="1"/>
  <c r="AF471" i="1"/>
  <c r="AE471" i="1"/>
  <c r="AD471" i="1"/>
  <c r="AC471" i="1"/>
  <c r="AU470" i="1"/>
  <c r="AT470" i="1"/>
  <c r="AS470" i="1"/>
  <c r="AR470" i="1"/>
  <c r="AP470" i="1"/>
  <c r="AN470" i="1"/>
  <c r="AM470" i="1"/>
  <c r="AO470" i="1" s="1"/>
  <c r="AL470" i="1"/>
  <c r="AJ470" i="1"/>
  <c r="AI470" i="1"/>
  <c r="AH470" i="1"/>
  <c r="AG470" i="1"/>
  <c r="AF470" i="1"/>
  <c r="AE470" i="1"/>
  <c r="AD470" i="1"/>
  <c r="AC470" i="1"/>
  <c r="AU469" i="1"/>
  <c r="AT469" i="1"/>
  <c r="AS469" i="1"/>
  <c r="AR469" i="1"/>
  <c r="AP469" i="1"/>
  <c r="AO469" i="1"/>
  <c r="AN469" i="1"/>
  <c r="AM469" i="1"/>
  <c r="AQ469" i="1" s="1"/>
  <c r="AL469" i="1"/>
  <c r="AJ469" i="1"/>
  <c r="AI469" i="1"/>
  <c r="AH469" i="1"/>
  <c r="AG469" i="1"/>
  <c r="AF469" i="1"/>
  <c r="AE469" i="1"/>
  <c r="AD469" i="1"/>
  <c r="AC469" i="1"/>
  <c r="AU468" i="1"/>
  <c r="AT468" i="1"/>
  <c r="AS468" i="1"/>
  <c r="AR468" i="1"/>
  <c r="AP468" i="1"/>
  <c r="AN468" i="1"/>
  <c r="AM468" i="1"/>
  <c r="AO468" i="1" s="1"/>
  <c r="AL468" i="1"/>
  <c r="AJ468" i="1"/>
  <c r="AI468" i="1"/>
  <c r="AH468" i="1"/>
  <c r="AG468" i="1"/>
  <c r="AF468" i="1"/>
  <c r="AE468" i="1"/>
  <c r="AD468" i="1"/>
  <c r="AC468" i="1"/>
  <c r="AU467" i="1"/>
  <c r="AT467" i="1"/>
  <c r="AS467" i="1"/>
  <c r="AR467" i="1"/>
  <c r="AP467" i="1"/>
  <c r="AO467" i="1"/>
  <c r="AN467" i="1"/>
  <c r="AM467" i="1"/>
  <c r="AQ467" i="1" s="1"/>
  <c r="AL467" i="1"/>
  <c r="AJ467" i="1"/>
  <c r="AI467" i="1"/>
  <c r="AH467" i="1"/>
  <c r="AG467" i="1"/>
  <c r="AF467" i="1"/>
  <c r="AE467" i="1"/>
  <c r="AD467" i="1"/>
  <c r="AC467" i="1"/>
  <c r="AU466" i="1"/>
  <c r="AT466" i="1"/>
  <c r="AS466" i="1"/>
  <c r="AR466" i="1"/>
  <c r="AP466" i="1"/>
  <c r="AN466" i="1"/>
  <c r="AM466" i="1"/>
  <c r="AO466" i="1" s="1"/>
  <c r="AL466" i="1"/>
  <c r="AJ466" i="1"/>
  <c r="AI466" i="1"/>
  <c r="AH466" i="1"/>
  <c r="AG466" i="1"/>
  <c r="AF466" i="1"/>
  <c r="AE466" i="1"/>
  <c r="AD466" i="1"/>
  <c r="AC466" i="1"/>
  <c r="AU465" i="1"/>
  <c r="AT465" i="1"/>
  <c r="AS465" i="1"/>
  <c r="AR465" i="1"/>
  <c r="AP465" i="1"/>
  <c r="AO465" i="1"/>
  <c r="AN465" i="1"/>
  <c r="AM465" i="1"/>
  <c r="AQ465" i="1" s="1"/>
  <c r="AL465" i="1"/>
  <c r="AJ465" i="1"/>
  <c r="AI465" i="1"/>
  <c r="AH465" i="1"/>
  <c r="AG465" i="1"/>
  <c r="AF465" i="1"/>
  <c r="AE465" i="1"/>
  <c r="AD465" i="1"/>
  <c r="AC465" i="1"/>
  <c r="AU464" i="1"/>
  <c r="AT464" i="1"/>
  <c r="AS464" i="1"/>
  <c r="AR464" i="1"/>
  <c r="AP464" i="1"/>
  <c r="AN464" i="1"/>
  <c r="AM464" i="1"/>
  <c r="AO464" i="1" s="1"/>
  <c r="AL464" i="1"/>
  <c r="AJ464" i="1"/>
  <c r="AI464" i="1"/>
  <c r="AH464" i="1"/>
  <c r="AG464" i="1"/>
  <c r="AF464" i="1"/>
  <c r="AE464" i="1"/>
  <c r="AD464" i="1"/>
  <c r="AC464" i="1"/>
  <c r="AU463" i="1"/>
  <c r="AT463" i="1"/>
  <c r="AS463" i="1"/>
  <c r="AR463" i="1"/>
  <c r="AP463" i="1"/>
  <c r="AO463" i="1"/>
  <c r="AN463" i="1"/>
  <c r="AM463" i="1"/>
  <c r="AQ463" i="1" s="1"/>
  <c r="AL463" i="1"/>
  <c r="AJ463" i="1"/>
  <c r="AI463" i="1"/>
  <c r="AH463" i="1"/>
  <c r="AG463" i="1"/>
  <c r="AF463" i="1"/>
  <c r="AE463" i="1"/>
  <c r="AD463" i="1"/>
  <c r="AC463" i="1"/>
  <c r="AU462" i="1"/>
  <c r="AT462" i="1"/>
  <c r="AS462" i="1"/>
  <c r="AR462" i="1"/>
  <c r="AP462" i="1"/>
  <c r="AN462" i="1"/>
  <c r="AM462" i="1"/>
  <c r="AO462" i="1" s="1"/>
  <c r="AL462" i="1"/>
  <c r="AJ462" i="1"/>
  <c r="AI462" i="1"/>
  <c r="AH462" i="1"/>
  <c r="AG462" i="1"/>
  <c r="AF462" i="1"/>
  <c r="AE462" i="1"/>
  <c r="AD462" i="1"/>
  <c r="AC462" i="1"/>
  <c r="AU461" i="1"/>
  <c r="AT461" i="1"/>
  <c r="AS461" i="1"/>
  <c r="AR461" i="1"/>
  <c r="AP461" i="1"/>
  <c r="AO461" i="1"/>
  <c r="AN461" i="1"/>
  <c r="AM461" i="1"/>
  <c r="AQ461" i="1" s="1"/>
  <c r="AL461" i="1"/>
  <c r="AJ461" i="1"/>
  <c r="AI461" i="1"/>
  <c r="AH461" i="1"/>
  <c r="AG461" i="1"/>
  <c r="AF461" i="1"/>
  <c r="AE461" i="1"/>
  <c r="AD461" i="1"/>
  <c r="AC461" i="1"/>
  <c r="AU460" i="1"/>
  <c r="AT460" i="1"/>
  <c r="AS460" i="1"/>
  <c r="AR460" i="1"/>
  <c r="AP460" i="1"/>
  <c r="AN460" i="1"/>
  <c r="AM460" i="1"/>
  <c r="AO460" i="1" s="1"/>
  <c r="AL460" i="1"/>
  <c r="AJ460" i="1"/>
  <c r="AI460" i="1"/>
  <c r="AH460" i="1"/>
  <c r="AG460" i="1"/>
  <c r="AF460" i="1"/>
  <c r="AE460" i="1"/>
  <c r="AD460" i="1"/>
  <c r="AC460" i="1"/>
  <c r="AU459" i="1"/>
  <c r="AT459" i="1"/>
  <c r="AS459" i="1"/>
  <c r="AR459" i="1"/>
  <c r="AP459" i="1"/>
  <c r="AO459" i="1"/>
  <c r="AN459" i="1"/>
  <c r="AM459" i="1"/>
  <c r="AQ459" i="1" s="1"/>
  <c r="AL459" i="1"/>
  <c r="AJ459" i="1"/>
  <c r="AI459" i="1"/>
  <c r="AH459" i="1"/>
  <c r="AG459" i="1"/>
  <c r="AF459" i="1"/>
  <c r="AE459" i="1"/>
  <c r="AD459" i="1"/>
  <c r="AC459" i="1"/>
  <c r="AU458" i="1"/>
  <c r="AT458" i="1"/>
  <c r="AS458" i="1"/>
  <c r="AR458" i="1"/>
  <c r="AP458" i="1"/>
  <c r="AN458" i="1"/>
  <c r="AM458" i="1"/>
  <c r="AO458" i="1" s="1"/>
  <c r="AL458" i="1"/>
  <c r="AJ458" i="1"/>
  <c r="AI458" i="1"/>
  <c r="AH458" i="1"/>
  <c r="AG458" i="1"/>
  <c r="AF458" i="1"/>
  <c r="AE458" i="1"/>
  <c r="AD458" i="1"/>
  <c r="AC458" i="1"/>
  <c r="AU457" i="1"/>
  <c r="AT457" i="1"/>
  <c r="AS457" i="1"/>
  <c r="AR457" i="1"/>
  <c r="AP457" i="1"/>
  <c r="AO457" i="1"/>
  <c r="AN457" i="1"/>
  <c r="AM457" i="1"/>
  <c r="AQ457" i="1" s="1"/>
  <c r="AL457" i="1"/>
  <c r="AJ457" i="1"/>
  <c r="AI457" i="1"/>
  <c r="AH457" i="1"/>
  <c r="AG457" i="1"/>
  <c r="AF457" i="1"/>
  <c r="AE457" i="1"/>
  <c r="AD457" i="1"/>
  <c r="AC457" i="1"/>
  <c r="AU456" i="1"/>
  <c r="AT456" i="1"/>
  <c r="AS456" i="1"/>
  <c r="AR456" i="1"/>
  <c r="AP456" i="1"/>
  <c r="AN456" i="1"/>
  <c r="AM456" i="1"/>
  <c r="AO456" i="1" s="1"/>
  <c r="AL456" i="1"/>
  <c r="AJ456" i="1"/>
  <c r="AI456" i="1"/>
  <c r="AH456" i="1"/>
  <c r="AG456" i="1"/>
  <c r="AF456" i="1"/>
  <c r="AE456" i="1"/>
  <c r="AD456" i="1"/>
  <c r="AC456" i="1"/>
  <c r="AU455" i="1"/>
  <c r="AT455" i="1"/>
  <c r="AS455" i="1"/>
  <c r="AR455" i="1"/>
  <c r="AP455" i="1"/>
  <c r="AO455" i="1"/>
  <c r="AN455" i="1"/>
  <c r="AM455" i="1"/>
  <c r="AQ455" i="1" s="1"/>
  <c r="AL455" i="1"/>
  <c r="AJ455" i="1"/>
  <c r="AI455" i="1"/>
  <c r="AH455" i="1"/>
  <c r="AG455" i="1"/>
  <c r="AF455" i="1"/>
  <c r="AE455" i="1"/>
  <c r="AD455" i="1"/>
  <c r="AC455" i="1"/>
  <c r="AU454" i="1"/>
  <c r="AT454" i="1"/>
  <c r="AS454" i="1"/>
  <c r="AR454" i="1"/>
  <c r="AP454" i="1"/>
  <c r="AN454" i="1"/>
  <c r="AM454" i="1"/>
  <c r="AO454" i="1" s="1"/>
  <c r="AL454" i="1"/>
  <c r="AJ454" i="1"/>
  <c r="AI454" i="1"/>
  <c r="AH454" i="1"/>
  <c r="AG454" i="1"/>
  <c r="AF454" i="1"/>
  <c r="AE454" i="1"/>
  <c r="AD454" i="1"/>
  <c r="AC454" i="1"/>
  <c r="AU453" i="1"/>
  <c r="AT453" i="1"/>
  <c r="AS453" i="1"/>
  <c r="AR453" i="1"/>
  <c r="AP453" i="1"/>
  <c r="AO453" i="1"/>
  <c r="AN453" i="1"/>
  <c r="AM453" i="1"/>
  <c r="AQ453" i="1" s="1"/>
  <c r="AL453" i="1"/>
  <c r="AJ453" i="1"/>
  <c r="AI453" i="1"/>
  <c r="AH453" i="1"/>
  <c r="AG453" i="1"/>
  <c r="AF453" i="1"/>
  <c r="AE453" i="1"/>
  <c r="AD453" i="1"/>
  <c r="AC453" i="1"/>
  <c r="AU452" i="1"/>
  <c r="AT452" i="1"/>
  <c r="AS452" i="1"/>
  <c r="AR452" i="1"/>
  <c r="AP452" i="1"/>
  <c r="AN452" i="1"/>
  <c r="AM452" i="1"/>
  <c r="AO452" i="1" s="1"/>
  <c r="AL452" i="1"/>
  <c r="AJ452" i="1"/>
  <c r="AI452" i="1"/>
  <c r="AH452" i="1"/>
  <c r="AG452" i="1"/>
  <c r="AF452" i="1"/>
  <c r="AE452" i="1"/>
  <c r="AD452" i="1"/>
  <c r="AC452" i="1"/>
  <c r="AU451" i="1"/>
  <c r="AT451" i="1"/>
  <c r="AS451" i="1"/>
  <c r="AR451" i="1"/>
  <c r="AP451" i="1"/>
  <c r="AO451" i="1"/>
  <c r="AN451" i="1"/>
  <c r="AM451" i="1"/>
  <c r="AQ451" i="1" s="1"/>
  <c r="AL451" i="1"/>
  <c r="AJ451" i="1"/>
  <c r="AI451" i="1"/>
  <c r="AH451" i="1"/>
  <c r="AG451" i="1"/>
  <c r="AF451" i="1"/>
  <c r="AE451" i="1"/>
  <c r="AD451" i="1"/>
  <c r="AC451" i="1"/>
  <c r="AU450" i="1"/>
  <c r="AT450" i="1"/>
  <c r="AS450" i="1"/>
  <c r="AR450" i="1"/>
  <c r="AP450" i="1"/>
  <c r="AN450" i="1"/>
  <c r="AM450" i="1"/>
  <c r="AO450" i="1" s="1"/>
  <c r="AL450" i="1"/>
  <c r="AJ450" i="1"/>
  <c r="AI450" i="1"/>
  <c r="AH450" i="1"/>
  <c r="AG450" i="1"/>
  <c r="AF450" i="1"/>
  <c r="AE450" i="1"/>
  <c r="AD450" i="1"/>
  <c r="AC450" i="1"/>
  <c r="AU449" i="1"/>
  <c r="AT449" i="1"/>
  <c r="AS449" i="1"/>
  <c r="AR449" i="1"/>
  <c r="AP449" i="1"/>
  <c r="AO449" i="1"/>
  <c r="AN449" i="1"/>
  <c r="AM449" i="1"/>
  <c r="AQ449" i="1" s="1"/>
  <c r="AL449" i="1"/>
  <c r="AJ449" i="1"/>
  <c r="AI449" i="1"/>
  <c r="AH449" i="1"/>
  <c r="AG449" i="1"/>
  <c r="AF449" i="1"/>
  <c r="AE449" i="1"/>
  <c r="AD449" i="1"/>
  <c r="AC449" i="1"/>
  <c r="AU448" i="1"/>
  <c r="AT448" i="1"/>
  <c r="AS448" i="1"/>
  <c r="AR448" i="1"/>
  <c r="AP448" i="1"/>
  <c r="AN448" i="1"/>
  <c r="AM448" i="1"/>
  <c r="AO448" i="1" s="1"/>
  <c r="AL448" i="1"/>
  <c r="AJ448" i="1"/>
  <c r="AI448" i="1"/>
  <c r="AH448" i="1"/>
  <c r="AG448" i="1"/>
  <c r="AF448" i="1"/>
  <c r="AE448" i="1"/>
  <c r="AD448" i="1"/>
  <c r="AC448" i="1"/>
  <c r="AU447" i="1"/>
  <c r="AT447" i="1"/>
  <c r="AS447" i="1"/>
  <c r="AR447" i="1"/>
  <c r="AP447" i="1"/>
  <c r="AO447" i="1"/>
  <c r="AN447" i="1"/>
  <c r="AM447" i="1"/>
  <c r="AQ447" i="1" s="1"/>
  <c r="AL447" i="1"/>
  <c r="AJ447" i="1"/>
  <c r="AI447" i="1"/>
  <c r="AH447" i="1"/>
  <c r="AG447" i="1"/>
  <c r="AF447" i="1"/>
  <c r="AE447" i="1"/>
  <c r="AD447" i="1"/>
  <c r="AC447" i="1"/>
  <c r="AU446" i="1"/>
  <c r="AT446" i="1"/>
  <c r="AS446" i="1"/>
  <c r="AR446" i="1"/>
  <c r="AP446" i="1"/>
  <c r="AN446" i="1"/>
  <c r="AM446" i="1"/>
  <c r="AO446" i="1" s="1"/>
  <c r="AL446" i="1"/>
  <c r="AJ446" i="1"/>
  <c r="AI446" i="1"/>
  <c r="AH446" i="1"/>
  <c r="AG446" i="1"/>
  <c r="AF446" i="1"/>
  <c r="AE446" i="1"/>
  <c r="AD446" i="1"/>
  <c r="AC446" i="1"/>
  <c r="AU445" i="1"/>
  <c r="AT445" i="1"/>
  <c r="AS445" i="1"/>
  <c r="AR445" i="1"/>
  <c r="AP445" i="1"/>
  <c r="AO445" i="1"/>
  <c r="AN445" i="1"/>
  <c r="AM445" i="1"/>
  <c r="AQ445" i="1" s="1"/>
  <c r="AL445" i="1"/>
  <c r="AJ445" i="1"/>
  <c r="AI445" i="1"/>
  <c r="AH445" i="1"/>
  <c r="AG445" i="1"/>
  <c r="AF445" i="1"/>
  <c r="AE445" i="1"/>
  <c r="AD445" i="1"/>
  <c r="AC445" i="1"/>
  <c r="AU444" i="1"/>
  <c r="AT444" i="1"/>
  <c r="AS444" i="1"/>
  <c r="AR444" i="1"/>
  <c r="AP444" i="1"/>
  <c r="AN444" i="1"/>
  <c r="AM444" i="1"/>
  <c r="AO444" i="1" s="1"/>
  <c r="AL444" i="1"/>
  <c r="AJ444" i="1"/>
  <c r="AI444" i="1"/>
  <c r="AH444" i="1"/>
  <c r="AG444" i="1"/>
  <c r="AF444" i="1"/>
  <c r="AE444" i="1"/>
  <c r="AD444" i="1"/>
  <c r="AC444" i="1"/>
  <c r="AU443" i="1"/>
  <c r="AT443" i="1"/>
  <c r="AS443" i="1"/>
  <c r="AR443" i="1"/>
  <c r="AP443" i="1"/>
  <c r="AO443" i="1"/>
  <c r="AN443" i="1"/>
  <c r="AM443" i="1"/>
  <c r="AQ443" i="1" s="1"/>
  <c r="AL443" i="1"/>
  <c r="AJ443" i="1"/>
  <c r="AI443" i="1"/>
  <c r="AH443" i="1"/>
  <c r="AG443" i="1"/>
  <c r="AF443" i="1"/>
  <c r="AE443" i="1"/>
  <c r="AD443" i="1"/>
  <c r="AC443" i="1"/>
  <c r="AU442" i="1"/>
  <c r="AT442" i="1"/>
  <c r="AS442" i="1"/>
  <c r="AR442" i="1"/>
  <c r="AP442" i="1"/>
  <c r="AN442" i="1"/>
  <c r="AM442" i="1"/>
  <c r="AO442" i="1" s="1"/>
  <c r="AL442" i="1"/>
  <c r="AJ442" i="1"/>
  <c r="AI442" i="1"/>
  <c r="AH442" i="1"/>
  <c r="AG442" i="1"/>
  <c r="AF442" i="1"/>
  <c r="AE442" i="1"/>
  <c r="AD442" i="1"/>
  <c r="AC442" i="1"/>
  <c r="AU441" i="1"/>
  <c r="AT441" i="1"/>
  <c r="AS441" i="1"/>
  <c r="AR441" i="1"/>
  <c r="AP441" i="1"/>
  <c r="AO441" i="1"/>
  <c r="AN441" i="1"/>
  <c r="AM441" i="1"/>
  <c r="AQ441" i="1" s="1"/>
  <c r="AL441" i="1"/>
  <c r="AJ441" i="1"/>
  <c r="AI441" i="1"/>
  <c r="AH441" i="1"/>
  <c r="AG441" i="1"/>
  <c r="AF441" i="1"/>
  <c r="AE441" i="1"/>
  <c r="AD441" i="1"/>
  <c r="AC441" i="1"/>
  <c r="AU440" i="1"/>
  <c r="AT440" i="1"/>
  <c r="AS440" i="1"/>
  <c r="AR440" i="1"/>
  <c r="AP440" i="1"/>
  <c r="AN440" i="1"/>
  <c r="AM440" i="1"/>
  <c r="AO440" i="1" s="1"/>
  <c r="AL440" i="1"/>
  <c r="AJ440" i="1"/>
  <c r="AI440" i="1"/>
  <c r="AH440" i="1"/>
  <c r="AG440" i="1"/>
  <c r="AF440" i="1"/>
  <c r="AE440" i="1"/>
  <c r="AD440" i="1"/>
  <c r="AC440" i="1"/>
  <c r="AU439" i="1"/>
  <c r="AT439" i="1"/>
  <c r="AS439" i="1"/>
  <c r="AR439" i="1"/>
  <c r="AP439" i="1"/>
  <c r="AO439" i="1"/>
  <c r="AN439" i="1"/>
  <c r="AM439" i="1"/>
  <c r="AQ439" i="1" s="1"/>
  <c r="AL439" i="1"/>
  <c r="AJ439" i="1"/>
  <c r="AI439" i="1"/>
  <c r="AH439" i="1"/>
  <c r="AG439" i="1"/>
  <c r="AF439" i="1"/>
  <c r="AE439" i="1"/>
  <c r="AD439" i="1"/>
  <c r="AC439" i="1"/>
  <c r="AU438" i="1"/>
  <c r="AT438" i="1"/>
  <c r="AS438" i="1"/>
  <c r="AR438" i="1"/>
  <c r="AP438" i="1"/>
  <c r="AN438" i="1"/>
  <c r="AM438" i="1"/>
  <c r="AO438" i="1" s="1"/>
  <c r="AL438" i="1"/>
  <c r="AJ438" i="1"/>
  <c r="AI438" i="1"/>
  <c r="AH438" i="1"/>
  <c r="AG438" i="1"/>
  <c r="AF438" i="1"/>
  <c r="AE438" i="1"/>
  <c r="AD438" i="1"/>
  <c r="AC438" i="1"/>
  <c r="AU437" i="1"/>
  <c r="AT437" i="1"/>
  <c r="AS437" i="1"/>
  <c r="AR437" i="1"/>
  <c r="AP437" i="1"/>
  <c r="AO437" i="1"/>
  <c r="AN437" i="1"/>
  <c r="AM437" i="1"/>
  <c r="AQ437" i="1" s="1"/>
  <c r="AL437" i="1"/>
  <c r="AJ437" i="1"/>
  <c r="AI437" i="1"/>
  <c r="AH437" i="1"/>
  <c r="AG437" i="1"/>
  <c r="AF437" i="1"/>
  <c r="AE437" i="1"/>
  <c r="AD437" i="1"/>
  <c r="AC437" i="1"/>
  <c r="AU436" i="1"/>
  <c r="AT436" i="1"/>
  <c r="AS436" i="1"/>
  <c r="AR436" i="1"/>
  <c r="AP436" i="1"/>
  <c r="AN436" i="1"/>
  <c r="AM436" i="1"/>
  <c r="AO436" i="1" s="1"/>
  <c r="AL436" i="1"/>
  <c r="AJ436" i="1"/>
  <c r="AI436" i="1"/>
  <c r="AH436" i="1"/>
  <c r="AG436" i="1"/>
  <c r="AF436" i="1"/>
  <c r="AE436" i="1"/>
  <c r="AD436" i="1"/>
  <c r="AC436" i="1"/>
  <c r="AU435" i="1"/>
  <c r="AT435" i="1"/>
  <c r="AS435" i="1"/>
  <c r="AR435" i="1"/>
  <c r="AP435" i="1"/>
  <c r="AO435" i="1"/>
  <c r="AN435" i="1"/>
  <c r="AM435" i="1"/>
  <c r="AQ435" i="1" s="1"/>
  <c r="AL435" i="1"/>
  <c r="AJ435" i="1"/>
  <c r="AI435" i="1"/>
  <c r="AH435" i="1"/>
  <c r="AG435" i="1"/>
  <c r="AF435" i="1"/>
  <c r="AE435" i="1"/>
  <c r="AD435" i="1"/>
  <c r="AC435" i="1"/>
  <c r="AU434" i="1"/>
  <c r="AT434" i="1"/>
  <c r="AS434" i="1"/>
  <c r="AR434" i="1"/>
  <c r="AP434" i="1"/>
  <c r="AN434" i="1"/>
  <c r="AM434" i="1"/>
  <c r="AO434" i="1" s="1"/>
  <c r="AL434" i="1"/>
  <c r="AJ434" i="1"/>
  <c r="AI434" i="1"/>
  <c r="AH434" i="1"/>
  <c r="AG434" i="1"/>
  <c r="AF434" i="1"/>
  <c r="AE434" i="1"/>
  <c r="AD434" i="1"/>
  <c r="AC434" i="1"/>
  <c r="AU433" i="1"/>
  <c r="AT433" i="1"/>
  <c r="AS433" i="1"/>
  <c r="AR433" i="1"/>
  <c r="AP433" i="1"/>
  <c r="AO433" i="1"/>
  <c r="AN433" i="1"/>
  <c r="AM433" i="1"/>
  <c r="AQ433" i="1" s="1"/>
  <c r="AL433" i="1"/>
  <c r="AJ433" i="1"/>
  <c r="AI433" i="1"/>
  <c r="AH433" i="1"/>
  <c r="AG433" i="1"/>
  <c r="AF433" i="1"/>
  <c r="AE433" i="1"/>
  <c r="AD433" i="1"/>
  <c r="AC433" i="1"/>
  <c r="AU432" i="1"/>
  <c r="AT432" i="1"/>
  <c r="AS432" i="1"/>
  <c r="AR432" i="1"/>
  <c r="AP432" i="1"/>
  <c r="AN432" i="1"/>
  <c r="AM432" i="1"/>
  <c r="AO432" i="1" s="1"/>
  <c r="AL432" i="1"/>
  <c r="AJ432" i="1"/>
  <c r="AI432" i="1"/>
  <c r="AH432" i="1"/>
  <c r="AG432" i="1"/>
  <c r="AF432" i="1"/>
  <c r="AE432" i="1"/>
  <c r="AD432" i="1"/>
  <c r="AC432" i="1"/>
  <c r="AU431" i="1"/>
  <c r="AT431" i="1"/>
  <c r="AS431" i="1"/>
  <c r="AR431" i="1"/>
  <c r="AP431" i="1"/>
  <c r="AO431" i="1"/>
  <c r="AN431" i="1"/>
  <c r="AM431" i="1"/>
  <c r="AQ431" i="1" s="1"/>
  <c r="AL431" i="1"/>
  <c r="AJ431" i="1"/>
  <c r="AI431" i="1"/>
  <c r="AH431" i="1"/>
  <c r="AG431" i="1"/>
  <c r="AF431" i="1"/>
  <c r="AE431" i="1"/>
  <c r="AD431" i="1"/>
  <c r="AC431" i="1"/>
  <c r="AU430" i="1"/>
  <c r="AT430" i="1"/>
  <c r="AS430" i="1"/>
  <c r="AR430" i="1"/>
  <c r="AP430" i="1"/>
  <c r="AN430" i="1"/>
  <c r="AM430" i="1"/>
  <c r="AO430" i="1" s="1"/>
  <c r="AL430" i="1"/>
  <c r="AJ430" i="1"/>
  <c r="AI430" i="1"/>
  <c r="AH430" i="1"/>
  <c r="AG430" i="1"/>
  <c r="AF430" i="1"/>
  <c r="AE430" i="1"/>
  <c r="AD430" i="1"/>
  <c r="AC430" i="1"/>
  <c r="AU429" i="1"/>
  <c r="AT429" i="1"/>
  <c r="AS429" i="1"/>
  <c r="AR429" i="1"/>
  <c r="AP429" i="1"/>
  <c r="AO429" i="1"/>
  <c r="AN429" i="1"/>
  <c r="AM429" i="1"/>
  <c r="AQ429" i="1" s="1"/>
  <c r="AL429" i="1"/>
  <c r="AJ429" i="1"/>
  <c r="AI429" i="1"/>
  <c r="AH429" i="1"/>
  <c r="AG429" i="1"/>
  <c r="AF429" i="1"/>
  <c r="AE429" i="1"/>
  <c r="AD429" i="1"/>
  <c r="AC429" i="1"/>
  <c r="AU428" i="1"/>
  <c r="AT428" i="1"/>
  <c r="AS428" i="1"/>
  <c r="AR428" i="1"/>
  <c r="AP428" i="1"/>
  <c r="AN428" i="1"/>
  <c r="AM428" i="1"/>
  <c r="AO428" i="1" s="1"/>
  <c r="AL428" i="1"/>
  <c r="AJ428" i="1"/>
  <c r="AI428" i="1"/>
  <c r="AH428" i="1"/>
  <c r="AG428" i="1"/>
  <c r="AF428" i="1"/>
  <c r="AE428" i="1"/>
  <c r="AD428" i="1"/>
  <c r="AC428" i="1"/>
  <c r="AU427" i="1"/>
  <c r="AT427" i="1"/>
  <c r="AS427" i="1"/>
  <c r="AR427" i="1"/>
  <c r="AP427" i="1"/>
  <c r="AO427" i="1"/>
  <c r="AN427" i="1"/>
  <c r="AM427" i="1"/>
  <c r="AQ427" i="1" s="1"/>
  <c r="AL427" i="1"/>
  <c r="AJ427" i="1"/>
  <c r="AI427" i="1"/>
  <c r="AH427" i="1"/>
  <c r="AG427" i="1"/>
  <c r="AF427" i="1"/>
  <c r="AE427" i="1"/>
  <c r="AD427" i="1"/>
  <c r="AC427" i="1"/>
  <c r="AU426" i="1"/>
  <c r="AT426" i="1"/>
  <c r="AS426" i="1"/>
  <c r="AR426" i="1"/>
  <c r="AP426" i="1"/>
  <c r="AN426" i="1"/>
  <c r="AM426" i="1"/>
  <c r="AO426" i="1" s="1"/>
  <c r="AL426" i="1"/>
  <c r="AJ426" i="1"/>
  <c r="AI426" i="1"/>
  <c r="AH426" i="1"/>
  <c r="AG426" i="1"/>
  <c r="AF426" i="1"/>
  <c r="AE426" i="1"/>
  <c r="AD426" i="1"/>
  <c r="AC426" i="1"/>
  <c r="AU425" i="1"/>
  <c r="AT425" i="1"/>
  <c r="AS425" i="1"/>
  <c r="AR425" i="1"/>
  <c r="AP425" i="1"/>
  <c r="AO425" i="1"/>
  <c r="AN425" i="1"/>
  <c r="AM425" i="1"/>
  <c r="AQ425" i="1" s="1"/>
  <c r="AL425" i="1"/>
  <c r="AJ425" i="1"/>
  <c r="AI425" i="1"/>
  <c r="AH425" i="1"/>
  <c r="AG425" i="1"/>
  <c r="AF425" i="1"/>
  <c r="AE425" i="1"/>
  <c r="AD425" i="1"/>
  <c r="AC425" i="1"/>
  <c r="AU424" i="1"/>
  <c r="AT424" i="1"/>
  <c r="AS424" i="1"/>
  <c r="AR424" i="1"/>
  <c r="AP424" i="1"/>
  <c r="AN424" i="1"/>
  <c r="AM424" i="1"/>
  <c r="AO424" i="1" s="1"/>
  <c r="AL424" i="1"/>
  <c r="AJ424" i="1"/>
  <c r="AI424" i="1"/>
  <c r="AH424" i="1"/>
  <c r="AG424" i="1"/>
  <c r="AF424" i="1"/>
  <c r="AE424" i="1"/>
  <c r="AD424" i="1"/>
  <c r="AC424" i="1"/>
  <c r="AU423" i="1"/>
  <c r="AT423" i="1"/>
  <c r="AS423" i="1"/>
  <c r="AR423" i="1"/>
  <c r="AP423" i="1"/>
  <c r="AO423" i="1"/>
  <c r="AN423" i="1"/>
  <c r="AM423" i="1"/>
  <c r="AQ423" i="1" s="1"/>
  <c r="AL423" i="1"/>
  <c r="AJ423" i="1"/>
  <c r="AI423" i="1"/>
  <c r="AH423" i="1"/>
  <c r="AG423" i="1"/>
  <c r="AF423" i="1"/>
  <c r="AE423" i="1"/>
  <c r="AD423" i="1"/>
  <c r="AC423" i="1"/>
  <c r="AU422" i="1"/>
  <c r="AT422" i="1"/>
  <c r="AS422" i="1"/>
  <c r="AR422" i="1"/>
  <c r="AP422" i="1"/>
  <c r="AN422" i="1"/>
  <c r="AM422" i="1"/>
  <c r="AO422" i="1" s="1"/>
  <c r="AL422" i="1"/>
  <c r="AJ422" i="1"/>
  <c r="AI422" i="1"/>
  <c r="AH422" i="1"/>
  <c r="AG422" i="1"/>
  <c r="AF422" i="1"/>
  <c r="AE422" i="1"/>
  <c r="AD422" i="1"/>
  <c r="AC422" i="1"/>
  <c r="AU421" i="1"/>
  <c r="AT421" i="1"/>
  <c r="AS421" i="1"/>
  <c r="AR421" i="1"/>
  <c r="AP421" i="1"/>
  <c r="AO421" i="1"/>
  <c r="AN421" i="1"/>
  <c r="AM421" i="1"/>
  <c r="AQ421" i="1" s="1"/>
  <c r="AL421" i="1"/>
  <c r="AJ421" i="1"/>
  <c r="AI421" i="1"/>
  <c r="AH421" i="1"/>
  <c r="AG421" i="1"/>
  <c r="AF421" i="1"/>
  <c r="AE421" i="1"/>
  <c r="AD421" i="1"/>
  <c r="AC421" i="1"/>
  <c r="AU420" i="1"/>
  <c r="AT420" i="1"/>
  <c r="AS420" i="1"/>
  <c r="AR420" i="1"/>
  <c r="AP420" i="1"/>
  <c r="AN420" i="1"/>
  <c r="AM420" i="1"/>
  <c r="AO420" i="1" s="1"/>
  <c r="AL420" i="1"/>
  <c r="AJ420" i="1"/>
  <c r="AI420" i="1"/>
  <c r="AH420" i="1"/>
  <c r="AG420" i="1"/>
  <c r="AF420" i="1"/>
  <c r="AE420" i="1"/>
  <c r="AD420" i="1"/>
  <c r="AC420" i="1"/>
  <c r="AU419" i="1"/>
  <c r="AT419" i="1"/>
  <c r="AS419" i="1"/>
  <c r="AR419" i="1"/>
  <c r="AP419" i="1"/>
  <c r="AO419" i="1"/>
  <c r="AN419" i="1"/>
  <c r="AM419" i="1"/>
  <c r="AQ419" i="1" s="1"/>
  <c r="AL419" i="1"/>
  <c r="AJ419" i="1"/>
  <c r="AI419" i="1"/>
  <c r="AH419" i="1"/>
  <c r="AG419" i="1"/>
  <c r="AF419" i="1"/>
  <c r="AE419" i="1"/>
  <c r="AD419" i="1"/>
  <c r="AC419" i="1"/>
  <c r="AU418" i="1"/>
  <c r="AT418" i="1"/>
  <c r="AS418" i="1"/>
  <c r="AR418" i="1"/>
  <c r="AP418" i="1"/>
  <c r="AN418" i="1"/>
  <c r="AM418" i="1"/>
  <c r="AO418" i="1" s="1"/>
  <c r="AL418" i="1"/>
  <c r="AJ418" i="1"/>
  <c r="AI418" i="1"/>
  <c r="AH418" i="1"/>
  <c r="AG418" i="1"/>
  <c r="AF418" i="1"/>
  <c r="AE418" i="1"/>
  <c r="AD418" i="1"/>
  <c r="AC418" i="1"/>
  <c r="AU417" i="1"/>
  <c r="AT417" i="1"/>
  <c r="AS417" i="1"/>
  <c r="AR417" i="1"/>
  <c r="AP417" i="1"/>
  <c r="AO417" i="1"/>
  <c r="AN417" i="1"/>
  <c r="AM417" i="1"/>
  <c r="AQ417" i="1" s="1"/>
  <c r="AL417" i="1"/>
  <c r="AJ417" i="1"/>
  <c r="AI417" i="1"/>
  <c r="AH417" i="1"/>
  <c r="AG417" i="1"/>
  <c r="AF417" i="1"/>
  <c r="AE417" i="1"/>
  <c r="AD417" i="1"/>
  <c r="AC417" i="1"/>
  <c r="AU416" i="1"/>
  <c r="AT416" i="1"/>
  <c r="AS416" i="1"/>
  <c r="AR416" i="1"/>
  <c r="AP416" i="1"/>
  <c r="AN416" i="1"/>
  <c r="AM416" i="1"/>
  <c r="AO416" i="1" s="1"/>
  <c r="AL416" i="1"/>
  <c r="AJ416" i="1"/>
  <c r="AI416" i="1"/>
  <c r="AH416" i="1"/>
  <c r="AG416" i="1"/>
  <c r="AF416" i="1"/>
  <c r="AE416" i="1"/>
  <c r="AD416" i="1"/>
  <c r="AC416" i="1"/>
  <c r="AU415" i="1"/>
  <c r="AT415" i="1"/>
  <c r="AS415" i="1"/>
  <c r="AR415" i="1"/>
  <c r="AP415" i="1"/>
  <c r="AO415" i="1"/>
  <c r="AN415" i="1"/>
  <c r="AM415" i="1"/>
  <c r="AQ415" i="1" s="1"/>
  <c r="AL415" i="1"/>
  <c r="AJ415" i="1"/>
  <c r="AI415" i="1"/>
  <c r="AH415" i="1"/>
  <c r="AG415" i="1"/>
  <c r="AF415" i="1"/>
  <c r="AE415" i="1"/>
  <c r="AD415" i="1"/>
  <c r="AC415" i="1"/>
  <c r="AU414" i="1"/>
  <c r="AT414" i="1"/>
  <c r="AS414" i="1"/>
  <c r="AR414" i="1"/>
  <c r="AP414" i="1"/>
  <c r="AN414" i="1"/>
  <c r="AM414" i="1"/>
  <c r="AO414" i="1" s="1"/>
  <c r="AL414" i="1"/>
  <c r="AJ414" i="1"/>
  <c r="AI414" i="1"/>
  <c r="AH414" i="1"/>
  <c r="AG414" i="1"/>
  <c r="AF414" i="1"/>
  <c r="AE414" i="1"/>
  <c r="AD414" i="1"/>
  <c r="AC414" i="1"/>
  <c r="AU413" i="1"/>
  <c r="AT413" i="1"/>
  <c r="AS413" i="1"/>
  <c r="AR413" i="1"/>
  <c r="AP413" i="1"/>
  <c r="AO413" i="1"/>
  <c r="AN413" i="1"/>
  <c r="AM413" i="1"/>
  <c r="AQ413" i="1" s="1"/>
  <c r="AL413" i="1"/>
  <c r="AJ413" i="1"/>
  <c r="AI413" i="1"/>
  <c r="AH413" i="1"/>
  <c r="AG413" i="1"/>
  <c r="AF413" i="1"/>
  <c r="AE413" i="1"/>
  <c r="AD413" i="1"/>
  <c r="AC413" i="1"/>
  <c r="AU412" i="1"/>
  <c r="AT412" i="1"/>
  <c r="AS412" i="1"/>
  <c r="AR412" i="1"/>
  <c r="AP412" i="1"/>
  <c r="AN412" i="1"/>
  <c r="AM412" i="1"/>
  <c r="AO412" i="1" s="1"/>
  <c r="AL412" i="1"/>
  <c r="AJ412" i="1"/>
  <c r="AI412" i="1"/>
  <c r="AH412" i="1"/>
  <c r="AG412" i="1"/>
  <c r="AF412" i="1"/>
  <c r="AE412" i="1"/>
  <c r="AD412" i="1"/>
  <c r="AC412" i="1"/>
  <c r="AU411" i="1"/>
  <c r="AT411" i="1"/>
  <c r="AS411" i="1"/>
  <c r="AR411" i="1"/>
  <c r="AP411" i="1"/>
  <c r="AO411" i="1"/>
  <c r="AN411" i="1"/>
  <c r="AM411" i="1"/>
  <c r="AQ411" i="1" s="1"/>
  <c r="AL411" i="1"/>
  <c r="AJ411" i="1"/>
  <c r="AI411" i="1"/>
  <c r="AH411" i="1"/>
  <c r="AG411" i="1"/>
  <c r="AF411" i="1"/>
  <c r="AE411" i="1"/>
  <c r="AD411" i="1"/>
  <c r="AC411" i="1"/>
  <c r="AU410" i="1"/>
  <c r="AT410" i="1"/>
  <c r="AS410" i="1"/>
  <c r="AR410" i="1"/>
  <c r="AP410" i="1"/>
  <c r="AN410" i="1"/>
  <c r="AM410" i="1"/>
  <c r="AO410" i="1" s="1"/>
  <c r="AL410" i="1"/>
  <c r="AJ410" i="1"/>
  <c r="AI410" i="1"/>
  <c r="AH410" i="1"/>
  <c r="AG410" i="1"/>
  <c r="AF410" i="1"/>
  <c r="AE410" i="1"/>
  <c r="AD410" i="1"/>
  <c r="AC410" i="1"/>
  <c r="AU409" i="1"/>
  <c r="AT409" i="1"/>
  <c r="AS409" i="1"/>
  <c r="AR409" i="1"/>
  <c r="AP409" i="1"/>
  <c r="AO409" i="1"/>
  <c r="AN409" i="1"/>
  <c r="AM409" i="1"/>
  <c r="AQ409" i="1" s="1"/>
  <c r="AL409" i="1"/>
  <c r="AJ409" i="1"/>
  <c r="AI409" i="1"/>
  <c r="AH409" i="1"/>
  <c r="AG409" i="1"/>
  <c r="AF409" i="1"/>
  <c r="AE409" i="1"/>
  <c r="AD409" i="1"/>
  <c r="AC409" i="1"/>
  <c r="AU408" i="1"/>
  <c r="AT408" i="1"/>
  <c r="AS408" i="1"/>
  <c r="AR408" i="1"/>
  <c r="AP408" i="1"/>
  <c r="AN408" i="1"/>
  <c r="AM408" i="1"/>
  <c r="AO408" i="1" s="1"/>
  <c r="AL408" i="1"/>
  <c r="AJ408" i="1"/>
  <c r="AI408" i="1"/>
  <c r="AH408" i="1"/>
  <c r="AG408" i="1"/>
  <c r="AF408" i="1"/>
  <c r="AE408" i="1"/>
  <c r="AD408" i="1"/>
  <c r="AC408" i="1"/>
  <c r="AU407" i="1"/>
  <c r="AT407" i="1"/>
  <c r="AS407" i="1"/>
  <c r="AR407" i="1"/>
  <c r="AP407" i="1"/>
  <c r="AO407" i="1"/>
  <c r="AN407" i="1"/>
  <c r="AM407" i="1"/>
  <c r="AQ407" i="1" s="1"/>
  <c r="AL407" i="1"/>
  <c r="AJ407" i="1"/>
  <c r="AI407" i="1"/>
  <c r="AH407" i="1"/>
  <c r="AG407" i="1"/>
  <c r="AF407" i="1"/>
  <c r="AE407" i="1"/>
  <c r="AD407" i="1"/>
  <c r="AC407" i="1"/>
  <c r="AU406" i="1"/>
  <c r="AT406" i="1"/>
  <c r="AS406" i="1"/>
  <c r="AR406" i="1"/>
  <c r="AP406" i="1"/>
  <c r="AN406" i="1"/>
  <c r="AM406" i="1"/>
  <c r="AO406" i="1" s="1"/>
  <c r="AL406" i="1"/>
  <c r="AJ406" i="1"/>
  <c r="AI406" i="1"/>
  <c r="AH406" i="1"/>
  <c r="AG406" i="1"/>
  <c r="AF406" i="1"/>
  <c r="AE406" i="1"/>
  <c r="AD406" i="1"/>
  <c r="AC406" i="1"/>
  <c r="AU405" i="1"/>
  <c r="AT405" i="1"/>
  <c r="AS405" i="1"/>
  <c r="AR405" i="1"/>
  <c r="AP405" i="1"/>
  <c r="AO405" i="1"/>
  <c r="AN405" i="1"/>
  <c r="AM405" i="1"/>
  <c r="AQ405" i="1" s="1"/>
  <c r="AL405" i="1"/>
  <c r="AJ405" i="1"/>
  <c r="AI405" i="1"/>
  <c r="AH405" i="1"/>
  <c r="AG405" i="1"/>
  <c r="AF405" i="1"/>
  <c r="AE405" i="1"/>
  <c r="AD405" i="1"/>
  <c r="AC405" i="1"/>
  <c r="AU404" i="1"/>
  <c r="AT404" i="1"/>
  <c r="AS404" i="1"/>
  <c r="AR404" i="1"/>
  <c r="AP404" i="1"/>
  <c r="AN404" i="1"/>
  <c r="AM404" i="1"/>
  <c r="AO404" i="1" s="1"/>
  <c r="AL404" i="1"/>
  <c r="AJ404" i="1"/>
  <c r="AI404" i="1"/>
  <c r="AH404" i="1"/>
  <c r="AG404" i="1"/>
  <c r="AF404" i="1"/>
  <c r="AE404" i="1"/>
  <c r="AD404" i="1"/>
  <c r="AC404" i="1"/>
  <c r="AU403" i="1"/>
  <c r="AT403" i="1"/>
  <c r="AS403" i="1"/>
  <c r="AR403" i="1"/>
  <c r="AP403" i="1"/>
  <c r="AO403" i="1"/>
  <c r="AN403" i="1"/>
  <c r="AM403" i="1"/>
  <c r="AQ403" i="1" s="1"/>
  <c r="AL403" i="1"/>
  <c r="AJ403" i="1"/>
  <c r="AI403" i="1"/>
  <c r="AH403" i="1"/>
  <c r="AG403" i="1"/>
  <c r="AF403" i="1"/>
  <c r="AE403" i="1"/>
  <c r="AD403" i="1"/>
  <c r="AC403" i="1"/>
  <c r="AU402" i="1"/>
  <c r="AT402" i="1"/>
  <c r="AS402" i="1"/>
  <c r="AR402" i="1"/>
  <c r="AP402" i="1"/>
  <c r="AN402" i="1"/>
  <c r="AM402" i="1"/>
  <c r="AO402" i="1" s="1"/>
  <c r="AL402" i="1"/>
  <c r="AJ402" i="1"/>
  <c r="AI402" i="1"/>
  <c r="AH402" i="1"/>
  <c r="AG402" i="1"/>
  <c r="AF402" i="1"/>
  <c r="AE402" i="1"/>
  <c r="AD402" i="1"/>
  <c r="AC402" i="1"/>
  <c r="AU401" i="1"/>
  <c r="AT401" i="1"/>
  <c r="AS401" i="1"/>
  <c r="AR401" i="1"/>
  <c r="AP401" i="1"/>
  <c r="AO401" i="1"/>
  <c r="AN401" i="1"/>
  <c r="AM401" i="1"/>
  <c r="AQ401" i="1" s="1"/>
  <c r="AL401" i="1"/>
  <c r="AJ401" i="1"/>
  <c r="AI401" i="1"/>
  <c r="AH401" i="1"/>
  <c r="AG401" i="1"/>
  <c r="AF401" i="1"/>
  <c r="AE401" i="1"/>
  <c r="AD401" i="1"/>
  <c r="AC401" i="1"/>
  <c r="AU400" i="1"/>
  <c r="AT400" i="1"/>
  <c r="AS400" i="1"/>
  <c r="AR400" i="1"/>
  <c r="AP400" i="1"/>
  <c r="AN400" i="1"/>
  <c r="AM400" i="1"/>
  <c r="AO400" i="1" s="1"/>
  <c r="AL400" i="1"/>
  <c r="AJ400" i="1"/>
  <c r="AI400" i="1"/>
  <c r="AH400" i="1"/>
  <c r="AG400" i="1"/>
  <c r="AF400" i="1"/>
  <c r="AE400" i="1"/>
  <c r="AD400" i="1"/>
  <c r="AC400" i="1"/>
  <c r="AU399" i="1"/>
  <c r="AT399" i="1"/>
  <c r="AS399" i="1"/>
  <c r="AR399" i="1"/>
  <c r="AP399" i="1"/>
  <c r="AO399" i="1"/>
  <c r="AN399" i="1"/>
  <c r="AM399" i="1"/>
  <c r="AQ399" i="1" s="1"/>
  <c r="AL399" i="1"/>
  <c r="AJ399" i="1"/>
  <c r="AI399" i="1"/>
  <c r="AH399" i="1"/>
  <c r="AG399" i="1"/>
  <c r="AF399" i="1"/>
  <c r="AE399" i="1"/>
  <c r="AD399" i="1"/>
  <c r="AC399" i="1"/>
  <c r="AU398" i="1"/>
  <c r="AT398" i="1"/>
  <c r="AS398" i="1"/>
  <c r="AR398" i="1"/>
  <c r="AP398" i="1"/>
  <c r="AN398" i="1"/>
  <c r="AM398" i="1"/>
  <c r="AO398" i="1" s="1"/>
  <c r="AL398" i="1"/>
  <c r="AJ398" i="1"/>
  <c r="AI398" i="1"/>
  <c r="AH398" i="1"/>
  <c r="AG398" i="1"/>
  <c r="AF398" i="1"/>
  <c r="AE398" i="1"/>
  <c r="AD398" i="1"/>
  <c r="AC398" i="1"/>
  <c r="AU397" i="1"/>
  <c r="AT397" i="1"/>
  <c r="AS397" i="1"/>
  <c r="AR397" i="1"/>
  <c r="AP397" i="1"/>
  <c r="AO397" i="1"/>
  <c r="AN397" i="1"/>
  <c r="AM397" i="1"/>
  <c r="AQ397" i="1" s="1"/>
  <c r="AL397" i="1"/>
  <c r="AJ397" i="1"/>
  <c r="AI397" i="1"/>
  <c r="AH397" i="1"/>
  <c r="AG397" i="1"/>
  <c r="AF397" i="1"/>
  <c r="AE397" i="1"/>
  <c r="AD397" i="1"/>
  <c r="AC397" i="1"/>
  <c r="AU396" i="1"/>
  <c r="AT396" i="1"/>
  <c r="AS396" i="1"/>
  <c r="AR396" i="1"/>
  <c r="AP396" i="1"/>
  <c r="AN396" i="1"/>
  <c r="AM396" i="1"/>
  <c r="AO396" i="1" s="1"/>
  <c r="AL396" i="1"/>
  <c r="AJ396" i="1"/>
  <c r="AI396" i="1"/>
  <c r="AH396" i="1"/>
  <c r="AG396" i="1"/>
  <c r="AF396" i="1"/>
  <c r="AE396" i="1"/>
  <c r="AD396" i="1"/>
  <c r="AC396" i="1"/>
  <c r="AU395" i="1"/>
  <c r="AT395" i="1"/>
  <c r="AS395" i="1"/>
  <c r="AR395" i="1"/>
  <c r="AP395" i="1"/>
  <c r="AO395" i="1"/>
  <c r="AN395" i="1"/>
  <c r="AM395" i="1"/>
  <c r="AQ395" i="1" s="1"/>
  <c r="AL395" i="1"/>
  <c r="AJ395" i="1"/>
  <c r="AI395" i="1"/>
  <c r="AH395" i="1"/>
  <c r="AG395" i="1"/>
  <c r="AF395" i="1"/>
  <c r="AE395" i="1"/>
  <c r="AD395" i="1"/>
  <c r="AC395" i="1"/>
  <c r="AU394" i="1"/>
  <c r="AT394" i="1"/>
  <c r="AS394" i="1"/>
  <c r="AR394" i="1"/>
  <c r="AP394" i="1"/>
  <c r="AN394" i="1"/>
  <c r="AM394" i="1"/>
  <c r="AO394" i="1" s="1"/>
  <c r="AL394" i="1"/>
  <c r="AJ394" i="1"/>
  <c r="AI394" i="1"/>
  <c r="AH394" i="1"/>
  <c r="AG394" i="1"/>
  <c r="AF394" i="1"/>
  <c r="AE394" i="1"/>
  <c r="AD394" i="1"/>
  <c r="AC394" i="1"/>
  <c r="AU393" i="1"/>
  <c r="AT393" i="1"/>
  <c r="AS393" i="1"/>
  <c r="AR393" i="1"/>
  <c r="AP393" i="1"/>
  <c r="AO393" i="1"/>
  <c r="AN393" i="1"/>
  <c r="AM393" i="1"/>
  <c r="AQ393" i="1" s="1"/>
  <c r="AL393" i="1"/>
  <c r="AJ393" i="1"/>
  <c r="AI393" i="1"/>
  <c r="AH393" i="1"/>
  <c r="AG393" i="1"/>
  <c r="AF393" i="1"/>
  <c r="AE393" i="1"/>
  <c r="AD393" i="1"/>
  <c r="AC393" i="1"/>
  <c r="AU392" i="1"/>
  <c r="AT392" i="1"/>
  <c r="AS392" i="1"/>
  <c r="AR392" i="1"/>
  <c r="AP392" i="1"/>
  <c r="AN392" i="1"/>
  <c r="AM392" i="1"/>
  <c r="AO392" i="1" s="1"/>
  <c r="AL392" i="1"/>
  <c r="AJ392" i="1"/>
  <c r="AI392" i="1"/>
  <c r="AH392" i="1"/>
  <c r="AG392" i="1"/>
  <c r="AF392" i="1"/>
  <c r="AE392" i="1"/>
  <c r="AD392" i="1"/>
  <c r="AC392" i="1"/>
  <c r="AU391" i="1"/>
  <c r="AT391" i="1"/>
  <c r="AS391" i="1"/>
  <c r="AR391" i="1"/>
  <c r="AP391" i="1"/>
  <c r="AO391" i="1"/>
  <c r="AN391" i="1"/>
  <c r="AM391" i="1"/>
  <c r="AQ391" i="1" s="1"/>
  <c r="AL391" i="1"/>
  <c r="AJ391" i="1"/>
  <c r="AI391" i="1"/>
  <c r="AH391" i="1"/>
  <c r="AG391" i="1"/>
  <c r="AF391" i="1"/>
  <c r="AE391" i="1"/>
  <c r="AD391" i="1"/>
  <c r="AC391" i="1"/>
  <c r="AU390" i="1"/>
  <c r="AT390" i="1"/>
  <c r="AS390" i="1"/>
  <c r="AR390" i="1"/>
  <c r="AP390" i="1"/>
  <c r="AN390" i="1"/>
  <c r="AM390" i="1"/>
  <c r="AO390" i="1" s="1"/>
  <c r="AL390" i="1"/>
  <c r="AJ390" i="1"/>
  <c r="AI390" i="1"/>
  <c r="AH390" i="1"/>
  <c r="AG390" i="1"/>
  <c r="AF390" i="1"/>
  <c r="AE390" i="1"/>
  <c r="AD390" i="1"/>
  <c r="AC390" i="1"/>
  <c r="AU389" i="1"/>
  <c r="AT389" i="1"/>
  <c r="AS389" i="1"/>
  <c r="AR389" i="1"/>
  <c r="AP389" i="1"/>
  <c r="AO389" i="1"/>
  <c r="AN389" i="1"/>
  <c r="AM389" i="1"/>
  <c r="AQ389" i="1" s="1"/>
  <c r="AL389" i="1"/>
  <c r="AJ389" i="1"/>
  <c r="AI389" i="1"/>
  <c r="AH389" i="1"/>
  <c r="AG389" i="1"/>
  <c r="AF389" i="1"/>
  <c r="AE389" i="1"/>
  <c r="AD389" i="1"/>
  <c r="AC389" i="1"/>
  <c r="AU388" i="1"/>
  <c r="AT388" i="1"/>
  <c r="AS388" i="1"/>
  <c r="AR388" i="1"/>
  <c r="AP388" i="1"/>
  <c r="AN388" i="1"/>
  <c r="AM388" i="1"/>
  <c r="AO388" i="1" s="1"/>
  <c r="AL388" i="1"/>
  <c r="AJ388" i="1"/>
  <c r="AI388" i="1"/>
  <c r="AH388" i="1"/>
  <c r="AG388" i="1"/>
  <c r="AF388" i="1"/>
  <c r="AE388" i="1"/>
  <c r="AD388" i="1"/>
  <c r="AC388" i="1"/>
  <c r="AU387" i="1"/>
  <c r="AT387" i="1"/>
  <c r="AS387" i="1"/>
  <c r="AR387" i="1"/>
  <c r="AP387" i="1"/>
  <c r="AO387" i="1"/>
  <c r="AN387" i="1"/>
  <c r="AM387" i="1"/>
  <c r="AQ387" i="1" s="1"/>
  <c r="AL387" i="1"/>
  <c r="AJ387" i="1"/>
  <c r="AI387" i="1"/>
  <c r="AH387" i="1"/>
  <c r="AG387" i="1"/>
  <c r="AF387" i="1"/>
  <c r="AE387" i="1"/>
  <c r="AD387" i="1"/>
  <c r="AC387" i="1"/>
  <c r="AU386" i="1"/>
  <c r="AT386" i="1"/>
  <c r="AS386" i="1"/>
  <c r="AR386" i="1"/>
  <c r="AP386" i="1"/>
  <c r="AN386" i="1"/>
  <c r="AM386" i="1"/>
  <c r="AO386" i="1" s="1"/>
  <c r="AL386" i="1"/>
  <c r="AJ386" i="1"/>
  <c r="AI386" i="1"/>
  <c r="AH386" i="1"/>
  <c r="AG386" i="1"/>
  <c r="AF386" i="1"/>
  <c r="AE386" i="1"/>
  <c r="AD386" i="1"/>
  <c r="AC386" i="1"/>
  <c r="AU385" i="1"/>
  <c r="AT385" i="1"/>
  <c r="AS385" i="1"/>
  <c r="AR385" i="1"/>
  <c r="AP385" i="1"/>
  <c r="AO385" i="1"/>
  <c r="AN385" i="1"/>
  <c r="AM385" i="1"/>
  <c r="AQ385" i="1" s="1"/>
  <c r="AL385" i="1"/>
  <c r="AJ385" i="1"/>
  <c r="AI385" i="1"/>
  <c r="AH385" i="1"/>
  <c r="AG385" i="1"/>
  <c r="AF385" i="1"/>
  <c r="AE385" i="1"/>
  <c r="AD385" i="1"/>
  <c r="AC385" i="1"/>
  <c r="AU384" i="1"/>
  <c r="AT384" i="1"/>
  <c r="AS384" i="1"/>
  <c r="AR384" i="1"/>
  <c r="AP384" i="1"/>
  <c r="AN384" i="1"/>
  <c r="AM384" i="1"/>
  <c r="AO384" i="1" s="1"/>
  <c r="AL384" i="1"/>
  <c r="AJ384" i="1"/>
  <c r="AI384" i="1"/>
  <c r="AH384" i="1"/>
  <c r="AG384" i="1"/>
  <c r="AF384" i="1"/>
  <c r="AE384" i="1"/>
  <c r="AD384" i="1"/>
  <c r="AC384" i="1"/>
  <c r="AU383" i="1"/>
  <c r="AT383" i="1"/>
  <c r="AS383" i="1"/>
  <c r="AR383" i="1"/>
  <c r="AP383" i="1"/>
  <c r="AO383" i="1"/>
  <c r="AN383" i="1"/>
  <c r="AM383" i="1"/>
  <c r="AQ383" i="1" s="1"/>
  <c r="AL383" i="1"/>
  <c r="AJ383" i="1"/>
  <c r="AI383" i="1"/>
  <c r="AH383" i="1"/>
  <c r="AG383" i="1"/>
  <c r="AF383" i="1"/>
  <c r="AE383" i="1"/>
  <c r="AD383" i="1"/>
  <c r="AC383" i="1"/>
  <c r="AU382" i="1"/>
  <c r="AT382" i="1"/>
  <c r="AS382" i="1"/>
  <c r="AR382" i="1"/>
  <c r="AP382" i="1"/>
  <c r="AN382" i="1"/>
  <c r="AM382" i="1"/>
  <c r="AO382" i="1" s="1"/>
  <c r="AL382" i="1"/>
  <c r="AJ382" i="1"/>
  <c r="AI382" i="1"/>
  <c r="AH382" i="1"/>
  <c r="AG382" i="1"/>
  <c r="AF382" i="1"/>
  <c r="AE382" i="1"/>
  <c r="AD382" i="1"/>
  <c r="AC382" i="1"/>
  <c r="AU381" i="1"/>
  <c r="AT381" i="1"/>
  <c r="AS381" i="1"/>
  <c r="AR381" i="1"/>
  <c r="AP381" i="1"/>
  <c r="AO381" i="1"/>
  <c r="AN381" i="1"/>
  <c r="AM381" i="1"/>
  <c r="AQ381" i="1" s="1"/>
  <c r="AL381" i="1"/>
  <c r="AJ381" i="1"/>
  <c r="AI381" i="1"/>
  <c r="AH381" i="1"/>
  <c r="AG381" i="1"/>
  <c r="AF381" i="1"/>
  <c r="AE381" i="1"/>
  <c r="AD381" i="1"/>
  <c r="AC381" i="1"/>
  <c r="AU380" i="1"/>
  <c r="AT380" i="1"/>
  <c r="AS380" i="1"/>
  <c r="AR380" i="1"/>
  <c r="AP380" i="1"/>
  <c r="AN380" i="1"/>
  <c r="AM380" i="1"/>
  <c r="AO380" i="1" s="1"/>
  <c r="AL380" i="1"/>
  <c r="AJ380" i="1"/>
  <c r="AI380" i="1"/>
  <c r="AH380" i="1"/>
  <c r="AG380" i="1"/>
  <c r="AF380" i="1"/>
  <c r="AE380" i="1"/>
  <c r="AD380" i="1"/>
  <c r="AC380" i="1"/>
  <c r="AU379" i="1"/>
  <c r="AT379" i="1"/>
  <c r="AS379" i="1"/>
  <c r="AR379" i="1"/>
  <c r="AP379" i="1"/>
  <c r="AO379" i="1"/>
  <c r="AN379" i="1"/>
  <c r="AM379" i="1"/>
  <c r="AQ379" i="1" s="1"/>
  <c r="AL379" i="1"/>
  <c r="AJ379" i="1"/>
  <c r="AI379" i="1"/>
  <c r="AH379" i="1"/>
  <c r="AG379" i="1"/>
  <c r="AF379" i="1"/>
  <c r="AE379" i="1"/>
  <c r="AD379" i="1"/>
  <c r="AC379" i="1"/>
  <c r="AU378" i="1"/>
  <c r="AT378" i="1"/>
  <c r="AS378" i="1"/>
  <c r="AR378" i="1"/>
  <c r="AP378" i="1"/>
  <c r="AN378" i="1"/>
  <c r="AM378" i="1"/>
  <c r="AO378" i="1" s="1"/>
  <c r="AL378" i="1"/>
  <c r="AJ378" i="1"/>
  <c r="AI378" i="1"/>
  <c r="AH378" i="1"/>
  <c r="AG378" i="1"/>
  <c r="AF378" i="1"/>
  <c r="AE378" i="1"/>
  <c r="AD378" i="1"/>
  <c r="AC378" i="1"/>
  <c r="AU377" i="1"/>
  <c r="AT377" i="1"/>
  <c r="AS377" i="1"/>
  <c r="AR377" i="1"/>
  <c r="AP377" i="1"/>
  <c r="AO377" i="1"/>
  <c r="AN377" i="1"/>
  <c r="AM377" i="1"/>
  <c r="AQ377" i="1" s="1"/>
  <c r="AL377" i="1"/>
  <c r="AJ377" i="1"/>
  <c r="AI377" i="1"/>
  <c r="AH377" i="1"/>
  <c r="AG377" i="1"/>
  <c r="AF377" i="1"/>
  <c r="AE377" i="1"/>
  <c r="AD377" i="1"/>
  <c r="AC377" i="1"/>
  <c r="AU376" i="1"/>
  <c r="AT376" i="1"/>
  <c r="AS376" i="1"/>
  <c r="AR376" i="1"/>
  <c r="AP376" i="1"/>
  <c r="AN376" i="1"/>
  <c r="AM376" i="1"/>
  <c r="AO376" i="1" s="1"/>
  <c r="AL376" i="1"/>
  <c r="AJ376" i="1"/>
  <c r="AI376" i="1"/>
  <c r="AH376" i="1"/>
  <c r="AG376" i="1"/>
  <c r="AF376" i="1"/>
  <c r="AE376" i="1"/>
  <c r="AD376" i="1"/>
  <c r="AC376" i="1"/>
  <c r="AU375" i="1"/>
  <c r="AT375" i="1"/>
  <c r="AS375" i="1"/>
  <c r="AR375" i="1"/>
  <c r="AP375" i="1"/>
  <c r="AO375" i="1"/>
  <c r="AN375" i="1"/>
  <c r="AM375" i="1"/>
  <c r="AQ375" i="1" s="1"/>
  <c r="AL375" i="1"/>
  <c r="AJ375" i="1"/>
  <c r="AI375" i="1"/>
  <c r="AH375" i="1"/>
  <c r="AG375" i="1"/>
  <c r="AF375" i="1"/>
  <c r="AE375" i="1"/>
  <c r="AD375" i="1"/>
  <c r="AC375" i="1"/>
  <c r="AU374" i="1"/>
  <c r="AT374" i="1"/>
  <c r="AS374" i="1"/>
  <c r="AR374" i="1"/>
  <c r="AP374" i="1"/>
  <c r="AN374" i="1"/>
  <c r="AM374" i="1"/>
  <c r="AO374" i="1" s="1"/>
  <c r="AL374" i="1"/>
  <c r="AJ374" i="1"/>
  <c r="AI374" i="1"/>
  <c r="AH374" i="1"/>
  <c r="AG374" i="1"/>
  <c r="AF374" i="1"/>
  <c r="AE374" i="1"/>
  <c r="AD374" i="1"/>
  <c r="AC374" i="1"/>
  <c r="AU373" i="1"/>
  <c r="AT373" i="1"/>
  <c r="AS373" i="1"/>
  <c r="AR373" i="1"/>
  <c r="AP373" i="1"/>
  <c r="AO373" i="1"/>
  <c r="AN373" i="1"/>
  <c r="AM373" i="1"/>
  <c r="AQ373" i="1" s="1"/>
  <c r="AL373" i="1"/>
  <c r="AJ373" i="1"/>
  <c r="AI373" i="1"/>
  <c r="AH373" i="1"/>
  <c r="AG373" i="1"/>
  <c r="AF373" i="1"/>
  <c r="AE373" i="1"/>
  <c r="AD373" i="1"/>
  <c r="AC373" i="1"/>
  <c r="AU372" i="1"/>
  <c r="AT372" i="1"/>
  <c r="AS372" i="1"/>
  <c r="AR372" i="1"/>
  <c r="AP372" i="1"/>
  <c r="AN372" i="1"/>
  <c r="AM372" i="1"/>
  <c r="AO372" i="1" s="1"/>
  <c r="AL372" i="1"/>
  <c r="AJ372" i="1"/>
  <c r="AI372" i="1"/>
  <c r="AH372" i="1"/>
  <c r="AG372" i="1"/>
  <c r="AF372" i="1"/>
  <c r="AE372" i="1"/>
  <c r="AD372" i="1"/>
  <c r="AC372" i="1"/>
  <c r="AU371" i="1"/>
  <c r="AT371" i="1"/>
  <c r="AS371" i="1"/>
  <c r="AR371" i="1"/>
  <c r="AP371" i="1"/>
  <c r="AO371" i="1"/>
  <c r="AN371" i="1"/>
  <c r="AM371" i="1"/>
  <c r="AQ371" i="1" s="1"/>
  <c r="AL371" i="1"/>
  <c r="AJ371" i="1"/>
  <c r="AI371" i="1"/>
  <c r="AH371" i="1"/>
  <c r="AG371" i="1"/>
  <c r="AF371" i="1"/>
  <c r="AE371" i="1"/>
  <c r="AD371" i="1"/>
  <c r="AC371" i="1"/>
  <c r="AU370" i="1"/>
  <c r="AT370" i="1"/>
  <c r="AS370" i="1"/>
  <c r="AR370" i="1"/>
  <c r="AP370" i="1"/>
  <c r="AN370" i="1"/>
  <c r="AM370" i="1"/>
  <c r="AO370" i="1" s="1"/>
  <c r="AL370" i="1"/>
  <c r="AJ370" i="1"/>
  <c r="AI370" i="1"/>
  <c r="AH370" i="1"/>
  <c r="AG370" i="1"/>
  <c r="AF370" i="1"/>
  <c r="AE370" i="1"/>
  <c r="AD370" i="1"/>
  <c r="AC370" i="1"/>
  <c r="AU369" i="1"/>
  <c r="AT369" i="1"/>
  <c r="AS369" i="1"/>
  <c r="AR369" i="1"/>
  <c r="AP369" i="1"/>
  <c r="AO369" i="1"/>
  <c r="AN369" i="1"/>
  <c r="AM369" i="1"/>
  <c r="AQ369" i="1" s="1"/>
  <c r="AL369" i="1"/>
  <c r="AJ369" i="1"/>
  <c r="AI369" i="1"/>
  <c r="AH369" i="1"/>
  <c r="AG369" i="1"/>
  <c r="AF369" i="1"/>
  <c r="AE369" i="1"/>
  <c r="AD369" i="1"/>
  <c r="AC369" i="1"/>
  <c r="AU368" i="1"/>
  <c r="AT368" i="1"/>
  <c r="AS368" i="1"/>
  <c r="AR368" i="1"/>
  <c r="AP368" i="1"/>
  <c r="AN368" i="1"/>
  <c r="AM368" i="1"/>
  <c r="AO368" i="1" s="1"/>
  <c r="AL368" i="1"/>
  <c r="AJ368" i="1"/>
  <c r="AI368" i="1"/>
  <c r="AH368" i="1"/>
  <c r="AG368" i="1"/>
  <c r="AF368" i="1"/>
  <c r="AE368" i="1"/>
  <c r="AD368" i="1"/>
  <c r="AC368" i="1"/>
  <c r="AU367" i="1"/>
  <c r="AT367" i="1"/>
  <c r="AS367" i="1"/>
  <c r="AR367" i="1"/>
  <c r="AP367" i="1"/>
  <c r="AO367" i="1"/>
  <c r="AN367" i="1"/>
  <c r="AM367" i="1"/>
  <c r="AQ367" i="1" s="1"/>
  <c r="AL367" i="1"/>
  <c r="AJ367" i="1"/>
  <c r="AI367" i="1"/>
  <c r="AH367" i="1"/>
  <c r="AG367" i="1"/>
  <c r="AF367" i="1"/>
  <c r="AE367" i="1"/>
  <c r="AD367" i="1"/>
  <c r="AC367" i="1"/>
  <c r="AU366" i="1"/>
  <c r="AT366" i="1"/>
  <c r="AS366" i="1"/>
  <c r="AR366" i="1"/>
  <c r="AP366" i="1"/>
  <c r="AN366" i="1"/>
  <c r="AM366" i="1"/>
  <c r="AO366" i="1" s="1"/>
  <c r="AL366" i="1"/>
  <c r="AJ366" i="1"/>
  <c r="AI366" i="1"/>
  <c r="AH366" i="1"/>
  <c r="AG366" i="1"/>
  <c r="AF366" i="1"/>
  <c r="AE366" i="1"/>
  <c r="AD366" i="1"/>
  <c r="AC366" i="1"/>
  <c r="AU365" i="1"/>
  <c r="AT365" i="1"/>
  <c r="AS365" i="1"/>
  <c r="AR365" i="1"/>
  <c r="AP365" i="1"/>
  <c r="AO365" i="1"/>
  <c r="AN365" i="1"/>
  <c r="AM365" i="1"/>
  <c r="AQ365" i="1" s="1"/>
  <c r="AL365" i="1"/>
  <c r="AJ365" i="1"/>
  <c r="AI365" i="1"/>
  <c r="AH365" i="1"/>
  <c r="AG365" i="1"/>
  <c r="AF365" i="1"/>
  <c r="AE365" i="1"/>
  <c r="AD365" i="1"/>
  <c r="AC365" i="1"/>
  <c r="AU364" i="1"/>
  <c r="AT364" i="1"/>
  <c r="AS364" i="1"/>
  <c r="AR364" i="1"/>
  <c r="AN364" i="1"/>
  <c r="AM364" i="1"/>
  <c r="AO364" i="1" s="1"/>
  <c r="AL364" i="1"/>
  <c r="AJ364" i="1"/>
  <c r="AI364" i="1"/>
  <c r="AH364" i="1"/>
  <c r="AG364" i="1"/>
  <c r="AF364" i="1"/>
  <c r="AE364" i="1"/>
  <c r="AD364" i="1"/>
  <c r="AC364" i="1"/>
  <c r="AU363" i="1"/>
  <c r="AT363" i="1"/>
  <c r="AS363" i="1"/>
  <c r="AR363" i="1"/>
  <c r="AP363" i="1"/>
  <c r="AO363" i="1"/>
  <c r="AN363" i="1"/>
  <c r="AM363" i="1"/>
  <c r="AQ363" i="1" s="1"/>
  <c r="AL363" i="1"/>
  <c r="AJ363" i="1"/>
  <c r="AI363" i="1"/>
  <c r="AH363" i="1"/>
  <c r="AG363" i="1"/>
  <c r="AF363" i="1"/>
  <c r="AE363" i="1"/>
  <c r="AD363" i="1"/>
  <c r="AC363" i="1"/>
  <c r="AU362" i="1"/>
  <c r="AT362" i="1"/>
  <c r="AS362" i="1"/>
  <c r="AR362" i="1"/>
  <c r="AN362" i="1"/>
  <c r="AM362" i="1"/>
  <c r="AO362" i="1" s="1"/>
  <c r="AL362" i="1"/>
  <c r="AJ362" i="1"/>
  <c r="AI362" i="1"/>
  <c r="AH362" i="1"/>
  <c r="AG362" i="1"/>
  <c r="AF362" i="1"/>
  <c r="AE362" i="1"/>
  <c r="AD362" i="1"/>
  <c r="AC362" i="1"/>
  <c r="AU361" i="1"/>
  <c r="AT361" i="1"/>
  <c r="AS361" i="1"/>
  <c r="AR361" i="1"/>
  <c r="AP361" i="1"/>
  <c r="AO361" i="1"/>
  <c r="AN361" i="1"/>
  <c r="AM361" i="1"/>
  <c r="AQ361" i="1" s="1"/>
  <c r="AL361" i="1"/>
  <c r="AJ361" i="1"/>
  <c r="AI361" i="1"/>
  <c r="AH361" i="1"/>
  <c r="AG361" i="1"/>
  <c r="AF361" i="1"/>
  <c r="AE361" i="1"/>
  <c r="AD361" i="1"/>
  <c r="AC361" i="1"/>
  <c r="AU360" i="1"/>
  <c r="AT360" i="1"/>
  <c r="AS360" i="1"/>
  <c r="AR360" i="1"/>
  <c r="AN360" i="1"/>
  <c r="AM360" i="1"/>
  <c r="AO360" i="1" s="1"/>
  <c r="AL360" i="1"/>
  <c r="AJ360" i="1"/>
  <c r="AI360" i="1"/>
  <c r="AH360" i="1"/>
  <c r="AG360" i="1"/>
  <c r="AF360" i="1"/>
  <c r="AE360" i="1"/>
  <c r="AD360" i="1"/>
  <c r="AC360" i="1"/>
  <c r="AU359" i="1"/>
  <c r="AT359" i="1"/>
  <c r="AS359" i="1"/>
  <c r="AR359" i="1"/>
  <c r="AP359" i="1"/>
  <c r="AO359" i="1"/>
  <c r="AN359" i="1"/>
  <c r="AM359" i="1"/>
  <c r="AQ359" i="1" s="1"/>
  <c r="AL359" i="1"/>
  <c r="AJ359" i="1"/>
  <c r="AI359" i="1"/>
  <c r="AH359" i="1"/>
  <c r="AG359" i="1"/>
  <c r="AF359" i="1"/>
  <c r="AE359" i="1"/>
  <c r="AD359" i="1"/>
  <c r="AC359" i="1"/>
  <c r="AU358" i="1"/>
  <c r="AT358" i="1"/>
  <c r="AS358" i="1"/>
  <c r="AR358" i="1"/>
  <c r="AN358" i="1"/>
  <c r="AM358" i="1"/>
  <c r="AO358" i="1" s="1"/>
  <c r="AL358" i="1"/>
  <c r="AJ358" i="1"/>
  <c r="AI358" i="1"/>
  <c r="AH358" i="1"/>
  <c r="AG358" i="1"/>
  <c r="AF358" i="1"/>
  <c r="AE358" i="1"/>
  <c r="AD358" i="1"/>
  <c r="AC358" i="1"/>
  <c r="AU357" i="1"/>
  <c r="AT357" i="1"/>
  <c r="AS357" i="1"/>
  <c r="AR357" i="1"/>
  <c r="AP357" i="1"/>
  <c r="AO357" i="1"/>
  <c r="AN357" i="1"/>
  <c r="AM357" i="1"/>
  <c r="AQ357" i="1" s="1"/>
  <c r="AL357" i="1"/>
  <c r="AJ357" i="1"/>
  <c r="AI357" i="1"/>
  <c r="AH357" i="1"/>
  <c r="AG357" i="1"/>
  <c r="AF357" i="1"/>
  <c r="AE357" i="1"/>
  <c r="AD357" i="1"/>
  <c r="AC357" i="1"/>
  <c r="AU356" i="1"/>
  <c r="AT356" i="1"/>
  <c r="AS356" i="1"/>
  <c r="AR356" i="1"/>
  <c r="AP356" i="1"/>
  <c r="AN356" i="1"/>
  <c r="AM356" i="1"/>
  <c r="AO356" i="1" s="1"/>
  <c r="AL356" i="1"/>
  <c r="AJ356" i="1"/>
  <c r="AI356" i="1"/>
  <c r="AH356" i="1"/>
  <c r="AG356" i="1"/>
  <c r="AF356" i="1"/>
  <c r="AE356" i="1"/>
  <c r="AD356" i="1"/>
  <c r="AC356" i="1"/>
  <c r="AU355" i="1"/>
  <c r="AT355" i="1"/>
  <c r="AS355" i="1"/>
  <c r="AR355" i="1"/>
  <c r="AP355" i="1"/>
  <c r="AO355" i="1"/>
  <c r="AN355" i="1"/>
  <c r="AM355" i="1"/>
  <c r="AQ355" i="1" s="1"/>
  <c r="AL355" i="1"/>
  <c r="AJ355" i="1"/>
  <c r="AI355" i="1"/>
  <c r="AH355" i="1"/>
  <c r="AG355" i="1"/>
  <c r="AF355" i="1"/>
  <c r="AE355" i="1"/>
  <c r="AD355" i="1"/>
  <c r="AC355" i="1"/>
  <c r="AU354" i="1"/>
  <c r="AT354" i="1"/>
  <c r="AS354" i="1"/>
  <c r="AR354" i="1"/>
  <c r="AP354" i="1"/>
  <c r="AN354" i="1"/>
  <c r="AM354" i="1"/>
  <c r="AO354" i="1" s="1"/>
  <c r="AL354" i="1"/>
  <c r="AJ354" i="1"/>
  <c r="AI354" i="1"/>
  <c r="AH354" i="1"/>
  <c r="AG354" i="1"/>
  <c r="AF354" i="1"/>
  <c r="AE354" i="1"/>
  <c r="AD354" i="1"/>
  <c r="AC354" i="1"/>
  <c r="AU353" i="1"/>
  <c r="AT353" i="1"/>
  <c r="AS353" i="1"/>
  <c r="AR353" i="1"/>
  <c r="AP353" i="1"/>
  <c r="AO353" i="1"/>
  <c r="AN353" i="1"/>
  <c r="AM353" i="1"/>
  <c r="AQ353" i="1" s="1"/>
  <c r="AL353" i="1"/>
  <c r="AJ353" i="1"/>
  <c r="AI353" i="1"/>
  <c r="AH353" i="1"/>
  <c r="AG353" i="1"/>
  <c r="AF353" i="1"/>
  <c r="AE353" i="1"/>
  <c r="AD353" i="1"/>
  <c r="AC353" i="1"/>
  <c r="AU352" i="1"/>
  <c r="AT352" i="1"/>
  <c r="AS352" i="1"/>
  <c r="AR352" i="1"/>
  <c r="AP352" i="1"/>
  <c r="AN352" i="1"/>
  <c r="AM352" i="1"/>
  <c r="AO352" i="1" s="1"/>
  <c r="AL352" i="1"/>
  <c r="AJ352" i="1"/>
  <c r="AI352" i="1"/>
  <c r="AH352" i="1"/>
  <c r="AG352" i="1"/>
  <c r="AF352" i="1"/>
  <c r="AE352" i="1"/>
  <c r="AD352" i="1"/>
  <c r="AC352" i="1"/>
  <c r="AU351" i="1"/>
  <c r="AT351" i="1"/>
  <c r="AS351" i="1"/>
  <c r="AR351" i="1"/>
  <c r="AP351" i="1"/>
  <c r="AO351" i="1"/>
  <c r="AN351" i="1"/>
  <c r="AM351" i="1"/>
  <c r="AQ351" i="1" s="1"/>
  <c r="AL351" i="1"/>
  <c r="AJ351" i="1"/>
  <c r="AI351" i="1"/>
  <c r="AH351" i="1"/>
  <c r="AG351" i="1"/>
  <c r="AF351" i="1"/>
  <c r="AE351" i="1"/>
  <c r="AD351" i="1"/>
  <c r="AC351" i="1"/>
  <c r="AU350" i="1"/>
  <c r="AT350" i="1"/>
  <c r="AS350" i="1"/>
  <c r="AR350" i="1"/>
  <c r="AP350" i="1"/>
  <c r="AN350" i="1"/>
  <c r="AM350" i="1"/>
  <c r="AO350" i="1" s="1"/>
  <c r="AL350" i="1"/>
  <c r="AJ350" i="1"/>
  <c r="AI350" i="1"/>
  <c r="AH350" i="1"/>
  <c r="AG350" i="1"/>
  <c r="AF350" i="1"/>
  <c r="AE350" i="1"/>
  <c r="AD350" i="1"/>
  <c r="AC350" i="1"/>
  <c r="AU349" i="1"/>
  <c r="AT349" i="1"/>
  <c r="AS349" i="1"/>
  <c r="AR349" i="1"/>
  <c r="AP349" i="1"/>
  <c r="AO349" i="1"/>
  <c r="AN349" i="1"/>
  <c r="AM349" i="1"/>
  <c r="AQ349" i="1" s="1"/>
  <c r="AL349" i="1"/>
  <c r="AJ349" i="1"/>
  <c r="AI349" i="1"/>
  <c r="AH349" i="1"/>
  <c r="AG349" i="1"/>
  <c r="AF349" i="1"/>
  <c r="AE349" i="1"/>
  <c r="AD349" i="1"/>
  <c r="AC349" i="1"/>
  <c r="AU348" i="1"/>
  <c r="AT348" i="1"/>
  <c r="AS348" i="1"/>
  <c r="AR348" i="1"/>
  <c r="AP348" i="1"/>
  <c r="AN348" i="1"/>
  <c r="AM348" i="1"/>
  <c r="AO348" i="1" s="1"/>
  <c r="AL348" i="1"/>
  <c r="AJ348" i="1"/>
  <c r="AI348" i="1"/>
  <c r="AH348" i="1"/>
  <c r="AG348" i="1"/>
  <c r="AF348" i="1"/>
  <c r="AE348" i="1"/>
  <c r="AD348" i="1"/>
  <c r="AC348" i="1"/>
  <c r="AU347" i="1"/>
  <c r="AT347" i="1"/>
  <c r="AS347" i="1"/>
  <c r="AR347" i="1"/>
  <c r="AP347" i="1"/>
  <c r="AO347" i="1"/>
  <c r="AN347" i="1"/>
  <c r="AM347" i="1"/>
  <c r="AQ347" i="1" s="1"/>
  <c r="AL347" i="1"/>
  <c r="AJ347" i="1"/>
  <c r="AI347" i="1"/>
  <c r="AH347" i="1"/>
  <c r="AG347" i="1"/>
  <c r="AF347" i="1"/>
  <c r="AE347" i="1"/>
  <c r="AD347" i="1"/>
  <c r="AC347" i="1"/>
  <c r="AU346" i="1"/>
  <c r="AT346" i="1"/>
  <c r="AS346" i="1"/>
  <c r="AR346" i="1"/>
  <c r="AP346" i="1"/>
  <c r="AN346" i="1"/>
  <c r="AM346" i="1"/>
  <c r="AO346" i="1" s="1"/>
  <c r="AL346" i="1"/>
  <c r="AJ346" i="1"/>
  <c r="AI346" i="1"/>
  <c r="AH346" i="1"/>
  <c r="AG346" i="1"/>
  <c r="AF346" i="1"/>
  <c r="AE346" i="1"/>
  <c r="AD346" i="1"/>
  <c r="AC346" i="1"/>
  <c r="AU345" i="1"/>
  <c r="AT345" i="1"/>
  <c r="AS345" i="1"/>
  <c r="AR345" i="1"/>
  <c r="AP345" i="1"/>
  <c r="AO345" i="1"/>
  <c r="AN345" i="1"/>
  <c r="AM345" i="1"/>
  <c r="AQ345" i="1" s="1"/>
  <c r="AL345" i="1"/>
  <c r="AJ345" i="1"/>
  <c r="AI345" i="1"/>
  <c r="AH345" i="1"/>
  <c r="AG345" i="1"/>
  <c r="AF345" i="1"/>
  <c r="AE345" i="1"/>
  <c r="AD345" i="1"/>
  <c r="AC345" i="1"/>
  <c r="AU344" i="1"/>
  <c r="AT344" i="1"/>
  <c r="AS344" i="1"/>
  <c r="AR344" i="1"/>
  <c r="AP344" i="1"/>
  <c r="AN344" i="1"/>
  <c r="AM344" i="1"/>
  <c r="AO344" i="1" s="1"/>
  <c r="AL344" i="1"/>
  <c r="AJ344" i="1"/>
  <c r="AI344" i="1"/>
  <c r="AH344" i="1"/>
  <c r="AG344" i="1"/>
  <c r="AF344" i="1"/>
  <c r="AE344" i="1"/>
  <c r="AD344" i="1"/>
  <c r="AC344" i="1"/>
  <c r="AU343" i="1"/>
  <c r="AT343" i="1"/>
  <c r="AS343" i="1"/>
  <c r="AR343" i="1"/>
  <c r="AP343" i="1"/>
  <c r="AO343" i="1"/>
  <c r="AN343" i="1"/>
  <c r="AM343" i="1"/>
  <c r="AQ343" i="1" s="1"/>
  <c r="AL343" i="1"/>
  <c r="AJ343" i="1"/>
  <c r="AI343" i="1"/>
  <c r="AH343" i="1"/>
  <c r="AG343" i="1"/>
  <c r="AF343" i="1"/>
  <c r="AE343" i="1"/>
  <c r="AD343" i="1"/>
  <c r="AC343" i="1"/>
  <c r="AU342" i="1"/>
  <c r="AT342" i="1"/>
  <c r="AS342" i="1"/>
  <c r="AR342" i="1"/>
  <c r="AN342" i="1"/>
  <c r="AM342" i="1"/>
  <c r="AO342" i="1" s="1"/>
  <c r="AL342" i="1"/>
  <c r="AJ342" i="1"/>
  <c r="AI342" i="1"/>
  <c r="AH342" i="1"/>
  <c r="AG342" i="1"/>
  <c r="AF342" i="1"/>
  <c r="AE342" i="1"/>
  <c r="AD342" i="1"/>
  <c r="AC342" i="1"/>
  <c r="AU341" i="1"/>
  <c r="AT341" i="1"/>
  <c r="AS341" i="1"/>
  <c r="AR341" i="1"/>
  <c r="AP341" i="1"/>
  <c r="AO341" i="1"/>
  <c r="AN341" i="1"/>
  <c r="AM341" i="1"/>
  <c r="AQ341" i="1" s="1"/>
  <c r="AL341" i="1"/>
  <c r="AJ341" i="1"/>
  <c r="AI341" i="1"/>
  <c r="AH341" i="1"/>
  <c r="AG341" i="1"/>
  <c r="AF341" i="1"/>
  <c r="AE341" i="1"/>
  <c r="AD341" i="1"/>
  <c r="AC341" i="1"/>
  <c r="AU340" i="1"/>
  <c r="AT340" i="1"/>
  <c r="AS340" i="1"/>
  <c r="AR340" i="1"/>
  <c r="AN340" i="1"/>
  <c r="AM340" i="1"/>
  <c r="AO340" i="1" s="1"/>
  <c r="AL340" i="1"/>
  <c r="AJ340" i="1"/>
  <c r="AI340" i="1"/>
  <c r="AH340" i="1"/>
  <c r="AG340" i="1"/>
  <c r="AF340" i="1"/>
  <c r="AE340" i="1"/>
  <c r="AD340" i="1"/>
  <c r="AC340" i="1"/>
  <c r="AU339" i="1"/>
  <c r="AT339" i="1"/>
  <c r="AS339" i="1"/>
  <c r="AR339" i="1"/>
  <c r="AP339" i="1"/>
  <c r="AO339" i="1"/>
  <c r="AN339" i="1"/>
  <c r="AM339" i="1"/>
  <c r="AQ339" i="1" s="1"/>
  <c r="AL339" i="1"/>
  <c r="AJ339" i="1"/>
  <c r="AI339" i="1"/>
  <c r="AH339" i="1"/>
  <c r="AG339" i="1"/>
  <c r="AF339" i="1"/>
  <c r="AE339" i="1"/>
  <c r="AD339" i="1"/>
  <c r="AC339" i="1"/>
  <c r="AU338" i="1"/>
  <c r="AT338" i="1"/>
  <c r="AS338" i="1"/>
  <c r="AR338" i="1"/>
  <c r="AN338" i="1"/>
  <c r="AM338" i="1"/>
  <c r="AO338" i="1" s="1"/>
  <c r="AL338" i="1"/>
  <c r="AJ338" i="1"/>
  <c r="AI338" i="1"/>
  <c r="AH338" i="1"/>
  <c r="AG338" i="1"/>
  <c r="AF338" i="1"/>
  <c r="AE338" i="1"/>
  <c r="AD338" i="1"/>
  <c r="AC338" i="1"/>
  <c r="AU337" i="1"/>
  <c r="AT337" i="1"/>
  <c r="AS337" i="1"/>
  <c r="AR337" i="1"/>
  <c r="AP337" i="1"/>
  <c r="AO337" i="1"/>
  <c r="AN337" i="1"/>
  <c r="AM337" i="1"/>
  <c r="AQ337" i="1" s="1"/>
  <c r="AL337" i="1"/>
  <c r="AJ337" i="1"/>
  <c r="AI337" i="1"/>
  <c r="AH337" i="1"/>
  <c r="AG337" i="1"/>
  <c r="AF337" i="1"/>
  <c r="AE337" i="1"/>
  <c r="AD337" i="1"/>
  <c r="AC337" i="1"/>
  <c r="AU336" i="1"/>
  <c r="AT336" i="1"/>
  <c r="AS336" i="1"/>
  <c r="AR336" i="1"/>
  <c r="AN336" i="1"/>
  <c r="AM336" i="1"/>
  <c r="AO336" i="1" s="1"/>
  <c r="AL336" i="1"/>
  <c r="AJ336" i="1"/>
  <c r="AI336" i="1"/>
  <c r="AH336" i="1"/>
  <c r="AG336" i="1"/>
  <c r="AF336" i="1"/>
  <c r="AE336" i="1"/>
  <c r="AD336" i="1"/>
  <c r="AC336" i="1"/>
  <c r="AU335" i="1"/>
  <c r="AT335" i="1"/>
  <c r="AS335" i="1"/>
  <c r="AR335" i="1"/>
  <c r="AP335" i="1"/>
  <c r="AO335" i="1"/>
  <c r="AN335" i="1"/>
  <c r="AM335" i="1"/>
  <c r="AQ335" i="1" s="1"/>
  <c r="AL335" i="1"/>
  <c r="AJ335" i="1"/>
  <c r="AI335" i="1"/>
  <c r="AH335" i="1"/>
  <c r="AG335" i="1"/>
  <c r="AF335" i="1"/>
  <c r="AE335" i="1"/>
  <c r="AD335" i="1"/>
  <c r="AC335" i="1"/>
  <c r="AU334" i="1"/>
  <c r="AT334" i="1"/>
  <c r="AS334" i="1"/>
  <c r="AR334" i="1"/>
  <c r="AN334" i="1"/>
  <c r="AM334" i="1"/>
  <c r="AO334" i="1" s="1"/>
  <c r="AL334" i="1"/>
  <c r="AJ334" i="1"/>
  <c r="AI334" i="1"/>
  <c r="AH334" i="1"/>
  <c r="AG334" i="1"/>
  <c r="AF334" i="1"/>
  <c r="AE334" i="1"/>
  <c r="AD334" i="1"/>
  <c r="AC334" i="1"/>
  <c r="AU333" i="1"/>
  <c r="AT333" i="1"/>
  <c r="AS333" i="1"/>
  <c r="AR333" i="1"/>
  <c r="AP333" i="1"/>
  <c r="AO333" i="1"/>
  <c r="AN333" i="1"/>
  <c r="AM333" i="1"/>
  <c r="AQ333" i="1" s="1"/>
  <c r="AL333" i="1"/>
  <c r="AJ333" i="1"/>
  <c r="AI333" i="1"/>
  <c r="AH333" i="1"/>
  <c r="AG333" i="1"/>
  <c r="AF333" i="1"/>
  <c r="AE333" i="1"/>
  <c r="AD333" i="1"/>
  <c r="AC333" i="1"/>
  <c r="AU332" i="1"/>
  <c r="AT332" i="1"/>
  <c r="AS332" i="1"/>
  <c r="AR332" i="1"/>
  <c r="AN332" i="1"/>
  <c r="AM332" i="1"/>
  <c r="AO332" i="1" s="1"/>
  <c r="AL332" i="1"/>
  <c r="AJ332" i="1"/>
  <c r="AI332" i="1"/>
  <c r="AH332" i="1"/>
  <c r="AG332" i="1"/>
  <c r="AF332" i="1"/>
  <c r="AE332" i="1"/>
  <c r="AD332" i="1"/>
  <c r="AC332" i="1"/>
  <c r="AU331" i="1"/>
  <c r="AT331" i="1"/>
  <c r="AS331" i="1"/>
  <c r="AR331" i="1"/>
  <c r="AP331" i="1"/>
  <c r="AO331" i="1"/>
  <c r="AN331" i="1"/>
  <c r="AM331" i="1"/>
  <c r="AQ331" i="1" s="1"/>
  <c r="AL331" i="1"/>
  <c r="AJ331" i="1"/>
  <c r="AI331" i="1"/>
  <c r="AH331" i="1"/>
  <c r="AG331" i="1"/>
  <c r="AF331" i="1"/>
  <c r="AE331" i="1"/>
  <c r="AD331" i="1"/>
  <c r="AC331" i="1"/>
  <c r="AU330" i="1"/>
  <c r="AT330" i="1"/>
  <c r="AS330" i="1"/>
  <c r="AR330" i="1"/>
  <c r="AN330" i="1"/>
  <c r="AM330" i="1"/>
  <c r="AO330" i="1" s="1"/>
  <c r="AL330" i="1"/>
  <c r="AJ330" i="1"/>
  <c r="AI330" i="1"/>
  <c r="AH330" i="1"/>
  <c r="AG330" i="1"/>
  <c r="AF330" i="1"/>
  <c r="AE330" i="1"/>
  <c r="AD330" i="1"/>
  <c r="AC330" i="1"/>
  <c r="AU329" i="1"/>
  <c r="AT329" i="1"/>
  <c r="AS329" i="1"/>
  <c r="AR329" i="1"/>
  <c r="AP329" i="1"/>
  <c r="AO329" i="1"/>
  <c r="AN329" i="1"/>
  <c r="AM329" i="1"/>
  <c r="AQ329" i="1" s="1"/>
  <c r="AL329" i="1"/>
  <c r="AJ329" i="1"/>
  <c r="AI329" i="1"/>
  <c r="AH329" i="1"/>
  <c r="AG329" i="1"/>
  <c r="AF329" i="1"/>
  <c r="AE329" i="1"/>
  <c r="AD329" i="1"/>
  <c r="AC329" i="1"/>
  <c r="AU328" i="1"/>
  <c r="AT328" i="1"/>
  <c r="AS328" i="1"/>
  <c r="AR328" i="1"/>
  <c r="AP328" i="1"/>
  <c r="AN328" i="1"/>
  <c r="AM328" i="1"/>
  <c r="AO328" i="1" s="1"/>
  <c r="AL328" i="1"/>
  <c r="AJ328" i="1"/>
  <c r="AI328" i="1"/>
  <c r="AH328" i="1"/>
  <c r="AG328" i="1"/>
  <c r="AF328" i="1"/>
  <c r="AE328" i="1"/>
  <c r="AD328" i="1"/>
  <c r="AC328" i="1"/>
  <c r="AU327" i="1"/>
  <c r="AT327" i="1"/>
  <c r="AS327" i="1"/>
  <c r="AR327" i="1"/>
  <c r="AP327" i="1"/>
  <c r="AO327" i="1"/>
  <c r="AN327" i="1"/>
  <c r="AM327" i="1"/>
  <c r="AQ327" i="1" s="1"/>
  <c r="AL327" i="1"/>
  <c r="AJ327" i="1"/>
  <c r="AI327" i="1"/>
  <c r="AH327" i="1"/>
  <c r="AG327" i="1"/>
  <c r="AF327" i="1"/>
  <c r="AE327" i="1"/>
  <c r="AD327" i="1"/>
  <c r="AC327" i="1"/>
  <c r="AU326" i="1"/>
  <c r="AT326" i="1"/>
  <c r="AS326" i="1"/>
  <c r="AR326" i="1"/>
  <c r="AP326" i="1"/>
  <c r="AN326" i="1"/>
  <c r="AM326" i="1"/>
  <c r="AO326" i="1" s="1"/>
  <c r="AL326" i="1"/>
  <c r="AJ326" i="1"/>
  <c r="AI326" i="1"/>
  <c r="AH326" i="1"/>
  <c r="AG326" i="1"/>
  <c r="AF326" i="1"/>
  <c r="AE326" i="1"/>
  <c r="AD326" i="1"/>
  <c r="AC326" i="1"/>
  <c r="AU325" i="1"/>
  <c r="AT325" i="1"/>
  <c r="AS325" i="1"/>
  <c r="AR325" i="1"/>
  <c r="AP325" i="1"/>
  <c r="AO325" i="1"/>
  <c r="AN325" i="1"/>
  <c r="AM325" i="1"/>
  <c r="AQ325" i="1" s="1"/>
  <c r="AL325" i="1"/>
  <c r="AJ325" i="1"/>
  <c r="AI325" i="1"/>
  <c r="AH325" i="1"/>
  <c r="AG325" i="1"/>
  <c r="AF325" i="1"/>
  <c r="AE325" i="1"/>
  <c r="AD325" i="1"/>
  <c r="AC325" i="1"/>
  <c r="AU324" i="1"/>
  <c r="AT324" i="1"/>
  <c r="AS324" i="1"/>
  <c r="AR324" i="1"/>
  <c r="AP324" i="1"/>
  <c r="AN324" i="1"/>
  <c r="AM324" i="1"/>
  <c r="AO324" i="1" s="1"/>
  <c r="AL324" i="1"/>
  <c r="AJ324" i="1"/>
  <c r="AI324" i="1"/>
  <c r="AH324" i="1"/>
  <c r="AG324" i="1"/>
  <c r="AF324" i="1"/>
  <c r="AE324" i="1"/>
  <c r="AD324" i="1"/>
  <c r="AC324" i="1"/>
  <c r="AU323" i="1"/>
  <c r="AT323" i="1"/>
  <c r="AS323" i="1"/>
  <c r="AR323" i="1"/>
  <c r="AP323" i="1"/>
  <c r="AO323" i="1"/>
  <c r="AN323" i="1"/>
  <c r="AM323" i="1"/>
  <c r="AQ323" i="1" s="1"/>
  <c r="AL323" i="1"/>
  <c r="AJ323" i="1"/>
  <c r="AI323" i="1"/>
  <c r="AH323" i="1"/>
  <c r="AG323" i="1"/>
  <c r="AF323" i="1"/>
  <c r="AE323" i="1"/>
  <c r="AD323" i="1"/>
  <c r="AC323" i="1"/>
  <c r="AU322" i="1"/>
  <c r="AT322" i="1"/>
  <c r="AS322" i="1"/>
  <c r="AR322" i="1"/>
  <c r="AP322" i="1"/>
  <c r="AN322" i="1"/>
  <c r="AM322" i="1"/>
  <c r="AO322" i="1" s="1"/>
  <c r="AL322" i="1"/>
  <c r="AJ322" i="1"/>
  <c r="AI322" i="1"/>
  <c r="AH322" i="1"/>
  <c r="AG322" i="1"/>
  <c r="AF322" i="1"/>
  <c r="AE322" i="1"/>
  <c r="AD322" i="1"/>
  <c r="AC322" i="1"/>
  <c r="AU321" i="1"/>
  <c r="AT321" i="1"/>
  <c r="AS321" i="1"/>
  <c r="AR321" i="1"/>
  <c r="AP321" i="1"/>
  <c r="AO321" i="1"/>
  <c r="AN321" i="1"/>
  <c r="AM321" i="1"/>
  <c r="AQ321" i="1" s="1"/>
  <c r="AL321" i="1"/>
  <c r="AJ321" i="1"/>
  <c r="AI321" i="1"/>
  <c r="AH321" i="1"/>
  <c r="AG321" i="1"/>
  <c r="AF321" i="1"/>
  <c r="AE321" i="1"/>
  <c r="AD321" i="1"/>
  <c r="AC321" i="1"/>
  <c r="AU320" i="1"/>
  <c r="AT320" i="1"/>
  <c r="AS320" i="1"/>
  <c r="AR320" i="1"/>
  <c r="AP320" i="1"/>
  <c r="AN320" i="1"/>
  <c r="AM320" i="1"/>
  <c r="AO320" i="1" s="1"/>
  <c r="AL320" i="1"/>
  <c r="AJ320" i="1"/>
  <c r="AI320" i="1"/>
  <c r="AH320" i="1"/>
  <c r="AG320" i="1"/>
  <c r="AF320" i="1"/>
  <c r="AE320" i="1"/>
  <c r="AD320" i="1"/>
  <c r="AC320" i="1"/>
  <c r="AU319" i="1"/>
  <c r="AT319" i="1"/>
  <c r="AS319" i="1"/>
  <c r="AR319" i="1"/>
  <c r="AP319" i="1"/>
  <c r="AO319" i="1"/>
  <c r="AN319" i="1"/>
  <c r="AM319" i="1"/>
  <c r="AQ319" i="1" s="1"/>
  <c r="AL319" i="1"/>
  <c r="AJ319" i="1"/>
  <c r="AI319" i="1"/>
  <c r="AH319" i="1"/>
  <c r="AG319" i="1"/>
  <c r="AF319" i="1"/>
  <c r="AE319" i="1"/>
  <c r="AD319" i="1"/>
  <c r="AC319" i="1"/>
  <c r="AU318" i="1"/>
  <c r="AT318" i="1"/>
  <c r="AS318" i="1"/>
  <c r="AR318" i="1"/>
  <c r="AP318" i="1"/>
  <c r="AN318" i="1"/>
  <c r="AM318" i="1"/>
  <c r="AO318" i="1" s="1"/>
  <c r="AL318" i="1"/>
  <c r="AJ318" i="1"/>
  <c r="AI318" i="1"/>
  <c r="AH318" i="1"/>
  <c r="AG318" i="1"/>
  <c r="AF318" i="1"/>
  <c r="AE318" i="1"/>
  <c r="AD318" i="1"/>
  <c r="AC318" i="1"/>
  <c r="AU317" i="1"/>
  <c r="AT317" i="1"/>
  <c r="AS317" i="1"/>
  <c r="AR317" i="1"/>
  <c r="AP317" i="1"/>
  <c r="AO317" i="1"/>
  <c r="AN317" i="1"/>
  <c r="AM317" i="1"/>
  <c r="AQ317" i="1" s="1"/>
  <c r="AL317" i="1"/>
  <c r="AJ317" i="1"/>
  <c r="AI317" i="1"/>
  <c r="AH317" i="1"/>
  <c r="AG317" i="1"/>
  <c r="AF317" i="1"/>
  <c r="AE317" i="1"/>
  <c r="AD317" i="1"/>
  <c r="AC317" i="1"/>
  <c r="AU316" i="1"/>
  <c r="AT316" i="1"/>
  <c r="AS316" i="1"/>
  <c r="AR316" i="1"/>
  <c r="AP316" i="1"/>
  <c r="AN316" i="1"/>
  <c r="AM316" i="1"/>
  <c r="AO316" i="1" s="1"/>
  <c r="AL316" i="1"/>
  <c r="AJ316" i="1"/>
  <c r="AI316" i="1"/>
  <c r="AH316" i="1"/>
  <c r="AG316" i="1"/>
  <c r="AF316" i="1"/>
  <c r="AE316" i="1"/>
  <c r="AD316" i="1"/>
  <c r="AC316" i="1"/>
  <c r="AU315" i="1"/>
  <c r="AT315" i="1"/>
  <c r="AS315" i="1"/>
  <c r="AR315" i="1"/>
  <c r="AP315" i="1"/>
  <c r="AO315" i="1"/>
  <c r="AN315" i="1"/>
  <c r="AM315" i="1"/>
  <c r="AQ315" i="1" s="1"/>
  <c r="AL315" i="1"/>
  <c r="AJ315" i="1"/>
  <c r="AI315" i="1"/>
  <c r="AH315" i="1"/>
  <c r="AG315" i="1"/>
  <c r="AF315" i="1"/>
  <c r="AE315" i="1"/>
  <c r="AD315" i="1"/>
  <c r="AC315" i="1"/>
  <c r="AU314" i="1"/>
  <c r="AT314" i="1"/>
  <c r="AS314" i="1"/>
  <c r="AR314" i="1"/>
  <c r="AP314" i="1"/>
  <c r="AN314" i="1"/>
  <c r="AM314" i="1"/>
  <c r="AO314" i="1" s="1"/>
  <c r="AL314" i="1"/>
  <c r="AJ314" i="1"/>
  <c r="AI314" i="1"/>
  <c r="AH314" i="1"/>
  <c r="AG314" i="1"/>
  <c r="AF314" i="1"/>
  <c r="AE314" i="1"/>
  <c r="AD314" i="1"/>
  <c r="AC314" i="1"/>
  <c r="AU313" i="1"/>
  <c r="AT313" i="1"/>
  <c r="AS313" i="1"/>
  <c r="AR313" i="1"/>
  <c r="AP313" i="1"/>
  <c r="AO313" i="1"/>
  <c r="AN313" i="1"/>
  <c r="AM313" i="1"/>
  <c r="AQ313" i="1" s="1"/>
  <c r="AL313" i="1"/>
  <c r="AJ313" i="1"/>
  <c r="AI313" i="1"/>
  <c r="AH313" i="1"/>
  <c r="AG313" i="1"/>
  <c r="AF313" i="1"/>
  <c r="AE313" i="1"/>
  <c r="AD313" i="1"/>
  <c r="AC313" i="1"/>
  <c r="AU312" i="1"/>
  <c r="AT312" i="1"/>
  <c r="AS312" i="1"/>
  <c r="AR312" i="1"/>
  <c r="AP312" i="1"/>
  <c r="AN312" i="1"/>
  <c r="AM312" i="1"/>
  <c r="AO312" i="1" s="1"/>
  <c r="AL312" i="1"/>
  <c r="AJ312" i="1"/>
  <c r="AI312" i="1"/>
  <c r="AH312" i="1"/>
  <c r="AG312" i="1"/>
  <c r="AF312" i="1"/>
  <c r="AE312" i="1"/>
  <c r="AD312" i="1"/>
  <c r="AC312" i="1"/>
  <c r="AU311" i="1"/>
  <c r="AT311" i="1"/>
  <c r="AS311" i="1"/>
  <c r="AR311" i="1"/>
  <c r="AP311" i="1"/>
  <c r="AO311" i="1"/>
  <c r="AN311" i="1"/>
  <c r="AM311" i="1"/>
  <c r="AQ311" i="1" s="1"/>
  <c r="AL311" i="1"/>
  <c r="AJ311" i="1"/>
  <c r="AI311" i="1"/>
  <c r="AH311" i="1"/>
  <c r="AG311" i="1"/>
  <c r="AF311" i="1"/>
  <c r="AE311" i="1"/>
  <c r="AD311" i="1"/>
  <c r="AC311" i="1"/>
  <c r="AU310" i="1"/>
  <c r="AT310" i="1"/>
  <c r="AS310" i="1"/>
  <c r="AR310" i="1"/>
  <c r="AP310" i="1"/>
  <c r="AN310" i="1"/>
  <c r="AM310" i="1"/>
  <c r="AO310" i="1" s="1"/>
  <c r="AL310" i="1"/>
  <c r="AJ310" i="1"/>
  <c r="AI310" i="1"/>
  <c r="AH310" i="1"/>
  <c r="AG310" i="1"/>
  <c r="AF310" i="1"/>
  <c r="AE310" i="1"/>
  <c r="AD310" i="1"/>
  <c r="AC310" i="1"/>
  <c r="AU309" i="1"/>
  <c r="AT309" i="1"/>
  <c r="AS309" i="1"/>
  <c r="AR309" i="1"/>
  <c r="AP309" i="1"/>
  <c r="AO309" i="1"/>
  <c r="AN309" i="1"/>
  <c r="AM309" i="1"/>
  <c r="AQ309" i="1" s="1"/>
  <c r="AL309" i="1"/>
  <c r="AJ309" i="1"/>
  <c r="AI309" i="1"/>
  <c r="AH309" i="1"/>
  <c r="AG309" i="1"/>
  <c r="AF309" i="1"/>
  <c r="AE309" i="1"/>
  <c r="AD309" i="1"/>
  <c r="AC309" i="1"/>
  <c r="AU308" i="1"/>
  <c r="AT308" i="1"/>
  <c r="AS308" i="1"/>
  <c r="AR308" i="1"/>
  <c r="AP308" i="1"/>
  <c r="AN308" i="1"/>
  <c r="AM308" i="1"/>
  <c r="AO308" i="1" s="1"/>
  <c r="AL308" i="1"/>
  <c r="AJ308" i="1"/>
  <c r="AI308" i="1"/>
  <c r="AH308" i="1"/>
  <c r="AG308" i="1"/>
  <c r="AF308" i="1"/>
  <c r="AE308" i="1"/>
  <c r="AD308" i="1"/>
  <c r="AC308" i="1"/>
  <c r="AU307" i="1"/>
  <c r="AT307" i="1"/>
  <c r="AS307" i="1"/>
  <c r="AR307" i="1"/>
  <c r="AP307" i="1"/>
  <c r="AO307" i="1"/>
  <c r="AN307" i="1"/>
  <c r="AM307" i="1"/>
  <c r="AQ307" i="1" s="1"/>
  <c r="AL307" i="1"/>
  <c r="AJ307" i="1"/>
  <c r="AI307" i="1"/>
  <c r="AH307" i="1"/>
  <c r="AG307" i="1"/>
  <c r="AF307" i="1"/>
  <c r="AE307" i="1"/>
  <c r="AD307" i="1"/>
  <c r="AC307" i="1"/>
  <c r="AU306" i="1"/>
  <c r="AT306" i="1"/>
  <c r="AS306" i="1"/>
  <c r="AR306" i="1"/>
  <c r="AP306" i="1"/>
  <c r="AN306" i="1"/>
  <c r="AM306" i="1"/>
  <c r="AO306" i="1" s="1"/>
  <c r="AL306" i="1"/>
  <c r="AJ306" i="1"/>
  <c r="AI306" i="1"/>
  <c r="AH306" i="1"/>
  <c r="AG306" i="1"/>
  <c r="AF306" i="1"/>
  <c r="AE306" i="1"/>
  <c r="AD306" i="1"/>
  <c r="AC306" i="1"/>
  <c r="AU305" i="1"/>
  <c r="AT305" i="1"/>
  <c r="AS305" i="1"/>
  <c r="AR305" i="1"/>
  <c r="AP305" i="1"/>
  <c r="AO305" i="1"/>
  <c r="AN305" i="1"/>
  <c r="AM305" i="1"/>
  <c r="AQ305" i="1" s="1"/>
  <c r="AL305" i="1"/>
  <c r="AJ305" i="1"/>
  <c r="AI305" i="1"/>
  <c r="AH305" i="1"/>
  <c r="AG305" i="1"/>
  <c r="AF305" i="1"/>
  <c r="AE305" i="1"/>
  <c r="AD305" i="1"/>
  <c r="AC305" i="1"/>
  <c r="AU304" i="1"/>
  <c r="AT304" i="1"/>
  <c r="AS304" i="1"/>
  <c r="AR304" i="1"/>
  <c r="AP304" i="1"/>
  <c r="AN304" i="1"/>
  <c r="AM304" i="1"/>
  <c r="AO304" i="1" s="1"/>
  <c r="AL304" i="1"/>
  <c r="AJ304" i="1"/>
  <c r="AI304" i="1"/>
  <c r="AH304" i="1"/>
  <c r="AG304" i="1"/>
  <c r="AF304" i="1"/>
  <c r="AE304" i="1"/>
  <c r="AD304" i="1"/>
  <c r="AC304" i="1"/>
  <c r="AU303" i="1"/>
  <c r="AT303" i="1"/>
  <c r="AS303" i="1"/>
  <c r="AR303" i="1"/>
  <c r="AP303" i="1"/>
  <c r="AO303" i="1"/>
  <c r="AN303" i="1"/>
  <c r="AM303" i="1"/>
  <c r="AQ303" i="1" s="1"/>
  <c r="AL303" i="1"/>
  <c r="AJ303" i="1"/>
  <c r="AI303" i="1"/>
  <c r="AH303" i="1"/>
  <c r="AG303" i="1"/>
  <c r="AF303" i="1"/>
  <c r="AE303" i="1"/>
  <c r="AD303" i="1"/>
  <c r="AC303" i="1"/>
  <c r="AU302" i="1"/>
  <c r="AT302" i="1"/>
  <c r="AS302" i="1"/>
  <c r="AR302" i="1"/>
  <c r="AP302" i="1"/>
  <c r="AN302" i="1"/>
  <c r="AM302" i="1"/>
  <c r="AO302" i="1" s="1"/>
  <c r="AL302" i="1"/>
  <c r="AJ302" i="1"/>
  <c r="AI302" i="1"/>
  <c r="AH302" i="1"/>
  <c r="AG302" i="1"/>
  <c r="AF302" i="1"/>
  <c r="AE302" i="1"/>
  <c r="AD302" i="1"/>
  <c r="AC302" i="1"/>
  <c r="AU301" i="1"/>
  <c r="AT301" i="1"/>
  <c r="AS301" i="1"/>
  <c r="AR301" i="1"/>
  <c r="AP301" i="1"/>
  <c r="AO301" i="1"/>
  <c r="AN301" i="1"/>
  <c r="AM301" i="1"/>
  <c r="AQ301" i="1" s="1"/>
  <c r="AL301" i="1"/>
  <c r="AJ301" i="1"/>
  <c r="AI301" i="1"/>
  <c r="AH301" i="1"/>
  <c r="AG301" i="1"/>
  <c r="AF301" i="1"/>
  <c r="AE301" i="1"/>
  <c r="AD301" i="1"/>
  <c r="AC301" i="1"/>
  <c r="AU300" i="1"/>
  <c r="AT300" i="1"/>
  <c r="AS300" i="1"/>
  <c r="AR300" i="1"/>
  <c r="AP300" i="1"/>
  <c r="AN300" i="1"/>
  <c r="AM300" i="1"/>
  <c r="AO300" i="1" s="1"/>
  <c r="AL300" i="1"/>
  <c r="AJ300" i="1"/>
  <c r="AI300" i="1"/>
  <c r="AH300" i="1"/>
  <c r="AG300" i="1"/>
  <c r="AF300" i="1"/>
  <c r="AE300" i="1"/>
  <c r="AD300" i="1"/>
  <c r="AC300" i="1"/>
  <c r="AU299" i="1"/>
  <c r="AT299" i="1"/>
  <c r="AS299" i="1"/>
  <c r="AR299" i="1"/>
  <c r="AP299" i="1"/>
  <c r="AO299" i="1"/>
  <c r="AN299" i="1"/>
  <c r="AM299" i="1"/>
  <c r="AQ299" i="1" s="1"/>
  <c r="AL299" i="1"/>
  <c r="AJ299" i="1"/>
  <c r="AI299" i="1"/>
  <c r="AH299" i="1"/>
  <c r="AG299" i="1"/>
  <c r="AF299" i="1"/>
  <c r="AE299" i="1"/>
  <c r="AD299" i="1"/>
  <c r="AC299" i="1"/>
  <c r="AU298" i="1"/>
  <c r="AT298" i="1"/>
  <c r="AS298" i="1"/>
  <c r="AR298" i="1"/>
  <c r="AP298" i="1"/>
  <c r="AN298" i="1"/>
  <c r="AM298" i="1"/>
  <c r="AO298" i="1" s="1"/>
  <c r="AL298" i="1"/>
  <c r="AJ298" i="1"/>
  <c r="AI298" i="1"/>
  <c r="AH298" i="1"/>
  <c r="AG298" i="1"/>
  <c r="AF298" i="1"/>
  <c r="AE298" i="1"/>
  <c r="AD298" i="1"/>
  <c r="AC298" i="1"/>
  <c r="AU297" i="1"/>
  <c r="AT297" i="1"/>
  <c r="AS297" i="1"/>
  <c r="AR297" i="1"/>
  <c r="AP297" i="1"/>
  <c r="AO297" i="1"/>
  <c r="AN297" i="1"/>
  <c r="AM297" i="1"/>
  <c r="AQ297" i="1" s="1"/>
  <c r="AL297" i="1"/>
  <c r="AJ297" i="1"/>
  <c r="AI297" i="1"/>
  <c r="AH297" i="1"/>
  <c r="AG297" i="1"/>
  <c r="AF297" i="1"/>
  <c r="AE297" i="1"/>
  <c r="AD297" i="1"/>
  <c r="AC297" i="1"/>
  <c r="AU296" i="1"/>
  <c r="AT296" i="1"/>
  <c r="AS296" i="1"/>
  <c r="AR296" i="1"/>
  <c r="AP296" i="1"/>
  <c r="AN296" i="1"/>
  <c r="AM296" i="1"/>
  <c r="AO296" i="1" s="1"/>
  <c r="AL296" i="1"/>
  <c r="AJ296" i="1"/>
  <c r="AI296" i="1"/>
  <c r="AH296" i="1"/>
  <c r="AG296" i="1"/>
  <c r="AF296" i="1"/>
  <c r="AE296" i="1"/>
  <c r="AD296" i="1"/>
  <c r="AC296" i="1"/>
  <c r="AU295" i="1"/>
  <c r="AT295" i="1"/>
  <c r="AS295" i="1"/>
  <c r="AR295" i="1"/>
  <c r="AP295" i="1"/>
  <c r="AO295" i="1"/>
  <c r="AN295" i="1"/>
  <c r="AM295" i="1"/>
  <c r="AQ295" i="1" s="1"/>
  <c r="AL295" i="1"/>
  <c r="AJ295" i="1"/>
  <c r="AI295" i="1"/>
  <c r="AH295" i="1"/>
  <c r="AG295" i="1"/>
  <c r="AF295" i="1"/>
  <c r="AE295" i="1"/>
  <c r="AD295" i="1"/>
  <c r="AC295" i="1"/>
  <c r="AU294" i="1"/>
  <c r="AT294" i="1"/>
  <c r="AS294" i="1"/>
  <c r="AR294" i="1"/>
  <c r="AP294" i="1"/>
  <c r="AN294" i="1"/>
  <c r="AM294" i="1"/>
  <c r="AO294" i="1" s="1"/>
  <c r="AL294" i="1"/>
  <c r="AJ294" i="1"/>
  <c r="AI294" i="1"/>
  <c r="AH294" i="1"/>
  <c r="AG294" i="1"/>
  <c r="AF294" i="1"/>
  <c r="AE294" i="1"/>
  <c r="AD294" i="1"/>
  <c r="AC294" i="1"/>
  <c r="AU293" i="1"/>
  <c r="AT293" i="1"/>
  <c r="AS293" i="1"/>
  <c r="AR293" i="1"/>
  <c r="AP293" i="1"/>
  <c r="AO293" i="1"/>
  <c r="AN293" i="1"/>
  <c r="AM293" i="1"/>
  <c r="AQ293" i="1" s="1"/>
  <c r="AL293" i="1"/>
  <c r="AJ293" i="1"/>
  <c r="AI293" i="1"/>
  <c r="AH293" i="1"/>
  <c r="AG293" i="1"/>
  <c r="AF293" i="1"/>
  <c r="AE293" i="1"/>
  <c r="AD293" i="1"/>
  <c r="AC293" i="1"/>
  <c r="AU292" i="1"/>
  <c r="AT292" i="1"/>
  <c r="AS292" i="1"/>
  <c r="AR292" i="1"/>
  <c r="AP292" i="1"/>
  <c r="AN292" i="1"/>
  <c r="AM292" i="1"/>
  <c r="AO292" i="1" s="1"/>
  <c r="AL292" i="1"/>
  <c r="AJ292" i="1"/>
  <c r="AI292" i="1"/>
  <c r="AH292" i="1"/>
  <c r="AG292" i="1"/>
  <c r="AF292" i="1"/>
  <c r="AE292" i="1"/>
  <c r="AD292" i="1"/>
  <c r="AC292" i="1"/>
  <c r="AU291" i="1"/>
  <c r="AT291" i="1"/>
  <c r="AS291" i="1"/>
  <c r="AR291" i="1"/>
  <c r="AP291" i="1"/>
  <c r="AO291" i="1"/>
  <c r="AN291" i="1"/>
  <c r="AM291" i="1"/>
  <c r="AQ291" i="1" s="1"/>
  <c r="AL291" i="1"/>
  <c r="AJ291" i="1"/>
  <c r="AI291" i="1"/>
  <c r="AH291" i="1"/>
  <c r="AG291" i="1"/>
  <c r="AF291" i="1"/>
  <c r="AE291" i="1"/>
  <c r="AD291" i="1"/>
  <c r="AC291" i="1"/>
  <c r="AU290" i="1"/>
  <c r="AT290" i="1"/>
  <c r="AS290" i="1"/>
  <c r="AR290" i="1"/>
  <c r="AP290" i="1"/>
  <c r="AN290" i="1"/>
  <c r="AM290" i="1"/>
  <c r="AO290" i="1" s="1"/>
  <c r="AL290" i="1"/>
  <c r="AJ290" i="1"/>
  <c r="AI290" i="1"/>
  <c r="AH290" i="1"/>
  <c r="AG290" i="1"/>
  <c r="AF290" i="1"/>
  <c r="AE290" i="1"/>
  <c r="AD290" i="1"/>
  <c r="AC290" i="1"/>
  <c r="AU289" i="1"/>
  <c r="AT289" i="1"/>
  <c r="AS289" i="1"/>
  <c r="AR289" i="1"/>
  <c r="AP289" i="1"/>
  <c r="AO289" i="1"/>
  <c r="AN289" i="1"/>
  <c r="AM289" i="1"/>
  <c r="AQ289" i="1" s="1"/>
  <c r="AL289" i="1"/>
  <c r="AJ289" i="1"/>
  <c r="AI289" i="1"/>
  <c r="AH289" i="1"/>
  <c r="AG289" i="1"/>
  <c r="AF289" i="1"/>
  <c r="AE289" i="1"/>
  <c r="AD289" i="1"/>
  <c r="AC289" i="1"/>
  <c r="AU288" i="1"/>
  <c r="AT288" i="1"/>
  <c r="AS288" i="1"/>
  <c r="AR288" i="1"/>
  <c r="AP288" i="1"/>
  <c r="AN288" i="1"/>
  <c r="AM288" i="1"/>
  <c r="AO288" i="1" s="1"/>
  <c r="AL288" i="1"/>
  <c r="AJ288" i="1"/>
  <c r="AI288" i="1"/>
  <c r="AH288" i="1"/>
  <c r="AG288" i="1"/>
  <c r="AF288" i="1"/>
  <c r="AE288" i="1"/>
  <c r="AD288" i="1"/>
  <c r="AC288" i="1"/>
  <c r="AU287" i="1"/>
  <c r="AT287" i="1"/>
  <c r="AS287" i="1"/>
  <c r="AR287" i="1"/>
  <c r="AP287" i="1"/>
  <c r="AO287" i="1"/>
  <c r="AN287" i="1"/>
  <c r="AM287" i="1"/>
  <c r="AQ287" i="1" s="1"/>
  <c r="AL287" i="1"/>
  <c r="AJ287" i="1"/>
  <c r="AI287" i="1"/>
  <c r="AH287" i="1"/>
  <c r="AG287" i="1"/>
  <c r="AF287" i="1"/>
  <c r="AE287" i="1"/>
  <c r="AD287" i="1"/>
  <c r="AC287" i="1"/>
  <c r="AU286" i="1"/>
  <c r="AT286" i="1"/>
  <c r="AS286" i="1"/>
  <c r="AR286" i="1"/>
  <c r="AP286" i="1"/>
  <c r="AN286" i="1"/>
  <c r="AM286" i="1"/>
  <c r="AO286" i="1" s="1"/>
  <c r="AL286" i="1"/>
  <c r="AJ286" i="1"/>
  <c r="AI286" i="1"/>
  <c r="AH286" i="1"/>
  <c r="AG286" i="1"/>
  <c r="AF286" i="1"/>
  <c r="AE286" i="1"/>
  <c r="AD286" i="1"/>
  <c r="AC286" i="1"/>
  <c r="AU285" i="1"/>
  <c r="AT285" i="1"/>
  <c r="AS285" i="1"/>
  <c r="AR285" i="1"/>
  <c r="AP285" i="1"/>
  <c r="AO285" i="1"/>
  <c r="AN285" i="1"/>
  <c r="AM285" i="1"/>
  <c r="AQ285" i="1" s="1"/>
  <c r="AL285" i="1"/>
  <c r="AJ285" i="1"/>
  <c r="AI285" i="1"/>
  <c r="AH285" i="1"/>
  <c r="AG285" i="1"/>
  <c r="AF285" i="1"/>
  <c r="AE285" i="1"/>
  <c r="AD285" i="1"/>
  <c r="AC285" i="1"/>
  <c r="AU284" i="1"/>
  <c r="AT284" i="1"/>
  <c r="AS284" i="1"/>
  <c r="AR284" i="1"/>
  <c r="AP284" i="1"/>
  <c r="AN284" i="1"/>
  <c r="AM284" i="1"/>
  <c r="AO284" i="1" s="1"/>
  <c r="AL284" i="1"/>
  <c r="AJ284" i="1"/>
  <c r="AI284" i="1"/>
  <c r="AH284" i="1"/>
  <c r="AG284" i="1"/>
  <c r="AF284" i="1"/>
  <c r="AE284" i="1"/>
  <c r="AD284" i="1"/>
  <c r="AC284" i="1"/>
  <c r="AU283" i="1"/>
  <c r="AT283" i="1"/>
  <c r="AS283" i="1"/>
  <c r="AR283" i="1"/>
  <c r="AP283" i="1"/>
  <c r="AO283" i="1"/>
  <c r="AN283" i="1"/>
  <c r="AM283" i="1"/>
  <c r="AQ283" i="1" s="1"/>
  <c r="AL283" i="1"/>
  <c r="AJ283" i="1"/>
  <c r="AI283" i="1"/>
  <c r="AH283" i="1"/>
  <c r="AG283" i="1"/>
  <c r="AF283" i="1"/>
  <c r="AE283" i="1"/>
  <c r="AD283" i="1"/>
  <c r="AC283" i="1"/>
  <c r="AU282" i="1"/>
  <c r="AT282" i="1"/>
  <c r="AS282" i="1"/>
  <c r="AR282" i="1"/>
  <c r="AP282" i="1"/>
  <c r="AN282" i="1"/>
  <c r="AM282" i="1"/>
  <c r="AO282" i="1" s="1"/>
  <c r="AL282" i="1"/>
  <c r="AJ282" i="1"/>
  <c r="AI282" i="1"/>
  <c r="AH282" i="1"/>
  <c r="AG282" i="1"/>
  <c r="AF282" i="1"/>
  <c r="AE282" i="1"/>
  <c r="AD282" i="1"/>
  <c r="AC282" i="1"/>
  <c r="AU281" i="1"/>
  <c r="AT281" i="1"/>
  <c r="AS281" i="1"/>
  <c r="AR281" i="1"/>
  <c r="AP281" i="1"/>
  <c r="AO281" i="1"/>
  <c r="AN281" i="1"/>
  <c r="AM281" i="1"/>
  <c r="AQ281" i="1" s="1"/>
  <c r="AL281" i="1"/>
  <c r="AJ281" i="1"/>
  <c r="AI281" i="1"/>
  <c r="AH281" i="1"/>
  <c r="AG281" i="1"/>
  <c r="AF281" i="1"/>
  <c r="AE281" i="1"/>
  <c r="AD281" i="1"/>
  <c r="AC281" i="1"/>
  <c r="AU280" i="1"/>
  <c r="AT280" i="1"/>
  <c r="AS280" i="1"/>
  <c r="AR280" i="1"/>
  <c r="AP280" i="1"/>
  <c r="AN280" i="1"/>
  <c r="AM280" i="1"/>
  <c r="AO280" i="1" s="1"/>
  <c r="AL280" i="1"/>
  <c r="AJ280" i="1"/>
  <c r="AI280" i="1"/>
  <c r="AH280" i="1"/>
  <c r="AG280" i="1"/>
  <c r="AF280" i="1"/>
  <c r="AE280" i="1"/>
  <c r="AD280" i="1"/>
  <c r="AC280" i="1"/>
  <c r="AU279" i="1"/>
  <c r="AT279" i="1"/>
  <c r="AS279" i="1"/>
  <c r="AR279" i="1"/>
  <c r="AP279" i="1"/>
  <c r="AO279" i="1"/>
  <c r="AN279" i="1"/>
  <c r="AM279" i="1"/>
  <c r="AQ279" i="1" s="1"/>
  <c r="AL279" i="1"/>
  <c r="AJ279" i="1"/>
  <c r="AI279" i="1"/>
  <c r="AH279" i="1"/>
  <c r="AG279" i="1"/>
  <c r="AF279" i="1"/>
  <c r="AE279" i="1"/>
  <c r="AD279" i="1"/>
  <c r="AC279" i="1"/>
  <c r="AU278" i="1"/>
  <c r="AT278" i="1"/>
  <c r="AS278" i="1"/>
  <c r="AR278" i="1"/>
  <c r="AP278" i="1"/>
  <c r="AN278" i="1"/>
  <c r="AM278" i="1"/>
  <c r="AO278" i="1" s="1"/>
  <c r="AL278" i="1"/>
  <c r="AJ278" i="1"/>
  <c r="AI278" i="1"/>
  <c r="AH278" i="1"/>
  <c r="AG278" i="1"/>
  <c r="AF278" i="1"/>
  <c r="AE278" i="1"/>
  <c r="AD278" i="1"/>
  <c r="AC278" i="1"/>
  <c r="AU277" i="1"/>
  <c r="AT277" i="1"/>
  <c r="AS277" i="1"/>
  <c r="AR277" i="1"/>
  <c r="AP277" i="1"/>
  <c r="AO277" i="1"/>
  <c r="AN277" i="1"/>
  <c r="AM277" i="1"/>
  <c r="AQ277" i="1" s="1"/>
  <c r="AL277" i="1"/>
  <c r="AJ277" i="1"/>
  <c r="AI277" i="1"/>
  <c r="AH277" i="1"/>
  <c r="AG277" i="1"/>
  <c r="AF277" i="1"/>
  <c r="AE277" i="1"/>
  <c r="AD277" i="1"/>
  <c r="AC277" i="1"/>
  <c r="AU276" i="1"/>
  <c r="AT276" i="1"/>
  <c r="AS276" i="1"/>
  <c r="AR276" i="1"/>
  <c r="AP276" i="1"/>
  <c r="AN276" i="1"/>
  <c r="AM276" i="1"/>
  <c r="AO276" i="1" s="1"/>
  <c r="AL276" i="1"/>
  <c r="AJ276" i="1"/>
  <c r="AI276" i="1"/>
  <c r="AH276" i="1"/>
  <c r="AG276" i="1"/>
  <c r="AF276" i="1"/>
  <c r="AE276" i="1"/>
  <c r="AD276" i="1"/>
  <c r="AC276" i="1"/>
  <c r="AU275" i="1"/>
  <c r="AT275" i="1"/>
  <c r="AS275" i="1"/>
  <c r="AR275" i="1"/>
  <c r="AP275" i="1"/>
  <c r="AO275" i="1"/>
  <c r="AN275" i="1"/>
  <c r="AM275" i="1"/>
  <c r="AQ275" i="1" s="1"/>
  <c r="AL275" i="1"/>
  <c r="AJ275" i="1"/>
  <c r="AI275" i="1"/>
  <c r="AH275" i="1"/>
  <c r="AG275" i="1"/>
  <c r="AF275" i="1"/>
  <c r="AE275" i="1"/>
  <c r="AD275" i="1"/>
  <c r="AC275" i="1"/>
  <c r="AU274" i="1"/>
  <c r="AT274" i="1"/>
  <c r="AS274" i="1"/>
  <c r="AR274" i="1"/>
  <c r="AP274" i="1"/>
  <c r="AN274" i="1"/>
  <c r="AM274" i="1"/>
  <c r="AO274" i="1" s="1"/>
  <c r="AL274" i="1"/>
  <c r="AJ274" i="1"/>
  <c r="AI274" i="1"/>
  <c r="AH274" i="1"/>
  <c r="AG274" i="1"/>
  <c r="AF274" i="1"/>
  <c r="AE274" i="1"/>
  <c r="AD274" i="1"/>
  <c r="AC274" i="1"/>
  <c r="AU273" i="1"/>
  <c r="AT273" i="1"/>
  <c r="AS273" i="1"/>
  <c r="AR273" i="1"/>
  <c r="AP273" i="1"/>
  <c r="AO273" i="1"/>
  <c r="AN273" i="1"/>
  <c r="AM273" i="1"/>
  <c r="AQ273" i="1" s="1"/>
  <c r="AL273" i="1"/>
  <c r="AJ273" i="1"/>
  <c r="AI273" i="1"/>
  <c r="AH273" i="1"/>
  <c r="AG273" i="1"/>
  <c r="AF273" i="1"/>
  <c r="AE273" i="1"/>
  <c r="AD273" i="1"/>
  <c r="AC273" i="1"/>
  <c r="AU272" i="1"/>
  <c r="AT272" i="1"/>
  <c r="AS272" i="1"/>
  <c r="AR272" i="1"/>
  <c r="AP272" i="1"/>
  <c r="AN272" i="1"/>
  <c r="AM272" i="1"/>
  <c r="AO272" i="1" s="1"/>
  <c r="AL272" i="1"/>
  <c r="AJ272" i="1"/>
  <c r="AI272" i="1"/>
  <c r="AH272" i="1"/>
  <c r="AG272" i="1"/>
  <c r="AF272" i="1"/>
  <c r="AE272" i="1"/>
  <c r="AD272" i="1"/>
  <c r="AC272" i="1"/>
  <c r="AU271" i="1"/>
  <c r="AT271" i="1"/>
  <c r="AS271" i="1"/>
  <c r="AR271" i="1"/>
  <c r="AP271" i="1"/>
  <c r="AO271" i="1"/>
  <c r="AN271" i="1"/>
  <c r="AM271" i="1"/>
  <c r="AQ271" i="1" s="1"/>
  <c r="AL271" i="1"/>
  <c r="AJ271" i="1"/>
  <c r="AI271" i="1"/>
  <c r="AH271" i="1"/>
  <c r="AG271" i="1"/>
  <c r="AF271" i="1"/>
  <c r="AE271" i="1"/>
  <c r="AD271" i="1"/>
  <c r="AC271" i="1"/>
  <c r="AU270" i="1"/>
  <c r="AT270" i="1"/>
  <c r="AS270" i="1"/>
  <c r="AR270" i="1"/>
  <c r="AP270" i="1"/>
  <c r="AN270" i="1"/>
  <c r="AM270" i="1"/>
  <c r="AO270" i="1" s="1"/>
  <c r="AL270" i="1"/>
  <c r="AJ270" i="1"/>
  <c r="AI270" i="1"/>
  <c r="AH270" i="1"/>
  <c r="AG270" i="1"/>
  <c r="AF270" i="1"/>
  <c r="AE270" i="1"/>
  <c r="AD270" i="1"/>
  <c r="AC270" i="1"/>
  <c r="AU269" i="1"/>
  <c r="AT269" i="1"/>
  <c r="AS269" i="1"/>
  <c r="AR269" i="1"/>
  <c r="AP269" i="1"/>
  <c r="AO269" i="1"/>
  <c r="AN269" i="1"/>
  <c r="AM269" i="1"/>
  <c r="AQ269" i="1" s="1"/>
  <c r="AL269" i="1"/>
  <c r="AJ269" i="1"/>
  <c r="AI269" i="1"/>
  <c r="AH269" i="1"/>
  <c r="AG269" i="1"/>
  <c r="AF269" i="1"/>
  <c r="AE269" i="1"/>
  <c r="AD269" i="1"/>
  <c r="AC269" i="1"/>
  <c r="AU268" i="1"/>
  <c r="AT268" i="1"/>
  <c r="AS268" i="1"/>
  <c r="AR268" i="1"/>
  <c r="AP268" i="1"/>
  <c r="AN268" i="1"/>
  <c r="AM268" i="1"/>
  <c r="AO268" i="1" s="1"/>
  <c r="AL268" i="1"/>
  <c r="AJ268" i="1"/>
  <c r="AI268" i="1"/>
  <c r="AH268" i="1"/>
  <c r="AG268" i="1"/>
  <c r="AF268" i="1"/>
  <c r="AE268" i="1"/>
  <c r="AD268" i="1"/>
  <c r="AC268" i="1"/>
  <c r="AU267" i="1"/>
  <c r="AT267" i="1"/>
  <c r="AS267" i="1"/>
  <c r="AR267" i="1"/>
  <c r="AP267" i="1"/>
  <c r="AO267" i="1"/>
  <c r="AN267" i="1"/>
  <c r="AM267" i="1"/>
  <c r="AQ267" i="1" s="1"/>
  <c r="AL267" i="1"/>
  <c r="AJ267" i="1"/>
  <c r="AI267" i="1"/>
  <c r="AH267" i="1"/>
  <c r="AG267" i="1"/>
  <c r="AF267" i="1"/>
  <c r="AE267" i="1"/>
  <c r="AD267" i="1"/>
  <c r="AC267" i="1"/>
  <c r="AU266" i="1"/>
  <c r="AT266" i="1"/>
  <c r="AS266" i="1"/>
  <c r="AR266" i="1"/>
  <c r="AP266" i="1"/>
  <c r="AN266" i="1"/>
  <c r="AM266" i="1"/>
  <c r="AO266" i="1" s="1"/>
  <c r="AL266" i="1"/>
  <c r="AJ266" i="1"/>
  <c r="AI266" i="1"/>
  <c r="AH266" i="1"/>
  <c r="AG266" i="1"/>
  <c r="AF266" i="1"/>
  <c r="AE266" i="1"/>
  <c r="AD266" i="1"/>
  <c r="AC266" i="1"/>
  <c r="AU265" i="1"/>
  <c r="AT265" i="1"/>
  <c r="AS265" i="1"/>
  <c r="AR265" i="1"/>
  <c r="AP265" i="1"/>
  <c r="AO265" i="1"/>
  <c r="AN265" i="1"/>
  <c r="AM265" i="1"/>
  <c r="AQ265" i="1" s="1"/>
  <c r="AL265" i="1"/>
  <c r="AJ265" i="1"/>
  <c r="AI265" i="1"/>
  <c r="AH265" i="1"/>
  <c r="AG265" i="1"/>
  <c r="AF265" i="1"/>
  <c r="AE265" i="1"/>
  <c r="AD265" i="1"/>
  <c r="AC265" i="1"/>
  <c r="AU264" i="1"/>
  <c r="AT264" i="1"/>
  <c r="AS264" i="1"/>
  <c r="AR264" i="1"/>
  <c r="AP264" i="1"/>
  <c r="AN264" i="1"/>
  <c r="AM264" i="1"/>
  <c r="AO264" i="1" s="1"/>
  <c r="AL264" i="1"/>
  <c r="AJ264" i="1"/>
  <c r="AI264" i="1"/>
  <c r="AH264" i="1"/>
  <c r="AG264" i="1"/>
  <c r="AF264" i="1"/>
  <c r="AE264" i="1"/>
  <c r="AD264" i="1"/>
  <c r="AC264" i="1"/>
  <c r="AU263" i="1"/>
  <c r="AT263" i="1"/>
  <c r="AS263" i="1"/>
  <c r="AR263" i="1"/>
  <c r="AP263" i="1"/>
  <c r="AO263" i="1"/>
  <c r="AN263" i="1"/>
  <c r="AM263" i="1"/>
  <c r="AQ263" i="1" s="1"/>
  <c r="AL263" i="1"/>
  <c r="AJ263" i="1"/>
  <c r="AI263" i="1"/>
  <c r="AH263" i="1"/>
  <c r="AG263" i="1"/>
  <c r="AF263" i="1"/>
  <c r="AE263" i="1"/>
  <c r="AD263" i="1"/>
  <c r="AC263" i="1"/>
  <c r="AU262" i="1"/>
  <c r="AT262" i="1"/>
  <c r="AS262" i="1"/>
  <c r="AR262" i="1"/>
  <c r="AP262" i="1"/>
  <c r="AN262" i="1"/>
  <c r="AM262" i="1"/>
  <c r="AO262" i="1" s="1"/>
  <c r="AL262" i="1"/>
  <c r="AJ262" i="1"/>
  <c r="AI262" i="1"/>
  <c r="AH262" i="1"/>
  <c r="AG262" i="1"/>
  <c r="AF262" i="1"/>
  <c r="AE262" i="1"/>
  <c r="AD262" i="1"/>
  <c r="AC262" i="1"/>
  <c r="AU261" i="1"/>
  <c r="AT261" i="1"/>
  <c r="AS261" i="1"/>
  <c r="AR261" i="1"/>
  <c r="AP261" i="1"/>
  <c r="AO261" i="1"/>
  <c r="AN261" i="1"/>
  <c r="AM261" i="1"/>
  <c r="AQ261" i="1" s="1"/>
  <c r="AL261" i="1"/>
  <c r="AJ261" i="1"/>
  <c r="AI261" i="1"/>
  <c r="AH261" i="1"/>
  <c r="AG261" i="1"/>
  <c r="AF261" i="1"/>
  <c r="AE261" i="1"/>
  <c r="AD261" i="1"/>
  <c r="AC261" i="1"/>
  <c r="AU260" i="1"/>
  <c r="AT260" i="1"/>
  <c r="AS260" i="1"/>
  <c r="AR260" i="1"/>
  <c r="AP260" i="1"/>
  <c r="AN260" i="1"/>
  <c r="AM260" i="1"/>
  <c r="AO260" i="1" s="1"/>
  <c r="AL260" i="1"/>
  <c r="AJ260" i="1"/>
  <c r="AI260" i="1"/>
  <c r="AH260" i="1"/>
  <c r="AG260" i="1"/>
  <c r="AF260" i="1"/>
  <c r="AE260" i="1"/>
  <c r="AD260" i="1"/>
  <c r="AC260" i="1"/>
  <c r="AU259" i="1"/>
  <c r="AT259" i="1"/>
  <c r="AS259" i="1"/>
  <c r="AR259" i="1"/>
  <c r="AP259" i="1"/>
  <c r="AO259" i="1"/>
  <c r="AN259" i="1"/>
  <c r="AM259" i="1"/>
  <c r="AQ259" i="1" s="1"/>
  <c r="AL259" i="1"/>
  <c r="AJ259" i="1"/>
  <c r="AI259" i="1"/>
  <c r="AH259" i="1"/>
  <c r="AG259" i="1"/>
  <c r="AF259" i="1"/>
  <c r="AE259" i="1"/>
  <c r="AD259" i="1"/>
  <c r="AC259" i="1"/>
  <c r="AU258" i="1"/>
  <c r="AT258" i="1"/>
  <c r="AS258" i="1"/>
  <c r="AR258" i="1"/>
  <c r="AP258" i="1"/>
  <c r="AN258" i="1"/>
  <c r="AM258" i="1"/>
  <c r="AO258" i="1" s="1"/>
  <c r="AL258" i="1"/>
  <c r="AJ258" i="1"/>
  <c r="AI258" i="1"/>
  <c r="AH258" i="1"/>
  <c r="AG258" i="1"/>
  <c r="AF258" i="1"/>
  <c r="AE258" i="1"/>
  <c r="AD258" i="1"/>
  <c r="AC258" i="1"/>
  <c r="AU257" i="1"/>
  <c r="AT257" i="1"/>
  <c r="AS257" i="1"/>
  <c r="AR257" i="1"/>
  <c r="AP257" i="1"/>
  <c r="AO257" i="1"/>
  <c r="AN257" i="1"/>
  <c r="AM257" i="1"/>
  <c r="AQ257" i="1" s="1"/>
  <c r="AL257" i="1"/>
  <c r="AJ257" i="1"/>
  <c r="AI257" i="1"/>
  <c r="AH257" i="1"/>
  <c r="AG257" i="1"/>
  <c r="AF257" i="1"/>
  <c r="AE257" i="1"/>
  <c r="AD257" i="1"/>
  <c r="AC257" i="1"/>
  <c r="AU256" i="1"/>
  <c r="AT256" i="1"/>
  <c r="AS256" i="1"/>
  <c r="AR256" i="1"/>
  <c r="AP256" i="1"/>
  <c r="AN256" i="1"/>
  <c r="AM256" i="1"/>
  <c r="AO256" i="1" s="1"/>
  <c r="AL256" i="1"/>
  <c r="AJ256" i="1"/>
  <c r="AI256" i="1"/>
  <c r="AH256" i="1"/>
  <c r="AG256" i="1"/>
  <c r="AF256" i="1"/>
  <c r="AE256" i="1"/>
  <c r="AD256" i="1"/>
  <c r="AC256" i="1"/>
  <c r="AU255" i="1"/>
  <c r="AT255" i="1"/>
  <c r="AS255" i="1"/>
  <c r="AR255" i="1"/>
  <c r="AP255" i="1"/>
  <c r="AO255" i="1"/>
  <c r="AN255" i="1"/>
  <c r="AM255" i="1"/>
  <c r="AQ255" i="1" s="1"/>
  <c r="AL255" i="1"/>
  <c r="AJ255" i="1"/>
  <c r="AI255" i="1"/>
  <c r="AH255" i="1"/>
  <c r="AG255" i="1"/>
  <c r="AF255" i="1"/>
  <c r="AE255" i="1"/>
  <c r="AD255" i="1"/>
  <c r="AC255" i="1"/>
  <c r="AU254" i="1"/>
  <c r="AT254" i="1"/>
  <c r="AS254" i="1"/>
  <c r="AR254" i="1"/>
  <c r="AP254" i="1"/>
  <c r="AN254" i="1"/>
  <c r="AM254" i="1"/>
  <c r="AO254" i="1" s="1"/>
  <c r="AL254" i="1"/>
  <c r="AJ254" i="1"/>
  <c r="AI254" i="1"/>
  <c r="AH254" i="1"/>
  <c r="AG254" i="1"/>
  <c r="AF254" i="1"/>
  <c r="AE254" i="1"/>
  <c r="AD254" i="1"/>
  <c r="AC254" i="1"/>
  <c r="AU253" i="1"/>
  <c r="AT253" i="1"/>
  <c r="AS253" i="1"/>
  <c r="AR253" i="1"/>
  <c r="AP253" i="1"/>
  <c r="AO253" i="1"/>
  <c r="AN253" i="1"/>
  <c r="AM253" i="1"/>
  <c r="AQ253" i="1" s="1"/>
  <c r="AL253" i="1"/>
  <c r="AJ253" i="1"/>
  <c r="AI253" i="1"/>
  <c r="AH253" i="1"/>
  <c r="AG253" i="1"/>
  <c r="AF253" i="1"/>
  <c r="AE253" i="1"/>
  <c r="AD253" i="1"/>
  <c r="AC253" i="1"/>
  <c r="AU252" i="1"/>
  <c r="AT252" i="1"/>
  <c r="AS252" i="1"/>
  <c r="AR252" i="1"/>
  <c r="AP252" i="1"/>
  <c r="AN252" i="1"/>
  <c r="AM252" i="1"/>
  <c r="AO252" i="1" s="1"/>
  <c r="AL252" i="1"/>
  <c r="AJ252" i="1"/>
  <c r="AI252" i="1"/>
  <c r="AH252" i="1"/>
  <c r="AG252" i="1"/>
  <c r="AF252" i="1"/>
  <c r="AE252" i="1"/>
  <c r="AD252" i="1"/>
  <c r="AC252" i="1"/>
  <c r="AU251" i="1"/>
  <c r="AT251" i="1"/>
  <c r="AS251" i="1"/>
  <c r="AR251" i="1"/>
  <c r="AP251" i="1"/>
  <c r="AO251" i="1"/>
  <c r="AN251" i="1"/>
  <c r="AM251" i="1"/>
  <c r="AQ251" i="1" s="1"/>
  <c r="AL251" i="1"/>
  <c r="AJ251" i="1"/>
  <c r="AI251" i="1"/>
  <c r="AH251" i="1"/>
  <c r="AG251" i="1"/>
  <c r="AF251" i="1"/>
  <c r="AE251" i="1"/>
  <c r="AD251" i="1"/>
  <c r="AC251" i="1"/>
  <c r="AU250" i="1"/>
  <c r="AT250" i="1"/>
  <c r="AS250" i="1"/>
  <c r="AR250" i="1"/>
  <c r="AP250" i="1"/>
  <c r="AN250" i="1"/>
  <c r="AM250" i="1"/>
  <c r="AO250" i="1" s="1"/>
  <c r="AL250" i="1"/>
  <c r="AJ250" i="1"/>
  <c r="AI250" i="1"/>
  <c r="AH250" i="1"/>
  <c r="AG250" i="1"/>
  <c r="AF250" i="1"/>
  <c r="AE250" i="1"/>
  <c r="AD250" i="1"/>
  <c r="AC250" i="1"/>
  <c r="AU249" i="1"/>
  <c r="AT249" i="1"/>
  <c r="AS249" i="1"/>
  <c r="AR249" i="1"/>
  <c r="AP249" i="1"/>
  <c r="AO249" i="1"/>
  <c r="AN249" i="1"/>
  <c r="AM249" i="1"/>
  <c r="AQ249" i="1" s="1"/>
  <c r="AL249" i="1"/>
  <c r="AJ249" i="1"/>
  <c r="AI249" i="1"/>
  <c r="AH249" i="1"/>
  <c r="AG249" i="1"/>
  <c r="AF249" i="1"/>
  <c r="AE249" i="1"/>
  <c r="AD249" i="1"/>
  <c r="AC249" i="1"/>
  <c r="AU248" i="1"/>
  <c r="AT248" i="1"/>
  <c r="AS248" i="1"/>
  <c r="AR248" i="1"/>
  <c r="AP248" i="1"/>
  <c r="AN248" i="1"/>
  <c r="AM248" i="1"/>
  <c r="AO248" i="1" s="1"/>
  <c r="AL248" i="1"/>
  <c r="AJ248" i="1"/>
  <c r="AI248" i="1"/>
  <c r="AH248" i="1"/>
  <c r="AG248" i="1"/>
  <c r="AF248" i="1"/>
  <c r="AE248" i="1"/>
  <c r="AD248" i="1"/>
  <c r="AC248" i="1"/>
  <c r="AU247" i="1"/>
  <c r="AT247" i="1"/>
  <c r="AS247" i="1"/>
  <c r="AR247" i="1"/>
  <c r="AP247" i="1"/>
  <c r="AO247" i="1"/>
  <c r="AN247" i="1"/>
  <c r="AM247" i="1"/>
  <c r="AQ247" i="1" s="1"/>
  <c r="AL247" i="1"/>
  <c r="AJ247" i="1"/>
  <c r="AI247" i="1"/>
  <c r="AH247" i="1"/>
  <c r="AG247" i="1"/>
  <c r="AF247" i="1"/>
  <c r="AE247" i="1"/>
  <c r="AD247" i="1"/>
  <c r="AC247" i="1"/>
  <c r="AU246" i="1"/>
  <c r="AT246" i="1"/>
  <c r="AS246" i="1"/>
  <c r="AR246" i="1"/>
  <c r="AP246" i="1"/>
  <c r="AN246" i="1"/>
  <c r="AM246" i="1"/>
  <c r="AO246" i="1" s="1"/>
  <c r="AL246" i="1"/>
  <c r="AJ246" i="1"/>
  <c r="AI246" i="1"/>
  <c r="AH246" i="1"/>
  <c r="AG246" i="1"/>
  <c r="AF246" i="1"/>
  <c r="AE246" i="1"/>
  <c r="AD246" i="1"/>
  <c r="AC246" i="1"/>
  <c r="AU245" i="1"/>
  <c r="AT245" i="1"/>
  <c r="AS245" i="1"/>
  <c r="AR245" i="1"/>
  <c r="AP245" i="1"/>
  <c r="AO245" i="1"/>
  <c r="AN245" i="1"/>
  <c r="AM245" i="1"/>
  <c r="AQ245" i="1" s="1"/>
  <c r="AL245" i="1"/>
  <c r="AJ245" i="1"/>
  <c r="AI245" i="1"/>
  <c r="AH245" i="1"/>
  <c r="AG245" i="1"/>
  <c r="AF245" i="1"/>
  <c r="AE245" i="1"/>
  <c r="AD245" i="1"/>
  <c r="AC245" i="1"/>
  <c r="AU244" i="1"/>
  <c r="AT244" i="1"/>
  <c r="AS244" i="1"/>
  <c r="AR244" i="1"/>
  <c r="AP244" i="1"/>
  <c r="AN244" i="1"/>
  <c r="AM244" i="1"/>
  <c r="AO244" i="1" s="1"/>
  <c r="AL244" i="1"/>
  <c r="AJ244" i="1"/>
  <c r="AI244" i="1"/>
  <c r="AH244" i="1"/>
  <c r="AG244" i="1"/>
  <c r="AF244" i="1"/>
  <c r="AE244" i="1"/>
  <c r="AD244" i="1"/>
  <c r="AC244" i="1"/>
  <c r="AU243" i="1"/>
  <c r="AT243" i="1"/>
  <c r="AS243" i="1"/>
  <c r="AR243" i="1"/>
  <c r="AP243" i="1"/>
  <c r="AO243" i="1"/>
  <c r="AN243" i="1"/>
  <c r="AM243" i="1"/>
  <c r="AQ243" i="1" s="1"/>
  <c r="AL243" i="1"/>
  <c r="AJ243" i="1"/>
  <c r="AI243" i="1"/>
  <c r="AH243" i="1"/>
  <c r="AG243" i="1"/>
  <c r="AF243" i="1"/>
  <c r="AE243" i="1"/>
  <c r="AD243" i="1"/>
  <c r="AC243" i="1"/>
  <c r="AU242" i="1"/>
  <c r="AT242" i="1"/>
  <c r="AS242" i="1"/>
  <c r="AR242" i="1"/>
  <c r="AP242" i="1"/>
  <c r="AN242" i="1"/>
  <c r="AM242" i="1"/>
  <c r="AO242" i="1" s="1"/>
  <c r="AL242" i="1"/>
  <c r="AJ242" i="1"/>
  <c r="AI242" i="1"/>
  <c r="AH242" i="1"/>
  <c r="AG242" i="1"/>
  <c r="AF242" i="1"/>
  <c r="AE242" i="1"/>
  <c r="AD242" i="1"/>
  <c r="AC242" i="1"/>
  <c r="AU241" i="1"/>
  <c r="AT241" i="1"/>
  <c r="AS241" i="1"/>
  <c r="AR241" i="1"/>
  <c r="AP241" i="1"/>
  <c r="AO241" i="1"/>
  <c r="AN241" i="1"/>
  <c r="AM241" i="1"/>
  <c r="AQ241" i="1" s="1"/>
  <c r="AL241" i="1"/>
  <c r="AJ241" i="1"/>
  <c r="AI241" i="1"/>
  <c r="AH241" i="1"/>
  <c r="AG241" i="1"/>
  <c r="AF241" i="1"/>
  <c r="AE241" i="1"/>
  <c r="AD241" i="1"/>
  <c r="AC241" i="1"/>
  <c r="AU240" i="1"/>
  <c r="AT240" i="1"/>
  <c r="AS240" i="1"/>
  <c r="AR240" i="1"/>
  <c r="AP240" i="1"/>
  <c r="AN240" i="1"/>
  <c r="AM240" i="1"/>
  <c r="AO240" i="1" s="1"/>
  <c r="AL240" i="1"/>
  <c r="AJ240" i="1"/>
  <c r="AI240" i="1"/>
  <c r="AH240" i="1"/>
  <c r="AG240" i="1"/>
  <c r="AF240" i="1"/>
  <c r="AE240" i="1"/>
  <c r="AD240" i="1"/>
  <c r="AC240" i="1"/>
  <c r="AU239" i="1"/>
  <c r="AT239" i="1"/>
  <c r="AS239" i="1"/>
  <c r="AR239" i="1"/>
  <c r="AP239" i="1"/>
  <c r="AO239" i="1"/>
  <c r="AN239" i="1"/>
  <c r="AM239" i="1"/>
  <c r="AQ239" i="1" s="1"/>
  <c r="AL239" i="1"/>
  <c r="AJ239" i="1"/>
  <c r="AI239" i="1"/>
  <c r="AH239" i="1"/>
  <c r="AG239" i="1"/>
  <c r="AF239" i="1"/>
  <c r="AE239" i="1"/>
  <c r="AD239" i="1"/>
  <c r="AC239" i="1"/>
  <c r="AU238" i="1"/>
  <c r="AT238" i="1"/>
  <c r="AS238" i="1"/>
  <c r="AR238" i="1"/>
  <c r="AP238" i="1"/>
  <c r="AN238" i="1"/>
  <c r="AM238" i="1"/>
  <c r="AO238" i="1" s="1"/>
  <c r="AL238" i="1"/>
  <c r="AJ238" i="1"/>
  <c r="AI238" i="1"/>
  <c r="AH238" i="1"/>
  <c r="AG238" i="1"/>
  <c r="AF238" i="1"/>
  <c r="AE238" i="1"/>
  <c r="AD238" i="1"/>
  <c r="AC238" i="1"/>
  <c r="AU237" i="1"/>
  <c r="AT237" i="1"/>
  <c r="AS237" i="1"/>
  <c r="AR237" i="1"/>
  <c r="AP237" i="1"/>
  <c r="AO237" i="1"/>
  <c r="AN237" i="1"/>
  <c r="AM237" i="1"/>
  <c r="AQ237" i="1" s="1"/>
  <c r="AL237" i="1"/>
  <c r="AJ237" i="1"/>
  <c r="AI237" i="1"/>
  <c r="AH237" i="1"/>
  <c r="AG237" i="1"/>
  <c r="AF237" i="1"/>
  <c r="AE237" i="1"/>
  <c r="AD237" i="1"/>
  <c r="AC237" i="1"/>
  <c r="AU236" i="1"/>
  <c r="AT236" i="1"/>
  <c r="AS236" i="1"/>
  <c r="AR236" i="1"/>
  <c r="AP236" i="1"/>
  <c r="AN236" i="1"/>
  <c r="AM236" i="1"/>
  <c r="AO236" i="1" s="1"/>
  <c r="AL236" i="1"/>
  <c r="AJ236" i="1"/>
  <c r="AI236" i="1"/>
  <c r="AH236" i="1"/>
  <c r="AG236" i="1"/>
  <c r="AF236" i="1"/>
  <c r="AE236" i="1"/>
  <c r="AD236" i="1"/>
  <c r="AC236" i="1"/>
  <c r="AU235" i="1"/>
  <c r="AT235" i="1"/>
  <c r="AS235" i="1"/>
  <c r="AR235" i="1"/>
  <c r="AP235" i="1"/>
  <c r="AO235" i="1"/>
  <c r="AN235" i="1"/>
  <c r="AM235" i="1"/>
  <c r="AQ235" i="1" s="1"/>
  <c r="AL235" i="1"/>
  <c r="AJ235" i="1"/>
  <c r="AI235" i="1"/>
  <c r="AH235" i="1"/>
  <c r="AG235" i="1"/>
  <c r="AF235" i="1"/>
  <c r="AE235" i="1"/>
  <c r="AD235" i="1"/>
  <c r="AC235" i="1"/>
  <c r="AU234" i="1"/>
  <c r="AT234" i="1"/>
  <c r="AS234" i="1"/>
  <c r="AR234" i="1"/>
  <c r="AP234" i="1"/>
  <c r="AN234" i="1"/>
  <c r="AM234" i="1"/>
  <c r="AO234" i="1" s="1"/>
  <c r="AL234" i="1"/>
  <c r="AJ234" i="1"/>
  <c r="AI234" i="1"/>
  <c r="AH234" i="1"/>
  <c r="AG234" i="1"/>
  <c r="AF234" i="1"/>
  <c r="AE234" i="1"/>
  <c r="AD234" i="1"/>
  <c r="AC234" i="1"/>
  <c r="AU233" i="1"/>
  <c r="AT233" i="1"/>
  <c r="AS233" i="1"/>
  <c r="AR233" i="1"/>
  <c r="AP233" i="1"/>
  <c r="AO233" i="1"/>
  <c r="AN233" i="1"/>
  <c r="AM233" i="1"/>
  <c r="AQ233" i="1" s="1"/>
  <c r="AL233" i="1"/>
  <c r="AJ233" i="1"/>
  <c r="AI233" i="1"/>
  <c r="AH233" i="1"/>
  <c r="AG233" i="1"/>
  <c r="AF233" i="1"/>
  <c r="AE233" i="1"/>
  <c r="AD233" i="1"/>
  <c r="AC233" i="1"/>
  <c r="AU232" i="1"/>
  <c r="AT232" i="1"/>
  <c r="AS232" i="1"/>
  <c r="AR232" i="1"/>
  <c r="AP232" i="1"/>
  <c r="AN232" i="1"/>
  <c r="AM232" i="1"/>
  <c r="AO232" i="1" s="1"/>
  <c r="AL232" i="1"/>
  <c r="AJ232" i="1"/>
  <c r="AI232" i="1"/>
  <c r="AH232" i="1"/>
  <c r="AG232" i="1"/>
  <c r="AF232" i="1"/>
  <c r="AE232" i="1"/>
  <c r="AD232" i="1"/>
  <c r="AC232" i="1"/>
  <c r="AU231" i="1"/>
  <c r="AT231" i="1"/>
  <c r="AS231" i="1"/>
  <c r="AR231" i="1"/>
  <c r="AP231" i="1"/>
  <c r="AO231" i="1"/>
  <c r="AN231" i="1"/>
  <c r="AM231" i="1"/>
  <c r="AQ231" i="1" s="1"/>
  <c r="AL231" i="1"/>
  <c r="AJ231" i="1"/>
  <c r="AI231" i="1"/>
  <c r="AH231" i="1"/>
  <c r="AG231" i="1"/>
  <c r="AF231" i="1"/>
  <c r="AE231" i="1"/>
  <c r="AD231" i="1"/>
  <c r="AC231" i="1"/>
  <c r="AU230" i="1"/>
  <c r="AT230" i="1"/>
  <c r="AS230" i="1"/>
  <c r="AR230" i="1"/>
  <c r="AP230" i="1"/>
  <c r="AN230" i="1"/>
  <c r="AM230" i="1"/>
  <c r="AO230" i="1" s="1"/>
  <c r="AL230" i="1"/>
  <c r="AJ230" i="1"/>
  <c r="AI230" i="1"/>
  <c r="AH230" i="1"/>
  <c r="AG230" i="1"/>
  <c r="AF230" i="1"/>
  <c r="AE230" i="1"/>
  <c r="AD230" i="1"/>
  <c r="AC230" i="1"/>
  <c r="AU229" i="1"/>
  <c r="AT229" i="1"/>
  <c r="AS229" i="1"/>
  <c r="AR229" i="1"/>
  <c r="AP229" i="1"/>
  <c r="AO229" i="1"/>
  <c r="AN229" i="1"/>
  <c r="AM229" i="1"/>
  <c r="AQ229" i="1" s="1"/>
  <c r="AL229" i="1"/>
  <c r="AJ229" i="1"/>
  <c r="AI229" i="1"/>
  <c r="AH229" i="1"/>
  <c r="AG229" i="1"/>
  <c r="AF229" i="1"/>
  <c r="AE229" i="1"/>
  <c r="AD229" i="1"/>
  <c r="AC229" i="1"/>
  <c r="AU228" i="1"/>
  <c r="AT228" i="1"/>
  <c r="AS228" i="1"/>
  <c r="AR228" i="1"/>
  <c r="AP228" i="1"/>
  <c r="AN228" i="1"/>
  <c r="AM228" i="1"/>
  <c r="AO228" i="1" s="1"/>
  <c r="AL228" i="1"/>
  <c r="AJ228" i="1"/>
  <c r="AI228" i="1"/>
  <c r="AH228" i="1"/>
  <c r="AG228" i="1"/>
  <c r="AF228" i="1"/>
  <c r="AE228" i="1"/>
  <c r="AD228" i="1"/>
  <c r="AC228" i="1"/>
  <c r="AU227" i="1"/>
  <c r="AT227" i="1"/>
  <c r="AS227" i="1"/>
  <c r="AR227" i="1"/>
  <c r="AP227" i="1"/>
  <c r="AO227" i="1"/>
  <c r="AN227" i="1"/>
  <c r="AM227" i="1"/>
  <c r="AQ227" i="1" s="1"/>
  <c r="AL227" i="1"/>
  <c r="AJ227" i="1"/>
  <c r="AI227" i="1"/>
  <c r="AH227" i="1"/>
  <c r="AG227" i="1"/>
  <c r="AF227" i="1"/>
  <c r="AE227" i="1"/>
  <c r="AD227" i="1"/>
  <c r="AC227" i="1"/>
  <c r="AU226" i="1"/>
  <c r="AT226" i="1"/>
  <c r="AS226" i="1"/>
  <c r="AR226" i="1"/>
  <c r="AP226" i="1"/>
  <c r="AN226" i="1"/>
  <c r="AM226" i="1"/>
  <c r="AO226" i="1" s="1"/>
  <c r="AL226" i="1"/>
  <c r="AJ226" i="1"/>
  <c r="AI226" i="1"/>
  <c r="AH226" i="1"/>
  <c r="AG226" i="1"/>
  <c r="AF226" i="1"/>
  <c r="AE226" i="1"/>
  <c r="AD226" i="1"/>
  <c r="AC226" i="1"/>
  <c r="AU225" i="1"/>
  <c r="AT225" i="1"/>
  <c r="AS225" i="1"/>
  <c r="AR225" i="1"/>
  <c r="AP225" i="1"/>
  <c r="AO225" i="1"/>
  <c r="AN225" i="1"/>
  <c r="AM225" i="1"/>
  <c r="AQ225" i="1" s="1"/>
  <c r="AL225" i="1"/>
  <c r="AJ225" i="1"/>
  <c r="AI225" i="1"/>
  <c r="AH225" i="1"/>
  <c r="AG225" i="1"/>
  <c r="AF225" i="1"/>
  <c r="AE225" i="1"/>
  <c r="AD225" i="1"/>
  <c r="AC225" i="1"/>
  <c r="AU224" i="1"/>
  <c r="AT224" i="1"/>
  <c r="AS224" i="1"/>
  <c r="AR224" i="1"/>
  <c r="AP224" i="1"/>
  <c r="AN224" i="1"/>
  <c r="AM224" i="1"/>
  <c r="AO224" i="1" s="1"/>
  <c r="AL224" i="1"/>
  <c r="AJ224" i="1"/>
  <c r="AI224" i="1"/>
  <c r="AH224" i="1"/>
  <c r="AG224" i="1"/>
  <c r="AF224" i="1"/>
  <c r="AE224" i="1"/>
  <c r="AD224" i="1"/>
  <c r="AC224" i="1"/>
  <c r="AU223" i="1"/>
  <c r="AT223" i="1"/>
  <c r="AS223" i="1"/>
  <c r="AR223" i="1"/>
  <c r="AP223" i="1"/>
  <c r="AO223" i="1"/>
  <c r="AN223" i="1"/>
  <c r="AM223" i="1"/>
  <c r="AQ223" i="1" s="1"/>
  <c r="AL223" i="1"/>
  <c r="AJ223" i="1"/>
  <c r="AI223" i="1"/>
  <c r="AH223" i="1"/>
  <c r="AG223" i="1"/>
  <c r="AF223" i="1"/>
  <c r="AE223" i="1"/>
  <c r="AD223" i="1"/>
  <c r="AC223" i="1"/>
  <c r="AU222" i="1"/>
  <c r="AT222" i="1"/>
  <c r="AS222" i="1"/>
  <c r="AR222" i="1"/>
  <c r="AP222" i="1"/>
  <c r="AN222" i="1"/>
  <c r="AM222" i="1"/>
  <c r="AO222" i="1" s="1"/>
  <c r="AL222" i="1"/>
  <c r="AJ222" i="1"/>
  <c r="AI222" i="1"/>
  <c r="AH222" i="1"/>
  <c r="AG222" i="1"/>
  <c r="AF222" i="1"/>
  <c r="AE222" i="1"/>
  <c r="AD222" i="1"/>
  <c r="AC222" i="1"/>
  <c r="AU221" i="1"/>
  <c r="AT221" i="1"/>
  <c r="AS221" i="1"/>
  <c r="AR221" i="1"/>
  <c r="AP221" i="1"/>
  <c r="AO221" i="1"/>
  <c r="AN221" i="1"/>
  <c r="AM221" i="1"/>
  <c r="AQ221" i="1" s="1"/>
  <c r="AL221" i="1"/>
  <c r="AJ221" i="1"/>
  <c r="AI221" i="1"/>
  <c r="AH221" i="1"/>
  <c r="AG221" i="1"/>
  <c r="AF221" i="1"/>
  <c r="AE221" i="1"/>
  <c r="AD221" i="1"/>
  <c r="AC221" i="1"/>
  <c r="AU220" i="1"/>
  <c r="AT220" i="1"/>
  <c r="AS220" i="1"/>
  <c r="AR220" i="1"/>
  <c r="AP220" i="1"/>
  <c r="AN220" i="1"/>
  <c r="AM220" i="1"/>
  <c r="AO220" i="1" s="1"/>
  <c r="AL220" i="1"/>
  <c r="AJ220" i="1"/>
  <c r="AI220" i="1"/>
  <c r="AH220" i="1"/>
  <c r="AG220" i="1"/>
  <c r="AF220" i="1"/>
  <c r="AE220" i="1"/>
  <c r="AD220" i="1"/>
  <c r="AC220" i="1"/>
  <c r="AU219" i="1"/>
  <c r="AT219" i="1"/>
  <c r="AS219" i="1"/>
  <c r="AR219" i="1"/>
  <c r="AP219" i="1"/>
  <c r="AO219" i="1"/>
  <c r="AN219" i="1"/>
  <c r="AM219" i="1"/>
  <c r="AQ219" i="1" s="1"/>
  <c r="AL219" i="1"/>
  <c r="AJ219" i="1"/>
  <c r="AI219" i="1"/>
  <c r="AH219" i="1"/>
  <c r="AG219" i="1"/>
  <c r="AF219" i="1"/>
  <c r="AE219" i="1"/>
  <c r="AD219" i="1"/>
  <c r="AC219" i="1"/>
  <c r="AU218" i="1"/>
  <c r="AT218" i="1"/>
  <c r="AS218" i="1"/>
  <c r="AR218" i="1"/>
  <c r="AP218" i="1"/>
  <c r="AN218" i="1"/>
  <c r="AM218" i="1"/>
  <c r="AO218" i="1" s="1"/>
  <c r="AL218" i="1"/>
  <c r="AJ218" i="1"/>
  <c r="AI218" i="1"/>
  <c r="AH218" i="1"/>
  <c r="AG218" i="1"/>
  <c r="AF218" i="1"/>
  <c r="AE218" i="1"/>
  <c r="AD218" i="1"/>
  <c r="AC218" i="1"/>
  <c r="AU217" i="1"/>
  <c r="AT217" i="1"/>
  <c r="AS217" i="1"/>
  <c r="AR217" i="1"/>
  <c r="AP217" i="1"/>
  <c r="AO217" i="1"/>
  <c r="AN217" i="1"/>
  <c r="AM217" i="1"/>
  <c r="AQ217" i="1" s="1"/>
  <c r="AL217" i="1"/>
  <c r="AJ217" i="1"/>
  <c r="AI217" i="1"/>
  <c r="AH217" i="1"/>
  <c r="AG217" i="1"/>
  <c r="AF217" i="1"/>
  <c r="AE217" i="1"/>
  <c r="AD217" i="1"/>
  <c r="AC217" i="1"/>
  <c r="AU216" i="1"/>
  <c r="AT216" i="1"/>
  <c r="AS216" i="1"/>
  <c r="AR216" i="1"/>
  <c r="AP216" i="1"/>
  <c r="AN216" i="1"/>
  <c r="AM216" i="1"/>
  <c r="AO216" i="1" s="1"/>
  <c r="AL216" i="1"/>
  <c r="AJ216" i="1"/>
  <c r="AI216" i="1"/>
  <c r="AH216" i="1"/>
  <c r="AG216" i="1"/>
  <c r="AF216" i="1"/>
  <c r="AE216" i="1"/>
  <c r="AD216" i="1"/>
  <c r="AC216" i="1"/>
  <c r="AU215" i="1"/>
  <c r="AT215" i="1"/>
  <c r="AS215" i="1"/>
  <c r="AR215" i="1"/>
  <c r="AP215" i="1"/>
  <c r="AO215" i="1"/>
  <c r="AN215" i="1"/>
  <c r="AM215" i="1"/>
  <c r="AQ215" i="1" s="1"/>
  <c r="AL215" i="1"/>
  <c r="AJ215" i="1"/>
  <c r="AI215" i="1"/>
  <c r="AH215" i="1"/>
  <c r="AG215" i="1"/>
  <c r="AF215" i="1"/>
  <c r="AE215" i="1"/>
  <c r="AD215" i="1"/>
  <c r="AC215" i="1"/>
  <c r="AU214" i="1"/>
  <c r="AT214" i="1"/>
  <c r="AS214" i="1"/>
  <c r="AR214" i="1"/>
  <c r="AP214" i="1"/>
  <c r="AN214" i="1"/>
  <c r="AM214" i="1"/>
  <c r="AO214" i="1" s="1"/>
  <c r="AL214" i="1"/>
  <c r="AJ214" i="1"/>
  <c r="AI214" i="1"/>
  <c r="AH214" i="1"/>
  <c r="AG214" i="1"/>
  <c r="AF214" i="1"/>
  <c r="AE214" i="1"/>
  <c r="AD214" i="1"/>
  <c r="AC214" i="1"/>
  <c r="AU213" i="1"/>
  <c r="AT213" i="1"/>
  <c r="AS213" i="1"/>
  <c r="AR213" i="1"/>
  <c r="AP213" i="1"/>
  <c r="AO213" i="1"/>
  <c r="AN213" i="1"/>
  <c r="AM213" i="1"/>
  <c r="AQ213" i="1" s="1"/>
  <c r="AL213" i="1"/>
  <c r="AJ213" i="1"/>
  <c r="AI213" i="1"/>
  <c r="AH213" i="1"/>
  <c r="AG213" i="1"/>
  <c r="AF213" i="1"/>
  <c r="AE213" i="1"/>
  <c r="AD213" i="1"/>
  <c r="AC213" i="1"/>
  <c r="AU212" i="1"/>
  <c r="AT212" i="1"/>
  <c r="AS212" i="1"/>
  <c r="AR212" i="1"/>
  <c r="AP212" i="1"/>
  <c r="AN212" i="1"/>
  <c r="AM212" i="1"/>
  <c r="AO212" i="1" s="1"/>
  <c r="AL212" i="1"/>
  <c r="AJ212" i="1"/>
  <c r="AI212" i="1"/>
  <c r="AH212" i="1"/>
  <c r="AG212" i="1"/>
  <c r="AF212" i="1"/>
  <c r="AE212" i="1"/>
  <c r="AD212" i="1"/>
  <c r="AC212" i="1"/>
  <c r="AU211" i="1"/>
  <c r="AT211" i="1"/>
  <c r="AS211" i="1"/>
  <c r="AR211" i="1"/>
  <c r="AP211" i="1"/>
  <c r="AO211" i="1"/>
  <c r="AN211" i="1"/>
  <c r="AM211" i="1"/>
  <c r="AQ211" i="1" s="1"/>
  <c r="AL211" i="1"/>
  <c r="AJ211" i="1"/>
  <c r="AI211" i="1"/>
  <c r="AH211" i="1"/>
  <c r="AG211" i="1"/>
  <c r="AF211" i="1"/>
  <c r="AE211" i="1"/>
  <c r="AD211" i="1"/>
  <c r="AC211" i="1"/>
  <c r="AU210" i="1"/>
  <c r="AT210" i="1"/>
  <c r="AS210" i="1"/>
  <c r="AR210" i="1"/>
  <c r="AP210" i="1"/>
  <c r="AN210" i="1"/>
  <c r="AM210" i="1"/>
  <c r="AO210" i="1" s="1"/>
  <c r="AL210" i="1"/>
  <c r="AJ210" i="1"/>
  <c r="AI210" i="1"/>
  <c r="AH210" i="1"/>
  <c r="AG210" i="1"/>
  <c r="AF210" i="1"/>
  <c r="AE210" i="1"/>
  <c r="AD210" i="1"/>
  <c r="AC210" i="1"/>
  <c r="AU209" i="1"/>
  <c r="AT209" i="1"/>
  <c r="AS209" i="1"/>
  <c r="AR209" i="1"/>
  <c r="AP209" i="1"/>
  <c r="AO209" i="1"/>
  <c r="AN209" i="1"/>
  <c r="AM209" i="1"/>
  <c r="AQ209" i="1" s="1"/>
  <c r="AL209" i="1"/>
  <c r="AJ209" i="1"/>
  <c r="AI209" i="1"/>
  <c r="AH209" i="1"/>
  <c r="AG209" i="1"/>
  <c r="AF209" i="1"/>
  <c r="AE209" i="1"/>
  <c r="AD209" i="1"/>
  <c r="AC209" i="1"/>
  <c r="AU208" i="1"/>
  <c r="AT208" i="1"/>
  <c r="AS208" i="1"/>
  <c r="AR208" i="1"/>
  <c r="AP208" i="1"/>
  <c r="AN208" i="1"/>
  <c r="AM208" i="1"/>
  <c r="AO208" i="1" s="1"/>
  <c r="AL208" i="1"/>
  <c r="AJ208" i="1"/>
  <c r="AI208" i="1"/>
  <c r="AH208" i="1"/>
  <c r="AG208" i="1"/>
  <c r="AF208" i="1"/>
  <c r="AE208" i="1"/>
  <c r="AD208" i="1"/>
  <c r="AC208" i="1"/>
  <c r="AU207" i="1"/>
  <c r="AT207" i="1"/>
  <c r="AS207" i="1"/>
  <c r="AR207" i="1"/>
  <c r="AP207" i="1"/>
  <c r="AO207" i="1"/>
  <c r="AN207" i="1"/>
  <c r="AM207" i="1"/>
  <c r="AQ207" i="1" s="1"/>
  <c r="AL207" i="1"/>
  <c r="AJ207" i="1"/>
  <c r="AI207" i="1"/>
  <c r="AH207" i="1"/>
  <c r="AG207" i="1"/>
  <c r="AF207" i="1"/>
  <c r="AE207" i="1"/>
  <c r="AD207" i="1"/>
  <c r="AC207" i="1"/>
  <c r="AU206" i="1"/>
  <c r="AT206" i="1"/>
  <c r="AS206" i="1"/>
  <c r="AR206" i="1"/>
  <c r="AP206" i="1"/>
  <c r="AN206" i="1"/>
  <c r="AM206" i="1"/>
  <c r="AO206" i="1" s="1"/>
  <c r="AL206" i="1"/>
  <c r="AJ206" i="1"/>
  <c r="AI206" i="1"/>
  <c r="AH206" i="1"/>
  <c r="AG206" i="1"/>
  <c r="AF206" i="1"/>
  <c r="AE206" i="1"/>
  <c r="AD206" i="1"/>
  <c r="AC206" i="1"/>
  <c r="AU205" i="1"/>
  <c r="AT205" i="1"/>
  <c r="AS205" i="1"/>
  <c r="AR205" i="1"/>
  <c r="AP205" i="1"/>
  <c r="AO205" i="1"/>
  <c r="AN205" i="1"/>
  <c r="AM205" i="1"/>
  <c r="AQ205" i="1" s="1"/>
  <c r="AL205" i="1"/>
  <c r="AJ205" i="1"/>
  <c r="AI205" i="1"/>
  <c r="AH205" i="1"/>
  <c r="AG205" i="1"/>
  <c r="AF205" i="1"/>
  <c r="AE205" i="1"/>
  <c r="AD205" i="1"/>
  <c r="AC205" i="1"/>
  <c r="AU204" i="1"/>
  <c r="AT204" i="1"/>
  <c r="AS204" i="1"/>
  <c r="AR204" i="1"/>
  <c r="AP204" i="1"/>
  <c r="AN204" i="1"/>
  <c r="AM204" i="1"/>
  <c r="AO204" i="1" s="1"/>
  <c r="AL204" i="1"/>
  <c r="AJ204" i="1"/>
  <c r="AI204" i="1"/>
  <c r="AH204" i="1"/>
  <c r="AG204" i="1"/>
  <c r="AF204" i="1"/>
  <c r="AE204" i="1"/>
  <c r="AD204" i="1"/>
  <c r="AC204" i="1"/>
  <c r="AU203" i="1"/>
  <c r="AT203" i="1"/>
  <c r="AS203" i="1"/>
  <c r="AR203" i="1"/>
  <c r="AP203" i="1"/>
  <c r="AO203" i="1"/>
  <c r="AN203" i="1"/>
  <c r="AM203" i="1"/>
  <c r="AQ203" i="1" s="1"/>
  <c r="AL203" i="1"/>
  <c r="AJ203" i="1"/>
  <c r="AI203" i="1"/>
  <c r="AH203" i="1"/>
  <c r="AG203" i="1"/>
  <c r="AF203" i="1"/>
  <c r="AE203" i="1"/>
  <c r="AD203" i="1"/>
  <c r="AC203" i="1"/>
  <c r="AU202" i="1"/>
  <c r="AT202" i="1"/>
  <c r="AS202" i="1"/>
  <c r="AR202" i="1"/>
  <c r="AP202" i="1"/>
  <c r="AN202" i="1"/>
  <c r="AM202" i="1"/>
  <c r="AO202" i="1" s="1"/>
  <c r="AL202" i="1"/>
  <c r="AJ202" i="1"/>
  <c r="AI202" i="1"/>
  <c r="AH202" i="1"/>
  <c r="AG202" i="1"/>
  <c r="AF202" i="1"/>
  <c r="AE202" i="1"/>
  <c r="AD202" i="1"/>
  <c r="AC202" i="1"/>
  <c r="AU201" i="1"/>
  <c r="AT201" i="1"/>
  <c r="AS201" i="1"/>
  <c r="AR201" i="1"/>
  <c r="AP201" i="1"/>
  <c r="AO201" i="1"/>
  <c r="AN201" i="1"/>
  <c r="AM201" i="1"/>
  <c r="AQ201" i="1" s="1"/>
  <c r="AL201" i="1"/>
  <c r="AJ201" i="1"/>
  <c r="AI201" i="1"/>
  <c r="AH201" i="1"/>
  <c r="AG201" i="1"/>
  <c r="AF201" i="1"/>
  <c r="AE201" i="1"/>
  <c r="AD201" i="1"/>
  <c r="AC201" i="1"/>
  <c r="AU200" i="1"/>
  <c r="AT200" i="1"/>
  <c r="AS200" i="1"/>
  <c r="AR200" i="1"/>
  <c r="AP200" i="1"/>
  <c r="AN200" i="1"/>
  <c r="AM200" i="1"/>
  <c r="AO200" i="1" s="1"/>
  <c r="AL200" i="1"/>
  <c r="AJ200" i="1"/>
  <c r="AI200" i="1"/>
  <c r="AH200" i="1"/>
  <c r="AG200" i="1"/>
  <c r="AF200" i="1"/>
  <c r="AE200" i="1"/>
  <c r="AD200" i="1"/>
  <c r="AC200" i="1"/>
  <c r="AU199" i="1"/>
  <c r="AT199" i="1"/>
  <c r="AS199" i="1"/>
  <c r="AR199" i="1"/>
  <c r="AP199" i="1"/>
  <c r="AO199" i="1"/>
  <c r="AN199" i="1"/>
  <c r="AM199" i="1"/>
  <c r="AQ199" i="1" s="1"/>
  <c r="AL199" i="1"/>
  <c r="AJ199" i="1"/>
  <c r="AI199" i="1"/>
  <c r="AH199" i="1"/>
  <c r="AG199" i="1"/>
  <c r="AF199" i="1"/>
  <c r="AE199" i="1"/>
  <c r="AD199" i="1"/>
  <c r="AC199" i="1"/>
  <c r="AU198" i="1"/>
  <c r="AT198" i="1"/>
  <c r="AS198" i="1"/>
  <c r="AR198" i="1"/>
  <c r="AP198" i="1"/>
  <c r="AN198" i="1"/>
  <c r="AM198" i="1"/>
  <c r="AO198" i="1" s="1"/>
  <c r="AL198" i="1"/>
  <c r="AJ198" i="1"/>
  <c r="AI198" i="1"/>
  <c r="AH198" i="1"/>
  <c r="AG198" i="1"/>
  <c r="AF198" i="1"/>
  <c r="AE198" i="1"/>
  <c r="AD198" i="1"/>
  <c r="AC198" i="1"/>
  <c r="AU197" i="1"/>
  <c r="AT197" i="1"/>
  <c r="AS197" i="1"/>
  <c r="AR197" i="1"/>
  <c r="AP197" i="1"/>
  <c r="AO197" i="1"/>
  <c r="AN197" i="1"/>
  <c r="AM197" i="1"/>
  <c r="AQ197" i="1" s="1"/>
  <c r="AL197" i="1"/>
  <c r="AJ197" i="1"/>
  <c r="AI197" i="1"/>
  <c r="AH197" i="1"/>
  <c r="AG197" i="1"/>
  <c r="AF197" i="1"/>
  <c r="AE197" i="1"/>
  <c r="AD197" i="1"/>
  <c r="AC197" i="1"/>
  <c r="AU196" i="1"/>
  <c r="AT196" i="1"/>
  <c r="AS196" i="1"/>
  <c r="AR196" i="1"/>
  <c r="AP196" i="1"/>
  <c r="AN196" i="1"/>
  <c r="AM196" i="1"/>
  <c r="AO196" i="1" s="1"/>
  <c r="AL196" i="1"/>
  <c r="AJ196" i="1"/>
  <c r="AI196" i="1"/>
  <c r="AH196" i="1"/>
  <c r="AG196" i="1"/>
  <c r="AF196" i="1"/>
  <c r="AE196" i="1"/>
  <c r="AD196" i="1"/>
  <c r="AC196" i="1"/>
  <c r="AU195" i="1"/>
  <c r="AT195" i="1"/>
  <c r="AS195" i="1"/>
  <c r="AR195" i="1"/>
  <c r="AP195" i="1"/>
  <c r="AO195" i="1"/>
  <c r="AN195" i="1"/>
  <c r="AM195" i="1"/>
  <c r="AQ195" i="1" s="1"/>
  <c r="AL195" i="1"/>
  <c r="AJ195" i="1"/>
  <c r="AI195" i="1"/>
  <c r="AH195" i="1"/>
  <c r="AG195" i="1"/>
  <c r="AF195" i="1"/>
  <c r="AE195" i="1"/>
  <c r="AD195" i="1"/>
  <c r="AC195" i="1"/>
  <c r="AU194" i="1"/>
  <c r="AT194" i="1"/>
  <c r="AS194" i="1"/>
  <c r="AR194" i="1"/>
  <c r="AP194" i="1"/>
  <c r="AN194" i="1"/>
  <c r="AM194" i="1"/>
  <c r="AO194" i="1" s="1"/>
  <c r="AL194" i="1"/>
  <c r="AJ194" i="1"/>
  <c r="AI194" i="1"/>
  <c r="AH194" i="1"/>
  <c r="AG194" i="1"/>
  <c r="AF194" i="1"/>
  <c r="AE194" i="1"/>
  <c r="AD194" i="1"/>
  <c r="AC194" i="1"/>
  <c r="AU193" i="1"/>
  <c r="AT193" i="1"/>
  <c r="AS193" i="1"/>
  <c r="AR193" i="1"/>
  <c r="AP193" i="1"/>
  <c r="AO193" i="1"/>
  <c r="AN193" i="1"/>
  <c r="AM193" i="1"/>
  <c r="AQ193" i="1" s="1"/>
  <c r="AL193" i="1"/>
  <c r="AJ193" i="1"/>
  <c r="AI193" i="1"/>
  <c r="AH193" i="1"/>
  <c r="AG193" i="1"/>
  <c r="AF193" i="1"/>
  <c r="AE193" i="1"/>
  <c r="AD193" i="1"/>
  <c r="AC193" i="1"/>
  <c r="AU192" i="1"/>
  <c r="AT192" i="1"/>
  <c r="AS192" i="1"/>
  <c r="AR192" i="1"/>
  <c r="AP192" i="1"/>
  <c r="AN192" i="1"/>
  <c r="AM192" i="1"/>
  <c r="AO192" i="1" s="1"/>
  <c r="AL192" i="1"/>
  <c r="AJ192" i="1"/>
  <c r="AI192" i="1"/>
  <c r="AH192" i="1"/>
  <c r="AG192" i="1"/>
  <c r="AF192" i="1"/>
  <c r="AE192" i="1"/>
  <c r="AD192" i="1"/>
  <c r="AC192" i="1"/>
  <c r="AU191" i="1"/>
  <c r="AT191" i="1"/>
  <c r="AS191" i="1"/>
  <c r="AR191" i="1"/>
  <c r="AP191" i="1"/>
  <c r="AO191" i="1"/>
  <c r="AN191" i="1"/>
  <c r="AM191" i="1"/>
  <c r="AQ191" i="1" s="1"/>
  <c r="AL191" i="1"/>
  <c r="AJ191" i="1"/>
  <c r="AI191" i="1"/>
  <c r="AH191" i="1"/>
  <c r="AG191" i="1"/>
  <c r="AF191" i="1"/>
  <c r="AE191" i="1"/>
  <c r="AD191" i="1"/>
  <c r="AC191" i="1"/>
  <c r="AU190" i="1"/>
  <c r="AT190" i="1"/>
  <c r="AS190" i="1"/>
  <c r="AR190" i="1"/>
  <c r="AP190" i="1"/>
  <c r="AN190" i="1"/>
  <c r="AM190" i="1"/>
  <c r="AO190" i="1" s="1"/>
  <c r="AL190" i="1"/>
  <c r="AJ190" i="1"/>
  <c r="AI190" i="1"/>
  <c r="AH190" i="1"/>
  <c r="AG190" i="1"/>
  <c r="AF190" i="1"/>
  <c r="AE190" i="1"/>
  <c r="AD190" i="1"/>
  <c r="AC190" i="1"/>
  <c r="AU189" i="1"/>
  <c r="AT189" i="1"/>
  <c r="AS189" i="1"/>
  <c r="AR189" i="1"/>
  <c r="AP189" i="1"/>
  <c r="AO189" i="1"/>
  <c r="AN189" i="1"/>
  <c r="AM189" i="1"/>
  <c r="AQ189" i="1" s="1"/>
  <c r="AL189" i="1"/>
  <c r="AJ189" i="1"/>
  <c r="AI189" i="1"/>
  <c r="AH189" i="1"/>
  <c r="AG189" i="1"/>
  <c r="AF189" i="1"/>
  <c r="AE189" i="1"/>
  <c r="AD189" i="1"/>
  <c r="AC189" i="1"/>
  <c r="AU188" i="1"/>
  <c r="AT188" i="1"/>
  <c r="AS188" i="1"/>
  <c r="AR188" i="1"/>
  <c r="AP188" i="1"/>
  <c r="AN188" i="1"/>
  <c r="AM188" i="1"/>
  <c r="AO188" i="1" s="1"/>
  <c r="AL188" i="1"/>
  <c r="AJ188" i="1"/>
  <c r="AI188" i="1"/>
  <c r="AH188" i="1"/>
  <c r="AG188" i="1"/>
  <c r="AF188" i="1"/>
  <c r="AE188" i="1"/>
  <c r="AD188" i="1"/>
  <c r="AC188" i="1"/>
  <c r="AU187" i="1"/>
  <c r="AT187" i="1"/>
  <c r="AS187" i="1"/>
  <c r="AR187" i="1"/>
  <c r="AP187" i="1"/>
  <c r="AO187" i="1"/>
  <c r="AN187" i="1"/>
  <c r="AM187" i="1"/>
  <c r="AQ187" i="1" s="1"/>
  <c r="AL187" i="1"/>
  <c r="AJ187" i="1"/>
  <c r="AI187" i="1"/>
  <c r="AH187" i="1"/>
  <c r="AG187" i="1"/>
  <c r="AF187" i="1"/>
  <c r="AE187" i="1"/>
  <c r="AD187" i="1"/>
  <c r="AC187" i="1"/>
  <c r="AU186" i="1"/>
  <c r="AT186" i="1"/>
  <c r="AS186" i="1"/>
  <c r="AR186" i="1"/>
  <c r="AP186" i="1"/>
  <c r="AN186" i="1"/>
  <c r="AM186" i="1"/>
  <c r="AO186" i="1" s="1"/>
  <c r="AL186" i="1"/>
  <c r="AJ186" i="1"/>
  <c r="AI186" i="1"/>
  <c r="AH186" i="1"/>
  <c r="AG186" i="1"/>
  <c r="AF186" i="1"/>
  <c r="AE186" i="1"/>
  <c r="AD186" i="1"/>
  <c r="AC186" i="1"/>
  <c r="AU185" i="1"/>
  <c r="AT185" i="1"/>
  <c r="AS185" i="1"/>
  <c r="AR185" i="1"/>
  <c r="AP185" i="1"/>
  <c r="AO185" i="1"/>
  <c r="AN185" i="1"/>
  <c r="AM185" i="1"/>
  <c r="AQ185" i="1" s="1"/>
  <c r="AL185" i="1"/>
  <c r="AJ185" i="1"/>
  <c r="AI185" i="1"/>
  <c r="AH185" i="1"/>
  <c r="AG185" i="1"/>
  <c r="AF185" i="1"/>
  <c r="AE185" i="1"/>
  <c r="AD185" i="1"/>
  <c r="AC185" i="1"/>
  <c r="AU184" i="1"/>
  <c r="AT184" i="1"/>
  <c r="AS184" i="1"/>
  <c r="AR184" i="1"/>
  <c r="AP184" i="1"/>
  <c r="AN184" i="1"/>
  <c r="AM184" i="1"/>
  <c r="AO184" i="1" s="1"/>
  <c r="AL184" i="1"/>
  <c r="AJ184" i="1"/>
  <c r="AI184" i="1"/>
  <c r="AH184" i="1"/>
  <c r="AG184" i="1"/>
  <c r="AF184" i="1"/>
  <c r="AE184" i="1"/>
  <c r="AD184" i="1"/>
  <c r="AC184" i="1"/>
  <c r="AU183" i="1"/>
  <c r="AT183" i="1"/>
  <c r="AS183" i="1"/>
  <c r="AR183" i="1"/>
  <c r="AP183" i="1"/>
  <c r="AO183" i="1"/>
  <c r="AN183" i="1"/>
  <c r="AM183" i="1"/>
  <c r="AQ183" i="1" s="1"/>
  <c r="AL183" i="1"/>
  <c r="AJ183" i="1"/>
  <c r="AI183" i="1"/>
  <c r="AH183" i="1"/>
  <c r="AG183" i="1"/>
  <c r="AF183" i="1"/>
  <c r="AE183" i="1"/>
  <c r="AD183" i="1"/>
  <c r="AC183" i="1"/>
  <c r="AU182" i="1"/>
  <c r="AT182" i="1"/>
  <c r="AS182" i="1"/>
  <c r="AR182" i="1"/>
  <c r="AP182" i="1"/>
  <c r="AN182" i="1"/>
  <c r="AM182" i="1"/>
  <c r="AO182" i="1" s="1"/>
  <c r="AL182" i="1"/>
  <c r="AJ182" i="1"/>
  <c r="AI182" i="1"/>
  <c r="AH182" i="1"/>
  <c r="AG182" i="1"/>
  <c r="AF182" i="1"/>
  <c r="AE182" i="1"/>
  <c r="AD182" i="1"/>
  <c r="AC182" i="1"/>
  <c r="AU181" i="1"/>
  <c r="AT181" i="1"/>
  <c r="AS181" i="1"/>
  <c r="AR181" i="1"/>
  <c r="AP181" i="1"/>
  <c r="AO181" i="1"/>
  <c r="AN181" i="1"/>
  <c r="AM181" i="1"/>
  <c r="AQ181" i="1" s="1"/>
  <c r="AL181" i="1"/>
  <c r="AJ181" i="1"/>
  <c r="AI181" i="1"/>
  <c r="AH181" i="1"/>
  <c r="AG181" i="1"/>
  <c r="AF181" i="1"/>
  <c r="AE181" i="1"/>
  <c r="AD181" i="1"/>
  <c r="AC181" i="1"/>
  <c r="AU180" i="1"/>
  <c r="AT180" i="1"/>
  <c r="AS180" i="1"/>
  <c r="AR180" i="1"/>
  <c r="AP180" i="1"/>
  <c r="AN180" i="1"/>
  <c r="AM180" i="1"/>
  <c r="AO180" i="1" s="1"/>
  <c r="AL180" i="1"/>
  <c r="AJ180" i="1"/>
  <c r="AI180" i="1"/>
  <c r="AH180" i="1"/>
  <c r="AG180" i="1"/>
  <c r="AF180" i="1"/>
  <c r="AE180" i="1"/>
  <c r="AD180" i="1"/>
  <c r="AC180" i="1"/>
  <c r="AU179" i="1"/>
  <c r="AT179" i="1"/>
  <c r="AS179" i="1"/>
  <c r="AR179" i="1"/>
  <c r="AP179" i="1"/>
  <c r="AO179" i="1"/>
  <c r="AN179" i="1"/>
  <c r="AM179" i="1"/>
  <c r="AQ179" i="1" s="1"/>
  <c r="AL179" i="1"/>
  <c r="AJ179" i="1"/>
  <c r="AI179" i="1"/>
  <c r="AH179" i="1"/>
  <c r="AG179" i="1"/>
  <c r="AF179" i="1"/>
  <c r="AE179" i="1"/>
  <c r="AD179" i="1"/>
  <c r="AC179" i="1"/>
  <c r="AU178" i="1"/>
  <c r="AT178" i="1"/>
  <c r="AS178" i="1"/>
  <c r="AR178" i="1"/>
  <c r="AP178" i="1"/>
  <c r="AN178" i="1"/>
  <c r="AM178" i="1"/>
  <c r="AO178" i="1" s="1"/>
  <c r="AL178" i="1"/>
  <c r="AJ178" i="1"/>
  <c r="AI178" i="1"/>
  <c r="AH178" i="1"/>
  <c r="AG178" i="1"/>
  <c r="AF178" i="1"/>
  <c r="AE178" i="1"/>
  <c r="AD178" i="1"/>
  <c r="AC178" i="1"/>
  <c r="AU177" i="1"/>
  <c r="AT177" i="1"/>
  <c r="AS177" i="1"/>
  <c r="AR177" i="1"/>
  <c r="AP177" i="1"/>
  <c r="AO177" i="1"/>
  <c r="AN177" i="1"/>
  <c r="AM177" i="1"/>
  <c r="AQ177" i="1" s="1"/>
  <c r="AL177" i="1"/>
  <c r="AJ177" i="1"/>
  <c r="AI177" i="1"/>
  <c r="AH177" i="1"/>
  <c r="AG177" i="1"/>
  <c r="AF177" i="1"/>
  <c r="AE177" i="1"/>
  <c r="AD177" i="1"/>
  <c r="AC177" i="1"/>
  <c r="AU176" i="1"/>
  <c r="AT176" i="1"/>
  <c r="AS176" i="1"/>
  <c r="AR176" i="1"/>
  <c r="AP176" i="1"/>
  <c r="AN176" i="1"/>
  <c r="AM176" i="1"/>
  <c r="AO176" i="1" s="1"/>
  <c r="AL176" i="1"/>
  <c r="AJ176" i="1"/>
  <c r="AI176" i="1"/>
  <c r="AH176" i="1"/>
  <c r="AG176" i="1"/>
  <c r="AF176" i="1"/>
  <c r="AE176" i="1"/>
  <c r="AD176" i="1"/>
  <c r="AC176" i="1"/>
  <c r="AU175" i="1"/>
  <c r="AT175" i="1"/>
  <c r="AS175" i="1"/>
  <c r="AR175" i="1"/>
  <c r="AP175" i="1"/>
  <c r="AO175" i="1"/>
  <c r="AN175" i="1"/>
  <c r="AM175" i="1"/>
  <c r="AQ175" i="1" s="1"/>
  <c r="AL175" i="1"/>
  <c r="AJ175" i="1"/>
  <c r="AI175" i="1"/>
  <c r="AH175" i="1"/>
  <c r="AG175" i="1"/>
  <c r="AF175" i="1"/>
  <c r="AE175" i="1"/>
  <c r="AD175" i="1"/>
  <c r="AC175" i="1"/>
  <c r="AU174" i="1"/>
  <c r="AT174" i="1"/>
  <c r="AS174" i="1"/>
  <c r="AR174" i="1"/>
  <c r="AP174" i="1"/>
  <c r="AN174" i="1"/>
  <c r="AM174" i="1"/>
  <c r="AO174" i="1" s="1"/>
  <c r="AL174" i="1"/>
  <c r="AJ174" i="1"/>
  <c r="AI174" i="1"/>
  <c r="AH174" i="1"/>
  <c r="AG174" i="1"/>
  <c r="AF174" i="1"/>
  <c r="AE174" i="1"/>
  <c r="AD174" i="1"/>
  <c r="AC174" i="1"/>
  <c r="AU173" i="1"/>
  <c r="AT173" i="1"/>
  <c r="AS173" i="1"/>
  <c r="AR173" i="1"/>
  <c r="AP173" i="1"/>
  <c r="AO173" i="1"/>
  <c r="AN173" i="1"/>
  <c r="AM173" i="1"/>
  <c r="AQ173" i="1" s="1"/>
  <c r="AL173" i="1"/>
  <c r="AJ173" i="1"/>
  <c r="AI173" i="1"/>
  <c r="AH173" i="1"/>
  <c r="AG173" i="1"/>
  <c r="AF173" i="1"/>
  <c r="AE173" i="1"/>
  <c r="AD173" i="1"/>
  <c r="AC173" i="1"/>
  <c r="AU172" i="1"/>
  <c r="AT172" i="1"/>
  <c r="AS172" i="1"/>
  <c r="AR172" i="1"/>
  <c r="AP172" i="1"/>
  <c r="AN172" i="1"/>
  <c r="AM172" i="1"/>
  <c r="AO172" i="1" s="1"/>
  <c r="AL172" i="1"/>
  <c r="AJ172" i="1"/>
  <c r="AI172" i="1"/>
  <c r="AH172" i="1"/>
  <c r="AG172" i="1"/>
  <c r="AF172" i="1"/>
  <c r="AE172" i="1"/>
  <c r="AD172" i="1"/>
  <c r="AC172" i="1"/>
  <c r="AU171" i="1"/>
  <c r="AT171" i="1"/>
  <c r="AS171" i="1"/>
  <c r="AR171" i="1"/>
  <c r="AP171" i="1"/>
  <c r="AO171" i="1"/>
  <c r="AN171" i="1"/>
  <c r="AM171" i="1"/>
  <c r="AQ171" i="1" s="1"/>
  <c r="AL171" i="1"/>
  <c r="AJ171" i="1"/>
  <c r="AI171" i="1"/>
  <c r="AH171" i="1"/>
  <c r="AG171" i="1"/>
  <c r="AF171" i="1"/>
  <c r="AE171" i="1"/>
  <c r="AD171" i="1"/>
  <c r="AC171" i="1"/>
  <c r="AU170" i="1"/>
  <c r="AT170" i="1"/>
  <c r="AS170" i="1"/>
  <c r="AR170" i="1"/>
  <c r="AP170" i="1"/>
  <c r="AN170" i="1"/>
  <c r="AM170" i="1"/>
  <c r="AO170" i="1" s="1"/>
  <c r="AL170" i="1"/>
  <c r="AJ170" i="1"/>
  <c r="AI170" i="1"/>
  <c r="AH170" i="1"/>
  <c r="AG170" i="1"/>
  <c r="AF170" i="1"/>
  <c r="AE170" i="1"/>
  <c r="AD170" i="1"/>
  <c r="AC170" i="1"/>
  <c r="AU169" i="1"/>
  <c r="AT169" i="1"/>
  <c r="AS169" i="1"/>
  <c r="AR169" i="1"/>
  <c r="AP169" i="1"/>
  <c r="AO169" i="1"/>
  <c r="AN169" i="1"/>
  <c r="AM169" i="1"/>
  <c r="AQ169" i="1" s="1"/>
  <c r="AL169" i="1"/>
  <c r="AJ169" i="1"/>
  <c r="AI169" i="1"/>
  <c r="AH169" i="1"/>
  <c r="AG169" i="1"/>
  <c r="AF169" i="1"/>
  <c r="AE169" i="1"/>
  <c r="AD169" i="1"/>
  <c r="AC169" i="1"/>
  <c r="AU168" i="1"/>
  <c r="AT168" i="1"/>
  <c r="AS168" i="1"/>
  <c r="AR168" i="1"/>
  <c r="AP168" i="1"/>
  <c r="AN168" i="1"/>
  <c r="AM168" i="1"/>
  <c r="AO168" i="1" s="1"/>
  <c r="AL168" i="1"/>
  <c r="AJ168" i="1"/>
  <c r="AI168" i="1"/>
  <c r="AH168" i="1"/>
  <c r="AG168" i="1"/>
  <c r="AF168" i="1"/>
  <c r="AE168" i="1"/>
  <c r="AD168" i="1"/>
  <c r="AC168" i="1"/>
  <c r="AU167" i="1"/>
  <c r="AT167" i="1"/>
  <c r="AS167" i="1"/>
  <c r="AR167" i="1"/>
  <c r="AP167" i="1"/>
  <c r="AO167" i="1"/>
  <c r="AN167" i="1"/>
  <c r="AM167" i="1"/>
  <c r="AQ167" i="1" s="1"/>
  <c r="AL167" i="1"/>
  <c r="AJ167" i="1"/>
  <c r="AI167" i="1"/>
  <c r="AH167" i="1"/>
  <c r="AG167" i="1"/>
  <c r="AF167" i="1"/>
  <c r="AE167" i="1"/>
  <c r="AD167" i="1"/>
  <c r="AC167" i="1"/>
  <c r="AU166" i="1"/>
  <c r="AT166" i="1"/>
  <c r="AS166" i="1"/>
  <c r="AR166" i="1"/>
  <c r="AP166" i="1"/>
  <c r="AN166" i="1"/>
  <c r="AM166" i="1"/>
  <c r="AO166" i="1" s="1"/>
  <c r="AL166" i="1"/>
  <c r="AJ166" i="1"/>
  <c r="AI166" i="1"/>
  <c r="AH166" i="1"/>
  <c r="AG166" i="1"/>
  <c r="AF166" i="1"/>
  <c r="AE166" i="1"/>
  <c r="AD166" i="1"/>
  <c r="AC166" i="1"/>
  <c r="AU165" i="1"/>
  <c r="AT165" i="1"/>
  <c r="AS165" i="1"/>
  <c r="AR165" i="1"/>
  <c r="AP165" i="1"/>
  <c r="AO165" i="1"/>
  <c r="AN165" i="1"/>
  <c r="AM165" i="1"/>
  <c r="AQ165" i="1" s="1"/>
  <c r="AL165" i="1"/>
  <c r="AJ165" i="1"/>
  <c r="AI165" i="1"/>
  <c r="AH165" i="1"/>
  <c r="AG165" i="1"/>
  <c r="AF165" i="1"/>
  <c r="AE165" i="1"/>
  <c r="AD165" i="1"/>
  <c r="AC165" i="1"/>
  <c r="AU164" i="1"/>
  <c r="AT164" i="1"/>
  <c r="AS164" i="1"/>
  <c r="AR164" i="1"/>
  <c r="AP164" i="1"/>
  <c r="AN164" i="1"/>
  <c r="AM164" i="1"/>
  <c r="AO164" i="1" s="1"/>
  <c r="AL164" i="1"/>
  <c r="AJ164" i="1"/>
  <c r="AI164" i="1"/>
  <c r="AH164" i="1"/>
  <c r="AG164" i="1"/>
  <c r="AF164" i="1"/>
  <c r="AE164" i="1"/>
  <c r="AD164" i="1"/>
  <c r="AC164" i="1"/>
  <c r="AU163" i="1"/>
  <c r="AT163" i="1"/>
  <c r="AS163" i="1"/>
  <c r="AR163" i="1"/>
  <c r="AP163" i="1"/>
  <c r="AO163" i="1"/>
  <c r="AN163" i="1"/>
  <c r="AM163" i="1"/>
  <c r="AQ163" i="1" s="1"/>
  <c r="AL163" i="1"/>
  <c r="AJ163" i="1"/>
  <c r="AI163" i="1"/>
  <c r="AH163" i="1"/>
  <c r="AG163" i="1"/>
  <c r="AF163" i="1"/>
  <c r="AE163" i="1"/>
  <c r="AD163" i="1"/>
  <c r="AC163" i="1"/>
  <c r="AU162" i="1"/>
  <c r="AT162" i="1"/>
  <c r="AS162" i="1"/>
  <c r="AR162" i="1"/>
  <c r="AP162" i="1"/>
  <c r="AN162" i="1"/>
  <c r="AM162" i="1"/>
  <c r="AO162" i="1" s="1"/>
  <c r="AL162" i="1"/>
  <c r="AJ162" i="1"/>
  <c r="AI162" i="1"/>
  <c r="AH162" i="1"/>
  <c r="AG162" i="1"/>
  <c r="AF162" i="1"/>
  <c r="AE162" i="1"/>
  <c r="AD162" i="1"/>
  <c r="AC162" i="1"/>
  <c r="AU161" i="1"/>
  <c r="AT161" i="1"/>
  <c r="AS161" i="1"/>
  <c r="AR161" i="1"/>
  <c r="AP161" i="1"/>
  <c r="AO161" i="1"/>
  <c r="AN161" i="1"/>
  <c r="AM161" i="1"/>
  <c r="AQ161" i="1" s="1"/>
  <c r="AL161" i="1"/>
  <c r="AJ161" i="1"/>
  <c r="AI161" i="1"/>
  <c r="AH161" i="1"/>
  <c r="AG161" i="1"/>
  <c r="AF161" i="1"/>
  <c r="AE161" i="1"/>
  <c r="AD161" i="1"/>
  <c r="AC161" i="1"/>
  <c r="AU160" i="1"/>
  <c r="AT160" i="1"/>
  <c r="AS160" i="1"/>
  <c r="AR160" i="1"/>
  <c r="AP160" i="1"/>
  <c r="AN160" i="1"/>
  <c r="AM160" i="1"/>
  <c r="AO160" i="1" s="1"/>
  <c r="AL160" i="1"/>
  <c r="AJ160" i="1"/>
  <c r="AI160" i="1"/>
  <c r="AH160" i="1"/>
  <c r="AG160" i="1"/>
  <c r="AF160" i="1"/>
  <c r="AE160" i="1"/>
  <c r="AD160" i="1"/>
  <c r="AC160" i="1"/>
  <c r="AU159" i="1"/>
  <c r="AT159" i="1"/>
  <c r="AS159" i="1"/>
  <c r="AR159" i="1"/>
  <c r="AP159" i="1"/>
  <c r="AO159" i="1"/>
  <c r="AN159" i="1"/>
  <c r="AM159" i="1"/>
  <c r="AQ159" i="1" s="1"/>
  <c r="AL159" i="1"/>
  <c r="AJ159" i="1"/>
  <c r="AI159" i="1"/>
  <c r="AH159" i="1"/>
  <c r="AG159" i="1"/>
  <c r="AF159" i="1"/>
  <c r="AE159" i="1"/>
  <c r="AD159" i="1"/>
  <c r="AC159" i="1"/>
  <c r="AU158" i="1"/>
  <c r="AT158" i="1"/>
  <c r="AS158" i="1"/>
  <c r="AR158" i="1"/>
  <c r="AP158" i="1"/>
  <c r="AN158" i="1"/>
  <c r="AM158" i="1"/>
  <c r="AO158" i="1" s="1"/>
  <c r="AL158" i="1"/>
  <c r="AJ158" i="1"/>
  <c r="AI158" i="1"/>
  <c r="AH158" i="1"/>
  <c r="AG158" i="1"/>
  <c r="AF158" i="1"/>
  <c r="AE158" i="1"/>
  <c r="AD158" i="1"/>
  <c r="AC158" i="1"/>
  <c r="AU157" i="1"/>
  <c r="AT157" i="1"/>
  <c r="AS157" i="1"/>
  <c r="AR157" i="1"/>
  <c r="AP157" i="1"/>
  <c r="AO157" i="1"/>
  <c r="AN157" i="1"/>
  <c r="AM157" i="1"/>
  <c r="AQ157" i="1" s="1"/>
  <c r="AL157" i="1"/>
  <c r="AJ157" i="1"/>
  <c r="AI157" i="1"/>
  <c r="AH157" i="1"/>
  <c r="AG157" i="1"/>
  <c r="AF157" i="1"/>
  <c r="AE157" i="1"/>
  <c r="AD157" i="1"/>
  <c r="AC157" i="1"/>
  <c r="AU156" i="1"/>
  <c r="AT156" i="1"/>
  <c r="AS156" i="1"/>
  <c r="AR156" i="1"/>
  <c r="AP156" i="1"/>
  <c r="AN156" i="1"/>
  <c r="AM156" i="1"/>
  <c r="AO156" i="1" s="1"/>
  <c r="AL156" i="1"/>
  <c r="AJ156" i="1"/>
  <c r="AI156" i="1"/>
  <c r="AH156" i="1"/>
  <c r="AG156" i="1"/>
  <c r="AF156" i="1"/>
  <c r="AE156" i="1"/>
  <c r="AD156" i="1"/>
  <c r="AC156" i="1"/>
  <c r="AU155" i="1"/>
  <c r="AT155" i="1"/>
  <c r="AS155" i="1"/>
  <c r="AR155" i="1"/>
  <c r="AP155" i="1"/>
  <c r="AO155" i="1"/>
  <c r="AN155" i="1"/>
  <c r="AM155" i="1"/>
  <c r="AQ155" i="1" s="1"/>
  <c r="AL155" i="1"/>
  <c r="AJ155" i="1"/>
  <c r="AI155" i="1"/>
  <c r="AH155" i="1"/>
  <c r="AG155" i="1"/>
  <c r="AF155" i="1"/>
  <c r="AE155" i="1"/>
  <c r="AD155" i="1"/>
  <c r="AC155" i="1"/>
  <c r="AU154" i="1"/>
  <c r="AT154" i="1"/>
  <c r="AS154" i="1"/>
  <c r="AR154" i="1"/>
  <c r="AP154" i="1"/>
  <c r="AN154" i="1"/>
  <c r="AM154" i="1"/>
  <c r="AO154" i="1" s="1"/>
  <c r="AL154" i="1"/>
  <c r="AJ154" i="1"/>
  <c r="AI154" i="1"/>
  <c r="AH154" i="1"/>
  <c r="AG154" i="1"/>
  <c r="AF154" i="1"/>
  <c r="AE154" i="1"/>
  <c r="AD154" i="1"/>
  <c r="AC154" i="1"/>
  <c r="AU153" i="1"/>
  <c r="AT153" i="1"/>
  <c r="AS153" i="1"/>
  <c r="AR153" i="1"/>
  <c r="AP153" i="1"/>
  <c r="AO153" i="1"/>
  <c r="AN153" i="1"/>
  <c r="AM153" i="1"/>
  <c r="AQ153" i="1" s="1"/>
  <c r="AL153" i="1"/>
  <c r="AJ153" i="1"/>
  <c r="AI153" i="1"/>
  <c r="AH153" i="1"/>
  <c r="AG153" i="1"/>
  <c r="AF153" i="1"/>
  <c r="AE153" i="1"/>
  <c r="AD153" i="1"/>
  <c r="AC153" i="1"/>
  <c r="AU152" i="1"/>
  <c r="AT152" i="1"/>
  <c r="AS152" i="1"/>
  <c r="AR152" i="1"/>
  <c r="AP152" i="1"/>
  <c r="AN152" i="1"/>
  <c r="AM152" i="1"/>
  <c r="AO152" i="1" s="1"/>
  <c r="AL152" i="1"/>
  <c r="AJ152" i="1"/>
  <c r="AI152" i="1"/>
  <c r="AH152" i="1"/>
  <c r="AG152" i="1"/>
  <c r="AF152" i="1"/>
  <c r="AE152" i="1"/>
  <c r="AD152" i="1"/>
  <c r="AC152" i="1"/>
  <c r="AU151" i="1"/>
  <c r="AT151" i="1"/>
  <c r="AS151" i="1"/>
  <c r="AR151" i="1"/>
  <c r="AP151" i="1"/>
  <c r="AO151" i="1"/>
  <c r="AN151" i="1"/>
  <c r="AM151" i="1"/>
  <c r="AQ151" i="1" s="1"/>
  <c r="AL151" i="1"/>
  <c r="AJ151" i="1"/>
  <c r="AI151" i="1"/>
  <c r="AH151" i="1"/>
  <c r="AG151" i="1"/>
  <c r="AF151" i="1"/>
  <c r="AE151" i="1"/>
  <c r="AD151" i="1"/>
  <c r="AC151" i="1"/>
  <c r="AU150" i="1"/>
  <c r="AT150" i="1"/>
  <c r="AS150" i="1"/>
  <c r="AR150" i="1"/>
  <c r="AP150" i="1"/>
  <c r="AN150" i="1"/>
  <c r="AM150" i="1"/>
  <c r="AO150" i="1" s="1"/>
  <c r="AL150" i="1"/>
  <c r="AJ150" i="1"/>
  <c r="AI150" i="1"/>
  <c r="AH150" i="1"/>
  <c r="AG150" i="1"/>
  <c r="AF150" i="1"/>
  <c r="AE150" i="1"/>
  <c r="AD150" i="1"/>
  <c r="AC150" i="1"/>
  <c r="AU149" i="1"/>
  <c r="AT149" i="1"/>
  <c r="AS149" i="1"/>
  <c r="AR149" i="1"/>
  <c r="AP149" i="1"/>
  <c r="AO149" i="1"/>
  <c r="AN149" i="1"/>
  <c r="AM149" i="1"/>
  <c r="AQ149" i="1" s="1"/>
  <c r="AL149" i="1"/>
  <c r="AJ149" i="1"/>
  <c r="AI149" i="1"/>
  <c r="AH149" i="1"/>
  <c r="AG149" i="1"/>
  <c r="AF149" i="1"/>
  <c r="AE149" i="1"/>
  <c r="AD149" i="1"/>
  <c r="AC149" i="1"/>
  <c r="AU148" i="1"/>
  <c r="AT148" i="1"/>
  <c r="AS148" i="1"/>
  <c r="AR148" i="1"/>
  <c r="AP148" i="1"/>
  <c r="AN148" i="1"/>
  <c r="AM148" i="1"/>
  <c r="AO148" i="1" s="1"/>
  <c r="AL148" i="1"/>
  <c r="AJ148" i="1"/>
  <c r="AI148" i="1"/>
  <c r="AH148" i="1"/>
  <c r="AG148" i="1"/>
  <c r="AF148" i="1"/>
  <c r="AE148" i="1"/>
  <c r="AD148" i="1"/>
  <c r="AC148" i="1"/>
  <c r="AU147" i="1"/>
  <c r="AT147" i="1"/>
  <c r="AS147" i="1"/>
  <c r="AR147" i="1"/>
  <c r="AP147" i="1"/>
  <c r="AO147" i="1"/>
  <c r="AN147" i="1"/>
  <c r="AM147" i="1"/>
  <c r="AQ147" i="1" s="1"/>
  <c r="AL147" i="1"/>
  <c r="AJ147" i="1"/>
  <c r="AI147" i="1"/>
  <c r="AH147" i="1"/>
  <c r="AG147" i="1"/>
  <c r="AF147" i="1"/>
  <c r="AE147" i="1"/>
  <c r="AD147" i="1"/>
  <c r="AC147" i="1"/>
  <c r="AU146" i="1"/>
  <c r="AT146" i="1"/>
  <c r="AS146" i="1"/>
  <c r="AR146" i="1"/>
  <c r="AP146" i="1"/>
  <c r="AN146" i="1"/>
  <c r="AM146" i="1"/>
  <c r="AO146" i="1" s="1"/>
  <c r="AL146" i="1"/>
  <c r="AJ146" i="1"/>
  <c r="AI146" i="1"/>
  <c r="AH146" i="1"/>
  <c r="AG146" i="1"/>
  <c r="AF146" i="1"/>
  <c r="AE146" i="1"/>
  <c r="AD146" i="1"/>
  <c r="AC146" i="1"/>
  <c r="AU145" i="1"/>
  <c r="AT145" i="1"/>
  <c r="AS145" i="1"/>
  <c r="AR145" i="1"/>
  <c r="AP145" i="1"/>
  <c r="AO145" i="1"/>
  <c r="AN145" i="1"/>
  <c r="AM145" i="1"/>
  <c r="AQ145" i="1" s="1"/>
  <c r="AL145" i="1"/>
  <c r="AJ145" i="1"/>
  <c r="AI145" i="1"/>
  <c r="AH145" i="1"/>
  <c r="AG145" i="1"/>
  <c r="AF145" i="1"/>
  <c r="AE145" i="1"/>
  <c r="AD145" i="1"/>
  <c r="AC145" i="1"/>
  <c r="AU144" i="1"/>
  <c r="AT144" i="1"/>
  <c r="AS144" i="1"/>
  <c r="AR144" i="1"/>
  <c r="AP144" i="1"/>
  <c r="AN144" i="1"/>
  <c r="AM144" i="1"/>
  <c r="AO144" i="1" s="1"/>
  <c r="AL144" i="1"/>
  <c r="AJ144" i="1"/>
  <c r="AI144" i="1"/>
  <c r="AH144" i="1"/>
  <c r="AG144" i="1"/>
  <c r="AF144" i="1"/>
  <c r="AE144" i="1"/>
  <c r="AD144" i="1"/>
  <c r="AC144" i="1"/>
  <c r="AU143" i="1"/>
  <c r="AT143" i="1"/>
  <c r="AS143" i="1"/>
  <c r="AR143" i="1"/>
  <c r="AP143" i="1"/>
  <c r="AO143" i="1"/>
  <c r="AN143" i="1"/>
  <c r="AM143" i="1"/>
  <c r="AQ143" i="1" s="1"/>
  <c r="AL143" i="1"/>
  <c r="AJ143" i="1"/>
  <c r="AI143" i="1"/>
  <c r="AH143" i="1"/>
  <c r="AG143" i="1"/>
  <c r="AF143" i="1"/>
  <c r="AE143" i="1"/>
  <c r="AD143" i="1"/>
  <c r="AC143" i="1"/>
  <c r="AU142" i="1"/>
  <c r="AT142" i="1"/>
  <c r="AS142" i="1"/>
  <c r="AR142" i="1"/>
  <c r="AP142" i="1"/>
  <c r="AN142" i="1"/>
  <c r="AM142" i="1"/>
  <c r="AO142" i="1" s="1"/>
  <c r="AL142" i="1"/>
  <c r="AJ142" i="1"/>
  <c r="AI142" i="1"/>
  <c r="AH142" i="1"/>
  <c r="AG142" i="1"/>
  <c r="AF142" i="1"/>
  <c r="AE142" i="1"/>
  <c r="AD142" i="1"/>
  <c r="AC142" i="1"/>
  <c r="AU141" i="1"/>
  <c r="AT141" i="1"/>
  <c r="AS141" i="1"/>
  <c r="AR141" i="1"/>
  <c r="AP141" i="1"/>
  <c r="AO141" i="1"/>
  <c r="AN141" i="1"/>
  <c r="AM141" i="1"/>
  <c r="AQ141" i="1" s="1"/>
  <c r="AL141" i="1"/>
  <c r="AJ141" i="1"/>
  <c r="AI141" i="1"/>
  <c r="AH141" i="1"/>
  <c r="AG141" i="1"/>
  <c r="AF141" i="1"/>
  <c r="AE141" i="1"/>
  <c r="AD141" i="1"/>
  <c r="AC141" i="1"/>
  <c r="AU140" i="1"/>
  <c r="AT140" i="1"/>
  <c r="AS140" i="1"/>
  <c r="AR140" i="1"/>
  <c r="AP140" i="1"/>
  <c r="AN140" i="1"/>
  <c r="AM140" i="1"/>
  <c r="AO140" i="1" s="1"/>
  <c r="AL140" i="1"/>
  <c r="AJ140" i="1"/>
  <c r="AI140" i="1"/>
  <c r="AH140" i="1"/>
  <c r="AG140" i="1"/>
  <c r="AF140" i="1"/>
  <c r="AE140" i="1"/>
  <c r="AD140" i="1"/>
  <c r="AC140" i="1"/>
  <c r="AU139" i="1"/>
  <c r="AT139" i="1"/>
  <c r="AS139" i="1"/>
  <c r="AR139" i="1"/>
  <c r="AP139" i="1"/>
  <c r="AO139" i="1"/>
  <c r="AN139" i="1"/>
  <c r="AM139" i="1"/>
  <c r="AQ139" i="1" s="1"/>
  <c r="AL139" i="1"/>
  <c r="AJ139" i="1"/>
  <c r="AI139" i="1"/>
  <c r="AH139" i="1"/>
  <c r="AG139" i="1"/>
  <c r="AF139" i="1"/>
  <c r="AE139" i="1"/>
  <c r="AD139" i="1"/>
  <c r="AC139" i="1"/>
  <c r="AU138" i="1"/>
  <c r="AT138" i="1"/>
  <c r="AS138" i="1"/>
  <c r="AQ138" i="1"/>
  <c r="AP138" i="1"/>
  <c r="AN138" i="1"/>
  <c r="AM138" i="1"/>
  <c r="AO138" i="1" s="1"/>
  <c r="AL138" i="1"/>
  <c r="AJ138" i="1"/>
  <c r="AI138" i="1"/>
  <c r="AH138" i="1"/>
  <c r="AG138" i="1"/>
  <c r="AF138" i="1"/>
  <c r="AE138" i="1"/>
  <c r="AD138" i="1"/>
  <c r="AC138" i="1"/>
  <c r="AU137" i="1"/>
  <c r="AT137" i="1"/>
  <c r="AS137" i="1"/>
  <c r="AR137" i="1"/>
  <c r="AP137" i="1"/>
  <c r="AO137" i="1"/>
  <c r="AN137" i="1"/>
  <c r="AM137" i="1"/>
  <c r="AQ137" i="1" s="1"/>
  <c r="AL137" i="1"/>
  <c r="AJ137" i="1"/>
  <c r="AI137" i="1"/>
  <c r="AH137" i="1"/>
  <c r="AG137" i="1"/>
  <c r="AF137" i="1"/>
  <c r="AE137" i="1"/>
  <c r="AD137" i="1"/>
  <c r="AC137" i="1"/>
  <c r="AU136" i="1"/>
  <c r="AT136" i="1"/>
  <c r="AS136" i="1"/>
  <c r="AN136" i="1"/>
  <c r="AM136" i="1"/>
  <c r="AO136" i="1" s="1"/>
  <c r="AL136" i="1"/>
  <c r="AJ136" i="1"/>
  <c r="AI136" i="1"/>
  <c r="AH136" i="1"/>
  <c r="AG136" i="1"/>
  <c r="AF136" i="1"/>
  <c r="AE136" i="1"/>
  <c r="AD136" i="1"/>
  <c r="AC136" i="1"/>
  <c r="AU135" i="1"/>
  <c r="AT135" i="1"/>
  <c r="AS135" i="1"/>
  <c r="AR135" i="1"/>
  <c r="AP135" i="1"/>
  <c r="AO135" i="1"/>
  <c r="AN135" i="1"/>
  <c r="AM135" i="1"/>
  <c r="AQ135" i="1" s="1"/>
  <c r="AL135" i="1"/>
  <c r="AJ135" i="1"/>
  <c r="AI135" i="1"/>
  <c r="AH135" i="1"/>
  <c r="AG135" i="1"/>
  <c r="AF135" i="1"/>
  <c r="AE135" i="1"/>
  <c r="AD135" i="1"/>
  <c r="AC135" i="1"/>
  <c r="AU134" i="1"/>
  <c r="AT134" i="1"/>
  <c r="AS134" i="1"/>
  <c r="AQ134" i="1"/>
  <c r="AP134" i="1"/>
  <c r="AN134" i="1"/>
  <c r="AM134" i="1"/>
  <c r="AO134" i="1" s="1"/>
  <c r="AL134" i="1"/>
  <c r="AJ134" i="1"/>
  <c r="AI134" i="1"/>
  <c r="AH134" i="1"/>
  <c r="AG134" i="1"/>
  <c r="AF134" i="1"/>
  <c r="AE134" i="1"/>
  <c r="AD134" i="1"/>
  <c r="AC134" i="1"/>
  <c r="AU133" i="1"/>
  <c r="AT133" i="1"/>
  <c r="AS133" i="1"/>
  <c r="AR133" i="1"/>
  <c r="AP133" i="1"/>
  <c r="AO133" i="1"/>
  <c r="AN133" i="1"/>
  <c r="AM133" i="1"/>
  <c r="AQ133" i="1" s="1"/>
  <c r="AL133" i="1"/>
  <c r="AJ133" i="1"/>
  <c r="AI133" i="1"/>
  <c r="AH133" i="1"/>
  <c r="AG133" i="1"/>
  <c r="AF133" i="1"/>
  <c r="AE133" i="1"/>
  <c r="AD133" i="1"/>
  <c r="AC133" i="1"/>
  <c r="AU132" i="1"/>
  <c r="AT132" i="1"/>
  <c r="AS132" i="1"/>
  <c r="AN132" i="1"/>
  <c r="AM132" i="1"/>
  <c r="AO132" i="1" s="1"/>
  <c r="AL132" i="1"/>
  <c r="AJ132" i="1"/>
  <c r="AI132" i="1"/>
  <c r="AH132" i="1"/>
  <c r="AG132" i="1"/>
  <c r="AF132" i="1"/>
  <c r="AE132" i="1"/>
  <c r="AD132" i="1"/>
  <c r="AC132" i="1"/>
  <c r="AU131" i="1"/>
  <c r="AT131" i="1"/>
  <c r="AS131" i="1"/>
  <c r="AR131" i="1"/>
  <c r="AP131" i="1"/>
  <c r="AO131" i="1"/>
  <c r="AN131" i="1"/>
  <c r="AM131" i="1"/>
  <c r="AQ131" i="1" s="1"/>
  <c r="AL131" i="1"/>
  <c r="AJ131" i="1"/>
  <c r="AI131" i="1"/>
  <c r="AH131" i="1"/>
  <c r="AG131" i="1"/>
  <c r="AF131" i="1"/>
  <c r="AE131" i="1"/>
  <c r="AD131" i="1"/>
  <c r="AC131" i="1"/>
  <c r="AU130" i="1"/>
  <c r="AT130" i="1"/>
  <c r="AS130" i="1"/>
  <c r="AQ130" i="1"/>
  <c r="AP130" i="1"/>
  <c r="AN130" i="1"/>
  <c r="AM130" i="1"/>
  <c r="AO130" i="1" s="1"/>
  <c r="AL130" i="1"/>
  <c r="AJ130" i="1"/>
  <c r="AI130" i="1"/>
  <c r="AH130" i="1"/>
  <c r="AG130" i="1"/>
  <c r="AF130" i="1"/>
  <c r="AE130" i="1"/>
  <c r="AD130" i="1"/>
  <c r="AC130" i="1"/>
  <c r="AU129" i="1"/>
  <c r="AT129" i="1"/>
  <c r="AS129" i="1"/>
  <c r="AR129" i="1"/>
  <c r="AP129" i="1"/>
  <c r="AO129" i="1"/>
  <c r="AN129" i="1"/>
  <c r="AM129" i="1"/>
  <c r="AQ129" i="1" s="1"/>
  <c r="AL129" i="1"/>
  <c r="AJ129" i="1"/>
  <c r="AI129" i="1"/>
  <c r="AH129" i="1"/>
  <c r="AG129" i="1"/>
  <c r="AF129" i="1"/>
  <c r="AE129" i="1"/>
  <c r="AD129" i="1"/>
  <c r="AC129" i="1"/>
  <c r="AU128" i="1"/>
  <c r="AT128" i="1"/>
  <c r="AS128" i="1"/>
  <c r="AN128" i="1"/>
  <c r="AM128" i="1"/>
  <c r="AO128" i="1" s="1"/>
  <c r="AL128" i="1"/>
  <c r="AJ128" i="1"/>
  <c r="AI128" i="1"/>
  <c r="AH128" i="1"/>
  <c r="AG128" i="1"/>
  <c r="AF128" i="1"/>
  <c r="AE128" i="1"/>
  <c r="AD128" i="1"/>
  <c r="AC128" i="1"/>
  <c r="AU127" i="1"/>
  <c r="AT127" i="1"/>
  <c r="AS127" i="1"/>
  <c r="AR127" i="1"/>
  <c r="AP127" i="1"/>
  <c r="AO127" i="1"/>
  <c r="AN127" i="1"/>
  <c r="AM127" i="1"/>
  <c r="AQ127" i="1" s="1"/>
  <c r="AL127" i="1"/>
  <c r="AJ127" i="1"/>
  <c r="AI127" i="1"/>
  <c r="AH127" i="1"/>
  <c r="AG127" i="1"/>
  <c r="AF127" i="1"/>
  <c r="AE127" i="1"/>
  <c r="AD127" i="1"/>
  <c r="AC127" i="1"/>
  <c r="AU126" i="1"/>
  <c r="AT126" i="1"/>
  <c r="AS126" i="1"/>
  <c r="AQ126" i="1"/>
  <c r="AP126" i="1"/>
  <c r="AN126" i="1"/>
  <c r="AM126" i="1"/>
  <c r="AO126" i="1" s="1"/>
  <c r="AL126" i="1"/>
  <c r="AJ126" i="1"/>
  <c r="AI126" i="1"/>
  <c r="AH126" i="1"/>
  <c r="AG126" i="1"/>
  <c r="AF126" i="1"/>
  <c r="AE126" i="1"/>
  <c r="AD126" i="1"/>
  <c r="AC126" i="1"/>
  <c r="AU125" i="1"/>
  <c r="AT125" i="1"/>
  <c r="AS125" i="1"/>
  <c r="AR125" i="1"/>
  <c r="AP125" i="1"/>
  <c r="AO125" i="1"/>
  <c r="AN125" i="1"/>
  <c r="AM125" i="1"/>
  <c r="AQ125" i="1" s="1"/>
  <c r="AL125" i="1"/>
  <c r="AJ125" i="1"/>
  <c r="AI125" i="1"/>
  <c r="AH125" i="1"/>
  <c r="AG125" i="1"/>
  <c r="AF125" i="1"/>
  <c r="AE125" i="1"/>
  <c r="AD125" i="1"/>
  <c r="AC125" i="1"/>
  <c r="AU124" i="1"/>
  <c r="AT124" i="1"/>
  <c r="AS124" i="1"/>
  <c r="AN124" i="1"/>
  <c r="AM124" i="1"/>
  <c r="AO124" i="1" s="1"/>
  <c r="AL124" i="1"/>
  <c r="AJ124" i="1"/>
  <c r="AI124" i="1"/>
  <c r="AH124" i="1"/>
  <c r="AG124" i="1"/>
  <c r="AF124" i="1"/>
  <c r="AE124" i="1"/>
  <c r="AD124" i="1"/>
  <c r="AC124" i="1"/>
  <c r="AU123" i="1"/>
  <c r="AT123" i="1"/>
  <c r="AS123" i="1"/>
  <c r="AR123" i="1"/>
  <c r="AP123" i="1"/>
  <c r="AO123" i="1"/>
  <c r="AN123" i="1"/>
  <c r="AM123" i="1"/>
  <c r="AQ123" i="1" s="1"/>
  <c r="AL123" i="1"/>
  <c r="AJ123" i="1"/>
  <c r="AI123" i="1"/>
  <c r="AH123" i="1"/>
  <c r="AG123" i="1"/>
  <c r="AF123" i="1"/>
  <c r="AE123" i="1"/>
  <c r="AD123" i="1"/>
  <c r="AC123" i="1"/>
  <c r="AU122" i="1"/>
  <c r="AT122" i="1"/>
  <c r="AS122" i="1"/>
  <c r="AQ122" i="1"/>
  <c r="AP122" i="1"/>
  <c r="AN122" i="1"/>
  <c r="AM122" i="1"/>
  <c r="AO122" i="1" s="1"/>
  <c r="AL122" i="1"/>
  <c r="AJ122" i="1"/>
  <c r="AI122" i="1"/>
  <c r="AH122" i="1"/>
  <c r="AG122" i="1"/>
  <c r="AF122" i="1"/>
  <c r="AE122" i="1"/>
  <c r="AD122" i="1"/>
  <c r="AC122" i="1"/>
  <c r="AU121" i="1"/>
  <c r="AT121" i="1"/>
  <c r="AS121" i="1"/>
  <c r="AR121" i="1"/>
  <c r="AP121" i="1"/>
  <c r="AO121" i="1"/>
  <c r="AN121" i="1"/>
  <c r="AM121" i="1"/>
  <c r="AQ121" i="1" s="1"/>
  <c r="AL121" i="1"/>
  <c r="AJ121" i="1"/>
  <c r="AI121" i="1"/>
  <c r="AH121" i="1"/>
  <c r="AG121" i="1"/>
  <c r="AF121" i="1"/>
  <c r="AE121" i="1"/>
  <c r="AD121" i="1"/>
  <c r="AC121" i="1"/>
  <c r="AU120" i="1"/>
  <c r="AT120" i="1"/>
  <c r="AS120" i="1"/>
  <c r="AN120" i="1"/>
  <c r="AM120" i="1"/>
  <c r="AO120" i="1" s="1"/>
  <c r="AL120" i="1"/>
  <c r="AJ120" i="1"/>
  <c r="AI120" i="1"/>
  <c r="AH120" i="1"/>
  <c r="AG120" i="1"/>
  <c r="AF120" i="1"/>
  <c r="AE120" i="1"/>
  <c r="AD120" i="1"/>
  <c r="AC120" i="1"/>
  <c r="AU119" i="1"/>
  <c r="AT119" i="1"/>
  <c r="AS119" i="1"/>
  <c r="AR119" i="1"/>
  <c r="AP119" i="1"/>
  <c r="AO119" i="1"/>
  <c r="AN119" i="1"/>
  <c r="AM119" i="1"/>
  <c r="AQ119" i="1" s="1"/>
  <c r="AL119" i="1"/>
  <c r="AJ119" i="1"/>
  <c r="AI119" i="1"/>
  <c r="AH119" i="1"/>
  <c r="AG119" i="1"/>
  <c r="AF119" i="1"/>
  <c r="AE119" i="1"/>
  <c r="AD119" i="1"/>
  <c r="AC119" i="1"/>
  <c r="AU118" i="1"/>
  <c r="AT118" i="1"/>
  <c r="AS118" i="1"/>
  <c r="AQ118" i="1"/>
  <c r="AP118" i="1"/>
  <c r="AN118" i="1"/>
  <c r="AM118" i="1"/>
  <c r="AO118" i="1" s="1"/>
  <c r="AL118" i="1"/>
  <c r="AJ118" i="1"/>
  <c r="AI118" i="1"/>
  <c r="AH118" i="1"/>
  <c r="AG118" i="1"/>
  <c r="AF118" i="1"/>
  <c r="AE118" i="1"/>
  <c r="AD118" i="1"/>
  <c r="AC118" i="1"/>
  <c r="AU117" i="1"/>
  <c r="AT117" i="1"/>
  <c r="AS117" i="1"/>
  <c r="AR117" i="1"/>
  <c r="AP117" i="1"/>
  <c r="AO117" i="1"/>
  <c r="AN117" i="1"/>
  <c r="AM117" i="1"/>
  <c r="AQ117" i="1" s="1"/>
  <c r="AL117" i="1"/>
  <c r="AJ117" i="1"/>
  <c r="AI117" i="1"/>
  <c r="AH117" i="1"/>
  <c r="AG117" i="1"/>
  <c r="AF117" i="1"/>
  <c r="AE117" i="1"/>
  <c r="AD117" i="1"/>
  <c r="AC117" i="1"/>
  <c r="AU116" i="1"/>
  <c r="AT116" i="1"/>
  <c r="AS116" i="1"/>
  <c r="AN116" i="1"/>
  <c r="AM116" i="1"/>
  <c r="AO116" i="1" s="1"/>
  <c r="AL116" i="1"/>
  <c r="AJ116" i="1"/>
  <c r="AI116" i="1"/>
  <c r="AH116" i="1"/>
  <c r="AG116" i="1"/>
  <c r="AF116" i="1"/>
  <c r="AE116" i="1"/>
  <c r="AD116" i="1"/>
  <c r="AC116" i="1"/>
  <c r="AU115" i="1"/>
  <c r="AT115" i="1"/>
  <c r="AS115" i="1"/>
  <c r="AR115" i="1"/>
  <c r="AP115" i="1"/>
  <c r="AO115" i="1"/>
  <c r="AN115" i="1"/>
  <c r="AM115" i="1"/>
  <c r="AQ115" i="1" s="1"/>
  <c r="AL115" i="1"/>
  <c r="AJ115" i="1"/>
  <c r="AI115" i="1"/>
  <c r="AH115" i="1"/>
  <c r="AG115" i="1"/>
  <c r="AF115" i="1"/>
  <c r="AE115" i="1"/>
  <c r="AD115" i="1"/>
  <c r="AC115" i="1"/>
  <c r="AU114" i="1"/>
  <c r="AT114" i="1"/>
  <c r="AS114" i="1"/>
  <c r="AQ114" i="1"/>
  <c r="AP114" i="1"/>
  <c r="AN114" i="1"/>
  <c r="AM114" i="1"/>
  <c r="AO114" i="1" s="1"/>
  <c r="AL114" i="1"/>
  <c r="AJ114" i="1"/>
  <c r="AI114" i="1"/>
  <c r="AH114" i="1"/>
  <c r="AG114" i="1"/>
  <c r="AF114" i="1"/>
  <c r="AE114" i="1"/>
  <c r="AD114" i="1"/>
  <c r="AC114" i="1"/>
  <c r="AU113" i="1"/>
  <c r="AT113" i="1"/>
  <c r="AS113" i="1"/>
  <c r="AR113" i="1"/>
  <c r="AP113" i="1"/>
  <c r="AO113" i="1"/>
  <c r="AN113" i="1"/>
  <c r="AM113" i="1"/>
  <c r="AQ113" i="1" s="1"/>
  <c r="AL113" i="1"/>
  <c r="AJ113" i="1"/>
  <c r="AI113" i="1"/>
  <c r="AH113" i="1"/>
  <c r="AG113" i="1"/>
  <c r="AF113" i="1"/>
  <c r="AE113" i="1"/>
  <c r="AD113" i="1"/>
  <c r="AC113" i="1"/>
  <c r="AU112" i="1"/>
  <c r="AT112" i="1"/>
  <c r="AS112" i="1"/>
  <c r="AN112" i="1"/>
  <c r="AM112" i="1"/>
  <c r="AO112" i="1" s="1"/>
  <c r="AL112" i="1"/>
  <c r="AJ112" i="1"/>
  <c r="AI112" i="1"/>
  <c r="AH112" i="1"/>
  <c r="AG112" i="1"/>
  <c r="AF112" i="1"/>
  <c r="AE112" i="1"/>
  <c r="AD112" i="1"/>
  <c r="AC112" i="1"/>
  <c r="AU111" i="1"/>
  <c r="AT111" i="1"/>
  <c r="AS111" i="1"/>
  <c r="AR111" i="1"/>
  <c r="AP111" i="1"/>
  <c r="AO111" i="1"/>
  <c r="AN111" i="1"/>
  <c r="AM111" i="1"/>
  <c r="AQ111" i="1" s="1"/>
  <c r="AL111" i="1"/>
  <c r="AJ111" i="1"/>
  <c r="AI111" i="1"/>
  <c r="AH111" i="1"/>
  <c r="AG111" i="1"/>
  <c r="AF111" i="1"/>
  <c r="AE111" i="1"/>
  <c r="AD111" i="1"/>
  <c r="AC111" i="1"/>
  <c r="AU110" i="1"/>
  <c r="AT110" i="1"/>
  <c r="AS110" i="1"/>
  <c r="AQ110" i="1"/>
  <c r="AP110" i="1"/>
  <c r="AN110" i="1"/>
  <c r="AM110" i="1"/>
  <c r="AO110" i="1" s="1"/>
  <c r="AL110" i="1"/>
  <c r="AJ110" i="1"/>
  <c r="AI110" i="1"/>
  <c r="AH110" i="1"/>
  <c r="AG110" i="1"/>
  <c r="AF110" i="1"/>
  <c r="AE110" i="1"/>
  <c r="AD110" i="1"/>
  <c r="AC110" i="1"/>
  <c r="AU109" i="1"/>
  <c r="AT109" i="1"/>
  <c r="AS109" i="1"/>
  <c r="AR109" i="1"/>
  <c r="AP109" i="1"/>
  <c r="AO109" i="1"/>
  <c r="AN109" i="1"/>
  <c r="AM109" i="1"/>
  <c r="AQ109" i="1" s="1"/>
  <c r="AL109" i="1"/>
  <c r="AJ109" i="1"/>
  <c r="AI109" i="1"/>
  <c r="AH109" i="1"/>
  <c r="AG109" i="1"/>
  <c r="AF109" i="1"/>
  <c r="AE109" i="1"/>
  <c r="AD109" i="1"/>
  <c r="AC109" i="1"/>
  <c r="AU108" i="1"/>
  <c r="AT108" i="1"/>
  <c r="AS108" i="1"/>
  <c r="AN108" i="1"/>
  <c r="AM108" i="1"/>
  <c r="AO108" i="1" s="1"/>
  <c r="AL108" i="1"/>
  <c r="AJ108" i="1"/>
  <c r="AI108" i="1"/>
  <c r="AH108" i="1"/>
  <c r="AG108" i="1"/>
  <c r="AF108" i="1"/>
  <c r="AE108" i="1"/>
  <c r="AD108" i="1"/>
  <c r="AC108" i="1"/>
  <c r="AU107" i="1"/>
  <c r="AT107" i="1"/>
  <c r="AS107" i="1"/>
  <c r="AR107" i="1"/>
  <c r="AP107" i="1"/>
  <c r="AO107" i="1"/>
  <c r="AN107" i="1"/>
  <c r="AM107" i="1"/>
  <c r="AQ107" i="1" s="1"/>
  <c r="AL107" i="1"/>
  <c r="AJ107" i="1"/>
  <c r="AI107" i="1"/>
  <c r="AH107" i="1"/>
  <c r="AG107" i="1"/>
  <c r="AF107" i="1"/>
  <c r="AE107" i="1"/>
  <c r="AD107" i="1"/>
  <c r="AC107" i="1"/>
  <c r="AU106" i="1"/>
  <c r="AT106" i="1"/>
  <c r="AS106" i="1"/>
  <c r="AQ106" i="1"/>
  <c r="AP106" i="1"/>
  <c r="AN106" i="1"/>
  <c r="AM106" i="1"/>
  <c r="AO106" i="1" s="1"/>
  <c r="AL106" i="1"/>
  <c r="AJ106" i="1"/>
  <c r="AI106" i="1"/>
  <c r="AH106" i="1"/>
  <c r="AG106" i="1"/>
  <c r="AF106" i="1"/>
  <c r="AE106" i="1"/>
  <c r="AD106" i="1"/>
  <c r="AC106" i="1"/>
  <c r="AU105" i="1"/>
  <c r="AT105" i="1"/>
  <c r="AS105" i="1"/>
  <c r="AR105" i="1"/>
  <c r="AP105" i="1"/>
  <c r="AO105" i="1"/>
  <c r="AN105" i="1"/>
  <c r="AM105" i="1"/>
  <c r="AQ105" i="1" s="1"/>
  <c r="AL105" i="1"/>
  <c r="AJ105" i="1"/>
  <c r="AI105" i="1"/>
  <c r="AH105" i="1"/>
  <c r="AG105" i="1"/>
  <c r="AF105" i="1"/>
  <c r="AE105" i="1"/>
  <c r="AD105" i="1"/>
  <c r="AC105" i="1"/>
  <c r="AU104" i="1"/>
  <c r="AT104" i="1"/>
  <c r="AS104" i="1"/>
  <c r="AN104" i="1"/>
  <c r="AM104" i="1"/>
  <c r="AO104" i="1" s="1"/>
  <c r="AL104" i="1"/>
  <c r="AJ104" i="1"/>
  <c r="AI104" i="1"/>
  <c r="AH104" i="1"/>
  <c r="AG104" i="1"/>
  <c r="AF104" i="1"/>
  <c r="AE104" i="1"/>
  <c r="AD104" i="1"/>
  <c r="AC104" i="1"/>
  <c r="AU103" i="1"/>
  <c r="AT103" i="1"/>
  <c r="AS103" i="1"/>
  <c r="AR103" i="1"/>
  <c r="AP103" i="1"/>
  <c r="AO103" i="1"/>
  <c r="AN103" i="1"/>
  <c r="AM103" i="1"/>
  <c r="AQ103" i="1" s="1"/>
  <c r="AL103" i="1"/>
  <c r="AJ103" i="1"/>
  <c r="AI103" i="1"/>
  <c r="AH103" i="1"/>
  <c r="AG103" i="1"/>
  <c r="AF103" i="1"/>
  <c r="AE103" i="1"/>
  <c r="AD103" i="1"/>
  <c r="AC103" i="1"/>
  <c r="AU102" i="1"/>
  <c r="AT102" i="1"/>
  <c r="AS102" i="1"/>
  <c r="AQ102" i="1"/>
  <c r="AP102" i="1"/>
  <c r="AN102" i="1"/>
  <c r="AM102" i="1"/>
  <c r="AO102" i="1" s="1"/>
  <c r="AL102" i="1"/>
  <c r="AJ102" i="1"/>
  <c r="AI102" i="1"/>
  <c r="AH102" i="1"/>
  <c r="AG102" i="1"/>
  <c r="AF102" i="1"/>
  <c r="AE102" i="1"/>
  <c r="AD102" i="1"/>
  <c r="AC102" i="1"/>
  <c r="AU101" i="1"/>
  <c r="AT101" i="1"/>
  <c r="AS101" i="1"/>
  <c r="AR101" i="1"/>
  <c r="AP101" i="1"/>
  <c r="AO101" i="1"/>
  <c r="AN101" i="1"/>
  <c r="AM101" i="1"/>
  <c r="AQ101" i="1" s="1"/>
  <c r="AL101" i="1"/>
  <c r="AJ101" i="1"/>
  <c r="AI101" i="1"/>
  <c r="AH101" i="1"/>
  <c r="AG101" i="1"/>
  <c r="AF101" i="1"/>
  <c r="AE101" i="1"/>
  <c r="AD101" i="1"/>
  <c r="AC101" i="1"/>
  <c r="AU100" i="1"/>
  <c r="AT100" i="1"/>
  <c r="AS100" i="1"/>
  <c r="AN100" i="1"/>
  <c r="AM100" i="1"/>
  <c r="AO100" i="1" s="1"/>
  <c r="AL100" i="1"/>
  <c r="AJ100" i="1"/>
  <c r="AI100" i="1"/>
  <c r="AH100" i="1"/>
  <c r="AG100" i="1"/>
  <c r="AF100" i="1"/>
  <c r="AE100" i="1"/>
  <c r="AD100" i="1"/>
  <c r="AC100" i="1"/>
  <c r="AU99" i="1"/>
  <c r="AT99" i="1"/>
  <c r="AS99" i="1"/>
  <c r="AR99" i="1"/>
  <c r="AP99" i="1"/>
  <c r="AO99" i="1"/>
  <c r="AN99" i="1"/>
  <c r="AM99" i="1"/>
  <c r="AQ99" i="1" s="1"/>
  <c r="AL99" i="1"/>
  <c r="AJ99" i="1"/>
  <c r="AI99" i="1"/>
  <c r="AH99" i="1"/>
  <c r="AG99" i="1"/>
  <c r="AF99" i="1"/>
  <c r="AE99" i="1"/>
  <c r="AD99" i="1"/>
  <c r="AC99" i="1"/>
  <c r="AU98" i="1"/>
  <c r="AT98" i="1"/>
  <c r="AS98" i="1"/>
  <c r="AQ98" i="1"/>
  <c r="AP98" i="1"/>
  <c r="AN98" i="1"/>
  <c r="AM98" i="1"/>
  <c r="AO98" i="1" s="1"/>
  <c r="AL98" i="1"/>
  <c r="AJ98" i="1"/>
  <c r="AI98" i="1"/>
  <c r="AH98" i="1"/>
  <c r="AG98" i="1"/>
  <c r="AF98" i="1"/>
  <c r="AE98" i="1"/>
  <c r="AD98" i="1"/>
  <c r="AC98" i="1"/>
  <c r="AU97" i="1"/>
  <c r="AT97" i="1"/>
  <c r="AS97" i="1"/>
  <c r="AR97" i="1"/>
  <c r="AP97" i="1"/>
  <c r="AO97" i="1"/>
  <c r="AN97" i="1"/>
  <c r="AM97" i="1"/>
  <c r="AQ97" i="1" s="1"/>
  <c r="AL97" i="1"/>
  <c r="AJ97" i="1"/>
  <c r="AI97" i="1"/>
  <c r="AH97" i="1"/>
  <c r="AG97" i="1"/>
  <c r="AF97" i="1"/>
  <c r="AE97" i="1"/>
  <c r="AD97" i="1"/>
  <c r="AC97" i="1"/>
  <c r="AU96" i="1"/>
  <c r="AT96" i="1"/>
  <c r="AS96" i="1"/>
  <c r="AN96" i="1"/>
  <c r="AM96" i="1"/>
  <c r="AO96" i="1" s="1"/>
  <c r="AL96" i="1"/>
  <c r="AJ96" i="1"/>
  <c r="AI96" i="1"/>
  <c r="AH96" i="1"/>
  <c r="AG96" i="1"/>
  <c r="AF96" i="1"/>
  <c r="AE96" i="1"/>
  <c r="AD96" i="1"/>
  <c r="AC96" i="1"/>
  <c r="AU95" i="1"/>
  <c r="AT95" i="1"/>
  <c r="AS95" i="1"/>
  <c r="AR95" i="1"/>
  <c r="AP95" i="1"/>
  <c r="AO95" i="1"/>
  <c r="AN95" i="1"/>
  <c r="AM95" i="1"/>
  <c r="AQ95" i="1" s="1"/>
  <c r="AL95" i="1"/>
  <c r="AJ95" i="1"/>
  <c r="AI95" i="1"/>
  <c r="AH95" i="1"/>
  <c r="AG95" i="1"/>
  <c r="AF95" i="1"/>
  <c r="AE95" i="1"/>
  <c r="AD95" i="1"/>
  <c r="AC95" i="1"/>
  <c r="AU94" i="1"/>
  <c r="AT94" i="1"/>
  <c r="AS94" i="1"/>
  <c r="AQ94" i="1"/>
  <c r="AP94" i="1"/>
  <c r="AN94" i="1"/>
  <c r="AM94" i="1"/>
  <c r="AO94" i="1" s="1"/>
  <c r="AL94" i="1"/>
  <c r="AJ94" i="1"/>
  <c r="AI94" i="1"/>
  <c r="AH94" i="1"/>
  <c r="AG94" i="1"/>
  <c r="AF94" i="1"/>
  <c r="AE94" i="1"/>
  <c r="AD94" i="1"/>
  <c r="AC94" i="1"/>
  <c r="AU93" i="1"/>
  <c r="AT93" i="1"/>
  <c r="AS93" i="1"/>
  <c r="AR93" i="1"/>
  <c r="AP93" i="1"/>
  <c r="AO93" i="1"/>
  <c r="AN93" i="1"/>
  <c r="AM93" i="1"/>
  <c r="AQ93" i="1" s="1"/>
  <c r="AL93" i="1"/>
  <c r="AJ93" i="1"/>
  <c r="AI93" i="1"/>
  <c r="AH93" i="1"/>
  <c r="AG93" i="1"/>
  <c r="AF93" i="1"/>
  <c r="AE93" i="1"/>
  <c r="AD93" i="1"/>
  <c r="AC93" i="1"/>
  <c r="AU92" i="1"/>
  <c r="AT92" i="1"/>
  <c r="AS92" i="1"/>
  <c r="AN92" i="1"/>
  <c r="AM92" i="1"/>
  <c r="AO92" i="1" s="1"/>
  <c r="AL92" i="1"/>
  <c r="AJ92" i="1"/>
  <c r="AI92" i="1"/>
  <c r="AH92" i="1"/>
  <c r="AG92" i="1"/>
  <c r="AF92" i="1"/>
  <c r="AE92" i="1"/>
  <c r="AD92" i="1"/>
  <c r="AC92" i="1"/>
  <c r="AU91" i="1"/>
  <c r="AT91" i="1"/>
  <c r="AS91" i="1"/>
  <c r="AR91" i="1"/>
  <c r="AP91" i="1"/>
  <c r="AO91" i="1"/>
  <c r="AN91" i="1"/>
  <c r="AM91" i="1"/>
  <c r="AQ91" i="1" s="1"/>
  <c r="AL91" i="1"/>
  <c r="AJ91" i="1"/>
  <c r="AI91" i="1"/>
  <c r="AH91" i="1"/>
  <c r="AG91" i="1"/>
  <c r="AF91" i="1"/>
  <c r="AE91" i="1"/>
  <c r="AD91" i="1"/>
  <c r="AC91" i="1"/>
  <c r="AU90" i="1"/>
  <c r="AT90" i="1"/>
  <c r="AS90" i="1"/>
  <c r="AQ90" i="1"/>
  <c r="AP90" i="1"/>
  <c r="AN90" i="1"/>
  <c r="AM90" i="1"/>
  <c r="AO90" i="1" s="1"/>
  <c r="AL90" i="1"/>
  <c r="AJ90" i="1"/>
  <c r="AI90" i="1"/>
  <c r="AH90" i="1"/>
  <c r="AG90" i="1"/>
  <c r="AF90" i="1"/>
  <c r="AE90" i="1"/>
  <c r="AD90" i="1"/>
  <c r="AC90" i="1"/>
  <c r="AU89" i="1"/>
  <c r="AT89" i="1"/>
  <c r="AS89" i="1"/>
  <c r="AR89" i="1"/>
  <c r="AP89" i="1"/>
  <c r="AO89" i="1"/>
  <c r="AN89" i="1"/>
  <c r="AM89" i="1"/>
  <c r="AQ89" i="1" s="1"/>
  <c r="AL89" i="1"/>
  <c r="AJ89" i="1"/>
  <c r="AI89" i="1"/>
  <c r="AH89" i="1"/>
  <c r="AG89" i="1"/>
  <c r="AF89" i="1"/>
  <c r="AE89" i="1"/>
  <c r="AD89" i="1"/>
  <c r="AC89" i="1"/>
  <c r="AU88" i="1"/>
  <c r="AT88" i="1"/>
  <c r="AS88" i="1"/>
  <c r="AN88" i="1"/>
  <c r="AM88" i="1"/>
  <c r="AO88" i="1" s="1"/>
  <c r="AL88" i="1"/>
  <c r="AJ88" i="1"/>
  <c r="AI88" i="1"/>
  <c r="AH88" i="1"/>
  <c r="AG88" i="1"/>
  <c r="AF88" i="1"/>
  <c r="AE88" i="1"/>
  <c r="AD88" i="1"/>
  <c r="AC88" i="1"/>
  <c r="AU87" i="1"/>
  <c r="AT87" i="1"/>
  <c r="AS87" i="1"/>
  <c r="AR87" i="1"/>
  <c r="AP87" i="1"/>
  <c r="AO87" i="1"/>
  <c r="AN87" i="1"/>
  <c r="AM87" i="1"/>
  <c r="AQ87" i="1" s="1"/>
  <c r="AL87" i="1"/>
  <c r="AJ87" i="1"/>
  <c r="AI87" i="1"/>
  <c r="AH87" i="1"/>
  <c r="AG87" i="1"/>
  <c r="AF87" i="1"/>
  <c r="AE87" i="1"/>
  <c r="AD87" i="1"/>
  <c r="AC87" i="1"/>
  <c r="AU86" i="1"/>
  <c r="AT86" i="1"/>
  <c r="AS86" i="1"/>
  <c r="AQ86" i="1"/>
  <c r="AP86" i="1"/>
  <c r="AN86" i="1"/>
  <c r="AM86" i="1"/>
  <c r="AO86" i="1" s="1"/>
  <c r="AL86" i="1"/>
  <c r="AJ86" i="1"/>
  <c r="AI86" i="1"/>
  <c r="AH86" i="1"/>
  <c r="AG86" i="1"/>
  <c r="AF86" i="1"/>
  <c r="AE86" i="1"/>
  <c r="AD86" i="1"/>
  <c r="AC86" i="1"/>
  <c r="AU85" i="1"/>
  <c r="AT85" i="1"/>
  <c r="AS85" i="1"/>
  <c r="AR85" i="1"/>
  <c r="AP85" i="1"/>
  <c r="AO85" i="1"/>
  <c r="AN85" i="1"/>
  <c r="AM85" i="1"/>
  <c r="AQ85" i="1" s="1"/>
  <c r="AL85" i="1"/>
  <c r="AJ85" i="1"/>
  <c r="AI85" i="1"/>
  <c r="AH85" i="1"/>
  <c r="AG85" i="1"/>
  <c r="AF85" i="1"/>
  <c r="AE85" i="1"/>
  <c r="AD85" i="1"/>
  <c r="AC85" i="1"/>
  <c r="AU84" i="1"/>
  <c r="AT84" i="1"/>
  <c r="AS84" i="1"/>
  <c r="AN84" i="1"/>
  <c r="AM84" i="1"/>
  <c r="AO84" i="1" s="1"/>
  <c r="AL84" i="1"/>
  <c r="AJ84" i="1"/>
  <c r="AI84" i="1"/>
  <c r="AH84" i="1"/>
  <c r="AG84" i="1"/>
  <c r="AF84" i="1"/>
  <c r="AE84" i="1"/>
  <c r="AD84" i="1"/>
  <c r="AC84" i="1"/>
  <c r="AU83" i="1"/>
  <c r="AT83" i="1"/>
  <c r="AS83" i="1"/>
  <c r="AR83" i="1"/>
  <c r="AP83" i="1"/>
  <c r="AO83" i="1"/>
  <c r="AN83" i="1"/>
  <c r="AM83" i="1"/>
  <c r="AQ83" i="1" s="1"/>
  <c r="AL83" i="1"/>
  <c r="AJ83" i="1"/>
  <c r="AI83" i="1"/>
  <c r="AH83" i="1"/>
  <c r="AG83" i="1"/>
  <c r="AF83" i="1"/>
  <c r="AE83" i="1"/>
  <c r="AD83" i="1"/>
  <c r="AC83" i="1"/>
  <c r="AU82" i="1"/>
  <c r="AT82" i="1"/>
  <c r="AS82" i="1"/>
  <c r="AQ82" i="1"/>
  <c r="AP82" i="1"/>
  <c r="AN82" i="1"/>
  <c r="AM82" i="1"/>
  <c r="AO82" i="1" s="1"/>
  <c r="AL82" i="1"/>
  <c r="AJ82" i="1"/>
  <c r="AI82" i="1"/>
  <c r="AH82" i="1"/>
  <c r="AG82" i="1"/>
  <c r="AF82" i="1"/>
  <c r="AE82" i="1"/>
  <c r="AD82" i="1"/>
  <c r="AC82" i="1"/>
  <c r="AU81" i="1"/>
  <c r="AT81" i="1"/>
  <c r="AS81" i="1"/>
  <c r="AR81" i="1"/>
  <c r="AP81" i="1"/>
  <c r="AO81" i="1"/>
  <c r="AN81" i="1"/>
  <c r="AM81" i="1"/>
  <c r="AQ81" i="1" s="1"/>
  <c r="AL81" i="1"/>
  <c r="AJ81" i="1"/>
  <c r="AI81" i="1"/>
  <c r="AH81" i="1"/>
  <c r="AG81" i="1"/>
  <c r="AF81" i="1"/>
  <c r="AE81" i="1"/>
  <c r="AD81" i="1"/>
  <c r="AC81" i="1"/>
  <c r="AU80" i="1"/>
  <c r="AT80" i="1"/>
  <c r="AS80" i="1"/>
  <c r="AN80" i="1"/>
  <c r="AM80" i="1"/>
  <c r="AO80" i="1" s="1"/>
  <c r="AL80" i="1"/>
  <c r="AJ80" i="1"/>
  <c r="AI80" i="1"/>
  <c r="AH80" i="1"/>
  <c r="AG80" i="1"/>
  <c r="AF80" i="1"/>
  <c r="AE80" i="1"/>
  <c r="AD80" i="1"/>
  <c r="AC80" i="1"/>
  <c r="AU79" i="1"/>
  <c r="AT79" i="1"/>
  <c r="AS79" i="1"/>
  <c r="AR79" i="1"/>
  <c r="AP79" i="1"/>
  <c r="AO79" i="1"/>
  <c r="AN79" i="1"/>
  <c r="AM79" i="1"/>
  <c r="AQ79" i="1" s="1"/>
  <c r="AL79" i="1"/>
  <c r="AJ79" i="1"/>
  <c r="AI79" i="1"/>
  <c r="AH79" i="1"/>
  <c r="AG79" i="1"/>
  <c r="AF79" i="1"/>
  <c r="AE79" i="1"/>
  <c r="AD79" i="1"/>
  <c r="AC79" i="1"/>
  <c r="AU78" i="1"/>
  <c r="AT78" i="1"/>
  <c r="AS78" i="1"/>
  <c r="AQ78" i="1"/>
  <c r="AP78" i="1"/>
  <c r="AN78" i="1"/>
  <c r="AM78" i="1"/>
  <c r="AO78" i="1" s="1"/>
  <c r="AL78" i="1"/>
  <c r="AJ78" i="1"/>
  <c r="AI78" i="1"/>
  <c r="AH78" i="1"/>
  <c r="AG78" i="1"/>
  <c r="AF78" i="1"/>
  <c r="AE78" i="1"/>
  <c r="AD78" i="1"/>
  <c r="AC78" i="1"/>
  <c r="AU77" i="1"/>
  <c r="AT77" i="1"/>
  <c r="AS77" i="1"/>
  <c r="AR77" i="1"/>
  <c r="AP77" i="1"/>
  <c r="AO77" i="1"/>
  <c r="AN77" i="1"/>
  <c r="AM77" i="1"/>
  <c r="AQ77" i="1" s="1"/>
  <c r="AL77" i="1"/>
  <c r="AJ77" i="1"/>
  <c r="AI77" i="1"/>
  <c r="AH77" i="1"/>
  <c r="AG77" i="1"/>
  <c r="AF77" i="1"/>
  <c r="AE77" i="1"/>
  <c r="AD77" i="1"/>
  <c r="AC77" i="1"/>
  <c r="AU76" i="1"/>
  <c r="AT76" i="1"/>
  <c r="AS76" i="1"/>
  <c r="AN76" i="1"/>
  <c r="AM76" i="1"/>
  <c r="AO76" i="1" s="1"/>
  <c r="AL76" i="1"/>
  <c r="AJ76" i="1"/>
  <c r="AI76" i="1"/>
  <c r="AH76" i="1"/>
  <c r="AG76" i="1"/>
  <c r="AF76" i="1"/>
  <c r="AE76" i="1"/>
  <c r="AD76" i="1"/>
  <c r="AC76" i="1"/>
  <c r="AU75" i="1"/>
  <c r="AT75" i="1"/>
  <c r="AS75" i="1"/>
  <c r="AR75" i="1"/>
  <c r="AP75" i="1"/>
  <c r="AO75" i="1"/>
  <c r="AN75" i="1"/>
  <c r="AM75" i="1"/>
  <c r="AQ75" i="1" s="1"/>
  <c r="AL75" i="1"/>
  <c r="AJ75" i="1"/>
  <c r="AI75" i="1"/>
  <c r="AH75" i="1"/>
  <c r="AG75" i="1"/>
  <c r="AF75" i="1"/>
  <c r="AE75" i="1"/>
  <c r="AD75" i="1"/>
  <c r="AC75" i="1"/>
  <c r="AU74" i="1"/>
  <c r="AT74" i="1"/>
  <c r="AS74" i="1"/>
  <c r="AQ74" i="1"/>
  <c r="AP74" i="1"/>
  <c r="AN74" i="1"/>
  <c r="AM74" i="1"/>
  <c r="AO74" i="1" s="1"/>
  <c r="AL74" i="1"/>
  <c r="AJ74" i="1"/>
  <c r="AI74" i="1"/>
  <c r="AH74" i="1"/>
  <c r="AG74" i="1"/>
  <c r="AF74" i="1"/>
  <c r="AE74" i="1"/>
  <c r="AD74" i="1"/>
  <c r="AC74" i="1"/>
  <c r="AU73" i="1"/>
  <c r="AT73" i="1"/>
  <c r="AS73" i="1"/>
  <c r="AR73" i="1"/>
  <c r="AP73" i="1"/>
  <c r="AO73" i="1"/>
  <c r="AN73" i="1"/>
  <c r="AM73" i="1"/>
  <c r="AQ73" i="1" s="1"/>
  <c r="AL73" i="1"/>
  <c r="AJ73" i="1"/>
  <c r="AI73" i="1"/>
  <c r="AH73" i="1"/>
  <c r="AG73" i="1"/>
  <c r="AF73" i="1"/>
  <c r="AE73" i="1"/>
  <c r="AD73" i="1"/>
  <c r="AC73" i="1"/>
  <c r="AU72" i="1"/>
  <c r="AT72" i="1"/>
  <c r="AS72" i="1"/>
  <c r="AN72" i="1"/>
  <c r="AM72" i="1"/>
  <c r="AO72" i="1" s="1"/>
  <c r="AL72" i="1"/>
  <c r="AJ72" i="1"/>
  <c r="AI72" i="1"/>
  <c r="AH72" i="1"/>
  <c r="AG72" i="1"/>
  <c r="AF72" i="1"/>
  <c r="AE72" i="1"/>
  <c r="AD72" i="1"/>
  <c r="AC72" i="1"/>
  <c r="AU71" i="1"/>
  <c r="AT71" i="1"/>
  <c r="AS71" i="1"/>
  <c r="AR71" i="1"/>
  <c r="AP71" i="1"/>
  <c r="AO71" i="1"/>
  <c r="AN71" i="1"/>
  <c r="AM71" i="1"/>
  <c r="AQ71" i="1" s="1"/>
  <c r="AL71" i="1"/>
  <c r="AJ71" i="1"/>
  <c r="AI71" i="1"/>
  <c r="AH71" i="1"/>
  <c r="AG71" i="1"/>
  <c r="AF71" i="1"/>
  <c r="AE71" i="1"/>
  <c r="AD71" i="1"/>
  <c r="AC71" i="1"/>
  <c r="AU70" i="1"/>
  <c r="AT70" i="1"/>
  <c r="AS70" i="1"/>
  <c r="AQ70" i="1"/>
  <c r="AP70" i="1"/>
  <c r="AN70" i="1"/>
  <c r="AM70" i="1"/>
  <c r="AO70" i="1" s="1"/>
  <c r="AL70" i="1"/>
  <c r="AJ70" i="1"/>
  <c r="AI70" i="1"/>
  <c r="AH70" i="1"/>
  <c r="AG70" i="1"/>
  <c r="AF70" i="1"/>
  <c r="AE70" i="1"/>
  <c r="AD70" i="1"/>
  <c r="AC70" i="1"/>
  <c r="AU69" i="1"/>
  <c r="AT69" i="1"/>
  <c r="AS69" i="1"/>
  <c r="AR69" i="1"/>
  <c r="AP69" i="1"/>
  <c r="AO69" i="1"/>
  <c r="AN69" i="1"/>
  <c r="AM69" i="1"/>
  <c r="AQ69" i="1" s="1"/>
  <c r="AL69" i="1"/>
  <c r="AJ69" i="1"/>
  <c r="AI69" i="1"/>
  <c r="AH69" i="1"/>
  <c r="AG69" i="1"/>
  <c r="AF69" i="1"/>
  <c r="AE69" i="1"/>
  <c r="AD69" i="1"/>
  <c r="AC69" i="1"/>
  <c r="AU68" i="1"/>
  <c r="AT68" i="1"/>
  <c r="AS68" i="1"/>
  <c r="AN68" i="1"/>
  <c r="AM68" i="1"/>
  <c r="AO68" i="1" s="1"/>
  <c r="AL68" i="1"/>
  <c r="AJ68" i="1"/>
  <c r="AI68" i="1"/>
  <c r="AH68" i="1"/>
  <c r="AG68" i="1"/>
  <c r="AF68" i="1"/>
  <c r="AE68" i="1"/>
  <c r="AD68" i="1"/>
  <c r="AC68" i="1"/>
  <c r="AU67" i="1"/>
  <c r="AT67" i="1"/>
  <c r="AS67" i="1"/>
  <c r="AR67" i="1"/>
  <c r="AP67" i="1"/>
  <c r="AO67" i="1"/>
  <c r="AN67" i="1"/>
  <c r="AM67" i="1"/>
  <c r="AQ67" i="1" s="1"/>
  <c r="AL67" i="1"/>
  <c r="AJ67" i="1"/>
  <c r="AI67" i="1"/>
  <c r="AH67" i="1"/>
  <c r="AG67" i="1"/>
  <c r="AF67" i="1"/>
  <c r="AE67" i="1"/>
  <c r="AD67" i="1"/>
  <c r="AC67" i="1"/>
  <c r="AU66" i="1"/>
  <c r="AT66" i="1"/>
  <c r="AS66" i="1"/>
  <c r="AQ66" i="1"/>
  <c r="AP66" i="1"/>
  <c r="AN66" i="1"/>
  <c r="AM66" i="1"/>
  <c r="AO66" i="1" s="1"/>
  <c r="AL66" i="1"/>
  <c r="AJ66" i="1"/>
  <c r="AI66" i="1"/>
  <c r="AH66" i="1"/>
  <c r="AG66" i="1"/>
  <c r="AF66" i="1"/>
  <c r="AE66" i="1"/>
  <c r="AD66" i="1"/>
  <c r="AC66" i="1"/>
  <c r="AU65" i="1"/>
  <c r="AT65" i="1"/>
  <c r="AS65" i="1"/>
  <c r="AR65" i="1"/>
  <c r="AP65" i="1"/>
  <c r="AO65" i="1"/>
  <c r="AN65" i="1"/>
  <c r="AM65" i="1"/>
  <c r="AQ65" i="1" s="1"/>
  <c r="AL65" i="1"/>
  <c r="AJ65" i="1"/>
  <c r="AI65" i="1"/>
  <c r="AH65" i="1"/>
  <c r="AG65" i="1"/>
  <c r="AF65" i="1"/>
  <c r="AE65" i="1"/>
  <c r="AD65" i="1"/>
  <c r="AC65" i="1"/>
  <c r="AU64" i="1"/>
  <c r="AT64" i="1"/>
  <c r="AS64" i="1"/>
  <c r="AN64" i="1"/>
  <c r="AM64" i="1"/>
  <c r="AO64" i="1" s="1"/>
  <c r="AL64" i="1"/>
  <c r="AJ64" i="1"/>
  <c r="AI64" i="1"/>
  <c r="AH64" i="1"/>
  <c r="AG64" i="1"/>
  <c r="AF64" i="1"/>
  <c r="AE64" i="1"/>
  <c r="AD64" i="1"/>
  <c r="AC64" i="1"/>
  <c r="AU63" i="1"/>
  <c r="AT63" i="1"/>
  <c r="AS63" i="1"/>
  <c r="AR63" i="1"/>
  <c r="AP63" i="1"/>
  <c r="AO63" i="1"/>
  <c r="AN63" i="1"/>
  <c r="AM63" i="1"/>
  <c r="AQ63" i="1" s="1"/>
  <c r="AL63" i="1"/>
  <c r="AJ63" i="1"/>
  <c r="AI63" i="1"/>
  <c r="AH63" i="1"/>
  <c r="AG63" i="1"/>
  <c r="AF63" i="1"/>
  <c r="AE63" i="1"/>
  <c r="AD63" i="1"/>
  <c r="AC63" i="1"/>
  <c r="AU62" i="1"/>
  <c r="AT62" i="1"/>
  <c r="AS62" i="1"/>
  <c r="AQ62" i="1"/>
  <c r="AP62" i="1"/>
  <c r="AN62" i="1"/>
  <c r="AM62" i="1"/>
  <c r="AO62" i="1" s="1"/>
  <c r="AL62" i="1"/>
  <c r="AJ62" i="1"/>
  <c r="AI62" i="1"/>
  <c r="AH62" i="1"/>
  <c r="AG62" i="1"/>
  <c r="AF62" i="1"/>
  <c r="AE62" i="1"/>
  <c r="AD62" i="1"/>
  <c r="AC62" i="1"/>
  <c r="AU61" i="1"/>
  <c r="AT61" i="1"/>
  <c r="AS61" i="1"/>
  <c r="AR61" i="1"/>
  <c r="AP61" i="1"/>
  <c r="AO61" i="1"/>
  <c r="AN61" i="1"/>
  <c r="AM61" i="1"/>
  <c r="AQ61" i="1" s="1"/>
  <c r="AL61" i="1"/>
  <c r="AJ61" i="1"/>
  <c r="AI61" i="1"/>
  <c r="AH61" i="1"/>
  <c r="AG61" i="1"/>
  <c r="AF61" i="1"/>
  <c r="AE61" i="1"/>
  <c r="AD61" i="1"/>
  <c r="AC61" i="1"/>
  <c r="AU60" i="1"/>
  <c r="AT60" i="1"/>
  <c r="AS60" i="1"/>
  <c r="AN60" i="1"/>
  <c r="AM60" i="1"/>
  <c r="AO60" i="1" s="1"/>
  <c r="AL60" i="1"/>
  <c r="AJ60" i="1"/>
  <c r="AI60" i="1"/>
  <c r="AH60" i="1"/>
  <c r="AG60" i="1"/>
  <c r="AF60" i="1"/>
  <c r="AE60" i="1"/>
  <c r="AD60" i="1"/>
  <c r="AC60" i="1"/>
  <c r="AU59" i="1"/>
  <c r="AT59" i="1"/>
  <c r="AS59" i="1"/>
  <c r="AR59" i="1"/>
  <c r="AP59" i="1"/>
  <c r="AO59" i="1"/>
  <c r="AN59" i="1"/>
  <c r="AM59" i="1"/>
  <c r="AQ59" i="1" s="1"/>
  <c r="AL59" i="1"/>
  <c r="AJ59" i="1"/>
  <c r="AI59" i="1"/>
  <c r="AH59" i="1"/>
  <c r="AG59" i="1"/>
  <c r="AF59" i="1"/>
  <c r="AE59" i="1"/>
  <c r="AD59" i="1"/>
  <c r="AC59" i="1"/>
  <c r="AU58" i="1"/>
  <c r="AT58" i="1"/>
  <c r="AS58" i="1"/>
  <c r="AQ58" i="1"/>
  <c r="AP58" i="1"/>
  <c r="AN58" i="1"/>
  <c r="AM58" i="1"/>
  <c r="AO58" i="1" s="1"/>
  <c r="AL58" i="1"/>
  <c r="AJ58" i="1"/>
  <c r="AI58" i="1"/>
  <c r="AH58" i="1"/>
  <c r="AG58" i="1"/>
  <c r="AF58" i="1"/>
  <c r="AE58" i="1"/>
  <c r="AD58" i="1"/>
  <c r="AC58" i="1"/>
  <c r="AU57" i="1"/>
  <c r="AT57" i="1"/>
  <c r="AS57" i="1"/>
  <c r="AR57" i="1"/>
  <c r="AP57" i="1"/>
  <c r="AO57" i="1"/>
  <c r="AN57" i="1"/>
  <c r="AM57" i="1"/>
  <c r="AQ57" i="1" s="1"/>
  <c r="AL57" i="1"/>
  <c r="AJ57" i="1"/>
  <c r="AI57" i="1"/>
  <c r="AH57" i="1"/>
  <c r="AG57" i="1"/>
  <c r="AF57" i="1"/>
  <c r="AE57" i="1"/>
  <c r="AD57" i="1"/>
  <c r="AC57" i="1"/>
  <c r="AU56" i="1"/>
  <c r="AT56" i="1"/>
  <c r="AS56" i="1"/>
  <c r="AN56" i="1"/>
  <c r="AM56" i="1"/>
  <c r="AO56" i="1" s="1"/>
  <c r="AL56" i="1"/>
  <c r="AJ56" i="1"/>
  <c r="AI56" i="1"/>
  <c r="AH56" i="1"/>
  <c r="AG56" i="1"/>
  <c r="AF56" i="1"/>
  <c r="AE56" i="1"/>
  <c r="AD56" i="1"/>
  <c r="AC56" i="1"/>
  <c r="AU55" i="1"/>
  <c r="AT55" i="1"/>
  <c r="AS55" i="1"/>
  <c r="AP55" i="1"/>
  <c r="AO55" i="1"/>
  <c r="AN55" i="1"/>
  <c r="AM55" i="1"/>
  <c r="AR55" i="1" s="1"/>
  <c r="AL55" i="1"/>
  <c r="AJ55" i="1"/>
  <c r="AI55" i="1"/>
  <c r="AH55" i="1"/>
  <c r="AG55" i="1"/>
  <c r="AF55" i="1"/>
  <c r="AE55" i="1"/>
  <c r="AD55" i="1"/>
  <c r="AC55" i="1"/>
  <c r="AU54" i="1"/>
  <c r="AT54" i="1"/>
  <c r="AS54" i="1"/>
  <c r="AN54" i="1"/>
  <c r="AM54" i="1"/>
  <c r="AP54" i="1" s="1"/>
  <c r="AL54" i="1"/>
  <c r="AJ54" i="1"/>
  <c r="AI54" i="1"/>
  <c r="AH54" i="1"/>
  <c r="AG54" i="1"/>
  <c r="AF54" i="1"/>
  <c r="AE54" i="1"/>
  <c r="AD54" i="1"/>
  <c r="AC54" i="1"/>
  <c r="AU53" i="1"/>
  <c r="AT53" i="1"/>
  <c r="AS53" i="1"/>
  <c r="AP53" i="1"/>
  <c r="AO53" i="1"/>
  <c r="AN53" i="1"/>
  <c r="AM53" i="1"/>
  <c r="AR53" i="1" s="1"/>
  <c r="AL53" i="1"/>
  <c r="AJ53" i="1"/>
  <c r="AI53" i="1"/>
  <c r="AH53" i="1"/>
  <c r="AG53" i="1"/>
  <c r="AF53" i="1"/>
  <c r="AE53" i="1"/>
  <c r="AD53" i="1"/>
  <c r="AC53" i="1"/>
  <c r="AU52" i="1"/>
  <c r="AT52" i="1"/>
  <c r="AS52" i="1"/>
  <c r="AN52" i="1"/>
  <c r="AM52" i="1"/>
  <c r="AP52" i="1" s="1"/>
  <c r="AL52" i="1"/>
  <c r="AJ52" i="1"/>
  <c r="AI52" i="1"/>
  <c r="AH52" i="1"/>
  <c r="AG52" i="1"/>
  <c r="AF52" i="1"/>
  <c r="AE52" i="1"/>
  <c r="AD52" i="1"/>
  <c r="AC52" i="1"/>
  <c r="AU51" i="1"/>
  <c r="AT51" i="1"/>
  <c r="AS51" i="1"/>
  <c r="AP51" i="1"/>
  <c r="AO51" i="1"/>
  <c r="AN51" i="1"/>
  <c r="AM51" i="1"/>
  <c r="AR51" i="1" s="1"/>
  <c r="AL51" i="1"/>
  <c r="AJ51" i="1"/>
  <c r="AI51" i="1"/>
  <c r="AH51" i="1"/>
  <c r="AG51" i="1"/>
  <c r="AF51" i="1"/>
  <c r="AE51" i="1"/>
  <c r="AD51" i="1"/>
  <c r="AC51" i="1"/>
  <c r="AU50" i="1"/>
  <c r="AT50" i="1"/>
  <c r="AS50" i="1"/>
  <c r="AN50" i="1"/>
  <c r="AM50" i="1"/>
  <c r="AP50" i="1" s="1"/>
  <c r="AL50" i="1"/>
  <c r="AJ50" i="1"/>
  <c r="AI50" i="1"/>
  <c r="AH50" i="1"/>
  <c r="AG50" i="1"/>
  <c r="AF50" i="1"/>
  <c r="AE50" i="1"/>
  <c r="AD50" i="1"/>
  <c r="AC50" i="1"/>
  <c r="AU49" i="1"/>
  <c r="AT49" i="1"/>
  <c r="AS49" i="1"/>
  <c r="AP49" i="1"/>
  <c r="AO49" i="1"/>
  <c r="AN49" i="1"/>
  <c r="AM49" i="1"/>
  <c r="AR49" i="1" s="1"/>
  <c r="AL49" i="1"/>
  <c r="AJ49" i="1"/>
  <c r="AI49" i="1"/>
  <c r="AH49" i="1"/>
  <c r="AG49" i="1"/>
  <c r="AF49" i="1"/>
  <c r="AE49" i="1"/>
  <c r="AD49" i="1"/>
  <c r="AC49" i="1"/>
  <c r="AU48" i="1"/>
  <c r="AT48" i="1"/>
  <c r="AS48" i="1"/>
  <c r="AN48" i="1"/>
  <c r="AM48" i="1"/>
  <c r="AP48" i="1" s="1"/>
  <c r="AL48" i="1"/>
  <c r="AJ48" i="1"/>
  <c r="AI48" i="1"/>
  <c r="AH48" i="1"/>
  <c r="AG48" i="1"/>
  <c r="AF48" i="1"/>
  <c r="AE48" i="1"/>
  <c r="AD48" i="1"/>
  <c r="AC48" i="1"/>
  <c r="AU47" i="1"/>
  <c r="AT47" i="1"/>
  <c r="AS47" i="1"/>
  <c r="AP47" i="1"/>
  <c r="AO47" i="1"/>
  <c r="AN47" i="1"/>
  <c r="AM47" i="1"/>
  <c r="AR47" i="1" s="1"/>
  <c r="AL47" i="1"/>
  <c r="AJ47" i="1"/>
  <c r="AI47" i="1"/>
  <c r="AH47" i="1"/>
  <c r="AG47" i="1"/>
  <c r="AF47" i="1"/>
  <c r="AE47" i="1"/>
  <c r="AD47" i="1"/>
  <c r="AC47" i="1"/>
  <c r="AU46" i="1"/>
  <c r="AT46" i="1"/>
  <c r="AS46" i="1"/>
  <c r="AN46" i="1"/>
  <c r="AM46" i="1"/>
  <c r="AP46" i="1" s="1"/>
  <c r="AL46" i="1"/>
  <c r="AJ46" i="1"/>
  <c r="AI46" i="1"/>
  <c r="AH46" i="1"/>
  <c r="AG46" i="1"/>
  <c r="AF46" i="1"/>
  <c r="AE46" i="1"/>
  <c r="AD46" i="1"/>
  <c r="AC46" i="1"/>
  <c r="AU45" i="1"/>
  <c r="AT45" i="1"/>
  <c r="AS45" i="1"/>
  <c r="AP45" i="1"/>
  <c r="AO45" i="1"/>
  <c r="AN45" i="1"/>
  <c r="AM45" i="1"/>
  <c r="AR45" i="1" s="1"/>
  <c r="AL45" i="1"/>
  <c r="AJ45" i="1"/>
  <c r="AI45" i="1"/>
  <c r="AH45" i="1"/>
  <c r="AG45" i="1"/>
  <c r="AF45" i="1"/>
  <c r="AE45" i="1"/>
  <c r="AD45" i="1"/>
  <c r="AC45" i="1"/>
  <c r="AU44" i="1"/>
  <c r="AT44" i="1"/>
  <c r="AS44" i="1"/>
  <c r="AN44" i="1"/>
  <c r="AM44" i="1"/>
  <c r="AP44" i="1" s="1"/>
  <c r="AL44" i="1"/>
  <c r="AJ44" i="1"/>
  <c r="AI44" i="1"/>
  <c r="AH44" i="1"/>
  <c r="AG44" i="1"/>
  <c r="AF44" i="1"/>
  <c r="AE44" i="1"/>
  <c r="AD44" i="1"/>
  <c r="AC44" i="1"/>
  <c r="AU43" i="1"/>
  <c r="AT43" i="1"/>
  <c r="AS43" i="1"/>
  <c r="AP43" i="1"/>
  <c r="AO43" i="1"/>
  <c r="AN43" i="1"/>
  <c r="AM43" i="1"/>
  <c r="AR43" i="1" s="1"/>
  <c r="AL43" i="1"/>
  <c r="AJ43" i="1"/>
  <c r="AI43" i="1"/>
  <c r="AH43" i="1"/>
  <c r="AG43" i="1"/>
  <c r="AF43" i="1"/>
  <c r="AE43" i="1"/>
  <c r="AD43" i="1"/>
  <c r="AC43" i="1"/>
  <c r="AU42" i="1"/>
  <c r="AT42" i="1"/>
  <c r="AS42" i="1"/>
  <c r="AN42" i="1"/>
  <c r="AM42" i="1"/>
  <c r="AP42" i="1" s="1"/>
  <c r="AL42" i="1"/>
  <c r="AJ42" i="1"/>
  <c r="AI42" i="1"/>
  <c r="AH42" i="1"/>
  <c r="AG42" i="1"/>
  <c r="AF42" i="1"/>
  <c r="AE42" i="1"/>
  <c r="AD42" i="1"/>
  <c r="AC42" i="1"/>
  <c r="AU41" i="1"/>
  <c r="AT41" i="1"/>
  <c r="AS41" i="1"/>
  <c r="AP41" i="1"/>
  <c r="AO41" i="1"/>
  <c r="AN41" i="1"/>
  <c r="AM41" i="1"/>
  <c r="AR41" i="1" s="1"/>
  <c r="AL41" i="1"/>
  <c r="AJ41" i="1"/>
  <c r="AI41" i="1"/>
  <c r="AH41" i="1"/>
  <c r="AG41" i="1"/>
  <c r="AF41" i="1"/>
  <c r="AE41" i="1"/>
  <c r="AD41" i="1"/>
  <c r="AC41" i="1"/>
  <c r="AU40" i="1"/>
  <c r="AT40" i="1"/>
  <c r="AS40" i="1"/>
  <c r="AN40" i="1"/>
  <c r="AM40" i="1"/>
  <c r="AP40" i="1" s="1"/>
  <c r="AL40" i="1"/>
  <c r="AJ40" i="1"/>
  <c r="AI40" i="1"/>
  <c r="AH40" i="1"/>
  <c r="AG40" i="1"/>
  <c r="AF40" i="1"/>
  <c r="AE40" i="1"/>
  <c r="AD40" i="1"/>
  <c r="AC40" i="1"/>
  <c r="AU39" i="1"/>
  <c r="AT39" i="1"/>
  <c r="AS39" i="1"/>
  <c r="AP39" i="1"/>
  <c r="AO39" i="1"/>
  <c r="AN39" i="1"/>
  <c r="AM39" i="1"/>
  <c r="AR39" i="1" s="1"/>
  <c r="AL39" i="1"/>
  <c r="AJ39" i="1"/>
  <c r="AI39" i="1"/>
  <c r="AH39" i="1"/>
  <c r="AG39" i="1"/>
  <c r="AF39" i="1"/>
  <c r="AE39" i="1"/>
  <c r="AD39" i="1"/>
  <c r="AC39" i="1"/>
  <c r="AU38" i="1"/>
  <c r="AT38" i="1"/>
  <c r="AS38" i="1"/>
  <c r="AN38" i="1"/>
  <c r="AM38" i="1"/>
  <c r="AP38" i="1" s="1"/>
  <c r="AL38" i="1"/>
  <c r="AJ38" i="1"/>
  <c r="AI38" i="1"/>
  <c r="AH38" i="1"/>
  <c r="AG38" i="1"/>
  <c r="AF38" i="1"/>
  <c r="AE38" i="1"/>
  <c r="AD38" i="1"/>
  <c r="AC38" i="1"/>
  <c r="AU37" i="1"/>
  <c r="AT37" i="1"/>
  <c r="AS37" i="1"/>
  <c r="AP37" i="1"/>
  <c r="AO37" i="1"/>
  <c r="AN37" i="1"/>
  <c r="AM37" i="1"/>
  <c r="AR37" i="1" s="1"/>
  <c r="AL37" i="1"/>
  <c r="AJ37" i="1"/>
  <c r="AI37" i="1"/>
  <c r="AH37" i="1"/>
  <c r="AG37" i="1"/>
  <c r="AF37" i="1"/>
  <c r="AE37" i="1"/>
  <c r="AD37" i="1"/>
  <c r="AC37" i="1"/>
  <c r="AU36" i="1"/>
  <c r="AT36" i="1"/>
  <c r="AS36" i="1"/>
  <c r="AN36" i="1"/>
  <c r="AM36" i="1"/>
  <c r="AP36" i="1" s="1"/>
  <c r="AL36" i="1"/>
  <c r="AJ36" i="1"/>
  <c r="AI36" i="1"/>
  <c r="AH36" i="1"/>
  <c r="AG36" i="1"/>
  <c r="AF36" i="1"/>
  <c r="AE36" i="1"/>
  <c r="AD36" i="1"/>
  <c r="AC36" i="1"/>
  <c r="AU35" i="1"/>
  <c r="AT35" i="1"/>
  <c r="AS35" i="1"/>
  <c r="AP35" i="1"/>
  <c r="AO35" i="1"/>
  <c r="AN35" i="1"/>
  <c r="AM35" i="1"/>
  <c r="AR35" i="1" s="1"/>
  <c r="AL35" i="1"/>
  <c r="AJ35" i="1"/>
  <c r="AI35" i="1"/>
  <c r="AH35" i="1"/>
  <c r="AG35" i="1"/>
  <c r="AF35" i="1"/>
  <c r="AE35" i="1"/>
  <c r="AD35" i="1"/>
  <c r="AC35" i="1"/>
  <c r="AU34" i="1"/>
  <c r="AT34" i="1"/>
  <c r="AS34" i="1"/>
  <c r="AN34" i="1"/>
  <c r="AM34" i="1"/>
  <c r="AP34" i="1" s="1"/>
  <c r="AL34" i="1"/>
  <c r="AJ34" i="1"/>
  <c r="AI34" i="1"/>
  <c r="AH34" i="1"/>
  <c r="AG34" i="1"/>
  <c r="AF34" i="1"/>
  <c r="AE34" i="1"/>
  <c r="AD34" i="1"/>
  <c r="AC34" i="1"/>
  <c r="AU33" i="1"/>
  <c r="AT33" i="1"/>
  <c r="AS33" i="1"/>
  <c r="AP33" i="1"/>
  <c r="AO33" i="1"/>
  <c r="AN33" i="1"/>
  <c r="AM33" i="1"/>
  <c r="AR33" i="1" s="1"/>
  <c r="AL33" i="1"/>
  <c r="AJ33" i="1"/>
  <c r="AI33" i="1"/>
  <c r="AH33" i="1"/>
  <c r="AG33" i="1"/>
  <c r="AF33" i="1"/>
  <c r="AE33" i="1"/>
  <c r="AD33" i="1"/>
  <c r="AC33" i="1"/>
  <c r="AU32" i="1"/>
  <c r="AT32" i="1"/>
  <c r="AS32" i="1"/>
  <c r="AN32" i="1"/>
  <c r="AM32" i="1"/>
  <c r="AP32" i="1" s="1"/>
  <c r="AL32" i="1"/>
  <c r="AJ32" i="1"/>
  <c r="AI32" i="1"/>
  <c r="AH32" i="1"/>
  <c r="AG32" i="1"/>
  <c r="AF32" i="1"/>
  <c r="AE32" i="1"/>
  <c r="AD32" i="1"/>
  <c r="AC32" i="1"/>
  <c r="AU31" i="1"/>
  <c r="AT31" i="1"/>
  <c r="AS31" i="1"/>
  <c r="AP31" i="1"/>
  <c r="AO31" i="1"/>
  <c r="AN31" i="1"/>
  <c r="AM31" i="1"/>
  <c r="AR31" i="1" s="1"/>
  <c r="AL31" i="1"/>
  <c r="AJ31" i="1"/>
  <c r="AI31" i="1"/>
  <c r="AH31" i="1"/>
  <c r="AG31" i="1"/>
  <c r="AF31" i="1"/>
  <c r="AE31" i="1"/>
  <c r="AD31" i="1"/>
  <c r="AC31" i="1"/>
  <c r="AU30" i="1"/>
  <c r="AT30" i="1"/>
  <c r="AS30" i="1"/>
  <c r="AN30" i="1"/>
  <c r="AM30" i="1"/>
  <c r="AP30" i="1" s="1"/>
  <c r="AL30" i="1"/>
  <c r="AJ30" i="1"/>
  <c r="AI30" i="1"/>
  <c r="AH30" i="1"/>
  <c r="AG30" i="1"/>
  <c r="AF30" i="1"/>
  <c r="AE30" i="1"/>
  <c r="AD30" i="1"/>
  <c r="AC30" i="1"/>
  <c r="AU29" i="1"/>
  <c r="AT29" i="1"/>
  <c r="AS29" i="1"/>
  <c r="AP29" i="1"/>
  <c r="AO29" i="1"/>
  <c r="AN29" i="1"/>
  <c r="AM29" i="1"/>
  <c r="AR29" i="1" s="1"/>
  <c r="AL29" i="1"/>
  <c r="AJ29" i="1"/>
  <c r="AI29" i="1"/>
  <c r="AH29" i="1"/>
  <c r="AG29" i="1"/>
  <c r="AF29" i="1"/>
  <c r="AE29" i="1"/>
  <c r="AD29" i="1"/>
  <c r="AC29" i="1"/>
  <c r="AU28" i="1"/>
  <c r="AT28" i="1"/>
  <c r="AS28" i="1"/>
  <c r="AN28" i="1"/>
  <c r="AM28" i="1"/>
  <c r="AP28" i="1" s="1"/>
  <c r="AL28" i="1"/>
  <c r="AJ28" i="1"/>
  <c r="AI28" i="1"/>
  <c r="AH28" i="1"/>
  <c r="AG28" i="1"/>
  <c r="AF28" i="1"/>
  <c r="AE28" i="1"/>
  <c r="AD28" i="1"/>
  <c r="AC28" i="1"/>
  <c r="AU27" i="1"/>
  <c r="AT27" i="1"/>
  <c r="AS27" i="1"/>
  <c r="AP27" i="1"/>
  <c r="AO27" i="1"/>
  <c r="AN27" i="1"/>
  <c r="AM27" i="1"/>
  <c r="AR27" i="1" s="1"/>
  <c r="AL27" i="1"/>
  <c r="AJ27" i="1"/>
  <c r="AI27" i="1"/>
  <c r="AH27" i="1"/>
  <c r="AG27" i="1"/>
  <c r="AF27" i="1"/>
  <c r="AE27" i="1"/>
  <c r="AD27" i="1"/>
  <c r="AC27" i="1"/>
  <c r="AU26" i="1"/>
  <c r="AT26" i="1"/>
  <c r="AS26" i="1"/>
  <c r="AN26" i="1"/>
  <c r="AM26" i="1"/>
  <c r="AP26" i="1" s="1"/>
  <c r="AL26" i="1"/>
  <c r="AJ26" i="1"/>
  <c r="AI26" i="1"/>
  <c r="AH26" i="1"/>
  <c r="AG26" i="1"/>
  <c r="AF26" i="1"/>
  <c r="AE26" i="1"/>
  <c r="AD26" i="1"/>
  <c r="AC26" i="1"/>
  <c r="AU25" i="1"/>
  <c r="AT25" i="1"/>
  <c r="AS25" i="1"/>
  <c r="AP25" i="1"/>
  <c r="AO25" i="1"/>
  <c r="AN25" i="1"/>
  <c r="AM25" i="1"/>
  <c r="AR25" i="1" s="1"/>
  <c r="AL25" i="1"/>
  <c r="AJ25" i="1"/>
  <c r="AI25" i="1"/>
  <c r="AH25" i="1"/>
  <c r="AG25" i="1"/>
  <c r="AF25" i="1"/>
  <c r="AE25" i="1"/>
  <c r="AD25" i="1"/>
  <c r="AC25" i="1"/>
  <c r="AU24" i="1"/>
  <c r="AT24" i="1"/>
  <c r="AS24" i="1"/>
  <c r="AN24" i="1"/>
  <c r="AM24" i="1"/>
  <c r="AP24" i="1" s="1"/>
  <c r="AL24" i="1"/>
  <c r="AJ24" i="1"/>
  <c r="AI24" i="1"/>
  <c r="AH24" i="1"/>
  <c r="AG24" i="1"/>
  <c r="AF24" i="1"/>
  <c r="AE24" i="1"/>
  <c r="AD24" i="1"/>
  <c r="AC24" i="1"/>
  <c r="AU23" i="1"/>
  <c r="AT23" i="1"/>
  <c r="AS23" i="1"/>
  <c r="AP23" i="1"/>
  <c r="AO23" i="1"/>
  <c r="AN23" i="1"/>
  <c r="AM23" i="1"/>
  <c r="AR23" i="1" s="1"/>
  <c r="AL23" i="1"/>
  <c r="AJ23" i="1"/>
  <c r="AI23" i="1"/>
  <c r="AH23" i="1"/>
  <c r="AG23" i="1"/>
  <c r="AF23" i="1"/>
  <c r="AE23" i="1"/>
  <c r="AD23" i="1"/>
  <c r="AC23" i="1"/>
  <c r="AU22" i="1"/>
  <c r="AT22" i="1"/>
  <c r="AS22" i="1"/>
  <c r="AN22" i="1"/>
  <c r="AM22" i="1"/>
  <c r="AP22" i="1" s="1"/>
  <c r="AL22" i="1"/>
  <c r="AJ22" i="1"/>
  <c r="AI22" i="1"/>
  <c r="AH22" i="1"/>
  <c r="AG22" i="1"/>
  <c r="AF22" i="1"/>
  <c r="AE22" i="1"/>
  <c r="AD22" i="1"/>
  <c r="AC22" i="1"/>
  <c r="AU21" i="1"/>
  <c r="AT21" i="1"/>
  <c r="AS21" i="1"/>
  <c r="AP21" i="1"/>
  <c r="AO21" i="1"/>
  <c r="AN21" i="1"/>
  <c r="AM21" i="1"/>
  <c r="AR21" i="1" s="1"/>
  <c r="AL21" i="1"/>
  <c r="AJ21" i="1"/>
  <c r="AI21" i="1"/>
  <c r="AH21" i="1"/>
  <c r="AG21" i="1"/>
  <c r="AF21" i="1"/>
  <c r="AE21" i="1"/>
  <c r="AD21" i="1"/>
  <c r="AC21" i="1"/>
  <c r="AU20" i="1"/>
  <c r="AT20" i="1"/>
  <c r="AS20" i="1"/>
  <c r="AN20" i="1"/>
  <c r="AM20" i="1"/>
  <c r="AP20" i="1" s="1"/>
  <c r="AL20" i="1"/>
  <c r="AJ20" i="1"/>
  <c r="AI20" i="1"/>
  <c r="AH20" i="1"/>
  <c r="AG20" i="1"/>
  <c r="AF20" i="1"/>
  <c r="AE20" i="1"/>
  <c r="AD20" i="1"/>
  <c r="AC20" i="1"/>
  <c r="AU19" i="1"/>
  <c r="AT19" i="1"/>
  <c r="AS19" i="1"/>
  <c r="AP19" i="1"/>
  <c r="AO19" i="1"/>
  <c r="AN19" i="1"/>
  <c r="AM19" i="1"/>
  <c r="AR19" i="1" s="1"/>
  <c r="AL19" i="1"/>
  <c r="AJ19" i="1"/>
  <c r="AI19" i="1"/>
  <c r="AH19" i="1"/>
  <c r="AG19" i="1"/>
  <c r="AF19" i="1"/>
  <c r="AE19" i="1"/>
  <c r="AD19" i="1"/>
  <c r="AC19" i="1"/>
  <c r="AU18" i="1"/>
  <c r="AT18" i="1"/>
  <c r="AS18" i="1"/>
  <c r="AN18" i="1"/>
  <c r="AM18" i="1"/>
  <c r="AP18" i="1" s="1"/>
  <c r="AL18" i="1"/>
  <c r="AJ18" i="1"/>
  <c r="AI18" i="1"/>
  <c r="AH18" i="1"/>
  <c r="AG18" i="1"/>
  <c r="AF18" i="1"/>
  <c r="AE18" i="1"/>
  <c r="AD18" i="1"/>
  <c r="AC18" i="1"/>
  <c r="AU17" i="1"/>
  <c r="AT17" i="1"/>
  <c r="AS17" i="1"/>
  <c r="AP17" i="1"/>
  <c r="AO17" i="1"/>
  <c r="AN17" i="1"/>
  <c r="AM17" i="1"/>
  <c r="AR17" i="1" s="1"/>
  <c r="AL17" i="1"/>
  <c r="AJ17" i="1"/>
  <c r="AI17" i="1"/>
  <c r="AH17" i="1"/>
  <c r="AG17" i="1"/>
  <c r="AF17" i="1"/>
  <c r="AE17" i="1"/>
  <c r="AD17" i="1"/>
  <c r="AC17" i="1"/>
  <c r="AU16" i="1"/>
  <c r="AT16" i="1"/>
  <c r="AS16" i="1"/>
  <c r="AN16" i="1"/>
  <c r="AM16" i="1"/>
  <c r="AP16" i="1" s="1"/>
  <c r="AL16" i="1"/>
  <c r="AJ16" i="1"/>
  <c r="AI16" i="1"/>
  <c r="AH16" i="1"/>
  <c r="AG16" i="1"/>
  <c r="AF16" i="1"/>
  <c r="AE16" i="1"/>
  <c r="AD16" i="1"/>
  <c r="AC16" i="1"/>
  <c r="AU15" i="1"/>
  <c r="AT15" i="1"/>
  <c r="AS15" i="1"/>
  <c r="AP15" i="1"/>
  <c r="AO15" i="1"/>
  <c r="AN15" i="1"/>
  <c r="AM15" i="1"/>
  <c r="AR15" i="1" s="1"/>
  <c r="AL15" i="1"/>
  <c r="AJ15" i="1"/>
  <c r="AI15" i="1"/>
  <c r="AH15" i="1"/>
  <c r="AG15" i="1"/>
  <c r="AF15" i="1"/>
  <c r="AE15" i="1"/>
  <c r="AD15" i="1"/>
  <c r="AC15" i="1"/>
  <c r="AU14" i="1"/>
  <c r="AT14" i="1"/>
  <c r="AS14" i="1"/>
  <c r="AN14" i="1"/>
  <c r="AM14" i="1"/>
  <c r="AP14" i="1" s="1"/>
  <c r="AL14" i="1"/>
  <c r="AJ14" i="1"/>
  <c r="AI14" i="1"/>
  <c r="AH14" i="1"/>
  <c r="AG14" i="1"/>
  <c r="AF14" i="1"/>
  <c r="AE14" i="1"/>
  <c r="AD14" i="1"/>
  <c r="AC14" i="1"/>
  <c r="AU13" i="1"/>
  <c r="AT13" i="1"/>
  <c r="AS13" i="1"/>
  <c r="AP13" i="1"/>
  <c r="AO13" i="1"/>
  <c r="AN13" i="1"/>
  <c r="AM13" i="1"/>
  <c r="AR13" i="1" s="1"/>
  <c r="AL13" i="1"/>
  <c r="AJ13" i="1"/>
  <c r="AI13" i="1"/>
  <c r="AH13" i="1"/>
  <c r="AG13" i="1"/>
  <c r="AF13" i="1"/>
  <c r="AE13" i="1"/>
  <c r="AD13" i="1"/>
  <c r="AC13" i="1"/>
  <c r="AU12" i="1"/>
  <c r="AT12" i="1"/>
  <c r="AS12" i="1"/>
  <c r="AN12" i="1"/>
  <c r="AM12" i="1"/>
  <c r="AP12" i="1" s="1"/>
  <c r="AL12" i="1"/>
  <c r="AJ12" i="1"/>
  <c r="AI12" i="1"/>
  <c r="AH12" i="1"/>
  <c r="AG12" i="1"/>
  <c r="AF12" i="1"/>
  <c r="AE12" i="1"/>
  <c r="AD12" i="1"/>
  <c r="AC12" i="1"/>
  <c r="AU11" i="1"/>
  <c r="AT11" i="1"/>
  <c r="AS11" i="1"/>
  <c r="AP11" i="1"/>
  <c r="AO11" i="1"/>
  <c r="AN11" i="1"/>
  <c r="AM11" i="1"/>
  <c r="AR11" i="1" s="1"/>
  <c r="AL11" i="1"/>
  <c r="AJ11" i="1"/>
  <c r="AI11" i="1"/>
  <c r="AH11" i="1"/>
  <c r="AG11" i="1"/>
  <c r="AF11" i="1"/>
  <c r="AE11" i="1"/>
  <c r="AD11" i="1"/>
  <c r="AC11" i="1"/>
  <c r="AU10" i="1"/>
  <c r="AT10" i="1"/>
  <c r="AS10" i="1"/>
  <c r="AN10" i="1"/>
  <c r="AM10" i="1"/>
  <c r="AP10" i="1" s="1"/>
  <c r="AL10" i="1"/>
  <c r="AJ10" i="1"/>
  <c r="AI10" i="1"/>
  <c r="AH10" i="1"/>
  <c r="AG10" i="1"/>
  <c r="AF10" i="1"/>
  <c r="AE10" i="1"/>
  <c r="AD10" i="1"/>
  <c r="AC10" i="1"/>
  <c r="AU9" i="1"/>
  <c r="AT9" i="1"/>
  <c r="AS9" i="1"/>
  <c r="AP9" i="1"/>
  <c r="AO9" i="1"/>
  <c r="AN9" i="1"/>
  <c r="AM9" i="1"/>
  <c r="AR9" i="1" s="1"/>
  <c r="AL9" i="1"/>
  <c r="AJ9" i="1"/>
  <c r="AI9" i="1"/>
  <c r="AH9" i="1"/>
  <c r="AG9" i="1"/>
  <c r="AF9" i="1"/>
  <c r="AE9" i="1"/>
  <c r="AD9" i="1"/>
  <c r="AC9" i="1"/>
  <c r="AU8" i="1"/>
  <c r="AT8" i="1"/>
  <c r="AS8" i="1"/>
  <c r="AN8" i="1"/>
  <c r="AM8" i="1"/>
  <c r="AP8" i="1" s="1"/>
  <c r="AL8" i="1"/>
  <c r="AJ8" i="1"/>
  <c r="AI8" i="1"/>
  <c r="AH8" i="1"/>
  <c r="AG8" i="1"/>
  <c r="AF8" i="1"/>
  <c r="AE8" i="1"/>
  <c r="AD8" i="1"/>
  <c r="AC8" i="1"/>
  <c r="AU7" i="1"/>
  <c r="AT7" i="1"/>
  <c r="AS7" i="1"/>
  <c r="AP7" i="1"/>
  <c r="AO7" i="1"/>
  <c r="AN7" i="1"/>
  <c r="AM7" i="1"/>
  <c r="AR7" i="1" s="1"/>
  <c r="AL7" i="1"/>
  <c r="AJ7" i="1"/>
  <c r="AI7" i="1"/>
  <c r="AH7" i="1"/>
  <c r="AG7" i="1"/>
  <c r="AF7" i="1"/>
  <c r="AE7" i="1"/>
  <c r="AD7" i="1"/>
  <c r="AC7" i="1"/>
  <c r="AU6" i="1"/>
  <c r="AT6" i="1"/>
  <c r="AS6" i="1"/>
  <c r="AN6" i="1"/>
  <c r="AM6" i="1"/>
  <c r="AP6" i="1" s="1"/>
  <c r="AL6" i="1"/>
  <c r="AJ6" i="1"/>
  <c r="AI6" i="1"/>
  <c r="AH6" i="1"/>
  <c r="AG6" i="1"/>
  <c r="AF6" i="1"/>
  <c r="AE6" i="1"/>
  <c r="AD6" i="1"/>
  <c r="AC6" i="1"/>
  <c r="AU5" i="1"/>
  <c r="AT5" i="1"/>
  <c r="AS5" i="1"/>
  <c r="AP5" i="1"/>
  <c r="AO5" i="1"/>
  <c r="AN5" i="1"/>
  <c r="AM5" i="1"/>
  <c r="AR5" i="1" s="1"/>
  <c r="AL5" i="1"/>
  <c r="AJ5" i="1"/>
  <c r="AI5" i="1"/>
  <c r="AH5" i="1"/>
  <c r="AG5" i="1"/>
  <c r="AF5" i="1"/>
  <c r="AE5" i="1"/>
  <c r="AD5" i="1"/>
  <c r="AC5" i="1"/>
  <c r="AU4" i="1"/>
  <c r="AT4" i="1"/>
  <c r="AS4" i="1"/>
  <c r="AN4" i="1"/>
  <c r="AM4" i="1"/>
  <c r="AP4" i="1" s="1"/>
  <c r="AL4" i="1"/>
  <c r="AJ4" i="1"/>
  <c r="AI4" i="1"/>
  <c r="AH4" i="1"/>
  <c r="AG4" i="1"/>
  <c r="AF4" i="1"/>
  <c r="AE4" i="1"/>
  <c r="AD4" i="1"/>
  <c r="AC4" i="1"/>
  <c r="AU3" i="1"/>
  <c r="AT3" i="1"/>
  <c r="AS3" i="1"/>
  <c r="AP3" i="1"/>
  <c r="AO3" i="1"/>
  <c r="AN3" i="1"/>
  <c r="AM3" i="1"/>
  <c r="AR3" i="1" s="1"/>
  <c r="AL3" i="1"/>
  <c r="AJ3" i="1"/>
  <c r="AI3" i="1"/>
  <c r="AH3" i="1"/>
  <c r="AG3" i="1"/>
  <c r="AF3" i="1"/>
  <c r="AE3" i="1"/>
  <c r="AD3" i="1"/>
  <c r="AC3" i="1"/>
  <c r="AQ6" i="1" l="1"/>
  <c r="AQ8" i="1"/>
  <c r="AQ10" i="1"/>
  <c r="AQ20" i="1"/>
  <c r="AQ26" i="1"/>
  <c r="AQ28" i="1"/>
  <c r="AQ32" i="1"/>
  <c r="AQ42" i="1"/>
  <c r="AQ46" i="1"/>
  <c r="AR124" i="1"/>
  <c r="AR128" i="1"/>
  <c r="AR132" i="1"/>
  <c r="AR136" i="1"/>
  <c r="AQ4" i="1"/>
  <c r="AQ18" i="1"/>
  <c r="AQ44" i="1"/>
  <c r="AQ48" i="1"/>
  <c r="AQ50" i="1"/>
  <c r="AQ54" i="1"/>
  <c r="AR56" i="1"/>
  <c r="AR68" i="1"/>
  <c r="AR72" i="1"/>
  <c r="AR104" i="1"/>
  <c r="AR112" i="1"/>
  <c r="AR116" i="1"/>
  <c r="AR4" i="1"/>
  <c r="AR8" i="1"/>
  <c r="AR22" i="1"/>
  <c r="AR24" i="1"/>
  <c r="AR26" i="1"/>
  <c r="AR28" i="1"/>
  <c r="AR30" i="1"/>
  <c r="AR32" i="1"/>
  <c r="AR34" i="1"/>
  <c r="AR36" i="1"/>
  <c r="AR38" i="1"/>
  <c r="AR40" i="1"/>
  <c r="AR42" i="1"/>
  <c r="AR44" i="1"/>
  <c r="AR46" i="1"/>
  <c r="AR48" i="1"/>
  <c r="AR50" i="1"/>
  <c r="AR52" i="1"/>
  <c r="AR54" i="1"/>
  <c r="AQ24" i="1"/>
  <c r="AQ34" i="1"/>
  <c r="AQ52" i="1"/>
  <c r="AR80" i="1"/>
  <c r="AR88" i="1"/>
  <c r="AR120" i="1"/>
  <c r="AR6" i="1"/>
  <c r="AR10" i="1"/>
  <c r="AR12" i="1"/>
  <c r="AR14" i="1"/>
  <c r="AR16" i="1"/>
  <c r="AR18" i="1"/>
  <c r="AQ3" i="1"/>
  <c r="AO4" i="1"/>
  <c r="AO8" i="1"/>
  <c r="AQ13" i="1"/>
  <c r="AO14" i="1"/>
  <c r="AQ15" i="1"/>
  <c r="AO16" i="1"/>
  <c r="AQ17" i="1"/>
  <c r="AO18" i="1"/>
  <c r="AQ19" i="1"/>
  <c r="AO20" i="1"/>
  <c r="AQ21" i="1"/>
  <c r="AO22" i="1"/>
  <c r="AQ23" i="1"/>
  <c r="AO24" i="1"/>
  <c r="AQ25" i="1"/>
  <c r="AO26" i="1"/>
  <c r="AQ27" i="1"/>
  <c r="AO28" i="1"/>
  <c r="AQ29" i="1"/>
  <c r="AO30" i="1"/>
  <c r="AQ31" i="1"/>
  <c r="AO32" i="1"/>
  <c r="AQ33" i="1"/>
  <c r="AO34" i="1"/>
  <c r="AQ35" i="1"/>
  <c r="AO36" i="1"/>
  <c r="AQ37" i="1"/>
  <c r="AO38" i="1"/>
  <c r="AQ39" i="1"/>
  <c r="AO40" i="1"/>
  <c r="AQ41" i="1"/>
  <c r="AO42" i="1"/>
  <c r="AQ43" i="1"/>
  <c r="AO44" i="1"/>
  <c r="AQ45" i="1"/>
  <c r="AO46" i="1"/>
  <c r="AQ47" i="1"/>
  <c r="AO48" i="1"/>
  <c r="AQ49" i="1"/>
  <c r="AO50" i="1"/>
  <c r="AQ51" i="1"/>
  <c r="AO52" i="1"/>
  <c r="AQ53" i="1"/>
  <c r="AO54" i="1"/>
  <c r="AQ55" i="1"/>
  <c r="AP56" i="1"/>
  <c r="AR58" i="1"/>
  <c r="AP60" i="1"/>
  <c r="AR62" i="1"/>
  <c r="AP64" i="1"/>
  <c r="AR66" i="1"/>
  <c r="AP68" i="1"/>
  <c r="AR70" i="1"/>
  <c r="AP72" i="1"/>
  <c r="AR74" i="1"/>
  <c r="AP76" i="1"/>
  <c r="AR78" i="1"/>
  <c r="AP80" i="1"/>
  <c r="AR82" i="1"/>
  <c r="AP84" i="1"/>
  <c r="AR86" i="1"/>
  <c r="AP88" i="1"/>
  <c r="AR90" i="1"/>
  <c r="AP92" i="1"/>
  <c r="AR94" i="1"/>
  <c r="AP96" i="1"/>
  <c r="AR98" i="1"/>
  <c r="AP100" i="1"/>
  <c r="AR102" i="1"/>
  <c r="AP104" i="1"/>
  <c r="AR106" i="1"/>
  <c r="AP108" i="1"/>
  <c r="AR110" i="1"/>
  <c r="AP112" i="1"/>
  <c r="AR114" i="1"/>
  <c r="AP116" i="1"/>
  <c r="AR118" i="1"/>
  <c r="AP120" i="1"/>
  <c r="AR122" i="1"/>
  <c r="AP124" i="1"/>
  <c r="AR126" i="1"/>
  <c r="AP128" i="1"/>
  <c r="AR130" i="1"/>
  <c r="AP132" i="1"/>
  <c r="AR134" i="1"/>
  <c r="AP136" i="1"/>
  <c r="AR138" i="1"/>
  <c r="AQ12" i="1"/>
  <c r="AQ14" i="1"/>
  <c r="AQ16" i="1"/>
  <c r="AQ22" i="1"/>
  <c r="AQ30" i="1"/>
  <c r="AQ36" i="1"/>
  <c r="AQ38" i="1"/>
  <c r="AQ40" i="1"/>
  <c r="AR60" i="1"/>
  <c r="AR64" i="1"/>
  <c r="AR76" i="1"/>
  <c r="AR84" i="1"/>
  <c r="AR92" i="1"/>
  <c r="AR96" i="1"/>
  <c r="AR100" i="1"/>
  <c r="AR108" i="1"/>
  <c r="AR20" i="1"/>
  <c r="AQ5" i="1"/>
  <c r="AO6" i="1"/>
  <c r="AQ7" i="1"/>
  <c r="AQ9" i="1"/>
  <c r="AO10" i="1"/>
  <c r="AQ11" i="1"/>
  <c r="AO12" i="1"/>
  <c r="AQ56" i="1"/>
  <c r="AQ60" i="1"/>
  <c r="AQ64" i="1"/>
  <c r="AQ68" i="1"/>
  <c r="AQ72" i="1"/>
  <c r="AQ76" i="1"/>
  <c r="AQ80" i="1"/>
  <c r="AQ84" i="1"/>
  <c r="AQ88" i="1"/>
  <c r="AQ92" i="1"/>
  <c r="AQ96" i="1"/>
  <c r="AQ100" i="1"/>
  <c r="AQ104" i="1"/>
  <c r="AQ108" i="1"/>
  <c r="AQ112" i="1"/>
  <c r="AQ116" i="1"/>
  <c r="AQ120" i="1"/>
  <c r="AQ124" i="1"/>
  <c r="AQ128" i="1"/>
  <c r="AQ132" i="1"/>
  <c r="AQ136" i="1"/>
  <c r="AP330" i="1"/>
  <c r="AP332" i="1"/>
  <c r="AP334" i="1"/>
  <c r="AP336" i="1"/>
  <c r="AP338" i="1"/>
  <c r="AP340" i="1"/>
  <c r="AP342" i="1"/>
  <c r="AP358" i="1"/>
  <c r="AP360" i="1"/>
  <c r="AP362" i="1"/>
  <c r="AP364" i="1"/>
  <c r="AR717" i="1"/>
  <c r="AR721" i="1"/>
  <c r="AR725" i="1"/>
  <c r="AR729" i="1"/>
  <c r="AR733" i="1"/>
  <c r="AQ140" i="1"/>
  <c r="AQ142" i="1"/>
  <c r="AQ144" i="1"/>
  <c r="AQ146" i="1"/>
  <c r="AQ148" i="1"/>
  <c r="AQ150" i="1"/>
  <c r="AQ152" i="1"/>
  <c r="AQ154" i="1"/>
  <c r="AQ156" i="1"/>
  <c r="AQ158" i="1"/>
  <c r="AQ160" i="1"/>
  <c r="AQ162" i="1"/>
  <c r="AQ164" i="1"/>
  <c r="AQ166" i="1"/>
  <c r="AQ168" i="1"/>
  <c r="AQ170" i="1"/>
  <c r="AQ172" i="1"/>
  <c r="AQ174" i="1"/>
  <c r="AQ176" i="1"/>
  <c r="AQ178" i="1"/>
  <c r="AQ180" i="1"/>
  <c r="AQ182" i="1"/>
  <c r="AQ184" i="1"/>
  <c r="AQ186" i="1"/>
  <c r="AQ188" i="1"/>
  <c r="AQ190" i="1"/>
  <c r="AQ192" i="1"/>
  <c r="AQ194" i="1"/>
  <c r="AQ196" i="1"/>
  <c r="AQ198" i="1"/>
  <c r="AQ200" i="1"/>
  <c r="AQ202" i="1"/>
  <c r="AQ204" i="1"/>
  <c r="AQ206" i="1"/>
  <c r="AQ208" i="1"/>
  <c r="AQ210" i="1"/>
  <c r="AQ212" i="1"/>
  <c r="AQ214" i="1"/>
  <c r="AQ216" i="1"/>
  <c r="AQ218" i="1"/>
  <c r="AQ220" i="1"/>
  <c r="AQ222" i="1"/>
  <c r="AQ224" i="1"/>
  <c r="AQ226" i="1"/>
  <c r="AQ228" i="1"/>
  <c r="AQ230" i="1"/>
  <c r="AQ232" i="1"/>
  <c r="AQ234" i="1"/>
  <c r="AQ236" i="1"/>
  <c r="AQ238" i="1"/>
  <c r="AQ240" i="1"/>
  <c r="AQ242" i="1"/>
  <c r="AQ244" i="1"/>
  <c r="AQ246" i="1"/>
  <c r="AQ248" i="1"/>
  <c r="AQ250" i="1"/>
  <c r="AQ252" i="1"/>
  <c r="AQ254" i="1"/>
  <c r="AQ256" i="1"/>
  <c r="AQ258" i="1"/>
  <c r="AQ260" i="1"/>
  <c r="AQ262" i="1"/>
  <c r="AQ264" i="1"/>
  <c r="AQ266" i="1"/>
  <c r="AQ268" i="1"/>
  <c r="AQ270" i="1"/>
  <c r="AQ272" i="1"/>
  <c r="AQ274" i="1"/>
  <c r="AQ276" i="1"/>
  <c r="AQ278" i="1"/>
  <c r="AQ280" i="1"/>
  <c r="AQ282" i="1"/>
  <c r="AQ284" i="1"/>
  <c r="AQ286" i="1"/>
  <c r="AQ288" i="1"/>
  <c r="AQ290" i="1"/>
  <c r="AQ292" i="1"/>
  <c r="AQ294" i="1"/>
  <c r="AQ296" i="1"/>
  <c r="AQ298" i="1"/>
  <c r="AQ300" i="1"/>
  <c r="AQ302" i="1"/>
  <c r="AQ304" i="1"/>
  <c r="AQ306" i="1"/>
  <c r="AQ308" i="1"/>
  <c r="AQ310" i="1"/>
  <c r="AQ312" i="1"/>
  <c r="AQ314" i="1"/>
  <c r="AQ316" i="1"/>
  <c r="AQ318" i="1"/>
  <c r="AQ320" i="1"/>
  <c r="AQ322" i="1"/>
  <c r="AQ324" i="1"/>
  <c r="AQ326" i="1"/>
  <c r="AQ328" i="1"/>
  <c r="AQ330" i="1"/>
  <c r="AQ332" i="1"/>
  <c r="AQ334" i="1"/>
  <c r="AQ336" i="1"/>
  <c r="AQ338" i="1"/>
  <c r="AQ340" i="1"/>
  <c r="AQ342" i="1"/>
  <c r="AQ344" i="1"/>
  <c r="AQ346" i="1"/>
  <c r="AQ348" i="1"/>
  <c r="AQ350" i="1"/>
  <c r="AQ352" i="1"/>
  <c r="AQ354" i="1"/>
  <c r="AQ356" i="1"/>
  <c r="AQ358" i="1"/>
  <c r="AQ360" i="1"/>
  <c r="AQ362" i="1"/>
  <c r="AQ364" i="1"/>
  <c r="AQ366" i="1"/>
  <c r="AQ368" i="1"/>
  <c r="AQ370" i="1"/>
  <c r="AQ372" i="1"/>
  <c r="AQ374" i="1"/>
  <c r="AQ376" i="1"/>
  <c r="AQ378" i="1"/>
  <c r="AQ380" i="1"/>
  <c r="AQ382" i="1"/>
  <c r="AQ384" i="1"/>
  <c r="AQ386" i="1"/>
  <c r="AQ388" i="1"/>
  <c r="AQ390" i="1"/>
  <c r="AQ392" i="1"/>
  <c r="AQ394" i="1"/>
  <c r="AQ396" i="1"/>
  <c r="AQ398" i="1"/>
  <c r="AQ400" i="1"/>
  <c r="AQ402" i="1"/>
  <c r="AQ404" i="1"/>
  <c r="AQ406" i="1"/>
  <c r="AQ408" i="1"/>
  <c r="AQ410" i="1"/>
  <c r="AQ412" i="1"/>
  <c r="AQ414" i="1"/>
  <c r="AQ416" i="1"/>
  <c r="AQ418" i="1"/>
  <c r="AQ420" i="1"/>
  <c r="AQ422" i="1"/>
  <c r="AQ424" i="1"/>
  <c r="AQ426" i="1"/>
  <c r="AQ428" i="1"/>
  <c r="AQ430" i="1"/>
  <c r="AQ432" i="1"/>
  <c r="AQ434" i="1"/>
  <c r="AQ436" i="1"/>
  <c r="AQ438" i="1"/>
  <c r="AQ440" i="1"/>
  <c r="AQ442" i="1"/>
  <c r="AQ444" i="1"/>
  <c r="AQ446" i="1"/>
  <c r="AQ448" i="1"/>
  <c r="AQ450" i="1"/>
  <c r="AQ452" i="1"/>
  <c r="AQ454" i="1"/>
  <c r="AQ456" i="1"/>
  <c r="AQ458" i="1"/>
  <c r="AQ460" i="1"/>
  <c r="AQ462" i="1"/>
  <c r="AQ464" i="1"/>
  <c r="AQ466" i="1"/>
  <c r="AQ468" i="1"/>
  <c r="AQ470" i="1"/>
  <c r="AQ472" i="1"/>
  <c r="AQ474" i="1"/>
  <c r="AQ476" i="1"/>
  <c r="AQ478" i="1"/>
  <c r="AQ480" i="1"/>
  <c r="AQ482" i="1"/>
  <c r="AQ484" i="1"/>
  <c r="AQ486" i="1"/>
  <c r="AQ488" i="1"/>
  <c r="AQ490" i="1"/>
  <c r="AQ492" i="1"/>
  <c r="AQ494" i="1"/>
  <c r="AQ496" i="1"/>
  <c r="AQ498" i="1"/>
  <c r="AQ500" i="1"/>
  <c r="AQ502" i="1"/>
  <c r="AQ504" i="1"/>
  <c r="AQ506" i="1"/>
  <c r="AQ508" i="1"/>
  <c r="AQ510" i="1"/>
  <c r="AQ512" i="1"/>
  <c r="AQ514" i="1"/>
  <c r="AQ516" i="1"/>
  <c r="AQ518" i="1"/>
  <c r="AQ520" i="1"/>
  <c r="AQ522" i="1"/>
  <c r="AQ524" i="1"/>
  <c r="AQ526" i="1"/>
  <c r="AQ528" i="1"/>
  <c r="AQ530" i="1"/>
  <c r="AQ532" i="1"/>
  <c r="AQ534" i="1"/>
  <c r="AQ536" i="1"/>
  <c r="AQ538" i="1"/>
  <c r="AQ540" i="1"/>
  <c r="AQ542" i="1"/>
  <c r="AQ544" i="1"/>
  <c r="AQ546" i="1"/>
  <c r="AQ548" i="1"/>
  <c r="AQ550" i="1"/>
  <c r="AQ552" i="1"/>
  <c r="AQ554" i="1"/>
  <c r="AQ556" i="1"/>
  <c r="AQ558" i="1"/>
  <c r="AQ560" i="1"/>
  <c r="AQ562" i="1"/>
  <c r="AQ564" i="1"/>
  <c r="AQ566" i="1"/>
  <c r="AQ568" i="1"/>
  <c r="AQ570" i="1"/>
  <c r="AQ572" i="1"/>
  <c r="AQ574" i="1"/>
  <c r="AQ576" i="1"/>
  <c r="AQ578" i="1"/>
  <c r="AQ580" i="1"/>
  <c r="AQ582" i="1"/>
  <c r="AQ584" i="1"/>
  <c r="AQ586" i="1"/>
  <c r="AQ588" i="1"/>
  <c r="AQ590" i="1"/>
  <c r="AQ592" i="1"/>
  <c r="AQ594" i="1"/>
  <c r="AQ596" i="1"/>
  <c r="AQ598" i="1"/>
  <c r="AQ600" i="1"/>
  <c r="AQ602" i="1"/>
  <c r="AQ604" i="1"/>
  <c r="AQ606" i="1"/>
  <c r="AQ608" i="1"/>
  <c r="AQ610" i="1"/>
  <c r="AQ612" i="1"/>
  <c r="AQ614" i="1"/>
  <c r="AQ616" i="1"/>
  <c r="AQ618" i="1"/>
  <c r="AQ620" i="1"/>
  <c r="AQ622" i="1"/>
  <c r="AQ624" i="1"/>
  <c r="AQ626" i="1"/>
  <c r="AQ628" i="1"/>
  <c r="AQ630" i="1"/>
  <c r="AQ632" i="1"/>
  <c r="AQ634" i="1"/>
  <c r="AQ636" i="1"/>
  <c r="AQ638" i="1"/>
  <c r="AQ640" i="1"/>
  <c r="AQ642" i="1"/>
  <c r="AQ644" i="1"/>
  <c r="AQ646" i="1"/>
  <c r="AQ648" i="1"/>
  <c r="AQ650" i="1"/>
  <c r="AQ652" i="1"/>
  <c r="AQ654" i="1"/>
  <c r="AQ656" i="1"/>
  <c r="AQ658" i="1"/>
  <c r="AQ660" i="1"/>
  <c r="AQ662" i="1"/>
  <c r="AQ664" i="1"/>
  <c r="AQ666" i="1"/>
  <c r="AQ668" i="1"/>
  <c r="AQ670" i="1"/>
  <c r="AQ672" i="1"/>
  <c r="AQ674" i="1"/>
  <c r="AQ676" i="1"/>
  <c r="AQ678" i="1"/>
  <c r="AQ680" i="1"/>
  <c r="AQ682" i="1"/>
  <c r="AQ684" i="1"/>
  <c r="AQ686" i="1"/>
  <c r="AQ688" i="1"/>
  <c r="AQ690" i="1"/>
  <c r="AQ692" i="1"/>
  <c r="AO693" i="1"/>
  <c r="AO695" i="1"/>
  <c r="AO697" i="1"/>
  <c r="AO699" i="1"/>
  <c r="AO701" i="1"/>
  <c r="AO703" i="1"/>
  <c r="AO705" i="1"/>
  <c r="AO707" i="1"/>
  <c r="AO709" i="1"/>
  <c r="AO711" i="1"/>
  <c r="AO713" i="1"/>
  <c r="AQ714" i="1"/>
  <c r="AQ715" i="1"/>
  <c r="AO716" i="1"/>
  <c r="AQ718" i="1"/>
  <c r="AQ719" i="1"/>
  <c r="AO720" i="1"/>
  <c r="AQ722" i="1"/>
  <c r="AQ723" i="1"/>
  <c r="AO724" i="1"/>
  <c r="AQ726" i="1"/>
  <c r="AQ727" i="1"/>
  <c r="AO728" i="1"/>
  <c r="AQ730" i="1"/>
  <c r="AQ731" i="1"/>
  <c r="AO732" i="1"/>
  <c r="AQ734" i="1"/>
  <c r="AQ735" i="1"/>
  <c r="AR715" i="1"/>
  <c r="AO717" i="1"/>
  <c r="AR719" i="1"/>
  <c r="AO721" i="1"/>
  <c r="AR723" i="1"/>
  <c r="AO725" i="1"/>
  <c r="AR727" i="1"/>
  <c r="AO729" i="1"/>
  <c r="AR731" i="1"/>
  <c r="AO733" i="1"/>
  <c r="AR735" i="1"/>
  <c r="AQ716" i="1"/>
  <c r="AQ717" i="1"/>
  <c r="AQ720" i="1"/>
  <c r="AQ721" i="1"/>
  <c r="AQ724" i="1"/>
  <c r="AQ725" i="1"/>
  <c r="AQ728" i="1"/>
  <c r="AQ729" i="1"/>
  <c r="AQ732" i="1"/>
  <c r="AQ733" i="1"/>
  <c r="AR736" i="1"/>
  <c r="AO736" i="1"/>
  <c r="AR738" i="1"/>
  <c r="AO738" i="1"/>
  <c r="AR740" i="1"/>
  <c r="AO740" i="1"/>
  <c r="AR742" i="1"/>
  <c r="AO742" i="1"/>
  <c r="AR744" i="1"/>
  <c r="AO744" i="1"/>
  <c r="AR746" i="1"/>
  <c r="AO746" i="1"/>
  <c r="AR748" i="1"/>
  <c r="AO748" i="1"/>
  <c r="AR750" i="1"/>
  <c r="AO750" i="1"/>
  <c r="AR752" i="1"/>
  <c r="AO752" i="1"/>
  <c r="AR754" i="1"/>
  <c r="AO754" i="1"/>
  <c r="AR756" i="1"/>
  <c r="AO756" i="1"/>
  <c r="AR758" i="1"/>
  <c r="AO758" i="1"/>
  <c r="AR760" i="1"/>
  <c r="AO760" i="1"/>
  <c r="AR762" i="1"/>
  <c r="AO762" i="1"/>
  <c r="AR764" i="1"/>
  <c r="AO764" i="1"/>
  <c r="AR766" i="1"/>
  <c r="AO766" i="1"/>
  <c r="AR768" i="1"/>
  <c r="AO768" i="1"/>
  <c r="AR770" i="1"/>
  <c r="AO770" i="1"/>
  <c r="AR772" i="1"/>
  <c r="AO772" i="1"/>
  <c r="AR774" i="1"/>
  <c r="AO774" i="1"/>
  <c r="AR776" i="1"/>
  <c r="AO776" i="1"/>
  <c r="AR778" i="1"/>
  <c r="AO778" i="1"/>
  <c r="AR780" i="1"/>
  <c r="AO780" i="1"/>
  <c r="AR782" i="1"/>
  <c r="AO782" i="1"/>
  <c r="AR784" i="1"/>
  <c r="AO784" i="1"/>
  <c r="AR786" i="1"/>
  <c r="AO786" i="1"/>
  <c r="AR788" i="1"/>
  <c r="AO788" i="1"/>
  <c r="AR790" i="1"/>
  <c r="AO790" i="1"/>
  <c r="AR792" i="1"/>
  <c r="AO792" i="1"/>
  <c r="AR794" i="1"/>
  <c r="AO794" i="1"/>
  <c r="AR796" i="1"/>
  <c r="AO796" i="1"/>
  <c r="AR798" i="1"/>
  <c r="AO798" i="1"/>
  <c r="AR800" i="1"/>
  <c r="AO800" i="1"/>
  <c r="AR802" i="1"/>
  <c r="AO802" i="1"/>
  <c r="AR804" i="1"/>
  <c r="AO804" i="1"/>
  <c r="AR806" i="1"/>
  <c r="AO806" i="1"/>
  <c r="AR808" i="1"/>
  <c r="AO808" i="1"/>
  <c r="AR810" i="1"/>
  <c r="AO810" i="1"/>
  <c r="AR812" i="1"/>
  <c r="AO812" i="1"/>
  <c r="AR814" i="1"/>
  <c r="AO814" i="1"/>
  <c r="AR816" i="1"/>
  <c r="AO816" i="1"/>
  <c r="AR818" i="1"/>
  <c r="AO818" i="1"/>
  <c r="AR820" i="1"/>
  <c r="AO820" i="1"/>
  <c r="AR822" i="1"/>
  <c r="AO822" i="1"/>
  <c r="AR824" i="1"/>
  <c r="AO824" i="1"/>
  <c r="AR826" i="1"/>
  <c r="AO826" i="1"/>
  <c r="AR828" i="1"/>
  <c r="AO828" i="1"/>
  <c r="AR830" i="1"/>
  <c r="AO830" i="1"/>
  <c r="AR832" i="1"/>
  <c r="AO832" i="1"/>
  <c r="AR834" i="1"/>
  <c r="AO834" i="1"/>
  <c r="AR836" i="1"/>
  <c r="AO836" i="1"/>
  <c r="AR838" i="1"/>
  <c r="AO838" i="1"/>
  <c r="AR840" i="1"/>
  <c r="AO840" i="1"/>
  <c r="AR842" i="1"/>
  <c r="AO842" i="1"/>
  <c r="AR844" i="1"/>
  <c r="AO844" i="1"/>
  <c r="AR846" i="1"/>
  <c r="AO846" i="1"/>
  <c r="AR848" i="1"/>
  <c r="AO848" i="1"/>
  <c r="AR850" i="1"/>
  <c r="AO850" i="1"/>
  <c r="AR852" i="1"/>
  <c r="AO852" i="1"/>
  <c r="AR854" i="1"/>
  <c r="AO854" i="1"/>
  <c r="AR856" i="1"/>
  <c r="AO856" i="1"/>
  <c r="AR858" i="1"/>
  <c r="AO858" i="1"/>
  <c r="AR860" i="1"/>
  <c r="AO860" i="1"/>
  <c r="AR862" i="1"/>
  <c r="AO862" i="1"/>
  <c r="AR864" i="1"/>
  <c r="AO864" i="1"/>
  <c r="AR866" i="1"/>
  <c r="AO866" i="1"/>
  <c r="AR868" i="1"/>
  <c r="AO868" i="1"/>
  <c r="AR870" i="1"/>
  <c r="AO870" i="1"/>
  <c r="AR872" i="1"/>
  <c r="AO872" i="1"/>
  <c r="AR874" i="1"/>
  <c r="AO874" i="1"/>
  <c r="AR876" i="1"/>
  <c r="AO876" i="1"/>
  <c r="AR878" i="1"/>
  <c r="AO878" i="1"/>
  <c r="AR880" i="1"/>
  <c r="AO880" i="1"/>
  <c r="AR882" i="1"/>
  <c r="AO882" i="1"/>
  <c r="AQ737" i="1"/>
  <c r="AQ739" i="1"/>
  <c r="AQ741" i="1"/>
  <c r="AQ743" i="1"/>
  <c r="AQ745" i="1"/>
  <c r="AQ747" i="1"/>
  <c r="AQ749" i="1"/>
  <c r="AQ751" i="1"/>
  <c r="AQ753" i="1"/>
  <c r="AQ755" i="1"/>
  <c r="AQ757" i="1"/>
  <c r="AQ759" i="1"/>
  <c r="AQ761" i="1"/>
  <c r="AQ763" i="1"/>
  <c r="AQ765" i="1"/>
  <c r="AQ767" i="1"/>
  <c r="AQ769" i="1"/>
  <c r="AQ771" i="1"/>
  <c r="AQ773" i="1"/>
  <c r="AQ775" i="1"/>
  <c r="AQ777" i="1"/>
  <c r="AQ779" i="1"/>
  <c r="AQ781" i="1"/>
  <c r="AQ783" i="1"/>
  <c r="AQ785" i="1"/>
  <c r="AQ787" i="1"/>
  <c r="AQ789" i="1"/>
  <c r="AQ791" i="1"/>
  <c r="AQ793" i="1"/>
  <c r="AQ795" i="1"/>
  <c r="AQ797" i="1"/>
  <c r="AQ799" i="1"/>
  <c r="AQ801" i="1"/>
  <c r="AQ803" i="1"/>
  <c r="AQ805" i="1"/>
  <c r="AQ807" i="1"/>
  <c r="AQ809" i="1"/>
  <c r="AQ811" i="1"/>
  <c r="AQ813" i="1"/>
  <c r="AQ815" i="1"/>
  <c r="AQ817" i="1"/>
  <c r="AQ819" i="1"/>
  <c r="AQ821" i="1"/>
  <c r="AQ823" i="1"/>
  <c r="AQ825" i="1"/>
  <c r="AQ827" i="1"/>
  <c r="AQ829" i="1"/>
  <c r="AQ831" i="1"/>
  <c r="AQ833" i="1"/>
  <c r="AQ835" i="1"/>
  <c r="AQ837" i="1"/>
  <c r="AQ839" i="1"/>
  <c r="AQ841" i="1"/>
  <c r="AQ843" i="1"/>
  <c r="AQ845" i="1"/>
  <c r="AQ847" i="1"/>
  <c r="AQ849" i="1"/>
  <c r="AQ851" i="1"/>
  <c r="AQ853" i="1"/>
  <c r="AQ855" i="1"/>
  <c r="AQ857" i="1"/>
  <c r="AQ859" i="1"/>
  <c r="AQ861" i="1"/>
  <c r="AQ863" i="1"/>
  <c r="AQ865" i="1"/>
  <c r="AQ867" i="1"/>
  <c r="AQ869" i="1"/>
  <c r="AQ871" i="1"/>
  <c r="AQ873" i="1"/>
  <c r="AQ875" i="1"/>
  <c r="AQ877" i="1"/>
  <c r="AQ879" i="1"/>
  <c r="AQ881" i="1"/>
  <c r="AR883" i="1"/>
  <c r="AP885" i="1"/>
  <c r="AR887" i="1"/>
  <c r="AP889" i="1"/>
  <c r="AR891" i="1"/>
  <c r="AP893" i="1"/>
  <c r="AR895" i="1"/>
  <c r="AP897" i="1"/>
  <c r="AR899" i="1"/>
  <c r="AP901" i="1"/>
  <c r="AR903" i="1"/>
  <c r="AP905" i="1"/>
  <c r="AR907" i="1"/>
  <c r="AP909" i="1"/>
  <c r="AR911" i="1"/>
  <c r="AP913" i="1"/>
  <c r="AR915" i="1"/>
  <c r="AP917" i="1"/>
  <c r="AR919" i="1"/>
  <c r="AP921" i="1"/>
  <c r="AR923" i="1"/>
  <c r="AP925" i="1"/>
  <c r="AR927" i="1"/>
  <c r="AP929" i="1"/>
  <c r="AR931" i="1"/>
  <c r="AP933" i="1"/>
  <c r="AR935" i="1"/>
  <c r="AP937" i="1"/>
  <c r="AR939" i="1"/>
  <c r="AP941" i="1"/>
  <c r="AR943" i="1"/>
  <c r="AP945" i="1"/>
  <c r="AR947" i="1"/>
  <c r="AP949" i="1"/>
  <c r="AR951" i="1"/>
  <c r="AP953" i="1"/>
  <c r="AR955" i="1"/>
  <c r="AP957" i="1"/>
  <c r="AR959" i="1"/>
  <c r="AP961" i="1"/>
  <c r="AR963" i="1"/>
  <c r="AP965" i="1"/>
  <c r="AR967" i="1"/>
  <c r="AP969" i="1"/>
  <c r="AR971" i="1"/>
  <c r="AP973" i="1"/>
  <c r="AR975" i="1"/>
  <c r="AP977" i="1"/>
  <c r="AR979" i="1"/>
  <c r="AP981" i="1"/>
  <c r="AR983" i="1"/>
  <c r="AP985" i="1"/>
  <c r="AR987" i="1"/>
  <c r="AP989" i="1"/>
  <c r="AR991" i="1"/>
  <c r="AP993" i="1"/>
  <c r="AR995" i="1"/>
  <c r="AP997" i="1"/>
  <c r="AR999" i="1"/>
  <c r="AP1001" i="1"/>
  <c r="AR1003" i="1"/>
  <c r="AP1005" i="1"/>
  <c r="AR1007" i="1"/>
  <c r="AP1009" i="1"/>
  <c r="AR1011" i="1"/>
  <c r="AP1013" i="1"/>
  <c r="AR1015" i="1"/>
  <c r="AP1017" i="1"/>
  <c r="AR1019" i="1"/>
  <c r="AP1021" i="1"/>
  <c r="AR1023" i="1"/>
  <c r="AP1025" i="1"/>
  <c r="AR1027" i="1"/>
  <c r="AP1029" i="1"/>
  <c r="AR1031" i="1"/>
  <c r="AP1033" i="1"/>
  <c r="AR1035" i="1"/>
  <c r="AP1037" i="1"/>
  <c r="AR1039" i="1"/>
  <c r="AP1041" i="1"/>
  <c r="AR1043" i="1"/>
  <c r="AP1045" i="1"/>
  <c r="AR1047" i="1"/>
  <c r="AP1049" i="1"/>
  <c r="AR1051" i="1"/>
  <c r="AP1057" i="1"/>
  <c r="AO1057" i="1"/>
  <c r="AP1065" i="1"/>
  <c r="AO1065" i="1"/>
  <c r="AP1073" i="1"/>
  <c r="AO1073" i="1"/>
  <c r="AP1059" i="1"/>
  <c r="AO1059" i="1"/>
  <c r="AP1067" i="1"/>
  <c r="AO1067" i="1"/>
  <c r="AP1075" i="1"/>
  <c r="AO1075" i="1"/>
  <c r="AR1075" i="1"/>
  <c r="AP1077" i="1"/>
  <c r="AO1077" i="1"/>
  <c r="AR1077" i="1"/>
  <c r="AP1079" i="1"/>
  <c r="AO1079" i="1"/>
  <c r="AR1079" i="1"/>
  <c r="AP1081" i="1"/>
  <c r="AO1081" i="1"/>
  <c r="AR1081" i="1"/>
  <c r="AP1083" i="1"/>
  <c r="AO1083" i="1"/>
  <c r="AR1083" i="1"/>
  <c r="AP1085" i="1"/>
  <c r="AO1085" i="1"/>
  <c r="AR1085" i="1"/>
  <c r="AP1087" i="1"/>
  <c r="AO1087" i="1"/>
  <c r="AR1087" i="1"/>
  <c r="AP1089" i="1"/>
  <c r="AO1089" i="1"/>
  <c r="AR1089" i="1"/>
  <c r="AP1091" i="1"/>
  <c r="AO1091" i="1"/>
  <c r="AR1091" i="1"/>
  <c r="AP1093" i="1"/>
  <c r="AO1093" i="1"/>
  <c r="AR1093" i="1"/>
  <c r="AP1095" i="1"/>
  <c r="AO1095" i="1"/>
  <c r="AR1095" i="1"/>
  <c r="AP1097" i="1"/>
  <c r="AO1097" i="1"/>
  <c r="AR1097" i="1"/>
  <c r="AP1099" i="1"/>
  <c r="AO1099" i="1"/>
  <c r="AR1099" i="1"/>
  <c r="AP1101" i="1"/>
  <c r="AO1101" i="1"/>
  <c r="AR1101" i="1"/>
  <c r="AP1103" i="1"/>
  <c r="AO1103" i="1"/>
  <c r="AR1103" i="1"/>
  <c r="AP1105" i="1"/>
  <c r="AO1105" i="1"/>
  <c r="AR1105" i="1"/>
  <c r="AP1107" i="1"/>
  <c r="AO1107" i="1"/>
  <c r="AR1107" i="1"/>
  <c r="AP1109" i="1"/>
  <c r="AO1109" i="1"/>
  <c r="AR1109" i="1"/>
  <c r="AP1111" i="1"/>
  <c r="AO1111" i="1"/>
  <c r="AR1111" i="1"/>
  <c r="AP1113" i="1"/>
  <c r="AO1113" i="1"/>
  <c r="AR1113" i="1"/>
  <c r="AP1115" i="1"/>
  <c r="AO1115" i="1"/>
  <c r="AR1115" i="1"/>
  <c r="AP1117" i="1"/>
  <c r="AO1117" i="1"/>
  <c r="AR1117" i="1"/>
  <c r="AP1119" i="1"/>
  <c r="AO1119" i="1"/>
  <c r="AR1119" i="1"/>
  <c r="AP1121" i="1"/>
  <c r="AO1121" i="1"/>
  <c r="AR1121" i="1"/>
  <c r="AP1123" i="1"/>
  <c r="AO1123" i="1"/>
  <c r="AR1123" i="1"/>
  <c r="AP1125" i="1"/>
  <c r="AO1125" i="1"/>
  <c r="AR1125" i="1"/>
  <c r="AP1127" i="1"/>
  <c r="AO1127" i="1"/>
  <c r="AR1127" i="1"/>
  <c r="AP1129" i="1"/>
  <c r="AO1129" i="1"/>
  <c r="AR1129" i="1"/>
  <c r="AP1131" i="1"/>
  <c r="AO1131" i="1"/>
  <c r="AR1131" i="1"/>
  <c r="AP1133" i="1"/>
  <c r="AO1133" i="1"/>
  <c r="AR1133" i="1"/>
  <c r="AP1135" i="1"/>
  <c r="AO1135" i="1"/>
  <c r="AR1135" i="1"/>
  <c r="AP1137" i="1"/>
  <c r="AO1137" i="1"/>
  <c r="AR1137" i="1"/>
  <c r="AP1139" i="1"/>
  <c r="AO1139" i="1"/>
  <c r="AR1139" i="1"/>
  <c r="AP1141" i="1"/>
  <c r="AO1141" i="1"/>
  <c r="AR1141" i="1"/>
  <c r="AP1143" i="1"/>
  <c r="AO1143" i="1"/>
  <c r="AR1143" i="1"/>
  <c r="AP1145" i="1"/>
  <c r="AO1145" i="1"/>
  <c r="AR1145" i="1"/>
  <c r="AP1147" i="1"/>
  <c r="AO1147" i="1"/>
  <c r="AR1147" i="1"/>
  <c r="AP1149" i="1"/>
  <c r="AO1149" i="1"/>
  <c r="AR1149" i="1"/>
  <c r="AP1151" i="1"/>
  <c r="AO1151" i="1"/>
  <c r="AR1151" i="1"/>
  <c r="AP1153" i="1"/>
  <c r="AO1153" i="1"/>
  <c r="AR1153" i="1"/>
  <c r="AP1155" i="1"/>
  <c r="AO1155" i="1"/>
  <c r="AR1155" i="1"/>
  <c r="AP1157" i="1"/>
  <c r="AO1157" i="1"/>
  <c r="AR1157" i="1"/>
  <c r="AP1159" i="1"/>
  <c r="AO1159" i="1"/>
  <c r="AR1159" i="1"/>
  <c r="AP1161" i="1"/>
  <c r="AO1161" i="1"/>
  <c r="AR1161" i="1"/>
  <c r="AP1163" i="1"/>
  <c r="AO1163" i="1"/>
  <c r="AR1163" i="1"/>
  <c r="AP1165" i="1"/>
  <c r="AO1165" i="1"/>
  <c r="AR1165" i="1"/>
  <c r="AP1167" i="1"/>
  <c r="AO1167" i="1"/>
  <c r="AR1167" i="1"/>
  <c r="AP1169" i="1"/>
  <c r="AO1169" i="1"/>
  <c r="AR1169" i="1"/>
  <c r="AP1171" i="1"/>
  <c r="AO1171" i="1"/>
  <c r="AR1171" i="1"/>
  <c r="AP1173" i="1"/>
  <c r="AO1173" i="1"/>
  <c r="AR1173" i="1"/>
  <c r="AP1175" i="1"/>
  <c r="AO1175" i="1"/>
  <c r="AR1175" i="1"/>
  <c r="AP1177" i="1"/>
  <c r="AO1177" i="1"/>
  <c r="AR1177" i="1"/>
  <c r="AP1179" i="1"/>
  <c r="AO1179" i="1"/>
  <c r="AR1179" i="1"/>
  <c r="AP1181" i="1"/>
  <c r="AO1181" i="1"/>
  <c r="AR1181" i="1"/>
  <c r="AP1183" i="1"/>
  <c r="AO1183" i="1"/>
  <c r="AR1183" i="1"/>
  <c r="AP1185" i="1"/>
  <c r="AO1185" i="1"/>
  <c r="AR1185" i="1"/>
  <c r="AP1187" i="1"/>
  <c r="AO1187" i="1"/>
  <c r="AR1187" i="1"/>
  <c r="AP1189" i="1"/>
  <c r="AO1189" i="1"/>
  <c r="AR1189" i="1"/>
  <c r="AP1191" i="1"/>
  <c r="AO1191" i="1"/>
  <c r="AR1191" i="1"/>
  <c r="AP1193" i="1"/>
  <c r="AO1193" i="1"/>
  <c r="AR1193" i="1"/>
  <c r="AP1195" i="1"/>
  <c r="AO1195" i="1"/>
  <c r="AR1195" i="1"/>
  <c r="AP1197" i="1"/>
  <c r="AO1197" i="1"/>
  <c r="AR1197" i="1"/>
  <c r="AP1199" i="1"/>
  <c r="AO1199" i="1"/>
  <c r="AR1199" i="1"/>
  <c r="AP1201" i="1"/>
  <c r="AO1201" i="1"/>
  <c r="AR1201" i="1"/>
  <c r="AP1203" i="1"/>
  <c r="AO1203" i="1"/>
  <c r="AR1203" i="1"/>
  <c r="AP1205" i="1"/>
  <c r="AO1205" i="1"/>
  <c r="AR1205" i="1"/>
  <c r="AP1207" i="1"/>
  <c r="AO1207" i="1"/>
  <c r="AR1207" i="1"/>
  <c r="AP1209" i="1"/>
  <c r="AO1209" i="1"/>
  <c r="AR1209" i="1"/>
  <c r="AP1211" i="1"/>
  <c r="AO1211" i="1"/>
  <c r="AR1211" i="1"/>
  <c r="AP1213" i="1"/>
  <c r="AO1213" i="1"/>
  <c r="AR1213" i="1"/>
  <c r="AP1215" i="1"/>
  <c r="AO1215" i="1"/>
  <c r="AR1215" i="1"/>
  <c r="AP1217" i="1"/>
  <c r="AO1217" i="1"/>
  <c r="AR1217" i="1"/>
  <c r="AP1219" i="1"/>
  <c r="AO1219" i="1"/>
  <c r="AR1219" i="1"/>
  <c r="AP1221" i="1"/>
  <c r="AO1221" i="1"/>
  <c r="AR1221" i="1"/>
  <c r="AP1223" i="1"/>
  <c r="AO1223" i="1"/>
  <c r="AR1223" i="1"/>
  <c r="AP1225" i="1"/>
  <c r="AO1225" i="1"/>
  <c r="AR1225" i="1"/>
  <c r="AP1227" i="1"/>
  <c r="AO1227" i="1"/>
  <c r="AR1227" i="1"/>
  <c r="AP1229" i="1"/>
  <c r="AO1229" i="1"/>
  <c r="AR1229" i="1"/>
  <c r="AP1231" i="1"/>
  <c r="AO1231" i="1"/>
  <c r="AR1231" i="1"/>
  <c r="AP1233" i="1"/>
  <c r="AO1233" i="1"/>
  <c r="AR1233" i="1"/>
  <c r="AP1235" i="1"/>
  <c r="AO1235" i="1"/>
  <c r="AR1235" i="1"/>
  <c r="AP1237" i="1"/>
  <c r="AO1237" i="1"/>
  <c r="AR1237" i="1"/>
  <c r="AP1239" i="1"/>
  <c r="AO1239" i="1"/>
  <c r="AR1239" i="1"/>
  <c r="AP1241" i="1"/>
  <c r="AO1241" i="1"/>
  <c r="AR1241" i="1"/>
  <c r="AP1243" i="1"/>
  <c r="AO1243" i="1"/>
  <c r="AR1243" i="1"/>
  <c r="AP1245" i="1"/>
  <c r="AO1245" i="1"/>
  <c r="AR1245" i="1"/>
  <c r="AP1247" i="1"/>
  <c r="AO1247" i="1"/>
  <c r="AR1247" i="1"/>
  <c r="AP1249" i="1"/>
  <c r="AO1249" i="1"/>
  <c r="AR1249" i="1"/>
  <c r="AP1251" i="1"/>
  <c r="AO1251" i="1"/>
  <c r="AR1251" i="1"/>
  <c r="AP1253" i="1"/>
  <c r="AO1253" i="1"/>
  <c r="AR1253" i="1"/>
  <c r="AP1255" i="1"/>
  <c r="AO1255" i="1"/>
  <c r="AR1255" i="1"/>
  <c r="AP1257" i="1"/>
  <c r="AO1257" i="1"/>
  <c r="AR1257" i="1"/>
  <c r="AP1259" i="1"/>
  <c r="AO1259" i="1"/>
  <c r="AR1259" i="1"/>
  <c r="AP1261" i="1"/>
  <c r="AO1261" i="1"/>
  <c r="AR1261" i="1"/>
  <c r="AP1263" i="1"/>
  <c r="AO1263" i="1"/>
  <c r="AR1263" i="1"/>
  <c r="AP1265" i="1"/>
  <c r="AO1265" i="1"/>
  <c r="AR1265" i="1"/>
  <c r="AP1267" i="1"/>
  <c r="AO1267" i="1"/>
  <c r="AR1267" i="1"/>
  <c r="AP1269" i="1"/>
  <c r="AO1269" i="1"/>
  <c r="AR1269" i="1"/>
  <c r="AP1271" i="1"/>
  <c r="AO1271" i="1"/>
  <c r="AR1271" i="1"/>
  <c r="AP1273" i="1"/>
  <c r="AO1273" i="1"/>
  <c r="AR1273" i="1"/>
  <c r="AP1275" i="1"/>
  <c r="AO1275" i="1"/>
  <c r="AR1275" i="1"/>
  <c r="AP1277" i="1"/>
  <c r="AO1277" i="1"/>
  <c r="AR1277" i="1"/>
  <c r="AP1279" i="1"/>
  <c r="AO1279" i="1"/>
  <c r="AR1279" i="1"/>
  <c r="AP1281" i="1"/>
  <c r="AO1281" i="1"/>
  <c r="AR1281" i="1"/>
  <c r="AP1283" i="1"/>
  <c r="AO1283" i="1"/>
  <c r="AR1283" i="1"/>
  <c r="AP1285" i="1"/>
  <c r="AO1285" i="1"/>
  <c r="AR1285" i="1"/>
  <c r="AP1287" i="1"/>
  <c r="AO1287" i="1"/>
  <c r="AR1287" i="1"/>
  <c r="AP1289" i="1"/>
  <c r="AO1289" i="1"/>
  <c r="AR1289" i="1"/>
  <c r="AP1291" i="1"/>
  <c r="AO1291" i="1"/>
  <c r="AR1291" i="1"/>
  <c r="AP1293" i="1"/>
  <c r="AO1293" i="1"/>
  <c r="AR1293" i="1"/>
  <c r="AP1295" i="1"/>
  <c r="AO1295" i="1"/>
  <c r="AR1295" i="1"/>
  <c r="AP1297" i="1"/>
  <c r="AO1297" i="1"/>
  <c r="AR1297" i="1"/>
  <c r="AP1299" i="1"/>
  <c r="AO1299" i="1"/>
  <c r="AR1299" i="1"/>
  <c r="AP1301" i="1"/>
  <c r="AO1301" i="1"/>
  <c r="AR1301" i="1"/>
  <c r="AP1303" i="1"/>
  <c r="AO1303" i="1"/>
  <c r="AR1303" i="1"/>
  <c r="AP1305" i="1"/>
  <c r="AO1305" i="1"/>
  <c r="AR1305" i="1"/>
  <c r="AP1307" i="1"/>
  <c r="AO1307" i="1"/>
  <c r="AR1307" i="1"/>
  <c r="AP1309" i="1"/>
  <c r="AO1309" i="1"/>
  <c r="AR1309" i="1"/>
  <c r="AP1311" i="1"/>
  <c r="AO1311" i="1"/>
  <c r="AR1311" i="1"/>
  <c r="AP1313" i="1"/>
  <c r="AO1313" i="1"/>
  <c r="AR1313" i="1"/>
  <c r="AP1315" i="1"/>
  <c r="AO1315" i="1"/>
  <c r="AR1315" i="1"/>
  <c r="AP1317" i="1"/>
  <c r="AO1317" i="1"/>
  <c r="AR1317" i="1"/>
  <c r="AP1319" i="1"/>
  <c r="AO1319" i="1"/>
  <c r="AR1319" i="1"/>
  <c r="AR885" i="1"/>
  <c r="AR889" i="1"/>
  <c r="AR893" i="1"/>
  <c r="AR897" i="1"/>
  <c r="AR901" i="1"/>
  <c r="AR905" i="1"/>
  <c r="AR909" i="1"/>
  <c r="AR913" i="1"/>
  <c r="AR917" i="1"/>
  <c r="AR921" i="1"/>
  <c r="AR925" i="1"/>
  <c r="AR929" i="1"/>
  <c r="AR933" i="1"/>
  <c r="AR937" i="1"/>
  <c r="AR941" i="1"/>
  <c r="AR945" i="1"/>
  <c r="AR949" i="1"/>
  <c r="AR953" i="1"/>
  <c r="AR957" i="1"/>
  <c r="AR961" i="1"/>
  <c r="AR965" i="1"/>
  <c r="AR969" i="1"/>
  <c r="AR973" i="1"/>
  <c r="AR977" i="1"/>
  <c r="AR981" i="1"/>
  <c r="AR985" i="1"/>
  <c r="AR989" i="1"/>
  <c r="AR993" i="1"/>
  <c r="AR997" i="1"/>
  <c r="AR1001" i="1"/>
  <c r="AR1005" i="1"/>
  <c r="AR1009" i="1"/>
  <c r="AR1013" i="1"/>
  <c r="AR1017" i="1"/>
  <c r="AR1021" i="1"/>
  <c r="AR1025" i="1"/>
  <c r="AR1029" i="1"/>
  <c r="AR1033" i="1"/>
  <c r="AR1037" i="1"/>
  <c r="AR1041" i="1"/>
  <c r="AR1045" i="1"/>
  <c r="AR1049" i="1"/>
  <c r="AP1053" i="1"/>
  <c r="AO1053" i="1"/>
  <c r="AP1061" i="1"/>
  <c r="AO1061" i="1"/>
  <c r="AP1069" i="1"/>
  <c r="AO1069" i="1"/>
  <c r="AQ883" i="1"/>
  <c r="AQ887" i="1"/>
  <c r="AQ891" i="1"/>
  <c r="AQ895" i="1"/>
  <c r="AQ899" i="1"/>
  <c r="AQ903" i="1"/>
  <c r="AQ907" i="1"/>
  <c r="AQ911" i="1"/>
  <c r="AQ915" i="1"/>
  <c r="AQ919" i="1"/>
  <c r="AQ923" i="1"/>
  <c r="AQ927" i="1"/>
  <c r="AQ931" i="1"/>
  <c r="AQ935" i="1"/>
  <c r="AQ939" i="1"/>
  <c r="AQ943" i="1"/>
  <c r="AQ947" i="1"/>
  <c r="AQ951" i="1"/>
  <c r="AQ955" i="1"/>
  <c r="AQ959" i="1"/>
  <c r="AQ963" i="1"/>
  <c r="AQ967" i="1"/>
  <c r="AQ971" i="1"/>
  <c r="AQ975" i="1"/>
  <c r="AQ979" i="1"/>
  <c r="AQ983" i="1"/>
  <c r="AQ987" i="1"/>
  <c r="AQ991" i="1"/>
  <c r="AQ995" i="1"/>
  <c r="AQ999" i="1"/>
  <c r="AQ1003" i="1"/>
  <c r="AQ1007" i="1"/>
  <c r="AQ1011" i="1"/>
  <c r="AQ1015" i="1"/>
  <c r="AQ1019" i="1"/>
  <c r="AQ1023" i="1"/>
  <c r="AQ1027" i="1"/>
  <c r="AQ1031" i="1"/>
  <c r="AQ1035" i="1"/>
  <c r="AQ1039" i="1"/>
  <c r="AQ1043" i="1"/>
  <c r="AQ1047" i="1"/>
  <c r="AQ1051" i="1"/>
  <c r="AP1055" i="1"/>
  <c r="AO1055" i="1"/>
  <c r="AR1057" i="1"/>
  <c r="AQ1059" i="1"/>
  <c r="AP1063" i="1"/>
  <c r="AO1063" i="1"/>
  <c r="AR1065" i="1"/>
  <c r="AQ1067" i="1"/>
  <c r="AP1071" i="1"/>
  <c r="AO1071" i="1"/>
  <c r="AR1073" i="1"/>
  <c r="AQ1075" i="1"/>
  <c r="AQ1077" i="1"/>
  <c r="AQ1079" i="1"/>
  <c r="AQ1081" i="1"/>
  <c r="AQ1083" i="1"/>
  <c r="AQ1085" i="1"/>
  <c r="AQ1087" i="1"/>
  <c r="AQ1089" i="1"/>
  <c r="AQ1091" i="1"/>
  <c r="AQ1093" i="1"/>
  <c r="AQ1095" i="1"/>
  <c r="AQ1097" i="1"/>
  <c r="AQ1099" i="1"/>
  <c r="AQ1101" i="1"/>
  <c r="AQ1103" i="1"/>
  <c r="AQ1105" i="1"/>
  <c r="AQ1107" i="1"/>
  <c r="AQ1109" i="1"/>
  <c r="AQ1111" i="1"/>
  <c r="AQ1113" i="1"/>
  <c r="AQ1115" i="1"/>
  <c r="AQ1117" i="1"/>
  <c r="AQ1119" i="1"/>
  <c r="AQ1121" i="1"/>
  <c r="AQ1123" i="1"/>
  <c r="AQ1125" i="1"/>
  <c r="AQ1127" i="1"/>
  <c r="AQ1129" i="1"/>
  <c r="AQ1131" i="1"/>
  <c r="AQ1133" i="1"/>
  <c r="AQ1135" i="1"/>
  <c r="AQ1137" i="1"/>
  <c r="AQ1139" i="1"/>
  <c r="AQ1141" i="1"/>
  <c r="AQ1143" i="1"/>
  <c r="AQ1145" i="1"/>
  <c r="AQ1147" i="1"/>
  <c r="AQ1149" i="1"/>
  <c r="AQ1151" i="1"/>
  <c r="AQ1153" i="1"/>
  <c r="AQ1155" i="1"/>
  <c r="AQ1157" i="1"/>
  <c r="AQ1159" i="1"/>
  <c r="AQ1161" i="1"/>
  <c r="AQ1163" i="1"/>
  <c r="AQ1165" i="1"/>
  <c r="AQ1167" i="1"/>
  <c r="AQ1169" i="1"/>
  <c r="AQ1171" i="1"/>
  <c r="AQ1173" i="1"/>
  <c r="AQ1175" i="1"/>
  <c r="AQ1177" i="1"/>
  <c r="AQ1179" i="1"/>
  <c r="AQ1181" i="1"/>
  <c r="AQ1183" i="1"/>
  <c r="AQ1185" i="1"/>
  <c r="AQ1187" i="1"/>
  <c r="AQ1189" i="1"/>
  <c r="AQ1191" i="1"/>
  <c r="AQ1193" i="1"/>
  <c r="AQ1195" i="1"/>
  <c r="AQ1197" i="1"/>
  <c r="AQ1199" i="1"/>
  <c r="AQ1201" i="1"/>
  <c r="AQ1203" i="1"/>
  <c r="AQ1205" i="1"/>
  <c r="AQ1207" i="1"/>
  <c r="AQ1209" i="1"/>
  <c r="AQ1211" i="1"/>
  <c r="AQ1213" i="1"/>
  <c r="AQ1215" i="1"/>
  <c r="AQ1217" i="1"/>
  <c r="AQ1219" i="1"/>
  <c r="AQ1221" i="1"/>
  <c r="AQ1223" i="1"/>
  <c r="AQ1225" i="1"/>
  <c r="AQ1227" i="1"/>
  <c r="AQ1229" i="1"/>
  <c r="AQ1231" i="1"/>
  <c r="AQ1233" i="1"/>
  <c r="AQ1235" i="1"/>
  <c r="AQ1237" i="1"/>
  <c r="AQ1239" i="1"/>
  <c r="AQ1241" i="1"/>
  <c r="AQ1243" i="1"/>
  <c r="AQ1245" i="1"/>
  <c r="AQ1247" i="1"/>
  <c r="AQ1249" i="1"/>
  <c r="AQ1251" i="1"/>
  <c r="AQ1253" i="1"/>
  <c r="AQ1255" i="1"/>
  <c r="AQ1257" i="1"/>
  <c r="AQ1259" i="1"/>
  <c r="AQ1261" i="1"/>
  <c r="AQ1263" i="1"/>
  <c r="AQ1265" i="1"/>
  <c r="AQ1267" i="1"/>
  <c r="AQ1269" i="1"/>
  <c r="AQ1271" i="1"/>
  <c r="AQ1273" i="1"/>
  <c r="AQ1275" i="1"/>
  <c r="AQ1277" i="1"/>
  <c r="AQ1279" i="1"/>
  <c r="AQ1281" i="1"/>
  <c r="AQ1283" i="1"/>
  <c r="AQ1285" i="1"/>
  <c r="AQ1287" i="1"/>
  <c r="AQ1289" i="1"/>
  <c r="AQ1291" i="1"/>
  <c r="AQ1293" i="1"/>
  <c r="AQ1295" i="1"/>
  <c r="AQ1297" i="1"/>
  <c r="AQ1299" i="1"/>
  <c r="AQ1301" i="1"/>
  <c r="AQ1303" i="1"/>
  <c r="AQ1305" i="1"/>
  <c r="AQ1307" i="1"/>
  <c r="AQ1309" i="1"/>
  <c r="AQ1311" i="1"/>
  <c r="AQ1313" i="1"/>
  <c r="AQ1315" i="1"/>
  <c r="AQ1317" i="1"/>
  <c r="AQ1319" i="1"/>
  <c r="AQ1321" i="1"/>
  <c r="AQ1323" i="1"/>
  <c r="AQ1325" i="1"/>
  <c r="AQ1327" i="1"/>
  <c r="AQ1329" i="1"/>
  <c r="AQ1331" i="1"/>
  <c r="AQ1333" i="1"/>
  <c r="AQ1335" i="1"/>
  <c r="AQ1337" i="1"/>
  <c r="AQ1339" i="1"/>
  <c r="AQ1341" i="1"/>
  <c r="AQ1343" i="1"/>
  <c r="AQ1345" i="1"/>
  <c r="AQ1347" i="1"/>
  <c r="AQ1349" i="1"/>
  <c r="AQ1351" i="1"/>
  <c r="AQ1353" i="1"/>
  <c r="AQ1355" i="1"/>
  <c r="AQ1357" i="1"/>
  <c r="AQ1359" i="1"/>
  <c r="AQ1361" i="1"/>
  <c r="AQ1363" i="1"/>
  <c r="AQ1365" i="1"/>
  <c r="AQ1367" i="1"/>
  <c r="AQ1369" i="1"/>
  <c r="AQ1371" i="1"/>
  <c r="AQ1373" i="1"/>
  <c r="AQ1375" i="1"/>
  <c r="AQ1377" i="1"/>
  <c r="AQ1379" i="1"/>
  <c r="AQ1381" i="1"/>
  <c r="AQ1383" i="1"/>
  <c r="AQ1385" i="1"/>
  <c r="AQ1387" i="1"/>
  <c r="AQ1389" i="1"/>
  <c r="AQ1391" i="1"/>
  <c r="AQ1393" i="1"/>
  <c r="AQ1395" i="1"/>
  <c r="AQ1397" i="1"/>
  <c r="AQ1399" i="1"/>
  <c r="AQ1401" i="1"/>
  <c r="AQ1403" i="1"/>
  <c r="AQ1405" i="1"/>
  <c r="AQ1407" i="1"/>
  <c r="AQ1409" i="1"/>
  <c r="AQ1411" i="1"/>
  <c r="AQ1413" i="1"/>
  <c r="AQ1415" i="1"/>
  <c r="AQ1417" i="1"/>
  <c r="AQ1419" i="1"/>
  <c r="AQ1421" i="1"/>
  <c r="AQ1423" i="1"/>
  <c r="AQ1425" i="1"/>
  <c r="AQ1427" i="1"/>
  <c r="AQ1429" i="1"/>
  <c r="AQ1431" i="1"/>
  <c r="AQ1433" i="1"/>
  <c r="AQ1435" i="1"/>
  <c r="AQ1437" i="1"/>
  <c r="AQ1439" i="1"/>
  <c r="AQ1441" i="1"/>
  <c r="AQ1443" i="1"/>
  <c r="AQ1445" i="1"/>
  <c r="AQ1447" i="1"/>
  <c r="AQ1449" i="1"/>
  <c r="AQ1451" i="1"/>
  <c r="AQ1453" i="1"/>
  <c r="AQ1455" i="1"/>
  <c r="AQ1457" i="1"/>
  <c r="AQ1459" i="1"/>
  <c r="AQ1461" i="1"/>
  <c r="AR1463" i="1"/>
  <c r="AR1467" i="1"/>
  <c r="AR1471" i="1"/>
  <c r="AR1475" i="1"/>
  <c r="AR1479" i="1"/>
  <c r="AR1483" i="1"/>
  <c r="AR1487" i="1"/>
  <c r="AR1491" i="1"/>
  <c r="AR1495" i="1"/>
  <c r="AR1499" i="1"/>
  <c r="AR1503" i="1"/>
  <c r="AR1507" i="1"/>
  <c r="AP1524" i="1"/>
  <c r="AO1524" i="1"/>
  <c r="AR1524" i="1"/>
  <c r="AP1528" i="1"/>
  <c r="AO1528" i="1"/>
  <c r="AR1528" i="1"/>
  <c r="AP1532" i="1"/>
  <c r="AO1532" i="1"/>
  <c r="AR1532" i="1"/>
  <c r="AP1536" i="1"/>
  <c r="AO1536" i="1"/>
  <c r="AR1536" i="1"/>
  <c r="AP1540" i="1"/>
  <c r="AO1540" i="1"/>
  <c r="AR1540" i="1"/>
  <c r="AP1544" i="1"/>
  <c r="AO1544" i="1"/>
  <c r="AR1544" i="1"/>
  <c r="AP1548" i="1"/>
  <c r="AO1548" i="1"/>
  <c r="AR1548" i="1"/>
  <c r="AP1552" i="1"/>
  <c r="AO1552" i="1"/>
  <c r="AR1552" i="1"/>
  <c r="AP1556" i="1"/>
  <c r="AO1556" i="1"/>
  <c r="AR1556" i="1"/>
  <c r="AP1560" i="1"/>
  <c r="AO1560" i="1"/>
  <c r="AR1560" i="1"/>
  <c r="AP1564" i="1"/>
  <c r="AO1564" i="1"/>
  <c r="AR1564" i="1"/>
  <c r="AP1568" i="1"/>
  <c r="AO1568" i="1"/>
  <c r="AR1568" i="1"/>
  <c r="AP1572" i="1"/>
  <c r="AO1572" i="1"/>
  <c r="AR1572" i="1"/>
  <c r="AP1576" i="1"/>
  <c r="AO1576" i="1"/>
  <c r="AR1576" i="1"/>
  <c r="AP1580" i="1"/>
  <c r="AO1580" i="1"/>
  <c r="AR1580" i="1"/>
  <c r="AP1584" i="1"/>
  <c r="AO1584" i="1"/>
  <c r="AR1584" i="1"/>
  <c r="AP1588" i="1"/>
  <c r="AO1588" i="1"/>
  <c r="AR1588" i="1"/>
  <c r="AP1592" i="1"/>
  <c r="AO1592" i="1"/>
  <c r="AR1592" i="1"/>
  <c r="AP1596" i="1"/>
  <c r="AO1596" i="1"/>
  <c r="AR1596" i="1"/>
  <c r="AP1600" i="1"/>
  <c r="AO1600" i="1"/>
  <c r="AR1600" i="1"/>
  <c r="AP1608" i="1"/>
  <c r="AO1608" i="1"/>
  <c r="AR1608" i="1"/>
  <c r="AP1616" i="1"/>
  <c r="AO1616" i="1"/>
  <c r="AR1616" i="1"/>
  <c r="AP1624" i="1"/>
  <c r="AO1624" i="1"/>
  <c r="AR1624" i="1"/>
  <c r="AP1632" i="1"/>
  <c r="AO1632" i="1"/>
  <c r="AR1632" i="1"/>
  <c r="AP1636" i="1"/>
  <c r="AO1636" i="1"/>
  <c r="AR1636" i="1"/>
  <c r="AP1640" i="1"/>
  <c r="AO1640" i="1"/>
  <c r="AR1640" i="1"/>
  <c r="AP1644" i="1"/>
  <c r="AO1644" i="1"/>
  <c r="AR1644" i="1"/>
  <c r="AP1650" i="1"/>
  <c r="AO1650" i="1"/>
  <c r="AR1650" i="1"/>
  <c r="AP1658" i="1"/>
  <c r="AO1658" i="1"/>
  <c r="AR1658" i="1"/>
  <c r="AP1666" i="1"/>
  <c r="AO1666" i="1"/>
  <c r="AR1666" i="1"/>
  <c r="AP1674" i="1"/>
  <c r="AO1674" i="1"/>
  <c r="AR1674" i="1"/>
  <c r="AP1682" i="1"/>
  <c r="AO1682" i="1"/>
  <c r="AR1682" i="1"/>
  <c r="AP1690" i="1"/>
  <c r="AO1690" i="1"/>
  <c r="AR1690" i="1"/>
  <c r="AP1698" i="1"/>
  <c r="AO1698" i="1"/>
  <c r="AR1698" i="1"/>
  <c r="AP1706" i="1"/>
  <c r="AO1706" i="1"/>
  <c r="AR1706" i="1"/>
  <c r="AP1714" i="1"/>
  <c r="AO1714" i="1"/>
  <c r="AR1714" i="1"/>
  <c r="AP1722" i="1"/>
  <c r="AO1722" i="1"/>
  <c r="AR1722" i="1"/>
  <c r="AP1730" i="1"/>
  <c r="AO1730" i="1"/>
  <c r="AR1730" i="1"/>
  <c r="AP1738" i="1"/>
  <c r="AO1738" i="1"/>
  <c r="AR1738" i="1"/>
  <c r="AP1746" i="1"/>
  <c r="AO1746" i="1"/>
  <c r="AR1746" i="1"/>
  <c r="AP1754" i="1"/>
  <c r="AO1754" i="1"/>
  <c r="AR1754" i="1"/>
  <c r="AP1874" i="1"/>
  <c r="AO1874" i="1"/>
  <c r="AR1874" i="1"/>
  <c r="AQ1874" i="1"/>
  <c r="AP1906" i="1"/>
  <c r="AO1906" i="1"/>
  <c r="AR1906" i="1"/>
  <c r="AQ1906" i="1"/>
  <c r="AR1321" i="1"/>
  <c r="AR1323" i="1"/>
  <c r="AR1325" i="1"/>
  <c r="AR1327" i="1"/>
  <c r="AR1329" i="1"/>
  <c r="AR1331" i="1"/>
  <c r="AR1333" i="1"/>
  <c r="AR1335" i="1"/>
  <c r="AR1337" i="1"/>
  <c r="AR1339" i="1"/>
  <c r="AR1341" i="1"/>
  <c r="AR1343" i="1"/>
  <c r="AR1345" i="1"/>
  <c r="AR1347" i="1"/>
  <c r="AR1349" i="1"/>
  <c r="AR1351" i="1"/>
  <c r="AR1353" i="1"/>
  <c r="AR1355" i="1"/>
  <c r="AR1357" i="1"/>
  <c r="AR1359" i="1"/>
  <c r="AR1361" i="1"/>
  <c r="AR1363" i="1"/>
  <c r="AR1365" i="1"/>
  <c r="AR1367" i="1"/>
  <c r="AR1369" i="1"/>
  <c r="AR1371" i="1"/>
  <c r="AP1372" i="1"/>
  <c r="AR1373" i="1"/>
  <c r="AP1374" i="1"/>
  <c r="AR1375" i="1"/>
  <c r="AP1376" i="1"/>
  <c r="AR1377" i="1"/>
  <c r="AP1378" i="1"/>
  <c r="AR1379" i="1"/>
  <c r="AP1380" i="1"/>
  <c r="AR1381" i="1"/>
  <c r="AP1382" i="1"/>
  <c r="AR1383" i="1"/>
  <c r="AP1384" i="1"/>
  <c r="AR1385" i="1"/>
  <c r="AP1386" i="1"/>
  <c r="AR1387" i="1"/>
  <c r="AP1388" i="1"/>
  <c r="AR1389" i="1"/>
  <c r="AP1390" i="1"/>
  <c r="AR1391" i="1"/>
  <c r="AP1392" i="1"/>
  <c r="AR1393" i="1"/>
  <c r="AP1394" i="1"/>
  <c r="AR1395" i="1"/>
  <c r="AP1396" i="1"/>
  <c r="AR1397" i="1"/>
  <c r="AP1398" i="1"/>
  <c r="AR1399" i="1"/>
  <c r="AP1400" i="1"/>
  <c r="AR1401" i="1"/>
  <c r="AP1402" i="1"/>
  <c r="AR1403" i="1"/>
  <c r="AP1404" i="1"/>
  <c r="AR1405" i="1"/>
  <c r="AP1406" i="1"/>
  <c r="AR1407" i="1"/>
  <c r="AR1409" i="1"/>
  <c r="AR1411" i="1"/>
  <c r="AR1413" i="1"/>
  <c r="AR1415" i="1"/>
  <c r="AR1417" i="1"/>
  <c r="AR1419" i="1"/>
  <c r="AR1421" i="1"/>
  <c r="AR1423" i="1"/>
  <c r="AR1425" i="1"/>
  <c r="AR1427" i="1"/>
  <c r="AR1429" i="1"/>
  <c r="AR1431" i="1"/>
  <c r="AR1433" i="1"/>
  <c r="AR1435" i="1"/>
  <c r="AR1437" i="1"/>
  <c r="AR1439" i="1"/>
  <c r="AR1441" i="1"/>
  <c r="AR1443" i="1"/>
  <c r="AR1445" i="1"/>
  <c r="AR1447" i="1"/>
  <c r="AR1449" i="1"/>
  <c r="AR1451" i="1"/>
  <c r="AR1453" i="1"/>
  <c r="AR1455" i="1"/>
  <c r="AR1457" i="1"/>
  <c r="AR1459" i="1"/>
  <c r="AR1461" i="1"/>
  <c r="AQ1464" i="1"/>
  <c r="AO1466" i="1"/>
  <c r="AQ1468" i="1"/>
  <c r="AO1470" i="1"/>
  <c r="AQ1472" i="1"/>
  <c r="AO1474" i="1"/>
  <c r="AQ1476" i="1"/>
  <c r="AO1478" i="1"/>
  <c r="AQ1480" i="1"/>
  <c r="AO1482" i="1"/>
  <c r="AQ1484" i="1"/>
  <c r="AO1486" i="1"/>
  <c r="AQ1488" i="1"/>
  <c r="AO1490" i="1"/>
  <c r="AQ1492" i="1"/>
  <c r="AO1494" i="1"/>
  <c r="AQ1496" i="1"/>
  <c r="AO1498" i="1"/>
  <c r="AQ1500" i="1"/>
  <c r="AO1502" i="1"/>
  <c r="AQ1504" i="1"/>
  <c r="AO1506" i="1"/>
  <c r="AQ1508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P1606" i="1"/>
  <c r="AO1606" i="1"/>
  <c r="AR1606" i="1"/>
  <c r="AP1614" i="1"/>
  <c r="AO1614" i="1"/>
  <c r="AR1614" i="1"/>
  <c r="AP1622" i="1"/>
  <c r="AO1622" i="1"/>
  <c r="AR1622" i="1"/>
  <c r="AP1630" i="1"/>
  <c r="AO1630" i="1"/>
  <c r="AR1630" i="1"/>
  <c r="AP1648" i="1"/>
  <c r="AO1648" i="1"/>
  <c r="AR1648" i="1"/>
  <c r="AP1656" i="1"/>
  <c r="AO1656" i="1"/>
  <c r="AR1656" i="1"/>
  <c r="AP1664" i="1"/>
  <c r="AO1664" i="1"/>
  <c r="AR1664" i="1"/>
  <c r="AP1672" i="1"/>
  <c r="AO1672" i="1"/>
  <c r="AR1672" i="1"/>
  <c r="AP1680" i="1"/>
  <c r="AO1680" i="1"/>
  <c r="AR1680" i="1"/>
  <c r="AP1688" i="1"/>
  <c r="AO1688" i="1"/>
  <c r="AR1688" i="1"/>
  <c r="AP1696" i="1"/>
  <c r="AO1696" i="1"/>
  <c r="AR1696" i="1"/>
  <c r="AP1704" i="1"/>
  <c r="AO1704" i="1"/>
  <c r="AR1704" i="1"/>
  <c r="AP1712" i="1"/>
  <c r="AO1712" i="1"/>
  <c r="AR1712" i="1"/>
  <c r="AP1720" i="1"/>
  <c r="AO1720" i="1"/>
  <c r="AR1720" i="1"/>
  <c r="AP1728" i="1"/>
  <c r="AO1728" i="1"/>
  <c r="AR1728" i="1"/>
  <c r="AP1736" i="1"/>
  <c r="AO1736" i="1"/>
  <c r="AR1736" i="1"/>
  <c r="AP1744" i="1"/>
  <c r="AO1744" i="1"/>
  <c r="AR1744" i="1"/>
  <c r="AP1752" i="1"/>
  <c r="AO1752" i="1"/>
  <c r="AR1752" i="1"/>
  <c r="AP1866" i="1"/>
  <c r="AO1866" i="1"/>
  <c r="AR1866" i="1"/>
  <c r="AQ1866" i="1"/>
  <c r="AP1898" i="1"/>
  <c r="AO1898" i="1"/>
  <c r="AR1898" i="1"/>
  <c r="AQ1898" i="1"/>
  <c r="AO1321" i="1"/>
  <c r="AO1323" i="1"/>
  <c r="AO1325" i="1"/>
  <c r="AO1327" i="1"/>
  <c r="AO1329" i="1"/>
  <c r="AO1331" i="1"/>
  <c r="AO1333" i="1"/>
  <c r="AO1335" i="1"/>
  <c r="AO1337" i="1"/>
  <c r="AO1339" i="1"/>
  <c r="AO1341" i="1"/>
  <c r="AO1343" i="1"/>
  <c r="AO1345" i="1"/>
  <c r="AO1347" i="1"/>
  <c r="AO1349" i="1"/>
  <c r="AO1351" i="1"/>
  <c r="AO1353" i="1"/>
  <c r="AO1355" i="1"/>
  <c r="AO1357" i="1"/>
  <c r="AO1359" i="1"/>
  <c r="AO1361" i="1"/>
  <c r="AO1363" i="1"/>
  <c r="AO1365" i="1"/>
  <c r="AO1367" i="1"/>
  <c r="AO1369" i="1"/>
  <c r="AO1371" i="1"/>
  <c r="AO1373" i="1"/>
  <c r="AO1375" i="1"/>
  <c r="AO1377" i="1"/>
  <c r="AO1379" i="1"/>
  <c r="AO1381" i="1"/>
  <c r="AO1383" i="1"/>
  <c r="AO1385" i="1"/>
  <c r="AO1387" i="1"/>
  <c r="AO1389" i="1"/>
  <c r="AO1391" i="1"/>
  <c r="AO1393" i="1"/>
  <c r="AO1395" i="1"/>
  <c r="AO1397" i="1"/>
  <c r="AO1399" i="1"/>
  <c r="AO1401" i="1"/>
  <c r="AO1403" i="1"/>
  <c r="AO1405" i="1"/>
  <c r="AO1407" i="1"/>
  <c r="AO1409" i="1"/>
  <c r="AO1411" i="1"/>
  <c r="AO1413" i="1"/>
  <c r="AO1415" i="1"/>
  <c r="AO1417" i="1"/>
  <c r="AO1419" i="1"/>
  <c r="AO1421" i="1"/>
  <c r="AO1423" i="1"/>
  <c r="AO1425" i="1"/>
  <c r="AO1427" i="1"/>
  <c r="AO1429" i="1"/>
  <c r="AO1431" i="1"/>
  <c r="AO1433" i="1"/>
  <c r="AO1435" i="1"/>
  <c r="AO1437" i="1"/>
  <c r="AO1439" i="1"/>
  <c r="AO1441" i="1"/>
  <c r="AO1443" i="1"/>
  <c r="AO1445" i="1"/>
  <c r="AO1447" i="1"/>
  <c r="AO1449" i="1"/>
  <c r="AO1451" i="1"/>
  <c r="AO1453" i="1"/>
  <c r="AO1455" i="1"/>
  <c r="AO1457" i="1"/>
  <c r="AO1459" i="1"/>
  <c r="AO1461" i="1"/>
  <c r="AO1463" i="1"/>
  <c r="AR1465" i="1"/>
  <c r="AP1466" i="1"/>
  <c r="AO1467" i="1"/>
  <c r="AR1469" i="1"/>
  <c r="AP1470" i="1"/>
  <c r="AO1471" i="1"/>
  <c r="AR1473" i="1"/>
  <c r="AP1474" i="1"/>
  <c r="AO1475" i="1"/>
  <c r="AR1477" i="1"/>
  <c r="AP1478" i="1"/>
  <c r="AO1479" i="1"/>
  <c r="AR1481" i="1"/>
  <c r="AP1482" i="1"/>
  <c r="AO1483" i="1"/>
  <c r="AR1485" i="1"/>
  <c r="AP1486" i="1"/>
  <c r="AO1487" i="1"/>
  <c r="AR1489" i="1"/>
  <c r="AP1490" i="1"/>
  <c r="AO1491" i="1"/>
  <c r="AR1493" i="1"/>
  <c r="AP1494" i="1"/>
  <c r="AO1495" i="1"/>
  <c r="AR1497" i="1"/>
  <c r="AP1498" i="1"/>
  <c r="AO1499" i="1"/>
  <c r="AR1501" i="1"/>
  <c r="AP1502" i="1"/>
  <c r="AO1503" i="1"/>
  <c r="AR1505" i="1"/>
  <c r="AP1506" i="1"/>
  <c r="AO1507" i="1"/>
  <c r="AR1509" i="1"/>
  <c r="AP1522" i="1"/>
  <c r="AO1522" i="1"/>
  <c r="AR1522" i="1"/>
  <c r="AQ1524" i="1"/>
  <c r="AP1526" i="1"/>
  <c r="AO1526" i="1"/>
  <c r="AR1526" i="1"/>
  <c r="AQ1528" i="1"/>
  <c r="AP1530" i="1"/>
  <c r="AO1530" i="1"/>
  <c r="AR1530" i="1"/>
  <c r="AQ1532" i="1"/>
  <c r="AP1534" i="1"/>
  <c r="AO1534" i="1"/>
  <c r="AR1534" i="1"/>
  <c r="AQ1536" i="1"/>
  <c r="AP1538" i="1"/>
  <c r="AO1538" i="1"/>
  <c r="AR1538" i="1"/>
  <c r="AQ1540" i="1"/>
  <c r="AP1542" i="1"/>
  <c r="AO1542" i="1"/>
  <c r="AR1542" i="1"/>
  <c r="AQ1544" i="1"/>
  <c r="AP1546" i="1"/>
  <c r="AO1546" i="1"/>
  <c r="AR1546" i="1"/>
  <c r="AQ1548" i="1"/>
  <c r="AP1550" i="1"/>
  <c r="AO1550" i="1"/>
  <c r="AR1550" i="1"/>
  <c r="AQ1552" i="1"/>
  <c r="AP1554" i="1"/>
  <c r="AO1554" i="1"/>
  <c r="AR1554" i="1"/>
  <c r="AQ1556" i="1"/>
  <c r="AP1558" i="1"/>
  <c r="AO1558" i="1"/>
  <c r="AR1558" i="1"/>
  <c r="AQ1560" i="1"/>
  <c r="AP1562" i="1"/>
  <c r="AO1562" i="1"/>
  <c r="AR1562" i="1"/>
  <c r="AQ1564" i="1"/>
  <c r="AP1566" i="1"/>
  <c r="AO1566" i="1"/>
  <c r="AR1566" i="1"/>
  <c r="AQ1568" i="1"/>
  <c r="AP1570" i="1"/>
  <c r="AO1570" i="1"/>
  <c r="AR1570" i="1"/>
  <c r="AQ1572" i="1"/>
  <c r="AP1574" i="1"/>
  <c r="AO1574" i="1"/>
  <c r="AR1574" i="1"/>
  <c r="AQ1576" i="1"/>
  <c r="AP1578" i="1"/>
  <c r="AO1578" i="1"/>
  <c r="AR1578" i="1"/>
  <c r="AQ1580" i="1"/>
  <c r="AP1582" i="1"/>
  <c r="AO1582" i="1"/>
  <c r="AR1582" i="1"/>
  <c r="AQ1584" i="1"/>
  <c r="AP1586" i="1"/>
  <c r="AO1586" i="1"/>
  <c r="AR1586" i="1"/>
  <c r="AQ1588" i="1"/>
  <c r="AP1590" i="1"/>
  <c r="AO1590" i="1"/>
  <c r="AR1590" i="1"/>
  <c r="AQ1592" i="1"/>
  <c r="AP1594" i="1"/>
  <c r="AO1594" i="1"/>
  <c r="AR1594" i="1"/>
  <c r="AQ1596" i="1"/>
  <c r="AP1598" i="1"/>
  <c r="AO1598" i="1"/>
  <c r="AR1598" i="1"/>
  <c r="AQ1600" i="1"/>
  <c r="AP1604" i="1"/>
  <c r="AO1604" i="1"/>
  <c r="AR1604" i="1"/>
  <c r="AQ1608" i="1"/>
  <c r="AP1612" i="1"/>
  <c r="AO1612" i="1"/>
  <c r="AR1612" i="1"/>
  <c r="AQ1616" i="1"/>
  <c r="AP1620" i="1"/>
  <c r="AO1620" i="1"/>
  <c r="AR1620" i="1"/>
  <c r="AQ1624" i="1"/>
  <c r="AP1628" i="1"/>
  <c r="AO1628" i="1"/>
  <c r="AR1628" i="1"/>
  <c r="AQ1632" i="1"/>
  <c r="AP1634" i="1"/>
  <c r="AO1634" i="1"/>
  <c r="AR1634" i="1"/>
  <c r="AQ1636" i="1"/>
  <c r="AP1638" i="1"/>
  <c r="AO1638" i="1"/>
  <c r="AR1638" i="1"/>
  <c r="AQ1640" i="1"/>
  <c r="AP1642" i="1"/>
  <c r="AO1642" i="1"/>
  <c r="AR1642" i="1"/>
  <c r="AQ1644" i="1"/>
  <c r="AP1646" i="1"/>
  <c r="AO1646" i="1"/>
  <c r="AR1646" i="1"/>
  <c r="AQ1650" i="1"/>
  <c r="AP1654" i="1"/>
  <c r="AO1654" i="1"/>
  <c r="AR1654" i="1"/>
  <c r="AQ1658" i="1"/>
  <c r="AP1662" i="1"/>
  <c r="AO1662" i="1"/>
  <c r="AR1662" i="1"/>
  <c r="AQ1666" i="1"/>
  <c r="AP1670" i="1"/>
  <c r="AO1670" i="1"/>
  <c r="AR1670" i="1"/>
  <c r="AQ1674" i="1"/>
  <c r="AP1678" i="1"/>
  <c r="AO1678" i="1"/>
  <c r="AR1678" i="1"/>
  <c r="AQ1682" i="1"/>
  <c r="AP1686" i="1"/>
  <c r="AO1686" i="1"/>
  <c r="AR1686" i="1"/>
  <c r="AQ1690" i="1"/>
  <c r="AP1694" i="1"/>
  <c r="AO1694" i="1"/>
  <c r="AR1694" i="1"/>
  <c r="AQ1698" i="1"/>
  <c r="AP1702" i="1"/>
  <c r="AO1702" i="1"/>
  <c r="AR1702" i="1"/>
  <c r="AQ1706" i="1"/>
  <c r="AP1710" i="1"/>
  <c r="AO1710" i="1"/>
  <c r="AR1710" i="1"/>
  <c r="AQ1714" i="1"/>
  <c r="AP1718" i="1"/>
  <c r="AO1718" i="1"/>
  <c r="AR1718" i="1"/>
  <c r="AQ1722" i="1"/>
  <c r="AP1726" i="1"/>
  <c r="AO1726" i="1"/>
  <c r="AR1726" i="1"/>
  <c r="AQ1730" i="1"/>
  <c r="AP1734" i="1"/>
  <c r="AO1734" i="1"/>
  <c r="AR1734" i="1"/>
  <c r="AQ1738" i="1"/>
  <c r="AP1742" i="1"/>
  <c r="AO1742" i="1"/>
  <c r="AR1742" i="1"/>
  <c r="AQ1746" i="1"/>
  <c r="AP1750" i="1"/>
  <c r="AO1750" i="1"/>
  <c r="AR1750" i="1"/>
  <c r="AQ1754" i="1"/>
  <c r="AP1842" i="1"/>
  <c r="AO1842" i="1"/>
  <c r="AR1842" i="1"/>
  <c r="AQ1842" i="1"/>
  <c r="AP1850" i="1"/>
  <c r="AO1850" i="1"/>
  <c r="AR1850" i="1"/>
  <c r="AQ1850" i="1"/>
  <c r="AP1858" i="1"/>
  <c r="AO1858" i="1"/>
  <c r="AR1858" i="1"/>
  <c r="AQ1858" i="1"/>
  <c r="AP1890" i="1"/>
  <c r="AO1890" i="1"/>
  <c r="AR1890" i="1"/>
  <c r="AQ1890" i="1"/>
  <c r="AP1962" i="1"/>
  <c r="AO1962" i="1"/>
  <c r="AR1962" i="1"/>
  <c r="AQ1962" i="1"/>
  <c r="AQ1463" i="1"/>
  <c r="AQ1466" i="1"/>
  <c r="AQ1467" i="1"/>
  <c r="AQ1470" i="1"/>
  <c r="AQ1471" i="1"/>
  <c r="AQ1474" i="1"/>
  <c r="AQ1475" i="1"/>
  <c r="AQ1478" i="1"/>
  <c r="AQ1479" i="1"/>
  <c r="AQ1482" i="1"/>
  <c r="AQ1483" i="1"/>
  <c r="AQ1486" i="1"/>
  <c r="AQ1487" i="1"/>
  <c r="AQ1490" i="1"/>
  <c r="AQ1491" i="1"/>
  <c r="AQ1494" i="1"/>
  <c r="AQ1495" i="1"/>
  <c r="AQ1498" i="1"/>
  <c r="AQ1499" i="1"/>
  <c r="AQ1502" i="1"/>
  <c r="AQ1503" i="1"/>
  <c r="AQ1506" i="1"/>
  <c r="AQ1507" i="1"/>
  <c r="AP1510" i="1"/>
  <c r="AR1510" i="1"/>
  <c r="AR1511" i="1"/>
  <c r="AP1511" i="1"/>
  <c r="AP1512" i="1"/>
  <c r="AR1512" i="1"/>
  <c r="AR1513" i="1"/>
  <c r="AP1513" i="1"/>
  <c r="AP1514" i="1"/>
  <c r="AR1514" i="1"/>
  <c r="AR1515" i="1"/>
  <c r="AP1515" i="1"/>
  <c r="AP1516" i="1"/>
  <c r="AR1516" i="1"/>
  <c r="AR1517" i="1"/>
  <c r="AP1517" i="1"/>
  <c r="AP1518" i="1"/>
  <c r="AR1518" i="1"/>
  <c r="AR1519" i="1"/>
  <c r="AP1519" i="1"/>
  <c r="AP1520" i="1"/>
  <c r="AR1520" i="1"/>
  <c r="AP1602" i="1"/>
  <c r="AO1602" i="1"/>
  <c r="AR1602" i="1"/>
  <c r="AP1610" i="1"/>
  <c r="AO1610" i="1"/>
  <c r="AR1610" i="1"/>
  <c r="AP1618" i="1"/>
  <c r="AO1618" i="1"/>
  <c r="AR1618" i="1"/>
  <c r="AP1626" i="1"/>
  <c r="AO1626" i="1"/>
  <c r="AR1626" i="1"/>
  <c r="AP1652" i="1"/>
  <c r="AO1652" i="1"/>
  <c r="AR1652" i="1"/>
  <c r="AP1660" i="1"/>
  <c r="AO1660" i="1"/>
  <c r="AR1660" i="1"/>
  <c r="AP1668" i="1"/>
  <c r="AO1668" i="1"/>
  <c r="AR1668" i="1"/>
  <c r="AP1676" i="1"/>
  <c r="AO1676" i="1"/>
  <c r="AR1676" i="1"/>
  <c r="AP1684" i="1"/>
  <c r="AO1684" i="1"/>
  <c r="AR1684" i="1"/>
  <c r="AP1692" i="1"/>
  <c r="AO1692" i="1"/>
  <c r="AR1692" i="1"/>
  <c r="AP1700" i="1"/>
  <c r="AO1700" i="1"/>
  <c r="AR1700" i="1"/>
  <c r="AP1708" i="1"/>
  <c r="AO1708" i="1"/>
  <c r="AR1708" i="1"/>
  <c r="AP1716" i="1"/>
  <c r="AO1716" i="1"/>
  <c r="AR1716" i="1"/>
  <c r="AP1724" i="1"/>
  <c r="AO1724" i="1"/>
  <c r="AR1724" i="1"/>
  <c r="AP1732" i="1"/>
  <c r="AO1732" i="1"/>
  <c r="AR1732" i="1"/>
  <c r="AP1740" i="1"/>
  <c r="AO1740" i="1"/>
  <c r="AR1740" i="1"/>
  <c r="AP1748" i="1"/>
  <c r="AO1748" i="1"/>
  <c r="AR1748" i="1"/>
  <c r="AO1756" i="1"/>
  <c r="AQ1756" i="1"/>
  <c r="AP1756" i="1"/>
  <c r="AO1760" i="1"/>
  <c r="AQ1760" i="1"/>
  <c r="AP1760" i="1"/>
  <c r="AO1764" i="1"/>
  <c r="AQ1764" i="1"/>
  <c r="AP1764" i="1"/>
  <c r="AO1768" i="1"/>
  <c r="AQ1768" i="1"/>
  <c r="AP1768" i="1"/>
  <c r="AO1772" i="1"/>
  <c r="AQ1772" i="1"/>
  <c r="AP1772" i="1"/>
  <c r="AO1776" i="1"/>
  <c r="AQ1776" i="1"/>
  <c r="AP1776" i="1"/>
  <c r="AO1780" i="1"/>
  <c r="AQ1780" i="1"/>
  <c r="AP1780" i="1"/>
  <c r="AO1784" i="1"/>
  <c r="AQ1784" i="1"/>
  <c r="AP1784" i="1"/>
  <c r="AO1788" i="1"/>
  <c r="AQ1788" i="1"/>
  <c r="AP1788" i="1"/>
  <c r="AO1792" i="1"/>
  <c r="AQ1792" i="1"/>
  <c r="AP1792" i="1"/>
  <c r="AO1796" i="1"/>
  <c r="AQ1796" i="1"/>
  <c r="AP1796" i="1"/>
  <c r="AO1800" i="1"/>
  <c r="AQ1800" i="1"/>
  <c r="AP1800" i="1"/>
  <c r="AO1804" i="1"/>
  <c r="AQ1804" i="1"/>
  <c r="AP1804" i="1"/>
  <c r="AO1808" i="1"/>
  <c r="AQ1808" i="1"/>
  <c r="AP1808" i="1"/>
  <c r="AO1812" i="1"/>
  <c r="AQ1812" i="1"/>
  <c r="AP1812" i="1"/>
  <c r="AP1818" i="1"/>
  <c r="AO1818" i="1"/>
  <c r="AR1818" i="1"/>
  <c r="AQ1818" i="1"/>
  <c r="AP1826" i="1"/>
  <c r="AO1826" i="1"/>
  <c r="AR1826" i="1"/>
  <c r="AQ1826" i="1"/>
  <c r="AP1834" i="1"/>
  <c r="AO1834" i="1"/>
  <c r="AR1834" i="1"/>
  <c r="AQ1834" i="1"/>
  <c r="AP1882" i="1"/>
  <c r="AO1882" i="1"/>
  <c r="AR1882" i="1"/>
  <c r="AQ1882" i="1"/>
  <c r="AP1914" i="1"/>
  <c r="AO1914" i="1"/>
  <c r="AR1914" i="1"/>
  <c r="AQ1914" i="1"/>
  <c r="AP1922" i="1"/>
  <c r="AO1922" i="1"/>
  <c r="AR1922" i="1"/>
  <c r="AQ1922" i="1"/>
  <c r="AP1930" i="1"/>
  <c r="AO1930" i="1"/>
  <c r="AR1930" i="1"/>
  <c r="AQ1930" i="1"/>
  <c r="AP1938" i="1"/>
  <c r="AO1938" i="1"/>
  <c r="AR1938" i="1"/>
  <c r="AQ1938" i="1"/>
  <c r="AP1946" i="1"/>
  <c r="AO1946" i="1"/>
  <c r="AR1946" i="1"/>
  <c r="AQ1946" i="1"/>
  <c r="AP1954" i="1"/>
  <c r="AO1954" i="1"/>
  <c r="AR1954" i="1"/>
  <c r="AQ1954" i="1"/>
  <c r="AP1521" i="1"/>
  <c r="AP1523" i="1"/>
  <c r="AP1525" i="1"/>
  <c r="AP1527" i="1"/>
  <c r="AP1529" i="1"/>
  <c r="AP1531" i="1"/>
  <c r="AP1533" i="1"/>
  <c r="AP1535" i="1"/>
  <c r="AP1537" i="1"/>
  <c r="AP1539" i="1"/>
  <c r="AP1541" i="1"/>
  <c r="AP1543" i="1"/>
  <c r="AP1545" i="1"/>
  <c r="AP1547" i="1"/>
  <c r="AP1549" i="1"/>
  <c r="AP1551" i="1"/>
  <c r="AP1553" i="1"/>
  <c r="AP1555" i="1"/>
  <c r="AP1557" i="1"/>
  <c r="AP1559" i="1"/>
  <c r="AP1561" i="1"/>
  <c r="AP1563" i="1"/>
  <c r="AP1565" i="1"/>
  <c r="AP1567" i="1"/>
  <c r="AP1569" i="1"/>
  <c r="AP1571" i="1"/>
  <c r="AP1573" i="1"/>
  <c r="AP1575" i="1"/>
  <c r="AP1577" i="1"/>
  <c r="AP1579" i="1"/>
  <c r="AP1581" i="1"/>
  <c r="AP1583" i="1"/>
  <c r="AP1585" i="1"/>
  <c r="AP1587" i="1"/>
  <c r="AP1589" i="1"/>
  <c r="AP1591" i="1"/>
  <c r="AP1593" i="1"/>
  <c r="AP1595" i="1"/>
  <c r="AP1597" i="1"/>
  <c r="AP1599" i="1"/>
  <c r="AP1601" i="1"/>
  <c r="AP1603" i="1"/>
  <c r="AP1605" i="1"/>
  <c r="AP1607" i="1"/>
  <c r="AP1609" i="1"/>
  <c r="AP1611" i="1"/>
  <c r="AP1613" i="1"/>
  <c r="AP1615" i="1"/>
  <c r="AP1617" i="1"/>
  <c r="AP1619" i="1"/>
  <c r="AP1621" i="1"/>
  <c r="AP1623" i="1"/>
  <c r="AP1625" i="1"/>
  <c r="AP1627" i="1"/>
  <c r="AP1629" i="1"/>
  <c r="AP1631" i="1"/>
  <c r="AP1633" i="1"/>
  <c r="AP1635" i="1"/>
  <c r="AP1637" i="1"/>
  <c r="AP1639" i="1"/>
  <c r="AP1641" i="1"/>
  <c r="AP1643" i="1"/>
  <c r="AP1645" i="1"/>
  <c r="AP1647" i="1"/>
  <c r="AP1649" i="1"/>
  <c r="AP1651" i="1"/>
  <c r="AP1653" i="1"/>
  <c r="AP1655" i="1"/>
  <c r="AP1657" i="1"/>
  <c r="AP1659" i="1"/>
  <c r="AP1661" i="1"/>
  <c r="AP1663" i="1"/>
  <c r="AP1665" i="1"/>
  <c r="AP1667" i="1"/>
  <c r="AP1669" i="1"/>
  <c r="AP1671" i="1"/>
  <c r="AP1673" i="1"/>
  <c r="AP1675" i="1"/>
  <c r="AP1677" i="1"/>
  <c r="AP1679" i="1"/>
  <c r="AP1681" i="1"/>
  <c r="AP1683" i="1"/>
  <c r="AP1685" i="1"/>
  <c r="AP1687" i="1"/>
  <c r="AP1689" i="1"/>
  <c r="AP1691" i="1"/>
  <c r="AP1693" i="1"/>
  <c r="AP1695" i="1"/>
  <c r="AP1697" i="1"/>
  <c r="AP1699" i="1"/>
  <c r="AP1701" i="1"/>
  <c r="AP1703" i="1"/>
  <c r="AP1705" i="1"/>
  <c r="AP1707" i="1"/>
  <c r="AP1709" i="1"/>
  <c r="AP1711" i="1"/>
  <c r="AP1713" i="1"/>
  <c r="AP1715" i="1"/>
  <c r="AP1717" i="1"/>
  <c r="AP1719" i="1"/>
  <c r="AP1721" i="1"/>
  <c r="AP1723" i="1"/>
  <c r="AP1725" i="1"/>
  <c r="AP1727" i="1"/>
  <c r="AP1729" i="1"/>
  <c r="AP1731" i="1"/>
  <c r="AP1733" i="1"/>
  <c r="AP1735" i="1"/>
  <c r="AP1737" i="1"/>
  <c r="AP1739" i="1"/>
  <c r="AP1741" i="1"/>
  <c r="AP1743" i="1"/>
  <c r="AP1745" i="1"/>
  <c r="AP1747" i="1"/>
  <c r="AP1749" i="1"/>
  <c r="AP1751" i="1"/>
  <c r="AP1753" i="1"/>
  <c r="AP1755" i="1"/>
  <c r="AQ1758" i="1"/>
  <c r="AQ1762" i="1"/>
  <c r="AQ1766" i="1"/>
  <c r="AQ1770" i="1"/>
  <c r="AQ1774" i="1"/>
  <c r="AQ1778" i="1"/>
  <c r="AQ1782" i="1"/>
  <c r="AQ1786" i="1"/>
  <c r="AQ1790" i="1"/>
  <c r="AQ1794" i="1"/>
  <c r="AQ1798" i="1"/>
  <c r="AQ1802" i="1"/>
  <c r="AQ1806" i="1"/>
  <c r="AQ1810" i="1"/>
  <c r="AQ1816" i="1"/>
  <c r="AP1820" i="1"/>
  <c r="AO1820" i="1"/>
  <c r="AQ1824" i="1"/>
  <c r="AP1828" i="1"/>
  <c r="AO1828" i="1"/>
  <c r="AQ1832" i="1"/>
  <c r="AP1836" i="1"/>
  <c r="AO1836" i="1"/>
  <c r="AQ1840" i="1"/>
  <c r="AP1844" i="1"/>
  <c r="AO1844" i="1"/>
  <c r="AQ1848" i="1"/>
  <c r="AP1852" i="1"/>
  <c r="AO1852" i="1"/>
  <c r="AQ1856" i="1"/>
  <c r="AP1860" i="1"/>
  <c r="AO1860" i="1"/>
  <c r="AQ1864" i="1"/>
  <c r="AP1868" i="1"/>
  <c r="AO1868" i="1"/>
  <c r="AQ1872" i="1"/>
  <c r="AP1876" i="1"/>
  <c r="AO1876" i="1"/>
  <c r="AQ1880" i="1"/>
  <c r="AP1884" i="1"/>
  <c r="AO1884" i="1"/>
  <c r="AQ1888" i="1"/>
  <c r="AP1892" i="1"/>
  <c r="AO1892" i="1"/>
  <c r="AQ1896" i="1"/>
  <c r="AP1900" i="1"/>
  <c r="AO1900" i="1"/>
  <c r="AQ1904" i="1"/>
  <c r="AP1908" i="1"/>
  <c r="AO1908" i="1"/>
  <c r="AQ1912" i="1"/>
  <c r="AP1916" i="1"/>
  <c r="AO1916" i="1"/>
  <c r="AQ1920" i="1"/>
  <c r="AP1924" i="1"/>
  <c r="AO1924" i="1"/>
  <c r="AQ1928" i="1"/>
  <c r="AP1932" i="1"/>
  <c r="AO1932" i="1"/>
  <c r="AQ1936" i="1"/>
  <c r="AP1940" i="1"/>
  <c r="AO1940" i="1"/>
  <c r="AQ1944" i="1"/>
  <c r="AP1948" i="1"/>
  <c r="AO1948" i="1"/>
  <c r="AQ1952" i="1"/>
  <c r="AP1956" i="1"/>
  <c r="AO1956" i="1"/>
  <c r="AQ1960" i="1"/>
  <c r="AP1964" i="1"/>
  <c r="AO1964" i="1"/>
  <c r="AQ1521" i="1"/>
  <c r="AQ1523" i="1"/>
  <c r="AQ1525" i="1"/>
  <c r="AQ1527" i="1"/>
  <c r="AQ1529" i="1"/>
  <c r="AQ1531" i="1"/>
  <c r="AQ1533" i="1"/>
  <c r="AQ1535" i="1"/>
  <c r="AQ1537" i="1"/>
  <c r="AQ1539" i="1"/>
  <c r="AQ1541" i="1"/>
  <c r="AQ1543" i="1"/>
  <c r="AQ1545" i="1"/>
  <c r="AQ1547" i="1"/>
  <c r="AQ1549" i="1"/>
  <c r="AQ1551" i="1"/>
  <c r="AQ1553" i="1"/>
  <c r="AQ1555" i="1"/>
  <c r="AQ1557" i="1"/>
  <c r="AQ1559" i="1"/>
  <c r="AQ1561" i="1"/>
  <c r="AQ1563" i="1"/>
  <c r="AQ1565" i="1"/>
  <c r="AQ1567" i="1"/>
  <c r="AQ1569" i="1"/>
  <c r="AQ1571" i="1"/>
  <c r="AQ1573" i="1"/>
  <c r="AQ1575" i="1"/>
  <c r="AQ1577" i="1"/>
  <c r="AQ1579" i="1"/>
  <c r="AQ1581" i="1"/>
  <c r="AQ1583" i="1"/>
  <c r="AQ1585" i="1"/>
  <c r="AQ1587" i="1"/>
  <c r="AQ1589" i="1"/>
  <c r="AQ1591" i="1"/>
  <c r="AQ1593" i="1"/>
  <c r="AQ1595" i="1"/>
  <c r="AQ1597" i="1"/>
  <c r="AQ1599" i="1"/>
  <c r="AQ1633" i="1"/>
  <c r="AQ1635" i="1"/>
  <c r="AQ1637" i="1"/>
  <c r="AQ1639" i="1"/>
  <c r="AQ1641" i="1"/>
  <c r="AQ1643" i="1"/>
  <c r="AQ1645" i="1"/>
  <c r="AR1758" i="1"/>
  <c r="AR1762" i="1"/>
  <c r="AR1766" i="1"/>
  <c r="AR1770" i="1"/>
  <c r="AR1774" i="1"/>
  <c r="AR1778" i="1"/>
  <c r="AR1782" i="1"/>
  <c r="AR1786" i="1"/>
  <c r="AR1790" i="1"/>
  <c r="AR1794" i="1"/>
  <c r="AR1798" i="1"/>
  <c r="AR1802" i="1"/>
  <c r="AR1806" i="1"/>
  <c r="AR1810" i="1"/>
  <c r="AP1814" i="1"/>
  <c r="AO1814" i="1"/>
  <c r="AP1822" i="1"/>
  <c r="AO1822" i="1"/>
  <c r="AP1830" i="1"/>
  <c r="AO1830" i="1"/>
  <c r="AP1838" i="1"/>
  <c r="AO1838" i="1"/>
  <c r="AP1846" i="1"/>
  <c r="AO1846" i="1"/>
  <c r="AP1854" i="1"/>
  <c r="AO1854" i="1"/>
  <c r="AP1862" i="1"/>
  <c r="AO1862" i="1"/>
  <c r="AP1870" i="1"/>
  <c r="AO1870" i="1"/>
  <c r="AP1878" i="1"/>
  <c r="AO1878" i="1"/>
  <c r="AP1886" i="1"/>
  <c r="AO1886" i="1"/>
  <c r="AP1894" i="1"/>
  <c r="AO1894" i="1"/>
  <c r="AP1902" i="1"/>
  <c r="AO1902" i="1"/>
  <c r="AP1910" i="1"/>
  <c r="AO1910" i="1"/>
  <c r="AP1918" i="1"/>
  <c r="AO1918" i="1"/>
  <c r="AP1926" i="1"/>
  <c r="AO1926" i="1"/>
  <c r="AP1934" i="1"/>
  <c r="AO1934" i="1"/>
  <c r="AP1942" i="1"/>
  <c r="AO1942" i="1"/>
  <c r="AP1950" i="1"/>
  <c r="AO1950" i="1"/>
  <c r="AP1958" i="1"/>
  <c r="AO1958" i="1"/>
  <c r="AP1966" i="1"/>
  <c r="AO1966" i="1"/>
  <c r="AR1966" i="1"/>
  <c r="AP1816" i="1"/>
  <c r="AO1816" i="1"/>
  <c r="AP1824" i="1"/>
  <c r="AO1824" i="1"/>
  <c r="AP1832" i="1"/>
  <c r="AO1832" i="1"/>
  <c r="AP1840" i="1"/>
  <c r="AO1840" i="1"/>
  <c r="AP1848" i="1"/>
  <c r="AO1848" i="1"/>
  <c r="AP1856" i="1"/>
  <c r="AO1856" i="1"/>
  <c r="AP1864" i="1"/>
  <c r="AO1864" i="1"/>
  <c r="AP1872" i="1"/>
  <c r="AO1872" i="1"/>
  <c r="AP1880" i="1"/>
  <c r="AO1880" i="1"/>
  <c r="AP1888" i="1"/>
  <c r="AO1888" i="1"/>
  <c r="AP1896" i="1"/>
  <c r="AO1896" i="1"/>
  <c r="AP1904" i="1"/>
  <c r="AO1904" i="1"/>
  <c r="AP1912" i="1"/>
  <c r="AO1912" i="1"/>
  <c r="AP1920" i="1"/>
  <c r="AO1920" i="1"/>
  <c r="AP1928" i="1"/>
  <c r="AO1928" i="1"/>
  <c r="AP1936" i="1"/>
  <c r="AO1936" i="1"/>
  <c r="AP1944" i="1"/>
  <c r="AO1944" i="1"/>
  <c r="AP1952" i="1"/>
  <c r="AO1952" i="1"/>
  <c r="AP1960" i="1"/>
  <c r="AO1960" i="1"/>
  <c r="AO1969" i="1"/>
  <c r="AO1971" i="1"/>
  <c r="AO1973" i="1"/>
  <c r="AO1975" i="1"/>
  <c r="AO1977" i="1"/>
  <c r="AO1979" i="1"/>
  <c r="AO1981" i="1"/>
  <c r="AO1983" i="1"/>
  <c r="AO1985" i="1"/>
  <c r="AO1987" i="1"/>
  <c r="AO1989" i="1"/>
  <c r="AO1991" i="1"/>
  <c r="AO1993" i="1"/>
  <c r="AO1995" i="1"/>
  <c r="AO1997" i="1"/>
  <c r="AO1999" i="1"/>
  <c r="AO2001" i="1"/>
  <c r="AO2003" i="1"/>
  <c r="AO2005" i="1"/>
  <c r="AO2007" i="1"/>
  <c r="AO2009" i="1"/>
  <c r="AO2011" i="1"/>
  <c r="AO2013" i="1"/>
  <c r="AO2015" i="1"/>
  <c r="AO2017" i="1"/>
  <c r="AO2019" i="1"/>
  <c r="AO2021" i="1"/>
  <c r="AO2023" i="1"/>
  <c r="AO2025" i="1"/>
  <c r="AO2027" i="1"/>
  <c r="AO2029" i="1"/>
  <c r="AO2031" i="1"/>
  <c r="AO2033" i="1"/>
  <c r="AO2035" i="1"/>
  <c r="AO2037" i="1"/>
  <c r="AO2039" i="1"/>
  <c r="AO2041" i="1"/>
  <c r="AO2043" i="1"/>
  <c r="AO2045" i="1"/>
  <c r="AO2047" i="1"/>
  <c r="AO2049" i="1"/>
  <c r="AO2051" i="1"/>
  <c r="AO2053" i="1"/>
  <c r="AO2055" i="1"/>
  <c r="AO2057" i="1"/>
  <c r="AO2059" i="1"/>
  <c r="AO2061" i="1"/>
  <c r="AO2063" i="1"/>
  <c r="AO2065" i="1"/>
  <c r="AO2067" i="1"/>
  <c r="AO2069" i="1"/>
  <c r="AO2071" i="1"/>
  <c r="AO2073" i="1"/>
  <c r="AO2075" i="1"/>
  <c r="AO2077" i="1"/>
  <c r="AO2079" i="1"/>
  <c r="AO2081" i="1"/>
  <c r="AO2083" i="1"/>
  <c r="AO2085" i="1"/>
  <c r="AO2087" i="1"/>
  <c r="AO2089" i="1"/>
  <c r="AO2091" i="1"/>
  <c r="AO2093" i="1"/>
  <c r="AO2095" i="1"/>
  <c r="AO2097" i="1"/>
  <c r="AO2099" i="1"/>
  <c r="AO2101" i="1"/>
  <c r="AO2103" i="1"/>
  <c r="AO2105" i="1"/>
  <c r="AO2107" i="1"/>
  <c r="AO2109" i="1"/>
  <c r="AO2111" i="1"/>
  <c r="AO2113" i="1"/>
  <c r="AO2115" i="1"/>
  <c r="AO2117" i="1"/>
  <c r="AO2119" i="1"/>
  <c r="AO2121" i="1"/>
  <c r="AO2123" i="1"/>
  <c r="AO2125" i="1"/>
  <c r="AO2127" i="1"/>
  <c r="AO2129" i="1"/>
  <c r="AO2131" i="1"/>
  <c r="AO2133" i="1"/>
  <c r="AO2135" i="1"/>
  <c r="AO2137" i="1"/>
  <c r="AO2139" i="1"/>
  <c r="AO2141" i="1"/>
  <c r="AO2143" i="1"/>
  <c r="AO2145" i="1"/>
  <c r="AO2147" i="1"/>
  <c r="AO2149" i="1"/>
  <c r="AO2151" i="1"/>
  <c r="AO2153" i="1"/>
  <c r="AO2155" i="1"/>
  <c r="AO2157" i="1"/>
  <c r="AO2159" i="1"/>
  <c r="AO2161" i="1"/>
  <c r="AO2163" i="1"/>
  <c r="AO2165" i="1"/>
  <c r="AO2167" i="1"/>
  <c r="AO2169" i="1"/>
  <c r="AO2171" i="1"/>
  <c r="AO2173" i="1"/>
  <c r="AO2175" i="1"/>
  <c r="AO2177" i="1"/>
  <c r="AO2179" i="1"/>
  <c r="AO2181" i="1"/>
  <c r="AO2183" i="1"/>
  <c r="AO2185" i="1"/>
  <c r="AO2187" i="1"/>
  <c r="AO2189" i="1"/>
  <c r="AO2191" i="1"/>
  <c r="AO2193" i="1"/>
  <c r="AO2195" i="1"/>
  <c r="AO2197" i="1"/>
  <c r="AO2199" i="1"/>
  <c r="AO2201" i="1"/>
  <c r="AO2203" i="1"/>
  <c r="AO2205" i="1"/>
  <c r="AR2207" i="1"/>
  <c r="AP2208" i="1"/>
  <c r="AO2209" i="1"/>
  <c r="AR2211" i="1"/>
  <c r="AP2212" i="1"/>
  <c r="AO2213" i="1"/>
  <c r="AR2215" i="1"/>
  <c r="AP2216" i="1"/>
  <c r="AO2217" i="1"/>
  <c r="AR2219" i="1"/>
  <c r="AP2220" i="1"/>
  <c r="AO2221" i="1"/>
  <c r="AR2223" i="1"/>
  <c r="AP2314" i="1"/>
  <c r="AO2314" i="1"/>
  <c r="AR2314" i="1"/>
  <c r="AP2322" i="1"/>
  <c r="AO2322" i="1"/>
  <c r="AR2322" i="1"/>
  <c r="AQ2208" i="1"/>
  <c r="AQ2212" i="1"/>
  <c r="AQ2216" i="1"/>
  <c r="AQ2220" i="1"/>
  <c r="AO2224" i="1"/>
  <c r="AR2224" i="1"/>
  <c r="AO2226" i="1"/>
  <c r="AR2226" i="1"/>
  <c r="AO2228" i="1"/>
  <c r="AR2228" i="1"/>
  <c r="AO2230" i="1"/>
  <c r="AR2230" i="1"/>
  <c r="AO2232" i="1"/>
  <c r="AR2232" i="1"/>
  <c r="AO2234" i="1"/>
  <c r="AR2234" i="1"/>
  <c r="AO2236" i="1"/>
  <c r="AR2236" i="1"/>
  <c r="AO2238" i="1"/>
  <c r="AR2238" i="1"/>
  <c r="AO2240" i="1"/>
  <c r="AR2240" i="1"/>
  <c r="AO2242" i="1"/>
  <c r="AR2242" i="1"/>
  <c r="AO2244" i="1"/>
  <c r="AR2244" i="1"/>
  <c r="AO2246" i="1"/>
  <c r="AR2246" i="1"/>
  <c r="AO2248" i="1"/>
  <c r="AR2248" i="1"/>
  <c r="AO2250" i="1"/>
  <c r="AR2250" i="1"/>
  <c r="AO2252" i="1"/>
  <c r="AR2252" i="1"/>
  <c r="AO2254" i="1"/>
  <c r="AR2254" i="1"/>
  <c r="AO2256" i="1"/>
  <c r="AR2256" i="1"/>
  <c r="AO2258" i="1"/>
  <c r="AR2258" i="1"/>
  <c r="AO2260" i="1"/>
  <c r="AR2260" i="1"/>
  <c r="AO2262" i="1"/>
  <c r="AR2262" i="1"/>
  <c r="AO2264" i="1"/>
  <c r="AR2264" i="1"/>
  <c r="AO2266" i="1"/>
  <c r="AR2266" i="1"/>
  <c r="AO2268" i="1"/>
  <c r="AR2268" i="1"/>
  <c r="AO2270" i="1"/>
  <c r="AR2270" i="1"/>
  <c r="AO2272" i="1"/>
  <c r="AR2272" i="1"/>
  <c r="AO2274" i="1"/>
  <c r="AR2274" i="1"/>
  <c r="AO2276" i="1"/>
  <c r="AR2276" i="1"/>
  <c r="AO2278" i="1"/>
  <c r="AR2278" i="1"/>
  <c r="AO2280" i="1"/>
  <c r="AR2280" i="1"/>
  <c r="AO2282" i="1"/>
  <c r="AR2282" i="1"/>
  <c r="AO2284" i="1"/>
  <c r="AR2284" i="1"/>
  <c r="AO2286" i="1"/>
  <c r="AR2286" i="1"/>
  <c r="AO2288" i="1"/>
  <c r="AR2288" i="1"/>
  <c r="AO2290" i="1"/>
  <c r="AR2290" i="1"/>
  <c r="AO2292" i="1"/>
  <c r="AR2292" i="1"/>
  <c r="AO2294" i="1"/>
  <c r="AR2294" i="1"/>
  <c r="AO2296" i="1"/>
  <c r="AR2296" i="1"/>
  <c r="AO2298" i="1"/>
  <c r="AR2298" i="1"/>
  <c r="AO2300" i="1"/>
  <c r="AR2300" i="1"/>
  <c r="AO2302" i="1"/>
  <c r="AR2302" i="1"/>
  <c r="AO2304" i="1"/>
  <c r="AR2304" i="1"/>
  <c r="AO2306" i="1"/>
  <c r="AR2306" i="1"/>
  <c r="AO2308" i="1"/>
  <c r="AR2308" i="1"/>
  <c r="AO2310" i="1"/>
  <c r="AR2310" i="1"/>
  <c r="AP2312" i="1"/>
  <c r="AO2312" i="1"/>
  <c r="AR2312" i="1"/>
  <c r="AP2320" i="1"/>
  <c r="AO2320" i="1"/>
  <c r="AR2320" i="1"/>
  <c r="AP2328" i="1"/>
  <c r="AQ2328" i="1"/>
  <c r="AO2328" i="1"/>
  <c r="AP2332" i="1"/>
  <c r="AQ2332" i="1"/>
  <c r="AO2332" i="1"/>
  <c r="AR2205" i="1"/>
  <c r="AP2206" i="1"/>
  <c r="AR2209" i="1"/>
  <c r="AP2210" i="1"/>
  <c r="AR2213" i="1"/>
  <c r="AP2214" i="1"/>
  <c r="AR2217" i="1"/>
  <c r="AP2218" i="1"/>
  <c r="AR2221" i="1"/>
  <c r="AP2222" i="1"/>
  <c r="AP2318" i="1"/>
  <c r="AO2318" i="1"/>
  <c r="AR2318" i="1"/>
  <c r="AP2326" i="1"/>
  <c r="AO2326" i="1"/>
  <c r="AR2326" i="1"/>
  <c r="AQ2206" i="1"/>
  <c r="AO2208" i="1"/>
  <c r="AQ2210" i="1"/>
  <c r="AO2212" i="1"/>
  <c r="AQ2214" i="1"/>
  <c r="AO2216" i="1"/>
  <c r="AQ2218" i="1"/>
  <c r="AO2220" i="1"/>
  <c r="AQ2222" i="1"/>
  <c r="AP2224" i="1"/>
  <c r="AP2226" i="1"/>
  <c r="AP2228" i="1"/>
  <c r="AP2230" i="1"/>
  <c r="AP2232" i="1"/>
  <c r="AP2234" i="1"/>
  <c r="AP2236" i="1"/>
  <c r="AP2238" i="1"/>
  <c r="AP2240" i="1"/>
  <c r="AP2242" i="1"/>
  <c r="AP2244" i="1"/>
  <c r="AP2246" i="1"/>
  <c r="AP2248" i="1"/>
  <c r="AP2250" i="1"/>
  <c r="AP2252" i="1"/>
  <c r="AP2254" i="1"/>
  <c r="AP2256" i="1"/>
  <c r="AP2258" i="1"/>
  <c r="AP2260" i="1"/>
  <c r="AP2262" i="1"/>
  <c r="AP2264" i="1"/>
  <c r="AP2266" i="1"/>
  <c r="AP2268" i="1"/>
  <c r="AP2270" i="1"/>
  <c r="AP2272" i="1"/>
  <c r="AP2274" i="1"/>
  <c r="AP2276" i="1"/>
  <c r="AP2278" i="1"/>
  <c r="AP2280" i="1"/>
  <c r="AP2282" i="1"/>
  <c r="AP2284" i="1"/>
  <c r="AP2286" i="1"/>
  <c r="AP2288" i="1"/>
  <c r="AP2290" i="1"/>
  <c r="AP2292" i="1"/>
  <c r="AP2294" i="1"/>
  <c r="AP2296" i="1"/>
  <c r="AP2298" i="1"/>
  <c r="AP2300" i="1"/>
  <c r="AP2302" i="1"/>
  <c r="AP2304" i="1"/>
  <c r="AP2306" i="1"/>
  <c r="AP2308" i="1"/>
  <c r="AP2310" i="1"/>
  <c r="AQ2312" i="1"/>
  <c r="AP2316" i="1"/>
  <c r="AO2316" i="1"/>
  <c r="AR2316" i="1"/>
  <c r="AQ2320" i="1"/>
  <c r="AP2324" i="1"/>
  <c r="AO2324" i="1"/>
  <c r="AR2324" i="1"/>
  <c r="AR2328" i="1"/>
  <c r="AR2332" i="1"/>
  <c r="AP2225" i="1"/>
  <c r="AP2227" i="1"/>
  <c r="AP2229" i="1"/>
  <c r="AP2231" i="1"/>
  <c r="AP2233" i="1"/>
  <c r="AP2235" i="1"/>
  <c r="AP2237" i="1"/>
  <c r="AP2239" i="1"/>
  <c r="AP2241" i="1"/>
  <c r="AP2243" i="1"/>
  <c r="AP2245" i="1"/>
  <c r="AP2247" i="1"/>
  <c r="AP2249" i="1"/>
  <c r="AP2251" i="1"/>
  <c r="AP2253" i="1"/>
  <c r="AP2255" i="1"/>
  <c r="AP2257" i="1"/>
  <c r="AP2259" i="1"/>
  <c r="AP2261" i="1"/>
  <c r="AP2263" i="1"/>
  <c r="AP2265" i="1"/>
  <c r="AP2267" i="1"/>
  <c r="AP2269" i="1"/>
  <c r="AP2271" i="1"/>
  <c r="AP2273" i="1"/>
  <c r="AP2275" i="1"/>
  <c r="AP2277" i="1"/>
  <c r="AP2279" i="1"/>
  <c r="AP2281" i="1"/>
  <c r="AP2283" i="1"/>
  <c r="AP2285" i="1"/>
  <c r="AP2287" i="1"/>
  <c r="AP2289" i="1"/>
  <c r="AP2291" i="1"/>
  <c r="AP2293" i="1"/>
  <c r="AP2295" i="1"/>
  <c r="AP2297" i="1"/>
  <c r="AP2299" i="1"/>
  <c r="AP2301" i="1"/>
  <c r="AP2303" i="1"/>
  <c r="AP2305" i="1"/>
  <c r="AP2307" i="1"/>
  <c r="AP2309" i="1"/>
  <c r="AP2311" i="1"/>
  <c r="AP2313" i="1"/>
  <c r="AP2315" i="1"/>
  <c r="AP2317" i="1"/>
  <c r="AP2319" i="1"/>
  <c r="AP2321" i="1"/>
  <c r="AP2323" i="1"/>
  <c r="AP2325" i="1"/>
  <c r="AP2327" i="1"/>
  <c r="AQ2329" i="1"/>
  <c r="AQ2330" i="1"/>
  <c r="AO2331" i="1"/>
  <c r="AQ2333" i="1"/>
  <c r="AQ2334" i="1"/>
  <c r="AO2335" i="1"/>
  <c r="AQ2337" i="1"/>
  <c r="AQ2338" i="1"/>
  <c r="AO2339" i="1"/>
  <c r="AQ2341" i="1"/>
  <c r="AQ2342" i="1"/>
  <c r="AO2343" i="1"/>
  <c r="AQ2345" i="1"/>
  <c r="AQ2346" i="1"/>
  <c r="AO2347" i="1"/>
  <c r="AQ2349" i="1"/>
  <c r="AQ2350" i="1"/>
  <c r="AO2351" i="1"/>
  <c r="AQ2353" i="1"/>
  <c r="AQ2354" i="1"/>
  <c r="AO2355" i="1"/>
  <c r="AQ2357" i="1"/>
  <c r="AQ2358" i="1"/>
  <c r="AO2359" i="1"/>
  <c r="AQ2361" i="1"/>
  <c r="AQ2362" i="1"/>
  <c r="AO2363" i="1"/>
  <c r="AO2406" i="1"/>
  <c r="AR2406" i="1"/>
  <c r="AP2406" i="1"/>
  <c r="AR2330" i="1"/>
  <c r="AP2331" i="1"/>
  <c r="AR2334" i="1"/>
  <c r="AP2335" i="1"/>
  <c r="AO2336" i="1"/>
  <c r="AR2338" i="1"/>
  <c r="AP2339" i="1"/>
  <c r="AO2340" i="1"/>
  <c r="AR2342" i="1"/>
  <c r="AP2343" i="1"/>
  <c r="AO2344" i="1"/>
  <c r="AR2346" i="1"/>
  <c r="AP2347" i="1"/>
  <c r="AO2348" i="1"/>
  <c r="AR2350" i="1"/>
  <c r="AP2351" i="1"/>
  <c r="AO2352" i="1"/>
  <c r="AR2354" i="1"/>
  <c r="AP2355" i="1"/>
  <c r="AO2356" i="1"/>
  <c r="AR2358" i="1"/>
  <c r="AP2359" i="1"/>
  <c r="AO2360" i="1"/>
  <c r="AR2362" i="1"/>
  <c r="AP2363" i="1"/>
  <c r="AQ2331" i="1"/>
  <c r="AQ2335" i="1"/>
  <c r="AQ2336" i="1"/>
  <c r="AQ2339" i="1"/>
  <c r="AQ2340" i="1"/>
  <c r="AQ2343" i="1"/>
  <c r="AQ2347" i="1"/>
  <c r="AQ2351" i="1"/>
  <c r="AQ2355" i="1"/>
  <c r="AQ2359" i="1"/>
  <c r="AQ2363" i="1"/>
  <c r="AO2404" i="1"/>
  <c r="AR2404" i="1"/>
  <c r="AP2404" i="1"/>
  <c r="AR2336" i="1"/>
  <c r="AR2340" i="1"/>
  <c r="AR2344" i="1"/>
  <c r="AR2348" i="1"/>
  <c r="AR2352" i="1"/>
  <c r="AR2356" i="1"/>
  <c r="AR2360" i="1"/>
  <c r="AR2364" i="1"/>
  <c r="AP2364" i="1"/>
  <c r="AP2365" i="1"/>
  <c r="AR2365" i="1"/>
  <c r="AR2366" i="1"/>
  <c r="AP2366" i="1"/>
  <c r="AP2367" i="1"/>
  <c r="AR2367" i="1"/>
  <c r="AR2368" i="1"/>
  <c r="AP2368" i="1"/>
  <c r="AP2369" i="1"/>
  <c r="AR2369" i="1"/>
  <c r="AR2370" i="1"/>
  <c r="AP2370" i="1"/>
  <c r="AP2371" i="1"/>
  <c r="AR2371" i="1"/>
  <c r="AR2372" i="1"/>
  <c r="AP2372" i="1"/>
  <c r="AP2373" i="1"/>
  <c r="AR2373" i="1"/>
  <c r="AR2374" i="1"/>
  <c r="AP2374" i="1"/>
  <c r="AP2375" i="1"/>
  <c r="AR2375" i="1"/>
  <c r="AR2376" i="1"/>
  <c r="AP2376" i="1"/>
  <c r="AP2377" i="1"/>
  <c r="AR2377" i="1"/>
  <c r="AR2378" i="1"/>
  <c r="AP2378" i="1"/>
  <c r="AP2379" i="1"/>
  <c r="AR2379" i="1"/>
  <c r="AR2380" i="1"/>
  <c r="AP2380" i="1"/>
  <c r="AP2381" i="1"/>
  <c r="AR2381" i="1"/>
  <c r="AR2382" i="1"/>
  <c r="AP2382" i="1"/>
  <c r="AP2383" i="1"/>
  <c r="AR2383" i="1"/>
  <c r="AR2384" i="1"/>
  <c r="AP2384" i="1"/>
  <c r="AP2385" i="1"/>
  <c r="AR2385" i="1"/>
  <c r="AR2386" i="1"/>
  <c r="AP2386" i="1"/>
  <c r="AP2387" i="1"/>
  <c r="AR2387" i="1"/>
  <c r="AR2388" i="1"/>
  <c r="AP2388" i="1"/>
  <c r="AP2389" i="1"/>
  <c r="AR2389" i="1"/>
  <c r="AR2390" i="1"/>
  <c r="AP2390" i="1"/>
  <c r="AP2391" i="1"/>
  <c r="AR2391" i="1"/>
  <c r="AR2392" i="1"/>
  <c r="AP2392" i="1"/>
  <c r="AP2393" i="1"/>
  <c r="AR2393" i="1"/>
  <c r="AR2394" i="1"/>
  <c r="AP2394" i="1"/>
  <c r="AP2395" i="1"/>
  <c r="AR2395" i="1"/>
  <c r="AR2396" i="1"/>
  <c r="AP2396" i="1"/>
  <c r="AP2397" i="1"/>
  <c r="AR2397" i="1"/>
  <c r="AR2398" i="1"/>
  <c r="AP2398" i="1"/>
  <c r="AP2399" i="1"/>
  <c r="AR2399" i="1"/>
  <c r="AR2400" i="1"/>
  <c r="AP2400" i="1"/>
  <c r="AP2401" i="1"/>
  <c r="AR2401" i="1"/>
  <c r="AR2402" i="1"/>
  <c r="AP2402" i="1"/>
  <c r="AR2403" i="1"/>
  <c r="AR2405" i="1"/>
  <c r="AR2407" i="1"/>
  <c r="AP2408" i="1"/>
  <c r="AR2409" i="1"/>
  <c r="AP2410" i="1"/>
  <c r="AR2411" i="1"/>
  <c r="AP2412" i="1"/>
  <c r="AR2413" i="1"/>
  <c r="AP2414" i="1"/>
  <c r="AR2415" i="1"/>
  <c r="AP2416" i="1"/>
  <c r="AR2417" i="1"/>
  <c r="AP2418" i="1"/>
  <c r="AR2419" i="1"/>
  <c r="AP2420" i="1"/>
  <c r="AR2421" i="1"/>
  <c r="AP2422" i="1"/>
  <c r="AR2423" i="1"/>
  <c r="AP2424" i="1"/>
  <c r="AR2425" i="1"/>
  <c r="AP2426" i="1"/>
  <c r="AR2427" i="1"/>
  <c r="AP2428" i="1"/>
  <c r="AR2429" i="1"/>
  <c r="AP2430" i="1"/>
  <c r="AR2431" i="1"/>
  <c r="AP2432" i="1"/>
  <c r="AR2433" i="1"/>
  <c r="AP2434" i="1"/>
  <c r="AR2435" i="1"/>
  <c r="AP2436" i="1"/>
  <c r="AR2437" i="1"/>
  <c r="AP2438" i="1"/>
  <c r="AR2439" i="1"/>
  <c r="AP2440" i="1"/>
  <c r="AR2441" i="1"/>
  <c r="AP2442" i="1"/>
  <c r="AR2443" i="1"/>
  <c r="AP2444" i="1"/>
  <c r="AR2445" i="1"/>
  <c r="AP2446" i="1"/>
  <c r="AR2447" i="1"/>
  <c r="AP2448" i="1"/>
  <c r="AR2449" i="1"/>
  <c r="AP2450" i="1"/>
  <c r="AR2451" i="1"/>
  <c r="AP2452" i="1"/>
  <c r="AR2453" i="1"/>
  <c r="AP2454" i="1"/>
  <c r="AR2455" i="1"/>
  <c r="AP2456" i="1"/>
  <c r="AR2457" i="1"/>
  <c r="AP2458" i="1"/>
  <c r="AR2459" i="1"/>
  <c r="AP2460" i="1"/>
  <c r="AR2461" i="1"/>
  <c r="AP2462" i="1"/>
  <c r="AR2463" i="1"/>
  <c r="AP2464" i="1"/>
  <c r="AR2465" i="1"/>
  <c r="AP2466" i="1"/>
  <c r="AR2467" i="1"/>
  <c r="AP2468" i="1"/>
  <c r="AR2469" i="1"/>
  <c r="AP2470" i="1"/>
  <c r="AR2471" i="1"/>
  <c r="AP2472" i="1"/>
  <c r="AR2473" i="1"/>
  <c r="AP2474" i="1"/>
  <c r="AR2475" i="1"/>
  <c r="AP2476" i="1"/>
  <c r="AR2477" i="1"/>
  <c r="AP2478" i="1"/>
  <c r="AR2479" i="1"/>
  <c r="AP2480" i="1"/>
  <c r="AR2481" i="1"/>
  <c r="AP2482" i="1"/>
  <c r="AR2483" i="1"/>
  <c r="AP2484" i="1"/>
  <c r="AR2485" i="1"/>
  <c r="AP2486" i="1"/>
  <c r="AR2487" i="1"/>
  <c r="AP2488" i="1"/>
  <c r="AR2489" i="1"/>
  <c r="AP2490" i="1"/>
  <c r="AQ2492" i="1"/>
  <c r="AQ2493" i="1"/>
  <c r="AP2494" i="1"/>
  <c r="AP2496" i="1"/>
  <c r="AP2498" i="1"/>
  <c r="AR2504" i="1"/>
  <c r="AP2504" i="1"/>
  <c r="AO2504" i="1"/>
  <c r="AO2407" i="1"/>
  <c r="AQ2408" i="1"/>
  <c r="AO2409" i="1"/>
  <c r="AQ2410" i="1"/>
  <c r="AO2411" i="1"/>
  <c r="AQ2412" i="1"/>
  <c r="AO2413" i="1"/>
  <c r="AQ2414" i="1"/>
  <c r="AO2415" i="1"/>
  <c r="AQ2416" i="1"/>
  <c r="AO2417" i="1"/>
  <c r="AQ2418" i="1"/>
  <c r="AO2419" i="1"/>
  <c r="AQ2420" i="1"/>
  <c r="AO2421" i="1"/>
  <c r="AQ2422" i="1"/>
  <c r="AO2423" i="1"/>
  <c r="AQ2424" i="1"/>
  <c r="AO2425" i="1"/>
  <c r="AQ2426" i="1"/>
  <c r="AO2427" i="1"/>
  <c r="AQ2428" i="1"/>
  <c r="AO2429" i="1"/>
  <c r="AQ2430" i="1"/>
  <c r="AO2431" i="1"/>
  <c r="AQ2432" i="1"/>
  <c r="AO2433" i="1"/>
  <c r="AQ2434" i="1"/>
  <c r="AO2435" i="1"/>
  <c r="AQ2436" i="1"/>
  <c r="AO2437" i="1"/>
  <c r="AQ2438" i="1"/>
  <c r="AO2439" i="1"/>
  <c r="AQ2440" i="1"/>
  <c r="AO2441" i="1"/>
  <c r="AO2443" i="1"/>
  <c r="AO2445" i="1"/>
  <c r="AO2447" i="1"/>
  <c r="AO2449" i="1"/>
  <c r="AO2451" i="1"/>
  <c r="AO2453" i="1"/>
  <c r="AO2455" i="1"/>
  <c r="AO2457" i="1"/>
  <c r="AO2459" i="1"/>
  <c r="AO2461" i="1"/>
  <c r="AO2463" i="1"/>
  <c r="AO2465" i="1"/>
  <c r="AO2467" i="1"/>
  <c r="AO2469" i="1"/>
  <c r="AO2471" i="1"/>
  <c r="AO2473" i="1"/>
  <c r="AO2475" i="1"/>
  <c r="AO2477" i="1"/>
  <c r="AO2479" i="1"/>
  <c r="AO2481" i="1"/>
  <c r="AO2483" i="1"/>
  <c r="AO2485" i="1"/>
  <c r="AO2487" i="1"/>
  <c r="AO2489" i="1"/>
  <c r="AO2491" i="1"/>
  <c r="AR2493" i="1"/>
  <c r="AR2502" i="1"/>
  <c r="AP2502" i="1"/>
  <c r="AO2502" i="1"/>
  <c r="AR2510" i="1"/>
  <c r="AP2510" i="1"/>
  <c r="AO2510" i="1"/>
  <c r="AP2403" i="1"/>
  <c r="AP2405" i="1"/>
  <c r="AP2407" i="1"/>
  <c r="AP2409" i="1"/>
  <c r="AP2411" i="1"/>
  <c r="AP2413" i="1"/>
  <c r="AP2415" i="1"/>
  <c r="AP2417" i="1"/>
  <c r="AP2419" i="1"/>
  <c r="AP2421" i="1"/>
  <c r="AP2423" i="1"/>
  <c r="AP2425" i="1"/>
  <c r="AP2427" i="1"/>
  <c r="AP2429" i="1"/>
  <c r="AP2431" i="1"/>
  <c r="AP2433" i="1"/>
  <c r="AP2435" i="1"/>
  <c r="AP2437" i="1"/>
  <c r="AP2439" i="1"/>
  <c r="AP2441" i="1"/>
  <c r="AP2443" i="1"/>
  <c r="AP2445" i="1"/>
  <c r="AP2447" i="1"/>
  <c r="AP2449" i="1"/>
  <c r="AP2451" i="1"/>
  <c r="AP2453" i="1"/>
  <c r="AP2455" i="1"/>
  <c r="AP2457" i="1"/>
  <c r="AP2459" i="1"/>
  <c r="AP2461" i="1"/>
  <c r="AP2463" i="1"/>
  <c r="AP2465" i="1"/>
  <c r="AP2467" i="1"/>
  <c r="AP2469" i="1"/>
  <c r="AP2471" i="1"/>
  <c r="AP2473" i="1"/>
  <c r="AP2475" i="1"/>
  <c r="AP2477" i="1"/>
  <c r="AP2479" i="1"/>
  <c r="AP2481" i="1"/>
  <c r="AP2483" i="1"/>
  <c r="AP2485" i="1"/>
  <c r="AP2487" i="1"/>
  <c r="AP2489" i="1"/>
  <c r="AQ2491" i="1"/>
  <c r="AR2494" i="1"/>
  <c r="AO2494" i="1"/>
  <c r="AR2496" i="1"/>
  <c r="AO2496" i="1"/>
  <c r="AR2498" i="1"/>
  <c r="AO2498" i="1"/>
  <c r="AR2500" i="1"/>
  <c r="AP2500" i="1"/>
  <c r="AO2500" i="1"/>
  <c r="AR2508" i="1"/>
  <c r="AP2508" i="1"/>
  <c r="AO2508" i="1"/>
  <c r="AR2491" i="1"/>
  <c r="AR2506" i="1"/>
  <c r="AP2506" i="1"/>
  <c r="AO2506" i="1"/>
  <c r="AQ2495" i="1"/>
  <c r="AQ2497" i="1"/>
  <c r="AQ2499" i="1"/>
  <c r="AQ2501" i="1"/>
  <c r="AQ2503" i="1"/>
  <c r="AQ2505" i="1"/>
  <c r="AQ2507" i="1"/>
  <c r="AQ2509" i="1"/>
  <c r="AQ2511" i="1"/>
  <c r="AO2512" i="1"/>
  <c r="AQ2513" i="1"/>
  <c r="AO2514" i="1"/>
  <c r="AQ2515" i="1"/>
  <c r="AO2516" i="1"/>
  <c r="AQ2517" i="1"/>
  <c r="AO2518" i="1"/>
  <c r="AQ2519" i="1"/>
  <c r="AO2520" i="1"/>
  <c r="AQ2521" i="1"/>
  <c r="AO2522" i="1"/>
  <c r="AQ2523" i="1"/>
  <c r="AO2524" i="1"/>
  <c r="AQ2525" i="1"/>
  <c r="AO2526" i="1"/>
  <c r="AQ2527" i="1"/>
  <c r="AO2528" i="1"/>
  <c r="AQ2529" i="1"/>
  <c r="AO2530" i="1"/>
  <c r="AQ2531" i="1"/>
  <c r="AO2532" i="1"/>
  <c r="AQ2533" i="1"/>
  <c r="AO2534" i="1"/>
  <c r="AQ2535" i="1"/>
  <c r="AO2536" i="1"/>
  <c r="AQ2537" i="1"/>
  <c r="AO2538" i="1"/>
  <c r="AQ2539" i="1"/>
  <c r="AO2540" i="1"/>
  <c r="AQ2541" i="1"/>
  <c r="AO2542" i="1"/>
  <c r="AQ2543" i="1"/>
  <c r="AO2544" i="1"/>
  <c r="AQ2545" i="1"/>
  <c r="AO2546" i="1"/>
  <c r="AQ2547" i="1"/>
  <c r="AO2548" i="1"/>
  <c r="AQ2549" i="1"/>
  <c r="AO2550" i="1"/>
  <c r="AQ2551" i="1"/>
  <c r="AO2552" i="1"/>
  <c r="AQ2553" i="1"/>
  <c r="AO2554" i="1"/>
  <c r="AQ2555" i="1"/>
  <c r="AO2556" i="1"/>
  <c r="AQ2557" i="1"/>
  <c r="AO2558" i="1"/>
  <c r="AQ2559" i="1"/>
  <c r="AO2560" i="1"/>
  <c r="AQ2561" i="1"/>
  <c r="AO2562" i="1"/>
  <c r="AQ2563" i="1"/>
  <c r="AO2564" i="1"/>
  <c r="AQ2565" i="1"/>
  <c r="AO2566" i="1"/>
  <c r="AQ2567" i="1"/>
  <c r="AO2568" i="1"/>
  <c r="AQ2569" i="1"/>
  <c r="AO2570" i="1"/>
  <c r="AQ2571" i="1"/>
  <c r="AO2572" i="1"/>
  <c r="AQ2573" i="1"/>
  <c r="AO2574" i="1"/>
  <c r="AQ2575" i="1"/>
  <c r="AO2576" i="1"/>
  <c r="AQ2577" i="1"/>
  <c r="AO2578" i="1"/>
  <c r="AQ2579" i="1"/>
  <c r="AO2580" i="1"/>
  <c r="AQ2581" i="1"/>
  <c r="AO2582" i="1"/>
  <c r="AQ2583" i="1"/>
  <c r="AO2584" i="1"/>
  <c r="AQ2585" i="1"/>
  <c r="AO2586" i="1"/>
  <c r="AQ2587" i="1"/>
  <c r="AO2588" i="1"/>
  <c r="AQ2589" i="1"/>
  <c r="AO2590" i="1"/>
  <c r="AQ2591" i="1"/>
  <c r="AO2592" i="1"/>
  <c r="AQ2593" i="1"/>
  <c r="AO2594" i="1"/>
  <c r="AQ2595" i="1"/>
  <c r="AO2596" i="1"/>
  <c r="AQ2597" i="1"/>
  <c r="AO2598" i="1"/>
  <c r="AQ2599" i="1"/>
  <c r="AO2600" i="1"/>
  <c r="AQ2601" i="1"/>
  <c r="AO2602" i="1"/>
  <c r="AQ2603" i="1"/>
  <c r="AO2604" i="1"/>
  <c r="AQ2605" i="1"/>
  <c r="AO2606" i="1"/>
  <c r="AQ2607" i="1"/>
  <c r="AO2608" i="1"/>
  <c r="AQ2609" i="1"/>
  <c r="AO2610" i="1"/>
  <c r="AQ2611" i="1"/>
  <c r="AO2612" i="1"/>
  <c r="AQ2613" i="1"/>
  <c r="AO2614" i="1"/>
  <c r="AQ2615" i="1"/>
  <c r="AO2616" i="1"/>
  <c r="AQ2617" i="1"/>
  <c r="AO2618" i="1"/>
  <c r="AQ2619" i="1"/>
  <c r="AO2620" i="1"/>
  <c r="AQ2621" i="1"/>
  <c r="AO2622" i="1"/>
  <c r="AQ2623" i="1"/>
  <c r="AO2624" i="1"/>
  <c r="AQ2625" i="1"/>
  <c r="AO2626" i="1"/>
  <c r="AQ2627" i="1"/>
  <c r="AQ2629" i="1"/>
  <c r="AQ2631" i="1"/>
  <c r="AQ2633" i="1"/>
  <c r="AQ2635" i="1"/>
  <c r="AQ2637" i="1"/>
  <c r="AQ2638" i="1"/>
  <c r="AQ2641" i="1"/>
  <c r="AQ2642" i="1"/>
  <c r="AQ2645" i="1"/>
  <c r="AQ2646" i="1"/>
  <c r="AQ2649" i="1"/>
  <c r="AQ2650" i="1"/>
  <c r="AP2654" i="1"/>
  <c r="AO2654" i="1"/>
  <c r="AP2656" i="1"/>
  <c r="AO2656" i="1"/>
  <c r="AP2658" i="1"/>
  <c r="AO2658" i="1"/>
  <c r="AP2660" i="1"/>
  <c r="AO2660" i="1"/>
  <c r="AP2662" i="1"/>
  <c r="AO2662" i="1"/>
  <c r="AP2664" i="1"/>
  <c r="AO2664" i="1"/>
  <c r="AP2666" i="1"/>
  <c r="AO2666" i="1"/>
  <c r="AP2668" i="1"/>
  <c r="AO2668" i="1"/>
  <c r="AP2670" i="1"/>
  <c r="AO2670" i="1"/>
  <c r="AP2672" i="1"/>
  <c r="AO2672" i="1"/>
  <c r="AP2674" i="1"/>
  <c r="AO2674" i="1"/>
  <c r="AP2676" i="1"/>
  <c r="AO2676" i="1"/>
  <c r="AP2678" i="1"/>
  <c r="AO2678" i="1"/>
  <c r="AP2680" i="1"/>
  <c r="AO2680" i="1"/>
  <c r="AP2682" i="1"/>
  <c r="AO2682" i="1"/>
  <c r="AR2682" i="1"/>
  <c r="AP2512" i="1"/>
  <c r="AP2514" i="1"/>
  <c r="AP2516" i="1"/>
  <c r="AP2518" i="1"/>
  <c r="AP2520" i="1"/>
  <c r="AP2522" i="1"/>
  <c r="AP2524" i="1"/>
  <c r="AP2526" i="1"/>
  <c r="AP2528" i="1"/>
  <c r="AP2530" i="1"/>
  <c r="AP2532" i="1"/>
  <c r="AP2534" i="1"/>
  <c r="AP2536" i="1"/>
  <c r="AP2538" i="1"/>
  <c r="AP2540" i="1"/>
  <c r="AP2542" i="1"/>
  <c r="AP2544" i="1"/>
  <c r="AP2546" i="1"/>
  <c r="AP2548" i="1"/>
  <c r="AP2550" i="1"/>
  <c r="AP2552" i="1"/>
  <c r="AP2554" i="1"/>
  <c r="AP2556" i="1"/>
  <c r="AP2558" i="1"/>
  <c r="AP2560" i="1"/>
  <c r="AP2562" i="1"/>
  <c r="AP2564" i="1"/>
  <c r="AP2566" i="1"/>
  <c r="AP2568" i="1"/>
  <c r="AP2570" i="1"/>
  <c r="AP2572" i="1"/>
  <c r="AP2574" i="1"/>
  <c r="AP2576" i="1"/>
  <c r="AP2578" i="1"/>
  <c r="AP2580" i="1"/>
  <c r="AP2582" i="1"/>
  <c r="AP2584" i="1"/>
  <c r="AP2586" i="1"/>
  <c r="AP2588" i="1"/>
  <c r="AP2590" i="1"/>
  <c r="AP2592" i="1"/>
  <c r="AP2594" i="1"/>
  <c r="AP2596" i="1"/>
  <c r="AP2598" i="1"/>
  <c r="AR2638" i="1"/>
  <c r="AR2642" i="1"/>
  <c r="AR2646" i="1"/>
  <c r="AR2650" i="1"/>
  <c r="AQ2512" i="1"/>
  <c r="AQ2514" i="1"/>
  <c r="AQ2516" i="1"/>
  <c r="AQ2518" i="1"/>
  <c r="AQ2520" i="1"/>
  <c r="AQ2522" i="1"/>
  <c r="AQ2524" i="1"/>
  <c r="AQ2526" i="1"/>
  <c r="AQ2528" i="1"/>
  <c r="AQ2530" i="1"/>
  <c r="AQ2532" i="1"/>
  <c r="AQ2534" i="1"/>
  <c r="AQ2536" i="1"/>
  <c r="AQ2538" i="1"/>
  <c r="AQ2540" i="1"/>
  <c r="AQ2542" i="1"/>
  <c r="AQ2544" i="1"/>
  <c r="AQ2546" i="1"/>
  <c r="AQ2548" i="1"/>
  <c r="AQ2550" i="1"/>
  <c r="AQ2552" i="1"/>
  <c r="AQ2554" i="1"/>
  <c r="AQ2556" i="1"/>
  <c r="AQ2558" i="1"/>
  <c r="AQ2560" i="1"/>
  <c r="AQ2562" i="1"/>
  <c r="AQ2564" i="1"/>
  <c r="AQ2566" i="1"/>
  <c r="AQ2568" i="1"/>
  <c r="AQ2570" i="1"/>
  <c r="AQ2572" i="1"/>
  <c r="AQ2574" i="1"/>
  <c r="AQ2576" i="1"/>
  <c r="AQ2578" i="1"/>
  <c r="AQ2580" i="1"/>
  <c r="AQ2582" i="1"/>
  <c r="AQ2584" i="1"/>
  <c r="AQ2586" i="1"/>
  <c r="AQ2588" i="1"/>
  <c r="AQ2590" i="1"/>
  <c r="AQ2592" i="1"/>
  <c r="AQ2594" i="1"/>
  <c r="AQ2596" i="1"/>
  <c r="AQ2598" i="1"/>
  <c r="AQ2600" i="1"/>
  <c r="AQ2602" i="1"/>
  <c r="AQ2604" i="1"/>
  <c r="AQ2606" i="1"/>
  <c r="AQ2608" i="1"/>
  <c r="AQ2610" i="1"/>
  <c r="AQ2612" i="1"/>
  <c r="AQ2614" i="1"/>
  <c r="AQ2616" i="1"/>
  <c r="AQ2618" i="1"/>
  <c r="AQ2620" i="1"/>
  <c r="AQ2622" i="1"/>
  <c r="AQ2624" i="1"/>
  <c r="AQ2626" i="1"/>
  <c r="AO2627" i="1"/>
  <c r="AQ2628" i="1"/>
  <c r="AO2629" i="1"/>
  <c r="AQ2630" i="1"/>
  <c r="AO2631" i="1"/>
  <c r="AQ2632" i="1"/>
  <c r="AO2633" i="1"/>
  <c r="AQ2634" i="1"/>
  <c r="AO2635" i="1"/>
  <c r="AQ2636" i="1"/>
  <c r="AO2637" i="1"/>
  <c r="AQ2639" i="1"/>
  <c r="AO2641" i="1"/>
  <c r="AQ2643" i="1"/>
  <c r="AO2645" i="1"/>
  <c r="AQ2647" i="1"/>
  <c r="AO2649" i="1"/>
  <c r="AQ2651" i="1"/>
  <c r="AQ2654" i="1"/>
  <c r="AQ2656" i="1"/>
  <c r="AQ2658" i="1"/>
  <c r="AQ2660" i="1"/>
  <c r="AQ2662" i="1"/>
  <c r="AQ2664" i="1"/>
  <c r="AQ2666" i="1"/>
  <c r="AQ2668" i="1"/>
  <c r="AQ2670" i="1"/>
  <c r="AQ2672" i="1"/>
  <c r="AQ2674" i="1"/>
  <c r="AQ2676" i="1"/>
  <c r="AP2686" i="1"/>
  <c r="AO2686" i="1"/>
  <c r="AR2686" i="1"/>
  <c r="AP2637" i="1"/>
  <c r="AO2638" i="1"/>
  <c r="AR2640" i="1"/>
  <c r="AP2641" i="1"/>
  <c r="AO2642" i="1"/>
  <c r="AR2644" i="1"/>
  <c r="AP2645" i="1"/>
  <c r="AO2646" i="1"/>
  <c r="AR2648" i="1"/>
  <c r="AP2649" i="1"/>
  <c r="AO2650" i="1"/>
  <c r="AR2652" i="1"/>
  <c r="AR2654" i="1"/>
  <c r="AR2656" i="1"/>
  <c r="AR2658" i="1"/>
  <c r="AR2660" i="1"/>
  <c r="AR2662" i="1"/>
  <c r="AR2664" i="1"/>
  <c r="AR2666" i="1"/>
  <c r="AR2668" i="1"/>
  <c r="AR2670" i="1"/>
  <c r="AR2672" i="1"/>
  <c r="AR2674" i="1"/>
  <c r="AR2676" i="1"/>
  <c r="AP2684" i="1"/>
  <c r="AO2684" i="1"/>
  <c r="AR2684" i="1"/>
  <c r="AQ2688" i="1"/>
  <c r="AQ2690" i="1"/>
  <c r="AQ2692" i="1"/>
  <c r="AQ2694" i="1"/>
  <c r="AQ2696" i="1"/>
  <c r="AQ2698" i="1"/>
  <c r="AQ2700" i="1"/>
  <c r="AQ2702" i="1"/>
  <c r="AQ2704" i="1"/>
  <c r="AQ2706" i="1"/>
  <c r="AQ2708" i="1"/>
  <c r="AQ2710" i="1"/>
  <c r="AQ2712" i="1"/>
  <c r="AQ2714" i="1"/>
  <c r="AQ2716" i="1"/>
  <c r="AQ2718" i="1"/>
  <c r="AQ2720" i="1"/>
  <c r="AQ2722" i="1"/>
  <c r="AQ2724" i="1"/>
  <c r="AQ2726" i="1"/>
  <c r="AQ2728" i="1"/>
  <c r="AQ2730" i="1"/>
  <c r="AQ2732" i="1"/>
  <c r="AQ2734" i="1"/>
  <c r="AQ2736" i="1"/>
  <c r="AQ2738" i="1"/>
  <c r="AQ2740" i="1"/>
  <c r="AQ2742" i="1"/>
  <c r="AQ2744" i="1"/>
  <c r="AQ2746" i="1"/>
  <c r="AQ2748" i="1"/>
  <c r="AQ2750" i="1"/>
  <c r="AQ2752" i="1"/>
  <c r="AQ2754" i="1"/>
  <c r="AQ2756" i="1"/>
  <c r="AQ2758" i="1"/>
  <c r="AQ2760" i="1"/>
  <c r="AQ2762" i="1"/>
  <c r="AQ2764" i="1"/>
  <c r="AQ2766" i="1"/>
  <c r="AQ2768" i="1"/>
  <c r="AQ2770" i="1"/>
  <c r="AQ2772" i="1"/>
  <c r="AQ2774" i="1"/>
  <c r="AQ2776" i="1"/>
  <c r="AQ2778" i="1"/>
  <c r="AQ2780" i="1"/>
  <c r="AQ2782" i="1"/>
  <c r="AQ2784" i="1"/>
  <c r="AQ2786" i="1"/>
  <c r="AQ2788" i="1"/>
  <c r="AQ2790" i="1"/>
  <c r="AQ2792" i="1"/>
  <c r="AQ2794" i="1"/>
  <c r="AQ2796" i="1"/>
  <c r="AQ2798" i="1"/>
  <c r="AQ2800" i="1"/>
  <c r="AQ2802" i="1"/>
  <c r="AQ2804" i="1"/>
  <c r="AQ2806" i="1"/>
  <c r="AQ2808" i="1"/>
  <c r="AQ2810" i="1"/>
  <c r="AQ2812" i="1"/>
  <c r="AQ2814" i="1"/>
  <c r="AQ2816" i="1"/>
  <c r="AQ2818" i="1"/>
  <c r="AQ2820" i="1"/>
  <c r="AQ2822" i="1"/>
  <c r="AQ2824" i="1"/>
  <c r="AQ2826" i="1"/>
  <c r="AQ2828" i="1"/>
  <c r="AQ2830" i="1"/>
  <c r="AQ2832" i="1"/>
  <c r="AQ2834" i="1"/>
  <c r="AQ2836" i="1"/>
  <c r="AQ2838" i="1"/>
  <c r="AQ2840" i="1"/>
  <c r="AQ2842" i="1"/>
  <c r="AQ2844" i="1"/>
  <c r="AR2847" i="1"/>
  <c r="AP2853" i="1"/>
  <c r="AO2853" i="1"/>
  <c r="AR2853" i="1"/>
  <c r="AP2855" i="1"/>
  <c r="AO2855" i="1"/>
  <c r="AR2855" i="1"/>
  <c r="AP2857" i="1"/>
  <c r="AO2857" i="1"/>
  <c r="AR2857" i="1"/>
  <c r="AP2859" i="1"/>
  <c r="AO2859" i="1"/>
  <c r="AR2859" i="1"/>
  <c r="AP2861" i="1"/>
  <c r="AO2861" i="1"/>
  <c r="AR2861" i="1"/>
  <c r="AP2863" i="1"/>
  <c r="AO2863" i="1"/>
  <c r="AR2863" i="1"/>
  <c r="AP2865" i="1"/>
  <c r="AO2865" i="1"/>
  <c r="AR2865" i="1"/>
  <c r="AP2867" i="1"/>
  <c r="AO2867" i="1"/>
  <c r="AR2867" i="1"/>
  <c r="AP2869" i="1"/>
  <c r="AO2869" i="1"/>
  <c r="AR2869" i="1"/>
  <c r="AP2871" i="1"/>
  <c r="AO2871" i="1"/>
  <c r="AR2871" i="1"/>
  <c r="AP2873" i="1"/>
  <c r="AO2873" i="1"/>
  <c r="AR2873" i="1"/>
  <c r="AP2875" i="1"/>
  <c r="AO2875" i="1"/>
  <c r="AR2875" i="1"/>
  <c r="AP2877" i="1"/>
  <c r="AO2877" i="1"/>
  <c r="AR2877" i="1"/>
  <c r="AP2879" i="1"/>
  <c r="AO2879" i="1"/>
  <c r="AR2879" i="1"/>
  <c r="AP2881" i="1"/>
  <c r="AO2881" i="1"/>
  <c r="AR2881" i="1"/>
  <c r="AP2883" i="1"/>
  <c r="AO2883" i="1"/>
  <c r="AR2883" i="1"/>
  <c r="AP2885" i="1"/>
  <c r="AO2885" i="1"/>
  <c r="AR2885" i="1"/>
  <c r="AP2887" i="1"/>
  <c r="AO2887" i="1"/>
  <c r="AR2887" i="1"/>
  <c r="AP2889" i="1"/>
  <c r="AO2889" i="1"/>
  <c r="AR2889" i="1"/>
  <c r="AP2891" i="1"/>
  <c r="AO2891" i="1"/>
  <c r="AR2891" i="1"/>
  <c r="AP2893" i="1"/>
  <c r="AO2893" i="1"/>
  <c r="AR2893" i="1"/>
  <c r="AP2895" i="1"/>
  <c r="AO2895" i="1"/>
  <c r="AR2895" i="1"/>
  <c r="AP2897" i="1"/>
  <c r="AO2897" i="1"/>
  <c r="AR2897" i="1"/>
  <c r="AP2899" i="1"/>
  <c r="AO2899" i="1"/>
  <c r="AR2899" i="1"/>
  <c r="AP2901" i="1"/>
  <c r="AO2901" i="1"/>
  <c r="AR2901" i="1"/>
  <c r="AP2903" i="1"/>
  <c r="AO2903" i="1"/>
  <c r="AR2903" i="1"/>
  <c r="AP2905" i="1"/>
  <c r="AO2905" i="1"/>
  <c r="AR2905" i="1"/>
  <c r="AP2907" i="1"/>
  <c r="AO2907" i="1"/>
  <c r="AR2907" i="1"/>
  <c r="AP2909" i="1"/>
  <c r="AO2909" i="1"/>
  <c r="AR2909" i="1"/>
  <c r="AP2911" i="1"/>
  <c r="AO2911" i="1"/>
  <c r="AR2911" i="1"/>
  <c r="AP2913" i="1"/>
  <c r="AO2913" i="1"/>
  <c r="AR2913" i="1"/>
  <c r="AP2915" i="1"/>
  <c r="AO2915" i="1"/>
  <c r="AR2915" i="1"/>
  <c r="AP2917" i="1"/>
  <c r="AO2917" i="1"/>
  <c r="AR2917" i="1"/>
  <c r="AP2919" i="1"/>
  <c r="AO2919" i="1"/>
  <c r="AR2919" i="1"/>
  <c r="AP2921" i="1"/>
  <c r="AO2921" i="1"/>
  <c r="AR2921" i="1"/>
  <c r="AP2923" i="1"/>
  <c r="AO2923" i="1"/>
  <c r="AR2923" i="1"/>
  <c r="AP2925" i="1"/>
  <c r="AO2925" i="1"/>
  <c r="AR2925" i="1"/>
  <c r="AP2927" i="1"/>
  <c r="AO2927" i="1"/>
  <c r="AR2927" i="1"/>
  <c r="AP2929" i="1"/>
  <c r="AO2929" i="1"/>
  <c r="AR2929" i="1"/>
  <c r="AP2931" i="1"/>
  <c r="AO2931" i="1"/>
  <c r="AR2931" i="1"/>
  <c r="AP2933" i="1"/>
  <c r="AO2933" i="1"/>
  <c r="AR2933" i="1"/>
  <c r="AP2935" i="1"/>
  <c r="AO2935" i="1"/>
  <c r="AR2935" i="1"/>
  <c r="AP2937" i="1"/>
  <c r="AO2937" i="1"/>
  <c r="AR2937" i="1"/>
  <c r="AP2945" i="1"/>
  <c r="AO2945" i="1"/>
  <c r="AR2945" i="1"/>
  <c r="AP2953" i="1"/>
  <c r="AO2953" i="1"/>
  <c r="AR2953" i="1"/>
  <c r="AP2961" i="1"/>
  <c r="AO2961" i="1"/>
  <c r="AR2961" i="1"/>
  <c r="AP2969" i="1"/>
  <c r="AO2969" i="1"/>
  <c r="AR2969" i="1"/>
  <c r="AR2688" i="1"/>
  <c r="AR2690" i="1"/>
  <c r="AR2692" i="1"/>
  <c r="AR2694" i="1"/>
  <c r="AR2696" i="1"/>
  <c r="AR2698" i="1"/>
  <c r="AR2700" i="1"/>
  <c r="AR2702" i="1"/>
  <c r="AR2704" i="1"/>
  <c r="AR2706" i="1"/>
  <c r="AR2708" i="1"/>
  <c r="AR2710" i="1"/>
  <c r="AR2712" i="1"/>
  <c r="AR2714" i="1"/>
  <c r="AR2716" i="1"/>
  <c r="AR2718" i="1"/>
  <c r="AR2720" i="1"/>
  <c r="AR2722" i="1"/>
  <c r="AR2724" i="1"/>
  <c r="AR2726" i="1"/>
  <c r="AR2728" i="1"/>
  <c r="AR2730" i="1"/>
  <c r="AR2732" i="1"/>
  <c r="AR2734" i="1"/>
  <c r="AR2736" i="1"/>
  <c r="AR2738" i="1"/>
  <c r="AR2740" i="1"/>
  <c r="AR2742" i="1"/>
  <c r="AR2744" i="1"/>
  <c r="AR2746" i="1"/>
  <c r="AR2748" i="1"/>
  <c r="AR2750" i="1"/>
  <c r="AR2752" i="1"/>
  <c r="AR2754" i="1"/>
  <c r="AR2756" i="1"/>
  <c r="AR2758" i="1"/>
  <c r="AR2760" i="1"/>
  <c r="AR2762" i="1"/>
  <c r="AR2764" i="1"/>
  <c r="AR2766" i="1"/>
  <c r="AR2768" i="1"/>
  <c r="AR2770" i="1"/>
  <c r="AR2772" i="1"/>
  <c r="AR2774" i="1"/>
  <c r="AR2776" i="1"/>
  <c r="AR2778" i="1"/>
  <c r="AR2780" i="1"/>
  <c r="AR2782" i="1"/>
  <c r="AR2784" i="1"/>
  <c r="AR2786" i="1"/>
  <c r="AR2788" i="1"/>
  <c r="AR2790" i="1"/>
  <c r="AR2792" i="1"/>
  <c r="AR2794" i="1"/>
  <c r="AR2796" i="1"/>
  <c r="AR2798" i="1"/>
  <c r="AR2800" i="1"/>
  <c r="AR2802" i="1"/>
  <c r="AR2804" i="1"/>
  <c r="AR2806" i="1"/>
  <c r="AR2808" i="1"/>
  <c r="AR2810" i="1"/>
  <c r="AR2812" i="1"/>
  <c r="AR2814" i="1"/>
  <c r="AR2816" i="1"/>
  <c r="AR2818" i="1"/>
  <c r="AR2820" i="1"/>
  <c r="AR2822" i="1"/>
  <c r="AR2824" i="1"/>
  <c r="AR2826" i="1"/>
  <c r="AR2828" i="1"/>
  <c r="AR2830" i="1"/>
  <c r="AR2832" i="1"/>
  <c r="AR2834" i="1"/>
  <c r="AR2836" i="1"/>
  <c r="AR2838" i="1"/>
  <c r="AR2840" i="1"/>
  <c r="AR2842" i="1"/>
  <c r="AR2844" i="1"/>
  <c r="AP2943" i="1"/>
  <c r="AO2943" i="1"/>
  <c r="AR2943" i="1"/>
  <c r="AP2951" i="1"/>
  <c r="AO2951" i="1"/>
  <c r="AR2951" i="1"/>
  <c r="AP2959" i="1"/>
  <c r="AO2959" i="1"/>
  <c r="AR2959" i="1"/>
  <c r="AP2967" i="1"/>
  <c r="AO2967" i="1"/>
  <c r="AR2967" i="1"/>
  <c r="AP2975" i="1"/>
  <c r="AO2975" i="1"/>
  <c r="AR2975" i="1"/>
  <c r="AQ2653" i="1"/>
  <c r="AQ2655" i="1"/>
  <c r="AQ2657" i="1"/>
  <c r="AQ2659" i="1"/>
  <c r="AQ2661" i="1"/>
  <c r="AQ2663" i="1"/>
  <c r="AQ2665" i="1"/>
  <c r="AQ2667" i="1"/>
  <c r="AQ2669" i="1"/>
  <c r="AQ2671" i="1"/>
  <c r="AQ2673" i="1"/>
  <c r="AQ2675" i="1"/>
  <c r="AQ2677" i="1"/>
  <c r="AQ2679" i="1"/>
  <c r="AQ2681" i="1"/>
  <c r="AQ2683" i="1"/>
  <c r="AQ2685" i="1"/>
  <c r="AQ2687" i="1"/>
  <c r="AO2688" i="1"/>
  <c r="AQ2689" i="1"/>
  <c r="AO2690" i="1"/>
  <c r="AQ2691" i="1"/>
  <c r="AO2692" i="1"/>
  <c r="AQ2693" i="1"/>
  <c r="AO2694" i="1"/>
  <c r="AQ2695" i="1"/>
  <c r="AO2696" i="1"/>
  <c r="AQ2697" i="1"/>
  <c r="AO2698" i="1"/>
  <c r="AQ2699" i="1"/>
  <c r="AO2700" i="1"/>
  <c r="AQ2701" i="1"/>
  <c r="AO2702" i="1"/>
  <c r="AQ2703" i="1"/>
  <c r="AO2704" i="1"/>
  <c r="AQ2705" i="1"/>
  <c r="AO2706" i="1"/>
  <c r="AQ2707" i="1"/>
  <c r="AO2708" i="1"/>
  <c r="AQ2709" i="1"/>
  <c r="AO2710" i="1"/>
  <c r="AQ2711" i="1"/>
  <c r="AO2712" i="1"/>
  <c r="AQ2713" i="1"/>
  <c r="AO2714" i="1"/>
  <c r="AQ2715" i="1"/>
  <c r="AO2716" i="1"/>
  <c r="AQ2717" i="1"/>
  <c r="AO2718" i="1"/>
  <c r="AQ2719" i="1"/>
  <c r="AO2720" i="1"/>
  <c r="AQ2721" i="1"/>
  <c r="AO2722" i="1"/>
  <c r="AQ2723" i="1"/>
  <c r="AO2724" i="1"/>
  <c r="AQ2725" i="1"/>
  <c r="AO2726" i="1"/>
  <c r="AQ2727" i="1"/>
  <c r="AO2728" i="1"/>
  <c r="AQ2729" i="1"/>
  <c r="AO2730" i="1"/>
  <c r="AQ2731" i="1"/>
  <c r="AO2732" i="1"/>
  <c r="AQ2733" i="1"/>
  <c r="AO2734" i="1"/>
  <c r="AQ2735" i="1"/>
  <c r="AO2736" i="1"/>
  <c r="AQ2737" i="1"/>
  <c r="AO2738" i="1"/>
  <c r="AQ2739" i="1"/>
  <c r="AO2740" i="1"/>
  <c r="AQ2741" i="1"/>
  <c r="AO2742" i="1"/>
  <c r="AQ2743" i="1"/>
  <c r="AO2744" i="1"/>
  <c r="AQ2745" i="1"/>
  <c r="AO2746" i="1"/>
  <c r="AQ2747" i="1"/>
  <c r="AO2748" i="1"/>
  <c r="AQ2749" i="1"/>
  <c r="AO2750" i="1"/>
  <c r="AO2752" i="1"/>
  <c r="AO2754" i="1"/>
  <c r="AO2756" i="1"/>
  <c r="AO2758" i="1"/>
  <c r="AO2760" i="1"/>
  <c r="AO2762" i="1"/>
  <c r="AO2764" i="1"/>
  <c r="AO2766" i="1"/>
  <c r="AO2768" i="1"/>
  <c r="AO2770" i="1"/>
  <c r="AO2772" i="1"/>
  <c r="AO2774" i="1"/>
  <c r="AO2776" i="1"/>
  <c r="AO2778" i="1"/>
  <c r="AO2780" i="1"/>
  <c r="AO2782" i="1"/>
  <c r="AO2784" i="1"/>
  <c r="AO2786" i="1"/>
  <c r="AO2788" i="1"/>
  <c r="AO2790" i="1"/>
  <c r="AO2792" i="1"/>
  <c r="AO2794" i="1"/>
  <c r="AO2796" i="1"/>
  <c r="AO2798" i="1"/>
  <c r="AO2800" i="1"/>
  <c r="AO2802" i="1"/>
  <c r="AO2804" i="1"/>
  <c r="AO2806" i="1"/>
  <c r="AO2808" i="1"/>
  <c r="AO2810" i="1"/>
  <c r="AO2812" i="1"/>
  <c r="AO2814" i="1"/>
  <c r="AO2816" i="1"/>
  <c r="AO2818" i="1"/>
  <c r="AO2820" i="1"/>
  <c r="AO2822" i="1"/>
  <c r="AO2824" i="1"/>
  <c r="AO2826" i="1"/>
  <c r="AO2828" i="1"/>
  <c r="AO2830" i="1"/>
  <c r="AO2832" i="1"/>
  <c r="AO2834" i="1"/>
  <c r="AO2836" i="1"/>
  <c r="AO2838" i="1"/>
  <c r="AO2840" i="1"/>
  <c r="AO2842" i="1"/>
  <c r="AO2844" i="1"/>
  <c r="AR2845" i="1"/>
  <c r="AP2847" i="1"/>
  <c r="AP2849" i="1"/>
  <c r="AO2849" i="1"/>
  <c r="AQ2853" i="1"/>
  <c r="AQ2855" i="1"/>
  <c r="AQ2857" i="1"/>
  <c r="AQ2859" i="1"/>
  <c r="AQ2861" i="1"/>
  <c r="AQ2863" i="1"/>
  <c r="AQ2865" i="1"/>
  <c r="AQ2867" i="1"/>
  <c r="AQ2869" i="1"/>
  <c r="AQ2871" i="1"/>
  <c r="AQ2873" i="1"/>
  <c r="AQ2875" i="1"/>
  <c r="AQ2877" i="1"/>
  <c r="AQ2879" i="1"/>
  <c r="AQ2881" i="1"/>
  <c r="AQ2883" i="1"/>
  <c r="AQ2885" i="1"/>
  <c r="AQ2887" i="1"/>
  <c r="AQ2889" i="1"/>
  <c r="AQ2891" i="1"/>
  <c r="AQ2893" i="1"/>
  <c r="AQ2895" i="1"/>
  <c r="AQ2897" i="1"/>
  <c r="AQ2899" i="1"/>
  <c r="AQ2901" i="1"/>
  <c r="AQ2903" i="1"/>
  <c r="AQ2905" i="1"/>
  <c r="AQ2907" i="1"/>
  <c r="AQ2909" i="1"/>
  <c r="AQ2911" i="1"/>
  <c r="AQ2913" i="1"/>
  <c r="AQ2915" i="1"/>
  <c r="AQ2917" i="1"/>
  <c r="AQ2919" i="1"/>
  <c r="AQ2921" i="1"/>
  <c r="AQ2923" i="1"/>
  <c r="AQ2925" i="1"/>
  <c r="AQ2927" i="1"/>
  <c r="AP2941" i="1"/>
  <c r="AO2941" i="1"/>
  <c r="AR2941" i="1"/>
  <c r="AP2949" i="1"/>
  <c r="AO2949" i="1"/>
  <c r="AR2949" i="1"/>
  <c r="AP2957" i="1"/>
  <c r="AO2957" i="1"/>
  <c r="AR2957" i="1"/>
  <c r="AP2965" i="1"/>
  <c r="AO2965" i="1"/>
  <c r="AR2965" i="1"/>
  <c r="AP2973" i="1"/>
  <c r="AO2973" i="1"/>
  <c r="AR2973" i="1"/>
  <c r="AQ2847" i="1"/>
  <c r="AP2851" i="1"/>
  <c r="AO2851" i="1"/>
  <c r="AP2939" i="1"/>
  <c r="AO2939" i="1"/>
  <c r="AR2939" i="1"/>
  <c r="AQ2943" i="1"/>
  <c r="AP2947" i="1"/>
  <c r="AO2947" i="1"/>
  <c r="AR2947" i="1"/>
  <c r="AQ2951" i="1"/>
  <c r="AP2955" i="1"/>
  <c r="AO2955" i="1"/>
  <c r="AR2955" i="1"/>
  <c r="AP2963" i="1"/>
  <c r="AO2963" i="1"/>
  <c r="AR2963" i="1"/>
  <c r="AQ2967" i="1"/>
  <c r="AP2971" i="1"/>
  <c r="AO2971" i="1"/>
  <c r="AR2971" i="1"/>
  <c r="AQ2975" i="1"/>
  <c r="AQ2977" i="1"/>
  <c r="AQ2979" i="1"/>
  <c r="AQ2981" i="1"/>
  <c r="AQ2983" i="1"/>
  <c r="AQ2985" i="1"/>
  <c r="AQ2987" i="1"/>
  <c r="AQ2989" i="1"/>
  <c r="AQ2991" i="1"/>
  <c r="AQ2993" i="1"/>
  <c r="AQ2995" i="1"/>
  <c r="AQ2997" i="1"/>
  <c r="AQ2999" i="1"/>
  <c r="AQ3001" i="1"/>
  <c r="AR3004" i="1"/>
  <c r="AR3008" i="1"/>
  <c r="AR3012" i="1"/>
  <c r="AR3016" i="1"/>
  <c r="AP3038" i="1"/>
  <c r="AO3038" i="1"/>
  <c r="AR3038" i="1"/>
  <c r="AP3046" i="1"/>
  <c r="AO3046" i="1"/>
  <c r="AR3046" i="1"/>
  <c r="AR2977" i="1"/>
  <c r="AR2979" i="1"/>
  <c r="AR2981" i="1"/>
  <c r="AR2983" i="1"/>
  <c r="AR2985" i="1"/>
  <c r="AR2987" i="1"/>
  <c r="AR2989" i="1"/>
  <c r="AR2991" i="1"/>
  <c r="AR2993" i="1"/>
  <c r="AR2995" i="1"/>
  <c r="AR2997" i="1"/>
  <c r="AR2999" i="1"/>
  <c r="AR3001" i="1"/>
  <c r="AQ3005" i="1"/>
  <c r="AQ3009" i="1"/>
  <c r="AQ3013" i="1"/>
  <c r="AQ3017" i="1"/>
  <c r="AP3036" i="1"/>
  <c r="AO3036" i="1"/>
  <c r="AR3036" i="1"/>
  <c r="AP3044" i="1"/>
  <c r="AO3044" i="1"/>
  <c r="AR3044" i="1"/>
  <c r="AQ2938" i="1"/>
  <c r="AQ2940" i="1"/>
  <c r="AQ2942" i="1"/>
  <c r="AQ2944" i="1"/>
  <c r="AQ2946" i="1"/>
  <c r="AQ2948" i="1"/>
  <c r="AQ2950" i="1"/>
  <c r="AQ2952" i="1"/>
  <c r="AQ2954" i="1"/>
  <c r="AQ2956" i="1"/>
  <c r="AQ2958" i="1"/>
  <c r="AQ2960" i="1"/>
  <c r="AQ2962" i="1"/>
  <c r="AQ2964" i="1"/>
  <c r="AQ2966" i="1"/>
  <c r="AQ2968" i="1"/>
  <c r="AQ2970" i="1"/>
  <c r="AQ2972" i="1"/>
  <c r="AQ2974" i="1"/>
  <c r="AQ2976" i="1"/>
  <c r="AO2977" i="1"/>
  <c r="AQ2978" i="1"/>
  <c r="AO2979" i="1"/>
  <c r="AQ2980" i="1"/>
  <c r="AO2981" i="1"/>
  <c r="AQ2982" i="1"/>
  <c r="AO2983" i="1"/>
  <c r="AQ2984" i="1"/>
  <c r="AO2985" i="1"/>
  <c r="AQ2986" i="1"/>
  <c r="AO2987" i="1"/>
  <c r="AQ2988" i="1"/>
  <c r="AO2989" i="1"/>
  <c r="AQ2990" i="1"/>
  <c r="AO2991" i="1"/>
  <c r="AQ2992" i="1"/>
  <c r="AO2993" i="1"/>
  <c r="AQ2994" i="1"/>
  <c r="AO2995" i="1"/>
  <c r="AQ2996" i="1"/>
  <c r="AO2997" i="1"/>
  <c r="AQ2998" i="1"/>
  <c r="AO2999" i="1"/>
  <c r="AQ3000" i="1"/>
  <c r="AO3001" i="1"/>
  <c r="AR3002" i="1"/>
  <c r="AO3004" i="1"/>
  <c r="AR3006" i="1"/>
  <c r="AO3008" i="1"/>
  <c r="AR3010" i="1"/>
  <c r="AO3012" i="1"/>
  <c r="AR3014" i="1"/>
  <c r="AO3016" i="1"/>
  <c r="AP3018" i="1"/>
  <c r="AO3018" i="1"/>
  <c r="AP3020" i="1"/>
  <c r="AO3020" i="1"/>
  <c r="AP3022" i="1"/>
  <c r="AO3022" i="1"/>
  <c r="AP3024" i="1"/>
  <c r="AO3024" i="1"/>
  <c r="AP3026" i="1"/>
  <c r="AO3026" i="1"/>
  <c r="AP3028" i="1"/>
  <c r="AO3028" i="1"/>
  <c r="AP3030" i="1"/>
  <c r="AO3030" i="1"/>
  <c r="AP3032" i="1"/>
  <c r="AO3032" i="1"/>
  <c r="AP3034" i="1"/>
  <c r="AO3034" i="1"/>
  <c r="AR3034" i="1"/>
  <c r="AQ3038" i="1"/>
  <c r="AP3042" i="1"/>
  <c r="AO3042" i="1"/>
  <c r="AR3042" i="1"/>
  <c r="AQ3046" i="1"/>
  <c r="AQ3003" i="1"/>
  <c r="AQ3004" i="1"/>
  <c r="AO3005" i="1"/>
  <c r="AQ3007" i="1"/>
  <c r="AQ3008" i="1"/>
  <c r="AO3009" i="1"/>
  <c r="AQ3011" i="1"/>
  <c r="AQ3012" i="1"/>
  <c r="AO3013" i="1"/>
  <c r="AQ3015" i="1"/>
  <c r="AQ3016" i="1"/>
  <c r="AO3017" i="1"/>
  <c r="AQ3036" i="1"/>
  <c r="AP3040" i="1"/>
  <c r="AO3040" i="1"/>
  <c r="AR3040" i="1"/>
  <c r="AQ3044" i="1"/>
  <c r="AP3048" i="1"/>
  <c r="AO3048" i="1"/>
  <c r="AR3048" i="1"/>
  <c r="AQ3050" i="1"/>
  <c r="AO3051" i="1"/>
  <c r="AQ3052" i="1"/>
  <c r="AO3053" i="1"/>
  <c r="AQ3054" i="1"/>
  <c r="AO3055" i="1"/>
  <c r="AQ3056" i="1"/>
  <c r="AO3057" i="1"/>
  <c r="AQ3058" i="1"/>
  <c r="AO3059" i="1"/>
  <c r="AQ3060" i="1"/>
  <c r="AO3061" i="1"/>
  <c r="AQ3062" i="1"/>
  <c r="AO3063" i="1"/>
  <c r="AQ3064" i="1"/>
  <c r="AO3065" i="1"/>
  <c r="AQ3066" i="1"/>
  <c r="AO3067" i="1"/>
  <c r="AQ3068" i="1"/>
  <c r="AO3069" i="1"/>
  <c r="AQ3070" i="1"/>
  <c r="AO3071" i="1"/>
  <c r="AQ3072" i="1"/>
  <c r="AO3073" i="1"/>
  <c r="AQ3074" i="1"/>
  <c r="AO3075" i="1"/>
  <c r="AQ3076" i="1"/>
  <c r="AO3077" i="1"/>
  <c r="AQ3078" i="1"/>
  <c r="AO3079" i="1"/>
  <c r="AQ3080" i="1"/>
  <c r="AO3081" i="1"/>
  <c r="AQ3082" i="1"/>
  <c r="AO3083" i="1"/>
  <c r="AQ3084" i="1"/>
  <c r="AO3085" i="1"/>
  <c r="AQ3086" i="1"/>
  <c r="AO3087" i="1"/>
  <c r="AQ3088" i="1"/>
  <c r="AO3089" i="1"/>
  <c r="AQ3090" i="1"/>
  <c r="AO3091" i="1"/>
  <c r="AQ3092" i="1"/>
  <c r="AO3093" i="1"/>
  <c r="AQ3094" i="1"/>
  <c r="AO3095" i="1"/>
  <c r="AQ3096" i="1"/>
  <c r="AO3097" i="1"/>
  <c r="AQ3098" i="1"/>
  <c r="AO3099" i="1"/>
  <c r="AQ3100" i="1"/>
  <c r="AO3101" i="1"/>
  <c r="AQ3102" i="1"/>
  <c r="AO3103" i="1"/>
  <c r="AQ3104" i="1"/>
  <c r="AO3105" i="1"/>
  <c r="AQ3106" i="1"/>
  <c r="AO3107" i="1"/>
  <c r="AQ3108" i="1"/>
  <c r="AO3109" i="1"/>
  <c r="AQ3110" i="1"/>
  <c r="AO3111" i="1"/>
  <c r="AQ3112" i="1"/>
  <c r="AO3113" i="1"/>
  <c r="AQ3114" i="1"/>
  <c r="AO3115" i="1"/>
  <c r="AQ3116" i="1"/>
  <c r="AO3117" i="1"/>
  <c r="AQ3118" i="1"/>
  <c r="AO3119" i="1"/>
  <c r="AQ3120" i="1"/>
  <c r="AO3121" i="1"/>
  <c r="AQ3122" i="1"/>
  <c r="AO3123" i="1"/>
  <c r="AQ3124" i="1"/>
  <c r="AO3125" i="1"/>
  <c r="AQ3126" i="1"/>
  <c r="AO3127" i="1"/>
  <c r="AQ3128" i="1"/>
  <c r="AO3129" i="1"/>
  <c r="AQ3130" i="1"/>
  <c r="AO3131" i="1"/>
  <c r="AQ3132" i="1"/>
  <c r="AO3133" i="1"/>
  <c r="AQ3134" i="1"/>
  <c r="AO3135" i="1"/>
  <c r="AQ3136" i="1"/>
  <c r="AO3137" i="1"/>
  <c r="AQ3138" i="1"/>
  <c r="AO3139" i="1"/>
  <c r="AQ3140" i="1"/>
  <c r="AO3141" i="1"/>
  <c r="AQ3142" i="1"/>
  <c r="AO3143" i="1"/>
  <c r="AQ3144" i="1"/>
  <c r="AO3145" i="1"/>
  <c r="AQ3146" i="1"/>
  <c r="AO3147" i="1"/>
  <c r="AQ3148" i="1"/>
  <c r="AO3149" i="1"/>
  <c r="AQ3150" i="1"/>
  <c r="AP3151" i="1"/>
  <c r="AR3153" i="1"/>
  <c r="AP3155" i="1"/>
  <c r="AP3157" i="1"/>
  <c r="AO3157" i="1"/>
  <c r="AQ3161" i="1"/>
  <c r="AP3165" i="1"/>
  <c r="AO3165" i="1"/>
  <c r="AQ3169" i="1"/>
  <c r="AP3173" i="1"/>
  <c r="AO3173" i="1"/>
  <c r="AQ3177" i="1"/>
  <c r="AP3181" i="1"/>
  <c r="AO3181" i="1"/>
  <c r="AQ3185" i="1"/>
  <c r="AP3107" i="1"/>
  <c r="AP3109" i="1"/>
  <c r="AP3111" i="1"/>
  <c r="AP3113" i="1"/>
  <c r="AP3115" i="1"/>
  <c r="AP3117" i="1"/>
  <c r="AP3119" i="1"/>
  <c r="AP3121" i="1"/>
  <c r="AP3123" i="1"/>
  <c r="AP3125" i="1"/>
  <c r="AP3127" i="1"/>
  <c r="AP3129" i="1"/>
  <c r="AP3131" i="1"/>
  <c r="AP3133" i="1"/>
  <c r="AP3135" i="1"/>
  <c r="AP3137" i="1"/>
  <c r="AP3139" i="1"/>
  <c r="AP3141" i="1"/>
  <c r="AP3143" i="1"/>
  <c r="AP3145" i="1"/>
  <c r="AP3147" i="1"/>
  <c r="AP3149" i="1"/>
  <c r="AQ3151" i="1"/>
  <c r="AQ3155" i="1"/>
  <c r="AP3159" i="1"/>
  <c r="AO3159" i="1"/>
  <c r="AP3167" i="1"/>
  <c r="AO3167" i="1"/>
  <c r="AP3175" i="1"/>
  <c r="AO3175" i="1"/>
  <c r="AP3183" i="1"/>
  <c r="AO3183" i="1"/>
  <c r="AQ3019" i="1"/>
  <c r="AQ3021" i="1"/>
  <c r="AQ3023" i="1"/>
  <c r="AQ3025" i="1"/>
  <c r="AQ3027" i="1"/>
  <c r="AQ3029" i="1"/>
  <c r="AQ3031" i="1"/>
  <c r="AQ3033" i="1"/>
  <c r="AQ3035" i="1"/>
  <c r="AQ3037" i="1"/>
  <c r="AQ3039" i="1"/>
  <c r="AQ3041" i="1"/>
  <c r="AQ3043" i="1"/>
  <c r="AQ3045" i="1"/>
  <c r="AQ3047" i="1"/>
  <c r="AQ3049" i="1"/>
  <c r="AQ3051" i="1"/>
  <c r="AQ3053" i="1"/>
  <c r="AQ3055" i="1"/>
  <c r="AQ3057" i="1"/>
  <c r="AQ3059" i="1"/>
  <c r="AQ3061" i="1"/>
  <c r="AQ3063" i="1"/>
  <c r="AQ3065" i="1"/>
  <c r="AQ3067" i="1"/>
  <c r="AQ3069" i="1"/>
  <c r="AQ3071" i="1"/>
  <c r="AQ3073" i="1"/>
  <c r="AQ3075" i="1"/>
  <c r="AQ3077" i="1"/>
  <c r="AQ3079" i="1"/>
  <c r="AQ3081" i="1"/>
  <c r="AQ3083" i="1"/>
  <c r="AQ3085" i="1"/>
  <c r="AQ3087" i="1"/>
  <c r="AQ3089" i="1"/>
  <c r="AQ3091" i="1"/>
  <c r="AQ3093" i="1"/>
  <c r="AQ3095" i="1"/>
  <c r="AQ3097" i="1"/>
  <c r="AQ3099" i="1"/>
  <c r="AQ3101" i="1"/>
  <c r="AQ3103" i="1"/>
  <c r="AQ3105" i="1"/>
  <c r="AQ3107" i="1"/>
  <c r="AQ3109" i="1"/>
  <c r="AQ3111" i="1"/>
  <c r="AQ3113" i="1"/>
  <c r="AQ3115" i="1"/>
  <c r="AQ3117" i="1"/>
  <c r="AQ3119" i="1"/>
  <c r="AQ3121" i="1"/>
  <c r="AQ3123" i="1"/>
  <c r="AQ3125" i="1"/>
  <c r="AQ3127" i="1"/>
  <c r="AQ3129" i="1"/>
  <c r="AQ3131" i="1"/>
  <c r="AQ3133" i="1"/>
  <c r="AQ3135" i="1"/>
  <c r="AQ3137" i="1"/>
  <c r="AQ3139" i="1"/>
  <c r="AQ3141" i="1"/>
  <c r="AQ3143" i="1"/>
  <c r="AQ3145" i="1"/>
  <c r="AQ3147" i="1"/>
  <c r="AQ3149" i="1"/>
  <c r="AR3151" i="1"/>
  <c r="AR3155" i="1"/>
  <c r="AP3161" i="1"/>
  <c r="AO3161" i="1"/>
  <c r="AP3169" i="1"/>
  <c r="AO3169" i="1"/>
  <c r="AP3177" i="1"/>
  <c r="AO3177" i="1"/>
  <c r="AP3185" i="1"/>
  <c r="AO3185" i="1"/>
  <c r="AQ3153" i="1"/>
  <c r="AR3157" i="1"/>
  <c r="AQ3159" i="1"/>
  <c r="AP3163" i="1"/>
  <c r="AO3163" i="1"/>
  <c r="AR3165" i="1"/>
  <c r="AQ3167" i="1"/>
  <c r="AP3171" i="1"/>
  <c r="AO3171" i="1"/>
  <c r="AR3173" i="1"/>
  <c r="AQ3175" i="1"/>
  <c r="AP3179" i="1"/>
  <c r="AO3179" i="1"/>
  <c r="AR3181" i="1"/>
  <c r="AQ3183" i="1"/>
  <c r="AP3187" i="1"/>
  <c r="AO3187" i="1"/>
  <c r="AO3189" i="1"/>
  <c r="AO3191" i="1"/>
  <c r="AO3193" i="1"/>
  <c r="AO3195" i="1"/>
  <c r="AO3197" i="1"/>
  <c r="AO3199" i="1"/>
  <c r="AO3201" i="1"/>
  <c r="AO3203" i="1"/>
  <c r="AO3205" i="1"/>
  <c r="AO3207" i="1"/>
  <c r="AO3209" i="1"/>
  <c r="AO3211" i="1"/>
  <c r="AO3213" i="1"/>
  <c r="AO3215" i="1"/>
  <c r="AO3217" i="1"/>
  <c r="AO3219" i="1"/>
  <c r="AO3221" i="1"/>
  <c r="AO3223" i="1"/>
  <c r="AO3225" i="1"/>
  <c r="AO3227" i="1"/>
  <c r="AO3229" i="1"/>
  <c r="AO3231" i="1"/>
  <c r="AO3233" i="1"/>
  <c r="AR3234" i="1"/>
  <c r="AQ3235" i="1"/>
  <c r="AP3189" i="1"/>
  <c r="AP3191" i="1"/>
  <c r="AP3193" i="1"/>
  <c r="AP3195" i="1"/>
  <c r="AP3197" i="1"/>
  <c r="AP3199" i="1"/>
  <c r="AP3201" i="1"/>
  <c r="AP3203" i="1"/>
  <c r="AP3205" i="1"/>
  <c r="AP3207" i="1"/>
  <c r="AP3209" i="1"/>
  <c r="AP3211" i="1"/>
  <c r="AP3213" i="1"/>
  <c r="AP3215" i="1"/>
  <c r="AP3217" i="1"/>
  <c r="AP3219" i="1"/>
  <c r="AP3221" i="1"/>
  <c r="AP3223" i="1"/>
  <c r="AP3225" i="1"/>
  <c r="AP3227" i="1"/>
  <c r="AP3229" i="1"/>
  <c r="AP3231" i="1"/>
  <c r="AP3233" i="1"/>
  <c r="AR3235" i="1"/>
  <c r="AP3317" i="1"/>
  <c r="AR3318" i="1"/>
  <c r="AQ3237" i="1"/>
  <c r="AQ3239" i="1"/>
  <c r="AQ3241" i="1"/>
  <c r="AQ3243" i="1"/>
  <c r="AQ3245" i="1"/>
  <c r="AQ3247" i="1"/>
  <c r="AQ3249" i="1"/>
  <c r="AQ3251" i="1"/>
  <c r="AQ3253" i="1"/>
  <c r="AQ3255" i="1"/>
  <c r="AQ3257" i="1"/>
  <c r="AQ3259" i="1"/>
  <c r="AQ3261" i="1"/>
  <c r="AQ3263" i="1"/>
  <c r="AQ3265" i="1"/>
  <c r="AQ3267" i="1"/>
  <c r="AQ3269" i="1"/>
  <c r="AQ3271" i="1"/>
  <c r="AQ3273" i="1"/>
  <c r="AQ3275" i="1"/>
  <c r="AQ3277" i="1"/>
  <c r="AQ3279" i="1"/>
  <c r="AQ3281" i="1"/>
  <c r="AQ3283" i="1"/>
  <c r="AQ3285" i="1"/>
  <c r="AQ3287" i="1"/>
  <c r="AQ3289" i="1"/>
  <c r="AQ3291" i="1"/>
  <c r="AQ3293" i="1"/>
  <c r="AQ3295" i="1"/>
  <c r="AQ3297" i="1"/>
  <c r="AQ3299" i="1"/>
  <c r="AQ3301" i="1"/>
  <c r="AQ3303" i="1"/>
  <c r="AQ3305" i="1"/>
  <c r="AQ3307" i="1"/>
  <c r="AQ3309" i="1"/>
  <c r="AQ3311" i="1"/>
  <c r="AQ3313" i="1"/>
  <c r="AQ3315" i="1"/>
  <c r="AQ3317" i="1"/>
  <c r="AO3318" i="1"/>
  <c r="D644" i="22"/>
  <c r="D643" i="22"/>
  <c r="D642" i="22"/>
  <c r="D641" i="22"/>
  <c r="D640" i="22"/>
  <c r="D639" i="22"/>
  <c r="D638" i="22"/>
  <c r="D637" i="22"/>
  <c r="D636" i="22"/>
  <c r="D635" i="22"/>
  <c r="D634" i="22"/>
  <c r="D633" i="22"/>
  <c r="D632" i="22"/>
  <c r="D631" i="22"/>
  <c r="D630" i="22"/>
  <c r="D629" i="22"/>
  <c r="D628" i="22"/>
  <c r="D627" i="22"/>
  <c r="D626" i="22"/>
  <c r="D625" i="22"/>
  <c r="D624" i="22"/>
  <c r="D623" i="22"/>
  <c r="D622" i="22"/>
  <c r="D621" i="22"/>
  <c r="D620" i="22"/>
  <c r="D619" i="22"/>
  <c r="D618" i="22"/>
  <c r="D617" i="22"/>
  <c r="D616" i="22"/>
  <c r="D615" i="22"/>
  <c r="D614" i="22"/>
  <c r="D613" i="22"/>
  <c r="D612" i="22"/>
  <c r="D611" i="22"/>
  <c r="D610" i="22"/>
  <c r="D609" i="22"/>
  <c r="D608" i="22"/>
  <c r="D607" i="22"/>
  <c r="D606" i="22"/>
  <c r="D605" i="22"/>
  <c r="D604" i="22"/>
  <c r="D603" i="22"/>
  <c r="D602" i="22"/>
  <c r="D601" i="22"/>
  <c r="D600" i="22"/>
  <c r="D599" i="22"/>
  <c r="D598" i="22"/>
  <c r="D597" i="22"/>
  <c r="D596" i="22"/>
  <c r="D595" i="22"/>
  <c r="D594" i="22"/>
  <c r="D593" i="22"/>
  <c r="D592" i="22"/>
  <c r="D591" i="22"/>
  <c r="D590" i="22"/>
  <c r="D589" i="22"/>
  <c r="D588" i="22"/>
  <c r="D587" i="22"/>
  <c r="D586" i="22"/>
  <c r="D585" i="22"/>
  <c r="D584" i="22"/>
  <c r="D583" i="22"/>
  <c r="D582" i="22"/>
  <c r="D581" i="22"/>
  <c r="D580" i="22"/>
  <c r="D579" i="22"/>
  <c r="D578" i="22"/>
  <c r="D577" i="22"/>
  <c r="D576" i="22"/>
  <c r="D575" i="22"/>
  <c r="D574" i="22"/>
  <c r="D573" i="22"/>
  <c r="D572" i="22"/>
  <c r="D571" i="22"/>
  <c r="D570" i="22"/>
  <c r="D569" i="22"/>
  <c r="D568" i="22"/>
  <c r="D567" i="22"/>
  <c r="D566" i="22"/>
  <c r="D565" i="22"/>
  <c r="D564" i="22"/>
  <c r="D563" i="22"/>
  <c r="D562" i="22"/>
  <c r="D561" i="22"/>
  <c r="D560" i="22"/>
  <c r="D559" i="22"/>
  <c r="D558" i="22"/>
  <c r="D557" i="22"/>
  <c r="D556" i="22"/>
  <c r="D555" i="22"/>
  <c r="D554" i="22"/>
  <c r="D553" i="22"/>
  <c r="D552" i="22"/>
  <c r="D551" i="22"/>
  <c r="D550" i="22"/>
  <c r="D549" i="22"/>
  <c r="D548" i="22"/>
  <c r="D547" i="22"/>
  <c r="D546" i="22"/>
  <c r="D545" i="22"/>
  <c r="D544" i="22"/>
  <c r="D543" i="22"/>
  <c r="D542" i="22"/>
  <c r="D541" i="22"/>
  <c r="D540" i="22"/>
  <c r="D539" i="22"/>
  <c r="D538" i="22"/>
  <c r="D537" i="22"/>
  <c r="D536" i="22"/>
  <c r="D535" i="22"/>
  <c r="D534" i="22"/>
  <c r="D533" i="22"/>
  <c r="D532" i="22"/>
  <c r="D531" i="22"/>
  <c r="D530" i="22"/>
  <c r="D529" i="22"/>
  <c r="D528" i="22"/>
  <c r="D527" i="22"/>
  <c r="D526" i="22"/>
  <c r="D525" i="22"/>
  <c r="D524" i="22"/>
  <c r="D523" i="22"/>
  <c r="D522" i="22"/>
  <c r="D521" i="22"/>
  <c r="D520" i="22"/>
  <c r="D519" i="22"/>
  <c r="D518" i="22"/>
  <c r="D517" i="22"/>
  <c r="D516" i="22"/>
  <c r="D515" i="22"/>
  <c r="D514" i="22"/>
  <c r="D513" i="22"/>
  <c r="D512" i="22"/>
  <c r="D511" i="22"/>
  <c r="D510" i="22"/>
  <c r="D509" i="22"/>
  <c r="D508" i="22"/>
  <c r="D507" i="22"/>
  <c r="D506" i="22"/>
  <c r="D505" i="22"/>
  <c r="D504" i="22"/>
  <c r="D503" i="22"/>
  <c r="D502" i="22"/>
  <c r="D501" i="22"/>
  <c r="D500" i="22"/>
  <c r="D499" i="22"/>
  <c r="D498" i="22"/>
  <c r="D497" i="22"/>
  <c r="D496" i="22"/>
  <c r="D495" i="22"/>
  <c r="D494" i="22"/>
  <c r="D493" i="22"/>
  <c r="D492" i="22"/>
  <c r="D491" i="22"/>
  <c r="D490" i="22"/>
  <c r="D489" i="22"/>
  <c r="D488" i="22"/>
  <c r="D487" i="22"/>
  <c r="D486" i="22"/>
  <c r="D485" i="22"/>
  <c r="D484" i="22"/>
  <c r="D483" i="22"/>
  <c r="D482" i="22"/>
  <c r="D481" i="22"/>
  <c r="D480" i="22"/>
  <c r="D479" i="22"/>
  <c r="D478" i="22"/>
  <c r="D477" i="22"/>
  <c r="D476" i="22"/>
  <c r="D475" i="22"/>
  <c r="D474" i="22"/>
  <c r="D473" i="22"/>
  <c r="D472" i="22"/>
  <c r="D471" i="22"/>
  <c r="D470" i="22"/>
  <c r="D469" i="22"/>
  <c r="D468" i="22"/>
  <c r="D467" i="22"/>
  <c r="D466" i="22"/>
  <c r="D465" i="22"/>
  <c r="D464" i="22"/>
  <c r="D463" i="22"/>
  <c r="D462" i="22"/>
  <c r="D461" i="22"/>
  <c r="D460" i="22"/>
  <c r="D459" i="22"/>
  <c r="D458" i="22"/>
  <c r="D457" i="22"/>
  <c r="D456" i="22"/>
  <c r="D455" i="22"/>
  <c r="D454" i="22"/>
  <c r="D453" i="22"/>
  <c r="D452" i="22"/>
  <c r="D451" i="22"/>
  <c r="D450" i="22"/>
  <c r="D449" i="22"/>
  <c r="D448" i="22"/>
  <c r="D447" i="22"/>
  <c r="D446" i="22"/>
  <c r="D445" i="22"/>
  <c r="D444" i="22"/>
  <c r="D443" i="22"/>
  <c r="D442" i="22"/>
  <c r="D441" i="22"/>
  <c r="D440" i="22"/>
  <c r="D439" i="22"/>
  <c r="D438" i="22"/>
  <c r="D437" i="22"/>
  <c r="D436" i="22"/>
  <c r="D435" i="22"/>
  <c r="D434" i="22"/>
  <c r="D433" i="22"/>
  <c r="D432" i="22"/>
  <c r="D431" i="22"/>
  <c r="D430" i="22"/>
  <c r="D429" i="22"/>
  <c r="D428" i="22"/>
  <c r="D427" i="22"/>
  <c r="D426" i="22"/>
  <c r="D425" i="22"/>
  <c r="D424" i="22"/>
  <c r="D423" i="22"/>
  <c r="D422" i="22"/>
  <c r="D421" i="22"/>
  <c r="D420" i="22"/>
  <c r="D419" i="22"/>
  <c r="D418" i="22"/>
  <c r="D417" i="22"/>
  <c r="D416" i="22"/>
  <c r="D415" i="22"/>
  <c r="D414" i="22"/>
  <c r="D413" i="22"/>
  <c r="D412" i="22"/>
  <c r="D411" i="22"/>
  <c r="D410" i="22"/>
  <c r="D409" i="22"/>
  <c r="D408" i="22"/>
  <c r="D407" i="22"/>
  <c r="D406" i="22"/>
  <c r="D405" i="22"/>
  <c r="D404" i="22"/>
  <c r="D403" i="22"/>
  <c r="D402" i="22"/>
  <c r="D401" i="22"/>
  <c r="D400" i="22"/>
  <c r="D399" i="22"/>
  <c r="D398" i="22"/>
  <c r="D397" i="22"/>
  <c r="D396" i="22"/>
  <c r="D395" i="22"/>
  <c r="D394" i="22"/>
  <c r="D393" i="22"/>
  <c r="D392" i="22"/>
  <c r="D391" i="22"/>
  <c r="D390" i="22"/>
  <c r="D389" i="22"/>
  <c r="D388" i="22"/>
  <c r="D387" i="22"/>
  <c r="D386" i="22"/>
  <c r="D385" i="22"/>
  <c r="D384" i="22"/>
  <c r="D383" i="22"/>
  <c r="D382" i="22"/>
  <c r="D381" i="22"/>
  <c r="D380" i="22"/>
  <c r="D379" i="22"/>
  <c r="D378" i="22"/>
  <c r="D377" i="22"/>
  <c r="D376" i="22"/>
  <c r="D375" i="22"/>
  <c r="D374" i="22"/>
  <c r="D373" i="22"/>
  <c r="D372" i="22"/>
  <c r="D371" i="22"/>
  <c r="D370" i="22"/>
  <c r="D369" i="22"/>
  <c r="D368" i="22"/>
  <c r="D367" i="22"/>
  <c r="D366" i="22"/>
  <c r="D365" i="22"/>
  <c r="D364" i="22"/>
  <c r="D363" i="22"/>
  <c r="D362" i="22"/>
  <c r="D361" i="22"/>
  <c r="D360" i="22"/>
  <c r="D359" i="22"/>
  <c r="D358" i="22"/>
  <c r="D357" i="22"/>
  <c r="D356" i="22"/>
  <c r="D355" i="22"/>
  <c r="D354" i="22"/>
  <c r="D353" i="22"/>
  <c r="D352" i="22"/>
  <c r="D351" i="22"/>
  <c r="D350" i="22"/>
  <c r="D349" i="22"/>
  <c r="D348" i="22"/>
  <c r="D347" i="22"/>
  <c r="D346" i="22"/>
  <c r="D345" i="22"/>
  <c r="D344" i="22"/>
  <c r="D343" i="22"/>
  <c r="D342" i="22"/>
  <c r="D341" i="22"/>
  <c r="D340" i="22"/>
  <c r="D339" i="22"/>
  <c r="D338" i="22"/>
  <c r="D337" i="22"/>
  <c r="D336" i="22"/>
  <c r="D335" i="22"/>
  <c r="D334" i="22"/>
  <c r="D333" i="22"/>
  <c r="D332" i="22"/>
  <c r="D331" i="22"/>
  <c r="D330" i="22"/>
  <c r="D329" i="22"/>
  <c r="D328" i="22"/>
  <c r="D327" i="22"/>
  <c r="D326" i="22"/>
  <c r="D325" i="22"/>
  <c r="D324" i="22"/>
  <c r="D323" i="22"/>
  <c r="D322" i="22"/>
  <c r="D321" i="22"/>
  <c r="D320" i="22"/>
  <c r="D319" i="22"/>
  <c r="D318" i="22"/>
  <c r="D317" i="22"/>
  <c r="D316" i="22"/>
  <c r="D315" i="22"/>
  <c r="D314" i="22"/>
  <c r="D313" i="22"/>
  <c r="D312" i="22"/>
  <c r="D311" i="22"/>
  <c r="D310" i="22"/>
  <c r="D309" i="22"/>
  <c r="D308" i="22"/>
  <c r="D307" i="22"/>
  <c r="D306" i="22"/>
  <c r="D305" i="22"/>
  <c r="D304" i="22"/>
  <c r="D303" i="22"/>
  <c r="D302" i="22"/>
  <c r="D301" i="22"/>
  <c r="D300" i="22"/>
  <c r="D299" i="22"/>
  <c r="D298" i="22"/>
  <c r="D297" i="22"/>
  <c r="D296" i="22"/>
  <c r="D295" i="22"/>
  <c r="D294" i="22"/>
  <c r="D293" i="22"/>
  <c r="D292" i="22"/>
  <c r="D291" i="22"/>
  <c r="D290" i="22"/>
  <c r="D289" i="22"/>
  <c r="D288" i="22"/>
  <c r="D287" i="22"/>
  <c r="D286" i="22"/>
  <c r="D285" i="22"/>
  <c r="D284" i="22"/>
  <c r="D283" i="22"/>
  <c r="D282" i="22"/>
  <c r="D281" i="22"/>
  <c r="D280" i="22"/>
  <c r="D279" i="22"/>
  <c r="D278" i="22"/>
  <c r="D277" i="22"/>
  <c r="D276" i="22"/>
  <c r="D275" i="22"/>
  <c r="D274" i="22"/>
  <c r="D273" i="22"/>
  <c r="D272" i="22"/>
  <c r="D271" i="22"/>
  <c r="D270" i="22"/>
  <c r="D269" i="22"/>
  <c r="D268" i="22"/>
  <c r="D267" i="22"/>
  <c r="D266" i="22"/>
  <c r="D265" i="22"/>
  <c r="D264" i="22"/>
  <c r="D263" i="22"/>
  <c r="D262" i="22"/>
  <c r="D261" i="22"/>
  <c r="D260" i="22"/>
  <c r="D259" i="22"/>
  <c r="D258" i="22"/>
  <c r="D257" i="22"/>
  <c r="D256" i="22"/>
  <c r="D255" i="22"/>
  <c r="D254" i="22"/>
  <c r="D253" i="22"/>
  <c r="D252" i="22"/>
  <c r="D251" i="22"/>
  <c r="D250" i="22"/>
  <c r="D249" i="22"/>
  <c r="D248" i="22"/>
  <c r="D247" i="22"/>
  <c r="D246" i="22"/>
  <c r="D245" i="22"/>
  <c r="D244" i="22"/>
  <c r="D243" i="22"/>
  <c r="D242" i="22"/>
  <c r="D241" i="22"/>
  <c r="D240" i="22"/>
  <c r="D239" i="22"/>
  <c r="D238" i="22"/>
  <c r="D237" i="22"/>
  <c r="D236" i="22"/>
  <c r="D235" i="22"/>
  <c r="D234" i="22"/>
  <c r="D233" i="22"/>
  <c r="D232" i="22"/>
  <c r="D231" i="22"/>
  <c r="D230" i="22"/>
  <c r="D229" i="22"/>
  <c r="D228" i="22"/>
  <c r="D227" i="22"/>
  <c r="D226" i="22"/>
  <c r="D225" i="22"/>
  <c r="D224" i="22"/>
  <c r="D223" i="22"/>
  <c r="D222" i="22"/>
  <c r="D221" i="22"/>
  <c r="D220" i="22"/>
  <c r="D219" i="22"/>
  <c r="D218" i="22"/>
  <c r="D217" i="22"/>
  <c r="D216" i="22"/>
  <c r="D215" i="22"/>
  <c r="D214" i="22"/>
  <c r="D213" i="22"/>
  <c r="D212" i="22"/>
  <c r="D211" i="22"/>
  <c r="D210" i="22"/>
  <c r="D209" i="22"/>
  <c r="D208" i="22"/>
  <c r="D207" i="22"/>
  <c r="D206" i="22"/>
  <c r="D205" i="22"/>
  <c r="D204" i="22"/>
  <c r="D203" i="22"/>
  <c r="D202" i="22"/>
  <c r="D201" i="22"/>
  <c r="D200" i="22"/>
  <c r="D199" i="22"/>
  <c r="D198" i="22"/>
  <c r="D197" i="22"/>
  <c r="D196" i="22"/>
  <c r="D195" i="22"/>
  <c r="D194" i="22"/>
  <c r="D193" i="22"/>
  <c r="D192" i="22"/>
  <c r="D191" i="22"/>
  <c r="D190" i="22"/>
  <c r="D189" i="22"/>
  <c r="D188" i="22"/>
  <c r="D187" i="22"/>
  <c r="D186" i="22"/>
  <c r="D185" i="22"/>
  <c r="D184" i="22"/>
  <c r="D183" i="22"/>
  <c r="D182" i="22"/>
  <c r="D181" i="22"/>
  <c r="D180" i="22"/>
  <c r="D179" i="22"/>
  <c r="D178" i="22"/>
  <c r="D177" i="22"/>
  <c r="D176" i="22"/>
  <c r="D175" i="22"/>
  <c r="D174" i="22"/>
  <c r="D173" i="22"/>
  <c r="D172" i="22"/>
  <c r="D171" i="22"/>
  <c r="D170" i="22"/>
  <c r="D169" i="22"/>
  <c r="D168" i="22"/>
  <c r="D167" i="22"/>
  <c r="D166" i="22"/>
  <c r="D165" i="22"/>
  <c r="D164" i="22"/>
  <c r="D163" i="22"/>
  <c r="D162" i="22"/>
  <c r="D161" i="22"/>
  <c r="D160" i="22"/>
  <c r="D159" i="22"/>
  <c r="D158" i="22"/>
  <c r="D157" i="22"/>
  <c r="D156" i="22"/>
  <c r="D155" i="22"/>
  <c r="D154" i="22"/>
  <c r="D153" i="22"/>
  <c r="D152" i="22"/>
  <c r="D151" i="22"/>
  <c r="D150" i="22"/>
  <c r="D149" i="22"/>
  <c r="D148" i="22"/>
  <c r="D147" i="22"/>
  <c r="D146" i="22"/>
  <c r="D145" i="22"/>
  <c r="D144" i="22"/>
  <c r="D143" i="22"/>
  <c r="D142" i="22"/>
  <c r="D141" i="22"/>
  <c r="D140" i="22"/>
  <c r="D139" i="22"/>
  <c r="D138" i="22"/>
  <c r="D137" i="22"/>
  <c r="D136" i="22"/>
  <c r="D135" i="22"/>
  <c r="D134" i="22"/>
  <c r="D133" i="22"/>
  <c r="D132" i="22"/>
  <c r="D131" i="22"/>
  <c r="D130" i="22"/>
  <c r="D129" i="22"/>
  <c r="D128" i="22"/>
  <c r="D127" i="22"/>
  <c r="D126" i="22"/>
  <c r="D125" i="22"/>
  <c r="D124" i="22"/>
  <c r="D123" i="22"/>
  <c r="D122" i="22"/>
  <c r="D121" i="22"/>
  <c r="D120" i="22"/>
  <c r="D119" i="22"/>
  <c r="D118" i="22"/>
  <c r="D117" i="22"/>
  <c r="D116" i="22"/>
  <c r="D115" i="22"/>
  <c r="D114" i="22"/>
  <c r="D113" i="22"/>
  <c r="D112" i="22"/>
  <c r="D111" i="22"/>
  <c r="D110" i="22"/>
  <c r="D109" i="22"/>
  <c r="D108" i="22"/>
  <c r="D107" i="22"/>
  <c r="D106" i="22"/>
  <c r="D105" i="22"/>
  <c r="D104" i="22"/>
  <c r="D103" i="22"/>
  <c r="D102" i="22"/>
  <c r="D101" i="22"/>
  <c r="D100" i="22"/>
  <c r="D99" i="22"/>
  <c r="D98" i="22"/>
  <c r="D97" i="22"/>
  <c r="D96" i="22"/>
  <c r="D95" i="22"/>
  <c r="D94" i="22"/>
  <c r="D93" i="22"/>
  <c r="D92" i="22"/>
  <c r="D91" i="22"/>
  <c r="D90" i="22"/>
  <c r="D89" i="22"/>
  <c r="D88" i="22"/>
  <c r="D87" i="22"/>
  <c r="D86" i="22"/>
  <c r="D85" i="22"/>
  <c r="D84" i="22"/>
  <c r="D83" i="22"/>
  <c r="D82" i="22"/>
  <c r="D81" i="22"/>
  <c r="D80" i="22"/>
  <c r="D79" i="22"/>
  <c r="D78" i="22"/>
  <c r="D77" i="22"/>
  <c r="D76" i="22"/>
  <c r="D75" i="22"/>
  <c r="D74" i="22"/>
  <c r="D73" i="22"/>
  <c r="D72" i="22"/>
  <c r="D71" i="22"/>
  <c r="D70" i="22"/>
  <c r="D69" i="22"/>
  <c r="D68" i="22"/>
  <c r="D67" i="22"/>
  <c r="D66" i="22"/>
  <c r="D65" i="22"/>
  <c r="D64" i="22"/>
  <c r="D63" i="22"/>
  <c r="D62" i="22"/>
  <c r="D61" i="22"/>
  <c r="D60" i="22"/>
  <c r="D59" i="22"/>
  <c r="D58" i="22"/>
  <c r="D57" i="22"/>
  <c r="D56" i="22"/>
  <c r="D55" i="22"/>
  <c r="D54" i="22"/>
  <c r="D53" i="22"/>
  <c r="D52" i="22"/>
  <c r="D51" i="22"/>
  <c r="D50" i="22"/>
  <c r="D49" i="22"/>
  <c r="D48" i="22"/>
  <c r="D47" i="22"/>
  <c r="D46" i="22"/>
  <c r="D45" i="22"/>
  <c r="D44" i="22"/>
  <c r="D43" i="22"/>
  <c r="D42" i="22"/>
  <c r="D41" i="22"/>
  <c r="D40" i="22"/>
  <c r="D39" i="22"/>
  <c r="D38" i="22"/>
  <c r="D37" i="22"/>
  <c r="D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D22" i="22"/>
  <c r="D21" i="22"/>
  <c r="D20" i="22"/>
  <c r="D19" i="22"/>
  <c r="D18" i="22"/>
  <c r="D17" i="22"/>
  <c r="D16" i="22"/>
  <c r="D15" i="22"/>
  <c r="D14" i="22"/>
  <c r="D13" i="22"/>
  <c r="AA1986" i="1" l="1"/>
  <c r="M644" i="22"/>
  <c r="N644" i="22" s="1"/>
  <c r="M643" i="22"/>
  <c r="N643" i="22" s="1"/>
  <c r="M642" i="22"/>
  <c r="N642" i="22" s="1"/>
  <c r="M641" i="22"/>
  <c r="N641" i="22" s="1"/>
  <c r="M640" i="22"/>
  <c r="N640" i="22" s="1"/>
  <c r="M639" i="22"/>
  <c r="N639" i="22" s="1"/>
  <c r="M638" i="22"/>
  <c r="N638" i="22" s="1"/>
  <c r="M637" i="22"/>
  <c r="N637" i="22" s="1"/>
  <c r="M636" i="22"/>
  <c r="N636" i="22" s="1"/>
  <c r="M635" i="22"/>
  <c r="N635" i="22" s="1"/>
  <c r="M634" i="22"/>
  <c r="N634" i="22" s="1"/>
  <c r="M633" i="22"/>
  <c r="N633" i="22" s="1"/>
  <c r="M632" i="22"/>
  <c r="N632" i="22" s="1"/>
  <c r="M631" i="22"/>
  <c r="N631" i="22" s="1"/>
  <c r="M630" i="22"/>
  <c r="N630" i="22" s="1"/>
  <c r="M629" i="22"/>
  <c r="N629" i="22" s="1"/>
  <c r="M628" i="22"/>
  <c r="N628" i="22" s="1"/>
  <c r="M627" i="22"/>
  <c r="N627" i="22" s="1"/>
  <c r="M626" i="22"/>
  <c r="N626" i="22" s="1"/>
  <c r="M625" i="22"/>
  <c r="N625" i="22" s="1"/>
  <c r="M624" i="22"/>
  <c r="N624" i="22" s="1"/>
  <c r="M623" i="22"/>
  <c r="N623" i="22" s="1"/>
  <c r="M622" i="22"/>
  <c r="N622" i="22" s="1"/>
  <c r="M621" i="22"/>
  <c r="N621" i="22" s="1"/>
  <c r="M620" i="22"/>
  <c r="N620" i="22" s="1"/>
  <c r="M619" i="22"/>
  <c r="N619" i="22" s="1"/>
  <c r="M618" i="22"/>
  <c r="N618" i="22" s="1"/>
  <c r="M617" i="22"/>
  <c r="N617" i="22" s="1"/>
  <c r="M616" i="22"/>
  <c r="N616" i="22" s="1"/>
  <c r="M615" i="22"/>
  <c r="N615" i="22" s="1"/>
  <c r="M614" i="22"/>
  <c r="N614" i="22" s="1"/>
  <c r="M613" i="22"/>
  <c r="N613" i="22" s="1"/>
  <c r="M612" i="22"/>
  <c r="N612" i="22" s="1"/>
  <c r="M611" i="22"/>
  <c r="N611" i="22" s="1"/>
  <c r="M610" i="22"/>
  <c r="N610" i="22" s="1"/>
  <c r="M609" i="22"/>
  <c r="N609" i="22" s="1"/>
  <c r="M608" i="22"/>
  <c r="N608" i="22" s="1"/>
  <c r="M607" i="22"/>
  <c r="N607" i="22" s="1"/>
  <c r="M606" i="22"/>
  <c r="N606" i="22" s="1"/>
  <c r="M605" i="22"/>
  <c r="N605" i="22" s="1"/>
  <c r="M604" i="22"/>
  <c r="N604" i="22" s="1"/>
  <c r="M603" i="22"/>
  <c r="N603" i="22" s="1"/>
  <c r="M602" i="22"/>
  <c r="N602" i="22" s="1"/>
  <c r="M601" i="22"/>
  <c r="N601" i="22" s="1"/>
  <c r="M600" i="22"/>
  <c r="N600" i="22" s="1"/>
  <c r="M599" i="22"/>
  <c r="N599" i="22" s="1"/>
  <c r="M598" i="22"/>
  <c r="N598" i="22" s="1"/>
  <c r="M597" i="22"/>
  <c r="N597" i="22" s="1"/>
  <c r="M596" i="22"/>
  <c r="N596" i="22" s="1"/>
  <c r="M595" i="22"/>
  <c r="N595" i="22" s="1"/>
  <c r="M594" i="22"/>
  <c r="N594" i="22" s="1"/>
  <c r="M593" i="22"/>
  <c r="N593" i="22" s="1"/>
  <c r="M592" i="22"/>
  <c r="N592" i="22" s="1"/>
  <c r="M591" i="22"/>
  <c r="N591" i="22" s="1"/>
  <c r="M590" i="22"/>
  <c r="N590" i="22" s="1"/>
  <c r="M589" i="22"/>
  <c r="N589" i="22" s="1"/>
  <c r="M588" i="22"/>
  <c r="N588" i="22" s="1"/>
  <c r="M587" i="22"/>
  <c r="N587" i="22" s="1"/>
  <c r="M586" i="22"/>
  <c r="N586" i="22" s="1"/>
  <c r="M585" i="22"/>
  <c r="N585" i="22" s="1"/>
  <c r="M584" i="22"/>
  <c r="N584" i="22" s="1"/>
  <c r="M583" i="22"/>
  <c r="N583" i="22" s="1"/>
  <c r="M582" i="22"/>
  <c r="N582" i="22" s="1"/>
  <c r="M581" i="22"/>
  <c r="N581" i="22" s="1"/>
  <c r="M580" i="22"/>
  <c r="N580" i="22" s="1"/>
  <c r="M579" i="22"/>
  <c r="N579" i="22" s="1"/>
  <c r="M578" i="22"/>
  <c r="N578" i="22" s="1"/>
  <c r="M577" i="22"/>
  <c r="N577" i="22" s="1"/>
  <c r="M576" i="22"/>
  <c r="N576" i="22" s="1"/>
  <c r="M575" i="22"/>
  <c r="N575" i="22" s="1"/>
  <c r="M574" i="22"/>
  <c r="N574" i="22" s="1"/>
  <c r="M573" i="22"/>
  <c r="N573" i="22" s="1"/>
  <c r="M572" i="22"/>
  <c r="N572" i="22" s="1"/>
  <c r="M571" i="22"/>
  <c r="N571" i="22" s="1"/>
  <c r="M570" i="22"/>
  <c r="N570" i="22" s="1"/>
  <c r="M569" i="22"/>
  <c r="N569" i="22" s="1"/>
  <c r="M568" i="22"/>
  <c r="N568" i="22" s="1"/>
  <c r="M567" i="22"/>
  <c r="N567" i="22" s="1"/>
  <c r="M566" i="22"/>
  <c r="N566" i="22" s="1"/>
  <c r="M565" i="22"/>
  <c r="N565" i="22" s="1"/>
  <c r="M564" i="22"/>
  <c r="N564" i="22" s="1"/>
  <c r="M563" i="22"/>
  <c r="N563" i="22" s="1"/>
  <c r="M562" i="22"/>
  <c r="N562" i="22" s="1"/>
  <c r="M561" i="22"/>
  <c r="N561" i="22" s="1"/>
  <c r="M560" i="22"/>
  <c r="N560" i="22" s="1"/>
  <c r="M559" i="22"/>
  <c r="N559" i="22" s="1"/>
  <c r="M558" i="22"/>
  <c r="N558" i="22" s="1"/>
  <c r="M557" i="22"/>
  <c r="N557" i="22" s="1"/>
  <c r="M556" i="22"/>
  <c r="N556" i="22" s="1"/>
  <c r="M555" i="22"/>
  <c r="N555" i="22" s="1"/>
  <c r="M554" i="22"/>
  <c r="N554" i="22" s="1"/>
  <c r="M553" i="22"/>
  <c r="N553" i="22" s="1"/>
  <c r="M552" i="22"/>
  <c r="N552" i="22" s="1"/>
  <c r="M551" i="22"/>
  <c r="N551" i="22" s="1"/>
  <c r="M550" i="22"/>
  <c r="N550" i="22" s="1"/>
  <c r="M549" i="22"/>
  <c r="N549" i="22" s="1"/>
  <c r="M548" i="22"/>
  <c r="N548" i="22" s="1"/>
  <c r="M547" i="22"/>
  <c r="N547" i="22" s="1"/>
  <c r="M546" i="22"/>
  <c r="N546" i="22" s="1"/>
  <c r="M545" i="22"/>
  <c r="N545" i="22" s="1"/>
  <c r="M544" i="22"/>
  <c r="N544" i="22" s="1"/>
  <c r="M543" i="22"/>
  <c r="N543" i="22" s="1"/>
  <c r="M542" i="22"/>
  <c r="N542" i="22" s="1"/>
  <c r="M541" i="22"/>
  <c r="N541" i="22" s="1"/>
  <c r="M540" i="22"/>
  <c r="N540" i="22" s="1"/>
  <c r="M539" i="22"/>
  <c r="N539" i="22" s="1"/>
  <c r="M538" i="22"/>
  <c r="N538" i="22" s="1"/>
  <c r="M537" i="22"/>
  <c r="N537" i="22" s="1"/>
  <c r="M536" i="22"/>
  <c r="N536" i="22" s="1"/>
  <c r="M535" i="22"/>
  <c r="N535" i="22" s="1"/>
  <c r="M534" i="22"/>
  <c r="N534" i="22" s="1"/>
  <c r="M533" i="22"/>
  <c r="N533" i="22" s="1"/>
  <c r="M532" i="22"/>
  <c r="N532" i="22" s="1"/>
  <c r="M531" i="22"/>
  <c r="N531" i="22" s="1"/>
  <c r="M530" i="22"/>
  <c r="N530" i="22" s="1"/>
  <c r="M529" i="22"/>
  <c r="N529" i="22" s="1"/>
  <c r="M528" i="22"/>
  <c r="N528" i="22" s="1"/>
  <c r="M527" i="22"/>
  <c r="N527" i="22" s="1"/>
  <c r="M526" i="22"/>
  <c r="N526" i="22" s="1"/>
  <c r="M525" i="22"/>
  <c r="N525" i="22" s="1"/>
  <c r="M524" i="22"/>
  <c r="N524" i="22" s="1"/>
  <c r="M523" i="22"/>
  <c r="N523" i="22" s="1"/>
  <c r="M522" i="22"/>
  <c r="N522" i="22" s="1"/>
  <c r="M521" i="22"/>
  <c r="N521" i="22" s="1"/>
  <c r="M520" i="22"/>
  <c r="N520" i="22" s="1"/>
  <c r="M519" i="22"/>
  <c r="N519" i="22" s="1"/>
  <c r="M518" i="22"/>
  <c r="N518" i="22" s="1"/>
  <c r="M517" i="22"/>
  <c r="N517" i="22" s="1"/>
  <c r="M516" i="22"/>
  <c r="N516" i="22" s="1"/>
  <c r="M515" i="22"/>
  <c r="N515" i="22" s="1"/>
  <c r="M514" i="22"/>
  <c r="N514" i="22" s="1"/>
  <c r="M513" i="22"/>
  <c r="N513" i="22" s="1"/>
  <c r="M512" i="22"/>
  <c r="N512" i="22" s="1"/>
  <c r="M511" i="22"/>
  <c r="N511" i="22" s="1"/>
  <c r="M510" i="22"/>
  <c r="N510" i="22" s="1"/>
  <c r="M509" i="22"/>
  <c r="N509" i="22" s="1"/>
  <c r="M508" i="22"/>
  <c r="N508" i="22" s="1"/>
  <c r="M507" i="22"/>
  <c r="N507" i="22" s="1"/>
  <c r="M506" i="22"/>
  <c r="N506" i="22" s="1"/>
  <c r="M505" i="22"/>
  <c r="N505" i="22" s="1"/>
  <c r="M504" i="22"/>
  <c r="N504" i="22" s="1"/>
  <c r="M503" i="22"/>
  <c r="N503" i="22" s="1"/>
  <c r="M502" i="22"/>
  <c r="N502" i="22" s="1"/>
  <c r="M501" i="22"/>
  <c r="N501" i="22" s="1"/>
  <c r="M500" i="22"/>
  <c r="N500" i="22" s="1"/>
  <c r="M499" i="22"/>
  <c r="N499" i="22" s="1"/>
  <c r="M498" i="22"/>
  <c r="N498" i="22" s="1"/>
  <c r="M497" i="22"/>
  <c r="N497" i="22" s="1"/>
  <c r="M496" i="22"/>
  <c r="N496" i="22" s="1"/>
  <c r="M495" i="22"/>
  <c r="N495" i="22" s="1"/>
  <c r="M494" i="22"/>
  <c r="N494" i="22" s="1"/>
  <c r="M493" i="22"/>
  <c r="N493" i="22" s="1"/>
  <c r="M492" i="22"/>
  <c r="N492" i="22" s="1"/>
  <c r="M491" i="22"/>
  <c r="N491" i="22" s="1"/>
  <c r="M490" i="22"/>
  <c r="N490" i="22" s="1"/>
  <c r="M489" i="22"/>
  <c r="N489" i="22" s="1"/>
  <c r="M488" i="22"/>
  <c r="N488" i="22" s="1"/>
  <c r="M487" i="22"/>
  <c r="N487" i="22" s="1"/>
  <c r="M486" i="22"/>
  <c r="N486" i="22" s="1"/>
  <c r="M485" i="22"/>
  <c r="N485" i="22" s="1"/>
  <c r="M484" i="22"/>
  <c r="N484" i="22" s="1"/>
  <c r="M483" i="22"/>
  <c r="N483" i="22" s="1"/>
  <c r="M482" i="22"/>
  <c r="N482" i="22" s="1"/>
  <c r="M481" i="22"/>
  <c r="N481" i="22" s="1"/>
  <c r="M480" i="22"/>
  <c r="N480" i="22" s="1"/>
  <c r="M479" i="22"/>
  <c r="N479" i="22" s="1"/>
  <c r="M478" i="22"/>
  <c r="N478" i="22" s="1"/>
  <c r="M477" i="22"/>
  <c r="N477" i="22" s="1"/>
  <c r="M476" i="22"/>
  <c r="N476" i="22" s="1"/>
  <c r="M475" i="22"/>
  <c r="N475" i="22" s="1"/>
  <c r="M474" i="22"/>
  <c r="N474" i="22" s="1"/>
  <c r="M473" i="22"/>
  <c r="N473" i="22" s="1"/>
  <c r="M472" i="22"/>
  <c r="N472" i="22" s="1"/>
  <c r="M471" i="22"/>
  <c r="N471" i="22" s="1"/>
  <c r="M470" i="22"/>
  <c r="N470" i="22" s="1"/>
  <c r="M469" i="22"/>
  <c r="N469" i="22" s="1"/>
  <c r="M468" i="22"/>
  <c r="N468" i="22" s="1"/>
  <c r="M467" i="22"/>
  <c r="N467" i="22" s="1"/>
  <c r="M466" i="22"/>
  <c r="N466" i="22" s="1"/>
  <c r="M465" i="22"/>
  <c r="N465" i="22" s="1"/>
  <c r="M464" i="22"/>
  <c r="N464" i="22" s="1"/>
  <c r="M463" i="22"/>
  <c r="N463" i="22" s="1"/>
  <c r="M462" i="22"/>
  <c r="N462" i="22" s="1"/>
  <c r="M461" i="22"/>
  <c r="N461" i="22" s="1"/>
  <c r="M460" i="22"/>
  <c r="N460" i="22" s="1"/>
  <c r="M459" i="22"/>
  <c r="N459" i="22" s="1"/>
  <c r="M458" i="22"/>
  <c r="N458" i="22" s="1"/>
  <c r="M457" i="22"/>
  <c r="N457" i="22" s="1"/>
  <c r="M456" i="22"/>
  <c r="N456" i="22" s="1"/>
  <c r="M455" i="22"/>
  <c r="N455" i="22" s="1"/>
  <c r="M454" i="22"/>
  <c r="N454" i="22" s="1"/>
  <c r="M453" i="22"/>
  <c r="N453" i="22" s="1"/>
  <c r="M452" i="22"/>
  <c r="N452" i="22" s="1"/>
  <c r="M451" i="22"/>
  <c r="N451" i="22" s="1"/>
  <c r="M450" i="22"/>
  <c r="N450" i="22" s="1"/>
  <c r="M449" i="22"/>
  <c r="N449" i="22" s="1"/>
  <c r="M448" i="22"/>
  <c r="N448" i="22" s="1"/>
  <c r="M447" i="22"/>
  <c r="N447" i="22" s="1"/>
  <c r="M446" i="22"/>
  <c r="N446" i="22" s="1"/>
  <c r="M445" i="22"/>
  <c r="N445" i="22" s="1"/>
  <c r="M444" i="22"/>
  <c r="N444" i="22" s="1"/>
  <c r="M443" i="22"/>
  <c r="N443" i="22" s="1"/>
  <c r="M442" i="22"/>
  <c r="N442" i="22" s="1"/>
  <c r="M441" i="22"/>
  <c r="N441" i="22" s="1"/>
  <c r="M440" i="22"/>
  <c r="N440" i="22" s="1"/>
  <c r="M439" i="22"/>
  <c r="N439" i="22" s="1"/>
  <c r="M438" i="22"/>
  <c r="N438" i="22" s="1"/>
  <c r="M437" i="22"/>
  <c r="N437" i="22" s="1"/>
  <c r="M436" i="22"/>
  <c r="N436" i="22" s="1"/>
  <c r="M435" i="22"/>
  <c r="N435" i="22" s="1"/>
  <c r="M434" i="22"/>
  <c r="N434" i="22" s="1"/>
  <c r="M433" i="22"/>
  <c r="N433" i="22" s="1"/>
  <c r="M432" i="22"/>
  <c r="N432" i="22" s="1"/>
  <c r="M431" i="22"/>
  <c r="N431" i="22" s="1"/>
  <c r="M430" i="22"/>
  <c r="N430" i="22" s="1"/>
  <c r="M429" i="22"/>
  <c r="N429" i="22" s="1"/>
  <c r="M428" i="22"/>
  <c r="N428" i="22" s="1"/>
  <c r="M427" i="22"/>
  <c r="N427" i="22" s="1"/>
  <c r="M426" i="22"/>
  <c r="N426" i="22" s="1"/>
  <c r="M425" i="22"/>
  <c r="N425" i="22" s="1"/>
  <c r="M424" i="22"/>
  <c r="N424" i="22" s="1"/>
  <c r="M423" i="22"/>
  <c r="N423" i="22" s="1"/>
  <c r="M422" i="22"/>
  <c r="N422" i="22" s="1"/>
  <c r="M421" i="22"/>
  <c r="N421" i="22" s="1"/>
  <c r="M420" i="22"/>
  <c r="N420" i="22" s="1"/>
  <c r="M419" i="22"/>
  <c r="N419" i="22" s="1"/>
  <c r="M418" i="22"/>
  <c r="N418" i="22" s="1"/>
  <c r="M417" i="22"/>
  <c r="N417" i="22" s="1"/>
  <c r="M416" i="22"/>
  <c r="N416" i="22" s="1"/>
  <c r="M415" i="22"/>
  <c r="N415" i="22" s="1"/>
  <c r="M414" i="22"/>
  <c r="N414" i="22" s="1"/>
  <c r="M413" i="22"/>
  <c r="N413" i="22" s="1"/>
  <c r="M412" i="22"/>
  <c r="N412" i="22" s="1"/>
  <c r="M411" i="22"/>
  <c r="N411" i="22" s="1"/>
  <c r="M410" i="22"/>
  <c r="N410" i="22" s="1"/>
  <c r="M409" i="22"/>
  <c r="N409" i="22" s="1"/>
  <c r="M408" i="22"/>
  <c r="N408" i="22" s="1"/>
  <c r="M407" i="22"/>
  <c r="N407" i="22" s="1"/>
  <c r="M406" i="22"/>
  <c r="N406" i="22" s="1"/>
  <c r="M405" i="22"/>
  <c r="N405" i="22" s="1"/>
  <c r="M404" i="22"/>
  <c r="N404" i="22" s="1"/>
  <c r="M403" i="22"/>
  <c r="N403" i="22" s="1"/>
  <c r="M402" i="22"/>
  <c r="N402" i="22" s="1"/>
  <c r="M401" i="22"/>
  <c r="N401" i="22" s="1"/>
  <c r="M400" i="22"/>
  <c r="N400" i="22" s="1"/>
  <c r="M399" i="22"/>
  <c r="N399" i="22" s="1"/>
  <c r="M398" i="22"/>
  <c r="N398" i="22" s="1"/>
  <c r="M397" i="22"/>
  <c r="N397" i="22" s="1"/>
  <c r="M396" i="22"/>
  <c r="N396" i="22" s="1"/>
  <c r="M395" i="22"/>
  <c r="N395" i="22" s="1"/>
  <c r="M394" i="22"/>
  <c r="N394" i="22" s="1"/>
  <c r="M393" i="22"/>
  <c r="N393" i="22" s="1"/>
  <c r="M392" i="22"/>
  <c r="N392" i="22" s="1"/>
  <c r="M391" i="22"/>
  <c r="N391" i="22" s="1"/>
  <c r="M390" i="22"/>
  <c r="N390" i="22" s="1"/>
  <c r="M389" i="22"/>
  <c r="N389" i="22" s="1"/>
  <c r="M388" i="22"/>
  <c r="N388" i="22" s="1"/>
  <c r="M387" i="22"/>
  <c r="N387" i="22" s="1"/>
  <c r="M386" i="22"/>
  <c r="N386" i="22" s="1"/>
  <c r="M385" i="22"/>
  <c r="N385" i="22" s="1"/>
  <c r="M384" i="22"/>
  <c r="N384" i="22" s="1"/>
  <c r="M383" i="22"/>
  <c r="N383" i="22" s="1"/>
  <c r="M382" i="22"/>
  <c r="N382" i="22" s="1"/>
  <c r="M381" i="22"/>
  <c r="N381" i="22" s="1"/>
  <c r="M380" i="22"/>
  <c r="N380" i="22" s="1"/>
  <c r="M379" i="22"/>
  <c r="N379" i="22" s="1"/>
  <c r="M378" i="22"/>
  <c r="N378" i="22" s="1"/>
  <c r="M377" i="22"/>
  <c r="N377" i="22" s="1"/>
  <c r="M376" i="22"/>
  <c r="N376" i="22" s="1"/>
  <c r="M375" i="22"/>
  <c r="N375" i="22" s="1"/>
  <c r="M374" i="22"/>
  <c r="N374" i="22" s="1"/>
  <c r="M373" i="22"/>
  <c r="N373" i="22" s="1"/>
  <c r="M372" i="22"/>
  <c r="N372" i="22" s="1"/>
  <c r="M371" i="22"/>
  <c r="N371" i="22" s="1"/>
  <c r="M370" i="22"/>
  <c r="N370" i="22" s="1"/>
  <c r="M369" i="22"/>
  <c r="N369" i="22" s="1"/>
  <c r="M368" i="22"/>
  <c r="N368" i="22" s="1"/>
  <c r="M367" i="22"/>
  <c r="N367" i="22" s="1"/>
  <c r="M366" i="22"/>
  <c r="N366" i="22" s="1"/>
  <c r="M365" i="22"/>
  <c r="N365" i="22" s="1"/>
  <c r="M364" i="22"/>
  <c r="N364" i="22" s="1"/>
  <c r="M363" i="22"/>
  <c r="N363" i="22" s="1"/>
  <c r="M362" i="22"/>
  <c r="N362" i="22" s="1"/>
  <c r="M361" i="22"/>
  <c r="N361" i="22" s="1"/>
  <c r="M360" i="22"/>
  <c r="N360" i="22" s="1"/>
  <c r="M359" i="22"/>
  <c r="N359" i="22" s="1"/>
  <c r="M358" i="22"/>
  <c r="N358" i="22" s="1"/>
  <c r="M357" i="22"/>
  <c r="N357" i="22" s="1"/>
  <c r="M356" i="22"/>
  <c r="N356" i="22" s="1"/>
  <c r="M355" i="22"/>
  <c r="N355" i="22" s="1"/>
  <c r="M354" i="22"/>
  <c r="N354" i="22" s="1"/>
  <c r="M353" i="22"/>
  <c r="N353" i="22" s="1"/>
  <c r="M352" i="22"/>
  <c r="N352" i="22" s="1"/>
  <c r="M351" i="22"/>
  <c r="N351" i="22" s="1"/>
  <c r="M350" i="22"/>
  <c r="N350" i="22" s="1"/>
  <c r="M349" i="22"/>
  <c r="N349" i="22" s="1"/>
  <c r="M348" i="22"/>
  <c r="N348" i="22" s="1"/>
  <c r="M347" i="22"/>
  <c r="N347" i="22" s="1"/>
  <c r="M346" i="22"/>
  <c r="N346" i="22" s="1"/>
  <c r="M345" i="22"/>
  <c r="N345" i="22" s="1"/>
  <c r="M344" i="22"/>
  <c r="N344" i="22" s="1"/>
  <c r="M343" i="22"/>
  <c r="N343" i="22" s="1"/>
  <c r="M342" i="22"/>
  <c r="N342" i="22" s="1"/>
  <c r="M341" i="22"/>
  <c r="N341" i="22" s="1"/>
  <c r="M340" i="22"/>
  <c r="N340" i="22" s="1"/>
  <c r="M339" i="22"/>
  <c r="N339" i="22" s="1"/>
  <c r="M338" i="22"/>
  <c r="N338" i="22" s="1"/>
  <c r="M337" i="22"/>
  <c r="N337" i="22" s="1"/>
  <c r="M336" i="22"/>
  <c r="N336" i="22" s="1"/>
  <c r="M335" i="22"/>
  <c r="N335" i="22" s="1"/>
  <c r="M334" i="22"/>
  <c r="N334" i="22" s="1"/>
  <c r="M333" i="22"/>
  <c r="N333" i="22" s="1"/>
  <c r="M332" i="22"/>
  <c r="N332" i="22" s="1"/>
  <c r="M331" i="22"/>
  <c r="N331" i="22" s="1"/>
  <c r="M330" i="22"/>
  <c r="N330" i="22" s="1"/>
  <c r="M329" i="22"/>
  <c r="N329" i="22" s="1"/>
  <c r="M328" i="22"/>
  <c r="N328" i="22" s="1"/>
  <c r="M327" i="22"/>
  <c r="N327" i="22" s="1"/>
  <c r="M326" i="22"/>
  <c r="N326" i="22" s="1"/>
  <c r="M325" i="22"/>
  <c r="N325" i="22" s="1"/>
  <c r="M324" i="22"/>
  <c r="N324" i="22" s="1"/>
  <c r="M323" i="22"/>
  <c r="N323" i="22" s="1"/>
  <c r="M322" i="22"/>
  <c r="N322" i="22" s="1"/>
  <c r="M321" i="22"/>
  <c r="N321" i="22" s="1"/>
  <c r="M320" i="22"/>
  <c r="N320" i="22" s="1"/>
  <c r="M319" i="22"/>
  <c r="N319" i="22" s="1"/>
  <c r="M318" i="22"/>
  <c r="N318" i="22" s="1"/>
  <c r="M317" i="22"/>
  <c r="N317" i="22" s="1"/>
  <c r="M316" i="22"/>
  <c r="N316" i="22" s="1"/>
  <c r="M315" i="22"/>
  <c r="N315" i="22" s="1"/>
  <c r="M314" i="22"/>
  <c r="N314" i="22" s="1"/>
  <c r="M313" i="22"/>
  <c r="N313" i="22" s="1"/>
  <c r="M312" i="22"/>
  <c r="N312" i="22" s="1"/>
  <c r="M311" i="22"/>
  <c r="N311" i="22" s="1"/>
  <c r="M310" i="22"/>
  <c r="N310" i="22" s="1"/>
  <c r="M309" i="22"/>
  <c r="N309" i="22" s="1"/>
  <c r="M308" i="22"/>
  <c r="N308" i="22" s="1"/>
  <c r="M307" i="22"/>
  <c r="N307" i="22" s="1"/>
  <c r="M306" i="22"/>
  <c r="N306" i="22" s="1"/>
  <c r="M305" i="22"/>
  <c r="N305" i="22" s="1"/>
  <c r="M304" i="22"/>
  <c r="N304" i="22" s="1"/>
  <c r="M303" i="22"/>
  <c r="N303" i="22" s="1"/>
  <c r="M302" i="22"/>
  <c r="N302" i="22" s="1"/>
  <c r="M301" i="22"/>
  <c r="N301" i="22" s="1"/>
  <c r="M300" i="22"/>
  <c r="N300" i="22" s="1"/>
  <c r="M299" i="22"/>
  <c r="N299" i="22" s="1"/>
  <c r="M298" i="22"/>
  <c r="N298" i="22" s="1"/>
  <c r="M297" i="22"/>
  <c r="N297" i="22" s="1"/>
  <c r="M296" i="22"/>
  <c r="N296" i="22" s="1"/>
  <c r="M295" i="22"/>
  <c r="N295" i="22" s="1"/>
  <c r="M294" i="22"/>
  <c r="N294" i="22" s="1"/>
  <c r="M293" i="22"/>
  <c r="N293" i="22" s="1"/>
  <c r="M292" i="22"/>
  <c r="N292" i="22" s="1"/>
  <c r="M291" i="22"/>
  <c r="N291" i="22" s="1"/>
  <c r="M290" i="22"/>
  <c r="N290" i="22" s="1"/>
  <c r="M289" i="22"/>
  <c r="N289" i="22" s="1"/>
  <c r="M288" i="22"/>
  <c r="N288" i="22" s="1"/>
  <c r="M287" i="22"/>
  <c r="N287" i="22" s="1"/>
  <c r="M286" i="22"/>
  <c r="N286" i="22" s="1"/>
  <c r="M285" i="22"/>
  <c r="N285" i="22" s="1"/>
  <c r="M284" i="22"/>
  <c r="N284" i="22" s="1"/>
  <c r="M283" i="22"/>
  <c r="N283" i="22" s="1"/>
  <c r="M282" i="22"/>
  <c r="N282" i="22" s="1"/>
  <c r="M281" i="22"/>
  <c r="N281" i="22" s="1"/>
  <c r="M280" i="22"/>
  <c r="N280" i="22" s="1"/>
  <c r="M279" i="22"/>
  <c r="N279" i="22" s="1"/>
  <c r="M278" i="22"/>
  <c r="N278" i="22" s="1"/>
  <c r="M277" i="22"/>
  <c r="N277" i="22" s="1"/>
  <c r="M276" i="22"/>
  <c r="N276" i="22" s="1"/>
  <c r="M275" i="22"/>
  <c r="N275" i="22" s="1"/>
  <c r="M274" i="22"/>
  <c r="N274" i="22" s="1"/>
  <c r="M273" i="22"/>
  <c r="N273" i="22" s="1"/>
  <c r="M272" i="22"/>
  <c r="N272" i="22" s="1"/>
  <c r="M271" i="22"/>
  <c r="N271" i="22" s="1"/>
  <c r="M270" i="22"/>
  <c r="N270" i="22" s="1"/>
  <c r="M269" i="22"/>
  <c r="N269" i="22" s="1"/>
  <c r="M268" i="22"/>
  <c r="N268" i="22" s="1"/>
  <c r="M267" i="22"/>
  <c r="N267" i="22" s="1"/>
  <c r="M266" i="22"/>
  <c r="N266" i="22" s="1"/>
  <c r="M265" i="22"/>
  <c r="N265" i="22" s="1"/>
  <c r="M264" i="22"/>
  <c r="N264" i="22" s="1"/>
  <c r="M263" i="22"/>
  <c r="N263" i="22" s="1"/>
  <c r="M262" i="22"/>
  <c r="N262" i="22" s="1"/>
  <c r="M261" i="22"/>
  <c r="N261" i="22" s="1"/>
  <c r="M260" i="22"/>
  <c r="N260" i="22" s="1"/>
  <c r="M259" i="22"/>
  <c r="N259" i="22" s="1"/>
  <c r="M258" i="22"/>
  <c r="N258" i="22" s="1"/>
  <c r="M257" i="22"/>
  <c r="N257" i="22" s="1"/>
  <c r="M256" i="22"/>
  <c r="N256" i="22" s="1"/>
  <c r="M255" i="22"/>
  <c r="N255" i="22" s="1"/>
  <c r="M254" i="22"/>
  <c r="N254" i="22" s="1"/>
  <c r="M253" i="22"/>
  <c r="N253" i="22" s="1"/>
  <c r="M252" i="22"/>
  <c r="N252" i="22" s="1"/>
  <c r="M251" i="22"/>
  <c r="N251" i="22" s="1"/>
  <c r="M250" i="22"/>
  <c r="N250" i="22" s="1"/>
  <c r="M249" i="22"/>
  <c r="N249" i="22" s="1"/>
  <c r="M248" i="22"/>
  <c r="N248" i="22" s="1"/>
  <c r="M247" i="22"/>
  <c r="N247" i="22" s="1"/>
  <c r="M246" i="22"/>
  <c r="N246" i="22" s="1"/>
  <c r="M245" i="22"/>
  <c r="N245" i="22" s="1"/>
  <c r="M244" i="22"/>
  <c r="N244" i="22" s="1"/>
  <c r="M243" i="22"/>
  <c r="N243" i="22" s="1"/>
  <c r="M242" i="22"/>
  <c r="N242" i="22" s="1"/>
  <c r="M241" i="22"/>
  <c r="N241" i="22" s="1"/>
  <c r="M240" i="22"/>
  <c r="N240" i="22" s="1"/>
  <c r="M239" i="22"/>
  <c r="N239" i="22" s="1"/>
  <c r="M238" i="22"/>
  <c r="N238" i="22" s="1"/>
  <c r="M237" i="22"/>
  <c r="N237" i="22" s="1"/>
  <c r="M236" i="22"/>
  <c r="N236" i="22" s="1"/>
  <c r="M235" i="22"/>
  <c r="N235" i="22" s="1"/>
  <c r="M234" i="22"/>
  <c r="N234" i="22" s="1"/>
  <c r="M233" i="22"/>
  <c r="N233" i="22" s="1"/>
  <c r="M232" i="22"/>
  <c r="N232" i="22" s="1"/>
  <c r="M231" i="22"/>
  <c r="N231" i="22" s="1"/>
  <c r="M230" i="22"/>
  <c r="N230" i="22" s="1"/>
  <c r="M229" i="22"/>
  <c r="N229" i="22" s="1"/>
  <c r="M228" i="22"/>
  <c r="N228" i="22" s="1"/>
  <c r="M227" i="22"/>
  <c r="N227" i="22" s="1"/>
  <c r="M226" i="22"/>
  <c r="N226" i="22" s="1"/>
  <c r="M225" i="22"/>
  <c r="N225" i="22" s="1"/>
  <c r="M224" i="22"/>
  <c r="N224" i="22" s="1"/>
  <c r="M223" i="22"/>
  <c r="N223" i="22" s="1"/>
  <c r="M222" i="22"/>
  <c r="N222" i="22" s="1"/>
  <c r="M221" i="22"/>
  <c r="N221" i="22" s="1"/>
  <c r="M220" i="22"/>
  <c r="N220" i="22" s="1"/>
  <c r="M219" i="22"/>
  <c r="N219" i="22" s="1"/>
  <c r="M218" i="22"/>
  <c r="N218" i="22" s="1"/>
  <c r="M217" i="22"/>
  <c r="N217" i="22" s="1"/>
  <c r="M216" i="22"/>
  <c r="N216" i="22" s="1"/>
  <c r="M215" i="22"/>
  <c r="N215" i="22" s="1"/>
  <c r="M214" i="22"/>
  <c r="N214" i="22" s="1"/>
  <c r="M213" i="22"/>
  <c r="N213" i="22" s="1"/>
  <c r="M212" i="22"/>
  <c r="N212" i="22" s="1"/>
  <c r="M211" i="22"/>
  <c r="N211" i="22" s="1"/>
  <c r="M210" i="22"/>
  <c r="N210" i="22" s="1"/>
  <c r="M209" i="22"/>
  <c r="N209" i="22" s="1"/>
  <c r="M208" i="22"/>
  <c r="N208" i="22" s="1"/>
  <c r="M207" i="22"/>
  <c r="N207" i="22" s="1"/>
  <c r="M206" i="22"/>
  <c r="N206" i="22" s="1"/>
  <c r="M205" i="22"/>
  <c r="N205" i="22" s="1"/>
  <c r="M204" i="22"/>
  <c r="N204" i="22" s="1"/>
  <c r="M203" i="22"/>
  <c r="N203" i="22" s="1"/>
  <c r="M202" i="22"/>
  <c r="N202" i="22" s="1"/>
  <c r="M201" i="22"/>
  <c r="N201" i="22" s="1"/>
  <c r="M200" i="22"/>
  <c r="N200" i="22" s="1"/>
  <c r="M199" i="22"/>
  <c r="N199" i="22" s="1"/>
  <c r="M198" i="22"/>
  <c r="N198" i="22" s="1"/>
  <c r="M197" i="22"/>
  <c r="N197" i="22" s="1"/>
  <c r="M196" i="22"/>
  <c r="N196" i="22" s="1"/>
  <c r="M195" i="22"/>
  <c r="N195" i="22" s="1"/>
  <c r="M194" i="22"/>
  <c r="N194" i="22" s="1"/>
  <c r="M193" i="22"/>
  <c r="N193" i="22" s="1"/>
  <c r="M192" i="22"/>
  <c r="N192" i="22" s="1"/>
  <c r="M191" i="22"/>
  <c r="N191" i="22" s="1"/>
  <c r="M190" i="22"/>
  <c r="N190" i="22" s="1"/>
  <c r="M189" i="22"/>
  <c r="N189" i="22" s="1"/>
  <c r="M188" i="22"/>
  <c r="N188" i="22" s="1"/>
  <c r="M187" i="22"/>
  <c r="N187" i="22" s="1"/>
  <c r="M186" i="22"/>
  <c r="N186" i="22" s="1"/>
  <c r="M185" i="22"/>
  <c r="N185" i="22" s="1"/>
  <c r="M184" i="22"/>
  <c r="N184" i="22" s="1"/>
  <c r="M183" i="22"/>
  <c r="N183" i="22" s="1"/>
  <c r="M182" i="22"/>
  <c r="N182" i="22" s="1"/>
  <c r="M181" i="22"/>
  <c r="N181" i="22" s="1"/>
  <c r="M180" i="22"/>
  <c r="N180" i="22" s="1"/>
  <c r="M179" i="22"/>
  <c r="N179" i="22" s="1"/>
  <c r="M178" i="22"/>
  <c r="N178" i="22" s="1"/>
  <c r="M177" i="22"/>
  <c r="N177" i="22" s="1"/>
  <c r="M176" i="22"/>
  <c r="N176" i="22" s="1"/>
  <c r="M175" i="22"/>
  <c r="N175" i="22" s="1"/>
  <c r="M174" i="22"/>
  <c r="N174" i="22" s="1"/>
  <c r="M173" i="22"/>
  <c r="N173" i="22" s="1"/>
  <c r="M172" i="22"/>
  <c r="N172" i="22" s="1"/>
  <c r="M171" i="22"/>
  <c r="N171" i="22" s="1"/>
  <c r="M170" i="22"/>
  <c r="N170" i="22" s="1"/>
  <c r="M169" i="22"/>
  <c r="N169" i="22" s="1"/>
  <c r="M168" i="22"/>
  <c r="N168" i="22" s="1"/>
  <c r="M167" i="22"/>
  <c r="N167" i="22" s="1"/>
  <c r="M166" i="22"/>
  <c r="N166" i="22" s="1"/>
  <c r="M165" i="22"/>
  <c r="N165" i="22" s="1"/>
  <c r="M164" i="22"/>
  <c r="N164" i="22" s="1"/>
  <c r="M163" i="22"/>
  <c r="N163" i="22" s="1"/>
  <c r="M162" i="22"/>
  <c r="N162" i="22" s="1"/>
  <c r="M161" i="22"/>
  <c r="N161" i="22" s="1"/>
  <c r="M160" i="22"/>
  <c r="N160" i="22" s="1"/>
  <c r="M159" i="22"/>
  <c r="N159" i="22" s="1"/>
  <c r="M158" i="22"/>
  <c r="N158" i="22" s="1"/>
  <c r="M157" i="22"/>
  <c r="N157" i="22" s="1"/>
  <c r="M156" i="22"/>
  <c r="N156" i="22" s="1"/>
  <c r="M155" i="22"/>
  <c r="N155" i="22" s="1"/>
  <c r="M154" i="22"/>
  <c r="N154" i="22" s="1"/>
  <c r="M153" i="22"/>
  <c r="N153" i="22" s="1"/>
  <c r="M152" i="22"/>
  <c r="N152" i="22" s="1"/>
  <c r="M151" i="22"/>
  <c r="N151" i="22" s="1"/>
  <c r="M150" i="22"/>
  <c r="N150" i="22" s="1"/>
  <c r="M149" i="22"/>
  <c r="N149" i="22" s="1"/>
  <c r="M148" i="22"/>
  <c r="N148" i="22" s="1"/>
  <c r="M147" i="22"/>
  <c r="N147" i="22" s="1"/>
  <c r="M146" i="22"/>
  <c r="N146" i="22" s="1"/>
  <c r="M145" i="22"/>
  <c r="N145" i="22" s="1"/>
  <c r="M144" i="22"/>
  <c r="N144" i="22" s="1"/>
  <c r="M143" i="22"/>
  <c r="N143" i="22" s="1"/>
  <c r="M142" i="22"/>
  <c r="N142" i="22" s="1"/>
  <c r="M141" i="22"/>
  <c r="N141" i="22" s="1"/>
  <c r="M140" i="22"/>
  <c r="N140" i="22" s="1"/>
  <c r="M139" i="22"/>
  <c r="N139" i="22" s="1"/>
  <c r="M138" i="22"/>
  <c r="N138" i="22" s="1"/>
  <c r="M137" i="22"/>
  <c r="N137" i="22" s="1"/>
  <c r="M136" i="22"/>
  <c r="N136" i="22" s="1"/>
  <c r="M135" i="22"/>
  <c r="N135" i="22" s="1"/>
  <c r="M134" i="22"/>
  <c r="N134" i="22" s="1"/>
  <c r="M133" i="22"/>
  <c r="N133" i="22" s="1"/>
  <c r="M132" i="22"/>
  <c r="N132" i="22" s="1"/>
  <c r="M131" i="22"/>
  <c r="N131" i="22" s="1"/>
  <c r="M130" i="22"/>
  <c r="N130" i="22" s="1"/>
  <c r="M129" i="22"/>
  <c r="N129" i="22" s="1"/>
  <c r="M128" i="22"/>
  <c r="N128" i="22" s="1"/>
  <c r="M127" i="22"/>
  <c r="N127" i="22" s="1"/>
  <c r="M126" i="22"/>
  <c r="N126" i="22" s="1"/>
  <c r="M125" i="22"/>
  <c r="N125" i="22" s="1"/>
  <c r="M124" i="22"/>
  <c r="N124" i="22" s="1"/>
  <c r="M123" i="22"/>
  <c r="N123" i="22" s="1"/>
  <c r="M122" i="22"/>
  <c r="N122" i="22" s="1"/>
  <c r="M121" i="22"/>
  <c r="N121" i="22" s="1"/>
  <c r="M120" i="22"/>
  <c r="N120" i="22" s="1"/>
  <c r="M119" i="22"/>
  <c r="N119" i="22" s="1"/>
  <c r="M118" i="22"/>
  <c r="N118" i="22" s="1"/>
  <c r="M117" i="22"/>
  <c r="N117" i="22" s="1"/>
  <c r="M116" i="22"/>
  <c r="N116" i="22" s="1"/>
  <c r="M115" i="22"/>
  <c r="N115" i="22" s="1"/>
  <c r="M114" i="22"/>
  <c r="N114" i="22" s="1"/>
  <c r="M113" i="22"/>
  <c r="N113" i="22" s="1"/>
  <c r="M112" i="22"/>
  <c r="N112" i="22" s="1"/>
  <c r="M111" i="22"/>
  <c r="N111" i="22" s="1"/>
  <c r="M110" i="22"/>
  <c r="N110" i="22" s="1"/>
  <c r="M109" i="22"/>
  <c r="N109" i="22" s="1"/>
  <c r="M108" i="22"/>
  <c r="N108" i="22" s="1"/>
  <c r="M107" i="22"/>
  <c r="N107" i="22" s="1"/>
  <c r="M106" i="22"/>
  <c r="N106" i="22" s="1"/>
  <c r="M105" i="22"/>
  <c r="N105" i="22" s="1"/>
  <c r="M104" i="22"/>
  <c r="N104" i="22" s="1"/>
  <c r="M103" i="22"/>
  <c r="N103" i="22" s="1"/>
  <c r="M102" i="22"/>
  <c r="N102" i="22" s="1"/>
  <c r="M101" i="22"/>
  <c r="N101" i="22" s="1"/>
  <c r="M100" i="22"/>
  <c r="N100" i="22" s="1"/>
  <c r="M99" i="22"/>
  <c r="N99" i="22" s="1"/>
  <c r="M98" i="22"/>
  <c r="N98" i="22" s="1"/>
  <c r="M97" i="22"/>
  <c r="N97" i="22" s="1"/>
  <c r="M96" i="22"/>
  <c r="N96" i="22" s="1"/>
  <c r="M95" i="22"/>
  <c r="N95" i="22" s="1"/>
  <c r="M94" i="22"/>
  <c r="N94" i="22" s="1"/>
  <c r="M93" i="22"/>
  <c r="N93" i="22" s="1"/>
  <c r="M92" i="22"/>
  <c r="N92" i="22" s="1"/>
  <c r="M91" i="22"/>
  <c r="N91" i="22" s="1"/>
  <c r="M90" i="22"/>
  <c r="N90" i="22" s="1"/>
  <c r="M89" i="22"/>
  <c r="N89" i="22" s="1"/>
  <c r="M88" i="22"/>
  <c r="N88" i="22" s="1"/>
  <c r="M87" i="22"/>
  <c r="N87" i="22" s="1"/>
  <c r="M86" i="22"/>
  <c r="N86" i="22" s="1"/>
  <c r="M85" i="22"/>
  <c r="N85" i="22" s="1"/>
  <c r="M84" i="22"/>
  <c r="N84" i="22" s="1"/>
  <c r="M83" i="22"/>
  <c r="N83" i="22" s="1"/>
  <c r="M82" i="22"/>
  <c r="N82" i="22" s="1"/>
  <c r="M81" i="22"/>
  <c r="N81" i="22" s="1"/>
  <c r="M80" i="22"/>
  <c r="N80" i="22" s="1"/>
  <c r="M79" i="22"/>
  <c r="N79" i="22" s="1"/>
  <c r="M78" i="22"/>
  <c r="N78" i="22" s="1"/>
  <c r="M77" i="22"/>
  <c r="N77" i="22" s="1"/>
  <c r="M76" i="22"/>
  <c r="N76" i="22" s="1"/>
  <c r="M75" i="22"/>
  <c r="N75" i="22" s="1"/>
  <c r="M74" i="22"/>
  <c r="N74" i="22" s="1"/>
  <c r="M73" i="22"/>
  <c r="N73" i="22" s="1"/>
  <c r="M72" i="22"/>
  <c r="N72" i="22" s="1"/>
  <c r="M71" i="22"/>
  <c r="N71" i="22" s="1"/>
  <c r="M70" i="22"/>
  <c r="N70" i="22" s="1"/>
  <c r="M69" i="22"/>
  <c r="N69" i="22" s="1"/>
  <c r="M68" i="22"/>
  <c r="N68" i="22" s="1"/>
  <c r="M67" i="22"/>
  <c r="N67" i="22" s="1"/>
  <c r="M66" i="22"/>
  <c r="N66" i="22" s="1"/>
  <c r="M65" i="22"/>
  <c r="N65" i="22" s="1"/>
  <c r="M64" i="22"/>
  <c r="N64" i="22" s="1"/>
  <c r="M63" i="22"/>
  <c r="N63" i="22" s="1"/>
  <c r="M62" i="22"/>
  <c r="N62" i="22" s="1"/>
  <c r="M61" i="22"/>
  <c r="N61" i="22" s="1"/>
  <c r="M60" i="22"/>
  <c r="N60" i="22" s="1"/>
  <c r="M59" i="22"/>
  <c r="N59" i="22" s="1"/>
  <c r="M58" i="22"/>
  <c r="N58" i="22" s="1"/>
  <c r="M57" i="22"/>
  <c r="N57" i="22" s="1"/>
  <c r="M56" i="22"/>
  <c r="N56" i="22" s="1"/>
  <c r="M55" i="22"/>
  <c r="N55" i="22" s="1"/>
  <c r="M54" i="22"/>
  <c r="N54" i="22" s="1"/>
  <c r="M53" i="22"/>
  <c r="N53" i="22" s="1"/>
  <c r="M52" i="22"/>
  <c r="N52" i="22" s="1"/>
  <c r="M51" i="22"/>
  <c r="N51" i="22" s="1"/>
  <c r="M50" i="22"/>
  <c r="N50" i="22" s="1"/>
  <c r="M49" i="22"/>
  <c r="N49" i="22" s="1"/>
  <c r="M48" i="22"/>
  <c r="N48" i="22" s="1"/>
  <c r="M47" i="22"/>
  <c r="N47" i="22" s="1"/>
  <c r="M46" i="22"/>
  <c r="N46" i="22" s="1"/>
  <c r="M45" i="22"/>
  <c r="N45" i="22" s="1"/>
  <c r="M44" i="22"/>
  <c r="N44" i="22" s="1"/>
  <c r="M43" i="22"/>
  <c r="N43" i="22" s="1"/>
  <c r="M42" i="22"/>
  <c r="N42" i="22" s="1"/>
  <c r="M41" i="22"/>
  <c r="N41" i="22" s="1"/>
  <c r="M40" i="22"/>
  <c r="N40" i="22" s="1"/>
  <c r="M39" i="22"/>
  <c r="N39" i="22" s="1"/>
  <c r="M38" i="22"/>
  <c r="N38" i="22" s="1"/>
  <c r="M37" i="22"/>
  <c r="N37" i="22" s="1"/>
  <c r="M36" i="22"/>
  <c r="N36" i="22" s="1"/>
  <c r="M35" i="22"/>
  <c r="N35" i="22" s="1"/>
  <c r="M34" i="22"/>
  <c r="N34" i="22" s="1"/>
  <c r="M33" i="22"/>
  <c r="N33" i="22" s="1"/>
  <c r="M32" i="22"/>
  <c r="N32" i="22" s="1"/>
  <c r="M31" i="22"/>
  <c r="N31" i="22" s="1"/>
  <c r="M30" i="22"/>
  <c r="N30" i="22" s="1"/>
  <c r="M29" i="22"/>
  <c r="N29" i="22" s="1"/>
  <c r="M28" i="22"/>
  <c r="N28" i="22" s="1"/>
  <c r="M27" i="22"/>
  <c r="N27" i="22" s="1"/>
  <c r="M26" i="22"/>
  <c r="N26" i="22" s="1"/>
  <c r="M25" i="22"/>
  <c r="N25" i="22" s="1"/>
  <c r="M24" i="22"/>
  <c r="N24" i="22" s="1"/>
  <c r="M23" i="22"/>
  <c r="N23" i="22" s="1"/>
  <c r="M22" i="22"/>
  <c r="N22" i="22" s="1"/>
  <c r="M21" i="22"/>
  <c r="N21" i="22" s="1"/>
  <c r="M20" i="22"/>
  <c r="N20" i="22" s="1"/>
  <c r="M19" i="22"/>
  <c r="N19" i="22" s="1"/>
  <c r="M18" i="22"/>
  <c r="N18" i="22" s="1"/>
  <c r="M17" i="22"/>
  <c r="N17" i="22" s="1"/>
  <c r="M16" i="22"/>
  <c r="N16" i="22" s="1"/>
  <c r="M15" i="22"/>
  <c r="N15" i="22" s="1"/>
  <c r="M14" i="22"/>
  <c r="N14" i="22" s="1"/>
  <c r="M13" i="22"/>
  <c r="L11" i="22"/>
  <c r="R1779" i="1"/>
  <c r="M11" i="22" l="1"/>
  <c r="N13" i="22"/>
  <c r="AU2" i="1"/>
  <c r="AT2" i="1"/>
  <c r="AS2" i="1"/>
  <c r="AN2" i="1"/>
  <c r="AM2" i="1"/>
  <c r="AO2" i="1" s="1"/>
  <c r="AL2" i="1"/>
  <c r="AJ2" i="1"/>
  <c r="AI2" i="1"/>
  <c r="AH2" i="1"/>
  <c r="AG2" i="1"/>
  <c r="AF2" i="1"/>
  <c r="AE2" i="1"/>
  <c r="AD2" i="1"/>
  <c r="AC2" i="1"/>
  <c r="AP2" i="1" l="1"/>
  <c r="AQ2" i="1"/>
  <c r="AR2" i="1"/>
  <c r="G2" i="24" l="1"/>
  <c r="C2" i="24"/>
  <c r="K4" i="24"/>
  <c r="K4" i="21" l="1"/>
  <c r="K4" i="20" l="1"/>
  <c r="K4" i="13"/>
</calcChain>
</file>

<file path=xl/connections.xml><?xml version="1.0" encoding="utf-8"?>
<connections xmlns="http://schemas.openxmlformats.org/spreadsheetml/2006/main">
  <connection id="1" name="Query from AulliveTHOR" type="1" refreshedVersion="3" background="1" saveData="1">
    <dbPr connection="DSN=AulliveTHOR;Description=Aullive;UID=wally;APP=2007 Microsoft Office system;WSID=PC252;DATABASE=aullive;LANGUAGE=us_english;AutoTranslate=No" command="SELECT a.cert, a.status, a.administrator, a.automake, a.automodel, d.dealer_id, d.dealer_name, v.vendorname, _x000d__x000a__x0009__x0009_cl.status, cl.date_paid, cc.part_code, cc.failure_code, fc.failure_code_descr, fc.failure_code_group, sum(cc.component_value*-1)_x000d__x000a_FROM allsales a join dealers d on (a.dealer_id = d.dealer_id) join claims cl on (a.cert = cl.cert) _x000d__x000a__x0009__x0009_join claim_components cc on (cl.cert = cc.cert) join vendors v on (v.vendorcode = cl.payee_code) _x000d__x000a__x0009__x0009_join failure_codes fc on (fc.failure_code = cc.failure_code)_x000d__x000a_WHERE cl.date_paid &gt; '12/31/2010' and cl.date_paid &lt; '12/01/2011' and cl.status = 'paid' and _x000d__x000a__x0009__x0009_cl.claim_sequence = cc.claim_sequence and cl.payee_sequence = cc.payee_sequence_x000d__x000a_GROUP BY a.cert, a.status, a.administrator, a.automake, a.automodel, d.dealer_id, d.dealer_name, v.vendorname, _x000d__x000a__x0009__x0009_cl.status, cl.date_paid, cc.part_code, cc.failure_code, fc.failure_code_descr, fc.failure_code_group_x000d__x000a_"/>
  </connection>
</connections>
</file>

<file path=xl/sharedStrings.xml><?xml version="1.0" encoding="utf-8"?>
<sst xmlns="http://schemas.openxmlformats.org/spreadsheetml/2006/main" count="53620" uniqueCount="3831">
  <si>
    <t>cert</t>
  </si>
  <si>
    <t>administrator</t>
  </si>
  <si>
    <t>automake</t>
  </si>
  <si>
    <t>automodel</t>
  </si>
  <si>
    <t>dealer_id</t>
  </si>
  <si>
    <t>dealer_name</t>
  </si>
  <si>
    <t>vendorname</t>
  </si>
  <si>
    <t>date_paid</t>
  </si>
  <si>
    <t>failure_code</t>
  </si>
  <si>
    <t>failure_code_descr</t>
  </si>
  <si>
    <t>failure_code_group</t>
  </si>
  <si>
    <t>SNA</t>
  </si>
  <si>
    <t>BMW</t>
  </si>
  <si>
    <t>SALES TAX</t>
  </si>
  <si>
    <t>Other</t>
  </si>
  <si>
    <t>SNB</t>
  </si>
  <si>
    <t>NISSAN</t>
  </si>
  <si>
    <t>RNB</t>
  </si>
  <si>
    <t>JEEP</t>
  </si>
  <si>
    <t>DODGE</t>
  </si>
  <si>
    <t>CHEVROLET</t>
  </si>
  <si>
    <t>MERCURY</t>
  </si>
  <si>
    <t>FORD</t>
  </si>
  <si>
    <t>PONTIAC</t>
  </si>
  <si>
    <t>TOWING</t>
  </si>
  <si>
    <t>CHRYSLER</t>
  </si>
  <si>
    <t>HONDA</t>
  </si>
  <si>
    <t>SATURN</t>
  </si>
  <si>
    <t>CADILLAC</t>
  </si>
  <si>
    <t>LINCOLN</t>
  </si>
  <si>
    <t>GMC</t>
  </si>
  <si>
    <t>MERCEDES-BENZ</t>
  </si>
  <si>
    <t>TOYOTA</t>
  </si>
  <si>
    <t>SUBARU</t>
  </si>
  <si>
    <t>INFINITI</t>
  </si>
  <si>
    <t>KIA</t>
  </si>
  <si>
    <t>BUICK</t>
  </si>
  <si>
    <t>OLDSMOBILE</t>
  </si>
  <si>
    <t>LEXUS</t>
  </si>
  <si>
    <t>HYUNDAI</t>
  </si>
  <si>
    <t>VOLKSWAGEN</t>
  </si>
  <si>
    <t>HUMMER</t>
  </si>
  <si>
    <t>ACURA</t>
  </si>
  <si>
    <t>FLAT TIRE</t>
  </si>
  <si>
    <t>MAZDA</t>
  </si>
  <si>
    <t>MITSUBISHI</t>
  </si>
  <si>
    <t>OLW</t>
  </si>
  <si>
    <t>VOLVO</t>
  </si>
  <si>
    <t>RNA</t>
  </si>
  <si>
    <t>SUZUKI</t>
  </si>
  <si>
    <t>RTL</t>
  </si>
  <si>
    <t>ASF</t>
  </si>
  <si>
    <t>RVC</t>
  </si>
  <si>
    <t>RFB</t>
  </si>
  <si>
    <t>MINI</t>
  </si>
  <si>
    <t>RVB</t>
  </si>
  <si>
    <t>RCU</t>
  </si>
  <si>
    <t>RLW</t>
  </si>
  <si>
    <t>ISUZU</t>
  </si>
  <si>
    <t>AUDI</t>
  </si>
  <si>
    <t>ESY</t>
  </si>
  <si>
    <t>LAND ROVER</t>
  </si>
  <si>
    <t>RWP</t>
  </si>
  <si>
    <t>DSC</t>
  </si>
  <si>
    <t>SHIPPING</t>
  </si>
  <si>
    <t>JAGUAR</t>
  </si>
  <si>
    <t>NVA</t>
  </si>
  <si>
    <t>NSB</t>
  </si>
  <si>
    <t>RSB</t>
  </si>
  <si>
    <t>RTC</t>
  </si>
  <si>
    <t>SAAB</t>
  </si>
  <si>
    <t>DAA</t>
  </si>
  <si>
    <t>LTO</t>
  </si>
  <si>
    <t>NSA</t>
  </si>
  <si>
    <t>DAO</t>
  </si>
  <si>
    <t>SAO</t>
  </si>
  <si>
    <t>LWA</t>
  </si>
  <si>
    <t>PLYMOUTH</t>
  </si>
  <si>
    <t>DAEWOO</t>
  </si>
  <si>
    <t>RSG</t>
  </si>
  <si>
    <t>FSA</t>
  </si>
  <si>
    <t>SCION</t>
  </si>
  <si>
    <t>NVW</t>
  </si>
  <si>
    <t>RSA</t>
  </si>
  <si>
    <t>LDW</t>
  </si>
  <si>
    <t>GEO</t>
  </si>
  <si>
    <t>ATL</t>
  </si>
  <si>
    <t>FIV</t>
  </si>
  <si>
    <t>RFC</t>
  </si>
  <si>
    <t>RWN</t>
  </si>
  <si>
    <t>RSY</t>
  </si>
  <si>
    <t>FRC</t>
  </si>
  <si>
    <t>FWN</t>
  </si>
  <si>
    <t>part_code</t>
  </si>
  <si>
    <t>Labor</t>
  </si>
  <si>
    <t>Parts</t>
  </si>
  <si>
    <t>year paid</t>
  </si>
  <si>
    <t>month paid</t>
  </si>
  <si>
    <t>region</t>
  </si>
  <si>
    <t>AAO</t>
  </si>
  <si>
    <t>Asia</t>
  </si>
  <si>
    <t>ADO</t>
  </si>
  <si>
    <t>AMO</t>
  </si>
  <si>
    <t>AZO</t>
  </si>
  <si>
    <t>DAD</t>
  </si>
  <si>
    <t>DAF</t>
  </si>
  <si>
    <t>DCA</t>
  </si>
  <si>
    <t>DDO</t>
  </si>
  <si>
    <t>DNF</t>
  </si>
  <si>
    <t>Domestic</t>
  </si>
  <si>
    <t>FD</t>
  </si>
  <si>
    <t>EAGLE</t>
  </si>
  <si>
    <t>FWU</t>
  </si>
  <si>
    <t>GAO</t>
  </si>
  <si>
    <t>GDO</t>
  </si>
  <si>
    <t>GIP</t>
  </si>
  <si>
    <t>GNA</t>
  </si>
  <si>
    <t>GND</t>
  </si>
  <si>
    <t>GNP</t>
  </si>
  <si>
    <t>IA</t>
  </si>
  <si>
    <t>ID</t>
  </si>
  <si>
    <t>L</t>
  </si>
  <si>
    <t>LAN</t>
  </si>
  <si>
    <t>LAP</t>
  </si>
  <si>
    <t>Europe</t>
  </si>
  <si>
    <t>NAO</t>
  </si>
  <si>
    <t>NAT</t>
  </si>
  <si>
    <t>SCO</t>
  </si>
  <si>
    <t>SDO</t>
  </si>
  <si>
    <t>SFB</t>
  </si>
  <si>
    <t>SIP</t>
  </si>
  <si>
    <t>SND</t>
  </si>
  <si>
    <t>SNP</t>
  </si>
  <si>
    <t>SZD</t>
  </si>
  <si>
    <t>SZO</t>
  </si>
  <si>
    <t>CLW</t>
  </si>
  <si>
    <t>DLW</t>
  </si>
  <si>
    <t>FLW</t>
  </si>
  <si>
    <t>GLW</t>
  </si>
  <si>
    <t>HLW</t>
  </si>
  <si>
    <t>ILW</t>
  </si>
  <si>
    <t>JLW</t>
  </si>
  <si>
    <t>ELW</t>
  </si>
  <si>
    <t>(All)</t>
  </si>
  <si>
    <t>Grand Total</t>
  </si>
  <si>
    <t>LTC</t>
  </si>
  <si>
    <t>NLB</t>
  </si>
  <si>
    <t>RIC</t>
  </si>
  <si>
    <t>RTO</t>
  </si>
  <si>
    <t>SLB</t>
  </si>
  <si>
    <t>SUB</t>
  </si>
  <si>
    <t>DFL</t>
  </si>
  <si>
    <t>CMC</t>
  </si>
  <si>
    <t>DRN</t>
  </si>
  <si>
    <t>DRU</t>
  </si>
  <si>
    <t>INA</t>
  </si>
  <si>
    <t>NAW</t>
  </si>
  <si>
    <t>NTW</t>
  </si>
  <si>
    <t>status</t>
  </si>
  <si>
    <t>Claim Paid Amount</t>
  </si>
  <si>
    <t>Sum of Claim Paid Amount</t>
  </si>
  <si>
    <t>repair_order_no</t>
  </si>
  <si>
    <t>vin</t>
  </si>
  <si>
    <t>RTF</t>
  </si>
  <si>
    <t>SAB</t>
  </si>
  <si>
    <t>SDB</t>
  </si>
  <si>
    <t>Seals &amp; Gaskets</t>
  </si>
  <si>
    <t>SWP</t>
  </si>
  <si>
    <t>FFV</t>
  </si>
  <si>
    <t>RBB</t>
  </si>
  <si>
    <t>RSN</t>
  </si>
  <si>
    <t>RSU</t>
  </si>
  <si>
    <t>NWN</t>
  </si>
  <si>
    <t>GAD</t>
  </si>
  <si>
    <t>repair_order_date</t>
  </si>
  <si>
    <t>claims status</t>
  </si>
  <si>
    <t>automiles</t>
  </si>
  <si>
    <t>current_mileage</t>
  </si>
  <si>
    <t>month_sold</t>
  </si>
  <si>
    <t>trans_date</t>
  </si>
  <si>
    <t>vendor state</t>
  </si>
  <si>
    <t>days till pay</t>
  </si>
  <si>
    <t>days till claim</t>
  </si>
  <si>
    <t>miles till claim</t>
  </si>
  <si>
    <t>Report Date</t>
  </si>
  <si>
    <t>ASC</t>
  </si>
  <si>
    <t>SAA</t>
  </si>
  <si>
    <t>NAA</t>
  </si>
  <si>
    <t>FAB</t>
  </si>
  <si>
    <t>LCW</t>
  </si>
  <si>
    <t>NLC</t>
  </si>
  <si>
    <t>NSC</t>
  </si>
  <si>
    <t>RAL</t>
  </si>
  <si>
    <t>RAW</t>
  </si>
  <si>
    <t>RBW</t>
  </si>
  <si>
    <t>RCB</t>
  </si>
  <si>
    <t>RFL</t>
  </si>
  <si>
    <t>RVD</t>
  </si>
  <si>
    <t>SAP</t>
  </si>
  <si>
    <t>NAN</t>
  </si>
  <si>
    <t>SCB</t>
  </si>
  <si>
    <t>SFC</t>
  </si>
  <si>
    <t>SFI</t>
  </si>
  <si>
    <t>SFU</t>
  </si>
  <si>
    <t>RFN</t>
  </si>
  <si>
    <t>SNC</t>
  </si>
  <si>
    <t>NDC</t>
  </si>
  <si>
    <t>SWC</t>
  </si>
  <si>
    <t>Values</t>
  </si>
  <si>
    <t>Average of days till claim</t>
  </si>
  <si>
    <t>Average of miles till claim</t>
  </si>
  <si>
    <t>claim_sequence</t>
  </si>
  <si>
    <t>Claim Number</t>
  </si>
  <si>
    <t>RBC</t>
  </si>
  <si>
    <t>RFF</t>
  </si>
  <si>
    <t>RNC</t>
  </si>
  <si>
    <t>RSC</t>
  </si>
  <si>
    <t>RDC</t>
  </si>
  <si>
    <t>RWC</t>
  </si>
  <si>
    <t>RFT</t>
  </si>
  <si>
    <t>RTB</t>
  </si>
  <si>
    <t>SCC</t>
  </si>
  <si>
    <t>ZBO</t>
  </si>
  <si>
    <t>payee_sequence</t>
  </si>
  <si>
    <t>$ &lt; 30 Days</t>
  </si>
  <si>
    <t>$ 30 -60 Days</t>
  </si>
  <si>
    <t>$ 60 - 90 Days</t>
  </si>
  <si>
    <t>$ &gt; 90 Days</t>
  </si>
  <si>
    <t>$ &lt; 30 Daysx</t>
  </si>
  <si>
    <t>$ 30 -60 Daysx</t>
  </si>
  <si>
    <t>$ 60 - 90 Daysx</t>
  </si>
  <si>
    <t>$ &gt; 90 Daysx</t>
  </si>
  <si>
    <t>BLW</t>
  </si>
  <si>
    <t>FMO</t>
  </si>
  <si>
    <t>GNO</t>
  </si>
  <si>
    <t>CCW</t>
  </si>
  <si>
    <t>IWA</t>
  </si>
  <si>
    <t>AM4</t>
  </si>
  <si>
    <t>ES2</t>
  </si>
  <si>
    <t>FAC</t>
  </si>
  <si>
    <t>FI2</t>
  </si>
  <si>
    <t>FM2</t>
  </si>
  <si>
    <t>RLU</t>
  </si>
  <si>
    <t>RCL</t>
  </si>
  <si>
    <t>FF2</t>
  </si>
  <si>
    <t>RWL</t>
  </si>
  <si>
    <t>RUC</t>
  </si>
  <si>
    <t>RLC</t>
  </si>
  <si>
    <t>RIW</t>
  </si>
  <si>
    <t>RS2</t>
  </si>
  <si>
    <t>SBO</t>
  </si>
  <si>
    <t>CBO</t>
  </si>
  <si>
    <t>Claims Paid Summary</t>
  </si>
  <si>
    <t>Claims Paid Behavior</t>
  </si>
  <si>
    <t>part_code2</t>
  </si>
  <si>
    <t>Total</t>
  </si>
  <si>
    <t>Goodwill</t>
  </si>
  <si>
    <t>SNF</t>
  </si>
  <si>
    <t>BATTERY JU</t>
  </si>
  <si>
    <t>DISPATCH F</t>
  </si>
  <si>
    <t>KEY LOCKOU</t>
  </si>
  <si>
    <t>Used Car Programs</t>
  </si>
  <si>
    <t>ASG</t>
  </si>
  <si>
    <t>AAE</t>
  </si>
  <si>
    <t>AAF</t>
  </si>
  <si>
    <t>AAN</t>
  </si>
  <si>
    <t>New Car Programs</t>
  </si>
  <si>
    <t>AL1</t>
  </si>
  <si>
    <t>Absolute</t>
  </si>
  <si>
    <t>AL2</t>
  </si>
  <si>
    <t>ATW</t>
  </si>
  <si>
    <t>ATE</t>
  </si>
  <si>
    <t>V12</t>
  </si>
  <si>
    <t>ABI</t>
  </si>
  <si>
    <t>ABF</t>
  </si>
  <si>
    <t>ABN</t>
  </si>
  <si>
    <t>ABB</t>
  </si>
  <si>
    <t>ABJ</t>
  </si>
  <si>
    <t>ABO</t>
  </si>
  <si>
    <t>ARC</t>
  </si>
  <si>
    <t>ALW</t>
  </si>
  <si>
    <t>ALP</t>
  </si>
  <si>
    <t>ACW</t>
  </si>
  <si>
    <t>ACP</t>
  </si>
  <si>
    <t>ACL</t>
  </si>
  <si>
    <t>FLR</t>
  </si>
  <si>
    <t>FCW</t>
  </si>
  <si>
    <t>FCP</t>
  </si>
  <si>
    <t>FWW</t>
  </si>
  <si>
    <t>FLP</t>
  </si>
  <si>
    <t>FCL</t>
  </si>
  <si>
    <t>RR1</t>
  </si>
  <si>
    <t>RR2</t>
  </si>
  <si>
    <t>RR3</t>
  </si>
  <si>
    <t>RR4</t>
  </si>
  <si>
    <t>RR5</t>
  </si>
  <si>
    <t>RR6</t>
  </si>
  <si>
    <t>APL</t>
  </si>
  <si>
    <t>RPL</t>
  </si>
  <si>
    <t>SLW</t>
  </si>
  <si>
    <t>SLP</t>
  </si>
  <si>
    <t>KBB</t>
  </si>
  <si>
    <t>KBP</t>
  </si>
  <si>
    <t>SLC</t>
  </si>
  <si>
    <t>TYS</t>
  </si>
  <si>
    <t>AGP</t>
  </si>
  <si>
    <t>AHP</t>
  </si>
  <si>
    <t>EA2</t>
  </si>
  <si>
    <t>FS2</t>
  </si>
  <si>
    <t>FWP</t>
  </si>
  <si>
    <t>JNC</t>
  </si>
  <si>
    <t>LBW</t>
  </si>
  <si>
    <t>NSR</t>
  </si>
  <si>
    <t>SRF</t>
  </si>
  <si>
    <t>SRN</t>
  </si>
  <si>
    <t>SRI</t>
  </si>
  <si>
    <t>PAC</t>
  </si>
  <si>
    <t>PNE</t>
  </si>
  <si>
    <t>PSG</t>
  </si>
  <si>
    <t>RPS</t>
  </si>
  <si>
    <t>RC2</t>
  </si>
  <si>
    <t>RBE</t>
  </si>
  <si>
    <t>RCI</t>
  </si>
  <si>
    <t>RCC</t>
  </si>
  <si>
    <t>RIV</t>
  </si>
  <si>
    <t>RNE</t>
  </si>
  <si>
    <t>RNF</t>
  </si>
  <si>
    <t>RLI</t>
  </si>
  <si>
    <t>RLF</t>
  </si>
  <si>
    <t>RIT</t>
  </si>
  <si>
    <t>RTT</t>
  </si>
  <si>
    <t>SCD</t>
  </si>
  <si>
    <t>SNE</t>
  </si>
  <si>
    <t>FNE</t>
  </si>
  <si>
    <t>FNF</t>
  </si>
  <si>
    <t>SC1</t>
  </si>
  <si>
    <t>SFE</t>
  </si>
  <si>
    <t>SAI</t>
  </si>
  <si>
    <t>SAF</t>
  </si>
  <si>
    <t>SLF</t>
  </si>
  <si>
    <t>PLE</t>
  </si>
  <si>
    <t>VFE</t>
  </si>
  <si>
    <t>NAI</t>
  </si>
  <si>
    <t>MAG</t>
  </si>
  <si>
    <t>SAC</t>
  </si>
  <si>
    <t>UFC</t>
  </si>
  <si>
    <t>SDF</t>
  </si>
  <si>
    <t>RCS</t>
  </si>
  <si>
    <t>CAT</t>
  </si>
  <si>
    <t>KLW</t>
  </si>
  <si>
    <t>Part Code</t>
  </si>
  <si>
    <t>Part Code 2</t>
  </si>
  <si>
    <t>Towing &amp; Roadside</t>
  </si>
  <si>
    <t>HANDLING F</t>
  </si>
  <si>
    <t>Handling &amp; Shipping</t>
  </si>
  <si>
    <t>Deductible</t>
  </si>
  <si>
    <t>PAID</t>
  </si>
  <si>
    <t>Paid</t>
  </si>
  <si>
    <t>Elec</t>
  </si>
  <si>
    <t>VA</t>
  </si>
  <si>
    <t>OTH35N</t>
  </si>
  <si>
    <t>INSPECTION</t>
  </si>
  <si>
    <t>EL1000</t>
  </si>
  <si>
    <t>Alternator</t>
  </si>
  <si>
    <t>Engine</t>
  </si>
  <si>
    <t>Cool</t>
  </si>
  <si>
    <t>Diff</t>
  </si>
  <si>
    <t>EN1070</t>
  </si>
  <si>
    <t>Coolant</t>
  </si>
  <si>
    <t>Trans</t>
  </si>
  <si>
    <t>TR3602</t>
  </si>
  <si>
    <t>Transmission - Remanufactured</t>
  </si>
  <si>
    <t>TR2120</t>
  </si>
  <si>
    <t>Transmission Fluid</t>
  </si>
  <si>
    <t>Year Sold</t>
  </si>
  <si>
    <t>Month Sold</t>
  </si>
  <si>
    <t>Claims Paid by Vendor</t>
  </si>
  <si>
    <t xml:space="preserve"> Warranty Inspection Services</t>
  </si>
  <si>
    <t>TX</t>
  </si>
  <si>
    <t>RENTAL</t>
  </si>
  <si>
    <t>Post Period</t>
  </si>
  <si>
    <t>Post Period Date</t>
  </si>
  <si>
    <t>Processed</t>
  </si>
  <si>
    <t>EMERGENCY</t>
  </si>
  <si>
    <t>CH230353B7</t>
  </si>
  <si>
    <t>4S681252A9</t>
  </si>
  <si>
    <t>CW122057C9</t>
  </si>
  <si>
    <t>DC598170I8</t>
  </si>
  <si>
    <t>Ford</t>
  </si>
  <si>
    <t>BF116002D9</t>
  </si>
  <si>
    <t>HBB30759D9</t>
  </si>
  <si>
    <t>C6116284E9</t>
  </si>
  <si>
    <t>Program Group 2</t>
  </si>
  <si>
    <t>New_Used</t>
  </si>
  <si>
    <t>AM5</t>
  </si>
  <si>
    <t>Warranties</t>
  </si>
  <si>
    <t>ATF</t>
  </si>
  <si>
    <t>ARS</t>
  </si>
  <si>
    <t>PLW</t>
  </si>
  <si>
    <t>PLP</t>
  </si>
  <si>
    <t>PL2</t>
  </si>
  <si>
    <t>RPG</t>
  </si>
  <si>
    <t>RNW</t>
  </si>
  <si>
    <t>RNP</t>
  </si>
  <si>
    <t>AL3</t>
  </si>
  <si>
    <t>AL4</t>
  </si>
  <si>
    <t>GLC</t>
  </si>
  <si>
    <t>GLP</t>
  </si>
  <si>
    <t>RFW</t>
  </si>
  <si>
    <t>RFP</t>
  </si>
  <si>
    <t>RHF</t>
  </si>
  <si>
    <t>WLW</t>
  </si>
  <si>
    <t>WLP</t>
  </si>
  <si>
    <t>SRC</t>
  </si>
  <si>
    <t>X01</t>
  </si>
  <si>
    <t>X03</t>
  </si>
  <si>
    <t>X05</t>
  </si>
  <si>
    <t>FIR</t>
  </si>
  <si>
    <t>BRP</t>
  </si>
  <si>
    <t>Component Programs</t>
  </si>
  <si>
    <t>LB2</t>
  </si>
  <si>
    <t>LPW</t>
  </si>
  <si>
    <t>Loss Damage Waiver</t>
  </si>
  <si>
    <t>MNF</t>
  </si>
  <si>
    <t>MIG</t>
  </si>
  <si>
    <t>RIG</t>
  </si>
  <si>
    <t>MBG</t>
  </si>
  <si>
    <t>NSD</t>
  </si>
  <si>
    <t>NXC</t>
  </si>
  <si>
    <t>SFN</t>
  </si>
  <si>
    <t>PAE</t>
  </si>
  <si>
    <t>RAE</t>
  </si>
  <si>
    <t>RAS</t>
  </si>
  <si>
    <t>RE2</t>
  </si>
  <si>
    <t>RNS</t>
  </si>
  <si>
    <t>RS1</t>
  </si>
  <si>
    <t>NSF</t>
  </si>
  <si>
    <t>RS3</t>
  </si>
  <si>
    <t>RCV</t>
  </si>
  <si>
    <t>SBE</t>
  </si>
  <si>
    <t>SFX</t>
  </si>
  <si>
    <t>RFA</t>
  </si>
  <si>
    <t>Sentinel</t>
  </si>
  <si>
    <t>SNG</t>
  </si>
  <si>
    <t>RNG</t>
  </si>
  <si>
    <t>SXC</t>
  </si>
  <si>
    <t>SXE</t>
  </si>
  <si>
    <t>SXF</t>
  </si>
  <si>
    <t>SGE</t>
  </si>
  <si>
    <t>SWF</t>
  </si>
  <si>
    <t>OCW</t>
  </si>
  <si>
    <t>SCF</t>
  </si>
  <si>
    <t>SPF</t>
  </si>
  <si>
    <t>RPF</t>
  </si>
  <si>
    <t>AMF</t>
  </si>
  <si>
    <t>BRI</t>
  </si>
  <si>
    <t>FXF</t>
  </si>
  <si>
    <t>RFE</t>
  </si>
  <si>
    <t>RFR</t>
  </si>
  <si>
    <t>TFS</t>
  </si>
  <si>
    <t>SNH</t>
  </si>
  <si>
    <t>SNJ</t>
  </si>
  <si>
    <t>SSE</t>
  </si>
  <si>
    <t>MNE</t>
  </si>
  <si>
    <t>ZAG</t>
  </si>
  <si>
    <t>PBR</t>
  </si>
  <si>
    <t>RC0</t>
  </si>
  <si>
    <t>SC2</t>
  </si>
  <si>
    <t>SC3</t>
  </si>
  <si>
    <t>SC4</t>
  </si>
  <si>
    <t>SC5</t>
  </si>
  <si>
    <t>SRE</t>
  </si>
  <si>
    <t>MGA</t>
  </si>
  <si>
    <t>MAX</t>
  </si>
  <si>
    <t>UA2</t>
  </si>
  <si>
    <t>UF2</t>
  </si>
  <si>
    <t>SWX</t>
  </si>
  <si>
    <t>RDF</t>
  </si>
  <si>
    <t>SDX</t>
  </si>
  <si>
    <t>WFC</t>
  </si>
  <si>
    <t>SCS</t>
  </si>
  <si>
    <t>RMF</t>
  </si>
  <si>
    <t>RME</t>
  </si>
  <si>
    <t>ABD</t>
  </si>
  <si>
    <t>ABE</t>
  </si>
  <si>
    <t>ART</t>
  </si>
  <si>
    <t>AUN</t>
  </si>
  <si>
    <t>BNE</t>
  </si>
  <si>
    <t>CAM</t>
  </si>
  <si>
    <t>CNF</t>
  </si>
  <si>
    <t>FAM</t>
  </si>
  <si>
    <t>FGF</t>
  </si>
  <si>
    <t>FP2</t>
  </si>
  <si>
    <t>FTP</t>
  </si>
  <si>
    <t>FUN</t>
  </si>
  <si>
    <t>GFE</t>
  </si>
  <si>
    <t>HON</t>
  </si>
  <si>
    <t>NEW</t>
  </si>
  <si>
    <t>NLE</t>
  </si>
  <si>
    <t>NRX</t>
  </si>
  <si>
    <t>NSE</t>
  </si>
  <si>
    <t>NXE</t>
  </si>
  <si>
    <t>PSD</t>
  </si>
  <si>
    <t>PTP</t>
  </si>
  <si>
    <t>R2P</t>
  </si>
  <si>
    <t>R2W</t>
  </si>
  <si>
    <t>RDO</t>
  </si>
  <si>
    <t>RFG</t>
  </si>
  <si>
    <t>RKH</t>
  </si>
  <si>
    <t>RKP</t>
  </si>
  <si>
    <t>RKW</t>
  </si>
  <si>
    <t>RLE</t>
  </si>
  <si>
    <t>RPP</t>
  </si>
  <si>
    <t>RRG</t>
  </si>
  <si>
    <t>RRP</t>
  </si>
  <si>
    <t>RRW</t>
  </si>
  <si>
    <t>RSE</t>
  </si>
  <si>
    <t>RTP</t>
  </si>
  <si>
    <t>RTW</t>
  </si>
  <si>
    <t>RUA</t>
  </si>
  <si>
    <t>RUF</t>
  </si>
  <si>
    <t>RUN</t>
  </si>
  <si>
    <t>RV1</t>
  </si>
  <si>
    <t>RVF</t>
  </si>
  <si>
    <t>SFD</t>
  </si>
  <si>
    <t>SNR</t>
  </si>
  <si>
    <t>SRD</t>
  </si>
  <si>
    <t>STL</t>
  </si>
  <si>
    <t>TFX</t>
  </si>
  <si>
    <t>VNF</t>
  </si>
  <si>
    <t>RPT</t>
  </si>
  <si>
    <t>RPD</t>
  </si>
  <si>
    <t>DR102815C9</t>
  </si>
  <si>
    <t>CA235566C9</t>
  </si>
  <si>
    <t>Contracts to Exclude</t>
  </si>
  <si>
    <t>DGP</t>
  </si>
  <si>
    <t>PPT</t>
  </si>
  <si>
    <t>CSW</t>
  </si>
  <si>
    <t>HO2</t>
  </si>
  <si>
    <t>AUT</t>
  </si>
  <si>
    <t>VXF</t>
  </si>
  <si>
    <t>RP2</t>
  </si>
  <si>
    <t>RV2</t>
  </si>
  <si>
    <t>Chevrolet</t>
  </si>
  <si>
    <t>NULL</t>
  </si>
  <si>
    <t>Claims Paid by Automake</t>
  </si>
  <si>
    <t>Retained</t>
  </si>
  <si>
    <t>Non-retained</t>
  </si>
  <si>
    <t>PLL</t>
  </si>
  <si>
    <t>WFI</t>
  </si>
  <si>
    <t>AXP</t>
  </si>
  <si>
    <t>AXR</t>
  </si>
  <si>
    <t>AXT</t>
  </si>
  <si>
    <t>AZP</t>
  </si>
  <si>
    <t>NST</t>
  </si>
  <si>
    <t>PXR</t>
  </si>
  <si>
    <t>QA2</t>
  </si>
  <si>
    <t>RVP</t>
  </si>
  <si>
    <t>RVW</t>
  </si>
  <si>
    <t>RYP</t>
  </si>
  <si>
    <t>RYW</t>
  </si>
  <si>
    <t>SXR</t>
  </si>
  <si>
    <t>SXT</t>
  </si>
  <si>
    <t>UXR</t>
  </si>
  <si>
    <t>XAT</t>
  </si>
  <si>
    <t>SCU</t>
  </si>
  <si>
    <t>ACU</t>
  </si>
  <si>
    <t>Program Ceding Type</t>
  </si>
  <si>
    <t>Inspection</t>
  </si>
  <si>
    <t>Rental</t>
  </si>
  <si>
    <t>Sales Tax</t>
  </si>
  <si>
    <t>Cancelled</t>
  </si>
  <si>
    <t>ST1000</t>
  </si>
  <si>
    <t>Alignment</t>
  </si>
  <si>
    <t>Misc. Labor</t>
  </si>
  <si>
    <t>Aircon</t>
  </si>
  <si>
    <t>AC1140</t>
  </si>
  <si>
    <t>Evacuate And Recharge</t>
  </si>
  <si>
    <t>Susp</t>
  </si>
  <si>
    <t>EN1010</t>
  </si>
  <si>
    <t>Bolts</t>
  </si>
  <si>
    <t>Brakes</t>
  </si>
  <si>
    <t>Fuel</t>
  </si>
  <si>
    <t>AC1271</t>
  </si>
  <si>
    <t>Refrigerant - Freon</t>
  </si>
  <si>
    <t>EN1890</t>
  </si>
  <si>
    <t>Valve Cover Gasket</t>
  </si>
  <si>
    <t>EN1570</t>
  </si>
  <si>
    <t>Timing Chain</t>
  </si>
  <si>
    <t>EL4050</t>
  </si>
  <si>
    <t>Reprogramming</t>
  </si>
  <si>
    <t>EL1810</t>
  </si>
  <si>
    <t>Starter Motor</t>
  </si>
  <si>
    <t>EN1320</t>
  </si>
  <si>
    <t>Oil</t>
  </si>
  <si>
    <t>Vehicle Administration Services LTD</t>
  </si>
  <si>
    <t>RS1020</t>
  </si>
  <si>
    <t>BATTERY JUMP</t>
  </si>
  <si>
    <t>RS1061</t>
  </si>
  <si>
    <t>DISPATCH FEE</t>
  </si>
  <si>
    <t>EN1301</t>
  </si>
  <si>
    <t>Intake Manifold Gasket Seals</t>
  </si>
  <si>
    <t>Ram</t>
  </si>
  <si>
    <t>Steering</t>
  </si>
  <si>
    <t>AC1100</t>
  </si>
  <si>
    <t>Compressor</t>
  </si>
  <si>
    <t>EM1120</t>
  </si>
  <si>
    <t>Oxygen Sensor B1S1</t>
  </si>
  <si>
    <t>EN1190</t>
  </si>
  <si>
    <t>Engine Mount Front</t>
  </si>
  <si>
    <t>EN2190</t>
  </si>
  <si>
    <t>Lifter</t>
  </si>
  <si>
    <t>EN2417</t>
  </si>
  <si>
    <t>Variable Valve Timing Actuator</t>
  </si>
  <si>
    <t>EC1234</t>
  </si>
  <si>
    <t>Water Pump</t>
  </si>
  <si>
    <t>SU1591</t>
  </si>
  <si>
    <t>Right Front Lower Control Arm</t>
  </si>
  <si>
    <t>SU1870</t>
  </si>
  <si>
    <t>Front Shock Absorbers</t>
  </si>
  <si>
    <t>EN2432</t>
  </si>
  <si>
    <t>Cylinder Head Gasket Set</t>
  </si>
  <si>
    <t>EN2250</t>
  </si>
  <si>
    <t>Front Crankshaft Seal</t>
  </si>
  <si>
    <t>EN1200</t>
  </si>
  <si>
    <t>Exhaust Manifold Gasket</t>
  </si>
  <si>
    <t>RE1060</t>
  </si>
  <si>
    <t>Over 5 Days Rental Car</t>
  </si>
  <si>
    <t>RS1060</t>
  </si>
  <si>
    <t>Towing</t>
  </si>
  <si>
    <t>SU1041</t>
  </si>
  <si>
    <t>Left Front Lower Control Arm</t>
  </si>
  <si>
    <t>GWR</t>
  </si>
  <si>
    <t>Cadillac</t>
  </si>
  <si>
    <t>SRX</t>
  </si>
  <si>
    <t>DEDUCTIBLE</t>
  </si>
  <si>
    <t>Escalade</t>
  </si>
  <si>
    <t>EC1090</t>
  </si>
  <si>
    <t>Radiator</t>
  </si>
  <si>
    <t>IN</t>
  </si>
  <si>
    <t>EF2249</t>
  </si>
  <si>
    <t>Fuel Injector #2</t>
  </si>
  <si>
    <t>EL1670</t>
  </si>
  <si>
    <t>Power Window Switch Front Driver</t>
  </si>
  <si>
    <t>EN2426</t>
  </si>
  <si>
    <t>Variable Valve Timing Seal</t>
  </si>
  <si>
    <t>MSVOID1070</t>
  </si>
  <si>
    <t>Deductible Override</t>
  </si>
  <si>
    <t>EN1230</t>
  </si>
  <si>
    <t>Gasket / Seal Kit - Engine</t>
  </si>
  <si>
    <t>Program Code</t>
  </si>
  <si>
    <t>Transaction Type</t>
  </si>
  <si>
    <t>New Used</t>
  </si>
  <si>
    <t>Program Group1</t>
  </si>
  <si>
    <t>Service Contract</t>
  </si>
  <si>
    <t>High Mileage</t>
  </si>
  <si>
    <t>Components</t>
  </si>
  <si>
    <t>Limited Warranty</t>
  </si>
  <si>
    <t>Damage Waiver</t>
  </si>
  <si>
    <t>Westlake</t>
  </si>
  <si>
    <t>Breakdown Insurance</t>
  </si>
  <si>
    <t>FMU</t>
  </si>
  <si>
    <t>RG1</t>
  </si>
  <si>
    <t>RG2</t>
  </si>
  <si>
    <t>RUT</t>
  </si>
  <si>
    <t>TCH</t>
  </si>
  <si>
    <t>TCR</t>
  </si>
  <si>
    <t>RLT</t>
  </si>
  <si>
    <t>PLT</t>
  </si>
  <si>
    <t>CPT</t>
  </si>
  <si>
    <t>ABU</t>
  </si>
  <si>
    <t>RFV</t>
  </si>
  <si>
    <t>SCT</t>
  </si>
  <si>
    <t>RGW</t>
  </si>
  <si>
    <t>TCP</t>
  </si>
  <si>
    <t>RGL</t>
  </si>
  <si>
    <t>WSF</t>
  </si>
  <si>
    <t>RFS</t>
  </si>
  <si>
    <t>CCF</t>
  </si>
  <si>
    <t>QCU</t>
  </si>
  <si>
    <t>FMT</t>
  </si>
  <si>
    <t>FSF</t>
  </si>
  <si>
    <t>FCH</t>
  </si>
  <si>
    <t>FTS</t>
  </si>
  <si>
    <t>TCS</t>
  </si>
  <si>
    <t>RSP</t>
  </si>
  <si>
    <t>RPK</t>
  </si>
  <si>
    <t>RUV</t>
  </si>
  <si>
    <t>FPT</t>
  </si>
  <si>
    <t>WRC</t>
  </si>
  <si>
    <t>LPT</t>
  </si>
  <si>
    <t>LAW</t>
  </si>
  <si>
    <t>SPK</t>
  </si>
  <si>
    <t>SNI</t>
  </si>
  <si>
    <t>SNL</t>
  </si>
  <si>
    <t>RNI</t>
  </si>
  <si>
    <t>RNL</t>
  </si>
  <si>
    <t>DUN</t>
  </si>
  <si>
    <t>DTP</t>
  </si>
  <si>
    <t>SXI</t>
  </si>
  <si>
    <t>RFI</t>
  </si>
  <si>
    <t>FNI</t>
  </si>
  <si>
    <t>FNL</t>
  </si>
  <si>
    <t>SXL</t>
  </si>
  <si>
    <t>FXL</t>
  </si>
  <si>
    <t>RF1</t>
  </si>
  <si>
    <t>NUT</t>
  </si>
  <si>
    <t>TFF</t>
  </si>
  <si>
    <t>APK</t>
  </si>
  <si>
    <t>HUN</t>
  </si>
  <si>
    <t>HXF</t>
  </si>
  <si>
    <t>H01</t>
  </si>
  <si>
    <t>HFU</t>
  </si>
  <si>
    <t>HFN</t>
  </si>
  <si>
    <t>SFS</t>
  </si>
  <si>
    <t>ALC</t>
  </si>
  <si>
    <t>ANP</t>
  </si>
  <si>
    <t>ANW</t>
  </si>
  <si>
    <t>CBI</t>
  </si>
  <si>
    <t>CCC</t>
  </si>
  <si>
    <t>D01</t>
  </si>
  <si>
    <t>DPF</t>
  </si>
  <si>
    <t>DPK</t>
  </si>
  <si>
    <t>DRC</t>
  </si>
  <si>
    <t>DW1</t>
  </si>
  <si>
    <t>DW2</t>
  </si>
  <si>
    <t>DW3</t>
  </si>
  <si>
    <t>DW4</t>
  </si>
  <si>
    <t>LNL</t>
  </si>
  <si>
    <t>LWC</t>
  </si>
  <si>
    <t>MLP</t>
  </si>
  <si>
    <t>MOW</t>
  </si>
  <si>
    <t>NNL</t>
  </si>
  <si>
    <t>PLN</t>
  </si>
  <si>
    <t>PTB</t>
  </si>
  <si>
    <t>RAU</t>
  </si>
  <si>
    <t>RBL</t>
  </si>
  <si>
    <t>RBT</t>
  </si>
  <si>
    <t>RCF</t>
  </si>
  <si>
    <t>RCH</t>
  </si>
  <si>
    <t>RCP</t>
  </si>
  <si>
    <t>RDA</t>
  </si>
  <si>
    <t>RG4</t>
  </si>
  <si>
    <t>RG5</t>
  </si>
  <si>
    <t>RL1</t>
  </si>
  <si>
    <t>RL2</t>
  </si>
  <si>
    <t>RL3</t>
  </si>
  <si>
    <t>RL4</t>
  </si>
  <si>
    <t>RLN</t>
  </si>
  <si>
    <t>RPC</t>
  </si>
  <si>
    <t>RT1</t>
  </si>
  <si>
    <t>RTA</t>
  </si>
  <si>
    <t>RUI</t>
  </si>
  <si>
    <t>RYT</t>
  </si>
  <si>
    <t>SJL</t>
  </si>
  <si>
    <t>SJN</t>
  </si>
  <si>
    <t>SJT</t>
  </si>
  <si>
    <t>TBI</t>
  </si>
  <si>
    <t>TC1</t>
  </si>
  <si>
    <t>TCM</t>
  </si>
  <si>
    <t>TCN</t>
  </si>
  <si>
    <t>TFL</t>
  </si>
  <si>
    <t>TXL</t>
  </si>
  <si>
    <t>FBG</t>
  </si>
  <si>
    <t>SBG</t>
  </si>
  <si>
    <t>NSN</t>
  </si>
  <si>
    <t>FNM</t>
  </si>
  <si>
    <t>AXN</t>
  </si>
  <si>
    <t>SRG</t>
  </si>
  <si>
    <t>CLL</t>
  </si>
  <si>
    <t>CUN</t>
  </si>
  <si>
    <t>NXL</t>
  </si>
  <si>
    <t>SCG</t>
  </si>
  <si>
    <t>ASL</t>
  </si>
  <si>
    <t>ASI</t>
  </si>
  <si>
    <t>ASB</t>
  </si>
  <si>
    <t>CLY</t>
  </si>
  <si>
    <t>FSL</t>
  </si>
  <si>
    <t>FSI</t>
  </si>
  <si>
    <t>FSB</t>
  </si>
  <si>
    <t>SML</t>
  </si>
  <si>
    <t>TCF</t>
  </si>
  <si>
    <t>LNT</t>
  </si>
  <si>
    <t>CPF</t>
  </si>
  <si>
    <t>RDD</t>
  </si>
  <si>
    <t>RDT</t>
  </si>
  <si>
    <t>GFI</t>
  </si>
  <si>
    <t>HPT</t>
  </si>
  <si>
    <t>RVT</t>
  </si>
  <si>
    <t>RVL</t>
  </si>
  <si>
    <t>SFL</t>
  </si>
  <si>
    <t>FFL</t>
  </si>
  <si>
    <t>GFF</t>
  </si>
  <si>
    <t>DTB</t>
  </si>
  <si>
    <t>FMB</t>
  </si>
  <si>
    <t>FRG</t>
  </si>
  <si>
    <t>RD1</t>
  </si>
  <si>
    <t>RDL</t>
  </si>
  <si>
    <t>PCH</t>
  </si>
  <si>
    <t>RNT</t>
  </si>
  <si>
    <t>SMN</t>
  </si>
  <si>
    <t>SMT</t>
  </si>
  <si>
    <t>RNN</t>
  </si>
  <si>
    <t>BFL</t>
  </si>
  <si>
    <t>RN1</t>
  </si>
  <si>
    <t>TNR</t>
  </si>
  <si>
    <t>UF3</t>
  </si>
  <si>
    <t>UA3</t>
  </si>
  <si>
    <t>RS4</t>
  </si>
  <si>
    <t>RF3</t>
  </si>
  <si>
    <t>RF4</t>
  </si>
  <si>
    <t>BTP</t>
  </si>
  <si>
    <t>CLF</t>
  </si>
  <si>
    <t>TRG</t>
  </si>
  <si>
    <t>GPT</t>
  </si>
  <si>
    <t>SRT</t>
  </si>
  <si>
    <t>DSP</t>
  </si>
  <si>
    <t>ACT</t>
  </si>
  <si>
    <t>FRT</t>
  </si>
  <si>
    <t>FMV</t>
  </si>
  <si>
    <t>DS2</t>
  </si>
  <si>
    <t>MWC</t>
  </si>
  <si>
    <t>MPC</t>
  </si>
  <si>
    <t>MWN</t>
  </si>
  <si>
    <t>SFM</t>
  </si>
  <si>
    <t>MPN</t>
  </si>
  <si>
    <t>FCU</t>
  </si>
  <si>
    <t>TCA</t>
  </si>
  <si>
    <t>PT2</t>
  </si>
  <si>
    <t>FGP</t>
  </si>
  <si>
    <t>PT3</t>
  </si>
  <si>
    <t>NLW</t>
  </si>
  <si>
    <t>PHP</t>
  </si>
  <si>
    <t>RLP</t>
  </si>
  <si>
    <t>RLS</t>
  </si>
  <si>
    <t>WFF</t>
  </si>
  <si>
    <t>WFD</t>
  </si>
  <si>
    <t>RM1</t>
  </si>
  <si>
    <t>FX1</t>
  </si>
  <si>
    <t>FN1</t>
  </si>
  <si>
    <t>TFU</t>
  </si>
  <si>
    <t>A2N</t>
  </si>
  <si>
    <t>A2T</t>
  </si>
  <si>
    <t>F2M</t>
  </si>
  <si>
    <t>F2N</t>
  </si>
  <si>
    <t>N2T</t>
  </si>
  <si>
    <t>FHP</t>
  </si>
  <si>
    <t>RFH</t>
  </si>
  <si>
    <t>SCH</t>
  </si>
  <si>
    <t>CSP</t>
  </si>
  <si>
    <t>PLC</t>
  </si>
  <si>
    <t>PLB</t>
  </si>
  <si>
    <t>TRD</t>
  </si>
  <si>
    <t>BRF</t>
  </si>
  <si>
    <t>BSP</t>
  </si>
  <si>
    <t>R2F</t>
  </si>
  <si>
    <t>R2N</t>
  </si>
  <si>
    <t>R2T</t>
  </si>
  <si>
    <t>RN2</t>
  </si>
  <si>
    <t>AT1</t>
  </si>
  <si>
    <t>AT2</t>
  </si>
  <si>
    <t>VLW</t>
  </si>
  <si>
    <t>SRH</t>
  </si>
  <si>
    <t>SJF</t>
  </si>
  <si>
    <t>RPU</t>
  </si>
  <si>
    <t>FRH</t>
  </si>
  <si>
    <t>BUN</t>
  </si>
  <si>
    <t>SNM</t>
  </si>
  <si>
    <t>FX2</t>
  </si>
  <si>
    <t>BRQ</t>
  </si>
  <si>
    <t>BRR</t>
  </si>
  <si>
    <t>SNN</t>
  </si>
  <si>
    <t>CP3</t>
  </si>
  <si>
    <t>TFN</t>
  </si>
  <si>
    <t>PTQ</t>
  </si>
  <si>
    <t>PTR</t>
  </si>
  <si>
    <t>PRT</t>
  </si>
  <si>
    <t>RWA</t>
  </si>
  <si>
    <t>GP3</t>
  </si>
  <si>
    <t>FMS</t>
  </si>
  <si>
    <t>NNN</t>
  </si>
  <si>
    <t>FT3</t>
  </si>
  <si>
    <t>WFA</t>
  </si>
  <si>
    <t>WFJ</t>
  </si>
  <si>
    <t>RFU</t>
  </si>
  <si>
    <t>RP3</t>
  </si>
  <si>
    <t>LBX</t>
  </si>
  <si>
    <t>R2V</t>
  </si>
  <si>
    <t>FP3</t>
  </si>
  <si>
    <t>TFH</t>
  </si>
  <si>
    <t>ASR</t>
  </si>
  <si>
    <t>RRS</t>
  </si>
  <si>
    <t>X0S</t>
  </si>
  <si>
    <t>SSN</t>
  </si>
  <si>
    <t>FOS</t>
  </si>
  <si>
    <t>FUS</t>
  </si>
  <si>
    <t>NSX</t>
  </si>
  <si>
    <t>NSS</t>
  </si>
  <si>
    <t>RSS</t>
  </si>
  <si>
    <t>NLS</t>
  </si>
  <si>
    <t>A2S</t>
  </si>
  <si>
    <t>R2S</t>
  </si>
  <si>
    <t>AXS</t>
  </si>
  <si>
    <t>SJS</t>
  </si>
  <si>
    <t>ATS</t>
  </si>
  <si>
    <t>RTS</t>
  </si>
  <si>
    <t>TSC</t>
  </si>
  <si>
    <t>FCS</t>
  </si>
  <si>
    <t>FNS</t>
  </si>
  <si>
    <t>FXS</t>
  </si>
  <si>
    <t>RSL</t>
  </si>
  <si>
    <t>SXS</t>
  </si>
  <si>
    <t>HXS</t>
  </si>
  <si>
    <t>LNS</t>
  </si>
  <si>
    <t>SNS</t>
  </si>
  <si>
    <t>F2F</t>
  </si>
  <si>
    <t>RRB</t>
  </si>
  <si>
    <t>FPC</t>
  </si>
  <si>
    <t>CCP</t>
  </si>
  <si>
    <t>Chrysler</t>
  </si>
  <si>
    <t>Nissan</t>
  </si>
  <si>
    <t>Pathfinder</t>
  </si>
  <si>
    <t>Dodge</t>
  </si>
  <si>
    <t>Durango</t>
  </si>
  <si>
    <t>WA</t>
  </si>
  <si>
    <t>FL</t>
  </si>
  <si>
    <t>Ram Pickup</t>
  </si>
  <si>
    <t>NC</t>
  </si>
  <si>
    <t>Focus</t>
  </si>
  <si>
    <t>Explorer</t>
  </si>
  <si>
    <t>CA</t>
  </si>
  <si>
    <t>F-350</t>
  </si>
  <si>
    <t>F-150</t>
  </si>
  <si>
    <t>Silverado</t>
  </si>
  <si>
    <t>Honda</t>
  </si>
  <si>
    <t>Accord</t>
  </si>
  <si>
    <t>Altima</t>
  </si>
  <si>
    <t>Volkswagen</t>
  </si>
  <si>
    <t>Passat</t>
  </si>
  <si>
    <t>Grand Caravan</t>
  </si>
  <si>
    <t>Terrain</t>
  </si>
  <si>
    <t>OR</t>
  </si>
  <si>
    <t>Sierra</t>
  </si>
  <si>
    <t>MI</t>
  </si>
  <si>
    <t>Sentra</t>
  </si>
  <si>
    <t>CR-V</t>
  </si>
  <si>
    <t>Hyundai</t>
  </si>
  <si>
    <t>GA</t>
  </si>
  <si>
    <t>Rogue</t>
  </si>
  <si>
    <t>Escape</t>
  </si>
  <si>
    <t>Infiniti</t>
  </si>
  <si>
    <t>QX60</t>
  </si>
  <si>
    <t>Toyota</t>
  </si>
  <si>
    <t>Kia</t>
  </si>
  <si>
    <t>Soul</t>
  </si>
  <si>
    <t>CC</t>
  </si>
  <si>
    <t>RS1050</t>
  </si>
  <si>
    <t>(Wis Inspection)</t>
  </si>
  <si>
    <t>VS1000</t>
  </si>
  <si>
    <t>Warranty Inspection Services LLC</t>
  </si>
  <si>
    <t>KEY LOCKOUT</t>
  </si>
  <si>
    <t>EN1470</t>
  </si>
  <si>
    <t>Rocker Arm(S)</t>
  </si>
  <si>
    <t>EN1380</t>
  </si>
  <si>
    <t>Oil Pump</t>
  </si>
  <si>
    <t>EC1010</t>
  </si>
  <si>
    <t>Blower Motor</t>
  </si>
  <si>
    <t>EN1020</t>
  </si>
  <si>
    <t>Camshaft</t>
  </si>
  <si>
    <t>EF1550</t>
  </si>
  <si>
    <t>Fuel Pump</t>
  </si>
  <si>
    <t>EN2414</t>
  </si>
  <si>
    <t>Engine - Remanufactured</t>
  </si>
  <si>
    <t>PA</t>
  </si>
  <si>
    <t>EL1440</t>
  </si>
  <si>
    <t>Ignition Switch</t>
  </si>
  <si>
    <t>TR3601</t>
  </si>
  <si>
    <t>Transmission - Used</t>
  </si>
  <si>
    <t>DA1730</t>
  </si>
  <si>
    <t>Axle Assembly Front</t>
  </si>
  <si>
    <t>EN2502</t>
  </si>
  <si>
    <t>Cam Phaser(s)</t>
  </si>
  <si>
    <t>EF2221</t>
  </si>
  <si>
    <t>Diesel Fuel Injection Pump</t>
  </si>
  <si>
    <t>EF2257</t>
  </si>
  <si>
    <t>ALL Fuel Injectors</t>
  </si>
  <si>
    <t>EF2250</t>
  </si>
  <si>
    <t>Fuel Injector #3</t>
  </si>
  <si>
    <t>EN1370</t>
  </si>
  <si>
    <t>Oil Pan Gasket</t>
  </si>
  <si>
    <t>TR2261</t>
  </si>
  <si>
    <t>Transmission Overhaul</t>
  </si>
  <si>
    <t>MSVOID130</t>
  </si>
  <si>
    <t>Flushing</t>
  </si>
  <si>
    <t>EF1330</t>
  </si>
  <si>
    <t>Metal Fuel Line</t>
  </si>
  <si>
    <t>EN2479</t>
  </si>
  <si>
    <t>Right Engine Mount</t>
  </si>
  <si>
    <t>EL3470</t>
  </si>
  <si>
    <t>Left Front Window Motor</t>
  </si>
  <si>
    <t>EN1920</t>
  </si>
  <si>
    <t>Timing Cover Gasket</t>
  </si>
  <si>
    <t>EL4169</t>
  </si>
  <si>
    <t>Ignition Coil #5</t>
  </si>
  <si>
    <t>EN2448</t>
  </si>
  <si>
    <t>Timing Chain Kit</t>
  </si>
  <si>
    <t>EN1441</t>
  </si>
  <si>
    <t>Crankshaft Rear Main Seal</t>
  </si>
  <si>
    <t>Aamco Transmissions and Total Car Care</t>
  </si>
  <si>
    <t>G37</t>
  </si>
  <si>
    <t>EM1100</t>
  </si>
  <si>
    <t>Mass Airflow Sensor</t>
  </si>
  <si>
    <t>BR1101</t>
  </si>
  <si>
    <t>Left Rear Brake Caliper</t>
  </si>
  <si>
    <t>Diagnosis</t>
  </si>
  <si>
    <t>ST1371</t>
  </si>
  <si>
    <t>Inner Tie Rod Right</t>
  </si>
  <si>
    <t>EN2449</t>
  </si>
  <si>
    <t>Camshaft Plug</t>
  </si>
  <si>
    <t>MSVOID8</t>
  </si>
  <si>
    <t>Over Aggregate</t>
  </si>
  <si>
    <t>NA</t>
  </si>
  <si>
    <t>MSVOID9</t>
  </si>
  <si>
    <t>Refund Adjustment</t>
  </si>
  <si>
    <t>EN2110</t>
  </si>
  <si>
    <t>Plenum Gasket</t>
  </si>
  <si>
    <t>EN2221</t>
  </si>
  <si>
    <t>Lower Intake Manifold Gasket</t>
  </si>
  <si>
    <t>EF2231</t>
  </si>
  <si>
    <t>Fuel Pump Gasket and/or Seal</t>
  </si>
  <si>
    <t>EN1660</t>
  </si>
  <si>
    <t>Valve Cover Gasket(S)</t>
  </si>
  <si>
    <t>DA1112</t>
  </si>
  <si>
    <t>Constant Velocity Halfshaft Complete CV - Passenger Side</t>
  </si>
  <si>
    <t>EN1090</t>
  </si>
  <si>
    <t>Crankshaft Front Seal</t>
  </si>
  <si>
    <t>EN1502</t>
  </si>
  <si>
    <t>Sealant / Sealers - Engine</t>
  </si>
  <si>
    <t>EN2422</t>
  </si>
  <si>
    <t>Front Camshaft Seal</t>
  </si>
  <si>
    <t>EN2423</t>
  </si>
  <si>
    <t>O Ring</t>
  </si>
  <si>
    <t>EC1236</t>
  </si>
  <si>
    <t>Water Pump Gasket</t>
  </si>
  <si>
    <t>EN1521</t>
  </si>
  <si>
    <t>Timing Chain Tensioner</t>
  </si>
  <si>
    <t>EN1940</t>
  </si>
  <si>
    <t>Timing Chain Guide</t>
  </si>
  <si>
    <t>EN1251</t>
  </si>
  <si>
    <t>Gasket(S)/ Seal (S) - Turbo / Supercharger</t>
  </si>
  <si>
    <t>ST1541</t>
  </si>
  <si>
    <t>Outer Tie Rod Right</t>
  </si>
  <si>
    <t>EN1490</t>
  </si>
  <si>
    <t>Seal(S) - Engine</t>
  </si>
  <si>
    <t>RE1005</t>
  </si>
  <si>
    <t>Rental 5 Days</t>
  </si>
  <si>
    <t>RE1002</t>
  </si>
  <si>
    <t>Rental 2 Days</t>
  </si>
  <si>
    <t>RE1003</t>
  </si>
  <si>
    <t>Rental 3 Days</t>
  </si>
  <si>
    <t>No</t>
  </si>
  <si>
    <t>Cert</t>
  </si>
  <si>
    <t>Excel</t>
  </si>
  <si>
    <t>Tableau</t>
  </si>
  <si>
    <t>4wd</t>
  </si>
  <si>
    <t>GOODWILL</t>
  </si>
  <si>
    <t>ZAG MOTORS - EVERETT</t>
  </si>
  <si>
    <t>ZAG Motors Auto Group 90215</t>
  </si>
  <si>
    <t>Body/Frame</t>
  </si>
  <si>
    <t>Claims data is 01/01/2012 to 10/31/2023</t>
  </si>
  <si>
    <t>Zag Motors - Everett</t>
  </si>
  <si>
    <t>OTH15N</t>
  </si>
  <si>
    <t>AGGREGATE REACHED</t>
  </si>
  <si>
    <t>1G6DP567150202001</t>
  </si>
  <si>
    <t>50202001A3Y</t>
  </si>
  <si>
    <t>CTS</t>
  </si>
  <si>
    <t>Zag Motors - Lynnwood</t>
  </si>
  <si>
    <t>Eastside Transmission</t>
  </si>
  <si>
    <t>Yukon XL</t>
  </si>
  <si>
    <t>1GNES16S336232504</t>
  </si>
  <si>
    <t>36232504B3Y</t>
  </si>
  <si>
    <t>TrailBlazer EXT</t>
  </si>
  <si>
    <t>Aamco Transmission Inc</t>
  </si>
  <si>
    <t>124518-8435</t>
  </si>
  <si>
    <t>1J8FF28W38D679045</t>
  </si>
  <si>
    <t>8D679045A3Y</t>
  </si>
  <si>
    <t>Jeep</t>
  </si>
  <si>
    <t>JP Automotive</t>
  </si>
  <si>
    <t>1ZVFT82H475238639</t>
  </si>
  <si>
    <t>75238639B3Y</t>
  </si>
  <si>
    <t>El Poblano Auto Repair LLC</t>
  </si>
  <si>
    <t>3C4FY58B55T612307</t>
  </si>
  <si>
    <t>5T612307K2Y</t>
  </si>
  <si>
    <t xml:space="preserve">NW ALL AUTO REPAIR </t>
  </si>
  <si>
    <t>3VWSF71K95M607452</t>
  </si>
  <si>
    <t>5M607452A3Y</t>
  </si>
  <si>
    <t>Jetta</t>
  </si>
  <si>
    <t>German Auto Center</t>
  </si>
  <si>
    <t>4M2DU86W85UJ15486</t>
  </si>
  <si>
    <t>5UJ15486C3Y</t>
  </si>
  <si>
    <t>Danas Transmission Service</t>
  </si>
  <si>
    <t>JM1FE17N740133668</t>
  </si>
  <si>
    <t>40133668J2Y</t>
  </si>
  <si>
    <t>RX-8</t>
  </si>
  <si>
    <t xml:space="preserve">Independence Auto Center </t>
  </si>
  <si>
    <t>WBANB33595CN67058</t>
  </si>
  <si>
    <t>5CN67058B3Y</t>
  </si>
  <si>
    <t>Bmw</t>
  </si>
  <si>
    <t xml:space="preserve">Specialty Automotive Care </t>
  </si>
  <si>
    <t>WVWDS71K27W031777</t>
  </si>
  <si>
    <t>123790-8435</t>
  </si>
  <si>
    <t>Eds Transmission Exchange</t>
  </si>
  <si>
    <t>OTH5N</t>
  </si>
  <si>
    <t>ALIGNMENT</t>
  </si>
  <si>
    <t>1C3CDZAB9CN230766</t>
  </si>
  <si>
    <t>CN230766D5</t>
  </si>
  <si>
    <t>Road America</t>
  </si>
  <si>
    <t>M2094BQ78729</t>
  </si>
  <si>
    <t>1GKFK66837J285371</t>
  </si>
  <si>
    <t>M2094CJ58362</t>
  </si>
  <si>
    <t>M2094CK44777a</t>
  </si>
  <si>
    <t>1GYEE637350188565</t>
  </si>
  <si>
    <t>50188565A4</t>
  </si>
  <si>
    <t>C2094BP01566a</t>
  </si>
  <si>
    <t>1HGES16395L004983</t>
  </si>
  <si>
    <t>5L004983B0Y</t>
  </si>
  <si>
    <t>Civic</t>
  </si>
  <si>
    <t>2HGFB2F99CH305925</t>
  </si>
  <si>
    <t>CH305925B5</t>
  </si>
  <si>
    <t>M2094BN87372</t>
  </si>
  <si>
    <t>4JGBB86E76A075507</t>
  </si>
  <si>
    <t>6A075507L6Y</t>
  </si>
  <si>
    <t>M2094CO63043</t>
  </si>
  <si>
    <t>M2094C063043</t>
  </si>
  <si>
    <t>4JGBB86EX8A299812</t>
  </si>
  <si>
    <t>8A299812G4</t>
  </si>
  <si>
    <t>C2094BS01095</t>
  </si>
  <si>
    <t>C2094BS03035</t>
  </si>
  <si>
    <t>5N1AA08D48N603861</t>
  </si>
  <si>
    <t>8N603861F5Y</t>
  </si>
  <si>
    <t>M2094BW26583</t>
  </si>
  <si>
    <t>JTEEW21A560008185</t>
  </si>
  <si>
    <t>60008185C5</t>
  </si>
  <si>
    <t>M2094CH57675</t>
  </si>
  <si>
    <t>M2094CJ75973</t>
  </si>
  <si>
    <t>M2094CL95690</t>
  </si>
  <si>
    <t>WA1AV74L87D018424</t>
  </si>
  <si>
    <t>7D018424D3Y</t>
  </si>
  <si>
    <t>Audi</t>
  </si>
  <si>
    <t>Q7</t>
  </si>
  <si>
    <t>C2094BR35644</t>
  </si>
  <si>
    <t>M2094AZ90477</t>
  </si>
  <si>
    <t>C2094BR83606</t>
  </si>
  <si>
    <t>M2094BB36190</t>
  </si>
  <si>
    <t>M2094BB63929</t>
  </si>
  <si>
    <t>C2094BT36437</t>
  </si>
  <si>
    <t>WAUDG74F55N092749</t>
  </si>
  <si>
    <t>5N092749H3Y</t>
  </si>
  <si>
    <t>A6</t>
  </si>
  <si>
    <t>C2094BH80771</t>
  </si>
  <si>
    <t>WBAVC73598KX92384</t>
  </si>
  <si>
    <t>8KX92384J4</t>
  </si>
  <si>
    <t>3 series</t>
  </si>
  <si>
    <t>M2094CI66838</t>
  </si>
  <si>
    <t>1A8HX58PX7F508828</t>
  </si>
  <si>
    <t>7F508828E4</t>
  </si>
  <si>
    <t>Bud Clary Chrysler Dodge Jeep</t>
  </si>
  <si>
    <t>1B3AS66S65D235918</t>
  </si>
  <si>
    <t>5D235918B4</t>
  </si>
  <si>
    <t>Enumclaw Chrysler Jeep Dodge</t>
  </si>
  <si>
    <t>1B3HB28B57D242771</t>
  </si>
  <si>
    <t>7D242771H4</t>
  </si>
  <si>
    <t>Independence Auto Center</t>
  </si>
  <si>
    <t>1B3HB28BX7D137482</t>
  </si>
  <si>
    <t>7D137482D5Y</t>
  </si>
  <si>
    <t>Car Pros Renton CJD</t>
  </si>
  <si>
    <t>1B3HB48B77D559656</t>
  </si>
  <si>
    <t>7D559656B3Y</t>
  </si>
  <si>
    <t>Tom Mattson Chrysler Jeep Dodg</t>
  </si>
  <si>
    <t>OTH8N</t>
  </si>
  <si>
    <t>1C4BJWDG2DL563894</t>
  </si>
  <si>
    <t>ZAGDL563894F21</t>
  </si>
  <si>
    <t>Wrangler Unlimited</t>
  </si>
  <si>
    <t>Zag Motors DBA Zien Automobiles Inc</t>
  </si>
  <si>
    <t>1C4BJWEG7CL287385</t>
  </si>
  <si>
    <t>ZAGCL287385G22</t>
  </si>
  <si>
    <t>WRANGLER UNLIMITED</t>
  </si>
  <si>
    <t>Nowka's Automotive</t>
  </si>
  <si>
    <t>1C4SDJCT6EC278187</t>
  </si>
  <si>
    <t>EC278187I9</t>
  </si>
  <si>
    <t>Dwayne Lanes Chrysler Jeep</t>
  </si>
  <si>
    <t>1C4SDJET8DC701170</t>
  </si>
  <si>
    <t>ZAGDC701170G21</t>
  </si>
  <si>
    <t>C.H. Urness motor co</t>
  </si>
  <si>
    <t>1C6RD7GT8CS206543</t>
  </si>
  <si>
    <t>CS206543A9</t>
  </si>
  <si>
    <t>1C6RD7MT6CS111130</t>
  </si>
  <si>
    <t>ZAGCS111130B22</t>
  </si>
  <si>
    <t>1C6RR6GT9ES422562</t>
  </si>
  <si>
    <t>ES422562D9</t>
  </si>
  <si>
    <t>1C6RR7FT2ES103396</t>
  </si>
  <si>
    <t>ZAGES103396B22</t>
  </si>
  <si>
    <t>RAM</t>
  </si>
  <si>
    <t>1C6RR7GP3DS666490</t>
  </si>
  <si>
    <t>ZAGDS666490I22</t>
  </si>
  <si>
    <t>Dodge of Bellevue</t>
  </si>
  <si>
    <t>1C6RR7MTXES251945</t>
  </si>
  <si>
    <t>ZAGES251945I22</t>
  </si>
  <si>
    <t>Zag Motors DBA Zein Automobiles Inc</t>
  </si>
  <si>
    <t>1C6RR7MTXFS598838</t>
  </si>
  <si>
    <t>ZAGFS598838G20</t>
  </si>
  <si>
    <t>Town Chrysler Jeep Dodge</t>
  </si>
  <si>
    <t>1D3HV18T69S783388</t>
  </si>
  <si>
    <t>9S783388G4</t>
  </si>
  <si>
    <t>1D3HV18T99S709317</t>
  </si>
  <si>
    <t>9S709317G8</t>
  </si>
  <si>
    <t>j004895-45081</t>
  </si>
  <si>
    <t>1D7HU16Z52J230218</t>
  </si>
  <si>
    <t>2J230218L2Y</t>
  </si>
  <si>
    <t>Martins Auto Repair</t>
  </si>
  <si>
    <t>N/A</t>
  </si>
  <si>
    <t>1D7HU18226S653239</t>
  </si>
  <si>
    <t>1D7HU18N44S693183</t>
  </si>
  <si>
    <t>4S693183H3</t>
  </si>
  <si>
    <t xml:space="preserve">Town &amp; Country Chrysler Jeep </t>
  </si>
  <si>
    <t>1D7HU18N78S585663</t>
  </si>
  <si>
    <t>8S585663E3Y</t>
  </si>
  <si>
    <t>Dwayne Lane Chrysler</t>
  </si>
  <si>
    <t>1D7KS28C67J559513</t>
  </si>
  <si>
    <t>7J559513H8</t>
  </si>
  <si>
    <t>Skagit Transmissions</t>
  </si>
  <si>
    <t>1D7RV1GT7BS594050</t>
  </si>
  <si>
    <t>BS594050J9</t>
  </si>
  <si>
    <t>Rairdon Dodge Chrysler</t>
  </si>
  <si>
    <t>1FAFP40614F181362</t>
  </si>
  <si>
    <t>4F181362J2Y</t>
  </si>
  <si>
    <t>1FAHP2HW7AG169109</t>
  </si>
  <si>
    <t>1FDWF36P24ED78095</t>
  </si>
  <si>
    <t>4ED78095F3Y</t>
  </si>
  <si>
    <t>Evergreen Ford</t>
  </si>
  <si>
    <t>1FM5K8D88EGA59922</t>
  </si>
  <si>
    <t>ZAGEGA59922D21</t>
  </si>
  <si>
    <t>Bowen Scarff Ford</t>
  </si>
  <si>
    <t>1FM5K8F80GGA76746</t>
  </si>
  <si>
    <t>GGA76746L8</t>
  </si>
  <si>
    <t>Harris Ford</t>
  </si>
  <si>
    <t>1FM5K8GTXFGC15976</t>
  </si>
  <si>
    <t>ZAGFGC15976B22</t>
  </si>
  <si>
    <t>EXPLORER</t>
  </si>
  <si>
    <t>Village Transmission</t>
  </si>
  <si>
    <t>1FMCU0GX3FUC89831</t>
  </si>
  <si>
    <t>ZAGFUC89831I21</t>
  </si>
  <si>
    <t>1FMCU0GX7EUC00938</t>
  </si>
  <si>
    <t>ZAGEUC00938C21</t>
  </si>
  <si>
    <t>Price Brothers Garage</t>
  </si>
  <si>
    <t>1FMEU73897UB57271</t>
  </si>
  <si>
    <t>7UB57271G3</t>
  </si>
  <si>
    <t>Bickford Ford Mercury</t>
  </si>
  <si>
    <t>1FMFU15567LA32139</t>
  </si>
  <si>
    <t>7LA32139E4Y</t>
  </si>
  <si>
    <t>Fleet Service</t>
  </si>
  <si>
    <t>1FMPU18L8XLB04330</t>
  </si>
  <si>
    <t>XLB04330I2Y</t>
  </si>
  <si>
    <t>Skagit Ford Subaru</t>
  </si>
  <si>
    <t>Ford Of Kirkland</t>
  </si>
  <si>
    <t>1FT7W2BT3BEB06433</t>
  </si>
  <si>
    <t>BEB06433A9</t>
  </si>
  <si>
    <t>F-250</t>
  </si>
  <si>
    <t>1FT8W3B60FEC28581</t>
  </si>
  <si>
    <t>ZAGFEC28581E22</t>
  </si>
  <si>
    <t>JNJ Inc Dba Kirkland Transmission</t>
  </si>
  <si>
    <t>1FTFW1E50JFA46073</t>
  </si>
  <si>
    <t>ZAGJFA46073F22</t>
  </si>
  <si>
    <t>HARRIS FORD LINCOLN</t>
  </si>
  <si>
    <t>1FTFW1EV1AKE55688</t>
  </si>
  <si>
    <t>AKE55688D4</t>
  </si>
  <si>
    <t>1FTNR2CG3FKA79290</t>
  </si>
  <si>
    <t>ZAGFKA79290F21</t>
  </si>
  <si>
    <t>Transit Van</t>
  </si>
  <si>
    <t>Lisacs Tire</t>
  </si>
  <si>
    <t>MT</t>
  </si>
  <si>
    <t>1FTNW21P24EA35417</t>
  </si>
  <si>
    <t>4EA35417J4</t>
  </si>
  <si>
    <t>1FTNW21P74EB35819</t>
  </si>
  <si>
    <t>4EB35819E4</t>
  </si>
  <si>
    <t>1FTNX21P94EA46475</t>
  </si>
  <si>
    <t>4EA46475B4Y</t>
  </si>
  <si>
    <t>Ford of Bellevue</t>
  </si>
  <si>
    <t>1FTPW14515KE95622</t>
  </si>
  <si>
    <t>5KE95622C5Y</t>
  </si>
  <si>
    <t>MONROE GOOD YEAR</t>
  </si>
  <si>
    <t>A-Z Transmissions</t>
  </si>
  <si>
    <t>1FTPW14545KE81780</t>
  </si>
  <si>
    <t>5KE81780C5Y</t>
  </si>
  <si>
    <t>1FTPW14V57KB54727</t>
  </si>
  <si>
    <t>Epic Ford</t>
  </si>
  <si>
    <t>1FTPX14V67FA80708</t>
  </si>
  <si>
    <t>7FA80708J3Y</t>
  </si>
  <si>
    <t>Firestone</t>
  </si>
  <si>
    <t>1FTSF31P63EB89300</t>
  </si>
  <si>
    <t>3EB89300I4Y</t>
  </si>
  <si>
    <t>Lynnwood Auto And Truck Service</t>
  </si>
  <si>
    <t>Dynamite Diesel Performance</t>
  </si>
  <si>
    <t>1FTSW20P36EC42812</t>
  </si>
  <si>
    <t>6EC42812G7Y</t>
  </si>
  <si>
    <t>1FTSW21P06EB96161</t>
  </si>
  <si>
    <t>6EB96161E5Y</t>
  </si>
  <si>
    <t>1FTSW21P25ED00048</t>
  </si>
  <si>
    <t>5ED00048C5</t>
  </si>
  <si>
    <t>Frontier Ford Superstore</t>
  </si>
  <si>
    <t>1FTSW21P65EC90561</t>
  </si>
  <si>
    <t>5EC90561E4Y</t>
  </si>
  <si>
    <t>Auto Truck Service</t>
  </si>
  <si>
    <t>1FTSW21R28EA45598</t>
  </si>
  <si>
    <t>ZAG8EA45598G21</t>
  </si>
  <si>
    <t>Burien Truck Repair</t>
  </si>
  <si>
    <t>1FTSW2BR4AEA91602</t>
  </si>
  <si>
    <t>ZAGAEA91602D21</t>
  </si>
  <si>
    <t>1FTSW31P04EA56579</t>
  </si>
  <si>
    <t>4EA56579E3</t>
  </si>
  <si>
    <t>Turner Auto</t>
  </si>
  <si>
    <t>All Star Ford</t>
  </si>
  <si>
    <t>Gus Johnson Ford</t>
  </si>
  <si>
    <t>Mullinax Ford</t>
  </si>
  <si>
    <t>1FTSW31P74ED10403</t>
  </si>
  <si>
    <t>4ED10403F4Y</t>
  </si>
  <si>
    <t>1FTSX21P66EA35777</t>
  </si>
  <si>
    <t>6EA35777A5</t>
  </si>
  <si>
    <t>1FTSX21R38EC38842</t>
  </si>
  <si>
    <t>8EC38842A4Y</t>
  </si>
  <si>
    <t>1FTSX31F92EA12999</t>
  </si>
  <si>
    <t>1FTSX31P24EA13178</t>
  </si>
  <si>
    <t>4EA13178F4</t>
  </si>
  <si>
    <t>1FTSX31P44EB58335</t>
  </si>
  <si>
    <t>4EB58335A4Y</t>
  </si>
  <si>
    <t>Lakewood Ford</t>
  </si>
  <si>
    <t>1FTWW31P37EA18897</t>
  </si>
  <si>
    <t>Randys Off Road Connection</t>
  </si>
  <si>
    <t>LES SCHWAB</t>
  </si>
  <si>
    <t>1FTWW31P76EA77871</t>
  </si>
  <si>
    <t>6EA77871F3Y</t>
  </si>
  <si>
    <t xml:space="preserve">ROBERT  BRIDGEWATER </t>
  </si>
  <si>
    <t>1FTWW31PX7EB45968</t>
  </si>
  <si>
    <t>Dynamic Diesel</t>
  </si>
  <si>
    <t>Sunnyside Automotive</t>
  </si>
  <si>
    <t>1FTWW32P06EB53297</t>
  </si>
  <si>
    <t>6EB53297G6Y</t>
  </si>
  <si>
    <t>1FTWW32P16EC22854</t>
  </si>
  <si>
    <t>6EC22854K5Y</t>
  </si>
  <si>
    <t>1FTWW33P24EB40207</t>
  </si>
  <si>
    <t>4EB40207L3Y</t>
  </si>
  <si>
    <t>Marysville Ford</t>
  </si>
  <si>
    <t>1FTWW33P74EA57713</t>
  </si>
  <si>
    <t>Les Schwab Tire Center</t>
  </si>
  <si>
    <t>1FTXW43R78EC51210</t>
  </si>
  <si>
    <t>F-450</t>
  </si>
  <si>
    <t>Weston's Auto Repair</t>
  </si>
  <si>
    <t>1FTYR44U07PA50847</t>
  </si>
  <si>
    <t>7PA50847G5Y</t>
  </si>
  <si>
    <t>Ranger</t>
  </si>
  <si>
    <t>TEAMS AUTO SERVICE</t>
  </si>
  <si>
    <t>1G1PE5SB1G7161463</t>
  </si>
  <si>
    <t>ZAGG7161463C23</t>
  </si>
  <si>
    <t>Cruze Limited</t>
  </si>
  <si>
    <t>Vreeman Enterprises</t>
  </si>
  <si>
    <t>Kendall Chevrolet of Marysville</t>
  </si>
  <si>
    <t>1G1ZA5EK3A4137934</t>
  </si>
  <si>
    <t>A4137934I4Y</t>
  </si>
  <si>
    <t>Good Year</t>
  </si>
  <si>
    <t>1G1ZS52F75F297281</t>
  </si>
  <si>
    <t>5F297281B3Y</t>
  </si>
  <si>
    <t>119724-1443</t>
  </si>
  <si>
    <t>1G4PP5SK0D4256073</t>
  </si>
  <si>
    <t>ZAGD4256073A22</t>
  </si>
  <si>
    <t>VERANO</t>
  </si>
  <si>
    <t>Bellevue Buick GMC</t>
  </si>
  <si>
    <t>1G6AB5RX9F0114845</t>
  </si>
  <si>
    <t>ZAGF0114845A22</t>
  </si>
  <si>
    <t>Larson Cadillac</t>
  </si>
  <si>
    <t>Car Smart Auto Service</t>
  </si>
  <si>
    <t>1G6DM57T760123521</t>
  </si>
  <si>
    <t>60123521D4</t>
  </si>
  <si>
    <t>Aamco</t>
  </si>
  <si>
    <t>210137-12742</t>
  </si>
  <si>
    <t>1G8AG52F65Z149590</t>
  </si>
  <si>
    <t>5Z149590D4</t>
  </si>
  <si>
    <t>Valley Auto</t>
  </si>
  <si>
    <t>1GCEK19B75Z299368</t>
  </si>
  <si>
    <t>5Z299368I4</t>
  </si>
  <si>
    <t>Clyde Revord Motors</t>
  </si>
  <si>
    <t>1GCHK23285F811281</t>
  </si>
  <si>
    <t>5F811281B6Y</t>
  </si>
  <si>
    <t>Dynamic Deisel</t>
  </si>
  <si>
    <t>1GCHK23U53F226169</t>
  </si>
  <si>
    <t>NORTH BEND AUTOMOTIVE</t>
  </si>
  <si>
    <t>1GCVKREC6GZ202015</t>
  </si>
  <si>
    <t>GZ202015D8</t>
  </si>
  <si>
    <t>Redmond Transmission &amp; Auto Repair</t>
  </si>
  <si>
    <t>1GKDS13S952151398</t>
  </si>
  <si>
    <t>52151398L3Y</t>
  </si>
  <si>
    <t>MICHAEL SAMUDIO</t>
  </si>
  <si>
    <t>1GKET66M966104572</t>
  </si>
  <si>
    <t>66104572F4Y</t>
  </si>
  <si>
    <t>Discovery Auto Service</t>
  </si>
  <si>
    <t>1GKEV33717J160589</t>
  </si>
  <si>
    <t>7J160589E4Y</t>
  </si>
  <si>
    <t>AAA Transmissions</t>
  </si>
  <si>
    <t>1GKFK63897J131753</t>
  </si>
  <si>
    <t>7J131753G4Y</t>
  </si>
  <si>
    <t>1GKFK66898J165673</t>
  </si>
  <si>
    <t>8J165673D7</t>
  </si>
  <si>
    <t>1GKFK66U52J139656</t>
  </si>
  <si>
    <t>2J139656F3Y</t>
  </si>
  <si>
    <t>The Auto Shop</t>
  </si>
  <si>
    <t>1GKFK66U54J251649</t>
  </si>
  <si>
    <t>4J251649I8</t>
  </si>
  <si>
    <t>1GKKVTED7CJ345164</t>
  </si>
  <si>
    <t>CJ345164B8</t>
  </si>
  <si>
    <t>Dwayne Lane's Chevrolet</t>
  </si>
  <si>
    <t>1GKS2MEF6ER227322</t>
  </si>
  <si>
    <t>ZAGER227322D21</t>
  </si>
  <si>
    <t>1GNDS13S532403115</t>
  </si>
  <si>
    <t>32403115C3Y</t>
  </si>
  <si>
    <t>Tower Transmissions&amp;Automotive</t>
  </si>
  <si>
    <t>1GNEK13097R161171</t>
  </si>
  <si>
    <t>Tahoe</t>
  </si>
  <si>
    <t xml:space="preserve">Mikes Transmission Service   </t>
  </si>
  <si>
    <t>1GNEK13T96R167478</t>
  </si>
  <si>
    <t>6R167478G3Y</t>
  </si>
  <si>
    <t>1GNES16S236205570</t>
  </si>
  <si>
    <t>Seatac Transmission Service Inc</t>
  </si>
  <si>
    <t>1GNET13H162331789</t>
  </si>
  <si>
    <t>62331789C5Y</t>
  </si>
  <si>
    <t>LES SCHWAB TIRE</t>
  </si>
  <si>
    <t>est 34300485280</t>
  </si>
  <si>
    <t>1GNET16S946111748</t>
  </si>
  <si>
    <t>46111748D4Y</t>
  </si>
  <si>
    <t>Everette Tire Factory</t>
  </si>
  <si>
    <t>1GNFK13017J100805</t>
  </si>
  <si>
    <t>7J100805E4</t>
  </si>
  <si>
    <t>1GNFK13037R204035</t>
  </si>
  <si>
    <t>7R204035E9</t>
  </si>
  <si>
    <t>Bill Pierre Chevrolet</t>
  </si>
  <si>
    <t>1GNFK130X7R311163</t>
  </si>
  <si>
    <t>ZAG7R311163I21</t>
  </si>
  <si>
    <t>Meineke Car Care Center</t>
  </si>
  <si>
    <t>1GNFK13558R245795</t>
  </si>
  <si>
    <t>8R245795F4</t>
  </si>
  <si>
    <t>Roy Robinson Chevrolet</t>
  </si>
  <si>
    <t>1GNFK16377J173246</t>
  </si>
  <si>
    <t>7J173246E4Y</t>
  </si>
  <si>
    <t>Suburban</t>
  </si>
  <si>
    <t>Eds Transmissons Northgate</t>
  </si>
  <si>
    <t>1GNFK163X7J208975</t>
  </si>
  <si>
    <t>7J208975H8</t>
  </si>
  <si>
    <t>Blade Chevrolet</t>
  </si>
  <si>
    <t>1GNFK16Z73J222752</t>
  </si>
  <si>
    <t>3J222752B4Y</t>
  </si>
  <si>
    <t>1GNFK36349R278164</t>
  </si>
  <si>
    <t>9R278164C9</t>
  </si>
  <si>
    <t>1GNSKCKC3FR615486</t>
  </si>
  <si>
    <t>ZAGFR615486A21</t>
  </si>
  <si>
    <t>Titus Will Chevrolet</t>
  </si>
  <si>
    <t>1GNSKCKC9GR231052</t>
  </si>
  <si>
    <t>ZAGGR231052G23</t>
  </si>
  <si>
    <t>Harris GMC Buick DBA Pierre Buick GMC</t>
  </si>
  <si>
    <t>1GTEK19T5XE544879</t>
  </si>
  <si>
    <t>XE544879E3Y</t>
  </si>
  <si>
    <t>Chev Cad Hummer of Bellevue</t>
  </si>
  <si>
    <t>1GYDE637840134303</t>
  </si>
  <si>
    <t>Sandberg OC-Dougs NW Cad</t>
  </si>
  <si>
    <t>Dougs Northwest Cadillac</t>
  </si>
  <si>
    <t>1GYEE637140161959</t>
  </si>
  <si>
    <t>Brotherton Cad Pont GMC</t>
  </si>
  <si>
    <t>1GYFK63857R120028</t>
  </si>
  <si>
    <t>7R120028F7Y</t>
  </si>
  <si>
    <t>Central Avenue Automotive</t>
  </si>
  <si>
    <t>1GYFK66808R139194</t>
  </si>
  <si>
    <t>Seaview Chevrolet Buick GMC</t>
  </si>
  <si>
    <t>City Radiator &amp; Auto Repair</t>
  </si>
  <si>
    <t>1J4GW48S04C350334</t>
  </si>
  <si>
    <t>4C350334D3Y</t>
  </si>
  <si>
    <t>123764-8435</t>
  </si>
  <si>
    <t>1J4PP2GK4AW112080</t>
  </si>
  <si>
    <t>AW112080C6Y</t>
  </si>
  <si>
    <t>Bothell Way Gerage</t>
  </si>
  <si>
    <t>1J4RR4GT6BC570410</t>
  </si>
  <si>
    <t>BC570410C9</t>
  </si>
  <si>
    <t>Auto Repair Emission Test</t>
  </si>
  <si>
    <t>1J8FA541X9L790483</t>
  </si>
  <si>
    <t>ZAG9L790483L20</t>
  </si>
  <si>
    <t>Wrangler</t>
  </si>
  <si>
    <t>Quality 4X4 &amp; Truck Supply</t>
  </si>
  <si>
    <t>1J8FT57W97D222900</t>
  </si>
  <si>
    <t>7D222900A4Y</t>
  </si>
  <si>
    <t>EBRIMA  SIDIBEH</t>
  </si>
  <si>
    <t>1J8HG48K56C231732</t>
  </si>
  <si>
    <t>6C231732C4</t>
  </si>
  <si>
    <t>1J8HG48K57C661634</t>
  </si>
  <si>
    <t>7C661634L3Y</t>
  </si>
  <si>
    <t>Auto Pro</t>
  </si>
  <si>
    <t>1J8HG48N26C157826</t>
  </si>
  <si>
    <t>6C157826A3Y</t>
  </si>
  <si>
    <t>Premier Automotive Services</t>
  </si>
  <si>
    <t>1J8HR58205C690018</t>
  </si>
  <si>
    <t>5C690018L2</t>
  </si>
  <si>
    <t>Greg Rairdon Dodge Chrys Jeep</t>
  </si>
  <si>
    <t>1N4AL21E17N461003</t>
  </si>
  <si>
    <t>7N461003K3</t>
  </si>
  <si>
    <t>Bellingham Automotive</t>
  </si>
  <si>
    <t>1N4AL21E69C138905</t>
  </si>
  <si>
    <t>9C138905E4</t>
  </si>
  <si>
    <t>Danas Transmission Srvc</t>
  </si>
  <si>
    <t>1N4BL11D02C130309</t>
  </si>
  <si>
    <t>2C130309G4</t>
  </si>
  <si>
    <t>1N6AA06E98N351053</t>
  </si>
  <si>
    <t>8N351053I5Y</t>
  </si>
  <si>
    <t>Titan</t>
  </si>
  <si>
    <t>Burien Nissan</t>
  </si>
  <si>
    <t>1N6AA07B45N562600</t>
  </si>
  <si>
    <t>5N562600B4Y</t>
  </si>
  <si>
    <t>1N6AA0CC0AN309444</t>
  </si>
  <si>
    <t>AN309444C9</t>
  </si>
  <si>
    <t>Transmission Xpress</t>
  </si>
  <si>
    <t>1N6AA1E52HN548542</t>
  </si>
  <si>
    <t>ZAGHN548542L20</t>
  </si>
  <si>
    <t>1N6BA1F48JN518509</t>
  </si>
  <si>
    <t>ZAGJN518509A22</t>
  </si>
  <si>
    <t>TITAN XD</t>
  </si>
  <si>
    <t>Nissan of Everett</t>
  </si>
  <si>
    <t>1N6ED27T61C310236</t>
  </si>
  <si>
    <t>1C310236D3Y</t>
  </si>
  <si>
    <t>Frontier</t>
  </si>
  <si>
    <t xml:space="preserve">Magic Nissan </t>
  </si>
  <si>
    <t>1NXBR30E76Z753095</t>
  </si>
  <si>
    <t>6Z753095C5</t>
  </si>
  <si>
    <t xml:space="preserve">Burien Toyota </t>
  </si>
  <si>
    <t>1YVFP82D245N89379</t>
  </si>
  <si>
    <t>45N89379F4</t>
  </si>
  <si>
    <t>2A8GF68X88R634507</t>
  </si>
  <si>
    <t>8R634507H4</t>
  </si>
  <si>
    <t>Daves Valley Auto Clinic</t>
  </si>
  <si>
    <t>2B3KA53H26H131747</t>
  </si>
  <si>
    <t>6H131747D5</t>
  </si>
  <si>
    <t>Charger</t>
  </si>
  <si>
    <t>Rairdons Dodge Chrysler Jeep</t>
  </si>
  <si>
    <t>2B3LA43RX6H485653</t>
  </si>
  <si>
    <t>6H485653B3Y</t>
  </si>
  <si>
    <t>Jim Smolich Motors</t>
  </si>
  <si>
    <t>2C3CDXBG7CH146260</t>
  </si>
  <si>
    <t>CH146260L6Y</t>
  </si>
  <si>
    <t>2C3CDXBG7EH366484</t>
  </si>
  <si>
    <t>ZAGEH366484G22</t>
  </si>
  <si>
    <t>CHARGER</t>
  </si>
  <si>
    <t>2C3CDYBT6CH268868</t>
  </si>
  <si>
    <t>ZAGCH268868F21</t>
  </si>
  <si>
    <t>Challenger</t>
  </si>
  <si>
    <t>Steven Kolias dba: Paul's Automotive</t>
  </si>
  <si>
    <t>2C3JA43R25H138262</t>
  </si>
  <si>
    <t>5H138262A4Y</t>
  </si>
  <si>
    <t>2C4RDGEG9HR841942</t>
  </si>
  <si>
    <t>ZAGHR841942C22</t>
  </si>
  <si>
    <t>Wilder Auto Center</t>
  </si>
  <si>
    <t>2C8GF684X4R613759</t>
  </si>
  <si>
    <t>4R613759H4</t>
  </si>
  <si>
    <t>Precision Tune</t>
  </si>
  <si>
    <t>2CNDL73F466172061</t>
  </si>
  <si>
    <t>66172061I4Y</t>
  </si>
  <si>
    <t>ALIS WOODINVIL AUTOMOTIVE</t>
  </si>
  <si>
    <t>2D4FV47T58H104173</t>
  </si>
  <si>
    <t>8H104173A4</t>
  </si>
  <si>
    <t>2FMDA516X5BA30817</t>
  </si>
  <si>
    <t>5BA30817L3Y</t>
  </si>
  <si>
    <t>Kings Transmissions DBA Clutch Bands</t>
  </si>
  <si>
    <t>2G1WB58K979168929</t>
  </si>
  <si>
    <t>79168929L3Y</t>
  </si>
  <si>
    <t>Impala</t>
  </si>
  <si>
    <t>n/a</t>
  </si>
  <si>
    <t>2G1WF52EX59235784</t>
  </si>
  <si>
    <t>59235784J4Y</t>
  </si>
  <si>
    <t>J &amp; H Auto Repair</t>
  </si>
  <si>
    <t>2G1WG5E37D1190842</t>
  </si>
  <si>
    <t>ZAGD1190842F21</t>
  </si>
  <si>
    <t>2G2WP522051263638</t>
  </si>
  <si>
    <t>51263638B4Y</t>
  </si>
  <si>
    <t>2G2WR524941235606</t>
  </si>
  <si>
    <t>41235606J2Y</t>
  </si>
  <si>
    <t>CARSON CARS AUTO REPAIR</t>
  </si>
  <si>
    <t>2GCEC19T431144496</t>
  </si>
  <si>
    <t>31144496B5Y</t>
  </si>
  <si>
    <t>106231-31383</t>
  </si>
  <si>
    <t>FIDEL BOTELLO BAEZA</t>
  </si>
  <si>
    <t>160310-31383</t>
  </si>
  <si>
    <t>2GCEC19W9Y1107882</t>
  </si>
  <si>
    <t>Y1107882I2Y</t>
  </si>
  <si>
    <t xml:space="preserve">Park Chevrolet </t>
  </si>
  <si>
    <t>2GCEK13T161133035</t>
  </si>
  <si>
    <t>2GCEK19N951275317</t>
  </si>
  <si>
    <t>51275317E5Y</t>
  </si>
  <si>
    <t>2GCEK19T211272297</t>
  </si>
  <si>
    <t>11272297E5Y</t>
  </si>
  <si>
    <t>Fast Eddies Tire Pros</t>
  </si>
  <si>
    <t>2GTEK133081136463</t>
  </si>
  <si>
    <t>81136463F9</t>
  </si>
  <si>
    <t>2GTEK638481149192</t>
  </si>
  <si>
    <t xml:space="preserve">Valley Buick GMC </t>
  </si>
  <si>
    <t>2HJYK162X6H564153</t>
  </si>
  <si>
    <t>6H564153I4Y</t>
  </si>
  <si>
    <t>Lynnwood Honda</t>
  </si>
  <si>
    <t>2HNYD18202H506164</t>
  </si>
  <si>
    <t>2H506164C3Y</t>
  </si>
  <si>
    <t>Acura</t>
  </si>
  <si>
    <t>MDX</t>
  </si>
  <si>
    <t>Klein Honda</t>
  </si>
  <si>
    <t>2HNYD18963H509472</t>
  </si>
  <si>
    <t>3H509472J9</t>
  </si>
  <si>
    <t>Lynnwood Tire Auto Repair</t>
  </si>
  <si>
    <t>2HNYD2H33CH503713</t>
  </si>
  <si>
    <t>CH503713D9</t>
  </si>
  <si>
    <t>East Side Automotive &amp; Tire</t>
  </si>
  <si>
    <t>2S3DA117586104374</t>
  </si>
  <si>
    <t>86104374B4</t>
  </si>
  <si>
    <t>XL-7</t>
  </si>
  <si>
    <t>Morelos Transmission</t>
  </si>
  <si>
    <t>3C3EY55E95T562364</t>
  </si>
  <si>
    <t>5T562364A3Y</t>
  </si>
  <si>
    <t>Buckys Complete Auto Repair</t>
  </si>
  <si>
    <t>3C6UR5CLXFG521412</t>
  </si>
  <si>
    <t>FG521412G9</t>
  </si>
  <si>
    <t>Ali's Woodinville Auto Repair</t>
  </si>
  <si>
    <t>3C6UR5GL9DG523529</t>
  </si>
  <si>
    <t>ZAGDG523529A21</t>
  </si>
  <si>
    <t>Hawk's Prairie Automotive</t>
  </si>
  <si>
    <t>3D7KS28C16G287307</t>
  </si>
  <si>
    <t>Autonation Chrysler Jeep Ram</t>
  </si>
  <si>
    <t>3D7LU38C34G182219</t>
  </si>
  <si>
    <t>4G182219G9</t>
  </si>
  <si>
    <t>3D7LX38C36G144581</t>
  </si>
  <si>
    <t>Chrysler Dodge Jeep Ram of Walla Walla</t>
  </si>
  <si>
    <t>3D7MX38CX7G718227</t>
  </si>
  <si>
    <t>Town Chry Jeep Dodge</t>
  </si>
  <si>
    <t>3D7MX48C66G247875</t>
  </si>
  <si>
    <t>6G247875I4Y</t>
  </si>
  <si>
    <t>Aamco Trans#8435</t>
  </si>
  <si>
    <t>125584-8435</t>
  </si>
  <si>
    <t>3FAHP06Z27R252255</t>
  </si>
  <si>
    <t>7R252255F4</t>
  </si>
  <si>
    <t>3FAHP0HA3AR253140</t>
  </si>
  <si>
    <t>AR253140K3Y</t>
  </si>
  <si>
    <t>3G5DB03784S560472</t>
  </si>
  <si>
    <t>4S560472C3</t>
  </si>
  <si>
    <t>Candidos Auto Repair</t>
  </si>
  <si>
    <t>Desert Buick GMC</t>
  </si>
  <si>
    <t>3GCPKSE32BG347691</t>
  </si>
  <si>
    <t>BG347691D9</t>
  </si>
  <si>
    <t>Taller Hernandez Auto Repair</t>
  </si>
  <si>
    <t>3GCPKSE78DG213290</t>
  </si>
  <si>
    <t>ZAGDG213290K21</t>
  </si>
  <si>
    <t>NorthWest Chevrolet of Bellingham</t>
  </si>
  <si>
    <t>3GCUKREH0EG221499</t>
  </si>
  <si>
    <t>EG221499B0</t>
  </si>
  <si>
    <t>Precision Tune Auto Care</t>
  </si>
  <si>
    <t>3GCUKSECXFG399028</t>
  </si>
  <si>
    <t>ZAGFG399028C22</t>
  </si>
  <si>
    <t>Benchmark Automotive Tire &amp; Service</t>
  </si>
  <si>
    <t>3GNEC12JX7G262968</t>
  </si>
  <si>
    <t>7G262968L3</t>
  </si>
  <si>
    <t>Avalanche</t>
  </si>
  <si>
    <t>Taller Auto Service</t>
  </si>
  <si>
    <t>3GNEK12T94G105285</t>
  </si>
  <si>
    <t>4G105285E4</t>
  </si>
  <si>
    <t>John Jones GM City</t>
  </si>
  <si>
    <t>3GNFK12328G148375</t>
  </si>
  <si>
    <t>8G148375G4</t>
  </si>
  <si>
    <t>Five Star Chevrolet Buick</t>
  </si>
  <si>
    <t>Zein Automobiles Inc</t>
  </si>
  <si>
    <t>3GNFK16338G265392</t>
  </si>
  <si>
    <t>8G265392G9</t>
  </si>
  <si>
    <t>3GNVKGE05AG186978</t>
  </si>
  <si>
    <t>ZAGAG186978L21</t>
  </si>
  <si>
    <t>I007879-31384</t>
  </si>
  <si>
    <t>3GSCL53708S582863</t>
  </si>
  <si>
    <t>8S582863H4Y</t>
  </si>
  <si>
    <t>VUE</t>
  </si>
  <si>
    <t>Automotive Unlimited</t>
  </si>
  <si>
    <t>3GSCL53788S566006</t>
  </si>
  <si>
    <t>Sunfair Chevrolet Bob Halls</t>
  </si>
  <si>
    <t>3GTEK233X9G277166</t>
  </si>
  <si>
    <t>9G277166C9</t>
  </si>
  <si>
    <t>3GYEK62N84G301915</t>
  </si>
  <si>
    <t>4G301915A4Y</t>
  </si>
  <si>
    <t>Five Star Automotive</t>
  </si>
  <si>
    <t>3MEHM07Z38R621156</t>
  </si>
  <si>
    <t>8R621156C3Y</t>
  </si>
  <si>
    <t>127109-4311</t>
  </si>
  <si>
    <t>3TMLU42N49M021283</t>
  </si>
  <si>
    <t>ZAG9M021283J21</t>
  </si>
  <si>
    <t>Tacoma</t>
  </si>
  <si>
    <t>3VW3L7AJ3EM305109</t>
  </si>
  <si>
    <t>EM305109E9</t>
  </si>
  <si>
    <t>Campbell Nelson Volkswagen</t>
  </si>
  <si>
    <t>3VWSF71K36M790249</t>
  </si>
  <si>
    <t>6M790249A3Y</t>
  </si>
  <si>
    <t>University VW</t>
  </si>
  <si>
    <t>4A3AC84H71E229285</t>
  </si>
  <si>
    <t>1E229285D3Y</t>
  </si>
  <si>
    <t>Harris Mitsubishi</t>
  </si>
  <si>
    <t>4A3AK24F06E005975</t>
  </si>
  <si>
    <t>6E005975J2Y</t>
  </si>
  <si>
    <t>El Rey Auto Repair</t>
  </si>
  <si>
    <t>4JGBB86E46A117552</t>
  </si>
  <si>
    <t>6A117552D5Y</t>
  </si>
  <si>
    <t>Wilson Motors</t>
  </si>
  <si>
    <t>6A075507L3Y</t>
  </si>
  <si>
    <t>Signature BMW</t>
  </si>
  <si>
    <t>MBZ of Bellevue Barrier Motors</t>
  </si>
  <si>
    <t>Eastside European</t>
  </si>
  <si>
    <t>4JGBF71E28A355294</t>
  </si>
  <si>
    <t>4M2EU47EX7UJ16807</t>
  </si>
  <si>
    <t>7UJ16807A4Y</t>
  </si>
  <si>
    <t>Kirkland Transmission</t>
  </si>
  <si>
    <t>4S4BP60C996314009</t>
  </si>
  <si>
    <t>96314009D4Y</t>
  </si>
  <si>
    <t>Subaru</t>
  </si>
  <si>
    <t>Outback</t>
  </si>
  <si>
    <t>All Wheel Drive Auto</t>
  </si>
  <si>
    <t>4S4BSAFC0J3288169</t>
  </si>
  <si>
    <t>ZAGJ3288169F22</t>
  </si>
  <si>
    <t>Eastside Subaru</t>
  </si>
  <si>
    <t>Best Bet Auto Sales</t>
  </si>
  <si>
    <t>4USFE83557LY63171</t>
  </si>
  <si>
    <t>7LY63171D5</t>
  </si>
  <si>
    <t>X5</t>
  </si>
  <si>
    <t>5FNRL18044B018792</t>
  </si>
  <si>
    <t>4B018792C3Y</t>
  </si>
  <si>
    <t>gt3870</t>
  </si>
  <si>
    <t>5FNRL38755B067011</t>
  </si>
  <si>
    <t>5B067011H4Y</t>
  </si>
  <si>
    <t>5LMEU88H84ZJ14714</t>
  </si>
  <si>
    <t>4ZJ14714B4</t>
  </si>
  <si>
    <t>5LMFU28597LJ24778</t>
  </si>
  <si>
    <t>7LJ24778L5Y</t>
  </si>
  <si>
    <t>Brien Motors-Ford</t>
  </si>
  <si>
    <t>5N1AA08A37N716043</t>
  </si>
  <si>
    <t>Woodinville Goodyear</t>
  </si>
  <si>
    <t>5N1AA08B16N707655</t>
  </si>
  <si>
    <t>6N707655C4</t>
  </si>
  <si>
    <t>5N1AN08WX5C622783</t>
  </si>
  <si>
    <t>5C622783F2Y</t>
  </si>
  <si>
    <t>Town Nissan</t>
  </si>
  <si>
    <t>5N1AR18W05C717024</t>
  </si>
  <si>
    <t>5C717024B3Y</t>
  </si>
  <si>
    <t>5N1BV28U74N350940</t>
  </si>
  <si>
    <t>4N350940F4</t>
  </si>
  <si>
    <t>none</t>
  </si>
  <si>
    <t>5N1BV28U74N356172</t>
  </si>
  <si>
    <t>4N356172D4</t>
  </si>
  <si>
    <t>KDM Auto Repair</t>
  </si>
  <si>
    <t>Gregs Japanese Auto</t>
  </si>
  <si>
    <t>A One Japanese Engine</t>
  </si>
  <si>
    <t>5N1BV28UX7N111760</t>
  </si>
  <si>
    <t>7N111760A5Y</t>
  </si>
  <si>
    <t>KC Martin Transmissions</t>
  </si>
  <si>
    <t>5N1CL0MM6EC519251</t>
  </si>
  <si>
    <t>EC519251F9</t>
  </si>
  <si>
    <t>Infiniti of Tacoma at Fife</t>
  </si>
  <si>
    <t>5NPDH4AE2DH159042</t>
  </si>
  <si>
    <t>DH159042F9</t>
  </si>
  <si>
    <t>Elantra</t>
  </si>
  <si>
    <t>Lee Johnson Hyundai of Everett</t>
  </si>
  <si>
    <t>5NPEC4AB6CH331063</t>
  </si>
  <si>
    <t>CH331063B0</t>
  </si>
  <si>
    <t>Joe's Automotive Service</t>
  </si>
  <si>
    <t>5NPEU46F36H097381</t>
  </si>
  <si>
    <t>6H097381H3Y</t>
  </si>
  <si>
    <t>Hyundai of Everett</t>
  </si>
  <si>
    <t>5TDBY67A88S000887</t>
  </si>
  <si>
    <t>8S000887C6Y</t>
  </si>
  <si>
    <t>Avery Automotive</t>
  </si>
  <si>
    <t>5TFUY5F14BX195005</t>
  </si>
  <si>
    <t>BX195005F5Y</t>
  </si>
  <si>
    <t>Local Wrench</t>
  </si>
  <si>
    <t>5UXFB33522LH36485</t>
  </si>
  <si>
    <t>2LH36485A3Y</t>
  </si>
  <si>
    <t>5UXFB33552LH38568</t>
  </si>
  <si>
    <t>2LH38568B4Y</t>
  </si>
  <si>
    <t>Bavarian Autohaus</t>
  </si>
  <si>
    <t>5UXFG2C51E0H10039</t>
  </si>
  <si>
    <t>ZAGE0H10039K20</t>
  </si>
  <si>
    <t>X6</t>
  </si>
  <si>
    <t>BMW of Bellevue</t>
  </si>
  <si>
    <t>5UXFG8C54DL591027</t>
  </si>
  <si>
    <t>DL591027I8</t>
  </si>
  <si>
    <t>G &amp; P Automotive Repair</t>
  </si>
  <si>
    <t>5UXKR0C57G0P24430</t>
  </si>
  <si>
    <t>ZAGG0P24430L21</t>
  </si>
  <si>
    <t>5UXZV4C5XBL407489</t>
  </si>
  <si>
    <t>BL407489F9</t>
  </si>
  <si>
    <t>JF1GE61688H508905</t>
  </si>
  <si>
    <t>8H508905I4</t>
  </si>
  <si>
    <t>Impreza</t>
  </si>
  <si>
    <t>Northwest Ralley Sports</t>
  </si>
  <si>
    <t>JF1GJAA60GG013598</t>
  </si>
  <si>
    <t>ZAGGG013598C21</t>
  </si>
  <si>
    <t>CARTER SUBARU</t>
  </si>
  <si>
    <t>JH4KB16595C012549</t>
  </si>
  <si>
    <t>RL</t>
  </si>
  <si>
    <t>Acura Of Bellevue</t>
  </si>
  <si>
    <t>West Werks Auto</t>
  </si>
  <si>
    <t>a11384</t>
  </si>
  <si>
    <t>JM1CR293370135902</t>
  </si>
  <si>
    <t>70135902C5Y</t>
  </si>
  <si>
    <t>Lee Johnson Mazda</t>
  </si>
  <si>
    <t>JM1CR293760101802</t>
  </si>
  <si>
    <t xml:space="preserve">University Mazda </t>
  </si>
  <si>
    <t>Gregs Japanese Auto-Seattle</t>
  </si>
  <si>
    <t>JM3ER293670164536</t>
  </si>
  <si>
    <t>70164536L4</t>
  </si>
  <si>
    <t>CX-7</t>
  </si>
  <si>
    <t>Walkers Renton Mazda</t>
  </si>
  <si>
    <t>JN8AZ08T35W309396</t>
  </si>
  <si>
    <t>5W309396J4</t>
  </si>
  <si>
    <t>Eastside Transmissions</t>
  </si>
  <si>
    <t>JN8AZ08T64W214443</t>
  </si>
  <si>
    <t>4W214443D3Y</t>
  </si>
  <si>
    <t>Best Service &amp; Repair</t>
  </si>
  <si>
    <t>JN8AZ08W73W221183</t>
  </si>
  <si>
    <t>Waynes Car Care</t>
  </si>
  <si>
    <t>JNKCV64E48M100872</t>
  </si>
  <si>
    <t>8M100872D5</t>
  </si>
  <si>
    <t>Infiniti of Lynnwood</t>
  </si>
  <si>
    <t>Infinity of Bellevue</t>
  </si>
  <si>
    <t>JNRAS08W45X205570</t>
  </si>
  <si>
    <t>5X205570E4</t>
  </si>
  <si>
    <t>FX35</t>
  </si>
  <si>
    <t>JTHBJ46G572145064</t>
  </si>
  <si>
    <t>72145064J4</t>
  </si>
  <si>
    <t>Lexus</t>
  </si>
  <si>
    <t>ES 350</t>
  </si>
  <si>
    <t>Les Schwab</t>
  </si>
  <si>
    <t>JTKDE177960080086</t>
  </si>
  <si>
    <t>60080086L2Y</t>
  </si>
  <si>
    <t>Everson Transmission Service</t>
  </si>
  <si>
    <t>JTMBD31V765003367</t>
  </si>
  <si>
    <t>65003367E5Y</t>
  </si>
  <si>
    <t>RAV4</t>
  </si>
  <si>
    <t>KMHEC4A45DA097634</t>
  </si>
  <si>
    <t>DA097634D8</t>
  </si>
  <si>
    <t>Doug Lynnwood Mazda</t>
  </si>
  <si>
    <t>KMHGC46E19U016404</t>
  </si>
  <si>
    <t>9U016404J9</t>
  </si>
  <si>
    <t>Genesis</t>
  </si>
  <si>
    <t>All Star Hyundai</t>
  </si>
  <si>
    <t>KNDJT2A16B7714885</t>
  </si>
  <si>
    <t>B7714885I4</t>
  </si>
  <si>
    <t>Sky Valley Automotive</t>
  </si>
  <si>
    <t>KNDJX3A52F7759700</t>
  </si>
  <si>
    <t>F7759700I9</t>
  </si>
  <si>
    <t>KNDMB233X66066445</t>
  </si>
  <si>
    <t>66066445H3Y</t>
  </si>
  <si>
    <t>KNMAT2MV3GP634370</t>
  </si>
  <si>
    <t>GP634370K8</t>
  </si>
  <si>
    <t>KNMAT2MV6GP695163</t>
  </si>
  <si>
    <t>GP695163L9</t>
  </si>
  <si>
    <t>Campell Nissan</t>
  </si>
  <si>
    <t>WA1AV74L57D031910</t>
  </si>
  <si>
    <t>7D031910L5</t>
  </si>
  <si>
    <t>Audi Seattle</t>
  </si>
  <si>
    <t>WAUBH64B31N142229</t>
  </si>
  <si>
    <t>1N142229C3Y</t>
  </si>
  <si>
    <t>SK Motorsport</t>
  </si>
  <si>
    <t>WAUDF78E26A050312</t>
  </si>
  <si>
    <t>6A050312B6Y</t>
  </si>
  <si>
    <t>A4</t>
  </si>
  <si>
    <t>Global Car Care</t>
  </si>
  <si>
    <t>Barrier LLC</t>
  </si>
  <si>
    <t>WAUDT48H64K008542</t>
  </si>
  <si>
    <t>4K008542G4</t>
  </si>
  <si>
    <t>AMADOU  KONATE</t>
  </si>
  <si>
    <t>WAUKF78E66A097320</t>
  </si>
  <si>
    <t>University VW Audi Subaru</t>
  </si>
  <si>
    <t>Downtown Automotive</t>
  </si>
  <si>
    <t>WAULC68E22A191213</t>
  </si>
  <si>
    <t>Elliott Tire</t>
  </si>
  <si>
    <t>WAULC68E74A234043</t>
  </si>
  <si>
    <t>4A234043F3Y</t>
  </si>
  <si>
    <t>Barrett Transmission</t>
  </si>
  <si>
    <t>WAULFAFR8CA024419</t>
  </si>
  <si>
    <t>CA024419K9</t>
  </si>
  <si>
    <t>A5</t>
  </si>
  <si>
    <t>Audi of Salt Lake City</t>
  </si>
  <si>
    <t>UT</t>
  </si>
  <si>
    <t>WAUML44E66N006691</t>
  </si>
  <si>
    <t>A8</t>
  </si>
  <si>
    <t>Autologic</t>
  </si>
  <si>
    <t>WBA3B3C56DF532434</t>
  </si>
  <si>
    <t>DF532434F6</t>
  </si>
  <si>
    <t>TURN KEY AUTO SERVICE</t>
  </si>
  <si>
    <t>WBA4B3C5XFG343979</t>
  </si>
  <si>
    <t>ZAGFG343979F22</t>
  </si>
  <si>
    <t>4 SERIES</t>
  </si>
  <si>
    <t>WBA5A5C50FD512556</t>
  </si>
  <si>
    <t>ZAGFD512556C22</t>
  </si>
  <si>
    <t>5 SERIES</t>
  </si>
  <si>
    <t>BMW of Tampa</t>
  </si>
  <si>
    <t>WBAAX13484PJ00779</t>
  </si>
  <si>
    <t>4PJ00779K3Y</t>
  </si>
  <si>
    <t>WBADN6345XGM63609</t>
  </si>
  <si>
    <t>XGM63609E3Y</t>
  </si>
  <si>
    <t>Buckys Auto Repair</t>
  </si>
  <si>
    <t>WBANA73554B057353</t>
  </si>
  <si>
    <t>4B057353K4</t>
  </si>
  <si>
    <t>WBANB33525CN63868</t>
  </si>
  <si>
    <t>5CN63868E4</t>
  </si>
  <si>
    <t>Conaway Motors Inc</t>
  </si>
  <si>
    <t>Northwest German Car Repair</t>
  </si>
  <si>
    <t>WBANE535X6CK86326</t>
  </si>
  <si>
    <t>6CK86326C4Y</t>
  </si>
  <si>
    <t>WBANF73516CG68546</t>
  </si>
  <si>
    <t>6CG68546C3Y</t>
  </si>
  <si>
    <t>BMW of Tri Cities</t>
  </si>
  <si>
    <t>WBANU53538CT17194</t>
  </si>
  <si>
    <t>8CT17194I4Y</t>
  </si>
  <si>
    <t>Fame Automotive</t>
  </si>
  <si>
    <t>WBAPH5G57BNM74276</t>
  </si>
  <si>
    <t>BNM74276I9</t>
  </si>
  <si>
    <t>BMW Seattle</t>
  </si>
  <si>
    <t>WBAPK7C52AA460665</t>
  </si>
  <si>
    <t>ZAGAA460665A22</t>
  </si>
  <si>
    <t>3 SERIES</t>
  </si>
  <si>
    <t>Harmony Motorworks</t>
  </si>
  <si>
    <t>WBAVB17546NH93385</t>
  </si>
  <si>
    <t>6NH93385H4Y</t>
  </si>
  <si>
    <t>Northwest European Autowerkes</t>
  </si>
  <si>
    <t>WBAVB33516KR80454</t>
  </si>
  <si>
    <t>6KR80454H4Y</t>
  </si>
  <si>
    <t>LBR Inc Automotive</t>
  </si>
  <si>
    <t>WBAVB33596PS13857</t>
  </si>
  <si>
    <t>6PS13857C4Y</t>
  </si>
  <si>
    <t>German Car Specialists</t>
  </si>
  <si>
    <t>WBAVB73517KY60291</t>
  </si>
  <si>
    <t>7KY60291B6Y</t>
  </si>
  <si>
    <t>Foreign Autoworks</t>
  </si>
  <si>
    <t>BMW Northwest Inc</t>
  </si>
  <si>
    <t>Lynnwood Tire Autorepair</t>
  </si>
  <si>
    <t>WBAVM5C56EVV92672</t>
  </si>
  <si>
    <t>EVV92672A0</t>
  </si>
  <si>
    <t>X1</t>
  </si>
  <si>
    <t>Woodinville Sports Cars</t>
  </si>
  <si>
    <t>Broad Stroke Associates</t>
  </si>
  <si>
    <t>WBAXG5C59CDW24808</t>
  </si>
  <si>
    <t>CDW24808I8</t>
  </si>
  <si>
    <t>WBXPA93424WA60269</t>
  </si>
  <si>
    <t>4WA60269E5Y</t>
  </si>
  <si>
    <t>X3</t>
  </si>
  <si>
    <t>South Lake European</t>
  </si>
  <si>
    <t>WBXPC93448WJ16354</t>
  </si>
  <si>
    <t>8WJ16354D6</t>
  </si>
  <si>
    <t>Performance Motors</t>
  </si>
  <si>
    <t>WBXPC93457WF01133</t>
  </si>
  <si>
    <t>WDBUF56J56A787087</t>
  </si>
  <si>
    <t>6A787087D4</t>
  </si>
  <si>
    <t>WMWRC334X2TE11146</t>
  </si>
  <si>
    <t>2TE11146J2Y</t>
  </si>
  <si>
    <t>Mini</t>
  </si>
  <si>
    <t>Z Sport Euro</t>
  </si>
  <si>
    <t>WMWZC5C56BWL55349</t>
  </si>
  <si>
    <t>BWL55349K9</t>
  </si>
  <si>
    <t>Cooper Countryman</t>
  </si>
  <si>
    <t>Seattle Mini</t>
  </si>
  <si>
    <t>WVGBV7AX7FW504268</t>
  </si>
  <si>
    <t>ZAGFW504268K21</t>
  </si>
  <si>
    <t>TIGUAN</t>
  </si>
  <si>
    <t>WVGCM67LX4D026801</t>
  </si>
  <si>
    <t>4D026801C6Y</t>
  </si>
  <si>
    <t>ALFRED SINCLAIR OLSEN</t>
  </si>
  <si>
    <t>WVGZM77L86D038125</t>
  </si>
  <si>
    <t>Reliable Auto Service</t>
  </si>
  <si>
    <t>WVWCK73C47E148168</t>
  </si>
  <si>
    <t>7E148168F5</t>
  </si>
  <si>
    <t>WVWMN7AN2AE563707</t>
  </si>
  <si>
    <t>AE563707D5</t>
  </si>
  <si>
    <t>YV4CZ982271393160</t>
  </si>
  <si>
    <t>XC90</t>
  </si>
  <si>
    <t>autonation</t>
  </si>
  <si>
    <t>M2094CG92252</t>
  </si>
  <si>
    <t>C2094BS47710</t>
  </si>
  <si>
    <t>C2094BT99580</t>
  </si>
  <si>
    <t>M2094BQ35207</t>
  </si>
  <si>
    <t>M2094BX60628</t>
  </si>
  <si>
    <t>M2094BZ71230</t>
  </si>
  <si>
    <t>M2094CG23418</t>
  </si>
  <si>
    <t>1B3HB48A29D117538</t>
  </si>
  <si>
    <t>9D117538D4</t>
  </si>
  <si>
    <t>M2094BP52427</t>
  </si>
  <si>
    <t>1C3CDZAB4DN677961</t>
  </si>
  <si>
    <t>DN677961B6</t>
  </si>
  <si>
    <t>M2094CJ81291</t>
  </si>
  <si>
    <t>M2094BQ82180</t>
  </si>
  <si>
    <t>M2094BQ85479</t>
  </si>
  <si>
    <t>M2094BQ78729a</t>
  </si>
  <si>
    <t>1C4NJPBA1ED547232</t>
  </si>
  <si>
    <t>ED547232D5</t>
  </si>
  <si>
    <t>M2094BW04837</t>
  </si>
  <si>
    <t>1C4NJRBB1CD667484</t>
  </si>
  <si>
    <t>CD667484E8</t>
  </si>
  <si>
    <t>M2094DA47883</t>
  </si>
  <si>
    <t>1C4NJRBB9CD637973</t>
  </si>
  <si>
    <t>CD637973A5</t>
  </si>
  <si>
    <t>M2094CN86192</t>
  </si>
  <si>
    <t>1C4PJMCB4GW294087</t>
  </si>
  <si>
    <t>ZAGGW294087I20</t>
  </si>
  <si>
    <t>Cherokee</t>
  </si>
  <si>
    <t>1C6RR7FPXDS554934</t>
  </si>
  <si>
    <t>ZAGDS554934G21</t>
  </si>
  <si>
    <t>1C6RR7HT1FS507336</t>
  </si>
  <si>
    <t>ZAGFS507336B21</t>
  </si>
  <si>
    <t>1C6RR7HT7ES252108</t>
  </si>
  <si>
    <t>ZAGES252108J21</t>
  </si>
  <si>
    <t>1C6RR7MT5HS704843</t>
  </si>
  <si>
    <t>ZAGHS704843J21</t>
  </si>
  <si>
    <t>1D4PU4GK5AW163651</t>
  </si>
  <si>
    <t>AW163651L5</t>
  </si>
  <si>
    <t>Nitro</t>
  </si>
  <si>
    <t>M2094CJ04656</t>
  </si>
  <si>
    <t>1D7HA18297J566471</t>
  </si>
  <si>
    <t>7J566471A6Y</t>
  </si>
  <si>
    <t>M2094CH77063</t>
  </si>
  <si>
    <t>M2094CI61310</t>
  </si>
  <si>
    <t>1D7HU16PX7J539947</t>
  </si>
  <si>
    <t>7J539947B3Y</t>
  </si>
  <si>
    <t>C2094BB38107</t>
  </si>
  <si>
    <t>M2094BE85277</t>
  </si>
  <si>
    <t>1D7HU18P37J592969</t>
  </si>
  <si>
    <t>7J592969A5</t>
  </si>
  <si>
    <t>M2094BM24896</t>
  </si>
  <si>
    <t>1D8HB48267F532310</t>
  </si>
  <si>
    <t>7F532310K5Y</t>
  </si>
  <si>
    <t>M2094CC41796</t>
  </si>
  <si>
    <t>1FAFP34N36W116477</t>
  </si>
  <si>
    <t>6W116477I2Y</t>
  </si>
  <si>
    <t>C2094AV93306</t>
  </si>
  <si>
    <t>1FAFP34NX6W226720</t>
  </si>
  <si>
    <t>6W226720J2Y</t>
  </si>
  <si>
    <t>C2094AY73987</t>
  </si>
  <si>
    <t>C2094BA76799</t>
  </si>
  <si>
    <t>1FAFP404XYF118653</t>
  </si>
  <si>
    <t>YF118653H2Y</t>
  </si>
  <si>
    <t>C2094AV96971</t>
  </si>
  <si>
    <t>1FAHP2H8XDG122100</t>
  </si>
  <si>
    <t>DG122100A9</t>
  </si>
  <si>
    <t>1FAHP35N78W138802</t>
  </si>
  <si>
    <t>8W138802L5Y</t>
  </si>
  <si>
    <t>M2094CF89458</t>
  </si>
  <si>
    <t>1FMZU73W93ZA31392</t>
  </si>
  <si>
    <t>3ZA31392H3Y</t>
  </si>
  <si>
    <t>C2094BF04142</t>
  </si>
  <si>
    <t>1FTFW1EF5BFD37940</t>
  </si>
  <si>
    <t>ZAGBFD37940J20</t>
  </si>
  <si>
    <t>M2094BY07414</t>
  </si>
  <si>
    <t>1FTNW21P94EB89445</t>
  </si>
  <si>
    <t>C2094BY88489</t>
  </si>
  <si>
    <t>M2094CC15388</t>
  </si>
  <si>
    <t>F2094AX21701</t>
  </si>
  <si>
    <t>C2094BX20887</t>
  </si>
  <si>
    <t>M2094CN98467</t>
  </si>
  <si>
    <t>1FTRX12W36FA31579</t>
  </si>
  <si>
    <t>6FA31579C4Y</t>
  </si>
  <si>
    <t>M2094BA18061</t>
  </si>
  <si>
    <t>1FTRX12W44NA26796</t>
  </si>
  <si>
    <t>4NA26796A3Y</t>
  </si>
  <si>
    <t>C2094BA60625</t>
  </si>
  <si>
    <t>1FTRX12WX4NA88574</t>
  </si>
  <si>
    <t>4NA88574C6</t>
  </si>
  <si>
    <t>M2094CK05147</t>
  </si>
  <si>
    <t>M2094BI63727</t>
  </si>
  <si>
    <t>C2094BV46707</t>
  </si>
  <si>
    <t>M2094BQ21276</t>
  </si>
  <si>
    <t>M2094BW34147</t>
  </si>
  <si>
    <t>M2094CG41697</t>
  </si>
  <si>
    <t>F2094AZ09965</t>
  </si>
  <si>
    <t>C2094BQ37552</t>
  </si>
  <si>
    <t>1FTWW31R08EB84135</t>
  </si>
  <si>
    <t>8EB84135A6</t>
  </si>
  <si>
    <t>M2094CE03245</t>
  </si>
  <si>
    <t>1FTWW31R39EA97623</t>
  </si>
  <si>
    <t>9EA97623B9</t>
  </si>
  <si>
    <t>M2094CD53573</t>
  </si>
  <si>
    <t>1FTWW33P74EC55501</t>
  </si>
  <si>
    <t>M2094CZ57752</t>
  </si>
  <si>
    <t>1FTWX30P15EA94176</t>
  </si>
  <si>
    <t>5EA94176F5</t>
  </si>
  <si>
    <t>M2094CO79111</t>
  </si>
  <si>
    <t>1FTWX31P35EC95494</t>
  </si>
  <si>
    <t>5EC95494A6</t>
  </si>
  <si>
    <t>M2094CG60957</t>
  </si>
  <si>
    <t>1G1JC6SB5D4184145</t>
  </si>
  <si>
    <t>D4184145L6Y</t>
  </si>
  <si>
    <t>M2094CP21986</t>
  </si>
  <si>
    <t>M2094CP22188</t>
  </si>
  <si>
    <t>1G1PA5SG3E7314719</t>
  </si>
  <si>
    <t>ZAGE7314719B22</t>
  </si>
  <si>
    <t>CRUZE</t>
  </si>
  <si>
    <t>1G1ZA5EU8BF389685</t>
  </si>
  <si>
    <t>BF389685H6</t>
  </si>
  <si>
    <t>M2094CQ81274</t>
  </si>
  <si>
    <t>1G2ZG57B494131627</t>
  </si>
  <si>
    <t>94131627A3Y</t>
  </si>
  <si>
    <t>G6</t>
  </si>
  <si>
    <t>M2094BX06654</t>
  </si>
  <si>
    <t>1G6DM57N230144466</t>
  </si>
  <si>
    <t>30144466C3Y</t>
  </si>
  <si>
    <t>C2094BD56272</t>
  </si>
  <si>
    <t>1GCEC19028Z301589</t>
  </si>
  <si>
    <t>C2094BV45792</t>
  </si>
  <si>
    <t>1GCHC29173E138157</t>
  </si>
  <si>
    <t>C2094CA26713</t>
  </si>
  <si>
    <t>M2094CR83730</t>
  </si>
  <si>
    <t>1GCRKSE34BZ251599</t>
  </si>
  <si>
    <t>ZAGBZ251599E21</t>
  </si>
  <si>
    <t>1GCSKSE37AZ153859</t>
  </si>
  <si>
    <t>AZ153859I9</t>
  </si>
  <si>
    <t>M2094DC53209</t>
  </si>
  <si>
    <t>1GKEK63U95J129555</t>
  </si>
  <si>
    <t>5J129555C4Y</t>
  </si>
  <si>
    <t>C2094BR82356</t>
  </si>
  <si>
    <t>M2094BA37770</t>
  </si>
  <si>
    <t>1GKER33D29J104108</t>
  </si>
  <si>
    <t>9J104108K4</t>
  </si>
  <si>
    <t>M2094BH28279</t>
  </si>
  <si>
    <t>1GKET63M872137446</t>
  </si>
  <si>
    <t>M2094AT48732</t>
  </si>
  <si>
    <t>1GKEV13718J277336</t>
  </si>
  <si>
    <t>8J277336F3Y</t>
  </si>
  <si>
    <t>M2094AV04819</t>
  </si>
  <si>
    <t>1GKEV23727J166525</t>
  </si>
  <si>
    <t>7J166525B5</t>
  </si>
  <si>
    <t>M2094BN60634</t>
  </si>
  <si>
    <t>1GKFC13C58R213390</t>
  </si>
  <si>
    <t>8R213390C6Y</t>
  </si>
  <si>
    <t>M2094CJ75858</t>
  </si>
  <si>
    <t>M2094CK44777</t>
  </si>
  <si>
    <t>M2094CM91860</t>
  </si>
  <si>
    <t>M2094DB97529</t>
  </si>
  <si>
    <t>1GNEK13T5YJ122815</t>
  </si>
  <si>
    <t>YJ122815G3Y</t>
  </si>
  <si>
    <t>C2094BP27280</t>
  </si>
  <si>
    <t>C2094BP82908</t>
  </si>
  <si>
    <t>1GNEK13Z54B278269</t>
  </si>
  <si>
    <t>F2094AY47331</t>
  </si>
  <si>
    <t>C2094BJ19474</t>
  </si>
  <si>
    <t>C2094BJ36725</t>
  </si>
  <si>
    <t>C2094BJ19474a</t>
  </si>
  <si>
    <t>1GNFK13598R272546</t>
  </si>
  <si>
    <t>8R272546B5Y</t>
  </si>
  <si>
    <t>M2094BN83503</t>
  </si>
  <si>
    <t>M2094BN83503a</t>
  </si>
  <si>
    <t>1GNKRGKD2DJ119327</t>
  </si>
  <si>
    <t>ZAGDJ119327C21</t>
  </si>
  <si>
    <t>Traverse</t>
  </si>
  <si>
    <t>1GT125C89BF130761</t>
  </si>
  <si>
    <t>ZAGBF130761K22</t>
  </si>
  <si>
    <t>C2094BP01566</t>
  </si>
  <si>
    <t>M2094BC95587</t>
  </si>
  <si>
    <t>1GYFK63827R285843</t>
  </si>
  <si>
    <t>7R285843J5Y</t>
  </si>
  <si>
    <t>M2094BZ05155</t>
  </si>
  <si>
    <t>1GYFK63827R397204</t>
  </si>
  <si>
    <t>7R397204I7</t>
  </si>
  <si>
    <t>M2094DA49767</t>
  </si>
  <si>
    <t>M2094DA65813</t>
  </si>
  <si>
    <t>1HGCP2F3XCA028247</t>
  </si>
  <si>
    <t>ZAGCA028247L21</t>
  </si>
  <si>
    <t>1J4GL48K03W731574</t>
  </si>
  <si>
    <t>3W731574B3Y</t>
  </si>
  <si>
    <t>C2094BE14305</t>
  </si>
  <si>
    <t>C2094BE34773</t>
  </si>
  <si>
    <t>C2094BE34773a</t>
  </si>
  <si>
    <t>1J4GL48K65W624516</t>
  </si>
  <si>
    <t>5W624516D6Y</t>
  </si>
  <si>
    <t>M2094CK70227</t>
  </si>
  <si>
    <t>1J8GN28K99W515146</t>
  </si>
  <si>
    <t>9W515146I5</t>
  </si>
  <si>
    <t>M2094CG24968</t>
  </si>
  <si>
    <t>M2094CI02671</t>
  </si>
  <si>
    <t>M2094CM52090</t>
  </si>
  <si>
    <t>1J8GR48K17C570687</t>
  </si>
  <si>
    <t>7C570687C4</t>
  </si>
  <si>
    <t>C2094BP46075</t>
  </si>
  <si>
    <t>1J8GR48K97C664803</t>
  </si>
  <si>
    <t>7C664803A6</t>
  </si>
  <si>
    <t>M2094CG18556</t>
  </si>
  <si>
    <t>1J8HG48P57C591919</t>
  </si>
  <si>
    <t>7C591919E4Y</t>
  </si>
  <si>
    <t>C2094BR13199</t>
  </si>
  <si>
    <t>C2094BR44623</t>
  </si>
  <si>
    <t>1LNHM87A94Y635547</t>
  </si>
  <si>
    <t>4Y635547B3Y</t>
  </si>
  <si>
    <t>LS</t>
  </si>
  <si>
    <t>C2094BD02913</t>
  </si>
  <si>
    <t>1N4AL11DX2C137473</t>
  </si>
  <si>
    <t>2C137473H5Y</t>
  </si>
  <si>
    <t>M2094CD75560</t>
  </si>
  <si>
    <t>1N4CL21E88C252802</t>
  </si>
  <si>
    <t>8C252802L4</t>
  </si>
  <si>
    <t>M2094BR88417</t>
  </si>
  <si>
    <t>1C310236C3Y</t>
  </si>
  <si>
    <t>M2094AS65106</t>
  </si>
  <si>
    <t>M2094CC52580</t>
  </si>
  <si>
    <t>M2094CG95300</t>
  </si>
  <si>
    <t>M2094CG96592</t>
  </si>
  <si>
    <t>M2094CH10860</t>
  </si>
  <si>
    <t>M2094CI89864</t>
  </si>
  <si>
    <t>1VWAS7A30GC061211</t>
  </si>
  <si>
    <t>ZAGGC061211J21</t>
  </si>
  <si>
    <t>1ZVBP8CF3E5202650</t>
  </si>
  <si>
    <t>ZAGE5202650G22</t>
  </si>
  <si>
    <t>MUSTANG</t>
  </si>
  <si>
    <t>2A8GF68X27R318390</t>
  </si>
  <si>
    <t>7R318390F4</t>
  </si>
  <si>
    <t>M2094BG70316</t>
  </si>
  <si>
    <t>M2094BG94611</t>
  </si>
  <si>
    <t>M2094BI09059</t>
  </si>
  <si>
    <t>2A8HR54P48R736995</t>
  </si>
  <si>
    <t>8R736995I5</t>
  </si>
  <si>
    <t>Town &amp; Country</t>
  </si>
  <si>
    <t>M2094CE82789</t>
  </si>
  <si>
    <t>2B3CL3CG3BH612501</t>
  </si>
  <si>
    <t>BH612501K5</t>
  </si>
  <si>
    <t>M2094CH45164</t>
  </si>
  <si>
    <t>M2094CN29168</t>
  </si>
  <si>
    <t>2B3KA43G27H608826</t>
  </si>
  <si>
    <t>7H608826B3Y</t>
  </si>
  <si>
    <t>M2094AT62905</t>
  </si>
  <si>
    <t>2B3KA43R96H333424</t>
  </si>
  <si>
    <t>6H333424C4</t>
  </si>
  <si>
    <t>F2094AZ98198</t>
  </si>
  <si>
    <t>C2094BR61830</t>
  </si>
  <si>
    <t>C2094BU53213</t>
  </si>
  <si>
    <t>2C3AA63H95H501644</t>
  </si>
  <si>
    <t>5H501644B3Y</t>
  </si>
  <si>
    <t>300C</t>
  </si>
  <si>
    <t>M2094AU52261</t>
  </si>
  <si>
    <t>2C3CCACG3CH152880</t>
  </si>
  <si>
    <t>CH152880L7</t>
  </si>
  <si>
    <t>M2094CW84501</t>
  </si>
  <si>
    <t>M2094DC57155</t>
  </si>
  <si>
    <t>2C3CDXHG2DH537602</t>
  </si>
  <si>
    <t>DH537602E8</t>
  </si>
  <si>
    <t>M2094CZ03363</t>
  </si>
  <si>
    <t>2C3KA53G96H205028</t>
  </si>
  <si>
    <t>6H205028K5Y</t>
  </si>
  <si>
    <t>M2094CA90355</t>
  </si>
  <si>
    <t>2C3LA73W96H362226</t>
  </si>
  <si>
    <t>6H362226E4Y</t>
  </si>
  <si>
    <t>C2094BQ86092</t>
  </si>
  <si>
    <t>2C4RDGBG4CR195111</t>
  </si>
  <si>
    <t>CR195111L5</t>
  </si>
  <si>
    <t>M2094CH27149</t>
  </si>
  <si>
    <t>M2094CH28333</t>
  </si>
  <si>
    <t>2CKDL63FX66028912</t>
  </si>
  <si>
    <t>66028912B4Y</t>
  </si>
  <si>
    <t>C2094BR09080</t>
  </si>
  <si>
    <t>2CTFLCEW8A6267416</t>
  </si>
  <si>
    <t>A6267416B6Y</t>
  </si>
  <si>
    <t>M2094CG91155</t>
  </si>
  <si>
    <t>2D4FV47VX6H456602</t>
  </si>
  <si>
    <t>6H456602B4Y</t>
  </si>
  <si>
    <t>C2094BO07681</t>
  </si>
  <si>
    <t>C2094BP05548</t>
  </si>
  <si>
    <t>C2094BP19569</t>
  </si>
  <si>
    <t>C2094BQ19486</t>
  </si>
  <si>
    <t>2FMDK36C58BA13797</t>
  </si>
  <si>
    <t>8BA13797H3</t>
  </si>
  <si>
    <t>Edge</t>
  </si>
  <si>
    <t>C2094BS61959</t>
  </si>
  <si>
    <t>2FMDK48C19BA54299</t>
  </si>
  <si>
    <t>9BA54299B5</t>
  </si>
  <si>
    <t>M2094BN62175</t>
  </si>
  <si>
    <t>2FMDK49C47BA57418</t>
  </si>
  <si>
    <t>7BA57418J9</t>
  </si>
  <si>
    <t>2G1FF1EV5A9211262</t>
  </si>
  <si>
    <t>A9211262D8</t>
  </si>
  <si>
    <t>M2094CZ90358</t>
  </si>
  <si>
    <t>C2094AX90877</t>
  </si>
  <si>
    <t>C2094AY62262</t>
  </si>
  <si>
    <t>C2094AY36160</t>
  </si>
  <si>
    <t>M2094AP62434</t>
  </si>
  <si>
    <t>C2094BA39712</t>
  </si>
  <si>
    <t>C2094BD86240</t>
  </si>
  <si>
    <t>2GCEK19V141349859</t>
  </si>
  <si>
    <t>41349859D4Y</t>
  </si>
  <si>
    <t>C2094BQ62398</t>
  </si>
  <si>
    <t>2GCEK19V631355610</t>
  </si>
  <si>
    <t>31355610C4Y</t>
  </si>
  <si>
    <t>C2094BP24532</t>
  </si>
  <si>
    <t>C2094BQ65414</t>
  </si>
  <si>
    <t>M2094BZ89641</t>
  </si>
  <si>
    <t>2HGFA55597H700518</t>
  </si>
  <si>
    <t>7H700518G4Y</t>
  </si>
  <si>
    <t>M2094BA38240</t>
  </si>
  <si>
    <t>C2094BR82460</t>
  </si>
  <si>
    <t>2HGFG1B67BH515025</t>
  </si>
  <si>
    <t>BH515025E6</t>
  </si>
  <si>
    <t>M2094CH86801</t>
  </si>
  <si>
    <t>M2094CH87125</t>
  </si>
  <si>
    <t>2HNYD28517H552352</t>
  </si>
  <si>
    <t>7H552352L4</t>
  </si>
  <si>
    <t>M2094BN24217</t>
  </si>
  <si>
    <t>2MRZA20264BJ14295</t>
  </si>
  <si>
    <t>4BJ14295C4Y</t>
  </si>
  <si>
    <t>F2094AX95602</t>
  </si>
  <si>
    <t>2T1BU4EE0CC856224</t>
  </si>
  <si>
    <t>CC856224C6</t>
  </si>
  <si>
    <t>M2094CG55745</t>
  </si>
  <si>
    <t>3A4FY48B37T506901</t>
  </si>
  <si>
    <t>7T506901C3Y</t>
  </si>
  <si>
    <t>C2094BD92333</t>
  </si>
  <si>
    <t>3C4PDDGG7HT634207</t>
  </si>
  <si>
    <t>ZAGHT634207K20</t>
  </si>
  <si>
    <t>Journey</t>
  </si>
  <si>
    <t>C2094BU33490</t>
  </si>
  <si>
    <t>3GNFC16J08G197757</t>
  </si>
  <si>
    <t>8G197757F5Y</t>
  </si>
  <si>
    <t>C2094BX86427</t>
  </si>
  <si>
    <t>3GTP2VE75DG313722</t>
  </si>
  <si>
    <t>ZAGDG313722B22</t>
  </si>
  <si>
    <t>SIERRA</t>
  </si>
  <si>
    <t>3GYFK62827G285424</t>
  </si>
  <si>
    <t>M2094DA22811</t>
  </si>
  <si>
    <t>M2094DB45969</t>
  </si>
  <si>
    <t>3GYFK66NX3G327610</t>
  </si>
  <si>
    <t>3G327610K2Y</t>
  </si>
  <si>
    <t>M2094AU50317</t>
  </si>
  <si>
    <t>3N1AB7AP3FY260624</t>
  </si>
  <si>
    <t>FY260624L9</t>
  </si>
  <si>
    <t>3VW2K7AJXEM436651</t>
  </si>
  <si>
    <t>EM436651G8</t>
  </si>
  <si>
    <t>3VWBJ71K38M113316</t>
  </si>
  <si>
    <t>8M113316F4</t>
  </si>
  <si>
    <t>GLI</t>
  </si>
  <si>
    <t>M2094BB41757</t>
  </si>
  <si>
    <t>3VWPF71K26M671694</t>
  </si>
  <si>
    <t>6M671694B8</t>
  </si>
  <si>
    <t>M2094DB90982</t>
  </si>
  <si>
    <t>M2094DC50587</t>
  </si>
  <si>
    <t>3VWRE69M43M135949</t>
  </si>
  <si>
    <t>3M135949K5Y</t>
  </si>
  <si>
    <t>M2094CC92767</t>
  </si>
  <si>
    <t>3VWSD29M21M022432</t>
  </si>
  <si>
    <t>1M022432E3Y</t>
  </si>
  <si>
    <t>C2094BE07744</t>
  </si>
  <si>
    <t>C2094BG19234</t>
  </si>
  <si>
    <t>C2094BG33110</t>
  </si>
  <si>
    <t>C2094BB22306</t>
  </si>
  <si>
    <t>C2094BB89181</t>
  </si>
  <si>
    <t>M2094CN23741</t>
  </si>
  <si>
    <t>M2094CO63711</t>
  </si>
  <si>
    <t>C2094BS03035a</t>
  </si>
  <si>
    <t>C2094BS90530</t>
  </si>
  <si>
    <t>M2094BC70911</t>
  </si>
  <si>
    <t>4USFE43507LY75091</t>
  </si>
  <si>
    <t>7LY75091B6Y</t>
  </si>
  <si>
    <t>M2094CN43129</t>
  </si>
  <si>
    <t>M2094CN76457</t>
  </si>
  <si>
    <t>M2094CO03740</t>
  </si>
  <si>
    <t>5FRYD4H44GB045068</t>
  </si>
  <si>
    <t>ZAGGB045068A22</t>
  </si>
  <si>
    <t>5GALRBED6AJ116052</t>
  </si>
  <si>
    <t>AJ116052A6Y</t>
  </si>
  <si>
    <t>M2094CL99653</t>
  </si>
  <si>
    <t>M2094CH12600</t>
  </si>
  <si>
    <t>M2094CH20138</t>
  </si>
  <si>
    <t>5N1AN08W28C513352</t>
  </si>
  <si>
    <t>8C513352F4</t>
  </si>
  <si>
    <t>C2094CA25784</t>
  </si>
  <si>
    <t>C2094BQ78971</t>
  </si>
  <si>
    <t>C2094BQ80856</t>
  </si>
  <si>
    <t>5N3AA08A24N810515</t>
  </si>
  <si>
    <t>4N810515C5</t>
  </si>
  <si>
    <t>QX56</t>
  </si>
  <si>
    <t>M2094BT83300</t>
  </si>
  <si>
    <t>M2094CH58196</t>
  </si>
  <si>
    <t>5TFRT54137X014183</t>
  </si>
  <si>
    <t>7X014183L6Y</t>
  </si>
  <si>
    <t>C2094CA17327</t>
  </si>
  <si>
    <t>C2094BB13479</t>
  </si>
  <si>
    <t>C2094BI50751</t>
  </si>
  <si>
    <t>5UXFE43528L034735</t>
  </si>
  <si>
    <t>8L034735L5</t>
  </si>
  <si>
    <t>M2094CK46107</t>
  </si>
  <si>
    <t>M2094CK77104</t>
  </si>
  <si>
    <t>M2094CK96650</t>
  </si>
  <si>
    <t>5UXFG8C58ALZ94679</t>
  </si>
  <si>
    <t>ZAGALZ94679F20</t>
  </si>
  <si>
    <t>5XXGM4A71FG440564</t>
  </si>
  <si>
    <t>ZAGFG440564I21</t>
  </si>
  <si>
    <t>Optima</t>
  </si>
  <si>
    <t>5XXGR4A6XDG205327</t>
  </si>
  <si>
    <t>DG205327F6</t>
  </si>
  <si>
    <t>M2094CJ41281</t>
  </si>
  <si>
    <t>6G2ER57758L129199</t>
  </si>
  <si>
    <t>G8</t>
  </si>
  <si>
    <t>C2094BS91731</t>
  </si>
  <si>
    <t>JF1GE76639G502077</t>
  </si>
  <si>
    <t>9G502077C6Y</t>
  </si>
  <si>
    <t>M2094CN43540</t>
  </si>
  <si>
    <t>M2094CN46559</t>
  </si>
  <si>
    <t>JHLRD18761C006956</t>
  </si>
  <si>
    <t>1C006956E3Y</t>
  </si>
  <si>
    <t>M2094AT87919</t>
  </si>
  <si>
    <t>JM1BK34L281122373</t>
  </si>
  <si>
    <t>81122373L5</t>
  </si>
  <si>
    <t>M2094CH16297</t>
  </si>
  <si>
    <t>M2094CH26753</t>
  </si>
  <si>
    <t>M2094CH50556</t>
  </si>
  <si>
    <t>M2094CI37112</t>
  </si>
  <si>
    <t>JM1FE173940137607</t>
  </si>
  <si>
    <t>40137607C3Y</t>
  </si>
  <si>
    <t>C2094BF54030</t>
  </si>
  <si>
    <t>M2094BT02072</t>
  </si>
  <si>
    <t>M2094BT02072a</t>
  </si>
  <si>
    <t>M2094BT34882</t>
  </si>
  <si>
    <t>JN1AZ44E49M403060</t>
  </si>
  <si>
    <t>9M403060I8</t>
  </si>
  <si>
    <t>370Z</t>
  </si>
  <si>
    <t>JN8AS58V19W448239</t>
  </si>
  <si>
    <t>9W448239A6Y</t>
  </si>
  <si>
    <t>M2094CG48194</t>
  </si>
  <si>
    <t>JN8AZ08WX5W411191</t>
  </si>
  <si>
    <t>5W411191C3Y</t>
  </si>
  <si>
    <t>C2094BB27926</t>
  </si>
  <si>
    <t>M2094BU59389</t>
  </si>
  <si>
    <t>M2094BU77344</t>
  </si>
  <si>
    <t>JTHBE96S770021637</t>
  </si>
  <si>
    <t>GS 350</t>
  </si>
  <si>
    <t>M2094CV86952</t>
  </si>
  <si>
    <t>JTJBT20X540044510</t>
  </si>
  <si>
    <t>40044510G4Y</t>
  </si>
  <si>
    <t>GX 470</t>
  </si>
  <si>
    <t>M2094AZ81218</t>
  </si>
  <si>
    <t>JTJHF10U810184211</t>
  </si>
  <si>
    <t>10184211C3Y</t>
  </si>
  <si>
    <t>RX 300</t>
  </si>
  <si>
    <t>C2094BD18937</t>
  </si>
  <si>
    <t>KNDJC733955345161</t>
  </si>
  <si>
    <t>55345161H5Y</t>
  </si>
  <si>
    <t>M2094CB20958</t>
  </si>
  <si>
    <t>KNDUP132156710383</t>
  </si>
  <si>
    <t>56710383B3Y</t>
  </si>
  <si>
    <t>C2094BF17606</t>
  </si>
  <si>
    <t>M2094AV57786</t>
  </si>
  <si>
    <t>C2094BI49948</t>
  </si>
  <si>
    <t>C2094BJ20868</t>
  </si>
  <si>
    <t>F2094AW88750</t>
  </si>
  <si>
    <t>C2094BT36479</t>
  </si>
  <si>
    <t>WAUAF78E97A054541</t>
  </si>
  <si>
    <t>7A054541L4</t>
  </si>
  <si>
    <t>M2094CE13424</t>
  </si>
  <si>
    <t>M2094CG57026</t>
  </si>
  <si>
    <t>M2094CG57026a</t>
  </si>
  <si>
    <t>C2094BG74590</t>
  </si>
  <si>
    <t>WAUEFAFL0BN009506</t>
  </si>
  <si>
    <t>BN009506B6Y</t>
  </si>
  <si>
    <t>M2094CJ81155</t>
  </si>
  <si>
    <t>M2094CW57192</t>
  </si>
  <si>
    <t>M2094CB80982</t>
  </si>
  <si>
    <t>M2094CE79135</t>
  </si>
  <si>
    <t>M2094CM63299</t>
  </si>
  <si>
    <t>M2094CM63299A</t>
  </si>
  <si>
    <t>M2094CQ26392</t>
  </si>
  <si>
    <t>M2094CV16161</t>
  </si>
  <si>
    <t>WAUKGAFB7AN052598</t>
  </si>
  <si>
    <t>AN052598L6Y</t>
  </si>
  <si>
    <t>M2094CO61478</t>
  </si>
  <si>
    <t>WBABN33472PG58869</t>
  </si>
  <si>
    <t>2PG58869A4</t>
  </si>
  <si>
    <t>C2094BV17721</t>
  </si>
  <si>
    <t>WBADN5341YGC93988</t>
  </si>
  <si>
    <t>YGC93988B3Y</t>
  </si>
  <si>
    <t>M2094AS72834</t>
  </si>
  <si>
    <t>WBAEH73455B193096</t>
  </si>
  <si>
    <t>5B193096A5Y</t>
  </si>
  <si>
    <t>C2094BV84625</t>
  </si>
  <si>
    <t>M2094BM15607</t>
  </si>
  <si>
    <t>M2094BW42909</t>
  </si>
  <si>
    <t>C2094BV45160</t>
  </si>
  <si>
    <t>WBANE73577CM46031</t>
  </si>
  <si>
    <t>7CM46031A6Y</t>
  </si>
  <si>
    <t>M2094CF71060</t>
  </si>
  <si>
    <t>WBAPK53519A512965</t>
  </si>
  <si>
    <t>9A512965B5</t>
  </si>
  <si>
    <t>M2094CM35175</t>
  </si>
  <si>
    <t>M2094CP25184</t>
  </si>
  <si>
    <t>WBAVB73527VF50684</t>
  </si>
  <si>
    <t>7VF50684L6Y</t>
  </si>
  <si>
    <t>M2094CN69335</t>
  </si>
  <si>
    <t>M2094CS92423</t>
  </si>
  <si>
    <t>M2094CS96128</t>
  </si>
  <si>
    <t>M2094CI66838a</t>
  </si>
  <si>
    <t>WBAVD33586KL52613</t>
  </si>
  <si>
    <t>6KL52613J4Y</t>
  </si>
  <si>
    <t>C2094BT56376</t>
  </si>
  <si>
    <t>C2094BV07909</t>
  </si>
  <si>
    <t>M2094CB84678</t>
  </si>
  <si>
    <t>WBXPA93446WD30959</t>
  </si>
  <si>
    <t>6WD30959H5Y</t>
  </si>
  <si>
    <t>M2094BY94543</t>
  </si>
  <si>
    <t>M2094CL03368</t>
  </si>
  <si>
    <t>WBXPC93467WF03103</t>
  </si>
  <si>
    <t>7WF03103E5Y</t>
  </si>
  <si>
    <t>C2094BX57696</t>
  </si>
  <si>
    <t>WDBJF65J02B479730</t>
  </si>
  <si>
    <t>2B479730D3Y</t>
  </si>
  <si>
    <t>M2094AS65092</t>
  </si>
  <si>
    <t>WDDGF56X08F186359</t>
  </si>
  <si>
    <t>8F186359H5</t>
  </si>
  <si>
    <t>M2094CM86606</t>
  </si>
  <si>
    <t>M2094CQ66195</t>
  </si>
  <si>
    <t>WDDGF81X28F136524</t>
  </si>
  <si>
    <t>8F136524I5Y</t>
  </si>
  <si>
    <t>M2094BX58421</t>
  </si>
  <si>
    <t>M2094BY32132</t>
  </si>
  <si>
    <t>WVWBP7AN3DE549921</t>
  </si>
  <si>
    <t>ZAGDE549921B22</t>
  </si>
  <si>
    <t>YV1SZ58D411043779</t>
  </si>
  <si>
    <t>11043779E4Y</t>
  </si>
  <si>
    <t>V70 XC</t>
  </si>
  <si>
    <t>C2094BR16051</t>
  </si>
  <si>
    <t>C2094BR21502</t>
  </si>
  <si>
    <t>C2094BR16051a</t>
  </si>
  <si>
    <t>M2094BO49840</t>
  </si>
  <si>
    <t>M2094BT20608</t>
  </si>
  <si>
    <t>M2094CF31068</t>
  </si>
  <si>
    <t>M2094CF68442</t>
  </si>
  <si>
    <t>EMERGENCY FUEL</t>
  </si>
  <si>
    <t>MSVOID110</t>
  </si>
  <si>
    <t>CPAR</t>
  </si>
  <si>
    <t>1C4BJWDG4GL102779</t>
  </si>
  <si>
    <t>GL102779D9</t>
  </si>
  <si>
    <t>1C6RR7MT7FS726050</t>
  </si>
  <si>
    <t>ZAGFS726050I21</t>
  </si>
  <si>
    <t>1D4PT4GX0BW589098</t>
  </si>
  <si>
    <t>BW589098I9</t>
  </si>
  <si>
    <t>1D7HA18N06J209348</t>
  </si>
  <si>
    <t>1FMCU0G96DUD40978</t>
  </si>
  <si>
    <t>DUD40978G6</t>
  </si>
  <si>
    <t>1FMCU9GD1JUC19943</t>
  </si>
  <si>
    <t>ZAGJUC19943G21</t>
  </si>
  <si>
    <t>1FMFU16526LA56970</t>
  </si>
  <si>
    <t>6LA56970E5Y</t>
  </si>
  <si>
    <t>1FT8W4DT9CEC47618</t>
  </si>
  <si>
    <t>1FTFW1EF6EKE67186</t>
  </si>
  <si>
    <t>ZAGEKE67186G20</t>
  </si>
  <si>
    <t>CARLA TRIGGS</t>
  </si>
  <si>
    <t>1FTFW1ET4CFB04865</t>
  </si>
  <si>
    <t>CFB04865I9</t>
  </si>
  <si>
    <t>1FTNW21P04EB75398</t>
  </si>
  <si>
    <t>4EB75398B4Y</t>
  </si>
  <si>
    <t>MS1010</t>
  </si>
  <si>
    <t>1FTPW14V39KA38834</t>
  </si>
  <si>
    <t>9KA38834I5Y</t>
  </si>
  <si>
    <t>AutoNation Parts Center</t>
  </si>
  <si>
    <t>AZ</t>
  </si>
  <si>
    <t>BR1041</t>
  </si>
  <si>
    <t>EF1440</t>
  </si>
  <si>
    <t>1FTSW21PX7EA31381</t>
  </si>
  <si>
    <t>7EA31381D7</t>
  </si>
  <si>
    <t>YULIYA GOLUBOVICH</t>
  </si>
  <si>
    <t>1FTWW31R88EC08956</t>
  </si>
  <si>
    <t>8EC08956L5Y</t>
  </si>
  <si>
    <t>27818-27817</t>
  </si>
  <si>
    <t>1G1PC5SB1F7172600</t>
  </si>
  <si>
    <t>ZAGF7172600F21</t>
  </si>
  <si>
    <t>Cruze</t>
  </si>
  <si>
    <t>1G2ZF55B864261279</t>
  </si>
  <si>
    <t>64261279G2Y</t>
  </si>
  <si>
    <t>John Hart</t>
  </si>
  <si>
    <t>OTH50N</t>
  </si>
  <si>
    <t>1GCDS136558100279</t>
  </si>
  <si>
    <t>58100279D3Y</t>
  </si>
  <si>
    <t>Colorado</t>
  </si>
  <si>
    <t xml:space="preserve">Pure Mex Automotive </t>
  </si>
  <si>
    <t>OTH51N</t>
  </si>
  <si>
    <t>1GCJTCDE9A8139985</t>
  </si>
  <si>
    <t>ZAGA8139985F21</t>
  </si>
  <si>
    <t>1GKFK130X7R134482</t>
  </si>
  <si>
    <t>1GKFK63888J147332</t>
  </si>
  <si>
    <t>8J147332L7</t>
  </si>
  <si>
    <t>MSVOID880</t>
  </si>
  <si>
    <t>Filter</t>
  </si>
  <si>
    <t>1GNET16M366127514</t>
  </si>
  <si>
    <t>123799-8435</t>
  </si>
  <si>
    <t>Casey GILPIN</t>
  </si>
  <si>
    <t>1GTDT136158224613</t>
  </si>
  <si>
    <t>58224613H3Y</t>
  </si>
  <si>
    <t>1GTJK83659F103857</t>
  </si>
  <si>
    <t>1GYFK66807R391154</t>
  </si>
  <si>
    <t>1J4NF1GB2BD216147</t>
  </si>
  <si>
    <t>1J4PP2GK1AW133369</t>
  </si>
  <si>
    <t>AW133369C6Y</t>
  </si>
  <si>
    <t>LKs Auto Repair</t>
  </si>
  <si>
    <t>1J8GN28K08W152525</t>
  </si>
  <si>
    <t>8W152525C3Y</t>
  </si>
  <si>
    <t xml:space="preserve">Northwest Auto Center </t>
  </si>
  <si>
    <t>1J8HH48K86C328209</t>
  </si>
  <si>
    <t>6C328209E5Y</t>
  </si>
  <si>
    <t>1N4AL24E08C126209</t>
  </si>
  <si>
    <t>8C126209F4</t>
  </si>
  <si>
    <t>SERGIO VALLEJO RAMIREZ</t>
  </si>
  <si>
    <t>2B3CJ7DW4AH279212</t>
  </si>
  <si>
    <t>AH279212J9</t>
  </si>
  <si>
    <t>ST1450</t>
  </si>
  <si>
    <t>Rack and Pinion</t>
  </si>
  <si>
    <t>2GTFK135X91126627</t>
  </si>
  <si>
    <t>91126627I6</t>
  </si>
  <si>
    <t>3C63RRNL3EG198111</t>
  </si>
  <si>
    <t>ZAGEG198111B21</t>
  </si>
  <si>
    <t>3D7KU28C94G247466</t>
  </si>
  <si>
    <t>4G247466L7</t>
  </si>
  <si>
    <t>3GCEC13C48G255136</t>
  </si>
  <si>
    <t>8G255136J9</t>
  </si>
  <si>
    <t>3GTEK13318G232822</t>
  </si>
  <si>
    <t>8G232822G9</t>
  </si>
  <si>
    <t>5GTDN136X68175397</t>
  </si>
  <si>
    <t>H3</t>
  </si>
  <si>
    <t>5N1AN08U85L622649</t>
  </si>
  <si>
    <t>5L622649D3Y</t>
  </si>
  <si>
    <t>5N1AT2MVXEC756854</t>
  </si>
  <si>
    <t>EC756854G9</t>
  </si>
  <si>
    <t>5TFRV54187X013251</t>
  </si>
  <si>
    <t>JESUS RODRIGUEZ ABREGO</t>
  </si>
  <si>
    <t xml:space="preserve">Renton Honda </t>
  </si>
  <si>
    <t>JN8AS5MV0DW631596</t>
  </si>
  <si>
    <t>DW631596B6</t>
  </si>
  <si>
    <t>JTJBJRBZ5G2032394</t>
  </si>
  <si>
    <t>ZAGG2032394C21</t>
  </si>
  <si>
    <t>NX 300h</t>
  </si>
  <si>
    <t>LYNRAE MONSON</t>
  </si>
  <si>
    <t>SALWR2FV9HA683104</t>
  </si>
  <si>
    <t>Land Rover</t>
  </si>
  <si>
    <t>Range Rover Sport</t>
  </si>
  <si>
    <t>WA1EV74L57D061295</t>
  </si>
  <si>
    <t>University Audi</t>
  </si>
  <si>
    <t>WAUDG74F75N080019</t>
  </si>
  <si>
    <t>5N080019E5Y</t>
  </si>
  <si>
    <t>WAULC68E63A183164</t>
  </si>
  <si>
    <t>3A183164A4</t>
  </si>
  <si>
    <t>WBA3B3C50DJ810953</t>
  </si>
  <si>
    <t>DJ810953J7</t>
  </si>
  <si>
    <t>WBANE73587CM43963</t>
  </si>
  <si>
    <t>7CM43963G5Y</t>
  </si>
  <si>
    <t>Mount Vernon Tow-Sudden Serv</t>
  </si>
  <si>
    <t>WBAVC93598K044634</t>
  </si>
  <si>
    <t>8K044634E8</t>
  </si>
  <si>
    <t>WBAWC73599E067856</t>
  </si>
  <si>
    <t>9E067856L6Y</t>
  </si>
  <si>
    <t xml:space="preserve"> DEKRA Automotive North Americ</t>
  </si>
  <si>
    <t>1D7HA18N52J221523</t>
  </si>
  <si>
    <t>2J221523A4Y</t>
  </si>
  <si>
    <t>1D7HU18287J597055</t>
  </si>
  <si>
    <t>7J597055C4Y</t>
  </si>
  <si>
    <t>1D7HU18N85J563785</t>
  </si>
  <si>
    <t>5J563785D4</t>
  </si>
  <si>
    <t>1D7KS28C36J137780</t>
  </si>
  <si>
    <t>1FAFP23116G106243</t>
  </si>
  <si>
    <t>6G106243H3</t>
  </si>
  <si>
    <t>1FDAF56P84EA58253</t>
  </si>
  <si>
    <t>F550</t>
  </si>
  <si>
    <t xml:space="preserve"> Southwest Inspections</t>
  </si>
  <si>
    <t>1FTFW1EG8FKE06934</t>
  </si>
  <si>
    <t>ZAGFKE06934E20</t>
  </si>
  <si>
    <t>1FTFW1EVXAFB51736</t>
  </si>
  <si>
    <t>1FTNX21S3YEB21925</t>
  </si>
  <si>
    <t>YEB21925B4Y</t>
  </si>
  <si>
    <t>1FTWW31P17EA23564</t>
  </si>
  <si>
    <t>7EA23564C4Y</t>
  </si>
  <si>
    <t>1FTWW31P35EC44323</t>
  </si>
  <si>
    <t>5EC44323D5</t>
  </si>
  <si>
    <t>1FTZR45E28PA87749</t>
  </si>
  <si>
    <t>ZAG8PA87749J21</t>
  </si>
  <si>
    <t>1G8AZ54FX4Z172294</t>
  </si>
  <si>
    <t>4Z172294D4Y</t>
  </si>
  <si>
    <t>328642060414-AUL</t>
  </si>
  <si>
    <t>1GKFK13037J118526</t>
  </si>
  <si>
    <t>308330-15568</t>
  </si>
  <si>
    <t>1GNSCAE05BR206306</t>
  </si>
  <si>
    <t>BR206306E8</t>
  </si>
  <si>
    <t>1GYS4CEF1BR164619</t>
  </si>
  <si>
    <t>ZAGBR164619K21</t>
  </si>
  <si>
    <t>ESCALADE</t>
  </si>
  <si>
    <t>1HGCM81734A012964</t>
  </si>
  <si>
    <t>4A012964E4Y</t>
  </si>
  <si>
    <t>1HGCP36868A088390</t>
  </si>
  <si>
    <t>8A088390B8</t>
  </si>
  <si>
    <t>03211539w</t>
  </si>
  <si>
    <t>1N4AL3AP7FN302587</t>
  </si>
  <si>
    <t>FN302587F6</t>
  </si>
  <si>
    <t>1N6AA0EC8AN306563</t>
  </si>
  <si>
    <t>AN306563F6</t>
  </si>
  <si>
    <t>1NXBU4EE1AZ298850</t>
  </si>
  <si>
    <t>AZ298850B5</t>
  </si>
  <si>
    <t>1ZVFT82H055119208</t>
  </si>
  <si>
    <t>55119208J2Y</t>
  </si>
  <si>
    <t>2B3KA43G66H402522</t>
  </si>
  <si>
    <t>6H402522A4</t>
  </si>
  <si>
    <t>2B3KA53H16H322611</t>
  </si>
  <si>
    <t>6H322611C3Y</t>
  </si>
  <si>
    <t>321008032614-AUL</t>
  </si>
  <si>
    <t>2C3KA43R77H675829</t>
  </si>
  <si>
    <t>7H675829K4</t>
  </si>
  <si>
    <t>316523030614-0018</t>
  </si>
  <si>
    <t>2GCEK13T351112282</t>
  </si>
  <si>
    <t>51112282A4Y</t>
  </si>
  <si>
    <t>2GCEK13Z371151042</t>
  </si>
  <si>
    <t>2GKFLVEK5F6207934</t>
  </si>
  <si>
    <t>ZAGF6207934I21</t>
  </si>
  <si>
    <t>2HGFG12618H528829</t>
  </si>
  <si>
    <t>8H528829G4</t>
  </si>
  <si>
    <t>02210959w</t>
  </si>
  <si>
    <t>3D7KS28C36G150482</t>
  </si>
  <si>
    <t>3D7LX39C76G285362</t>
  </si>
  <si>
    <t>3D7MX38A77G790291</t>
  </si>
  <si>
    <t>7G790291F8</t>
  </si>
  <si>
    <t>3D7UT2CL2AG140421</t>
  </si>
  <si>
    <t>ZAGAG140421K21</t>
  </si>
  <si>
    <t>3FAHP0CG0AR119634</t>
  </si>
  <si>
    <t>AR119634B6Y</t>
  </si>
  <si>
    <t>3GCEK23M99G236908</t>
  </si>
  <si>
    <t>9G236908D4Y</t>
  </si>
  <si>
    <t>3VWEF71K67M074752</t>
  </si>
  <si>
    <t>7M074752D5</t>
  </si>
  <si>
    <t>5GTDN13E878147056</t>
  </si>
  <si>
    <t>78147056C4Y</t>
  </si>
  <si>
    <t>306315-15376</t>
  </si>
  <si>
    <t>5TFRT54158X026238</t>
  </si>
  <si>
    <t>8X026238K5Y</t>
  </si>
  <si>
    <t>04031023W</t>
  </si>
  <si>
    <t>JHMAP214X7S002140</t>
  </si>
  <si>
    <t>7S002140L4</t>
  </si>
  <si>
    <t>S2000</t>
  </si>
  <si>
    <t>JM1FE17N040108305</t>
  </si>
  <si>
    <t>40108305D4Y</t>
  </si>
  <si>
    <t>JN8AS58V39W447982</t>
  </si>
  <si>
    <t>9W447982G5</t>
  </si>
  <si>
    <t>JTHBH96S865033840</t>
  </si>
  <si>
    <t>65033840A4Y</t>
  </si>
  <si>
    <t>GS 300</t>
  </si>
  <si>
    <t>JTKDE167190280093</t>
  </si>
  <si>
    <t>90280093C5</t>
  </si>
  <si>
    <t>WA1BY74L47D056325</t>
  </si>
  <si>
    <t>WA1CGAFE6ED020474</t>
  </si>
  <si>
    <t>ZAGED020474L22</t>
  </si>
  <si>
    <t>315081022014-0102</t>
  </si>
  <si>
    <t>WBAFR9C55BDE82052</t>
  </si>
  <si>
    <t>BDE82052D6</t>
  </si>
  <si>
    <t>WBANB33585CN65012</t>
  </si>
  <si>
    <t>5CN65012B4Y</t>
  </si>
  <si>
    <t>WBANU535X8CT19914</t>
  </si>
  <si>
    <t>WBAVB77508NH78534</t>
  </si>
  <si>
    <t>8NH78534G5</t>
  </si>
  <si>
    <t>WVWEK93C46P145181</t>
  </si>
  <si>
    <t>6P145181I3</t>
  </si>
  <si>
    <t>WVWFV71K26W091699</t>
  </si>
  <si>
    <t>6W091699E3</t>
  </si>
  <si>
    <t>GTI</t>
  </si>
  <si>
    <t>Southwest Inspections (Sw Inspection)</t>
  </si>
  <si>
    <t>312723-12314</t>
  </si>
  <si>
    <t>312723012314-0102</t>
  </si>
  <si>
    <t>1A8HW582X8F159615</t>
  </si>
  <si>
    <t>8F159615I4</t>
  </si>
  <si>
    <t>Martinez Auto Shop</t>
  </si>
  <si>
    <t>EN2413</t>
  </si>
  <si>
    <t>Engine - Used</t>
  </si>
  <si>
    <t>ST1361</t>
  </si>
  <si>
    <t>Outer Tie Rod Left</t>
  </si>
  <si>
    <t>SU1770</t>
  </si>
  <si>
    <t>Strut Bearings</t>
  </si>
  <si>
    <t>SU1900</t>
  </si>
  <si>
    <t>Strut Rear Driver</t>
  </si>
  <si>
    <t>ELE1N</t>
  </si>
  <si>
    <t>ALTERNATOR</t>
  </si>
  <si>
    <t>TA1N</t>
  </si>
  <si>
    <t xml:space="preserve">TRANS OVERHAUL </t>
  </si>
  <si>
    <t>Jays Professional Auto</t>
  </si>
  <si>
    <t>EN1210</t>
  </si>
  <si>
    <t>Exhaust Manifold</t>
  </si>
  <si>
    <t>TA2N</t>
  </si>
  <si>
    <t>USED TRANSMISSION</t>
  </si>
  <si>
    <t>EN1160</t>
  </si>
  <si>
    <t>Engine - Short Block</t>
  </si>
  <si>
    <t>TR2610</t>
  </si>
  <si>
    <t>Transfer Case</t>
  </si>
  <si>
    <t>TR3613</t>
  </si>
  <si>
    <t>Transfer Case - Remanufactured</t>
  </si>
  <si>
    <t>1C6RD7KT4CS170714</t>
  </si>
  <si>
    <t>CS170714F9</t>
  </si>
  <si>
    <t>EN1151</t>
  </si>
  <si>
    <t>Engine - Long Block</t>
  </si>
  <si>
    <t>1C6RD7KT5CS200562</t>
  </si>
  <si>
    <t>CS200562K6</t>
  </si>
  <si>
    <t>Greg Rairdon Dodge Chrysler Jeep</t>
  </si>
  <si>
    <t>TR2450</t>
  </si>
  <si>
    <t>Shift Solenoid</t>
  </si>
  <si>
    <t>TR2700</t>
  </si>
  <si>
    <t>Valve Body</t>
  </si>
  <si>
    <t>DA1640</t>
  </si>
  <si>
    <t>Axle Shaft</t>
  </si>
  <si>
    <t>EC1080</t>
  </si>
  <si>
    <t>Heater Core</t>
  </si>
  <si>
    <t>TR2150</t>
  </si>
  <si>
    <t>Front Pump</t>
  </si>
  <si>
    <t>ELE55N</t>
  </si>
  <si>
    <t>STARTER MOTOR</t>
  </si>
  <si>
    <t>STE2N</t>
  </si>
  <si>
    <t>POWER STEERING RACK &amp; PINION</t>
  </si>
  <si>
    <t>DFS3N</t>
  </si>
  <si>
    <t>DIFF COVER GASKET</t>
  </si>
  <si>
    <t>OTH28N</t>
  </si>
  <si>
    <t>DIAGNOSES</t>
  </si>
  <si>
    <t>Marys Auto Repair</t>
  </si>
  <si>
    <t>Oak Harbor Motors</t>
  </si>
  <si>
    <t>DA1400</t>
  </si>
  <si>
    <t>Universal Joints(S)</t>
  </si>
  <si>
    <t>TR2590</t>
  </si>
  <si>
    <t>Torque Converter</t>
  </si>
  <si>
    <t>1FADP3K26GL369991</t>
  </si>
  <si>
    <t>ZAGGL369991C22</t>
  </si>
  <si>
    <t>Evergreen Autoworks</t>
  </si>
  <si>
    <t>TR3624</t>
  </si>
  <si>
    <t>Transmission - Remanufactured CVT</t>
  </si>
  <si>
    <t>1FAFP42X52F242165</t>
  </si>
  <si>
    <t>2F242165B5</t>
  </si>
  <si>
    <t>TYLER ATKINSON</t>
  </si>
  <si>
    <t>EN1130</t>
  </si>
  <si>
    <t>Diagnostic</t>
  </si>
  <si>
    <t>TR2620</t>
  </si>
  <si>
    <t>Transfer Case Assembly</t>
  </si>
  <si>
    <t>1FAHP3F22CL155747</t>
  </si>
  <si>
    <t>CL155747J6</t>
  </si>
  <si>
    <t>Tener's Auto Clinic</t>
  </si>
  <si>
    <t>1FM5K8D80GGB44224</t>
  </si>
  <si>
    <t>GGB44224A9</t>
  </si>
  <si>
    <t>ENG9N</t>
  </si>
  <si>
    <t>TIMING CHAIN AND/OR GEARS</t>
  </si>
  <si>
    <t>1FMEU74E27UA90159</t>
  </si>
  <si>
    <t>7UA90159A5Y</t>
  </si>
  <si>
    <t>Titus Will Ford</t>
  </si>
  <si>
    <t>ST1140</t>
  </si>
  <si>
    <t>Power Steering Pump</t>
  </si>
  <si>
    <t>1FMEU7DE2AUB07601</t>
  </si>
  <si>
    <t>AUB07601L4</t>
  </si>
  <si>
    <t>ALEJANDRO  GONZALEZ RODRIGUEZ</t>
  </si>
  <si>
    <t>EL1210</t>
  </si>
  <si>
    <t>ENG1N</t>
  </si>
  <si>
    <t>USED ENGINE</t>
  </si>
  <si>
    <t>EN1621</t>
  </si>
  <si>
    <t>Turbocharger</t>
  </si>
  <si>
    <t>TR2480</t>
  </si>
  <si>
    <t>Spacer Plate(S)</t>
  </si>
  <si>
    <t>DA1160</t>
  </si>
  <si>
    <t>Differential Axle Complete</t>
  </si>
  <si>
    <t>1FTNW21P03ED76653</t>
  </si>
  <si>
    <t>Diehl Ford</t>
  </si>
  <si>
    <t>ST1041</t>
  </si>
  <si>
    <t>Steering Gear Box</t>
  </si>
  <si>
    <t>ST1121</t>
  </si>
  <si>
    <t>Power Steering Fluid</t>
  </si>
  <si>
    <t>Ranaway Diesel</t>
  </si>
  <si>
    <t>SU1030</t>
  </si>
  <si>
    <t>Lower Ball Joint(S)</t>
  </si>
  <si>
    <t>SU1820</t>
  </si>
  <si>
    <t>Stabilizer Links</t>
  </si>
  <si>
    <t>SU1921</t>
  </si>
  <si>
    <t>Right Front Wheel Bearing</t>
  </si>
  <si>
    <t>1FTRW12W74KB48332</t>
  </si>
  <si>
    <t>4KB48332L4Y</t>
  </si>
  <si>
    <t>1FTRX12W58FB15633</t>
  </si>
  <si>
    <t>R102251371</t>
  </si>
  <si>
    <t>Prestige Auto</t>
  </si>
  <si>
    <t>EL2170</t>
  </si>
  <si>
    <t xml:space="preserve">Window Switch Passenger Front </t>
  </si>
  <si>
    <t>EL2200</t>
  </si>
  <si>
    <t>Window Regulator Front Passenger</t>
  </si>
  <si>
    <t>DA1560</t>
  </si>
  <si>
    <t>Differential Clutch</t>
  </si>
  <si>
    <t>EF2240</t>
  </si>
  <si>
    <t>Injector O Ring</t>
  </si>
  <si>
    <t>MSVOID8760</t>
  </si>
  <si>
    <t>Shipping</t>
  </si>
  <si>
    <t>SUS15N</t>
  </si>
  <si>
    <t>LINKS</t>
  </si>
  <si>
    <t>ROBERTA PULLMAN</t>
  </si>
  <si>
    <t>EF2235</t>
  </si>
  <si>
    <t>Injection Control Pressure Sensor</t>
  </si>
  <si>
    <t>EN2427</t>
  </si>
  <si>
    <t>Case Half Seal</t>
  </si>
  <si>
    <t>EF1220</t>
  </si>
  <si>
    <t>Fuel Injector #1</t>
  </si>
  <si>
    <t>1FTSW31P34EA65731</t>
  </si>
  <si>
    <t>4EA65731A4Y</t>
  </si>
  <si>
    <t>EM1091</t>
  </si>
  <si>
    <t>Manifold Pressure Sensor - MAP</t>
  </si>
  <si>
    <t>EM1405</t>
  </si>
  <si>
    <t>Exhaust Gas Temperature Sensor - EGT</t>
  </si>
  <si>
    <t>SU1943</t>
  </si>
  <si>
    <t>Rear Shock Absorbers</t>
  </si>
  <si>
    <t>AC1431</t>
  </si>
  <si>
    <t>Heater Control Valve</t>
  </si>
  <si>
    <t>SU1320</t>
  </si>
  <si>
    <t>Upper Ball Joint(S)</t>
  </si>
  <si>
    <t>FUE4N</t>
  </si>
  <si>
    <t>FUEL INJECTOR</t>
  </si>
  <si>
    <t>EF2232</t>
  </si>
  <si>
    <t>TR3628</t>
  </si>
  <si>
    <t>Transmission Sensor (Internal)</t>
  </si>
  <si>
    <t>EF2251</t>
  </si>
  <si>
    <t>Fuel Injector #4</t>
  </si>
  <si>
    <t>BR1111</t>
  </si>
  <si>
    <t>Right Front Brake Caliper</t>
  </si>
  <si>
    <t>EC1060</t>
  </si>
  <si>
    <t>Fan Clutch</t>
  </si>
  <si>
    <t>Fully Lit LLC</t>
  </si>
  <si>
    <t>Sound Ford</t>
  </si>
  <si>
    <t>TC1040</t>
  </si>
  <si>
    <t>Transfer Case Internal Part</t>
  </si>
  <si>
    <t>DA1731</t>
  </si>
  <si>
    <t>Front Differential Overhaul</t>
  </si>
  <si>
    <t>EL4178</t>
  </si>
  <si>
    <t>ALL Ignition Coils</t>
  </si>
  <si>
    <t>EN2010</t>
  </si>
  <si>
    <t>Turbocharger / Supercharger</t>
  </si>
  <si>
    <t>EL3100</t>
  </si>
  <si>
    <t>Ignition Coil #1</t>
  </si>
  <si>
    <t>FUE1N</t>
  </si>
  <si>
    <t>FUEL PUMP</t>
  </si>
  <si>
    <t>EL4167</t>
  </si>
  <si>
    <t>Ignition Coil #3</t>
  </si>
  <si>
    <t>EN1930</t>
  </si>
  <si>
    <t>Timing Cover</t>
  </si>
  <si>
    <t>DA1734</t>
  </si>
  <si>
    <t>Differential Rear Pinion Seal</t>
  </si>
  <si>
    <t>DA1620</t>
  </si>
  <si>
    <t>Carrier Assembly With Gears</t>
  </si>
  <si>
    <t>TA3N</t>
  </si>
  <si>
    <t>REMANUFACTURED TRANS</t>
  </si>
  <si>
    <t>DA1650</t>
  </si>
  <si>
    <t>Axle Seal</t>
  </si>
  <si>
    <t>1GCEK19J88Z299519</t>
  </si>
  <si>
    <t>8Z299519H8</t>
  </si>
  <si>
    <t>TC1020</t>
  </si>
  <si>
    <t>Transfer Case Housing</t>
  </si>
  <si>
    <t>DA1670</t>
  </si>
  <si>
    <t>Axle Bearing</t>
  </si>
  <si>
    <t>TR3614</t>
  </si>
  <si>
    <t>Transfer Case - Used</t>
  </si>
  <si>
    <t>CARLOS HERNANDEZ</t>
  </si>
  <si>
    <t>1GKEV23778J109870</t>
  </si>
  <si>
    <t>8J109870D4Y</t>
  </si>
  <si>
    <t>1GKEV33768J238589</t>
  </si>
  <si>
    <t>8J238589C6Y</t>
  </si>
  <si>
    <t>EL2380</t>
  </si>
  <si>
    <t>Trunk Lock Actuator</t>
  </si>
  <si>
    <t>EL3920</t>
  </si>
  <si>
    <t>Amplifier</t>
  </si>
  <si>
    <t>Village Transmission &amp; Auto Clinic</t>
  </si>
  <si>
    <t>DA1471</t>
  </si>
  <si>
    <t>Differential Inspection Cover Gasket</t>
  </si>
  <si>
    <t>1GKFK16378J134753</t>
  </si>
  <si>
    <t>8J134753I5</t>
  </si>
  <si>
    <t>DA1732</t>
  </si>
  <si>
    <t>Front Differential - Used</t>
  </si>
  <si>
    <t>EL2860</t>
  </si>
  <si>
    <t>Oil Level Sensor</t>
  </si>
  <si>
    <t>EM1150</t>
  </si>
  <si>
    <t>Throttle Position Sensor</t>
  </si>
  <si>
    <t>GE3818</t>
  </si>
  <si>
    <t>Cleaner / Spray</t>
  </si>
  <si>
    <t>ENG80N</t>
  </si>
  <si>
    <t>VARIABLE VALVE TIMING ACTUATOR</t>
  </si>
  <si>
    <t>TR3250</t>
  </si>
  <si>
    <t>Pressure Control Solenoid</t>
  </si>
  <si>
    <t>1GNEV33D39S102800</t>
  </si>
  <si>
    <t>9S102800L5</t>
  </si>
  <si>
    <t>JORGE  SANTANA</t>
  </si>
  <si>
    <t>1GNFK13097J393417</t>
  </si>
  <si>
    <t>7J393417G5</t>
  </si>
  <si>
    <t>EN2507</t>
  </si>
  <si>
    <t>Oil Pressure Relief Valve</t>
  </si>
  <si>
    <t>MSVOID0</t>
  </si>
  <si>
    <t>Pending Diagnosis</t>
  </si>
  <si>
    <t>DA1440</t>
  </si>
  <si>
    <t>Drive Shaft Rear</t>
  </si>
  <si>
    <t>TC1096</t>
  </si>
  <si>
    <t>Transfer Case Overhaul</t>
  </si>
  <si>
    <t>DA1511</t>
  </si>
  <si>
    <t>Differential Front Pinion Seal</t>
  </si>
  <si>
    <t>EN1710</t>
  </si>
  <si>
    <t>Valve Lifter(S)</t>
  </si>
  <si>
    <t>Titus will chevrolet</t>
  </si>
  <si>
    <t>EF2252</t>
  </si>
  <si>
    <t>Fuel Injector #5</t>
  </si>
  <si>
    <t>STE1N</t>
  </si>
  <si>
    <t>POWER STEERING PUMP</t>
  </si>
  <si>
    <t>1GTHK23GX2F115416</t>
  </si>
  <si>
    <t>2F115416H4Y</t>
  </si>
  <si>
    <t>EM1000</t>
  </si>
  <si>
    <t>Cam Sensor</t>
  </si>
  <si>
    <t>SU1923</t>
  </si>
  <si>
    <t>Left Rear Wheel Bearing</t>
  </si>
  <si>
    <t>EN2415</t>
  </si>
  <si>
    <t>Oil Filter Adapter Gasket</t>
  </si>
  <si>
    <t>Dana's Transmission Service</t>
  </si>
  <si>
    <t>TR2631</t>
  </si>
  <si>
    <t>Automatic Transmission Assembly</t>
  </si>
  <si>
    <t>1GYFK63837R123302</t>
  </si>
  <si>
    <t>ZAG7R123302B21</t>
  </si>
  <si>
    <t>1GYFK63837R308983</t>
  </si>
  <si>
    <t>1J4GA59109L721932</t>
  </si>
  <si>
    <t>9L721932E7</t>
  </si>
  <si>
    <t>I-5 Auto Group</t>
  </si>
  <si>
    <t>1J4GA59148L630015</t>
  </si>
  <si>
    <t>8L630015B9Y</t>
  </si>
  <si>
    <t>ELE74N</t>
  </si>
  <si>
    <t>IGNITION COIL</t>
  </si>
  <si>
    <t>Tranco Transmissions</t>
  </si>
  <si>
    <t>DA1020</t>
  </si>
  <si>
    <t>Differential Carrier Bearing(S)</t>
  </si>
  <si>
    <t>OTH27N</t>
  </si>
  <si>
    <t>FLUSHING</t>
  </si>
  <si>
    <t>OTH4N</t>
  </si>
  <si>
    <t>MISC FLUIDS</t>
  </si>
  <si>
    <t>TR3616</t>
  </si>
  <si>
    <t>Conductor Plate</t>
  </si>
  <si>
    <t>TA7N</t>
  </si>
  <si>
    <t>SOLENOIDS, SWITCHES, SENSORS</t>
  </si>
  <si>
    <t>DFS4N</t>
  </si>
  <si>
    <t>AXLE SEAL</t>
  </si>
  <si>
    <t>SUS26N</t>
  </si>
  <si>
    <t>SHOCKS</t>
  </si>
  <si>
    <t>1J8HR58227C571535</t>
  </si>
  <si>
    <t>Karmart Chrysler Dodge</t>
  </si>
  <si>
    <t>TR2980</t>
  </si>
  <si>
    <t>Solenoids - Transmission</t>
  </si>
  <si>
    <t>EL1720</t>
  </si>
  <si>
    <t>Rear Window Wiper Motor</t>
  </si>
  <si>
    <t>TR3623</t>
  </si>
  <si>
    <t>Transmission - Used CVT</t>
  </si>
  <si>
    <t>CAMPELL NISSAN</t>
  </si>
  <si>
    <t>1N4AL3APXFN886600</t>
  </si>
  <si>
    <t>FN886600K9</t>
  </si>
  <si>
    <t>1N4CL2AP2AC120075</t>
  </si>
  <si>
    <t>Campbell Nissan of Everett</t>
  </si>
  <si>
    <t>DA1580</t>
  </si>
  <si>
    <t>Differential Carrier</t>
  </si>
  <si>
    <t>MSVOID20</t>
  </si>
  <si>
    <t>Adjustment</t>
  </si>
  <si>
    <t>1N6AD0EV3GN711215</t>
  </si>
  <si>
    <t>ZAGGN711215D20</t>
  </si>
  <si>
    <t>Transmission Unlimited</t>
  </si>
  <si>
    <t>ENG20N</t>
  </si>
  <si>
    <t>TIMING BELT</t>
  </si>
  <si>
    <t>EL2550</t>
  </si>
  <si>
    <t>Starter Armature</t>
  </si>
  <si>
    <t xml:space="preserve">the everett auto clinic </t>
  </si>
  <si>
    <t>TR3625</t>
  </si>
  <si>
    <t>Input Speed Sensor (Internal)</t>
  </si>
  <si>
    <t>2B3KA53H36H373396</t>
  </si>
  <si>
    <t>6H373396A4</t>
  </si>
  <si>
    <t>ENG19N</t>
  </si>
  <si>
    <t>TIMING CHAIN TENSIONER</t>
  </si>
  <si>
    <t>2C3CDXGJ8EH238016</t>
  </si>
  <si>
    <t>ZAGEH238016B22</t>
  </si>
  <si>
    <t>CDJR OF SEATTLE</t>
  </si>
  <si>
    <t>2C4RC1CG6ER336651</t>
  </si>
  <si>
    <t>ZAGER336651J20</t>
  </si>
  <si>
    <t>Renton Chrysler Dodge Jeep Ram</t>
  </si>
  <si>
    <t>Arrows Automotive</t>
  </si>
  <si>
    <t>TR2330</t>
  </si>
  <si>
    <t>Transmission Oil Pump</t>
  </si>
  <si>
    <t>2D8FV47T56H266882</t>
  </si>
  <si>
    <t>6H266882D3</t>
  </si>
  <si>
    <t>2FMPK4G92KBB25907</t>
  </si>
  <si>
    <t>ZAGKBB25907E22</t>
  </si>
  <si>
    <t>EDGE</t>
  </si>
  <si>
    <t>ST1251</t>
  </si>
  <si>
    <t>Tie Rod End - Both Inner</t>
  </si>
  <si>
    <t>ST1542</t>
  </si>
  <si>
    <t>Inner Tie Rod Left</t>
  </si>
  <si>
    <t>2GTEK133571711879</t>
  </si>
  <si>
    <t>71711879K5</t>
  </si>
  <si>
    <t>J001572-45080</t>
  </si>
  <si>
    <t>EL3530</t>
  </si>
  <si>
    <t>Door Lock Actuator</t>
  </si>
  <si>
    <t>2HKYF187X6H526480</t>
  </si>
  <si>
    <t>6H526480E3</t>
  </si>
  <si>
    <t>Kyler Cable</t>
  </si>
  <si>
    <t>TA4N</t>
  </si>
  <si>
    <t>TORQUE CONVERTOR</t>
  </si>
  <si>
    <t>2HNYD28367H504134</t>
  </si>
  <si>
    <t>2T2HK31U89C119204</t>
  </si>
  <si>
    <t>9C119204K4</t>
  </si>
  <si>
    <t>RX 350</t>
  </si>
  <si>
    <t>Lexus of Seattle</t>
  </si>
  <si>
    <t>ST1180</t>
  </si>
  <si>
    <t>Rack And Pinion Gear(S)</t>
  </si>
  <si>
    <t>ENG23N</t>
  </si>
  <si>
    <t>TURBO/SUPERCHARGER</t>
  </si>
  <si>
    <t>3D7KS19D97G703350</t>
  </si>
  <si>
    <t>7G703350H4Y</t>
  </si>
  <si>
    <t>DIY Auto Arsenal</t>
  </si>
  <si>
    <t>Thermostat</t>
  </si>
  <si>
    <t>EL1400</t>
  </si>
  <si>
    <t>Headlamp Switch</t>
  </si>
  <si>
    <t>EC1161</t>
  </si>
  <si>
    <t>Serpentine Belt Tensioner</t>
  </si>
  <si>
    <t>3FAHP0CG4CR138139</t>
  </si>
  <si>
    <t>CR138139A7</t>
  </si>
  <si>
    <t>M &amp; N Absolute Auto Repair</t>
  </si>
  <si>
    <t>TR2180</t>
  </si>
  <si>
    <t>Gasket(S)/Seal - Transfer Case</t>
  </si>
  <si>
    <t>ENGS5N</t>
  </si>
  <si>
    <t>TIMING COVER GASKET</t>
  </si>
  <si>
    <t>3GCUKREC6GG255521</t>
  </si>
  <si>
    <t>ZAGGG255521F22</t>
  </si>
  <si>
    <t>Good Chevrolet</t>
  </si>
  <si>
    <t>AC1300</t>
  </si>
  <si>
    <t>3GCUKTEC6FG164535</t>
  </si>
  <si>
    <t>ZAGFG164535E22</t>
  </si>
  <si>
    <t>Alan Webb Chevrolet-Vancouver Mazda</t>
  </si>
  <si>
    <t>ST1530</t>
  </si>
  <si>
    <t>Intermediate Shaft</t>
  </si>
  <si>
    <t>EL1611</t>
  </si>
  <si>
    <t>Left Power Mirror Motor</t>
  </si>
  <si>
    <t>EN1311</t>
  </si>
  <si>
    <t>Manifold Plate</t>
  </si>
  <si>
    <t>3GNFK16Z24G321921</t>
  </si>
  <si>
    <t>4G321921F4</t>
  </si>
  <si>
    <t>RENE CORDOVA SANCHEZ</t>
  </si>
  <si>
    <t>DA1102</t>
  </si>
  <si>
    <t>Constant Velocity Halfshaft Complete CV - Driver Side</t>
  </si>
  <si>
    <t>Seapac Auto</t>
  </si>
  <si>
    <t>Trans Service Inc</t>
  </si>
  <si>
    <t>ENGS17N</t>
  </si>
  <si>
    <t>O RINGS</t>
  </si>
  <si>
    <t>ENG6N</t>
  </si>
  <si>
    <t>CYLINDER HEAD</t>
  </si>
  <si>
    <t>ENGS4N</t>
  </si>
  <si>
    <t>CYLINDER HEAD GASKET(S)</t>
  </si>
  <si>
    <t>EL1271</t>
  </si>
  <si>
    <t>Engine Camshaft Position Sensor</t>
  </si>
  <si>
    <t>TR2635</t>
  </si>
  <si>
    <t>EN2424</t>
  </si>
  <si>
    <t>Oil Pump Seal</t>
  </si>
  <si>
    <t>ENG50N</t>
  </si>
  <si>
    <t>NON-COVERED</t>
  </si>
  <si>
    <t>BR1020</t>
  </si>
  <si>
    <t>Anti Lock Brake Gasket(S)</t>
  </si>
  <si>
    <t>EN1680</t>
  </si>
  <si>
    <t>Valve Guide Seal</t>
  </si>
  <si>
    <t>5GTDN136468319185</t>
  </si>
  <si>
    <t>68319185D5</t>
  </si>
  <si>
    <t>Jeffs Auto Repair</t>
  </si>
  <si>
    <t>Lohmanns Automotive Repair</t>
  </si>
  <si>
    <t>5GZEV13727J130970</t>
  </si>
  <si>
    <t>7J130970J3Y</t>
  </si>
  <si>
    <t>na</t>
  </si>
  <si>
    <t>5J6RE4H77AL014280</t>
  </si>
  <si>
    <t>ZAGAL014280J20</t>
  </si>
  <si>
    <t>Honda of Kirkland</t>
  </si>
  <si>
    <t>EL4067</t>
  </si>
  <si>
    <t>Seat Heater Switch</t>
  </si>
  <si>
    <t>EM1432</t>
  </si>
  <si>
    <t>Oxygen Sensor B2S1</t>
  </si>
  <si>
    <t>5LMFU28557LJ03782</t>
  </si>
  <si>
    <t>Bickford ford</t>
  </si>
  <si>
    <t>5LMFU28R62LJ08307</t>
  </si>
  <si>
    <t>2LJ08307L3Y</t>
  </si>
  <si>
    <t>5N1AA08A16N704715</t>
  </si>
  <si>
    <t>6N704715A4Y</t>
  </si>
  <si>
    <t>COO4N</t>
  </si>
  <si>
    <t>RADIATOR</t>
  </si>
  <si>
    <t>5N1AR18W95C729317</t>
  </si>
  <si>
    <t>5C729317E4</t>
  </si>
  <si>
    <t>Weaver Auto Parts</t>
  </si>
  <si>
    <t>5N1AR2MN3EC660109</t>
  </si>
  <si>
    <t>ZAGEC660109G20</t>
  </si>
  <si>
    <t>labor</t>
  </si>
  <si>
    <t>Car Pros Kia</t>
  </si>
  <si>
    <t>7FARW2H86JE039100</t>
  </si>
  <si>
    <t>ZAGJE039100C22</t>
  </si>
  <si>
    <t>EN2482</t>
  </si>
  <si>
    <t>Variable Valve Timing Solenoid (Internal)</t>
  </si>
  <si>
    <t>JH4CL96846C005746</t>
  </si>
  <si>
    <t>6C005746A5</t>
  </si>
  <si>
    <t>TSX</t>
  </si>
  <si>
    <t>Automotive Diagnostic Center</t>
  </si>
  <si>
    <t>JM1BK12G161404124</t>
  </si>
  <si>
    <t>61404124I4Y</t>
  </si>
  <si>
    <t>EL1592</t>
  </si>
  <si>
    <t>Left Rear Door Lock Actuator</t>
  </si>
  <si>
    <t>SU1910</t>
  </si>
  <si>
    <t>Strut Front Passenger</t>
  </si>
  <si>
    <t>SU1631</t>
  </si>
  <si>
    <t>Left Rear Wheel Hub</t>
  </si>
  <si>
    <t>EN2270</t>
  </si>
  <si>
    <t>Engine Mount Torque</t>
  </si>
  <si>
    <t>106332-31383</t>
  </si>
  <si>
    <t>JN8AZ18W19W112104</t>
  </si>
  <si>
    <t>9W112104D5</t>
  </si>
  <si>
    <t>KarMart Nissan</t>
  </si>
  <si>
    <t>JNKAY01E67M300571</t>
  </si>
  <si>
    <t>7M300571A4</t>
  </si>
  <si>
    <t>M35</t>
  </si>
  <si>
    <t>JTEBU11F470045003</t>
  </si>
  <si>
    <t>70045003J3</t>
  </si>
  <si>
    <t>EVELYN RODRIGUEZ</t>
  </si>
  <si>
    <t>United Auto Repair</t>
  </si>
  <si>
    <t>SU1953</t>
  </si>
  <si>
    <t>Both Front Struts</t>
  </si>
  <si>
    <t>SU1954</t>
  </si>
  <si>
    <t>Both Rear Struts</t>
  </si>
  <si>
    <t>FUE12N</t>
  </si>
  <si>
    <t>MASS AIR FLOW SENSOR</t>
  </si>
  <si>
    <t>FUE9N</t>
  </si>
  <si>
    <t>OXYGEN SENSOR</t>
  </si>
  <si>
    <t>JTMBK31V865000287</t>
  </si>
  <si>
    <t>65000287B5</t>
  </si>
  <si>
    <t>Foothills Auto Center</t>
  </si>
  <si>
    <t>ST1200</t>
  </si>
  <si>
    <t>Steering Shaft</t>
  </si>
  <si>
    <t>KNDJC733945310425</t>
  </si>
  <si>
    <t>45310425B5Y</t>
  </si>
  <si>
    <t>EN2412</t>
  </si>
  <si>
    <t>Engine Overhaul</t>
  </si>
  <si>
    <t>WA1C2AFP7GA052841</t>
  </si>
  <si>
    <t>ZAGGA052841F23</t>
  </si>
  <si>
    <t>Q5</t>
  </si>
  <si>
    <t>EL4272</t>
  </si>
  <si>
    <t>Electronic Parking Brake Release Switch</t>
  </si>
  <si>
    <t>WAUAF78E37A090600</t>
  </si>
  <si>
    <t>7A090600C4</t>
  </si>
  <si>
    <t>Advanced European Service</t>
  </si>
  <si>
    <t>WAUDF78E08A142053</t>
  </si>
  <si>
    <t>8A142053J5</t>
  </si>
  <si>
    <t>Roger Jobs Motors</t>
  </si>
  <si>
    <t>Fields BMW</t>
  </si>
  <si>
    <t>WBAFU7C57BC872964</t>
  </si>
  <si>
    <t>BC872964H7</t>
  </si>
  <si>
    <t>CATHERINE SIGUENZA</t>
  </si>
  <si>
    <t>WBANA53574B852876</t>
  </si>
  <si>
    <t>4B852876A4Y</t>
  </si>
  <si>
    <t>Import Autosport</t>
  </si>
  <si>
    <t>EN2436</t>
  </si>
  <si>
    <t>Rear Engine Cover Gasket</t>
  </si>
  <si>
    <t>EN2437</t>
  </si>
  <si>
    <t>Crossover Tube</t>
  </si>
  <si>
    <t>TR3619</t>
  </si>
  <si>
    <t>Torque Converter Seal</t>
  </si>
  <si>
    <t>TR2280</t>
  </si>
  <si>
    <t>Transmission Pan Gasket</t>
  </si>
  <si>
    <t>EL4130</t>
  </si>
  <si>
    <t>Eccentric Shaft Sensor</t>
  </si>
  <si>
    <t>ENGS13N</t>
  </si>
  <si>
    <t>OIL FILTER ADAPTER SEALS</t>
  </si>
  <si>
    <t>ENGS3N</t>
  </si>
  <si>
    <t>VALVE COVER GASKET(S)</t>
  </si>
  <si>
    <t>WBAPK53579A643561</t>
  </si>
  <si>
    <t>9A643561E4Y</t>
  </si>
  <si>
    <t>EN1881</t>
  </si>
  <si>
    <t>Intake Valve</t>
  </si>
  <si>
    <t>TR3612</t>
  </si>
  <si>
    <t>Transmission Sealing Sleeve</t>
  </si>
  <si>
    <t>MS1040</t>
  </si>
  <si>
    <t>Sublet</t>
  </si>
  <si>
    <t>WBSBR93476PK12601</t>
  </si>
  <si>
    <t>EN2030</t>
  </si>
  <si>
    <t>Solenoids - Engine</t>
  </si>
  <si>
    <t>WDBUF56XX7B143021</t>
  </si>
  <si>
    <t>7B143021E4Y</t>
  </si>
  <si>
    <t>WDDNG86X17A102177</t>
  </si>
  <si>
    <t>EN2418</t>
  </si>
  <si>
    <t>Variable Valve Timing Solenoid (External)</t>
  </si>
  <si>
    <t>WMWZG3C59BTY35749</t>
  </si>
  <si>
    <t>WVGBV75N09W525413</t>
  </si>
  <si>
    <t>9W525413F5</t>
  </si>
  <si>
    <t>Autovice Imports</t>
  </si>
  <si>
    <t>EN2090</t>
  </si>
  <si>
    <t>Rear Main Carrier</t>
  </si>
  <si>
    <t>MSVOID1050</t>
  </si>
  <si>
    <t>Credit</t>
  </si>
  <si>
    <t>Eastside Auto Collision</t>
  </si>
  <si>
    <t>Pignataro VW</t>
  </si>
  <si>
    <t>ENGS24N</t>
  </si>
  <si>
    <t>EXHAUST MANIFOLD  GASKET</t>
  </si>
  <si>
    <t>Teal Automotive</t>
  </si>
  <si>
    <t>Teal Parts LLC</t>
  </si>
  <si>
    <t>TC1093</t>
  </si>
  <si>
    <t>Transfer Case Fluid</t>
  </si>
  <si>
    <t>C &amp; K AUTO PARTS LLC Part Supplier</t>
  </si>
  <si>
    <t>1D4HB48N34F146788</t>
  </si>
  <si>
    <t>4F146788A3Y</t>
  </si>
  <si>
    <t>1 N 1 Auto Service</t>
  </si>
  <si>
    <t>TR2160</t>
  </si>
  <si>
    <t>Gasket / Seal Kit - Transmission</t>
  </si>
  <si>
    <t>TR2170</t>
  </si>
  <si>
    <t>Gasket(S) - Transmission</t>
  </si>
  <si>
    <t>TR2371</t>
  </si>
  <si>
    <t>Sealant / Sealers - Transmission</t>
  </si>
  <si>
    <t>TR2850</t>
  </si>
  <si>
    <t>Transmission Input Shaft Seal</t>
  </si>
  <si>
    <t>EN2211</t>
  </si>
  <si>
    <t>Upper Intake Manifold Gasket</t>
  </si>
  <si>
    <t>EN2433</t>
  </si>
  <si>
    <t>Spark Plug Tube Seal(S)</t>
  </si>
  <si>
    <t>EM1424</t>
  </si>
  <si>
    <t>Exhaust Seal / Gasket</t>
  </si>
  <si>
    <t>TC1097</t>
  </si>
  <si>
    <t>Transfer Case Input Seal</t>
  </si>
  <si>
    <t>DA1010</t>
  </si>
  <si>
    <t>Bearing(S) - Drive Axle</t>
  </si>
  <si>
    <t>SP1010</t>
  </si>
  <si>
    <t>Mounting Brackets</t>
  </si>
  <si>
    <t>1FMZU73E02UB40598</t>
  </si>
  <si>
    <t>2UB40598E3Y</t>
  </si>
  <si>
    <t>123986-8435</t>
  </si>
  <si>
    <t>Weaver Road Tested Parts Inc</t>
  </si>
  <si>
    <t>DA1221</t>
  </si>
  <si>
    <t>Differential Fluid - Additive</t>
  </si>
  <si>
    <t>DA1752</t>
  </si>
  <si>
    <t>Differential Fluid</t>
  </si>
  <si>
    <t>ST1190</t>
  </si>
  <si>
    <t>Seal(S) - Steering</t>
  </si>
  <si>
    <t>SU1190</t>
  </si>
  <si>
    <t>Stabilizer Bushing(S)</t>
  </si>
  <si>
    <t>ST1130</t>
  </si>
  <si>
    <t>Pitman Arm(S)</t>
  </si>
  <si>
    <t>SUS13N</t>
  </si>
  <si>
    <t>BUSHING</t>
  </si>
  <si>
    <t>EN2438</t>
  </si>
  <si>
    <t>Engine Pipe</t>
  </si>
  <si>
    <t>TR3621</t>
  </si>
  <si>
    <t>Internal Pipe</t>
  </si>
  <si>
    <t>Meridian Auto Parts</t>
  </si>
  <si>
    <t>DA1331</t>
  </si>
  <si>
    <t>Sealer / Silicone</t>
  </si>
  <si>
    <t>TR3300</t>
  </si>
  <si>
    <t>Output Shaft Seal</t>
  </si>
  <si>
    <t>EL4168</t>
  </si>
  <si>
    <t>Ignition Coil #4</t>
  </si>
  <si>
    <t>EL1520</t>
  </si>
  <si>
    <t>Oil Pressure Sending Unit</t>
  </si>
  <si>
    <t>EM1408</t>
  </si>
  <si>
    <t>Positive Crankcase Ventilation Valve - PCV Valve</t>
  </si>
  <si>
    <t>EM1429</t>
  </si>
  <si>
    <t>Water Outlet Pipe</t>
  </si>
  <si>
    <t>DA1591</t>
  </si>
  <si>
    <t>Front Differential - Remanufactured</t>
  </si>
  <si>
    <t>C&amp;K Auto Parts</t>
  </si>
  <si>
    <t>TC1000</t>
  </si>
  <si>
    <t>Adapter Gasket</t>
  </si>
  <si>
    <t>EN1270</t>
  </si>
  <si>
    <t>Head Bolt(S)</t>
  </si>
  <si>
    <t>EN2484</t>
  </si>
  <si>
    <t>Valve Lifter Oil Manifold</t>
  </si>
  <si>
    <t>DA1320</t>
  </si>
  <si>
    <t>Seal(S) - Drive Axle</t>
  </si>
  <si>
    <t>EL1628</t>
  </si>
  <si>
    <t>Power Seat Motor Passenger</t>
  </si>
  <si>
    <t>EL1631</t>
  </si>
  <si>
    <t>Power Seat Motor Rear Driver</t>
  </si>
  <si>
    <t>EN2350</t>
  </si>
  <si>
    <t>Cylinder Head Gasket Left</t>
  </si>
  <si>
    <t>EN2524</t>
  </si>
  <si>
    <t>Lifter Guide</t>
  </si>
  <si>
    <t>Prime Parts Specialists</t>
  </si>
  <si>
    <t>EL1260</t>
  </si>
  <si>
    <t>Electronic Instrument Cluster</t>
  </si>
  <si>
    <t>EN2434</t>
  </si>
  <si>
    <t>Oil Cooler O Ring</t>
  </si>
  <si>
    <t>1HGCM66556A052901</t>
  </si>
  <si>
    <t>6A052901C6Y</t>
  </si>
  <si>
    <t>SU1967</t>
  </si>
  <si>
    <t>Both Front Hub Bearings</t>
  </si>
  <si>
    <t>EN2444</t>
  </si>
  <si>
    <t>Spark Plug</t>
  </si>
  <si>
    <t>TRAS2N</t>
  </si>
  <si>
    <t>IMPUT SEAL</t>
  </si>
  <si>
    <t>TRAS4N</t>
  </si>
  <si>
    <t>TRANSMISSION PAN GASKET</t>
  </si>
  <si>
    <t>SINV-0075277</t>
  </si>
  <si>
    <t>G&amp;R Auto Wreckers</t>
  </si>
  <si>
    <t>TR2650</t>
  </si>
  <si>
    <t>Transmission Cooler Lines</t>
  </si>
  <si>
    <t>2CTFLTEC0B6375486</t>
  </si>
  <si>
    <t>B6375486B5</t>
  </si>
  <si>
    <t>Sangster Motors</t>
  </si>
  <si>
    <t>TR2050</t>
  </si>
  <si>
    <t>Chain(S)</t>
  </si>
  <si>
    <t>ENGS50N</t>
  </si>
  <si>
    <t>SU1600</t>
  </si>
  <si>
    <t>Left Front Wheel Hub</t>
  </si>
  <si>
    <t>EN1000</t>
  </si>
  <si>
    <t>Bearing(S) - Engine</t>
  </si>
  <si>
    <t>AC1281</t>
  </si>
  <si>
    <t>PAG - Oil</t>
  </si>
  <si>
    <t>ENGS2N</t>
  </si>
  <si>
    <t>INTAKE MANIFOLD GASKET(S)</t>
  </si>
  <si>
    <t>ENGS6N</t>
  </si>
  <si>
    <t>FRONT CRANK SEAL</t>
  </si>
  <si>
    <t>EN1121</t>
  </si>
  <si>
    <t>Cylinder Head Gasket Right</t>
  </si>
  <si>
    <t>G &amp; R American Auto Parts</t>
  </si>
  <si>
    <t>DA1736</t>
  </si>
  <si>
    <t>Sealant / Sealers - Differential</t>
  </si>
  <si>
    <t>TR3000</t>
  </si>
  <si>
    <t>Side Cover Gasket</t>
  </si>
  <si>
    <t>The Parts Department</t>
  </si>
  <si>
    <t>DA1733</t>
  </si>
  <si>
    <t>Propeller Shaft</t>
  </si>
  <si>
    <t>COO1N</t>
  </si>
  <si>
    <t>WATER PUMP</t>
  </si>
  <si>
    <t>ENG29N</t>
  </si>
  <si>
    <t>FASTNERS</t>
  </si>
  <si>
    <t>ST1480</t>
  </si>
  <si>
    <t>Power Steering pump Seal</t>
  </si>
  <si>
    <t>EN2310</t>
  </si>
  <si>
    <t>Drain Plug Gasket</t>
  </si>
  <si>
    <t>EN2419</t>
  </si>
  <si>
    <t>Alternator Bracket Gasket</t>
  </si>
  <si>
    <t>TRA50N</t>
  </si>
  <si>
    <t>Auto Nation Chevrolet Mesa</t>
  </si>
  <si>
    <t>SU1412</t>
  </si>
  <si>
    <t>Right Rear Leaf / Coil Spring</t>
  </si>
  <si>
    <t>EM1417</t>
  </si>
  <si>
    <t>Throttle Body Gasket</t>
  </si>
  <si>
    <t>SU1920</t>
  </si>
  <si>
    <t>Strut Front Driver</t>
  </si>
  <si>
    <t>Autonation</t>
  </si>
  <si>
    <t>FUE22N</t>
  </si>
  <si>
    <t>FUEL PUMP GASKET</t>
  </si>
  <si>
    <t>TR2720</t>
  </si>
  <si>
    <t>Washer(S)</t>
  </si>
  <si>
    <t>0550843-1026507</t>
  </si>
  <si>
    <t>MSVOID160</t>
  </si>
  <si>
    <t>Handling Fee / Mark Up</t>
  </si>
  <si>
    <t>EN1740</t>
  </si>
  <si>
    <t>Valve Spring(S)</t>
  </si>
  <si>
    <t>EN2150</t>
  </si>
  <si>
    <t>Oil Pump Drive Shaft</t>
  </si>
  <si>
    <t>EN2485</t>
  </si>
  <si>
    <t>Camshaft Adjuster Housing</t>
  </si>
  <si>
    <t>EN2390</t>
  </si>
  <si>
    <t>Cam Towers</t>
  </si>
  <si>
    <t>1FADP3F27DL145599</t>
  </si>
  <si>
    <t>DL145599A6</t>
  </si>
  <si>
    <t>TRACY BOCKER</t>
  </si>
  <si>
    <t>VS1011</t>
  </si>
  <si>
    <t>RE1001</t>
  </si>
  <si>
    <t>Rental 1 Day</t>
  </si>
  <si>
    <t>CHRISTOPHER JOHNSON</t>
  </si>
  <si>
    <t>RE1004</t>
  </si>
  <si>
    <t>Rental 4 Days</t>
  </si>
  <si>
    <t>1J4RR4GG0BC717534</t>
  </si>
  <si>
    <t>BC717534H5</t>
  </si>
  <si>
    <t>Carol Penrose</t>
  </si>
  <si>
    <t>rental</t>
  </si>
  <si>
    <t>OTH3N</t>
  </si>
  <si>
    <t>DEMICOL FLIGHT</t>
  </si>
  <si>
    <t>AMY KING</t>
  </si>
  <si>
    <t>LUZVIMINDA GARCIA</t>
  </si>
  <si>
    <t>ABDOULAYE SARR</t>
  </si>
  <si>
    <t>YOSHITAKA SAWADA</t>
  </si>
  <si>
    <t>EPUNA MAARRAIMA M MAGEO</t>
  </si>
  <si>
    <t>MICHAEL RIGWAY</t>
  </si>
  <si>
    <t>JESSICA ELDERD</t>
  </si>
  <si>
    <t>OTH1N</t>
  </si>
  <si>
    <t>OTH6N</t>
  </si>
  <si>
    <t>SUBLET</t>
  </si>
  <si>
    <t>C2094BA67684</t>
  </si>
  <si>
    <t>1HGCP26319A109808</t>
  </si>
  <si>
    <t>9A109808J5</t>
  </si>
  <si>
    <t>JUAN  CAZARES</t>
  </si>
  <si>
    <t>JESUS A RODRIGUEZ ALVAREZ</t>
  </si>
  <si>
    <t>Tow</t>
  </si>
  <si>
    <t>1N6AD07U76C439458</t>
  </si>
  <si>
    <t>6C439458H5</t>
  </si>
  <si>
    <t>ALEXANDRA TAYLOR</t>
  </si>
  <si>
    <t>AUL2348194</t>
  </si>
  <si>
    <t>QUINTINA BOWEN</t>
  </si>
  <si>
    <t>64261279G2Y-1</t>
  </si>
  <si>
    <t>5CN67058B3Y-1</t>
  </si>
  <si>
    <t>1E229285D3Y-2</t>
  </si>
  <si>
    <t>58100279D3Y-2</t>
  </si>
  <si>
    <t>58224613H3Y-2</t>
  </si>
  <si>
    <t>8W152525C3Y-2</t>
  </si>
  <si>
    <t>5L622649D3Y-1</t>
  </si>
  <si>
    <t>1C006956E3Y-1</t>
  </si>
  <si>
    <t>4N356172D4-2</t>
  </si>
  <si>
    <t>4EB40207L3Y-1</t>
  </si>
  <si>
    <t>8C126209F4-1</t>
  </si>
  <si>
    <t>31355610C4Y-1</t>
  </si>
  <si>
    <t>3A183164A4-1</t>
  </si>
  <si>
    <t>4EB75398B4Y-1</t>
  </si>
  <si>
    <t>5EC90561E4Y-1</t>
  </si>
  <si>
    <t>51263638B4Y-1</t>
  </si>
  <si>
    <t>4EA35417J4-1</t>
  </si>
  <si>
    <t>6LA56970E5Y-2</t>
  </si>
  <si>
    <t>9KA38834I5Y-2</t>
  </si>
  <si>
    <t>6C328209E5Y-1</t>
  </si>
  <si>
    <t>102109020-1</t>
  </si>
  <si>
    <t>7CM43963G5Y-1</t>
  </si>
  <si>
    <t>7LY63171D5-1</t>
  </si>
  <si>
    <t>8EB84135A6-2</t>
  </si>
  <si>
    <t>8EC08956L5Y-1</t>
  </si>
  <si>
    <t>102108921-2</t>
  </si>
  <si>
    <t>6Z753095C5-1</t>
  </si>
  <si>
    <t>3M135949K5Y-1</t>
  </si>
  <si>
    <t>102251422-3</t>
  </si>
  <si>
    <t>5N080019E5Y-1</t>
  </si>
  <si>
    <t>CD637973A5-1</t>
  </si>
  <si>
    <t>102251417-1</t>
  </si>
  <si>
    <t>102109037-6</t>
  </si>
  <si>
    <t>102252456-1</t>
  </si>
  <si>
    <t>102252462-2</t>
  </si>
  <si>
    <t>5W624516D6Y-3</t>
  </si>
  <si>
    <t>AW133369C6Y-1</t>
  </si>
  <si>
    <t>91126627I6-2</t>
  </si>
  <si>
    <t>102108958-2</t>
  </si>
  <si>
    <t>102108878-1</t>
  </si>
  <si>
    <t>102252460-2</t>
  </si>
  <si>
    <t>102108910-2</t>
  </si>
  <si>
    <t>102251366-2</t>
  </si>
  <si>
    <t>8J165673D7-1</t>
  </si>
  <si>
    <t>DUD40978G6-1</t>
  </si>
  <si>
    <t>7EA31381D7-2</t>
  </si>
  <si>
    <t>AH279212J9-2</t>
  </si>
  <si>
    <t>BW589098I9-1</t>
  </si>
  <si>
    <t>CFB04865I9-1</t>
  </si>
  <si>
    <t>8G255136J9-1</t>
  </si>
  <si>
    <t>EC756854G9-1</t>
  </si>
  <si>
    <t>EC278187I9-2</t>
  </si>
  <si>
    <t>9R278164C9-1</t>
  </si>
  <si>
    <t>BL407489F9-2</t>
  </si>
  <si>
    <t>GL102779D9-1</t>
  </si>
  <si>
    <t>8J147332L7-1</t>
  </si>
  <si>
    <t>102252454-1</t>
  </si>
  <si>
    <t>AH279212J9-1</t>
  </si>
  <si>
    <t>91126627I6-3</t>
  </si>
  <si>
    <t>4G247466L7-1</t>
  </si>
  <si>
    <t>6M671694B8-6</t>
  </si>
  <si>
    <t>7LY63171D5-4</t>
  </si>
  <si>
    <t>DW631596B6-1</t>
  </si>
  <si>
    <t>DJ810953J7-1</t>
  </si>
  <si>
    <t>BNM74276I9-1</t>
  </si>
  <si>
    <t>7KY60291B6Y-2</t>
  </si>
  <si>
    <t>8K044634E8-2</t>
  </si>
  <si>
    <t>9E067856L6Y-1</t>
  </si>
  <si>
    <t>480503706-1</t>
  </si>
  <si>
    <t>ZAGEKE67186G20-1</t>
  </si>
  <si>
    <t>8G232822G9-1</t>
  </si>
  <si>
    <t>ZAGG2032394C21-1</t>
  </si>
  <si>
    <t>ZAG8EA45598G21-1</t>
  </si>
  <si>
    <t>ZAGFS726050I21-1</t>
  </si>
  <si>
    <t>ZAGJUC19943G21-2</t>
  </si>
  <si>
    <t>ZAGF7172600F21-1</t>
  </si>
  <si>
    <t>ZAGA8139985F21-1</t>
  </si>
  <si>
    <t>ZAGEG198111B21-1</t>
  </si>
  <si>
    <t>ZAGDG523529A21-2</t>
  </si>
  <si>
    <t>ZAGDL563894F21-1</t>
  </si>
  <si>
    <t>ZAGES251945I22-1</t>
  </si>
  <si>
    <t>ZAGDE549921B22-1</t>
  </si>
  <si>
    <t>480503705-1</t>
  </si>
  <si>
    <t>ZAGBF130761K22-1</t>
  </si>
  <si>
    <t>81252942</t>
  </si>
  <si>
    <t>102107345</t>
  </si>
  <si>
    <t>72137446E3</t>
  </si>
  <si>
    <t>66127514E3</t>
  </si>
  <si>
    <t>102109022</t>
  </si>
  <si>
    <t>102109017</t>
  </si>
  <si>
    <t>81255198</t>
  </si>
  <si>
    <t>102109037</t>
  </si>
  <si>
    <t>102108913</t>
  </si>
  <si>
    <t>102108956</t>
  </si>
  <si>
    <t>102108973</t>
  </si>
  <si>
    <t>102108997</t>
  </si>
  <si>
    <t>102108984</t>
  </si>
  <si>
    <t>102108899</t>
  </si>
  <si>
    <t>102108955</t>
  </si>
  <si>
    <t>102108950</t>
  </si>
  <si>
    <t>102108985</t>
  </si>
  <si>
    <t>102108919</t>
  </si>
  <si>
    <t>81255191</t>
  </si>
  <si>
    <t>102109032</t>
  </si>
  <si>
    <t>102108896</t>
  </si>
  <si>
    <t>102108957</t>
  </si>
  <si>
    <t>102108961</t>
  </si>
  <si>
    <t>102108978</t>
  </si>
  <si>
    <t>102251365</t>
  </si>
  <si>
    <t>102108929</t>
  </si>
  <si>
    <t>102109002</t>
  </si>
  <si>
    <t>102251422</t>
  </si>
  <si>
    <t>102108893</t>
  </si>
  <si>
    <t>102109020</t>
  </si>
  <si>
    <t>102108958</t>
  </si>
  <si>
    <t>102251424</t>
  </si>
  <si>
    <t>102251366</t>
  </si>
  <si>
    <t>102108974</t>
  </si>
  <si>
    <t>102108943</t>
  </si>
  <si>
    <t>102108921</t>
  </si>
  <si>
    <t>102109007</t>
  </si>
  <si>
    <t>102108881</t>
  </si>
  <si>
    <t>102108842</t>
  </si>
  <si>
    <t>102251378</t>
  </si>
  <si>
    <t>102251405</t>
  </si>
  <si>
    <t>102108965</t>
  </si>
  <si>
    <t>102108910</t>
  </si>
  <si>
    <t>102109003</t>
  </si>
  <si>
    <t>102251414</t>
  </si>
  <si>
    <t>102108864</t>
  </si>
  <si>
    <t>102108917</t>
  </si>
  <si>
    <t>102252442</t>
  </si>
  <si>
    <t>102251417</t>
  </si>
  <si>
    <t>102108884</t>
  </si>
  <si>
    <t>102108927</t>
  </si>
  <si>
    <t>102252456</t>
  </si>
  <si>
    <t>102252460</t>
  </si>
  <si>
    <t>102251369</t>
  </si>
  <si>
    <t>102252461</t>
  </si>
  <si>
    <t>102252472</t>
  </si>
  <si>
    <t>102108878</t>
  </si>
  <si>
    <t>102252462</t>
  </si>
  <si>
    <t>102252473</t>
  </si>
  <si>
    <t>102108977</t>
  </si>
  <si>
    <t>102251394</t>
  </si>
  <si>
    <t>102251387</t>
  </si>
  <si>
    <t>102252424</t>
  </si>
  <si>
    <t>CAMARO</t>
  </si>
  <si>
    <t>102252435</t>
  </si>
  <si>
    <t>480503688</t>
  </si>
  <si>
    <t>102252451</t>
  </si>
  <si>
    <t>102252454</t>
  </si>
  <si>
    <t>66127514E3-2</t>
  </si>
  <si>
    <t>66127514E3-3</t>
  </si>
  <si>
    <t>1FMCU9GD6HUC68307</t>
  </si>
  <si>
    <t>ZAGHUC68307K22</t>
  </si>
  <si>
    <t>1C4BJWEG6JL879101</t>
  </si>
  <si>
    <t>ZAGJL879101G21</t>
  </si>
  <si>
    <t>DA1630</t>
  </si>
  <si>
    <t>Axle Shaft Front</t>
  </si>
  <si>
    <t>VIN</t>
  </si>
  <si>
    <t>CONTRACT #</t>
  </si>
  <si>
    <t>CLAIM #</t>
  </si>
  <si>
    <t>PAYEE #</t>
  </si>
  <si>
    <t>CONTRACT STATUS</t>
  </si>
  <si>
    <t>ADMINISTRATOR</t>
  </si>
  <si>
    <t>MAKE</t>
  </si>
  <si>
    <t>MODEL</t>
  </si>
  <si>
    <t>MILEAGE</t>
  </si>
  <si>
    <t>SOLD ON</t>
  </si>
  <si>
    <t>TRANSACTION DATE</t>
  </si>
  <si>
    <t>POST_PERIOD</t>
  </si>
  <si>
    <t>POST_PERIOD_DATE</t>
  </si>
  <si>
    <t>DEALER ROLE IDENTIFIER</t>
  </si>
  <si>
    <t>DEALER NAME</t>
  </si>
  <si>
    <t>VENDOR NAME</t>
  </si>
  <si>
    <t>VENDOR STATE</t>
  </si>
  <si>
    <t>RO #</t>
  </si>
  <si>
    <t>RO DATE</t>
  </si>
  <si>
    <t>CURRENT MILEAGE</t>
  </si>
  <si>
    <t>CLAIM STATUS</t>
  </si>
  <si>
    <t>PAID ON</t>
  </si>
  <si>
    <t>FAILURE CODE</t>
  </si>
  <si>
    <t>FAILURE CODE DESCRIPTION</t>
  </si>
  <si>
    <t>PART CODE</t>
  </si>
  <si>
    <t>FAILURE CODE GROUP</t>
  </si>
  <si>
    <t>PAID AMOUNT</t>
  </si>
  <si>
    <t>2G1FF3D39F9256580</t>
  </si>
  <si>
    <t>ZAGF9256580H23</t>
  </si>
  <si>
    <t>WBA3D5C59FKX99891</t>
  </si>
  <si>
    <t>ZAGFKX99891A22</t>
  </si>
  <si>
    <t xml:space="preserve">BMW of Bellevue  </t>
  </si>
  <si>
    <t>1C6RR7SMXJS128166</t>
  </si>
  <si>
    <t>ZAGJS128166K23</t>
  </si>
  <si>
    <t>Legend Auto Specialists</t>
  </si>
  <si>
    <t>AT1071</t>
  </si>
  <si>
    <t>A/C COMPRESSOR KIT</t>
  </si>
  <si>
    <t>5N1AT2MV3GC841165</t>
  </si>
  <si>
    <t>ZAGGC841165K23</t>
  </si>
  <si>
    <t>5GRGN23U06H121503</t>
  </si>
  <si>
    <t>ZAG6H121503B22</t>
  </si>
  <si>
    <t>H2</t>
  </si>
  <si>
    <t>J007780</t>
  </si>
  <si>
    <t>480503705</t>
  </si>
  <si>
    <t>36205570E9</t>
  </si>
  <si>
    <t>480503706</t>
  </si>
  <si>
    <t>102252474</t>
  </si>
  <si>
    <t>WBA3R1C52EK190294</t>
  </si>
  <si>
    <t>ZAGEK190294K23</t>
  </si>
  <si>
    <t>4 series</t>
  </si>
  <si>
    <t>WDDSJ4EB1EN041034</t>
  </si>
  <si>
    <t>ZAGEN041034H23</t>
  </si>
  <si>
    <t>CLA-CLASS</t>
  </si>
  <si>
    <t>ST5153</t>
  </si>
  <si>
    <t>Electronic Rack and Pinion</t>
  </si>
  <si>
    <t>ZAGEK190294K23-2</t>
  </si>
  <si>
    <t>ZAGEN041034H23-1</t>
  </si>
  <si>
    <t xml:space="preserve">AGGREGATE </t>
  </si>
  <si>
    <t>Gmc</t>
  </si>
  <si>
    <t>Patriot</t>
  </si>
  <si>
    <t>Mustang</t>
  </si>
  <si>
    <t>PT Cruiser</t>
  </si>
  <si>
    <t>Mercury</t>
  </si>
  <si>
    <t>Mountaineer</t>
  </si>
  <si>
    <t>Mazda</t>
  </si>
  <si>
    <t>5 series</t>
  </si>
  <si>
    <t>Rabbit</t>
  </si>
  <si>
    <t>Avenger</t>
  </si>
  <si>
    <t>Mercedes-Benz</t>
  </si>
  <si>
    <t>M-Class</t>
  </si>
  <si>
    <t>Road America-Brickell Financial Services Motor Club Inc</t>
  </si>
  <si>
    <t>Armada</t>
  </si>
  <si>
    <t>Highlander</t>
  </si>
  <si>
    <t>Aspen</t>
  </si>
  <si>
    <t>Neon</t>
  </si>
  <si>
    <t>Caliber</t>
  </si>
  <si>
    <t xml:space="preserve">karmart dodge </t>
  </si>
  <si>
    <t>TACOMA DODGE CHRYSLER JEEP RAM</t>
  </si>
  <si>
    <t>Taurus</t>
  </si>
  <si>
    <t>The Ford Store San Leandro Quick Lane</t>
  </si>
  <si>
    <t>Expedition</t>
  </si>
  <si>
    <t>BICKFORD FORD</t>
  </si>
  <si>
    <t>Wagley Creek Automotive</t>
  </si>
  <si>
    <t>Silzers Automotive Repair</t>
  </si>
  <si>
    <t>Malibu</t>
  </si>
  <si>
    <t>Saturn</t>
  </si>
  <si>
    <t>Ion</t>
  </si>
  <si>
    <t>Envoy</t>
  </si>
  <si>
    <t>Envoy XL</t>
  </si>
  <si>
    <t>Acadia</t>
  </si>
  <si>
    <t>Yukon</t>
  </si>
  <si>
    <t>TrailBlazer</t>
  </si>
  <si>
    <t>Escalade ESV</t>
  </si>
  <si>
    <t>Grand Cherokee</t>
  </si>
  <si>
    <t>Liberty</t>
  </si>
  <si>
    <t>Compass</t>
  </si>
  <si>
    <t>Commander</t>
  </si>
  <si>
    <t>Bud Clary Dodge</t>
  </si>
  <si>
    <t>Liberty Auto Center</t>
  </si>
  <si>
    <t>Magic Nissan</t>
  </si>
  <si>
    <t>Corolla</t>
  </si>
  <si>
    <t>Mazda6</t>
  </si>
  <si>
    <t>Pacifica</t>
  </si>
  <si>
    <t>Equinox</t>
  </si>
  <si>
    <t>Magnum</t>
  </si>
  <si>
    <t>Freestar</t>
  </si>
  <si>
    <t>Pontiac</t>
  </si>
  <si>
    <t>Grand Prix</t>
  </si>
  <si>
    <t>Ridgeline</t>
  </si>
  <si>
    <t>Odyssey</t>
  </si>
  <si>
    <t>Suzuki</t>
  </si>
  <si>
    <t>Fusion</t>
  </si>
  <si>
    <t>Hazael Auto Care</t>
  </si>
  <si>
    <t>Buick</t>
  </si>
  <si>
    <t>Rendezvous</t>
  </si>
  <si>
    <t>Twin Falls Chevrolet</t>
  </si>
  <si>
    <t>AAMCO Renton WA</t>
  </si>
  <si>
    <t>Escalade EXT</t>
  </si>
  <si>
    <t>Milan</t>
  </si>
  <si>
    <t>Mitsubishi</t>
  </si>
  <si>
    <t>Eclipse</t>
  </si>
  <si>
    <t>GL-Class</t>
  </si>
  <si>
    <t>Lincoln</t>
  </si>
  <si>
    <t>Aviator</t>
  </si>
  <si>
    <t>Navigator</t>
  </si>
  <si>
    <t>Xterra</t>
  </si>
  <si>
    <t>Quest</t>
  </si>
  <si>
    <t>Sonata</t>
  </si>
  <si>
    <t>Sequoia</t>
  </si>
  <si>
    <t>Tundra</t>
  </si>
  <si>
    <t>Mazda5</t>
  </si>
  <si>
    <t>Murano</t>
  </si>
  <si>
    <t>Scion</t>
  </si>
  <si>
    <t>tC</t>
  </si>
  <si>
    <t>Sonata Hybrid</t>
  </si>
  <si>
    <t>Sedona</t>
  </si>
  <si>
    <t>E-Class</t>
  </si>
  <si>
    <t>Cooper</t>
  </si>
  <si>
    <t>Touareg</t>
  </si>
  <si>
    <t>Volvo</t>
  </si>
  <si>
    <t>Sonic</t>
  </si>
  <si>
    <t>Torrent</t>
  </si>
  <si>
    <t>Camaro</t>
  </si>
  <si>
    <t>Monterey</t>
  </si>
  <si>
    <t>M2094DA87198</t>
  </si>
  <si>
    <t>M2094DB27496</t>
  </si>
  <si>
    <t>Enclave</t>
  </si>
  <si>
    <t>5XYPGDA3XGG055778</t>
  </si>
  <si>
    <t>ZAGGG055778K23</t>
  </si>
  <si>
    <t>Sorento</t>
  </si>
  <si>
    <t>Mazdaspeed3</t>
  </si>
  <si>
    <t>6 series</t>
  </si>
  <si>
    <t>C-Class</t>
  </si>
  <si>
    <t>RS1000</t>
  </si>
  <si>
    <t>Sunset Ford</t>
  </si>
  <si>
    <t>Left Front Wheel Speed Sensor</t>
  </si>
  <si>
    <t>Fuel Pressure Regulator</t>
  </si>
  <si>
    <t>Canyon</t>
  </si>
  <si>
    <t>SEAVIEW BUICK GMC</t>
  </si>
  <si>
    <t>Hummer</t>
  </si>
  <si>
    <t>raircon's Volkswagen</t>
  </si>
  <si>
    <t>Five Hundred</t>
  </si>
  <si>
    <t>paid</t>
  </si>
  <si>
    <t>Silverado Classic</t>
  </si>
  <si>
    <t>RS1030</t>
  </si>
  <si>
    <t>Electronic Power Control Module - PCM</t>
  </si>
  <si>
    <t>Auto Service Chavo</t>
  </si>
  <si>
    <t>Fuel Injection Electronic Control Module - FICM</t>
  </si>
  <si>
    <t>Pilot</t>
  </si>
  <si>
    <t>EC2345</t>
  </si>
  <si>
    <t>Condenser</t>
  </si>
  <si>
    <t>Electronic Transmission Control Module - TCM</t>
  </si>
  <si>
    <t>Outlook</t>
  </si>
  <si>
    <t>Kia Of Everett</t>
  </si>
  <si>
    <t>Mazda3</t>
  </si>
  <si>
    <t>FJ Cruiser</t>
  </si>
  <si>
    <t>S-Class</t>
  </si>
  <si>
    <t>Tiguan</t>
  </si>
  <si>
    <t xml:space="preserve">Aggregate </t>
  </si>
  <si>
    <t>diff</t>
  </si>
  <si>
    <t>Claims data is 01/01/2012 to 03/31/2024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</si>
</sst>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7" formatCode="&quot;$&quot;#,##0.00_);\(&quot;$&quot;#,##0.00\)"/>
    <numFmt numFmtId="8" formatCode="&quot;$&quot;#,##0.00_);[Red]\(&quot;$&quot;#,##0.00\)"/>
    <numFmt numFmtId="43" formatCode="_(* #,##0.00_);_(* \(#,##0.00\);_(* &quot;-&quot;??_);_(@_)"/>
    <numFmt numFmtId="164" formatCode="[$-409]d\-mmm\-yy;@"/>
    <numFmt numFmtId="165" formatCode="_(* #,##0_);_(* \(#,##0\);_(* &quot;-&quot;??_);_(@_)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4" tint="-0.249977111117893"/>
      <name val="Arial"/>
      <family val="2"/>
    </font>
    <font>
      <sz val="11"/>
      <color rgb="FF78838E"/>
      <name val="Calibri"/>
      <family val="2"/>
    </font>
    <font>
      <b/>
      <sz val="16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thin">
        <color rgb="FF86C7E9"/>
      </left>
      <right/>
      <top style="thin">
        <color rgb="FF86C7E9"/>
      </top>
      <bottom/>
      <diagonal/>
    </border>
    <border>
      <left style="thin">
        <color rgb="FF86C7E9"/>
      </left>
      <right/>
      <top/>
      <bottom/>
      <diagonal/>
    </border>
    <border>
      <left style="thin">
        <color rgb="FF86C7E9"/>
      </left>
      <right/>
      <top/>
      <bottom style="thin">
        <color rgb="FF86C7E9"/>
      </bottom>
      <diagonal/>
    </border>
    <border>
      <left/>
      <right/>
      <top style="thin">
        <color rgb="FF86C7E9"/>
      </top>
      <bottom/>
      <diagonal/>
    </border>
    <border>
      <left/>
      <right style="thin">
        <color rgb="FF86C7E9"/>
      </right>
      <top style="thin">
        <color rgb="FF86C7E9"/>
      </top>
      <bottom/>
      <diagonal/>
    </border>
    <border>
      <left/>
      <right style="thin">
        <color rgb="FF86C7E9"/>
      </right>
      <top/>
      <bottom/>
      <diagonal/>
    </border>
    <border>
      <left/>
      <right/>
      <top/>
      <bottom style="thin">
        <color rgb="FF86C7E9"/>
      </bottom>
      <diagonal/>
    </border>
    <border>
      <left/>
      <right style="thin">
        <color rgb="FF86C7E9"/>
      </right>
      <top/>
      <bottom style="thin">
        <color rgb="FF86C7E9"/>
      </bottom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  <border>
      <left/>
      <right style="thin">
        <color theme="4"/>
      </right>
      <top style="thin">
        <color theme="4" tint="0.79998168889431442"/>
      </top>
      <bottom style="thin">
        <color theme="4" tint="0.79998168889431442"/>
      </bottom>
      <diagonal/>
    </border>
  </borders>
  <cellStyleXfs count="3">
    <xf numFmtId="0" fontId="0" fillId="0" borderId="0"/>
    <xf numFmtId="0" fontId="2" fillId="0" borderId="0"/>
    <xf numFmtId="43" fontId="9" fillId="0" borderId="0" applyFont="0" applyFill="0" applyBorder="0" applyAlignment="0" applyProtection="0"/>
  </cellStyleXfs>
  <cellXfs count="59">
    <xf numFmtId="0" fontId="0" fillId="0" borderId="0" xfId="0"/>
    <xf numFmtId="164" fontId="0" fillId="0" borderId="0" xfId="0" applyNumberFormat="1"/>
    <xf numFmtId="0" fontId="2" fillId="0" borderId="0" xfId="1"/>
    <xf numFmtId="0" fontId="3" fillId="0" borderId="0" xfId="1" applyFont="1"/>
    <xf numFmtId="0" fontId="0" fillId="0" borderId="0" xfId="0" pivotButton="1"/>
    <xf numFmtId="38" fontId="0" fillId="0" borderId="0" xfId="0" applyNumberFormat="1"/>
    <xf numFmtId="0" fontId="0" fillId="0" borderId="0" xfId="0" pivotButton="1" applyAlignment="1">
      <alignment wrapText="1"/>
    </xf>
    <xf numFmtId="164" fontId="0" fillId="2" borderId="0" xfId="0" applyNumberFormat="1" applyFill="1"/>
    <xf numFmtId="0" fontId="0" fillId="0" borderId="0" xfId="0" applyAlignment="1">
      <alignment horizontal="left"/>
    </xf>
    <xf numFmtId="0" fontId="0" fillId="0" borderId="0" xfId="0" pivotButton="1" applyAlignment="1">
      <alignment horizontal="left"/>
    </xf>
    <xf numFmtId="0" fontId="0" fillId="0" borderId="0" xfId="0" applyAlignment="1">
      <alignment wrapText="1"/>
    </xf>
    <xf numFmtId="0" fontId="0" fillId="0" borderId="0" xfId="0" applyAlignment="1">
      <alignment horizontal="right" wrapText="1"/>
    </xf>
    <xf numFmtId="3" fontId="0" fillId="0" borderId="0" xfId="0" applyNumberFormat="1" applyAlignment="1">
      <alignment horizontal="left"/>
    </xf>
    <xf numFmtId="0" fontId="0" fillId="3" borderId="0" xfId="0" applyFill="1"/>
    <xf numFmtId="0" fontId="6" fillId="0" borderId="0" xfId="0" applyFont="1"/>
    <xf numFmtId="0" fontId="1" fillId="0" borderId="0" xfId="1" applyFont="1"/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38" fontId="0" fillId="0" borderId="0" xfId="0" applyNumberFormat="1" applyAlignment="1">
      <alignment horizontal="center"/>
    </xf>
    <xf numFmtId="14" fontId="0" fillId="0" borderId="0" xfId="0" applyNumberFormat="1"/>
    <xf numFmtId="14" fontId="0" fillId="2" borderId="0" xfId="0" applyNumberFormat="1" applyFill="1"/>
    <xf numFmtId="0" fontId="3" fillId="0" borderId="0" xfId="0" applyFont="1" applyAlignment="1">
      <alignment wrapText="1"/>
    </xf>
    <xf numFmtId="0" fontId="7" fillId="0" borderId="10" xfId="0" applyFont="1" applyBorder="1"/>
    <xf numFmtId="4" fontId="0" fillId="0" borderId="0" xfId="0" applyNumberFormat="1"/>
    <xf numFmtId="38" fontId="0" fillId="0" borderId="0" xfId="0" applyNumberFormat="1" applyBorder="1"/>
    <xf numFmtId="0" fontId="0" fillId="0" borderId="0" xfId="0" pivotButton="1" applyAlignment="1"/>
    <xf numFmtId="38" fontId="0" fillId="0" borderId="9" xfId="0" applyNumberFormat="1" applyFont="1" applyBorder="1"/>
    <xf numFmtId="8" fontId="0" fillId="0" borderId="0" xfId="0" applyNumberFormat="1"/>
    <xf numFmtId="11" fontId="0" fillId="0" borderId="0" xfId="0" applyNumberFormat="1"/>
    <xf numFmtId="7" fontId="0" fillId="0" borderId="0" xfId="0" applyNumberFormat="1"/>
    <xf numFmtId="47" fontId="0" fillId="0" borderId="0" xfId="0" applyNumberFormat="1"/>
    <xf numFmtId="49" fontId="0" fillId="0" borderId="0" xfId="0" applyNumberFormat="1"/>
    <xf numFmtId="49" fontId="8" fillId="0" borderId="0" xfId="0" applyNumberFormat="1" applyFont="1"/>
    <xf numFmtId="16" fontId="0" fillId="0" borderId="0" xfId="0" applyNumberFormat="1"/>
    <xf numFmtId="43" fontId="10" fillId="0" borderId="0" xfId="2" applyFont="1"/>
    <xf numFmtId="43" fontId="0" fillId="0" borderId="0" xfId="2" applyFont="1"/>
    <xf numFmtId="165" fontId="0" fillId="0" borderId="0" xfId="2" applyNumberFormat="1" applyFont="1"/>
    <xf numFmtId="49" fontId="0" fillId="4" borderId="0" xfId="0" applyNumberFormat="1" applyFill="1"/>
    <xf numFmtId="0" fontId="0" fillId="4" borderId="0" xfId="0" applyFill="1"/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164" fontId="5" fillId="0" borderId="5" xfId="0" applyNumberFormat="1" applyFont="1" applyBorder="1" applyAlignment="1">
      <alignment horizontal="center"/>
    </xf>
    <xf numFmtId="164" fontId="5" fillId="0" borderId="2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center"/>
    </xf>
    <xf numFmtId="164" fontId="5" fillId="0" borderId="2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5" fillId="0" borderId="8" xfId="0" applyNumberFormat="1" applyFont="1" applyBorder="1" applyAlignment="1">
      <alignment horizontal="center" vertical="top"/>
    </xf>
    <xf numFmtId="0" fontId="5" fillId="0" borderId="1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</cellXfs>
  <cellStyles count="3">
    <cellStyle name="Comma" xfId="2" builtinId="3"/>
    <cellStyle name="Normal" xfId="0" builtinId="0"/>
    <cellStyle name="Normal 2" xfId="1"/>
  </cellStyles>
  <dxfs count="13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wrapText="0"/>
    </dxf>
    <dxf>
      <alignment horizontal="right" readingOrder="0"/>
    </dxf>
    <dxf>
      <alignment horizontal="right" readingOrder="0"/>
    </dxf>
    <dxf>
      <alignment wrapText="0" readingOrder="0"/>
    </dxf>
    <dxf>
      <alignment wrapText="1" readingOrder="0"/>
    </dxf>
    <dxf>
      <alignment wrapText="1" readingOrder="0"/>
    </dxf>
    <dxf>
      <alignment wrapText="1" readingOrder="0"/>
    </dxf>
    <dxf>
      <border>
        <right/>
      </border>
    </dxf>
    <dxf>
      <numFmt numFmtId="6" formatCode="#,##0_);[Red]\(#,##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25"/>
        <color indexed="8"/>
        <name val="Microsoft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25"/>
        <color indexed="8"/>
        <name val="Microsoft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25"/>
        <color indexed="8"/>
        <name val="Microsoft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25"/>
        <color indexed="8"/>
        <name val="Microsoft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25"/>
        <color indexed="8"/>
        <name val="Microsoft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25"/>
        <color indexed="8"/>
        <name val="Microsoft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sz val="8.25"/>
        <color indexed="8"/>
        <name val="Microsoft Sans Serif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25"/>
        <color indexed="8"/>
        <name val="Microsoft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25"/>
        <color indexed="8"/>
        <name val="Microsoft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sz val="8.25"/>
        <color indexed="8"/>
        <name val="Microsoft Sans Serif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25"/>
        <color indexed="8"/>
        <name val="Microsoft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25"/>
        <color indexed="8"/>
        <name val="Microsoft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25"/>
        <color indexed="8"/>
        <name val="Microsoft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25"/>
        <color indexed="8"/>
        <name val="Microsoft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25"/>
        <color indexed="8"/>
        <name val="Microsoft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sz val="8.25"/>
        <color indexed="8"/>
        <name val="Microsoft Sans Serif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sz val="8.25"/>
        <color indexed="8"/>
        <name val="Microsoft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sz val="8.25"/>
        <color indexed="8"/>
        <name val="Microsoft Sans Serif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sz val="8.25"/>
        <color indexed="8"/>
        <name val="Microsoft Sans Serif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25"/>
        <color indexed="8"/>
        <name val="Microsoft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25"/>
        <color indexed="8"/>
        <name val="Microsoft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25"/>
        <color indexed="8"/>
        <name val="Microsoft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25"/>
        <color indexed="8"/>
        <name val="Microsoft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25"/>
        <color indexed="8"/>
        <name val="Microsoft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25"/>
        <color indexed="8"/>
        <name val="Microsoft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sz val="8.25"/>
        <color indexed="8"/>
        <name val="Microsoft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25"/>
        <color indexed="8"/>
        <name val="Microsoft Sans Serif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25"/>
        <color indexed="8"/>
        <name val="Microsoft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alignment horizontal="left" readingOrder="0"/>
    </dxf>
    <dxf>
      <alignment wrapText="0" readingOrder="0"/>
    </dxf>
    <dxf>
      <alignment wrapText="1" readingOrder="0"/>
    </dxf>
    <dxf>
      <alignment wrapText="1" readingOrder="0"/>
    </dxf>
    <dxf>
      <alignment wrapText="1" readingOrder="0"/>
    </dxf>
    <dxf>
      <border>
        <right/>
      </border>
    </dxf>
    <dxf>
      <numFmt numFmtId="6" formatCode="#,##0_);[Red]\(#,##0\)"/>
    </dxf>
    <dxf>
      <alignment horizontal="right" readingOrder="0"/>
    </dxf>
    <dxf>
      <alignment horizontal="right" readingOrder="0"/>
    </dxf>
    <dxf>
      <alignment horizontal="right" readingOrder="0"/>
    </dxf>
    <dxf>
      <alignment wrapText="0" readingOrder="0"/>
    </dxf>
    <dxf>
      <alignment wrapText="1" readingOrder="0"/>
    </dxf>
    <dxf>
      <alignment wrapText="1" readingOrder="0"/>
    </dxf>
    <dxf>
      <alignment wrapText="1" readingOrder="0"/>
    </dxf>
    <dxf>
      <border>
        <right/>
      </border>
    </dxf>
    <dxf>
      <numFmt numFmtId="6" formatCode="#,##0_);[Red]\(#,##0\)"/>
    </dxf>
    <dxf>
      <alignment wrapText="1" readingOrder="0"/>
    </dxf>
    <dxf>
      <alignment wrapText="1" readingOrder="0"/>
    </dxf>
    <dxf>
      <alignment horizontal="left" readingOrder="0"/>
    </dxf>
    <dxf>
      <alignment horizontal="right" readingOrder="0"/>
    </dxf>
    <dxf>
      <alignment horizontal="right" readingOrder="0"/>
    </dxf>
    <dxf>
      <alignment wrapText="0" readingOrder="0"/>
    </dxf>
    <dxf>
      <alignment wrapText="1" readingOrder="0"/>
    </dxf>
    <dxf>
      <alignment wrapText="1" readingOrder="0"/>
    </dxf>
    <dxf>
      <border>
        <right/>
      </border>
    </dxf>
    <dxf>
      <numFmt numFmtId="6" formatCode="#,##0_);[Red]\(#,##0\)"/>
    </dxf>
    <dxf>
      <numFmt numFmtId="6" formatCode="#,##0_);[Red]\(#,##0\)"/>
    </dxf>
    <dxf>
      <alignment wrapText="0" readingOrder="0"/>
    </dxf>
    <dxf>
      <alignment wrapText="1" readingOrder="0"/>
    </dxf>
    <dxf>
      <alignment wrapText="1" readingOrder="0"/>
    </dxf>
    <dxf>
      <alignment wrapText="1" readingOrder="0"/>
    </dxf>
    <dxf>
      <border>
        <right/>
      </border>
    </dxf>
    <dxf>
      <numFmt numFmtId="6" formatCode="#,##0_);[Red]\(#,##0\)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wrapText="1" readingOrder="0"/>
    </dxf>
    <dxf>
      <alignment horizontal="left" readingOrder="0"/>
    </dxf>
    <dxf>
      <alignment horizontal="right" readingOrder="0"/>
    </dxf>
    <dxf>
      <alignment wrapText="1" readingOrder="0"/>
    </dxf>
    <dxf>
      <alignment horizontal="left" readingOrder="0"/>
    </dxf>
    <dxf>
      <alignment horizontal="right" readingOrder="0"/>
    </dxf>
    <dxf>
      <alignment horizontal="right" readingOrder="0"/>
    </dxf>
    <dxf>
      <alignment wrapText="1" readingOrder="0"/>
    </dxf>
    <dxf>
      <alignment horizontal="right" readingOrder="0"/>
    </dxf>
    <dxf>
      <numFmt numFmtId="3" formatCode="#,##0"/>
    </dxf>
    <dxf>
      <alignment horizontal="left" readingOrder="0"/>
    </dxf>
    <dxf>
      <alignment horizontal="left" readingOrder="0"/>
    </dxf>
    <dxf>
      <alignment horizontal="left" readingOrder="0"/>
    </dxf>
    <dxf>
      <alignment wrapText="0" readingOrder="0"/>
    </dxf>
    <dxf>
      <border>
        <right/>
      </border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118223</xdr:colOff>
      <xdr:row>1</xdr:row>
      <xdr:rowOff>112059</xdr:rowOff>
    </xdr:from>
    <xdr:to>
      <xdr:col>1</xdr:col>
      <xdr:colOff>769098</xdr:colOff>
      <xdr:row>4</xdr:row>
      <xdr:rowOff>54909</xdr:rowOff>
    </xdr:to>
    <xdr:pic>
      <xdr:nvPicPr>
        <xdr:cNvPr id="2" name="Picture 4" descr="0314APPROVED_AUL_logo_RGB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8905" y="201706"/>
          <a:ext cx="657225" cy="4807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</xdr:row>
      <xdr:rowOff>76200</xdr:rowOff>
    </xdr:from>
    <xdr:to>
      <xdr:col>1</xdr:col>
      <xdr:colOff>838200</xdr:colOff>
      <xdr:row>4</xdr:row>
      <xdr:rowOff>19050</xdr:rowOff>
    </xdr:to>
    <xdr:pic>
      <xdr:nvPicPr>
        <xdr:cNvPr id="2" name="Picture 4" descr="0314APPROVED_AUL_logo_RGB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7175" y="171450"/>
          <a:ext cx="657225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</xdr:row>
      <xdr:rowOff>76200</xdr:rowOff>
    </xdr:from>
    <xdr:to>
      <xdr:col>1</xdr:col>
      <xdr:colOff>838200</xdr:colOff>
      <xdr:row>4</xdr:row>
      <xdr:rowOff>19050</xdr:rowOff>
    </xdr:to>
    <xdr:pic>
      <xdr:nvPicPr>
        <xdr:cNvPr id="2" name="Picture 4" descr="0314APPROVED_AUL_logo_RGB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7175" y="167640"/>
          <a:ext cx="657225" cy="491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118223</xdr:colOff>
      <xdr:row>1</xdr:row>
      <xdr:rowOff>112059</xdr:rowOff>
    </xdr:from>
    <xdr:to>
      <xdr:col>1</xdr:col>
      <xdr:colOff>769098</xdr:colOff>
      <xdr:row>4</xdr:row>
      <xdr:rowOff>54909</xdr:rowOff>
    </xdr:to>
    <xdr:pic>
      <xdr:nvPicPr>
        <xdr:cNvPr id="2" name="Picture 4" descr="0314APPROVED_AUL_logo_RGB.png">
          <a:extLst>
            <a:ext uri="{FF2B5EF4-FFF2-40B4-BE49-F238E27FC236}">
              <a16:creationId xmlns:a16="http://schemas.microsoft.com/office/drawing/2014/main" id="{497AB63E-87D6-41FB-B1D4-FC7A69CF1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4423" y="207309"/>
          <a:ext cx="650875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Yu-Sheng Lee" refreshedDate="45400.719886226849" missingItemsLimit="0" createdVersion="3" refreshedVersion="6" minRefreshableVersion="3" recordCount="3312">
  <cacheSource type="worksheet">
    <worksheetSource name="Table_Query_from_AulliveTHOR"/>
  </cacheSource>
  <cacheFields count="47">
    <cacheField name="vin" numFmtId="0">
      <sharedItems count="630">
        <s v="1G6DP567150202001"/>
        <s v="1GNES16S336232504"/>
        <s v="1J8FF28W38D679045"/>
        <s v="1ZVFT82H475238639"/>
        <s v="3C4FY58B55T612307"/>
        <s v="3VWSF71K95M607452"/>
        <s v="4M2DU86W85UJ15486"/>
        <s v="JM1FE17N740133668"/>
        <s v="WBANB33595CN67058"/>
        <s v="WVWDS71K27W031777"/>
        <s v="1C3CDZAB9CN230766"/>
        <s v="1GKFK66837J285371"/>
        <s v="1GYEE637350188565"/>
        <s v="1HGES16395L004983"/>
        <s v="2HGFB2F99CH305925"/>
        <s v="4JGBB86E76A075507"/>
        <s v="4JGBB86EX8A299812"/>
        <s v="5N1AA08D48N603861"/>
        <s v="JTEEW21A560008185"/>
        <s v="WA1AV74L87D018424"/>
        <s v="WAUDG74F55N092749"/>
        <s v="WBAVC73598KX92384"/>
        <s v="1A8HX58PX7F508828"/>
        <s v="1B3AS66S65D235918"/>
        <s v="1B3HB28B57D242771"/>
        <s v="1B3HB28BX7D137482"/>
        <s v="1B3HB48B77D559656"/>
        <s v="1C4BJWDG2DL563894"/>
        <s v="1C4BJWEG7CL287385"/>
        <s v="1C4SDJCT6EC278187"/>
        <s v="1C4SDJET8DC701170"/>
        <s v="1C6RD7GT8CS206543"/>
        <s v="1C6RD7MT6CS111130"/>
        <s v="1C6RR6GT9ES422562"/>
        <s v="1C6RR7FT2ES103396"/>
        <s v="1C6RR7GP3DS666490"/>
        <s v="1C6RR7MTXES251945"/>
        <s v="1C6RR7MTXFS598838"/>
        <s v="1D3HV18T69S783388"/>
        <s v="1D3HV18T99S709317"/>
        <s v="1D7HU16Z52J230218"/>
        <s v="1D7HU18226S653239"/>
        <s v="1D7HU18N44S693183"/>
        <s v="1D7HU18N78S585663"/>
        <s v="1D7KS28C67J559513"/>
        <s v="1D7RV1GT7BS594050"/>
        <s v="1FAFP40614F181362"/>
        <s v="1FAHP2HW7AG169109"/>
        <s v="1FDWF36P24ED78095"/>
        <s v="1FM5K8D88EGA59922"/>
        <s v="1FM5K8F80GGA76746"/>
        <s v="1FM5K8GTXFGC15976"/>
        <s v="1FMCU0GX3FUC89831"/>
        <s v="1FMCU0GX7EUC00938"/>
        <s v="1FMEU73897UB57271"/>
        <s v="1FMFU15567LA32139"/>
        <s v="1FMPU18L8XLB04330"/>
        <s v="1FT7W2BT3BEB06433"/>
        <s v="1FT8W3B60FEC28581"/>
        <s v="1FTFW1E50JFA46073"/>
        <s v="1FTFW1EV1AKE55688"/>
        <s v="1FTNR2CG3FKA79290"/>
        <s v="1FTNW21P24EA35417"/>
        <s v="1FTNW21P74EB35819"/>
        <s v="1FTNX21P94EA46475"/>
        <s v="1FTPW14515KE95622"/>
        <s v="1FTPW14545KE81780"/>
        <s v="1FTPW14V57KB54727"/>
        <s v="1FTPX14V67FA80708"/>
        <s v="1FTSF31P63EB89300"/>
        <s v="1FTSW20P36EC42812"/>
        <s v="1FTSW21P06EB96161"/>
        <s v="1FTSW21P25ED00048"/>
        <s v="1FTSW21P65EC90561"/>
        <s v="1FTSW21R28EA45598"/>
        <s v="1FTSW2BR4AEA91602"/>
        <s v="1FTSW31P04EA56579"/>
        <s v="1FTSW31P74ED10403"/>
        <s v="1FTSX21P66EA35777"/>
        <s v="1FTSX21R38EC38842"/>
        <s v="1FTSX31F92EA12999"/>
        <s v="1FTSX31P24EA13178"/>
        <s v="1FTSX31P44EB58335"/>
        <s v="1FTWW31P37EA18897"/>
        <s v="1FTWW31P76EA77871"/>
        <s v="1FTWW31PX7EB45968"/>
        <s v="1FTWW32P06EB53297"/>
        <s v="1FTWW32P16EC22854"/>
        <s v="1FTWW33P24EB40207"/>
        <s v="1FTWW33P74EA57713"/>
        <s v="1FTXW43R78EC51210"/>
        <s v="1FTYR44U07PA50847"/>
        <s v="1G1PE5SB1G7161463"/>
        <s v="1G1ZA5EK3A4137934"/>
        <s v="1G1ZS52F75F297281"/>
        <s v="1G4PP5SK0D4256073"/>
        <s v="1G6AB5RX9F0114845"/>
        <s v="1G6DM57T760123521"/>
        <s v="1G8AG52F65Z149590"/>
        <s v="1GCEK19B75Z299368"/>
        <s v="1GCHK23285F811281"/>
        <s v="1GCHK23U53F226169"/>
        <s v="1GCVKREC6GZ202015"/>
        <s v="1GKDS13S952151398"/>
        <s v="1GKET66M966104572"/>
        <s v="1GKEV33717J160589"/>
        <s v="1GKFK63897J131753"/>
        <s v="1GKFK66898J165673"/>
        <s v="1GKFK66U52J139656"/>
        <s v="1GKFK66U54J251649"/>
        <s v="1GKKVTED7CJ345164"/>
        <s v="1GKS2MEF6ER227322"/>
        <s v="1GNDS13S532403115"/>
        <s v="1GNEK13097R161171"/>
        <s v="1GNEK13T96R167478"/>
        <s v="1GNES16S236205570"/>
        <s v="1GNET13H162331789"/>
        <s v="1GNET16S946111748"/>
        <s v="1GNFK13017J100805"/>
        <s v="1GNFK13037R204035"/>
        <s v="1GNFK130X7R311163"/>
        <s v="1GNFK13558R245795"/>
        <s v="1GNFK16377J173246"/>
        <s v="1GNFK163X7J208975"/>
        <s v="1GNFK16Z73J222752"/>
        <s v="1GNFK36349R278164"/>
        <s v="1GNSKCKC3FR615486"/>
        <s v="1GNSKCKC9GR231052"/>
        <s v="1GTEK19T5XE544879"/>
        <s v="1GYDE637840134303"/>
        <s v="1GYEE637140161959"/>
        <s v="1GYFK63857R120028"/>
        <s v="1GYFK66808R139194"/>
        <s v="1J4GW48S04C350334"/>
        <s v="1J4PP2GK4AW112080"/>
        <s v="1J4RR4GT6BC570410"/>
        <s v="1J8FA541X9L790483"/>
        <s v="1J8FT57W97D222900"/>
        <s v="1J8HG48K56C231732"/>
        <s v="1J8HG48K57C661634"/>
        <s v="1J8HG48N26C157826"/>
        <s v="1J8HR58205C690018"/>
        <s v="1N4AL21E17N461003"/>
        <s v="1N4AL21E69C138905"/>
        <s v="1N4BL11D02C130309"/>
        <s v="1N6AA06E98N351053"/>
        <s v="1N6AA07B45N562600"/>
        <s v="1N6AA0CC0AN309444"/>
        <s v="1N6AA1E52HN548542"/>
        <s v="1N6BA1F48JN518509"/>
        <s v="1N6ED27T61C310236"/>
        <s v="1NXBR30E76Z753095"/>
        <s v="1YVFP82D245N89379"/>
        <s v="2A8GF68X88R634507"/>
        <s v="2B3KA53H26H131747"/>
        <s v="2B3LA43RX6H485653"/>
        <s v="2C3CDXBG7CH146260"/>
        <s v="2C3CDXBG7EH366484"/>
        <s v="2C3CDYBT6CH268868"/>
        <s v="2C3JA43R25H138262"/>
        <s v="2C4RDGEG9HR841942"/>
        <s v="2C8GF684X4R613759"/>
        <s v="2CNDL73F466172061"/>
        <s v="2D4FV47T58H104173"/>
        <s v="2FMDA516X5BA30817"/>
        <s v="2G1FF3D39F9256580"/>
        <s v="2G1WB58K979168929"/>
        <s v="2G1WF52EX59235784"/>
        <s v="2G1WG5E37D1190842"/>
        <s v="2G2WP522051263638"/>
        <s v="2G2WR524941235606"/>
        <s v="2GCEC19T431144496"/>
        <s v="2GCEC19W9Y1107882"/>
        <s v="2GCEK13T161133035"/>
        <s v="2GCEK19N951275317"/>
        <s v="2GCEK19T211272297"/>
        <s v="2GTEK133081136463"/>
        <s v="2GTEK638481149192"/>
        <s v="2HJYK162X6H564153"/>
        <s v="2HNYD18202H506164"/>
        <s v="2HNYD18963H509472"/>
        <s v="2HNYD2H33CH503713"/>
        <s v="2S3DA117586104374"/>
        <s v="3C3EY55E95T562364"/>
        <s v="3C6UR5CLXFG521412"/>
        <s v="3C6UR5GL9DG523529"/>
        <s v="3D7KS28C16G287307"/>
        <s v="3D7LU38C34G182219"/>
        <s v="3D7LX38C36G144581"/>
        <s v="3D7MX38CX7G718227"/>
        <s v="3D7MX48C66G247875"/>
        <s v="3FAHP06Z27R252255"/>
        <s v="3FAHP0HA3AR253140"/>
        <s v="3G5DB03784S560472"/>
        <s v="3GCPKSE32BG347691"/>
        <s v="3GCPKSE78DG213290"/>
        <s v="3GCUKREH0EG221499"/>
        <s v="3GCUKSECXFG399028"/>
        <s v="3GNEC12JX7G262968"/>
        <s v="3GNEK12T94G105285"/>
        <s v="3GNFK12328G148375"/>
        <s v="3GNFK16338G265392"/>
        <s v="3GNVKGE05AG186978"/>
        <s v="3GSCL53708S582863"/>
        <s v="3GSCL53788S566006"/>
        <s v="3GTEK233X9G277166"/>
        <s v="3GYEK62N84G301915"/>
        <s v="3MEHM07Z38R621156"/>
        <s v="3TMLU42N49M021283"/>
        <s v="3VW3L7AJ3EM305109"/>
        <s v="3VWSF71K36M790249"/>
        <s v="4A3AC84H71E229285"/>
        <s v="4A3AK24F06E005975"/>
        <s v="4JGBB86E46A117552"/>
        <s v="4JGBF71E28A355294"/>
        <s v="4M2EU47EX7UJ16807"/>
        <s v="4S4BP60C996314009"/>
        <s v="4S4BSAFC0J3288169"/>
        <s v="4USFE83557LY63171"/>
        <s v="5FNRL18044B018792"/>
        <s v="5FNRL38755B067011"/>
        <s v="5GRGN23U06H121503"/>
        <s v="5LMEU88H84ZJ14714"/>
        <s v="5LMFU28597LJ24778"/>
        <s v="5N1AA08A37N716043"/>
        <s v="5N1AA08B16N707655"/>
        <s v="5N1AN08WX5C622783"/>
        <s v="5N1AR18W05C717024"/>
        <s v="5N1BV28U74N350940"/>
        <s v="5N1BV28U74N356172"/>
        <s v="5N1BV28UX7N111760"/>
        <s v="5N1CL0MM6EC519251"/>
        <s v="5NPDH4AE2DH159042"/>
        <s v="5NPEC4AB6CH331063"/>
        <s v="5NPEU46F36H097381"/>
        <s v="5TDBY67A88S000887"/>
        <s v="5TFUY5F14BX195005"/>
        <s v="5UXFB33522LH36485"/>
        <s v="5UXFB33552LH38568"/>
        <s v="5UXFG2C51E0H10039"/>
        <s v="5UXFG8C54DL591027"/>
        <s v="5UXKR0C57G0P24430"/>
        <s v="5UXZV4C5XBL407489"/>
        <s v="JF1GE61688H508905"/>
        <s v="JF1GJAA60GG013598"/>
        <s v="JH4KB16595C012549"/>
        <s v="JM1CR293370135902"/>
        <s v="JM1CR293760101802"/>
        <s v="JM3ER293670164536"/>
        <s v="JN8AZ08T35W309396"/>
        <s v="JN8AZ08T64W214443"/>
        <s v="JN8AZ08W73W221183"/>
        <s v="JNKCV64E48M100872"/>
        <s v="JNRAS08W45X205570"/>
        <s v="JTHBJ46G572145064"/>
        <s v="JTKDE177960080086"/>
        <s v="JTMBD31V765003367"/>
        <s v="KMHEC4A45DA097634"/>
        <s v="KMHGC46E19U016404"/>
        <s v="KNDJT2A16B7714885"/>
        <s v="KNDJX3A52F7759700"/>
        <s v="KNDMB233X66066445"/>
        <s v="KNMAT2MV3GP634370"/>
        <s v="KNMAT2MV6GP695163"/>
        <s v="WA1AV74L57D031910"/>
        <s v="WA1C2AFP7GA052841"/>
        <s v="WAUBH64B31N142229"/>
        <s v="WAUDF78E26A050312"/>
        <s v="WAUDT48H64K008542"/>
        <s v="WAUKF78E66A097320"/>
        <s v="WAULC68E22A191213"/>
        <s v="WAULC68E74A234043"/>
        <s v="WAULFAFR8CA024419"/>
        <s v="WAUML44E66N006691"/>
        <s v="WBA3B3C56DF532434"/>
        <s v="WBA3D5C59FKX99891"/>
        <s v="WBA4B3C5XFG343979"/>
        <s v="WBA5A5C50FD512556"/>
        <s v="WBAAX13484PJ00779"/>
        <s v="WBADN6345XGM63609"/>
        <s v="WBANA73554B057353"/>
        <s v="WBANB33525CN63868"/>
        <s v="WBANE535X6CK86326"/>
        <s v="WBANF73516CG68546"/>
        <s v="WBANU53538CT17194"/>
        <s v="WBAPH5G57BNM74276"/>
        <s v="WBAPK7C52AA460665"/>
        <s v="WBAVB17546NH93385"/>
        <s v="WBAVB33516KR80454"/>
        <s v="WBAVB33596PS13857"/>
        <s v="WBAVB73517KY60291"/>
        <s v="WBAVM5C56EVV92672"/>
        <s v="WBAXG5C59CDW24808"/>
        <s v="WBXPA93424WA60269"/>
        <s v="WBXPC93448WJ16354"/>
        <s v="WBXPC93457WF01133"/>
        <s v="WDBUF56J56A787087"/>
        <s v="WMWRC334X2TE11146"/>
        <s v="WMWZC5C56BWL55349"/>
        <s v="WVGBV7AX7FW504268"/>
        <s v="WVGCM67LX4D026801"/>
        <s v="WVGZM77L86D038125"/>
        <s v="WVWCK73C47E148168"/>
        <s v="WVWMN7AN2AE563707"/>
        <s v="YV4CZ982271393160"/>
        <s v="1B3HB48A29D117538"/>
        <s v="1C3CDZAB4DN677961"/>
        <s v="1C4BJWEG6JL879101"/>
        <s v="1C4NJPBA1ED547232"/>
        <s v="1C4NJRBB1CD667484"/>
        <s v="1C4NJRBB9CD637973"/>
        <s v="1C4PJMCB4GW294087"/>
        <s v="1C6RR7FPXDS554934"/>
        <s v="1C6RR7HT1FS507336"/>
        <s v="1C6RR7HT7ES252108"/>
        <s v="1C6RR7MT5HS704843"/>
        <s v="1D4PU4GK5AW163651"/>
        <s v="1D7HA18297J566471"/>
        <s v="1D7HU16PX7J539947"/>
        <s v="1D7HU18P37J592969"/>
        <s v="1D8HB48267F532310"/>
        <s v="1FAFP34N36W116477"/>
        <s v="1FAFP34NX6W226720"/>
        <s v="1FAFP404XYF118653"/>
        <s v="1FAHP2H8XDG122100"/>
        <s v="1FAHP35N78W138802"/>
        <s v="1FMCU9GD6HUC68307"/>
        <s v="1FMZU73W93ZA31392"/>
        <s v="1FTFW1EF5BFD37940"/>
        <s v="1FTNW21P94EB89445"/>
        <s v="1FTRX12W36FA31579"/>
        <s v="1FTRX12W44NA26796"/>
        <s v="1FTRX12WX4NA88574"/>
        <s v="1FTWW31R08EB84135"/>
        <s v="1FTWW31R39EA97623"/>
        <s v="1FTWW33P74EC55501"/>
        <s v="1FTWX30P15EA94176"/>
        <s v="1FTWX31P35EC95494"/>
        <s v="1G1JC6SB5D4184145"/>
        <s v="1G1PA5SG3E7314719"/>
        <s v="1G1ZA5EU8BF389685"/>
        <s v="1G2ZG57B494131627"/>
        <s v="1G6DM57N230144466"/>
        <s v="1GCEC19028Z301589"/>
        <s v="1GCHC29173E138157"/>
        <s v="1GCRKSE34BZ251599"/>
        <s v="1GCSKSE37AZ153859"/>
        <s v="1GKEK63U95J129555"/>
        <s v="1GKER33D29J104108"/>
        <s v="1GKET63M872137446"/>
        <s v="1GKEV13718J277336"/>
        <s v="1GKEV23727J166525"/>
        <s v="1GKFC13C58R213390"/>
        <s v="1GNEK13T5YJ122815"/>
        <s v="1GNEK13Z54B278269"/>
        <s v="1GNFK13598R272546"/>
        <s v="1GNKRGKD2DJ119327"/>
        <s v="1GT125C89BF130761"/>
        <s v="1GYFK63827R285843"/>
        <s v="1GYFK63827R397204"/>
        <s v="1HGCP2F3XCA028247"/>
        <s v="1J4GL48K03W731574"/>
        <s v="1J4GL48K65W624516"/>
        <s v="1J8GN28K99W515146"/>
        <s v="1J8GR48K17C570687"/>
        <s v="1J8GR48K97C664803"/>
        <s v="1J8HG48P57C591919"/>
        <s v="1LNHM87A94Y635547"/>
        <s v="1N4AL11DX2C137473"/>
        <s v="1N4CL21E88C252802"/>
        <s v="1VWAS7A30GC061211"/>
        <s v="1ZVBP8CF3E5202650"/>
        <s v="2A8GF68X27R318390"/>
        <s v="2A8HR54P48R736995"/>
        <s v="2B3CL3CG3BH612501"/>
        <s v="2B3KA43G27H608826"/>
        <s v="2B3KA43R96H333424"/>
        <s v="2C3AA63H95H501644"/>
        <s v="2C3CCACG3CH152880"/>
        <s v="2C3CDXHG2DH537602"/>
        <s v="2C3KA53G96H205028"/>
        <s v="2C3LA73W96H362226"/>
        <s v="2C4RDGBG4CR195111"/>
        <s v="2CKDL63FX66028912"/>
        <s v="2CTFLCEW8A6267416"/>
        <s v="2D4FV47VX6H456602"/>
        <s v="2FMDK36C58BA13797"/>
        <s v="2FMDK48C19BA54299"/>
        <s v="2FMDK49C47BA57418"/>
        <s v="2G1FF1EV5A9211262"/>
        <s v="2GCEK19V141349859"/>
        <s v="2GCEK19V631355610"/>
        <s v="2HGFA55597H700518"/>
        <s v="2HGFG1B67BH515025"/>
        <s v="2HNYD28517H552352"/>
        <s v="2MRZA20264BJ14295"/>
        <s v="2T1BU4EE0CC856224"/>
        <s v="3A4FY48B37T506901"/>
        <s v="3C4PDDGG7HT634207"/>
        <s v="3GNFC16J08G197757"/>
        <s v="3GTP2VE75DG313722"/>
        <s v="3GYFK62827G285424"/>
        <s v="3GYFK66NX3G327610"/>
        <s v="3N1AB7AP3FY260624"/>
        <s v="3VW2K7AJXEM436651"/>
        <s v="3VWBJ71K38M113316"/>
        <s v="3VWPF71K26M671694"/>
        <s v="3VWRE69M43M135949"/>
        <s v="3VWSD29M21M022432"/>
        <s v="4USFE43507LY75091"/>
        <s v="5FRYD4H44GB045068"/>
        <s v="5GALRBED6AJ116052"/>
        <s v="5N1AN08W28C513352"/>
        <s v="5N3AA08A24N810515"/>
        <s v="5TFRT54137X014183"/>
        <s v="5UXFE43528L034735"/>
        <s v="5UXFG8C58ALZ94679"/>
        <s v="5XXGM4A71FG440564"/>
        <s v="5XXGR4A6XDG205327"/>
        <s v="5XYPGDA3XGG055778"/>
        <s v="6G2ER57758L129199"/>
        <s v="JF1GE76639G502077"/>
        <s v="JHLRD18761C006956"/>
        <s v="JM1BK34L281122373"/>
        <s v="JM1FE173940137607"/>
        <s v="JN1AZ44E49M403060"/>
        <s v="JN8AS58V19W448239"/>
        <s v="JN8AZ08WX5W411191"/>
        <s v="JTHBE96S770021637"/>
        <s v="JTJBT20X540044510"/>
        <s v="JTJHF10U810184211"/>
        <s v="KNDJC733955345161"/>
        <s v="KNDUP132156710383"/>
        <s v="WAUAF78E97A054541"/>
        <s v="WAUEFAFL0BN009506"/>
        <s v="WAUKGAFB7AN052598"/>
        <s v="WBABN33472PG58869"/>
        <s v="WBADN5341YGC93988"/>
        <s v="WBAEH73455B193096"/>
        <s v="WBANE73577CM46031"/>
        <s v="WBAPK53519A512965"/>
        <s v="WBAVB73527VF50684"/>
        <s v="WBAVD33586KL52613"/>
        <s v="WBXPA93446WD30959"/>
        <s v="WBXPC93467WF03103"/>
        <s v="WDBJF65J02B479730"/>
        <s v="WDDGF56X08F186359"/>
        <s v="WDDGF81X28F136524"/>
        <s v="WVWBP7AN3DE549921"/>
        <s v="YV1SZ58D411043779"/>
        <s v="1C4BJWDG4GL102779"/>
        <s v="1C6RR7MT7FS726050"/>
        <s v="1D4PT4GX0BW589098"/>
        <s v="1D7HA18N06J209348"/>
        <s v="1FMCU0G96DUD40978"/>
        <s v="1FMCU9GD1JUC19943"/>
        <s v="1FMFU16526LA56970"/>
        <s v="1FT8W4DT9CEC47618"/>
        <s v="1FTFW1EF6EKE67186"/>
        <s v="1FTFW1ET4CFB04865"/>
        <s v="1FTNW21P04EB75398"/>
        <s v="1FTPW14V39KA38834"/>
        <s v="1FTSW21PX7EA31381"/>
        <s v="1FTWW31R88EC08956"/>
        <s v="1G1PC5SB1F7172600"/>
        <s v="1G2ZF55B864261279"/>
        <s v="1GCDS136558100279"/>
        <s v="1GCJTCDE9A8139985"/>
        <s v="1GKFK130X7R134482"/>
        <s v="1GKFK63888J147332"/>
        <s v="1GNET16M366127514"/>
        <s v="1GTDT136158224613"/>
        <s v="1GTJK83659F103857"/>
        <s v="1GYFK66807R391154"/>
        <s v="1J4NF1GB2BD216147"/>
        <s v="1J4PP2GK1AW133369"/>
        <s v="1J8GN28K08W152525"/>
        <s v="1J8HH48K86C328209"/>
        <s v="1N4AL24E08C126209"/>
        <s v="2B3CJ7DW4AH279212"/>
        <s v="2GTFK135X91126627"/>
        <s v="3C63RRNL3EG198111"/>
        <s v="3D7KU28C94G247466"/>
        <s v="3GCEC13C48G255136"/>
        <s v="3GTEK13318G232822"/>
        <s v="5GTDN136X68175397"/>
        <s v="5N1AN08U85L622649"/>
        <s v="5N1AT2MVXEC756854"/>
        <s v="5TFRV54187X013251"/>
        <s v="JN8AS5MV0DW631596"/>
        <s v="JTJBJRBZ5G2032394"/>
        <s v="SALWR2FV9HA683104"/>
        <s v="WA1EV74L57D061295"/>
        <s v="WAUDG74F75N080019"/>
        <s v="WAULC68E63A183164"/>
        <s v="WBA3B3C50DJ810953"/>
        <s v="WBA3R1C52EK190294"/>
        <s v="WBANE73587CM43963"/>
        <s v="WBAVC93598K044634"/>
        <s v="WBAWC73599E067856"/>
        <s v="WDDSJ4EB1EN041034"/>
        <s v="1D7HA18N52J221523"/>
        <s v="1D7HU18287J597055"/>
        <s v="1D7HU18N85J563785"/>
        <s v="1D7KS28C36J137780"/>
        <s v="1FAFP23116G106243"/>
        <s v="1FDAF56P84EA58253"/>
        <s v="1FTFW1EG8FKE06934"/>
        <s v="1FTFW1EVXAFB51736"/>
        <s v="1FTNX21S3YEB21925"/>
        <s v="1FTWW31P17EA23564"/>
        <s v="1FTWW31P35EC44323"/>
        <s v="1FTZR45E28PA87749"/>
        <s v="1G8AZ54FX4Z172294"/>
        <s v="1GKFK13037J118526"/>
        <s v="1GNSCAE05BR206306"/>
        <s v="1GYS4CEF1BR164619"/>
        <s v="1HGCM81734A012964"/>
        <s v="1HGCP36868A088390"/>
        <s v="1N4AL3AP7FN302587"/>
        <s v="1N6AA0EC8AN306563"/>
        <s v="1NXBU4EE1AZ298850"/>
        <s v="1ZVFT82H055119208"/>
        <s v="2B3KA43G66H402522"/>
        <s v="2B3KA53H16H322611"/>
        <s v="2C3KA43R77H675829"/>
        <s v="2GCEK13T351112282"/>
        <s v="2GCEK13Z371151042"/>
        <s v="2GKFLVEK5F6207934"/>
        <s v="2HGFG12618H528829"/>
        <s v="3D7KS28C36G150482"/>
        <s v="3D7LX39C76G285362"/>
        <s v="3D7MX38A77G790291"/>
        <s v="3D7UT2CL2AG140421"/>
        <s v="3FAHP0CG0AR119634"/>
        <s v="3GCEK23M99G236908"/>
        <s v="3VWEF71K67M074752"/>
        <s v="5GTDN13E878147056"/>
        <s v="5TFRT54158X026238"/>
        <s v="JHMAP214X7S002140"/>
        <s v="JM1FE17N040108305"/>
        <s v="JN8AS58V39W447982"/>
        <s v="JTHBH96S865033840"/>
        <s v="JTKDE167190280093"/>
        <s v="WA1BY74L47D056325"/>
        <s v="WA1CGAFE6ED020474"/>
        <s v="WBAFR9C55BDE82052"/>
        <s v="WBANB33585CN65012"/>
        <s v="WBANU535X8CT19914"/>
        <s v="WBAVB77508NH78534"/>
        <s v="WVWEK93C46P145181"/>
        <s v="WVWFV71K26W091699"/>
        <s v="1A8HW582X8F159615"/>
        <s v="1C6RD7KT4CS170714"/>
        <s v="1C6RD7KT5CS200562"/>
        <s v="1C6RR7SMXJS128166"/>
        <s v="1FADP3K26GL369991"/>
        <s v="1FAFP42X52F242165"/>
        <s v="1FAHP3F22CL155747"/>
        <s v="1FM5K8D80GGB44224"/>
        <s v="1FMEU74E27UA90159"/>
        <s v="1FMEU7DE2AUB07601"/>
        <s v="1FTNW21P03ED76653"/>
        <s v="1FTRW12W74KB48332"/>
        <s v="1FTRX12W58FB15633"/>
        <s v="1FTSW31P34EA65731"/>
        <s v="1GCEK19J88Z299519"/>
        <s v="1GKEV23778J109870"/>
        <s v="1GKEV33768J238589"/>
        <s v="1GKFK16378J134753"/>
        <s v="1GNEV33D39S102800"/>
        <s v="1GNFK13097J393417"/>
        <s v="1GTHK23GX2F115416"/>
        <s v="1GYFK63837R123302"/>
        <s v="1GYFK63837R308983"/>
        <s v="1J4GA59109L721932"/>
        <s v="1J4GA59148L630015"/>
        <s v="1J8HR58227C571535"/>
        <s v="1N4AL3APXFN886600"/>
        <s v="1N4CL2AP2AC120075"/>
        <s v="1N6AD0EV3GN711215"/>
        <s v="2B3KA53H36H373396"/>
        <s v="2C3CDXGJ8EH238016"/>
        <s v="2C4RC1CG6ER336651"/>
        <s v="2D8FV47T56H266882"/>
        <s v="2FMPK4G92KBB25907"/>
        <s v="2GTEK133571711879"/>
        <s v="2HKYF187X6H526480"/>
        <s v="2HNYD28367H504134"/>
        <s v="2T2HK31U89C119204"/>
        <s v="3D7KS19D97G703350"/>
        <s v="3FAHP0CG4CR138139"/>
        <s v="3GCUKREC6GG255521"/>
        <s v="3GCUKTEC6FG164535"/>
        <s v="3GNFK16Z24G321921"/>
        <s v="5GTDN136468319185"/>
        <s v="5GZEV13727J130970"/>
        <s v="5J6RE4H77AL014280"/>
        <s v="5LMFU28557LJ03782"/>
        <s v="5LMFU28R62LJ08307"/>
        <s v="5N1AA08A16N704715"/>
        <s v="5N1AR18W95C729317"/>
        <s v="5N1AR2MN3EC660109"/>
        <s v="5N1AT2MV3GC841165"/>
        <s v="7FARW2H86JE039100"/>
        <s v="JH4CL96846C005746"/>
        <s v="JM1BK12G161404124"/>
        <s v="JN8AZ18W19W112104"/>
        <s v="JNKAY01E67M300571"/>
        <s v="JTEBU11F470045003"/>
        <s v="JTMBK31V865000287"/>
        <s v="KNDJC733945310425"/>
        <s v="WAUAF78E37A090600"/>
        <s v="WAUDF78E08A142053"/>
        <s v="WBAFU7C57BC872964"/>
        <s v="WBANA53574B852876"/>
        <s v="WBAPK53579A643561"/>
        <s v="WBSBR93476PK12601"/>
        <s v="WDBUF56XX7B143021"/>
        <s v="WDDNG86X17A102177"/>
        <s v="WMWZG3C59BTY35749"/>
        <s v="WVGBV75N09W525413"/>
        <s v="1D4HB48N34F146788"/>
        <s v="1FMZU73E02UB40598"/>
        <s v="1HGCM66556A052901"/>
        <s v="2CTFLTEC0B6375486"/>
        <s v="1FADP3F27DL145599"/>
        <s v="1J4RR4GG0BC717534"/>
        <s v="1HGCP26319A109808"/>
        <s v="1N6AD07U76C439458"/>
      </sharedItems>
    </cacheField>
    <cacheField name="cert" numFmtId="49">
      <sharedItems count="632">
        <s v="50202001A3Y"/>
        <s v="36232504B3Y"/>
        <s v="8D679045A3Y"/>
        <s v="75238639B3Y"/>
        <s v="5T612307K2Y"/>
        <s v="5M607452A3Y"/>
        <s v="5UJ15486C3Y"/>
        <s v="40133668J2Y"/>
        <s v="5CN67058B3Y"/>
        <s v="81252942"/>
        <s v="CN230766D5"/>
        <s v="102108864"/>
        <s v="50188565A4"/>
        <s v="5L004983B0Y"/>
        <s v="CH305925B5"/>
        <s v="6A075507L6Y"/>
        <s v="8A299812G4"/>
        <s v="8N603861F5Y"/>
        <s v="60008185C5"/>
        <s v="7D018424D3Y"/>
        <s v="5N092749H3Y"/>
        <s v="8KX92384J4"/>
        <s v="7F508828E4"/>
        <s v="5D235918B4"/>
        <s v="7D242771H4"/>
        <s v="7D137482D5Y"/>
        <s v="7D559656B3Y"/>
        <s v="ZAGDL563894F21"/>
        <s v="ZAGCL287385G22"/>
        <s v="EC278187I9"/>
        <s v="ZAGDC701170G21"/>
        <s v="CS206543A9"/>
        <s v="ZAGCS111130B22"/>
        <s v="ES422562D9"/>
        <s v="ZAGES103396B22"/>
        <s v="ZAGDS666490I22"/>
        <s v="ZAGES251945I22"/>
        <s v="ZAGFS598838G20"/>
        <s v="9S783388G4"/>
        <s v="9S709317G8"/>
        <s v="2J230218L2Y"/>
        <s v="102109037"/>
        <s v="4S693183H3"/>
        <s v="8S585663E3Y"/>
        <s v="7J559513H8"/>
        <s v="BS594050J9"/>
        <s v="4F181362J2Y"/>
        <s v="102108913"/>
        <s v="4ED78095F3Y"/>
        <s v="ZAGEGA59922D21"/>
        <s v="GGA76746L8"/>
        <s v="ZAGFGC15976B22"/>
        <s v="ZAGFUC89831I21"/>
        <s v="ZAGEUC00938C21"/>
        <s v="7UB57271G3"/>
        <s v="7LA32139E4Y"/>
        <s v="XLB04330I2Y"/>
        <s v="BEB06433A9"/>
        <s v="ZAGFEC28581E22"/>
        <s v="ZAGJFA46073F22"/>
        <s v="AKE55688D4"/>
        <s v="ZAGFKA79290F21"/>
        <s v="4EA35417J4"/>
        <s v="4EB35819E4"/>
        <s v="4EA46475B4Y"/>
        <s v="5KE95622C5Y"/>
        <s v="5KE81780C5Y"/>
        <s v="102108917"/>
        <s v="7FA80708J3Y"/>
        <s v="3EB89300I4Y"/>
        <s v="6EC42812G7Y"/>
        <s v="6EB96161E5Y"/>
        <s v="5ED00048C5"/>
        <s v="5EC90561E4Y"/>
        <s v="ZAG8EA45598G21"/>
        <s v="ZAGAEA91602D21"/>
        <s v="4EA56579E3"/>
        <s v="4ED10403F4Y"/>
        <s v="6EA35777A5"/>
        <s v="8EC38842A4Y"/>
        <s v="81255198"/>
        <s v="4EA13178F4"/>
        <s v="4EB58335A4Y"/>
        <s v="102108956"/>
        <s v="6EA77871F3Y"/>
        <s v="102108973"/>
        <s v="6EB53297G6Y"/>
        <s v="6EC22854K5Y"/>
        <s v="4EB40207L3Y"/>
        <s v="102108997"/>
        <s v="480503688"/>
        <s v="7PA50847G5Y"/>
        <s v="ZAGG7161463C23"/>
        <s v="A4137934I4Y"/>
        <s v="5F297281B3Y"/>
        <s v="ZAGD4256073A22"/>
        <s v="ZAGF0114845A22"/>
        <s v="60123521D4"/>
        <s v="5Z149590D4"/>
        <s v="5Z299368I4"/>
        <s v="5F811281B6Y"/>
        <s v="102251365"/>
        <s v="GZ202015D8"/>
        <s v="52151398L3Y"/>
        <s v="66104572F4Y"/>
        <s v="7J160589E4Y"/>
        <s v="7J131753G4Y"/>
        <s v="8J165673D7"/>
        <s v="2J139656F3Y"/>
        <s v="4J251649I8"/>
        <s v="CJ345164B8"/>
        <s v="ZAGER227322D21"/>
        <s v="32403115C3Y"/>
        <s v="102107345"/>
        <s v="6R167478G3Y"/>
        <s v="36205570E9"/>
        <s v="62331789C5Y"/>
        <s v="46111748D4Y"/>
        <s v="7J100805E4"/>
        <s v="7R204035E9"/>
        <s v="ZAG7R311163I21"/>
        <s v="8R245795F4"/>
        <s v="7J173246E4Y"/>
        <s v="7J208975H8"/>
        <s v="3J222752B4Y"/>
        <s v="9R278164C9"/>
        <s v="ZAGFR615486A21"/>
        <s v="ZAGGR231052G23"/>
        <s v="XE544879E3Y"/>
        <s v="102108984"/>
        <s v="102108899"/>
        <s v="7R120028F7Y"/>
        <s v="102108955"/>
        <s v="4C350334D3Y"/>
        <s v="AW112080C6Y"/>
        <s v="BC570410C9"/>
        <s v="ZAG9L790483L20"/>
        <s v="7D222900A4Y"/>
        <s v="6C231732C4"/>
        <s v="7C661634L3Y"/>
        <s v="6C157826A3Y"/>
        <s v="5C690018L2"/>
        <s v="7N461003K3"/>
        <s v="9C138905E4"/>
        <s v="2C130309G4"/>
        <s v="8N351053I5Y"/>
        <s v="5N562600B4Y"/>
        <s v="AN309444C9"/>
        <s v="ZAGHN548542L20"/>
        <s v="ZAGJN518509A22"/>
        <s v="1C310236D3Y"/>
        <s v="6Z753095C5"/>
        <s v="45N89379F4"/>
        <s v="8R634507H4"/>
        <s v="6H131747D5"/>
        <s v="6H485653B3Y"/>
        <s v="CH146260L6Y"/>
        <s v="ZAGEH366484G22"/>
        <s v="ZAGCH268868F21"/>
        <s v="5H138262A4Y"/>
        <s v="ZAGHR841942C22"/>
        <s v="4R613759H4"/>
        <s v="66172061I4Y"/>
        <s v="8H104173A4"/>
        <s v="5BA30817L3Y"/>
        <s v="ZAGF9256580H23"/>
        <s v="79168929L3Y"/>
        <s v="59235784J4Y"/>
        <s v="ZAGD1190842F21"/>
        <s v="51263638B4Y"/>
        <s v="41235606J2Y"/>
        <s v="31144496B5Y"/>
        <s v="Y1107882I2Y"/>
        <s v="102108974"/>
        <s v="51275317E5Y"/>
        <s v="11272297E5Y"/>
        <s v="81136463F9"/>
        <s v="102108929"/>
        <s v="6H564153I4Y"/>
        <s v="2H506164C3Y"/>
        <s v="3H509472J9"/>
        <s v="CH503713D9"/>
        <s v="86104374B4"/>
        <s v="5T562364A3Y"/>
        <s v="FG521412G9"/>
        <s v="ZAGDG523529A21"/>
        <s v="102109017"/>
        <s v="4G182219G9"/>
        <s v="102108950"/>
        <s v="102108957"/>
        <s v="6G247875I4Y"/>
        <s v="7R252255F4"/>
        <s v="AR253140K3Y"/>
        <s v="4S560472C3"/>
        <s v="BG347691D9"/>
        <s v="ZAGDG213290K21"/>
        <s v="EG221499B0"/>
        <s v="ZAGFG399028C22"/>
        <s v="7G262968L3"/>
        <s v="4G105285E4"/>
        <s v="8G148375G4"/>
        <s v="8G265392G9"/>
        <s v="ZAGAG186978L21"/>
        <s v="8S582863H4Y"/>
        <s v="102109002"/>
        <s v="9G277166C9"/>
        <s v="4G301915A4Y"/>
        <s v="8R621156C3Y"/>
        <s v="ZAG9M021283J21"/>
        <s v="EM305109E9"/>
        <s v="6M790249A3Y"/>
        <s v="1E229285D3Y"/>
        <s v="6E005975J2Y"/>
        <s v="6A117552D5Y"/>
        <s v="6A075507L3Y"/>
        <s v="102251422"/>
        <s v="7UJ16807A4Y"/>
        <s v="96314009D4Y"/>
        <s v="ZAGJ3288169F22"/>
        <s v="7LY63171D5"/>
        <s v="4B018792C3Y"/>
        <s v="5B067011H4Y"/>
        <s v="ZAG6H121503B22"/>
        <s v="4ZJ14714B4"/>
        <s v="7LJ24778L5Y"/>
        <s v="102108965"/>
        <s v="6N707655C4"/>
        <s v="5C622783F2Y"/>
        <s v="5C717024B3Y"/>
        <s v="4N350940F4"/>
        <s v="4N356172D4"/>
        <s v="7N111760A5Y"/>
        <s v="EC519251F9"/>
        <s v="DH159042F9"/>
        <s v="CH331063B0"/>
        <s v="6H097381H3Y"/>
        <s v="8S000887C6Y"/>
        <s v="BX195005F5Y"/>
        <s v="2LH36485A3Y"/>
        <s v="2LH38568B4Y"/>
        <s v="ZAGE0H10039K20"/>
        <s v="DL591027I8"/>
        <s v="ZAGG0P24430L21"/>
        <s v="BL407489F9"/>
        <s v="8H508905I4"/>
        <s v="ZAGGG013598C21"/>
        <s v="102108943"/>
        <s v="70135902C5Y"/>
        <s v="102108985"/>
        <s v="70164536L4"/>
        <s v="5W309396J4"/>
        <s v="4W214443D3Y"/>
        <s v="102108919"/>
        <s v="8M100872D5"/>
        <s v="5X205570E4"/>
        <s v="72145064J4"/>
        <s v="60080086L2Y"/>
        <s v="65003367E5Y"/>
        <s v="DA097634D8"/>
        <s v="9U016404J9"/>
        <s v="B7714885I4"/>
        <s v="F7759700I9"/>
        <s v="66066445H3Y"/>
        <s v="GP634370K8"/>
        <s v="GP695163L9"/>
        <s v="7D031910L5"/>
        <s v="ZAGGA052841F23"/>
        <s v="1N142229C3Y"/>
        <s v="6A050312B6Y"/>
        <s v="4K008542G4"/>
        <s v="102251424"/>
        <s v="102108910"/>
        <s v="4A234043F3Y"/>
        <s v="CA024419K9"/>
        <s v="81255191"/>
        <s v="DF532434F6"/>
        <s v="ZAGFKX99891A22"/>
        <s v="ZAGFG343979F22"/>
        <s v="ZAGFD512556C22"/>
        <s v="4PJ00779K3Y"/>
        <s v="XGM63609E3Y"/>
        <s v="4B057353K4"/>
        <s v="5CN63868E4"/>
        <s v="6CK86326C4Y"/>
        <s v="6CG68546C3Y"/>
        <s v="8CT17194I4Y"/>
        <s v="BNM74276I9"/>
        <s v="ZAGAA460665A22"/>
        <s v="6NH93385H4Y"/>
        <s v="6KR80454H4Y"/>
        <s v="6PS13857C4Y"/>
        <s v="7KY60291B6Y"/>
        <s v="EVV92672A0"/>
        <s v="CDW24808I8"/>
        <s v="4WA60269E5Y"/>
        <s v="8WJ16354D6"/>
        <s v="102251366"/>
        <s v="6A787087D4"/>
        <s v="2TE11146J2Y"/>
        <s v="BWL55349K9"/>
        <s v="ZAGFW504268K21"/>
        <s v="4D026801C6Y"/>
        <s v="102109032"/>
        <s v="7E148168F5"/>
        <s v="AE563707D5"/>
        <s v="102108978"/>
        <s v="9D117538D4"/>
        <s v="DN677961B6"/>
        <s v="ZAGJL879101G21"/>
        <s v="ED547232D5"/>
        <s v="CD667484E8"/>
        <s v="CD637973A5"/>
        <s v="ZAGGW294087I20"/>
        <s v="ZAGDS554934G21"/>
        <s v="ZAGFS507336B21"/>
        <s v="ZAGES252108J21"/>
        <s v="ZAGHS704843J21"/>
        <s v="AW163651L5"/>
        <s v="7J566471A6Y"/>
        <s v="7J539947B3Y"/>
        <s v="7J592969A5"/>
        <s v="7F532310K5Y"/>
        <s v="6W116477I2Y"/>
        <s v="6W226720J2Y"/>
        <s v="YF118653H2Y"/>
        <s v="DG122100A9"/>
        <s v="8W138802L5Y"/>
        <s v="ZAGHUC68307K22"/>
        <s v="3ZA31392H3Y"/>
        <s v="ZAGBFD37940J20"/>
        <s v="102108893"/>
        <s v="6FA31579C4Y"/>
        <s v="4NA26796A3Y"/>
        <s v="4NA88574C6"/>
        <s v="8EB84135A6"/>
        <s v="9EA97623B9"/>
        <s v="102251394"/>
        <s v="5EA94176F5"/>
        <s v="5EC95494A6"/>
        <s v="D4184145L6Y"/>
        <s v="ZAGE7314719B22"/>
        <s v="BF389685H6"/>
        <s v="94131627A3Y"/>
        <s v="30144466C3Y"/>
        <s v="102108961"/>
        <s v="102252472"/>
        <s v="ZAGBZ251599E21"/>
        <s v="AZ153859I9"/>
        <s v="5J129555C4Y"/>
        <s v="9J104108K4"/>
        <s v="72137446E3"/>
        <s v="8J277336F3Y"/>
        <s v="7J166525B5"/>
        <s v="8R213390C6Y"/>
        <s v="YJ122815G3Y"/>
        <s v="102109022"/>
        <s v="8R272546B5Y"/>
        <s v="ZAGDJ119327C21"/>
        <s v="ZAGBF130761K22"/>
        <s v="7R285843J5Y"/>
        <s v="7R397204I7"/>
        <s v="ZAGCA028247L21"/>
        <s v="3W731574B3Y"/>
        <s v="5W624516D6Y"/>
        <s v="9W515146I5"/>
        <s v="7C570687C4"/>
        <s v="7C664803A6"/>
        <s v="7C591919E4Y"/>
        <s v="4Y635547B3Y"/>
        <s v="2C137473H5Y"/>
        <s v="8C252802L4"/>
        <s v="1C310236C3Y"/>
        <s v="ZAGGC061211J21"/>
        <s v="ZAGE5202650G22"/>
        <s v="7R318390F4"/>
        <s v="8R736995I5"/>
        <s v="BH612501K5"/>
        <s v="7H608826B3Y"/>
        <s v="6H333424C4"/>
        <s v="5H501644B3Y"/>
        <s v="CH152880L7"/>
        <s v="DH537602E8"/>
        <s v="6H205028K5Y"/>
        <s v="6H362226E4Y"/>
        <s v="CR195111L5"/>
        <s v="66028912B4Y"/>
        <s v="A6267416B6Y"/>
        <s v="6H456602B4Y"/>
        <s v="8BA13797H3"/>
        <s v="9BA54299B5"/>
        <s v="7BA57418J9"/>
        <s v="A9211262D8"/>
        <s v="41349859D4Y"/>
        <s v="31355610C4Y"/>
        <s v="7H700518G4Y"/>
        <s v="BH515025E6"/>
        <s v="7H552352L4"/>
        <s v="4BJ14295C4Y"/>
        <s v="CC856224C6"/>
        <s v="7T506901C3Y"/>
        <s v="ZAGHT634207K20"/>
        <s v="8G197757F5Y"/>
        <s v="ZAGDG313722B22"/>
        <s v="102252435"/>
        <s v="3G327610K2Y"/>
        <s v="FY260624L9"/>
        <s v="EM436651G8"/>
        <s v="8M113316F4"/>
        <s v="6M671694B8"/>
        <s v="3M135949K5Y"/>
        <s v="1M022432E3Y"/>
        <s v="7LY75091B6Y"/>
        <s v="ZAGGB045068A22"/>
        <s v="AJ116052A6Y"/>
        <s v="8C513352F4"/>
        <s v="4N810515C5"/>
        <s v="7X014183L6Y"/>
        <s v="8L034735L5"/>
        <s v="ZAGALZ94679F20"/>
        <s v="ZAGFG440564I21"/>
        <s v="DG205327F6"/>
        <s v="ZAGGG055778K23"/>
        <s v="102108896"/>
        <s v="9G502077C6Y"/>
        <s v="1C006956E3Y"/>
        <s v="81122373L5"/>
        <s v="40137607C3Y"/>
        <s v="9M403060I8"/>
        <s v="9W448239A6Y"/>
        <s v="5W411191C3Y"/>
        <s v="102252460"/>
        <s v="40044510G4Y"/>
        <s v="10184211C3Y"/>
        <s v="55345161H5Y"/>
        <s v="56710383B3Y"/>
        <s v="7A054541L4"/>
        <s v="BN009506B6Y"/>
        <s v="AN052598L6Y"/>
        <s v="2PG58869A4"/>
        <s v="YGC93988B3Y"/>
        <s v="5B193096A5Y"/>
        <s v="7CM46031A6Y"/>
        <s v="9A512965B5"/>
        <s v="7VF50684L6Y"/>
        <s v="6KL52613J4Y"/>
        <s v="6WD30959H5Y"/>
        <s v="7WF03103E5Y"/>
        <s v="2B479730D3Y"/>
        <s v="8F186359H5"/>
        <s v="8F136524I5Y"/>
        <s v="ZAGDE549921B22"/>
        <s v="11043779E4Y"/>
        <s v="GL102779D9"/>
        <s v="ZAGFS726050I21"/>
        <s v="BW589098I9"/>
        <s v="102251417"/>
        <s v="DUD40978G6"/>
        <s v="ZAGJUC19943G21"/>
        <s v="6LA56970E5Y"/>
        <s v="480503706"/>
        <s v="ZAGEKE67186G20"/>
        <s v="CFB04865I9"/>
        <s v="4EB75398B4Y"/>
        <s v="9KA38834I5Y"/>
        <s v="7EA31381D7"/>
        <s v="8EC08956L5Y"/>
        <s v="ZAGF7172600F21"/>
        <s v="64261279G2Y"/>
        <s v="58100279D3Y"/>
        <s v="ZAGA8139985F21"/>
        <s v="102252456"/>
        <s v="8J147332L7"/>
        <s v="66127514E3"/>
        <s v="58224613H3Y"/>
        <s v="102252462"/>
        <s v="102252454"/>
        <s v="102108921"/>
        <s v="AW133369C6Y"/>
        <s v="8W152525C3Y"/>
        <s v="6C328209E5Y"/>
        <s v="8C126209F4"/>
        <s v="AH279212J9"/>
        <s v="91126627I6"/>
        <s v="ZAGEG198111B21"/>
        <s v="4G247466L7"/>
        <s v="8G255136J9"/>
        <s v="8G232822G9"/>
        <s v="102108958"/>
        <s v="5L622649D3Y"/>
        <s v="EC756854G9"/>
        <s v="102108878"/>
        <s v="DW631596B6"/>
        <s v="ZAGG2032394C21"/>
        <s v="480503705"/>
        <s v="102109020"/>
        <s v="5N080019E5Y"/>
        <s v="3A183164A4"/>
        <s v="DJ810953J7"/>
        <s v="ZAGEK190294K23"/>
        <s v="7CM43963G5Y"/>
        <s v="8K044634E8"/>
        <s v="9E067856L6Y"/>
        <s v="ZAGEN041034H23"/>
        <s v="2J221523A4Y"/>
        <s v="7J597055C4Y"/>
        <s v="5J563785D4"/>
        <s v="102251414"/>
        <s v="6G106243H3"/>
        <s v="102252474"/>
        <s v="ZAGFKE06934E20"/>
        <s v="102251405"/>
        <s v="YEB21925B4Y"/>
        <s v="7EA23564C4Y"/>
        <s v="5EC44323D5"/>
        <s v="ZAG8PA87749J21"/>
        <s v="4Z172294D4Y"/>
        <s v="102108842"/>
        <s v="BR206306E8"/>
        <s v="ZAGBR164619K21"/>
        <s v="4A012964E4Y"/>
        <s v="8A088390B8"/>
        <s v="FN302587F6"/>
        <s v="AN306563F6"/>
        <s v="AZ298850B5"/>
        <s v="55119208J2Y"/>
        <s v="6H402522A4"/>
        <s v="6H322611C3Y"/>
        <s v="7H675829K4"/>
        <s v="51112282A4Y"/>
        <s v="102251378"/>
        <s v="ZAGF6207934I21"/>
        <s v="8H528829G4"/>
        <s v="102252451"/>
        <s v="102251387"/>
        <s v="7G790291F8"/>
        <s v="ZAGAG140421K21"/>
        <s v="AR119634B6Y"/>
        <s v="9G236908D4Y"/>
        <s v="7M074752D5"/>
        <s v="78147056C4Y"/>
        <s v="8X026238K5Y"/>
        <s v="7S002140L4"/>
        <s v="40108305D4Y"/>
        <s v="9W447982G5"/>
        <s v="65033840A4Y"/>
        <s v="90280093C5"/>
        <s v="102108884"/>
        <s v="ZAGED020474L22"/>
        <s v="BDE82052D6"/>
        <s v="5CN65012B4Y"/>
        <s v="102252424"/>
        <s v="8NH78534G5"/>
        <s v="6P145181I3"/>
        <s v="6W091699E3"/>
        <s v="8F159615I4"/>
        <s v="CS170714F9"/>
        <s v="CS200562K6"/>
        <s v="ZAGJS128166K23"/>
        <s v="ZAGGL369991C22"/>
        <s v="2F242165B5"/>
        <s v="CL155747J6"/>
        <s v="GGB44224A9"/>
        <s v="7UA90159A5Y"/>
        <s v="AUB07601L4"/>
        <s v="102109007"/>
        <s v="4KB48332L4Y"/>
        <s v="R102251371"/>
        <s v="4EA65731A4Y"/>
        <s v="8Z299519H8"/>
        <s v="8J109870D4Y"/>
        <s v="8J238589C6Y"/>
        <s v="8J134753I5"/>
        <s v="9S102800L5"/>
        <s v="7J393417G5"/>
        <s v="2F115416H4Y"/>
        <s v="ZAG7R123302B21"/>
        <s v="102109003"/>
        <s v="9L721932E7"/>
        <s v="8L630015B9Y"/>
        <s v="102108927"/>
        <s v="FN886600K9"/>
        <s v="102252442"/>
        <s v="ZAGGN711215D20"/>
        <s v="6H373396A4"/>
        <s v="ZAGEH238016B22"/>
        <s v="ZAGER336651J20"/>
        <s v="6H266882D3"/>
        <s v="ZAGKBB25907E22"/>
        <s v="71711879K5"/>
        <s v="6H526480E3"/>
        <s v="102252473"/>
        <s v="9C119204K4"/>
        <s v="7G703350H4Y"/>
        <s v="CR138139A7"/>
        <s v="ZAGGG255521F22"/>
        <s v="ZAGFG164535E22"/>
        <s v="4G321921F4"/>
        <s v="68319185D5"/>
        <s v="7J130970J3Y"/>
        <s v="ZAGAL014280J20"/>
        <s v="102251369"/>
        <s v="2LJ08307L3Y"/>
        <s v="6N704715A4Y"/>
        <s v="5C729317E4"/>
        <s v="ZAGEC660109G20"/>
        <s v="ZAGGC841165K23"/>
        <s v="ZAGJE039100C22"/>
        <s v="6C005746A5"/>
        <s v="61404124I4Y"/>
        <s v="9W112104D5"/>
        <s v="7M300571A4"/>
        <s v="70045003J3"/>
        <s v="65000287B5"/>
        <s v="45310425B5Y"/>
        <s v="7A090600C4"/>
        <s v="8A142053J5"/>
        <s v="BC872964H7"/>
        <s v="4B852876A4Y"/>
        <s v="9A643561E4Y"/>
        <s v="102252461"/>
        <s v="7B143021E4Y"/>
        <s v="102108977"/>
        <s v="102108881"/>
        <s v="9W525413F5"/>
        <s v="4F146788A3Y"/>
        <s v="2UB40598E3Y"/>
        <s v="6A052901C6Y"/>
        <s v="B6375486B5"/>
        <s v="DL145599A6"/>
        <s v="BC717534H5"/>
        <s v="9A109808J5"/>
        <s v="6C439458H5"/>
      </sharedItems>
    </cacheField>
    <cacheField name="claim_sequence" numFmtId="0">
      <sharedItems containsSemiMixedTypes="0" containsString="0" containsNumber="1" containsInteger="1" minValue="1" maxValue="10"/>
    </cacheField>
    <cacheField name="payee_sequence" numFmtId="0">
      <sharedItems containsSemiMixedTypes="0" containsString="0" containsNumber="1" containsInteger="1" minValue="1" maxValue="8"/>
    </cacheField>
    <cacheField name="status" numFmtId="0">
      <sharedItems/>
    </cacheField>
    <cacheField name="administrator" numFmtId="0">
      <sharedItems count="7">
        <s v="ESY"/>
        <s v="SNC"/>
        <s v="ES2"/>
        <s v="ZAG"/>
        <s v="SNB"/>
        <s v="SNE"/>
        <s v="NSC"/>
      </sharedItems>
    </cacheField>
    <cacheField name="automake" numFmtId="0">
      <sharedItems count="34">
        <s v="Cadillac"/>
        <s v="Chevrolet"/>
        <s v="Jeep"/>
        <s v="Ford"/>
        <s v="Chrysler"/>
        <s v="Volkswagen"/>
        <s v="Mercury"/>
        <s v="Mazda"/>
        <s v="Bmw"/>
        <s v="Dodge"/>
        <s v="Gmc"/>
        <s v="Honda"/>
        <s v="Mercedes-Benz"/>
        <s v="Nissan"/>
        <s v="Toyota"/>
        <s v="Audi"/>
        <s v="Ram"/>
        <s v="BUICK"/>
        <s v="Saturn"/>
        <s v="Pontiac"/>
        <s v="Acura"/>
        <s v="Suzuki"/>
        <s v="Mitsubishi"/>
        <s v="Subaru"/>
        <s v="HUMMER"/>
        <s v="Lincoln"/>
        <s v="Infiniti"/>
        <s v="Hyundai"/>
        <s v="Lexus"/>
        <s v="Scion"/>
        <s v="Kia"/>
        <s v="Mini"/>
        <s v="Volvo"/>
        <s v="Land Rover"/>
      </sharedItems>
    </cacheField>
    <cacheField name="automodel" numFmtId="0">
      <sharedItems containsMixedTypes="1" containsNumber="1" containsInteger="1" minValue="300" maxValue="3500" count="186">
        <s v="CTS"/>
        <s v="TrailBlazer EXT"/>
        <s v="Patriot"/>
        <s v="Mustang"/>
        <s v="PT Cruiser"/>
        <s v="Jetta"/>
        <s v="Mountaineer"/>
        <s v="RX-8"/>
        <s v="5 series"/>
        <s v="Rabbit"/>
        <s v="Avenger"/>
        <s v="Yukon XL"/>
        <s v="SRX"/>
        <s v="Civic"/>
        <s v="M-Class"/>
        <s v="Armada"/>
        <s v="Highlander"/>
        <s v="Q7"/>
        <s v="A6"/>
        <s v="3 series"/>
        <s v="Aspen"/>
        <s v="Neon"/>
        <s v="Caliber"/>
        <s v="Wrangler Unlimited"/>
        <s v="Durango"/>
        <n v="1500"/>
        <s v="Ram Pickup"/>
        <s v="Taurus"/>
        <s v="F-350"/>
        <s v="Explorer"/>
        <s v="Escape"/>
        <s v="Expedition"/>
        <s v="F-250"/>
        <s v="F-150"/>
        <s v="Transit Van"/>
        <s v="F-450"/>
        <s v="Ranger"/>
        <s v="Cruze Limited"/>
        <s v="Malibu"/>
        <s v="VERANO"/>
        <s v="ATS"/>
        <s v="Ion"/>
        <s v="Silverado"/>
        <s v="Envoy"/>
        <s v="Envoy XL"/>
        <s v="Acadia"/>
        <s v="Yukon"/>
        <s v="TrailBlazer"/>
        <s v="Tahoe"/>
        <s v="Suburban"/>
        <s v="Sierra"/>
        <s v="Escalade"/>
        <s v="Escalade ESV"/>
        <s v="Grand Cherokee"/>
        <s v="Liberty"/>
        <s v="Wrangler"/>
        <s v="Compass"/>
        <s v="Commander"/>
        <s v="Altima"/>
        <s v="Titan"/>
        <s v="TITAN XD"/>
        <s v="Frontier"/>
        <s v="Corolla"/>
        <s v="Mazda6"/>
        <s v="Pacifica"/>
        <s v="Charger"/>
        <s v="Challenger"/>
        <n v="300"/>
        <s v="Grand Caravan"/>
        <s v="Equinox"/>
        <s v="Magnum"/>
        <s v="Freestar"/>
        <s v="CAMARO"/>
        <s v="Impala"/>
        <s v="Grand Prix"/>
        <s v="Ridgeline"/>
        <s v="MDX"/>
        <s v="XL-7"/>
        <n v="2500"/>
        <s v="Fusion"/>
        <s v="Rendezvous"/>
        <s v="Avalanche"/>
        <s v="VUE"/>
        <s v="Escalade EXT"/>
        <s v="Milan"/>
        <s v="Tacoma"/>
        <s v="Eclipse"/>
        <s v="GL-Class"/>
        <s v="Outback"/>
        <s v="X5"/>
        <s v="Odyssey"/>
        <s v="H2"/>
        <s v="Aviator"/>
        <s v="Navigator"/>
        <s v="Xterra"/>
        <s v="Pathfinder"/>
        <s v="Quest"/>
        <s v="QX60"/>
        <s v="Elantra"/>
        <s v="Sonata"/>
        <s v="Sequoia"/>
        <s v="Tundra"/>
        <s v="X6"/>
        <s v="Impreza"/>
        <s v="RL"/>
        <s v="Mazda5"/>
        <s v="CX-7"/>
        <s v="Murano"/>
        <s v="G37"/>
        <s v="FX35"/>
        <s v="ES 350"/>
        <s v="tC"/>
        <s v="RAV4"/>
        <s v="Sonata Hybrid"/>
        <s v="Genesis"/>
        <s v="Soul"/>
        <s v="Sedona"/>
        <s v="Rogue"/>
        <s v="Q5"/>
        <s v="A4"/>
        <s v="A5"/>
        <s v="A8"/>
        <s v="4 SERIES"/>
        <s v="X1"/>
        <s v="X3"/>
        <s v="E-Class"/>
        <s v="Cooper"/>
        <s v="Cooper Countryman"/>
        <s v="TIGUAN"/>
        <s v="Touareg"/>
        <s v="Passat"/>
        <s v="CC"/>
        <s v="XC90"/>
        <s v="Cherokee"/>
        <s v="Nitro"/>
        <s v="Focus"/>
        <s v="Sonic"/>
        <s v="CRUZE"/>
        <s v="G6"/>
        <s v="Traverse"/>
        <s v="Accord"/>
        <s v="LS"/>
        <s v="Town &amp; Country"/>
        <s v="300C"/>
        <s v="Torrent"/>
        <s v="Terrain"/>
        <s v="Edge"/>
        <s v="Monterey"/>
        <s v="Journey"/>
        <s v="Sentra"/>
        <s v="GLI"/>
        <s v="Enclave"/>
        <s v="QX56"/>
        <s v="Optima"/>
        <s v="Sorento"/>
        <s v="G8"/>
        <s v="CR-V"/>
        <s v="Mazdaspeed3"/>
        <s v="370Z"/>
        <s v="GS 350"/>
        <s v="GX 470"/>
        <s v="RX 300"/>
        <s v="6 series"/>
        <s v="C-Class"/>
        <s v="V70 XC"/>
        <s v="Colorado"/>
        <s v="Canyon"/>
        <n v="3500"/>
        <s v="H3"/>
        <s v="NX 300h"/>
        <s v="Range Rover Sport"/>
        <s v="CLA-CLASS"/>
        <s v="Five Hundred"/>
        <s v="F550"/>
        <s v="Silverado Classic"/>
        <s v="S2000"/>
        <s v="GS 300"/>
        <s v="GTI"/>
        <s v="Pilot"/>
        <s v="RX 350"/>
        <s v="Outlook"/>
        <s v="TSX"/>
        <s v="Mazda3"/>
        <s v="M35"/>
        <s v="FJ Cruiser"/>
        <s v="S-Class"/>
      </sharedItems>
    </cacheField>
    <cacheField name="automiles" numFmtId="0">
      <sharedItems containsSemiMixedTypes="0" containsString="0" containsNumber="1" containsInteger="1" minValue="12980" maxValue="359513" count="629">
        <n v="126060"/>
        <n v="158597"/>
        <n v="126680"/>
        <n v="95007"/>
        <n v="129929"/>
        <n v="129489"/>
        <n v="154140"/>
        <n v="101743"/>
        <n v="83779"/>
        <n v="64304"/>
        <n v="72512"/>
        <n v="146189"/>
        <n v="93800"/>
        <n v="195043"/>
        <n v="51374"/>
        <n v="103235"/>
        <n v="109096"/>
        <n v="143009"/>
        <n v="80027"/>
        <n v="86686"/>
        <n v="115733"/>
        <n v="99548"/>
        <n v="97290"/>
        <n v="64840"/>
        <n v="87885"/>
        <n v="92918"/>
        <n v="98581"/>
        <n v="140265"/>
        <n v="140599"/>
        <n v="74055"/>
        <n v="80301"/>
        <n v="129048"/>
        <n v="153124"/>
        <n v="42115"/>
        <n v="91095"/>
        <n v="91920"/>
        <n v="102816"/>
        <n v="64500"/>
        <n v="60618"/>
        <n v="98350"/>
        <n v="150870"/>
        <n v="124190"/>
        <n v="95425"/>
        <n v="94622"/>
        <n v="82576"/>
        <n v="78572"/>
        <n v="111981"/>
        <n v="150774"/>
        <n v="101946"/>
        <n v="114509"/>
        <n v="75386"/>
        <n v="96575"/>
        <n v="112528"/>
        <n v="100955"/>
        <n v="105562"/>
        <n v="162208"/>
        <n v="106969"/>
        <n v="98459"/>
        <n v="115717"/>
        <n v="75541"/>
        <n v="109739"/>
        <n v="77931"/>
        <n v="108695"/>
        <n v="90488"/>
        <n v="177169"/>
        <n v="148022"/>
        <n v="115141"/>
        <n v="133576"/>
        <n v="158346"/>
        <n v="228587"/>
        <n v="19653"/>
        <n v="139970"/>
        <n v="75701"/>
        <n v="132329"/>
        <n v="132314"/>
        <n v="137893"/>
        <n v="111622"/>
        <n v="159296"/>
        <n v="97339"/>
        <n v="158180"/>
        <n v="359513"/>
        <n v="114772"/>
        <n v="163223"/>
        <n v="101670"/>
        <n v="136406"/>
        <n v="107710"/>
        <n v="165725"/>
        <n v="99592"/>
        <n v="75171"/>
        <n v="182026"/>
        <n v="167091"/>
        <n v="266602"/>
        <n v="79180"/>
        <n v="102606"/>
        <n v="131891"/>
        <n v="85124"/>
        <n v="96972"/>
        <n v="92463"/>
        <n v="97084"/>
        <n v="70930"/>
        <n v="167990"/>
        <n v="124768"/>
        <n v="44742"/>
        <n v="146588"/>
        <n v="109124"/>
        <n v="132964"/>
        <n v="133220"/>
        <n v="112323"/>
        <n v="178121"/>
        <n v="131712"/>
        <n v="69253"/>
        <n v="87566"/>
        <n v="159281"/>
        <n v="95690"/>
        <n v="159390"/>
        <n v="122095"/>
        <n v="131751"/>
        <n v="157624"/>
        <n v="109708"/>
        <n v="143788"/>
        <n v="110995"/>
        <n v="118258"/>
        <n v="148705"/>
        <n v="119110"/>
        <n v="167557"/>
        <n v="166209"/>
        <n v="70248"/>
        <n v="118539"/>
        <n v="190751"/>
        <n v="139247"/>
        <n v="143753"/>
        <n v="142797"/>
        <n v="126971"/>
        <n v="117522"/>
        <n v="77057"/>
        <n v="136833"/>
        <n v="120782"/>
        <n v="159563"/>
        <n v="84939"/>
        <n v="88745"/>
        <n v="104125"/>
        <n v="99427"/>
        <n v="114600"/>
        <n v="129782"/>
        <n v="135645"/>
        <n v="143501"/>
        <n v="138407"/>
        <n v="42782"/>
        <n v="94305"/>
        <n v="197999"/>
        <n v="104593"/>
        <n v="68542"/>
        <n v="89897"/>
        <n v="115554"/>
        <n v="92142"/>
        <n v="94463"/>
        <n v="68794"/>
        <n v="151172"/>
        <n v="145664"/>
        <n v="98344"/>
        <n v="95577"/>
        <n v="137715"/>
        <n v="125152"/>
        <n v="184048"/>
        <n v="87790"/>
        <n v="111139"/>
        <n v="130562"/>
        <n v="51263"/>
        <n v="147335"/>
        <n v="173595"/>
        <n v="133189"/>
        <n v="166328"/>
        <n v="139875"/>
        <n v="103678"/>
        <n v="217459"/>
        <n v="147587"/>
        <n v="153443"/>
        <n v="96222"/>
        <n v="149412"/>
        <n v="157191"/>
        <n v="105593"/>
        <n v="75580"/>
        <n v="119113"/>
        <n v="76605"/>
        <n v="102095"/>
        <n v="157331"/>
        <n v="111119"/>
        <n v="123443"/>
        <n v="249694"/>
        <n v="148493"/>
        <n v="65648"/>
        <n v="80032"/>
        <n v="110126"/>
        <n v="148002"/>
        <n v="112301"/>
        <n v="118770"/>
        <n v="77695"/>
        <n v="125004"/>
        <n v="117353"/>
        <n v="112942"/>
        <n v="156594"/>
        <n v="126445"/>
        <n v="89780"/>
        <n v="126140"/>
        <n v="107234"/>
        <n v="145584"/>
        <n v="88626"/>
        <n v="153110"/>
        <n v="20973"/>
        <n v="116939"/>
        <n v="126309"/>
        <n v="124941"/>
        <n v="114831"/>
        <n v="76728"/>
        <n v="117950"/>
        <n v="161598"/>
        <n v="140270"/>
        <n v="54218"/>
        <n v="80099"/>
        <n v="154345"/>
        <n v="110668"/>
        <n v="118156"/>
        <n v="76540"/>
        <n v="138100"/>
        <n v="130276"/>
        <n v="131731"/>
        <n v="148862"/>
        <n v="143173"/>
        <n v="105341"/>
        <n v="109655"/>
        <n v="57162"/>
        <n v="93326"/>
        <n v="70756"/>
        <n v="98949"/>
        <n v="88816"/>
        <n v="121217"/>
        <n v="126336"/>
        <n v="141988"/>
        <n v="104537"/>
        <n v="102232"/>
        <n v="77212"/>
        <n v="71729"/>
        <n v="85348"/>
        <n v="110249"/>
        <n v="59713"/>
        <n v="151999"/>
        <n v="140550"/>
        <n v="123690"/>
        <n v="84922"/>
        <n v="82064"/>
        <n v="119553"/>
        <n v="151195"/>
        <n v="118829"/>
        <n v="85660"/>
        <n v="92872"/>
        <n v="132524"/>
        <n v="133642"/>
        <n v="91157"/>
        <n v="121397"/>
        <n v="47268"/>
        <n v="74499"/>
        <n v="124310"/>
        <n v="50706"/>
        <n v="62364"/>
        <n v="109225"/>
        <n v="77363"/>
        <n v="160324"/>
        <n v="183023"/>
        <n v="95580"/>
        <n v="118456"/>
        <n v="108011"/>
        <n v="147267"/>
        <n v="93619"/>
        <n v="85343"/>
        <n v="80559"/>
        <n v="100172"/>
        <n v="69499"/>
        <n v="78126"/>
        <n v="148895"/>
        <n v="145610"/>
        <n v="96323"/>
        <n v="99298"/>
        <n v="88071"/>
        <n v="12980"/>
        <n v="56873"/>
        <n v="130857"/>
        <n v="74410"/>
        <n v="86627"/>
        <n v="142615"/>
        <n v="85876"/>
        <n v="143601"/>
        <n v="96921"/>
        <n v="47861"/>
        <n v="125187"/>
        <n v="73022"/>
        <n v="107054"/>
        <n v="86084"/>
        <n v="144832"/>
        <n v="110409"/>
        <n v="121170"/>
        <n v="127665"/>
        <n v="106939"/>
        <n v="107741"/>
        <n v="56289"/>
        <n v="116640"/>
        <n v="74512"/>
        <n v="44127"/>
        <n v="81343"/>
        <n v="13872"/>
        <n v="49260"/>
        <n v="58310"/>
        <n v="81785"/>
        <n v="110623"/>
        <n v="66551"/>
        <n v="75623"/>
        <n v="65542"/>
        <n v="55162"/>
        <n v="211979"/>
        <n v="112298"/>
        <n v="88575"/>
        <n v="136979"/>
        <n v="119073"/>
        <n v="147221"/>
        <n v="103556"/>
        <n v="46833"/>
        <n v="131096"/>
        <n v="115987"/>
        <n v="144489"/>
        <n v="132834"/>
        <n v="148807"/>
        <n v="92627"/>
        <n v="141922"/>
        <n v="87769"/>
        <n v="112235"/>
        <n v="166833"/>
        <n v="125479"/>
        <n v="59065"/>
        <n v="116010"/>
        <n v="90360"/>
        <n v="71223"/>
        <n v="84174"/>
        <n v="81393"/>
        <n v="144076"/>
        <n v="156816"/>
        <n v="165149"/>
        <n v="123263"/>
        <n v="140328"/>
        <n v="175551"/>
        <n v="110805"/>
        <n v="123509"/>
        <n v="182396"/>
        <n v="106127"/>
        <n v="121256"/>
        <n v="167895"/>
        <n v="152689"/>
        <n v="103883"/>
        <n v="76222"/>
        <n v="196821"/>
        <n v="105106"/>
        <n v="90606"/>
        <n v="115220"/>
        <n v="161544"/>
        <n v="192283"/>
        <n v="110485"/>
        <n v="96844"/>
        <n v="102276"/>
        <n v="81361"/>
        <n v="113180"/>
        <n v="135050"/>
        <n v="69246"/>
        <n v="197095"/>
        <n v="57898"/>
        <n v="62953"/>
        <n v="107040"/>
        <n v="55372"/>
        <n v="118309"/>
        <n v="105866"/>
        <n v="110902"/>
        <n v="43042"/>
        <n v="88564"/>
        <n v="145477"/>
        <n v="174710"/>
        <n v="83445"/>
        <n v="125524"/>
        <n v="75841"/>
        <n v="159694"/>
        <n v="101661"/>
        <n v="112374"/>
        <n v="176590"/>
        <n v="124574"/>
        <n v="170310"/>
        <n v="203193"/>
        <n v="100342"/>
        <n v="75201"/>
        <n v="127499"/>
        <n v="89165"/>
        <n v="56979"/>
        <n v="121594"/>
        <n v="74097"/>
        <n v="149882"/>
        <n v="123480"/>
        <n v="124104"/>
        <n v="152773"/>
        <n v="38901"/>
        <n v="29476"/>
        <n v="106410"/>
        <n v="154481"/>
        <n v="157714"/>
        <n v="112006"/>
        <n v="71911"/>
        <n v="74642"/>
        <n v="130998"/>
        <n v="107805"/>
        <n v="133674"/>
        <n v="117622"/>
        <n v="83130"/>
        <n v="82316"/>
        <n v="97559"/>
        <n v="68702"/>
        <n v="98926"/>
        <n v="155168"/>
        <n v="107518"/>
        <n v="169054"/>
        <n v="104082"/>
        <n v="89521"/>
        <n v="113972"/>
        <n v="85665"/>
        <n v="140186"/>
        <n v="147997"/>
        <n v="59495"/>
        <n v="129838"/>
        <n v="120432"/>
        <n v="74611"/>
        <n v="82789"/>
        <n v="74367"/>
        <n v="48598"/>
        <n v="86792"/>
        <n v="151032"/>
        <n v="149858"/>
        <n v="90583"/>
        <n v="48368"/>
        <n v="150497"/>
        <n v="104421"/>
        <n v="112902"/>
        <n v="132841"/>
        <n v="129263"/>
        <n v="88433"/>
        <n v="100435"/>
        <n v="43687"/>
        <n v="148143"/>
        <n v="33999"/>
        <n v="101022"/>
        <n v="73970"/>
        <n v="122104"/>
        <n v="89556"/>
        <n v="86952"/>
        <n v="89890"/>
        <n v="103801"/>
        <n v="62333"/>
        <n v="104322"/>
        <n v="166835"/>
        <n v="107385"/>
        <n v="88803"/>
        <n v="145478"/>
        <n v="95627"/>
        <n v="123918"/>
        <n v="146089"/>
        <n v="117506"/>
        <n v="125269"/>
        <n v="120179"/>
        <n v="105801"/>
        <n v="158714"/>
        <n v="179436"/>
        <n v="116058"/>
        <n v="133611"/>
        <n v="112760"/>
        <n v="90396"/>
        <n v="85578"/>
        <n v="149008"/>
        <n v="61050"/>
        <n v="77744"/>
        <n v="142605"/>
        <n v="155561"/>
        <n v="77801"/>
        <n v="148589"/>
        <n v="134507"/>
        <n v="97067"/>
        <n v="115994"/>
        <n v="125567"/>
        <n v="60122"/>
        <n v="82856"/>
        <n v="49520"/>
        <n v="124470"/>
        <n v="70718"/>
        <n v="101972"/>
        <n v="71030"/>
        <n v="113875"/>
        <n v="93935"/>
        <n v="91441"/>
        <n v="101776"/>
        <n v="81535"/>
        <n v="58132"/>
        <n v="158604"/>
        <n v="123163"/>
        <n v="128930"/>
        <n v="95375"/>
        <n v="88224"/>
        <n v="125953"/>
        <n v="137026"/>
        <n v="115139"/>
        <n v="170469"/>
        <n v="115415"/>
        <n v="83112"/>
        <n v="113817"/>
        <n v="122391"/>
        <n v="105472"/>
        <n v="147239"/>
        <n v="166454"/>
        <n v="118515"/>
        <n v="54262"/>
        <n v="113263"/>
        <n v="105030"/>
        <n v="105266"/>
        <n v="99768"/>
        <n v="127436"/>
        <n v="117194"/>
        <n v="179294"/>
        <n v="199518"/>
        <n v="112179"/>
        <n v="90818"/>
        <n v="185172"/>
        <n v="167602"/>
        <n v="150759"/>
        <n v="160461"/>
        <n v="124449"/>
        <n v="104890"/>
        <n v="82009"/>
        <n v="111221"/>
        <n v="114669"/>
        <n v="63634"/>
        <n v="85377"/>
        <n v="123322"/>
        <n v="137602"/>
        <n v="83532"/>
        <n v="105092"/>
        <n v="72578"/>
        <n v="65451"/>
        <n v="91152"/>
        <n v="113182"/>
        <n v="64795"/>
        <n v="97220"/>
        <n v="122283"/>
        <n v="108118"/>
        <n v="70380"/>
        <n v="76210"/>
        <n v="61577"/>
        <n v="130482"/>
        <n v="103304"/>
        <n v="78187"/>
        <n v="180204"/>
        <n v="94403"/>
        <n v="111019"/>
        <n v="103000"/>
        <n v="107676"/>
        <n v="144734"/>
        <n v="169899"/>
        <n v="113159"/>
        <n v="168946"/>
        <n v="108724"/>
        <n v="136873"/>
        <n v="115462"/>
        <n v="138396"/>
        <n v="97595"/>
        <n v="114699"/>
        <n v="77572"/>
        <n v="102309"/>
        <n v="127254"/>
        <n v="74363"/>
        <n v="149555"/>
        <n v="90451"/>
        <n v="80958"/>
        <n v="85454"/>
        <n v="96121"/>
        <n v="101461"/>
        <n v="83612"/>
        <n v="111290"/>
        <n v="105805"/>
        <n v="139830"/>
        <n v="104142"/>
        <n v="117456"/>
        <n v="78395"/>
        <n v="108399"/>
        <n v="63338"/>
        <n v="146042"/>
        <n v="97167"/>
        <n v="160415"/>
        <n v="103030"/>
        <n v="133032"/>
        <n v="163830"/>
        <n v="132749"/>
        <n v="105373"/>
        <n v="84035"/>
        <n v="116516"/>
        <n v="99175"/>
        <n v="139584"/>
        <n v="118130"/>
        <n v="114461"/>
        <n v="121298"/>
        <n v="102776"/>
        <n v="81776"/>
        <n v="118177"/>
        <n v="104058"/>
        <n v="117884"/>
        <n v="85309"/>
        <n v="130311"/>
        <n v="60218"/>
        <n v="107241"/>
        <n v="114371"/>
        <n v="75523"/>
        <n v="96609"/>
        <n v="65663"/>
        <n v="135442"/>
        <n v="171010"/>
        <n v="165892"/>
        <n v="110678"/>
        <n v="28774"/>
        <n v="73757"/>
        <n v="107834"/>
        <n v="88452"/>
      </sharedItems>
    </cacheField>
    <cacheField name="month_sold" numFmtId="14">
      <sharedItems containsSemiMixedTypes="0" containsNonDate="0" containsDate="1" containsString="0" minDate="2012-06-03T00:00:00" maxDate="2023-11-29T00:00:00" count="535">
        <d v="2013-01-08T00:00:00"/>
        <d v="2013-02-01T00:00:00"/>
        <d v="2013-01-10T00:00:00"/>
        <d v="2013-02-24T00:00:00"/>
        <d v="2012-11-07T00:00:00"/>
        <d v="2013-01-14T00:00:00"/>
        <d v="2013-03-03T00:00:00"/>
        <d v="2012-10-07T00:00:00"/>
        <d v="2013-02-04T00:00:00"/>
        <d v="2013-04-28T00:00:00"/>
        <d v="2015-04-07T00:00:00"/>
        <d v="2016-04-25T00:00:00"/>
        <d v="2014-01-22T00:00:00"/>
        <d v="2020-02-06T00:00:00"/>
        <d v="2015-02-27T00:00:00"/>
        <d v="2016-12-17T00:00:00"/>
        <d v="2014-07-04T00:00:00"/>
        <d v="2015-06-29T00:00:00"/>
        <d v="2015-03-31T00:00:00"/>
        <d v="2013-04-27T00:00:00"/>
        <d v="2013-08-03T00:00:00"/>
        <d v="2014-10-16T00:00:00"/>
        <d v="2014-05-19T00:00:00"/>
        <d v="2014-02-18T00:00:00"/>
        <d v="2014-08-05T00:00:00"/>
        <d v="2015-04-29T00:00:00"/>
        <d v="2013-02-06T00:00:00"/>
        <d v="2021-06-14T00:00:00"/>
        <d v="2022-07-03T00:00:00"/>
        <d v="2019-09-21T00:00:00"/>
        <d v="2021-07-03T00:00:00"/>
        <d v="2019-01-18T00:00:00"/>
        <d v="2022-02-12T00:00:00"/>
        <d v="2019-04-26T00:00:00"/>
        <d v="2022-02-11T00:00:00"/>
        <d v="2022-09-27T00:00:00"/>
        <d v="2022-09-25T00:00:00"/>
        <d v="2020-07-18T00:00:00"/>
        <d v="2014-07-09T00:00:00"/>
        <d v="2018-07-04T00:00:00"/>
        <d v="2012-12-17T00:00:00"/>
        <d v="2014-09-20T00:00:00"/>
        <d v="2013-08-10T00:00:00"/>
        <d v="2013-05-11T00:00:00"/>
        <d v="2018-08-21T00:00:00"/>
        <d v="2019-10-12T00:00:00"/>
        <d v="2012-10-15T00:00:00"/>
        <d v="2014-09-28T00:00:00"/>
        <d v="2013-06-11T00:00:00"/>
        <d v="2021-04-24T00:00:00"/>
        <d v="2018-12-14T00:00:00"/>
        <d v="2022-02-27T00:00:00"/>
        <d v="2021-09-26T00:00:00"/>
        <d v="2021-03-06T00:00:00"/>
        <d v="2013-07-06T00:00:00"/>
        <d v="2014-05-30T00:00:00"/>
        <d v="2012-09-07T00:00:00"/>
        <d v="2019-01-04T00:00:00"/>
        <d v="2022-05-08T00:00:00"/>
        <d v="2022-06-14T00:00:00"/>
        <d v="2014-04-20T00:00:00"/>
        <d v="2021-06-16T00:00:00"/>
        <d v="2014-10-31T00:00:00"/>
        <d v="2014-05-24T00:00:00"/>
        <d v="2014-02-20T00:00:00"/>
        <d v="2015-03-19T00:00:00"/>
        <d v="2015-03-21T00:00:00"/>
        <d v="2014-10-03T00:00:00"/>
        <d v="2013-10-31T00:00:00"/>
        <d v="2014-09-30T00:00:00"/>
        <d v="2017-07-07T00:00:00"/>
        <d v="2015-05-02T00:00:00"/>
        <d v="2015-03-14T00:00:00"/>
        <d v="2021-07-17T00:00:00"/>
        <d v="2021-04-15T00:00:00"/>
        <d v="2013-05-30T00:00:00"/>
        <d v="2014-06-27T00:00:00"/>
        <d v="2015-01-19T00:00:00"/>
        <d v="2014-01-19T00:00:00"/>
        <d v="2014-07-12T00:00:00"/>
        <d v="2014-01-08T00:00:00"/>
        <d v="2014-11-30T00:00:00"/>
        <d v="2013-06-23T00:00:00"/>
        <d v="2015-01-10T00:00:00"/>
        <d v="2016-07-09T00:00:00"/>
        <d v="2015-11-13T00:00:00"/>
        <d v="2013-12-11T00:00:00"/>
        <d v="2014-03-03T00:00:00"/>
        <d v="2018-06-03T00:00:00"/>
        <d v="2015-07-11T00:00:00"/>
        <d v="2023-03-26T00:00:00"/>
        <d v="2014-09-26T00:00:00"/>
        <d v="2013-02-09T00:00:00"/>
        <d v="2022-01-15T00:00:00"/>
        <d v="2014-04-04T00:00:00"/>
        <d v="2014-04-21T00:00:00"/>
        <d v="2014-09-17T00:00:00"/>
        <d v="2016-02-02T00:00:00"/>
        <d v="2015-09-11T00:00:00"/>
        <d v="2018-04-06T00:00:00"/>
        <d v="2014-06-30T00:00:00"/>
        <d v="2014-05-03T00:00:00"/>
        <d v="2014-07-28T00:00:00"/>
        <d v="2017-04-01T00:00:00"/>
        <d v="2013-06-08T00:00:00"/>
        <d v="2018-09-14T00:00:00"/>
        <d v="2018-02-27T00:00:00"/>
        <d v="2021-04-12T00:00:00"/>
        <d v="2013-03-10T00:00:00"/>
        <d v="2013-07-02T00:00:00"/>
        <d v="2019-05-26T00:00:00"/>
        <d v="2014-04-27T00:00:00"/>
        <d v="2014-05-26T00:00:00"/>
        <d v="2019-05-20T00:00:00"/>
        <d v="2021-09-25T00:00:00"/>
        <d v="2014-06-12T00:00:00"/>
        <d v="2014-05-07T00:00:00"/>
        <d v="2018-08-10T00:00:00"/>
        <d v="2014-02-23T00:00:00"/>
        <d v="2019-03-08T00:00:00"/>
        <d v="2021-01-25T00:00:00"/>
        <d v="2023-07-09T00:00:00"/>
        <d v="2013-05-06T00:00:00"/>
        <d v="2014-10-04T00:00:00"/>
        <d v="2014-08-24T00:00:00"/>
        <d v="2017-06-17T00:00:00"/>
        <d v="2014-11-28T00:00:00"/>
        <d v="2013-04-07T00:00:00"/>
        <d v="2016-03-05T00:00:00"/>
        <d v="2019-03-21T00:00:00"/>
        <d v="2020-12-20T00:00:00"/>
        <d v="2014-01-25T00:00:00"/>
        <d v="2014-03-27T00:00:00"/>
        <d v="2013-12-07T00:00:00"/>
        <d v="2013-01-26T00:00:00"/>
        <d v="2012-12-24T00:00:00"/>
        <d v="2013-11-17T00:00:00"/>
        <d v="2014-05-02T00:00:00"/>
        <d v="2014-07-26T00:00:00"/>
        <d v="2015-09-06T00:00:00"/>
        <d v="2014-02-01T00:00:00"/>
        <d v="2019-03-23T00:00:00"/>
        <d v="2020-12-17T00:00:00"/>
        <d v="2013-04-20T00:00:00"/>
        <d v="2015-03-23T00:00:00"/>
        <d v="2014-08-17T00:00:00"/>
        <d v="2015-04-06T00:00:00"/>
        <d v="2013-02-23T00:00:00"/>
        <d v="2016-12-26T00:00:00"/>
        <d v="2022-07-24T00:00:00"/>
        <d v="2021-06-11T00:00:00"/>
        <d v="2014-01-17T00:00:00"/>
        <d v="2022-03-19T00:00:00"/>
        <d v="2014-08-30T00:00:00"/>
        <d v="2014-09-08T00:00:00"/>
        <d v="2013-12-15T00:00:00"/>
        <d v="2023-08-25T00:00:00"/>
        <d v="2013-12-01T00:00:00"/>
        <d v="2014-10-06T00:00:00"/>
        <d v="2021-06-06T00:00:00"/>
        <d v="2014-02-19T00:00:00"/>
        <d v="2012-10-12T00:00:00"/>
        <d v="2015-02-02T00:00:00"/>
        <d v="2012-09-02T00:00:00"/>
        <d v="2015-05-29T00:00:00"/>
        <d v="2015-05-23T00:00:00"/>
        <d v="2019-06-18T00:00:00"/>
        <d v="2015-07-02T00:00:00"/>
        <d v="2013-03-15T00:00:00"/>
        <d v="2019-10-06T00:00:00"/>
        <d v="2019-04-06T00:00:00"/>
        <d v="2014-02-05T00:00:00"/>
        <d v="2013-01-19T00:00:00"/>
        <d v="2019-07-22T00:00:00"/>
        <d v="2021-01-23T00:00:00"/>
        <d v="2014-07-07T00:00:00"/>
        <d v="2019-07-20T00:00:00"/>
        <d v="2014-11-19T00:00:00"/>
        <d v="2014-09-12T00:00:00"/>
        <d v="2013-11-12T00:00:00"/>
        <d v="2013-03-24T00:00:00"/>
        <d v="2021-11-09T00:00:00"/>
        <d v="2020-02-16T00:00:00"/>
        <d v="2022-03-18T00:00:00"/>
        <d v="2014-05-13T00:00:00"/>
        <d v="2019-07-25T00:00:00"/>
        <d v="2021-12-20T00:00:00"/>
        <d v="2014-08-23T00:00:00"/>
        <d v="2015-05-17T00:00:00"/>
        <d v="2019-03-01T00:00:00"/>
        <d v="2014-01-11T00:00:00"/>
        <d v="2013-03-23T00:00:00"/>
        <d v="2021-10-19T00:00:00"/>
        <d v="2019-05-04T00:00:00"/>
        <d v="2013-01-13T00:00:00"/>
        <d v="2013-04-01T00:00:00"/>
        <d v="2012-10-13T00:00:00"/>
        <d v="2015-04-12T00:00:00"/>
        <d v="2013-12-16T00:00:00"/>
        <d v="2015-06-19T00:00:00"/>
        <d v="2014-04-24T00:00:00"/>
        <d v="2022-06-26T00:00:00"/>
        <d v="2015-04-17T00:00:00"/>
        <d v="2013-03-09T00:00:00"/>
        <d v="2014-08-26T00:00:00"/>
        <d v="2022-02-21T00:00:00"/>
        <d v="2015-12-20T00:00:00"/>
        <d v="2015-04-21T00:00:00"/>
        <d v="2014-03-10T00:00:00"/>
        <d v="2012-06-03T00:00:00"/>
        <d v="2013-02-17T00:00:00"/>
        <d v="2014-06-05T00:00:00"/>
        <d v="2014-04-19T00:00:00"/>
        <d v="2015-01-16T00:00:00"/>
        <d v="2019-06-26T00:00:00"/>
        <d v="2019-06-17T00:00:00"/>
        <d v="2020-02-15T00:00:00"/>
        <d v="2016-03-23T00:00:00"/>
        <d v="2015-06-18T00:00:00"/>
        <d v="2013-01-21T00:00:00"/>
        <d v="2014-02-15T00:00:00"/>
        <d v="2020-11-13T00:00:00"/>
        <d v="2018-09-07T00:00:00"/>
        <d v="2021-12-09T00:00:00"/>
        <d v="2019-06-08T00:00:00"/>
        <d v="2021-03-23T00:00:00"/>
        <d v="2014-11-01T00:00:00"/>
        <d v="2015-03-16T00:00:00"/>
        <d v="2014-10-08T00:00:00"/>
        <d v="2014-12-13T00:00:00"/>
        <d v="2014-10-19T00:00:00"/>
        <d v="2013-04-19T00:00:00"/>
        <d v="2014-09-13T00:00:00"/>
        <d v="2015-04-18T00:00:00"/>
        <d v="2014-05-08T00:00:00"/>
        <d v="2014-10-11T00:00:00"/>
        <d v="2012-12-02T00:00:00"/>
        <d v="2015-05-30T00:00:00"/>
        <d v="2018-04-04T00:00:00"/>
        <d v="2019-10-14T00:00:00"/>
        <d v="2014-09-07T00:00:00"/>
        <d v="2013-08-13T00:00:00"/>
        <d v="2018-11-15T00:00:00"/>
        <d v="2019-12-31T00:00:00"/>
        <d v="2015-12-24T00:00:00"/>
        <d v="2023-06-17T00:00:00"/>
        <d v="2013-03-11T00:00:00"/>
        <d v="2016-02-14T00:00:00"/>
        <d v="2014-07-03T00:00:00"/>
        <d v="2015-07-07T00:00:00"/>
        <d v="2014-09-06T00:00:00"/>
        <d v="2013-06-15T00:00:00"/>
        <d v="2019-11-15T00:00:00"/>
        <d v="2016-06-07T00:00:00"/>
        <d v="2022-01-22T00:00:00"/>
        <d v="2022-03-15T00:00:00"/>
        <d v="2013-11-21T00:00:00"/>
        <d v="2013-05-01T00:00:00"/>
        <d v="2014-11-08T00:00:00"/>
        <d v="2014-05-25T00:00:00"/>
        <d v="2014-03-17T00:00:00"/>
        <d v="2013-03-08T00:00:00"/>
        <d v="2014-09-05T00:00:00"/>
        <d v="2019-09-08T00:00:00"/>
        <d v="2022-01-04T00:00:00"/>
        <d v="2014-08-03T00:00:00"/>
        <d v="2014-08-14T00:00:00"/>
        <d v="2014-03-29T00:00:00"/>
        <d v="2016-02-07T00:00:00"/>
        <d v="2020-01-09T00:00:00"/>
        <d v="2018-09-11T00:00:00"/>
        <d v="2016-04-17T00:00:00"/>
        <d v="2015-09-19T00:00:00"/>
        <d v="2014-04-23T00:00:00"/>
        <d v="2012-10-27T00:00:00"/>
        <d v="2019-11-10T00:00:00"/>
        <d v="2021-11-07T00:00:00"/>
        <d v="2016-03-14T00:00:00"/>
        <d v="2015-06-30T00:00:00"/>
        <d v="2015-04-23T00:00:00"/>
        <d v="2015-01-17T00:00:00"/>
        <d v="2014-04-13T00:00:00"/>
        <d v="2016-02-06T00:00:00"/>
        <d v="2021-07-30T00:00:00"/>
        <d v="2018-05-03T00:00:00"/>
        <d v="2015-01-31T00:00:00"/>
        <d v="2020-09-23T00:00:00"/>
        <d v="2021-07-05T00:00:00"/>
        <d v="2021-02-20T00:00:00"/>
        <d v="2021-10-07T00:00:00"/>
        <d v="2021-10-18T00:00:00"/>
        <d v="2015-12-08T00:00:00"/>
        <d v="2016-01-30T00:00:00"/>
        <d v="2013-02-27T00:00:00"/>
        <d v="2015-01-30T00:00:00"/>
        <d v="2015-11-10T00:00:00"/>
        <d v="2012-09-03T00:00:00"/>
        <d v="2012-10-20T00:00:00"/>
        <d v="2012-08-16T00:00:00"/>
        <d v="2018-12-31T00:00:00"/>
        <d v="2015-12-19T00:00:00"/>
        <d v="2022-11-09T00:00:00"/>
        <d v="2013-08-05T00:00:00"/>
        <d v="2020-10-08T00:00:00"/>
        <d v="2014-03-28T00:00:00"/>
        <d v="2013-01-24T00:00:00"/>
        <d v="2016-03-06T00:00:00"/>
        <d v="2019-02-02T00:00:00"/>
        <d v="2016-12-22T00:00:00"/>
        <d v="2015-06-10T00:00:00"/>
        <d v="2016-01-10T00:00:00"/>
        <d v="2016-12-12T00:00:00"/>
        <d v="2022-02-19T00:00:00"/>
        <d v="2016-08-07T00:00:00"/>
        <d v="2013-03-01T00:00:00"/>
        <d v="2014-12-14T00:00:00"/>
        <d v="2017-05-22T00:00:00"/>
        <d v="2021-05-09T00:00:00"/>
        <d v="2019-09-19T00:00:00"/>
        <d v="2014-11-18T00:00:00"/>
        <d v="2013-05-12T00:00:00"/>
        <d v="2013-06-02T00:00:00"/>
        <d v="2015-02-23T00:00:00"/>
        <d v="2016-03-13T00:00:00"/>
        <d v="2013-07-10T00:00:00"/>
        <d v="2014-05-01T00:00:00"/>
        <d v="2021-03-20T00:00:00"/>
        <d v="2022-11-26T00:00:00"/>
        <d v="2015-10-31T00:00:00"/>
        <d v="2017-09-16T00:00:00"/>
        <d v="2021-12-10T00:00:00"/>
        <d v="2016-04-24T00:00:00"/>
        <d v="2015-09-17T00:00:00"/>
        <d v="2014-03-31T00:00:00"/>
        <d v="2016-01-23T00:00:00"/>
        <d v="2014-05-27T00:00:00"/>
        <d v="2015-08-30T00:00:00"/>
        <d v="2014-12-21T00:00:00"/>
        <d v="2013-03-02T00:00:00"/>
        <d v="2021-10-16T00:00:00"/>
        <d v="2022-07-11T00:00:00"/>
        <d v="2014-06-14T00:00:00"/>
        <d v="2015-11-27T00:00:00"/>
        <d v="2014-03-12T00:00:00"/>
        <d v="2013-02-08T00:00:00"/>
        <d v="2017-12-16T00:00:00"/>
        <d v="2018-05-26T00:00:00"/>
        <d v="2015-11-29T00:00:00"/>
        <d v="2014-05-18T00:00:00"/>
        <d v="2015-12-15T00:00:00"/>
        <d v="2016-02-21T00:00:00"/>
        <d v="2014-02-12T00:00:00"/>
        <d v="2015-02-11T00:00:00"/>
        <d v="2018-04-16T00:00:00"/>
        <d v="2014-03-22T00:00:00"/>
        <d v="2014-07-13T00:00:00"/>
        <d v="2016-05-15T00:00:00"/>
        <d v="2014-12-07T00:00:00"/>
        <d v="2014-03-30T00:00:00"/>
        <d v="2020-11-15T00:00:00"/>
        <d v="2015-06-26T00:00:00"/>
        <d v="2022-02-24T00:00:00"/>
        <d v="2017-08-31T00:00:00"/>
        <d v="2012-11-04T00:00:00"/>
        <d v="2019-12-08T00:00:00"/>
        <d v="2018-07-18T00:00:00"/>
        <d v="2018-02-11T00:00:00"/>
        <d v="2015-11-17T00:00:00"/>
        <d v="2013-05-22T00:00:00"/>
        <d v="2016-02-19T00:00:00"/>
        <d v="2022-01-16T00:00:00"/>
        <d v="2014-06-17T00:00:00"/>
        <d v="2015-03-30T00:00:00"/>
        <d v="2016-12-09T00:00:00"/>
        <d v="2015-12-13T00:00:00"/>
        <d v="2020-06-07T00:00:00"/>
        <d v="2016-06-26T00:00:00"/>
        <d v="2023-11-26T00:00:00"/>
        <d v="2016-03-22T00:00:00"/>
        <d v="2013-05-05T00:00:00"/>
        <d v="2015-12-23T00:00:00"/>
        <d v="2018-09-16T00:00:00"/>
        <d v="2016-01-05T00:00:00"/>
        <d v="2017-03-21T00:00:00"/>
        <d v="2013-03-04T00:00:00"/>
        <d v="2015-08-23T00:00:00"/>
        <d v="2014-12-12T00:00:00"/>
        <d v="2016-12-06T00:00:00"/>
        <d v="2014-01-23T00:00:00"/>
        <d v="2013-02-20T00:00:00"/>
        <d v="2015-01-27T00:00:00"/>
        <d v="2016-01-19T00:00:00"/>
        <d v="2016-12-20T00:00:00"/>
        <d v="2015-08-31T00:00:00"/>
        <d v="2015-05-08T00:00:00"/>
        <d v="2013-04-26T00:00:00"/>
        <d v="2015-08-15T00:00:00"/>
        <d v="2015-09-12T00:00:00"/>
        <d v="2014-05-12T00:00:00"/>
        <d v="2019-04-02T00:00:00"/>
        <d v="2019-09-16T00:00:00"/>
        <d v="2016-05-13T00:00:00"/>
        <d v="2016-07-19T00:00:00"/>
        <d v="2015-05-16T00:00:00"/>
        <d v="2020-08-25T00:00:00"/>
        <d v="2020-07-03T00:00:00"/>
        <d v="2015-09-04T00:00:00"/>
        <d v="2017-04-07T00:00:00"/>
        <d v="2015-12-12T00:00:00"/>
        <d v="2021-06-15T00:00:00"/>
        <d v="2012-07-01T00:00:00"/>
        <d v="2013-04-14T00:00:00"/>
        <d v="2021-06-25T00:00:00"/>
        <d v="2017-02-06T00:00:00"/>
        <d v="2017-12-14T00:00:00"/>
        <d v="2013-08-23T00:00:00"/>
        <d v="2017-06-24T00:00:00"/>
        <d v="2017-01-20T00:00:00"/>
        <d v="2016-03-26T00:00:00"/>
        <d v="2015-05-31T00:00:00"/>
        <d v="2014-06-13T00:00:00"/>
        <d v="2019-10-08T00:00:00"/>
        <d v="2016-09-02T00:00:00"/>
        <d v="2021-02-08T00:00:00"/>
        <d v="2017-12-26T00:00:00"/>
        <d v="2019-10-19T00:00:00"/>
        <d v="2014-12-04T00:00:00"/>
        <d v="2016-02-29T00:00:00"/>
        <d v="2021-03-28T00:00:00"/>
        <d v="2020-07-09T00:00:00"/>
        <d v="2014-04-30T00:00:00"/>
        <d v="2015-05-09T00:00:00"/>
        <d v="2017-10-03T00:00:00"/>
        <d v="2023-11-25T00:00:00"/>
        <d v="2018-05-01T00:00:00"/>
        <d v="2016-12-10T00:00:00"/>
        <d v="2023-08-11T00:00:00"/>
        <d v="2014-01-18T00:00:00"/>
        <d v="2014-03-08T00:00:00"/>
        <d v="2016-04-08T00:00:00"/>
        <d v="2013-08-15T00:00:00"/>
        <d v="2017-06-18T00:00:00"/>
        <d v="2020-05-16T00:00:00"/>
        <d v="2015-12-06T00:00:00"/>
        <d v="2014-02-09T00:00:00"/>
        <d v="2015-04-04T00:00:00"/>
        <d v="2021-10-01T00:00:00"/>
        <d v="2014-04-10T00:00:00"/>
        <d v="2015-03-13T00:00:00"/>
        <d v="2018-05-11T00:00:00"/>
        <d v="2021-11-05T00:00:00"/>
        <d v="2014-05-29T00:00:00"/>
        <d v="2018-02-19T00:00:00"/>
        <d v="2016-06-04T00:00:00"/>
        <d v="2016-06-12T00:00:00"/>
        <d v="2015-02-09T00:00:00"/>
        <d v="2014-01-16T00:00:00"/>
        <d v="2014-11-23T00:00:00"/>
        <d v="2014-01-20T00:00:00"/>
        <d v="2016-02-13T00:00:00"/>
        <d v="2021-09-11T00:00:00"/>
        <d v="2017-01-12T00:00:00"/>
        <d v="2018-06-01T00:00:00"/>
        <d v="2021-11-18T00:00:00"/>
        <d v="2016-02-28T00:00:00"/>
        <d v="2014-04-28T00:00:00"/>
        <d v="2015-11-06T00:00:00"/>
        <d v="2014-12-27T00:00:00"/>
        <d v="2015-07-18T00:00:00"/>
        <d v="2014-01-26T00:00:00"/>
        <d v="2015-03-11T00:00:00"/>
        <d v="2015-09-27T00:00:00"/>
        <d v="2022-12-03T00:00:00"/>
        <d v="2016-04-26T00:00:00"/>
        <d v="2016-11-02T00:00:00"/>
        <d v="2015-07-10T00:00:00"/>
        <d v="2013-09-04T00:00:00"/>
        <d v="2013-05-07T00:00:00"/>
        <d v="2014-09-03T00:00:00"/>
        <d v="2019-06-29T00:00:00"/>
        <d v="2016-11-08T00:00:00"/>
        <d v="2023-11-28T00:00:00"/>
        <d v="2016-10-08T00:00:00"/>
        <d v="2019-01-17T00:00:00"/>
        <d v="2014-12-31T00:00:00"/>
        <d v="2015-06-02T00:00:00"/>
        <d v="2014-12-22T00:00:00"/>
        <d v="2018-08-24T00:00:00"/>
        <d v="2016-03-01T00:00:00"/>
        <d v="2015-12-03T00:00:00"/>
        <d v="2015-07-23T00:00:00"/>
        <d v="2014-08-20T00:00:00"/>
        <d v="2021-02-21T00:00:00"/>
        <d v="2017-05-06T00:00:00"/>
        <d v="2019-02-20T00:00:00"/>
        <d v="2015-06-01T00:00:00"/>
        <d v="2019-11-25T00:00:00"/>
        <d v="2020-04-26T00:00:00"/>
        <d v="2020-10-31T00:00:00"/>
        <d v="2013-04-10T00:00:00"/>
        <d v="2022-05-13T00:00:00"/>
        <d v="2015-11-07T00:00:00"/>
        <d v="2017-06-04T00:00:00"/>
        <d v="2014-11-17T00:00:00"/>
        <d v="2014-08-15T00:00:00"/>
        <d v="2017-01-05T00:00:00"/>
        <d v="2022-06-09T00:00:00"/>
        <d v="2022-05-23T00:00:00"/>
        <d v="2014-06-10T00:00:00"/>
        <d v="2015-04-28T00:00:00"/>
        <d v="2013-10-12T00:00:00"/>
        <d v="2020-10-14T00:00:00"/>
        <d v="2015-10-08T00:00:00"/>
        <d v="2013-12-30T00:00:00"/>
        <d v="2014-01-09T00:00:00"/>
        <d v="2020-07-23T00:00:00"/>
        <d v="2023-11-09T00:00:00"/>
        <d v="2022-03-13T00:00:00"/>
        <d v="2015-01-02T00:00:00"/>
        <d v="2014-01-03T00:00:00"/>
        <d v="2013-10-27T00:00:00"/>
        <d v="2015-02-19T00:00:00"/>
        <d v="2015-10-03T00:00:00"/>
        <d v="2017-08-14T00:00:00"/>
        <d v="2014-01-05T00:00:00"/>
        <d v="2017-05-01T00:00:00"/>
        <d v="2014-05-17T00:00:00"/>
        <d v="2015-01-14T00:00:00"/>
        <d v="2015-06-07T00:00:00"/>
        <d v="2016-03-25T00:00:00"/>
        <d v="2015-02-28T00:00:00"/>
        <d v="2016-01-13T00:00:00"/>
        <d v="2015-08-09T00:00:00"/>
        <d v="2015-10-01T00:00:00"/>
        <d v="2015-08-22T00:00:00"/>
      </sharedItems>
    </cacheField>
    <cacheField name="trans_date" numFmtId="14">
      <sharedItems containsSemiMixedTypes="0" containsNonDate="0" containsDate="1" containsString="0" minDate="2012-06-29T00:00:00" maxDate="2024-01-05T00:00:00" count="240">
        <d v="2013-01-30T00:00:00"/>
        <d v="2013-03-12T00:00:00"/>
        <d v="2013-02-20T00:00:00"/>
        <d v="2013-03-29T00:00:00"/>
        <d v="2012-12-19T00:00:00"/>
        <d v="2013-04-29T00:00:00"/>
        <d v="2012-11-13T00:00:00"/>
        <d v="2013-06-27T00:00:00"/>
        <d v="2015-04-30T00:00:00"/>
        <d v="2016-06-09T00:00:00"/>
        <d v="2014-02-27T00:00:00"/>
        <d v="2020-05-08T00:00:00"/>
        <d v="2015-03-31T00:00:00"/>
        <d v="2016-12-27T00:00:00"/>
        <d v="2014-07-31T00:00:00"/>
        <d v="2015-07-30T00:00:00"/>
        <d v="2013-05-24T00:00:00"/>
        <d v="2013-08-29T00:00:00"/>
        <d v="2014-10-29T00:00:00"/>
        <d v="2014-06-23T00:00:00"/>
        <d v="2014-03-19T00:00:00"/>
        <d v="2014-09-10T00:00:00"/>
        <d v="2015-05-30T00:00:00"/>
        <d v="2021-07-26T00:00:00"/>
        <d v="2022-08-16T00:00:00"/>
        <d v="2019-10-24T00:00:00"/>
        <d v="2021-08-31T00:00:00"/>
        <d v="2019-03-14T00:00:00"/>
        <d v="2022-03-23T00:00:00"/>
        <d v="2019-05-28T00:00:00"/>
        <d v="2022-10-21T00:00:00"/>
        <d v="2022-10-26T00:00:00"/>
        <d v="2020-08-28T00:00:00"/>
        <d v="2018-07-31T00:00:00"/>
        <d v="2013-01-09T00:00:00"/>
        <d v="2014-10-31T00:00:00"/>
        <d v="2013-05-28T00:00:00"/>
        <d v="2018-10-12T00:00:00"/>
        <d v="2019-12-03T00:00:00"/>
        <d v="2012-11-20T00:00:00"/>
        <d v="2013-06-30T00:00:00"/>
        <d v="2021-06-25T00:00:00"/>
        <d v="2019-01-20T00:00:00"/>
        <d v="2021-10-28T00:00:00"/>
        <d v="2021-05-02T00:00:00"/>
        <d v="2013-07-30T00:00:00"/>
        <d v="2012-09-28T00:00:00"/>
        <d v="2022-06-16T00:00:00"/>
        <d v="2022-07-25T00:00:00"/>
        <d v="2014-04-29T00:00:00"/>
        <d v="2014-11-29T00:00:00"/>
        <d v="2014-06-24T00:00:00"/>
        <d v="2014-02-28T00:00:00"/>
        <d v="2014-11-30T00:00:00"/>
        <d v="2013-11-21T00:00:00"/>
        <d v="2017-08-27T00:00:00"/>
        <d v="2015-06-15T00:00:00"/>
        <d v="2014-06-25T00:00:00"/>
        <d v="2013-06-20T00:00:00"/>
        <d v="2014-07-18T00:00:00"/>
        <d v="2015-01-30T00:00:00"/>
        <d v="2014-09-12T00:00:00"/>
        <d v="2014-01-31T00:00:00"/>
        <d v="2014-12-30T00:00:00"/>
        <d v="2013-07-10T00:00:00"/>
        <d v="2015-02-28T00:00:00"/>
        <d v="2016-07-31T00:00:00"/>
        <d v="2015-12-23T00:00:00"/>
        <d v="2014-01-13T00:00:00"/>
        <d v="2014-04-22T00:00:00"/>
        <d v="2018-07-25T00:00:00"/>
        <d v="2015-07-31T00:00:00"/>
        <d v="2023-04-19T00:00:00"/>
        <d v="2022-02-25T00:00:00"/>
        <d v="2014-10-14T00:00:00"/>
        <d v="2016-02-29T00:00:00"/>
        <d v="2015-11-25T00:00:00"/>
        <d v="2018-05-24T00:00:00"/>
        <d v="2014-05-27T00:00:00"/>
        <d v="2014-08-28T00:00:00"/>
        <d v="2017-05-12T00:00:00"/>
        <d v="2018-10-23T00:00:00"/>
        <d v="2018-04-11T00:00:00"/>
        <d v="2021-07-03T00:00:00"/>
        <d v="2013-05-31T00:00:00"/>
        <d v="2019-06-27T00:00:00"/>
        <d v="2014-07-28T00:00:00"/>
        <d v="2014-05-31T00:00:00"/>
        <d v="2019-04-11T00:00:00"/>
        <d v="2021-03-09T00:00:00"/>
        <d v="2023-08-09T00:00:00"/>
        <d v="2014-09-25T00:00:00"/>
        <d v="2017-07-19T00:00:00"/>
        <d v="2013-06-14T00:00:00"/>
        <d v="2016-03-31T00:00:00"/>
        <d v="2021-02-03T00:00:00"/>
        <d v="2014-02-21T00:00:00"/>
        <d v="2014-04-10T00:00:00"/>
        <d v="2013-02-28T00:00:00"/>
        <d v="2013-01-31T00:00:00"/>
        <d v="2013-12-27T00:00:00"/>
        <d v="2014-08-26T00:00:00"/>
        <d v="2015-10-13T00:00:00"/>
        <d v="2014-03-11T00:00:00"/>
        <d v="2013-05-21T00:00:00"/>
        <d v="2013-03-28T00:00:00"/>
        <d v="2017-02-13T00:00:00"/>
        <d v="2022-08-23T00:00:00"/>
        <d v="2022-05-03T00:00:00"/>
        <d v="2014-09-30T00:00:00"/>
        <d v="2023-09-14T00:00:00"/>
        <d v="2021-07-25T00:00:00"/>
        <d v="2014-03-31T00:00:00"/>
        <d v="2012-09-19T00:00:00"/>
        <d v="2015-01-31T00:00:00"/>
        <d v="2015-06-30T00:00:00"/>
        <d v="2019-07-22T00:00:00"/>
        <d v="2019-08-28T00:00:00"/>
        <d v="2021-02-09T00:00:00"/>
        <d v="2019-08-27T00:00:00"/>
        <d v="2022-01-10T00:00:00"/>
        <d v="2022-02-02T00:00:00"/>
        <d v="2013-04-30T00:00:00"/>
        <d v="2021-11-29T00:00:00"/>
        <d v="2012-11-27T00:00:00"/>
        <d v="2015-08-31T00:00:00"/>
        <d v="2015-05-15T00:00:00"/>
        <d v="2016-01-31T00:00:00"/>
        <d v="2015-05-31T00:00:00"/>
        <d v="2012-06-29T00:00:00"/>
        <d v="2014-07-10T00:00:00"/>
        <d v="2015-02-26T00:00:00"/>
        <d v="2019-07-15T00:00:00"/>
        <d v="2016-04-30T00:00:00"/>
        <d v="2015-07-28T00:00:00"/>
        <d v="2021-01-06T00:00:00"/>
        <d v="2018-11-15T00:00:00"/>
        <d v="2019-07-16T00:00:00"/>
        <d v="2021-05-26T00:00:00"/>
        <d v="2014-11-25T00:00:00"/>
        <d v="2015-01-08T00:00:00"/>
        <d v="2014-10-28T00:00:00"/>
        <d v="2012-12-31T00:00:00"/>
        <d v="2015-08-26T00:00:00"/>
        <d v="2013-09-13T00:00:00"/>
        <d v="2018-12-19T00:00:00"/>
        <d v="2020-01-30T00:00:00"/>
        <d v="2023-07-26T00:00:00"/>
        <d v="2016-03-15T00:00:00"/>
        <d v="2015-08-27T00:00:00"/>
        <d v="2020-01-09T00:00:00"/>
        <d v="2014-06-30T00:00:00"/>
        <d v="2016-07-21T00:00:00"/>
        <d v="2022-07-08T00:00:00"/>
        <d v="2014-08-15T00:00:00"/>
        <d v="2014-04-30T00:00:00"/>
        <d v="2020-02-26T00:00:00"/>
        <d v="2016-05-10T00:00:00"/>
        <d v="2019-12-19T00:00:00"/>
        <d v="2014-11-28T00:00:00"/>
        <d v="2018-06-23T00:00:00"/>
        <d v="2020-11-10T00:00:00"/>
        <d v="2021-04-05T00:00:00"/>
        <d v="2016-01-28T00:00:00"/>
        <d v="2012-08-31T00:00:00"/>
        <d v="2022-12-22T00:00:00"/>
        <d v="2020-12-01T00:00:00"/>
        <d v="2017-02-16T00:00:00"/>
        <d v="2017-01-24T00:00:00"/>
        <d v="2016-08-31T00:00:00"/>
        <d v="2017-06-23T00:00:00"/>
        <d v="2014-12-24T00:00:00"/>
        <d v="2013-06-19T00:00:00"/>
        <d v="2013-08-13T00:00:00"/>
        <d v="2015-11-30T00:00:00"/>
        <d v="2017-10-31T00:00:00"/>
        <d v="2016-05-13T00:00:00"/>
        <d v="2015-10-22T00:00:00"/>
        <d v="2015-01-29T00:00:00"/>
        <d v="2015-12-31T00:00:00"/>
        <d v="2018-01-25T00:00:00"/>
        <d v="2018-06-26T00:00:00"/>
        <d v="2016-01-13T00:00:00"/>
        <d v="2019-11-04T00:00:00"/>
        <d v="2014-08-12T00:00:00"/>
        <d v="2016-06-29T00:00:00"/>
        <d v="2022-03-30T00:00:00"/>
        <d v="2017-10-17T00:00:00"/>
        <d v="2018-08-28T00:00:00"/>
        <d v="2018-03-26T00:00:00"/>
        <d v="2020-07-27T00:00:00"/>
        <d v="2024-01-04T00:00:00"/>
        <d v="2013-04-17T00:00:00"/>
        <d v="2017-03-31T00:00:00"/>
        <d v="2013-04-24T00:00:00"/>
        <d v="2016-02-24T00:00:00"/>
        <d v="2015-06-12T00:00:00"/>
        <d v="2019-05-21T00:00:00"/>
        <d v="2020-10-13T00:00:00"/>
        <d v="2020-08-23T00:00:00"/>
        <d v="2015-09-30T00:00:00"/>
        <d v="2021-07-31T00:00:00"/>
        <d v="2012-07-31T00:00:00"/>
        <d v="2021-08-04T00:00:00"/>
        <d v="2017-03-20T00:00:00"/>
        <d v="2013-09-16T00:00:00"/>
        <d v="2017-07-25T00:00:00"/>
        <d v="2016-09-30T00:00:00"/>
        <d v="2020-08-25T00:00:00"/>
        <d v="2014-01-24T00:00:00"/>
        <d v="2023-09-05T00:00:00"/>
        <d v="2017-06-30T00:00:00"/>
        <d v="2020-07-01T00:00:00"/>
        <d v="2018-06-25T00:00:00"/>
        <d v="2021-10-24T00:00:00"/>
        <d v="2016-04-08T00:00:00"/>
        <d v="2018-07-11T00:00:00"/>
        <d v="2015-11-17T00:00:00"/>
        <d v="2016-12-20T00:00:00"/>
        <d v="2013-10-30T00:00:00"/>
        <d v="2014-10-13T00:00:00"/>
        <d v="2023-12-14T00:00:00"/>
        <d v="2016-11-14T00:00:00"/>
        <d v="2016-04-28T00:00:00"/>
        <d v="2018-10-15T00:00:00"/>
        <d v="2015-11-18T00:00:00"/>
        <d v="2015-08-28T00:00:00"/>
        <d v="2017-06-20T00:00:00"/>
        <d v="2019-03-29T00:00:00"/>
        <d v="2019-12-06T00:00:00"/>
        <d v="2016-07-15T00:00:00"/>
        <d v="2020-06-23T00:00:00"/>
        <d v="2017-06-28T00:00:00"/>
        <d v="2022-06-22T00:00:00"/>
        <d v="2014-07-25T00:00:00"/>
        <d v="2013-11-11T00:00:00"/>
        <d v="2020-11-02T00:00:00"/>
        <d v="2017-09-14T00:00:00"/>
        <d v="2017-06-27T00:00:00"/>
        <d v="2015-09-08T00:00:00"/>
      </sharedItems>
    </cacheField>
    <cacheField name="Post Period" numFmtId="0">
      <sharedItems containsSemiMixedTypes="0" containsString="0" containsNumber="1" containsInteger="1" minValue="201206" maxValue="202401"/>
    </cacheField>
    <cacheField name="Post Period Date" numFmtId="14">
      <sharedItems containsSemiMixedTypes="0" containsNonDate="0" containsDate="1" containsString="0" minDate="2012-06-01T00:00:00" maxDate="2024-01-02T00:00:00" count="116">
        <d v="2013-01-01T00:00:00"/>
        <d v="2013-03-01T00:00:00"/>
        <d v="2013-02-01T00:00:00"/>
        <d v="2012-12-01T00:00:00"/>
        <d v="2013-04-01T00:00:00"/>
        <d v="2012-11-01T00:00:00"/>
        <d v="2013-06-01T00:00:00"/>
        <d v="2015-04-01T00:00:00"/>
        <d v="2016-06-01T00:00:00"/>
        <d v="2014-02-01T00:00:00"/>
        <d v="2020-05-01T00:00:00"/>
        <d v="2015-03-01T00:00:00"/>
        <d v="2016-12-01T00:00:00"/>
        <d v="2014-07-01T00:00:00"/>
        <d v="2015-07-01T00:00:00"/>
        <d v="2013-05-01T00:00:00"/>
        <d v="2013-08-01T00:00:00"/>
        <d v="2014-10-01T00:00:00"/>
        <d v="2014-06-01T00:00:00"/>
        <d v="2014-03-01T00:00:00"/>
        <d v="2014-09-01T00:00:00"/>
        <d v="2015-05-01T00:00:00"/>
        <d v="2021-07-01T00:00:00"/>
        <d v="2022-08-01T00:00:00"/>
        <d v="2019-10-01T00:00:00"/>
        <d v="2021-08-01T00:00:00"/>
        <d v="2019-03-01T00:00:00"/>
        <d v="2022-03-01T00:00:00"/>
        <d v="2019-05-01T00:00:00"/>
        <d v="2022-10-01T00:00:00"/>
        <d v="2020-08-01T00:00:00"/>
        <d v="2018-07-01T00:00:00"/>
        <d v="2018-10-01T00:00:00"/>
        <d v="2019-11-01T00:00:00"/>
        <d v="2021-06-01T00:00:00"/>
        <d v="2019-01-01T00:00:00"/>
        <d v="2021-10-01T00:00:00"/>
        <d v="2021-04-01T00:00:00"/>
        <d v="2013-07-01T00:00:00"/>
        <d v="2012-09-01T00:00:00"/>
        <d v="2022-06-01T00:00:00"/>
        <d v="2022-07-01T00:00:00"/>
        <d v="2014-04-01T00:00:00"/>
        <d v="2014-11-01T00:00:00"/>
        <d v="2013-11-01T00:00:00"/>
        <d v="2017-08-01T00:00:00"/>
        <d v="2015-06-01T00:00:00"/>
        <d v="2015-01-01T00:00:00"/>
        <d v="2014-01-01T00:00:00"/>
        <d v="2014-12-01T00:00:00"/>
        <d v="2015-02-01T00:00:00"/>
        <d v="2016-07-01T00:00:00"/>
        <d v="2015-12-01T00:00:00"/>
        <d v="2023-04-01T00:00:00"/>
        <d v="2022-02-01T00:00:00"/>
        <d v="2016-02-01T00:00:00"/>
        <d v="2015-11-01T00:00:00"/>
        <d v="2018-05-01T00:00:00"/>
        <d v="2014-05-01T00:00:00"/>
        <d v="2014-08-01T00:00:00"/>
        <d v="2017-05-01T00:00:00"/>
        <d v="2018-04-01T00:00:00"/>
        <d v="2019-06-01T00:00:00"/>
        <d v="2019-04-01T00:00:00"/>
        <d v="2021-03-01T00:00:00"/>
        <d v="2023-08-01T00:00:00"/>
        <d v="2017-07-01T00:00:00"/>
        <d v="2016-03-01T00:00:00"/>
        <d v="2021-01-01T00:00:00"/>
        <d v="2013-12-01T00:00:00"/>
        <d v="2015-10-01T00:00:00"/>
        <d v="2017-02-01T00:00:00"/>
        <d v="2022-04-01T00:00:00"/>
        <d v="2023-09-01T00:00:00"/>
        <d v="2019-07-01T00:00:00"/>
        <d v="2019-08-01T00:00:00"/>
        <d v="2021-02-01T00:00:00"/>
        <d v="2022-01-01T00:00:00"/>
        <d v="2021-11-01T00:00:00"/>
        <d v="2015-08-01T00:00:00"/>
        <d v="2016-01-01T00:00:00"/>
        <d v="2012-06-01T00:00:00"/>
        <d v="2016-04-01T00:00:00"/>
        <d v="2020-12-01T00:00:00"/>
        <d v="2018-11-01T00:00:00"/>
        <d v="2021-05-01T00:00:00"/>
        <d v="2013-09-01T00:00:00"/>
        <d v="2018-12-01T00:00:00"/>
        <d v="2020-01-01T00:00:00"/>
        <d v="2023-07-01T00:00:00"/>
        <d v="2020-02-01T00:00:00"/>
        <d v="2016-05-01T00:00:00"/>
        <d v="2019-12-01T00:00:00"/>
        <d v="2018-06-01T00:00:00"/>
        <d v="2020-11-01T00:00:00"/>
        <d v="2012-08-01T00:00:00"/>
        <d v="2022-12-01T00:00:00"/>
        <d v="2017-01-01T00:00:00"/>
        <d v="2016-08-01T00:00:00"/>
        <d v="2017-06-01T00:00:00"/>
        <d v="2017-10-01T00:00:00"/>
        <d v="2018-01-01T00:00:00"/>
        <d v="2018-08-01T00:00:00"/>
        <d v="2018-03-01T00:00:00"/>
        <d v="2020-07-01T00:00:00"/>
        <d v="2024-01-01T00:00:00"/>
        <d v="2017-03-01T00:00:00"/>
        <d v="2020-10-01T00:00:00"/>
        <d v="2015-09-01T00:00:00"/>
        <d v="2012-07-01T00:00:00"/>
        <d v="2016-09-01T00:00:00"/>
        <d v="2020-06-01T00:00:00"/>
        <d v="2013-10-01T00:00:00"/>
        <d v="2023-12-01T00:00:00"/>
        <d v="2016-11-01T00:00:00"/>
        <d v="2017-09-01T00:00:00"/>
      </sharedItems>
    </cacheField>
    <cacheField name="dealer_id" numFmtId="0">
      <sharedItems containsSemiMixedTypes="0" containsString="0" containsNumber="1" containsInteger="1" minValue="24616" maxValue="30040" count="3">
        <n v="24616"/>
        <n v="24617"/>
        <n v="30040"/>
      </sharedItems>
    </cacheField>
    <cacheField name="dealer_name" numFmtId="0">
      <sharedItems count="3">
        <s v="Zag Motors - Lynnwood"/>
        <s v="Zag Motors - Everett"/>
        <s v="Liberty Auto Center"/>
      </sharedItems>
    </cacheField>
    <cacheField name="vendorname" numFmtId="0">
      <sharedItems count="360">
        <s v="Eastside Transmission"/>
        <s v="Aamco Transmission Inc"/>
        <s v="JP Automotive"/>
        <s v="El Poblano Auto Repair LLC"/>
        <s v="NW ALL AUTO REPAIR "/>
        <s v="German Auto Center"/>
        <s v="Danas Transmission Service"/>
        <s v="Independence Auto Center "/>
        <s v="Specialty Automotive Care "/>
        <s v="Road America"/>
        <s v="Vehicle Administration Services LTD"/>
        <s v="Road America-Brickell Financial Services Motor Club Inc"/>
        <s v="Bud Clary Chrysler Dodge Jeep"/>
        <s v="Enumclaw Chrysler Jeep Dodge"/>
        <s v="Independence Auto Center"/>
        <s v="Car Pros Renton CJD"/>
        <s v="Tom Mattson Chrysler Jeep Dodg"/>
        <s v="Zag Motors DBA Zien Automobiles Inc"/>
        <s v="Nowka's Automotive"/>
        <s v="Dwayne Lanes Chrysler Jeep"/>
        <s v="C.H. Urness motor co"/>
        <s v="karmart dodge "/>
        <s v="Dodge of Bellevue"/>
        <s v="Zag Motors DBA Zein Automobiles Inc"/>
        <s v="Town Chrysler Jeep Dodge"/>
        <s v="Aamco Transmissions and Total Car Care"/>
        <s v="Martins Auto Repair"/>
        <s v="Town &amp; Country Chrysler Jeep "/>
        <s v="Dwayne Lane Chrysler"/>
        <s v="Skagit Transmissions"/>
        <s v="Rairdon Dodge Chrysler"/>
        <s v="The Ford Store San Leandro Quick Lane"/>
        <s v="Evergreen Ford"/>
        <s v="Bowen Scarff Ford"/>
        <s v="Harris Ford"/>
        <s v="Village Transmission"/>
        <s v="Price Brothers Garage"/>
        <s v="Bickford Ford Mercury"/>
        <s v="Fleet Service"/>
        <s v="Skagit Ford Subaru"/>
        <s v="BICKFORD FORD"/>
        <s v="JNJ Inc Dba Kirkland Transmission"/>
        <s v="HARRIS FORD LINCOLN"/>
        <s v="Lisacs Tire"/>
        <s v="Eds Transmission Exchange"/>
        <s v="Wagley Creek Automotive"/>
        <s v="Ford of Bellevue"/>
        <s v="MONROE GOOD YEAR"/>
        <s v="A-Z Transmissions"/>
        <s v="Epic Ford"/>
        <s v="Firestone"/>
        <s v="Lynnwood Auto And Truck Service"/>
        <s v="Dynamite Diesel Performance"/>
        <s v="Silzers Automotive Repair"/>
        <s v="Frontier Ford Superstore"/>
        <s v="Auto Truck Service"/>
        <s v="Burien Truck Repair"/>
        <s v="Turner Auto"/>
        <s v="All Star Ford"/>
        <s v="Gus Johnson Ford"/>
        <s v="Mullinax Ford"/>
        <s v="Ford Of Kirkland"/>
        <s v="Lakewood Ford"/>
        <s v="Randys Off Road Connection"/>
        <s v="LES SCHWAB"/>
        <s v="ROBERT  BRIDGEWATER "/>
        <s v="Dynamic Diesel"/>
        <s v="Sunnyside Automotive"/>
        <s v="Marysville Ford"/>
        <s v="Les Schwab Tire Center"/>
        <s v="Weston's Auto Repair"/>
        <s v="TEAMS AUTO SERVICE"/>
        <s v="Vreeman Enterprises"/>
        <s v="Kendall Chevrolet of Marysville"/>
        <s v="Good Year"/>
        <s v="Bellevue Buick GMC"/>
        <s v="Larson Cadillac"/>
        <s v="Car Smart Auto Service"/>
        <s v="Aamco"/>
        <s v="Valley Auto"/>
        <s v="Clyde Revord Motors"/>
        <s v="Dynamic Deisel"/>
        <s v="NORTH BEND AUTOMOTIVE"/>
        <s v="Redmond Transmission &amp; Auto Repair"/>
        <s v="MICHAEL SAMUDIO"/>
        <s v="Discovery Auto Service"/>
        <s v="AAA Transmissions"/>
        <s v="The Auto Shop"/>
        <s v="Dwayne Lane's Chevrolet"/>
        <s v="Tower Transmissions&amp;Automotive"/>
        <s v="Mikes Transmission Service   "/>
        <s v="Seatac Transmission Service Inc"/>
        <s v="LES SCHWAB TIRE"/>
        <s v="Everette Tire Factory"/>
        <s v="Bill Pierre Chevrolet"/>
        <s v="Meineke Car Care Center"/>
        <s v="Roy Robinson Chevrolet"/>
        <s v="Eds Transmissons Northgate"/>
        <s v="Blade Chevrolet"/>
        <s v="Titus Will Chevrolet"/>
        <s v="Harris GMC Buick DBA Pierre Buick GMC"/>
        <s v="Chev Cad Hummer of Bellevue"/>
        <s v="Sandberg OC-Dougs NW Cad"/>
        <s v="Dougs Northwest Cadillac"/>
        <s v="Brotherton Cad Pont GMC"/>
        <s v="Central Avenue Automotive"/>
        <s v="Seaview Chevrolet Buick GMC"/>
        <s v="City Radiator &amp; Auto Repair"/>
        <s v="Bothell Way Gerage"/>
        <s v="Auto Repair Emission Test"/>
        <s v="Quality 4X4 &amp; Truck Supply"/>
        <s v="EBRIMA  SIDIBEH"/>
        <s v="Bud Clary Dodge"/>
        <s v="Auto Pro"/>
        <s v="Premier Automotive Services"/>
        <s v="Greg Rairdon Dodge Chrys Jeep"/>
        <s v="Bellingham Automotive"/>
        <s v="Danas Transmission Srvc"/>
        <s v="Magic Nissan"/>
        <s v="Burien Nissan"/>
        <s v="Transmission Xpress"/>
        <s v="Nissan of Everett"/>
        <s v="Magic Nissan "/>
        <s v="Burien Toyota "/>
        <s v="Daves Valley Auto Clinic"/>
        <s v="Rairdons Dodge Chrysler Jeep"/>
        <s v="Jim Smolich Motors"/>
        <s v="Steven Kolias dba: Paul's Automotive"/>
        <s v="Wilder Auto Center"/>
        <s v="Precision Tune"/>
        <s v="ALIS WOODINVIL AUTOMOTIVE"/>
        <s v="Kings Transmissions DBA Clutch Bands"/>
        <s v="J &amp; H Auto Repair"/>
        <s v="CARSON CARS AUTO REPAIR"/>
        <s v="FIDEL BOTELLO BAEZA"/>
        <s v="Park Chevrolet "/>
        <s v="Fast Eddies Tire Pros"/>
        <s v="Valley Buick GMC "/>
        <s v="Lynnwood Honda"/>
        <s v="Klein Honda"/>
        <s v="Lynnwood Tire Auto Repair"/>
        <s v="East Side Automotive &amp; Tire"/>
        <s v="Morelos Transmission"/>
        <s v="Buckys Complete Auto Repair"/>
        <s v="Ali's Woodinville Auto Repair"/>
        <s v="Hawk's Prairie Automotive"/>
        <s v="Autonation Chrysler Jeep Ram"/>
        <s v="Chrysler Dodge Jeep Ram of Walla Walla"/>
        <s v="Town Chry Jeep Dodge"/>
        <s v="Aamco Trans#8435"/>
        <s v="Hazael Auto Care"/>
        <s v="Candidos Auto Repair"/>
        <s v="Desert Buick GMC"/>
        <s v="Taller Hernandez Auto Repair"/>
        <s v="NorthWest Chevrolet of Bellingham"/>
        <s v="Precision Tune Auto Care"/>
        <s v="Benchmark Automotive Tire &amp; Service"/>
        <s v="Taller Auto Service"/>
        <s v="John Jones GM City"/>
        <s v="Five Star Chevrolet Buick"/>
        <s v="Zein Automobiles Inc"/>
        <s v="Twin Falls Chevrolet"/>
        <s v="AAMCO Renton WA"/>
        <s v="Automotive Unlimited"/>
        <s v="Sunfair Chevrolet Bob Halls"/>
        <s v="Five Star Automotive"/>
        <s v="Campbell Nelson Volkswagen"/>
        <s v="University VW"/>
        <s v="Harris Mitsubishi"/>
        <s v="El Rey Auto Repair"/>
        <s v="Wilson Motors"/>
        <s v="Signature BMW"/>
        <s v="MBZ of Bellevue Barrier Motors"/>
        <s v="Eastside European"/>
        <s v="Kirkland Transmission"/>
        <s v="All Wheel Drive Auto"/>
        <s v="Eastside Subaru"/>
        <s v="Brien Motors-Ford"/>
        <s v="Woodinville Goodyear"/>
        <s v="Town Nissan"/>
        <s v="KDM Auto Repair"/>
        <s v="Gregs Japanese Auto"/>
        <s v="A One Japanese Engine"/>
        <s v="KC Martin Transmissions"/>
        <s v="Infiniti of Tacoma at Fife"/>
        <s v="Lee Johnson Hyundai of Everett"/>
        <s v="Joe's Automotive Service"/>
        <s v="Hyundai of Everett"/>
        <s v="Avery Automotive"/>
        <s v="Local Wrench"/>
        <s v="Bavarian Autohaus"/>
        <s v="BMW of Bellevue"/>
        <s v="G &amp; P Automotive Repair"/>
        <s v="Northwest Ralley Sports"/>
        <s v="CARTER SUBARU"/>
        <s v="Acura Of Bellevue"/>
        <s v="West Werks Auto"/>
        <s v="Lee Johnson Mazda"/>
        <s v="University Mazda "/>
        <s v="Gregs Japanese Auto-Seattle"/>
        <s v="Walkers Renton Mazda"/>
        <s v="Eastside Transmissions"/>
        <s v="Best Service &amp; Repair"/>
        <s v="Waynes Car Care"/>
        <s v="Infiniti of Lynnwood"/>
        <s v="Infinity of Bellevue"/>
        <s v="Everson Transmission Service"/>
        <s v="Doug Lynnwood Mazda"/>
        <s v="All Star Hyundai"/>
        <s v="Sky Valley Automotive"/>
        <s v="Campell Nissan"/>
        <s v="Audi Seattle"/>
        <s v="SK Motorsport"/>
        <s v="Global Car Care"/>
        <s v="Barrier LLC"/>
        <s v="AMADOU  KONATE"/>
        <s v="University VW Audi Subaru"/>
        <s v="Downtown Automotive"/>
        <s v="Elliott Tire"/>
        <s v="Barrett Transmission"/>
        <s v="Audi of Salt Lake City"/>
        <s v="Autologic"/>
        <s v="TURN KEY AUTO SERVICE"/>
        <s v="BMW of Bellevue  "/>
        <s v="BMW of Tampa"/>
        <s v="Buckys Auto Repair"/>
        <s v="Conaway Motors Inc"/>
        <s v="Northwest German Car Repair"/>
        <s v="BMW of Tri Cities"/>
        <s v="Fame Automotive"/>
        <s v="BMW Seattle"/>
        <s v="Harmony Motorworks"/>
        <s v="Northwest European Autowerkes"/>
        <s v="LBR Inc Automotive"/>
        <s v="German Car Specialists"/>
        <s v="Foreign Autoworks"/>
        <s v="BMW Northwest Inc"/>
        <s v="Lynnwood Tire Autorepair"/>
        <s v="Woodinville Sports Cars"/>
        <s v="Broad Stroke Associates"/>
        <s v="South Lake European"/>
        <s v="Performance Motors"/>
        <s v="Z Sport Euro"/>
        <s v="Seattle Mini"/>
        <s v="ALFRED SINCLAIR OLSEN"/>
        <s v="Reliable Auto Service"/>
        <s v="autonation"/>
        <s v="ZAG MOTORS - EVERETT"/>
        <s v="CARLA TRIGGS"/>
        <s v="Sunset Ford"/>
        <s v="AutoNation Parts Center"/>
        <s v="YULIYA GOLUBOVICH"/>
        <s v="John Hart"/>
        <s v="Pure Mex Automotive "/>
        <s v="Best Bet Auto Sales"/>
        <s v="Casey GILPIN"/>
        <s v="LKs Auto Repair"/>
        <s v="Northwest Auto Center "/>
        <s v="SERGIO VALLEJO RAMIREZ"/>
        <s v="SEAVIEW BUICK GMC"/>
        <s v="JESUS RODRIGUEZ ABREGO"/>
        <s v="Renton Honda "/>
        <s v="LYNRAE MONSON"/>
        <s v="University Audi"/>
        <s v="Mount Vernon Tow-Sudden Serv"/>
        <s v="raircon's Volkswagen"/>
        <s v=" Warranty Inspection Services"/>
        <s v="(Wis Inspection)"/>
        <s v=" Southwest Inspections"/>
        <s v="Warranty Inspection Services LLC"/>
        <s v=" DEKRA Automotive North Americ"/>
        <s v="Southwest Inspections (Sw Inspection)"/>
        <s v="Martinez Auto Shop"/>
        <s v="Jays Professional Auto"/>
        <s v="TACOMA DODGE CHRYSLER JEEP RAM"/>
        <s v="Greg Rairdon Dodge Chrysler Jeep"/>
        <s v="Marys Auto Repair"/>
        <s v="Oak Harbor Motors"/>
        <s v="Evergreen Autoworks"/>
        <s v="TYLER ATKINSON"/>
        <s v="Tener's Auto Clinic"/>
        <s v="Legend Auto Specialists"/>
        <s v="Titus Will Ford"/>
        <s v="ALEJANDRO  GONZALEZ RODRIGUEZ"/>
        <s v="Auto Service Chavo"/>
        <s v="Diehl Ford"/>
        <s v="Ranaway Diesel"/>
        <s v="Prestige Auto"/>
        <s v="ROBERTA PULLMAN"/>
        <s v="Fully Lit LLC"/>
        <s v="Sound Ford"/>
        <s v="CARLOS HERNANDEZ"/>
        <s v="Village Transmission &amp; Auto Clinic"/>
        <s v="JORGE  SANTANA"/>
        <s v="Dana's Transmission Service"/>
        <s v="I-5 Auto Group"/>
        <s v="Tranco Transmissions"/>
        <s v="Karmart Chrysler Dodge"/>
        <s v="Campbell Nissan of Everett"/>
        <s v="Transmission Unlimited"/>
        <s v="the everett auto clinic "/>
        <s v="CDJR OF SEATTLE"/>
        <s v="Renton Chrysler Dodge Jeep Ram"/>
        <s v="Arrows Automotive"/>
        <s v="Kyler Cable"/>
        <s v="Lexus of Seattle"/>
        <s v="DIY Auto Arsenal"/>
        <s v="M &amp; N Absolute Auto Repair"/>
        <s v="Good Chevrolet"/>
        <s v="Alan Webb Chevrolet-Vancouver Mazda"/>
        <s v="RENE CORDOVA SANCHEZ"/>
        <s v="Seapac Auto"/>
        <s v="Trans Service Inc"/>
        <s v="Jeffs Auto Repair"/>
        <s v="Lohmanns Automotive Repair"/>
        <s v="Honda of Kirkland"/>
        <s v="Weaver Auto Parts"/>
        <s v="Kia Of Everett"/>
        <s v="Car Pros Kia"/>
        <s v="Automotive Diagnostic Center"/>
        <s v="KarMart Nissan"/>
        <s v="EVELYN RODRIGUEZ"/>
        <s v="United Auto Repair"/>
        <s v="Foothills Auto Center"/>
        <s v="Advanced European Service"/>
        <s v="Roger Jobs Motors"/>
        <s v="Fields BMW"/>
        <s v="CATHERINE SIGUENZA"/>
        <s v="Import Autosport"/>
        <s v="Autovice Imports"/>
        <s v="Eastside Auto Collision"/>
        <s v="Pignataro VW"/>
        <s v="Teal Automotive"/>
        <s v="Teal Parts LLC"/>
        <s v="C &amp; K AUTO PARTS LLC Part Supplier"/>
        <s v="1 N 1 Auto Service"/>
        <s v="Weaver Road Tested Parts Inc"/>
        <s v="Meridian Auto Parts"/>
        <s v="C&amp;K Auto Parts"/>
        <s v="Prime Parts Specialists"/>
        <s v="G&amp;R Auto Wreckers"/>
        <s v="Sangster Motors"/>
        <s v="G &amp; R American Auto Parts"/>
        <s v="The Parts Department"/>
        <s v="Auto Nation Chevrolet Mesa"/>
        <s v="TRACY BOCKER"/>
        <s v="CHRISTOPHER JOHNSON"/>
        <s v="Carol Penrose"/>
        <s v="DEMICOL FLIGHT"/>
        <s v="AMY KING"/>
        <s v="LUZVIMINDA GARCIA"/>
        <s v="ABDOULAYE SARR"/>
        <s v="YOSHITAKA SAWADA"/>
        <s v="EPUNA MAARRAIMA M MAGEO"/>
        <s v="MICHAEL RIGWAY"/>
        <s v="JESSICA ELDERD"/>
        <s v="JUAN  CAZARES"/>
        <s v="JESUS A RODRIGUEZ ALVAREZ"/>
        <s v="ALEXANDRA TAYLOR"/>
        <s v="QUINTINA BOWEN"/>
      </sharedItems>
    </cacheField>
    <cacheField name="vendor state" numFmtId="0">
      <sharedItems count="16">
        <s v="WA"/>
        <s v="PA"/>
        <s v="FL"/>
        <s v="TX"/>
        <s v="OR"/>
        <s v="CA"/>
        <s v="MT"/>
        <s v="IA"/>
        <s v="MI"/>
        <s v="NC"/>
        <s v="IN"/>
        <s v="ID"/>
        <s v="UT"/>
        <s v="AZ"/>
        <s v="VA"/>
        <s v="GA"/>
      </sharedItems>
    </cacheField>
    <cacheField name="repair_order_no" numFmtId="0">
      <sharedItems containsDate="1" containsMixedTypes="1" minDate="1900-01-08T18:45:12" maxDate="1900-01-02T11:36:06" count="1093">
        <n v="29791"/>
        <s v="124518-8435"/>
        <n v="26448"/>
        <n v="5001"/>
        <n v="10795"/>
        <n v="3285"/>
        <n v="18015"/>
        <n v="2962"/>
        <n v="65082"/>
        <s v="123790-8435"/>
        <s v="M2094BQ78729"/>
        <s v="M2094CJ58362"/>
        <s v="M2094CK44777a"/>
        <s v="C2094BP01566a"/>
        <n v="352660068"/>
        <s v="M2094BN87372"/>
        <s v="M2094CO63043"/>
        <s v="M2094C063043"/>
        <s v="C2094BS01095"/>
        <s v="C2094BS03035"/>
        <s v="M2094BW26583"/>
        <s v="M2094CH57675"/>
        <s v="M2094CJ75973"/>
        <s v="M2094CL95690"/>
        <s v="C2094BR35644"/>
        <s v="M2094AZ90477"/>
        <s v="C2094BR83606"/>
        <s v="M2094BB36190"/>
        <s v="M2094BB63929"/>
        <s v="C2094BT36437"/>
        <s v="C2094BH80771"/>
        <s v="M2094CI66838"/>
        <n v="460019891"/>
        <n v="6037764"/>
        <n v="6890"/>
        <n v="262125"/>
        <n v="396187"/>
        <n v="24606"/>
        <n v="4938"/>
        <n v="6263271"/>
        <n v="273568"/>
        <n v="3247961"/>
        <n v="2012865"/>
        <n v="6288706"/>
        <n v="6329539"/>
        <n v="321235"/>
        <n v="27059"/>
        <n v="31706"/>
        <n v="6166728"/>
        <s v="j004895-45081"/>
        <s v="N/A"/>
        <n v="6110"/>
        <n v="6904"/>
        <n v="8758"/>
        <n v="12075"/>
        <n v="794857"/>
        <n v="6128776"/>
        <n v="32722"/>
        <n v="178634"/>
        <n v="28455"/>
        <n v="672402"/>
        <n v="6082490"/>
        <s v="NULL"/>
        <n v="546169"/>
        <n v="55122"/>
        <n v="6265997"/>
        <n v="124804"/>
        <n v="750653"/>
        <n v="54439"/>
        <d v="2024-11-26T00:00:00"/>
        <n v="883310"/>
        <n v="1002623"/>
        <n v="564213"/>
        <n v="297263"/>
        <n v="307710"/>
        <n v="43102"/>
        <n v="28262"/>
        <n v="407199"/>
        <n v="88765"/>
        <s v="NA"/>
        <n v="7663"/>
        <n v="109498"/>
        <n v="15484"/>
        <n v="10968"/>
        <n v="732"/>
        <n v="33789"/>
        <n v="395416"/>
        <n v="122305"/>
        <n v="24645"/>
        <n v="15759"/>
        <n v="28603"/>
        <n v="18514"/>
        <n v="19730"/>
        <n v="68615"/>
        <n v="808931"/>
        <n v="73465"/>
        <n v="610872"/>
        <n v="25215"/>
        <n v="244615"/>
        <n v="263138"/>
        <n v="293559"/>
        <n v="361465"/>
        <n v="24853"/>
        <n v="26242"/>
        <n v="345402"/>
        <n v="26224"/>
        <n v="32300230363"/>
        <n v="1123"/>
        <n v="25879"/>
        <n v="146621"/>
        <n v="147842"/>
        <n v="29703"/>
        <n v="380289"/>
        <n v="106492"/>
        <n v="41300092606"/>
        <n v="25784"/>
        <n v="27288"/>
        <n v="39618"/>
        <n v="58791"/>
        <n v="1218"/>
        <n v="1788146"/>
        <n v="1248"/>
        <n v="120948"/>
        <s v="119724-1443"/>
        <n v="350775"/>
        <n v="731493"/>
        <n v="43805"/>
        <s v="210137-12742"/>
        <n v="48402"/>
        <n v="184821"/>
        <n v="28723"/>
        <n v="3010447"/>
        <n v="7131"/>
        <n v="642"/>
        <n v="19170"/>
        <n v="0"/>
        <n v="5536"/>
        <n v="22349"/>
        <n v="5164163"/>
        <n v="64852"/>
        <n v="1515"/>
        <n v="451"/>
        <n v="5000"/>
        <s v="est 34300485280"/>
        <n v="9071"/>
        <n v="1412"/>
        <n v="469720"/>
        <n v="25612"/>
        <n v="5673"/>
        <n v="16019152"/>
        <n v="27129"/>
        <n v="123498"/>
        <n v="69817"/>
        <n v="8223233"/>
        <n v="480412"/>
        <n v="227826"/>
        <n v="70184"/>
        <n v="76278"/>
        <n v="87437"/>
        <n v="89018"/>
        <n v="386600"/>
        <n v="47242"/>
        <n v="749849"/>
        <n v="45984"/>
        <s v="123764-8435"/>
        <n v="13077"/>
        <n v="7886"/>
        <n v="18913"/>
        <n v="211298"/>
        <n v="416749"/>
        <n v="28672"/>
        <n v="191012245"/>
        <n v="161550"/>
        <n v="109225"/>
        <n v="24877"/>
        <n v="49515"/>
        <n v="52561"/>
        <n v="49156"/>
        <n v="39408"/>
        <n v="1096"/>
        <n v="27513"/>
        <n v="151625"/>
        <n v="26231"/>
        <n v="16059692"/>
        <n v="54857"/>
        <n v="130354"/>
        <n v="66232618"/>
        <n v="6037487"/>
        <n v="689196"/>
        <n v="28038"/>
        <n v="26143"/>
        <n v="24115"/>
        <n v="6151744"/>
        <n v="265332"/>
        <n v="3328"/>
        <n v="233632"/>
        <n v="38469"/>
        <n v="31705"/>
        <n v="29825"/>
        <n v="24348"/>
        <n v="8395"/>
        <s v="106231-31383"/>
        <n v="31600148450"/>
        <s v="160310-31383"/>
        <n v="399728"/>
        <n v="403739"/>
        <n v="8090"/>
        <n v="63992"/>
        <n v="20392"/>
        <n v="6076845"/>
        <n v="550242"/>
        <n v="6171054"/>
        <n v="3165"/>
        <n v="56101"/>
        <n v="382"/>
        <n v="208018171"/>
        <n v="71752"/>
        <n v="168009"/>
        <n v="814617"/>
        <n v="20326"/>
        <n v="6400717"/>
        <n v="57897"/>
        <n v="58186"/>
        <s v="125584-8435"/>
        <n v="113998"/>
        <n v="125334"/>
        <n v="688"/>
        <n v="96793"/>
        <n v="3565"/>
        <n v="659647"/>
        <n v="107925"/>
        <n v="45761"/>
        <n v="518697"/>
        <n v="280366"/>
        <n v="32747"/>
        <n v="6211"/>
        <n v="607782"/>
        <s v="I007879-31384"/>
        <n v="8776"/>
        <n v="733177"/>
        <n v="16090300"/>
        <n v="38297"/>
        <s v="127109-4311"/>
        <n v="24908"/>
        <n v="96003"/>
        <n v="105337"/>
        <n v="792717"/>
        <n v="334957"/>
        <n v="286557"/>
        <n v="12410"/>
        <n v="7739"/>
        <n v="307787"/>
        <n v="802831"/>
        <n v="8886"/>
        <n v="3177"/>
        <n v="38666"/>
        <n v="193948"/>
        <n v="8998"/>
        <n v="9553"/>
        <s v="gt3870"/>
        <n v="6229363"/>
        <s v="J007780"/>
        <n v="376541"/>
        <n v="377080"/>
        <n v="419423"/>
        <n v="67873"/>
        <n v="185933"/>
        <n v="39616"/>
        <n v="154581"/>
        <n v="158349"/>
        <s v="none"/>
        <n v="2442"/>
        <n v="26991"/>
        <n v="5036"/>
        <n v="1025803"/>
        <n v="6036685"/>
        <n v="474439"/>
        <n v="11297"/>
        <n v="6021515"/>
        <n v="4894"/>
        <n v="10095"/>
        <n v="3092"/>
        <n v="16918"/>
        <n v="1028068"/>
        <n v="1053493"/>
        <n v="1057818"/>
        <n v="20045"/>
        <n v="3317"/>
        <n v="789717"/>
        <n v="477413"/>
        <s v="a11384"/>
        <n v="219717"/>
        <n v="108174"/>
        <n v="46323"/>
        <n v="9054265"/>
        <n v="31083"/>
        <n v="1297"/>
        <n v="49340"/>
        <n v="31076"/>
        <n v="112541"/>
        <n v="1027230"/>
        <n v="36700168475"/>
        <n v="20130046"/>
        <n v="8505"/>
        <n v="284837"/>
        <n v="256122"/>
        <n v="298.24"/>
        <n v="20484"/>
        <n v="106839"/>
        <n v="126076"/>
        <n v="2592379"/>
        <n v="945569"/>
        <n v="30838"/>
        <n v="8908"/>
        <n v="40009"/>
        <n v="329157"/>
        <n v="9621"/>
        <n v="879609"/>
        <n v="19839"/>
        <n v="43711"/>
        <n v="15054"/>
        <n v="188865"/>
        <n v="51448"/>
        <n v="17329"/>
        <n v="1100106"/>
        <n v="1079054"/>
        <n v="1056563"/>
        <n v="43489"/>
        <n v="52090"/>
        <n v="21702714"/>
        <n v="13273"/>
        <n v="72133"/>
        <n v="4927"/>
        <n v="74352"/>
        <n v="5891"/>
        <n v="845769"/>
        <n v="112603"/>
        <n v="31949"/>
        <n v="20512"/>
        <n v="735659"/>
        <n v="3167446"/>
        <n v="8854"/>
        <n v="58338"/>
        <n v="596"/>
        <n v="9909"/>
        <n v="783845"/>
        <n v="23447"/>
        <n v="228577"/>
        <n v="18994"/>
        <n v="9738"/>
        <n v="148973"/>
        <n v="803125"/>
        <n v="14232"/>
        <n v="329421"/>
        <n v="1529"/>
        <n v="697"/>
        <n v="228263"/>
        <n v="231619"/>
        <n v="27746"/>
        <n v="58886"/>
        <n v="15519"/>
        <n v="16596"/>
        <n v="934507"/>
        <n v="481614"/>
        <n v="484440"/>
        <s v="M2094CG92252"/>
        <s v="C2094BS47710"/>
        <s v="C2094BT99580"/>
        <s v="M2094BQ35207"/>
        <s v="M2094BX60628"/>
        <s v="M2094BZ71230"/>
        <s v="M2094CG23418"/>
        <s v="M2094BP52427"/>
        <s v="M2094CJ81291"/>
        <s v="M2094BQ82180"/>
        <s v="M2094BQ85479"/>
        <s v="M2094BQ78729a"/>
        <n v="58892503"/>
        <s v="M2094BW04837"/>
        <s v="M2094DA47883"/>
        <s v="M2094CN86192"/>
        <n v="3852957"/>
        <n v="2016011"/>
        <n v="823832000"/>
        <n v="991868715"/>
        <n v="302455642"/>
        <n v="460599791"/>
        <n v="716669383"/>
        <n v="3521566"/>
        <n v="7938380"/>
        <n v="606126930"/>
        <n v="931153215"/>
        <n v="699655864"/>
        <n v="709989410"/>
        <n v="296715008"/>
        <s v="M2094CJ04656"/>
        <s v="M2094CH77063"/>
        <s v="M2094CI61310"/>
        <s v="C2094BB38107"/>
        <s v="M2094BE85277"/>
        <s v="M2094BM24896"/>
        <s v="M2094CC41796"/>
        <s v="C2094AV93306"/>
        <s v="C2094AY73987"/>
        <s v="C2094BA76799"/>
        <s v="C2094AV96971"/>
        <n v="271131310"/>
        <s v="M2094CF89458"/>
        <n v="495899686"/>
        <n v="61034806"/>
        <s v="C2094BF04142"/>
        <n v="684686842"/>
        <n v="242836913"/>
        <s v="M2094BY07414"/>
        <s v="C2094BY88489"/>
        <s v="M2094CC15388"/>
        <s v="F2094AX21701"/>
        <s v="C2094BX20887"/>
        <s v="M2094CN98467"/>
        <s v="M2094BA18061"/>
        <s v="C2094BA60625"/>
        <s v="M2094CK05147"/>
        <s v="M2094BI63727"/>
        <s v="C2094BV46707"/>
        <s v="M2094BQ21276"/>
        <s v="M2094BW34147"/>
        <s v="M2094CG41697"/>
        <s v="F2094AZ09965"/>
        <s v="C2094BQ37552"/>
        <s v="M2094CE03245"/>
        <n v="273899262"/>
        <s v="M2094CD53573"/>
        <s v="M2094CZ57752"/>
        <s v="M2094CO79111"/>
        <s v="M2094CG60957"/>
        <s v="M2094CP21986"/>
        <s v="M2094CP22188"/>
        <n v="106246746"/>
        <n v="230015071"/>
        <n v="134951647"/>
        <n v="842530719"/>
        <n v="162488507"/>
        <n v="54616972"/>
        <n v="60396474"/>
        <n v="58776912"/>
        <n v="62306024"/>
        <s v="M2094CQ81274"/>
        <s v="M2094BX06654"/>
        <s v="C2094BD56272"/>
        <s v="C2094BV45792"/>
        <s v="C2094CA26713"/>
        <s v="M2094CR83730"/>
        <n v="634368260"/>
        <n v="527733031"/>
        <n v="867524896"/>
        <n v="149181313"/>
        <s v="M2094DC53209"/>
        <n v="385825108"/>
        <s v="C2094BR82356"/>
        <s v="M2094BA37770"/>
        <s v="M2094BH28279"/>
        <s v="M2094AT48732"/>
        <s v="M2094AV04819"/>
        <s v="M2094BN60634"/>
        <s v="M2094CJ75858"/>
        <s v="M2094CK44777"/>
        <s v="M2094CM91860"/>
        <s v="M2094DB97529"/>
        <s v="C2094BP27280"/>
        <s v="C2094BP82908"/>
        <s v="F2094AY47331"/>
        <s v="C2094BJ19474"/>
        <s v="C2094BJ36725"/>
        <s v="C2094BJ19474a"/>
        <n v="397503577"/>
        <n v="734552861"/>
        <s v="M2094BN83503"/>
        <s v="M2094BN83503a"/>
        <n v="201581925"/>
        <n v="729534784"/>
        <n v="673838782"/>
        <s v="C2094BP01566"/>
        <s v="M2094BC95587"/>
        <s v="M2094BZ05155"/>
        <s v="M2094DA49767"/>
        <s v="M2094DA65813"/>
        <n v="934927524"/>
        <n v="371060575"/>
        <n v="870867377"/>
        <n v="568408089"/>
        <n v="508416221"/>
        <n v="978030767"/>
        <s v="C2094BE14305"/>
        <s v="C2094BE34773"/>
        <s v="C2094BE34773a"/>
        <s v="M2094CK70227"/>
        <n v="556373578"/>
        <s v="M2094CG24968"/>
        <s v="M2094CI02671"/>
        <s v="M2094CM52090"/>
        <s v="C2094BP46075"/>
        <s v="M2094CG18556"/>
        <s v="C2094BR13199"/>
        <s v="C2094BR44623"/>
        <s v="C2094BD02913"/>
        <s v="M2094CD75560"/>
        <s v="M2094BR88417"/>
        <s v="M2094AS65106"/>
        <s v="M2094CC52580"/>
        <s v="M2094CG95300"/>
        <s v="M2094CG96592"/>
        <s v="M2094CH10860"/>
        <s v="M2094CI89864"/>
        <n v="148359300"/>
        <n v="514910398"/>
        <n v="441633486"/>
        <s v="M2094BG70316"/>
        <s v="M2094BG94611"/>
        <s v="M2094BI09059"/>
        <s v="M2094CE82789"/>
        <s v="M2094CH45164"/>
        <s v="M2094CN29168"/>
        <s v="M2094AT62905"/>
        <s v="F2094AZ98198"/>
        <s v="C2094BR61830"/>
        <s v="C2094BU53213"/>
        <s v="M2094AU52261"/>
        <s v="M2094CW84501"/>
        <s v="M2094DC57155"/>
        <s v="M2094CZ03363"/>
        <s v="M2094CA90355"/>
        <s v="C2094BQ86092"/>
        <s v="M2094CH27149"/>
        <s v="M2094CH28333"/>
        <s v="C2094BR09080"/>
        <s v="M2094CG91155"/>
        <s v="C2094BO07681"/>
        <s v="C2094BP05548"/>
        <s v="C2094BP19569"/>
        <s v="C2094BQ19486"/>
        <s v="C2094BS61959"/>
        <s v="M2094BN62175"/>
        <n v="838228385"/>
        <n v="903685696"/>
        <s v="M2094CZ90358"/>
        <n v="432757780"/>
        <s v="C2094AX90877"/>
        <s v="C2094AY62262"/>
        <s v="C2094AY36160"/>
        <s v="M2094AP62434"/>
        <s v="C2094BA39712"/>
        <s v="C2094BD86240"/>
        <s v="C2094BQ62398"/>
        <s v="C2094BP24532"/>
        <s v="C2094BQ65414"/>
        <s v="M2094BZ89641"/>
        <s v="M2094BA38240"/>
        <s v="C2094BR82460"/>
        <s v="M2094CH86801"/>
        <s v="M2094CH87125"/>
        <s v="M2094BN24217"/>
        <s v="F2094AX95602"/>
        <s v="M2094CG55745"/>
        <s v="C2094BD92333"/>
        <n v="656321432"/>
        <n v="383616552"/>
        <n v="963414711"/>
        <n v="128999829"/>
        <s v="C2094BU33490"/>
        <s v="C2094BX86427"/>
        <n v="228814221"/>
        <n v="422522054"/>
        <n v="53909394"/>
        <s v="M2094DA22811"/>
        <s v="M2094DB45969"/>
        <s v="M2094AU50317"/>
        <n v="503748212"/>
        <n v="186641698"/>
        <s v="M2094BB41757"/>
        <s v="M2094DA87198"/>
        <s v="M2094DB27496"/>
        <s v="M2094DB90982"/>
        <s v="M2094DC50587"/>
        <s v="M2094CC92767"/>
        <s v="C2094BE07744"/>
        <s v="C2094BG19234"/>
        <s v="C2094BG33110"/>
        <s v="C2094BB22306"/>
        <s v="C2094BB89181"/>
        <s v="M2094CN23741"/>
        <s v="M2094CO63711"/>
        <s v="C2094BS03035a"/>
        <s v="C2094BS90530"/>
        <s v="M2094BC70911"/>
        <s v="M2094CN43129"/>
        <s v="M2094CN76457"/>
        <s v="M2094CO03740"/>
        <n v="481543887"/>
        <s v="M2094CL99653"/>
        <s v="M2094CH12600"/>
        <s v="M2094CH20138"/>
        <s v="C2094CA25784"/>
        <s v="C2094BQ78971"/>
        <s v="C2094BQ80856"/>
        <s v="M2094BT83300"/>
        <n v="959467884"/>
        <n v="734119614"/>
        <n v="422587109"/>
        <n v="364249598"/>
        <n v="717305158"/>
        <s v="M2094CH58196"/>
        <s v="C2094CA17327"/>
        <s v="C2094BB13479"/>
        <s v="C2094BI50751"/>
        <s v="M2094CK46107"/>
        <s v="M2094CK77104"/>
        <s v="M2094CK96650"/>
        <n v="213089695"/>
        <n v="6751143"/>
        <n v="134615383"/>
        <n v="237271358"/>
        <n v="400910953"/>
        <s v="M2094CJ41281"/>
        <n v="64714070"/>
        <s v="C2094BS91731"/>
        <s v="M2094CN43540"/>
        <s v="M2094CN46559"/>
        <s v="M2094AT87919"/>
        <s v="M2094CH16297"/>
        <s v="M2094CH26753"/>
        <s v="M2094CH50556"/>
        <s v="M2094CI37112"/>
        <s v="C2094BF54030"/>
        <s v="M2094BT02072"/>
        <s v="M2094BT02072a"/>
        <s v="M2094BT34882"/>
        <n v="946564719"/>
        <n v="882468228"/>
        <n v="803136917"/>
        <s v="M2094CG48194"/>
        <s v="C2094BB27926"/>
        <s v="M2094BU59389"/>
        <s v="M2094BU77344"/>
        <s v="M2094CV86952"/>
        <s v="M2094AZ81218"/>
        <s v="C2094BD18937"/>
        <s v="M2094CB20958"/>
        <n v="668066862"/>
        <n v="700116572"/>
        <s v="C2094BF17606"/>
        <s v="M2094AV57786"/>
        <s v="C2094BI49948"/>
        <s v="C2094BJ20868"/>
        <s v="F2094AW88750"/>
        <s v="C2094BT36479"/>
        <s v="M2094CE13424"/>
        <s v="M2094CG57026"/>
        <s v="M2094CG57026a"/>
        <s v="C2094BG74590"/>
        <s v="M2094CJ81155"/>
        <s v="M2094CW57192"/>
        <s v="M2094CB80982"/>
        <s v="M2094CE79135"/>
        <s v="M2094CM63299"/>
        <s v="M2094CM63299A"/>
        <s v="M2094CQ26392"/>
        <s v="M2094CV16161"/>
        <s v="M2094CO61478"/>
        <s v="C2094BV17721"/>
        <s v="M2094AS72834"/>
        <s v="C2094BV84625"/>
        <s v="M2094BM15607"/>
        <s v="M2094BW42909"/>
        <s v="C2094BV45160"/>
        <s v="M2094CF71060"/>
        <s v="M2094CM35175"/>
        <s v="M2094CP25184"/>
        <s v="M2094CN69335"/>
        <s v="M2094CS92423"/>
        <s v="M2094CS96128"/>
        <s v="M2094CI66838a"/>
        <s v="C2094BT56376"/>
        <s v="C2094BV07909"/>
        <n v="536738435"/>
        <s v="M2094CB84678"/>
        <s v="M2094BY94543"/>
        <s v="M2094CL03368"/>
        <s v="C2094BX57696"/>
        <s v="M2094AS65092"/>
        <s v="M2094CM86606"/>
        <s v="M2094CQ66195"/>
        <s v="M2094BX58421"/>
        <s v="M2094BY32132"/>
        <n v="266164599"/>
        <s v="C2094BR16051"/>
        <s v="C2094BR21502"/>
        <s v="C2094BR16051a"/>
        <s v="M2094BO49840"/>
        <s v="M2094BT20608"/>
        <s v="M2094CF31068"/>
        <s v="M2094CF68442"/>
        <n v="1699"/>
        <n v="20207"/>
        <n v="24957"/>
        <n v="3574"/>
        <n v="6260801"/>
        <n v="12172"/>
        <n v="546316"/>
        <n v="8154"/>
        <n v="22153"/>
        <n v="19991"/>
        <n v="174551"/>
        <n v="4504767"/>
        <n v="9307"/>
        <n v="31290"/>
        <n v="28361"/>
        <n v="10944"/>
        <s v="27818-27817"/>
        <n v="23914"/>
        <n v="8496"/>
        <n v="100279"/>
        <n v="15522"/>
        <s v="123799-8435"/>
        <n v="123799"/>
        <n v="3660"/>
        <n v="14317"/>
        <n v="15116"/>
        <n v="8360"/>
        <n v="46791"/>
        <n v="14198"/>
        <n v="20156"/>
        <n v="20256"/>
        <n v="70734"/>
        <n v="14025"/>
        <n v="13762"/>
        <n v="23536"/>
        <n v="15507"/>
        <n v="20398"/>
        <n v="808504"/>
        <n v="9692"/>
        <n v="9902"/>
        <n v="15505"/>
        <n v="123660"/>
        <n v="19755"/>
        <n v="1408"/>
        <n v="537117"/>
        <n v="175530"/>
        <n v="25576"/>
        <n v="216821"/>
        <n v="8089"/>
        <n v="70419"/>
        <n v="8425"/>
        <n v="16587"/>
        <n v="55829"/>
        <n v="50675521520"/>
        <n v="35746517086"/>
        <n v="45433719897"/>
        <n v="1011259"/>
        <n v="1022510"/>
        <n v="1024655"/>
        <n v="968263"/>
        <n v="52812622226"/>
        <n v="53190722380"/>
        <n v="51719621849"/>
        <n v="33772416593"/>
        <n v="34727916842"/>
        <n v="39950418388"/>
        <n v="53615622530"/>
        <n v="67700928499"/>
        <n v="36736317341"/>
        <n v="73256030826"/>
        <n v="302496"/>
        <n v="300504"/>
        <n v="961365"/>
        <n v="77690932240"/>
        <n v="49845421307"/>
        <n v="46600820275"/>
        <n v="33967216660"/>
        <n v="44171319545"/>
        <n v="46318020195"/>
        <n v="66979928191"/>
        <n v="1007747"/>
        <n v="34093516660"/>
        <n v="36232417235"/>
        <n v="42050318964"/>
        <n v="38951318063"/>
        <n v="35739217086"/>
        <n v="46661520275"/>
        <n v="41221918712"/>
        <n v="50238521388"/>
        <n v="40286618496"/>
        <n v="1044385"/>
        <n v="86144334766"/>
        <n v="37826517683"/>
        <n v="37854617683"/>
        <n v="287978"/>
        <s v="328642060414-AUL"/>
        <n v="49260421120"/>
        <s v="308330-15568"/>
        <n v="36624017341"/>
        <n v="38329217872"/>
        <n v="34799616879"/>
        <n v="64421826926"/>
        <n v="55288723141"/>
        <n v="65759727568"/>
        <n v="938016"/>
        <n v="36822017375"/>
        <n v="65690527525"/>
        <s v="03211539w"/>
        <n v="39575618268"/>
        <n v="58687824607"/>
        <n v="58231324404"/>
        <n v="979597"/>
        <n v="1038540"/>
        <n v="44975319764"/>
        <n v="295757"/>
        <n v="42418819102"/>
        <n v="37098817504"/>
        <n v="300486"/>
        <s v="321008032614-AUL"/>
        <n v="40862218622"/>
        <n v="35884117161"/>
        <s v="316523030614-0018"/>
        <n v="37005617410"/>
        <n v="49579521215"/>
        <n v="45018019810"/>
        <n v="46993420422"/>
        <n v="1011522"/>
        <n v="41462018762"/>
        <n v="39285418186"/>
        <n v="40920518622"/>
        <n v="291480"/>
        <s v="02210959w"/>
        <n v="37452217578"/>
        <n v="66273727800"/>
        <n v="63355826520"/>
        <n v="70623829728"/>
        <n v="38610917982"/>
        <n v="937447"/>
        <n v="55448723215"/>
        <n v="33747716593"/>
        <n v="39231918186"/>
        <n v="39954818388"/>
        <n v="48634020948"/>
        <n v="946366"/>
        <n v="79669332857"/>
        <n v="80258733033"/>
        <n v="40139518455"/>
        <n v="54925522969"/>
        <n v="306827"/>
        <n v="43885119458"/>
        <n v="302401"/>
        <n v="38744118020"/>
        <n v="36665417341"/>
        <n v="35684217086"/>
        <n v="35025016911"/>
        <n v="289638"/>
        <s v="306315-15376"/>
        <n v="36623917341"/>
        <n v="41517918762"/>
        <n v="76174731754"/>
        <n v="308325"/>
        <n v="47543720578"/>
        <s v="04031023W"/>
        <n v="52843522226"/>
        <n v="53790322581"/>
        <n v="84681534332"/>
        <n v="935486"/>
        <n v="942183"/>
        <n v="42774419148"/>
        <n v="55653023262"/>
        <n v="44243119545"/>
        <n v="51600521849"/>
        <n v="38035917722"/>
        <n v="52388322072"/>
        <n v="45545619942"/>
        <n v="41075118671"/>
        <n v="39170017722"/>
        <n v="34700816879"/>
        <n v="49365121165"/>
        <n v="56357823538"/>
        <n v="1023223"/>
        <n v="304496"/>
        <n v="50292221437"/>
        <n v="51923721941"/>
        <n v="52587122170"/>
        <s v="315081022014-0102"/>
        <n v="301159"/>
        <n v="38769318020"/>
        <n v="69596729320"/>
        <n v="41546818801"/>
        <n v="41593018801"/>
        <n v="34594716804"/>
        <n v="64382526926"/>
        <n v="72692830567"/>
        <n v="39869118347"/>
        <n v="45497819942"/>
        <n v="57288523918"/>
        <n v="963388"/>
        <n v="293883"/>
        <n v="45399219897"/>
        <s v="312723-12314"/>
        <s v="312723012314-0102"/>
        <n v="63386"/>
        <n v="346"/>
        <n v="250414004"/>
        <n v="200753"/>
        <n v="6367831"/>
        <n v="231936"/>
        <n v="103557"/>
        <n v="173031"/>
        <n v="974"/>
        <n v="124903"/>
        <n v="125116"/>
        <n v="36726"/>
        <n v="36681"/>
        <n v="6317"/>
        <n v="491606"/>
        <n v="585610"/>
        <n v="805"/>
        <n v="923294"/>
        <n v="59161"/>
        <n v="567"/>
        <n v="274537"/>
        <n v="309476"/>
        <n v="8688"/>
        <n v="13954"/>
        <n v="467004"/>
        <n v="31717"/>
        <n v="12502"/>
        <n v="24252"/>
        <n v="1728"/>
        <n v="27375"/>
        <n v="554"/>
        <n v="43171"/>
        <n v="279349"/>
        <n v="1156"/>
        <n v="446108"/>
        <n v="23675"/>
        <n v="25808"/>
        <n v="15929"/>
        <n v="5189"/>
        <n v="10198"/>
        <n v="32575"/>
        <n v="36351"/>
        <n v="220334"/>
        <n v="9980"/>
        <n v="370005"/>
        <n v="10836"/>
        <n v="8241582"/>
        <n v="8255516"/>
        <n v="42000"/>
        <n v="21592"/>
        <n v="479167"/>
        <n v="10120"/>
        <n v="6204463"/>
        <n v="416608"/>
        <n v="416969"/>
        <n v="19443"/>
        <n v="2720"/>
        <n v="11373"/>
        <n v="132035"/>
        <n v="451103"/>
        <n v="464589"/>
        <n v="209899"/>
        <n v="20485"/>
        <n v="36677"/>
        <n v="124365"/>
        <n v="-27513"/>
        <n v="7962"/>
        <n v="163578"/>
        <n v="63991"/>
        <n v="6607"/>
        <n v="43851"/>
        <n v="6142122"/>
        <n v="136363"/>
        <n v="558484"/>
        <n v="30451"/>
        <n v="10815"/>
        <n v="6016"/>
        <n v="20244"/>
        <n v="558513"/>
        <n v="64769"/>
        <s v="J001572-45080"/>
        <n v="12342"/>
        <n v="796"/>
        <n v="14183"/>
        <n v="41762"/>
        <n v="6665"/>
        <n v="72"/>
        <n v="15421"/>
        <n v="15489"/>
        <n v="3674"/>
        <n v="455473"/>
        <n v="315923"/>
        <n v="329673"/>
        <n v="18711"/>
        <n v="31201"/>
        <n v="10679"/>
        <n v="301423"/>
        <n v="70949"/>
        <n v="320"/>
        <n v="827969"/>
        <n v="5216"/>
        <n v="15676"/>
        <n v="6547"/>
        <n v="133187"/>
        <n v="31754"/>
        <n v="9304"/>
        <n v="28108"/>
        <n v="6201235"/>
        <n v="136806"/>
        <n v="6529954"/>
        <n v="30362"/>
        <n v="6494"/>
        <s v="106332-31383"/>
        <n v="113856"/>
        <n v="17490"/>
        <n v="65813"/>
        <n v="26525"/>
        <n v="308128"/>
        <n v="6957"/>
        <n v="9557"/>
        <n v="6357"/>
        <n v="30098"/>
        <n v="31551"/>
        <n v="-31551"/>
        <n v="12244"/>
        <n v="7216"/>
        <n v="727866"/>
        <n v="333682"/>
        <n v="860254"/>
        <n v="80111"/>
        <n v="11222"/>
        <n v="765041"/>
        <n v="6869"/>
        <n v="13852"/>
        <n v="5231"/>
        <n v="15254"/>
        <n v="168102"/>
        <n v="16755"/>
        <n v="19337"/>
        <n v="6271107"/>
        <e v="#NAME?"/>
        <n v="63706"/>
        <n v="639589"/>
        <n v="258849"/>
        <n v="381181"/>
        <n v="777623"/>
        <s v="123986-8435"/>
        <n v="8860812"/>
        <n v="187151"/>
        <n v="5015718"/>
        <n v="776943"/>
        <n v="317363"/>
        <n v="109185"/>
        <n v="283065"/>
        <n v="13532"/>
        <n v="11466"/>
        <s v="SINV-0075277"/>
        <n v="256532"/>
        <n v="360075"/>
        <n v="134844"/>
        <n v="1325503"/>
        <n v="263988"/>
        <n v="890324"/>
        <n v="336975"/>
        <n v="150244"/>
        <n v="1422430"/>
        <n v="302738"/>
        <n v="4135118"/>
        <n v="160743"/>
        <n v="1474965"/>
        <n v="22213"/>
        <n v="158070"/>
        <n v="106332"/>
        <n v="835766"/>
        <n v="1145075"/>
        <n v="4253731"/>
        <s v="0550843-1026507"/>
        <n v="123"/>
        <s v="Rental"/>
        <n v="658672"/>
        <s v="C2094BA67684"/>
        <n v="183836"/>
        <n v="784724847"/>
        <s v="Tow"/>
        <n v="54015"/>
        <n v="403082588"/>
        <s v="AUL2348194"/>
        <n v="291103735"/>
        <n v="570089876"/>
        <n v="69089"/>
      </sharedItems>
    </cacheField>
    <cacheField name="repair_order_date" numFmtId="14">
      <sharedItems containsDate="1" containsMixedTypes="1" minDate="2012-09-11T00:00:00" maxDate="2024-03-09T00:00:00"/>
    </cacheField>
    <cacheField name="current_mileage" numFmtId="0">
      <sharedItems containsSemiMixedTypes="0" containsString="0" containsNumber="1" containsInteger="1" minValue="0" maxValue="361277"/>
    </cacheField>
    <cacheField name="claims status" numFmtId="0">
      <sharedItems count="1">
        <s v="Paid"/>
      </sharedItems>
    </cacheField>
    <cacheField name="date_paid" numFmtId="14">
      <sharedItems containsSemiMixedTypes="0" containsNonDate="0" containsDate="1" containsString="0" minDate="2012-11-02T00:00:00" maxDate="2024-03-14T00:00:00" count="681">
        <d v="2013-08-05T00:00:00"/>
        <d v="2013-12-20T00:00:00"/>
        <d v="2013-04-02T00:00:00"/>
        <d v="2013-08-29T00:00:00"/>
        <d v="2013-03-05T00:00:00"/>
        <d v="2013-11-20T00:00:00"/>
        <d v="2013-09-30T00:00:00"/>
        <d v="2013-05-13T00:00:00"/>
        <d v="2013-10-29T00:00:00"/>
        <d v="2013-08-09T00:00:00"/>
        <d v="2015-08-05T00:00:00"/>
        <d v="2016-10-04T00:00:00"/>
        <d v="2016-11-02T00:00:00"/>
        <d v="2014-06-05T00:00:00"/>
        <d v="2020-10-27T00:00:00"/>
        <d v="2015-07-02T00:00:00"/>
        <d v="2017-04-05T00:00:00"/>
        <d v="2014-10-14T00:00:00"/>
        <d v="2015-11-04T00:00:00"/>
        <d v="2016-07-12T00:00:00"/>
        <d v="2017-01-05T00:00:00"/>
        <d v="2014-09-11T00:00:00"/>
        <d v="2014-11-07T00:00:00"/>
        <d v="2014-12-03T00:00:00"/>
        <d v="2013-12-04T00:00:00"/>
        <d v="2016-08-26T00:00:00"/>
        <d v="2016-05-11T00:00:00"/>
        <d v="2014-06-06T00:00:00"/>
        <d v="2015-02-19T00:00:00"/>
        <d v="2013-10-10T00:00:00"/>
        <d v="2022-09-15T00:00:00"/>
        <d v="2023-05-31T00:00:00"/>
        <d v="2019-11-14T00:00:00"/>
        <d v="2021-10-13T00:00:00"/>
        <d v="2019-04-08T00:00:00"/>
        <d v="2023-03-06T00:00:00"/>
        <d v="2021-02-23T00:00:00"/>
        <d v="2023-07-25T00:00:00"/>
        <d v="2023-10-09T00:00:00"/>
        <d v="2023-02-08T00:00:00"/>
        <d v="2020-11-23T00:00:00"/>
        <d v="2015-08-31T00:00:00"/>
        <d v="2021-03-24T00:00:00"/>
        <d v="2013-04-22T00:00:00"/>
        <d v="2014-11-20T00:00:00"/>
        <d v="2015-10-16T00:00:00"/>
        <d v="2016-02-18T00:00:00"/>
        <d v="2016-10-07T00:00:00"/>
        <d v="2013-09-26T00:00:00"/>
        <d v="2019-01-10T00:00:00"/>
        <d v="2020-01-17T00:00:00"/>
        <d v="2013-05-02T00:00:00"/>
        <d v="2015-03-16T00:00:00"/>
        <d v="2013-09-27T00:00:00"/>
        <d v="2021-10-01T00:00:00"/>
        <d v="2021-10-23T00:00:00"/>
        <d v="2023-01-12T00:00:00"/>
        <d v="2022-06-06T00:00:00"/>
        <d v="2021-09-10T00:00:00"/>
        <d v="2013-09-13T00:00:00"/>
        <d v="2014-07-21T00:00:00"/>
        <d v="2012-12-20T00:00:00"/>
        <d v="2020-01-28T00:00:00"/>
        <d v="2022-11-16T00:00:00"/>
        <d v="2022-10-28T00:00:00"/>
        <d v="2015-08-27T00:00:00"/>
        <d v="2021-08-27T00:00:00"/>
        <d v="2015-10-30T00:00:00"/>
        <d v="2015-10-15T00:00:00"/>
        <d v="2014-03-07T00:00:00"/>
        <d v="2015-07-22T00:00:00"/>
        <d v="2016-01-08T00:00:00"/>
        <d v="2015-05-21T00:00:00"/>
        <d v="2017-01-31T00:00:00"/>
        <d v="2013-12-27T00:00:00"/>
        <d v="2015-01-30T00:00:00"/>
        <d v="2015-06-26T00:00:00"/>
        <d v="2017-09-14T00:00:00"/>
        <d v="2015-08-06T00:00:00"/>
        <d v="2015-10-02T00:00:00"/>
        <d v="2014-10-15T00:00:00"/>
        <d v="2021-11-04T00:00:00"/>
        <d v="2023-04-26T00:00:00"/>
        <d v="2013-06-21T00:00:00"/>
        <d v="2014-02-20T00:00:00"/>
        <d v="2014-03-03T00:00:00"/>
        <d v="2014-05-28T00:00:00"/>
        <d v="2014-07-22T00:00:00"/>
        <d v="2015-04-07T00:00:00"/>
        <d v="2014-10-29T00:00:00"/>
        <d v="2015-05-19T00:00:00"/>
        <d v="2015-11-30T00:00:00"/>
        <d v="2016-09-16T00:00:00"/>
        <d v="2014-05-30T00:00:00"/>
        <d v="2014-10-21T00:00:00"/>
        <d v="2014-02-19T00:00:00"/>
        <d v="2015-01-12T00:00:00"/>
        <d v="2015-07-17T00:00:00"/>
        <d v="2015-07-27T00:00:00"/>
        <d v="2013-12-26T00:00:00"/>
        <d v="2015-04-28T00:00:00"/>
        <d v="2016-01-11T00:00:00"/>
        <d v="2016-05-13T00:00:00"/>
        <d v="2017-09-08T00:00:00"/>
        <d v="2016-02-25T00:00:00"/>
        <d v="2014-02-24T00:00:00"/>
        <d v="2015-01-20T00:00:00"/>
        <d v="2016-02-24T00:00:00"/>
        <d v="2018-10-24T00:00:00"/>
        <d v="2023-08-28T00:00:00"/>
        <d v="2023-09-20T00:00:00"/>
        <d v="2023-10-26T00:00:00"/>
        <d v="2014-11-19T00:00:00"/>
        <d v="2022-07-21T00:00:00"/>
        <d v="2022-04-20T00:00:00"/>
        <d v="2022-09-06T00:00:00"/>
        <d v="2014-09-26T00:00:00"/>
        <d v="2015-11-03T00:00:00"/>
        <d v="2017-01-20T00:00:00"/>
        <d v="2015-12-07T00:00:00"/>
        <d v="2018-12-28T00:00:00"/>
        <d v="2014-04-03T00:00:00"/>
        <d v="2014-06-13T00:00:00"/>
        <d v="2015-01-29T00:00:00"/>
        <d v="2017-07-05T00:00:00"/>
        <d v="2014-12-15T00:00:00"/>
        <d v="2020-03-12T00:00:00"/>
        <d v="2018-09-10T00:00:00"/>
        <d v="2022-03-31T00:00:00"/>
        <d v="2013-11-04T00:00:00"/>
        <d v="2013-06-11T00:00:00"/>
        <d v="2020-01-08T00:00:00"/>
        <d v="2015-05-07T00:00:00"/>
        <d v="2014-09-10T00:00:00"/>
        <d v="2015-07-01T00:00:00"/>
        <d v="2021-05-11T00:00:00"/>
        <d v="2023-10-20T00:00:00"/>
        <d v="2014-10-09T00:00:00"/>
        <d v="2016-01-20T00:00:00"/>
        <d v="2014-06-29T00:00:00"/>
        <d v="2018-10-31T00:00:00"/>
        <d v="2014-04-17T00:00:00"/>
        <d v="2019-10-24T00:00:00"/>
        <d v="2021-05-14T00:00:00"/>
        <d v="2023-10-03T00:00:00"/>
        <d v="2013-06-20T00:00:00"/>
        <d v="2015-01-28T00:00:00"/>
        <d v="2015-10-12T00:00:00"/>
        <d v="2016-12-22T00:00:00"/>
        <d v="2017-02-22T00:00:00"/>
        <d v="2014-11-06T00:00:00"/>
        <d v="2017-08-18T00:00:00"/>
        <d v="2015-02-20T00:00:00"/>
        <d v="2020-08-25T00:00:00"/>
        <d v="2013-07-05T00:00:00"/>
        <d v="2017-01-23T00:00:00"/>
        <d v="2019-09-05T00:00:00"/>
        <d v="2021-03-17T00:00:00"/>
        <d v="2014-07-31T00:00:00"/>
        <d v="2014-10-10T00:00:00"/>
        <d v="2014-01-17T00:00:00"/>
        <d v="2013-04-29T00:00:00"/>
        <d v="2013-04-23T00:00:00"/>
        <d v="2015-03-30T00:00:00"/>
        <d v="2014-12-08T00:00:00"/>
        <d v="2014-12-19T00:00:00"/>
        <d v="2015-02-24T00:00:00"/>
        <d v="2015-12-30T00:00:00"/>
        <d v="2014-04-22T00:00:00"/>
        <d v="2019-04-30T00:00:00"/>
        <d v="2023-02-24T00:00:00"/>
        <d v="2022-09-21T00:00:00"/>
        <d v="2013-05-15T00:00:00"/>
        <d v="2016-03-02T00:00:00"/>
        <d v="2014-08-27T00:00:00"/>
        <d v="2015-04-24T00:00:00"/>
        <d v="2016-03-24T00:00:00"/>
        <d v="2013-04-17T00:00:00"/>
        <d v="2017-03-02T00:00:00"/>
        <d v="2023-03-08T00:00:00"/>
        <d v="2021-12-08T00:00:00"/>
        <d v="2014-05-15T00:00:00"/>
        <d v="2023-02-13T00:00:00"/>
        <d v="2015-04-27T00:00:00"/>
        <d v="2015-02-23T00:00:00"/>
        <d v="2014-06-03T00:00:00"/>
        <d v="2014-02-13T00:00:00"/>
        <d v="2023-12-13T00:00:00"/>
        <d v="2014-03-25T00:00:00"/>
        <d v="2014-12-01T00:00:00"/>
        <d v="2021-08-30T00:00:00"/>
        <d v="2012-12-17T00:00:00"/>
        <d v="2015-08-13T00:00:00"/>
        <d v="2015-09-03T00:00:00"/>
        <d v="2013-07-02T00:00:00"/>
        <d v="2015-07-09T00:00:00"/>
        <d v="2015-08-07T00:00:00"/>
        <d v="2020-02-20T00:00:00"/>
        <d v="2015-11-20T00:00:00"/>
        <d v="2014-11-21T00:00:00"/>
        <d v="2013-07-29T00:00:00"/>
        <d v="2021-01-07T00:00:00"/>
        <d v="2019-07-24T00:00:00"/>
        <d v="2015-02-03T00:00:00"/>
        <d v="2013-06-17T00:00:00"/>
        <d v="2019-10-22T00:00:00"/>
        <d v="2021-05-25T00:00:00"/>
        <d v="2014-10-08T00:00:00"/>
        <d v="2019-11-15T00:00:00"/>
        <d v="2015-03-25T00:00:00"/>
        <d v="2015-04-02T00:00:00"/>
        <d v="2015-04-10T00:00:00"/>
        <d v="2014-10-23T00:00:00"/>
        <d v="2014-11-10T00:00:00"/>
        <d v="2013-07-12T00:00:00"/>
        <d v="2014-07-18T00:00:00"/>
        <d v="2022-03-03T00:00:00"/>
        <d v="2020-11-06T00:00:00"/>
        <d v="2023-08-24T00:00:00"/>
        <d v="2015-01-15T00:00:00"/>
        <d v="2014-07-24T00:00:00"/>
        <d v="2016-02-01T00:00:00"/>
        <d v="2014-09-22T00:00:00"/>
        <d v="2014-12-16T00:00:00"/>
        <d v="2019-09-03T00:00:00"/>
        <d v="2022-09-28T00:00:00"/>
        <d v="2020-11-16T00:00:00"/>
        <d v="2015-01-14T00:00:00"/>
        <d v="2013-08-01T00:00:00"/>
        <d v="2022-04-06T00:00:00"/>
        <d v="2020-03-04T00:00:00"/>
        <d v="2021-04-20T00:00:00"/>
        <d v="2013-09-12T00:00:00"/>
        <d v="2013-05-22T00:00:00"/>
        <d v="2013-09-19T00:00:00"/>
        <d v="2015-07-16T00:00:00"/>
        <d v="2014-07-25T00:00:00"/>
        <d v="2015-03-09T00:00:00"/>
        <d v="2014-10-30T00:00:00"/>
        <d v="2014-07-11T00:00:00"/>
        <d v="2023-03-30T00:00:00"/>
        <d v="2016-01-22T00:00:00"/>
        <d v="2016-08-08T00:00:00"/>
        <d v="2024-02-27T00:00:00"/>
        <d v="2014-11-26T00:00:00"/>
        <d v="2014-12-11T00:00:00"/>
        <d v="2016-07-01T00:00:00"/>
        <d v="2016-05-19T00:00:00"/>
        <d v="2016-04-22T00:00:00"/>
        <d v="2014-04-24T00:00:00"/>
        <d v="2012-12-31T00:00:00"/>
        <d v="2014-07-09T00:00:00"/>
        <d v="2014-09-03T00:00:00"/>
        <d v="2015-03-03T00:00:00"/>
        <d v="2021-04-12T00:00:00"/>
        <d v="2020-04-24T00:00:00"/>
        <d v="2020-06-10T00:00:00"/>
        <d v="2013-11-26T00:00:00"/>
        <d v="2016-06-02T00:00:00"/>
        <d v="2014-03-27T00:00:00"/>
        <d v="2021-05-28T00:00:00"/>
        <d v="2022-04-26T00:00:00"/>
        <d v="2019-09-09T00:00:00"/>
        <d v="2022-07-06T00:00:00"/>
        <d v="2015-04-30T00:00:00"/>
        <d v="2021-08-10T00:00:00"/>
        <d v="2016-02-19T00:00:00"/>
        <d v="2016-08-03T00:00:00"/>
        <d v="2015-07-07T00:00:00"/>
        <d v="2015-10-29T00:00:00"/>
        <d v="2015-08-12T00:00:00"/>
        <d v="2013-10-21T00:00:00"/>
        <d v="2014-11-14T00:00:00"/>
        <d v="2016-05-10T00:00:00"/>
        <d v="2016-09-12T00:00:00"/>
        <d v="2015-09-10T00:00:00"/>
        <d v="2016-02-09T00:00:00"/>
        <d v="2013-02-19T00:00:00"/>
        <d v="2018-11-28T00:00:00"/>
        <d v="2016-06-30T00:00:00"/>
        <d v="2020-01-02T00:00:00"/>
        <d v="2021-03-11T00:00:00"/>
        <d v="2017-08-03T00:00:00"/>
        <d v="2023-11-06T00:00:00"/>
        <d v="2013-10-17T00:00:00"/>
        <d v="2016-05-02T00:00:00"/>
        <d v="2014-08-28T00:00:00"/>
        <d v="2016-01-19T00:00:00"/>
        <d v="2016-07-19T00:00:00"/>
        <d v="2016-07-05T00:00:00"/>
        <d v="2020-03-27T00:00:00"/>
        <d v="2016-09-26T00:00:00"/>
        <d v="2023-12-04T00:00:00"/>
        <d v="2023-01-09T00:00:00"/>
        <d v="2022-06-08T00:00:00"/>
        <d v="2014-02-06T00:00:00"/>
        <d v="2013-05-28T00:00:00"/>
        <d v="2015-02-26T00:00:00"/>
        <d v="2014-07-23T00:00:00"/>
        <d v="2015-03-12T00:00:00"/>
        <d v="2015-03-26T00:00:00"/>
        <d v="2015-11-23T00:00:00"/>
        <d v="2014-05-27T00:00:00"/>
        <d v="2019-12-12T00:00:00"/>
        <d v="2022-07-12T00:00:00"/>
        <d v="2014-08-21T00:00:00"/>
        <d v="2014-06-09T00:00:00"/>
        <d v="2016-11-28T00:00:00"/>
        <d v="2016-08-24T00:00:00"/>
        <d v="2020-09-25T00:00:00"/>
        <d v="2021-05-18T00:00:00"/>
        <d v="2019-06-17T00:00:00"/>
        <d v="2016-01-12T00:00:00"/>
        <d v="2017-04-20T00:00:00"/>
        <d v="2017-11-10T00:00:00"/>
        <d v="2013-02-25T00:00:00"/>
        <d v="2021-02-15T00:00:00"/>
        <d v="2021-06-21T00:00:00"/>
        <d v="2017-03-23T00:00:00"/>
        <d v="2015-01-22T00:00:00"/>
        <d v="2015-11-25T00:00:00"/>
        <d v="2015-07-14T00:00:00"/>
        <d v="2015-08-04T00:00:00"/>
        <d v="2015-01-06T00:00:00"/>
        <d v="2015-12-29T00:00:00"/>
        <d v="2016-06-23T00:00:00"/>
        <d v="2023-12-20T00:00:00"/>
        <d v="2018-09-27T00:00:00"/>
        <d v="2017-03-13T00:00:00"/>
        <d v="2022-04-14T00:00:00"/>
        <d v="2022-06-24T00:00:00"/>
        <d v="2021-07-20T00:00:00"/>
        <d v="2023-03-28T00:00:00"/>
        <d v="2021-09-24T00:00:00"/>
        <d v="2022-03-23T00:00:00"/>
        <d v="2023-03-22T00:00:00"/>
        <d v="2022-08-16T00:00:00"/>
        <d v="2023-01-26T00:00:00"/>
        <d v="2016-08-04T00:00:00"/>
        <d v="2013-08-30T00:00:00"/>
        <d v="2015-05-06T00:00:00"/>
        <d v="2016-03-21T00:00:00"/>
        <d v="2012-12-07T00:00:00"/>
        <d v="2013-05-21T00:00:00"/>
        <d v="2013-07-17T00:00:00"/>
        <d v="2020-09-29T00:00:00"/>
        <d v="2016-05-09T00:00:00"/>
        <d v="2022-07-22T00:00:00"/>
        <d v="2024-01-22T00:00:00"/>
        <d v="2013-10-31T00:00:00"/>
        <d v="2021-02-17T00:00:00"/>
        <d v="2021-06-24T00:00:00"/>
        <d v="2016-02-10T00:00:00"/>
        <d v="2014-04-15T00:00:00"/>
        <d v="2015-04-09T00:00:00"/>
        <d v="2014-07-08T00:00:00"/>
        <d v="2016-04-07T00:00:00"/>
        <d v="2020-11-30T00:00:00"/>
        <d v="2018-07-31T00:00:00"/>
        <d v="2017-05-22T00:00:00"/>
        <d v="2023-02-22T00:00:00"/>
        <d v="2023-03-27T00:00:00"/>
        <d v="2023-08-17T00:00:00"/>
        <d v="2023-11-20T00:00:00"/>
        <d v="2023-10-18T00:00:00"/>
        <d v="2017-06-28T00:00:00"/>
        <d v="2013-09-23T00:00:00"/>
        <d v="2017-08-11T00:00:00"/>
        <d v="2017-11-03T00:00:00"/>
        <d v="2020-01-24T00:00:00"/>
        <d v="2019-01-29T00:00:00"/>
        <d v="2019-07-31T00:00:00"/>
        <d v="2017-02-03T00:00:00"/>
        <d v="2018-12-27T00:00:00"/>
        <d v="2014-01-13T00:00:00"/>
        <d v="2014-01-31T00:00:00"/>
        <d v="2021-10-26T00:00:00"/>
        <d v="2021-01-29T00:00:00"/>
        <d v="2021-08-25T00:00:00"/>
        <d v="2013-09-24T00:00:00"/>
        <d v="2019-09-25T00:00:00"/>
        <d v="2022-10-06T00:00:00"/>
        <d v="2014-08-01T00:00:00"/>
        <d v="2018-03-29T00:00:00"/>
        <d v="2018-06-27T00:00:00"/>
        <d v="2014-05-09T00:00:00"/>
        <d v="2020-04-21T00:00:00"/>
        <d v="2020-08-26T00:00:00"/>
        <d v="2018-08-24T00:00:00"/>
        <d v="2013-05-10T00:00:00"/>
        <d v="2022-03-08T00:00:00"/>
        <d v="2020-12-30T00:00:00"/>
        <d v="2021-03-18T00:00:00"/>
        <d v="2022-09-13T00:00:00"/>
        <d v="2021-11-23T00:00:00"/>
        <d v="2024-02-15T00:00:00"/>
        <d v="2020-03-02T00:00:00"/>
        <d v="2020-05-26T00:00:00"/>
        <d v="2018-01-31T00:00:00"/>
        <d v="2018-03-13T00:00:00"/>
        <d v="2017-06-16T00:00:00"/>
        <d v="2017-12-22T00:00:00"/>
        <d v="2017-10-05T00:00:00"/>
        <d v="2016-12-07T00:00:00"/>
        <d v="2019-05-30T00:00:00"/>
        <d v="2017-01-09T00:00:00"/>
        <d v="2019-12-05T00:00:00"/>
        <d v="2021-12-29T00:00:00"/>
        <d v="2022-12-28T00:00:00"/>
        <d v="2017-02-02T00:00:00"/>
        <d v="2018-02-15T00:00:00"/>
        <d v="2021-11-18T00:00:00"/>
        <d v="2015-11-24T00:00:00"/>
        <d v="2020-10-20T00:00:00"/>
        <d v="2020-08-27T00:00:00"/>
        <d v="2019-10-04T00:00:00"/>
        <d v="2015-12-28T00:00:00"/>
        <d v="2016-08-05T00:00:00"/>
        <d v="2018-12-12T00:00:00"/>
        <d v="2016-10-27T00:00:00"/>
        <d v="2016-06-22T00:00:00"/>
        <d v="2014-03-13T00:00:00"/>
        <d v="2021-08-11T00:00:00"/>
        <d v="2012-11-02T00:00:00"/>
        <d v="2013-06-13T00:00:00"/>
        <d v="2017-04-24T00:00:00"/>
        <d v="2019-08-30T00:00:00"/>
        <d v="2013-11-21T00:00:00"/>
        <d v="2023-02-15T00:00:00"/>
        <d v="2013-10-25T00:00:00"/>
        <d v="2017-10-16T00:00:00"/>
        <d v="2017-01-16T00:00:00"/>
        <d v="2013-10-04T00:00:00"/>
        <d v="2014-10-16T00:00:00"/>
        <d v="2019-10-23T00:00:00"/>
        <d v="2014-06-20T00:00:00"/>
        <d v="2021-07-07T00:00:00"/>
        <d v="2021-02-11T00:00:00"/>
        <d v="2019-12-03T00:00:00"/>
        <d v="2020-10-19T00:00:00"/>
        <d v="2019-09-12T00:00:00"/>
        <d v="2013-07-18T00:00:00"/>
        <d v="2019-08-22T00:00:00"/>
        <d v="2017-08-17T00:00:00"/>
        <d v="2013-07-24T00:00:00"/>
        <d v="2019-07-05T00:00:00"/>
        <d v="2017-04-18T00:00:00"/>
        <d v="2021-06-23T00:00:00"/>
        <d v="2022-04-13T00:00:00"/>
        <d v="2015-10-23T00:00:00"/>
        <d v="2017-03-08T00:00:00"/>
        <d v="2024-03-13T00:00:00"/>
        <d v="2013-11-08T00:00:00"/>
        <d v="2015-11-19T00:00:00"/>
        <d v="2019-12-20T00:00:00"/>
        <d v="2016-04-28T00:00:00"/>
        <d v="2015-08-20T00:00:00"/>
        <d v="2023-05-03T00:00:00"/>
        <d v="2023-06-16T00:00:00"/>
        <d v="2023-06-28T00:00:00"/>
        <d v="2022-11-15T00:00:00"/>
        <d v="2016-08-19T00:00:00"/>
        <d v="2016-09-08T00:00:00"/>
        <d v="2016-06-21T00:00:00"/>
        <d v="2014-03-21T00:00:00"/>
        <d v="2014-05-06T00:00:00"/>
        <d v="2016-09-22T00:00:00"/>
        <d v="2019-01-17T00:00:00"/>
        <d v="2020-01-06T00:00:00"/>
        <d v="2013-10-08T00:00:00"/>
        <d v="2021-09-17T00:00:00"/>
        <d v="2022-11-21T00:00:00"/>
        <d v="2020-07-07T00:00:00"/>
        <d v="2016-04-08T00:00:00"/>
        <d v="2015-09-30T00:00:00"/>
        <d v="2018-11-29T00:00:00"/>
        <d v="2023-04-24T00:00:00"/>
        <d v="2014-02-27T00:00:00"/>
        <d v="2014-06-26T00:00:00"/>
        <d v="2015-04-08T00:00:00"/>
        <d v="2015-03-19T00:00:00"/>
        <d v="2016-04-11T00:00:00"/>
        <d v="2023-08-25T00:00:00"/>
        <d v="2021-07-29T00:00:00"/>
        <d v="2014-09-18T00:00:00"/>
        <d v="2013-06-12T00:00:00"/>
        <d v="2016-03-04T00:00:00"/>
        <d v="2013-09-25T00:00:00"/>
        <d v="2018-06-28T00:00:00"/>
        <d v="2016-12-23T00:00:00"/>
        <d v="2018-09-20T00:00:00"/>
        <d v="2014-12-12T00:00:00"/>
        <d v="2017-07-14T00:00:00"/>
        <d v="2017-06-14T00:00:00"/>
        <d v="2023-01-03T00:00:00"/>
        <d v="2023-08-07T00:00:00"/>
        <d v="2013-08-13T00:00:00"/>
        <d v="2015-04-23T00:00:00"/>
        <d v="2014-03-28T00:00:00"/>
        <d v="2014-03-10T00:00:00"/>
        <d v="2016-03-22T00:00:00"/>
        <d v="2015-11-12T00:00:00"/>
        <d v="2014-11-25T00:00:00"/>
        <d v="2013-07-19T00:00:00"/>
        <d v="2013-03-26T00:00:00"/>
        <d v="2014-08-13T00:00:00"/>
        <d v="2018-10-04T00:00:00"/>
        <d v="2018-04-18T00:00:00"/>
        <d v="2016-02-04T00:00:00"/>
        <d v="2022-08-17T00:00:00"/>
        <d v="2020-10-07T00:00:00"/>
        <d v="2020-11-17T00:00:00"/>
        <d v="2016-12-05T00:00:00"/>
        <d v="2015-06-19T00:00:00"/>
        <d v="2013-06-19T00:00:00"/>
        <d v="2020-04-28T00:00:00"/>
        <d v="2015-12-09T00:00:00"/>
        <d v="2016-10-05T00:00:00"/>
        <d v="2021-05-26T00:00:00"/>
        <d v="2022-06-28T00:00:00"/>
        <d v="2022-07-25T00:00:00"/>
        <d v="2015-09-09T00:00:00"/>
        <d v="2015-03-02T00:00:00"/>
        <d v="2015-01-07T00:00:00"/>
        <d v="2017-02-23T00:00:00"/>
        <d v="2016-07-07T00:00:00"/>
        <d v="2019-05-22T00:00:00"/>
        <d v="2014-04-02T00:00:00"/>
        <d v="2019-10-30T00:00:00"/>
        <d v="2017-04-21T00:00:00"/>
        <d v="2022-10-26T00:00:00"/>
        <d v="2014-02-28T00:00:00"/>
        <d v="2016-05-16T00:00:00"/>
        <d v="2015-06-22T00:00:00"/>
        <d v="2023-11-09T00:00:00"/>
        <d v="2020-09-02T00:00:00"/>
        <d v="2018-02-20T00:00:00"/>
        <d v="2023-12-18T00:00:00"/>
        <d v="2014-04-28T00:00:00"/>
        <d v="2015-01-05T00:00:00"/>
        <d v="2016-09-27T00:00:00"/>
        <d v="2016-11-08T00:00:00"/>
        <d v="2023-02-28T00:00:00"/>
        <d v="2014-08-05T00:00:00"/>
        <d v="2015-12-23T00:00:00"/>
        <d v="2018-08-01T00:00:00"/>
        <d v="2019-03-11T00:00:00"/>
        <d v="2023-11-13T00:00:00"/>
        <d v="2023-12-12T00:00:00"/>
        <d v="2020-07-02T00:00:00"/>
        <d v="2016-03-30T00:00:00"/>
        <d v="2016-02-05T00:00:00"/>
        <d v="2014-10-24T00:00:00"/>
        <d v="2019-03-21T00:00:00"/>
        <d v="2014-05-16T00:00:00"/>
        <d v="2015-10-19T00:00:00"/>
        <d v="2016-04-14T00:00:00"/>
        <d v="2018-07-12T00:00:00"/>
        <d v="2015-07-31T00:00:00"/>
        <d v="2023-04-20T00:00:00"/>
        <d v="2018-09-14T00:00:00"/>
        <d v="2014-06-04T00:00:00"/>
        <d v="2016-08-10T00:00:00"/>
        <d v="2017-01-19T00:00:00"/>
        <d v="2019-04-05T00:00:00"/>
        <d v="2016-08-09T00:00:00"/>
        <d v="2016-02-03T00:00:00"/>
        <d v="2022-06-02T00:00:00"/>
        <d v="2015-02-05T00:00:00"/>
        <d v="2018-09-13T00:00:00"/>
        <d v="2014-08-12T00:00:00"/>
        <d v="2018-05-01T00:00:00"/>
        <d v="2018-05-11T00:00:00"/>
        <d v="2019-05-23T00:00:00"/>
        <d v="2021-02-12T00:00:00"/>
        <d v="2016-04-19T00:00:00"/>
        <d v="2017-02-24T00:00:00"/>
        <d v="2018-05-31T00:00:00"/>
        <d v="2017-01-26T00:00:00"/>
        <d v="2023-03-03T00:00:00"/>
        <d v="2023-02-27T00:00:00"/>
        <d v="2023-03-10T00:00:00"/>
        <d v="2023-03-15T00:00:00"/>
        <d v="2020-06-01T00:00:00"/>
        <d v="2022-11-22T00:00:00"/>
        <d v="2023-08-22T00:00:00"/>
        <d v="2015-07-30T00:00:00"/>
        <d v="2014-06-02T00:00:00"/>
        <d v="2022-11-02T00:00:00"/>
        <d v="2021-04-16T00:00:00"/>
        <d v="2016-05-24T00:00:00"/>
        <d v="2016-08-16T00:00:00"/>
        <d v="2014-11-24T00:00:00"/>
        <d v="2019-11-07T00:00:00"/>
        <d v="2022-06-17T00:00:00"/>
        <d v="2017-09-28T00:00:00"/>
        <d v="2016-11-07T00:00:00"/>
        <d v="2013-06-26T00:00:00"/>
        <d v="2015-02-12T00:00:00"/>
        <d v="2018-11-19T00:00:00"/>
        <d v="2018-04-11T00:00:00"/>
        <d v="2018-05-16T00:00:00"/>
        <d v="2019-10-28T00:00:00"/>
        <d v="2022-10-27T00:00:00"/>
        <d v="2024-03-01T00:00:00"/>
        <d v="2014-09-04T00:00:00"/>
        <d v="2016-12-20T00:00:00"/>
        <d v="2018-11-13T00:00:00"/>
        <d v="2015-09-25T00:00:00"/>
        <d v="2015-12-04T00:00:00"/>
        <d v="2014-04-11T00:00:00"/>
        <d v="2020-11-09T00:00:00"/>
        <d v="2014-07-02T00:00:00"/>
        <d v="2015-03-05T00:00:00"/>
        <d v="2020-12-16T00:00:00"/>
        <d v="2024-01-17T00:00:00"/>
        <d v="2016-01-07T00:00:00"/>
        <d v="2022-11-19T00:00:00"/>
        <d v="2016-08-18T00:00:00"/>
        <d v="2015-07-10T00:00:00"/>
        <d v="2015-09-17T00:00:00"/>
        <d v="2017-08-29T00:00:00"/>
        <d v="2017-12-29T00:00:00"/>
        <d v="2014-05-05T00:00:00"/>
        <d v="2020-11-11T00:00:00"/>
        <d v="2016-01-28T00:00:00"/>
        <d v="2017-02-28T00:00:00"/>
        <d v="2023-08-16T00:00:00"/>
        <d v="2023-12-01T00:00:00"/>
        <d v="2023-12-08T00:00:00"/>
        <d v="2014-07-15T00:00:00"/>
        <d v="2016-07-22T00:00:00"/>
        <d v="2016-03-16T00:00:00"/>
        <d v="2019-05-13T00:00:00"/>
        <d v="2017-11-02T00:00:00"/>
        <d v="2014-07-01T00:00:00"/>
        <d v="2017-06-30T00:00:00"/>
        <d v="2017-12-07T00:00:00"/>
        <d v="2016-02-17T00:00:00"/>
        <d v="2014-12-02T00:00:00"/>
        <d v="2022-11-23T00:00:00"/>
        <d v="2014-09-05T00:00:00"/>
        <d v="2017-03-14T00:00:00"/>
        <d v="2015-08-25T00:00:00"/>
        <d v="2023-05-24T00:00:00"/>
        <d v="2023-08-09T00:00:00"/>
        <d v="2020-09-08T00:00:00"/>
        <d v="2023-07-24T00:00:00"/>
        <d v="2023-09-29T00:00:00"/>
        <d v="2013-03-19T00:00:00"/>
        <d v="2018-08-02T00:00:00"/>
        <d v="2022-05-11T00:00:00"/>
        <d v="2022-11-10T00:00:00"/>
        <d v="2017-12-14T00:00:00"/>
        <d v="2019-01-02T00:00:00"/>
        <d v="2022-03-25T00:00:00"/>
        <d v="2021-05-05T00:00:00"/>
        <d v="2015-05-11T00:00:00"/>
        <d v="2019-08-08T00:00:00"/>
        <d v="2020-10-21T00:00:00"/>
        <d v="2020-10-28T00:00:00"/>
        <d v="2022-08-26T00:00:00"/>
        <d v="2013-07-30T00:00:00"/>
        <d v="2020-03-13T00:00:00"/>
        <d v="2014-11-04T00:00:00"/>
        <d v="2013-07-26T00:00:00"/>
        <d v="2014-07-17T00:00:00"/>
        <d v="2020-07-08T00:00:00"/>
        <d v="2021-04-21T00:00:00"/>
        <d v="2016-08-11T00:00:00"/>
        <d v="2015-08-28T00:00:00"/>
        <d v="2014-10-20T00:00:00"/>
        <d v="2016-05-04T00:00:00"/>
        <d v="2020-02-13T00:00:00"/>
        <d v="2016-07-18T00:00:00"/>
        <d v="2016-11-03T00:00:00"/>
        <d v="2015-12-10T00:00:00"/>
        <d v="2021-06-02T00:00:00"/>
        <d v="2015-09-24T00:00:00"/>
        <d v="2022-08-24T00:00:00"/>
        <d v="2016-01-21T00:00:00"/>
      </sharedItems>
    </cacheField>
    <cacheField name="failure_code" numFmtId="0">
      <sharedItems count="345">
        <s v="OTH15N"/>
        <s v="RS1020"/>
        <s v="DEDUCTIBLE"/>
        <s v="OTH8N"/>
        <s v="RS1061"/>
        <s v="RS1000"/>
        <s v="RS1050"/>
        <s v="MSVOID110"/>
        <s v="MSVOID1070"/>
        <s v="MS1010"/>
        <s v="BR1041"/>
        <s v="EF1440"/>
        <s v="OTH50N"/>
        <s v="OTH51N"/>
        <s v="MSVOID880"/>
        <s v="TR3602"/>
        <s v="ST1450"/>
        <s v="EN1570"/>
        <s v="EC1234"/>
        <s v="OTH35N"/>
        <s v="VS1000"/>
        <s v="INSPECTION"/>
        <s v="RS1030"/>
        <s v="ST1000"/>
        <s v="EN1370"/>
        <s v="EN2413"/>
        <s v="EN1190"/>
        <s v="ST1361"/>
        <s v="SU1591"/>
        <s v="SU1770"/>
        <s v="SU1900"/>
        <s v="EL1810"/>
        <s v="AC1140"/>
        <s v="EL1000"/>
        <s v="ELE1N"/>
        <s v="EN1210"/>
        <s v="EN1160"/>
        <s v="MSVOID130"/>
        <s v="TR2610"/>
        <s v="TR3613"/>
        <s v="EL1440"/>
        <s v="EN1151"/>
        <s v="EN1200"/>
        <s v="TR2450"/>
        <s v="TR2700"/>
        <s v="DA1730"/>
        <s v="EL1670"/>
        <s v="EF1550"/>
        <s v="EC1090"/>
        <s v="EC1080"/>
        <s v="TR2150"/>
        <s v="ELE55N"/>
        <s v="OTH5N"/>
        <s v="STE2N"/>
        <s v="DFS3N"/>
        <s v="OTH28N"/>
        <s v="EN2414"/>
        <s v="DA1400"/>
        <s v="TR2590"/>
        <s v="TR3624"/>
        <s v="TA1N"/>
        <s v="EN1130"/>
        <s v="TR2620"/>
        <s v="EN2417"/>
        <s v="EN1920"/>
        <s v="EF2249"/>
        <s v="ENG9N"/>
        <s v="ST1140"/>
        <s v="TR3601"/>
        <s v="EL1210"/>
        <s v="EN1521"/>
        <s v="EF2221"/>
        <s v="EN1621"/>
        <s v="TR2480"/>
        <s v="DA1160"/>
        <s v="ST1041"/>
        <s v="ST1121"/>
        <s v="EL3470"/>
        <s v="SU1030"/>
        <s v="SU1820"/>
        <s v="EN2502"/>
        <s v="SU1921"/>
        <s v="EL2170"/>
        <s v="EL2200"/>
        <s v="DA1560"/>
        <s v="EN1380"/>
        <s v="EN2423"/>
        <s v="EF2240"/>
        <s v="EN2449"/>
        <s v="MSVOID8760"/>
        <s v="SUS15N"/>
        <s v="EF2235"/>
        <s v="EN2427"/>
        <s v="EN2432"/>
        <s v="EF1220"/>
        <s v="EM1091"/>
        <s v="EM1405"/>
        <s v="SU1870"/>
        <s v="SU1943"/>
        <s v="AC1431"/>
        <s v="SU1320"/>
        <s v="FUE4N"/>
        <s v="EF2232"/>
        <s v="TR3628"/>
        <s v="EF2251"/>
        <s v="BR1111"/>
        <s v="ST1371"/>
        <s v="EC1060"/>
        <s v="TC1040"/>
        <s v="DA1731"/>
        <s v="EL4178"/>
        <s v="EN2010"/>
        <s v="EL3100"/>
        <s v="EN1441"/>
        <s v="TA2N"/>
        <s v="EL4167"/>
        <s v="EN1930"/>
        <s v="DA1734"/>
        <s v="DA1620"/>
        <s v="TA3N"/>
        <s v="DA1650"/>
        <s v="EN1020"/>
        <s v="TC1020"/>
        <s v="DA1670"/>
        <s v="TR3614"/>
        <s v="EL4050"/>
        <s v="TR2261"/>
        <s v="EL2380"/>
        <s v="EL3920"/>
        <s v="EN1090"/>
        <s v="EN1660"/>
        <s v="DA1471"/>
        <s v="EN2190"/>
        <s v="DA1732"/>
        <s v="EL2860"/>
        <s v="EM1150"/>
        <s v="GE3818"/>
        <s v="TR3250"/>
        <s v="EN2507"/>
        <s v="MSVOID0"/>
        <s v="DA1440"/>
        <s v="TC1096"/>
        <s v="DA1511"/>
        <s v="EN1710"/>
        <s v="EF2252"/>
        <s v="STE1N"/>
        <s v="EM1000"/>
        <s v="EM1120"/>
        <s v="AC1100"/>
        <s v="SU1041"/>
        <s v="BR1101"/>
        <s v="SU1923"/>
        <s v="EN2415"/>
        <s v="TR2631"/>
        <s v="EN1010"/>
        <s v="EN2479"/>
        <s v="ELE74N"/>
        <s v="DA1020"/>
        <s v="OTH27N"/>
        <s v="OTH4N"/>
        <s v="TR3616"/>
        <s v="TA7N"/>
        <s v="DFS4N"/>
        <s v="SUS26N"/>
        <s v="TR2980"/>
        <s v="EL1720"/>
        <s v="TR3623"/>
        <s v="EN1890"/>
        <s v="DA1580"/>
        <s v="MSVOID20"/>
        <s v="ENG20N"/>
        <s v="EL2550"/>
        <s v="DA1640"/>
        <s v="ENG1N"/>
        <s v="TR3625"/>
        <s v="ENG19N"/>
        <s v="EN1470"/>
        <s v="TR2120"/>
        <s v="TR2330"/>
        <s v="AT1071"/>
        <s v="ST1251"/>
        <s v="EN2448"/>
        <s v="FUE1N"/>
        <s v="ST1541"/>
        <s v="ST1542"/>
        <s v="EL3530"/>
        <s v="TA4N"/>
        <s v="ST1180"/>
        <s v="ENG23N"/>
        <s v="EC2345"/>
        <s v="EL1400"/>
        <s v="EC1161"/>
        <s v="TR2180"/>
        <s v="ENGS5N"/>
        <s v="AC1300"/>
        <s v="ST5153"/>
        <s v="ST1530"/>
        <s v="EL1611"/>
        <s v="EN1311"/>
        <s v="DA1102"/>
        <s v="ENGS17N"/>
        <s v="ENG6N"/>
        <s v="ENGS4N"/>
        <s v="EL1271"/>
        <s v="TR2635"/>
        <s v="EN2424"/>
        <s v="BR1020"/>
        <s v="EN1680"/>
        <s v="EN2426"/>
        <s v="EL4067"/>
        <s v="EM1432"/>
        <s v="COO4N"/>
        <s v="EN1940"/>
        <s v="EN1502"/>
        <s v="EF2257"/>
        <s v="EN2482"/>
        <s v="EL1592"/>
        <s v="SU1910"/>
        <s v="SU1631"/>
        <s v="EN2270"/>
        <s v="SU1953"/>
        <s v="SU1954"/>
        <s v="FUE12N"/>
        <s v="FUE9N"/>
        <s v="ST1200"/>
        <s v="EN2412"/>
        <s v="ENG80N"/>
        <s v="EC1010"/>
        <s v="EL4272"/>
        <s v="DA1630"/>
        <s v="EN2436"/>
        <s v="EN2437"/>
        <s v="TR3619"/>
        <s v="TR2280"/>
        <s v="EL4130"/>
        <s v="ENGS13N"/>
        <s v="ENGS3N"/>
        <s v="EN1881"/>
        <s v="TR3612"/>
        <s v="MS1040"/>
        <s v="EN2030"/>
        <s v="EN2418"/>
        <s v="EN2090"/>
        <s v="MSVOID8"/>
        <s v="MSVOID9"/>
        <s v="MSVOID1050"/>
        <s v="EN1070"/>
        <s v="EN1320"/>
        <s v="TC1093"/>
        <s v="TR2160"/>
        <s v="TR2170"/>
        <s v="TR2371"/>
        <s v="TR2850"/>
        <s v="EF2231"/>
        <s v="EN1490"/>
        <s v="EN2211"/>
        <s v="EN2433"/>
        <s v="EM1424"/>
        <s v="TC1097"/>
        <s v="EN1301"/>
        <s v="DA1010"/>
        <s v="DA1112"/>
        <s v="SP1010"/>
        <s v="EN2221"/>
        <s v="EN1251"/>
        <s v="DA1221"/>
        <s v="DA1752"/>
        <s v="ST1190"/>
        <s v="SU1190"/>
        <s v="EN1230"/>
        <s v="ST1130"/>
        <s v="SUS13N"/>
        <s v="EC1236"/>
        <s v="EN2438"/>
        <s v="TR3621"/>
        <s v="DA1331"/>
        <s v="TR3300"/>
        <s v="EN2250"/>
        <s v="EL4168"/>
        <s v="EL1520"/>
        <s v="EM1408"/>
        <s v="EM1429"/>
        <s v="DA1591"/>
        <s v="TC1000"/>
        <s v="EN1270"/>
        <s v="EN2484"/>
        <s v="DA1320"/>
        <s v="EL1628"/>
        <s v="EL1631"/>
        <s v="EN2350"/>
        <s v="EN2524"/>
        <s v="EF1330"/>
        <s v="EL1260"/>
        <s v="EN2434"/>
        <s v="SU1967"/>
        <s v="EN2444"/>
        <s v="TRAS2N"/>
        <s v="TRAS4N"/>
        <s v="EN2110"/>
        <s v="TR2650"/>
        <s v="TR2050"/>
        <s v="ENGS50N"/>
        <s v="ENGS24N"/>
        <s v="SU1600"/>
        <s v="EN1000"/>
        <s v="AC1271"/>
        <s v="AC1281"/>
        <s v="ENGS2N"/>
        <s v="ENGS6N"/>
        <s v="EN1121"/>
        <s v="EF2250"/>
        <s v="DA1736"/>
        <s v="TR3000"/>
        <s v="DA1733"/>
        <s v="COO1N"/>
        <s v="ENG29N"/>
        <s v="ENG50N"/>
        <s v="ST1480"/>
        <s v="EN2310"/>
        <s v="EN2419"/>
        <s v="TRA50N"/>
        <s v="SU1412"/>
        <s v="EM1417"/>
        <s v="EN2422"/>
        <s v="SU1920"/>
        <s v="FUE22N"/>
        <s v="TR2720"/>
        <s v="MSVOID160"/>
        <s v="EM1100"/>
        <s v="EN1740"/>
        <s v="EN2150"/>
        <s v="EN2485"/>
        <s v="EN2390"/>
        <s v="EL4169"/>
        <s v="VS1011"/>
        <s v="RE1060"/>
        <s v="RE1001"/>
        <s v="RE1003"/>
        <s v="RE1004"/>
        <s v="RE1005"/>
        <s v="RE1002"/>
        <s v="OTH3N"/>
        <s v="OTH1N"/>
        <s v="OTH6N"/>
        <s v="RS1060"/>
      </sharedItems>
    </cacheField>
    <cacheField name="failure_code_descr" numFmtId="0">
      <sharedItems count="323">
        <s v="AGGREGATE REACHED"/>
        <s v="BATTERY JUMP"/>
        <s v="DEDUCTIBLE"/>
        <s v="DISPATCH FEE"/>
        <s v="EMERGENCY FUEL"/>
        <s v="FLAT TIRE"/>
        <s v="CPAR"/>
        <s v="Deductible Override"/>
        <s v="Goodwill"/>
        <s v="Left Front Wheel Speed Sensor"/>
        <s v="Fuel Pressure Regulator"/>
        <s v="Filter"/>
        <s v="Transmission - Remanufactured"/>
        <s v="Rack and Pinion"/>
        <s v="Timing Chain"/>
        <s v="Water Pump"/>
        <s v="INSPECTION"/>
        <s v="VS1000"/>
        <s v="KEY LOCKOUT"/>
        <s v="Alignment"/>
        <s v="Oil Pan Gasket"/>
        <s v="Engine - Used"/>
        <s v="Engine Mount Front"/>
        <s v="Outer Tie Rod Left"/>
        <s v="Right Front Lower Control Arm"/>
        <s v="Strut Bearings"/>
        <s v="Strut Rear Driver"/>
        <s v="Starter Motor"/>
        <s v="Evacuate And Recharge"/>
        <s v="Alternator"/>
        <s v="Exhaust Manifold"/>
        <s v="Engine - Short Block"/>
        <s v="Flushing"/>
        <s v="Transfer Case"/>
        <s v="Transfer Case - Remanufactured"/>
        <s v="Ignition Switch"/>
        <s v="Engine - Long Block"/>
        <s v="Exhaust Manifold Gasket"/>
        <s v="Shift Solenoid"/>
        <s v="Valve Body"/>
        <s v="Axle Assembly Front"/>
        <s v="Power Window Switch Front Driver"/>
        <s v="Fuel Pump"/>
        <s v="Radiator"/>
        <s v="Heater Core"/>
        <s v="Front Pump"/>
        <s v="POWER STEERING RACK &amp; PINION"/>
        <s v="DIFF COVER GASKET"/>
        <s v="DIAGNOSES"/>
        <s v="Engine - Remanufactured"/>
        <s v="Universal Joints(S)"/>
        <s v="Torque Converter"/>
        <s v="Transmission - Remanufactured CVT"/>
        <s v="TRANS OVERHAUL "/>
        <s v="Diagnostic"/>
        <s v="Transfer Case Assembly"/>
        <s v="Variable Valve Timing Actuator"/>
        <s v="Timing Cover Gasket"/>
        <s v="Fuel Injector #2"/>
        <s v="TIMING CHAIN AND/OR GEARS"/>
        <s v="Power Steering Pump"/>
        <s v="Transmission - Used"/>
        <s v="Electronic Power Control Module - PCM"/>
        <s v="Timing Chain Tensioner"/>
        <s v="Diesel Fuel Injection Pump"/>
        <s v="Turbocharger"/>
        <s v="Spacer Plate(S)"/>
        <s v="Differential Axle Complete"/>
        <s v="Steering Gear Box"/>
        <s v="Power Steering Fluid"/>
        <s v="Left Front Window Motor"/>
        <s v="Lower Ball Joint(S)"/>
        <s v="Stabilizer Links"/>
        <s v="Cam Phaser(s)"/>
        <s v="Right Front Wheel Bearing"/>
        <s v="Window Switch Passenger Front "/>
        <s v="Window Regulator Front Passenger"/>
        <s v="Differential Clutch"/>
        <s v="Oil Pump"/>
        <s v="O Ring"/>
        <s v="Injector O Ring"/>
        <s v="Camshaft Plug"/>
        <s v="Shipping"/>
        <s v="LINKS"/>
        <s v="Injection Control Pressure Sensor"/>
        <s v="Case Half Seal"/>
        <s v="Cylinder Head Gasket Set"/>
        <s v="Fuel Injector #1"/>
        <s v="Manifold Pressure Sensor - MAP"/>
        <s v="Exhaust Gas Temperature Sensor - EGT"/>
        <s v="Front Shock Absorbers"/>
        <s v="Rear Shock Absorbers"/>
        <s v="Heater Control Valve"/>
        <s v="Upper Ball Joint(S)"/>
        <s v="FUEL INJECTOR"/>
        <s v="Fuel Injection Electronic Control Module - FICM"/>
        <s v="Transmission Sensor (Internal)"/>
        <s v="Fuel Injector #4"/>
        <s v="Right Front Brake Caliper"/>
        <s v="Inner Tie Rod Right"/>
        <s v="Fan Clutch"/>
        <s v="Transfer Case Internal Part"/>
        <s v="Front Differential Overhaul"/>
        <s v="ALL Ignition Coils"/>
        <s v="Turbocharger / Supercharger"/>
        <s v="Ignition Coil #1"/>
        <s v="Crankshaft Rear Main Seal"/>
        <s v="USED TRANSMISSION"/>
        <s v="Ignition Coil #3"/>
        <s v="Timing Cover"/>
        <s v="Differential Rear Pinion Seal"/>
        <s v="Carrier Assembly With Gears"/>
        <s v="REMANUFACTURED TRANS"/>
        <s v="Axle Seal"/>
        <s v="Camshaft"/>
        <s v="Transfer Case Housing"/>
        <s v="Axle Bearing"/>
        <s v="Transfer Case - Used"/>
        <s v="Reprogramming"/>
        <s v="Transmission Overhaul"/>
        <s v="Trunk Lock Actuator"/>
        <s v="Amplifier"/>
        <s v="Crankshaft Front Seal"/>
        <s v="Valve Cover Gasket(S)"/>
        <s v="Differential Inspection Cover Gasket"/>
        <s v="Lifter"/>
        <s v="Front Differential - Used"/>
        <s v="Oil Level Sensor"/>
        <s v="Throttle Position Sensor"/>
        <s v="Cleaner / Spray"/>
        <s v="Pressure Control Solenoid"/>
        <s v="Oil Pressure Relief Valve"/>
        <s v="Pending Diagnosis"/>
        <s v="Drive Shaft Rear"/>
        <s v="Transfer Case Overhaul"/>
        <s v="Differential Front Pinion Seal"/>
        <s v="Valve Lifter(S)"/>
        <s v="Fuel Injector #5"/>
        <s v="Cam Sensor"/>
        <s v="Oxygen Sensor B1S1"/>
        <s v="Compressor"/>
        <s v="Left Front Lower Control Arm"/>
        <s v="Left Rear Brake Caliper"/>
        <s v="Left Rear Wheel Bearing"/>
        <s v="Oil Filter Adapter Gasket"/>
        <s v="Automatic Transmission Assembly"/>
        <s v="Bolts"/>
        <s v="Right Engine Mount"/>
        <s v="IGNITION COIL"/>
        <s v="Differential Carrier Bearing(S)"/>
        <s v="MISC FLUIDS"/>
        <s v="Conductor Plate"/>
        <s v="SOLENOIDS, SWITCHES, SENSORS"/>
        <s v="SHOCKS"/>
        <s v="Solenoids - Transmission"/>
        <s v="Rear Window Wiper Motor"/>
        <s v="Transmission - Used CVT"/>
        <s v="Valve Cover Gasket"/>
        <s v="Differential Carrier"/>
        <s v="Adjustment"/>
        <s v="TIMING BELT"/>
        <s v="Starter Armature"/>
        <s v="Axle Shaft"/>
        <s v="USED ENGINE"/>
        <s v="Input Speed Sensor (Internal)"/>
        <s v="Rocker Arm(S)"/>
        <s v="Transmission Fluid"/>
        <s v="Transmission Oil Pump"/>
        <s v="A/C COMPRESSOR KIT"/>
        <s v="Tie Rod End - Both Inner"/>
        <s v="Timing Chain Kit"/>
        <s v="Outer Tie Rod Right"/>
        <s v="Inner Tie Rod Left"/>
        <s v="Door Lock Actuator"/>
        <s v="TORQUE CONVERTOR"/>
        <s v="Rack And Pinion Gear(S)"/>
        <s v="TURBO/SUPERCHARGER"/>
        <s v="Thermostat"/>
        <s v="Headlamp Switch"/>
        <s v="Serpentine Belt Tensioner"/>
        <s v="Gasket(S)/Seal - Transfer Case"/>
        <s v="Condenser"/>
        <s v="Electronic Rack and Pinion"/>
        <s v="Intermediate Shaft"/>
        <s v="Left Power Mirror Motor"/>
        <s v="Manifold Plate"/>
        <s v="Constant Velocity Halfshaft Complete CV - Driver Side"/>
        <s v="O RINGS"/>
        <s v="CYLINDER HEAD"/>
        <s v="CYLINDER HEAD GASKET(S)"/>
        <s v="Engine Camshaft Position Sensor"/>
        <s v="Electronic Transmission Control Module - TCM"/>
        <s v="Oil Pump Seal"/>
        <s v="Anti Lock Brake Gasket(S)"/>
        <s v="Valve Guide Seal"/>
        <s v="Variable Valve Timing Seal"/>
        <s v="Seat Heater Switch"/>
        <s v="Oxygen Sensor B2S1"/>
        <s v="Timing Chain Guide"/>
        <s v="Sealant / Sealers - Engine"/>
        <s v="ALL Fuel Injectors"/>
        <s v="Variable Valve Timing Solenoid (Internal)"/>
        <s v="Left Rear Door Lock Actuator"/>
        <s v="Strut Front Passenger"/>
        <s v="Left Rear Wheel Hub"/>
        <s v="Engine Mount Torque"/>
        <s v="Both Front Struts"/>
        <s v="Both Rear Struts"/>
        <s v="MASS AIR FLOW SENSOR"/>
        <s v="OXYGEN SENSOR"/>
        <s v="Steering Shaft"/>
        <s v="Engine Overhaul"/>
        <s v="Blower Motor"/>
        <s v="Electronic Parking Brake Release Switch"/>
        <s v="Axle Shaft Front"/>
        <s v="Rear Engine Cover Gasket"/>
        <s v="Crossover Tube"/>
        <s v="Torque Converter Seal"/>
        <s v="Transmission Pan Gasket"/>
        <s v="Eccentric Shaft Sensor"/>
        <s v="OIL FILTER ADAPTER SEALS"/>
        <s v="Intake Valve"/>
        <s v="Transmission Sealing Sleeve"/>
        <s v="Sublet"/>
        <s v="Solenoids - Engine"/>
        <s v="Variable Valve Timing Solenoid (External)"/>
        <s v="Rear Main Carrier"/>
        <s v="Over Aggregate"/>
        <s v="Refund Adjustment"/>
        <s v="Credit"/>
        <s v="Coolant"/>
        <s v="Oil"/>
        <s v="Transfer Case Fluid"/>
        <s v="Gasket / Seal Kit - Transmission"/>
        <s v="Gasket(S) - Transmission"/>
        <s v="Sealant / Sealers - Transmission"/>
        <s v="Transmission Input Shaft Seal"/>
        <s v="Fuel Pump Gasket and/or Seal"/>
        <s v="Seal(S) - Engine"/>
        <s v="Upper Intake Manifold Gasket"/>
        <s v="Spark Plug Tube Seal(S)"/>
        <s v="Exhaust Seal / Gasket"/>
        <s v="Transfer Case Input Seal"/>
        <s v="Intake Manifold Gasket Seals"/>
        <s v="Bearing(S) - Drive Axle"/>
        <s v="Constant Velocity Halfshaft Complete CV - Passenger Side"/>
        <s v="Mounting Brackets"/>
        <s v="Lower Intake Manifold Gasket"/>
        <s v="Gasket(S)/ Seal (S) - Turbo / Supercharger"/>
        <s v="Differential Fluid - Additive"/>
        <s v="Differential Fluid"/>
        <s v="Seal(S) - Steering"/>
        <s v="Stabilizer Bushing(S)"/>
        <s v="Gasket / Seal Kit - Engine"/>
        <s v="Pitman Arm(S)"/>
        <s v="BUSHING"/>
        <s v="Water Pump Gasket"/>
        <s v="Engine Pipe"/>
        <s v="Internal Pipe"/>
        <s v="Sealer / Silicone"/>
        <s v="Output Shaft Seal"/>
        <s v="Front Crankshaft Seal"/>
        <s v="Ignition Coil #4"/>
        <s v="Oil Pressure Sending Unit"/>
        <s v="Positive Crankcase Ventilation Valve - PCV Valve"/>
        <s v="Water Outlet Pipe"/>
        <s v="Front Differential - Remanufactured"/>
        <s v="Adapter Gasket"/>
        <s v="Head Bolt(S)"/>
        <s v="Valve Lifter Oil Manifold"/>
        <s v="Seal(S) - Drive Axle"/>
        <s v="Power Seat Motor Passenger"/>
        <s v="Power Seat Motor Rear Driver"/>
        <s v="Cylinder Head Gasket Left"/>
        <s v="Lifter Guide"/>
        <s v="Metal Fuel Line"/>
        <s v="Electronic Instrument Cluster"/>
        <s v="Oil Cooler O Ring"/>
        <s v="Both Front Hub Bearings"/>
        <s v="Spark Plug"/>
        <s v="IMPUT SEAL"/>
        <s v="Plenum Gasket"/>
        <s v="Transmission Cooler Lines"/>
        <s v="Chain(S)"/>
        <s v="NON-COVERED"/>
        <s v="EXHAUST MANIFOLD  GASKET"/>
        <s v="Left Front Wheel Hub"/>
        <s v="Bearing(S) - Engine"/>
        <s v="Refrigerant - Freon"/>
        <s v="PAG - Oil"/>
        <s v="INTAKE MANIFOLD GASKET(S)"/>
        <s v="FRONT CRANK SEAL"/>
        <s v="Cylinder Head Gasket Right"/>
        <s v="Fuel Injector #3"/>
        <s v="Sealant / Sealers - Differential"/>
        <s v="Side Cover Gasket"/>
        <s v="Propeller Shaft"/>
        <s v="FASTNERS"/>
        <s v="Power Steering pump Seal"/>
        <s v="Drain Plug Gasket"/>
        <s v="Alternator Bracket Gasket"/>
        <s v="Right Rear Leaf / Coil Spring"/>
        <s v="Throttle Body Gasket"/>
        <s v="Front Camshaft Seal"/>
        <s v="Strut Front Driver"/>
        <s v="FUEL PUMP GASKET"/>
        <s v="Washer(S)"/>
        <s v="Handling Fee / Mark Up"/>
        <s v="Mass Airflow Sensor"/>
        <s v="Valve Spring(S)"/>
        <s v="Oil Pump Drive Shaft"/>
        <s v="Camshaft Adjuster Housing"/>
        <s v="Cam Towers"/>
        <s v="Ignition Coil #5"/>
        <s v="Rental"/>
        <s v="Over 5 Days Rental Car"/>
        <s v="Rental 1 Day"/>
        <s v="Rental 3 Days"/>
        <s v="Rental 4 Days"/>
        <s v="Rental 5 Days"/>
        <s v="Rental 2 Days"/>
        <s v="SALES TAX"/>
        <s v="TOWING"/>
      </sharedItems>
    </cacheField>
    <cacheField name="part_code" numFmtId="0">
      <sharedItems count="16">
        <s v="AGGREGATE "/>
        <s v="BATTERY JU"/>
        <s v="DEDUCTIBLE"/>
        <s v="DISPATCH F"/>
        <s v="EMERGENCY"/>
        <s v="FLAT TIRE"/>
        <s v="GOODWILL"/>
        <s v="INSPECTION"/>
        <s v="KEY LOCKOU"/>
        <s v="Labor"/>
        <s v="Other"/>
        <s v="Parts"/>
        <s v="RENTAL"/>
        <s v="SALES TAX"/>
        <s v="SUBLET"/>
        <s v="Towing"/>
      </sharedItems>
    </cacheField>
    <cacheField name="failure_code_group" numFmtId="0">
      <sharedItems count="15">
        <s v="Other"/>
        <s v="Brakes"/>
        <s v="Fuel"/>
        <s v="Engine"/>
        <s v="Trans"/>
        <s v="Steering"/>
        <s v="Cool"/>
        <s v="Misc. Labor"/>
        <s v="Susp"/>
        <s v="Elec"/>
        <s v="Aircon"/>
        <s v="Diff"/>
        <s v="Diagnosis"/>
        <s v="4wd"/>
        <s v="Body/Frame"/>
      </sharedItems>
    </cacheField>
    <cacheField name="Claim Paid Amount" numFmtId="0">
      <sharedItems containsSemiMixedTypes="0" containsString="0" containsNumber="1" minValue="-12395.72" maxValue="7308.49"/>
    </cacheField>
    <cacheField name="GWR" numFmtId="0">
      <sharedItems containsMixedTypes="1" containsNumber="1" containsInteger="1" minValue="0" maxValue="1"/>
    </cacheField>
    <cacheField name="year paid" numFmtId="0">
      <sharedItems containsSemiMixedTypes="0" containsString="0" containsNumber="1" containsInteger="1" minValue="2012" maxValue="2024" count="13">
        <n v="2013"/>
        <n v="2015"/>
        <n v="2016"/>
        <n v="2014"/>
        <n v="2020"/>
        <n v="2017"/>
        <n v="2022"/>
        <n v="2023"/>
        <n v="2019"/>
        <n v="2021"/>
        <n v="2012"/>
        <n v="2018"/>
        <n v="2024"/>
      </sharedItems>
    </cacheField>
    <cacheField name="month paid" numFmtId="0">
      <sharedItems containsSemiMixedTypes="0" containsString="0" containsNumber="1" containsInteger="1" minValue="1" maxValue="12" count="12">
        <n v="8"/>
        <n v="12"/>
        <n v="4"/>
        <n v="3"/>
        <n v="11"/>
        <n v="9"/>
        <n v="5"/>
        <n v="10"/>
        <n v="6"/>
        <n v="7"/>
        <n v="1"/>
        <n v="2"/>
      </sharedItems>
    </cacheField>
    <cacheField name="Year Sold" numFmtId="0">
      <sharedItems containsSemiMixedTypes="0" containsString="0" containsNumber="1" containsInteger="1" minValue="2012" maxValue="2023"/>
    </cacheField>
    <cacheField name="Month Sold" numFmtId="0">
      <sharedItems containsSemiMixedTypes="0" containsString="0" containsNumber="1" containsInteger="1" minValue="1" maxValue="12"/>
    </cacheField>
    <cacheField name="Program Ceding Type" numFmtId="0">
      <sharedItems/>
    </cacheField>
    <cacheField name="Transaction Type" numFmtId="0">
      <sharedItems count="1">
        <s v="Service Contract"/>
      </sharedItems>
    </cacheField>
    <cacheField name="New_Used" numFmtId="0">
      <sharedItems/>
    </cacheField>
    <cacheField name="Program Group 2" numFmtId="0">
      <sharedItems count="2">
        <s v="High Mileage"/>
        <s v="Used Car Programs"/>
      </sharedItems>
    </cacheField>
    <cacheField name="Seals &amp; Gaskets" numFmtId="0">
      <sharedItems containsNonDate="0" containsString="0" containsBlank="1"/>
    </cacheField>
    <cacheField name="days till pay" numFmtId="0">
      <sharedItems containsSemiMixedTypes="0" containsString="0" containsNumber="1" containsInteger="1" minValue="-1" maxValue="129"/>
    </cacheField>
    <cacheField name="days till claim" numFmtId="0">
      <sharedItems containsSemiMixedTypes="0" containsString="0" containsNumber="1" containsInteger="1" minValue="15" maxValue="1573" count="514">
        <n v="207"/>
        <n v="319"/>
        <n v="82"/>
        <n v="185"/>
        <n v="118"/>
        <n v="306"/>
        <n v="216"/>
        <n v="265"/>
        <n v="101"/>
        <n v="159"/>
        <n v="187"/>
        <n v="133"/>
        <n v="261"/>
        <n v="125"/>
        <n v="108"/>
        <n v="100"/>
        <n v="462"/>
        <n v="544"/>
        <n v="635"/>
        <n v="494"/>
        <n v="527"/>
        <n v="550"/>
        <n v="576"/>
        <n v="121"/>
        <n v="670"/>
        <n v="712"/>
        <n v="194"/>
        <n v="96"/>
        <n v="244"/>
        <n v="451"/>
        <n v="328"/>
        <n v="53"/>
        <n v="80"/>
        <n v="384"/>
        <n v="657"/>
        <n v="524"/>
        <n v="372"/>
        <n v="412"/>
        <n v="980"/>
        <n v="60"/>
        <n v="386"/>
        <n v="508"/>
        <n v="737"/>
        <n v="46"/>
        <n v="168"/>
        <n v="139"/>
        <n v="95"/>
        <n v="197"/>
        <n v="106"/>
        <n v="157"/>
        <n v="1029"/>
        <n v="315"/>
        <n v="250"/>
        <n v="184"/>
        <n v="67"/>
        <n v="51"/>
        <n v="103"/>
        <n v="188"/>
        <n v="134"/>
        <n v="487"/>
        <n v="71"/>
        <n v="360"/>
        <n v="501"/>
        <n v="17"/>
        <n v="123"/>
        <n v="289"/>
        <n v="838"/>
        <n v="57"/>
        <n v="120"/>
        <n v="266"/>
        <n v="94"/>
        <n v="198"/>
        <n v="146"/>
        <n v="107"/>
        <n v="731"/>
        <n v="21"/>
        <n v="260"/>
        <n v="273"/>
        <n v="358"/>
        <n v="667"/>
        <n v="122"/>
        <n v="311"/>
        <n v="597"/>
        <n v="131"/>
        <n v="93"/>
        <n v="114"/>
        <n v="41"/>
        <n v="42"/>
        <n v="227"/>
        <n v="237"/>
        <n v="183"/>
        <n v="361"/>
        <n v="483"/>
        <n v="419"/>
        <n v="102"/>
        <n v="73"/>
        <n v="257"/>
        <n v="317"/>
        <n v="711"/>
        <n v="141"/>
        <n v="24"/>
        <n v="152"/>
        <n v="174"/>
        <n v="210"/>
        <n v="200"/>
        <n v="186"/>
        <n v="231"/>
        <n v="407"/>
        <n v="155"/>
        <n v="406"/>
        <n v="348"/>
        <n v="86"/>
        <n v="262"/>
        <n v="112"/>
        <n v="229"/>
        <n v="40"/>
        <n v="181"/>
        <n v="547"/>
        <n v="538"/>
        <n v="193"/>
        <n v="349"/>
        <n v="234"/>
        <n v="91"/>
        <n v="222"/>
        <n v="37"/>
        <n v="395"/>
        <n v="745"/>
        <n v="117"/>
        <n v="578"/>
        <n v="52"/>
        <n v="81"/>
        <n v="54"/>
        <n v="226"/>
        <n v="109"/>
        <n v="84"/>
        <n v="44"/>
        <n v="368"/>
        <n v="798"/>
        <n v="858"/>
        <n v="72"/>
        <n v="61"/>
        <n v="199"/>
        <n v="88"/>
        <n v="318"/>
        <n v="164"/>
        <n v="87"/>
        <n v="119"/>
        <n v="493"/>
        <n v="143"/>
        <n v="208"/>
        <n v="787"/>
        <n v="246"/>
        <n v="25"/>
        <n v="339"/>
        <n v="75"/>
        <n v="247"/>
        <n v="66"/>
        <n v="224"/>
        <n v="177"/>
        <n v="324"/>
        <n v="165"/>
        <n v="128"/>
        <n v="58"/>
        <n v="55"/>
        <n v="65"/>
        <n v="191"/>
        <n v="211"/>
        <n v="300"/>
        <n v="405"/>
        <n v="74"/>
        <n v="242"/>
        <n v="138"/>
        <n v="148"/>
        <n v="90"/>
        <n v="115"/>
        <n v="126"/>
        <n v="130"/>
        <n v="377"/>
        <n v="474"/>
        <n v="516"/>
        <n v="404"/>
        <n v="618"/>
        <n v="38"/>
        <n v="278"/>
        <n v="98"/>
        <n v="167"/>
        <n v="615"/>
        <n v="363"/>
        <n v="706"/>
        <n v="239"/>
        <n v="336"/>
        <n v="219"/>
        <n v="264"/>
        <n v="245"/>
        <n v="480"/>
        <n v="116"/>
        <n v="275"/>
        <n v="77"/>
        <n v="274"/>
        <n v="471"/>
        <n v="173"/>
        <n v="726"/>
        <n v="288"/>
        <n v="848"/>
        <n v="149"/>
        <n v="172"/>
        <n v="236"/>
        <n v="47"/>
        <n v="646"/>
        <n v="307"/>
        <n v="113"/>
        <n v="69"/>
        <n v="48"/>
        <n v="195"/>
        <n v="523"/>
        <n v="362"/>
        <n v="136"/>
        <n v="220"/>
        <n v="137"/>
        <n v="468"/>
        <n v="632"/>
        <n v="111"/>
        <n v="381"/>
        <n v="182"/>
        <n v="382"/>
        <n v="504"/>
        <n v="482"/>
        <n v="478"/>
        <n v="258"/>
        <n v="653"/>
        <n v="68"/>
        <n v="455"/>
        <n v="431"/>
        <n v="579"/>
        <n v="78"/>
        <n v="192"/>
        <n v="659"/>
        <n v="132"/>
        <n v="180"/>
        <n v="672"/>
        <n v="205"/>
        <n v="83"/>
        <n v="375"/>
        <n v="27"/>
        <n v="287"/>
        <n v="301"/>
        <n v="70"/>
        <n v="99"/>
        <n v="606"/>
        <n v="18"/>
        <n v="150"/>
        <n v="291"/>
        <n v="668"/>
        <n v="256"/>
        <n v="489"/>
        <n v="276"/>
        <n v="771"/>
        <n v="638"/>
        <n v="581"/>
        <n v="467"/>
        <n v="369"/>
        <n v="145"/>
        <n v="717"/>
        <n v="773"/>
        <n v="436"/>
        <n v="558"/>
        <n v="580"/>
        <n v="754"/>
        <n v="439"/>
        <n v="238"/>
        <n v="860"/>
        <n v="144"/>
        <n v="763"/>
        <n v="561"/>
        <n v="631"/>
        <n v="804"/>
        <n v="623"/>
        <n v="214"/>
        <n v="393"/>
        <n v="414"/>
        <n v="525"/>
        <n v="298"/>
        <n v="458"/>
        <n v="206"/>
        <n v="267"/>
        <n v="629"/>
        <n v="140"/>
        <n v="296"/>
        <n v="433"/>
        <n v="129"/>
        <n v="397"/>
        <n v="513"/>
        <n v="554"/>
        <n v="171"/>
        <n v="880"/>
        <n v="196"/>
        <n v="153"/>
        <n v="189"/>
        <n v="305"/>
        <n v="230"/>
        <n v="459"/>
        <n v="398"/>
        <n v="658"/>
        <n v="655"/>
        <n v="163"/>
        <n v="160"/>
        <n v="337"/>
        <n v="354"/>
        <n v="202"/>
        <n v="321"/>
        <n v="1031"/>
        <n v="79"/>
        <n v="161"/>
        <n v="135"/>
        <n v="293"/>
        <n v="475"/>
        <n v="201"/>
        <n v="325"/>
        <n v="342"/>
        <n v="876"/>
        <n v="59"/>
        <n v="371"/>
        <n v="124"/>
        <n v="294"/>
        <n v="353"/>
        <n v="559"/>
        <n v="588"/>
        <n v="320"/>
        <n v="496"/>
        <n v="104"/>
        <n v="259"/>
        <n v="178"/>
        <n v="469"/>
        <n v="248"/>
        <n v="85"/>
        <n v="225"/>
        <n v="426"/>
        <n v="179"/>
        <n v="263"/>
        <n v="403"/>
        <n v="31"/>
        <n v="454"/>
        <n v="473"/>
        <n v="314"/>
        <n v="343"/>
        <n v="392"/>
        <n v="422"/>
        <n v="533"/>
        <n v="387"/>
        <n v="448"/>
        <n v="357"/>
        <n v="411"/>
        <n v="546"/>
        <n v="282"/>
        <n v="1134"/>
        <n v="56"/>
        <n v="352"/>
        <n v="370"/>
        <n v="351"/>
        <n v="221"/>
        <n v="299"/>
        <n v="526"/>
        <n v="610"/>
        <n v="156"/>
        <n v="514"/>
        <n v="310"/>
        <n v="62"/>
        <n v="429"/>
        <n v="551"/>
        <n v="966"/>
        <n v="213"/>
        <n v="270"/>
        <n v="566"/>
        <n v="699"/>
        <n v="885"/>
        <n v="277"/>
        <n v="151"/>
        <n v="110"/>
        <n v="809"/>
        <n v="285"/>
        <n v="170"/>
        <n v="438"/>
        <n v="528"/>
        <n v="673"/>
        <n v="472"/>
        <n v="829"/>
        <n v="26"/>
        <n v="331"/>
        <n v="605"/>
        <n v="190"/>
        <n v="92"/>
        <n v="616"/>
        <n v="940"/>
        <n v="255"/>
        <n v="290"/>
        <n v="15"/>
        <n v="36"/>
        <n v="428"/>
        <n v="1078"/>
        <n v="604"/>
        <n v="449"/>
        <n v="571"/>
        <n v="1573"/>
        <n v="755"/>
        <n v="32"/>
        <n v="1205"/>
        <n v="634"/>
        <n v="279"/>
        <n v="902"/>
        <n v="1228"/>
        <n v="479"/>
        <n v="925"/>
        <n v="470"/>
        <n v="212"/>
        <n v="542"/>
        <n v="485"/>
        <n v="497"/>
        <n v="50"/>
        <n v="251"/>
        <n v="63"/>
        <n v="326"/>
        <n v="918"/>
        <n v="272"/>
        <n v="592"/>
        <n v="729"/>
        <n v="684"/>
        <n v="158"/>
        <n v="45"/>
        <n v="799"/>
        <n v="364"/>
        <n v="400"/>
        <n v="736"/>
        <n v="562"/>
        <n v="39"/>
        <n v="169"/>
        <n v="243"/>
        <n v="374"/>
        <n v="622"/>
        <n v="394"/>
        <n v="228"/>
        <n v="105"/>
        <n v="621"/>
        <n v="437"/>
        <n v="598"/>
        <n v="215"/>
        <n v="281"/>
        <n v="218"/>
        <n v="33"/>
        <n v="280"/>
        <n v="292"/>
        <n v="506"/>
        <n v="661"/>
        <n v="687"/>
        <n v="1106"/>
        <n v="596"/>
        <n v="142"/>
        <n v="303"/>
        <n v="819"/>
        <n v="423"/>
        <n v="20"/>
        <n v="350"/>
        <n v="981"/>
        <n v="704"/>
        <n v="761"/>
        <n v="560"/>
        <n v="666"/>
        <n v="779"/>
        <n v="312"/>
        <n v="376"/>
        <n v="540"/>
        <n v="555"/>
        <n v="442"/>
        <n v="355"/>
        <n v="365"/>
        <n v="302"/>
        <n v="1080"/>
        <n v="796"/>
        <n v="790"/>
        <n v="803"/>
        <n v="808"/>
        <n v="35"/>
        <n v="577"/>
        <n v="268"/>
        <n v="166"/>
        <n v="175"/>
        <n v="584"/>
        <n v="34"/>
        <n v="176"/>
        <n v="681"/>
        <n v="456"/>
        <n v="491"/>
        <n v="204"/>
        <n v="154"/>
        <n v="613"/>
        <n v="147"/>
        <n v="620"/>
        <n v="380"/>
        <n v="241"/>
        <n v="865"/>
        <n v="420"/>
        <n v="511"/>
        <n v="1097"/>
        <n v="1043"/>
        <n v="565"/>
        <n v="308"/>
        <n v="476"/>
        <n v="396"/>
        <n v="338"/>
        <n v="654"/>
        <n v="705"/>
        <n v="252"/>
        <n v="127"/>
        <n v="309"/>
        <n v="537"/>
      </sharedItems>
    </cacheField>
    <cacheField name="miles till claim" numFmtId="0">
      <sharedItems containsMixedTypes="1" containsNumber="1" containsInteger="1" minValue="6" maxValue="45325" count="619">
        <n v="4539"/>
        <n v="11858"/>
        <n v="2150"/>
        <n v="3900"/>
        <n v="3962"/>
        <n v="7526"/>
        <n v="7867"/>
        <n v="5729"/>
        <n v="8215"/>
        <n v="786"/>
        <s v=""/>
        <n v="5511"/>
        <n v="24587"/>
        <n v="4472"/>
        <n v="251"/>
        <n v="6526"/>
        <n v="4334"/>
        <n v="2543"/>
        <n v="769"/>
        <n v="16821"/>
        <n v="3106"/>
        <n v="10100"/>
        <n v="19786"/>
        <n v="18692"/>
        <n v="3731"/>
        <n v="1592"/>
        <n v="2050"/>
        <n v="20230"/>
        <n v="29084"/>
        <n v="1754"/>
        <n v="2152"/>
        <n v="4684"/>
        <n v="12777"/>
        <n v="26833"/>
        <n v="438"/>
        <n v="8444"/>
        <n v="2825"/>
        <n v="1278"/>
        <n v="2438"/>
        <n v="17998"/>
        <n v="1067"/>
        <n v="9460"/>
        <n v="17166"/>
        <n v="8913"/>
        <n v="5975"/>
        <n v="8767"/>
        <n v="1506"/>
        <n v="923"/>
        <n v="1648"/>
        <n v="4469"/>
        <n v="3399"/>
        <n v="10490"/>
        <n v="11109"/>
        <n v="8494"/>
        <n v="3724"/>
        <n v="15028"/>
        <n v="483"/>
        <n v="7427"/>
        <n v="7301"/>
        <n v="1027"/>
        <n v="13137"/>
        <n v="431"/>
        <n v="2575"/>
        <n v="4082"/>
        <n v="6269"/>
        <n v="980"/>
        <n v="7463"/>
        <n v="52"/>
        <n v="3726"/>
        <n v="20102"/>
        <n v="342"/>
        <n v="8044"/>
        <n v="8071"/>
        <n v="9650"/>
        <n v="9938"/>
        <n v="15002"/>
        <n v="2918"/>
        <n v="3350"/>
        <n v="8825"/>
        <n v="14427"/>
        <n v="5724"/>
        <n v="1764"/>
        <n v="5333"/>
        <n v="2986"/>
        <n v="1757"/>
        <n v="8484"/>
        <n v="9365"/>
        <n v="2432"/>
        <n v="2494"/>
        <n v="17093"/>
        <n v="20676"/>
        <n v="12364"/>
        <n v="3520"/>
        <n v="523"/>
        <n v="5093"/>
        <n v="5705"/>
        <n v="11644"/>
        <n v="6997"/>
        <n v="302"/>
        <n v="22771"/>
        <n v="26653"/>
        <n v="24939"/>
        <n v="1300"/>
        <n v="8262"/>
        <n v="9945"/>
        <n v="2659"/>
        <n v="9616"/>
        <n v="16976"/>
        <n v="12858"/>
        <n v="6195"/>
        <n v="5506"/>
        <n v="4764"/>
        <n v="19294"/>
        <n v="3356"/>
        <n v="1750"/>
        <n v="157"/>
        <n v="1445"/>
        <n v="1464"/>
        <n v="17422"/>
        <n v="20949"/>
        <n v="11428"/>
        <n v="18313"/>
        <n v="10032"/>
        <n v="1870"/>
        <n v="1402"/>
        <n v="4673"/>
        <n v="1297"/>
        <n v="5726"/>
        <n v="328"/>
        <n v="25573"/>
        <n v="13244"/>
        <n v="5179"/>
        <n v="23579"/>
        <n v="910"/>
        <n v="3670"/>
        <n v="877"/>
        <n v="4632"/>
        <n v="2393"/>
        <n v="3656"/>
        <n v="2177"/>
        <n v="4070"/>
        <n v="13617"/>
        <n v="27301"/>
        <n v="29218"/>
        <n v="1634"/>
        <n v="2851"/>
        <n v="1433"/>
        <n v="6296"/>
        <n v="985"/>
        <n v="10969"/>
        <n v="3859"/>
        <n v="2512"/>
        <n v="6843"/>
        <n v="4211"/>
        <n v="1202"/>
        <n v="4622"/>
        <n v="6171"/>
        <n v="25720"/>
        <n v="9809"/>
        <n v="2198"/>
        <n v="3270"/>
        <n v="1428"/>
        <n v="2268"/>
        <n v="1347"/>
        <n v="8778"/>
        <n v="2270"/>
        <n v="422"/>
        <n v="15390"/>
        <n v="3144"/>
        <n v="6277"/>
        <n v="13126"/>
        <n v="641"/>
        <n v="3967"/>
        <n v="9201"/>
        <n v="5387"/>
        <n v="1599"/>
        <n v="11111"/>
        <n v="21021"/>
        <n v="3334"/>
        <n v="5350"/>
        <n v="2416"/>
        <n v="6302"/>
        <n v="1405"/>
        <n v="882"/>
        <n v="3343"/>
        <n v="3219"/>
        <n v="4916"/>
        <n v="4523"/>
        <n v="1756"/>
        <n v="5235"/>
        <n v="15734"/>
        <n v="9466"/>
        <n v="1392"/>
        <n v="2614"/>
        <n v="10319"/>
        <n v="5845"/>
        <n v="1684"/>
        <n v="4454"/>
        <n v="5770"/>
        <n v="3048"/>
        <n v="2761"/>
        <n v="5161"/>
        <n v="1939"/>
        <n v="3165"/>
        <n v="1029"/>
        <n v="3441"/>
        <n v="1009"/>
        <n v="3474"/>
        <n v="3514"/>
        <n v="601"/>
        <n v="5469"/>
        <n v="13575"/>
        <n v="2196"/>
        <n v="5440"/>
        <n v="10947"/>
        <n v="6324"/>
        <n v="3928"/>
        <n v="11480"/>
        <n v="19411"/>
        <n v="1660"/>
        <n v="16707"/>
        <n v="836"/>
        <n v="6548"/>
        <n v="2341"/>
        <n v="13119"/>
        <n v="2195"/>
        <n v="5146"/>
        <n v="23780"/>
        <n v="12322"/>
        <n v="6938"/>
        <n v="3645"/>
        <n v="13095"/>
        <n v="22766"/>
        <n v="5433"/>
        <n v="918"/>
        <n v="14219"/>
        <n v="1762"/>
        <n v="11534"/>
        <n v="12525"/>
        <n v="9265"/>
        <n v="21375"/>
        <n v="1896"/>
        <n v="12569"/>
        <n v="5816"/>
        <n v="5446"/>
        <n v="979"/>
        <n v="4875"/>
        <n v="4338"/>
        <n v="14379"/>
        <n v="7418"/>
        <n v="7483"/>
        <n v="13704"/>
        <n v="4000"/>
        <n v="15348"/>
        <n v="397"/>
        <n v="5846"/>
        <n v="2513"/>
        <n v="371"/>
        <n v="2303"/>
        <n v="4087"/>
        <n v="381"/>
        <n v="9250"/>
        <n v="9164"/>
        <n v="6846"/>
        <n v="3273"/>
        <n v="1626"/>
        <n v="3895"/>
        <n v="2456"/>
        <n v="686"/>
        <n v="9822"/>
        <n v="25888"/>
        <n v="10246"/>
        <n v="4691"/>
        <n v="1728"/>
        <n v="5821"/>
        <n v="4213"/>
        <n v="8026"/>
        <n v="4801"/>
        <n v="1492"/>
        <n v="14032"/>
        <n v="12781"/>
        <n v="3857"/>
        <n v="5065"/>
        <n v="2705"/>
        <n v="19025"/>
        <n v="26641"/>
        <n v="14901"/>
        <n v="17535"/>
        <n v="4729"/>
        <n v="2828"/>
        <n v="5032"/>
        <n v="14592"/>
        <n v="45325"/>
        <n v="3055"/>
        <n v="1164"/>
        <n v="14836"/>
        <n v="16071"/>
        <n v="19909"/>
        <n v="2992"/>
        <n v="5842"/>
        <n v="1808"/>
        <n v="2386"/>
        <n v="2145"/>
        <n v="944"/>
        <n v="7155"/>
        <n v="19501"/>
        <n v="933"/>
        <n v="9241"/>
        <n v="2646"/>
        <n v="7814"/>
        <n v="19313"/>
        <n v="4042"/>
        <n v="2508"/>
        <n v="13814"/>
        <n v="1663"/>
        <n v="343"/>
        <n v="1658"/>
        <n v="365"/>
        <n v="10974"/>
        <n v="11447"/>
        <n v="20438"/>
        <n v="4451"/>
        <n v="46"/>
        <n v="473"/>
        <n v="1838"/>
        <n v="20207"/>
        <n v="2959"/>
        <n v="362"/>
        <n v="3889"/>
        <n v="2336"/>
        <n v="6882"/>
        <n v="16276"/>
        <n v="33452"/>
        <n v="3324"/>
        <n v="6264"/>
        <n v="6434"/>
        <n v="5339"/>
        <n v="9018"/>
        <n v="3325"/>
        <n v="16765"/>
        <n v="23863"/>
        <n v="8705"/>
        <n v="2954"/>
        <n v="17488"/>
        <n v="22105"/>
        <n v="23570"/>
        <n v="8672"/>
        <n v="1624"/>
        <n v="5797"/>
        <n v="21080"/>
        <n v="9634"/>
        <n v="14278"/>
        <n v="13215"/>
        <n v="17885"/>
        <n v="19377"/>
        <n v="3449"/>
        <n v="16449"/>
        <n v="13449"/>
        <n v="15449"/>
        <n v="12090"/>
        <n v="8918"/>
        <n v="2309"/>
        <n v="177"/>
        <n v="2779"/>
        <n v="4779"/>
        <n v="16096"/>
        <n v="5472"/>
        <n v="10324"/>
        <n v="2606"/>
        <n v="14167"/>
        <n v="1777"/>
        <n v="8777"/>
        <n v="15777"/>
        <n v="13777"/>
        <n v="23777"/>
        <n v="33635"/>
        <n v="737"/>
        <n v="16778"/>
        <n v="1179"/>
        <n v="34780"/>
        <n v="6096"/>
        <n v="4982"/>
        <n v="16906"/>
        <n v="4957"/>
        <n v="905"/>
        <n v="5102"/>
        <n v="647"/>
        <n v="2737"/>
        <n v="5761"/>
        <n v="716"/>
        <n v="6672"/>
        <n v="1903"/>
        <n v="11230"/>
        <n v="8555"/>
        <n v="20520"/>
        <n v="11524"/>
        <n v="6"/>
        <n v="9358"/>
        <n v="6751"/>
        <n v="6051"/>
        <n v="9768"/>
        <n v="3684"/>
        <n v="9441"/>
        <n v="6028"/>
        <n v="4028"/>
        <n v="814"/>
        <n v="2501"/>
        <n v="637"/>
        <n v="5686"/>
        <n v="1590"/>
        <n v="4755"/>
        <n v="274"/>
        <n v="13277"/>
        <n v="35810"/>
        <n v="8480"/>
        <n v="4136"/>
        <n v="1997"/>
        <n v="2233"/>
        <n v="833"/>
        <n v="400"/>
        <n v="1578"/>
        <n v="7433"/>
        <n v="16757"/>
        <n v="11500"/>
        <n v="11065"/>
        <n v="2276"/>
        <n v="5297"/>
        <n v="417"/>
        <n v="9848"/>
        <n v="578"/>
        <n v="133"/>
        <n v="2324"/>
        <n v="922"/>
        <n v="564"/>
        <n v="4752"/>
        <n v="250"/>
        <n v="12843"/>
        <n v="7165"/>
        <n v="757"/>
        <n v="6862"/>
        <n v="35719"/>
        <n v="580"/>
        <n v="782"/>
        <n v="3211"/>
        <n v="256"/>
        <n v="995"/>
        <n v="3186"/>
        <n v="205"/>
        <n v="1150"/>
        <n v="6467"/>
        <n v="11003"/>
        <n v="4181"/>
        <n v="1719"/>
        <n v="4111"/>
        <n v="1901"/>
        <n v="804"/>
        <n v="3404"/>
        <n v="17828"/>
        <n v="1929"/>
        <n v="38793"/>
        <n v="2698"/>
        <n v="15485"/>
        <n v="1299"/>
        <n v="19570"/>
        <n v="64"/>
        <n v="1054"/>
        <n v="2204"/>
        <n v="742"/>
        <n v="6399"/>
        <n v="2400"/>
        <n v="7602"/>
        <n v="11457"/>
        <n v="5066"/>
        <n v="35988"/>
        <n v="11336"/>
        <n v="9173"/>
        <n v="14280"/>
        <n v="3557"/>
        <n v="2278"/>
        <n v="15569"/>
        <n v="9652"/>
        <n v="9915"/>
        <n v="1406"/>
        <n v="10677"/>
        <n v="15344"/>
        <n v="16585"/>
        <n v="284"/>
        <n v="16259"/>
        <n v="10453"/>
        <n v="16167"/>
        <n v="273"/>
        <n v="423"/>
        <n v="8952"/>
        <n v="15414"/>
        <n v="23745"/>
        <n v="9683"/>
        <n v="7708"/>
        <n v="18296"/>
        <n v="1779"/>
        <n v="10325"/>
        <n v="2228"/>
        <n v="7093"/>
        <n v="2131"/>
        <n v="4973"/>
        <n v="8496"/>
        <n v="3093"/>
        <n v="1667"/>
        <n v="35974"/>
        <n v="10201"/>
        <n v="18017"/>
        <n v="1539"/>
        <n v="14188"/>
        <n v="11844"/>
        <n v="13529"/>
        <n v="2353"/>
        <n v="2847"/>
        <n v="2448"/>
        <n v="952"/>
        <n v="1627"/>
        <n v="36773"/>
        <n v="449"/>
        <n v="260"/>
        <n v="13236"/>
        <n v="22978"/>
        <n v="27137"/>
        <n v="885"/>
        <n v="12291"/>
        <n v="12808"/>
        <n v="5557"/>
        <n v="10227"/>
        <n v="13555"/>
        <n v="617"/>
        <n v="18282"/>
        <n v="21582"/>
        <n v="3568"/>
        <n v="2056"/>
        <n v="9427"/>
        <n v="5165"/>
        <n v="17718"/>
        <n v="27043"/>
        <n v="22277"/>
        <n v="252"/>
        <n v="7222"/>
        <n v="13400"/>
        <n v="2098"/>
        <n v="7596"/>
        <n v="4117"/>
        <n v="2110"/>
        <n v="8625"/>
        <n v="3247"/>
        <n v="8141"/>
        <n v="19862"/>
        <n v="854"/>
        <n v="909"/>
        <n v="25065"/>
        <n v="267"/>
        <n v="195"/>
        <n v="813"/>
        <n v="1013"/>
        <n v="6465"/>
        <n v="10499"/>
        <n v="27224"/>
        <n v="28676"/>
        <n v="9380"/>
        <n v="10076"/>
        <n v="1932"/>
        <n v="9311"/>
        <n v="3958"/>
        <n v="24579"/>
        <n v="17415"/>
        <n v="7094"/>
        <n v="8719"/>
        <n v="2947"/>
        <n v="1155"/>
        <n v="16681"/>
        <n v="8049"/>
        <n v="2938"/>
        <n v="9716"/>
        <n v="6175"/>
        <n v="2518"/>
        <n v="735"/>
        <n v="12981"/>
        <n v="2162"/>
        <n v="2751"/>
        <n v="1747"/>
        <n v="5167"/>
        <n v="7458"/>
        <n v="1050"/>
        <n v="26404"/>
        <n v="14426"/>
        <n v="10937"/>
        <n v="11502"/>
        <n v="766"/>
        <n v="16697"/>
        <n v="2892"/>
        <n v="16711"/>
        <n v="1572"/>
        <n v="2462"/>
        <n v="9114"/>
        <n v="13703"/>
        <n v="16557"/>
        <n v="1580"/>
        <n v="3022"/>
        <n v="643"/>
        <n v="4457"/>
        <n v="2479"/>
        <n v="20087"/>
        <n v="4791"/>
        <n v="25465"/>
        <n v="7592"/>
        <n v="17287"/>
        <n v="1770"/>
        <n v="3244"/>
        <n v="11786"/>
        <n v="9226"/>
        <n v="7706"/>
        <n v="2166"/>
        <n v="3012"/>
        <n v="1567"/>
      </sharedItems>
    </cacheField>
    <cacheField name="$ &lt; 30 Daysx" numFmtId="0">
      <sharedItems containsMixedTypes="1" containsNumber="1" minValue="-2600" maxValue="337.85"/>
    </cacheField>
    <cacheField name="$ 30 -60 Daysx" numFmtId="0">
      <sharedItems containsMixedTypes="1" containsNumber="1" minValue="-4778.2299999999996" maxValue="4424.5"/>
    </cacheField>
    <cacheField name="$ 60 - 90 Daysx" numFmtId="0">
      <sharedItems containsMixedTypes="1" containsNumber="1" minValue="-3163.16" maxValue="1084.04"/>
    </cacheField>
    <cacheField name="$ &gt; 90 Daysx" numFmtId="0">
      <sharedItems containsMixedTypes="1" containsNumber="1" minValue="-12395.72" maxValue="7308.49"/>
    </cacheField>
    <cacheField name="Claim Number" numFmtId="0">
      <sharedItems count="936">
        <s v="50202001A3Y-1"/>
        <s v="36232504B3Y-1"/>
        <s v="8D679045A3Y-1"/>
        <s v="75238639B3Y-2"/>
        <s v="5T612307K2Y-2"/>
        <s v="5M607452A3Y-1"/>
        <s v="5UJ15486C3Y-1"/>
        <s v="40133668J2Y-2"/>
        <s v="5CN67058B3Y-1"/>
        <s v="81252942-1"/>
        <s v="CN230766D5-4"/>
        <s v="102108864-1"/>
        <s v="102108864-3"/>
        <s v="50188565A4-2"/>
        <s v="5L004983B0Y-1"/>
        <s v="CH305925B5-1"/>
        <s v="6A075507L6Y-3"/>
        <s v="6A075507L6Y-5"/>
        <s v="8A299812G4-2"/>
        <s v="8A299812G4-3"/>
        <s v="8N603861F5Y-1"/>
        <s v="60008185C5-1"/>
        <s v="60008185C5-2"/>
        <s v="60008185C5-4"/>
        <s v="7D018424D3Y-1"/>
        <s v="7D018424D3Y-2"/>
        <s v="7D018424D3Y-3"/>
        <s v="7D018424D3Y-4"/>
        <s v="7D018424D3Y-5"/>
        <s v="7D018424D3Y-6"/>
        <s v="5N092749H3Y-3"/>
        <s v="8KX92384J4-4"/>
        <s v="7F508828E4-7"/>
        <s v="5D235918B4-1"/>
        <s v="7D242771H4-2"/>
        <s v="7D137482D5Y-1"/>
        <s v="7D559656B3Y-1"/>
        <s v="ZAGDL563894F21-1"/>
        <s v="ZAGCL287385G22-1"/>
        <s v="EC278187I9-2"/>
        <s v="ZAGDC701170G21-2"/>
        <s v="CS206543A9-2"/>
        <s v="ZAGCS111130B22-2"/>
        <s v="ES422562D9-1"/>
        <s v="ZAGES103396B22-1"/>
        <s v="ZAGDS666490I22-1"/>
        <s v="ZAGES251945I22-1"/>
        <s v="ZAGFS598838G20-1"/>
        <s v="9S783388G4-1"/>
        <s v="9S709317G8-2"/>
        <s v="2J230218L2Y-1"/>
        <s v="102109037-1"/>
        <s v="102109037-3"/>
        <s v="102109037-4"/>
        <s v="102109037-5"/>
        <s v="4S693183H3-1"/>
        <s v="8S585663E3Y-1"/>
        <s v="7J559513H8-1"/>
        <s v="BS594050J9-1"/>
        <s v="4F181362J2Y-2"/>
        <s v="102108913-1"/>
        <s v="4ED78095F3Y-1"/>
        <s v="ZAGEGA59922D21-1"/>
        <s v="GGA76746L8-1"/>
        <s v="ZAGFGC15976B22-1"/>
        <s v="ZAGFUC89831I21-1"/>
        <s v="ZAGEUC00938C21-1"/>
        <s v="7UB57271G3-1"/>
        <s v="7LA32139E4Y-1"/>
        <s v="XLB04330I2Y-1"/>
        <s v="BEB06433A9-2"/>
        <s v="ZAGFEC28581E22-1"/>
        <s v="ZAGJFA46073F22-2"/>
        <s v="AKE55688D4-1"/>
        <s v="ZAGFKA79290F21-1"/>
        <s v="4EA35417J4-1"/>
        <s v="4EB35819E4-2"/>
        <s v="4EA46475B4Y-1"/>
        <s v="5KE95622C5Y-1"/>
        <s v="5KE95622C5Y-3"/>
        <s v="5KE81780C5Y-2"/>
        <s v="102108917-1"/>
        <s v="7FA80708J3Y-1"/>
        <s v="3EB89300I4Y-1"/>
        <s v="3EB89300I4Y-5"/>
        <s v="6EC42812G7Y-1"/>
        <s v="6EB96161E5Y-1"/>
        <s v="5ED00048C5-1"/>
        <s v="5EC90561E4Y-1"/>
        <s v="ZAG8EA45598G21-1"/>
        <s v="ZAGAEA91602D21-3"/>
        <s v="4EA56579E3-1"/>
        <s v="4EA56579E3-2"/>
        <s v="4EA56579E3-3"/>
        <s v="4EA56579E3-4"/>
        <s v="4EA56579E3-5"/>
        <s v="4EA56579E3-8"/>
        <s v="4ED10403F4Y-1"/>
        <s v="6EA35777A5-1"/>
        <s v="6EA35777A5-2"/>
        <s v="6EA35777A5-3"/>
        <s v="8EC38842A4Y-2"/>
        <s v="81255198-1"/>
        <s v="4EA13178F4-1"/>
        <s v="4EB58335A4Y-2"/>
        <s v="102108956-1"/>
        <s v="102108956-3"/>
        <s v="102108956-4"/>
        <s v="6EA77871F3Y-1"/>
        <s v="102108973-1"/>
        <s v="102108973-2"/>
        <s v="102108973-3"/>
        <s v="6EB53297G6Y-1"/>
        <s v="6EC22854K5Y-1"/>
        <s v="4EB40207L3Y-1"/>
        <s v="102108997-1"/>
        <s v="102108997-2"/>
        <s v="102108997-4"/>
        <s v="480503688-1"/>
        <s v="7PA50847G5Y-1"/>
        <s v="ZAGG7161463C23-3"/>
        <s v="ZAGG7161463C23-4"/>
        <s v="ZAGG7161463C23-6"/>
        <s v="A4137934I4Y-1"/>
        <s v="5F297281B3Y-2"/>
        <s v="ZAGD4256073A22-1"/>
        <s v="ZAGF0114845A22-1"/>
        <s v="ZAGF0114845A22-2"/>
        <s v="60123521D4-2"/>
        <s v="5Z149590D4-1"/>
        <s v="5Z299368I4-1"/>
        <s v="5F811281B6Y-1"/>
        <s v="102251365-1"/>
        <s v="GZ202015D8-2"/>
        <s v="52151398L3Y-1"/>
        <s v="66104572F4Y-2"/>
        <s v="7J160589E4Y-2"/>
        <s v="7J131753G4Y-1"/>
        <s v="8J165673D7-1"/>
        <s v="2J139656F3Y-1"/>
        <s v="4J251649I8-1"/>
        <s v="CJ345164B8-1"/>
        <s v="ZAGER227322D21-1"/>
        <s v="32403115C3Y-1"/>
        <s v="102107345-1"/>
        <s v="6R167478G3Y-1"/>
        <s v="36205570E9-1"/>
        <s v="62331789C5Y-1"/>
        <s v="46111748D4Y-1"/>
        <s v="7J100805E4-1"/>
        <s v="7R204035E9-1"/>
        <s v="ZAG7R311163I21-1"/>
        <s v="8R245795F4-1"/>
        <s v="8R245795F4-2"/>
        <s v="7J173246E4Y-1"/>
        <s v="7J208975H8-1"/>
        <s v="3J222752B4Y-1"/>
        <s v="9R278164C9-1"/>
        <s v="ZAGFR615486A21-1"/>
        <s v="ZAGGR231052G23-1"/>
        <s v="XE544879E3Y-1"/>
        <s v="102108984-1"/>
        <s v="102108984-3"/>
        <s v="102108984-4"/>
        <s v="102108984-5"/>
        <s v="102108899-1"/>
        <s v="7R120028F7Y-1"/>
        <s v="102108955-1"/>
        <s v="4C350334D3Y-2"/>
        <s v="AW112080C6Y-2"/>
        <s v="BC570410C9-1"/>
        <s v="ZAG9L790483L20-2"/>
        <s v="7D222900A4Y-1"/>
        <s v="6C231732C4-1"/>
        <s v="7C661634L3Y-1"/>
        <s v="6C157826A3Y-2"/>
        <s v="5C690018L2-1"/>
        <s v="7N461003K3-1"/>
        <s v="9C138905E4-1"/>
        <s v="2C130309G4-2"/>
        <s v="2C130309G4-3"/>
        <s v="8N351053I5Y-1"/>
        <s v="5N562600B4Y-1"/>
        <s v="AN309444C9-1"/>
        <s v="ZAGHN548542L20-1"/>
        <s v="ZAGJN518509A22-1"/>
        <s v="1C310236D3Y-1"/>
        <s v="6Z753095C5-2"/>
        <s v="45N89379F4-1"/>
        <s v="8R634507H4-3"/>
        <s v="6H131747D5-1"/>
        <s v="6H485653B3Y-1"/>
        <s v="CH146260L6Y-1"/>
        <s v="ZAGEH366484G22-2"/>
        <s v="ZAGCH268868F21-1"/>
        <s v="5H138262A4Y-1"/>
        <s v="ZAGHR841942C22-3"/>
        <s v="4R613759H4-1"/>
        <s v="66172061I4Y-2"/>
        <s v="8H104173A4-1"/>
        <s v="5BA30817L3Y-1"/>
        <s v="ZAGF9256580H23-1"/>
        <s v="79168929L3Y-1"/>
        <s v="59235784J4Y-1"/>
        <s v="ZAGD1190842F21-2"/>
        <s v="51263638B4Y-1"/>
        <s v="41235606J2Y-1"/>
        <s v="31144496B5Y-1"/>
        <s v="31144496B5Y-2"/>
        <s v="31144496B5Y-3"/>
        <s v="Y1107882I2Y-3"/>
        <s v="102108974-1"/>
        <s v="51275317E5Y-1"/>
        <s v="11272297E5Y-1"/>
        <s v="81136463F9-1"/>
        <s v="102108929-1"/>
        <s v="6H564153I4Y-1"/>
        <s v="2H506164C3Y-2"/>
        <s v="3H509472J9-1"/>
        <s v="CH503713D9-1"/>
        <s v="86104374B4-1"/>
        <s v="5T562364A3Y-1"/>
        <s v="FG521412G9-1"/>
        <s v="ZAGDG523529A21-3"/>
        <s v="102109017-1"/>
        <s v="4G182219G9-1"/>
        <s v="102108950-1"/>
        <s v="102108957-1"/>
        <s v="102108957-2"/>
        <s v="6G247875I4Y-1"/>
        <s v="7R252255F4-2"/>
        <s v="7R252255F4-4"/>
        <s v="AR253140K3Y-1"/>
        <s v="4S560472C3-2"/>
        <s v="4S560472C3-4"/>
        <s v="BG347691D9-1"/>
        <s v="ZAGDG213290K21-1"/>
        <s v="EG221499B0-1"/>
        <s v="ZAGFG399028C22-1"/>
        <s v="7G262968L3-1"/>
        <s v="4G105285E4-1"/>
        <s v="4G105285E4-2"/>
        <s v="8G148375G4-1"/>
        <s v="8G148375G4-2"/>
        <s v="8G265392G9-1"/>
        <s v="ZAGAG186978L21-2"/>
        <s v="8S582863H4Y-1"/>
        <s v="102109002-1"/>
        <s v="9G277166C9-1"/>
        <s v="4G301915A4Y-2"/>
        <s v="8R621156C3Y-1"/>
        <s v="ZAG9M021283J21-1"/>
        <s v="EM305109E9-2"/>
        <s v="EM305109E9-3"/>
        <s v="6M790249A3Y-1"/>
        <s v="1E229285D3Y-2"/>
        <s v="6E005975J2Y-1"/>
        <s v="6A117552D5Y-1"/>
        <s v="6A075507L3Y-1"/>
        <s v="6A075507L3Y-2"/>
        <s v="8A299812G4-5"/>
        <s v="8A299812G4-6"/>
        <s v="102251422-1"/>
        <s v="7UJ16807A4Y-1"/>
        <s v="96314009D4Y-1"/>
        <s v="ZAGJ3288169F22-1"/>
        <s v="7LY63171D5-1"/>
        <s v="7LY63171D5-2"/>
        <s v="4B018792C3Y-1"/>
        <s v="5B067011H4Y-1"/>
        <s v="ZAG6H121503B22-2"/>
        <s v="4ZJ14714B4-1"/>
        <s v="4ZJ14714B4-2"/>
        <s v="4ZJ14714B4-3"/>
        <s v="7LJ24778L5Y-1"/>
        <s v="102108965-1"/>
        <s v="6N707655C4-1"/>
        <s v="5C622783F2Y-2"/>
        <s v="5C717024B3Y-1"/>
        <s v="4N350940F4-1"/>
        <s v="4N356172D4-1"/>
        <s v="4N356172D4-2"/>
        <s v="4N356172D4-4"/>
        <s v="7N111760A5Y-2"/>
        <s v="EC519251F9-1"/>
        <s v="DH159042F9-1"/>
        <s v="CH331063B0-1"/>
        <s v="6H097381H3Y-1"/>
        <s v="8S000887C6Y-2"/>
        <s v="BX195005F5Y-1"/>
        <s v="2LH36485A3Y-2"/>
        <s v="2LH38568B4Y-1"/>
        <s v="ZAGE0H10039K20-2"/>
        <s v="ZAGE0H10039K20-3"/>
        <s v="DL591027I8-1"/>
        <s v="ZAGG0P24430L21-1"/>
        <s v="BL407489F9-2"/>
        <s v="8H508905I4-1"/>
        <s v="ZAGGG013598C21-3"/>
        <s v="102108943-2"/>
        <s v="102108943-3"/>
        <s v="70135902C5Y-1"/>
        <s v="102108985-1"/>
        <s v="102108985-2"/>
        <s v="70164536L4-1"/>
        <s v="5W309396J4-1"/>
        <s v="4W214443D3Y-1"/>
        <s v="102108919-1"/>
        <s v="8M100872D5-1"/>
        <s v="8M100872D5-2"/>
        <s v="5X205570E4-2"/>
        <s v="72145064J4-1"/>
        <s v="60080086L2Y-1"/>
        <s v="65003367E5Y-1"/>
        <s v="DA097634D8-1"/>
        <s v="9U016404J9-1"/>
        <s v="B7714885I4-1"/>
        <s v="F7759700I9-1"/>
        <s v="66066445H3Y-1"/>
        <s v="GP634370K8-1"/>
        <s v="GP695163L9-1"/>
        <s v="7D031910L5-1"/>
        <s v="ZAGGA052841F23-2"/>
        <s v="1N142229C3Y-2"/>
        <s v="6A050312B6Y-1"/>
        <s v="5N092749H3Y-1"/>
        <s v="4K008542G4-1"/>
        <s v="102251424-1"/>
        <s v="102251424-5"/>
        <s v="102108910-1"/>
        <s v="4A234043F3Y-2"/>
        <s v="CA024419K9-1"/>
        <s v="81255191-2"/>
        <s v="DF532434F6-1"/>
        <s v="ZAGFKX99891A22-1"/>
        <s v="ZAGFG343979F22-1"/>
        <s v="ZAGFD512556C22-1"/>
        <s v="ZAGFD512556C22-3"/>
        <s v="4PJ00779K3Y-1"/>
        <s v="XGM63609E3Y-1"/>
        <s v="4B057353K4-1"/>
        <s v="5CN63868E4-1"/>
        <s v="5CN63868E4-3"/>
        <s v="5CN63868E4-4"/>
        <s v="5CN63868E4-5"/>
        <s v="6CK86326C4Y-1"/>
        <s v="6CG68546C3Y-1"/>
        <s v="8CT17194I4Y-1"/>
        <s v="BNM74276I9-2"/>
        <s v="BNM74276I9-5"/>
        <s v="ZAGAA460665A22-1"/>
        <s v="6NH93385H4Y-1"/>
        <s v="6KR80454H4Y-1"/>
        <s v="6PS13857C4Y-1"/>
        <s v="7KY60291B6Y-1"/>
        <s v="8KX92384J4-1"/>
        <s v="8KX92384J4-3"/>
        <s v="EVV92672A0-1"/>
        <s v="EVV92672A0-2"/>
        <s v="CDW24808I8-1"/>
        <s v="4WA60269E5Y-1"/>
        <s v="8WJ16354D6-1"/>
        <s v="102251366-1"/>
        <s v="102251366-5"/>
        <s v="6A787087D4-3"/>
        <s v="2TE11146J2Y-1"/>
        <s v="BWL55349K9-3"/>
        <s v="BWL55349K9-5"/>
        <s v="BWL55349K9-6"/>
        <s v="ZAGFW504268K21-1"/>
        <s v="4D026801C6Y-1"/>
        <s v="102109032-1"/>
        <s v="7E148168F5-2"/>
        <s v="AE563707D5-2"/>
        <s v="102108978-1"/>
        <s v="102108978-3"/>
        <s v="7F508828E4-10"/>
        <s v="7F508828E4-2"/>
        <s v="7F508828E4-3"/>
        <s v="7F508828E4-4"/>
        <s v="7F508828E4-5"/>
        <s v="7F508828E4-6"/>
        <s v="7F508828E4-9"/>
        <s v="9D117538D4-2"/>
        <s v="DN677961B6-2"/>
        <s v="CN230766D5-5"/>
        <s v="CN230766D5-6"/>
        <s v="CN230766D5-7"/>
        <s v="ZAGJL879101G21-1"/>
        <s v="ED547232D5-1"/>
        <s v="CD667484E8-2"/>
        <s v="CD637973A5-3"/>
        <s v="ZAGGW294087I20-1"/>
        <s v="ZAGDS554934G21-1"/>
        <s v="ZAGFS507336B21-1"/>
        <s v="ZAGES252108J21-1"/>
        <s v="ZAGHS704843J21-1"/>
        <s v="AW163651L5-2"/>
        <s v="7J566471A6Y-3"/>
        <s v="7J566471A6Y-4"/>
        <s v="7J539947B3Y-1"/>
        <s v="102109037-2"/>
        <s v="7J592969A5-2"/>
        <s v="7F532310K5Y-1"/>
        <s v="6W116477I2Y-1"/>
        <s v="6W226720J2Y-1"/>
        <s v="6W226720J2Y-2"/>
        <s v="YF118653H2Y-1"/>
        <s v="DG122100A9-1"/>
        <s v="8W138802L5Y-1"/>
        <s v="ZAGFUC89831I21-2"/>
        <s v="ZAGHUC68307K22-2"/>
        <s v="3ZA31392H3Y-2"/>
        <s v="ZAGBFD37940J20-1"/>
        <s v="ZAGBFD37940J20-2"/>
        <s v="4EA35417J4-2"/>
        <s v="102108893-2"/>
        <s v="102108893-4"/>
        <s v="4EA46475B4Y-2"/>
        <s v="5KE95622C5Y-2"/>
        <s v="102108917-2"/>
        <s v="6FA31579C4Y-2"/>
        <s v="4NA26796A3Y-2"/>
        <s v="4NA88574C6-2"/>
        <s v="3EB89300I4Y-3"/>
        <s v="3EB89300I4Y-4"/>
        <s v="3EB89300I4Y-7"/>
        <s v="5ED00048C5-2"/>
        <s v="5ED00048C5-4"/>
        <s v="4EA56579E3-6"/>
        <s v="4EA56579E3-7"/>
        <s v="8EB84135A6-1"/>
        <s v="9EA97623B9-1"/>
        <s v="6EC22854K5Y-3"/>
        <s v="102251394-3"/>
        <s v="5EA94176F5-3"/>
        <s v="5EC95494A6-4"/>
        <s v="D4184145L6Y-1"/>
        <s v="D4184145L6Y-2"/>
        <s v="ZAGE7314719B22-1"/>
        <s v="ZAGE7314719B22-2"/>
        <s v="ZAGG7161463C23-5"/>
        <s v="ZAGG7161463C23-7"/>
        <s v="BF389685H6-2"/>
        <s v="94131627A3Y-1"/>
        <s v="30144466C3Y-1"/>
        <s v="102108961-1"/>
        <s v="102252472-2"/>
        <s v="102252472-3"/>
        <s v="ZAGBZ251599E21-1"/>
        <s v="AZ153859I9-1"/>
        <s v="GZ202015D8-3"/>
        <s v="5J129555C4Y-2"/>
        <s v="5J129555C4Y-3"/>
        <s v="9J104108K4-2"/>
        <s v="72137446E3-2"/>
        <s v="8J277336F3Y-3"/>
        <s v="7J166525B5-3"/>
        <s v="8R213390C6Y-2"/>
        <s v="102108864-2"/>
        <s v="102108864-5"/>
        <s v="CJ345164B8-3"/>
        <s v="YJ122815G3Y-3"/>
        <s v="YJ122815G3Y-4"/>
        <s v="102109022-2"/>
        <s v="36232504B3Y-2"/>
        <s v="36232504B3Y-3"/>
        <s v="36232504B3Y-4"/>
        <s v="8R272546B5Y-2"/>
        <s v="8R272546B5Y-3"/>
        <s v="ZAGDJ119327C21-1"/>
        <s v="ZAGBF130761K22-2"/>
        <s v="50188565A4-1"/>
        <s v="50188565A4-3"/>
        <s v="7R285843J5Y-1"/>
        <s v="7R397204I7-3"/>
        <s v="7R397204I7-4"/>
        <s v="ZAGCA028247L21-1"/>
        <s v="5L004983B0Y-2"/>
        <s v="3W731574B3Y-2"/>
        <s v="3W731574B3Y-3"/>
        <s v="3W731574B3Y-4"/>
        <s v="5W624516D6Y-2"/>
        <s v="9W515146I5-3"/>
        <s v="9W515146I5-5"/>
        <s v="9W515146I5-6"/>
        <s v="7C570687C4-2"/>
        <s v="7C664803A6-2"/>
        <s v="7C591919E4Y-2"/>
        <s v="7C591919E4Y-3"/>
        <s v="4Y635547B3Y-3"/>
        <s v="2C137473H5Y-1"/>
        <s v="8C252802L4-1"/>
        <s v="1C310236C3Y-1"/>
        <s v="6Z753095C5-3"/>
        <s v="6Z753095C5-5"/>
        <s v="6Z753095C5-6"/>
        <s v="6Z753095C5-7"/>
        <s v="6Z753095C5-8"/>
        <s v="ZAGGC061211J21-1"/>
        <s v="ZAGE5202650G22-1"/>
        <s v="7R318390F4-2"/>
        <s v="7R318390F4-3"/>
        <s v="7R318390F4-4"/>
        <s v="8R736995I5-2"/>
        <s v="BH612501K5-1"/>
        <s v="BH612501K5-2"/>
        <s v="7H608826B3Y-2"/>
        <s v="6H333424C4-1"/>
        <s v="6H333424C4-2"/>
        <s v="6H333424C4-4"/>
        <s v="5H501644B3Y-2"/>
        <s v="CH152880L7-2"/>
        <s v="CH152880L7-4"/>
        <s v="DH537602E8-2"/>
        <s v="6H205028K5Y-2"/>
        <s v="6H362226E4Y-1"/>
        <s v="CR195111L5-2"/>
        <s v="CR195111L5-3"/>
        <s v="66028912B4Y-2"/>
        <s v="A6267416B6Y-2"/>
        <s v="6H456602B4Y-1"/>
        <s v="6H456602B4Y-2"/>
        <s v="6H456602B4Y-3"/>
        <s v="6H456602B4Y-4"/>
        <s v="8BA13797H3-2"/>
        <s v="9BA54299B5-3"/>
        <s v="7BA57418J9-1"/>
        <s v="A9211262D8-1"/>
        <s v="41235606J2Y-2"/>
        <s v="Y1107882I2Y-1"/>
        <s v="Y1107882I2Y-2"/>
        <s v="Y1107882I2Y-4"/>
        <s v="41349859D4Y-1"/>
        <s v="31355610C4Y-2"/>
        <s v="31355610C4Y-4"/>
        <s v="102108929-2"/>
        <s v="7H700518G4Y-1"/>
        <s v="7H700518G4Y-2"/>
        <s v="BH515025E6-1"/>
        <s v="BH515025E6-2"/>
        <s v="7H552352L4-2"/>
        <s v="4BJ14295C4Y-1"/>
        <s v="CC856224C6-1"/>
        <s v="7T506901C3Y-2"/>
        <s v="ZAGHT634207K20-1"/>
        <s v="EG221499B0-2"/>
        <s v="7G262968L3-3"/>
        <s v="8G197757F5Y-2"/>
        <s v="ZAGDG313722B22-1"/>
        <s v="102252435-2"/>
        <s v="102252435-3"/>
        <s v="3G327610K2Y-3"/>
        <s v="FY260624L9-1"/>
        <s v="EM436651G8-1"/>
        <s v="8M113316F4-1"/>
        <s v="6M671694B8-1"/>
        <s v="6M671694B8-2"/>
        <s v="6M671694B8-4"/>
        <s v="6M671694B8-5"/>
        <s v="3M135949K5Y-2"/>
        <s v="1M022432E3Y-3"/>
        <s v="1M022432E3Y-4"/>
        <s v="1M022432E3Y-5"/>
        <s v="1E229285D3Y-1"/>
        <s v="6A075507L6Y-2"/>
        <s v="6A075507L6Y-4"/>
        <s v="8A299812G4-4"/>
        <s v="7UJ16807A4Y-2"/>
        <s v="7UJ16807A4Y-3"/>
        <s v="7LY75091B6Y-3"/>
        <s v="7LY75091B6Y-4"/>
        <s v="7LY75091B6Y-5"/>
        <s v="ZAGGB045068A22-1"/>
        <s v="AJ116052A6Y-2"/>
        <s v="7LJ24778L5Y-2"/>
        <s v="7LJ24778L5Y-3"/>
        <s v="8C513352F4-2"/>
        <s v="4N350940F4-3"/>
        <s v="4N350940F4-4"/>
        <s v="4N810515C5-2"/>
        <s v="CH331063B0-2"/>
        <s v="8S000887C6Y-3"/>
        <s v="7X014183L6Y-2"/>
        <s v="2LH36485A3Y-1"/>
        <s v="2LH36485A3Y-3"/>
        <s v="8L034735L5-5"/>
        <s v="8L034735L5-6"/>
        <s v="8L034735L5-7"/>
        <s v="ZAGALZ94679F20-1"/>
        <s v="ZAGFG440564I21-1"/>
        <s v="DG205327F6-2"/>
        <s v="ZAGGG055778K23-1"/>
        <s v="102108896-2"/>
        <s v="9G502077C6Y-3"/>
        <s v="9G502077C6Y-4"/>
        <s v="1C006956E3Y-2"/>
        <s v="81122373L5-3"/>
        <s v="81122373L5-4"/>
        <s v="81122373L5-5"/>
        <s v="81122373L5-6"/>
        <s v="40137607C3Y-2"/>
        <s v="70164536L4-2"/>
        <s v="70164536L4-3"/>
        <s v="70164536L4-4"/>
        <s v="9M403060I8-2"/>
        <s v="9W448239A6Y-1"/>
        <s v="5W411191C3Y-1"/>
        <s v="5X205570E4-3"/>
        <s v="5X205570E4-4"/>
        <s v="102252460-5"/>
        <s v="40044510G4Y-2"/>
        <s v="10184211C3Y-1"/>
        <s v="55345161H5Y-2"/>
        <s v="56710383B3Y-2"/>
        <s v="56710383B3Y-3"/>
        <s v="56710383B3Y-4"/>
        <s v="56710383B3Y-5"/>
        <s v="56710383B3Y-6"/>
        <s v="7D018424D3Y-7"/>
        <s v="7A054541L4-3"/>
        <s v="7A054541L4-5"/>
        <s v="7A054541L4-6"/>
        <s v="5N092749H3Y-2"/>
        <s v="BN009506B6Y-1"/>
        <s v="102251424-10"/>
        <s v="102251424-2"/>
        <s v="102251424-4"/>
        <s v="102251424-6"/>
        <s v="102251424-7"/>
        <s v="102251424-8"/>
        <s v="102251424-9"/>
        <s v="AN052598L6Y-2"/>
        <s v="2PG58869A4-2"/>
        <s v="YGC93988B3Y-2"/>
        <s v="5B193096A5Y-2"/>
        <s v="5B193096A5Y-3"/>
        <s v="5B193096A5Y-4"/>
        <s v="4B057353K4-2"/>
        <s v="7CM46031A6Y-2"/>
        <s v="9A512965B5-4"/>
        <s v="9A512965B5-6"/>
        <s v="7VF50684L6Y-2"/>
        <s v="7VF50684L6Y-4"/>
        <s v="7VF50684L6Y-5"/>
        <s v="8KX92384J4-5"/>
        <s v="6KL52613J4Y-2"/>
        <s v="6KL52613J4Y-4"/>
        <s v="4WA60269E5Y-2"/>
        <s v="6WD30959H5Y-2"/>
        <s v="102251366-3"/>
        <s v="7WF03103E5Y-2"/>
        <s v="2B479730D3Y-1"/>
        <s v="8F186359H5-3"/>
        <s v="8F186359H5-4"/>
        <s v="8F136524I5Y-1"/>
        <s v="8F136524I5Y-2"/>
        <s v="ZAGDE549921B22-1"/>
        <s v="11043779E4Y-2"/>
        <s v="11043779E4Y-3"/>
        <s v="11043779E4Y-4"/>
        <s v="102108978-2"/>
        <s v="102108978-4"/>
        <s v="102108978-7"/>
        <s v="102108978-8"/>
        <s v="GL102779D9-1"/>
        <s v="CD637973A5-1"/>
        <s v="ZAGFS726050I21-1"/>
        <s v="BW589098I9-1"/>
        <s v="102251417-1"/>
        <s v="102109037-6"/>
        <s v="DUD40978G6-1"/>
        <s v="ZAGJUC19943G21-2"/>
        <s v="6LA56970E5Y-2"/>
        <s v="480503706-1"/>
        <s v="ZAGEKE67186G20-1"/>
        <s v="CFB04865I9-1"/>
        <s v="4EB75398B4Y-1"/>
        <s v="9KA38834I5Y-2"/>
        <s v="7EA31381D7-2"/>
        <s v="8EB84135A6-2"/>
        <s v="8EC08956L5Y-1"/>
        <s v="ZAGF7172600F21-1"/>
        <s v="64261279G2Y-1"/>
        <s v="58100279D3Y-2"/>
        <s v="ZAGA8139985F21-1"/>
        <s v="102252456-1"/>
        <s v="8J147332L7-1"/>
        <s v="66127514E3-2"/>
        <s v="66127514E3-3"/>
        <s v="ZAGBF130761K22-1"/>
        <s v="58224613H3Y-2"/>
        <s v="102252462-2"/>
        <s v="102252454-1"/>
        <s v="5W624516D6Y-3"/>
        <s v="102108921-2"/>
        <s v="AW133369C6Y-1"/>
        <s v="8W152525C3Y-2"/>
        <s v="6C328209E5Y-1"/>
        <s v="8C126209F4-1"/>
        <s v="6Z753095C5-1"/>
        <s v="AH279212J9-1"/>
        <s v="AH279212J9-2"/>
        <s v="31355610C4Y-1"/>
        <s v="91126627I6-2"/>
        <s v="91126627I6-3"/>
        <s v="ZAGEG198111B21-1"/>
        <s v="ZAGDG523529A21-2"/>
        <s v="4G247466L7-1"/>
        <s v="8G255136J9-1"/>
        <s v="8G232822G9-1"/>
        <s v="6M671694B8-6"/>
        <s v="3M135949K5Y-1"/>
        <s v="102251422-3"/>
        <s v="7LY63171D5-4"/>
        <s v="102108958-2"/>
        <s v="5L622649D3Y-1"/>
        <s v="EC756854G9-1"/>
        <s v="102108878-1"/>
        <s v="1C006956E3Y-1"/>
        <s v="DW631596B6-1"/>
        <s v="102252460-2"/>
        <s v="ZAGG2032394C21-1"/>
        <s v="480503705-1"/>
        <s v="102109020-1"/>
        <s v="5N080019E5Y-1"/>
        <s v="102108910-2"/>
        <s v="3A183164A4-1"/>
        <s v="DJ810953J7-1"/>
        <s v="ZAGEK190294K23-2"/>
        <s v="7CM43963G5Y-1"/>
        <s v="BNM74276I9-1"/>
        <s v="7KY60291B6Y-2"/>
        <s v="8K044634E8-2"/>
        <s v="9E067856L6Y-1"/>
        <s v="102251366-2"/>
        <s v="ZAGEN041034H23-1"/>
        <s v="7F508828E4-1"/>
        <s v="AW163651L5-1"/>
        <s v="7J566471A6Y-1"/>
        <s v="2J221523A4Y-1"/>
        <s v="7J597055C4Y-1"/>
        <s v="5J563785D4-1"/>
        <s v="102251414-1"/>
        <s v="6G106243H3-1"/>
        <s v="102252474-1"/>
        <s v="ZAGFKE06934E20-1"/>
        <s v="102251405-1"/>
        <s v="4EB35819E4-1"/>
        <s v="YEB21925B4Y-1"/>
        <s v="7EA31381D7-1"/>
        <s v="7EA23564C4Y-1"/>
        <s v="5EC44323D5-1"/>
        <s v="ZAG8PA87749J21-1"/>
        <s v="4Z172294D4Y-1"/>
        <s v="102108842-1"/>
        <s v="BR206306E8-1"/>
        <s v="7R397204I7-1"/>
        <s v="ZAGBR164619K21-2"/>
        <s v="4A012964E4Y-1"/>
        <s v="8A088390B8-1"/>
        <s v="FN302587F6-1"/>
        <s v="AN306563F6-1"/>
        <s v="ZAGJN518509A22-2"/>
        <s v="AZ298850B5-1"/>
        <s v="55119208J2Y-1"/>
        <s v="8R634507H4-1"/>
        <s v="6H402522A4-1"/>
        <s v="6H322611C3Y-1"/>
        <s v="7H675829K4-1"/>
        <s v="51112282A4Y-1"/>
        <s v="102251378-1"/>
        <s v="ZAGF6207934I21-1"/>
        <s v="8H528829G4-1"/>
        <s v="102252451-1"/>
        <s v="102251387-1"/>
        <s v="7G790291F8-1"/>
        <s v="ZAGAG140421K21-2"/>
        <s v="AR119634B6Y-1"/>
        <s v="9G236908D4Y-1"/>
        <s v="4G301915A4Y-1"/>
        <s v="7M074752D5-1"/>
        <s v="78147056C4Y-1"/>
        <s v="7N111760A5Y-1"/>
        <s v="8X026238K5Y-1"/>
        <s v="8L034735L5-1"/>
        <s v="ZAGE0H10039K20-1"/>
        <s v="9G502077C6Y-1"/>
        <s v="7S002140L4-1"/>
        <s v="81122373L5-1"/>
        <s v="40108305D4Y-1"/>
        <s v="9W447982G5-1"/>
        <s v="65033840A4Y-1"/>
        <s v="90280093C5-1"/>
        <s v="102108884-1"/>
        <s v="ZAGED020474L22-1"/>
        <s v="81255191-1"/>
        <s v="BDE82052D6-1"/>
        <s v="5CN65012B4Y-1"/>
        <s v="102252424-1"/>
        <s v="8NH78534G5-1"/>
        <s v="ZAGDE549921B22-2"/>
        <s v="6P145181I3-1"/>
        <s v="6W091699E3-1"/>
        <s v="8F159615I4-1"/>
        <s v="CN230766D5-1"/>
        <s v="CS170714F9-2"/>
        <s v="CS200562K6-1"/>
        <s v="ZAGJS128166K23-1"/>
        <s v="5J563785D4-2"/>
        <s v="102251414-2"/>
        <s v="ZAGGL369991C22-1"/>
        <s v="2F242165B5-1"/>
        <s v="CL155747J6-2"/>
        <s v="GGB44224A9-1"/>
        <s v="ZAGHUC68307K22-1"/>
        <s v="7UA90159A5Y-1"/>
        <s v="AUB07601L4-2"/>
        <s v="102109007-2"/>
        <s v="4KB48332L4Y-1"/>
        <s v="R102251371-1"/>
        <s v="7EA31381D7-4"/>
        <s v="4EA65731A4Y-1"/>
        <s v="5EC44323D5-3"/>
        <s v="102108997-5"/>
        <s v="102251394-1"/>
        <s v="5EA94176F5-1"/>
        <s v="5EC95494A6-1"/>
        <s v="ZAGG7161463C23-1"/>
        <s v="8Z299519H8-1"/>
        <s v="GZ202015D8-4"/>
        <s v="8J109870D4Y-1"/>
        <s v="7J160589E4Y-3"/>
        <s v="8J238589C6Y-1"/>
        <s v="102108842-2"/>
        <s v="102108842-3"/>
        <s v="102252456-2"/>
        <s v="8J134753I5-2"/>
        <s v="9S102800L5-1"/>
        <s v="7J393417G5-2"/>
        <s v="ZAGFR615486A21-2"/>
        <s v="ZAGFR615486A21-3"/>
        <s v="2F115416H4Y-1"/>
        <s v="7R397204I7-2"/>
        <s v="ZAG7R123302B21-1"/>
        <s v="102109003-1"/>
        <s v="9L721932E7-1"/>
        <s v="9L721932E7-2"/>
        <s v="8L630015B9Y-1"/>
        <s v="ZAG9L790483L20-1"/>
        <s v="9W515146I5-4"/>
        <s v="7C664803A6-1"/>
        <s v="102108927-1"/>
        <s v="102108927-2"/>
        <s v="FN886600K9-1"/>
        <s v="102252442-1"/>
        <s v="ZAGGN711215D20-1"/>
        <s v="AZ298850B5-2"/>
        <s v="7R318390F4-1"/>
        <s v="6H373396A4-1"/>
        <s v="ZAGEH238016B22-1"/>
        <s v="ZAGER336651J20-1"/>
        <s v="CR195111L5-1"/>
        <s v="A6267416B6Y-3"/>
        <s v="6H266882D3-2"/>
        <s v="ZAGKBB25907E22-1"/>
        <s v="11272297E5Y-3"/>
        <s v="71711879K5-1"/>
        <s v="91126627I6-1"/>
        <s v="6H526480E3-1"/>
        <s v="102252473-1"/>
        <s v="9C119204K4-1"/>
        <s v="7G703350H4Y-1"/>
        <s v="102252451-2"/>
        <s v="CR138139A7-1"/>
        <s v="CR138139A7-2"/>
        <s v="BG347691D9-2"/>
        <s v="ZAGGG255521F22-1"/>
        <s v="ZAGFG164535E22-2"/>
        <s v="ZAGFG164535E22-3"/>
        <s v="4G321921F4-1"/>
        <s v="7M074752D5-2"/>
        <s v="6M671694B8-3"/>
        <s v="7LY63171D5-3"/>
        <s v="68319185D5-2"/>
        <s v="102108958-1"/>
        <s v="7J130970J3Y-1"/>
        <s v="ZAGAL014280J20-1"/>
        <s v="102251369-1"/>
        <s v="2LJ08307L3Y-2"/>
        <s v="6N704715A4Y-1"/>
        <s v="5C729317E4-1"/>
        <s v="ZAGEC660109G20-1"/>
        <s v="ZAGGC841165K23-1"/>
        <s v="8X026238K5Y-2"/>
        <s v="8L034735L5-4"/>
        <s v="DG205327F6-1"/>
        <s v="ZAGJE039100C22-1"/>
        <s v="6C005746A5-1"/>
        <s v="61404124I4Y-1"/>
        <s v="81122373L5-2"/>
        <s v="9W112104D5-1"/>
        <s v="7M300571A4-1"/>
        <s v="70045003J3-1"/>
        <s v="102252460-4"/>
        <s v="65000287B5-2"/>
        <s v="45310425B5Y-1"/>
        <s v="55345161H5Y-1"/>
        <s v="ZAGGA052841F23-1"/>
        <s v="7A090600C4-2"/>
        <s v="7A054541L4-1"/>
        <s v="8A142053J5-1"/>
        <s v="ZAGFD512556C22-2"/>
        <s v="BC872964H7-2"/>
        <s v="4B852876A4Y-1"/>
        <s v="9A643561E4Y-2"/>
        <s v="6KL52613J4Y-3"/>
        <s v="102252461-1"/>
        <s v="7B143021E4Y-2"/>
        <s v="102108977-1"/>
        <s v="102108881-2"/>
        <s v="9W525413F5-2"/>
        <s v="4G182219G9-2"/>
        <s v="6P145181I3-2"/>
        <s v="4F146788A3Y-1"/>
        <s v="2UB40598E3Y-1"/>
        <s v="6A052901C6Y-1"/>
        <s v="B6375486B5-2"/>
        <s v="51112282A4Y-2"/>
        <s v="ZAGALZ94679F20-2"/>
        <s v="DL145599A6-1"/>
        <s v="BC717534H5-1"/>
        <s v="9A109808J5-1"/>
        <s v="6C439458H5-1"/>
        <s v="6A075507L6Y-6"/>
        <s v="8F186359H5-1"/>
      </sharedItems>
    </cacheField>
    <cacheField name="part_code2" numFmtId="0">
      <sharedItems count="11">
        <s v="Aggregate "/>
        <s v="Towing &amp; Roadside"/>
        <s v="Deductible"/>
        <s v="Goodwill"/>
        <s v="Inspection"/>
        <s v="Labor"/>
        <s v="Other"/>
        <s v="Parts"/>
        <s v="Rental"/>
        <s v="Sales Tax"/>
        <s v="Sublet"/>
      </sharedItems>
    </cacheField>
    <cacheField name="Contracts to Exclude" numFmtId="0">
      <sharedItems count="1">
        <s v="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asteriskTotals="1" showCalcMbrs="0" showDrill="0" showDataTips="0" pageWrap="5" itemPrintTitles="1" createdVersion="3" indent="0" compact="0" compactData="0" gridDropZones="1" multipleFieldFilters="0">
  <location ref="B13:R26" firstHeaderRow="1" firstDataRow="2" firstDataCol="1" rowPageCount="5" colPageCount="4"/>
  <pivotFields count="47">
    <pivotField axis="axisPage" compact="0" outline="0" showAll="0" defaultSubtotal="0">
      <items count="6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7"/>
        <item x="498"/>
        <item x="499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4"/>
        <item x="605"/>
        <item x="606"/>
        <item x="607"/>
        <item x="608"/>
        <item x="609"/>
        <item x="610"/>
        <item x="611"/>
        <item x="265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326"/>
        <item x="307"/>
        <item x="165"/>
        <item x="275"/>
        <item x="555"/>
        <item x="603"/>
        <item x="221"/>
        <item x="496"/>
        <item x="500"/>
        <item x="419"/>
      </items>
    </pivotField>
    <pivotField axis="axisPage" compact="0" outline="0" showAll="0">
      <items count="633">
        <item x="0"/>
        <item x="1"/>
        <item x="2"/>
        <item x="3"/>
        <item x="4"/>
        <item x="5"/>
        <item x="6"/>
        <item x="7"/>
        <item x="8"/>
        <item x="1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1"/>
        <item x="82"/>
        <item x="84"/>
        <item x="86"/>
        <item x="87"/>
        <item x="88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4"/>
        <item x="175"/>
        <item x="176"/>
        <item x="178"/>
        <item x="179"/>
        <item x="180"/>
        <item x="181"/>
        <item x="182"/>
        <item x="183"/>
        <item x="184"/>
        <item x="185"/>
        <item x="187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5"/>
        <item x="206"/>
        <item x="207"/>
        <item x="208"/>
        <item x="209"/>
        <item x="210"/>
        <item x="211"/>
        <item x="212"/>
        <item x="213"/>
        <item x="214"/>
        <item x="216"/>
        <item x="217"/>
        <item x="218"/>
        <item x="219"/>
        <item x="220"/>
        <item x="221"/>
        <item x="223"/>
        <item x="2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2"/>
        <item x="273"/>
        <item x="275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7"/>
        <item x="298"/>
        <item x="299"/>
        <item x="300"/>
        <item x="301"/>
        <item x="303"/>
        <item x="304"/>
        <item x="306"/>
        <item x="30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8"/>
        <item x="329"/>
        <item x="331"/>
        <item x="332"/>
        <item x="333"/>
        <item x="334"/>
        <item x="335"/>
        <item x="337"/>
        <item x="338"/>
        <item x="339"/>
        <item x="340"/>
        <item x="341"/>
        <item x="342"/>
        <item x="343"/>
        <item x="346"/>
        <item x="347"/>
        <item x="348"/>
        <item x="349"/>
        <item x="351"/>
        <item x="352"/>
        <item x="353"/>
        <item x="354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3"/>
        <item x="424"/>
        <item x="425"/>
        <item x="426"/>
        <item x="427"/>
        <item x="428"/>
        <item x="429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6"/>
        <item x="457"/>
        <item x="458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3"/>
        <item x="477"/>
        <item x="478"/>
        <item x="479"/>
        <item x="480"/>
        <item x="481"/>
        <item x="482"/>
        <item x="483"/>
        <item x="484"/>
        <item x="485"/>
        <item x="486"/>
        <item x="488"/>
        <item x="489"/>
        <item x="491"/>
        <item x="492"/>
        <item x="495"/>
        <item x="496"/>
        <item x="497"/>
        <item x="499"/>
        <item x="500"/>
        <item x="501"/>
        <item x="503"/>
        <item x="504"/>
        <item x="505"/>
        <item x="507"/>
        <item x="509"/>
        <item x="511"/>
        <item x="512"/>
        <item x="513"/>
        <item x="514"/>
        <item x="515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30"/>
        <item x="531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7"/>
        <item x="548"/>
        <item x="549"/>
        <item x="551"/>
        <item x="552"/>
        <item x="553"/>
        <item x="554"/>
        <item x="555"/>
        <item x="556"/>
        <item x="558"/>
        <item x="559"/>
        <item x="560"/>
        <item x="561"/>
        <item x="562"/>
        <item x="56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7"/>
        <item x="578"/>
        <item x="580"/>
        <item x="582"/>
        <item x="583"/>
        <item x="584"/>
        <item x="585"/>
        <item x="586"/>
        <item x="587"/>
        <item x="588"/>
        <item x="589"/>
        <item x="591"/>
        <item x="592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6"/>
        <item x="607"/>
        <item x="608"/>
        <item x="609"/>
        <item x="610"/>
        <item x="611"/>
        <item x="612"/>
        <item x="613"/>
        <item x="266"/>
        <item x="614"/>
        <item x="615"/>
        <item x="616"/>
        <item x="617"/>
        <item x="618"/>
        <item x="620"/>
        <item x="623"/>
        <item x="624"/>
        <item x="625"/>
        <item x="626"/>
        <item x="627"/>
        <item x="628"/>
        <item x="629"/>
        <item x="630"/>
        <item x="631"/>
        <item x="9"/>
        <item x="113"/>
        <item x="350"/>
        <item x="472"/>
        <item x="355"/>
        <item x="186"/>
        <item x="80"/>
        <item x="41"/>
        <item x="47"/>
        <item x="83"/>
        <item x="89"/>
        <item x="129"/>
        <item x="130"/>
        <item x="132"/>
        <item x="188"/>
        <item x="248"/>
        <item x="252"/>
        <item x="274"/>
        <item x="302"/>
        <item x="422"/>
        <item x="85"/>
        <item x="189"/>
        <item x="344"/>
        <item x="305"/>
        <item x="101"/>
        <item x="177"/>
        <item x="204"/>
        <item x="215"/>
        <item x="330"/>
        <item x="494"/>
        <item x="487"/>
        <item x="270"/>
        <item x="296"/>
        <item x="173"/>
        <item x="246"/>
        <item x="476"/>
        <item x="564"/>
        <item x="622"/>
        <item x="516"/>
        <item x="529"/>
        <item x="510"/>
        <item x="225"/>
        <item x="271"/>
        <item x="576"/>
        <item x="506"/>
        <item x="11"/>
        <item x="67"/>
        <item x="581"/>
        <item x="455"/>
        <item x="546"/>
        <item x="579"/>
        <item x="470"/>
        <item x="430"/>
        <item x="600"/>
        <item x="619"/>
        <item x="345"/>
        <item x="490"/>
        <item x="474"/>
        <item x="590"/>
        <item x="621"/>
        <item x="336"/>
        <item x="533"/>
        <item x="550"/>
        <item x="403"/>
        <item x="90"/>
        <item x="532"/>
        <item x="475"/>
        <item x="327"/>
        <item x="308"/>
        <item x="165"/>
        <item x="276"/>
        <item x="557"/>
        <item x="605"/>
        <item x="222"/>
        <item x="115"/>
        <item x="498"/>
        <item x="502"/>
        <item x="421"/>
        <item x="459"/>
        <item x="493"/>
        <item x="508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>
      <items count="8">
        <item x="2"/>
        <item x="0"/>
        <item x="6"/>
        <item x="4"/>
        <item x="1"/>
        <item x="5"/>
        <item x="3"/>
        <item t="default"/>
      </items>
    </pivotField>
    <pivotField axis="axisPage" compact="0" outline="0" multipleItemSelectionAllowed="1" showAll="0" defaultSubtotal="0">
      <items count="34">
        <item x="3"/>
        <item x="9"/>
        <item x="1"/>
        <item x="10"/>
        <item x="16"/>
        <item x="0"/>
        <item x="4"/>
        <item x="13"/>
        <item x="11"/>
        <item x="5"/>
        <item x="27"/>
        <item x="22"/>
        <item x="25"/>
        <item x="26"/>
        <item x="14"/>
        <item x="30"/>
        <item x="12"/>
        <item x="8"/>
        <item x="2"/>
        <item x="6"/>
        <item x="7"/>
        <item x="15"/>
        <item x="17"/>
        <item x="18"/>
        <item x="19"/>
        <item x="20"/>
        <item x="21"/>
        <item x="23"/>
        <item x="28"/>
        <item x="29"/>
        <item x="31"/>
        <item x="32"/>
        <item x="24"/>
        <item x="33"/>
      </items>
    </pivotField>
    <pivotField axis="axisPage" compact="0" outline="0" showAll="0" defaultSubtotal="0">
      <items count="186">
        <item x="69"/>
        <item x="12"/>
        <item x="25"/>
        <item x="45"/>
        <item x="46"/>
        <item x="51"/>
        <item x="38"/>
        <item x="95"/>
        <item x="24"/>
        <item x="26"/>
        <item x="27"/>
        <item x="135"/>
        <item x="29"/>
        <item x="28"/>
        <item x="33"/>
        <item x="42"/>
        <item x="43"/>
        <item x="140"/>
        <item x="58"/>
        <item x="130"/>
        <item x="68"/>
        <item x="145"/>
        <item x="50"/>
        <item x="149"/>
        <item x="156"/>
        <item x="117"/>
        <item x="10"/>
        <item x="30"/>
        <item x="3"/>
        <item x="79"/>
        <item x="97"/>
        <item x="99"/>
        <item x="16"/>
        <item x="107"/>
        <item x="115"/>
        <item x="163"/>
        <item x="131"/>
        <item x="108"/>
        <item x="116"/>
        <item x="8"/>
        <item x="0"/>
        <item x="11"/>
        <item x="1"/>
        <item x="2"/>
        <item x="4"/>
        <item x="5"/>
        <item x="6"/>
        <item x="7"/>
        <item x="9"/>
        <item x="13"/>
        <item x="14"/>
        <item x="15"/>
        <item x="17"/>
        <item x="18"/>
        <item x="19"/>
        <item x="20"/>
        <item x="21"/>
        <item x="22"/>
        <item x="23"/>
        <item x="31"/>
        <item x="32"/>
        <item x="34"/>
        <item x="35"/>
        <item x="36"/>
        <item x="37"/>
        <item x="39"/>
        <item x="40"/>
        <item x="41"/>
        <item x="44"/>
        <item x="47"/>
        <item x="48"/>
        <item x="49"/>
        <item x="52"/>
        <item x="53"/>
        <item x="54"/>
        <item x="55"/>
        <item x="56"/>
        <item x="57"/>
        <item x="59"/>
        <item x="60"/>
        <item x="61"/>
        <item x="62"/>
        <item x="63"/>
        <item x="64"/>
        <item x="65"/>
        <item x="66"/>
        <item x="70"/>
        <item x="71"/>
        <item x="73"/>
        <item x="74"/>
        <item x="75"/>
        <item x="90"/>
        <item x="76"/>
        <item x="77"/>
        <item x="78"/>
        <item x="80"/>
        <item x="81"/>
        <item x="82"/>
        <item x="83"/>
        <item x="84"/>
        <item x="85"/>
        <item x="86"/>
        <item x="87"/>
        <item x="88"/>
        <item x="89"/>
        <item x="92"/>
        <item x="93"/>
        <item x="94"/>
        <item x="96"/>
        <item x="98"/>
        <item x="100"/>
        <item x="101"/>
        <item x="102"/>
        <item x="103"/>
        <item x="104"/>
        <item x="105"/>
        <item x="106"/>
        <item x="109"/>
        <item x="110"/>
        <item x="111"/>
        <item x="112"/>
        <item x="113"/>
        <item x="114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2"/>
        <item x="133"/>
        <item x="134"/>
        <item x="136"/>
        <item x="137"/>
        <item x="138"/>
        <item x="139"/>
        <item x="141"/>
        <item x="142"/>
        <item x="143"/>
        <item x="144"/>
        <item x="146"/>
        <item x="72"/>
        <item x="147"/>
        <item x="148"/>
        <item x="150"/>
        <item x="151"/>
        <item x="152"/>
        <item x="153"/>
        <item x="155"/>
        <item x="157"/>
        <item x="158"/>
        <item x="159"/>
        <item x="160"/>
        <item x="161"/>
        <item x="154"/>
        <item x="162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18"/>
        <item x="185"/>
        <item x="91"/>
        <item x="171"/>
        <item x="67"/>
      </items>
    </pivotField>
    <pivotField compact="0" outline="0" showAll="0" defaultSubtotal="0"/>
    <pivotField compact="0" numFmtId="164" outline="0" showAll="0" defaultSubtotal="0"/>
    <pivotField axis="axisPage" compact="0" numFmtId="164" outline="0" multipleItemSelectionAllowed="1" showAll="0" defaultSubtotal="0">
      <items count="240">
        <item x="162"/>
        <item x="135"/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7"/>
        <item x="138"/>
        <item x="139"/>
        <item x="140"/>
        <item x="141"/>
        <item x="142"/>
        <item x="143"/>
        <item x="144"/>
        <item x="146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3"/>
        <item x="164"/>
        <item x="166"/>
        <item x="167"/>
        <item x="168"/>
        <item x="169"/>
        <item x="170"/>
        <item x="171"/>
        <item x="172"/>
        <item x="173"/>
        <item x="165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9"/>
        <item x="19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1"/>
        <item x="212"/>
        <item x="213"/>
        <item x="214"/>
        <item x="215"/>
        <item x="216"/>
        <item x="217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47"/>
        <item x="237"/>
        <item x="238"/>
        <item x="239"/>
        <item x="110"/>
        <item x="221"/>
        <item x="191"/>
        <item x="210"/>
        <item x="81"/>
        <item x="145"/>
        <item x="188"/>
      </items>
    </pivotField>
    <pivotField compact="0" outline="0" showAll="0" defaultSubtotal="0"/>
    <pivotField axis="axisPage" compact="0" numFmtId="14" outline="0" multipleItemSelectionAllowed="1" showAll="0" defaultSubtotal="0">
      <items count="116">
        <item x="83"/>
        <item x="64"/>
        <item x="22"/>
        <item x="85"/>
        <item x="68"/>
        <item x="34"/>
        <item x="54"/>
        <item x="25"/>
        <item x="36"/>
        <item x="27"/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6"/>
        <item x="28"/>
        <item x="29"/>
        <item x="30"/>
        <item x="31"/>
        <item x="32"/>
        <item x="33"/>
        <item x="35"/>
        <item x="37"/>
        <item x="38"/>
        <item x="39"/>
        <item x="40"/>
        <item x="41"/>
        <item x="7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9"/>
        <item x="70"/>
        <item x="71"/>
        <item x="72"/>
        <item x="74"/>
        <item x="76"/>
        <item x="77"/>
        <item x="79"/>
        <item x="80"/>
        <item x="81"/>
        <item x="82"/>
        <item x="84"/>
        <item x="86"/>
        <item x="87"/>
        <item x="88"/>
        <item x="90"/>
        <item x="91"/>
        <item x="92"/>
        <item x="93"/>
        <item x="94"/>
        <item x="95"/>
        <item x="107"/>
        <item x="97"/>
        <item x="98"/>
        <item x="99"/>
        <item x="96"/>
        <item x="100"/>
        <item x="101"/>
        <item x="102"/>
        <item x="103"/>
        <item x="104"/>
        <item x="106"/>
        <item x="108"/>
        <item x="109"/>
        <item x="110"/>
        <item x="111"/>
        <item x="112"/>
        <item x="114"/>
        <item x="89"/>
        <item x="115"/>
        <item x="73"/>
        <item x="113"/>
        <item x="105"/>
      </items>
    </pivotField>
    <pivotField axis="axisPage" compact="0" outline="0" showAll="0">
      <items count="4">
        <item x="1"/>
        <item x="0"/>
        <item x="2"/>
        <item t="default"/>
      </items>
    </pivotField>
    <pivotField axis="axisPage" compact="0" outline="0" showAll="0" defaultSubtotal="0">
      <items count="3">
        <item x="1"/>
        <item x="0"/>
        <item x="2"/>
      </items>
    </pivotField>
    <pivotField axis="axisPage" compact="0" outline="0" showAll="0" defaultSubtotal="0">
      <items count="360">
        <item x="266"/>
        <item x="10"/>
        <item x="267"/>
        <item x="269"/>
        <item x="25"/>
        <item x="0"/>
        <item x="1"/>
        <item x="2"/>
        <item x="3"/>
        <item x="4"/>
        <item x="5"/>
        <item x="6"/>
        <item x="7"/>
        <item x="8"/>
        <item x="44"/>
        <item x="9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x="26"/>
        <item x="27"/>
        <item x="28"/>
        <item x="29"/>
        <item x="30"/>
        <item x="32"/>
        <item x="33"/>
        <item x="34"/>
        <item x="35"/>
        <item x="36"/>
        <item x="37"/>
        <item x="38"/>
        <item x="39"/>
        <item x="61"/>
        <item x="40"/>
        <item x="41"/>
        <item x="42"/>
        <item x="43"/>
        <item x="46"/>
        <item x="47"/>
        <item x="48"/>
        <item x="49"/>
        <item x="50"/>
        <item x="51"/>
        <item x="52"/>
        <item x="54"/>
        <item x="55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254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70"/>
        <item x="268"/>
        <item x="271"/>
        <item x="272"/>
        <item x="273"/>
        <item x="275"/>
        <item x="276"/>
        <item x="277"/>
        <item x="278"/>
        <item x="279"/>
        <item x="280"/>
        <item x="282"/>
        <item x="283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223"/>
        <item x="281"/>
        <item x="11"/>
        <item x="21"/>
        <item x="274"/>
        <item x="31"/>
        <item x="45"/>
        <item x="53"/>
        <item x="112"/>
        <item x="118"/>
        <item x="150"/>
        <item x="161"/>
        <item x="162"/>
        <item x="249"/>
        <item x="265"/>
        <item x="284"/>
      </items>
    </pivotField>
    <pivotField compact="0" outline="0" showAll="0" defaultSubtotal="0"/>
    <pivotField axis="axisPage" compact="0" outline="0" showAll="0" defaultSubtotal="0">
      <items count="1093">
        <item x="62"/>
        <item x="79"/>
        <item x="1081"/>
        <item x="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7"/>
        <item x="38"/>
        <item x="39"/>
        <item x="40"/>
        <item x="42"/>
        <item x="43"/>
        <item x="44"/>
        <item x="45"/>
        <item x="46"/>
        <item x="47"/>
        <item x="49"/>
        <item x="50"/>
        <item x="58"/>
        <item x="63"/>
        <item x="64"/>
        <item x="65"/>
        <item x="66"/>
        <item x="70"/>
        <item x="71"/>
        <item x="72"/>
        <item x="74"/>
        <item x="89"/>
        <item x="90"/>
        <item x="119"/>
        <item x="120"/>
        <item x="121"/>
        <item x="123"/>
        <item x="124"/>
        <item x="125"/>
        <item x="126"/>
        <item x="127"/>
        <item x="139"/>
        <item x="143"/>
        <item x="146"/>
        <item x="147"/>
        <item x="153"/>
        <item x="154"/>
        <item x="163"/>
        <item x="164"/>
        <item x="167"/>
        <item x="180"/>
        <item x="181"/>
        <item x="189"/>
        <item x="190"/>
        <item x="191"/>
        <item x="192"/>
        <item x="201"/>
        <item x="203"/>
        <item x="208"/>
        <item x="212"/>
        <item x="216"/>
        <item x="217"/>
        <item x="219"/>
        <item x="223"/>
        <item x="229"/>
        <item x="230"/>
        <item x="231"/>
        <item x="237"/>
        <item x="240"/>
        <item x="242"/>
        <item x="243"/>
        <item x="244"/>
        <item x="245"/>
        <item x="256"/>
        <item x="259"/>
        <item x="270"/>
        <item x="275"/>
        <item x="276"/>
        <item x="277"/>
        <item x="283"/>
        <item x="284"/>
        <item x="285"/>
        <item x="286"/>
        <item x="288"/>
        <item x="290"/>
        <item x="305"/>
        <item x="307"/>
        <item x="309"/>
        <item x="310"/>
        <item x="321"/>
        <item x="325"/>
        <item x="326"/>
        <item x="327"/>
        <item x="338"/>
        <item x="339"/>
        <item x="340"/>
        <item x="346"/>
        <item x="347"/>
        <item x="355"/>
        <item x="356"/>
        <item x="357"/>
        <item x="358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4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2"/>
        <item x="703"/>
        <item x="704"/>
        <item x="705"/>
        <item x="707"/>
        <item x="709"/>
        <item x="710"/>
        <item x="717"/>
        <item x="718"/>
        <item x="722"/>
        <item x="730"/>
        <item x="731"/>
        <item x="735"/>
        <item x="737"/>
        <item x="738"/>
        <item x="746"/>
        <item x="747"/>
        <item x="753"/>
        <item x="757"/>
        <item x="758"/>
        <item x="759"/>
        <item x="760"/>
        <item x="770"/>
        <item x="773"/>
        <item x="774"/>
        <item x="781"/>
        <item x="791"/>
        <item x="792"/>
        <item x="796"/>
        <item x="798"/>
        <item x="805"/>
        <item x="808"/>
        <item x="812"/>
        <item x="813"/>
        <item x="819"/>
        <item x="822"/>
        <item x="827"/>
        <item x="832"/>
        <item x="838"/>
        <item x="844"/>
        <item x="845"/>
        <item x="846"/>
        <item x="857"/>
        <item x="860"/>
        <item x="863"/>
        <item x="866"/>
        <item x="867"/>
        <item x="868"/>
        <item x="881"/>
        <item x="886"/>
        <item x="894"/>
        <item x="898"/>
        <item x="901"/>
        <item x="902"/>
        <item x="907"/>
        <item x="914"/>
        <item x="922"/>
        <item x="936"/>
        <item x="938"/>
        <item x="949"/>
        <item x="950"/>
        <item x="953"/>
        <item x="959"/>
        <item x="965"/>
        <item x="968"/>
        <item x="969"/>
        <item x="970"/>
        <item x="975"/>
        <item x="976"/>
        <item x="980"/>
        <item x="981"/>
        <item x="983"/>
        <item x="992"/>
        <item x="993"/>
        <item x="994"/>
        <item x="1006"/>
        <item x="1010"/>
        <item x="1012"/>
        <item x="1015"/>
        <item x="1024"/>
        <item x="1030"/>
        <item x="1042"/>
        <item x="1043"/>
        <item x="1045"/>
        <item x="1046"/>
        <item x="1047"/>
        <item x="1049"/>
        <item x="1050"/>
        <item x="1054"/>
        <item x="1056"/>
        <item x="1059"/>
        <item x="1064"/>
        <item x="1065"/>
        <item x="1066"/>
        <item x="1068"/>
        <item x="1072"/>
        <item x="1073"/>
        <item x="1079"/>
        <item x="1080"/>
        <item x="1083"/>
        <item x="1085"/>
        <item x="1086"/>
        <item x="1088"/>
        <item x="1089"/>
        <item x="1090"/>
        <item x="1091"/>
        <item x="918"/>
        <item x="312"/>
        <item x="443"/>
        <item x="906"/>
        <item x="197"/>
        <item x="324"/>
        <item x="377"/>
        <item x="445"/>
        <item x="909"/>
        <item x="919"/>
        <item x="1025"/>
        <item x="1026"/>
        <item x="409"/>
        <item x="1007"/>
        <item x="261"/>
        <item x="995"/>
        <item x="0"/>
        <item x="2"/>
        <item x="3"/>
        <item x="4"/>
        <item x="5"/>
        <item x="6"/>
        <item x="7"/>
        <item x="8"/>
        <item x="32"/>
        <item x="33"/>
        <item x="34"/>
        <item x="35"/>
        <item x="36"/>
        <item x="41"/>
        <item x="48"/>
        <item x="51"/>
        <item x="52"/>
        <item x="53"/>
        <item x="54"/>
        <item x="55"/>
        <item x="56"/>
        <item x="57"/>
        <item x="59"/>
        <item x="60"/>
        <item x="61"/>
        <item x="67"/>
        <item x="68"/>
        <item x="69"/>
        <item x="73"/>
        <item x="75"/>
        <item x="76"/>
        <item x="77"/>
        <item x="78"/>
        <item x="80"/>
        <item x="81"/>
        <item x="82"/>
        <item x="83"/>
        <item x="84"/>
        <item x="85"/>
        <item x="86"/>
        <item x="87"/>
        <item x="88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22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41"/>
        <item x="142"/>
        <item x="144"/>
        <item x="145"/>
        <item x="148"/>
        <item x="149"/>
        <item x="150"/>
        <item x="151"/>
        <item x="152"/>
        <item x="155"/>
        <item x="156"/>
        <item x="157"/>
        <item x="158"/>
        <item x="159"/>
        <item x="160"/>
        <item x="161"/>
        <item x="162"/>
        <item x="165"/>
        <item x="166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2"/>
        <item x="183"/>
        <item x="184"/>
        <item x="185"/>
        <item x="186"/>
        <item x="187"/>
        <item x="188"/>
        <item x="193"/>
        <item x="194"/>
        <item x="195"/>
        <item x="196"/>
        <item x="198"/>
        <item x="199"/>
        <item x="200"/>
        <item x="202"/>
        <item x="204"/>
        <item x="205"/>
        <item x="206"/>
        <item x="207"/>
        <item x="209"/>
        <item x="210"/>
        <item x="211"/>
        <item x="213"/>
        <item x="214"/>
        <item x="215"/>
        <item x="218"/>
        <item x="220"/>
        <item x="221"/>
        <item x="222"/>
        <item x="224"/>
        <item x="225"/>
        <item x="226"/>
        <item x="227"/>
        <item x="228"/>
        <item x="232"/>
        <item x="233"/>
        <item x="234"/>
        <item x="235"/>
        <item x="236"/>
        <item x="238"/>
        <item x="239"/>
        <item x="241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60"/>
        <item x="262"/>
        <item x="263"/>
        <item x="264"/>
        <item x="265"/>
        <item x="266"/>
        <item x="267"/>
        <item x="268"/>
        <item x="269"/>
        <item x="271"/>
        <item x="272"/>
        <item x="273"/>
        <item x="274"/>
        <item x="278"/>
        <item x="279"/>
        <item x="280"/>
        <item x="281"/>
        <item x="282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8"/>
        <item x="311"/>
        <item x="313"/>
        <item x="314"/>
        <item x="315"/>
        <item x="316"/>
        <item x="317"/>
        <item x="318"/>
        <item x="319"/>
        <item x="320"/>
        <item x="322"/>
        <item x="323"/>
        <item x="328"/>
        <item x="329"/>
        <item x="330"/>
        <item x="331"/>
        <item x="332"/>
        <item x="333"/>
        <item x="334"/>
        <item x="335"/>
        <item x="336"/>
        <item x="337"/>
        <item x="341"/>
        <item x="342"/>
        <item x="343"/>
        <item x="344"/>
        <item x="345"/>
        <item x="348"/>
        <item x="349"/>
        <item x="350"/>
        <item x="351"/>
        <item x="352"/>
        <item x="353"/>
        <item x="354"/>
        <item x="359"/>
        <item x="360"/>
        <item x="361"/>
        <item x="362"/>
        <item x="363"/>
        <item x="364"/>
        <item x="457"/>
        <item x="496"/>
        <item x="579"/>
        <item x="580"/>
        <item x="623"/>
        <item x="683"/>
        <item x="701"/>
        <item x="706"/>
        <item x="708"/>
        <item x="711"/>
        <item x="712"/>
        <item x="713"/>
        <item x="714"/>
        <item x="715"/>
        <item x="716"/>
        <item x="719"/>
        <item x="720"/>
        <item x="721"/>
        <item x="723"/>
        <item x="724"/>
        <item x="725"/>
        <item x="726"/>
        <item x="727"/>
        <item x="728"/>
        <item x="729"/>
        <item x="732"/>
        <item x="733"/>
        <item x="734"/>
        <item x="736"/>
        <item x="739"/>
        <item x="740"/>
        <item x="741"/>
        <item x="742"/>
        <item x="743"/>
        <item x="744"/>
        <item x="745"/>
        <item x="748"/>
        <item x="749"/>
        <item x="750"/>
        <item x="751"/>
        <item x="752"/>
        <item x="754"/>
        <item x="755"/>
        <item x="756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5"/>
        <item x="776"/>
        <item x="777"/>
        <item x="778"/>
        <item x="779"/>
        <item x="780"/>
        <item x="782"/>
        <item x="783"/>
        <item x="784"/>
        <item x="785"/>
        <item x="786"/>
        <item x="787"/>
        <item x="788"/>
        <item x="789"/>
        <item x="790"/>
        <item x="793"/>
        <item x="794"/>
        <item x="795"/>
        <item x="797"/>
        <item x="799"/>
        <item x="800"/>
        <item x="801"/>
        <item x="802"/>
        <item x="803"/>
        <item x="804"/>
        <item x="806"/>
        <item x="807"/>
        <item x="809"/>
        <item x="810"/>
        <item x="811"/>
        <item x="814"/>
        <item x="815"/>
        <item x="816"/>
        <item x="817"/>
        <item x="818"/>
        <item x="820"/>
        <item x="821"/>
        <item x="823"/>
        <item x="824"/>
        <item x="825"/>
        <item x="826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7"/>
        <item x="848"/>
        <item x="849"/>
        <item x="850"/>
        <item x="851"/>
        <item x="852"/>
        <item x="853"/>
        <item x="854"/>
        <item x="855"/>
        <item x="856"/>
        <item x="858"/>
        <item x="859"/>
        <item x="861"/>
        <item x="862"/>
        <item x="864"/>
        <item x="865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2"/>
        <item x="883"/>
        <item x="884"/>
        <item x="885"/>
        <item x="887"/>
        <item x="888"/>
        <item x="889"/>
        <item x="890"/>
        <item x="891"/>
        <item x="892"/>
        <item x="893"/>
        <item x="895"/>
        <item x="896"/>
        <item x="897"/>
        <item x="899"/>
        <item x="900"/>
        <item x="903"/>
        <item x="904"/>
        <item x="905"/>
        <item x="908"/>
        <item x="910"/>
        <item x="911"/>
        <item x="912"/>
        <item x="913"/>
        <item x="915"/>
        <item x="916"/>
        <item x="917"/>
        <item x="920"/>
        <item x="921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7"/>
        <item x="939"/>
        <item x="940"/>
        <item x="941"/>
        <item x="942"/>
        <item x="943"/>
        <item x="944"/>
        <item x="945"/>
        <item x="946"/>
        <item x="947"/>
        <item x="948"/>
        <item x="951"/>
        <item x="952"/>
        <item x="954"/>
        <item x="955"/>
        <item x="956"/>
        <item x="957"/>
        <item x="958"/>
        <item x="960"/>
        <item x="961"/>
        <item x="962"/>
        <item x="963"/>
        <item x="964"/>
        <item x="966"/>
        <item x="967"/>
        <item x="971"/>
        <item x="972"/>
        <item x="973"/>
        <item x="974"/>
        <item x="977"/>
        <item x="978"/>
        <item x="979"/>
        <item x="982"/>
        <item x="984"/>
        <item x="985"/>
        <item x="986"/>
        <item x="987"/>
        <item x="988"/>
        <item x="989"/>
        <item x="990"/>
        <item x="991"/>
        <item x="996"/>
        <item x="997"/>
        <item x="998"/>
        <item x="999"/>
        <item x="1000"/>
        <item x="1001"/>
        <item x="1002"/>
        <item x="1003"/>
        <item x="1004"/>
        <item x="1005"/>
        <item x="1008"/>
        <item x="1009"/>
        <item x="1011"/>
        <item x="1013"/>
        <item x="1014"/>
        <item x="1016"/>
        <item x="1017"/>
        <item x="1018"/>
        <item x="1019"/>
        <item x="1020"/>
        <item x="1021"/>
        <item x="1022"/>
        <item x="1023"/>
        <item x="1027"/>
        <item x="1028"/>
        <item x="1029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4"/>
        <item x="1048"/>
        <item x="1051"/>
        <item x="1052"/>
        <item x="1053"/>
        <item x="1055"/>
        <item x="1057"/>
        <item x="1058"/>
        <item x="1060"/>
        <item x="1061"/>
        <item x="1062"/>
        <item x="1063"/>
        <item x="1067"/>
        <item x="1069"/>
        <item x="1070"/>
        <item x="1071"/>
        <item x="1074"/>
        <item x="1075"/>
        <item x="1076"/>
        <item x="1077"/>
        <item x="1078"/>
        <item x="1082"/>
        <item x="1084"/>
        <item x="1087"/>
        <item x="1092"/>
      </items>
    </pivotField>
    <pivotField compact="0" numFmtId="164" outline="0" showAll="0" defaultSubtotal="0"/>
    <pivotField compact="0" outline="0" showAll="0" defaultSubtotal="0"/>
    <pivotField axis="axisPage" compact="0" outline="0" showAll="0" defaultSubtotal="0">
      <items count="1">
        <item x="0"/>
      </items>
    </pivotField>
    <pivotField axis="axisPage" compact="0" numFmtId="164" outline="0" multipleItemSelectionAllowed="1" showAll="0" sortType="ascending">
      <items count="682">
        <item x="423"/>
        <item x="342"/>
        <item x="191"/>
        <item x="61"/>
        <item x="250"/>
        <item x="277"/>
        <item x="315"/>
        <item x="4"/>
        <item x="649"/>
        <item x="504"/>
        <item x="2"/>
        <item x="177"/>
        <item x="43"/>
        <item x="162"/>
        <item x="161"/>
        <item x="51"/>
        <item x="389"/>
        <item x="7"/>
        <item x="172"/>
        <item x="343"/>
        <item x="233"/>
        <item x="296"/>
        <item x="130"/>
        <item x="485"/>
        <item x="424"/>
        <item x="204"/>
        <item x="514"/>
        <item x="145"/>
        <item x="83"/>
        <item x="597"/>
        <item x="194"/>
        <item x="154"/>
        <item x="214"/>
        <item x="344"/>
        <item x="441"/>
        <item x="503"/>
        <item x="444"/>
        <item x="665"/>
        <item x="200"/>
        <item x="662"/>
        <item x="228"/>
        <item x="0"/>
        <item x="9"/>
        <item x="496"/>
        <item x="3"/>
        <item x="339"/>
        <item x="232"/>
        <item x="59"/>
        <item x="234"/>
        <item x="366"/>
        <item x="379"/>
        <item x="487"/>
        <item x="48"/>
        <item x="53"/>
        <item x="6"/>
        <item x="432"/>
        <item x="469"/>
        <item x="29"/>
        <item x="284"/>
        <item x="271"/>
        <item x="429"/>
        <item x="8"/>
        <item x="349"/>
        <item x="129"/>
        <item x="452"/>
        <item x="5"/>
        <item x="427"/>
        <item x="257"/>
        <item x="24"/>
        <item x="1"/>
        <item x="99"/>
        <item x="74"/>
        <item x="374"/>
        <item x="160"/>
        <item x="375"/>
        <item x="295"/>
        <item x="186"/>
        <item x="95"/>
        <item x="84"/>
        <item x="105"/>
        <item x="477"/>
        <item x="531"/>
        <item x="85"/>
        <item x="69"/>
        <item x="499"/>
        <item x="421"/>
        <item x="464"/>
        <item x="188"/>
        <item x="259"/>
        <item x="498"/>
        <item x="527"/>
        <item x="121"/>
        <item x="610"/>
        <item x="353"/>
        <item x="141"/>
        <item x="168"/>
        <item x="249"/>
        <item x="538"/>
        <item x="623"/>
        <item x="465"/>
        <item x="385"/>
        <item x="181"/>
        <item x="554"/>
        <item x="302"/>
        <item x="86"/>
        <item x="93"/>
        <item x="587"/>
        <item x="185"/>
        <item x="561"/>
        <item x="13"/>
        <item x="27"/>
        <item x="306"/>
        <item x="122"/>
        <item x="435"/>
        <item x="478"/>
        <item x="139"/>
        <item x="635"/>
        <item x="612"/>
        <item x="355"/>
        <item x="251"/>
        <item x="239"/>
        <item x="630"/>
        <item x="666"/>
        <item x="215"/>
        <item x="60"/>
        <item x="87"/>
        <item x="298"/>
        <item x="220"/>
        <item x="236"/>
        <item x="158"/>
        <item x="382"/>
        <item x="543"/>
        <item x="570"/>
        <item x="505"/>
        <item x="305"/>
        <item x="174"/>
        <item x="286"/>
        <item x="252"/>
        <item x="605"/>
        <item x="641"/>
        <item x="133"/>
        <item x="21"/>
        <item x="484"/>
        <item x="222"/>
        <item x="116"/>
        <item x="207"/>
        <item x="137"/>
        <item x="159"/>
        <item x="17"/>
        <item x="80"/>
        <item x="433"/>
        <item x="671"/>
        <item x="94"/>
        <item x="212"/>
        <item x="552"/>
        <item x="89"/>
        <item x="238"/>
        <item x="664"/>
        <item x="150"/>
        <item x="22"/>
        <item x="213"/>
        <item x="272"/>
        <item x="112"/>
        <item x="44"/>
        <item x="199"/>
        <item x="592"/>
        <item x="502"/>
        <item x="244"/>
        <item x="189"/>
        <item x="639"/>
        <item x="23"/>
        <item x="164"/>
        <item x="245"/>
        <item x="491"/>
        <item x="125"/>
        <item x="223"/>
        <item x="165"/>
        <item x="539"/>
        <item x="323"/>
        <item x="523"/>
        <item x="96"/>
        <item x="227"/>
        <item x="219"/>
        <item x="106"/>
        <item x="319"/>
        <item x="146"/>
        <item x="123"/>
        <item x="75"/>
        <item x="203"/>
        <item x="568"/>
        <item x="598"/>
        <item x="28"/>
        <item x="152"/>
        <item x="184"/>
        <item x="166"/>
        <item x="297"/>
        <item x="522"/>
        <item x="253"/>
        <item x="613"/>
        <item x="237"/>
        <item x="299"/>
        <item x="52"/>
        <item x="480"/>
        <item x="209"/>
        <item x="300"/>
        <item x="163"/>
        <item x="210"/>
        <item x="88"/>
        <item x="479"/>
        <item x="354"/>
        <item x="211"/>
        <item x="497"/>
        <item x="175"/>
        <item x="183"/>
        <item x="100"/>
        <item x="264"/>
        <item x="340"/>
        <item x="132"/>
        <item x="657"/>
        <item x="90"/>
        <item x="72"/>
        <item x="513"/>
        <item x="533"/>
        <item x="76"/>
        <item x="134"/>
        <item x="15"/>
        <item x="268"/>
        <item x="195"/>
        <item x="619"/>
        <item x="321"/>
        <item x="235"/>
        <item x="97"/>
        <item x="70"/>
        <item x="98"/>
        <item x="586"/>
        <item x="558"/>
        <item x="322"/>
        <item x="10"/>
        <item x="78"/>
        <item x="196"/>
        <item x="270"/>
        <item x="192"/>
        <item x="456"/>
        <item x="643"/>
        <item x="65"/>
        <item x="670"/>
        <item x="41"/>
        <item x="193"/>
        <item x="521"/>
        <item x="275"/>
        <item x="620"/>
        <item x="678"/>
        <item x="608"/>
        <item x="474"/>
        <item x="79"/>
        <item x="147"/>
        <item x="68"/>
        <item x="45"/>
        <item x="555"/>
        <item x="449"/>
        <item x="269"/>
        <item x="67"/>
        <item x="117"/>
        <item x="18"/>
        <item x="501"/>
        <item x="453"/>
        <item x="198"/>
        <item x="301"/>
        <item x="412"/>
        <item x="320"/>
        <item x="91"/>
        <item x="609"/>
        <item x="119"/>
        <item x="516"/>
        <item x="676"/>
        <item x="544"/>
        <item x="416"/>
        <item x="324"/>
        <item x="167"/>
        <item x="616"/>
        <item x="71"/>
        <item x="101"/>
        <item x="312"/>
        <item x="287"/>
        <item x="138"/>
        <item x="680"/>
        <item x="241"/>
        <item x="625"/>
        <item x="221"/>
        <item x="566"/>
        <item x="508"/>
        <item x="551"/>
        <item x="276"/>
        <item x="352"/>
        <item x="638"/>
        <item x="46"/>
        <item x="266"/>
        <item x="107"/>
        <item x="104"/>
        <item x="173"/>
        <item x="486"/>
        <item x="632"/>
        <item x="341"/>
        <item x="500"/>
        <item x="176"/>
        <item x="550"/>
        <item x="356"/>
        <item x="473"/>
        <item x="481"/>
        <item x="556"/>
        <item x="575"/>
        <item x="248"/>
        <item x="455"/>
        <item x="285"/>
        <item x="672"/>
        <item x="346"/>
        <item x="273"/>
        <item x="26"/>
        <item x="102"/>
        <item x="532"/>
        <item x="247"/>
        <item x="590"/>
        <item x="258"/>
        <item x="463"/>
        <item x="420"/>
        <item x="325"/>
        <item x="279"/>
        <item x="246"/>
        <item x="289"/>
        <item x="525"/>
        <item x="19"/>
        <item x="674"/>
        <item x="288"/>
        <item x="631"/>
        <item x="267"/>
        <item x="338"/>
        <item x="417"/>
        <item x="242"/>
        <item x="565"/>
        <item x="562"/>
        <item x="669"/>
        <item x="591"/>
        <item x="618"/>
        <item x="461"/>
        <item x="308"/>
        <item x="25"/>
        <item x="462"/>
        <item x="274"/>
        <item x="92"/>
        <item x="466"/>
        <item x="291"/>
        <item x="540"/>
        <item x="11"/>
        <item x="517"/>
        <item x="47"/>
        <item x="419"/>
        <item x="12"/>
        <item x="675"/>
        <item x="596"/>
        <item x="541"/>
        <item x="307"/>
        <item x="512"/>
        <item x="403"/>
        <item x="606"/>
        <item x="148"/>
        <item x="489"/>
        <item x="20"/>
        <item x="405"/>
        <item x="431"/>
        <item x="563"/>
        <item x="118"/>
        <item x="155"/>
        <item x="578"/>
        <item x="73"/>
        <item x="409"/>
        <item x="372"/>
        <item x="149"/>
        <item x="524"/>
        <item x="576"/>
        <item x="626"/>
        <item x="178"/>
        <item x="450"/>
        <item x="328"/>
        <item x="642"/>
        <item x="318"/>
        <item x="16"/>
        <item x="446"/>
        <item x="313"/>
        <item x="529"/>
        <item x="425"/>
        <item x="359"/>
        <item x="493"/>
        <item x="400"/>
        <item x="365"/>
        <item x="636"/>
        <item x="124"/>
        <item x="492"/>
        <item x="282"/>
        <item x="367"/>
        <item x="443"/>
        <item x="151"/>
        <item x="621"/>
        <item x="103"/>
        <item x="77"/>
        <item x="595"/>
        <item x="402"/>
        <item x="430"/>
        <item x="634"/>
        <item x="368"/>
        <item x="314"/>
        <item x="637"/>
        <item x="653"/>
        <item x="401"/>
        <item x="622"/>
        <item x="398"/>
        <item x="410"/>
        <item x="536"/>
        <item x="399"/>
        <item x="383"/>
        <item x="600"/>
        <item x="507"/>
        <item x="571"/>
        <item x="572"/>
        <item x="601"/>
        <item x="577"/>
        <item x="384"/>
        <item x="488"/>
        <item x="557"/>
        <item x="358"/>
        <item x="545"/>
        <item x="650"/>
        <item x="388"/>
        <item x="127"/>
        <item x="569"/>
        <item x="560"/>
        <item x="490"/>
        <item x="327"/>
        <item x="506"/>
        <item x="108"/>
        <item x="140"/>
        <item x="607"/>
        <item x="599"/>
        <item x="278"/>
        <item x="475"/>
        <item x="418"/>
        <item x="373"/>
        <item x="120"/>
        <item x="654"/>
        <item x="49"/>
        <item x="467"/>
        <item x="370"/>
        <item x="546"/>
        <item x="553"/>
        <item x="564"/>
        <item x="34"/>
        <item x="169"/>
        <item x="633"/>
        <item x="526"/>
        <item x="573"/>
        <item x="404"/>
        <item x="311"/>
        <item x="445"/>
        <item x="202"/>
        <item x="371"/>
        <item x="658"/>
        <item x="442"/>
        <item x="426"/>
        <item x="224"/>
        <item x="156"/>
        <item x="262"/>
        <item x="440"/>
        <item x="380"/>
        <item x="415"/>
        <item x="205"/>
        <item x="434"/>
        <item x="142"/>
        <item x="602"/>
        <item x="528"/>
        <item x="593"/>
        <item x="32"/>
        <item x="208"/>
        <item x="438"/>
        <item x="406"/>
        <item x="303"/>
        <item x="454"/>
        <item x="280"/>
        <item x="468"/>
        <item x="131"/>
        <item x="50"/>
        <item x="369"/>
        <item x="62"/>
        <item x="673"/>
        <item x="197"/>
        <item x="396"/>
        <item x="230"/>
        <item x="126"/>
        <item x="663"/>
        <item x="290"/>
        <item x="386"/>
        <item x="255"/>
        <item x="515"/>
        <item x="397"/>
        <item x="583"/>
        <item x="256"/>
        <item x="549"/>
        <item x="472"/>
        <item x="667"/>
        <item x="153"/>
        <item x="387"/>
        <item x="414"/>
        <item x="535"/>
        <item x="646"/>
        <item x="309"/>
        <item x="345"/>
        <item x="510"/>
        <item x="439"/>
        <item x="413"/>
        <item x="659"/>
        <item x="14"/>
        <item x="660"/>
        <item x="217"/>
        <item x="611"/>
        <item x="624"/>
        <item x="226"/>
        <item x="511"/>
        <item x="40"/>
        <item x="357"/>
        <item x="614"/>
        <item x="391"/>
        <item x="201"/>
        <item x="377"/>
        <item x="437"/>
        <item x="574"/>
        <item x="316"/>
        <item x="350"/>
        <item x="36"/>
        <item x="281"/>
        <item x="157"/>
        <item x="392"/>
        <item x="42"/>
        <item x="254"/>
        <item x="589"/>
        <item x="231"/>
        <item x="668"/>
        <item x="656"/>
        <item x="135"/>
        <item x="143"/>
        <item x="310"/>
        <item x="206"/>
        <item x="518"/>
        <item x="260"/>
        <item x="677"/>
        <item x="317"/>
        <item x="447"/>
        <item x="351"/>
        <item x="436"/>
        <item x="331"/>
        <item x="483"/>
        <item x="265"/>
        <item x="422"/>
        <item x="378"/>
        <item x="66"/>
        <item x="190"/>
        <item x="58"/>
        <item x="470"/>
        <item x="333"/>
        <item x="54"/>
        <item x="33"/>
        <item x="55"/>
        <item x="376"/>
        <item x="81"/>
        <item x="411"/>
        <item x="394"/>
        <item x="180"/>
        <item x="407"/>
        <item x="216"/>
        <item x="390"/>
        <item x="334"/>
        <item x="655"/>
        <item x="128"/>
        <item x="229"/>
        <item x="448"/>
        <item x="329"/>
        <item x="114"/>
        <item x="261"/>
        <item x="651"/>
        <item x="567"/>
        <item x="57"/>
        <item x="294"/>
        <item x="594"/>
        <item x="330"/>
        <item x="519"/>
        <item x="263"/>
        <item x="304"/>
        <item x="113"/>
        <item x="347"/>
        <item x="520"/>
        <item x="336"/>
        <item x="509"/>
        <item x="679"/>
        <item x="661"/>
        <item x="115"/>
        <item x="393"/>
        <item x="30"/>
        <item x="171"/>
        <item x="225"/>
        <item x="381"/>
        <item x="530"/>
        <item x="603"/>
        <item x="64"/>
        <item x="588"/>
        <item x="652"/>
        <item x="460"/>
        <item x="63"/>
        <item x="617"/>
        <item x="471"/>
        <item x="584"/>
        <item x="640"/>
        <item x="408"/>
        <item x="494"/>
        <item x="293"/>
        <item x="56"/>
        <item x="337"/>
        <item x="39"/>
        <item x="182"/>
        <item x="428"/>
        <item x="360"/>
        <item x="170"/>
        <item x="580"/>
        <item x="542"/>
        <item x="579"/>
        <item x="35"/>
        <item x="179"/>
        <item x="581"/>
        <item x="582"/>
        <item x="335"/>
        <item x="361"/>
        <item x="332"/>
        <item x="240"/>
        <item x="559"/>
        <item x="476"/>
        <item x="82"/>
        <item x="457"/>
        <item x="644"/>
        <item x="31"/>
        <item x="458"/>
        <item x="459"/>
        <item x="647"/>
        <item x="37"/>
        <item x="495"/>
        <item x="645"/>
        <item x="627"/>
        <item x="362"/>
        <item x="585"/>
        <item x="218"/>
        <item x="482"/>
        <item x="109"/>
        <item x="110"/>
        <item x="648"/>
        <item x="144"/>
        <item x="38"/>
        <item x="364"/>
        <item x="136"/>
        <item x="111"/>
        <item x="283"/>
        <item x="534"/>
        <item x="547"/>
        <item x="363"/>
        <item x="628"/>
        <item x="292"/>
        <item x="629"/>
        <item x="548"/>
        <item x="187"/>
        <item x="537"/>
        <item x="326"/>
        <item x="615"/>
        <item x="348"/>
        <item x="395"/>
        <item x="243"/>
        <item x="604"/>
        <item x="451"/>
        <item t="default"/>
      </items>
    </pivotField>
    <pivotField axis="axisPage" compact="0" outline="0" showAll="0">
      <items count="346">
        <item x="2"/>
        <item x="15"/>
        <item x="19"/>
        <item x="33"/>
        <item x="246"/>
        <item x="177"/>
        <item x="269"/>
        <item x="23"/>
        <item x="32"/>
        <item x="154"/>
        <item x="305"/>
        <item x="167"/>
        <item x="17"/>
        <item x="125"/>
        <item x="31"/>
        <item x="247"/>
        <item x="1"/>
        <item x="4"/>
        <item x="63"/>
        <item x="48"/>
        <item x="97"/>
        <item x="148"/>
        <item x="147"/>
        <item x="277"/>
        <item x="26"/>
        <item x="132"/>
        <item x="149"/>
        <item x="65"/>
        <item x="28"/>
        <item x="18"/>
        <item x="46"/>
        <item x="208"/>
        <item x="42"/>
        <item x="259"/>
        <item x="8"/>
        <item x="93"/>
        <item x="335"/>
        <item x="344"/>
        <item x="6"/>
        <item x="20"/>
        <item x="176"/>
        <item x="85"/>
        <item x="227"/>
        <item x="121"/>
        <item x="47"/>
        <item x="56"/>
        <item x="40"/>
        <item x="68"/>
        <item x="45"/>
        <item x="80"/>
        <item x="71"/>
        <item x="214"/>
        <item x="310"/>
        <item x="24"/>
        <item x="126"/>
        <item x="37"/>
        <item x="291"/>
        <item x="155"/>
        <item x="77"/>
        <item x="64"/>
        <item x="333"/>
        <item x="181"/>
        <item x="113"/>
        <item x="328"/>
        <item x="150"/>
        <item x="106"/>
        <item x="88"/>
        <item x="243"/>
        <item x="244"/>
        <item x="298"/>
        <item x="263"/>
        <item x="253"/>
        <item x="130"/>
        <item x="261"/>
        <item x="129"/>
        <item x="213"/>
        <item x="323"/>
        <item x="86"/>
        <item x="272"/>
        <item x="70"/>
        <item x="212"/>
        <item x="264"/>
        <item x="183"/>
        <item x="254"/>
        <item x="339"/>
        <item x="340"/>
        <item x="337"/>
        <item x="0"/>
        <item x="52"/>
        <item x="3"/>
        <item x="7"/>
        <item x="9"/>
        <item x="10"/>
        <item x="11"/>
        <item x="12"/>
        <item x="13"/>
        <item x="14"/>
        <item x="16"/>
        <item x="21"/>
        <item x="25"/>
        <item x="27"/>
        <item x="29"/>
        <item x="30"/>
        <item x="34"/>
        <item x="60"/>
        <item x="35"/>
        <item x="114"/>
        <item x="36"/>
        <item x="38"/>
        <item x="39"/>
        <item x="41"/>
        <item x="43"/>
        <item x="44"/>
        <item x="172"/>
        <item x="49"/>
        <item x="50"/>
        <item x="51"/>
        <item x="53"/>
        <item x="54"/>
        <item x="55"/>
        <item x="57"/>
        <item x="58"/>
        <item x="59"/>
        <item x="61"/>
        <item x="62"/>
        <item x="66"/>
        <item x="67"/>
        <item x="69"/>
        <item x="173"/>
        <item x="72"/>
        <item x="73"/>
        <item x="74"/>
        <item x="75"/>
        <item x="76"/>
        <item x="78"/>
        <item x="79"/>
        <item x="81"/>
        <item x="82"/>
        <item x="83"/>
        <item x="84"/>
        <item x="87"/>
        <item x="89"/>
        <item x="90"/>
        <item x="91"/>
        <item x="92"/>
        <item x="94"/>
        <item x="95"/>
        <item x="96"/>
        <item x="98"/>
        <item x="99"/>
        <item x="100"/>
        <item x="101"/>
        <item x="102"/>
        <item x="103"/>
        <item x="104"/>
        <item x="105"/>
        <item x="107"/>
        <item x="108"/>
        <item x="109"/>
        <item x="110"/>
        <item x="111"/>
        <item x="112"/>
        <item x="182"/>
        <item x="115"/>
        <item x="116"/>
        <item x="117"/>
        <item x="118"/>
        <item x="119"/>
        <item x="120"/>
        <item x="122"/>
        <item x="123"/>
        <item x="124"/>
        <item x="127"/>
        <item x="128"/>
        <item x="131"/>
        <item x="133"/>
        <item x="134"/>
        <item x="135"/>
        <item x="136"/>
        <item x="226"/>
        <item x="137"/>
        <item x="138"/>
        <item x="139"/>
        <item x="140"/>
        <item x="141"/>
        <item x="142"/>
        <item x="143"/>
        <item x="144"/>
        <item x="145"/>
        <item x="146"/>
        <item x="151"/>
        <item x="152"/>
        <item x="153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8"/>
        <item x="169"/>
        <item x="170"/>
        <item x="171"/>
        <item x="174"/>
        <item x="175"/>
        <item x="178"/>
        <item x="180"/>
        <item x="184"/>
        <item x="185"/>
        <item x="186"/>
        <item x="187"/>
        <item x="188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316"/>
        <item x="206"/>
        <item x="207"/>
        <item x="209"/>
        <item x="210"/>
        <item x="211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8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5"/>
        <item x="302"/>
        <item x="248"/>
        <item x="249"/>
        <item x="250"/>
        <item x="251"/>
        <item x="252"/>
        <item x="255"/>
        <item x="256"/>
        <item x="257"/>
        <item x="258"/>
        <item x="260"/>
        <item x="262"/>
        <item x="265"/>
        <item x="266"/>
        <item x="267"/>
        <item x="268"/>
        <item x="270"/>
        <item x="271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2"/>
        <item x="293"/>
        <item x="294"/>
        <item x="295"/>
        <item x="296"/>
        <item x="297"/>
        <item x="299"/>
        <item x="300"/>
        <item x="301"/>
        <item x="303"/>
        <item x="304"/>
        <item x="306"/>
        <item x="307"/>
        <item x="308"/>
        <item x="309"/>
        <item x="311"/>
        <item x="312"/>
        <item x="313"/>
        <item x="314"/>
        <item x="315"/>
        <item x="317"/>
        <item x="318"/>
        <item x="319"/>
        <item x="320"/>
        <item x="321"/>
        <item x="322"/>
        <item x="324"/>
        <item x="325"/>
        <item x="326"/>
        <item x="327"/>
        <item x="329"/>
        <item x="330"/>
        <item x="331"/>
        <item x="332"/>
        <item x="334"/>
        <item x="336"/>
        <item x="338"/>
        <item x="341"/>
        <item x="342"/>
        <item x="343"/>
        <item x="229"/>
        <item x="179"/>
        <item x="195"/>
        <item x="5"/>
        <item x="22"/>
        <item x="189"/>
        <item t="default"/>
      </items>
    </pivotField>
    <pivotField axis="axisPage" compact="0" outline="0" showAll="0" defaultSubtotal="0">
      <items count="323">
        <item x="2"/>
        <item x="12"/>
        <item x="16"/>
        <item x="29"/>
        <item x="230"/>
        <item x="166"/>
        <item x="253"/>
        <item x="19"/>
        <item x="28"/>
        <item x="146"/>
        <item x="288"/>
        <item x="157"/>
        <item x="14"/>
        <item x="118"/>
        <item x="27"/>
        <item x="231"/>
        <item x="1"/>
        <item x="3"/>
        <item x="56"/>
        <item x="43"/>
        <item x="90"/>
        <item x="140"/>
        <item x="139"/>
        <item x="261"/>
        <item x="22"/>
        <item x="125"/>
        <item x="141"/>
        <item x="58"/>
        <item x="24"/>
        <item x="15"/>
        <item x="41"/>
        <item x="195"/>
        <item x="37"/>
        <item x="243"/>
        <item x="7"/>
        <item x="86"/>
        <item x="315"/>
        <item x="322"/>
        <item x="5"/>
        <item x="17"/>
        <item x="18"/>
        <item x="165"/>
        <item x="78"/>
        <item x="212"/>
        <item x="114"/>
        <item x="42"/>
        <item x="49"/>
        <item x="35"/>
        <item x="61"/>
        <item x="40"/>
        <item x="73"/>
        <item x="64"/>
        <item x="200"/>
        <item x="293"/>
        <item x="20"/>
        <item x="119"/>
        <item x="32"/>
        <item x="275"/>
        <item x="147"/>
        <item x="70"/>
        <item x="57"/>
        <item x="313"/>
        <item x="170"/>
        <item x="106"/>
        <item x="308"/>
        <item x="142"/>
        <item x="99"/>
        <item x="81"/>
        <item x="227"/>
        <item x="228"/>
        <item x="281"/>
        <item x="247"/>
        <item x="237"/>
        <item x="123"/>
        <item x="245"/>
        <item x="122"/>
        <item x="199"/>
        <item x="303"/>
        <item x="79"/>
        <item x="256"/>
        <item x="63"/>
        <item x="198"/>
        <item x="248"/>
        <item x="171"/>
        <item x="238"/>
        <item x="319"/>
        <item x="320"/>
        <item x="317"/>
        <item x="0"/>
        <item x="4"/>
        <item x="6"/>
        <item x="8"/>
        <item x="11"/>
        <item x="13"/>
        <item x="21"/>
        <item x="23"/>
        <item x="25"/>
        <item x="26"/>
        <item x="30"/>
        <item x="53"/>
        <item x="107"/>
        <item x="31"/>
        <item x="33"/>
        <item x="34"/>
        <item x="36"/>
        <item x="38"/>
        <item x="39"/>
        <item x="162"/>
        <item x="44"/>
        <item x="45"/>
        <item x="46"/>
        <item x="47"/>
        <item x="48"/>
        <item x="50"/>
        <item x="51"/>
        <item x="52"/>
        <item x="54"/>
        <item x="55"/>
        <item x="59"/>
        <item x="60"/>
        <item x="163"/>
        <item x="65"/>
        <item x="66"/>
        <item x="67"/>
        <item x="68"/>
        <item x="69"/>
        <item x="71"/>
        <item x="72"/>
        <item x="74"/>
        <item x="75"/>
        <item x="76"/>
        <item x="77"/>
        <item x="80"/>
        <item x="82"/>
        <item x="83"/>
        <item x="84"/>
        <item x="85"/>
        <item x="87"/>
        <item x="88"/>
        <item x="89"/>
        <item x="91"/>
        <item x="92"/>
        <item x="93"/>
        <item x="94"/>
        <item x="96"/>
        <item x="97"/>
        <item x="98"/>
        <item x="100"/>
        <item x="101"/>
        <item x="102"/>
        <item x="103"/>
        <item x="104"/>
        <item x="105"/>
        <item x="108"/>
        <item x="109"/>
        <item x="110"/>
        <item x="111"/>
        <item x="112"/>
        <item x="113"/>
        <item x="115"/>
        <item x="116"/>
        <item x="117"/>
        <item x="120"/>
        <item x="121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3"/>
        <item x="144"/>
        <item x="145"/>
        <item x="148"/>
        <item x="149"/>
        <item x="150"/>
        <item x="151"/>
        <item x="152"/>
        <item x="153"/>
        <item x="154"/>
        <item x="155"/>
        <item x="156"/>
        <item x="158"/>
        <item x="159"/>
        <item x="160"/>
        <item x="161"/>
        <item x="164"/>
        <item x="167"/>
        <item x="169"/>
        <item x="172"/>
        <item x="173"/>
        <item x="174"/>
        <item x="175"/>
        <item x="176"/>
        <item x="177"/>
        <item x="178"/>
        <item x="179"/>
        <item x="180"/>
        <item x="183"/>
        <item x="184"/>
        <item x="185"/>
        <item x="186"/>
        <item x="187"/>
        <item x="188"/>
        <item x="189"/>
        <item x="190"/>
        <item x="192"/>
        <item x="284"/>
        <item x="193"/>
        <item x="194"/>
        <item x="196"/>
        <item x="197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9"/>
        <item x="285"/>
        <item x="232"/>
        <item x="233"/>
        <item x="234"/>
        <item x="235"/>
        <item x="236"/>
        <item x="239"/>
        <item x="240"/>
        <item x="241"/>
        <item x="242"/>
        <item x="244"/>
        <item x="246"/>
        <item x="249"/>
        <item x="250"/>
        <item x="251"/>
        <item x="252"/>
        <item x="254"/>
        <item x="255"/>
        <item x="257"/>
        <item x="258"/>
        <item x="259"/>
        <item x="260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2"/>
        <item x="283"/>
        <item x="286"/>
        <item x="287"/>
        <item x="289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4"/>
        <item x="305"/>
        <item x="306"/>
        <item x="307"/>
        <item x="309"/>
        <item x="310"/>
        <item x="311"/>
        <item x="312"/>
        <item x="314"/>
        <item x="316"/>
        <item x="318"/>
        <item x="321"/>
        <item x="214"/>
        <item x="168"/>
        <item x="182"/>
        <item x="9"/>
        <item x="10"/>
        <item x="62"/>
        <item x="95"/>
        <item x="181"/>
        <item x="191"/>
      </items>
    </pivotField>
    <pivotField axis="axisPage" compact="0" outline="0" showAll="0" defaultSubtotal="0">
      <items count="16">
        <item x="11"/>
        <item x="9"/>
        <item x="2"/>
        <item x="7"/>
        <item x="12"/>
        <item x="13"/>
        <item x="1"/>
        <item x="3"/>
        <item x="15"/>
        <item x="5"/>
        <item x="8"/>
        <item x="10"/>
        <item x="6"/>
        <item x="0"/>
        <item x="4"/>
        <item x="14"/>
      </items>
    </pivotField>
    <pivotField axis="axisCol" compact="0" outline="0" showAll="0" defaultSubtotal="0">
      <items count="15">
        <item x="3"/>
        <item x="4"/>
        <item x="11"/>
        <item x="2"/>
        <item x="13"/>
        <item x="5"/>
        <item x="10"/>
        <item x="9"/>
        <item x="8"/>
        <item x="6"/>
        <item x="1"/>
        <item x="7"/>
        <item x="0"/>
        <item x="12"/>
        <item x="14"/>
      </items>
    </pivotField>
    <pivotField dataField="1" compact="0" outline="0" showAll="0" defaultSubtotal="0"/>
    <pivotField compact="0" outline="0" showAll="0" defaultSubtotal="0"/>
    <pivotField axis="axisPage" compact="0" outline="0" showAll="0">
      <items count="14">
        <item x="6"/>
        <item x="9"/>
        <item x="7"/>
        <item x="0"/>
        <item x="1"/>
        <item x="2"/>
        <item x="3"/>
        <item x="4"/>
        <item x="5"/>
        <item x="8"/>
        <item x="10"/>
        <item x="11"/>
        <item x="12"/>
        <item t="default"/>
      </items>
    </pivotField>
    <pivotField axis="axisPage" compact="0" outline="0" showAll="0">
      <items count="13">
        <item x="6"/>
        <item x="9"/>
        <item x="0"/>
        <item x="5"/>
        <item x="8"/>
        <item x="4"/>
        <item x="10"/>
        <item x="3"/>
        <item x="7"/>
        <item x="11"/>
        <item x="2"/>
        <item x="1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9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455"/>
        <item x="688"/>
        <item x="689"/>
        <item x="815"/>
        <item x="322"/>
        <item x="440"/>
        <item x="388"/>
        <item x="201"/>
        <item x="334"/>
        <item x="442"/>
        <item x="808"/>
        <item x="411"/>
        <item x="893"/>
        <item x="270"/>
        <item x="146"/>
        <item x="729"/>
        <item x="736"/>
        <item x="879"/>
        <item x="556"/>
        <item x="557"/>
        <item x="592"/>
      </items>
    </pivotField>
    <pivotField axis="axisRow" compact="0" outline="0" showAll="0" defaultSubtotal="0">
      <items count="11">
        <item x="7"/>
        <item x="5"/>
        <item x="1"/>
        <item x="8"/>
        <item x="4"/>
        <item x="2"/>
        <item x="9"/>
        <item x="6"/>
        <item x="3"/>
        <item x="0"/>
        <item x="10"/>
      </items>
    </pivotField>
    <pivotField axis="axisPage" compact="0" outline="0" multipleItemSelectionAllowed="1" showAll="0" defaultSubtotal="0">
      <items count="1">
        <item x="0"/>
      </items>
    </pivotField>
  </pivotFields>
  <rowFields count="1">
    <field x="4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25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pageFields count="20">
    <pageField fld="12" hier="-1"/>
    <pageField fld="1" hier="-1"/>
    <pageField fld="14" hier="0"/>
    <pageField fld="13" hier="0"/>
    <pageField fld="0" hier="0"/>
    <pageField fld="28" hier="0"/>
    <pageField fld="29" hier="0"/>
    <pageField fld="10" hier="-1"/>
    <pageField fld="22" hier="0"/>
    <pageField fld="24" hier="-1"/>
    <pageField fld="23" hier="0"/>
    <pageField fld="6" hier="0"/>
    <pageField fld="7" hier="0"/>
    <pageField fld="15" hier="0"/>
    <pageField fld="17" hier="0"/>
    <pageField fld="44" hier="-1"/>
    <pageField fld="21" hier="-1"/>
    <pageField fld="20" item="0" hier="-1"/>
    <pageField fld="46" hier="-1"/>
    <pageField fld="5" hier="-1"/>
  </pageFields>
  <dataFields count="1">
    <dataField name="Sum of Claim Paid Amount" fld="26" baseField="0" baseItem="0" numFmtId="38"/>
  </dataFields>
  <formats count="9">
    <format dxfId="110">
      <pivotArea dataOnly="0" labelOnly="1" outline="0" fieldPosition="0">
        <references count="1">
          <reference field="25" count="0"/>
        </references>
      </pivotArea>
    </format>
    <format dxfId="109">
      <pivotArea dataOnly="0" labelOnly="1" grandCol="1" outline="0" fieldPosition="0"/>
    </format>
    <format dxfId="108">
      <pivotArea outline="0" fieldPosition="0"/>
    </format>
    <format dxfId="107">
      <pivotArea outline="0" fieldPosition="0">
        <references count="1">
          <reference field="25" count="1" selected="0">
            <x v="2"/>
          </reference>
        </references>
      </pivotArea>
    </format>
    <format dxfId="106">
      <pivotArea dataOnly="0" labelOnly="1" outline="0" fieldPosition="0">
        <references count="1">
          <reference field="25" count="0"/>
        </references>
      </pivotArea>
    </format>
    <format dxfId="105">
      <pivotArea dataOnly="0" labelOnly="1" grandCol="1" outline="0" fieldPosition="0"/>
    </format>
    <format dxfId="104">
      <pivotArea type="origin" dataOnly="0" labelOnly="1" outline="0" fieldPosition="0"/>
    </format>
    <format dxfId="103">
      <pivotArea field="25" type="button" dataOnly="0" labelOnly="1" outline="0" axis="axisCol" fieldPosition="0"/>
    </format>
    <format dxfId="102">
      <pivotArea grandRow="1" grandCol="1" outline="0" collapsedLevelsAreSubtotals="1" fieldPosition="0"/>
    </format>
  </formats>
  <pivotTableStyleInfo name="PivotStyleLight9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asteriskTotals="1" showCalcMbrs="0" showDrill="0" pageWrap="5" itemPrintTitles="1" createdVersion="3" indent="0" compact="0" compactData="0" gridDropZones="1" multipleFieldFilters="0">
  <location ref="B36:I39" firstHeaderRow="1" firstDataRow="2" firstDataCol="1" rowPageCount="5" colPageCount="5"/>
  <pivotFields count="47">
    <pivotField axis="axisPage" compact="0" outline="0" showAll="0" defaultSubtotal="0">
      <items count="6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7"/>
        <item x="498"/>
        <item x="499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4"/>
        <item x="605"/>
        <item x="606"/>
        <item x="607"/>
        <item x="608"/>
        <item x="609"/>
        <item x="610"/>
        <item x="611"/>
        <item x="265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326"/>
        <item x="307"/>
        <item x="165"/>
        <item x="275"/>
        <item x="555"/>
        <item x="603"/>
        <item x="221"/>
        <item x="496"/>
        <item x="500"/>
        <item x="419"/>
      </items>
    </pivotField>
    <pivotField axis="axisPage" compact="0" outline="0" showAll="0" defaultSubtotal="0">
      <items count="632">
        <item x="0"/>
        <item x="1"/>
        <item x="2"/>
        <item x="3"/>
        <item x="4"/>
        <item x="5"/>
        <item x="6"/>
        <item x="7"/>
        <item x="8"/>
        <item x="1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1"/>
        <item x="82"/>
        <item x="84"/>
        <item x="86"/>
        <item x="87"/>
        <item x="88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4"/>
        <item x="175"/>
        <item x="176"/>
        <item x="178"/>
        <item x="179"/>
        <item x="180"/>
        <item x="181"/>
        <item x="182"/>
        <item x="183"/>
        <item x="184"/>
        <item x="185"/>
        <item x="187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5"/>
        <item x="206"/>
        <item x="207"/>
        <item x="208"/>
        <item x="209"/>
        <item x="210"/>
        <item x="211"/>
        <item x="212"/>
        <item x="213"/>
        <item x="214"/>
        <item x="216"/>
        <item x="217"/>
        <item x="218"/>
        <item x="219"/>
        <item x="220"/>
        <item x="221"/>
        <item x="223"/>
        <item x="2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2"/>
        <item x="273"/>
        <item x="275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7"/>
        <item x="298"/>
        <item x="299"/>
        <item x="300"/>
        <item x="301"/>
        <item x="303"/>
        <item x="304"/>
        <item x="306"/>
        <item x="30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8"/>
        <item x="329"/>
        <item x="331"/>
        <item x="332"/>
        <item x="333"/>
        <item x="334"/>
        <item x="335"/>
        <item x="337"/>
        <item x="338"/>
        <item x="339"/>
        <item x="340"/>
        <item x="341"/>
        <item x="342"/>
        <item x="343"/>
        <item x="346"/>
        <item x="347"/>
        <item x="348"/>
        <item x="349"/>
        <item x="351"/>
        <item x="352"/>
        <item x="353"/>
        <item x="354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3"/>
        <item x="424"/>
        <item x="425"/>
        <item x="426"/>
        <item x="427"/>
        <item x="428"/>
        <item x="429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6"/>
        <item x="457"/>
        <item x="458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3"/>
        <item x="477"/>
        <item x="478"/>
        <item x="479"/>
        <item x="480"/>
        <item x="481"/>
        <item x="482"/>
        <item x="483"/>
        <item x="484"/>
        <item x="485"/>
        <item x="486"/>
        <item x="488"/>
        <item x="489"/>
        <item x="491"/>
        <item x="492"/>
        <item x="495"/>
        <item x="496"/>
        <item x="497"/>
        <item x="499"/>
        <item x="500"/>
        <item x="501"/>
        <item x="503"/>
        <item x="504"/>
        <item x="505"/>
        <item x="507"/>
        <item x="509"/>
        <item x="511"/>
        <item x="512"/>
        <item x="513"/>
        <item x="514"/>
        <item x="515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30"/>
        <item x="531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7"/>
        <item x="548"/>
        <item x="549"/>
        <item x="551"/>
        <item x="552"/>
        <item x="553"/>
        <item x="554"/>
        <item x="555"/>
        <item x="556"/>
        <item x="558"/>
        <item x="559"/>
        <item x="560"/>
        <item x="561"/>
        <item x="562"/>
        <item x="56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7"/>
        <item x="578"/>
        <item x="580"/>
        <item x="582"/>
        <item x="583"/>
        <item x="584"/>
        <item x="585"/>
        <item x="586"/>
        <item x="587"/>
        <item x="588"/>
        <item x="589"/>
        <item x="591"/>
        <item x="592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6"/>
        <item x="607"/>
        <item x="608"/>
        <item x="609"/>
        <item x="610"/>
        <item x="611"/>
        <item x="612"/>
        <item x="613"/>
        <item x="266"/>
        <item x="614"/>
        <item x="615"/>
        <item x="616"/>
        <item x="617"/>
        <item x="618"/>
        <item x="620"/>
        <item x="623"/>
        <item x="624"/>
        <item x="625"/>
        <item x="626"/>
        <item x="627"/>
        <item x="628"/>
        <item x="629"/>
        <item x="630"/>
        <item x="631"/>
        <item x="9"/>
        <item x="113"/>
        <item x="350"/>
        <item x="472"/>
        <item x="355"/>
        <item x="186"/>
        <item x="80"/>
        <item x="41"/>
        <item x="47"/>
        <item x="83"/>
        <item x="89"/>
        <item x="129"/>
        <item x="130"/>
        <item x="132"/>
        <item x="188"/>
        <item x="248"/>
        <item x="252"/>
        <item x="274"/>
        <item x="302"/>
        <item x="422"/>
        <item x="85"/>
        <item x="189"/>
        <item x="344"/>
        <item x="305"/>
        <item x="101"/>
        <item x="177"/>
        <item x="204"/>
        <item x="215"/>
        <item x="330"/>
        <item x="494"/>
        <item x="487"/>
        <item x="270"/>
        <item x="296"/>
        <item x="173"/>
        <item x="246"/>
        <item x="476"/>
        <item x="564"/>
        <item x="622"/>
        <item x="516"/>
        <item x="529"/>
        <item x="510"/>
        <item x="225"/>
        <item x="271"/>
        <item x="576"/>
        <item x="506"/>
        <item x="11"/>
        <item x="67"/>
        <item x="581"/>
        <item x="455"/>
        <item x="546"/>
        <item x="579"/>
        <item x="470"/>
        <item x="430"/>
        <item x="600"/>
        <item x="619"/>
        <item x="345"/>
        <item x="490"/>
        <item x="474"/>
        <item x="590"/>
        <item x="621"/>
        <item x="336"/>
        <item x="533"/>
        <item x="550"/>
        <item x="403"/>
        <item x="90"/>
        <item x="532"/>
        <item x="475"/>
        <item x="327"/>
        <item x="308"/>
        <item x="165"/>
        <item x="276"/>
        <item x="557"/>
        <item x="605"/>
        <item x="222"/>
        <item x="115"/>
        <item x="498"/>
        <item x="502"/>
        <item x="421"/>
        <item x="459"/>
        <item x="493"/>
        <item x="508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Page" compact="0" outline="0" showAll="0" defaultSubtotal="0">
      <items count="34">
        <item x="3"/>
        <item x="9"/>
        <item x="1"/>
        <item x="10"/>
        <item x="16"/>
        <item x="0"/>
        <item x="4"/>
        <item x="13"/>
        <item x="11"/>
        <item x="5"/>
        <item x="27"/>
        <item x="22"/>
        <item x="25"/>
        <item x="26"/>
        <item x="14"/>
        <item x="30"/>
        <item x="12"/>
        <item x="8"/>
        <item x="2"/>
        <item x="6"/>
        <item x="7"/>
        <item x="15"/>
        <item x="17"/>
        <item x="18"/>
        <item x="19"/>
        <item x="20"/>
        <item x="21"/>
        <item x="23"/>
        <item x="28"/>
        <item x="29"/>
        <item x="31"/>
        <item x="32"/>
        <item x="24"/>
        <item x="33"/>
      </items>
    </pivotField>
    <pivotField axis="axisPage" compact="0" outline="0" showAll="0" defaultSubtotal="0">
      <items count="186">
        <item x="69"/>
        <item x="12"/>
        <item x="25"/>
        <item x="45"/>
        <item x="46"/>
        <item x="51"/>
        <item x="38"/>
        <item x="95"/>
        <item x="24"/>
        <item x="26"/>
        <item x="27"/>
        <item x="135"/>
        <item x="29"/>
        <item x="28"/>
        <item x="33"/>
        <item x="42"/>
        <item x="43"/>
        <item x="140"/>
        <item x="58"/>
        <item x="130"/>
        <item x="68"/>
        <item x="145"/>
        <item x="50"/>
        <item x="149"/>
        <item x="156"/>
        <item x="117"/>
        <item x="10"/>
        <item x="30"/>
        <item x="3"/>
        <item x="79"/>
        <item x="97"/>
        <item x="99"/>
        <item x="16"/>
        <item x="107"/>
        <item x="115"/>
        <item x="163"/>
        <item x="131"/>
        <item x="108"/>
        <item x="116"/>
        <item x="8"/>
        <item x="0"/>
        <item x="11"/>
        <item x="1"/>
        <item x="2"/>
        <item x="4"/>
        <item x="5"/>
        <item x="6"/>
        <item x="7"/>
        <item x="9"/>
        <item x="13"/>
        <item x="14"/>
        <item x="15"/>
        <item x="17"/>
        <item x="18"/>
        <item x="19"/>
        <item x="20"/>
        <item x="21"/>
        <item x="22"/>
        <item x="23"/>
        <item x="31"/>
        <item x="32"/>
        <item x="34"/>
        <item x="35"/>
        <item x="36"/>
        <item x="37"/>
        <item x="39"/>
        <item x="40"/>
        <item x="41"/>
        <item x="44"/>
        <item x="47"/>
        <item x="48"/>
        <item x="49"/>
        <item x="52"/>
        <item x="53"/>
        <item x="54"/>
        <item x="55"/>
        <item x="56"/>
        <item x="57"/>
        <item x="59"/>
        <item x="60"/>
        <item x="61"/>
        <item x="62"/>
        <item x="63"/>
        <item x="64"/>
        <item x="65"/>
        <item x="66"/>
        <item x="70"/>
        <item x="71"/>
        <item x="73"/>
        <item x="74"/>
        <item x="75"/>
        <item x="90"/>
        <item x="76"/>
        <item x="77"/>
        <item x="78"/>
        <item x="80"/>
        <item x="81"/>
        <item x="82"/>
        <item x="83"/>
        <item x="84"/>
        <item x="85"/>
        <item x="86"/>
        <item x="87"/>
        <item x="88"/>
        <item x="89"/>
        <item x="92"/>
        <item x="93"/>
        <item x="94"/>
        <item x="96"/>
        <item x="98"/>
        <item x="100"/>
        <item x="101"/>
        <item x="102"/>
        <item x="103"/>
        <item x="104"/>
        <item x="105"/>
        <item x="106"/>
        <item x="109"/>
        <item x="110"/>
        <item x="111"/>
        <item x="112"/>
        <item x="113"/>
        <item x="114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2"/>
        <item x="133"/>
        <item x="134"/>
        <item x="136"/>
        <item x="137"/>
        <item x="138"/>
        <item x="139"/>
        <item x="141"/>
        <item x="142"/>
        <item x="143"/>
        <item x="144"/>
        <item x="146"/>
        <item x="72"/>
        <item x="147"/>
        <item x="148"/>
        <item x="150"/>
        <item x="151"/>
        <item x="152"/>
        <item x="153"/>
        <item x="155"/>
        <item x="157"/>
        <item x="158"/>
        <item x="159"/>
        <item x="160"/>
        <item x="161"/>
        <item x="154"/>
        <item x="162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18"/>
        <item x="185"/>
        <item x="91"/>
        <item x="171"/>
        <item x="67"/>
      </items>
    </pivotField>
    <pivotField axis="axisPage" compact="0" outline="0" showAll="0" defaultSubtotal="0">
      <items count="629">
        <item x="13"/>
        <item x="27"/>
        <item x="28"/>
        <item x="29"/>
        <item x="30"/>
        <item x="32"/>
        <item x="33"/>
        <item x="34"/>
        <item x="35"/>
        <item x="36"/>
        <item x="37"/>
        <item x="39"/>
        <item x="45"/>
        <item x="49"/>
        <item x="50"/>
        <item x="51"/>
        <item x="52"/>
        <item x="53"/>
        <item x="57"/>
        <item x="58"/>
        <item x="59"/>
        <item x="61"/>
        <item x="74"/>
        <item x="75"/>
        <item x="92"/>
        <item x="95"/>
        <item x="96"/>
        <item x="109"/>
        <item x="111"/>
        <item x="115"/>
        <item x="119"/>
        <item x="120"/>
        <item x="125"/>
        <item x="126"/>
        <item x="127"/>
        <item x="136"/>
        <item x="147"/>
        <item x="148"/>
        <item x="156"/>
        <item x="157"/>
        <item x="159"/>
        <item x="167"/>
        <item x="175"/>
        <item x="179"/>
        <item x="183"/>
        <item x="184"/>
        <item x="186"/>
        <item x="193"/>
        <item x="194"/>
        <item x="195"/>
        <item x="196"/>
        <item x="201"/>
        <item x="204"/>
        <item x="207"/>
        <item x="208"/>
        <item x="217"/>
        <item x="231"/>
        <item x="232"/>
        <item x="233"/>
        <item x="239"/>
        <item x="241"/>
        <item x="242"/>
        <item x="244"/>
        <item x="258"/>
        <item x="260"/>
        <item x="262"/>
        <item x="263"/>
        <item x="272"/>
        <item x="276"/>
        <item x="277"/>
        <item x="285"/>
        <item x="286"/>
        <item x="291"/>
        <item x="292"/>
        <item x="298"/>
        <item x="299"/>
        <item x="311"/>
        <item x="312"/>
        <item x="313"/>
        <item x="314"/>
        <item x="315"/>
        <item x="324"/>
        <item x="328"/>
        <item x="334"/>
        <item x="339"/>
        <item x="345"/>
        <item x="346"/>
        <item x="356"/>
        <item x="357"/>
        <item x="360"/>
        <item x="371"/>
        <item x="372"/>
        <item x="388"/>
        <item x="398"/>
        <item x="400"/>
        <item x="403"/>
        <item x="404"/>
        <item x="410"/>
        <item x="416"/>
        <item x="417"/>
        <item x="425"/>
        <item x="448"/>
        <item x="451"/>
        <item x="452"/>
        <item x="455"/>
        <item x="457"/>
        <item x="458"/>
        <item x="459"/>
        <item x="464"/>
        <item x="467"/>
        <item x="479"/>
        <item x="481"/>
        <item x="483"/>
        <item x="484"/>
        <item x="490"/>
        <item x="491"/>
        <item x="506"/>
        <item x="507"/>
        <item x="512"/>
        <item x="516"/>
        <item x="528"/>
        <item x="533"/>
        <item x="545"/>
        <item x="553"/>
        <item x="555"/>
        <item x="572"/>
        <item x="577"/>
        <item x="579"/>
        <item x="581"/>
        <item x="582"/>
        <item x="584"/>
        <item x="591"/>
        <item x="592"/>
        <item x="596"/>
        <item x="601"/>
        <item x="603"/>
        <item x="265"/>
        <item x="326"/>
        <item x="307"/>
        <item x="164"/>
        <item x="275"/>
        <item x="554"/>
        <item x="602"/>
        <item x="221"/>
        <item x="496"/>
        <item x="5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1"/>
        <item x="38"/>
        <item x="40"/>
        <item x="41"/>
        <item x="42"/>
        <item x="43"/>
        <item x="44"/>
        <item x="46"/>
        <item x="47"/>
        <item x="48"/>
        <item x="54"/>
        <item x="55"/>
        <item x="56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10"/>
        <item x="112"/>
        <item x="113"/>
        <item x="114"/>
        <item x="116"/>
        <item x="117"/>
        <item x="118"/>
        <item x="121"/>
        <item x="122"/>
        <item x="123"/>
        <item x="124"/>
        <item x="128"/>
        <item x="129"/>
        <item x="130"/>
        <item x="131"/>
        <item x="132"/>
        <item x="133"/>
        <item x="134"/>
        <item x="135"/>
        <item x="137"/>
        <item x="138"/>
        <item x="139"/>
        <item x="140"/>
        <item x="141"/>
        <item x="142"/>
        <item x="143"/>
        <item x="144"/>
        <item x="145"/>
        <item x="146"/>
        <item x="149"/>
        <item x="150"/>
        <item x="151"/>
        <item x="152"/>
        <item x="153"/>
        <item x="154"/>
        <item x="155"/>
        <item x="158"/>
        <item x="160"/>
        <item x="161"/>
        <item x="162"/>
        <item x="163"/>
        <item x="165"/>
        <item x="166"/>
        <item x="168"/>
        <item x="169"/>
        <item x="170"/>
        <item x="171"/>
        <item x="172"/>
        <item x="173"/>
        <item x="174"/>
        <item x="176"/>
        <item x="177"/>
        <item x="178"/>
        <item x="180"/>
        <item x="181"/>
        <item x="182"/>
        <item x="185"/>
        <item x="187"/>
        <item x="188"/>
        <item x="189"/>
        <item x="190"/>
        <item x="191"/>
        <item x="192"/>
        <item x="197"/>
        <item x="198"/>
        <item x="199"/>
        <item x="200"/>
        <item x="202"/>
        <item x="203"/>
        <item x="205"/>
        <item x="206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0"/>
        <item x="234"/>
        <item x="235"/>
        <item x="236"/>
        <item x="237"/>
        <item x="238"/>
        <item x="240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9"/>
        <item x="261"/>
        <item x="264"/>
        <item x="266"/>
        <item x="267"/>
        <item x="268"/>
        <item x="269"/>
        <item x="270"/>
        <item x="271"/>
        <item x="273"/>
        <item x="274"/>
        <item x="278"/>
        <item x="279"/>
        <item x="280"/>
        <item x="281"/>
        <item x="282"/>
        <item x="283"/>
        <item x="284"/>
        <item x="287"/>
        <item x="288"/>
        <item x="289"/>
        <item x="290"/>
        <item x="293"/>
        <item x="294"/>
        <item x="295"/>
        <item x="296"/>
        <item x="297"/>
        <item x="300"/>
        <item x="301"/>
        <item x="302"/>
        <item x="303"/>
        <item x="304"/>
        <item x="305"/>
        <item x="306"/>
        <item x="308"/>
        <item x="309"/>
        <item x="310"/>
        <item x="316"/>
        <item x="317"/>
        <item x="318"/>
        <item x="319"/>
        <item x="320"/>
        <item x="321"/>
        <item x="322"/>
        <item x="323"/>
        <item x="325"/>
        <item x="327"/>
        <item x="329"/>
        <item x="330"/>
        <item x="331"/>
        <item x="332"/>
        <item x="333"/>
        <item x="335"/>
        <item x="336"/>
        <item x="337"/>
        <item x="338"/>
        <item x="340"/>
        <item x="341"/>
        <item x="342"/>
        <item x="343"/>
        <item x="344"/>
        <item x="347"/>
        <item x="348"/>
        <item x="349"/>
        <item x="350"/>
        <item x="351"/>
        <item x="352"/>
        <item x="353"/>
        <item x="354"/>
        <item x="355"/>
        <item x="358"/>
        <item x="359"/>
        <item x="361"/>
        <item x="362"/>
        <item x="363"/>
        <item x="364"/>
        <item x="365"/>
        <item x="366"/>
        <item x="367"/>
        <item x="368"/>
        <item x="369"/>
        <item x="370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9"/>
        <item x="390"/>
        <item x="391"/>
        <item x="392"/>
        <item x="393"/>
        <item x="394"/>
        <item x="395"/>
        <item x="396"/>
        <item x="397"/>
        <item x="399"/>
        <item x="401"/>
        <item x="402"/>
        <item x="405"/>
        <item x="406"/>
        <item x="407"/>
        <item x="408"/>
        <item x="409"/>
        <item x="411"/>
        <item x="412"/>
        <item x="413"/>
        <item x="414"/>
        <item x="415"/>
        <item x="418"/>
        <item x="419"/>
        <item x="420"/>
        <item x="421"/>
        <item x="422"/>
        <item x="423"/>
        <item x="424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9"/>
        <item x="450"/>
        <item x="453"/>
        <item x="454"/>
        <item x="456"/>
        <item x="460"/>
        <item x="461"/>
        <item x="462"/>
        <item x="463"/>
        <item x="465"/>
        <item x="466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2"/>
        <item x="485"/>
        <item x="486"/>
        <item x="487"/>
        <item x="488"/>
        <item x="489"/>
        <item x="492"/>
        <item x="493"/>
        <item x="494"/>
        <item x="495"/>
        <item x="497"/>
        <item x="498"/>
        <item x="499"/>
        <item x="501"/>
        <item x="502"/>
        <item x="503"/>
        <item x="504"/>
        <item x="505"/>
        <item x="508"/>
        <item x="509"/>
        <item x="510"/>
        <item x="511"/>
        <item x="513"/>
        <item x="514"/>
        <item x="515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9"/>
        <item x="530"/>
        <item x="531"/>
        <item x="532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3"/>
        <item x="574"/>
        <item x="575"/>
        <item x="576"/>
        <item x="578"/>
        <item x="580"/>
        <item x="583"/>
        <item x="585"/>
        <item x="586"/>
        <item x="587"/>
        <item x="588"/>
        <item x="589"/>
        <item x="590"/>
        <item x="593"/>
        <item x="594"/>
        <item x="595"/>
        <item x="597"/>
        <item x="598"/>
        <item x="599"/>
        <item x="600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</items>
    </pivotField>
    <pivotField axis="axisPage" compact="0" numFmtId="164" outline="0" showAll="0" defaultSubtotal="0">
      <items count="535">
        <item x="150"/>
        <item x="460"/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6"/>
        <item x="247"/>
        <item x="248"/>
        <item x="249"/>
        <item x="250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4"/>
        <item x="435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7"/>
        <item x="518"/>
        <item x="519"/>
        <item x="520"/>
        <item x="521"/>
        <item x="245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301"/>
        <item x="283"/>
        <item x="156"/>
        <item x="254"/>
        <item x="481"/>
        <item x="516"/>
        <item x="205"/>
        <item x="433"/>
        <item x="436"/>
        <item x="377"/>
      </items>
    </pivotField>
    <pivotField axis="axisPage" compact="0" numFmtId="164" outline="0" multipleItemSelectionAllowed="1" showAll="0" defaultSubtotal="0">
      <items count="240">
        <item x="162"/>
        <item x="135"/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7"/>
        <item x="138"/>
        <item x="139"/>
        <item x="140"/>
        <item x="141"/>
        <item x="142"/>
        <item x="143"/>
        <item x="144"/>
        <item x="146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3"/>
        <item x="164"/>
        <item x="166"/>
        <item x="167"/>
        <item x="168"/>
        <item x="169"/>
        <item x="170"/>
        <item x="171"/>
        <item x="172"/>
        <item x="173"/>
        <item x="165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9"/>
        <item x="19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1"/>
        <item x="212"/>
        <item x="213"/>
        <item x="214"/>
        <item x="215"/>
        <item x="216"/>
        <item x="217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47"/>
        <item x="237"/>
        <item x="238"/>
        <item x="239"/>
        <item x="110"/>
        <item x="221"/>
        <item x="191"/>
        <item x="210"/>
        <item x="81"/>
        <item x="145"/>
        <item x="188"/>
      </items>
    </pivotField>
    <pivotField compact="0" outline="0" showAll="0" defaultSubtotal="0"/>
    <pivotField axis="axisPage" compact="0" numFmtId="14" outline="0" multipleItemSelectionAllowed="1" showAll="0" defaultSubtotal="0">
      <items count="116">
        <item x="83"/>
        <item x="64"/>
        <item x="22"/>
        <item x="85"/>
        <item x="68"/>
        <item x="34"/>
        <item x="54"/>
        <item x="25"/>
        <item x="36"/>
        <item x="27"/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6"/>
        <item x="28"/>
        <item x="29"/>
        <item x="30"/>
        <item x="31"/>
        <item x="32"/>
        <item x="33"/>
        <item x="35"/>
        <item x="37"/>
        <item x="38"/>
        <item x="39"/>
        <item x="40"/>
        <item x="41"/>
        <item x="7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9"/>
        <item x="70"/>
        <item x="71"/>
        <item x="72"/>
        <item x="74"/>
        <item x="76"/>
        <item x="77"/>
        <item x="79"/>
        <item x="80"/>
        <item x="81"/>
        <item x="82"/>
        <item x="84"/>
        <item x="86"/>
        <item x="87"/>
        <item x="88"/>
        <item x="90"/>
        <item x="91"/>
        <item x="92"/>
        <item x="93"/>
        <item x="94"/>
        <item x="95"/>
        <item x="107"/>
        <item x="97"/>
        <item x="98"/>
        <item x="99"/>
        <item x="96"/>
        <item x="100"/>
        <item x="101"/>
        <item x="102"/>
        <item x="103"/>
        <item x="104"/>
        <item x="106"/>
        <item x="108"/>
        <item x="109"/>
        <item x="110"/>
        <item x="111"/>
        <item x="112"/>
        <item x="114"/>
        <item x="89"/>
        <item x="115"/>
        <item x="73"/>
        <item x="113"/>
        <item x="105"/>
      </items>
    </pivotField>
    <pivotField axis="axisPage" compact="0" outline="0" showAll="0">
      <items count="4">
        <item x="1"/>
        <item x="0"/>
        <item x="2"/>
        <item t="default"/>
      </items>
    </pivotField>
    <pivotField axis="axisPage" compact="0" outline="0" showAll="0" defaultSubtotal="0">
      <items count="3">
        <item x="1"/>
        <item x="0"/>
        <item x="2"/>
      </items>
    </pivotField>
    <pivotField axis="axisPage" compact="0" outline="0" showAll="0" sortType="ascending" defaultSubtotal="0">
      <items count="360">
        <item x="266"/>
        <item x="10"/>
        <item x="267"/>
        <item x="269"/>
        <item x="25"/>
        <item x="0"/>
        <item x="1"/>
        <item x="2"/>
        <item x="3"/>
        <item x="4"/>
        <item x="5"/>
        <item x="6"/>
        <item x="7"/>
        <item x="8"/>
        <item x="44"/>
        <item x="9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x="26"/>
        <item x="27"/>
        <item x="28"/>
        <item x="29"/>
        <item x="30"/>
        <item x="32"/>
        <item x="33"/>
        <item x="34"/>
        <item x="35"/>
        <item x="36"/>
        <item x="37"/>
        <item x="38"/>
        <item x="39"/>
        <item x="61"/>
        <item x="40"/>
        <item x="41"/>
        <item x="42"/>
        <item x="43"/>
        <item x="46"/>
        <item x="47"/>
        <item x="48"/>
        <item x="49"/>
        <item x="50"/>
        <item x="51"/>
        <item x="52"/>
        <item x="54"/>
        <item x="55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254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70"/>
        <item x="268"/>
        <item x="271"/>
        <item x="272"/>
        <item x="273"/>
        <item x="275"/>
        <item x="276"/>
        <item x="277"/>
        <item x="278"/>
        <item x="279"/>
        <item x="280"/>
        <item x="282"/>
        <item x="283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223"/>
        <item x="281"/>
        <item x="11"/>
        <item x="21"/>
        <item x="274"/>
        <item x="31"/>
        <item x="45"/>
        <item x="53"/>
        <item x="112"/>
        <item x="118"/>
        <item x="150"/>
        <item x="161"/>
        <item x="162"/>
        <item x="249"/>
        <item x="265"/>
        <item x="284"/>
      </items>
      <autoSortScope>
        <pivotArea dataOnly="0" outline="0" fieldPosition="0">
          <references count="1">
            <reference field="4294967294" count="1" selected="0">
              <x v="6"/>
            </reference>
          </references>
        </pivotArea>
      </autoSortScope>
    </pivotField>
    <pivotField axis="axisPage" compact="0" outline="0" showAll="0" defaultSubtotal="0">
      <items count="16">
        <item x="14"/>
        <item x="3"/>
        <item x="10"/>
        <item x="0"/>
        <item x="2"/>
        <item x="9"/>
        <item x="5"/>
        <item x="4"/>
        <item x="8"/>
        <item x="15"/>
        <item x="1"/>
        <item x="6"/>
        <item x="7"/>
        <item x="11"/>
        <item x="12"/>
        <item x="13"/>
      </items>
    </pivotField>
    <pivotField axis="axisPage" compact="0" outline="0" showAll="0" defaultSubtotal="0">
      <items count="1093">
        <item x="62"/>
        <item x="79"/>
        <item x="1081"/>
        <item x="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7"/>
        <item x="38"/>
        <item x="39"/>
        <item x="40"/>
        <item x="42"/>
        <item x="43"/>
        <item x="44"/>
        <item x="45"/>
        <item x="46"/>
        <item x="47"/>
        <item x="49"/>
        <item x="50"/>
        <item x="58"/>
        <item x="63"/>
        <item x="64"/>
        <item x="65"/>
        <item x="66"/>
        <item x="70"/>
        <item x="71"/>
        <item x="72"/>
        <item x="74"/>
        <item x="89"/>
        <item x="90"/>
        <item x="119"/>
        <item x="120"/>
        <item x="121"/>
        <item x="123"/>
        <item x="124"/>
        <item x="125"/>
        <item x="126"/>
        <item x="127"/>
        <item x="139"/>
        <item x="143"/>
        <item x="146"/>
        <item x="147"/>
        <item x="153"/>
        <item x="154"/>
        <item x="163"/>
        <item x="164"/>
        <item x="167"/>
        <item x="180"/>
        <item x="181"/>
        <item x="189"/>
        <item x="190"/>
        <item x="191"/>
        <item x="192"/>
        <item x="201"/>
        <item x="203"/>
        <item x="208"/>
        <item x="212"/>
        <item x="216"/>
        <item x="217"/>
        <item x="219"/>
        <item x="223"/>
        <item x="229"/>
        <item x="230"/>
        <item x="231"/>
        <item x="237"/>
        <item x="240"/>
        <item x="242"/>
        <item x="243"/>
        <item x="244"/>
        <item x="245"/>
        <item x="256"/>
        <item x="259"/>
        <item x="270"/>
        <item x="275"/>
        <item x="276"/>
        <item x="277"/>
        <item x="283"/>
        <item x="284"/>
        <item x="285"/>
        <item x="286"/>
        <item x="288"/>
        <item x="290"/>
        <item x="305"/>
        <item x="307"/>
        <item x="309"/>
        <item x="310"/>
        <item x="321"/>
        <item x="325"/>
        <item x="326"/>
        <item x="327"/>
        <item x="338"/>
        <item x="339"/>
        <item x="340"/>
        <item x="346"/>
        <item x="347"/>
        <item x="355"/>
        <item x="356"/>
        <item x="357"/>
        <item x="358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4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2"/>
        <item x="703"/>
        <item x="704"/>
        <item x="705"/>
        <item x="707"/>
        <item x="709"/>
        <item x="710"/>
        <item x="717"/>
        <item x="718"/>
        <item x="722"/>
        <item x="730"/>
        <item x="731"/>
        <item x="735"/>
        <item x="737"/>
        <item x="738"/>
        <item x="746"/>
        <item x="747"/>
        <item x="753"/>
        <item x="757"/>
        <item x="758"/>
        <item x="759"/>
        <item x="760"/>
        <item x="770"/>
        <item x="773"/>
        <item x="774"/>
        <item x="781"/>
        <item x="791"/>
        <item x="792"/>
        <item x="796"/>
        <item x="798"/>
        <item x="805"/>
        <item x="808"/>
        <item x="812"/>
        <item x="813"/>
        <item x="819"/>
        <item x="822"/>
        <item x="827"/>
        <item x="832"/>
        <item x="838"/>
        <item x="844"/>
        <item x="845"/>
        <item x="846"/>
        <item x="857"/>
        <item x="860"/>
        <item x="863"/>
        <item x="866"/>
        <item x="867"/>
        <item x="868"/>
        <item x="881"/>
        <item x="886"/>
        <item x="894"/>
        <item x="898"/>
        <item x="901"/>
        <item x="902"/>
        <item x="907"/>
        <item x="914"/>
        <item x="922"/>
        <item x="936"/>
        <item x="938"/>
        <item x="949"/>
        <item x="950"/>
        <item x="953"/>
        <item x="959"/>
        <item x="965"/>
        <item x="968"/>
        <item x="969"/>
        <item x="970"/>
        <item x="975"/>
        <item x="976"/>
        <item x="980"/>
        <item x="981"/>
        <item x="983"/>
        <item x="992"/>
        <item x="993"/>
        <item x="994"/>
        <item x="1006"/>
        <item x="1010"/>
        <item x="1012"/>
        <item x="1015"/>
        <item x="1024"/>
        <item x="1030"/>
        <item x="1042"/>
        <item x="1043"/>
        <item x="1045"/>
        <item x="1046"/>
        <item x="1047"/>
        <item x="1049"/>
        <item x="1050"/>
        <item x="1054"/>
        <item x="1056"/>
        <item x="1059"/>
        <item x="1064"/>
        <item x="1065"/>
        <item x="1066"/>
        <item x="1068"/>
        <item x="1072"/>
        <item x="1073"/>
        <item x="1079"/>
        <item x="1080"/>
        <item x="1083"/>
        <item x="1085"/>
        <item x="1086"/>
        <item x="1088"/>
        <item x="1089"/>
        <item x="1090"/>
        <item x="1091"/>
        <item x="918"/>
        <item x="312"/>
        <item x="443"/>
        <item x="906"/>
        <item x="197"/>
        <item x="324"/>
        <item x="377"/>
        <item x="445"/>
        <item x="909"/>
        <item x="919"/>
        <item x="1025"/>
        <item x="1026"/>
        <item x="409"/>
        <item x="1007"/>
        <item x="261"/>
        <item x="995"/>
        <item x="0"/>
        <item x="2"/>
        <item x="3"/>
        <item x="4"/>
        <item x="5"/>
        <item x="6"/>
        <item x="7"/>
        <item x="8"/>
        <item x="32"/>
        <item x="33"/>
        <item x="34"/>
        <item x="35"/>
        <item x="36"/>
        <item x="41"/>
        <item x="48"/>
        <item x="51"/>
        <item x="52"/>
        <item x="53"/>
        <item x="54"/>
        <item x="55"/>
        <item x="56"/>
        <item x="57"/>
        <item x="59"/>
        <item x="60"/>
        <item x="61"/>
        <item x="67"/>
        <item x="68"/>
        <item x="69"/>
        <item x="73"/>
        <item x="75"/>
        <item x="76"/>
        <item x="77"/>
        <item x="78"/>
        <item x="80"/>
        <item x="81"/>
        <item x="82"/>
        <item x="83"/>
        <item x="84"/>
        <item x="85"/>
        <item x="86"/>
        <item x="87"/>
        <item x="88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22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41"/>
        <item x="142"/>
        <item x="144"/>
        <item x="145"/>
        <item x="148"/>
        <item x="149"/>
        <item x="150"/>
        <item x="151"/>
        <item x="152"/>
        <item x="155"/>
        <item x="156"/>
        <item x="157"/>
        <item x="158"/>
        <item x="159"/>
        <item x="160"/>
        <item x="161"/>
        <item x="162"/>
        <item x="165"/>
        <item x="166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2"/>
        <item x="183"/>
        <item x="184"/>
        <item x="185"/>
        <item x="186"/>
        <item x="187"/>
        <item x="188"/>
        <item x="193"/>
        <item x="194"/>
        <item x="195"/>
        <item x="196"/>
        <item x="198"/>
        <item x="199"/>
        <item x="200"/>
        <item x="202"/>
        <item x="204"/>
        <item x="205"/>
        <item x="206"/>
        <item x="207"/>
        <item x="209"/>
        <item x="210"/>
        <item x="211"/>
        <item x="213"/>
        <item x="214"/>
        <item x="215"/>
        <item x="218"/>
        <item x="220"/>
        <item x="221"/>
        <item x="222"/>
        <item x="224"/>
        <item x="225"/>
        <item x="226"/>
        <item x="227"/>
        <item x="228"/>
        <item x="232"/>
        <item x="233"/>
        <item x="234"/>
        <item x="235"/>
        <item x="236"/>
        <item x="238"/>
        <item x="239"/>
        <item x="241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60"/>
        <item x="262"/>
        <item x="263"/>
        <item x="264"/>
        <item x="265"/>
        <item x="266"/>
        <item x="267"/>
        <item x="268"/>
        <item x="269"/>
        <item x="271"/>
        <item x="272"/>
        <item x="273"/>
        <item x="274"/>
        <item x="278"/>
        <item x="279"/>
        <item x="280"/>
        <item x="281"/>
        <item x="282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8"/>
        <item x="311"/>
        <item x="313"/>
        <item x="314"/>
        <item x="315"/>
        <item x="316"/>
        <item x="317"/>
        <item x="318"/>
        <item x="319"/>
        <item x="320"/>
        <item x="322"/>
        <item x="323"/>
        <item x="328"/>
        <item x="329"/>
        <item x="330"/>
        <item x="331"/>
        <item x="332"/>
        <item x="333"/>
        <item x="334"/>
        <item x="335"/>
        <item x="336"/>
        <item x="337"/>
        <item x="341"/>
        <item x="342"/>
        <item x="343"/>
        <item x="344"/>
        <item x="345"/>
        <item x="348"/>
        <item x="349"/>
        <item x="350"/>
        <item x="351"/>
        <item x="352"/>
        <item x="353"/>
        <item x="354"/>
        <item x="359"/>
        <item x="360"/>
        <item x="361"/>
        <item x="362"/>
        <item x="363"/>
        <item x="364"/>
        <item x="457"/>
        <item x="496"/>
        <item x="579"/>
        <item x="580"/>
        <item x="623"/>
        <item x="683"/>
        <item x="701"/>
        <item x="706"/>
        <item x="708"/>
        <item x="711"/>
        <item x="712"/>
        <item x="713"/>
        <item x="714"/>
        <item x="715"/>
        <item x="716"/>
        <item x="719"/>
        <item x="720"/>
        <item x="721"/>
        <item x="723"/>
        <item x="724"/>
        <item x="725"/>
        <item x="726"/>
        <item x="727"/>
        <item x="728"/>
        <item x="729"/>
        <item x="732"/>
        <item x="733"/>
        <item x="734"/>
        <item x="736"/>
        <item x="739"/>
        <item x="740"/>
        <item x="741"/>
        <item x="742"/>
        <item x="743"/>
        <item x="744"/>
        <item x="745"/>
        <item x="748"/>
        <item x="749"/>
        <item x="750"/>
        <item x="751"/>
        <item x="752"/>
        <item x="754"/>
        <item x="755"/>
        <item x="756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5"/>
        <item x="776"/>
        <item x="777"/>
        <item x="778"/>
        <item x="779"/>
        <item x="780"/>
        <item x="782"/>
        <item x="783"/>
        <item x="784"/>
        <item x="785"/>
        <item x="786"/>
        <item x="787"/>
        <item x="788"/>
        <item x="789"/>
        <item x="790"/>
        <item x="793"/>
        <item x="794"/>
        <item x="795"/>
        <item x="797"/>
        <item x="799"/>
        <item x="800"/>
        <item x="801"/>
        <item x="802"/>
        <item x="803"/>
        <item x="804"/>
        <item x="806"/>
        <item x="807"/>
        <item x="809"/>
        <item x="810"/>
        <item x="811"/>
        <item x="814"/>
        <item x="815"/>
        <item x="816"/>
        <item x="817"/>
        <item x="818"/>
        <item x="820"/>
        <item x="821"/>
        <item x="823"/>
        <item x="824"/>
        <item x="825"/>
        <item x="826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7"/>
        <item x="848"/>
        <item x="849"/>
        <item x="850"/>
        <item x="851"/>
        <item x="852"/>
        <item x="853"/>
        <item x="854"/>
        <item x="855"/>
        <item x="856"/>
        <item x="858"/>
        <item x="859"/>
        <item x="861"/>
        <item x="862"/>
        <item x="864"/>
        <item x="865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2"/>
        <item x="883"/>
        <item x="884"/>
        <item x="885"/>
        <item x="887"/>
        <item x="888"/>
        <item x="889"/>
        <item x="890"/>
        <item x="891"/>
        <item x="892"/>
        <item x="893"/>
        <item x="895"/>
        <item x="896"/>
        <item x="897"/>
        <item x="899"/>
        <item x="900"/>
        <item x="903"/>
        <item x="904"/>
        <item x="905"/>
        <item x="908"/>
        <item x="910"/>
        <item x="911"/>
        <item x="912"/>
        <item x="913"/>
        <item x="915"/>
        <item x="916"/>
        <item x="917"/>
        <item x="920"/>
        <item x="921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7"/>
        <item x="939"/>
        <item x="940"/>
        <item x="941"/>
        <item x="942"/>
        <item x="943"/>
        <item x="944"/>
        <item x="945"/>
        <item x="946"/>
        <item x="947"/>
        <item x="948"/>
        <item x="951"/>
        <item x="952"/>
        <item x="954"/>
        <item x="955"/>
        <item x="956"/>
        <item x="957"/>
        <item x="958"/>
        <item x="960"/>
        <item x="961"/>
        <item x="962"/>
        <item x="963"/>
        <item x="964"/>
        <item x="966"/>
        <item x="967"/>
        <item x="971"/>
        <item x="972"/>
        <item x="973"/>
        <item x="974"/>
        <item x="977"/>
        <item x="978"/>
        <item x="979"/>
        <item x="982"/>
        <item x="984"/>
        <item x="985"/>
        <item x="986"/>
        <item x="987"/>
        <item x="988"/>
        <item x="989"/>
        <item x="990"/>
        <item x="991"/>
        <item x="996"/>
        <item x="997"/>
        <item x="998"/>
        <item x="999"/>
        <item x="1000"/>
        <item x="1001"/>
        <item x="1002"/>
        <item x="1003"/>
        <item x="1004"/>
        <item x="1005"/>
        <item x="1008"/>
        <item x="1009"/>
        <item x="1011"/>
        <item x="1013"/>
        <item x="1014"/>
        <item x="1016"/>
        <item x="1017"/>
        <item x="1018"/>
        <item x="1019"/>
        <item x="1020"/>
        <item x="1021"/>
        <item x="1022"/>
        <item x="1023"/>
        <item x="1027"/>
        <item x="1028"/>
        <item x="1029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4"/>
        <item x="1048"/>
        <item x="1051"/>
        <item x="1052"/>
        <item x="1053"/>
        <item x="1055"/>
        <item x="1057"/>
        <item x="1058"/>
        <item x="1060"/>
        <item x="1061"/>
        <item x="1062"/>
        <item x="1063"/>
        <item x="1067"/>
        <item x="1069"/>
        <item x="1070"/>
        <item x="1071"/>
        <item x="1074"/>
        <item x="1075"/>
        <item x="1076"/>
        <item x="1077"/>
        <item x="1078"/>
        <item x="1082"/>
        <item x="1084"/>
        <item x="1087"/>
        <item x="1092"/>
      </items>
    </pivotField>
    <pivotField compact="0" numFmtId="164" outline="0" showAll="0" defaultSubtotal="0"/>
    <pivotField compact="0" outline="0" showAll="0" defaultSubtotal="0"/>
    <pivotField axis="axisPage" compact="0" outline="0" showAll="0" defaultSubtotal="0">
      <items count="1">
        <item x="0"/>
      </items>
    </pivotField>
    <pivotField axis="axisPage" compact="0" numFmtId="164" outline="0" multipleItemSelectionAllowed="1" showAll="0">
      <items count="682">
        <item x="390"/>
        <item x="334"/>
        <item x="394"/>
        <item x="330"/>
        <item x="393"/>
        <item x="329"/>
        <item x="218"/>
        <item x="81"/>
        <item x="655"/>
        <item x="411"/>
        <item x="360"/>
        <item x="333"/>
        <item x="110"/>
        <item x="347"/>
        <item x="336"/>
        <item x="376"/>
        <item x="381"/>
        <item x="378"/>
        <item x="337"/>
        <item x="39"/>
        <item x="520"/>
        <item x="447"/>
        <item x="317"/>
        <item x="364"/>
        <item x="362"/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4"/>
        <item x="285"/>
        <item x="286"/>
        <item x="287"/>
        <item x="288"/>
        <item x="289"/>
        <item x="290"/>
        <item x="291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8"/>
        <item x="319"/>
        <item x="320"/>
        <item x="321"/>
        <item x="322"/>
        <item x="323"/>
        <item x="324"/>
        <item x="325"/>
        <item x="327"/>
        <item x="328"/>
        <item x="331"/>
        <item x="332"/>
        <item x="335"/>
        <item x="338"/>
        <item x="339"/>
        <item x="340"/>
        <item x="341"/>
        <item x="342"/>
        <item x="343"/>
        <item x="344"/>
        <item x="345"/>
        <item x="346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1"/>
        <item x="365"/>
        <item x="366"/>
        <item x="367"/>
        <item x="368"/>
        <item x="369"/>
        <item x="370"/>
        <item x="371"/>
        <item x="372"/>
        <item x="373"/>
        <item x="379"/>
        <item x="374"/>
        <item x="375"/>
        <item x="377"/>
        <item x="380"/>
        <item x="382"/>
        <item x="383"/>
        <item x="384"/>
        <item x="385"/>
        <item x="386"/>
        <item x="387"/>
        <item x="388"/>
        <item x="389"/>
        <item x="391"/>
        <item x="392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8"/>
        <item x="449"/>
        <item x="450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5"/>
        <item x="536"/>
        <item x="538"/>
        <item x="539"/>
        <item x="540"/>
        <item x="541"/>
        <item x="542"/>
        <item x="543"/>
        <item x="544"/>
        <item x="545"/>
        <item x="546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547"/>
        <item x="283"/>
        <item x="363"/>
        <item x="534"/>
        <item x="187"/>
        <item x="292"/>
        <item x="326"/>
        <item x="537"/>
        <item x="548"/>
        <item x="628"/>
        <item x="629"/>
        <item x="348"/>
        <item x="615"/>
        <item x="243"/>
        <item x="451"/>
        <item x="604"/>
        <item x="266"/>
        <item x="395"/>
        <item x="489"/>
        <item t="default"/>
      </items>
    </pivotField>
    <pivotField axis="axisPage" compact="0" outline="0" showAll="0">
      <items count="346">
        <item x="2"/>
        <item x="15"/>
        <item x="19"/>
        <item x="33"/>
        <item x="246"/>
        <item x="177"/>
        <item x="269"/>
        <item x="23"/>
        <item x="32"/>
        <item x="154"/>
        <item x="305"/>
        <item x="167"/>
        <item x="17"/>
        <item x="125"/>
        <item x="31"/>
        <item x="247"/>
        <item x="1"/>
        <item x="4"/>
        <item x="63"/>
        <item x="48"/>
        <item x="97"/>
        <item x="148"/>
        <item x="147"/>
        <item x="277"/>
        <item x="26"/>
        <item x="132"/>
        <item x="149"/>
        <item x="65"/>
        <item x="28"/>
        <item x="18"/>
        <item x="46"/>
        <item x="208"/>
        <item x="42"/>
        <item x="259"/>
        <item x="8"/>
        <item x="93"/>
        <item x="335"/>
        <item x="344"/>
        <item x="6"/>
        <item x="20"/>
        <item x="176"/>
        <item x="85"/>
        <item x="227"/>
        <item x="121"/>
        <item x="47"/>
        <item x="56"/>
        <item x="40"/>
        <item x="68"/>
        <item x="45"/>
        <item x="80"/>
        <item x="71"/>
        <item x="214"/>
        <item x="310"/>
        <item x="24"/>
        <item x="126"/>
        <item x="37"/>
        <item x="291"/>
        <item x="155"/>
        <item x="77"/>
        <item x="64"/>
        <item x="333"/>
        <item x="181"/>
        <item x="113"/>
        <item x="328"/>
        <item x="150"/>
        <item x="106"/>
        <item x="88"/>
        <item x="243"/>
        <item x="244"/>
        <item x="298"/>
        <item x="263"/>
        <item x="253"/>
        <item x="130"/>
        <item x="261"/>
        <item x="129"/>
        <item x="213"/>
        <item x="323"/>
        <item x="86"/>
        <item x="272"/>
        <item x="70"/>
        <item x="212"/>
        <item x="264"/>
        <item x="183"/>
        <item x="254"/>
        <item x="339"/>
        <item x="340"/>
        <item x="337"/>
        <item x="0"/>
        <item x="52"/>
        <item x="3"/>
        <item x="7"/>
        <item x="9"/>
        <item x="10"/>
        <item x="11"/>
        <item x="12"/>
        <item x="13"/>
        <item x="14"/>
        <item x="16"/>
        <item x="21"/>
        <item x="25"/>
        <item x="27"/>
        <item x="29"/>
        <item x="30"/>
        <item x="34"/>
        <item x="60"/>
        <item x="35"/>
        <item x="114"/>
        <item x="36"/>
        <item x="38"/>
        <item x="39"/>
        <item x="41"/>
        <item x="43"/>
        <item x="44"/>
        <item x="172"/>
        <item x="49"/>
        <item x="50"/>
        <item x="51"/>
        <item x="53"/>
        <item x="54"/>
        <item x="55"/>
        <item x="57"/>
        <item x="58"/>
        <item x="59"/>
        <item x="61"/>
        <item x="62"/>
        <item x="66"/>
        <item x="67"/>
        <item x="69"/>
        <item x="173"/>
        <item x="72"/>
        <item x="73"/>
        <item x="74"/>
        <item x="75"/>
        <item x="76"/>
        <item x="78"/>
        <item x="79"/>
        <item x="81"/>
        <item x="82"/>
        <item x="83"/>
        <item x="84"/>
        <item x="87"/>
        <item x="89"/>
        <item x="90"/>
        <item x="91"/>
        <item x="92"/>
        <item x="94"/>
        <item x="95"/>
        <item x="96"/>
        <item x="98"/>
        <item x="99"/>
        <item x="100"/>
        <item x="101"/>
        <item x="102"/>
        <item x="103"/>
        <item x="104"/>
        <item x="105"/>
        <item x="107"/>
        <item x="108"/>
        <item x="109"/>
        <item x="110"/>
        <item x="111"/>
        <item x="112"/>
        <item x="182"/>
        <item x="115"/>
        <item x="116"/>
        <item x="117"/>
        <item x="118"/>
        <item x="119"/>
        <item x="120"/>
        <item x="122"/>
        <item x="123"/>
        <item x="124"/>
        <item x="127"/>
        <item x="128"/>
        <item x="131"/>
        <item x="133"/>
        <item x="134"/>
        <item x="135"/>
        <item x="136"/>
        <item x="226"/>
        <item x="137"/>
        <item x="138"/>
        <item x="139"/>
        <item x="140"/>
        <item x="141"/>
        <item x="142"/>
        <item x="143"/>
        <item x="144"/>
        <item x="145"/>
        <item x="146"/>
        <item x="151"/>
        <item x="152"/>
        <item x="153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8"/>
        <item x="169"/>
        <item x="170"/>
        <item x="171"/>
        <item x="174"/>
        <item x="175"/>
        <item x="178"/>
        <item x="180"/>
        <item x="184"/>
        <item x="185"/>
        <item x="186"/>
        <item x="187"/>
        <item x="188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316"/>
        <item x="206"/>
        <item x="207"/>
        <item x="209"/>
        <item x="210"/>
        <item x="211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8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5"/>
        <item x="302"/>
        <item x="248"/>
        <item x="249"/>
        <item x="250"/>
        <item x="251"/>
        <item x="252"/>
        <item x="255"/>
        <item x="256"/>
        <item x="257"/>
        <item x="258"/>
        <item x="260"/>
        <item x="262"/>
        <item x="265"/>
        <item x="266"/>
        <item x="267"/>
        <item x="268"/>
        <item x="270"/>
        <item x="271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2"/>
        <item x="293"/>
        <item x="294"/>
        <item x="295"/>
        <item x="296"/>
        <item x="297"/>
        <item x="299"/>
        <item x="300"/>
        <item x="301"/>
        <item x="303"/>
        <item x="304"/>
        <item x="306"/>
        <item x="307"/>
        <item x="308"/>
        <item x="309"/>
        <item x="311"/>
        <item x="312"/>
        <item x="313"/>
        <item x="314"/>
        <item x="315"/>
        <item x="317"/>
        <item x="318"/>
        <item x="319"/>
        <item x="320"/>
        <item x="321"/>
        <item x="322"/>
        <item x="324"/>
        <item x="325"/>
        <item x="326"/>
        <item x="327"/>
        <item x="329"/>
        <item x="330"/>
        <item x="331"/>
        <item x="332"/>
        <item x="334"/>
        <item x="336"/>
        <item x="338"/>
        <item x="341"/>
        <item x="342"/>
        <item x="343"/>
        <item x="229"/>
        <item x="179"/>
        <item x="195"/>
        <item x="5"/>
        <item x="22"/>
        <item x="189"/>
        <item t="default"/>
      </items>
    </pivotField>
    <pivotField axis="axisPage" compact="0" outline="0" showAll="0" defaultSubtotal="0">
      <items count="323">
        <item x="2"/>
        <item x="12"/>
        <item x="16"/>
        <item x="29"/>
        <item x="230"/>
        <item x="166"/>
        <item x="253"/>
        <item x="19"/>
        <item x="28"/>
        <item x="146"/>
        <item x="288"/>
        <item x="157"/>
        <item x="14"/>
        <item x="118"/>
        <item x="27"/>
        <item x="231"/>
        <item x="1"/>
        <item x="3"/>
        <item x="56"/>
        <item x="43"/>
        <item x="90"/>
        <item x="140"/>
        <item x="139"/>
        <item x="261"/>
        <item x="22"/>
        <item x="125"/>
        <item x="141"/>
        <item x="58"/>
        <item x="24"/>
        <item x="15"/>
        <item x="41"/>
        <item x="195"/>
        <item x="37"/>
        <item x="243"/>
        <item x="7"/>
        <item x="86"/>
        <item x="315"/>
        <item x="322"/>
        <item x="5"/>
        <item x="17"/>
        <item x="18"/>
        <item x="165"/>
        <item x="78"/>
        <item x="212"/>
        <item x="114"/>
        <item x="42"/>
        <item x="49"/>
        <item x="35"/>
        <item x="61"/>
        <item x="40"/>
        <item x="73"/>
        <item x="64"/>
        <item x="200"/>
        <item x="293"/>
        <item x="20"/>
        <item x="119"/>
        <item x="32"/>
        <item x="275"/>
        <item x="147"/>
        <item x="70"/>
        <item x="57"/>
        <item x="313"/>
        <item x="170"/>
        <item x="106"/>
        <item x="308"/>
        <item x="142"/>
        <item x="99"/>
        <item x="81"/>
        <item x="227"/>
        <item x="228"/>
        <item x="281"/>
        <item x="247"/>
        <item x="237"/>
        <item x="123"/>
        <item x="245"/>
        <item x="122"/>
        <item x="199"/>
        <item x="303"/>
        <item x="79"/>
        <item x="256"/>
        <item x="63"/>
        <item x="198"/>
        <item x="248"/>
        <item x="171"/>
        <item x="238"/>
        <item x="319"/>
        <item x="320"/>
        <item x="317"/>
        <item x="0"/>
        <item x="4"/>
        <item x="6"/>
        <item x="8"/>
        <item x="11"/>
        <item x="13"/>
        <item x="21"/>
        <item x="23"/>
        <item x="25"/>
        <item x="26"/>
        <item x="30"/>
        <item x="53"/>
        <item x="107"/>
        <item x="31"/>
        <item x="33"/>
        <item x="34"/>
        <item x="36"/>
        <item x="38"/>
        <item x="39"/>
        <item x="162"/>
        <item x="44"/>
        <item x="45"/>
        <item x="46"/>
        <item x="47"/>
        <item x="48"/>
        <item x="50"/>
        <item x="51"/>
        <item x="52"/>
        <item x="54"/>
        <item x="55"/>
        <item x="59"/>
        <item x="60"/>
        <item x="163"/>
        <item x="65"/>
        <item x="66"/>
        <item x="67"/>
        <item x="68"/>
        <item x="69"/>
        <item x="71"/>
        <item x="72"/>
        <item x="74"/>
        <item x="75"/>
        <item x="76"/>
        <item x="77"/>
        <item x="80"/>
        <item x="82"/>
        <item x="83"/>
        <item x="84"/>
        <item x="85"/>
        <item x="87"/>
        <item x="88"/>
        <item x="89"/>
        <item x="91"/>
        <item x="92"/>
        <item x="93"/>
        <item x="94"/>
        <item x="96"/>
        <item x="97"/>
        <item x="98"/>
        <item x="100"/>
        <item x="101"/>
        <item x="102"/>
        <item x="103"/>
        <item x="104"/>
        <item x="105"/>
        <item x="108"/>
        <item x="109"/>
        <item x="110"/>
        <item x="111"/>
        <item x="112"/>
        <item x="113"/>
        <item x="115"/>
        <item x="116"/>
        <item x="117"/>
        <item x="120"/>
        <item x="121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3"/>
        <item x="144"/>
        <item x="145"/>
        <item x="148"/>
        <item x="149"/>
        <item x="150"/>
        <item x="151"/>
        <item x="152"/>
        <item x="153"/>
        <item x="154"/>
        <item x="155"/>
        <item x="156"/>
        <item x="158"/>
        <item x="159"/>
        <item x="160"/>
        <item x="161"/>
        <item x="164"/>
        <item x="167"/>
        <item x="169"/>
        <item x="172"/>
        <item x="173"/>
        <item x="174"/>
        <item x="175"/>
        <item x="176"/>
        <item x="177"/>
        <item x="178"/>
        <item x="179"/>
        <item x="180"/>
        <item x="183"/>
        <item x="184"/>
        <item x="185"/>
        <item x="186"/>
        <item x="187"/>
        <item x="188"/>
        <item x="189"/>
        <item x="190"/>
        <item x="192"/>
        <item x="284"/>
        <item x="193"/>
        <item x="194"/>
        <item x="196"/>
        <item x="197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9"/>
        <item x="285"/>
        <item x="232"/>
        <item x="233"/>
        <item x="234"/>
        <item x="235"/>
        <item x="236"/>
        <item x="239"/>
        <item x="240"/>
        <item x="241"/>
        <item x="242"/>
        <item x="244"/>
        <item x="246"/>
        <item x="249"/>
        <item x="250"/>
        <item x="251"/>
        <item x="252"/>
        <item x="254"/>
        <item x="255"/>
        <item x="257"/>
        <item x="258"/>
        <item x="259"/>
        <item x="260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2"/>
        <item x="283"/>
        <item x="286"/>
        <item x="287"/>
        <item x="289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4"/>
        <item x="305"/>
        <item x="306"/>
        <item x="307"/>
        <item x="309"/>
        <item x="310"/>
        <item x="311"/>
        <item x="312"/>
        <item x="314"/>
        <item x="316"/>
        <item x="318"/>
        <item x="321"/>
        <item x="214"/>
        <item x="168"/>
        <item x="182"/>
        <item x="9"/>
        <item x="10"/>
        <item x="62"/>
        <item x="95"/>
        <item x="181"/>
        <item x="191"/>
      </items>
    </pivotField>
    <pivotField axis="axisPage" compact="0" outline="0" showAll="0" defaultSubtotal="0">
      <items count="16">
        <item x="11"/>
        <item x="9"/>
        <item x="2"/>
        <item x="7"/>
        <item x="12"/>
        <item x="13"/>
        <item x="1"/>
        <item x="3"/>
        <item x="15"/>
        <item x="5"/>
        <item x="8"/>
        <item x="10"/>
        <item x="6"/>
        <item x="0"/>
        <item x="4"/>
        <item x="14"/>
      </items>
    </pivotField>
    <pivotField axis="axisPage" compact="0" outline="0" showAll="0" defaultSubtotal="0">
      <items count="15">
        <item x="3"/>
        <item x="4"/>
        <item x="11"/>
        <item x="0"/>
        <item x="6"/>
        <item x="9"/>
        <item x="7"/>
        <item x="10"/>
        <item x="8"/>
        <item x="1"/>
        <item x="2"/>
        <item x="5"/>
        <item x="12"/>
        <item x="13"/>
        <item x="14"/>
      </items>
    </pivotField>
    <pivotField dataField="1" compact="0" outline="0" showAll="0" defaultSubtotal="0"/>
    <pivotField compact="0" outline="0" showAll="0" defaultSubtotal="0"/>
    <pivotField axis="axisPage" compact="0" outline="0" showAll="0">
      <items count="14">
        <item x="6"/>
        <item x="9"/>
        <item x="7"/>
        <item x="0"/>
        <item x="1"/>
        <item x="2"/>
        <item x="3"/>
        <item x="4"/>
        <item x="5"/>
        <item x="8"/>
        <item x="10"/>
        <item x="11"/>
        <item x="12"/>
        <item t="default"/>
      </items>
    </pivotField>
    <pivotField axis="axisPage" compact="0" outline="0" showAll="0">
      <items count="13">
        <item x="6"/>
        <item x="9"/>
        <item x="0"/>
        <item x="5"/>
        <item x="8"/>
        <item x="4"/>
        <item x="10"/>
        <item x="3"/>
        <item x="7"/>
        <item x="11"/>
        <item x="2"/>
        <item x="1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>
      <items count="514">
        <item x="3"/>
        <item x="393"/>
        <item x="175"/>
        <item x="372"/>
        <item x="305"/>
        <item x="231"/>
        <item x="99"/>
        <item x="250"/>
        <item x="149"/>
        <item x="4"/>
        <item x="225"/>
        <item x="31"/>
        <item x="176"/>
        <item x="114"/>
        <item x="286"/>
        <item x="422"/>
        <item x="221"/>
        <item x="121"/>
        <item x="380"/>
        <item x="122"/>
        <item x="144"/>
        <item x="32"/>
        <item x="366"/>
        <item x="311"/>
        <item x="323"/>
        <item x="235"/>
        <item x="436"/>
        <item x="59"/>
        <item x="220"/>
        <item x="154"/>
        <item x="195"/>
        <item x="78"/>
        <item x="9"/>
        <item x="238"/>
        <item x="257"/>
        <item x="1"/>
        <item x="487"/>
        <item x="2"/>
        <item x="430"/>
        <item x="197"/>
        <item x="143"/>
        <item x="92"/>
        <item x="12"/>
        <item x="145"/>
        <item x="135"/>
        <item x="480"/>
        <item x="262"/>
        <item x="173"/>
        <item x="213"/>
        <item x="427"/>
        <item x="491"/>
        <item x="376"/>
        <item x="119"/>
        <item x="206"/>
        <item x="10"/>
        <item x="330"/>
        <item x="299"/>
        <item x="80"/>
        <item x="71"/>
        <item x="495"/>
        <item x="492"/>
        <item x="105"/>
        <item x="370"/>
        <item x="116"/>
        <item x="93"/>
        <item x="471"/>
        <item x="322"/>
        <item x="155"/>
        <item x="27"/>
        <item x="13"/>
        <item x="104"/>
        <item x="217"/>
        <item x="204"/>
        <item x="112"/>
        <item x="189"/>
        <item x="159"/>
        <item x="259"/>
        <item x="103"/>
        <item x="169"/>
        <item x="94"/>
        <item x="209"/>
        <item x="98"/>
        <item x="134"/>
        <item x="241"/>
        <item x="245"/>
        <item x="434"/>
        <item x="54"/>
        <item x="212"/>
        <item x="314"/>
        <item x="215"/>
        <item x="391"/>
        <item x="65"/>
        <item x="472"/>
        <item x="295"/>
        <item x="266"/>
        <item x="386"/>
        <item x="0"/>
        <item x="404"/>
        <item x="5"/>
        <item x="6"/>
        <item x="7"/>
        <item x="8"/>
        <item x="11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23"/>
        <item x="43"/>
        <item x="29"/>
        <item x="30"/>
        <item x="33"/>
        <item x="34"/>
        <item x="35"/>
        <item x="36"/>
        <item x="55"/>
        <item x="37"/>
        <item x="38"/>
        <item x="39"/>
        <item x="40"/>
        <item x="41"/>
        <item x="42"/>
        <item x="44"/>
        <item x="45"/>
        <item x="46"/>
        <item x="47"/>
        <item x="48"/>
        <item x="49"/>
        <item x="50"/>
        <item x="51"/>
        <item x="52"/>
        <item x="53"/>
        <item x="56"/>
        <item x="161"/>
        <item x="57"/>
        <item x="58"/>
        <item x="60"/>
        <item x="61"/>
        <item x="62"/>
        <item x="63"/>
        <item x="64"/>
        <item x="66"/>
        <item x="67"/>
        <item x="68"/>
        <item x="69"/>
        <item x="70"/>
        <item x="72"/>
        <item x="73"/>
        <item x="74"/>
        <item x="75"/>
        <item x="76"/>
        <item x="77"/>
        <item x="79"/>
        <item x="81"/>
        <item x="82"/>
        <item x="83"/>
        <item x="84"/>
        <item x="85"/>
        <item x="86"/>
        <item x="87"/>
        <item x="88"/>
        <item x="89"/>
        <item x="90"/>
        <item x="91"/>
        <item x="95"/>
        <item x="96"/>
        <item x="97"/>
        <item x="100"/>
        <item x="101"/>
        <item x="102"/>
        <item x="447"/>
        <item x="106"/>
        <item x="107"/>
        <item x="108"/>
        <item x="109"/>
        <item x="110"/>
        <item x="111"/>
        <item x="113"/>
        <item x="115"/>
        <item x="117"/>
        <item x="118"/>
        <item x="120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6"/>
        <item x="137"/>
        <item x="138"/>
        <item x="139"/>
        <item x="140"/>
        <item x="141"/>
        <item x="142"/>
        <item x="146"/>
        <item x="147"/>
        <item x="148"/>
        <item x="150"/>
        <item x="151"/>
        <item x="152"/>
        <item x="153"/>
        <item x="156"/>
        <item x="157"/>
        <item x="158"/>
        <item x="160"/>
        <item x="162"/>
        <item x="163"/>
        <item x="164"/>
        <item x="165"/>
        <item x="166"/>
        <item x="167"/>
        <item x="168"/>
        <item x="170"/>
        <item x="171"/>
        <item x="172"/>
        <item x="174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90"/>
        <item x="191"/>
        <item x="192"/>
        <item x="193"/>
        <item x="194"/>
        <item x="196"/>
        <item x="198"/>
        <item x="199"/>
        <item x="200"/>
        <item x="202"/>
        <item x="203"/>
        <item x="205"/>
        <item x="207"/>
        <item x="208"/>
        <item x="210"/>
        <item x="211"/>
        <item x="214"/>
        <item x="216"/>
        <item x="218"/>
        <item x="350"/>
        <item x="219"/>
        <item x="222"/>
        <item x="224"/>
        <item x="226"/>
        <item x="227"/>
        <item x="228"/>
        <item x="229"/>
        <item x="230"/>
        <item x="232"/>
        <item x="233"/>
        <item x="234"/>
        <item x="236"/>
        <item x="237"/>
        <item x="240"/>
        <item x="242"/>
        <item x="243"/>
        <item x="244"/>
        <item x="246"/>
        <item x="247"/>
        <item x="248"/>
        <item x="249"/>
        <item x="251"/>
        <item x="252"/>
        <item x="253"/>
        <item x="254"/>
        <item x="255"/>
        <item x="256"/>
        <item x="258"/>
        <item x="260"/>
        <item x="261"/>
        <item x="263"/>
        <item x="264"/>
        <item x="265"/>
        <item x="267"/>
        <item x="268"/>
        <item x="269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7"/>
        <item x="448"/>
        <item x="289"/>
        <item x="290"/>
        <item x="291"/>
        <item x="292"/>
        <item x="293"/>
        <item x="294"/>
        <item x="296"/>
        <item x="297"/>
        <item x="298"/>
        <item x="300"/>
        <item x="301"/>
        <item x="302"/>
        <item x="303"/>
        <item x="304"/>
        <item x="306"/>
        <item x="307"/>
        <item x="308"/>
        <item x="309"/>
        <item x="310"/>
        <item x="312"/>
        <item x="313"/>
        <item x="315"/>
        <item x="316"/>
        <item x="324"/>
        <item x="317"/>
        <item x="318"/>
        <item x="319"/>
        <item x="320"/>
        <item x="321"/>
        <item x="325"/>
        <item x="326"/>
        <item x="327"/>
        <item x="328"/>
        <item x="329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482"/>
        <item x="426"/>
        <item x="342"/>
        <item x="343"/>
        <item x="344"/>
        <item x="345"/>
        <item x="346"/>
        <item x="347"/>
        <item x="348"/>
        <item x="349"/>
        <item x="351"/>
        <item x="352"/>
        <item x="353"/>
        <item x="354"/>
        <item x="473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8"/>
        <item x="369"/>
        <item x="371"/>
        <item x="373"/>
        <item x="374"/>
        <item x="375"/>
        <item x="377"/>
        <item x="239"/>
        <item x="378"/>
        <item x="379"/>
        <item x="381"/>
        <item x="382"/>
        <item x="383"/>
        <item x="384"/>
        <item x="385"/>
        <item x="387"/>
        <item x="388"/>
        <item x="389"/>
        <item x="390"/>
        <item x="392"/>
        <item x="394"/>
        <item x="395"/>
        <item x="396"/>
        <item x="397"/>
        <item x="398"/>
        <item x="399"/>
        <item x="400"/>
        <item x="401"/>
        <item x="402"/>
        <item x="403"/>
        <item x="405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418"/>
        <item x="419"/>
        <item x="420"/>
        <item x="421"/>
        <item x="423"/>
        <item x="424"/>
        <item x="425"/>
        <item x="429"/>
        <item x="431"/>
        <item x="432"/>
        <item x="433"/>
        <item x="435"/>
        <item x="437"/>
        <item x="438"/>
        <item x="439"/>
        <item x="440"/>
        <item x="441"/>
        <item x="442"/>
        <item x="443"/>
        <item x="444"/>
        <item x="445"/>
        <item x="446"/>
        <item x="449"/>
        <item x="450"/>
        <item x="451"/>
        <item x="452"/>
        <item x="453"/>
        <item x="454"/>
        <item x="455"/>
        <item x="456"/>
        <item x="458"/>
        <item x="460"/>
        <item x="461"/>
        <item x="462"/>
        <item x="463"/>
        <item x="464"/>
        <item x="459"/>
        <item x="465"/>
        <item x="466"/>
        <item x="467"/>
        <item x="468"/>
        <item x="469"/>
        <item x="470"/>
        <item x="474"/>
        <item x="475"/>
        <item x="476"/>
        <item x="477"/>
        <item x="478"/>
        <item x="479"/>
        <item x="481"/>
        <item x="483"/>
        <item x="484"/>
        <item x="485"/>
        <item x="486"/>
        <item x="488"/>
        <item x="489"/>
        <item x="490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457"/>
        <item x="270"/>
        <item x="288"/>
        <item x="201"/>
        <item x="413"/>
        <item x="428"/>
      </items>
    </pivotField>
    <pivotField dataField="1" compact="0" outline="0" showAll="0" defaultSubtotal="0">
      <items count="619">
        <item x="10"/>
        <item x="581"/>
        <item x="415"/>
        <item x="209"/>
        <item x="0"/>
        <item x="234"/>
        <item x="558"/>
        <item x="252"/>
        <item x="219"/>
        <item x="324"/>
        <item x="327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9"/>
        <item x="250"/>
        <item x="251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5"/>
        <item x="326"/>
        <item x="328"/>
        <item x="329"/>
        <item x="330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2"/>
        <item x="373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7"/>
        <item x="468"/>
        <item x="469"/>
        <item x="470"/>
        <item x="471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8"/>
        <item x="489"/>
        <item x="491"/>
        <item x="492"/>
        <item x="493"/>
        <item x="494"/>
        <item x="495"/>
        <item x="496"/>
        <item x="497"/>
        <item x="498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9"/>
        <item x="560"/>
        <item x="561"/>
        <item x="562"/>
        <item x="563"/>
        <item x="564"/>
        <item x="565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80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367"/>
        <item x="298"/>
        <item x="374"/>
        <item x="487"/>
        <item x="181"/>
        <item x="310"/>
        <item x="375"/>
        <item x="490"/>
        <item x="499"/>
        <item x="579"/>
        <item x="248"/>
        <item x="466"/>
        <item x="472"/>
        <item x="566"/>
        <item x="33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1">
        <item x="0"/>
      </items>
    </pivotField>
  </pivotFields>
  <rowFields count="1">
    <field x="33"/>
  </rowFields>
  <rowItems count="2">
    <i>
      <x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3">
    <pageField fld="5" hier="-1"/>
    <pageField fld="12" hier="-1"/>
    <pageField fld="14" hier="-1"/>
    <pageField fld="13" hier="0"/>
    <pageField fld="0" hier="0"/>
    <pageField fld="10" hier="-1"/>
    <pageField fld="1" hier="0"/>
    <pageField fld="28" hier="-1"/>
    <pageField fld="29" hier="0"/>
    <pageField fld="21" hier="0"/>
    <pageField fld="9" hier="0"/>
    <pageField fld="15" hier="-1"/>
    <pageField fld="16" hier="0"/>
    <pageField fld="22" hier="0"/>
    <pageField fld="23" hier="0"/>
    <pageField fld="17" hier="0"/>
    <pageField fld="24" hier="0"/>
    <pageField fld="6" hier="0"/>
    <pageField fld="7" hier="0"/>
    <pageField fld="8" hier="0"/>
    <pageField fld="25" hier="-1"/>
    <pageField fld="20" item="0" hier="-1"/>
    <pageField fld="46" hier="-1"/>
  </pageFields>
  <dataFields count="7">
    <dataField name="Average of days till claim" fld="38" subtotal="average" baseField="0" baseItem="0"/>
    <dataField name="Average of miles till claim" fld="39" subtotal="average" baseField="0" baseItem="0"/>
    <dataField name="$ &lt; 30 Days" fld="40" baseField="0" baseItem="0"/>
    <dataField name="$ 30 -60 Days" fld="41" baseField="0" baseItem="0"/>
    <dataField name="$ 60 - 90 Days" fld="42" baseField="0" baseItem="0"/>
    <dataField name="$ &gt; 90 Days" fld="43" baseField="0" baseItem="0"/>
    <dataField name="Sum of Claim Paid Amount" fld="26" baseField="0" baseItem="0" numFmtId="38"/>
  </dataFields>
  <formats count="19">
    <format dxfId="129">
      <pivotArea outline="0" collapsedLevelsAreSubtotals="1" fieldPosition="0"/>
    </format>
    <format dxfId="128">
      <pivotArea outline="0" collapsedLevelsAreSubtotals="1" fieldPosition="0">
        <references count="1">
          <reference field="25" count="1" selected="0">
            <x v="2"/>
          </reference>
        </references>
      </pivotArea>
    </format>
    <format dxfId="127">
      <pivotArea field="25" type="button" dataOnly="0" labelOnly="1" outline="0" axis="axisPage" fieldPosition="20"/>
    </format>
    <format dxfId="126">
      <pivotArea dataOnly="0" labelOnly="1" outline="0" fieldPosition="0">
        <references count="1">
          <reference field="1" count="0"/>
        </references>
      </pivotArea>
    </format>
    <format dxfId="125">
      <pivotArea dataOnly="0" labelOnly="1" outline="0" fieldPosition="0">
        <references count="1">
          <reference field="8" count="0"/>
        </references>
      </pivotArea>
    </format>
    <format dxfId="124">
      <pivotArea dataOnly="0" labelOnly="1" outline="0" fieldPosition="0">
        <references count="1">
          <reference field="9" count="0"/>
        </references>
      </pivotArea>
    </format>
    <format dxfId="123">
      <pivotArea dataOnly="0" labelOnly="1" outline="0" fieldPosition="0">
        <references count="1">
          <reference field="8" count="0"/>
        </references>
      </pivotArea>
    </format>
    <format dxfId="122">
      <pivotArea dataOnly="0" labelOnly="1" grandCol="1" outline="0" fieldPosition="0"/>
    </format>
    <format dxfId="121">
      <pivotArea type="origin" dataOnly="0" labelOnly="1" outline="0" fieldPosition="0"/>
    </format>
    <format dxfId="120">
      <pivotArea field="38" type="button" dataOnly="0" labelOnly="1" outline="0"/>
    </format>
    <format dxfId="119">
      <pivotArea field="39" type="button" dataOnly="0" labelOnly="1" outline="0"/>
    </format>
    <format dxfId="118">
      <pivotArea field="8" type="button" dataOnly="0" labelOnly="1" outline="0" axis="axisPage" fieldPosition="19"/>
    </format>
    <format dxfId="117">
      <pivotArea dataOnly="0" labelOnly="1" outline="0" fieldPosition="0">
        <references count="1">
          <reference field="4294967294" count="3">
            <x v="0"/>
            <x v="1"/>
            <x v="6"/>
          </reference>
        </references>
      </pivotArea>
    </format>
    <format dxfId="116">
      <pivotArea dataOnly="0" labelOnly="1" outline="0" fieldPosition="0">
        <references count="1">
          <reference field="4294967294" count="3">
            <x v="0"/>
            <x v="1"/>
            <x v="6"/>
          </reference>
        </references>
      </pivotArea>
    </format>
    <format dxfId="115">
      <pivotArea dataOnly="0" labelOnly="1" outline="0" fieldPosition="0">
        <references count="1">
          <reference field="8" count="0"/>
        </references>
      </pivotArea>
    </format>
    <format dxfId="114">
      <pivotArea dataOnly="0" labelOnly="1" outline="0" fieldPosition="0">
        <references count="1">
          <reference field="4294967294" count="4">
            <x v="2"/>
            <x v="3"/>
            <x v="4"/>
            <x v="5"/>
          </reference>
        </references>
      </pivotArea>
    </format>
    <format dxfId="113">
      <pivotArea dataOnly="0" labelOnly="1" outline="0" fieldPosition="0">
        <references count="1">
          <reference field="25" count="0"/>
        </references>
      </pivotArea>
    </format>
    <format dxfId="112">
      <pivotArea outline="0" fieldPosition="0">
        <references count="1">
          <reference field="4294967294" count="4" selected="0">
            <x v="2"/>
            <x v="3"/>
            <x v="4"/>
            <x v="5"/>
          </reference>
        </references>
      </pivotArea>
    </format>
    <format dxfId="111">
      <pivotArea dataOnly="0" labelOnly="1" outline="0" fieldPosition="0">
        <references count="1">
          <reference field="4294967294" count="4">
            <x v="2"/>
            <x v="3"/>
            <x v="4"/>
            <x v="5"/>
          </reference>
        </references>
      </pivotArea>
    </format>
  </formats>
  <pivotTableStyleInfo name="PivotStyleLight9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asteriskTotals="1" showCalcMbrs="0" showDrill="0" showDataTips="0" pageWrap="5" itemPrintTitles="1" createdVersion="3" indent="0" compact="0" compactData="0" gridDropZones="1" multipleFieldFilters="0">
  <location ref="B13:N375" firstHeaderRow="1" firstDataRow="2" firstDataCol="1" rowPageCount="5" colPageCount="4"/>
  <pivotFields count="47">
    <pivotField axis="axisPage" compact="0" outline="0" showAll="0" defaultSubtotal="0">
      <items count="6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7"/>
        <item x="498"/>
        <item x="499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4"/>
        <item x="605"/>
        <item x="606"/>
        <item x="607"/>
        <item x="608"/>
        <item x="609"/>
        <item x="610"/>
        <item x="611"/>
        <item x="265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326"/>
        <item x="307"/>
        <item x="165"/>
        <item x="275"/>
        <item x="555"/>
        <item x="603"/>
        <item x="221"/>
        <item x="496"/>
        <item x="500"/>
        <item x="419"/>
      </items>
    </pivotField>
    <pivotField axis="axisPage" compact="0" outline="0" showAll="0">
      <items count="633">
        <item x="0"/>
        <item x="1"/>
        <item x="2"/>
        <item x="3"/>
        <item x="4"/>
        <item x="5"/>
        <item x="6"/>
        <item x="7"/>
        <item x="8"/>
        <item x="1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1"/>
        <item x="82"/>
        <item x="84"/>
        <item x="86"/>
        <item x="87"/>
        <item x="88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4"/>
        <item x="175"/>
        <item x="176"/>
        <item x="178"/>
        <item x="179"/>
        <item x="180"/>
        <item x="181"/>
        <item x="182"/>
        <item x="183"/>
        <item x="184"/>
        <item x="185"/>
        <item x="187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5"/>
        <item x="206"/>
        <item x="207"/>
        <item x="208"/>
        <item x="209"/>
        <item x="210"/>
        <item x="211"/>
        <item x="212"/>
        <item x="213"/>
        <item x="214"/>
        <item x="216"/>
        <item x="217"/>
        <item x="218"/>
        <item x="219"/>
        <item x="220"/>
        <item x="221"/>
        <item x="223"/>
        <item x="2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2"/>
        <item x="273"/>
        <item x="275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7"/>
        <item x="298"/>
        <item x="299"/>
        <item x="300"/>
        <item x="301"/>
        <item x="303"/>
        <item x="304"/>
        <item x="306"/>
        <item x="30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8"/>
        <item x="329"/>
        <item x="331"/>
        <item x="332"/>
        <item x="333"/>
        <item x="334"/>
        <item x="335"/>
        <item x="337"/>
        <item x="338"/>
        <item x="339"/>
        <item x="340"/>
        <item x="341"/>
        <item x="342"/>
        <item x="343"/>
        <item x="346"/>
        <item x="347"/>
        <item x="348"/>
        <item x="349"/>
        <item x="351"/>
        <item x="352"/>
        <item x="353"/>
        <item x="354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3"/>
        <item x="424"/>
        <item x="425"/>
        <item x="426"/>
        <item x="427"/>
        <item x="428"/>
        <item x="429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6"/>
        <item x="457"/>
        <item x="458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3"/>
        <item x="477"/>
        <item x="478"/>
        <item x="479"/>
        <item x="480"/>
        <item x="481"/>
        <item x="482"/>
        <item x="483"/>
        <item x="484"/>
        <item x="485"/>
        <item x="486"/>
        <item x="488"/>
        <item x="489"/>
        <item x="491"/>
        <item x="492"/>
        <item x="495"/>
        <item x="496"/>
        <item x="497"/>
        <item x="499"/>
        <item x="500"/>
        <item x="501"/>
        <item x="503"/>
        <item x="504"/>
        <item x="505"/>
        <item x="507"/>
        <item x="509"/>
        <item x="511"/>
        <item x="512"/>
        <item x="513"/>
        <item x="514"/>
        <item x="515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30"/>
        <item x="531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7"/>
        <item x="548"/>
        <item x="549"/>
        <item x="551"/>
        <item x="552"/>
        <item x="553"/>
        <item x="554"/>
        <item x="555"/>
        <item x="556"/>
        <item x="558"/>
        <item x="559"/>
        <item x="560"/>
        <item x="561"/>
        <item x="562"/>
        <item x="56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7"/>
        <item x="578"/>
        <item x="580"/>
        <item x="582"/>
        <item x="583"/>
        <item x="584"/>
        <item x="585"/>
        <item x="586"/>
        <item x="587"/>
        <item x="588"/>
        <item x="589"/>
        <item x="591"/>
        <item x="592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6"/>
        <item x="607"/>
        <item x="608"/>
        <item x="609"/>
        <item x="610"/>
        <item x="611"/>
        <item x="612"/>
        <item x="613"/>
        <item x="266"/>
        <item x="614"/>
        <item x="615"/>
        <item x="616"/>
        <item x="617"/>
        <item x="618"/>
        <item x="620"/>
        <item x="623"/>
        <item x="624"/>
        <item x="625"/>
        <item x="626"/>
        <item x="627"/>
        <item x="628"/>
        <item x="629"/>
        <item x="630"/>
        <item x="631"/>
        <item x="9"/>
        <item x="113"/>
        <item x="350"/>
        <item x="472"/>
        <item x="355"/>
        <item x="186"/>
        <item x="80"/>
        <item x="41"/>
        <item x="47"/>
        <item x="83"/>
        <item x="89"/>
        <item x="129"/>
        <item x="130"/>
        <item x="132"/>
        <item x="188"/>
        <item x="248"/>
        <item x="252"/>
        <item x="274"/>
        <item x="302"/>
        <item x="422"/>
        <item x="85"/>
        <item x="189"/>
        <item x="344"/>
        <item x="305"/>
        <item x="101"/>
        <item x="177"/>
        <item x="204"/>
        <item x="215"/>
        <item x="330"/>
        <item x="494"/>
        <item x="487"/>
        <item x="270"/>
        <item x="296"/>
        <item x="173"/>
        <item x="246"/>
        <item x="476"/>
        <item x="564"/>
        <item x="622"/>
        <item x="516"/>
        <item x="529"/>
        <item x="510"/>
        <item x="225"/>
        <item x="271"/>
        <item x="576"/>
        <item x="506"/>
        <item x="11"/>
        <item x="67"/>
        <item x="581"/>
        <item x="455"/>
        <item x="546"/>
        <item x="579"/>
        <item x="470"/>
        <item x="430"/>
        <item x="600"/>
        <item x="619"/>
        <item x="345"/>
        <item x="490"/>
        <item x="474"/>
        <item x="590"/>
        <item x="621"/>
        <item x="336"/>
        <item x="533"/>
        <item x="550"/>
        <item x="403"/>
        <item x="90"/>
        <item x="532"/>
        <item x="475"/>
        <item x="327"/>
        <item x="308"/>
        <item x="165"/>
        <item x="276"/>
        <item x="557"/>
        <item x="605"/>
        <item x="222"/>
        <item x="115"/>
        <item x="498"/>
        <item x="502"/>
        <item x="421"/>
        <item x="459"/>
        <item x="493"/>
        <item x="508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>
      <items count="8">
        <item x="2"/>
        <item x="0"/>
        <item x="6"/>
        <item x="4"/>
        <item x="1"/>
        <item x="5"/>
        <item x="3"/>
        <item t="default"/>
      </items>
    </pivotField>
    <pivotField axis="axisPage" compact="0" outline="0" multipleItemSelectionAllowed="1" showAll="0" sortType="ascending" defaultSubtotal="0">
      <items count="34">
        <item x="3"/>
        <item x="9"/>
        <item x="1"/>
        <item x="10"/>
        <item x="16"/>
        <item x="0"/>
        <item x="4"/>
        <item x="13"/>
        <item x="11"/>
        <item x="5"/>
        <item x="27"/>
        <item x="22"/>
        <item x="25"/>
        <item x="26"/>
        <item x="14"/>
        <item x="30"/>
        <item x="12"/>
        <item x="8"/>
        <item x="2"/>
        <item x="6"/>
        <item x="7"/>
        <item x="15"/>
        <item x="17"/>
        <item x="18"/>
        <item x="19"/>
        <item x="20"/>
        <item x="21"/>
        <item x="23"/>
        <item x="28"/>
        <item x="29"/>
        <item x="31"/>
        <item x="32"/>
        <item x="24"/>
        <item x="3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 defaultSubtotal="0">
      <items count="186">
        <item x="69"/>
        <item x="12"/>
        <item x="25"/>
        <item x="45"/>
        <item x="46"/>
        <item x="51"/>
        <item x="38"/>
        <item x="95"/>
        <item x="24"/>
        <item x="26"/>
        <item x="27"/>
        <item x="135"/>
        <item x="29"/>
        <item x="28"/>
        <item x="33"/>
        <item x="42"/>
        <item x="43"/>
        <item x="140"/>
        <item x="58"/>
        <item x="130"/>
        <item x="68"/>
        <item x="145"/>
        <item x="50"/>
        <item x="149"/>
        <item x="156"/>
        <item x="117"/>
        <item x="10"/>
        <item x="30"/>
        <item x="3"/>
        <item x="79"/>
        <item x="97"/>
        <item x="99"/>
        <item x="16"/>
        <item x="107"/>
        <item x="115"/>
        <item x="163"/>
        <item x="131"/>
        <item x="108"/>
        <item x="116"/>
        <item x="8"/>
        <item x="0"/>
        <item x="11"/>
        <item x="1"/>
        <item x="2"/>
        <item x="4"/>
        <item x="5"/>
        <item x="6"/>
        <item x="7"/>
        <item x="9"/>
        <item x="13"/>
        <item x="14"/>
        <item x="15"/>
        <item x="17"/>
        <item x="18"/>
        <item x="19"/>
        <item x="20"/>
        <item x="21"/>
        <item x="22"/>
        <item x="23"/>
        <item x="31"/>
        <item x="32"/>
        <item x="34"/>
        <item x="35"/>
        <item x="36"/>
        <item x="37"/>
        <item x="39"/>
        <item x="40"/>
        <item x="41"/>
        <item x="44"/>
        <item x="47"/>
        <item x="48"/>
        <item x="49"/>
        <item x="52"/>
        <item x="53"/>
        <item x="54"/>
        <item x="55"/>
        <item x="56"/>
        <item x="57"/>
        <item x="59"/>
        <item x="60"/>
        <item x="61"/>
        <item x="62"/>
        <item x="63"/>
        <item x="64"/>
        <item x="65"/>
        <item x="66"/>
        <item x="70"/>
        <item x="71"/>
        <item x="73"/>
        <item x="74"/>
        <item x="75"/>
        <item x="90"/>
        <item x="76"/>
        <item x="77"/>
        <item x="78"/>
        <item x="80"/>
        <item x="81"/>
        <item x="82"/>
        <item x="83"/>
        <item x="84"/>
        <item x="85"/>
        <item x="86"/>
        <item x="87"/>
        <item x="88"/>
        <item x="89"/>
        <item x="92"/>
        <item x="93"/>
        <item x="94"/>
        <item x="96"/>
        <item x="98"/>
        <item x="100"/>
        <item x="101"/>
        <item x="102"/>
        <item x="103"/>
        <item x="104"/>
        <item x="105"/>
        <item x="106"/>
        <item x="109"/>
        <item x="110"/>
        <item x="111"/>
        <item x="112"/>
        <item x="113"/>
        <item x="114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2"/>
        <item x="133"/>
        <item x="134"/>
        <item x="136"/>
        <item x="137"/>
        <item x="138"/>
        <item x="139"/>
        <item x="141"/>
        <item x="142"/>
        <item x="143"/>
        <item x="144"/>
        <item x="146"/>
        <item x="72"/>
        <item x="147"/>
        <item x="148"/>
        <item x="150"/>
        <item x="151"/>
        <item x="152"/>
        <item x="153"/>
        <item x="155"/>
        <item x="157"/>
        <item x="158"/>
        <item x="159"/>
        <item x="160"/>
        <item x="161"/>
        <item x="154"/>
        <item x="162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18"/>
        <item x="185"/>
        <item x="91"/>
        <item x="171"/>
        <item x="67"/>
      </items>
    </pivotField>
    <pivotField compact="0" outline="0" showAll="0" defaultSubtotal="0"/>
    <pivotField compact="0" numFmtId="164" outline="0" showAll="0" defaultSubtotal="0"/>
    <pivotField axis="axisPage" compact="0" numFmtId="164" outline="0" multipleItemSelectionAllowed="1" showAll="0" defaultSubtotal="0">
      <items count="240">
        <item x="162"/>
        <item x="135"/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7"/>
        <item x="138"/>
        <item x="139"/>
        <item x="140"/>
        <item x="141"/>
        <item x="142"/>
        <item x="143"/>
        <item x="144"/>
        <item x="146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3"/>
        <item x="164"/>
        <item x="166"/>
        <item x="167"/>
        <item x="168"/>
        <item x="169"/>
        <item x="170"/>
        <item x="171"/>
        <item x="172"/>
        <item x="173"/>
        <item x="165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9"/>
        <item x="19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1"/>
        <item x="212"/>
        <item x="213"/>
        <item x="214"/>
        <item x="215"/>
        <item x="216"/>
        <item x="217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47"/>
        <item x="237"/>
        <item x="238"/>
        <item x="239"/>
        <item x="110"/>
        <item x="221"/>
        <item x="191"/>
        <item x="210"/>
        <item x="81"/>
        <item x="145"/>
        <item x="188"/>
      </items>
    </pivotField>
    <pivotField compact="0" outline="0" showAll="0" defaultSubtotal="0"/>
    <pivotField compact="0" numFmtId="14" outline="0" showAll="0" defaultSubtotal="0"/>
    <pivotField axis="axisPage" compact="0" outline="0" showAll="0">
      <items count="4">
        <item x="1"/>
        <item x="0"/>
        <item x="2"/>
        <item t="default"/>
      </items>
    </pivotField>
    <pivotField axis="axisPage" compact="0" outline="0" showAll="0" defaultSubtotal="0">
      <items count="3">
        <item x="1"/>
        <item x="0"/>
        <item x="2"/>
      </items>
    </pivotField>
    <pivotField axis="axisRow" compact="0" outline="0" showAll="0" sortType="ascending" defaultSubtotal="0">
      <items count="360">
        <item x="266"/>
        <item x="10"/>
        <item x="267"/>
        <item x="269"/>
        <item x="25"/>
        <item x="0"/>
        <item x="1"/>
        <item x="2"/>
        <item x="3"/>
        <item x="4"/>
        <item x="5"/>
        <item x="6"/>
        <item x="7"/>
        <item x="8"/>
        <item x="44"/>
        <item x="9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x="26"/>
        <item x="27"/>
        <item x="28"/>
        <item x="29"/>
        <item x="30"/>
        <item x="32"/>
        <item x="33"/>
        <item x="34"/>
        <item x="35"/>
        <item x="36"/>
        <item x="37"/>
        <item x="38"/>
        <item x="39"/>
        <item x="61"/>
        <item x="40"/>
        <item x="41"/>
        <item x="42"/>
        <item x="43"/>
        <item x="46"/>
        <item x="47"/>
        <item x="48"/>
        <item x="49"/>
        <item x="50"/>
        <item x="51"/>
        <item x="52"/>
        <item x="54"/>
        <item x="55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254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70"/>
        <item x="268"/>
        <item x="271"/>
        <item x="272"/>
        <item x="273"/>
        <item x="275"/>
        <item x="276"/>
        <item x="277"/>
        <item x="278"/>
        <item x="279"/>
        <item x="280"/>
        <item x="282"/>
        <item x="283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223"/>
        <item x="281"/>
        <item x="11"/>
        <item x="21"/>
        <item x="274"/>
        <item x="31"/>
        <item x="45"/>
        <item x="53"/>
        <item x="112"/>
        <item x="118"/>
        <item x="150"/>
        <item x="161"/>
        <item x="162"/>
        <item x="249"/>
        <item x="265"/>
        <item x="28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Page" compact="0" outline="0" showAll="0" defaultSubtotal="0">
      <items count="1093">
        <item x="62"/>
        <item x="79"/>
        <item x="1081"/>
        <item x="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7"/>
        <item x="38"/>
        <item x="39"/>
        <item x="40"/>
        <item x="42"/>
        <item x="43"/>
        <item x="44"/>
        <item x="45"/>
        <item x="46"/>
        <item x="47"/>
        <item x="49"/>
        <item x="50"/>
        <item x="58"/>
        <item x="63"/>
        <item x="64"/>
        <item x="65"/>
        <item x="66"/>
        <item x="70"/>
        <item x="71"/>
        <item x="72"/>
        <item x="74"/>
        <item x="89"/>
        <item x="90"/>
        <item x="119"/>
        <item x="120"/>
        <item x="121"/>
        <item x="123"/>
        <item x="124"/>
        <item x="125"/>
        <item x="126"/>
        <item x="127"/>
        <item x="139"/>
        <item x="143"/>
        <item x="146"/>
        <item x="147"/>
        <item x="153"/>
        <item x="154"/>
        <item x="163"/>
        <item x="164"/>
        <item x="167"/>
        <item x="180"/>
        <item x="181"/>
        <item x="189"/>
        <item x="190"/>
        <item x="191"/>
        <item x="192"/>
        <item x="201"/>
        <item x="203"/>
        <item x="208"/>
        <item x="212"/>
        <item x="216"/>
        <item x="217"/>
        <item x="219"/>
        <item x="223"/>
        <item x="229"/>
        <item x="230"/>
        <item x="231"/>
        <item x="237"/>
        <item x="240"/>
        <item x="242"/>
        <item x="243"/>
        <item x="244"/>
        <item x="245"/>
        <item x="256"/>
        <item x="259"/>
        <item x="270"/>
        <item x="275"/>
        <item x="276"/>
        <item x="277"/>
        <item x="283"/>
        <item x="284"/>
        <item x="285"/>
        <item x="286"/>
        <item x="288"/>
        <item x="290"/>
        <item x="305"/>
        <item x="307"/>
        <item x="309"/>
        <item x="310"/>
        <item x="321"/>
        <item x="325"/>
        <item x="326"/>
        <item x="327"/>
        <item x="338"/>
        <item x="339"/>
        <item x="340"/>
        <item x="346"/>
        <item x="347"/>
        <item x="355"/>
        <item x="356"/>
        <item x="357"/>
        <item x="358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4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2"/>
        <item x="703"/>
        <item x="704"/>
        <item x="705"/>
        <item x="707"/>
        <item x="709"/>
        <item x="710"/>
        <item x="717"/>
        <item x="718"/>
        <item x="722"/>
        <item x="730"/>
        <item x="731"/>
        <item x="735"/>
        <item x="737"/>
        <item x="738"/>
        <item x="746"/>
        <item x="747"/>
        <item x="753"/>
        <item x="757"/>
        <item x="758"/>
        <item x="759"/>
        <item x="760"/>
        <item x="770"/>
        <item x="773"/>
        <item x="774"/>
        <item x="781"/>
        <item x="791"/>
        <item x="792"/>
        <item x="796"/>
        <item x="798"/>
        <item x="805"/>
        <item x="808"/>
        <item x="812"/>
        <item x="813"/>
        <item x="819"/>
        <item x="822"/>
        <item x="827"/>
        <item x="832"/>
        <item x="838"/>
        <item x="844"/>
        <item x="845"/>
        <item x="846"/>
        <item x="857"/>
        <item x="860"/>
        <item x="863"/>
        <item x="866"/>
        <item x="867"/>
        <item x="868"/>
        <item x="881"/>
        <item x="886"/>
        <item x="894"/>
        <item x="898"/>
        <item x="901"/>
        <item x="902"/>
        <item x="907"/>
        <item x="914"/>
        <item x="922"/>
        <item x="936"/>
        <item x="938"/>
        <item x="949"/>
        <item x="950"/>
        <item x="953"/>
        <item x="959"/>
        <item x="965"/>
        <item x="968"/>
        <item x="969"/>
        <item x="970"/>
        <item x="975"/>
        <item x="976"/>
        <item x="980"/>
        <item x="981"/>
        <item x="983"/>
        <item x="992"/>
        <item x="993"/>
        <item x="994"/>
        <item x="1006"/>
        <item x="1010"/>
        <item x="1012"/>
        <item x="1015"/>
        <item x="1024"/>
        <item x="1030"/>
        <item x="1042"/>
        <item x="1043"/>
        <item x="1045"/>
        <item x="1046"/>
        <item x="1047"/>
        <item x="1049"/>
        <item x="1050"/>
        <item x="1054"/>
        <item x="1056"/>
        <item x="1059"/>
        <item x="1064"/>
        <item x="1065"/>
        <item x="1066"/>
        <item x="1068"/>
        <item x="1072"/>
        <item x="1073"/>
        <item x="1079"/>
        <item x="1080"/>
        <item x="1083"/>
        <item x="1085"/>
        <item x="1086"/>
        <item x="1088"/>
        <item x="1089"/>
        <item x="1090"/>
        <item x="1091"/>
        <item x="918"/>
        <item x="312"/>
        <item x="443"/>
        <item x="906"/>
        <item x="197"/>
        <item x="324"/>
        <item x="377"/>
        <item x="445"/>
        <item x="909"/>
        <item x="919"/>
        <item x="1025"/>
        <item x="1026"/>
        <item x="409"/>
        <item x="1007"/>
        <item x="261"/>
        <item x="995"/>
        <item x="0"/>
        <item x="2"/>
        <item x="3"/>
        <item x="4"/>
        <item x="5"/>
        <item x="6"/>
        <item x="7"/>
        <item x="8"/>
        <item x="32"/>
        <item x="33"/>
        <item x="34"/>
        <item x="35"/>
        <item x="36"/>
        <item x="41"/>
        <item x="48"/>
        <item x="51"/>
        <item x="52"/>
        <item x="53"/>
        <item x="54"/>
        <item x="55"/>
        <item x="56"/>
        <item x="57"/>
        <item x="59"/>
        <item x="60"/>
        <item x="61"/>
        <item x="67"/>
        <item x="68"/>
        <item x="69"/>
        <item x="73"/>
        <item x="75"/>
        <item x="76"/>
        <item x="77"/>
        <item x="78"/>
        <item x="80"/>
        <item x="81"/>
        <item x="82"/>
        <item x="83"/>
        <item x="84"/>
        <item x="85"/>
        <item x="86"/>
        <item x="87"/>
        <item x="88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22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41"/>
        <item x="142"/>
        <item x="144"/>
        <item x="145"/>
        <item x="148"/>
        <item x="149"/>
        <item x="150"/>
        <item x="151"/>
        <item x="152"/>
        <item x="155"/>
        <item x="156"/>
        <item x="157"/>
        <item x="158"/>
        <item x="159"/>
        <item x="160"/>
        <item x="161"/>
        <item x="162"/>
        <item x="165"/>
        <item x="166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2"/>
        <item x="183"/>
        <item x="184"/>
        <item x="185"/>
        <item x="186"/>
        <item x="187"/>
        <item x="188"/>
        <item x="193"/>
        <item x="194"/>
        <item x="195"/>
        <item x="196"/>
        <item x="198"/>
        <item x="199"/>
        <item x="200"/>
        <item x="202"/>
        <item x="204"/>
        <item x="205"/>
        <item x="206"/>
        <item x="207"/>
        <item x="209"/>
        <item x="210"/>
        <item x="211"/>
        <item x="213"/>
        <item x="214"/>
        <item x="215"/>
        <item x="218"/>
        <item x="220"/>
        <item x="221"/>
        <item x="222"/>
        <item x="224"/>
        <item x="225"/>
        <item x="226"/>
        <item x="227"/>
        <item x="228"/>
        <item x="232"/>
        <item x="233"/>
        <item x="234"/>
        <item x="235"/>
        <item x="236"/>
        <item x="238"/>
        <item x="239"/>
        <item x="241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60"/>
        <item x="262"/>
        <item x="263"/>
        <item x="264"/>
        <item x="265"/>
        <item x="266"/>
        <item x="267"/>
        <item x="268"/>
        <item x="269"/>
        <item x="271"/>
        <item x="272"/>
        <item x="273"/>
        <item x="274"/>
        <item x="278"/>
        <item x="279"/>
        <item x="280"/>
        <item x="281"/>
        <item x="282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8"/>
        <item x="311"/>
        <item x="313"/>
        <item x="314"/>
        <item x="315"/>
        <item x="316"/>
        <item x="317"/>
        <item x="318"/>
        <item x="319"/>
        <item x="320"/>
        <item x="322"/>
        <item x="323"/>
        <item x="328"/>
        <item x="329"/>
        <item x="330"/>
        <item x="331"/>
        <item x="332"/>
        <item x="333"/>
        <item x="334"/>
        <item x="335"/>
        <item x="336"/>
        <item x="337"/>
        <item x="341"/>
        <item x="342"/>
        <item x="343"/>
        <item x="344"/>
        <item x="345"/>
        <item x="348"/>
        <item x="349"/>
        <item x="350"/>
        <item x="351"/>
        <item x="352"/>
        <item x="353"/>
        <item x="354"/>
        <item x="359"/>
        <item x="360"/>
        <item x="361"/>
        <item x="362"/>
        <item x="363"/>
        <item x="364"/>
        <item x="457"/>
        <item x="496"/>
        <item x="579"/>
        <item x="580"/>
        <item x="623"/>
        <item x="683"/>
        <item x="701"/>
        <item x="706"/>
        <item x="708"/>
        <item x="711"/>
        <item x="712"/>
        <item x="713"/>
        <item x="714"/>
        <item x="715"/>
        <item x="716"/>
        <item x="719"/>
        <item x="720"/>
        <item x="721"/>
        <item x="723"/>
        <item x="724"/>
        <item x="725"/>
        <item x="726"/>
        <item x="727"/>
        <item x="728"/>
        <item x="729"/>
        <item x="732"/>
        <item x="733"/>
        <item x="734"/>
        <item x="736"/>
        <item x="739"/>
        <item x="740"/>
        <item x="741"/>
        <item x="742"/>
        <item x="743"/>
        <item x="744"/>
        <item x="745"/>
        <item x="748"/>
        <item x="749"/>
        <item x="750"/>
        <item x="751"/>
        <item x="752"/>
        <item x="754"/>
        <item x="755"/>
        <item x="756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5"/>
        <item x="776"/>
        <item x="777"/>
        <item x="778"/>
        <item x="779"/>
        <item x="780"/>
        <item x="782"/>
        <item x="783"/>
        <item x="784"/>
        <item x="785"/>
        <item x="786"/>
        <item x="787"/>
        <item x="788"/>
        <item x="789"/>
        <item x="790"/>
        <item x="793"/>
        <item x="794"/>
        <item x="795"/>
        <item x="797"/>
        <item x="799"/>
        <item x="800"/>
        <item x="801"/>
        <item x="802"/>
        <item x="803"/>
        <item x="804"/>
        <item x="806"/>
        <item x="807"/>
        <item x="809"/>
        <item x="810"/>
        <item x="811"/>
        <item x="814"/>
        <item x="815"/>
        <item x="816"/>
        <item x="817"/>
        <item x="818"/>
        <item x="820"/>
        <item x="821"/>
        <item x="823"/>
        <item x="824"/>
        <item x="825"/>
        <item x="826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7"/>
        <item x="848"/>
        <item x="849"/>
        <item x="850"/>
        <item x="851"/>
        <item x="852"/>
        <item x="853"/>
        <item x="854"/>
        <item x="855"/>
        <item x="856"/>
        <item x="858"/>
        <item x="859"/>
        <item x="861"/>
        <item x="862"/>
        <item x="864"/>
        <item x="865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2"/>
        <item x="883"/>
        <item x="884"/>
        <item x="885"/>
        <item x="887"/>
        <item x="888"/>
        <item x="889"/>
        <item x="890"/>
        <item x="891"/>
        <item x="892"/>
        <item x="893"/>
        <item x="895"/>
        <item x="896"/>
        <item x="897"/>
        <item x="899"/>
        <item x="900"/>
        <item x="903"/>
        <item x="904"/>
        <item x="905"/>
        <item x="908"/>
        <item x="910"/>
        <item x="911"/>
        <item x="912"/>
        <item x="913"/>
        <item x="915"/>
        <item x="916"/>
        <item x="917"/>
        <item x="920"/>
        <item x="921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7"/>
        <item x="939"/>
        <item x="940"/>
        <item x="941"/>
        <item x="942"/>
        <item x="943"/>
        <item x="944"/>
        <item x="945"/>
        <item x="946"/>
        <item x="947"/>
        <item x="948"/>
        <item x="951"/>
        <item x="952"/>
        <item x="954"/>
        <item x="955"/>
        <item x="956"/>
        <item x="957"/>
        <item x="958"/>
        <item x="960"/>
        <item x="961"/>
        <item x="962"/>
        <item x="963"/>
        <item x="964"/>
        <item x="966"/>
        <item x="967"/>
        <item x="971"/>
        <item x="972"/>
        <item x="973"/>
        <item x="974"/>
        <item x="977"/>
        <item x="978"/>
        <item x="979"/>
        <item x="982"/>
        <item x="984"/>
        <item x="985"/>
        <item x="986"/>
        <item x="987"/>
        <item x="988"/>
        <item x="989"/>
        <item x="990"/>
        <item x="991"/>
        <item x="996"/>
        <item x="997"/>
        <item x="998"/>
        <item x="999"/>
        <item x="1000"/>
        <item x="1001"/>
        <item x="1002"/>
        <item x="1003"/>
        <item x="1004"/>
        <item x="1005"/>
        <item x="1008"/>
        <item x="1009"/>
        <item x="1011"/>
        <item x="1013"/>
        <item x="1014"/>
        <item x="1016"/>
        <item x="1017"/>
        <item x="1018"/>
        <item x="1019"/>
        <item x="1020"/>
        <item x="1021"/>
        <item x="1022"/>
        <item x="1023"/>
        <item x="1027"/>
        <item x="1028"/>
        <item x="1029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4"/>
        <item x="1048"/>
        <item x="1051"/>
        <item x="1052"/>
        <item x="1053"/>
        <item x="1055"/>
        <item x="1057"/>
        <item x="1058"/>
        <item x="1060"/>
        <item x="1061"/>
        <item x="1062"/>
        <item x="1063"/>
        <item x="1067"/>
        <item x="1069"/>
        <item x="1070"/>
        <item x="1071"/>
        <item x="1074"/>
        <item x="1075"/>
        <item x="1076"/>
        <item x="1077"/>
        <item x="1078"/>
        <item x="1082"/>
        <item x="1084"/>
        <item x="1087"/>
        <item x="1092"/>
      </items>
    </pivotField>
    <pivotField compact="0" numFmtId="164" outline="0" showAll="0" defaultSubtotal="0"/>
    <pivotField compact="0" outline="0" showAll="0" defaultSubtotal="0"/>
    <pivotField axis="axisPage" compact="0" outline="0" showAll="0" defaultSubtotal="0">
      <items count="1">
        <item x="0"/>
      </items>
    </pivotField>
    <pivotField axis="axisPage" compact="0" numFmtId="164" outline="0" multipleItemSelectionAllowed="1" showAll="0" sortType="ascending">
      <items count="682">
        <item x="423"/>
        <item x="342"/>
        <item x="191"/>
        <item x="61"/>
        <item x="250"/>
        <item x="277"/>
        <item x="315"/>
        <item x="4"/>
        <item x="649"/>
        <item x="504"/>
        <item x="2"/>
        <item x="177"/>
        <item x="43"/>
        <item x="162"/>
        <item x="161"/>
        <item x="51"/>
        <item x="389"/>
        <item x="7"/>
        <item x="172"/>
        <item x="343"/>
        <item x="233"/>
        <item x="296"/>
        <item x="130"/>
        <item x="485"/>
        <item x="424"/>
        <item x="204"/>
        <item x="514"/>
        <item x="145"/>
        <item x="83"/>
        <item x="597"/>
        <item x="194"/>
        <item x="154"/>
        <item x="214"/>
        <item x="344"/>
        <item x="441"/>
        <item x="503"/>
        <item x="444"/>
        <item x="665"/>
        <item x="200"/>
        <item x="662"/>
        <item x="228"/>
        <item x="0"/>
        <item x="9"/>
        <item x="496"/>
        <item x="3"/>
        <item x="339"/>
        <item x="232"/>
        <item x="59"/>
        <item x="234"/>
        <item x="366"/>
        <item x="379"/>
        <item x="487"/>
        <item x="48"/>
        <item x="53"/>
        <item x="6"/>
        <item x="432"/>
        <item x="469"/>
        <item x="29"/>
        <item x="284"/>
        <item x="271"/>
        <item x="429"/>
        <item x="8"/>
        <item x="349"/>
        <item x="129"/>
        <item x="452"/>
        <item x="5"/>
        <item x="427"/>
        <item x="257"/>
        <item x="24"/>
        <item x="1"/>
        <item x="99"/>
        <item x="74"/>
        <item x="374"/>
        <item x="160"/>
        <item x="375"/>
        <item x="295"/>
        <item x="186"/>
        <item x="95"/>
        <item x="84"/>
        <item x="105"/>
        <item x="477"/>
        <item x="531"/>
        <item x="85"/>
        <item x="69"/>
        <item x="499"/>
        <item x="421"/>
        <item x="464"/>
        <item x="188"/>
        <item x="259"/>
        <item x="498"/>
        <item x="527"/>
        <item x="121"/>
        <item x="610"/>
        <item x="353"/>
        <item x="141"/>
        <item x="168"/>
        <item x="249"/>
        <item x="538"/>
        <item x="623"/>
        <item x="465"/>
        <item x="385"/>
        <item x="181"/>
        <item x="554"/>
        <item x="302"/>
        <item x="86"/>
        <item x="93"/>
        <item x="587"/>
        <item x="185"/>
        <item x="561"/>
        <item x="13"/>
        <item x="27"/>
        <item x="306"/>
        <item x="122"/>
        <item x="435"/>
        <item x="478"/>
        <item x="139"/>
        <item x="635"/>
        <item x="612"/>
        <item x="355"/>
        <item x="251"/>
        <item x="239"/>
        <item x="630"/>
        <item x="666"/>
        <item x="215"/>
        <item x="60"/>
        <item x="87"/>
        <item x="298"/>
        <item x="220"/>
        <item x="236"/>
        <item x="158"/>
        <item x="382"/>
        <item x="543"/>
        <item x="570"/>
        <item x="505"/>
        <item x="305"/>
        <item x="174"/>
        <item x="286"/>
        <item x="252"/>
        <item x="605"/>
        <item x="641"/>
        <item x="133"/>
        <item x="21"/>
        <item x="484"/>
        <item x="222"/>
        <item x="116"/>
        <item x="207"/>
        <item x="137"/>
        <item x="159"/>
        <item x="17"/>
        <item x="80"/>
        <item x="433"/>
        <item x="671"/>
        <item x="94"/>
        <item x="212"/>
        <item x="552"/>
        <item x="89"/>
        <item x="238"/>
        <item x="664"/>
        <item x="150"/>
        <item x="22"/>
        <item x="213"/>
        <item x="272"/>
        <item x="112"/>
        <item x="44"/>
        <item x="199"/>
        <item x="592"/>
        <item x="502"/>
        <item x="244"/>
        <item x="189"/>
        <item x="639"/>
        <item x="23"/>
        <item x="164"/>
        <item x="245"/>
        <item x="491"/>
        <item x="125"/>
        <item x="223"/>
        <item x="165"/>
        <item x="539"/>
        <item x="323"/>
        <item x="523"/>
        <item x="96"/>
        <item x="227"/>
        <item x="219"/>
        <item x="106"/>
        <item x="319"/>
        <item x="146"/>
        <item x="123"/>
        <item x="75"/>
        <item x="203"/>
        <item x="568"/>
        <item x="598"/>
        <item x="28"/>
        <item x="152"/>
        <item x="184"/>
        <item x="166"/>
        <item x="297"/>
        <item x="522"/>
        <item x="253"/>
        <item x="613"/>
        <item x="237"/>
        <item x="299"/>
        <item x="52"/>
        <item x="480"/>
        <item x="209"/>
        <item x="300"/>
        <item x="163"/>
        <item x="210"/>
        <item x="88"/>
        <item x="479"/>
        <item x="354"/>
        <item x="211"/>
        <item x="497"/>
        <item x="175"/>
        <item x="183"/>
        <item x="100"/>
        <item x="264"/>
        <item x="340"/>
        <item x="132"/>
        <item x="657"/>
        <item x="90"/>
        <item x="72"/>
        <item x="513"/>
        <item x="533"/>
        <item x="76"/>
        <item x="134"/>
        <item x="15"/>
        <item x="268"/>
        <item x="195"/>
        <item x="619"/>
        <item x="321"/>
        <item x="235"/>
        <item x="97"/>
        <item x="70"/>
        <item x="98"/>
        <item x="586"/>
        <item x="558"/>
        <item x="322"/>
        <item x="10"/>
        <item x="78"/>
        <item x="196"/>
        <item x="270"/>
        <item x="192"/>
        <item x="456"/>
        <item x="643"/>
        <item x="65"/>
        <item x="670"/>
        <item x="41"/>
        <item x="193"/>
        <item x="521"/>
        <item x="275"/>
        <item x="620"/>
        <item x="678"/>
        <item x="608"/>
        <item x="474"/>
        <item x="79"/>
        <item x="147"/>
        <item x="68"/>
        <item x="45"/>
        <item x="555"/>
        <item x="449"/>
        <item x="269"/>
        <item x="67"/>
        <item x="117"/>
        <item x="18"/>
        <item x="501"/>
        <item x="453"/>
        <item x="198"/>
        <item x="301"/>
        <item x="412"/>
        <item x="320"/>
        <item x="91"/>
        <item x="609"/>
        <item x="119"/>
        <item x="516"/>
        <item x="676"/>
        <item x="544"/>
        <item x="416"/>
        <item x="324"/>
        <item x="167"/>
        <item x="616"/>
        <item x="71"/>
        <item x="101"/>
        <item x="312"/>
        <item x="287"/>
        <item x="138"/>
        <item x="680"/>
        <item x="241"/>
        <item x="625"/>
        <item x="221"/>
        <item x="566"/>
        <item x="508"/>
        <item x="551"/>
        <item x="276"/>
        <item x="352"/>
        <item x="638"/>
        <item x="46"/>
        <item x="266"/>
        <item x="107"/>
        <item x="104"/>
        <item x="173"/>
        <item x="486"/>
        <item x="632"/>
        <item x="341"/>
        <item x="500"/>
        <item x="176"/>
        <item x="550"/>
        <item x="356"/>
        <item x="473"/>
        <item x="481"/>
        <item x="556"/>
        <item x="575"/>
        <item x="248"/>
        <item x="455"/>
        <item x="285"/>
        <item x="672"/>
        <item x="346"/>
        <item x="273"/>
        <item x="26"/>
        <item x="102"/>
        <item x="532"/>
        <item x="247"/>
        <item x="590"/>
        <item x="258"/>
        <item x="463"/>
        <item x="420"/>
        <item x="325"/>
        <item x="279"/>
        <item x="246"/>
        <item x="289"/>
        <item x="525"/>
        <item x="19"/>
        <item x="674"/>
        <item x="288"/>
        <item x="631"/>
        <item x="267"/>
        <item x="338"/>
        <item x="417"/>
        <item x="242"/>
        <item x="565"/>
        <item x="562"/>
        <item x="669"/>
        <item x="591"/>
        <item x="618"/>
        <item x="461"/>
        <item x="308"/>
        <item x="25"/>
        <item x="462"/>
        <item x="274"/>
        <item x="92"/>
        <item x="466"/>
        <item x="291"/>
        <item x="540"/>
        <item x="11"/>
        <item x="517"/>
        <item x="47"/>
        <item x="419"/>
        <item x="12"/>
        <item x="675"/>
        <item x="596"/>
        <item x="541"/>
        <item x="307"/>
        <item x="512"/>
        <item x="403"/>
        <item x="606"/>
        <item x="148"/>
        <item x="489"/>
        <item x="20"/>
        <item x="405"/>
        <item x="431"/>
        <item x="563"/>
        <item x="118"/>
        <item x="155"/>
        <item x="578"/>
        <item x="73"/>
        <item x="409"/>
        <item x="372"/>
        <item x="149"/>
        <item x="524"/>
        <item x="576"/>
        <item x="626"/>
        <item x="178"/>
        <item x="450"/>
        <item x="328"/>
        <item x="642"/>
        <item x="318"/>
        <item x="16"/>
        <item x="446"/>
        <item x="313"/>
        <item x="529"/>
        <item x="425"/>
        <item x="359"/>
        <item x="493"/>
        <item x="400"/>
        <item x="365"/>
        <item x="636"/>
        <item x="124"/>
        <item x="492"/>
        <item x="282"/>
        <item x="367"/>
        <item x="443"/>
        <item x="151"/>
        <item x="621"/>
        <item x="103"/>
        <item x="77"/>
        <item x="595"/>
        <item x="402"/>
        <item x="430"/>
        <item x="634"/>
        <item x="368"/>
        <item x="314"/>
        <item x="637"/>
        <item x="653"/>
        <item x="401"/>
        <item x="622"/>
        <item x="398"/>
        <item x="410"/>
        <item x="536"/>
        <item x="399"/>
        <item x="383"/>
        <item x="600"/>
        <item x="507"/>
        <item x="571"/>
        <item x="572"/>
        <item x="601"/>
        <item x="577"/>
        <item x="384"/>
        <item x="488"/>
        <item x="557"/>
        <item x="358"/>
        <item x="545"/>
        <item x="650"/>
        <item x="388"/>
        <item x="127"/>
        <item x="569"/>
        <item x="560"/>
        <item x="490"/>
        <item x="327"/>
        <item x="506"/>
        <item x="108"/>
        <item x="140"/>
        <item x="607"/>
        <item x="599"/>
        <item x="278"/>
        <item x="475"/>
        <item x="418"/>
        <item x="373"/>
        <item x="120"/>
        <item x="654"/>
        <item x="49"/>
        <item x="467"/>
        <item x="370"/>
        <item x="546"/>
        <item x="553"/>
        <item x="564"/>
        <item x="34"/>
        <item x="169"/>
        <item x="633"/>
        <item x="526"/>
        <item x="573"/>
        <item x="404"/>
        <item x="311"/>
        <item x="445"/>
        <item x="202"/>
        <item x="371"/>
        <item x="658"/>
        <item x="442"/>
        <item x="426"/>
        <item x="224"/>
        <item x="156"/>
        <item x="262"/>
        <item x="440"/>
        <item x="380"/>
        <item x="415"/>
        <item x="205"/>
        <item x="434"/>
        <item x="142"/>
        <item x="602"/>
        <item x="528"/>
        <item x="593"/>
        <item x="32"/>
        <item x="208"/>
        <item x="438"/>
        <item x="406"/>
        <item x="303"/>
        <item x="454"/>
        <item x="280"/>
        <item x="468"/>
        <item x="131"/>
        <item x="50"/>
        <item x="369"/>
        <item x="62"/>
        <item x="673"/>
        <item x="197"/>
        <item x="396"/>
        <item x="230"/>
        <item x="126"/>
        <item x="663"/>
        <item x="290"/>
        <item x="386"/>
        <item x="255"/>
        <item x="515"/>
        <item x="397"/>
        <item x="583"/>
        <item x="256"/>
        <item x="549"/>
        <item x="472"/>
        <item x="667"/>
        <item x="153"/>
        <item x="387"/>
        <item x="414"/>
        <item x="535"/>
        <item x="646"/>
        <item x="309"/>
        <item x="345"/>
        <item x="510"/>
        <item x="439"/>
        <item x="413"/>
        <item x="659"/>
        <item x="14"/>
        <item x="660"/>
        <item x="217"/>
        <item x="611"/>
        <item x="624"/>
        <item x="226"/>
        <item x="511"/>
        <item x="40"/>
        <item x="357"/>
        <item x="614"/>
        <item x="391"/>
        <item x="201"/>
        <item x="377"/>
        <item x="437"/>
        <item x="574"/>
        <item x="316"/>
        <item x="350"/>
        <item x="36"/>
        <item x="281"/>
        <item x="157"/>
        <item x="392"/>
        <item x="42"/>
        <item x="254"/>
        <item x="589"/>
        <item x="231"/>
        <item x="668"/>
        <item x="656"/>
        <item x="135"/>
        <item x="143"/>
        <item x="310"/>
        <item x="206"/>
        <item x="518"/>
        <item x="260"/>
        <item x="677"/>
        <item x="317"/>
        <item x="447"/>
        <item x="351"/>
        <item x="436"/>
        <item x="331"/>
        <item x="483"/>
        <item x="265"/>
        <item x="422"/>
        <item x="378"/>
        <item x="66"/>
        <item x="190"/>
        <item x="58"/>
        <item x="470"/>
        <item x="333"/>
        <item x="54"/>
        <item x="33"/>
        <item x="55"/>
        <item x="376"/>
        <item x="81"/>
        <item x="411"/>
        <item x="394"/>
        <item x="180"/>
        <item x="407"/>
        <item x="216"/>
        <item x="390"/>
        <item x="334"/>
        <item x="655"/>
        <item x="128"/>
        <item x="229"/>
        <item x="448"/>
        <item x="329"/>
        <item x="114"/>
        <item x="261"/>
        <item x="651"/>
        <item x="567"/>
        <item x="57"/>
        <item x="294"/>
        <item x="594"/>
        <item x="330"/>
        <item x="519"/>
        <item x="263"/>
        <item x="304"/>
        <item x="113"/>
        <item x="347"/>
        <item x="520"/>
        <item x="336"/>
        <item x="509"/>
        <item x="679"/>
        <item x="661"/>
        <item x="115"/>
        <item x="393"/>
        <item x="30"/>
        <item x="171"/>
        <item x="225"/>
        <item x="381"/>
        <item x="530"/>
        <item x="603"/>
        <item x="64"/>
        <item x="588"/>
        <item x="652"/>
        <item x="460"/>
        <item x="63"/>
        <item x="617"/>
        <item x="471"/>
        <item x="584"/>
        <item x="640"/>
        <item x="408"/>
        <item x="494"/>
        <item x="293"/>
        <item x="56"/>
        <item x="337"/>
        <item x="39"/>
        <item x="182"/>
        <item x="428"/>
        <item x="360"/>
        <item x="170"/>
        <item x="580"/>
        <item x="542"/>
        <item x="579"/>
        <item x="35"/>
        <item x="179"/>
        <item x="581"/>
        <item x="582"/>
        <item x="335"/>
        <item x="361"/>
        <item x="332"/>
        <item x="240"/>
        <item x="559"/>
        <item x="476"/>
        <item x="82"/>
        <item x="457"/>
        <item x="644"/>
        <item x="31"/>
        <item x="458"/>
        <item x="459"/>
        <item x="647"/>
        <item x="37"/>
        <item x="495"/>
        <item x="645"/>
        <item x="627"/>
        <item x="362"/>
        <item x="585"/>
        <item x="218"/>
        <item x="482"/>
        <item x="109"/>
        <item x="110"/>
        <item x="648"/>
        <item x="144"/>
        <item x="38"/>
        <item x="364"/>
        <item x="136"/>
        <item x="111"/>
        <item x="283"/>
        <item x="534"/>
        <item x="547"/>
        <item x="363"/>
        <item x="628"/>
        <item x="292"/>
        <item x="629"/>
        <item x="548"/>
        <item x="187"/>
        <item x="537"/>
        <item x="326"/>
        <item x="615"/>
        <item x="348"/>
        <item x="395"/>
        <item x="243"/>
        <item x="604"/>
        <item x="451"/>
        <item t="default"/>
      </items>
    </pivotField>
    <pivotField axis="axisPage" compact="0" outline="0" showAll="0">
      <items count="346">
        <item x="2"/>
        <item x="15"/>
        <item x="19"/>
        <item x="33"/>
        <item x="246"/>
        <item x="177"/>
        <item x="269"/>
        <item x="23"/>
        <item x="32"/>
        <item x="154"/>
        <item x="305"/>
        <item x="167"/>
        <item x="17"/>
        <item x="125"/>
        <item x="31"/>
        <item x="247"/>
        <item x="1"/>
        <item x="4"/>
        <item x="63"/>
        <item x="48"/>
        <item x="97"/>
        <item x="148"/>
        <item x="147"/>
        <item x="277"/>
        <item x="26"/>
        <item x="132"/>
        <item x="149"/>
        <item x="65"/>
        <item x="28"/>
        <item x="18"/>
        <item x="46"/>
        <item x="208"/>
        <item x="42"/>
        <item x="259"/>
        <item x="8"/>
        <item x="93"/>
        <item x="335"/>
        <item x="344"/>
        <item x="6"/>
        <item x="20"/>
        <item x="176"/>
        <item x="85"/>
        <item x="227"/>
        <item x="121"/>
        <item x="47"/>
        <item x="56"/>
        <item x="40"/>
        <item x="68"/>
        <item x="45"/>
        <item x="80"/>
        <item x="71"/>
        <item x="214"/>
        <item x="310"/>
        <item x="24"/>
        <item x="126"/>
        <item x="37"/>
        <item x="291"/>
        <item x="155"/>
        <item x="77"/>
        <item x="64"/>
        <item x="333"/>
        <item x="181"/>
        <item x="113"/>
        <item x="328"/>
        <item x="150"/>
        <item x="106"/>
        <item x="88"/>
        <item x="243"/>
        <item x="244"/>
        <item x="298"/>
        <item x="263"/>
        <item x="253"/>
        <item x="130"/>
        <item x="261"/>
        <item x="129"/>
        <item x="213"/>
        <item x="323"/>
        <item x="86"/>
        <item x="272"/>
        <item x="70"/>
        <item x="212"/>
        <item x="264"/>
        <item x="183"/>
        <item x="254"/>
        <item x="339"/>
        <item x="340"/>
        <item x="337"/>
        <item x="0"/>
        <item x="52"/>
        <item x="3"/>
        <item x="7"/>
        <item x="9"/>
        <item x="10"/>
        <item x="11"/>
        <item x="12"/>
        <item x="13"/>
        <item x="14"/>
        <item x="16"/>
        <item x="21"/>
        <item x="25"/>
        <item x="27"/>
        <item x="29"/>
        <item x="30"/>
        <item x="34"/>
        <item x="60"/>
        <item x="35"/>
        <item x="114"/>
        <item x="36"/>
        <item x="38"/>
        <item x="39"/>
        <item x="41"/>
        <item x="43"/>
        <item x="44"/>
        <item x="172"/>
        <item x="49"/>
        <item x="50"/>
        <item x="51"/>
        <item x="53"/>
        <item x="54"/>
        <item x="55"/>
        <item x="57"/>
        <item x="58"/>
        <item x="59"/>
        <item x="61"/>
        <item x="62"/>
        <item x="66"/>
        <item x="67"/>
        <item x="69"/>
        <item x="173"/>
        <item x="72"/>
        <item x="73"/>
        <item x="74"/>
        <item x="75"/>
        <item x="76"/>
        <item x="78"/>
        <item x="79"/>
        <item x="81"/>
        <item x="82"/>
        <item x="83"/>
        <item x="84"/>
        <item x="87"/>
        <item x="89"/>
        <item x="90"/>
        <item x="91"/>
        <item x="92"/>
        <item x="94"/>
        <item x="95"/>
        <item x="96"/>
        <item x="98"/>
        <item x="99"/>
        <item x="100"/>
        <item x="101"/>
        <item x="102"/>
        <item x="103"/>
        <item x="104"/>
        <item x="105"/>
        <item x="107"/>
        <item x="108"/>
        <item x="109"/>
        <item x="110"/>
        <item x="111"/>
        <item x="112"/>
        <item x="182"/>
        <item x="115"/>
        <item x="116"/>
        <item x="117"/>
        <item x="118"/>
        <item x="119"/>
        <item x="120"/>
        <item x="122"/>
        <item x="123"/>
        <item x="124"/>
        <item x="127"/>
        <item x="128"/>
        <item x="131"/>
        <item x="133"/>
        <item x="134"/>
        <item x="135"/>
        <item x="136"/>
        <item x="226"/>
        <item x="137"/>
        <item x="138"/>
        <item x="139"/>
        <item x="140"/>
        <item x="141"/>
        <item x="142"/>
        <item x="143"/>
        <item x="144"/>
        <item x="145"/>
        <item x="146"/>
        <item x="151"/>
        <item x="152"/>
        <item x="153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8"/>
        <item x="169"/>
        <item x="170"/>
        <item x="171"/>
        <item x="174"/>
        <item x="175"/>
        <item x="178"/>
        <item x="180"/>
        <item x="184"/>
        <item x="185"/>
        <item x="186"/>
        <item x="187"/>
        <item x="188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316"/>
        <item x="206"/>
        <item x="207"/>
        <item x="209"/>
        <item x="210"/>
        <item x="211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8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5"/>
        <item x="302"/>
        <item x="248"/>
        <item x="249"/>
        <item x="250"/>
        <item x="251"/>
        <item x="252"/>
        <item x="255"/>
        <item x="256"/>
        <item x="257"/>
        <item x="258"/>
        <item x="260"/>
        <item x="262"/>
        <item x="265"/>
        <item x="266"/>
        <item x="267"/>
        <item x="268"/>
        <item x="270"/>
        <item x="271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2"/>
        <item x="293"/>
        <item x="294"/>
        <item x="295"/>
        <item x="296"/>
        <item x="297"/>
        <item x="299"/>
        <item x="300"/>
        <item x="301"/>
        <item x="303"/>
        <item x="304"/>
        <item x="306"/>
        <item x="307"/>
        <item x="308"/>
        <item x="309"/>
        <item x="311"/>
        <item x="312"/>
        <item x="313"/>
        <item x="314"/>
        <item x="315"/>
        <item x="317"/>
        <item x="318"/>
        <item x="319"/>
        <item x="320"/>
        <item x="321"/>
        <item x="322"/>
        <item x="324"/>
        <item x="325"/>
        <item x="326"/>
        <item x="327"/>
        <item x="329"/>
        <item x="330"/>
        <item x="331"/>
        <item x="332"/>
        <item x="334"/>
        <item x="336"/>
        <item x="338"/>
        <item x="341"/>
        <item x="342"/>
        <item x="343"/>
        <item x="229"/>
        <item x="179"/>
        <item x="195"/>
        <item x="5"/>
        <item x="22"/>
        <item x="189"/>
        <item t="default"/>
      </items>
    </pivotField>
    <pivotField axis="axisPage" compact="0" outline="0" showAll="0" defaultSubtotal="0">
      <items count="323">
        <item x="2"/>
        <item x="12"/>
        <item x="16"/>
        <item x="29"/>
        <item x="230"/>
        <item x="166"/>
        <item x="253"/>
        <item x="19"/>
        <item x="28"/>
        <item x="146"/>
        <item x="288"/>
        <item x="157"/>
        <item x="14"/>
        <item x="118"/>
        <item x="27"/>
        <item x="231"/>
        <item x="1"/>
        <item x="3"/>
        <item x="56"/>
        <item x="43"/>
        <item x="90"/>
        <item x="140"/>
        <item x="139"/>
        <item x="261"/>
        <item x="22"/>
        <item x="125"/>
        <item x="141"/>
        <item x="58"/>
        <item x="24"/>
        <item x="15"/>
        <item x="41"/>
        <item x="195"/>
        <item x="37"/>
        <item x="243"/>
        <item x="7"/>
        <item x="86"/>
        <item x="315"/>
        <item x="322"/>
        <item x="5"/>
        <item x="17"/>
        <item x="18"/>
        <item x="165"/>
        <item x="78"/>
        <item x="212"/>
        <item x="114"/>
        <item x="42"/>
        <item x="49"/>
        <item x="35"/>
        <item x="61"/>
        <item x="40"/>
        <item x="73"/>
        <item x="64"/>
        <item x="200"/>
        <item x="293"/>
        <item x="20"/>
        <item x="119"/>
        <item x="32"/>
        <item x="275"/>
        <item x="147"/>
        <item x="70"/>
        <item x="57"/>
        <item x="313"/>
        <item x="170"/>
        <item x="106"/>
        <item x="308"/>
        <item x="142"/>
        <item x="99"/>
        <item x="81"/>
        <item x="227"/>
        <item x="228"/>
        <item x="281"/>
        <item x="247"/>
        <item x="237"/>
        <item x="123"/>
        <item x="245"/>
        <item x="122"/>
        <item x="199"/>
        <item x="303"/>
        <item x="79"/>
        <item x="256"/>
        <item x="63"/>
        <item x="198"/>
        <item x="248"/>
        <item x="171"/>
        <item x="238"/>
        <item x="319"/>
        <item x="320"/>
        <item x="317"/>
        <item x="0"/>
        <item x="4"/>
        <item x="6"/>
        <item x="8"/>
        <item x="11"/>
        <item x="13"/>
        <item x="21"/>
        <item x="23"/>
        <item x="25"/>
        <item x="26"/>
        <item x="30"/>
        <item x="53"/>
        <item x="107"/>
        <item x="31"/>
        <item x="33"/>
        <item x="34"/>
        <item x="36"/>
        <item x="38"/>
        <item x="39"/>
        <item x="162"/>
        <item x="44"/>
        <item x="45"/>
        <item x="46"/>
        <item x="47"/>
        <item x="48"/>
        <item x="50"/>
        <item x="51"/>
        <item x="52"/>
        <item x="54"/>
        <item x="55"/>
        <item x="59"/>
        <item x="60"/>
        <item x="163"/>
        <item x="65"/>
        <item x="66"/>
        <item x="67"/>
        <item x="68"/>
        <item x="69"/>
        <item x="71"/>
        <item x="72"/>
        <item x="74"/>
        <item x="75"/>
        <item x="76"/>
        <item x="77"/>
        <item x="80"/>
        <item x="82"/>
        <item x="83"/>
        <item x="84"/>
        <item x="85"/>
        <item x="87"/>
        <item x="88"/>
        <item x="89"/>
        <item x="91"/>
        <item x="92"/>
        <item x="93"/>
        <item x="94"/>
        <item x="96"/>
        <item x="97"/>
        <item x="98"/>
        <item x="100"/>
        <item x="101"/>
        <item x="102"/>
        <item x="103"/>
        <item x="104"/>
        <item x="105"/>
        <item x="108"/>
        <item x="109"/>
        <item x="110"/>
        <item x="111"/>
        <item x="112"/>
        <item x="113"/>
        <item x="115"/>
        <item x="116"/>
        <item x="117"/>
        <item x="120"/>
        <item x="121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3"/>
        <item x="144"/>
        <item x="145"/>
        <item x="148"/>
        <item x="149"/>
        <item x="150"/>
        <item x="151"/>
        <item x="152"/>
        <item x="153"/>
        <item x="154"/>
        <item x="155"/>
        <item x="156"/>
        <item x="158"/>
        <item x="159"/>
        <item x="160"/>
        <item x="161"/>
        <item x="164"/>
        <item x="167"/>
        <item x="169"/>
        <item x="172"/>
        <item x="173"/>
        <item x="174"/>
        <item x="175"/>
        <item x="176"/>
        <item x="177"/>
        <item x="178"/>
        <item x="179"/>
        <item x="180"/>
        <item x="183"/>
        <item x="184"/>
        <item x="185"/>
        <item x="186"/>
        <item x="187"/>
        <item x="188"/>
        <item x="189"/>
        <item x="190"/>
        <item x="192"/>
        <item x="284"/>
        <item x="193"/>
        <item x="194"/>
        <item x="196"/>
        <item x="197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9"/>
        <item x="285"/>
        <item x="232"/>
        <item x="233"/>
        <item x="234"/>
        <item x="235"/>
        <item x="236"/>
        <item x="239"/>
        <item x="240"/>
        <item x="241"/>
        <item x="242"/>
        <item x="244"/>
        <item x="246"/>
        <item x="249"/>
        <item x="250"/>
        <item x="251"/>
        <item x="252"/>
        <item x="254"/>
        <item x="255"/>
        <item x="257"/>
        <item x="258"/>
        <item x="259"/>
        <item x="260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2"/>
        <item x="283"/>
        <item x="286"/>
        <item x="287"/>
        <item x="289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4"/>
        <item x="305"/>
        <item x="306"/>
        <item x="307"/>
        <item x="309"/>
        <item x="310"/>
        <item x="311"/>
        <item x="312"/>
        <item x="314"/>
        <item x="316"/>
        <item x="318"/>
        <item x="321"/>
        <item x="214"/>
        <item x="168"/>
        <item x="182"/>
        <item x="9"/>
        <item x="10"/>
        <item x="62"/>
        <item x="95"/>
        <item x="181"/>
        <item x="191"/>
      </items>
    </pivotField>
    <pivotField axis="axisPage" compact="0" outline="0" showAll="0" defaultSubtotal="0">
      <items count="16">
        <item x="11"/>
        <item x="9"/>
        <item x="2"/>
        <item x="7"/>
        <item x="12"/>
        <item x="13"/>
        <item x="1"/>
        <item x="3"/>
        <item x="15"/>
        <item x="5"/>
        <item x="8"/>
        <item x="10"/>
        <item x="6"/>
        <item x="0"/>
        <item x="4"/>
        <item x="14"/>
      </items>
    </pivotField>
    <pivotField axis="axisPage" compact="0" outline="0" showAll="0" defaultSubtotal="0">
      <items count="15">
        <item x="3"/>
        <item x="4"/>
        <item x="11"/>
        <item x="0"/>
        <item x="6"/>
        <item x="9"/>
        <item x="7"/>
        <item x="10"/>
        <item x="8"/>
        <item x="1"/>
        <item x="2"/>
        <item x="5"/>
        <item x="12"/>
        <item x="13"/>
        <item x="14"/>
      </items>
    </pivotField>
    <pivotField dataField="1" compact="0" outline="0" showAll="0" defaultSubtotal="0"/>
    <pivotField compact="0" outline="0" showAll="0" defaultSubtotal="0"/>
    <pivotField axis="axisPage" compact="0" outline="0" showAll="0" sortType="ascending">
      <items count="14">
        <item x="10"/>
        <item x="0"/>
        <item x="3"/>
        <item x="1"/>
        <item x="2"/>
        <item x="5"/>
        <item x="11"/>
        <item x="8"/>
        <item x="4"/>
        <item x="9"/>
        <item x="6"/>
        <item x="7"/>
        <item x="12"/>
        <item t="default"/>
      </items>
    </pivotField>
    <pivotField axis="axisPage" compact="0" outline="0" showAll="0">
      <items count="13">
        <item x="6"/>
        <item x="9"/>
        <item x="0"/>
        <item x="5"/>
        <item x="8"/>
        <item x="4"/>
        <item x="10"/>
        <item x="3"/>
        <item x="7"/>
        <item x="11"/>
        <item x="2"/>
        <item x="1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9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455"/>
        <item x="688"/>
        <item x="689"/>
        <item x="815"/>
        <item x="322"/>
        <item x="440"/>
        <item x="388"/>
        <item x="201"/>
        <item x="334"/>
        <item x="442"/>
        <item x="808"/>
        <item x="411"/>
        <item x="893"/>
        <item x="270"/>
        <item x="146"/>
        <item x="729"/>
        <item x="736"/>
        <item x="879"/>
        <item x="556"/>
        <item x="557"/>
        <item x="592"/>
      </items>
    </pivotField>
    <pivotField axis="axisCol" compact="0" outline="0" showAll="0" defaultSubtotal="0">
      <items count="11">
        <item x="7"/>
        <item x="5"/>
        <item x="1"/>
        <item x="8"/>
        <item x="4"/>
        <item x="2"/>
        <item x="9"/>
        <item x="6"/>
        <item x="3"/>
        <item x="0"/>
        <item x="10"/>
      </items>
    </pivotField>
    <pivotField compact="0" outline="0" showAll="0" defaultSubtotal="0"/>
  </pivotFields>
  <rowFields count="1">
    <field x="15"/>
  </rowFields>
  <rowItems count="361">
    <i>
      <x v="18"/>
    </i>
    <i>
      <x v="26"/>
    </i>
    <i>
      <x v="21"/>
    </i>
    <i>
      <x v="15"/>
    </i>
    <i>
      <x v="155"/>
    </i>
    <i>
      <x v="54"/>
    </i>
    <i>
      <x v="35"/>
    </i>
    <i>
      <x v="318"/>
    </i>
    <i>
      <x v="117"/>
    </i>
    <i>
      <x v="6"/>
    </i>
    <i>
      <x v="185"/>
    </i>
    <i>
      <x v="64"/>
    </i>
    <i>
      <x v="1"/>
    </i>
    <i>
      <x v="92"/>
    </i>
    <i>
      <x v="320"/>
    </i>
    <i>
      <x v="300"/>
    </i>
    <i>
      <x/>
    </i>
    <i>
      <x v="23"/>
    </i>
    <i>
      <x v="4"/>
    </i>
    <i>
      <x v="12"/>
    </i>
    <i>
      <x v="11"/>
    </i>
    <i>
      <x v="204"/>
    </i>
    <i>
      <x v="43"/>
    </i>
    <i>
      <x v="270"/>
    </i>
    <i>
      <x v="135"/>
    </i>
    <i>
      <x v="10"/>
    </i>
    <i>
      <x v="250"/>
    </i>
    <i>
      <x v="57"/>
    </i>
    <i>
      <x v="219"/>
    </i>
    <i>
      <x v="32"/>
    </i>
    <i>
      <x v="264"/>
    </i>
    <i>
      <x v="285"/>
    </i>
    <i>
      <x v="97"/>
    </i>
    <i>
      <x v="317"/>
    </i>
    <i>
      <x v="292"/>
    </i>
    <i>
      <x v="153"/>
    </i>
    <i>
      <x v="94"/>
    </i>
    <i>
      <x v="124"/>
    </i>
    <i>
      <x v="242"/>
    </i>
    <i>
      <x v="301"/>
    </i>
    <i>
      <x v="276"/>
    </i>
    <i>
      <x v="220"/>
    </i>
    <i>
      <x v="236"/>
    </i>
    <i>
      <x v="243"/>
    </i>
    <i>
      <x v="213"/>
    </i>
    <i>
      <x v="41"/>
    </i>
    <i>
      <x v="14"/>
    </i>
    <i>
      <x v="345"/>
    </i>
    <i>
      <x v="177"/>
    </i>
    <i>
      <x v="107"/>
    </i>
    <i>
      <x v="76"/>
    </i>
    <i>
      <x v="202"/>
    </i>
    <i>
      <x v="8"/>
    </i>
    <i>
      <x v="93"/>
    </i>
    <i>
      <x v="293"/>
    </i>
    <i>
      <x v="239"/>
    </i>
    <i>
      <x v="101"/>
    </i>
    <i>
      <x v="286"/>
    </i>
    <i>
      <x v="313"/>
    </i>
    <i>
      <x v="37"/>
    </i>
    <i>
      <x v="136"/>
    </i>
    <i>
      <x v="296"/>
    </i>
    <i>
      <x v="178"/>
    </i>
    <i>
      <x v="263"/>
    </i>
    <i>
      <x v="327"/>
    </i>
    <i>
      <x v="295"/>
    </i>
    <i>
      <x v="353"/>
    </i>
    <i>
      <x v="13"/>
    </i>
    <i>
      <x v="138"/>
    </i>
    <i>
      <x v="321"/>
    </i>
    <i>
      <x v="290"/>
    </i>
    <i>
      <x v="248"/>
    </i>
    <i>
      <x v="31"/>
    </i>
    <i>
      <x v="39"/>
    </i>
    <i>
      <x v="355"/>
    </i>
    <i>
      <x v="316"/>
    </i>
    <i>
      <x v="255"/>
    </i>
    <i>
      <x v="229"/>
    </i>
    <i>
      <x v="240"/>
    </i>
    <i>
      <x v="230"/>
    </i>
    <i>
      <x v="96"/>
    </i>
    <i>
      <x v="238"/>
    </i>
    <i>
      <x v="78"/>
    </i>
    <i>
      <x v="187"/>
    </i>
    <i>
      <x v="197"/>
    </i>
    <i>
      <x v="195"/>
    </i>
    <i>
      <x v="315"/>
    </i>
    <i>
      <x v="235"/>
    </i>
    <i>
      <x v="262"/>
    </i>
    <i>
      <x v="9"/>
    </i>
    <i>
      <x v="148"/>
    </i>
    <i>
      <x v="77"/>
    </i>
    <i>
      <x v="246"/>
    </i>
    <i>
      <x v="291"/>
    </i>
    <i>
      <x v="84"/>
    </i>
    <i>
      <x v="120"/>
    </i>
    <i>
      <x v="55"/>
    </i>
    <i>
      <x v="165"/>
    </i>
    <i>
      <x v="280"/>
    </i>
    <i>
      <x v="114"/>
    </i>
    <i>
      <x v="112"/>
    </i>
    <i>
      <x v="173"/>
    </i>
    <i>
      <x v="328"/>
    </i>
    <i>
      <x v="132"/>
    </i>
    <i>
      <x v="127"/>
    </i>
    <i>
      <x v="206"/>
    </i>
    <i>
      <x v="234"/>
    </i>
    <i>
      <x v="89"/>
    </i>
    <i>
      <x v="199"/>
    </i>
    <i>
      <x v="324"/>
    </i>
    <i>
      <x v="154"/>
    </i>
    <i>
      <x v="85"/>
    </i>
    <i>
      <x v="259"/>
    </i>
    <i>
      <x v="123"/>
    </i>
    <i>
      <x v="314"/>
    </i>
    <i>
      <x v="7"/>
    </i>
    <i>
      <x v="5"/>
    </i>
    <i>
      <x v="319"/>
    </i>
    <i>
      <x v="169"/>
    </i>
    <i>
      <x v="322"/>
    </i>
    <i>
      <x v="42"/>
    </i>
    <i>
      <x v="159"/>
    </i>
    <i>
      <x v="19"/>
    </i>
    <i>
      <x v="24"/>
    </i>
    <i>
      <x v="142"/>
    </i>
    <i>
      <x v="158"/>
    </i>
    <i>
      <x v="33"/>
    </i>
    <i>
      <x v="214"/>
    </i>
    <i>
      <x v="348"/>
    </i>
    <i>
      <x v="116"/>
    </i>
    <i>
      <x v="34"/>
    </i>
    <i>
      <x v="38"/>
    </i>
    <i>
      <x v="170"/>
    </i>
    <i>
      <x v="323"/>
    </i>
    <i>
      <x v="245"/>
    </i>
    <i>
      <x v="45"/>
    </i>
    <i>
      <x v="44"/>
    </i>
    <i>
      <x v="28"/>
    </i>
    <i>
      <x v="179"/>
    </i>
    <i>
      <x v="152"/>
    </i>
    <i>
      <x v="88"/>
    </i>
    <i>
      <x v="53"/>
    </i>
    <i>
      <x v="48"/>
    </i>
    <i>
      <x v="226"/>
    </i>
    <i>
      <x v="267"/>
    </i>
    <i>
      <x v="168"/>
    </i>
    <i>
      <x v="298"/>
    </i>
    <i>
      <x v="145"/>
    </i>
    <i>
      <x v="211"/>
    </i>
    <i>
      <x v="70"/>
    </i>
    <i>
      <x v="308"/>
    </i>
    <i>
      <x v="175"/>
    </i>
    <i>
      <x v="359"/>
    </i>
    <i>
      <x v="25"/>
    </i>
    <i>
      <x v="350"/>
    </i>
    <i>
      <x v="157"/>
    </i>
    <i>
      <x v="17"/>
    </i>
    <i>
      <x v="59"/>
    </i>
    <i>
      <x v="87"/>
    </i>
    <i>
      <x v="52"/>
    </i>
    <i>
      <x v="86"/>
    </i>
    <i>
      <x v="253"/>
    </i>
    <i>
      <x v="160"/>
    </i>
    <i>
      <x v="349"/>
    </i>
    <i>
      <x v="66"/>
    </i>
    <i>
      <x v="257"/>
    </i>
    <i>
      <x v="183"/>
    </i>
    <i>
      <x v="115"/>
    </i>
    <i>
      <x v="2"/>
    </i>
    <i>
      <x v="139"/>
    </i>
    <i>
      <x v="216"/>
    </i>
    <i>
      <x v="49"/>
    </i>
    <i>
      <x v="46"/>
    </i>
    <i>
      <x v="150"/>
    </i>
    <i>
      <x v="166"/>
    </i>
    <i>
      <x v="100"/>
    </i>
    <i>
      <x v="344"/>
    </i>
    <i>
      <x v="144"/>
    </i>
    <i>
      <x v="181"/>
    </i>
    <i>
      <x v="218"/>
    </i>
    <i>
      <x v="121"/>
    </i>
    <i>
      <x v="79"/>
    </i>
    <i>
      <x v="113"/>
    </i>
    <i>
      <x v="186"/>
    </i>
    <i>
      <x v="190"/>
    </i>
    <i>
      <x v="207"/>
    </i>
    <i>
      <x v="69"/>
    </i>
    <i>
      <x v="231"/>
    </i>
    <i>
      <x v="149"/>
    </i>
    <i>
      <x v="108"/>
    </i>
    <i>
      <x v="171"/>
    </i>
    <i>
      <x v="81"/>
    </i>
    <i>
      <x v="164"/>
    </i>
    <i>
      <x v="162"/>
    </i>
    <i>
      <x v="134"/>
    </i>
    <i>
      <x v="247"/>
    </i>
    <i>
      <x v="354"/>
    </i>
    <i>
      <x v="63"/>
    </i>
    <i>
      <x v="205"/>
    </i>
    <i>
      <x v="201"/>
    </i>
    <i>
      <x v="62"/>
    </i>
    <i>
      <x v="156"/>
    </i>
    <i>
      <x v="347"/>
    </i>
    <i>
      <x v="289"/>
    </i>
    <i>
      <x v="356"/>
    </i>
    <i>
      <x v="147"/>
    </i>
    <i>
      <x v="261"/>
    </i>
    <i>
      <x v="36"/>
    </i>
    <i>
      <x v="102"/>
    </i>
    <i>
      <x v="302"/>
    </i>
    <i>
      <x v="198"/>
    </i>
    <i>
      <x v="210"/>
    </i>
    <i>
      <x v="128"/>
    </i>
    <i>
      <x v="72"/>
    </i>
    <i>
      <x v="167"/>
    </i>
    <i>
      <x v="278"/>
    </i>
    <i>
      <x v="29"/>
    </i>
    <i>
      <x v="118"/>
    </i>
    <i>
      <x v="268"/>
    </i>
    <i>
      <x v="217"/>
    </i>
    <i>
      <x v="237"/>
    </i>
    <i>
      <x v="22"/>
    </i>
    <i>
      <x v="60"/>
    </i>
    <i>
      <x v="74"/>
    </i>
    <i>
      <x v="188"/>
    </i>
    <i>
      <x v="249"/>
    </i>
    <i>
      <x v="294"/>
    </i>
    <i>
      <x v="251"/>
    </i>
    <i>
      <x v="182"/>
    </i>
    <i>
      <x v="146"/>
    </i>
    <i>
      <x v="304"/>
    </i>
    <i>
      <x v="65"/>
    </i>
    <i>
      <x v="282"/>
    </i>
    <i>
      <x v="351"/>
    </i>
    <i>
      <x v="95"/>
    </i>
    <i>
      <x v="151"/>
    </i>
    <i>
      <x v="176"/>
    </i>
    <i>
      <x v="208"/>
    </i>
    <i>
      <x v="326"/>
    </i>
    <i>
      <x v="277"/>
    </i>
    <i>
      <x v="184"/>
    </i>
    <i>
      <x v="61"/>
    </i>
    <i>
      <x v="281"/>
    </i>
    <i>
      <x v="260"/>
    </i>
    <i>
      <x v="103"/>
    </i>
    <i>
      <x v="192"/>
    </i>
    <i>
      <x v="312"/>
    </i>
    <i>
      <x v="306"/>
    </i>
    <i>
      <x v="223"/>
    </i>
    <i>
      <x v="269"/>
    </i>
    <i>
      <x v="27"/>
    </i>
    <i>
      <x v="98"/>
    </i>
    <i>
      <x v="221"/>
    </i>
    <i>
      <x v="224"/>
    </i>
    <i>
      <x v="90"/>
    </i>
    <i>
      <x v="106"/>
    </i>
    <i>
      <x v="225"/>
    </i>
    <i>
      <x v="131"/>
    </i>
    <i>
      <x v="161"/>
    </i>
    <i>
      <x v="352"/>
    </i>
    <i>
      <x v="241"/>
    </i>
    <i>
      <x v="227"/>
    </i>
    <i>
      <x v="358"/>
    </i>
    <i>
      <x v="172"/>
    </i>
    <i>
      <x v="274"/>
    </i>
    <i>
      <x v="305"/>
    </i>
    <i>
      <x v="126"/>
    </i>
    <i>
      <x v="140"/>
    </i>
    <i>
      <x v="133"/>
    </i>
    <i>
      <x v="309"/>
    </i>
    <i>
      <x v="307"/>
    </i>
    <i>
      <x v="279"/>
    </i>
    <i>
      <x v="58"/>
    </i>
    <i>
      <x v="40"/>
    </i>
    <i>
      <x v="222"/>
    </i>
    <i>
      <x v="20"/>
    </i>
    <i>
      <x v="233"/>
    </i>
    <i>
      <x v="232"/>
    </i>
    <i>
      <x v="68"/>
    </i>
    <i>
      <x v="75"/>
    </i>
    <i>
      <x v="111"/>
    </i>
    <i>
      <x v="122"/>
    </i>
    <i>
      <x v="287"/>
    </i>
    <i>
      <x v="303"/>
    </i>
    <i>
      <x v="143"/>
    </i>
    <i>
      <x v="311"/>
    </i>
    <i>
      <x v="163"/>
    </i>
    <i>
      <x v="200"/>
    </i>
    <i>
      <x v="254"/>
    </i>
    <i>
      <x v="252"/>
    </i>
    <i>
      <x v="209"/>
    </i>
    <i>
      <x v="189"/>
    </i>
    <i>
      <x v="67"/>
    </i>
    <i>
      <x v="80"/>
    </i>
    <i>
      <x v="99"/>
    </i>
    <i>
      <x v="228"/>
    </i>
    <i>
      <x v="297"/>
    </i>
    <i>
      <x v="272"/>
    </i>
    <i>
      <x v="196"/>
    </i>
    <i>
      <x v="299"/>
    </i>
    <i>
      <x v="71"/>
    </i>
    <i>
      <x v="265"/>
    </i>
    <i>
      <x v="50"/>
    </i>
    <i>
      <x v="105"/>
    </i>
    <i>
      <x v="47"/>
    </i>
    <i>
      <x v="129"/>
    </i>
    <i>
      <x v="125"/>
    </i>
    <i>
      <x v="271"/>
    </i>
    <i>
      <x v="110"/>
    </i>
    <i>
      <x v="137"/>
    </i>
    <i>
      <x v="83"/>
    </i>
    <i>
      <x v="51"/>
    </i>
    <i>
      <x v="212"/>
    </i>
    <i>
      <x v="82"/>
    </i>
    <i>
      <x v="266"/>
    </i>
    <i>
      <x v="73"/>
    </i>
    <i>
      <x v="109"/>
    </i>
    <i>
      <x v="3"/>
    </i>
    <i>
      <x v="256"/>
    </i>
    <i>
      <x v="141"/>
    </i>
    <i>
      <x v="56"/>
    </i>
    <i>
      <x v="119"/>
    </i>
    <i>
      <x v="283"/>
    </i>
    <i>
      <x v="357"/>
    </i>
    <i>
      <x v="288"/>
    </i>
    <i>
      <x v="193"/>
    </i>
    <i>
      <x v="203"/>
    </i>
    <i>
      <x v="91"/>
    </i>
    <i>
      <x v="180"/>
    </i>
    <i>
      <x v="284"/>
    </i>
    <i>
      <x v="334"/>
    </i>
    <i>
      <x v="273"/>
    </i>
    <i>
      <x v="310"/>
    </i>
    <i>
      <x v="130"/>
    </i>
    <i>
      <x v="191"/>
    </i>
    <i>
      <x v="337"/>
    </i>
    <i>
      <x v="16"/>
    </i>
    <i>
      <x v="325"/>
    </i>
    <i>
      <x v="104"/>
    </i>
    <i>
      <x v="174"/>
    </i>
    <i>
      <x v="332"/>
    </i>
    <i>
      <x v="275"/>
    </i>
    <i>
      <x v="338"/>
    </i>
    <i>
      <x v="339"/>
    </i>
    <i>
      <x v="342"/>
    </i>
    <i>
      <x v="244"/>
    </i>
    <i>
      <x v="333"/>
    </i>
    <i>
      <x v="30"/>
    </i>
    <i>
      <x v="346"/>
    </i>
    <i>
      <x v="343"/>
    </i>
    <i>
      <x v="335"/>
    </i>
    <i>
      <x v="331"/>
    </i>
    <i>
      <x v="340"/>
    </i>
    <i>
      <x v="194"/>
    </i>
    <i>
      <x v="341"/>
    </i>
    <i>
      <x v="330"/>
    </i>
    <i>
      <x v="336"/>
    </i>
    <i>
      <x v="329"/>
    </i>
    <i>
      <x v="215"/>
    </i>
    <i>
      <x v="258"/>
    </i>
    <i t="grand">
      <x/>
    </i>
  </rowItems>
  <colFields count="1">
    <field x="45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8">
    <pageField fld="14" hier="0"/>
    <pageField fld="13" hier="0"/>
    <pageField fld="10" hier="-1"/>
    <pageField fld="0" hier="0"/>
    <pageField fld="1" hier="-1"/>
    <pageField fld="28" hier="-1"/>
    <pageField fld="29" hier="0"/>
    <pageField fld="22" hier="0"/>
    <pageField fld="24" hier="-1"/>
    <pageField fld="23" hier="0"/>
    <pageField fld="6" hier="-1"/>
    <pageField fld="7" hier="0"/>
    <pageField fld="17" hier="0"/>
    <pageField fld="44" hier="-1"/>
    <pageField fld="21" hier="-1"/>
    <pageField fld="20" hier="-1"/>
    <pageField fld="25" hier="-1"/>
    <pageField fld="5" hier="-1"/>
  </pageFields>
  <dataFields count="1">
    <dataField name="Sum of Claim Paid Amount" fld="26" baseField="0" baseItem="0" numFmtId="38"/>
  </dataFields>
  <formats count="10">
    <format dxfId="101">
      <pivotArea outline="0" fieldPosition="0"/>
    </format>
    <format dxfId="100">
      <pivotArea outline="0" fieldPosition="0">
        <references count="1">
          <reference field="25" count="1" selected="0">
            <x v="2"/>
          </reference>
        </references>
      </pivotArea>
    </format>
    <format dxfId="99">
      <pivotArea dataOnly="0" labelOnly="1" outline="0" fieldPosition="0">
        <references count="1">
          <reference field="25" count="0"/>
        </references>
      </pivotArea>
    </format>
    <format dxfId="98">
      <pivotArea type="origin" dataOnly="0" labelOnly="1" outline="0" fieldPosition="0"/>
    </format>
    <format dxfId="97">
      <pivotArea field="25" type="button" dataOnly="0" labelOnly="1" outline="0" axis="axisPage" fieldPosition="16"/>
    </format>
    <format dxfId="96">
      <pivotArea dataOnly="0" labelOnly="1" outline="0" fieldPosition="0">
        <references count="1">
          <reference field="45" count="0"/>
        </references>
      </pivotArea>
    </format>
    <format dxfId="95">
      <pivotArea dataOnly="0" labelOnly="1" grandCol="1" outline="0" fieldPosition="0"/>
    </format>
    <format dxfId="94">
      <pivotArea dataOnly="0" labelOnly="1" outline="0" fieldPosition="0">
        <references count="1">
          <reference field="25" count="0"/>
        </references>
      </pivotArea>
    </format>
    <format dxfId="93">
      <pivotArea dataOnly="0" labelOnly="1" outline="0" fieldPosition="0">
        <references count="1">
          <reference field="45" count="0"/>
        </references>
      </pivotArea>
    </format>
    <format dxfId="92">
      <pivotArea dataOnly="0" labelOnly="1" grandCol="1" outline="0" fieldPosition="0"/>
    </format>
  </formats>
  <pivotTableStyleInfo name="PivotStyleLight9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asteriskTotals="1" showCalcMbrs="0" showDrill="0" showDataTips="0" pageWrap="5" itemPrintTitles="1" createdVersion="3" indent="0" compact="0" compactData="0" gridDropZones="1" multipleFieldFilters="0">
  <location ref="B13:R49" firstHeaderRow="1" firstDataRow="2" firstDataCol="1" rowPageCount="5" colPageCount="4"/>
  <pivotFields count="47">
    <pivotField axis="axisPage" compact="0" outline="0" showAll="0" defaultSubtotal="0">
      <items count="6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7"/>
        <item x="498"/>
        <item x="499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4"/>
        <item x="605"/>
        <item x="606"/>
        <item x="607"/>
        <item x="608"/>
        <item x="609"/>
        <item x="610"/>
        <item x="611"/>
        <item x="265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326"/>
        <item x="307"/>
        <item x="165"/>
        <item x="275"/>
        <item x="555"/>
        <item x="603"/>
        <item x="221"/>
        <item x="496"/>
        <item x="500"/>
        <item x="419"/>
      </items>
    </pivotField>
    <pivotField axis="axisPage" compact="0" outline="0" showAll="0">
      <items count="633">
        <item x="0"/>
        <item x="1"/>
        <item x="2"/>
        <item x="3"/>
        <item x="4"/>
        <item x="5"/>
        <item x="6"/>
        <item x="7"/>
        <item x="8"/>
        <item x="1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1"/>
        <item x="82"/>
        <item x="84"/>
        <item x="86"/>
        <item x="87"/>
        <item x="88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4"/>
        <item x="175"/>
        <item x="176"/>
        <item x="178"/>
        <item x="179"/>
        <item x="180"/>
        <item x="181"/>
        <item x="182"/>
        <item x="183"/>
        <item x="184"/>
        <item x="185"/>
        <item x="187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5"/>
        <item x="206"/>
        <item x="207"/>
        <item x="208"/>
        <item x="209"/>
        <item x="210"/>
        <item x="211"/>
        <item x="212"/>
        <item x="213"/>
        <item x="214"/>
        <item x="216"/>
        <item x="217"/>
        <item x="218"/>
        <item x="219"/>
        <item x="220"/>
        <item x="221"/>
        <item x="223"/>
        <item x="2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2"/>
        <item x="273"/>
        <item x="275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7"/>
        <item x="298"/>
        <item x="299"/>
        <item x="300"/>
        <item x="301"/>
        <item x="303"/>
        <item x="304"/>
        <item x="306"/>
        <item x="30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8"/>
        <item x="329"/>
        <item x="331"/>
        <item x="332"/>
        <item x="333"/>
        <item x="334"/>
        <item x="335"/>
        <item x="337"/>
        <item x="338"/>
        <item x="339"/>
        <item x="340"/>
        <item x="341"/>
        <item x="342"/>
        <item x="343"/>
        <item x="346"/>
        <item x="347"/>
        <item x="348"/>
        <item x="349"/>
        <item x="351"/>
        <item x="352"/>
        <item x="353"/>
        <item x="354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3"/>
        <item x="424"/>
        <item x="425"/>
        <item x="426"/>
        <item x="427"/>
        <item x="428"/>
        <item x="429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6"/>
        <item x="457"/>
        <item x="458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3"/>
        <item x="477"/>
        <item x="478"/>
        <item x="479"/>
        <item x="480"/>
        <item x="481"/>
        <item x="482"/>
        <item x="483"/>
        <item x="484"/>
        <item x="485"/>
        <item x="486"/>
        <item x="488"/>
        <item x="489"/>
        <item x="491"/>
        <item x="492"/>
        <item x="495"/>
        <item x="496"/>
        <item x="497"/>
        <item x="499"/>
        <item x="500"/>
        <item x="501"/>
        <item x="503"/>
        <item x="504"/>
        <item x="505"/>
        <item x="507"/>
        <item x="509"/>
        <item x="511"/>
        <item x="512"/>
        <item x="513"/>
        <item x="514"/>
        <item x="515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30"/>
        <item x="531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7"/>
        <item x="548"/>
        <item x="549"/>
        <item x="551"/>
        <item x="552"/>
        <item x="553"/>
        <item x="554"/>
        <item x="555"/>
        <item x="556"/>
        <item x="558"/>
        <item x="559"/>
        <item x="560"/>
        <item x="561"/>
        <item x="562"/>
        <item x="56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7"/>
        <item x="578"/>
        <item x="580"/>
        <item x="582"/>
        <item x="583"/>
        <item x="584"/>
        <item x="585"/>
        <item x="586"/>
        <item x="587"/>
        <item x="588"/>
        <item x="589"/>
        <item x="591"/>
        <item x="592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6"/>
        <item x="607"/>
        <item x="608"/>
        <item x="609"/>
        <item x="610"/>
        <item x="611"/>
        <item x="612"/>
        <item x="613"/>
        <item x="266"/>
        <item x="614"/>
        <item x="615"/>
        <item x="616"/>
        <item x="617"/>
        <item x="618"/>
        <item x="620"/>
        <item x="623"/>
        <item x="624"/>
        <item x="625"/>
        <item x="626"/>
        <item x="627"/>
        <item x="628"/>
        <item x="629"/>
        <item x="630"/>
        <item x="631"/>
        <item x="9"/>
        <item x="113"/>
        <item x="350"/>
        <item x="472"/>
        <item x="355"/>
        <item x="186"/>
        <item x="80"/>
        <item x="41"/>
        <item x="47"/>
        <item x="83"/>
        <item x="89"/>
        <item x="129"/>
        <item x="130"/>
        <item x="132"/>
        <item x="188"/>
        <item x="248"/>
        <item x="252"/>
        <item x="274"/>
        <item x="302"/>
        <item x="422"/>
        <item x="85"/>
        <item x="189"/>
        <item x="344"/>
        <item x="305"/>
        <item x="101"/>
        <item x="177"/>
        <item x="204"/>
        <item x="215"/>
        <item x="330"/>
        <item x="494"/>
        <item x="487"/>
        <item x="270"/>
        <item x="296"/>
        <item x="173"/>
        <item x="246"/>
        <item x="476"/>
        <item x="564"/>
        <item x="622"/>
        <item x="516"/>
        <item x="529"/>
        <item x="510"/>
        <item x="225"/>
        <item x="271"/>
        <item x="576"/>
        <item x="506"/>
        <item x="11"/>
        <item x="67"/>
        <item x="581"/>
        <item x="455"/>
        <item x="546"/>
        <item x="579"/>
        <item x="470"/>
        <item x="430"/>
        <item x="600"/>
        <item x="619"/>
        <item x="345"/>
        <item x="490"/>
        <item x="474"/>
        <item x="590"/>
        <item x="621"/>
        <item x="336"/>
        <item x="533"/>
        <item x="550"/>
        <item x="403"/>
        <item x="90"/>
        <item x="532"/>
        <item x="475"/>
        <item x="327"/>
        <item x="308"/>
        <item x="165"/>
        <item x="276"/>
        <item x="557"/>
        <item x="605"/>
        <item x="222"/>
        <item x="115"/>
        <item x="498"/>
        <item x="502"/>
        <item x="421"/>
        <item x="459"/>
        <item x="493"/>
        <item x="508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outline="0" multipleItemSelectionAllowed="1" showAll="0" sortType="ascending" defaultSubtotal="0">
      <items count="34">
        <item x="3"/>
        <item x="9"/>
        <item x="1"/>
        <item x="10"/>
        <item x="16"/>
        <item x="0"/>
        <item x="4"/>
        <item x="13"/>
        <item x="11"/>
        <item x="5"/>
        <item x="27"/>
        <item x="22"/>
        <item x="25"/>
        <item x="26"/>
        <item x="14"/>
        <item x="30"/>
        <item x="12"/>
        <item x="8"/>
        <item x="2"/>
        <item x="6"/>
        <item x="7"/>
        <item x="15"/>
        <item x="17"/>
        <item x="18"/>
        <item x="19"/>
        <item x="20"/>
        <item x="21"/>
        <item x="23"/>
        <item x="28"/>
        <item x="29"/>
        <item x="31"/>
        <item x="32"/>
        <item x="24"/>
        <item x="3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 defaultSubtotal="0">
      <items count="186">
        <item x="69"/>
        <item x="12"/>
        <item x="25"/>
        <item x="45"/>
        <item x="46"/>
        <item x="51"/>
        <item x="38"/>
        <item x="95"/>
        <item x="24"/>
        <item x="26"/>
        <item x="27"/>
        <item x="135"/>
        <item x="29"/>
        <item x="28"/>
        <item x="33"/>
        <item x="42"/>
        <item x="43"/>
        <item x="140"/>
        <item x="58"/>
        <item x="130"/>
        <item x="68"/>
        <item x="145"/>
        <item x="50"/>
        <item x="149"/>
        <item x="156"/>
        <item x="117"/>
        <item x="10"/>
        <item x="30"/>
        <item x="3"/>
        <item x="79"/>
        <item x="97"/>
        <item x="99"/>
        <item x="16"/>
        <item x="107"/>
        <item x="115"/>
        <item x="163"/>
        <item x="131"/>
        <item x="108"/>
        <item x="116"/>
        <item x="8"/>
        <item x="0"/>
        <item x="11"/>
        <item x="1"/>
        <item x="2"/>
        <item x="4"/>
        <item x="5"/>
        <item x="6"/>
        <item x="7"/>
        <item x="9"/>
        <item x="13"/>
        <item x="14"/>
        <item x="15"/>
        <item x="17"/>
        <item x="18"/>
        <item x="19"/>
        <item x="20"/>
        <item x="21"/>
        <item x="22"/>
        <item x="23"/>
        <item x="31"/>
        <item x="32"/>
        <item x="34"/>
        <item x="35"/>
        <item x="36"/>
        <item x="37"/>
        <item x="39"/>
        <item x="40"/>
        <item x="41"/>
        <item x="44"/>
        <item x="47"/>
        <item x="48"/>
        <item x="49"/>
        <item x="52"/>
        <item x="53"/>
        <item x="54"/>
        <item x="55"/>
        <item x="56"/>
        <item x="57"/>
        <item x="59"/>
        <item x="60"/>
        <item x="61"/>
        <item x="62"/>
        <item x="63"/>
        <item x="64"/>
        <item x="65"/>
        <item x="66"/>
        <item x="70"/>
        <item x="71"/>
        <item x="73"/>
        <item x="74"/>
        <item x="75"/>
        <item x="90"/>
        <item x="76"/>
        <item x="77"/>
        <item x="78"/>
        <item x="80"/>
        <item x="81"/>
        <item x="82"/>
        <item x="83"/>
        <item x="84"/>
        <item x="85"/>
        <item x="86"/>
        <item x="87"/>
        <item x="88"/>
        <item x="89"/>
        <item x="92"/>
        <item x="93"/>
        <item x="94"/>
        <item x="96"/>
        <item x="98"/>
        <item x="100"/>
        <item x="101"/>
        <item x="102"/>
        <item x="103"/>
        <item x="104"/>
        <item x="105"/>
        <item x="106"/>
        <item x="109"/>
        <item x="110"/>
        <item x="111"/>
        <item x="112"/>
        <item x="113"/>
        <item x="114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2"/>
        <item x="133"/>
        <item x="134"/>
        <item x="136"/>
        <item x="137"/>
        <item x="138"/>
        <item x="139"/>
        <item x="141"/>
        <item x="142"/>
        <item x="143"/>
        <item x="144"/>
        <item x="146"/>
        <item x="72"/>
        <item x="147"/>
        <item x="148"/>
        <item x="150"/>
        <item x="151"/>
        <item x="152"/>
        <item x="153"/>
        <item x="155"/>
        <item x="157"/>
        <item x="158"/>
        <item x="159"/>
        <item x="160"/>
        <item x="161"/>
        <item x="154"/>
        <item x="162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18"/>
        <item x="185"/>
        <item x="91"/>
        <item x="171"/>
        <item x="67"/>
      </items>
    </pivotField>
    <pivotField compact="0" outline="0" showAll="0" defaultSubtotal="0"/>
    <pivotField compact="0" numFmtId="164" outline="0" showAll="0" defaultSubtotal="0"/>
    <pivotField axis="axisPage" compact="0" numFmtId="164" outline="0" multipleItemSelectionAllowed="1" showAll="0" defaultSubtotal="0">
      <items count="240">
        <item x="162"/>
        <item x="135"/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7"/>
        <item x="138"/>
        <item x="139"/>
        <item x="140"/>
        <item x="141"/>
        <item x="142"/>
        <item x="143"/>
        <item x="144"/>
        <item x="146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3"/>
        <item x="164"/>
        <item x="166"/>
        <item x="167"/>
        <item x="168"/>
        <item x="169"/>
        <item x="170"/>
        <item x="171"/>
        <item x="172"/>
        <item x="173"/>
        <item x="165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9"/>
        <item x="19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1"/>
        <item x="212"/>
        <item x="213"/>
        <item x="214"/>
        <item x="215"/>
        <item x="216"/>
        <item x="217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47"/>
        <item x="237"/>
        <item x="238"/>
        <item x="239"/>
        <item x="110"/>
        <item x="221"/>
        <item x="191"/>
        <item x="210"/>
        <item x="81"/>
        <item x="145"/>
        <item x="188"/>
      </items>
    </pivotField>
    <pivotField compact="0" outline="0" showAll="0" defaultSubtotal="0"/>
    <pivotField compact="0" numFmtId="14" outline="0" showAll="0" defaultSubtotal="0"/>
    <pivotField axis="axisPage" compact="0" outline="0" showAll="0">
      <items count="4">
        <item x="1"/>
        <item x="0"/>
        <item x="2"/>
        <item t="default"/>
      </items>
    </pivotField>
    <pivotField axis="axisPage" compact="0" outline="0" showAll="0" defaultSubtotal="0">
      <items count="3">
        <item x="1"/>
        <item x="0"/>
        <item x="2"/>
      </items>
    </pivotField>
    <pivotField axis="axisPage" compact="0" outline="0" multipleItemSelectionAllowed="1" showAll="0" sortType="ascending" defaultSubtotal="0">
      <items count="360">
        <item x="266"/>
        <item x="10"/>
        <item x="267"/>
        <item x="269"/>
        <item x="25"/>
        <item x="0"/>
        <item x="1"/>
        <item x="2"/>
        <item x="3"/>
        <item x="4"/>
        <item x="5"/>
        <item x="6"/>
        <item x="7"/>
        <item x="8"/>
        <item x="44"/>
        <item x="9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x="26"/>
        <item x="27"/>
        <item x="28"/>
        <item x="29"/>
        <item x="30"/>
        <item x="32"/>
        <item x="33"/>
        <item x="34"/>
        <item x="35"/>
        <item x="36"/>
        <item x="37"/>
        <item x="38"/>
        <item x="39"/>
        <item x="61"/>
        <item x="40"/>
        <item x="41"/>
        <item x="42"/>
        <item x="43"/>
        <item x="46"/>
        <item x="47"/>
        <item x="48"/>
        <item x="49"/>
        <item x="50"/>
        <item x="51"/>
        <item x="52"/>
        <item x="54"/>
        <item x="55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254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70"/>
        <item x="268"/>
        <item x="271"/>
        <item x="272"/>
        <item x="273"/>
        <item x="275"/>
        <item x="276"/>
        <item x="277"/>
        <item x="278"/>
        <item x="279"/>
        <item x="280"/>
        <item x="282"/>
        <item x="283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223"/>
        <item x="281"/>
        <item x="11"/>
        <item x="21"/>
        <item x="274"/>
        <item x="31"/>
        <item x="45"/>
        <item x="53"/>
        <item x="112"/>
        <item x="118"/>
        <item x="150"/>
        <item x="161"/>
        <item x="162"/>
        <item x="249"/>
        <item x="265"/>
        <item x="28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Page" compact="0" outline="0" showAll="0" defaultSubtotal="0">
      <items count="1093">
        <item x="62"/>
        <item x="79"/>
        <item x="1081"/>
        <item x="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7"/>
        <item x="38"/>
        <item x="39"/>
        <item x="40"/>
        <item x="42"/>
        <item x="43"/>
        <item x="44"/>
        <item x="45"/>
        <item x="46"/>
        <item x="47"/>
        <item x="49"/>
        <item x="50"/>
        <item x="58"/>
        <item x="63"/>
        <item x="64"/>
        <item x="65"/>
        <item x="66"/>
        <item x="70"/>
        <item x="71"/>
        <item x="72"/>
        <item x="74"/>
        <item x="89"/>
        <item x="90"/>
        <item x="119"/>
        <item x="120"/>
        <item x="121"/>
        <item x="123"/>
        <item x="124"/>
        <item x="125"/>
        <item x="126"/>
        <item x="127"/>
        <item x="139"/>
        <item x="143"/>
        <item x="146"/>
        <item x="147"/>
        <item x="153"/>
        <item x="154"/>
        <item x="163"/>
        <item x="164"/>
        <item x="167"/>
        <item x="180"/>
        <item x="181"/>
        <item x="189"/>
        <item x="190"/>
        <item x="191"/>
        <item x="192"/>
        <item x="201"/>
        <item x="203"/>
        <item x="208"/>
        <item x="212"/>
        <item x="216"/>
        <item x="217"/>
        <item x="219"/>
        <item x="223"/>
        <item x="229"/>
        <item x="230"/>
        <item x="231"/>
        <item x="237"/>
        <item x="240"/>
        <item x="242"/>
        <item x="243"/>
        <item x="244"/>
        <item x="245"/>
        <item x="256"/>
        <item x="259"/>
        <item x="270"/>
        <item x="275"/>
        <item x="276"/>
        <item x="277"/>
        <item x="283"/>
        <item x="284"/>
        <item x="285"/>
        <item x="286"/>
        <item x="288"/>
        <item x="290"/>
        <item x="305"/>
        <item x="307"/>
        <item x="309"/>
        <item x="310"/>
        <item x="321"/>
        <item x="325"/>
        <item x="326"/>
        <item x="327"/>
        <item x="338"/>
        <item x="339"/>
        <item x="340"/>
        <item x="346"/>
        <item x="347"/>
        <item x="355"/>
        <item x="356"/>
        <item x="357"/>
        <item x="358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4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2"/>
        <item x="703"/>
        <item x="704"/>
        <item x="705"/>
        <item x="707"/>
        <item x="709"/>
        <item x="710"/>
        <item x="717"/>
        <item x="718"/>
        <item x="722"/>
        <item x="730"/>
        <item x="731"/>
        <item x="735"/>
        <item x="737"/>
        <item x="738"/>
        <item x="746"/>
        <item x="747"/>
        <item x="753"/>
        <item x="757"/>
        <item x="758"/>
        <item x="759"/>
        <item x="760"/>
        <item x="770"/>
        <item x="773"/>
        <item x="774"/>
        <item x="781"/>
        <item x="791"/>
        <item x="792"/>
        <item x="796"/>
        <item x="798"/>
        <item x="805"/>
        <item x="808"/>
        <item x="812"/>
        <item x="813"/>
        <item x="819"/>
        <item x="822"/>
        <item x="827"/>
        <item x="832"/>
        <item x="838"/>
        <item x="844"/>
        <item x="845"/>
        <item x="846"/>
        <item x="857"/>
        <item x="860"/>
        <item x="863"/>
        <item x="866"/>
        <item x="867"/>
        <item x="868"/>
        <item x="881"/>
        <item x="886"/>
        <item x="894"/>
        <item x="898"/>
        <item x="901"/>
        <item x="902"/>
        <item x="907"/>
        <item x="914"/>
        <item x="922"/>
        <item x="936"/>
        <item x="938"/>
        <item x="949"/>
        <item x="950"/>
        <item x="953"/>
        <item x="959"/>
        <item x="965"/>
        <item x="968"/>
        <item x="969"/>
        <item x="970"/>
        <item x="975"/>
        <item x="976"/>
        <item x="980"/>
        <item x="981"/>
        <item x="983"/>
        <item x="992"/>
        <item x="993"/>
        <item x="994"/>
        <item x="1006"/>
        <item x="1010"/>
        <item x="1012"/>
        <item x="1015"/>
        <item x="1024"/>
        <item x="1030"/>
        <item x="1042"/>
        <item x="1043"/>
        <item x="1045"/>
        <item x="1046"/>
        <item x="1047"/>
        <item x="1049"/>
        <item x="1050"/>
        <item x="1054"/>
        <item x="1056"/>
        <item x="1059"/>
        <item x="1064"/>
        <item x="1065"/>
        <item x="1066"/>
        <item x="1068"/>
        <item x="1072"/>
        <item x="1073"/>
        <item x="1079"/>
        <item x="1080"/>
        <item x="1083"/>
        <item x="1085"/>
        <item x="1086"/>
        <item x="1088"/>
        <item x="1089"/>
        <item x="1090"/>
        <item x="1091"/>
        <item x="918"/>
        <item x="312"/>
        <item x="443"/>
        <item x="906"/>
        <item x="197"/>
        <item x="324"/>
        <item x="377"/>
        <item x="445"/>
        <item x="909"/>
        <item x="919"/>
        <item x="1025"/>
        <item x="1026"/>
        <item x="409"/>
        <item x="1007"/>
        <item x="261"/>
        <item x="995"/>
        <item x="0"/>
        <item x="2"/>
        <item x="3"/>
        <item x="4"/>
        <item x="5"/>
        <item x="6"/>
        <item x="7"/>
        <item x="8"/>
        <item x="32"/>
        <item x="33"/>
        <item x="34"/>
        <item x="35"/>
        <item x="36"/>
        <item x="41"/>
        <item x="48"/>
        <item x="51"/>
        <item x="52"/>
        <item x="53"/>
        <item x="54"/>
        <item x="55"/>
        <item x="56"/>
        <item x="57"/>
        <item x="59"/>
        <item x="60"/>
        <item x="61"/>
        <item x="67"/>
        <item x="68"/>
        <item x="69"/>
        <item x="73"/>
        <item x="75"/>
        <item x="76"/>
        <item x="77"/>
        <item x="78"/>
        <item x="80"/>
        <item x="81"/>
        <item x="82"/>
        <item x="83"/>
        <item x="84"/>
        <item x="85"/>
        <item x="86"/>
        <item x="87"/>
        <item x="88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22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41"/>
        <item x="142"/>
        <item x="144"/>
        <item x="145"/>
        <item x="148"/>
        <item x="149"/>
        <item x="150"/>
        <item x="151"/>
        <item x="152"/>
        <item x="155"/>
        <item x="156"/>
        <item x="157"/>
        <item x="158"/>
        <item x="159"/>
        <item x="160"/>
        <item x="161"/>
        <item x="162"/>
        <item x="165"/>
        <item x="166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2"/>
        <item x="183"/>
        <item x="184"/>
        <item x="185"/>
        <item x="186"/>
        <item x="187"/>
        <item x="188"/>
        <item x="193"/>
        <item x="194"/>
        <item x="195"/>
        <item x="196"/>
        <item x="198"/>
        <item x="199"/>
        <item x="200"/>
        <item x="202"/>
        <item x="204"/>
        <item x="205"/>
        <item x="206"/>
        <item x="207"/>
        <item x="209"/>
        <item x="210"/>
        <item x="211"/>
        <item x="213"/>
        <item x="214"/>
        <item x="215"/>
        <item x="218"/>
        <item x="220"/>
        <item x="221"/>
        <item x="222"/>
        <item x="224"/>
        <item x="225"/>
        <item x="226"/>
        <item x="227"/>
        <item x="228"/>
        <item x="232"/>
        <item x="233"/>
        <item x="234"/>
        <item x="235"/>
        <item x="236"/>
        <item x="238"/>
        <item x="239"/>
        <item x="241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60"/>
        <item x="262"/>
        <item x="263"/>
        <item x="264"/>
        <item x="265"/>
        <item x="266"/>
        <item x="267"/>
        <item x="268"/>
        <item x="269"/>
        <item x="271"/>
        <item x="272"/>
        <item x="273"/>
        <item x="274"/>
        <item x="278"/>
        <item x="279"/>
        <item x="280"/>
        <item x="281"/>
        <item x="282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8"/>
        <item x="311"/>
        <item x="313"/>
        <item x="314"/>
        <item x="315"/>
        <item x="316"/>
        <item x="317"/>
        <item x="318"/>
        <item x="319"/>
        <item x="320"/>
        <item x="322"/>
        <item x="323"/>
        <item x="328"/>
        <item x="329"/>
        <item x="330"/>
        <item x="331"/>
        <item x="332"/>
        <item x="333"/>
        <item x="334"/>
        <item x="335"/>
        <item x="336"/>
        <item x="337"/>
        <item x="341"/>
        <item x="342"/>
        <item x="343"/>
        <item x="344"/>
        <item x="345"/>
        <item x="348"/>
        <item x="349"/>
        <item x="350"/>
        <item x="351"/>
        <item x="352"/>
        <item x="353"/>
        <item x="354"/>
        <item x="359"/>
        <item x="360"/>
        <item x="361"/>
        <item x="362"/>
        <item x="363"/>
        <item x="364"/>
        <item x="457"/>
        <item x="496"/>
        <item x="579"/>
        <item x="580"/>
        <item x="623"/>
        <item x="683"/>
        <item x="701"/>
        <item x="706"/>
        <item x="708"/>
        <item x="711"/>
        <item x="712"/>
        <item x="713"/>
        <item x="714"/>
        <item x="715"/>
        <item x="716"/>
        <item x="719"/>
        <item x="720"/>
        <item x="721"/>
        <item x="723"/>
        <item x="724"/>
        <item x="725"/>
        <item x="726"/>
        <item x="727"/>
        <item x="728"/>
        <item x="729"/>
        <item x="732"/>
        <item x="733"/>
        <item x="734"/>
        <item x="736"/>
        <item x="739"/>
        <item x="740"/>
        <item x="741"/>
        <item x="742"/>
        <item x="743"/>
        <item x="744"/>
        <item x="745"/>
        <item x="748"/>
        <item x="749"/>
        <item x="750"/>
        <item x="751"/>
        <item x="752"/>
        <item x="754"/>
        <item x="755"/>
        <item x="756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5"/>
        <item x="776"/>
        <item x="777"/>
        <item x="778"/>
        <item x="779"/>
        <item x="780"/>
        <item x="782"/>
        <item x="783"/>
        <item x="784"/>
        <item x="785"/>
        <item x="786"/>
        <item x="787"/>
        <item x="788"/>
        <item x="789"/>
        <item x="790"/>
        <item x="793"/>
        <item x="794"/>
        <item x="795"/>
        <item x="797"/>
        <item x="799"/>
        <item x="800"/>
        <item x="801"/>
        <item x="802"/>
        <item x="803"/>
        <item x="804"/>
        <item x="806"/>
        <item x="807"/>
        <item x="809"/>
        <item x="810"/>
        <item x="811"/>
        <item x="814"/>
        <item x="815"/>
        <item x="816"/>
        <item x="817"/>
        <item x="818"/>
        <item x="820"/>
        <item x="821"/>
        <item x="823"/>
        <item x="824"/>
        <item x="825"/>
        <item x="826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7"/>
        <item x="848"/>
        <item x="849"/>
        <item x="850"/>
        <item x="851"/>
        <item x="852"/>
        <item x="853"/>
        <item x="854"/>
        <item x="855"/>
        <item x="856"/>
        <item x="858"/>
        <item x="859"/>
        <item x="861"/>
        <item x="862"/>
        <item x="864"/>
        <item x="865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2"/>
        <item x="883"/>
        <item x="884"/>
        <item x="885"/>
        <item x="887"/>
        <item x="888"/>
        <item x="889"/>
        <item x="890"/>
        <item x="891"/>
        <item x="892"/>
        <item x="893"/>
        <item x="895"/>
        <item x="896"/>
        <item x="897"/>
        <item x="899"/>
        <item x="900"/>
        <item x="903"/>
        <item x="904"/>
        <item x="905"/>
        <item x="908"/>
        <item x="910"/>
        <item x="911"/>
        <item x="912"/>
        <item x="913"/>
        <item x="915"/>
        <item x="916"/>
        <item x="917"/>
        <item x="920"/>
        <item x="921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7"/>
        <item x="939"/>
        <item x="940"/>
        <item x="941"/>
        <item x="942"/>
        <item x="943"/>
        <item x="944"/>
        <item x="945"/>
        <item x="946"/>
        <item x="947"/>
        <item x="948"/>
        <item x="951"/>
        <item x="952"/>
        <item x="954"/>
        <item x="955"/>
        <item x="956"/>
        <item x="957"/>
        <item x="958"/>
        <item x="960"/>
        <item x="961"/>
        <item x="962"/>
        <item x="963"/>
        <item x="964"/>
        <item x="966"/>
        <item x="967"/>
        <item x="971"/>
        <item x="972"/>
        <item x="973"/>
        <item x="974"/>
        <item x="977"/>
        <item x="978"/>
        <item x="979"/>
        <item x="982"/>
        <item x="984"/>
        <item x="985"/>
        <item x="986"/>
        <item x="987"/>
        <item x="988"/>
        <item x="989"/>
        <item x="990"/>
        <item x="991"/>
        <item x="996"/>
        <item x="997"/>
        <item x="998"/>
        <item x="999"/>
        <item x="1000"/>
        <item x="1001"/>
        <item x="1002"/>
        <item x="1003"/>
        <item x="1004"/>
        <item x="1005"/>
        <item x="1008"/>
        <item x="1009"/>
        <item x="1011"/>
        <item x="1013"/>
        <item x="1014"/>
        <item x="1016"/>
        <item x="1017"/>
        <item x="1018"/>
        <item x="1019"/>
        <item x="1020"/>
        <item x="1021"/>
        <item x="1022"/>
        <item x="1023"/>
        <item x="1027"/>
        <item x="1028"/>
        <item x="1029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4"/>
        <item x="1048"/>
        <item x="1051"/>
        <item x="1052"/>
        <item x="1053"/>
        <item x="1055"/>
        <item x="1057"/>
        <item x="1058"/>
        <item x="1060"/>
        <item x="1061"/>
        <item x="1062"/>
        <item x="1063"/>
        <item x="1067"/>
        <item x="1069"/>
        <item x="1070"/>
        <item x="1071"/>
        <item x="1074"/>
        <item x="1075"/>
        <item x="1076"/>
        <item x="1077"/>
        <item x="1078"/>
        <item x="1082"/>
        <item x="1084"/>
        <item x="1087"/>
        <item x="1092"/>
      </items>
    </pivotField>
    <pivotField compact="0" numFmtId="164" outline="0" showAll="0" defaultSubtotal="0"/>
    <pivotField compact="0" outline="0" showAll="0" defaultSubtotal="0"/>
    <pivotField axis="axisPage" compact="0" outline="0" showAll="0" defaultSubtotal="0">
      <items count="1">
        <item x="0"/>
      </items>
    </pivotField>
    <pivotField axis="axisPage" compact="0" numFmtId="164" outline="0" multipleItemSelectionAllowed="1" showAll="0" sortType="ascending">
      <items count="682">
        <item x="423"/>
        <item x="342"/>
        <item x="191"/>
        <item x="61"/>
        <item x="250"/>
        <item x="277"/>
        <item x="315"/>
        <item x="4"/>
        <item x="649"/>
        <item x="504"/>
        <item x="2"/>
        <item x="177"/>
        <item x="43"/>
        <item x="162"/>
        <item x="161"/>
        <item x="51"/>
        <item x="389"/>
        <item x="7"/>
        <item x="172"/>
        <item x="343"/>
        <item x="233"/>
        <item x="296"/>
        <item x="130"/>
        <item x="485"/>
        <item x="424"/>
        <item x="204"/>
        <item x="514"/>
        <item x="145"/>
        <item x="83"/>
        <item x="597"/>
        <item x="194"/>
        <item x="154"/>
        <item x="214"/>
        <item x="344"/>
        <item x="441"/>
        <item x="503"/>
        <item x="444"/>
        <item x="665"/>
        <item x="200"/>
        <item x="662"/>
        <item x="228"/>
        <item x="0"/>
        <item x="9"/>
        <item x="496"/>
        <item x="3"/>
        <item x="339"/>
        <item x="232"/>
        <item x="59"/>
        <item x="234"/>
        <item x="366"/>
        <item x="379"/>
        <item x="487"/>
        <item x="48"/>
        <item x="53"/>
        <item x="6"/>
        <item x="432"/>
        <item x="469"/>
        <item x="29"/>
        <item x="284"/>
        <item x="271"/>
        <item x="429"/>
        <item x="8"/>
        <item x="349"/>
        <item x="129"/>
        <item x="452"/>
        <item x="5"/>
        <item x="427"/>
        <item x="257"/>
        <item x="24"/>
        <item x="1"/>
        <item x="99"/>
        <item x="74"/>
        <item x="374"/>
        <item x="160"/>
        <item x="375"/>
        <item x="295"/>
        <item x="186"/>
        <item x="95"/>
        <item x="84"/>
        <item x="105"/>
        <item x="477"/>
        <item x="531"/>
        <item x="85"/>
        <item x="69"/>
        <item x="499"/>
        <item x="421"/>
        <item x="464"/>
        <item x="188"/>
        <item x="259"/>
        <item x="498"/>
        <item x="527"/>
        <item x="121"/>
        <item x="610"/>
        <item x="353"/>
        <item x="141"/>
        <item x="168"/>
        <item x="249"/>
        <item x="538"/>
        <item x="623"/>
        <item x="465"/>
        <item x="385"/>
        <item x="181"/>
        <item x="554"/>
        <item x="302"/>
        <item x="86"/>
        <item x="93"/>
        <item x="587"/>
        <item x="185"/>
        <item x="561"/>
        <item x="13"/>
        <item x="27"/>
        <item x="306"/>
        <item x="122"/>
        <item x="435"/>
        <item x="478"/>
        <item x="139"/>
        <item x="635"/>
        <item x="612"/>
        <item x="355"/>
        <item x="251"/>
        <item x="239"/>
        <item x="630"/>
        <item x="666"/>
        <item x="215"/>
        <item x="60"/>
        <item x="87"/>
        <item x="298"/>
        <item x="220"/>
        <item x="236"/>
        <item x="158"/>
        <item x="382"/>
        <item x="543"/>
        <item x="570"/>
        <item x="505"/>
        <item x="305"/>
        <item x="174"/>
        <item x="286"/>
        <item x="252"/>
        <item x="605"/>
        <item x="641"/>
        <item x="133"/>
        <item x="21"/>
        <item x="484"/>
        <item x="222"/>
        <item x="116"/>
        <item x="207"/>
        <item x="137"/>
        <item x="159"/>
        <item x="17"/>
        <item x="80"/>
        <item x="433"/>
        <item x="671"/>
        <item x="94"/>
        <item x="212"/>
        <item x="552"/>
        <item x="89"/>
        <item x="238"/>
        <item x="664"/>
        <item x="150"/>
        <item x="22"/>
        <item x="213"/>
        <item x="272"/>
        <item x="112"/>
        <item x="44"/>
        <item x="199"/>
        <item x="592"/>
        <item x="502"/>
        <item x="244"/>
        <item x="189"/>
        <item x="639"/>
        <item x="23"/>
        <item x="164"/>
        <item x="245"/>
        <item x="491"/>
        <item x="125"/>
        <item x="223"/>
        <item x="165"/>
        <item x="539"/>
        <item x="323"/>
        <item x="523"/>
        <item x="96"/>
        <item x="227"/>
        <item x="219"/>
        <item x="106"/>
        <item x="319"/>
        <item x="146"/>
        <item x="123"/>
        <item x="75"/>
        <item x="203"/>
        <item x="568"/>
        <item x="598"/>
        <item x="28"/>
        <item x="152"/>
        <item x="184"/>
        <item x="166"/>
        <item x="297"/>
        <item x="522"/>
        <item x="253"/>
        <item x="613"/>
        <item x="237"/>
        <item x="299"/>
        <item x="52"/>
        <item x="480"/>
        <item x="209"/>
        <item x="300"/>
        <item x="163"/>
        <item x="210"/>
        <item x="88"/>
        <item x="479"/>
        <item x="354"/>
        <item x="211"/>
        <item x="497"/>
        <item x="175"/>
        <item x="183"/>
        <item x="100"/>
        <item x="264"/>
        <item x="340"/>
        <item x="132"/>
        <item x="657"/>
        <item x="90"/>
        <item x="72"/>
        <item x="513"/>
        <item x="533"/>
        <item x="76"/>
        <item x="134"/>
        <item x="15"/>
        <item x="268"/>
        <item x="195"/>
        <item x="619"/>
        <item x="321"/>
        <item x="235"/>
        <item x="97"/>
        <item x="70"/>
        <item x="98"/>
        <item x="586"/>
        <item x="558"/>
        <item x="322"/>
        <item x="10"/>
        <item x="78"/>
        <item x="196"/>
        <item x="270"/>
        <item x="192"/>
        <item x="456"/>
        <item x="643"/>
        <item x="65"/>
        <item x="670"/>
        <item x="41"/>
        <item x="193"/>
        <item x="521"/>
        <item x="275"/>
        <item x="620"/>
        <item x="678"/>
        <item x="608"/>
        <item x="474"/>
        <item x="79"/>
        <item x="147"/>
        <item x="68"/>
        <item x="45"/>
        <item x="555"/>
        <item x="449"/>
        <item x="269"/>
        <item x="67"/>
        <item x="117"/>
        <item x="18"/>
        <item x="501"/>
        <item x="453"/>
        <item x="198"/>
        <item x="301"/>
        <item x="412"/>
        <item x="320"/>
        <item x="91"/>
        <item x="609"/>
        <item x="119"/>
        <item x="516"/>
        <item x="676"/>
        <item x="544"/>
        <item x="416"/>
        <item x="324"/>
        <item x="167"/>
        <item x="616"/>
        <item x="71"/>
        <item x="101"/>
        <item x="312"/>
        <item x="287"/>
        <item x="138"/>
        <item x="680"/>
        <item x="241"/>
        <item x="625"/>
        <item x="221"/>
        <item x="566"/>
        <item x="508"/>
        <item x="551"/>
        <item x="276"/>
        <item x="352"/>
        <item x="638"/>
        <item x="46"/>
        <item x="266"/>
        <item x="107"/>
        <item x="104"/>
        <item x="173"/>
        <item x="486"/>
        <item x="632"/>
        <item x="341"/>
        <item x="500"/>
        <item x="176"/>
        <item x="550"/>
        <item x="356"/>
        <item x="473"/>
        <item x="481"/>
        <item x="556"/>
        <item x="575"/>
        <item x="248"/>
        <item x="455"/>
        <item x="285"/>
        <item x="672"/>
        <item x="346"/>
        <item x="273"/>
        <item x="26"/>
        <item x="102"/>
        <item x="532"/>
        <item x="247"/>
        <item x="590"/>
        <item x="258"/>
        <item x="463"/>
        <item x="420"/>
        <item x="325"/>
        <item x="279"/>
        <item x="246"/>
        <item x="289"/>
        <item x="525"/>
        <item x="19"/>
        <item x="674"/>
        <item x="288"/>
        <item x="631"/>
        <item x="267"/>
        <item x="338"/>
        <item x="417"/>
        <item x="242"/>
        <item x="565"/>
        <item x="562"/>
        <item x="669"/>
        <item x="591"/>
        <item x="618"/>
        <item x="461"/>
        <item x="308"/>
        <item x="25"/>
        <item x="462"/>
        <item x="274"/>
        <item x="92"/>
        <item x="466"/>
        <item x="291"/>
        <item x="540"/>
        <item x="11"/>
        <item x="517"/>
        <item x="47"/>
        <item x="419"/>
        <item x="12"/>
        <item x="675"/>
        <item x="596"/>
        <item x="541"/>
        <item x="307"/>
        <item x="512"/>
        <item x="403"/>
        <item x="606"/>
        <item x="148"/>
        <item x="489"/>
        <item x="20"/>
        <item x="405"/>
        <item x="431"/>
        <item x="563"/>
        <item x="118"/>
        <item x="155"/>
        <item x="578"/>
        <item x="73"/>
        <item x="409"/>
        <item x="372"/>
        <item x="149"/>
        <item x="524"/>
        <item x="576"/>
        <item x="626"/>
        <item x="178"/>
        <item x="450"/>
        <item x="328"/>
        <item x="642"/>
        <item x="318"/>
        <item x="16"/>
        <item x="446"/>
        <item x="313"/>
        <item x="529"/>
        <item x="425"/>
        <item x="359"/>
        <item x="493"/>
        <item x="400"/>
        <item x="365"/>
        <item x="636"/>
        <item x="124"/>
        <item x="492"/>
        <item x="282"/>
        <item x="367"/>
        <item x="443"/>
        <item x="151"/>
        <item x="621"/>
        <item x="103"/>
        <item x="77"/>
        <item x="595"/>
        <item x="402"/>
        <item x="430"/>
        <item x="634"/>
        <item x="368"/>
        <item x="314"/>
        <item x="637"/>
        <item x="653"/>
        <item x="401"/>
        <item x="622"/>
        <item x="398"/>
        <item x="410"/>
        <item x="536"/>
        <item x="399"/>
        <item x="383"/>
        <item x="600"/>
        <item x="507"/>
        <item x="571"/>
        <item x="572"/>
        <item x="601"/>
        <item x="577"/>
        <item x="384"/>
        <item x="488"/>
        <item x="557"/>
        <item x="358"/>
        <item x="545"/>
        <item x="650"/>
        <item x="388"/>
        <item x="127"/>
        <item x="569"/>
        <item x="560"/>
        <item x="490"/>
        <item x="327"/>
        <item x="506"/>
        <item x="108"/>
        <item x="140"/>
        <item x="607"/>
        <item x="599"/>
        <item x="278"/>
        <item x="475"/>
        <item x="418"/>
        <item x="373"/>
        <item x="120"/>
        <item x="654"/>
        <item x="49"/>
        <item x="467"/>
        <item x="370"/>
        <item x="546"/>
        <item x="553"/>
        <item x="564"/>
        <item x="34"/>
        <item x="169"/>
        <item x="633"/>
        <item x="526"/>
        <item x="573"/>
        <item x="404"/>
        <item x="311"/>
        <item x="445"/>
        <item x="202"/>
        <item x="371"/>
        <item x="658"/>
        <item x="442"/>
        <item x="426"/>
        <item x="224"/>
        <item x="156"/>
        <item x="262"/>
        <item x="440"/>
        <item x="380"/>
        <item x="415"/>
        <item x="205"/>
        <item x="434"/>
        <item x="142"/>
        <item x="602"/>
        <item x="528"/>
        <item x="593"/>
        <item x="32"/>
        <item x="208"/>
        <item x="438"/>
        <item x="406"/>
        <item x="303"/>
        <item x="454"/>
        <item x="280"/>
        <item x="468"/>
        <item x="131"/>
        <item x="50"/>
        <item x="369"/>
        <item x="62"/>
        <item x="673"/>
        <item x="197"/>
        <item x="396"/>
        <item x="230"/>
        <item x="126"/>
        <item x="663"/>
        <item x="290"/>
        <item x="386"/>
        <item x="255"/>
        <item x="515"/>
        <item x="397"/>
        <item x="583"/>
        <item x="256"/>
        <item x="549"/>
        <item x="472"/>
        <item x="667"/>
        <item x="153"/>
        <item x="387"/>
        <item x="414"/>
        <item x="535"/>
        <item x="646"/>
        <item x="309"/>
        <item x="345"/>
        <item x="510"/>
        <item x="439"/>
        <item x="413"/>
        <item x="659"/>
        <item x="14"/>
        <item x="660"/>
        <item x="217"/>
        <item x="611"/>
        <item x="624"/>
        <item x="226"/>
        <item x="511"/>
        <item x="40"/>
        <item x="357"/>
        <item x="614"/>
        <item x="391"/>
        <item x="201"/>
        <item x="377"/>
        <item x="437"/>
        <item x="574"/>
        <item x="316"/>
        <item x="350"/>
        <item x="36"/>
        <item x="281"/>
        <item x="157"/>
        <item x="392"/>
        <item x="42"/>
        <item x="254"/>
        <item x="589"/>
        <item x="231"/>
        <item x="668"/>
        <item x="656"/>
        <item x="135"/>
        <item x="143"/>
        <item x="310"/>
        <item x="206"/>
        <item x="518"/>
        <item x="260"/>
        <item x="677"/>
        <item x="317"/>
        <item x="447"/>
        <item x="351"/>
        <item x="436"/>
        <item x="331"/>
        <item x="483"/>
        <item x="265"/>
        <item x="422"/>
        <item x="378"/>
        <item x="66"/>
        <item x="190"/>
        <item x="58"/>
        <item x="470"/>
        <item x="333"/>
        <item x="54"/>
        <item x="33"/>
        <item x="55"/>
        <item x="376"/>
        <item x="81"/>
        <item x="411"/>
        <item x="394"/>
        <item x="180"/>
        <item x="407"/>
        <item x="216"/>
        <item x="390"/>
        <item x="334"/>
        <item x="655"/>
        <item x="128"/>
        <item x="229"/>
        <item x="448"/>
        <item x="329"/>
        <item x="114"/>
        <item x="261"/>
        <item x="651"/>
        <item x="567"/>
        <item x="57"/>
        <item x="294"/>
        <item x="594"/>
        <item x="330"/>
        <item x="519"/>
        <item x="263"/>
        <item x="304"/>
        <item x="113"/>
        <item x="347"/>
        <item x="520"/>
        <item x="336"/>
        <item x="509"/>
        <item x="679"/>
        <item x="661"/>
        <item x="115"/>
        <item x="393"/>
        <item x="30"/>
        <item x="171"/>
        <item x="225"/>
        <item x="381"/>
        <item x="530"/>
        <item x="603"/>
        <item x="64"/>
        <item x="588"/>
        <item x="652"/>
        <item x="460"/>
        <item x="63"/>
        <item x="617"/>
        <item x="471"/>
        <item x="584"/>
        <item x="640"/>
        <item x="408"/>
        <item x="494"/>
        <item x="293"/>
        <item x="56"/>
        <item x="337"/>
        <item x="39"/>
        <item x="182"/>
        <item x="428"/>
        <item x="360"/>
        <item x="170"/>
        <item x="580"/>
        <item x="542"/>
        <item x="579"/>
        <item x="35"/>
        <item x="179"/>
        <item x="581"/>
        <item x="582"/>
        <item x="335"/>
        <item x="361"/>
        <item x="332"/>
        <item x="240"/>
        <item x="559"/>
        <item x="476"/>
        <item x="82"/>
        <item x="457"/>
        <item x="644"/>
        <item x="31"/>
        <item x="458"/>
        <item x="459"/>
        <item x="647"/>
        <item x="37"/>
        <item x="495"/>
        <item x="645"/>
        <item x="627"/>
        <item x="362"/>
        <item x="585"/>
        <item x="218"/>
        <item x="482"/>
        <item x="109"/>
        <item x="110"/>
        <item x="648"/>
        <item x="144"/>
        <item x="38"/>
        <item x="364"/>
        <item x="136"/>
        <item x="111"/>
        <item x="283"/>
        <item x="534"/>
        <item x="547"/>
        <item x="363"/>
        <item x="628"/>
        <item x="292"/>
        <item x="629"/>
        <item x="548"/>
        <item x="187"/>
        <item x="537"/>
        <item x="326"/>
        <item x="615"/>
        <item x="348"/>
        <item x="395"/>
        <item x="243"/>
        <item x="604"/>
        <item x="451"/>
        <item t="default"/>
      </items>
    </pivotField>
    <pivotField axis="axisPage" compact="0" outline="0" showAll="0">
      <items count="346">
        <item x="2"/>
        <item x="15"/>
        <item x="19"/>
        <item x="33"/>
        <item x="246"/>
        <item x="177"/>
        <item x="269"/>
        <item x="23"/>
        <item x="32"/>
        <item x="154"/>
        <item x="305"/>
        <item x="167"/>
        <item x="17"/>
        <item x="125"/>
        <item x="31"/>
        <item x="247"/>
        <item x="1"/>
        <item x="4"/>
        <item x="63"/>
        <item x="48"/>
        <item x="97"/>
        <item x="148"/>
        <item x="147"/>
        <item x="277"/>
        <item x="26"/>
        <item x="132"/>
        <item x="149"/>
        <item x="65"/>
        <item x="28"/>
        <item x="18"/>
        <item x="46"/>
        <item x="208"/>
        <item x="42"/>
        <item x="259"/>
        <item x="8"/>
        <item x="93"/>
        <item x="335"/>
        <item x="344"/>
        <item x="6"/>
        <item x="20"/>
        <item x="176"/>
        <item x="85"/>
        <item x="227"/>
        <item x="121"/>
        <item x="47"/>
        <item x="56"/>
        <item x="40"/>
        <item x="68"/>
        <item x="45"/>
        <item x="80"/>
        <item x="71"/>
        <item x="214"/>
        <item x="310"/>
        <item x="24"/>
        <item x="126"/>
        <item x="37"/>
        <item x="291"/>
        <item x="155"/>
        <item x="77"/>
        <item x="64"/>
        <item x="333"/>
        <item x="181"/>
        <item x="113"/>
        <item x="328"/>
        <item x="150"/>
        <item x="106"/>
        <item x="88"/>
        <item x="243"/>
        <item x="244"/>
        <item x="298"/>
        <item x="263"/>
        <item x="253"/>
        <item x="130"/>
        <item x="261"/>
        <item x="129"/>
        <item x="213"/>
        <item x="323"/>
        <item x="86"/>
        <item x="272"/>
        <item x="70"/>
        <item x="212"/>
        <item x="264"/>
        <item x="183"/>
        <item x="254"/>
        <item x="339"/>
        <item x="340"/>
        <item x="337"/>
        <item x="0"/>
        <item x="52"/>
        <item x="3"/>
        <item x="7"/>
        <item x="9"/>
        <item x="10"/>
        <item x="11"/>
        <item x="12"/>
        <item x="13"/>
        <item x="14"/>
        <item x="16"/>
        <item x="21"/>
        <item x="25"/>
        <item x="27"/>
        <item x="29"/>
        <item x="30"/>
        <item x="34"/>
        <item x="60"/>
        <item x="35"/>
        <item x="114"/>
        <item x="36"/>
        <item x="38"/>
        <item x="39"/>
        <item x="41"/>
        <item x="43"/>
        <item x="44"/>
        <item x="172"/>
        <item x="49"/>
        <item x="50"/>
        <item x="51"/>
        <item x="53"/>
        <item x="54"/>
        <item x="55"/>
        <item x="57"/>
        <item x="58"/>
        <item x="59"/>
        <item x="61"/>
        <item x="62"/>
        <item x="66"/>
        <item x="67"/>
        <item x="69"/>
        <item x="173"/>
        <item x="72"/>
        <item x="73"/>
        <item x="74"/>
        <item x="75"/>
        <item x="76"/>
        <item x="78"/>
        <item x="79"/>
        <item x="81"/>
        <item x="82"/>
        <item x="83"/>
        <item x="84"/>
        <item x="87"/>
        <item x="89"/>
        <item x="90"/>
        <item x="91"/>
        <item x="92"/>
        <item x="94"/>
        <item x="95"/>
        <item x="96"/>
        <item x="98"/>
        <item x="99"/>
        <item x="100"/>
        <item x="101"/>
        <item x="102"/>
        <item x="103"/>
        <item x="104"/>
        <item x="105"/>
        <item x="107"/>
        <item x="108"/>
        <item x="109"/>
        <item x="110"/>
        <item x="111"/>
        <item x="112"/>
        <item x="182"/>
        <item x="115"/>
        <item x="116"/>
        <item x="117"/>
        <item x="118"/>
        <item x="119"/>
        <item x="120"/>
        <item x="122"/>
        <item x="123"/>
        <item x="124"/>
        <item x="127"/>
        <item x="128"/>
        <item x="131"/>
        <item x="133"/>
        <item x="134"/>
        <item x="135"/>
        <item x="136"/>
        <item x="226"/>
        <item x="137"/>
        <item x="138"/>
        <item x="139"/>
        <item x="140"/>
        <item x="141"/>
        <item x="142"/>
        <item x="143"/>
        <item x="144"/>
        <item x="145"/>
        <item x="146"/>
        <item x="151"/>
        <item x="152"/>
        <item x="153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8"/>
        <item x="169"/>
        <item x="170"/>
        <item x="171"/>
        <item x="174"/>
        <item x="175"/>
        <item x="178"/>
        <item x="180"/>
        <item x="184"/>
        <item x="185"/>
        <item x="186"/>
        <item x="187"/>
        <item x="188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316"/>
        <item x="206"/>
        <item x="207"/>
        <item x="209"/>
        <item x="210"/>
        <item x="211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8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5"/>
        <item x="302"/>
        <item x="248"/>
        <item x="249"/>
        <item x="250"/>
        <item x="251"/>
        <item x="252"/>
        <item x="255"/>
        <item x="256"/>
        <item x="257"/>
        <item x="258"/>
        <item x="260"/>
        <item x="262"/>
        <item x="265"/>
        <item x="266"/>
        <item x="267"/>
        <item x="268"/>
        <item x="270"/>
        <item x="271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2"/>
        <item x="293"/>
        <item x="294"/>
        <item x="295"/>
        <item x="296"/>
        <item x="297"/>
        <item x="299"/>
        <item x="300"/>
        <item x="301"/>
        <item x="303"/>
        <item x="304"/>
        <item x="306"/>
        <item x="307"/>
        <item x="308"/>
        <item x="309"/>
        <item x="311"/>
        <item x="312"/>
        <item x="313"/>
        <item x="314"/>
        <item x="315"/>
        <item x="317"/>
        <item x="318"/>
        <item x="319"/>
        <item x="320"/>
        <item x="321"/>
        <item x="322"/>
        <item x="324"/>
        <item x="325"/>
        <item x="326"/>
        <item x="327"/>
        <item x="329"/>
        <item x="330"/>
        <item x="331"/>
        <item x="332"/>
        <item x="334"/>
        <item x="336"/>
        <item x="338"/>
        <item x="341"/>
        <item x="342"/>
        <item x="343"/>
        <item x="229"/>
        <item x="179"/>
        <item x="195"/>
        <item x="5"/>
        <item x="22"/>
        <item x="189"/>
        <item t="default"/>
      </items>
    </pivotField>
    <pivotField axis="axisPage" compact="0" outline="0" showAll="0" defaultSubtotal="0">
      <items count="323">
        <item x="2"/>
        <item x="12"/>
        <item x="16"/>
        <item x="29"/>
        <item x="230"/>
        <item x="166"/>
        <item x="253"/>
        <item x="19"/>
        <item x="28"/>
        <item x="146"/>
        <item x="288"/>
        <item x="157"/>
        <item x="14"/>
        <item x="118"/>
        <item x="27"/>
        <item x="231"/>
        <item x="1"/>
        <item x="3"/>
        <item x="56"/>
        <item x="43"/>
        <item x="90"/>
        <item x="140"/>
        <item x="139"/>
        <item x="261"/>
        <item x="22"/>
        <item x="125"/>
        <item x="141"/>
        <item x="58"/>
        <item x="24"/>
        <item x="15"/>
        <item x="41"/>
        <item x="195"/>
        <item x="37"/>
        <item x="243"/>
        <item x="7"/>
        <item x="86"/>
        <item x="315"/>
        <item x="322"/>
        <item x="5"/>
        <item x="17"/>
        <item x="18"/>
        <item x="165"/>
        <item x="78"/>
        <item x="212"/>
        <item x="114"/>
        <item x="42"/>
        <item x="49"/>
        <item x="35"/>
        <item x="61"/>
        <item x="40"/>
        <item x="73"/>
        <item x="64"/>
        <item x="200"/>
        <item x="293"/>
        <item x="20"/>
        <item x="119"/>
        <item x="32"/>
        <item x="275"/>
        <item x="147"/>
        <item x="70"/>
        <item x="57"/>
        <item x="313"/>
        <item x="170"/>
        <item x="106"/>
        <item x="308"/>
        <item x="142"/>
        <item x="99"/>
        <item x="81"/>
        <item x="227"/>
        <item x="228"/>
        <item x="281"/>
        <item x="247"/>
        <item x="237"/>
        <item x="123"/>
        <item x="245"/>
        <item x="122"/>
        <item x="199"/>
        <item x="303"/>
        <item x="79"/>
        <item x="256"/>
        <item x="63"/>
        <item x="198"/>
        <item x="248"/>
        <item x="171"/>
        <item x="238"/>
        <item x="319"/>
        <item x="320"/>
        <item x="317"/>
        <item x="0"/>
        <item x="4"/>
        <item x="6"/>
        <item x="8"/>
        <item x="11"/>
        <item x="13"/>
        <item x="21"/>
        <item x="23"/>
        <item x="25"/>
        <item x="26"/>
        <item x="30"/>
        <item x="53"/>
        <item x="107"/>
        <item x="31"/>
        <item x="33"/>
        <item x="34"/>
        <item x="36"/>
        <item x="38"/>
        <item x="39"/>
        <item x="162"/>
        <item x="44"/>
        <item x="45"/>
        <item x="46"/>
        <item x="47"/>
        <item x="48"/>
        <item x="50"/>
        <item x="51"/>
        <item x="52"/>
        <item x="54"/>
        <item x="55"/>
        <item x="59"/>
        <item x="60"/>
        <item x="163"/>
        <item x="65"/>
        <item x="66"/>
        <item x="67"/>
        <item x="68"/>
        <item x="69"/>
        <item x="71"/>
        <item x="72"/>
        <item x="74"/>
        <item x="75"/>
        <item x="76"/>
        <item x="77"/>
        <item x="80"/>
        <item x="82"/>
        <item x="83"/>
        <item x="84"/>
        <item x="85"/>
        <item x="87"/>
        <item x="88"/>
        <item x="89"/>
        <item x="91"/>
        <item x="92"/>
        <item x="93"/>
        <item x="94"/>
        <item x="96"/>
        <item x="97"/>
        <item x="98"/>
        <item x="100"/>
        <item x="101"/>
        <item x="102"/>
        <item x="103"/>
        <item x="104"/>
        <item x="105"/>
        <item x="108"/>
        <item x="109"/>
        <item x="110"/>
        <item x="111"/>
        <item x="112"/>
        <item x="113"/>
        <item x="115"/>
        <item x="116"/>
        <item x="117"/>
        <item x="120"/>
        <item x="121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3"/>
        <item x="144"/>
        <item x="145"/>
        <item x="148"/>
        <item x="149"/>
        <item x="150"/>
        <item x="151"/>
        <item x="152"/>
        <item x="153"/>
        <item x="154"/>
        <item x="155"/>
        <item x="156"/>
        <item x="158"/>
        <item x="159"/>
        <item x="160"/>
        <item x="161"/>
        <item x="164"/>
        <item x="167"/>
        <item x="169"/>
        <item x="172"/>
        <item x="173"/>
        <item x="174"/>
        <item x="175"/>
        <item x="176"/>
        <item x="177"/>
        <item x="178"/>
        <item x="179"/>
        <item x="180"/>
        <item x="183"/>
        <item x="184"/>
        <item x="185"/>
        <item x="186"/>
        <item x="187"/>
        <item x="188"/>
        <item x="189"/>
        <item x="190"/>
        <item x="192"/>
        <item x="284"/>
        <item x="193"/>
        <item x="194"/>
        <item x="196"/>
        <item x="197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9"/>
        <item x="285"/>
        <item x="232"/>
        <item x="233"/>
        <item x="234"/>
        <item x="235"/>
        <item x="236"/>
        <item x="239"/>
        <item x="240"/>
        <item x="241"/>
        <item x="242"/>
        <item x="244"/>
        <item x="246"/>
        <item x="249"/>
        <item x="250"/>
        <item x="251"/>
        <item x="252"/>
        <item x="254"/>
        <item x="255"/>
        <item x="257"/>
        <item x="258"/>
        <item x="259"/>
        <item x="260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2"/>
        <item x="283"/>
        <item x="286"/>
        <item x="287"/>
        <item x="289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4"/>
        <item x="305"/>
        <item x="306"/>
        <item x="307"/>
        <item x="309"/>
        <item x="310"/>
        <item x="311"/>
        <item x="312"/>
        <item x="314"/>
        <item x="316"/>
        <item x="318"/>
        <item x="321"/>
        <item x="214"/>
        <item x="168"/>
        <item x="182"/>
        <item x="9"/>
        <item x="10"/>
        <item x="62"/>
        <item x="95"/>
        <item x="181"/>
        <item x="191"/>
      </items>
    </pivotField>
    <pivotField axis="axisPage" compact="0" outline="0" showAll="0" defaultSubtotal="0">
      <items count="16">
        <item x="11"/>
        <item x="9"/>
        <item x="2"/>
        <item x="7"/>
        <item x="12"/>
        <item x="13"/>
        <item x="1"/>
        <item x="3"/>
        <item x="15"/>
        <item x="5"/>
        <item x="8"/>
        <item x="10"/>
        <item x="6"/>
        <item x="0"/>
        <item x="4"/>
        <item x="14"/>
      </items>
    </pivotField>
    <pivotField axis="axisCol" compact="0" outline="0" showAll="0" defaultSubtotal="0">
      <items count="15">
        <item x="3"/>
        <item x="4"/>
        <item x="11"/>
        <item x="0"/>
        <item x="6"/>
        <item x="9"/>
        <item x="7"/>
        <item x="10"/>
        <item x="8"/>
        <item x="1"/>
        <item x="2"/>
        <item x="5"/>
        <item x="12"/>
        <item x="13"/>
        <item x="14"/>
      </items>
    </pivotField>
    <pivotField dataField="1" compact="0" outline="0" showAll="0" defaultSubtotal="0"/>
    <pivotField compact="0" outline="0" showAll="0" defaultSubtotal="0"/>
    <pivotField axis="axisPage" compact="0" outline="0" showAll="0" sortType="ascending">
      <items count="14">
        <item x="10"/>
        <item x="0"/>
        <item x="3"/>
        <item x="1"/>
        <item x="2"/>
        <item x="5"/>
        <item x="11"/>
        <item x="8"/>
        <item x="4"/>
        <item x="9"/>
        <item x="6"/>
        <item x="7"/>
        <item x="12"/>
        <item t="default"/>
      </items>
    </pivotField>
    <pivotField axis="axisPage" compact="0" outline="0" showAll="0">
      <items count="13">
        <item x="6"/>
        <item x="9"/>
        <item x="0"/>
        <item x="5"/>
        <item x="8"/>
        <item x="4"/>
        <item x="10"/>
        <item x="3"/>
        <item x="7"/>
        <item x="11"/>
        <item x="2"/>
        <item x="1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9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455"/>
        <item x="688"/>
        <item x="689"/>
        <item x="815"/>
        <item x="322"/>
        <item x="440"/>
        <item x="388"/>
        <item x="201"/>
        <item x="334"/>
        <item x="442"/>
        <item x="808"/>
        <item x="411"/>
        <item x="893"/>
        <item x="270"/>
        <item x="146"/>
        <item x="729"/>
        <item x="736"/>
        <item x="879"/>
        <item x="556"/>
        <item x="557"/>
        <item x="592"/>
      </items>
    </pivotField>
    <pivotField axis="axisPage" compact="0" outline="0" showAll="0" defaultSubtotal="0">
      <items count="11">
        <item x="7"/>
        <item x="5"/>
        <item x="2"/>
        <item x="4"/>
        <item x="8"/>
        <item x="9"/>
        <item x="1"/>
        <item x="6"/>
        <item x="3"/>
        <item x="0"/>
        <item x="10"/>
      </items>
    </pivotField>
    <pivotField compact="0" outline="0" showAll="0" defaultSubtotal="0"/>
  </pivotFields>
  <rowFields count="1">
    <field x="6"/>
  </rowFields>
  <rowItems count="35">
    <i>
      <x/>
    </i>
    <i>
      <x v="2"/>
    </i>
    <i>
      <x v="17"/>
    </i>
    <i>
      <x v="7"/>
    </i>
    <i>
      <x v="1"/>
    </i>
    <i>
      <x v="3"/>
    </i>
    <i>
      <x v="18"/>
    </i>
    <i>
      <x v="21"/>
    </i>
    <i>
      <x v="9"/>
    </i>
    <i>
      <x v="4"/>
    </i>
    <i>
      <x v="5"/>
    </i>
    <i>
      <x v="6"/>
    </i>
    <i>
      <x v="14"/>
    </i>
    <i>
      <x v="15"/>
    </i>
    <i>
      <x v="16"/>
    </i>
    <i>
      <x v="8"/>
    </i>
    <i>
      <x v="20"/>
    </i>
    <i>
      <x v="32"/>
    </i>
    <i>
      <x v="10"/>
    </i>
    <i>
      <x v="27"/>
    </i>
    <i>
      <x v="23"/>
    </i>
    <i>
      <x v="13"/>
    </i>
    <i>
      <x v="28"/>
    </i>
    <i>
      <x v="30"/>
    </i>
    <i>
      <x v="25"/>
    </i>
    <i>
      <x v="19"/>
    </i>
    <i>
      <x v="33"/>
    </i>
    <i>
      <x v="12"/>
    </i>
    <i>
      <x v="22"/>
    </i>
    <i>
      <x v="11"/>
    </i>
    <i>
      <x v="24"/>
    </i>
    <i>
      <x v="26"/>
    </i>
    <i>
      <x v="31"/>
    </i>
    <i>
      <x v="29"/>
    </i>
    <i t="grand">
      <x/>
    </i>
  </rowItems>
  <colFields count="1">
    <field x="25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pageFields count="18">
    <pageField fld="5" hier="0"/>
    <pageField fld="14" hier="0"/>
    <pageField fld="13" hier="0"/>
    <pageField fld="10" hier="-1"/>
    <pageField fld="0" hier="0"/>
    <pageField fld="1" hier="-1"/>
    <pageField fld="28" hier="-1"/>
    <pageField fld="29" hier="0"/>
    <pageField fld="45" hier="-1"/>
    <pageField fld="22" hier="0"/>
    <pageField fld="24" hier="-1"/>
    <pageField fld="23" hier="0"/>
    <pageField fld="7" hier="0"/>
    <pageField fld="17" hier="0"/>
    <pageField fld="44" hier="-1"/>
    <pageField fld="21" hier="-1"/>
    <pageField fld="15" hier="-1"/>
    <pageField fld="20" hier="-1"/>
  </pageFields>
  <dataFields count="1">
    <dataField name="Sum of Claim Paid Amount" fld="26" baseField="0" baseItem="0" numFmtId="38"/>
  </dataFields>
  <formats count="8">
    <format dxfId="91">
      <pivotArea outline="0" fieldPosition="0"/>
    </format>
    <format dxfId="90">
      <pivotArea outline="0" fieldPosition="0">
        <references count="1">
          <reference field="25" count="1" selected="0">
            <x v="2"/>
          </reference>
        </references>
      </pivotArea>
    </format>
    <format dxfId="89">
      <pivotArea dataOnly="0" labelOnly="1" outline="0" fieldPosition="0">
        <references count="1">
          <reference field="25" count="0"/>
        </references>
      </pivotArea>
    </format>
    <format dxfId="88">
      <pivotArea dataOnly="0" labelOnly="1" grandCol="1" outline="0" fieldPosition="0"/>
    </format>
    <format dxfId="87">
      <pivotArea type="origin" dataOnly="0" labelOnly="1" outline="0" fieldPosition="0"/>
    </format>
    <format dxfId="86">
      <pivotArea field="25" type="button" dataOnly="0" labelOnly="1" outline="0" axis="axisCol" fieldPosition="0"/>
    </format>
    <format dxfId="85">
      <pivotArea dataOnly="0" labelOnly="1" outline="0" fieldPosition="0">
        <references count="1">
          <reference field="25" count="0"/>
        </references>
      </pivotArea>
    </format>
    <format dxfId="84">
      <pivotArea dataOnly="0" labelOnly="1" grandCol="1" outline="0" fieldPosition="0"/>
    </format>
  </formats>
  <pivotTableStyleInfo name="PivotStyleLight9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asteriskTotals="1" showCalcMbrs="0" showDrill="0" showDataTips="0" pageWrap="5" itemPrintTitles="1" createdVersion="3" indent="0" compact="0" compactData="0" gridDropZones="1" multipleFieldFilters="0">
  <location ref="B14:I106" firstHeaderRow="1" firstDataRow="2" firstDataCol="5" rowPageCount="5" colPageCount="4"/>
  <pivotFields count="47">
    <pivotField axis="axisPage" compact="0" outline="0" showAll="0" defaultSubtotal="0">
      <items count="6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7"/>
        <item x="498"/>
        <item x="499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4"/>
        <item x="605"/>
        <item x="606"/>
        <item x="607"/>
        <item x="608"/>
        <item x="609"/>
        <item x="610"/>
        <item x="611"/>
        <item x="265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326"/>
        <item x="307"/>
        <item x="165"/>
        <item x="275"/>
        <item x="555"/>
        <item x="603"/>
        <item x="221"/>
        <item x="496"/>
        <item x="500"/>
        <item x="419"/>
      </items>
    </pivotField>
    <pivotField axis="axisPage" compact="0" outline="0" showAll="0">
      <items count="633">
        <item x="0"/>
        <item x="1"/>
        <item x="2"/>
        <item x="3"/>
        <item x="4"/>
        <item x="5"/>
        <item x="6"/>
        <item x="7"/>
        <item x="8"/>
        <item x="1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1"/>
        <item x="82"/>
        <item x="84"/>
        <item x="86"/>
        <item x="87"/>
        <item x="88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4"/>
        <item x="175"/>
        <item x="176"/>
        <item x="178"/>
        <item x="179"/>
        <item x="180"/>
        <item x="181"/>
        <item x="182"/>
        <item x="183"/>
        <item x="184"/>
        <item x="185"/>
        <item x="187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5"/>
        <item x="206"/>
        <item x="207"/>
        <item x="208"/>
        <item x="209"/>
        <item x="210"/>
        <item x="211"/>
        <item x="212"/>
        <item x="213"/>
        <item x="214"/>
        <item x="216"/>
        <item x="217"/>
        <item x="218"/>
        <item x="219"/>
        <item x="220"/>
        <item x="221"/>
        <item x="223"/>
        <item x="2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2"/>
        <item x="273"/>
        <item x="275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7"/>
        <item x="298"/>
        <item x="299"/>
        <item x="300"/>
        <item x="301"/>
        <item x="303"/>
        <item x="304"/>
        <item x="306"/>
        <item x="30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8"/>
        <item x="329"/>
        <item x="331"/>
        <item x="332"/>
        <item x="333"/>
        <item x="334"/>
        <item x="335"/>
        <item x="337"/>
        <item x="338"/>
        <item x="339"/>
        <item x="340"/>
        <item x="341"/>
        <item x="342"/>
        <item x="343"/>
        <item x="346"/>
        <item x="347"/>
        <item x="348"/>
        <item x="349"/>
        <item x="351"/>
        <item x="352"/>
        <item x="353"/>
        <item x="354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3"/>
        <item x="424"/>
        <item x="425"/>
        <item x="426"/>
        <item x="427"/>
        <item x="428"/>
        <item x="429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6"/>
        <item x="457"/>
        <item x="458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3"/>
        <item x="477"/>
        <item x="478"/>
        <item x="479"/>
        <item x="480"/>
        <item x="481"/>
        <item x="482"/>
        <item x="483"/>
        <item x="484"/>
        <item x="485"/>
        <item x="486"/>
        <item x="488"/>
        <item x="489"/>
        <item x="491"/>
        <item x="492"/>
        <item x="495"/>
        <item x="496"/>
        <item x="497"/>
        <item x="499"/>
        <item x="500"/>
        <item x="501"/>
        <item x="503"/>
        <item x="504"/>
        <item x="505"/>
        <item x="507"/>
        <item x="509"/>
        <item x="511"/>
        <item x="512"/>
        <item x="513"/>
        <item x="514"/>
        <item x="515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30"/>
        <item x="531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7"/>
        <item x="548"/>
        <item x="549"/>
        <item x="551"/>
        <item x="552"/>
        <item x="553"/>
        <item x="554"/>
        <item x="555"/>
        <item x="556"/>
        <item x="558"/>
        <item x="559"/>
        <item x="560"/>
        <item x="561"/>
        <item x="562"/>
        <item x="56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7"/>
        <item x="578"/>
        <item x="580"/>
        <item x="582"/>
        <item x="583"/>
        <item x="584"/>
        <item x="585"/>
        <item x="586"/>
        <item x="587"/>
        <item x="588"/>
        <item x="589"/>
        <item x="591"/>
        <item x="592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6"/>
        <item x="607"/>
        <item x="608"/>
        <item x="609"/>
        <item x="610"/>
        <item x="611"/>
        <item x="612"/>
        <item x="613"/>
        <item x="266"/>
        <item x="614"/>
        <item x="615"/>
        <item x="616"/>
        <item x="617"/>
        <item x="618"/>
        <item x="620"/>
        <item x="623"/>
        <item x="624"/>
        <item x="625"/>
        <item x="626"/>
        <item x="627"/>
        <item x="628"/>
        <item x="629"/>
        <item x="630"/>
        <item x="631"/>
        <item x="9"/>
        <item x="113"/>
        <item x="350"/>
        <item x="472"/>
        <item x="355"/>
        <item x="186"/>
        <item x="80"/>
        <item x="41"/>
        <item x="47"/>
        <item x="83"/>
        <item x="89"/>
        <item x="129"/>
        <item x="130"/>
        <item x="132"/>
        <item x="188"/>
        <item x="248"/>
        <item x="252"/>
        <item x="274"/>
        <item x="302"/>
        <item x="422"/>
        <item x="85"/>
        <item x="189"/>
        <item x="344"/>
        <item x="305"/>
        <item x="101"/>
        <item x="177"/>
        <item x="204"/>
        <item x="215"/>
        <item x="330"/>
        <item x="494"/>
        <item x="487"/>
        <item x="270"/>
        <item x="296"/>
        <item x="173"/>
        <item x="246"/>
        <item x="476"/>
        <item x="564"/>
        <item x="622"/>
        <item x="516"/>
        <item x="529"/>
        <item x="510"/>
        <item x="225"/>
        <item x="271"/>
        <item x="576"/>
        <item x="506"/>
        <item x="11"/>
        <item x="67"/>
        <item x="581"/>
        <item x="455"/>
        <item x="546"/>
        <item x="579"/>
        <item x="470"/>
        <item x="430"/>
        <item x="600"/>
        <item x="619"/>
        <item x="345"/>
        <item x="490"/>
        <item x="474"/>
        <item x="590"/>
        <item x="621"/>
        <item x="336"/>
        <item x="533"/>
        <item x="550"/>
        <item x="403"/>
        <item x="90"/>
        <item x="532"/>
        <item x="475"/>
        <item x="327"/>
        <item x="308"/>
        <item x="165"/>
        <item x="276"/>
        <item x="557"/>
        <item x="605"/>
        <item x="222"/>
        <item x="115"/>
        <item x="498"/>
        <item x="502"/>
        <item x="421"/>
        <item x="459"/>
        <item x="493"/>
        <item x="508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Page" compact="0" outline="0" multipleItemSelectionAllowed="1" showAll="0" defaultSubtotal="0">
      <items count="34">
        <item x="3"/>
        <item x="9"/>
        <item x="1"/>
        <item x="10"/>
        <item x="16"/>
        <item x="0"/>
        <item x="4"/>
        <item x="13"/>
        <item x="11"/>
        <item x="5"/>
        <item x="27"/>
        <item x="22"/>
        <item x="25"/>
        <item x="26"/>
        <item x="14"/>
        <item x="30"/>
        <item x="12"/>
        <item x="8"/>
        <item x="2"/>
        <item x="6"/>
        <item x="7"/>
        <item x="15"/>
        <item x="17"/>
        <item x="18"/>
        <item x="19"/>
        <item x="20"/>
        <item x="21"/>
        <item x="23"/>
        <item x="28"/>
        <item x="29"/>
        <item x="31"/>
        <item x="32"/>
        <item x="24"/>
        <item x="33"/>
      </items>
    </pivotField>
    <pivotField axis="axisPage" compact="0" outline="0" showAll="0" defaultSubtotal="0">
      <items count="186">
        <item x="69"/>
        <item x="12"/>
        <item x="25"/>
        <item x="45"/>
        <item x="46"/>
        <item x="51"/>
        <item x="38"/>
        <item x="95"/>
        <item x="24"/>
        <item x="26"/>
        <item x="27"/>
        <item x="135"/>
        <item x="29"/>
        <item x="28"/>
        <item x="33"/>
        <item x="42"/>
        <item x="43"/>
        <item x="140"/>
        <item x="58"/>
        <item x="130"/>
        <item x="68"/>
        <item x="145"/>
        <item x="50"/>
        <item x="149"/>
        <item x="156"/>
        <item x="117"/>
        <item x="10"/>
        <item x="30"/>
        <item x="3"/>
        <item x="79"/>
        <item x="97"/>
        <item x="99"/>
        <item x="16"/>
        <item x="107"/>
        <item x="115"/>
        <item x="163"/>
        <item x="131"/>
        <item x="108"/>
        <item x="116"/>
        <item x="8"/>
        <item x="0"/>
        <item x="11"/>
        <item x="1"/>
        <item x="2"/>
        <item x="4"/>
        <item x="5"/>
        <item x="6"/>
        <item x="7"/>
        <item x="9"/>
        <item x="13"/>
        <item x="14"/>
        <item x="15"/>
        <item x="17"/>
        <item x="18"/>
        <item x="19"/>
        <item x="20"/>
        <item x="21"/>
        <item x="22"/>
        <item x="23"/>
        <item x="31"/>
        <item x="32"/>
        <item x="34"/>
        <item x="35"/>
        <item x="36"/>
        <item x="37"/>
        <item x="39"/>
        <item x="40"/>
        <item x="41"/>
        <item x="44"/>
        <item x="47"/>
        <item x="48"/>
        <item x="49"/>
        <item x="52"/>
        <item x="53"/>
        <item x="54"/>
        <item x="55"/>
        <item x="56"/>
        <item x="57"/>
        <item x="59"/>
        <item x="60"/>
        <item x="61"/>
        <item x="62"/>
        <item x="63"/>
        <item x="64"/>
        <item x="65"/>
        <item x="66"/>
        <item x="70"/>
        <item x="71"/>
        <item x="73"/>
        <item x="74"/>
        <item x="75"/>
        <item x="90"/>
        <item x="76"/>
        <item x="77"/>
        <item x="78"/>
        <item x="80"/>
        <item x="81"/>
        <item x="82"/>
        <item x="83"/>
        <item x="84"/>
        <item x="85"/>
        <item x="86"/>
        <item x="87"/>
        <item x="88"/>
        <item x="89"/>
        <item x="92"/>
        <item x="93"/>
        <item x="94"/>
        <item x="96"/>
        <item x="98"/>
        <item x="100"/>
        <item x="101"/>
        <item x="102"/>
        <item x="103"/>
        <item x="104"/>
        <item x="105"/>
        <item x="106"/>
        <item x="109"/>
        <item x="110"/>
        <item x="111"/>
        <item x="112"/>
        <item x="113"/>
        <item x="114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2"/>
        <item x="133"/>
        <item x="134"/>
        <item x="136"/>
        <item x="137"/>
        <item x="138"/>
        <item x="139"/>
        <item x="141"/>
        <item x="142"/>
        <item x="143"/>
        <item x="144"/>
        <item x="146"/>
        <item x="72"/>
        <item x="147"/>
        <item x="148"/>
        <item x="150"/>
        <item x="151"/>
        <item x="152"/>
        <item x="153"/>
        <item x="155"/>
        <item x="157"/>
        <item x="158"/>
        <item x="159"/>
        <item x="160"/>
        <item x="161"/>
        <item x="154"/>
        <item x="162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18"/>
        <item x="185"/>
        <item x="91"/>
        <item x="171"/>
        <item x="67"/>
      </items>
    </pivotField>
    <pivotField compact="0" outline="0" showAll="0" defaultSubtotal="0"/>
    <pivotField compact="0" numFmtId="164" outline="0" showAll="0" defaultSubtotal="0"/>
    <pivotField axis="axisPage" compact="0" numFmtId="164" outline="0" multipleItemSelectionAllowed="1" showAll="0" defaultSubtotal="0">
      <items count="240">
        <item x="162"/>
        <item x="135"/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7"/>
        <item x="138"/>
        <item x="139"/>
        <item x="140"/>
        <item x="141"/>
        <item x="142"/>
        <item x="143"/>
        <item x="144"/>
        <item x="146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3"/>
        <item x="164"/>
        <item x="166"/>
        <item x="167"/>
        <item x="168"/>
        <item x="169"/>
        <item x="170"/>
        <item x="171"/>
        <item x="172"/>
        <item x="173"/>
        <item x="165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9"/>
        <item x="19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1"/>
        <item x="212"/>
        <item x="213"/>
        <item x="214"/>
        <item x="215"/>
        <item x="216"/>
        <item x="217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47"/>
        <item x="237"/>
        <item x="238"/>
        <item x="239"/>
        <item x="110"/>
        <item x="221"/>
        <item x="191"/>
        <item x="210"/>
        <item x="81"/>
        <item x="145"/>
        <item x="188"/>
      </items>
    </pivotField>
    <pivotField compact="0" outline="0" showAll="0" defaultSubtotal="0"/>
    <pivotField axis="axisPage" compact="0" numFmtId="14" outline="0" multipleItemSelectionAllowed="1" showAll="0" defaultSubtotal="0">
      <items count="116">
        <item x="83"/>
        <item x="64"/>
        <item x="22"/>
        <item x="85"/>
        <item x="68"/>
        <item x="34"/>
        <item x="54"/>
        <item x="25"/>
        <item x="36"/>
        <item x="27"/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6"/>
        <item x="28"/>
        <item x="29"/>
        <item x="30"/>
        <item x="31"/>
        <item x="32"/>
        <item x="33"/>
        <item x="35"/>
        <item x="37"/>
        <item x="38"/>
        <item x="39"/>
        <item x="40"/>
        <item x="41"/>
        <item x="7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9"/>
        <item x="70"/>
        <item x="71"/>
        <item x="72"/>
        <item x="74"/>
        <item x="76"/>
        <item x="77"/>
        <item x="79"/>
        <item x="80"/>
        <item x="81"/>
        <item x="82"/>
        <item x="84"/>
        <item x="86"/>
        <item x="87"/>
        <item x="88"/>
        <item x="90"/>
        <item x="91"/>
        <item x="92"/>
        <item x="93"/>
        <item x="94"/>
        <item x="95"/>
        <item x="107"/>
        <item x="97"/>
        <item x="98"/>
        <item x="99"/>
        <item x="96"/>
        <item x="100"/>
        <item x="101"/>
        <item x="102"/>
        <item x="103"/>
        <item x="104"/>
        <item x="106"/>
        <item x="108"/>
        <item x="109"/>
        <item x="110"/>
        <item x="111"/>
        <item x="112"/>
        <item x="114"/>
        <item x="89"/>
        <item x="115"/>
        <item x="73"/>
        <item x="113"/>
        <item x="105"/>
      </items>
    </pivotField>
    <pivotField axis="axisPage" compact="0" outline="0" showAll="0">
      <items count="4">
        <item x="1"/>
        <item x="0"/>
        <item x="2"/>
        <item t="default"/>
      </items>
    </pivotField>
    <pivotField axis="axisCol" compact="0" outline="0" showAll="0" defaultSubtotal="0">
      <items count="3">
        <item x="1"/>
        <item x="0"/>
        <item x="2"/>
      </items>
    </pivotField>
    <pivotField axis="axisPage" compact="0" outline="0" showAll="0" defaultSubtotal="0">
      <items count="360">
        <item x="266"/>
        <item x="10"/>
        <item x="267"/>
        <item x="269"/>
        <item x="25"/>
        <item x="0"/>
        <item x="1"/>
        <item x="2"/>
        <item x="3"/>
        <item x="4"/>
        <item x="5"/>
        <item x="6"/>
        <item x="7"/>
        <item x="8"/>
        <item x="44"/>
        <item x="9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x="26"/>
        <item x="27"/>
        <item x="28"/>
        <item x="29"/>
        <item x="30"/>
        <item x="32"/>
        <item x="33"/>
        <item x="34"/>
        <item x="35"/>
        <item x="36"/>
        <item x="37"/>
        <item x="38"/>
        <item x="39"/>
        <item x="61"/>
        <item x="40"/>
        <item x="41"/>
        <item x="42"/>
        <item x="43"/>
        <item x="46"/>
        <item x="47"/>
        <item x="48"/>
        <item x="49"/>
        <item x="50"/>
        <item x="51"/>
        <item x="52"/>
        <item x="54"/>
        <item x="55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254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70"/>
        <item x="268"/>
        <item x="271"/>
        <item x="272"/>
        <item x="273"/>
        <item x="275"/>
        <item x="276"/>
        <item x="277"/>
        <item x="278"/>
        <item x="279"/>
        <item x="280"/>
        <item x="282"/>
        <item x="283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223"/>
        <item x="281"/>
        <item x="11"/>
        <item x="21"/>
        <item x="274"/>
        <item x="31"/>
        <item x="45"/>
        <item x="53"/>
        <item x="112"/>
        <item x="118"/>
        <item x="150"/>
        <item x="161"/>
        <item x="162"/>
        <item x="249"/>
        <item x="265"/>
        <item x="284"/>
      </items>
    </pivotField>
    <pivotField compact="0" outline="0" showAll="0" defaultSubtotal="0"/>
    <pivotField axis="axisPage" compact="0" outline="0" showAll="0" defaultSubtotal="0">
      <items count="1093">
        <item x="62"/>
        <item x="79"/>
        <item x="1081"/>
        <item x="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7"/>
        <item x="38"/>
        <item x="39"/>
        <item x="40"/>
        <item x="42"/>
        <item x="43"/>
        <item x="44"/>
        <item x="45"/>
        <item x="46"/>
        <item x="47"/>
        <item x="49"/>
        <item x="50"/>
        <item x="58"/>
        <item x="63"/>
        <item x="64"/>
        <item x="65"/>
        <item x="66"/>
        <item x="70"/>
        <item x="71"/>
        <item x="72"/>
        <item x="74"/>
        <item x="89"/>
        <item x="90"/>
        <item x="119"/>
        <item x="120"/>
        <item x="121"/>
        <item x="123"/>
        <item x="124"/>
        <item x="125"/>
        <item x="126"/>
        <item x="127"/>
        <item x="139"/>
        <item x="143"/>
        <item x="146"/>
        <item x="147"/>
        <item x="153"/>
        <item x="154"/>
        <item x="163"/>
        <item x="164"/>
        <item x="167"/>
        <item x="180"/>
        <item x="181"/>
        <item x="189"/>
        <item x="190"/>
        <item x="191"/>
        <item x="192"/>
        <item x="201"/>
        <item x="203"/>
        <item x="208"/>
        <item x="212"/>
        <item x="216"/>
        <item x="217"/>
        <item x="219"/>
        <item x="223"/>
        <item x="229"/>
        <item x="230"/>
        <item x="231"/>
        <item x="237"/>
        <item x="240"/>
        <item x="242"/>
        <item x="243"/>
        <item x="244"/>
        <item x="245"/>
        <item x="256"/>
        <item x="259"/>
        <item x="270"/>
        <item x="275"/>
        <item x="276"/>
        <item x="277"/>
        <item x="283"/>
        <item x="284"/>
        <item x="285"/>
        <item x="286"/>
        <item x="288"/>
        <item x="290"/>
        <item x="305"/>
        <item x="307"/>
        <item x="309"/>
        <item x="310"/>
        <item x="321"/>
        <item x="325"/>
        <item x="326"/>
        <item x="327"/>
        <item x="338"/>
        <item x="339"/>
        <item x="340"/>
        <item x="346"/>
        <item x="347"/>
        <item x="355"/>
        <item x="356"/>
        <item x="357"/>
        <item x="358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4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2"/>
        <item x="703"/>
        <item x="704"/>
        <item x="705"/>
        <item x="707"/>
        <item x="709"/>
        <item x="710"/>
        <item x="717"/>
        <item x="718"/>
        <item x="722"/>
        <item x="730"/>
        <item x="731"/>
        <item x="735"/>
        <item x="737"/>
        <item x="738"/>
        <item x="746"/>
        <item x="747"/>
        <item x="753"/>
        <item x="757"/>
        <item x="758"/>
        <item x="759"/>
        <item x="760"/>
        <item x="770"/>
        <item x="773"/>
        <item x="774"/>
        <item x="781"/>
        <item x="791"/>
        <item x="792"/>
        <item x="796"/>
        <item x="798"/>
        <item x="805"/>
        <item x="808"/>
        <item x="812"/>
        <item x="813"/>
        <item x="819"/>
        <item x="822"/>
        <item x="827"/>
        <item x="832"/>
        <item x="838"/>
        <item x="844"/>
        <item x="845"/>
        <item x="846"/>
        <item x="857"/>
        <item x="860"/>
        <item x="863"/>
        <item x="866"/>
        <item x="867"/>
        <item x="868"/>
        <item x="881"/>
        <item x="886"/>
        <item x="894"/>
        <item x="898"/>
        <item x="901"/>
        <item x="902"/>
        <item x="907"/>
        <item x="914"/>
        <item x="922"/>
        <item x="936"/>
        <item x="938"/>
        <item x="949"/>
        <item x="950"/>
        <item x="953"/>
        <item x="959"/>
        <item x="965"/>
        <item x="968"/>
        <item x="969"/>
        <item x="970"/>
        <item x="975"/>
        <item x="976"/>
        <item x="980"/>
        <item x="981"/>
        <item x="983"/>
        <item x="992"/>
        <item x="993"/>
        <item x="994"/>
        <item x="1006"/>
        <item x="1010"/>
        <item x="1012"/>
        <item x="1015"/>
        <item x="1024"/>
        <item x="1030"/>
        <item x="1042"/>
        <item x="1043"/>
        <item x="1045"/>
        <item x="1046"/>
        <item x="1047"/>
        <item x="1049"/>
        <item x="1050"/>
        <item x="1054"/>
        <item x="1056"/>
        <item x="1059"/>
        <item x="1064"/>
        <item x="1065"/>
        <item x="1066"/>
        <item x="1068"/>
        <item x="1072"/>
        <item x="1073"/>
        <item x="1079"/>
        <item x="1080"/>
        <item x="1083"/>
        <item x="1085"/>
        <item x="1086"/>
        <item x="1088"/>
        <item x="1089"/>
        <item x="1090"/>
        <item x="1091"/>
        <item x="918"/>
        <item x="312"/>
        <item x="443"/>
        <item x="906"/>
        <item x="197"/>
        <item x="324"/>
        <item x="377"/>
        <item x="445"/>
        <item x="909"/>
        <item x="919"/>
        <item x="1025"/>
        <item x="1026"/>
        <item x="409"/>
        <item x="1007"/>
        <item x="261"/>
        <item x="995"/>
        <item x="0"/>
        <item x="2"/>
        <item x="3"/>
        <item x="4"/>
        <item x="5"/>
        <item x="6"/>
        <item x="7"/>
        <item x="8"/>
        <item x="32"/>
        <item x="33"/>
        <item x="34"/>
        <item x="35"/>
        <item x="36"/>
        <item x="41"/>
        <item x="48"/>
        <item x="51"/>
        <item x="52"/>
        <item x="53"/>
        <item x="54"/>
        <item x="55"/>
        <item x="56"/>
        <item x="57"/>
        <item x="59"/>
        <item x="60"/>
        <item x="61"/>
        <item x="67"/>
        <item x="68"/>
        <item x="69"/>
        <item x="73"/>
        <item x="75"/>
        <item x="76"/>
        <item x="77"/>
        <item x="78"/>
        <item x="80"/>
        <item x="81"/>
        <item x="82"/>
        <item x="83"/>
        <item x="84"/>
        <item x="85"/>
        <item x="86"/>
        <item x="87"/>
        <item x="88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22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41"/>
        <item x="142"/>
        <item x="144"/>
        <item x="145"/>
        <item x="148"/>
        <item x="149"/>
        <item x="150"/>
        <item x="151"/>
        <item x="152"/>
        <item x="155"/>
        <item x="156"/>
        <item x="157"/>
        <item x="158"/>
        <item x="159"/>
        <item x="160"/>
        <item x="161"/>
        <item x="162"/>
        <item x="165"/>
        <item x="166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2"/>
        <item x="183"/>
        <item x="184"/>
        <item x="185"/>
        <item x="186"/>
        <item x="187"/>
        <item x="188"/>
        <item x="193"/>
        <item x="194"/>
        <item x="195"/>
        <item x="196"/>
        <item x="198"/>
        <item x="199"/>
        <item x="200"/>
        <item x="202"/>
        <item x="204"/>
        <item x="205"/>
        <item x="206"/>
        <item x="207"/>
        <item x="209"/>
        <item x="210"/>
        <item x="211"/>
        <item x="213"/>
        <item x="214"/>
        <item x="215"/>
        <item x="218"/>
        <item x="220"/>
        <item x="221"/>
        <item x="222"/>
        <item x="224"/>
        <item x="225"/>
        <item x="226"/>
        <item x="227"/>
        <item x="228"/>
        <item x="232"/>
        <item x="233"/>
        <item x="234"/>
        <item x="235"/>
        <item x="236"/>
        <item x="238"/>
        <item x="239"/>
        <item x="241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60"/>
        <item x="262"/>
        <item x="263"/>
        <item x="264"/>
        <item x="265"/>
        <item x="266"/>
        <item x="267"/>
        <item x="268"/>
        <item x="269"/>
        <item x="271"/>
        <item x="272"/>
        <item x="273"/>
        <item x="274"/>
        <item x="278"/>
        <item x="279"/>
        <item x="280"/>
        <item x="281"/>
        <item x="282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8"/>
        <item x="311"/>
        <item x="313"/>
        <item x="314"/>
        <item x="315"/>
        <item x="316"/>
        <item x="317"/>
        <item x="318"/>
        <item x="319"/>
        <item x="320"/>
        <item x="322"/>
        <item x="323"/>
        <item x="328"/>
        <item x="329"/>
        <item x="330"/>
        <item x="331"/>
        <item x="332"/>
        <item x="333"/>
        <item x="334"/>
        <item x="335"/>
        <item x="336"/>
        <item x="337"/>
        <item x="341"/>
        <item x="342"/>
        <item x="343"/>
        <item x="344"/>
        <item x="345"/>
        <item x="348"/>
        <item x="349"/>
        <item x="350"/>
        <item x="351"/>
        <item x="352"/>
        <item x="353"/>
        <item x="354"/>
        <item x="359"/>
        <item x="360"/>
        <item x="361"/>
        <item x="362"/>
        <item x="363"/>
        <item x="364"/>
        <item x="457"/>
        <item x="496"/>
        <item x="579"/>
        <item x="580"/>
        <item x="623"/>
        <item x="683"/>
        <item x="701"/>
        <item x="706"/>
        <item x="708"/>
        <item x="711"/>
        <item x="712"/>
        <item x="713"/>
        <item x="714"/>
        <item x="715"/>
        <item x="716"/>
        <item x="719"/>
        <item x="720"/>
        <item x="721"/>
        <item x="723"/>
        <item x="724"/>
        <item x="725"/>
        <item x="726"/>
        <item x="727"/>
        <item x="728"/>
        <item x="729"/>
        <item x="732"/>
        <item x="733"/>
        <item x="734"/>
        <item x="736"/>
        <item x="739"/>
        <item x="740"/>
        <item x="741"/>
        <item x="742"/>
        <item x="743"/>
        <item x="744"/>
        <item x="745"/>
        <item x="748"/>
        <item x="749"/>
        <item x="750"/>
        <item x="751"/>
        <item x="752"/>
        <item x="754"/>
        <item x="755"/>
        <item x="756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5"/>
        <item x="776"/>
        <item x="777"/>
        <item x="778"/>
        <item x="779"/>
        <item x="780"/>
        <item x="782"/>
        <item x="783"/>
        <item x="784"/>
        <item x="785"/>
        <item x="786"/>
        <item x="787"/>
        <item x="788"/>
        <item x="789"/>
        <item x="790"/>
        <item x="793"/>
        <item x="794"/>
        <item x="795"/>
        <item x="797"/>
        <item x="799"/>
        <item x="800"/>
        <item x="801"/>
        <item x="802"/>
        <item x="803"/>
        <item x="804"/>
        <item x="806"/>
        <item x="807"/>
        <item x="809"/>
        <item x="810"/>
        <item x="811"/>
        <item x="814"/>
        <item x="815"/>
        <item x="816"/>
        <item x="817"/>
        <item x="818"/>
        <item x="820"/>
        <item x="821"/>
        <item x="823"/>
        <item x="824"/>
        <item x="825"/>
        <item x="826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7"/>
        <item x="848"/>
        <item x="849"/>
        <item x="850"/>
        <item x="851"/>
        <item x="852"/>
        <item x="853"/>
        <item x="854"/>
        <item x="855"/>
        <item x="856"/>
        <item x="858"/>
        <item x="859"/>
        <item x="861"/>
        <item x="862"/>
        <item x="864"/>
        <item x="865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2"/>
        <item x="883"/>
        <item x="884"/>
        <item x="885"/>
        <item x="887"/>
        <item x="888"/>
        <item x="889"/>
        <item x="890"/>
        <item x="891"/>
        <item x="892"/>
        <item x="893"/>
        <item x="895"/>
        <item x="896"/>
        <item x="897"/>
        <item x="899"/>
        <item x="900"/>
        <item x="903"/>
        <item x="904"/>
        <item x="905"/>
        <item x="908"/>
        <item x="910"/>
        <item x="911"/>
        <item x="912"/>
        <item x="913"/>
        <item x="915"/>
        <item x="916"/>
        <item x="917"/>
        <item x="920"/>
        <item x="921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7"/>
        <item x="939"/>
        <item x="940"/>
        <item x="941"/>
        <item x="942"/>
        <item x="943"/>
        <item x="944"/>
        <item x="945"/>
        <item x="946"/>
        <item x="947"/>
        <item x="948"/>
        <item x="951"/>
        <item x="952"/>
        <item x="954"/>
        <item x="955"/>
        <item x="956"/>
        <item x="957"/>
        <item x="958"/>
        <item x="960"/>
        <item x="961"/>
        <item x="962"/>
        <item x="963"/>
        <item x="964"/>
        <item x="966"/>
        <item x="967"/>
        <item x="971"/>
        <item x="972"/>
        <item x="973"/>
        <item x="974"/>
        <item x="977"/>
        <item x="978"/>
        <item x="979"/>
        <item x="982"/>
        <item x="984"/>
        <item x="985"/>
        <item x="986"/>
        <item x="987"/>
        <item x="988"/>
        <item x="989"/>
        <item x="990"/>
        <item x="991"/>
        <item x="996"/>
        <item x="997"/>
        <item x="998"/>
        <item x="999"/>
        <item x="1000"/>
        <item x="1001"/>
        <item x="1002"/>
        <item x="1003"/>
        <item x="1004"/>
        <item x="1005"/>
        <item x="1008"/>
        <item x="1009"/>
        <item x="1011"/>
        <item x="1013"/>
        <item x="1014"/>
        <item x="1016"/>
        <item x="1017"/>
        <item x="1018"/>
        <item x="1019"/>
        <item x="1020"/>
        <item x="1021"/>
        <item x="1022"/>
        <item x="1023"/>
        <item x="1027"/>
        <item x="1028"/>
        <item x="1029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4"/>
        <item x="1048"/>
        <item x="1051"/>
        <item x="1052"/>
        <item x="1053"/>
        <item x="1055"/>
        <item x="1057"/>
        <item x="1058"/>
        <item x="1060"/>
        <item x="1061"/>
        <item x="1062"/>
        <item x="1063"/>
        <item x="1067"/>
        <item x="1069"/>
        <item x="1070"/>
        <item x="1071"/>
        <item x="1074"/>
        <item x="1075"/>
        <item x="1076"/>
        <item x="1077"/>
        <item x="1078"/>
        <item x="1082"/>
        <item x="1084"/>
        <item x="1087"/>
        <item x="1092"/>
      </items>
    </pivotField>
    <pivotField compact="0" numFmtId="164" outline="0" showAll="0" defaultSubtotal="0"/>
    <pivotField compact="0" outline="0" showAll="0" defaultSubtotal="0"/>
    <pivotField axis="axisPage" compact="0" outline="0" showAll="0" defaultSubtotal="0">
      <items count="1">
        <item x="0"/>
      </items>
    </pivotField>
    <pivotField axis="axisPage" compact="0" numFmtId="164" outline="0" multipleItemSelectionAllowed="1" showAll="0" sortType="ascending">
      <items count="682">
        <item x="423"/>
        <item x="342"/>
        <item x="191"/>
        <item x="61"/>
        <item x="250"/>
        <item x="277"/>
        <item x="315"/>
        <item x="4"/>
        <item x="649"/>
        <item x="504"/>
        <item x="2"/>
        <item x="177"/>
        <item x="43"/>
        <item x="162"/>
        <item x="161"/>
        <item x="51"/>
        <item x="389"/>
        <item x="7"/>
        <item x="172"/>
        <item x="343"/>
        <item x="233"/>
        <item x="296"/>
        <item x="130"/>
        <item x="485"/>
        <item x="424"/>
        <item x="204"/>
        <item x="514"/>
        <item x="145"/>
        <item x="83"/>
        <item x="597"/>
        <item x="194"/>
        <item x="154"/>
        <item x="214"/>
        <item x="344"/>
        <item x="441"/>
        <item x="503"/>
        <item x="444"/>
        <item x="665"/>
        <item x="200"/>
        <item x="662"/>
        <item x="228"/>
        <item x="0"/>
        <item x="9"/>
        <item x="496"/>
        <item x="3"/>
        <item x="339"/>
        <item x="232"/>
        <item x="59"/>
        <item x="234"/>
        <item x="366"/>
        <item x="379"/>
        <item x="487"/>
        <item x="48"/>
        <item x="53"/>
        <item x="6"/>
        <item x="432"/>
        <item x="469"/>
        <item x="29"/>
        <item x="284"/>
        <item x="271"/>
        <item x="429"/>
        <item x="8"/>
        <item x="349"/>
        <item x="129"/>
        <item x="452"/>
        <item x="5"/>
        <item x="427"/>
        <item x="257"/>
        <item x="24"/>
        <item x="1"/>
        <item x="99"/>
        <item x="74"/>
        <item x="374"/>
        <item x="160"/>
        <item x="375"/>
        <item x="295"/>
        <item x="186"/>
        <item x="95"/>
        <item x="84"/>
        <item x="105"/>
        <item x="477"/>
        <item x="531"/>
        <item x="85"/>
        <item x="69"/>
        <item x="499"/>
        <item x="421"/>
        <item x="464"/>
        <item x="188"/>
        <item x="259"/>
        <item x="498"/>
        <item x="527"/>
        <item x="121"/>
        <item x="610"/>
        <item x="353"/>
        <item x="141"/>
        <item x="168"/>
        <item x="249"/>
        <item x="538"/>
        <item x="623"/>
        <item x="465"/>
        <item x="385"/>
        <item x="181"/>
        <item x="554"/>
        <item x="302"/>
        <item x="86"/>
        <item x="93"/>
        <item x="587"/>
        <item x="185"/>
        <item x="561"/>
        <item x="13"/>
        <item x="27"/>
        <item x="306"/>
        <item x="122"/>
        <item x="435"/>
        <item x="478"/>
        <item x="139"/>
        <item x="635"/>
        <item x="612"/>
        <item x="355"/>
        <item x="251"/>
        <item x="239"/>
        <item x="630"/>
        <item x="666"/>
        <item x="215"/>
        <item x="60"/>
        <item x="87"/>
        <item x="298"/>
        <item x="220"/>
        <item x="236"/>
        <item x="158"/>
        <item x="382"/>
        <item x="543"/>
        <item x="570"/>
        <item x="505"/>
        <item x="305"/>
        <item x="174"/>
        <item x="286"/>
        <item x="252"/>
        <item x="605"/>
        <item x="641"/>
        <item x="133"/>
        <item x="21"/>
        <item x="484"/>
        <item x="222"/>
        <item x="116"/>
        <item x="207"/>
        <item x="137"/>
        <item x="159"/>
        <item x="17"/>
        <item x="80"/>
        <item x="433"/>
        <item x="671"/>
        <item x="94"/>
        <item x="212"/>
        <item x="552"/>
        <item x="89"/>
        <item x="238"/>
        <item x="664"/>
        <item x="150"/>
        <item x="22"/>
        <item x="213"/>
        <item x="272"/>
        <item x="112"/>
        <item x="44"/>
        <item x="199"/>
        <item x="592"/>
        <item x="502"/>
        <item x="244"/>
        <item x="189"/>
        <item x="639"/>
        <item x="23"/>
        <item x="164"/>
        <item x="245"/>
        <item x="491"/>
        <item x="125"/>
        <item x="223"/>
        <item x="165"/>
        <item x="539"/>
        <item x="323"/>
        <item x="523"/>
        <item x="96"/>
        <item x="227"/>
        <item x="219"/>
        <item x="106"/>
        <item x="319"/>
        <item x="146"/>
        <item x="123"/>
        <item x="75"/>
        <item x="203"/>
        <item x="568"/>
        <item x="598"/>
        <item x="28"/>
        <item x="152"/>
        <item x="184"/>
        <item x="166"/>
        <item x="297"/>
        <item x="522"/>
        <item x="253"/>
        <item x="613"/>
        <item x="237"/>
        <item x="299"/>
        <item x="52"/>
        <item x="480"/>
        <item x="209"/>
        <item x="300"/>
        <item x="163"/>
        <item x="210"/>
        <item x="88"/>
        <item x="479"/>
        <item x="354"/>
        <item x="211"/>
        <item x="497"/>
        <item x="175"/>
        <item x="183"/>
        <item x="100"/>
        <item x="264"/>
        <item x="340"/>
        <item x="132"/>
        <item x="657"/>
        <item x="90"/>
        <item x="72"/>
        <item x="513"/>
        <item x="533"/>
        <item x="76"/>
        <item x="134"/>
        <item x="15"/>
        <item x="268"/>
        <item x="195"/>
        <item x="619"/>
        <item x="321"/>
        <item x="235"/>
        <item x="97"/>
        <item x="70"/>
        <item x="98"/>
        <item x="586"/>
        <item x="558"/>
        <item x="322"/>
        <item x="10"/>
        <item x="78"/>
        <item x="196"/>
        <item x="270"/>
        <item x="192"/>
        <item x="456"/>
        <item x="643"/>
        <item x="65"/>
        <item x="670"/>
        <item x="41"/>
        <item x="193"/>
        <item x="521"/>
        <item x="275"/>
        <item x="620"/>
        <item x="678"/>
        <item x="608"/>
        <item x="474"/>
        <item x="79"/>
        <item x="147"/>
        <item x="68"/>
        <item x="45"/>
        <item x="555"/>
        <item x="449"/>
        <item x="269"/>
        <item x="67"/>
        <item x="117"/>
        <item x="18"/>
        <item x="501"/>
        <item x="453"/>
        <item x="198"/>
        <item x="301"/>
        <item x="412"/>
        <item x="320"/>
        <item x="91"/>
        <item x="609"/>
        <item x="119"/>
        <item x="516"/>
        <item x="676"/>
        <item x="544"/>
        <item x="416"/>
        <item x="324"/>
        <item x="167"/>
        <item x="616"/>
        <item x="71"/>
        <item x="101"/>
        <item x="312"/>
        <item x="287"/>
        <item x="138"/>
        <item x="680"/>
        <item x="241"/>
        <item x="625"/>
        <item x="221"/>
        <item x="566"/>
        <item x="508"/>
        <item x="551"/>
        <item x="276"/>
        <item x="352"/>
        <item x="638"/>
        <item x="46"/>
        <item x="266"/>
        <item x="107"/>
        <item x="104"/>
        <item x="173"/>
        <item x="486"/>
        <item x="632"/>
        <item x="341"/>
        <item x="500"/>
        <item x="176"/>
        <item x="550"/>
        <item x="356"/>
        <item x="473"/>
        <item x="481"/>
        <item x="556"/>
        <item x="575"/>
        <item x="248"/>
        <item x="455"/>
        <item x="285"/>
        <item x="672"/>
        <item x="346"/>
        <item x="273"/>
        <item x="26"/>
        <item x="102"/>
        <item x="532"/>
        <item x="247"/>
        <item x="590"/>
        <item x="258"/>
        <item x="463"/>
        <item x="420"/>
        <item x="325"/>
        <item x="279"/>
        <item x="246"/>
        <item x="289"/>
        <item x="525"/>
        <item x="19"/>
        <item x="674"/>
        <item x="288"/>
        <item x="631"/>
        <item x="267"/>
        <item x="338"/>
        <item x="417"/>
        <item x="242"/>
        <item x="565"/>
        <item x="562"/>
        <item x="669"/>
        <item x="591"/>
        <item x="618"/>
        <item x="461"/>
        <item x="308"/>
        <item x="25"/>
        <item x="462"/>
        <item x="274"/>
        <item x="92"/>
        <item x="466"/>
        <item x="291"/>
        <item x="540"/>
        <item x="11"/>
        <item x="517"/>
        <item x="47"/>
        <item x="419"/>
        <item x="12"/>
        <item x="675"/>
        <item x="596"/>
        <item x="541"/>
        <item x="307"/>
        <item x="512"/>
        <item x="403"/>
        <item x="606"/>
        <item x="148"/>
        <item x="489"/>
        <item x="20"/>
        <item x="405"/>
        <item x="431"/>
        <item x="563"/>
        <item x="118"/>
        <item x="155"/>
        <item x="578"/>
        <item x="73"/>
        <item x="409"/>
        <item x="372"/>
        <item x="149"/>
        <item x="524"/>
        <item x="576"/>
        <item x="626"/>
        <item x="178"/>
        <item x="450"/>
        <item x="328"/>
        <item x="642"/>
        <item x="318"/>
        <item x="16"/>
        <item x="446"/>
        <item x="313"/>
        <item x="529"/>
        <item x="425"/>
        <item x="359"/>
        <item x="493"/>
        <item x="400"/>
        <item x="365"/>
        <item x="636"/>
        <item x="124"/>
        <item x="492"/>
        <item x="282"/>
        <item x="367"/>
        <item x="443"/>
        <item x="151"/>
        <item x="621"/>
        <item x="103"/>
        <item x="77"/>
        <item x="595"/>
        <item x="402"/>
        <item x="430"/>
        <item x="634"/>
        <item x="368"/>
        <item x="314"/>
        <item x="637"/>
        <item x="653"/>
        <item x="401"/>
        <item x="622"/>
        <item x="398"/>
        <item x="410"/>
        <item x="536"/>
        <item x="399"/>
        <item x="383"/>
        <item x="600"/>
        <item x="507"/>
        <item x="571"/>
        <item x="572"/>
        <item x="601"/>
        <item x="577"/>
        <item x="384"/>
        <item x="488"/>
        <item x="557"/>
        <item x="358"/>
        <item x="545"/>
        <item x="650"/>
        <item x="388"/>
        <item x="127"/>
        <item x="569"/>
        <item x="560"/>
        <item x="490"/>
        <item x="327"/>
        <item x="506"/>
        <item x="108"/>
        <item x="140"/>
        <item x="607"/>
        <item x="599"/>
        <item x="278"/>
        <item x="475"/>
        <item x="418"/>
        <item x="373"/>
        <item x="120"/>
        <item x="654"/>
        <item x="49"/>
        <item x="467"/>
        <item x="370"/>
        <item x="546"/>
        <item x="553"/>
        <item x="564"/>
        <item x="34"/>
        <item x="169"/>
        <item x="633"/>
        <item x="526"/>
        <item x="573"/>
        <item x="404"/>
        <item x="311"/>
        <item x="445"/>
        <item x="202"/>
        <item x="371"/>
        <item x="658"/>
        <item x="442"/>
        <item x="426"/>
        <item x="224"/>
        <item x="156"/>
        <item x="262"/>
        <item x="440"/>
        <item x="380"/>
        <item x="415"/>
        <item x="205"/>
        <item x="434"/>
        <item x="142"/>
        <item x="602"/>
        <item x="528"/>
        <item x="593"/>
        <item x="32"/>
        <item x="208"/>
        <item x="438"/>
        <item x="406"/>
        <item x="303"/>
        <item x="454"/>
        <item x="280"/>
        <item x="468"/>
        <item x="131"/>
        <item x="50"/>
        <item x="369"/>
        <item x="62"/>
        <item x="673"/>
        <item x="197"/>
        <item x="396"/>
        <item x="230"/>
        <item x="126"/>
        <item x="663"/>
        <item x="290"/>
        <item x="386"/>
        <item x="255"/>
        <item x="515"/>
        <item x="397"/>
        <item x="583"/>
        <item x="256"/>
        <item x="549"/>
        <item x="472"/>
        <item x="667"/>
        <item x="153"/>
        <item x="387"/>
        <item x="414"/>
        <item x="535"/>
        <item x="646"/>
        <item x="309"/>
        <item x="345"/>
        <item x="510"/>
        <item x="439"/>
        <item x="413"/>
        <item x="659"/>
        <item x="14"/>
        <item x="660"/>
        <item x="217"/>
        <item x="611"/>
        <item x="624"/>
        <item x="226"/>
        <item x="511"/>
        <item x="40"/>
        <item x="357"/>
        <item x="614"/>
        <item x="391"/>
        <item x="201"/>
        <item x="377"/>
        <item x="437"/>
        <item x="574"/>
        <item x="316"/>
        <item x="350"/>
        <item x="36"/>
        <item x="281"/>
        <item x="157"/>
        <item x="392"/>
        <item x="42"/>
        <item x="254"/>
        <item x="589"/>
        <item x="231"/>
        <item x="668"/>
        <item x="656"/>
        <item x="135"/>
        <item x="143"/>
        <item x="310"/>
        <item x="206"/>
        <item x="518"/>
        <item x="260"/>
        <item x="677"/>
        <item x="317"/>
        <item x="447"/>
        <item x="351"/>
        <item x="436"/>
        <item x="331"/>
        <item x="483"/>
        <item x="265"/>
        <item x="422"/>
        <item x="378"/>
        <item x="66"/>
        <item x="190"/>
        <item x="58"/>
        <item x="470"/>
        <item x="333"/>
        <item x="54"/>
        <item x="33"/>
        <item x="55"/>
        <item x="376"/>
        <item x="81"/>
        <item x="411"/>
        <item x="394"/>
        <item x="180"/>
        <item x="407"/>
        <item x="216"/>
        <item x="390"/>
        <item x="334"/>
        <item x="655"/>
        <item x="128"/>
        <item x="229"/>
        <item x="448"/>
        <item x="329"/>
        <item x="114"/>
        <item x="261"/>
        <item x="651"/>
        <item x="567"/>
        <item x="57"/>
        <item x="294"/>
        <item x="594"/>
        <item x="330"/>
        <item x="519"/>
        <item x="263"/>
        <item x="304"/>
        <item x="113"/>
        <item x="347"/>
        <item x="520"/>
        <item x="336"/>
        <item x="509"/>
        <item x="679"/>
        <item x="661"/>
        <item x="115"/>
        <item x="393"/>
        <item x="30"/>
        <item x="171"/>
        <item x="225"/>
        <item x="381"/>
        <item x="530"/>
        <item x="603"/>
        <item x="64"/>
        <item x="588"/>
        <item x="652"/>
        <item x="460"/>
        <item x="63"/>
        <item x="617"/>
        <item x="471"/>
        <item x="584"/>
        <item x="640"/>
        <item x="408"/>
        <item x="494"/>
        <item x="293"/>
        <item x="56"/>
        <item x="337"/>
        <item x="39"/>
        <item x="182"/>
        <item x="428"/>
        <item x="360"/>
        <item x="170"/>
        <item x="580"/>
        <item x="542"/>
        <item x="579"/>
        <item x="35"/>
        <item x="179"/>
        <item x="581"/>
        <item x="582"/>
        <item x="335"/>
        <item x="361"/>
        <item x="332"/>
        <item x="240"/>
        <item x="559"/>
        <item x="476"/>
        <item x="82"/>
        <item x="457"/>
        <item x="644"/>
        <item x="31"/>
        <item x="458"/>
        <item x="459"/>
        <item x="647"/>
        <item x="37"/>
        <item x="495"/>
        <item x="645"/>
        <item x="627"/>
        <item x="362"/>
        <item x="585"/>
        <item x="218"/>
        <item x="482"/>
        <item x="109"/>
        <item x="110"/>
        <item x="648"/>
        <item x="144"/>
        <item x="38"/>
        <item x="364"/>
        <item x="136"/>
        <item x="111"/>
        <item x="283"/>
        <item x="534"/>
        <item x="547"/>
        <item x="363"/>
        <item x="628"/>
        <item x="292"/>
        <item x="629"/>
        <item x="548"/>
        <item x="187"/>
        <item x="537"/>
        <item x="326"/>
        <item x="615"/>
        <item x="348"/>
        <item x="395"/>
        <item x="243"/>
        <item x="604"/>
        <item x="451"/>
        <item t="default"/>
      </items>
    </pivotField>
    <pivotField axis="axisPage" compact="0" outline="0" showAll="0">
      <items count="346">
        <item x="2"/>
        <item x="15"/>
        <item x="19"/>
        <item x="33"/>
        <item x="246"/>
        <item x="177"/>
        <item x="269"/>
        <item x="23"/>
        <item x="32"/>
        <item x="154"/>
        <item x="305"/>
        <item x="167"/>
        <item x="17"/>
        <item x="125"/>
        <item x="31"/>
        <item x="247"/>
        <item x="1"/>
        <item x="4"/>
        <item x="63"/>
        <item x="48"/>
        <item x="97"/>
        <item x="148"/>
        <item x="147"/>
        <item x="277"/>
        <item x="26"/>
        <item x="132"/>
        <item x="149"/>
        <item x="65"/>
        <item x="28"/>
        <item x="18"/>
        <item x="46"/>
        <item x="208"/>
        <item x="42"/>
        <item x="259"/>
        <item x="8"/>
        <item x="93"/>
        <item x="335"/>
        <item x="344"/>
        <item x="6"/>
        <item x="20"/>
        <item x="176"/>
        <item x="85"/>
        <item x="227"/>
        <item x="121"/>
        <item x="47"/>
        <item x="56"/>
        <item x="40"/>
        <item x="68"/>
        <item x="45"/>
        <item x="80"/>
        <item x="71"/>
        <item x="214"/>
        <item x="310"/>
        <item x="24"/>
        <item x="126"/>
        <item x="37"/>
        <item x="291"/>
        <item x="155"/>
        <item x="77"/>
        <item x="64"/>
        <item x="333"/>
        <item x="181"/>
        <item x="113"/>
        <item x="328"/>
        <item x="150"/>
        <item x="106"/>
        <item x="88"/>
        <item x="243"/>
        <item x="244"/>
        <item x="298"/>
        <item x="263"/>
        <item x="253"/>
        <item x="130"/>
        <item x="261"/>
        <item x="129"/>
        <item x="213"/>
        <item x="323"/>
        <item x="86"/>
        <item x="272"/>
        <item x="70"/>
        <item x="212"/>
        <item x="264"/>
        <item x="183"/>
        <item x="254"/>
        <item x="339"/>
        <item x="340"/>
        <item x="337"/>
        <item x="0"/>
        <item x="52"/>
        <item x="3"/>
        <item x="7"/>
        <item x="9"/>
        <item x="10"/>
        <item x="11"/>
        <item x="12"/>
        <item x="13"/>
        <item x="14"/>
        <item x="16"/>
        <item x="21"/>
        <item x="25"/>
        <item x="27"/>
        <item x="29"/>
        <item x="30"/>
        <item x="34"/>
        <item x="60"/>
        <item x="35"/>
        <item x="114"/>
        <item x="36"/>
        <item x="38"/>
        <item x="39"/>
        <item x="41"/>
        <item x="43"/>
        <item x="44"/>
        <item x="172"/>
        <item x="49"/>
        <item x="50"/>
        <item x="51"/>
        <item x="53"/>
        <item x="54"/>
        <item x="55"/>
        <item x="57"/>
        <item x="58"/>
        <item x="59"/>
        <item x="61"/>
        <item x="62"/>
        <item x="66"/>
        <item x="67"/>
        <item x="69"/>
        <item x="173"/>
        <item x="72"/>
        <item x="73"/>
        <item x="74"/>
        <item x="75"/>
        <item x="76"/>
        <item x="78"/>
        <item x="79"/>
        <item x="81"/>
        <item x="82"/>
        <item x="83"/>
        <item x="84"/>
        <item x="87"/>
        <item x="89"/>
        <item x="90"/>
        <item x="91"/>
        <item x="92"/>
        <item x="94"/>
        <item x="95"/>
        <item x="96"/>
        <item x="98"/>
        <item x="99"/>
        <item x="100"/>
        <item x="101"/>
        <item x="102"/>
        <item x="103"/>
        <item x="104"/>
        <item x="105"/>
        <item x="107"/>
        <item x="108"/>
        <item x="109"/>
        <item x="110"/>
        <item x="111"/>
        <item x="112"/>
        <item x="182"/>
        <item x="115"/>
        <item x="116"/>
        <item x="117"/>
        <item x="118"/>
        <item x="119"/>
        <item x="120"/>
        <item x="122"/>
        <item x="123"/>
        <item x="124"/>
        <item x="127"/>
        <item x="128"/>
        <item x="131"/>
        <item x="133"/>
        <item x="134"/>
        <item x="135"/>
        <item x="136"/>
        <item x="226"/>
        <item x="137"/>
        <item x="138"/>
        <item x="139"/>
        <item x="140"/>
        <item x="141"/>
        <item x="142"/>
        <item x="143"/>
        <item x="144"/>
        <item x="145"/>
        <item x="146"/>
        <item x="151"/>
        <item x="152"/>
        <item x="153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8"/>
        <item x="169"/>
        <item x="170"/>
        <item x="171"/>
        <item x="174"/>
        <item x="175"/>
        <item x="178"/>
        <item x="180"/>
        <item x="184"/>
        <item x="185"/>
        <item x="186"/>
        <item x="187"/>
        <item x="188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316"/>
        <item x="206"/>
        <item x="207"/>
        <item x="209"/>
        <item x="210"/>
        <item x="211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8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5"/>
        <item x="302"/>
        <item x="248"/>
        <item x="249"/>
        <item x="250"/>
        <item x="251"/>
        <item x="252"/>
        <item x="255"/>
        <item x="256"/>
        <item x="257"/>
        <item x="258"/>
        <item x="260"/>
        <item x="262"/>
        <item x="265"/>
        <item x="266"/>
        <item x="267"/>
        <item x="268"/>
        <item x="270"/>
        <item x="271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2"/>
        <item x="293"/>
        <item x="294"/>
        <item x="295"/>
        <item x="296"/>
        <item x="297"/>
        <item x="299"/>
        <item x="300"/>
        <item x="301"/>
        <item x="303"/>
        <item x="304"/>
        <item x="306"/>
        <item x="307"/>
        <item x="308"/>
        <item x="309"/>
        <item x="311"/>
        <item x="312"/>
        <item x="313"/>
        <item x="314"/>
        <item x="315"/>
        <item x="317"/>
        <item x="318"/>
        <item x="319"/>
        <item x="320"/>
        <item x="321"/>
        <item x="322"/>
        <item x="324"/>
        <item x="325"/>
        <item x="326"/>
        <item x="327"/>
        <item x="329"/>
        <item x="330"/>
        <item x="331"/>
        <item x="332"/>
        <item x="334"/>
        <item x="336"/>
        <item x="338"/>
        <item x="341"/>
        <item x="342"/>
        <item x="343"/>
        <item x="229"/>
        <item x="179"/>
        <item x="195"/>
        <item x="5"/>
        <item x="22"/>
        <item x="189"/>
        <item t="default"/>
      </items>
    </pivotField>
    <pivotField axis="axisRow" compact="0" outline="0" showAll="0" defaultSubtotal="0">
      <items count="323">
        <item x="2"/>
        <item x="12"/>
        <item x="16"/>
        <item x="29"/>
        <item x="230"/>
        <item x="166"/>
        <item x="253"/>
        <item x="19"/>
        <item x="28"/>
        <item x="146"/>
        <item x="288"/>
        <item x="157"/>
        <item x="14"/>
        <item x="118"/>
        <item x="27"/>
        <item x="231"/>
        <item x="1"/>
        <item x="3"/>
        <item x="56"/>
        <item x="43"/>
        <item x="90"/>
        <item x="140"/>
        <item x="139"/>
        <item x="261"/>
        <item x="22"/>
        <item x="125"/>
        <item x="141"/>
        <item x="58"/>
        <item x="24"/>
        <item x="15"/>
        <item x="41"/>
        <item x="195"/>
        <item x="37"/>
        <item x="243"/>
        <item x="7"/>
        <item x="86"/>
        <item x="315"/>
        <item x="322"/>
        <item x="5"/>
        <item x="17"/>
        <item x="18"/>
        <item x="165"/>
        <item x="78"/>
        <item x="212"/>
        <item x="114"/>
        <item x="42"/>
        <item x="49"/>
        <item x="35"/>
        <item x="61"/>
        <item x="40"/>
        <item x="73"/>
        <item x="64"/>
        <item x="200"/>
        <item x="293"/>
        <item x="20"/>
        <item x="119"/>
        <item x="32"/>
        <item x="275"/>
        <item x="147"/>
        <item x="70"/>
        <item x="57"/>
        <item x="313"/>
        <item x="170"/>
        <item x="106"/>
        <item x="308"/>
        <item x="142"/>
        <item x="99"/>
        <item x="81"/>
        <item x="227"/>
        <item x="228"/>
        <item x="281"/>
        <item x="247"/>
        <item x="237"/>
        <item x="123"/>
        <item x="245"/>
        <item x="122"/>
        <item x="199"/>
        <item x="303"/>
        <item x="79"/>
        <item x="256"/>
        <item x="63"/>
        <item x="198"/>
        <item x="248"/>
        <item x="171"/>
        <item x="238"/>
        <item x="319"/>
        <item x="320"/>
        <item x="317"/>
        <item x="0"/>
        <item x="4"/>
        <item x="6"/>
        <item x="8"/>
        <item x="11"/>
        <item x="13"/>
        <item x="21"/>
        <item x="23"/>
        <item x="25"/>
        <item x="26"/>
        <item x="30"/>
        <item x="53"/>
        <item x="107"/>
        <item x="31"/>
        <item x="33"/>
        <item x="34"/>
        <item x="36"/>
        <item x="38"/>
        <item x="39"/>
        <item x="162"/>
        <item x="44"/>
        <item x="45"/>
        <item x="46"/>
        <item x="47"/>
        <item x="48"/>
        <item x="50"/>
        <item x="51"/>
        <item x="52"/>
        <item x="54"/>
        <item x="55"/>
        <item x="59"/>
        <item x="60"/>
        <item x="163"/>
        <item x="65"/>
        <item x="66"/>
        <item x="67"/>
        <item x="68"/>
        <item x="69"/>
        <item x="71"/>
        <item x="72"/>
        <item x="74"/>
        <item x="75"/>
        <item x="76"/>
        <item x="77"/>
        <item x="80"/>
        <item x="82"/>
        <item x="83"/>
        <item x="84"/>
        <item x="85"/>
        <item x="87"/>
        <item x="88"/>
        <item x="89"/>
        <item x="91"/>
        <item x="92"/>
        <item x="93"/>
        <item x="94"/>
        <item x="96"/>
        <item x="97"/>
        <item x="98"/>
        <item x="100"/>
        <item x="101"/>
        <item x="102"/>
        <item x="103"/>
        <item x="104"/>
        <item x="105"/>
        <item x="108"/>
        <item x="109"/>
        <item x="110"/>
        <item x="111"/>
        <item x="112"/>
        <item x="113"/>
        <item x="115"/>
        <item x="116"/>
        <item x="117"/>
        <item x="120"/>
        <item x="121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3"/>
        <item x="144"/>
        <item x="145"/>
        <item x="148"/>
        <item x="149"/>
        <item x="150"/>
        <item x="151"/>
        <item x="152"/>
        <item x="153"/>
        <item x="154"/>
        <item x="155"/>
        <item x="156"/>
        <item x="158"/>
        <item x="159"/>
        <item x="160"/>
        <item x="161"/>
        <item x="164"/>
        <item x="167"/>
        <item x="169"/>
        <item x="172"/>
        <item x="173"/>
        <item x="174"/>
        <item x="175"/>
        <item x="176"/>
        <item x="177"/>
        <item x="178"/>
        <item x="179"/>
        <item x="180"/>
        <item x="183"/>
        <item x="184"/>
        <item x="185"/>
        <item x="186"/>
        <item x="187"/>
        <item x="188"/>
        <item x="189"/>
        <item x="190"/>
        <item x="192"/>
        <item x="284"/>
        <item x="193"/>
        <item x="194"/>
        <item x="196"/>
        <item x="197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9"/>
        <item x="285"/>
        <item x="232"/>
        <item x="233"/>
        <item x="234"/>
        <item x="235"/>
        <item x="236"/>
        <item x="239"/>
        <item x="240"/>
        <item x="241"/>
        <item x="242"/>
        <item x="244"/>
        <item x="246"/>
        <item x="249"/>
        <item x="250"/>
        <item x="251"/>
        <item x="252"/>
        <item x="254"/>
        <item x="255"/>
        <item x="257"/>
        <item x="258"/>
        <item x="259"/>
        <item x="260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2"/>
        <item x="283"/>
        <item x="286"/>
        <item x="287"/>
        <item x="289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4"/>
        <item x="305"/>
        <item x="306"/>
        <item x="307"/>
        <item x="309"/>
        <item x="310"/>
        <item x="311"/>
        <item x="312"/>
        <item x="314"/>
        <item x="316"/>
        <item x="318"/>
        <item x="321"/>
        <item x="214"/>
        <item x="168"/>
        <item x="182"/>
        <item x="9"/>
        <item x="10"/>
        <item x="62"/>
        <item x="95"/>
        <item x="181"/>
        <item x="191"/>
      </items>
    </pivotField>
    <pivotField axis="axisPage" compact="0" outline="0" showAll="0" defaultSubtotal="0">
      <items count="16">
        <item x="11"/>
        <item x="9"/>
        <item x="2"/>
        <item x="7"/>
        <item x="12"/>
        <item x="13"/>
        <item x="1"/>
        <item x="3"/>
        <item x="15"/>
        <item x="5"/>
        <item x="8"/>
        <item x="10"/>
        <item x="6"/>
        <item x="0"/>
        <item x="4"/>
        <item x="14"/>
      </items>
    </pivotField>
    <pivotField axis="axisPage" compact="0" outline="0" showAll="0" defaultSubtotal="0">
      <items count="15">
        <item x="3"/>
        <item x="4"/>
        <item x="11"/>
        <item x="0"/>
        <item x="6"/>
        <item x="9"/>
        <item x="7"/>
        <item x="10"/>
        <item x="8"/>
        <item x="1"/>
        <item x="2"/>
        <item x="5"/>
        <item x="12"/>
        <item x="13"/>
        <item x="14"/>
      </items>
    </pivotField>
    <pivotField dataField="1" compact="0" outline="0" showAll="0" defaultSubtotal="0"/>
    <pivotField compact="0" outline="0" showAll="0" defaultSubtotal="0"/>
    <pivotField axis="axisRow" compact="0" outline="0" showAll="0" sortType="ascending" defaultSubtotal="0">
      <items count="13">
        <item x="10"/>
        <item x="0"/>
        <item x="3"/>
        <item x="1"/>
        <item x="2"/>
        <item x="5"/>
        <item x="11"/>
        <item x="8"/>
        <item x="4"/>
        <item x="9"/>
        <item x="6"/>
        <item x="7"/>
        <item x="12"/>
      </items>
    </pivotField>
    <pivotField axis="axisPage" compact="0" outline="0" showAll="0">
      <items count="13">
        <item x="6"/>
        <item x="9"/>
        <item x="0"/>
        <item x="5"/>
        <item x="8"/>
        <item x="4"/>
        <item x="10"/>
        <item x="3"/>
        <item x="7"/>
        <item x="11"/>
        <item x="2"/>
        <item x="1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9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455"/>
        <item x="688"/>
        <item x="689"/>
        <item x="815"/>
        <item x="322"/>
        <item x="440"/>
        <item x="388"/>
        <item x="201"/>
        <item x="334"/>
        <item x="442"/>
        <item x="808"/>
        <item x="411"/>
        <item x="893"/>
        <item x="270"/>
        <item x="146"/>
        <item x="729"/>
        <item x="736"/>
        <item x="879"/>
        <item x="556"/>
        <item x="557"/>
        <item x="592"/>
      </items>
    </pivotField>
    <pivotField axis="axisRow" compact="0" outline="0" showAll="0" defaultSubtotal="0">
      <items count="11">
        <item h="1" x="7"/>
        <item h="1" x="5"/>
        <item h="1" x="2"/>
        <item h="1" x="4"/>
        <item h="1" x="8"/>
        <item h="1" x="9"/>
        <item h="1" x="1"/>
        <item h="1" x="6"/>
        <item x="3"/>
        <item h="1" x="0"/>
        <item h="1" x="10"/>
      </items>
    </pivotField>
    <pivotField axis="axisPage" compact="0" outline="0" multipleItemSelectionAllowed="1" showAll="0" defaultSubtotal="0">
      <items count="1">
        <item x="0"/>
      </items>
    </pivotField>
  </pivotFields>
  <rowFields count="5">
    <field x="28"/>
    <field x="45"/>
    <field x="23"/>
    <field x="44"/>
    <field x="35"/>
  </rowFields>
  <rowItems count="91">
    <i>
      <x/>
      <x v="8"/>
      <x v="91"/>
      <x v="670"/>
      <x/>
    </i>
    <i>
      <x v="1"/>
      <x v="8"/>
      <x v="90"/>
      <x v="8"/>
      <x/>
    </i>
    <i r="3">
      <x v="253"/>
      <x/>
    </i>
    <i r="3">
      <x v="671"/>
      <x/>
    </i>
    <i r="3">
      <x v="676"/>
      <x/>
    </i>
    <i r="3">
      <x v="682"/>
      <x/>
    </i>
    <i r="3">
      <x v="701"/>
      <x/>
    </i>
    <i r="3">
      <x v="916"/>
      <x/>
    </i>
    <i r="3">
      <x v="917"/>
      <x/>
    </i>
    <i r="2">
      <x v="91"/>
      <x v="704"/>
      <x/>
    </i>
    <i>
      <x v="2"/>
      <x v="8"/>
      <x v="12"/>
      <x v="278"/>
      <x/>
    </i>
    <i r="2">
      <x v="90"/>
      <x v="114"/>
      <x/>
    </i>
    <i r="3">
      <x v="684"/>
      <x/>
    </i>
    <i r="3">
      <x v="688"/>
      <x/>
    </i>
    <i r="3">
      <x v="712"/>
      <x/>
    </i>
    <i r="2">
      <x v="91"/>
      <x v="664"/>
      <x/>
    </i>
    <i r="2">
      <x v="93"/>
      <x v="203"/>
      <x/>
    </i>
    <i r="2">
      <x v="317"/>
      <x v="88"/>
      <x/>
    </i>
    <i r="2">
      <x v="318"/>
      <x v="88"/>
      <x/>
    </i>
    <i>
      <x v="3"/>
      <x v="8"/>
      <x v="90"/>
      <x v="75"/>
      <x/>
    </i>
    <i r="3">
      <x v="660"/>
      <x/>
    </i>
    <i r="3">
      <x v="665"/>
      <x/>
    </i>
    <i r="3">
      <x v="683"/>
      <x/>
    </i>
    <i r="3">
      <x v="709"/>
      <x/>
    </i>
    <i r="3">
      <x v="714"/>
      <x/>
    </i>
    <i>
      <x v="4"/>
      <x v="8"/>
      <x v="90"/>
      <x v="264"/>
      <x/>
    </i>
    <i r="3">
      <x v="665"/>
      <x/>
    </i>
    <i r="3">
      <x v="667"/>
      <x/>
    </i>
    <i r="3">
      <x v="668"/>
      <x/>
    </i>
    <i r="3">
      <x v="680"/>
      <x/>
    </i>
    <i r="3">
      <x v="685"/>
      <x/>
    </i>
    <i r="3">
      <x v="697"/>
      <x/>
    </i>
    <i r="3">
      <x v="698"/>
      <x/>
    </i>
    <i r="3">
      <x v="710"/>
      <x/>
    </i>
    <i>
      <x v="5"/>
      <x v="8"/>
      <x v="90"/>
      <x v="653"/>
      <x/>
    </i>
    <i r="3">
      <x v="656"/>
      <x/>
    </i>
    <i r="3">
      <x v="657"/>
      <x/>
    </i>
    <i r="3">
      <x v="673"/>
      <x/>
    </i>
    <i r="3">
      <x v="677"/>
      <x/>
    </i>
    <i r="3">
      <x v="679"/>
      <x/>
    </i>
    <i r="3">
      <x v="681"/>
      <x/>
    </i>
    <i r="3">
      <x v="689"/>
      <x/>
    </i>
    <i r="3">
      <x v="700"/>
      <x/>
    </i>
    <i r="3">
      <x v="703"/>
      <x/>
    </i>
    <i r="3">
      <x v="706"/>
      <x/>
    </i>
    <i r="3">
      <x v="711"/>
      <x/>
    </i>
    <i r="3">
      <x v="719"/>
      <x/>
    </i>
    <i r="2">
      <x v="92"/>
      <x v="138"/>
      <x/>
    </i>
    <i>
      <x v="6"/>
      <x v="8"/>
      <x v="90"/>
      <x v="658"/>
      <x/>
    </i>
    <i r="3">
      <x v="666"/>
      <x/>
    </i>
    <i>
      <x v="7"/>
      <x v="8"/>
      <x v="1"/>
      <x v="687"/>
      <x/>
    </i>
    <i r="2">
      <x v="34"/>
      <x v="655"/>
      <x/>
    </i>
    <i r="3">
      <x v="663"/>
      <x/>
    </i>
    <i r="3">
      <x v="694"/>
      <x/>
    </i>
    <i r="3">
      <x v="702"/>
      <x/>
    </i>
    <i r="2">
      <x v="90"/>
      <x v="39"/>
      <x/>
    </i>
    <i r="3">
      <x v="156"/>
      <x/>
    </i>
    <i r="3">
      <x v="293"/>
      <x/>
    </i>
    <i r="3">
      <x v="652"/>
      <x/>
    </i>
    <i r="3">
      <x v="674"/>
      <x/>
    </i>
    <i r="3">
      <x v="678"/>
      <x/>
    </i>
    <i r="3">
      <x v="686"/>
      <x/>
    </i>
    <i r="3">
      <x v="690"/>
      <x/>
    </i>
    <i r="3">
      <x v="693"/>
      <x/>
    </i>
    <i r="3">
      <x v="696"/>
      <x/>
    </i>
    <i r="3">
      <x v="699"/>
      <x/>
    </i>
    <i r="3">
      <x v="705"/>
      <x/>
    </i>
    <i r="3">
      <x v="713"/>
      <x/>
    </i>
    <i r="3">
      <x v="715"/>
      <x/>
    </i>
    <i r="3">
      <x v="716"/>
      <x/>
    </i>
    <i r="3">
      <x v="717"/>
      <x/>
    </i>
    <i r="3">
      <x v="718"/>
      <x/>
    </i>
    <i>
      <x v="8"/>
      <x v="8"/>
      <x v="90"/>
      <x v="661"/>
      <x/>
    </i>
    <i r="3">
      <x v="662"/>
      <x/>
    </i>
    <i r="3">
      <x v="695"/>
      <x/>
    </i>
    <i>
      <x v="9"/>
      <x v="8"/>
      <x v="29"/>
      <x v="707"/>
      <x/>
    </i>
    <i r="2">
      <x v="90"/>
      <x v="89"/>
      <x/>
    </i>
    <i r="3">
      <x v="654"/>
      <x/>
    </i>
    <i r="3">
      <x v="659"/>
      <x/>
    </i>
    <i r="3">
      <x v="669"/>
      <x/>
    </i>
    <i r="3">
      <x v="672"/>
      <x/>
    </i>
    <i r="3">
      <x v="691"/>
      <x/>
    </i>
    <i r="3">
      <x v="692"/>
      <x/>
    </i>
    <i>
      <x v="10"/>
      <x v="8"/>
      <x v="90"/>
      <x v="37"/>
      <x/>
    </i>
    <i r="3">
      <x v="46"/>
      <x/>
    </i>
    <i r="3">
      <x v="644"/>
      <x/>
    </i>
    <i r="3">
      <x v="708"/>
      <x/>
    </i>
    <i>
      <x v="11"/>
      <x v="8"/>
      <x v="90"/>
      <x v="675"/>
      <x/>
    </i>
    <i>
      <x v="12"/>
      <x v="8"/>
      <x v="90"/>
      <x v="930"/>
      <x/>
    </i>
    <i r="3">
      <x v="931"/>
      <x/>
    </i>
    <i t="grand">
      <x/>
    </i>
  </rowItems>
  <colFields count="1">
    <field x="14"/>
  </colFields>
  <colItems count="3">
    <i>
      <x/>
    </i>
    <i>
      <x v="1"/>
    </i>
    <i t="grand">
      <x/>
    </i>
  </colItems>
  <pageFields count="17">
    <pageField fld="5" hier="0"/>
    <pageField fld="12" hier="-1"/>
    <pageField fld="13" hier="0"/>
    <pageField fld="10" hier="-1"/>
    <pageField fld="0" hier="0"/>
    <pageField fld="1" hier="-1"/>
    <pageField fld="29" hier="0"/>
    <pageField fld="25" hier="-1"/>
    <pageField fld="22" hier="0"/>
    <pageField fld="24" hier="-1"/>
    <pageField fld="6" hier="0"/>
    <pageField fld="7" hier="0"/>
    <pageField fld="15" hier="0"/>
    <pageField fld="17" hier="0"/>
    <pageField fld="21" hier="-1"/>
    <pageField fld="20" item="0" hier="-1"/>
    <pageField fld="46" hier="-1"/>
  </pageFields>
  <dataFields count="1">
    <dataField name="Sum of Claim Paid Amount" fld="26" baseField="0" baseItem="0" numFmtId="38"/>
  </dataFields>
  <formats count="8">
    <format dxfId="83">
      <pivotArea dataOnly="0" labelOnly="1" grandCol="1" outline="0" fieldPosition="0"/>
    </format>
    <format dxfId="82">
      <pivotArea outline="0" fieldPosition="0"/>
    </format>
    <format dxfId="81">
      <pivotArea outline="0" fieldPosition="0">
        <references count="1">
          <reference field="25" count="1" selected="0">
            <x v="2"/>
          </reference>
        </references>
      </pivotArea>
    </format>
    <format dxfId="80">
      <pivotArea dataOnly="0" labelOnly="1" outline="0" fieldPosition="0">
        <references count="1">
          <reference field="25" count="0"/>
        </references>
      </pivotArea>
    </format>
    <format dxfId="79">
      <pivotArea dataOnly="0" labelOnly="1" grandCol="1" outline="0" fieldPosition="0"/>
    </format>
    <format dxfId="78">
      <pivotArea type="origin" dataOnly="0" labelOnly="1" outline="0" fieldPosition="0"/>
    </format>
    <format dxfId="77">
      <pivotArea field="25" type="button" dataOnly="0" labelOnly="1" outline="0" axis="axisPage" fieldPosition="7"/>
    </format>
    <format dxfId="76">
      <pivotArea dataOnly="0" labelOnly="1" outline="0" fieldPosition="0">
        <references count="1">
          <reference field="25" count="0"/>
        </references>
      </pivotArea>
    </format>
  </formats>
  <pivotTableStyleInfo name="PivotStyleLight9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asteriskTotals="1" showCalcMbrs="0" showDrill="0" showDataTips="0" pageWrap="5" itemPrintTitles="1" createdVersion="3" indent="0" compact="0" compactData="0" gridDropZones="1" multipleFieldFilters="0">
  <location ref="B11:C645" firstHeaderRow="2" firstDataRow="2" firstDataCol="1" rowPageCount="5" colPageCount="4"/>
  <pivotFields count="47">
    <pivotField axis="axisPage" compact="0" outline="0" showAll="0" defaultSubtotal="0">
      <items count="6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7"/>
        <item x="498"/>
        <item x="499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4"/>
        <item x="605"/>
        <item x="606"/>
        <item x="607"/>
        <item x="608"/>
        <item x="609"/>
        <item x="610"/>
        <item x="611"/>
        <item x="265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326"/>
        <item x="307"/>
        <item x="165"/>
        <item x="275"/>
        <item x="555"/>
        <item x="603"/>
        <item x="221"/>
        <item x="496"/>
        <item x="500"/>
        <item x="419"/>
      </items>
    </pivotField>
    <pivotField axis="axisRow" compact="0" outline="0" showAll="0" sortType="ascending">
      <items count="633">
        <item x="0"/>
        <item x="1"/>
        <item x="2"/>
        <item x="3"/>
        <item x="4"/>
        <item x="5"/>
        <item x="6"/>
        <item x="7"/>
        <item x="8"/>
        <item x="1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1"/>
        <item x="82"/>
        <item x="84"/>
        <item x="86"/>
        <item x="87"/>
        <item x="88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4"/>
        <item x="175"/>
        <item x="176"/>
        <item x="178"/>
        <item x="179"/>
        <item x="180"/>
        <item x="181"/>
        <item x="182"/>
        <item x="183"/>
        <item x="184"/>
        <item x="185"/>
        <item x="187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5"/>
        <item x="206"/>
        <item x="207"/>
        <item x="208"/>
        <item x="209"/>
        <item x="210"/>
        <item x="211"/>
        <item x="212"/>
        <item x="213"/>
        <item x="214"/>
        <item x="216"/>
        <item x="217"/>
        <item x="218"/>
        <item x="219"/>
        <item x="220"/>
        <item x="221"/>
        <item x="223"/>
        <item x="2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2"/>
        <item x="273"/>
        <item x="275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7"/>
        <item x="298"/>
        <item x="299"/>
        <item x="300"/>
        <item x="301"/>
        <item x="303"/>
        <item x="304"/>
        <item x="306"/>
        <item x="30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8"/>
        <item x="329"/>
        <item x="331"/>
        <item x="332"/>
        <item x="333"/>
        <item x="334"/>
        <item x="335"/>
        <item x="337"/>
        <item x="338"/>
        <item x="339"/>
        <item x="340"/>
        <item x="341"/>
        <item x="342"/>
        <item x="343"/>
        <item x="346"/>
        <item x="347"/>
        <item x="348"/>
        <item x="349"/>
        <item x="351"/>
        <item x="352"/>
        <item x="353"/>
        <item x="354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3"/>
        <item x="424"/>
        <item x="425"/>
        <item x="426"/>
        <item x="427"/>
        <item x="428"/>
        <item x="429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6"/>
        <item x="457"/>
        <item x="458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3"/>
        <item x="477"/>
        <item x="478"/>
        <item x="479"/>
        <item x="480"/>
        <item x="481"/>
        <item x="482"/>
        <item x="483"/>
        <item x="484"/>
        <item x="485"/>
        <item x="486"/>
        <item x="488"/>
        <item x="489"/>
        <item x="491"/>
        <item x="492"/>
        <item x="495"/>
        <item x="496"/>
        <item x="497"/>
        <item x="499"/>
        <item x="500"/>
        <item x="501"/>
        <item x="503"/>
        <item x="504"/>
        <item x="505"/>
        <item x="507"/>
        <item x="509"/>
        <item x="511"/>
        <item x="512"/>
        <item x="513"/>
        <item x="514"/>
        <item x="515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30"/>
        <item x="531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7"/>
        <item x="548"/>
        <item x="549"/>
        <item x="551"/>
        <item x="552"/>
        <item x="553"/>
        <item x="554"/>
        <item x="555"/>
        <item x="556"/>
        <item x="558"/>
        <item x="559"/>
        <item x="560"/>
        <item x="561"/>
        <item x="562"/>
        <item x="56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7"/>
        <item x="578"/>
        <item x="580"/>
        <item x="582"/>
        <item x="583"/>
        <item x="584"/>
        <item x="585"/>
        <item x="586"/>
        <item x="587"/>
        <item x="588"/>
        <item x="589"/>
        <item x="591"/>
        <item x="592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6"/>
        <item x="607"/>
        <item x="608"/>
        <item x="609"/>
        <item x="610"/>
        <item x="611"/>
        <item x="612"/>
        <item x="613"/>
        <item x="266"/>
        <item x="614"/>
        <item x="615"/>
        <item x="616"/>
        <item x="617"/>
        <item x="618"/>
        <item x="620"/>
        <item x="623"/>
        <item x="624"/>
        <item x="625"/>
        <item x="626"/>
        <item x="627"/>
        <item x="628"/>
        <item x="629"/>
        <item x="630"/>
        <item x="631"/>
        <item x="9"/>
        <item x="113"/>
        <item x="350"/>
        <item x="472"/>
        <item x="355"/>
        <item x="186"/>
        <item x="80"/>
        <item x="41"/>
        <item x="47"/>
        <item x="83"/>
        <item x="89"/>
        <item x="129"/>
        <item x="130"/>
        <item x="132"/>
        <item x="188"/>
        <item x="248"/>
        <item x="252"/>
        <item x="274"/>
        <item x="302"/>
        <item x="422"/>
        <item x="85"/>
        <item x="189"/>
        <item x="344"/>
        <item x="305"/>
        <item x="101"/>
        <item x="177"/>
        <item x="204"/>
        <item x="215"/>
        <item x="330"/>
        <item x="494"/>
        <item x="487"/>
        <item x="270"/>
        <item x="296"/>
        <item x="173"/>
        <item x="246"/>
        <item x="476"/>
        <item x="564"/>
        <item x="622"/>
        <item x="516"/>
        <item x="529"/>
        <item x="510"/>
        <item x="225"/>
        <item x="271"/>
        <item x="576"/>
        <item x="506"/>
        <item x="11"/>
        <item x="67"/>
        <item x="581"/>
        <item x="455"/>
        <item x="546"/>
        <item x="579"/>
        <item x="470"/>
        <item x="430"/>
        <item x="600"/>
        <item x="619"/>
        <item x="345"/>
        <item x="490"/>
        <item x="474"/>
        <item x="590"/>
        <item x="621"/>
        <item x="336"/>
        <item x="533"/>
        <item x="550"/>
        <item x="403"/>
        <item x="90"/>
        <item x="532"/>
        <item x="475"/>
        <item x="327"/>
        <item x="308"/>
        <item x="165"/>
        <item x="276"/>
        <item x="557"/>
        <item x="605"/>
        <item x="222"/>
        <item x="115"/>
        <item x="498"/>
        <item x="502"/>
        <item x="421"/>
        <item x="459"/>
        <item x="493"/>
        <item x="50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Page" compact="0" outline="0" multipleItemSelectionAllowed="1" showAll="0" sortType="ascending" defaultSubtotal="0">
      <items count="34">
        <item x="3"/>
        <item x="9"/>
        <item x="1"/>
        <item x="10"/>
        <item x="16"/>
        <item x="0"/>
        <item x="4"/>
        <item x="13"/>
        <item x="11"/>
        <item x="5"/>
        <item x="27"/>
        <item x="22"/>
        <item x="25"/>
        <item x="26"/>
        <item x="14"/>
        <item x="30"/>
        <item x="12"/>
        <item x="8"/>
        <item x="2"/>
        <item x="6"/>
        <item x="7"/>
        <item x="15"/>
        <item x="17"/>
        <item x="18"/>
        <item x="19"/>
        <item x="20"/>
        <item x="21"/>
        <item x="23"/>
        <item x="28"/>
        <item x="29"/>
        <item x="31"/>
        <item x="32"/>
        <item x="24"/>
        <item x="3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 defaultSubtotal="0">
      <items count="186">
        <item x="69"/>
        <item x="12"/>
        <item x="25"/>
        <item x="45"/>
        <item x="46"/>
        <item x="51"/>
        <item x="38"/>
        <item x="95"/>
        <item x="24"/>
        <item x="26"/>
        <item x="27"/>
        <item x="135"/>
        <item x="29"/>
        <item x="28"/>
        <item x="33"/>
        <item x="42"/>
        <item x="43"/>
        <item x="140"/>
        <item x="58"/>
        <item x="130"/>
        <item x="68"/>
        <item x="145"/>
        <item x="50"/>
        <item x="149"/>
        <item x="156"/>
        <item x="117"/>
        <item x="10"/>
        <item x="30"/>
        <item x="3"/>
        <item x="79"/>
        <item x="97"/>
        <item x="99"/>
        <item x="16"/>
        <item x="107"/>
        <item x="115"/>
        <item x="163"/>
        <item x="131"/>
        <item x="108"/>
        <item x="116"/>
        <item x="8"/>
        <item x="0"/>
        <item x="11"/>
        <item x="1"/>
        <item x="2"/>
        <item x="4"/>
        <item x="5"/>
        <item x="6"/>
        <item x="7"/>
        <item x="9"/>
        <item x="13"/>
        <item x="14"/>
        <item x="15"/>
        <item x="17"/>
        <item x="18"/>
        <item x="19"/>
        <item x="20"/>
        <item x="21"/>
        <item x="22"/>
        <item x="23"/>
        <item x="31"/>
        <item x="32"/>
        <item x="34"/>
        <item x="35"/>
        <item x="36"/>
        <item x="37"/>
        <item x="39"/>
        <item x="40"/>
        <item x="41"/>
        <item x="44"/>
        <item x="47"/>
        <item x="48"/>
        <item x="49"/>
        <item x="52"/>
        <item x="53"/>
        <item x="54"/>
        <item x="55"/>
        <item x="56"/>
        <item x="57"/>
        <item x="59"/>
        <item x="60"/>
        <item x="61"/>
        <item x="62"/>
        <item x="63"/>
        <item x="64"/>
        <item x="65"/>
        <item x="66"/>
        <item x="70"/>
        <item x="71"/>
        <item x="73"/>
        <item x="74"/>
        <item x="75"/>
        <item x="90"/>
        <item x="76"/>
        <item x="77"/>
        <item x="78"/>
        <item x="80"/>
        <item x="81"/>
        <item x="82"/>
        <item x="83"/>
        <item x="84"/>
        <item x="85"/>
        <item x="86"/>
        <item x="87"/>
        <item x="88"/>
        <item x="89"/>
        <item x="92"/>
        <item x="93"/>
        <item x="94"/>
        <item x="96"/>
        <item x="98"/>
        <item x="100"/>
        <item x="101"/>
        <item x="102"/>
        <item x="103"/>
        <item x="104"/>
        <item x="105"/>
        <item x="106"/>
        <item x="109"/>
        <item x="110"/>
        <item x="111"/>
        <item x="112"/>
        <item x="113"/>
        <item x="114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2"/>
        <item x="133"/>
        <item x="134"/>
        <item x="136"/>
        <item x="137"/>
        <item x="138"/>
        <item x="139"/>
        <item x="141"/>
        <item x="142"/>
        <item x="143"/>
        <item x="144"/>
        <item x="146"/>
        <item x="72"/>
        <item x="147"/>
        <item x="148"/>
        <item x="150"/>
        <item x="151"/>
        <item x="152"/>
        <item x="153"/>
        <item x="155"/>
        <item x="157"/>
        <item x="158"/>
        <item x="159"/>
        <item x="160"/>
        <item x="161"/>
        <item x="154"/>
        <item x="162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18"/>
        <item x="185"/>
        <item x="91"/>
        <item x="171"/>
        <item x="67"/>
      </items>
    </pivotField>
    <pivotField compact="0" outline="0" showAll="0" defaultSubtotal="0"/>
    <pivotField compact="0" numFmtId="164" outline="0" showAll="0" defaultSubtotal="0"/>
    <pivotField axis="axisPage" compact="0" numFmtId="164" outline="0" multipleItemSelectionAllowed="1" showAll="0" defaultSubtotal="0">
      <items count="240">
        <item x="162"/>
        <item x="135"/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7"/>
        <item x="138"/>
        <item x="139"/>
        <item x="140"/>
        <item x="141"/>
        <item x="142"/>
        <item x="143"/>
        <item x="144"/>
        <item x="146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3"/>
        <item x="164"/>
        <item x="166"/>
        <item x="167"/>
        <item x="168"/>
        <item x="169"/>
        <item x="170"/>
        <item x="171"/>
        <item x="172"/>
        <item x="173"/>
        <item x="165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9"/>
        <item x="19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1"/>
        <item x="212"/>
        <item x="213"/>
        <item x="214"/>
        <item x="215"/>
        <item x="216"/>
        <item x="217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47"/>
        <item x="237"/>
        <item x="238"/>
        <item x="239"/>
        <item x="110"/>
        <item x="221"/>
        <item x="191"/>
        <item x="210"/>
        <item x="81"/>
        <item x="145"/>
        <item x="188"/>
      </items>
    </pivotField>
    <pivotField compact="0" outline="0" showAll="0" defaultSubtotal="0"/>
    <pivotField compact="0" numFmtId="14" outline="0" showAll="0" defaultSubtotal="0"/>
    <pivotField axis="axisPage" compact="0" outline="0" showAll="0">
      <items count="4">
        <item x="1"/>
        <item x="0"/>
        <item x="2"/>
        <item t="default"/>
      </items>
    </pivotField>
    <pivotField axis="axisPage" compact="0" outline="0" showAll="0" defaultSubtotal="0">
      <items count="3">
        <item x="1"/>
        <item x="0"/>
        <item x="2"/>
      </items>
    </pivotField>
    <pivotField axis="axisPage" compact="0" outline="0" multipleItemSelectionAllowed="1" showAll="0" sortType="ascending" defaultSubtotal="0">
      <items count="360">
        <item x="266"/>
        <item x="10"/>
        <item x="267"/>
        <item x="269"/>
        <item x="25"/>
        <item x="0"/>
        <item x="1"/>
        <item x="2"/>
        <item x="3"/>
        <item x="4"/>
        <item x="5"/>
        <item x="6"/>
        <item x="7"/>
        <item x="8"/>
        <item x="44"/>
        <item x="9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x="26"/>
        <item x="27"/>
        <item x="28"/>
        <item x="29"/>
        <item x="30"/>
        <item x="32"/>
        <item x="33"/>
        <item x="34"/>
        <item x="35"/>
        <item x="36"/>
        <item x="37"/>
        <item x="38"/>
        <item x="39"/>
        <item x="61"/>
        <item x="40"/>
        <item x="41"/>
        <item x="42"/>
        <item x="43"/>
        <item x="46"/>
        <item x="47"/>
        <item x="48"/>
        <item x="49"/>
        <item x="50"/>
        <item x="51"/>
        <item x="52"/>
        <item x="54"/>
        <item x="55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254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70"/>
        <item x="268"/>
        <item x="271"/>
        <item x="272"/>
        <item x="273"/>
        <item x="275"/>
        <item x="276"/>
        <item x="277"/>
        <item x="278"/>
        <item x="279"/>
        <item x="280"/>
        <item x="282"/>
        <item x="283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223"/>
        <item x="281"/>
        <item x="11"/>
        <item x="21"/>
        <item x="274"/>
        <item x="31"/>
        <item x="45"/>
        <item x="53"/>
        <item x="112"/>
        <item x="118"/>
        <item x="150"/>
        <item x="161"/>
        <item x="162"/>
        <item x="249"/>
        <item x="265"/>
        <item x="28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Page" compact="0" outline="0" showAll="0" defaultSubtotal="0">
      <items count="1093">
        <item x="62"/>
        <item x="79"/>
        <item x="1081"/>
        <item x="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7"/>
        <item x="38"/>
        <item x="39"/>
        <item x="40"/>
        <item x="42"/>
        <item x="43"/>
        <item x="44"/>
        <item x="45"/>
        <item x="46"/>
        <item x="47"/>
        <item x="49"/>
        <item x="50"/>
        <item x="58"/>
        <item x="63"/>
        <item x="64"/>
        <item x="65"/>
        <item x="66"/>
        <item x="70"/>
        <item x="71"/>
        <item x="72"/>
        <item x="74"/>
        <item x="89"/>
        <item x="90"/>
        <item x="119"/>
        <item x="120"/>
        <item x="121"/>
        <item x="123"/>
        <item x="124"/>
        <item x="125"/>
        <item x="126"/>
        <item x="127"/>
        <item x="139"/>
        <item x="143"/>
        <item x="146"/>
        <item x="147"/>
        <item x="153"/>
        <item x="154"/>
        <item x="163"/>
        <item x="164"/>
        <item x="167"/>
        <item x="180"/>
        <item x="181"/>
        <item x="189"/>
        <item x="190"/>
        <item x="191"/>
        <item x="192"/>
        <item x="201"/>
        <item x="203"/>
        <item x="208"/>
        <item x="212"/>
        <item x="216"/>
        <item x="217"/>
        <item x="219"/>
        <item x="223"/>
        <item x="229"/>
        <item x="230"/>
        <item x="231"/>
        <item x="237"/>
        <item x="240"/>
        <item x="242"/>
        <item x="243"/>
        <item x="244"/>
        <item x="245"/>
        <item x="256"/>
        <item x="259"/>
        <item x="270"/>
        <item x="275"/>
        <item x="276"/>
        <item x="277"/>
        <item x="283"/>
        <item x="284"/>
        <item x="285"/>
        <item x="286"/>
        <item x="288"/>
        <item x="290"/>
        <item x="305"/>
        <item x="307"/>
        <item x="309"/>
        <item x="310"/>
        <item x="321"/>
        <item x="325"/>
        <item x="326"/>
        <item x="327"/>
        <item x="338"/>
        <item x="339"/>
        <item x="340"/>
        <item x="346"/>
        <item x="347"/>
        <item x="355"/>
        <item x="356"/>
        <item x="357"/>
        <item x="358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4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2"/>
        <item x="703"/>
        <item x="704"/>
        <item x="705"/>
        <item x="707"/>
        <item x="709"/>
        <item x="710"/>
        <item x="717"/>
        <item x="718"/>
        <item x="722"/>
        <item x="730"/>
        <item x="731"/>
        <item x="735"/>
        <item x="737"/>
        <item x="738"/>
        <item x="746"/>
        <item x="747"/>
        <item x="753"/>
        <item x="757"/>
        <item x="758"/>
        <item x="759"/>
        <item x="760"/>
        <item x="770"/>
        <item x="773"/>
        <item x="774"/>
        <item x="781"/>
        <item x="791"/>
        <item x="792"/>
        <item x="796"/>
        <item x="798"/>
        <item x="805"/>
        <item x="808"/>
        <item x="812"/>
        <item x="813"/>
        <item x="819"/>
        <item x="822"/>
        <item x="827"/>
        <item x="832"/>
        <item x="838"/>
        <item x="844"/>
        <item x="845"/>
        <item x="846"/>
        <item x="857"/>
        <item x="860"/>
        <item x="863"/>
        <item x="866"/>
        <item x="867"/>
        <item x="868"/>
        <item x="881"/>
        <item x="886"/>
        <item x="894"/>
        <item x="898"/>
        <item x="901"/>
        <item x="902"/>
        <item x="907"/>
        <item x="914"/>
        <item x="922"/>
        <item x="936"/>
        <item x="938"/>
        <item x="949"/>
        <item x="950"/>
        <item x="953"/>
        <item x="959"/>
        <item x="965"/>
        <item x="968"/>
        <item x="969"/>
        <item x="970"/>
        <item x="975"/>
        <item x="976"/>
        <item x="980"/>
        <item x="981"/>
        <item x="983"/>
        <item x="992"/>
        <item x="993"/>
        <item x="994"/>
        <item x="1006"/>
        <item x="1010"/>
        <item x="1012"/>
        <item x="1015"/>
        <item x="1024"/>
        <item x="1030"/>
        <item x="1042"/>
        <item x="1043"/>
        <item x="1045"/>
        <item x="1046"/>
        <item x="1047"/>
        <item x="1049"/>
        <item x="1050"/>
        <item x="1054"/>
        <item x="1056"/>
        <item x="1059"/>
        <item x="1064"/>
        <item x="1065"/>
        <item x="1066"/>
        <item x="1068"/>
        <item x="1072"/>
        <item x="1073"/>
        <item x="1079"/>
        <item x="1080"/>
        <item x="1083"/>
        <item x="1085"/>
        <item x="1086"/>
        <item x="1088"/>
        <item x="1089"/>
        <item x="1090"/>
        <item x="1091"/>
        <item x="918"/>
        <item x="312"/>
        <item x="443"/>
        <item x="906"/>
        <item x="197"/>
        <item x="324"/>
        <item x="377"/>
        <item x="445"/>
        <item x="909"/>
        <item x="919"/>
        <item x="1025"/>
        <item x="1026"/>
        <item x="409"/>
        <item x="1007"/>
        <item x="261"/>
        <item x="995"/>
        <item x="0"/>
        <item x="2"/>
        <item x="3"/>
        <item x="4"/>
        <item x="5"/>
        <item x="6"/>
        <item x="7"/>
        <item x="8"/>
        <item x="32"/>
        <item x="33"/>
        <item x="34"/>
        <item x="35"/>
        <item x="36"/>
        <item x="41"/>
        <item x="48"/>
        <item x="51"/>
        <item x="52"/>
        <item x="53"/>
        <item x="54"/>
        <item x="55"/>
        <item x="56"/>
        <item x="57"/>
        <item x="59"/>
        <item x="60"/>
        <item x="61"/>
        <item x="67"/>
        <item x="68"/>
        <item x="69"/>
        <item x="73"/>
        <item x="75"/>
        <item x="76"/>
        <item x="77"/>
        <item x="78"/>
        <item x="80"/>
        <item x="81"/>
        <item x="82"/>
        <item x="83"/>
        <item x="84"/>
        <item x="85"/>
        <item x="86"/>
        <item x="87"/>
        <item x="88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22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41"/>
        <item x="142"/>
        <item x="144"/>
        <item x="145"/>
        <item x="148"/>
        <item x="149"/>
        <item x="150"/>
        <item x="151"/>
        <item x="152"/>
        <item x="155"/>
        <item x="156"/>
        <item x="157"/>
        <item x="158"/>
        <item x="159"/>
        <item x="160"/>
        <item x="161"/>
        <item x="162"/>
        <item x="165"/>
        <item x="166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2"/>
        <item x="183"/>
        <item x="184"/>
        <item x="185"/>
        <item x="186"/>
        <item x="187"/>
        <item x="188"/>
        <item x="193"/>
        <item x="194"/>
        <item x="195"/>
        <item x="196"/>
        <item x="198"/>
        <item x="199"/>
        <item x="200"/>
        <item x="202"/>
        <item x="204"/>
        <item x="205"/>
        <item x="206"/>
        <item x="207"/>
        <item x="209"/>
        <item x="210"/>
        <item x="211"/>
        <item x="213"/>
        <item x="214"/>
        <item x="215"/>
        <item x="218"/>
        <item x="220"/>
        <item x="221"/>
        <item x="222"/>
        <item x="224"/>
        <item x="225"/>
        <item x="226"/>
        <item x="227"/>
        <item x="228"/>
        <item x="232"/>
        <item x="233"/>
        <item x="234"/>
        <item x="235"/>
        <item x="236"/>
        <item x="238"/>
        <item x="239"/>
        <item x="241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60"/>
        <item x="262"/>
        <item x="263"/>
        <item x="264"/>
        <item x="265"/>
        <item x="266"/>
        <item x="267"/>
        <item x="268"/>
        <item x="269"/>
        <item x="271"/>
        <item x="272"/>
        <item x="273"/>
        <item x="274"/>
        <item x="278"/>
        <item x="279"/>
        <item x="280"/>
        <item x="281"/>
        <item x="282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8"/>
        <item x="311"/>
        <item x="313"/>
        <item x="314"/>
        <item x="315"/>
        <item x="316"/>
        <item x="317"/>
        <item x="318"/>
        <item x="319"/>
        <item x="320"/>
        <item x="322"/>
        <item x="323"/>
        <item x="328"/>
        <item x="329"/>
        <item x="330"/>
        <item x="331"/>
        <item x="332"/>
        <item x="333"/>
        <item x="334"/>
        <item x="335"/>
        <item x="336"/>
        <item x="337"/>
        <item x="341"/>
        <item x="342"/>
        <item x="343"/>
        <item x="344"/>
        <item x="345"/>
        <item x="348"/>
        <item x="349"/>
        <item x="350"/>
        <item x="351"/>
        <item x="352"/>
        <item x="353"/>
        <item x="354"/>
        <item x="359"/>
        <item x="360"/>
        <item x="361"/>
        <item x="362"/>
        <item x="363"/>
        <item x="364"/>
        <item x="457"/>
        <item x="496"/>
        <item x="579"/>
        <item x="580"/>
        <item x="623"/>
        <item x="683"/>
        <item x="701"/>
        <item x="706"/>
        <item x="708"/>
        <item x="711"/>
        <item x="712"/>
        <item x="713"/>
        <item x="714"/>
        <item x="715"/>
        <item x="716"/>
        <item x="719"/>
        <item x="720"/>
        <item x="721"/>
        <item x="723"/>
        <item x="724"/>
        <item x="725"/>
        <item x="726"/>
        <item x="727"/>
        <item x="728"/>
        <item x="729"/>
        <item x="732"/>
        <item x="733"/>
        <item x="734"/>
        <item x="736"/>
        <item x="739"/>
        <item x="740"/>
        <item x="741"/>
        <item x="742"/>
        <item x="743"/>
        <item x="744"/>
        <item x="745"/>
        <item x="748"/>
        <item x="749"/>
        <item x="750"/>
        <item x="751"/>
        <item x="752"/>
        <item x="754"/>
        <item x="755"/>
        <item x="756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5"/>
        <item x="776"/>
        <item x="777"/>
        <item x="778"/>
        <item x="779"/>
        <item x="780"/>
        <item x="782"/>
        <item x="783"/>
        <item x="784"/>
        <item x="785"/>
        <item x="786"/>
        <item x="787"/>
        <item x="788"/>
        <item x="789"/>
        <item x="790"/>
        <item x="793"/>
        <item x="794"/>
        <item x="795"/>
        <item x="797"/>
        <item x="799"/>
        <item x="800"/>
        <item x="801"/>
        <item x="802"/>
        <item x="803"/>
        <item x="804"/>
        <item x="806"/>
        <item x="807"/>
        <item x="809"/>
        <item x="810"/>
        <item x="811"/>
        <item x="814"/>
        <item x="815"/>
        <item x="816"/>
        <item x="817"/>
        <item x="818"/>
        <item x="820"/>
        <item x="821"/>
        <item x="823"/>
        <item x="824"/>
        <item x="825"/>
        <item x="826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7"/>
        <item x="848"/>
        <item x="849"/>
        <item x="850"/>
        <item x="851"/>
        <item x="852"/>
        <item x="853"/>
        <item x="854"/>
        <item x="855"/>
        <item x="856"/>
        <item x="858"/>
        <item x="859"/>
        <item x="861"/>
        <item x="862"/>
        <item x="864"/>
        <item x="865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2"/>
        <item x="883"/>
        <item x="884"/>
        <item x="885"/>
        <item x="887"/>
        <item x="888"/>
        <item x="889"/>
        <item x="890"/>
        <item x="891"/>
        <item x="892"/>
        <item x="893"/>
        <item x="895"/>
        <item x="896"/>
        <item x="897"/>
        <item x="899"/>
        <item x="900"/>
        <item x="903"/>
        <item x="904"/>
        <item x="905"/>
        <item x="908"/>
        <item x="910"/>
        <item x="911"/>
        <item x="912"/>
        <item x="913"/>
        <item x="915"/>
        <item x="916"/>
        <item x="917"/>
        <item x="920"/>
        <item x="921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7"/>
        <item x="939"/>
        <item x="940"/>
        <item x="941"/>
        <item x="942"/>
        <item x="943"/>
        <item x="944"/>
        <item x="945"/>
        <item x="946"/>
        <item x="947"/>
        <item x="948"/>
        <item x="951"/>
        <item x="952"/>
        <item x="954"/>
        <item x="955"/>
        <item x="956"/>
        <item x="957"/>
        <item x="958"/>
        <item x="960"/>
        <item x="961"/>
        <item x="962"/>
        <item x="963"/>
        <item x="964"/>
        <item x="966"/>
        <item x="967"/>
        <item x="971"/>
        <item x="972"/>
        <item x="973"/>
        <item x="974"/>
        <item x="977"/>
        <item x="978"/>
        <item x="979"/>
        <item x="982"/>
        <item x="984"/>
        <item x="985"/>
        <item x="986"/>
        <item x="987"/>
        <item x="988"/>
        <item x="989"/>
        <item x="990"/>
        <item x="991"/>
        <item x="996"/>
        <item x="997"/>
        <item x="998"/>
        <item x="999"/>
        <item x="1000"/>
        <item x="1001"/>
        <item x="1002"/>
        <item x="1003"/>
        <item x="1004"/>
        <item x="1005"/>
        <item x="1008"/>
        <item x="1009"/>
        <item x="1011"/>
        <item x="1013"/>
        <item x="1014"/>
        <item x="1016"/>
        <item x="1017"/>
        <item x="1018"/>
        <item x="1019"/>
        <item x="1020"/>
        <item x="1021"/>
        <item x="1022"/>
        <item x="1023"/>
        <item x="1027"/>
        <item x="1028"/>
        <item x="1029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4"/>
        <item x="1048"/>
        <item x="1051"/>
        <item x="1052"/>
        <item x="1053"/>
        <item x="1055"/>
        <item x="1057"/>
        <item x="1058"/>
        <item x="1060"/>
        <item x="1061"/>
        <item x="1062"/>
        <item x="1063"/>
        <item x="1067"/>
        <item x="1069"/>
        <item x="1070"/>
        <item x="1071"/>
        <item x="1074"/>
        <item x="1075"/>
        <item x="1076"/>
        <item x="1077"/>
        <item x="1078"/>
        <item x="1082"/>
        <item x="1084"/>
        <item x="1087"/>
        <item x="1092"/>
      </items>
    </pivotField>
    <pivotField compact="0" numFmtId="164" outline="0" showAll="0" defaultSubtotal="0"/>
    <pivotField compact="0" outline="0" showAll="0" defaultSubtotal="0"/>
    <pivotField axis="axisPage" compact="0" outline="0" showAll="0" defaultSubtotal="0">
      <items count="1">
        <item x="0"/>
      </items>
    </pivotField>
    <pivotField axis="axisPage" compact="0" numFmtId="164" outline="0" multipleItemSelectionAllowed="1" showAll="0" sortType="ascending">
      <items count="682">
        <item x="423"/>
        <item x="342"/>
        <item x="191"/>
        <item x="61"/>
        <item x="250"/>
        <item x="277"/>
        <item x="315"/>
        <item x="4"/>
        <item x="649"/>
        <item x="504"/>
        <item x="2"/>
        <item x="177"/>
        <item x="43"/>
        <item x="162"/>
        <item x="161"/>
        <item x="51"/>
        <item x="389"/>
        <item x="7"/>
        <item x="172"/>
        <item x="343"/>
        <item x="233"/>
        <item x="296"/>
        <item x="130"/>
        <item x="485"/>
        <item x="424"/>
        <item x="204"/>
        <item x="514"/>
        <item x="145"/>
        <item x="83"/>
        <item x="597"/>
        <item x="194"/>
        <item x="154"/>
        <item x="214"/>
        <item x="344"/>
        <item x="441"/>
        <item x="503"/>
        <item x="444"/>
        <item x="665"/>
        <item x="200"/>
        <item x="662"/>
        <item x="228"/>
        <item x="0"/>
        <item x="9"/>
        <item x="496"/>
        <item x="3"/>
        <item x="339"/>
        <item x="232"/>
        <item x="59"/>
        <item x="234"/>
        <item x="366"/>
        <item x="379"/>
        <item x="487"/>
        <item x="48"/>
        <item x="53"/>
        <item x="6"/>
        <item x="432"/>
        <item x="469"/>
        <item x="29"/>
        <item x="284"/>
        <item x="271"/>
        <item x="429"/>
        <item x="8"/>
        <item x="349"/>
        <item x="129"/>
        <item x="452"/>
        <item x="5"/>
        <item x="427"/>
        <item x="257"/>
        <item x="24"/>
        <item x="1"/>
        <item x="99"/>
        <item x="74"/>
        <item x="374"/>
        <item x="160"/>
        <item x="375"/>
        <item x="295"/>
        <item x="186"/>
        <item x="95"/>
        <item x="84"/>
        <item x="105"/>
        <item x="477"/>
        <item x="531"/>
        <item x="85"/>
        <item x="69"/>
        <item x="499"/>
        <item x="421"/>
        <item x="464"/>
        <item x="188"/>
        <item x="259"/>
        <item x="498"/>
        <item x="527"/>
        <item x="121"/>
        <item x="610"/>
        <item x="353"/>
        <item x="141"/>
        <item x="168"/>
        <item x="249"/>
        <item x="538"/>
        <item x="623"/>
        <item x="465"/>
        <item x="385"/>
        <item x="181"/>
        <item x="554"/>
        <item x="302"/>
        <item x="86"/>
        <item x="93"/>
        <item x="587"/>
        <item x="185"/>
        <item x="561"/>
        <item x="13"/>
        <item x="27"/>
        <item x="306"/>
        <item x="122"/>
        <item x="435"/>
        <item x="478"/>
        <item x="139"/>
        <item x="635"/>
        <item x="612"/>
        <item x="355"/>
        <item x="251"/>
        <item x="239"/>
        <item x="630"/>
        <item x="666"/>
        <item x="215"/>
        <item x="60"/>
        <item x="87"/>
        <item x="298"/>
        <item x="220"/>
        <item x="236"/>
        <item x="158"/>
        <item x="382"/>
        <item x="543"/>
        <item x="570"/>
        <item x="505"/>
        <item x="305"/>
        <item x="174"/>
        <item x="286"/>
        <item x="252"/>
        <item x="605"/>
        <item x="641"/>
        <item x="133"/>
        <item x="21"/>
        <item x="484"/>
        <item x="222"/>
        <item x="116"/>
        <item x="207"/>
        <item x="137"/>
        <item x="159"/>
        <item x="17"/>
        <item x="80"/>
        <item x="433"/>
        <item x="671"/>
        <item x="94"/>
        <item x="212"/>
        <item x="552"/>
        <item x="89"/>
        <item x="238"/>
        <item x="664"/>
        <item x="150"/>
        <item x="22"/>
        <item x="213"/>
        <item x="272"/>
        <item x="112"/>
        <item x="44"/>
        <item x="199"/>
        <item x="592"/>
        <item x="502"/>
        <item x="244"/>
        <item x="189"/>
        <item x="639"/>
        <item x="23"/>
        <item x="164"/>
        <item x="245"/>
        <item x="491"/>
        <item x="125"/>
        <item x="223"/>
        <item x="165"/>
        <item x="539"/>
        <item x="323"/>
        <item x="523"/>
        <item x="96"/>
        <item x="227"/>
        <item x="219"/>
        <item x="106"/>
        <item x="319"/>
        <item x="146"/>
        <item x="123"/>
        <item x="75"/>
        <item x="203"/>
        <item x="568"/>
        <item x="598"/>
        <item x="28"/>
        <item x="152"/>
        <item x="184"/>
        <item x="166"/>
        <item x="297"/>
        <item x="522"/>
        <item x="253"/>
        <item x="613"/>
        <item x="237"/>
        <item x="299"/>
        <item x="52"/>
        <item x="480"/>
        <item x="209"/>
        <item x="300"/>
        <item x="163"/>
        <item x="210"/>
        <item x="88"/>
        <item x="479"/>
        <item x="354"/>
        <item x="211"/>
        <item x="497"/>
        <item x="175"/>
        <item x="183"/>
        <item x="100"/>
        <item x="264"/>
        <item x="340"/>
        <item x="132"/>
        <item x="657"/>
        <item x="90"/>
        <item x="72"/>
        <item x="513"/>
        <item x="533"/>
        <item x="76"/>
        <item x="134"/>
        <item x="15"/>
        <item x="268"/>
        <item x="195"/>
        <item x="619"/>
        <item x="321"/>
        <item x="235"/>
        <item x="97"/>
        <item x="70"/>
        <item x="98"/>
        <item x="586"/>
        <item x="558"/>
        <item x="322"/>
        <item x="10"/>
        <item x="78"/>
        <item x="196"/>
        <item x="270"/>
        <item x="192"/>
        <item x="456"/>
        <item x="643"/>
        <item x="65"/>
        <item x="670"/>
        <item x="41"/>
        <item x="193"/>
        <item x="521"/>
        <item x="275"/>
        <item x="620"/>
        <item x="678"/>
        <item x="608"/>
        <item x="474"/>
        <item x="79"/>
        <item x="147"/>
        <item x="68"/>
        <item x="45"/>
        <item x="555"/>
        <item x="449"/>
        <item x="269"/>
        <item x="67"/>
        <item x="117"/>
        <item x="18"/>
        <item x="501"/>
        <item x="453"/>
        <item x="198"/>
        <item x="301"/>
        <item x="412"/>
        <item x="320"/>
        <item x="91"/>
        <item x="609"/>
        <item x="119"/>
        <item x="516"/>
        <item x="676"/>
        <item x="544"/>
        <item x="416"/>
        <item x="324"/>
        <item x="167"/>
        <item x="616"/>
        <item x="71"/>
        <item x="101"/>
        <item x="312"/>
        <item x="287"/>
        <item x="138"/>
        <item x="680"/>
        <item x="241"/>
        <item x="625"/>
        <item x="221"/>
        <item x="566"/>
        <item x="508"/>
        <item x="551"/>
        <item x="276"/>
        <item x="352"/>
        <item x="638"/>
        <item x="46"/>
        <item x="266"/>
        <item x="107"/>
        <item x="104"/>
        <item x="173"/>
        <item x="486"/>
        <item x="632"/>
        <item x="341"/>
        <item x="500"/>
        <item x="176"/>
        <item x="550"/>
        <item x="356"/>
        <item x="473"/>
        <item x="481"/>
        <item x="556"/>
        <item x="575"/>
        <item x="248"/>
        <item x="455"/>
        <item x="285"/>
        <item x="672"/>
        <item x="346"/>
        <item x="273"/>
        <item x="26"/>
        <item x="102"/>
        <item x="532"/>
        <item x="247"/>
        <item x="590"/>
        <item x="258"/>
        <item x="463"/>
        <item x="420"/>
        <item x="325"/>
        <item x="279"/>
        <item x="246"/>
        <item x="289"/>
        <item x="525"/>
        <item x="19"/>
        <item x="674"/>
        <item x="288"/>
        <item x="631"/>
        <item x="267"/>
        <item x="338"/>
        <item x="417"/>
        <item x="242"/>
        <item x="565"/>
        <item x="562"/>
        <item x="669"/>
        <item x="591"/>
        <item x="618"/>
        <item x="461"/>
        <item x="308"/>
        <item x="25"/>
        <item x="462"/>
        <item x="274"/>
        <item x="92"/>
        <item x="466"/>
        <item x="291"/>
        <item x="540"/>
        <item x="11"/>
        <item x="517"/>
        <item x="47"/>
        <item x="419"/>
        <item x="12"/>
        <item x="675"/>
        <item x="596"/>
        <item x="541"/>
        <item x="307"/>
        <item x="512"/>
        <item x="403"/>
        <item x="606"/>
        <item x="148"/>
        <item x="489"/>
        <item x="20"/>
        <item x="405"/>
        <item x="431"/>
        <item x="563"/>
        <item x="118"/>
        <item x="155"/>
        <item x="578"/>
        <item x="73"/>
        <item x="409"/>
        <item x="372"/>
        <item x="149"/>
        <item x="524"/>
        <item x="576"/>
        <item x="626"/>
        <item x="178"/>
        <item x="450"/>
        <item x="328"/>
        <item x="642"/>
        <item x="318"/>
        <item x="16"/>
        <item x="446"/>
        <item x="313"/>
        <item x="529"/>
        <item x="425"/>
        <item x="359"/>
        <item x="493"/>
        <item x="400"/>
        <item x="365"/>
        <item x="636"/>
        <item x="124"/>
        <item x="492"/>
        <item x="282"/>
        <item x="367"/>
        <item x="443"/>
        <item x="151"/>
        <item x="621"/>
        <item x="103"/>
        <item x="77"/>
        <item x="595"/>
        <item x="402"/>
        <item x="430"/>
        <item x="634"/>
        <item x="368"/>
        <item x="314"/>
        <item x="637"/>
        <item x="653"/>
        <item x="401"/>
        <item x="622"/>
        <item x="398"/>
        <item x="410"/>
        <item x="536"/>
        <item x="399"/>
        <item x="383"/>
        <item x="600"/>
        <item x="507"/>
        <item x="571"/>
        <item x="572"/>
        <item x="601"/>
        <item x="577"/>
        <item x="384"/>
        <item x="488"/>
        <item x="557"/>
        <item x="358"/>
        <item x="545"/>
        <item x="650"/>
        <item x="388"/>
        <item x="127"/>
        <item x="569"/>
        <item x="560"/>
        <item x="490"/>
        <item x="327"/>
        <item x="506"/>
        <item x="108"/>
        <item x="140"/>
        <item x="607"/>
        <item x="599"/>
        <item x="278"/>
        <item x="475"/>
        <item x="418"/>
        <item x="373"/>
        <item x="120"/>
        <item x="654"/>
        <item x="49"/>
        <item x="467"/>
        <item x="370"/>
        <item x="546"/>
        <item x="553"/>
        <item x="564"/>
        <item x="34"/>
        <item x="169"/>
        <item x="633"/>
        <item x="526"/>
        <item x="573"/>
        <item x="404"/>
        <item x="311"/>
        <item x="445"/>
        <item x="202"/>
        <item x="371"/>
        <item x="658"/>
        <item x="442"/>
        <item x="426"/>
        <item x="224"/>
        <item x="156"/>
        <item x="262"/>
        <item x="440"/>
        <item x="380"/>
        <item x="415"/>
        <item x="205"/>
        <item x="434"/>
        <item x="142"/>
        <item x="602"/>
        <item x="528"/>
        <item x="593"/>
        <item x="32"/>
        <item x="208"/>
        <item x="438"/>
        <item x="406"/>
        <item x="303"/>
        <item x="454"/>
        <item x="280"/>
        <item x="468"/>
        <item x="131"/>
        <item x="50"/>
        <item x="369"/>
        <item x="62"/>
        <item x="673"/>
        <item x="197"/>
        <item x="396"/>
        <item x="230"/>
        <item x="126"/>
        <item x="663"/>
        <item x="290"/>
        <item x="386"/>
        <item x="255"/>
        <item x="515"/>
        <item x="397"/>
        <item x="583"/>
        <item x="256"/>
        <item x="549"/>
        <item x="472"/>
        <item x="667"/>
        <item x="153"/>
        <item x="387"/>
        <item x="414"/>
        <item x="535"/>
        <item x="646"/>
        <item x="309"/>
        <item x="345"/>
        <item x="510"/>
        <item x="439"/>
        <item x="413"/>
        <item x="659"/>
        <item x="14"/>
        <item x="660"/>
        <item x="217"/>
        <item x="611"/>
        <item x="624"/>
        <item x="226"/>
        <item x="511"/>
        <item x="40"/>
        <item x="357"/>
        <item x="614"/>
        <item x="391"/>
        <item x="201"/>
        <item x="377"/>
        <item x="437"/>
        <item x="574"/>
        <item x="316"/>
        <item x="350"/>
        <item x="36"/>
        <item x="281"/>
        <item x="157"/>
        <item x="392"/>
        <item x="42"/>
        <item x="254"/>
        <item x="589"/>
        <item x="231"/>
        <item x="668"/>
        <item x="656"/>
        <item x="135"/>
        <item x="143"/>
        <item x="310"/>
        <item x="206"/>
        <item x="518"/>
        <item x="260"/>
        <item x="677"/>
        <item x="317"/>
        <item x="447"/>
        <item x="351"/>
        <item x="436"/>
        <item x="331"/>
        <item x="483"/>
        <item x="265"/>
        <item x="422"/>
        <item x="378"/>
        <item x="66"/>
        <item x="190"/>
        <item x="58"/>
        <item x="470"/>
        <item x="333"/>
        <item x="54"/>
        <item x="33"/>
        <item x="55"/>
        <item x="376"/>
        <item x="81"/>
        <item x="411"/>
        <item x="394"/>
        <item x="180"/>
        <item x="407"/>
        <item x="216"/>
        <item x="390"/>
        <item x="334"/>
        <item x="655"/>
        <item x="128"/>
        <item x="229"/>
        <item x="448"/>
        <item x="329"/>
        <item x="114"/>
        <item x="261"/>
        <item x="651"/>
        <item x="567"/>
        <item x="57"/>
        <item x="294"/>
        <item x="594"/>
        <item x="330"/>
        <item x="519"/>
        <item x="263"/>
        <item x="304"/>
        <item x="113"/>
        <item x="347"/>
        <item x="520"/>
        <item x="336"/>
        <item x="509"/>
        <item x="679"/>
        <item x="661"/>
        <item x="115"/>
        <item x="393"/>
        <item x="30"/>
        <item x="171"/>
        <item x="225"/>
        <item x="381"/>
        <item x="530"/>
        <item x="603"/>
        <item x="64"/>
        <item x="588"/>
        <item x="652"/>
        <item x="460"/>
        <item x="63"/>
        <item x="617"/>
        <item x="471"/>
        <item x="584"/>
        <item x="640"/>
        <item x="408"/>
        <item x="494"/>
        <item x="293"/>
        <item x="56"/>
        <item x="337"/>
        <item x="39"/>
        <item x="182"/>
        <item x="428"/>
        <item x="360"/>
        <item x="170"/>
        <item x="580"/>
        <item x="542"/>
        <item x="579"/>
        <item x="35"/>
        <item x="179"/>
        <item x="581"/>
        <item x="582"/>
        <item x="335"/>
        <item x="361"/>
        <item x="332"/>
        <item x="240"/>
        <item x="559"/>
        <item x="476"/>
        <item x="82"/>
        <item x="457"/>
        <item x="644"/>
        <item x="31"/>
        <item x="458"/>
        <item x="459"/>
        <item x="647"/>
        <item x="37"/>
        <item x="495"/>
        <item x="645"/>
        <item x="627"/>
        <item x="362"/>
        <item x="585"/>
        <item x="218"/>
        <item x="482"/>
        <item x="109"/>
        <item x="110"/>
        <item x="648"/>
        <item x="144"/>
        <item x="38"/>
        <item x="364"/>
        <item x="136"/>
        <item x="111"/>
        <item x="283"/>
        <item x="534"/>
        <item x="547"/>
        <item x="363"/>
        <item x="628"/>
        <item x="292"/>
        <item x="629"/>
        <item x="548"/>
        <item x="187"/>
        <item x="537"/>
        <item x="326"/>
        <item x="615"/>
        <item x="348"/>
        <item x="395"/>
        <item x="243"/>
        <item x="604"/>
        <item x="451"/>
        <item t="default"/>
      </items>
    </pivotField>
    <pivotField axis="axisPage" compact="0" outline="0" showAll="0">
      <items count="346">
        <item x="2"/>
        <item x="15"/>
        <item x="19"/>
        <item x="33"/>
        <item x="246"/>
        <item x="177"/>
        <item x="269"/>
        <item x="23"/>
        <item x="32"/>
        <item x="154"/>
        <item x="305"/>
        <item x="167"/>
        <item x="17"/>
        <item x="125"/>
        <item x="31"/>
        <item x="247"/>
        <item x="1"/>
        <item x="4"/>
        <item x="63"/>
        <item x="48"/>
        <item x="97"/>
        <item x="148"/>
        <item x="147"/>
        <item x="277"/>
        <item x="26"/>
        <item x="132"/>
        <item x="149"/>
        <item x="65"/>
        <item x="28"/>
        <item x="18"/>
        <item x="46"/>
        <item x="208"/>
        <item x="42"/>
        <item x="259"/>
        <item x="8"/>
        <item x="93"/>
        <item x="335"/>
        <item x="344"/>
        <item x="6"/>
        <item x="20"/>
        <item x="176"/>
        <item x="85"/>
        <item x="227"/>
        <item x="121"/>
        <item x="47"/>
        <item x="56"/>
        <item x="40"/>
        <item x="68"/>
        <item x="45"/>
        <item x="80"/>
        <item x="71"/>
        <item x="214"/>
        <item x="310"/>
        <item x="24"/>
        <item x="126"/>
        <item x="37"/>
        <item x="291"/>
        <item x="155"/>
        <item x="77"/>
        <item x="64"/>
        <item x="333"/>
        <item x="181"/>
        <item x="113"/>
        <item x="328"/>
        <item x="150"/>
        <item x="106"/>
        <item x="88"/>
        <item x="243"/>
        <item x="244"/>
        <item x="298"/>
        <item x="263"/>
        <item x="253"/>
        <item x="130"/>
        <item x="261"/>
        <item x="129"/>
        <item x="213"/>
        <item x="323"/>
        <item x="86"/>
        <item x="272"/>
        <item x="70"/>
        <item x="212"/>
        <item x="264"/>
        <item x="183"/>
        <item x="254"/>
        <item x="339"/>
        <item x="340"/>
        <item x="337"/>
        <item x="0"/>
        <item x="52"/>
        <item x="3"/>
        <item x="7"/>
        <item x="9"/>
        <item x="10"/>
        <item x="11"/>
        <item x="12"/>
        <item x="13"/>
        <item x="14"/>
        <item x="16"/>
        <item x="21"/>
        <item x="25"/>
        <item x="27"/>
        <item x="29"/>
        <item x="30"/>
        <item x="34"/>
        <item x="60"/>
        <item x="35"/>
        <item x="114"/>
        <item x="36"/>
        <item x="38"/>
        <item x="39"/>
        <item x="41"/>
        <item x="43"/>
        <item x="44"/>
        <item x="172"/>
        <item x="49"/>
        <item x="50"/>
        <item x="51"/>
        <item x="53"/>
        <item x="54"/>
        <item x="55"/>
        <item x="57"/>
        <item x="58"/>
        <item x="59"/>
        <item x="61"/>
        <item x="62"/>
        <item x="66"/>
        <item x="67"/>
        <item x="69"/>
        <item x="173"/>
        <item x="72"/>
        <item x="73"/>
        <item x="74"/>
        <item x="75"/>
        <item x="76"/>
        <item x="78"/>
        <item x="79"/>
        <item x="81"/>
        <item x="82"/>
        <item x="83"/>
        <item x="84"/>
        <item x="87"/>
        <item x="89"/>
        <item x="90"/>
        <item x="91"/>
        <item x="92"/>
        <item x="94"/>
        <item x="95"/>
        <item x="96"/>
        <item x="98"/>
        <item x="99"/>
        <item x="100"/>
        <item x="101"/>
        <item x="102"/>
        <item x="103"/>
        <item x="104"/>
        <item x="105"/>
        <item x="107"/>
        <item x="108"/>
        <item x="109"/>
        <item x="110"/>
        <item x="111"/>
        <item x="112"/>
        <item x="182"/>
        <item x="115"/>
        <item x="116"/>
        <item x="117"/>
        <item x="118"/>
        <item x="119"/>
        <item x="120"/>
        <item x="122"/>
        <item x="123"/>
        <item x="124"/>
        <item x="127"/>
        <item x="128"/>
        <item x="131"/>
        <item x="133"/>
        <item x="134"/>
        <item x="135"/>
        <item x="136"/>
        <item x="226"/>
        <item x="137"/>
        <item x="138"/>
        <item x="139"/>
        <item x="140"/>
        <item x="141"/>
        <item x="142"/>
        <item x="143"/>
        <item x="144"/>
        <item x="145"/>
        <item x="146"/>
        <item x="151"/>
        <item x="152"/>
        <item x="153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8"/>
        <item x="169"/>
        <item x="170"/>
        <item x="171"/>
        <item x="174"/>
        <item x="175"/>
        <item x="178"/>
        <item x="180"/>
        <item x="184"/>
        <item x="185"/>
        <item x="186"/>
        <item x="187"/>
        <item x="188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316"/>
        <item x="206"/>
        <item x="207"/>
        <item x="209"/>
        <item x="210"/>
        <item x="211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8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5"/>
        <item x="302"/>
        <item x="248"/>
        <item x="249"/>
        <item x="250"/>
        <item x="251"/>
        <item x="252"/>
        <item x="255"/>
        <item x="256"/>
        <item x="257"/>
        <item x="258"/>
        <item x="260"/>
        <item x="262"/>
        <item x="265"/>
        <item x="266"/>
        <item x="267"/>
        <item x="268"/>
        <item x="270"/>
        <item x="271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2"/>
        <item x="293"/>
        <item x="294"/>
        <item x="295"/>
        <item x="296"/>
        <item x="297"/>
        <item x="299"/>
        <item x="300"/>
        <item x="301"/>
        <item x="303"/>
        <item x="304"/>
        <item x="306"/>
        <item x="307"/>
        <item x="308"/>
        <item x="309"/>
        <item x="311"/>
        <item x="312"/>
        <item x="313"/>
        <item x="314"/>
        <item x="315"/>
        <item x="317"/>
        <item x="318"/>
        <item x="319"/>
        <item x="320"/>
        <item x="321"/>
        <item x="322"/>
        <item x="324"/>
        <item x="325"/>
        <item x="326"/>
        <item x="327"/>
        <item x="329"/>
        <item x="330"/>
        <item x="331"/>
        <item x="332"/>
        <item x="334"/>
        <item x="336"/>
        <item x="338"/>
        <item x="341"/>
        <item x="342"/>
        <item x="343"/>
        <item x="229"/>
        <item x="179"/>
        <item x="195"/>
        <item x="5"/>
        <item x="22"/>
        <item x="189"/>
        <item t="default"/>
      </items>
    </pivotField>
    <pivotField axis="axisPage" compact="0" outline="0" showAll="0" defaultSubtotal="0">
      <items count="323">
        <item x="2"/>
        <item x="12"/>
        <item x="16"/>
        <item x="29"/>
        <item x="230"/>
        <item x="166"/>
        <item x="253"/>
        <item x="19"/>
        <item x="28"/>
        <item x="146"/>
        <item x="288"/>
        <item x="157"/>
        <item x="14"/>
        <item x="118"/>
        <item x="27"/>
        <item x="231"/>
        <item x="1"/>
        <item x="3"/>
        <item x="56"/>
        <item x="43"/>
        <item x="90"/>
        <item x="140"/>
        <item x="139"/>
        <item x="261"/>
        <item x="22"/>
        <item x="125"/>
        <item x="141"/>
        <item x="58"/>
        <item x="24"/>
        <item x="15"/>
        <item x="41"/>
        <item x="195"/>
        <item x="37"/>
        <item x="243"/>
        <item x="7"/>
        <item x="86"/>
        <item x="315"/>
        <item x="322"/>
        <item x="5"/>
        <item x="17"/>
        <item x="18"/>
        <item x="165"/>
        <item x="78"/>
        <item x="212"/>
        <item x="114"/>
        <item x="42"/>
        <item x="49"/>
        <item x="35"/>
        <item x="61"/>
        <item x="40"/>
        <item x="73"/>
        <item x="64"/>
        <item x="200"/>
        <item x="293"/>
        <item x="20"/>
        <item x="119"/>
        <item x="32"/>
        <item x="275"/>
        <item x="147"/>
        <item x="70"/>
        <item x="57"/>
        <item x="313"/>
        <item x="170"/>
        <item x="106"/>
        <item x="308"/>
        <item x="142"/>
        <item x="99"/>
        <item x="81"/>
        <item x="227"/>
        <item x="228"/>
        <item x="281"/>
        <item x="247"/>
        <item x="237"/>
        <item x="123"/>
        <item x="245"/>
        <item x="122"/>
        <item x="199"/>
        <item x="303"/>
        <item x="79"/>
        <item x="256"/>
        <item x="63"/>
        <item x="198"/>
        <item x="248"/>
        <item x="171"/>
        <item x="238"/>
        <item x="319"/>
        <item x="320"/>
        <item x="317"/>
        <item x="0"/>
        <item x="4"/>
        <item x="6"/>
        <item x="8"/>
        <item x="11"/>
        <item x="13"/>
        <item x="21"/>
        <item x="23"/>
        <item x="25"/>
        <item x="26"/>
        <item x="30"/>
        <item x="53"/>
        <item x="107"/>
        <item x="31"/>
        <item x="33"/>
        <item x="34"/>
        <item x="36"/>
        <item x="38"/>
        <item x="39"/>
        <item x="162"/>
        <item x="44"/>
        <item x="45"/>
        <item x="46"/>
        <item x="47"/>
        <item x="48"/>
        <item x="50"/>
        <item x="51"/>
        <item x="52"/>
        <item x="54"/>
        <item x="55"/>
        <item x="59"/>
        <item x="60"/>
        <item x="163"/>
        <item x="65"/>
        <item x="66"/>
        <item x="67"/>
        <item x="68"/>
        <item x="69"/>
        <item x="71"/>
        <item x="72"/>
        <item x="74"/>
        <item x="75"/>
        <item x="76"/>
        <item x="77"/>
        <item x="80"/>
        <item x="82"/>
        <item x="83"/>
        <item x="84"/>
        <item x="85"/>
        <item x="87"/>
        <item x="88"/>
        <item x="89"/>
        <item x="91"/>
        <item x="92"/>
        <item x="93"/>
        <item x="94"/>
        <item x="96"/>
        <item x="97"/>
        <item x="98"/>
        <item x="100"/>
        <item x="101"/>
        <item x="102"/>
        <item x="103"/>
        <item x="104"/>
        <item x="105"/>
        <item x="108"/>
        <item x="109"/>
        <item x="110"/>
        <item x="111"/>
        <item x="112"/>
        <item x="113"/>
        <item x="115"/>
        <item x="116"/>
        <item x="117"/>
        <item x="120"/>
        <item x="121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3"/>
        <item x="144"/>
        <item x="145"/>
        <item x="148"/>
        <item x="149"/>
        <item x="150"/>
        <item x="151"/>
        <item x="152"/>
        <item x="153"/>
        <item x="154"/>
        <item x="155"/>
        <item x="156"/>
        <item x="158"/>
        <item x="159"/>
        <item x="160"/>
        <item x="161"/>
        <item x="164"/>
        <item x="167"/>
        <item x="169"/>
        <item x="172"/>
        <item x="173"/>
        <item x="174"/>
        <item x="175"/>
        <item x="176"/>
        <item x="177"/>
        <item x="178"/>
        <item x="179"/>
        <item x="180"/>
        <item x="183"/>
        <item x="184"/>
        <item x="185"/>
        <item x="186"/>
        <item x="187"/>
        <item x="188"/>
        <item x="189"/>
        <item x="190"/>
        <item x="192"/>
        <item x="284"/>
        <item x="193"/>
        <item x="194"/>
        <item x="196"/>
        <item x="197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9"/>
        <item x="285"/>
        <item x="232"/>
        <item x="233"/>
        <item x="234"/>
        <item x="235"/>
        <item x="236"/>
        <item x="239"/>
        <item x="240"/>
        <item x="241"/>
        <item x="242"/>
        <item x="244"/>
        <item x="246"/>
        <item x="249"/>
        <item x="250"/>
        <item x="251"/>
        <item x="252"/>
        <item x="254"/>
        <item x="255"/>
        <item x="257"/>
        <item x="258"/>
        <item x="259"/>
        <item x="260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2"/>
        <item x="283"/>
        <item x="286"/>
        <item x="287"/>
        <item x="289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4"/>
        <item x="305"/>
        <item x="306"/>
        <item x="307"/>
        <item x="309"/>
        <item x="310"/>
        <item x="311"/>
        <item x="312"/>
        <item x="314"/>
        <item x="316"/>
        <item x="318"/>
        <item x="321"/>
        <item x="214"/>
        <item x="168"/>
        <item x="182"/>
        <item x="9"/>
        <item x="10"/>
        <item x="62"/>
        <item x="95"/>
        <item x="181"/>
        <item x="191"/>
      </items>
    </pivotField>
    <pivotField axis="axisPage" compact="0" outline="0" showAll="0" defaultSubtotal="0">
      <items count="16">
        <item x="11"/>
        <item x="9"/>
        <item x="2"/>
        <item x="7"/>
        <item x="12"/>
        <item x="13"/>
        <item x="1"/>
        <item x="3"/>
        <item x="15"/>
        <item x="5"/>
        <item x="8"/>
        <item x="10"/>
        <item x="6"/>
        <item x="0"/>
        <item x="4"/>
        <item x="14"/>
      </items>
    </pivotField>
    <pivotField axis="axisPage" compact="0" outline="0" showAll="0" defaultSubtotal="0">
      <items count="15">
        <item x="3"/>
        <item x="4"/>
        <item x="11"/>
        <item x="0"/>
        <item x="6"/>
        <item x="9"/>
        <item x="7"/>
        <item x="10"/>
        <item x="8"/>
        <item x="1"/>
        <item x="2"/>
        <item x="5"/>
        <item x="12"/>
        <item x="13"/>
        <item x="14"/>
      </items>
    </pivotField>
    <pivotField dataField="1" compact="0" outline="0" showAll="0" defaultSubtotal="0"/>
    <pivotField compact="0" outline="0" showAll="0" defaultSubtotal="0"/>
    <pivotField axis="axisPage" compact="0" outline="0" showAll="0" sortType="ascending">
      <items count="14">
        <item x="10"/>
        <item x="0"/>
        <item x="3"/>
        <item x="1"/>
        <item x="2"/>
        <item x="5"/>
        <item x="11"/>
        <item x="8"/>
        <item x="4"/>
        <item x="9"/>
        <item x="6"/>
        <item x="7"/>
        <item x="12"/>
        <item t="default"/>
      </items>
    </pivotField>
    <pivotField axis="axisPage" compact="0" outline="0" showAll="0">
      <items count="13">
        <item x="6"/>
        <item x="9"/>
        <item x="0"/>
        <item x="5"/>
        <item x="8"/>
        <item x="4"/>
        <item x="10"/>
        <item x="3"/>
        <item x="7"/>
        <item x="11"/>
        <item x="2"/>
        <item x="1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9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455"/>
        <item x="688"/>
        <item x="689"/>
        <item x="815"/>
        <item x="322"/>
        <item x="440"/>
        <item x="388"/>
        <item x="201"/>
        <item x="334"/>
        <item x="442"/>
        <item x="808"/>
        <item x="411"/>
        <item x="893"/>
        <item x="270"/>
        <item x="146"/>
        <item x="729"/>
        <item x="736"/>
        <item x="879"/>
        <item x="556"/>
        <item x="557"/>
        <item x="592"/>
      </items>
    </pivotField>
    <pivotField axis="axisPage" compact="0" outline="0" showAll="0" defaultSubtotal="0">
      <items count="11">
        <item x="7"/>
        <item x="5"/>
        <item x="2"/>
        <item x="4"/>
        <item x="8"/>
        <item x="9"/>
        <item x="1"/>
        <item x="6"/>
        <item x="3"/>
        <item x="0"/>
        <item x="10"/>
      </items>
    </pivotField>
    <pivotField compact="0" outline="0" showAll="0" defaultSubtotal="0"/>
  </pivotFields>
  <rowFields count="1">
    <field x="1"/>
  </rowFields>
  <rowItems count="633">
    <i>
      <x v="294"/>
    </i>
    <i>
      <x v="372"/>
    </i>
    <i>
      <x v="71"/>
    </i>
    <i>
      <x v="414"/>
    </i>
    <i>
      <x v="195"/>
    </i>
    <i>
      <x v="407"/>
    </i>
    <i>
      <x v="59"/>
    </i>
    <i>
      <x v="34"/>
    </i>
    <i>
      <x v="26"/>
    </i>
    <i>
      <x v="177"/>
    </i>
    <i>
      <x v="248"/>
    </i>
    <i>
      <x v="430"/>
    </i>
    <i>
      <x v="561"/>
    </i>
    <i>
      <x v="419"/>
    </i>
    <i>
      <x v="521"/>
    </i>
    <i>
      <x v="25"/>
    </i>
    <i>
      <x v="427"/>
    </i>
    <i>
      <x v="55"/>
    </i>
    <i>
      <x v="113"/>
    </i>
    <i>
      <x v="484"/>
    </i>
    <i>
      <x v="486"/>
    </i>
    <i>
      <x v="508"/>
    </i>
    <i>
      <x v="133"/>
    </i>
    <i>
      <x v="562"/>
    </i>
    <i>
      <x v="377"/>
    </i>
    <i>
      <x v="413"/>
    </i>
    <i>
      <x v="144"/>
    </i>
    <i>
      <x v="214"/>
    </i>
    <i>
      <x v="373"/>
    </i>
    <i>
      <x v="174"/>
    </i>
    <i>
      <x v="589"/>
    </i>
    <i>
      <x v="48"/>
    </i>
    <i>
      <x v="618"/>
    </i>
    <i>
      <x v="257"/>
    </i>
    <i>
      <x v="619"/>
    </i>
    <i>
      <x v="54"/>
    </i>
    <i>
      <x v="132"/>
    </i>
    <i>
      <x v="172"/>
    </i>
    <i>
      <x v="623"/>
    </i>
    <i>
      <x v="517"/>
    </i>
    <i>
      <x v="602"/>
    </i>
    <i>
      <x v="624"/>
    </i>
    <i>
      <x v="428"/>
    </i>
    <i>
      <x v="412"/>
    </i>
    <i>
      <x v="135"/>
    </i>
    <i>
      <x v="425"/>
    </i>
    <i>
      <x v="436"/>
    </i>
    <i>
      <x v="362"/>
    </i>
    <i>
      <x v="119"/>
    </i>
    <i>
      <x v="526"/>
    </i>
    <i>
      <x v="141"/>
    </i>
    <i>
      <x v="264"/>
    </i>
    <i>
      <x v="495"/>
    </i>
    <i>
      <x v="554"/>
    </i>
    <i>
      <x v="70"/>
    </i>
    <i>
      <x v="244"/>
    </i>
    <i>
      <x v="235"/>
    </i>
    <i>
      <x v="32"/>
    </i>
    <i>
      <x v="230"/>
    </i>
    <i>
      <x v="371"/>
    </i>
    <i>
      <x v="120"/>
    </i>
    <i>
      <x v="232"/>
    </i>
    <i>
      <x v="94"/>
    </i>
    <i>
      <x v="518"/>
    </i>
    <i>
      <x v="207"/>
    </i>
    <i>
      <x v="180"/>
    </i>
    <i>
      <x v="630"/>
    </i>
    <i>
      <x v="202"/>
    </i>
    <i>
      <x v="182"/>
    </i>
    <i>
      <x v="49"/>
    </i>
    <i>
      <x v="482"/>
    </i>
    <i>
      <x v="444"/>
    </i>
    <i>
      <x v="600"/>
    </i>
    <i>
      <x v="186"/>
    </i>
    <i>
      <x v="581"/>
    </i>
    <i>
      <x v="423"/>
    </i>
    <i>
      <x v="167"/>
    </i>
    <i>
      <x v="234"/>
    </i>
    <i>
      <x v="502"/>
    </i>
    <i>
      <x v="509"/>
    </i>
    <i>
      <x v="161"/>
    </i>
    <i>
      <x v="595"/>
    </i>
    <i>
      <x v="91"/>
    </i>
    <i>
      <x v="206"/>
    </i>
    <i>
      <x v="469"/>
    </i>
    <i>
      <x v="582"/>
    </i>
    <i>
      <x v="216"/>
    </i>
    <i>
      <x v="19"/>
    </i>
    <i>
      <x v="106"/>
    </i>
    <i>
      <x v="525"/>
    </i>
    <i>
      <x v="455"/>
    </i>
    <i>
      <x v="329"/>
    </i>
    <i>
      <x v="571"/>
    </i>
    <i>
      <x v="315"/>
    </i>
    <i>
      <x v="107"/>
    </i>
    <i>
      <x v="8"/>
    </i>
    <i>
      <x v="616"/>
    </i>
    <i>
      <x v="20"/>
    </i>
    <i>
      <x v="541"/>
    </i>
    <i>
      <x v="558"/>
    </i>
    <i>
      <x v="224"/>
    </i>
    <i>
      <x v="341"/>
    </i>
    <i>
      <x v="429"/>
    </i>
    <i>
      <x v="418"/>
    </i>
    <i>
      <x v="515"/>
    </i>
    <i>
      <x v="578"/>
    </i>
    <i>
      <x v="259"/>
    </i>
    <i>
      <x v="422"/>
    </i>
    <i>
      <x v="591"/>
    </i>
    <i>
      <x v="593"/>
    </i>
    <i>
      <x v="345"/>
    </i>
    <i>
      <x v="179"/>
    </i>
    <i>
      <x v="313"/>
    </i>
    <i>
      <x v="192"/>
    </i>
    <i>
      <x v="438"/>
    </i>
    <i>
      <x v="420"/>
    </i>
    <i>
      <x v="524"/>
    </i>
    <i>
      <x v="143"/>
    </i>
    <i>
      <x v="222"/>
    </i>
    <i>
      <x v="205"/>
    </i>
    <i>
      <x v="218"/>
    </i>
    <i>
      <x v="567"/>
    </i>
    <i>
      <x v="443"/>
    </i>
    <i>
      <x v="551"/>
    </i>
    <i>
      <x v="481"/>
    </i>
    <i>
      <x v="4"/>
    </i>
    <i>
      <x v="203"/>
    </i>
    <i>
      <x v="431"/>
    </i>
    <i>
      <x v="474"/>
    </i>
    <i>
      <x v="626"/>
    </i>
    <i>
      <x v="37"/>
    </i>
    <i>
      <x v="7"/>
    </i>
    <i>
      <x v="204"/>
    </i>
    <i>
      <x v="263"/>
    </i>
    <i>
      <x v="510"/>
    </i>
    <i>
      <x v="319"/>
    </i>
    <i>
      <x v="137"/>
    </i>
    <i>
      <x v="497"/>
    </i>
    <i>
      <x v="178"/>
    </i>
    <i>
      <x v="88"/>
    </i>
    <i>
      <x v="516"/>
    </i>
    <i>
      <x v="240"/>
    </i>
    <i>
      <x v="127"/>
    </i>
    <i>
      <x v="440"/>
    </i>
    <i>
      <x v="58"/>
    </i>
    <i>
      <x v="69"/>
    </i>
    <i>
      <x v="603"/>
    </i>
    <i>
      <x v="375"/>
    </i>
    <i>
      <x v="1"/>
    </i>
    <i>
      <x v="96"/>
    </i>
    <i>
      <x v="500"/>
    </i>
    <i>
      <x v="148"/>
    </i>
    <i>
      <x v="237"/>
    </i>
    <i>
      <x v="252"/>
    </i>
    <i>
      <x v="157"/>
    </i>
    <i>
      <x v="82"/>
    </i>
    <i>
      <x v="64"/>
    </i>
    <i>
      <x v="261"/>
    </i>
    <i>
      <x v="67"/>
    </i>
    <i>
      <x v="475"/>
    </i>
    <i>
      <x v="80"/>
    </i>
    <i>
      <x v="98"/>
    </i>
    <i>
      <x v="471"/>
    </i>
    <i>
      <x v="6"/>
    </i>
    <i>
      <x v="5"/>
    </i>
    <i>
      <x v="2"/>
    </i>
    <i>
      <x v="534"/>
    </i>
    <i>
      <x v="625"/>
    </i>
    <i>
      <x v="14"/>
    </i>
    <i>
      <x v="386"/>
    </i>
    <i>
      <x v="158"/>
    </i>
    <i>
      <x v="432"/>
    </i>
    <i>
      <x v="97"/>
    </i>
    <i>
      <x v="374"/>
    </i>
    <i>
      <x v="142"/>
    </i>
    <i>
      <x v="154"/>
    </i>
    <i>
      <x v="61"/>
    </i>
    <i>
      <x/>
    </i>
    <i>
      <x v="3"/>
    </i>
    <i>
      <x v="504"/>
    </i>
    <i>
      <x v="543"/>
    </i>
    <i>
      <x v="494"/>
    </i>
    <i>
      <x v="556"/>
    </i>
    <i>
      <x v="27"/>
    </i>
    <i>
      <x v="212"/>
    </i>
    <i>
      <x v="200"/>
    </i>
    <i>
      <x v="194"/>
    </i>
    <i>
      <x v="183"/>
    </i>
    <i>
      <x v="28"/>
    </i>
    <i>
      <x v="594"/>
    </i>
    <i>
      <x v="166"/>
    </i>
    <i>
      <x v="433"/>
    </i>
    <i>
      <x v="415"/>
    </i>
    <i>
      <x v="217"/>
    </i>
    <i>
      <x v="241"/>
    </i>
    <i>
      <x v="410"/>
    </i>
    <i>
      <x v="46"/>
    </i>
    <i>
      <x v="50"/>
    </i>
    <i>
      <x v="492"/>
    </i>
    <i>
      <x v="184"/>
    </i>
    <i>
      <x v="535"/>
    </i>
    <i>
      <x v="131"/>
    </i>
    <i>
      <x v="45"/>
    </i>
    <i>
      <x v="363"/>
    </i>
    <i>
      <x v="171"/>
    </i>
    <i>
      <x v="417"/>
    </i>
    <i>
      <x v="176"/>
    </i>
    <i>
      <x v="426"/>
    </i>
    <i>
      <x v="408"/>
    </i>
    <i>
      <x v="583"/>
    </i>
    <i>
      <x v="57"/>
    </i>
    <i>
      <x v="457"/>
    </i>
    <i>
      <x v="610"/>
    </i>
    <i>
      <x v="38"/>
    </i>
    <i>
      <x v="21"/>
    </i>
    <i>
      <x v="111"/>
    </i>
    <i>
      <x v="193"/>
    </i>
    <i>
      <x v="255"/>
    </i>
    <i>
      <x v="168"/>
    </i>
    <i>
      <x v="442"/>
    </i>
    <i>
      <x v="470"/>
    </i>
    <i>
      <x v="453"/>
    </i>
    <i>
      <x v="185"/>
    </i>
    <i>
      <x v="258"/>
    </i>
    <i>
      <x v="105"/>
    </i>
    <i>
      <x v="552"/>
    </i>
    <i>
      <x v="445"/>
    </i>
    <i>
      <x v="41"/>
    </i>
    <i>
      <x v="439"/>
    </i>
    <i>
      <x v="149"/>
    </i>
    <i>
      <x v="490"/>
    </i>
    <i>
      <x v="197"/>
    </i>
    <i>
      <x v="501"/>
    </i>
    <i>
      <x v="505"/>
    </i>
    <i>
      <x v="544"/>
    </i>
    <i>
      <x v="496"/>
    </i>
    <i>
      <x v="585"/>
    </i>
    <i>
      <x v="117"/>
    </i>
    <i>
      <x v="102"/>
    </i>
    <i>
      <x v="53"/>
    </i>
    <i>
      <x v="99"/>
    </i>
    <i>
      <x v="33"/>
    </i>
    <i>
      <x v="225"/>
    </i>
    <i>
      <x v="68"/>
    </i>
    <i>
      <x v="147"/>
    </i>
    <i>
      <x v="101"/>
    </i>
    <i>
      <x v="629"/>
    </i>
    <i>
      <x v="605"/>
    </i>
    <i>
      <x v="196"/>
    </i>
    <i>
      <x v="557"/>
    </i>
    <i>
      <x v="100"/>
    </i>
    <i>
      <x v="265"/>
    </i>
    <i>
      <x v="434"/>
    </i>
    <i>
      <x v="163"/>
    </i>
    <i>
      <x v="164"/>
    </i>
    <i>
      <x v="60"/>
    </i>
    <i>
      <x v="597"/>
    </i>
    <i>
      <x v="243"/>
    </i>
    <i>
      <x v="559"/>
    </i>
    <i>
      <x v="211"/>
    </i>
    <i>
      <x v="129"/>
    </i>
    <i>
      <x v="489"/>
    </i>
    <i>
      <x v="448"/>
    </i>
    <i>
      <x v="209"/>
    </i>
    <i>
      <x v="478"/>
    </i>
    <i>
      <x v="86"/>
    </i>
    <i>
      <x v="238"/>
    </i>
    <i>
      <x v="84"/>
    </i>
    <i>
      <x v="191"/>
    </i>
    <i>
      <x v="608"/>
    </i>
    <i>
      <x v="621"/>
    </i>
    <i>
      <x v="51"/>
    </i>
    <i>
      <x v="384"/>
    </i>
    <i>
      <x v="90"/>
    </i>
    <i>
      <x v="215"/>
    </i>
    <i>
      <x v="81"/>
    </i>
    <i>
      <x v="62"/>
    </i>
    <i>
      <x v="173"/>
    </i>
    <i>
      <x v="159"/>
    </i>
    <i>
      <x v="462"/>
    </i>
    <i>
      <x v="170"/>
    </i>
    <i>
      <x v="348"/>
    </i>
    <i>
      <x v="262"/>
    </i>
    <i>
      <x v="160"/>
    </i>
    <i>
      <x v="201"/>
    </i>
    <i>
      <x v="189"/>
    </i>
    <i>
      <x v="421"/>
    </i>
    <i>
      <x v="77"/>
    </i>
    <i>
      <x v="236"/>
    </i>
    <i>
      <x v="456"/>
    </i>
    <i>
      <x v="531"/>
    </i>
    <i>
      <x v="229"/>
    </i>
    <i>
      <x v="514"/>
    </i>
    <i>
      <x v="43"/>
    </i>
    <i>
      <x v="588"/>
    </i>
    <i>
      <x v="72"/>
    </i>
    <i>
      <x v="560"/>
    </i>
    <i>
      <x v="574"/>
    </i>
    <i>
      <x v="242"/>
    </i>
    <i>
      <x v="47"/>
    </i>
    <i>
      <x v="527"/>
    </i>
    <i>
      <x v="303"/>
    </i>
    <i>
      <x v="540"/>
    </i>
    <i>
      <x v="542"/>
    </i>
    <i>
      <x v="83"/>
    </i>
    <i>
      <x v="181"/>
    </i>
    <i>
      <x v="9"/>
    </i>
    <i>
      <x v="599"/>
    </i>
    <i>
      <x v="268"/>
    </i>
    <i>
      <x v="611"/>
    </i>
    <i>
      <x v="150"/>
    </i>
    <i>
      <x v="529"/>
    </i>
    <i>
      <x v="520"/>
    </i>
    <i>
      <x v="210"/>
    </i>
    <i>
      <x v="169"/>
    </i>
    <i>
      <x v="483"/>
    </i>
    <i>
      <x v="39"/>
    </i>
    <i>
      <x v="87"/>
    </i>
    <i>
      <x v="134"/>
    </i>
    <i>
      <x v="18"/>
    </i>
    <i>
      <x v="110"/>
    </i>
    <i>
      <x v="491"/>
    </i>
    <i>
      <x v="601"/>
    </i>
    <i>
      <x v="266"/>
    </i>
    <i>
      <x v="30"/>
    </i>
    <i>
      <x v="188"/>
    </i>
    <i>
      <x v="395"/>
    </i>
    <i>
      <x v="435"/>
    </i>
    <i>
      <x v="566"/>
    </i>
    <i>
      <x v="219"/>
    </i>
    <i>
      <x v="108"/>
    </i>
    <i>
      <x v="401"/>
    </i>
    <i>
      <x v="523"/>
    </i>
    <i>
      <x v="519"/>
    </i>
    <i>
      <x v="424"/>
    </i>
    <i>
      <x v="155"/>
    </i>
    <i>
      <x v="73"/>
    </i>
    <i>
      <x v="607"/>
    </i>
    <i>
      <x v="507"/>
    </i>
    <i>
      <x v="530"/>
    </i>
    <i>
      <x v="437"/>
    </i>
    <i>
      <x v="598"/>
    </i>
    <i>
      <x v="65"/>
    </i>
    <i>
      <x v="622"/>
    </i>
    <i>
      <x v="226"/>
    </i>
    <i>
      <x v="109"/>
    </i>
    <i>
      <x v="199"/>
    </i>
    <i>
      <x v="66"/>
    </i>
    <i>
      <x v="175"/>
    </i>
    <i>
      <x v="498"/>
    </i>
    <i>
      <x v="620"/>
    </i>
    <i>
      <x v="136"/>
    </i>
    <i>
      <x v="112"/>
    </i>
    <i>
      <x v="405"/>
    </i>
    <i>
      <x v="403"/>
    </i>
    <i>
      <x v="156"/>
    </i>
    <i>
      <x v="406"/>
    </i>
    <i>
      <x v="95"/>
    </i>
    <i>
      <x v="404"/>
    </i>
    <i>
      <x v="42"/>
    </i>
    <i>
      <x v="545"/>
    </i>
    <i>
      <x v="572"/>
    </i>
    <i>
      <x v="499"/>
    </i>
    <i>
      <x v="213"/>
    </i>
    <i>
      <x v="11"/>
    </i>
    <i>
      <x v="128"/>
    </i>
    <i>
      <x v="273"/>
    </i>
    <i>
      <x v="140"/>
    </i>
    <i>
      <x v="245"/>
    </i>
    <i>
      <x v="116"/>
    </i>
    <i>
      <x v="318"/>
    </i>
    <i>
      <x v="536"/>
    </i>
    <i>
      <x v="249"/>
    </i>
    <i>
      <x v="276"/>
    </i>
    <i>
      <x v="539"/>
    </i>
    <i>
      <x v="586"/>
    </i>
    <i>
      <x v="289"/>
    </i>
    <i>
      <x v="296"/>
    </i>
    <i>
      <x v="152"/>
    </i>
    <i>
      <x v="339"/>
    </i>
    <i>
      <x v="151"/>
    </i>
    <i>
      <x v="587"/>
    </i>
    <i>
      <x v="126"/>
    </i>
    <i>
      <x v="74"/>
    </i>
    <i>
      <x v="198"/>
    </i>
    <i>
      <x v="153"/>
    </i>
    <i>
      <x v="125"/>
    </i>
    <i>
      <x v="114"/>
    </i>
    <i>
      <x v="250"/>
    </i>
    <i>
      <x v="577"/>
    </i>
    <i>
      <x v="253"/>
    </i>
    <i>
      <x v="297"/>
    </i>
    <i>
      <x v="103"/>
    </i>
    <i>
      <x v="576"/>
    </i>
    <i>
      <x v="254"/>
    </i>
    <i>
      <x v="89"/>
    </i>
    <i>
      <x v="138"/>
    </i>
    <i>
      <x v="511"/>
    </i>
    <i>
      <x v="122"/>
    </i>
    <i>
      <x v="409"/>
    </i>
    <i>
      <x v="256"/>
    </i>
    <i>
      <x v="299"/>
    </i>
    <i>
      <x v="584"/>
    </i>
    <i>
      <x v="592"/>
    </i>
    <i>
      <x v="532"/>
    </i>
    <i>
      <x v="146"/>
    </i>
    <i>
      <x v="165"/>
    </i>
    <i>
      <x v="604"/>
    </i>
    <i>
      <x v="537"/>
    </i>
    <i>
      <x v="187"/>
    </i>
    <i>
      <x v="260"/>
    </i>
    <i>
      <x v="208"/>
    </i>
    <i>
      <x v="79"/>
    </i>
    <i>
      <x v="533"/>
    </i>
    <i>
      <x v="23"/>
    </i>
    <i>
      <x v="503"/>
    </i>
    <i>
      <x v="190"/>
    </i>
    <i>
      <x v="78"/>
    </i>
    <i>
      <x v="251"/>
    </i>
    <i>
      <x v="321"/>
    </i>
    <i>
      <x v="24"/>
    </i>
    <i>
      <x v="615"/>
    </i>
    <i>
      <x v="246"/>
    </i>
    <i>
      <x v="569"/>
    </i>
    <i>
      <x v="118"/>
    </i>
    <i>
      <x v="376"/>
    </i>
    <i>
      <x v="124"/>
    </i>
    <i>
      <x v="139"/>
    </i>
    <i>
      <x v="563"/>
    </i>
    <i>
      <x v="247"/>
    </i>
    <i>
      <x v="528"/>
    </i>
    <i>
      <x v="565"/>
    </i>
    <i>
      <x v="538"/>
    </i>
    <i>
      <x v="76"/>
    </i>
    <i>
      <x v="227"/>
    </i>
    <i>
      <x v="580"/>
    </i>
    <i>
      <x v="75"/>
    </i>
    <i>
      <x v="239"/>
    </i>
    <i>
      <x v="221"/>
    </i>
    <i>
      <x v="130"/>
    </i>
    <i>
      <x v="575"/>
    </i>
    <i>
      <x v="115"/>
    </i>
    <i>
      <x v="365"/>
    </i>
    <i>
      <x v="327"/>
    </i>
    <i>
      <x v="512"/>
    </i>
    <i>
      <x v="223"/>
    </i>
    <i>
      <x v="522"/>
    </i>
    <i>
      <x v="617"/>
    </i>
    <i>
      <x v="17"/>
    </i>
    <i>
      <x v="627"/>
    </i>
    <i>
      <x v="379"/>
    </i>
    <i>
      <x v="31"/>
    </i>
    <i>
      <x v="399"/>
    </i>
    <i>
      <x v="274"/>
    </i>
    <i>
      <x v="487"/>
    </i>
    <i>
      <x v="63"/>
    </i>
    <i>
      <x v="13"/>
    </i>
    <i>
      <x v="145"/>
    </i>
    <i>
      <x v="29"/>
    </i>
    <i>
      <x v="35"/>
    </i>
    <i>
      <x v="609"/>
    </i>
    <i>
      <x v="304"/>
    </i>
    <i>
      <x v="493"/>
    </i>
    <i>
      <x v="56"/>
    </i>
    <i>
      <x v="391"/>
    </i>
    <i>
      <x v="123"/>
    </i>
    <i>
      <x v="162"/>
    </i>
    <i>
      <x v="93"/>
    </i>
    <i>
      <x v="383"/>
    </i>
    <i>
      <x v="614"/>
    </i>
    <i>
      <x v="44"/>
    </i>
    <i>
      <x v="228"/>
    </i>
    <i>
      <x v="460"/>
    </i>
    <i>
      <x v="92"/>
    </i>
    <i>
      <x v="292"/>
    </i>
    <i>
      <x v="488"/>
    </i>
    <i>
      <x v="275"/>
    </i>
    <i>
      <x v="280"/>
    </i>
    <i>
      <x v="85"/>
    </i>
    <i>
      <x v="364"/>
    </i>
    <i>
      <x v="385"/>
    </i>
    <i>
      <x v="121"/>
    </i>
    <i>
      <x v="378"/>
    </i>
    <i>
      <x v="485"/>
    </i>
    <i>
      <x v="278"/>
    </i>
    <i>
      <x v="506"/>
    </i>
    <i>
      <x v="349"/>
    </i>
    <i>
      <x v="628"/>
    </i>
    <i>
      <x v="579"/>
    </i>
    <i>
      <x v="411"/>
    </i>
    <i>
      <x v="513"/>
    </i>
    <i>
      <x v="309"/>
    </i>
    <i>
      <x v="394"/>
    </i>
    <i>
      <x v="231"/>
    </i>
    <i>
      <x v="104"/>
    </i>
    <i>
      <x v="279"/>
    </i>
    <i>
      <x v="52"/>
    </i>
    <i>
      <x v="290"/>
    </i>
    <i>
      <x v="320"/>
    </i>
    <i>
      <x v="335"/>
    </i>
    <i>
      <x v="220"/>
    </i>
    <i>
      <x v="402"/>
    </i>
    <i>
      <x v="350"/>
    </i>
    <i>
      <x v="346"/>
    </i>
    <i>
      <x v="333"/>
    </i>
    <i>
      <x v="316"/>
    </i>
    <i>
      <x v="393"/>
    </i>
    <i>
      <x v="450"/>
    </i>
    <i>
      <x v="310"/>
    </i>
    <i>
      <x v="233"/>
    </i>
    <i>
      <x v="22"/>
    </i>
    <i>
      <x v="400"/>
    </i>
    <i>
      <x v="285"/>
    </i>
    <i>
      <x v="36"/>
    </i>
    <i>
      <x v="311"/>
    </i>
    <i>
      <x v="334"/>
    </i>
    <i>
      <x v="596"/>
    </i>
    <i>
      <x v="546"/>
    </i>
    <i>
      <x v="322"/>
    </i>
    <i>
      <x v="606"/>
    </i>
    <i>
      <x v="267"/>
    </i>
    <i>
      <x v="564"/>
    </i>
    <i>
      <x v="342"/>
    </i>
    <i>
      <x v="16"/>
    </i>
    <i>
      <x v="550"/>
    </i>
    <i>
      <x v="416"/>
    </i>
    <i>
      <x v="295"/>
    </i>
    <i>
      <x v="380"/>
    </i>
    <i>
      <x v="337"/>
    </i>
    <i>
      <x v="317"/>
    </i>
    <i>
      <x v="324"/>
    </i>
    <i>
      <x v="40"/>
    </i>
    <i>
      <x v="555"/>
    </i>
    <i>
      <x v="328"/>
    </i>
    <i>
      <x v="397"/>
    </i>
    <i>
      <x v="269"/>
    </i>
    <i>
      <x v="286"/>
    </i>
    <i>
      <x v="284"/>
    </i>
    <i>
      <x v="308"/>
    </i>
    <i>
      <x v="344"/>
    </i>
    <i>
      <x v="10"/>
    </i>
    <i>
      <x v="573"/>
    </i>
    <i>
      <x v="361"/>
    </i>
    <i>
      <x v="382"/>
    </i>
    <i>
      <x v="312"/>
    </i>
    <i>
      <x v="338"/>
    </i>
    <i>
      <x v="340"/>
    </i>
    <i>
      <x v="358"/>
    </i>
    <i>
      <x v="307"/>
    </i>
    <i>
      <x v="398"/>
    </i>
    <i>
      <x v="326"/>
    </i>
    <i>
      <x v="332"/>
    </i>
    <i>
      <x v="323"/>
    </i>
    <i>
      <x v="277"/>
    </i>
    <i>
      <x v="272"/>
    </i>
    <i>
      <x v="568"/>
    </i>
    <i>
      <x v="336"/>
    </i>
    <i>
      <x v="298"/>
    </i>
    <i>
      <x v="281"/>
    </i>
    <i>
      <x v="300"/>
    </i>
    <i>
      <x v="293"/>
    </i>
    <i>
      <x v="388"/>
    </i>
    <i>
      <x v="367"/>
    </i>
    <i>
      <x v="369"/>
    </i>
    <i>
      <x v="305"/>
    </i>
    <i>
      <x v="466"/>
    </i>
    <i>
      <x v="463"/>
    </i>
    <i>
      <x v="452"/>
    </i>
    <i>
      <x v="477"/>
    </i>
    <i>
      <x v="449"/>
    </i>
    <i>
      <x v="549"/>
    </i>
    <i>
      <x v="331"/>
    </i>
    <i>
      <x v="301"/>
    </i>
    <i>
      <x v="473"/>
    </i>
    <i>
      <x v="451"/>
    </i>
    <i>
      <x v="631"/>
    </i>
    <i>
      <x v="612"/>
    </i>
    <i>
      <x v="472"/>
    </i>
    <i>
      <x v="613"/>
    </i>
    <i>
      <x v="476"/>
    </i>
    <i>
      <x v="467"/>
    </i>
    <i>
      <x v="465"/>
    </i>
    <i>
      <x v="464"/>
    </i>
    <i>
      <x v="441"/>
    </i>
    <i>
      <x v="446"/>
    </i>
    <i>
      <x v="479"/>
    </i>
    <i>
      <x v="468"/>
    </i>
    <i>
      <x v="454"/>
    </i>
    <i>
      <x v="480"/>
    </i>
    <i>
      <x v="458"/>
    </i>
    <i>
      <x v="590"/>
    </i>
    <i>
      <x v="459"/>
    </i>
    <i>
      <x v="447"/>
    </i>
    <i>
      <x v="461"/>
    </i>
    <i>
      <x v="357"/>
    </i>
    <i>
      <x v="288"/>
    </i>
    <i>
      <x v="366"/>
    </i>
    <i>
      <x v="389"/>
    </i>
    <i>
      <x v="370"/>
    </i>
    <i>
      <x v="354"/>
    </i>
    <i>
      <x v="351"/>
    </i>
    <i>
      <x v="347"/>
    </i>
    <i>
      <x v="287"/>
    </i>
    <i>
      <x v="359"/>
    </i>
    <i>
      <x v="368"/>
    </i>
    <i>
      <x v="314"/>
    </i>
    <i>
      <x v="343"/>
    </i>
    <i>
      <x v="352"/>
    </i>
    <i>
      <x v="356"/>
    </i>
    <i>
      <x v="360"/>
    </i>
    <i>
      <x v="548"/>
    </i>
    <i>
      <x v="396"/>
    </i>
    <i>
      <x v="392"/>
    </i>
    <i>
      <x v="325"/>
    </i>
    <i>
      <x v="306"/>
    </i>
    <i>
      <x v="570"/>
    </i>
    <i>
      <x v="270"/>
    </i>
    <i>
      <x v="330"/>
    </i>
    <i>
      <x v="387"/>
    </i>
    <i>
      <x v="282"/>
    </i>
    <i>
      <x v="390"/>
    </i>
    <i>
      <x v="553"/>
    </i>
    <i>
      <x v="15"/>
    </i>
    <i>
      <x v="381"/>
    </i>
    <i>
      <x v="271"/>
    </i>
    <i>
      <x v="302"/>
    </i>
    <i>
      <x v="291"/>
    </i>
    <i>
      <x v="12"/>
    </i>
    <i>
      <x v="283"/>
    </i>
    <i>
      <x v="353"/>
    </i>
    <i>
      <x v="547"/>
    </i>
    <i>
      <x v="355"/>
    </i>
    <i t="grand">
      <x/>
    </i>
  </rowItems>
  <colItems count="1">
    <i/>
  </colItems>
  <pageFields count="19">
    <pageField fld="5" hier="0"/>
    <pageField fld="14" hier="0"/>
    <pageField fld="13" hier="0"/>
    <pageField fld="10" hier="-1"/>
    <pageField fld="0" hier="0"/>
    <pageField fld="28" hier="-1"/>
    <pageField fld="25" hier="-1"/>
    <pageField fld="29" hier="0"/>
    <pageField fld="6" hier="-1"/>
    <pageField fld="45" hier="-1"/>
    <pageField fld="22" hier="0"/>
    <pageField fld="24" hier="-1"/>
    <pageField fld="23" hier="0"/>
    <pageField fld="7" hier="0"/>
    <pageField fld="17" hier="0"/>
    <pageField fld="44" hier="-1"/>
    <pageField fld="21" hier="-1"/>
    <pageField fld="15" hier="-1"/>
    <pageField fld="20" hier="-1"/>
  </pageFields>
  <dataFields count="1">
    <dataField name="Sum of Claim Paid Amount" fld="26" baseField="0" baseItem="0" numFmtId="38"/>
  </dataFields>
  <formats count="9">
    <format dxfId="28">
      <pivotArea outline="0" fieldPosition="0"/>
    </format>
    <format dxfId="27">
      <pivotArea outline="0" fieldPosition="0">
        <references count="1">
          <reference field="25" count="1" selected="0">
            <x v="2"/>
          </reference>
        </references>
      </pivotArea>
    </format>
    <format dxfId="26">
      <pivotArea dataOnly="0" labelOnly="1" outline="0" fieldPosition="0">
        <references count="1">
          <reference field="25" count="0"/>
        </references>
      </pivotArea>
    </format>
    <format dxfId="25">
      <pivotArea dataOnly="0" labelOnly="1" grandCol="1" outline="0" fieldPosition="0"/>
    </format>
    <format dxfId="24">
      <pivotArea type="origin" dataOnly="0" labelOnly="1" outline="0" fieldPosition="0"/>
    </format>
    <format dxfId="23">
      <pivotArea field="25" type="button" dataOnly="0" labelOnly="1" outline="0" axis="axisPage" fieldPosition="6"/>
    </format>
    <format dxfId="22">
      <pivotArea dataOnly="0" labelOnly="1" outline="0" fieldPosition="0">
        <references count="1">
          <reference field="25" count="0"/>
        </references>
      </pivotArea>
    </format>
    <format dxfId="21">
      <pivotArea dataOnly="0" labelOnly="1" grandCol="1" outline="0" fieldPosition="0"/>
    </format>
    <format dxfId="20">
      <pivotArea type="origin" dataOnly="0" labelOnly="1" outline="0" fieldPosition="0"/>
    </format>
  </formats>
  <pivotTableStyleInfo name="PivotStyleLight9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Query from AulliveTHOR" connectionId="1" autoFormatId="16" applyNumberFormats="0" applyBorderFormats="0" applyFontFormats="0" applyPatternFormats="0" applyAlignmentFormats="0" applyWidthHeightFormats="0">
  <queryTableRefresh nextId="71" unboundColumnsLeft="4" unboundColumnsRight="21">
    <queryTableFields count="47">
      <queryTableField id="35" dataBound="0" tableColumnId="10"/>
      <queryTableField id="31" dataBound="0" tableColumnId="27"/>
      <queryTableField id="48" dataBound="0" tableColumnId="32"/>
      <queryTableField id="51" dataBound="0" tableColumnId="35"/>
      <queryTableField id="1" name="cert" tableColumnId="1"/>
      <queryTableField id="2" name="status" tableColumnId="2"/>
      <queryTableField id="3" name="administrator" tableColumnId="3"/>
      <queryTableField id="4" name="automake" tableColumnId="4"/>
      <queryTableField id="40" dataBound="0" tableColumnId="13"/>
      <queryTableField id="43" dataBound="0" tableColumnId="24"/>
      <queryTableField id="42" dataBound="0" tableColumnId="15"/>
      <queryTableField id="64" dataBound="0" tableColumnId="43"/>
      <queryTableField id="63" dataBound="0" tableColumnId="42"/>
      <queryTableField id="5" name="automodel" tableColumnId="5"/>
      <queryTableField id="27" dataBound="0" tableColumnId="23"/>
      <queryTableField id="26" dataBound="0" tableColumnId="22"/>
      <queryTableField id="44" dataBound="0" tableColumnId="25"/>
      <queryTableField id="34" dataBound="0" tableColumnId="9"/>
      <queryTableField id="39" dataBound="0" tableColumnId="12"/>
      <queryTableField id="41" dataBound="0" tableColumnId="14"/>
      <queryTableField id="25" dataBound="0" tableColumnId="21"/>
      <queryTableField id="24" dataBound="0" tableColumnId="19"/>
      <queryTableField id="6" name="dealer_id" tableColumnId="6"/>
      <queryTableField id="7" name="dealer_name" tableColumnId="7"/>
      <queryTableField id="53" dataBound="0" tableColumnId="36"/>
      <queryTableField id="8" name="vendorname" tableColumnId="8"/>
      <queryTableField id="30" dataBound="0" tableColumnId="26"/>
      <queryTableField id="69" dataBound="0" tableColumnId="46"/>
      <queryTableField id="18" dataBound="0" tableColumnId="17"/>
      <queryTableField id="19" dataBound="0" tableColumnId="18"/>
      <queryTableField id="62" dataBound="0" tableColumnId="41"/>
      <queryTableField id="61" dataBound="0" tableColumnId="40"/>
      <queryTableField id="68" dataBound="0" tableColumnId="45"/>
      <queryTableField id="70" dataBound="0" tableColumnId="47"/>
      <queryTableField id="22" dataBound="0" tableColumnId="20"/>
      <queryTableField id="33" dataBound="0" tableColumnId="28"/>
      <queryTableField id="38" dataBound="0" tableColumnId="11"/>
      <queryTableField id="45" dataBound="0" tableColumnId="29"/>
      <queryTableField id="46" dataBound="0" tableColumnId="30"/>
      <queryTableField id="47" dataBound="0" tableColumnId="31"/>
      <queryTableField id="57" dataBound="0" tableColumnId="38"/>
      <queryTableField id="56" dataBound="0" tableColumnId="37"/>
      <queryTableField id="55" dataBound="0" tableColumnId="34"/>
      <queryTableField id="58" dataBound="0" tableColumnId="39"/>
      <queryTableField id="49" dataBound="0" tableColumnId="33"/>
      <queryTableField id="59" dataBound="0" tableColumnId="16"/>
      <queryTableField id="65" dataBound="0" tableColumnId="44"/>
    </queryTableFields>
    <queryTableDeletedFields count="6">
      <deletedField name="status"/>
      <deletedField name="date_paid"/>
      <deletedField name="part_code"/>
      <deletedField name="failure_code"/>
      <deletedField name="failure_code_descr"/>
      <deletedField name="failure_code_grou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AulliveTHOR" displayName="Table_Query_from_AulliveTHOR" ref="A1:AU3318" tableType="queryTable" totalsRowShown="0">
  <autoFilter ref="A1:AU3318"/>
  <tableColumns count="47">
    <tableColumn id="10" uniqueName="10" name="vin" queryTableFieldId="35" dataDxfId="75"/>
    <tableColumn id="27" uniqueName="27" name="cert" queryTableFieldId="31" dataDxfId="74"/>
    <tableColumn id="32" uniqueName="32" name="claim_sequence" queryTableFieldId="48" dataDxfId="73"/>
    <tableColumn id="35" uniqueName="35" name="payee_sequence" queryTableFieldId="51" dataDxfId="72"/>
    <tableColumn id="1" uniqueName="1" name="status" queryTableFieldId="1" dataDxfId="71"/>
    <tableColumn id="2" uniqueName="2" name="administrator" queryTableFieldId="2" dataDxfId="70"/>
    <tableColumn id="3" uniqueName="3" name="automake" queryTableFieldId="3" dataDxfId="69"/>
    <tableColumn id="4" uniqueName="4" name="automodel" queryTableFieldId="4" dataDxfId="68"/>
    <tableColumn id="13" uniqueName="13" name="automiles" queryTableFieldId="40" dataDxfId="67"/>
    <tableColumn id="24" uniqueName="24" name="month_sold" queryTableFieldId="43" dataDxfId="66"/>
    <tableColumn id="15" uniqueName="15" name="trans_date" queryTableFieldId="42" dataDxfId="65"/>
    <tableColumn id="43" uniqueName="43" name="Post Period" queryTableFieldId="64" dataDxfId="64"/>
    <tableColumn id="42" uniqueName="42" name="Post Period Date" queryTableFieldId="63" dataDxfId="63"/>
    <tableColumn id="5" uniqueName="5" name="dealer_id" queryTableFieldId="5" dataDxfId="62"/>
    <tableColumn id="23" uniqueName="23" name="dealer_name" queryTableFieldId="27" dataDxfId="61"/>
    <tableColumn id="22" uniqueName="22" name="vendorname" queryTableFieldId="26" dataDxfId="60"/>
    <tableColumn id="25" uniqueName="25" name="vendor state" queryTableFieldId="44" dataDxfId="59"/>
    <tableColumn id="9" uniqueName="9" name="repair_order_no" queryTableFieldId="34" dataDxfId="58"/>
    <tableColumn id="12" uniqueName="12" name="repair_order_date" queryTableFieldId="39" dataDxfId="57"/>
    <tableColumn id="14" uniqueName="14" name="current_mileage" queryTableFieldId="41" dataDxfId="56"/>
    <tableColumn id="21" uniqueName="21" name="claims status" queryTableFieldId="25" dataDxfId="55"/>
    <tableColumn id="19" uniqueName="19" name="date_paid" queryTableFieldId="24" dataDxfId="54"/>
    <tableColumn id="6" uniqueName="6" name="failure_code" queryTableFieldId="6" dataDxfId="53"/>
    <tableColumn id="7" uniqueName="7" name="failure_code_descr" queryTableFieldId="7" dataDxfId="52"/>
    <tableColumn id="36" uniqueName="36" name="part_code" queryTableFieldId="53" dataDxfId="51"/>
    <tableColumn id="8" uniqueName="8" name="failure_code_group" queryTableFieldId="8" dataDxfId="50"/>
    <tableColumn id="26" uniqueName="26" name="Claim Paid Amount" queryTableFieldId="30" dataDxfId="49"/>
    <tableColumn id="46" uniqueName="46" name="GWR" queryTableFieldId="69" dataDxfId="48"/>
    <tableColumn id="17" uniqueName="17" name="year paid" queryTableFieldId="18" dataDxfId="47">
      <calculatedColumnFormula>YEAR(V2)</calculatedColumnFormula>
    </tableColumn>
    <tableColumn id="18" uniqueName="18" name="month paid" queryTableFieldId="19" dataDxfId="46">
      <calculatedColumnFormula>MONTH(V2)</calculatedColumnFormula>
    </tableColumn>
    <tableColumn id="41" uniqueName="41" name="Year Sold" queryTableFieldId="62" dataDxfId="45">
      <calculatedColumnFormula>YEAR(J2)</calculatedColumnFormula>
    </tableColumn>
    <tableColumn id="40" uniqueName="40" name="Month Sold" queryTableFieldId="61" dataDxfId="44">
      <calculatedColumnFormula>MONTH(J2)</calculatedColumnFormula>
    </tableColumn>
    <tableColumn id="45" uniqueName="45" name="Program Ceding Type" queryTableFieldId="68" dataDxfId="43">
      <calculatedColumnFormula>VLOOKUP(F2,vlookup!$A$2:$D$384,2,0)</calculatedColumnFormula>
    </tableColumn>
    <tableColumn id="47" uniqueName="47" name="Transaction Type" queryTableFieldId="70" dataDxfId="42">
      <calculatedColumnFormula>VLOOKUP(F2,vlookup!$A$2:$E$660,3,0)</calculatedColumnFormula>
    </tableColumn>
    <tableColumn id="20" uniqueName="20" name="New_Used" queryTableFieldId="22" dataDxfId="41">
      <calculatedColumnFormula>VLOOKUP(F2,vlookup!$A$2:$D$384,3,0)</calculatedColumnFormula>
    </tableColumn>
    <tableColumn id="28" uniqueName="28" name="Program Group 2" queryTableFieldId="33" dataDxfId="40">
      <calculatedColumnFormula>VLOOKUP(F2,vlookup!$A$2:$D$384,4,0)</calculatedColumnFormula>
    </tableColumn>
    <tableColumn id="11" uniqueName="11" name="Seals &amp; Gaskets" queryTableFieldId="38" dataDxfId="39"/>
    <tableColumn id="29" uniqueName="29" name="days till pay" queryTableFieldId="45" dataDxfId="38">
      <calculatedColumnFormula>DAYS360(J2,K2)</calculatedColumnFormula>
    </tableColumn>
    <tableColumn id="30" uniqueName="30" name="days till claim" queryTableFieldId="46" dataDxfId="37">
      <calculatedColumnFormula>DAYS360(J2,V2)</calculatedColumnFormula>
    </tableColumn>
    <tableColumn id="31" uniqueName="31" name="miles till claim" queryTableFieldId="47" dataDxfId="36">
      <calculatedColumnFormula>IF(T2-I2&lt;1,"",T2-I2)</calculatedColumnFormula>
    </tableColumn>
    <tableColumn id="38" uniqueName="38" name="$ &lt; 30 Daysx" queryTableFieldId="57" dataDxfId="35">
      <calculatedColumnFormula>IF(AM2&lt;31,AA2,"")</calculatedColumnFormula>
    </tableColumn>
    <tableColumn id="37" uniqueName="37" name="$ 30 -60 Daysx" queryTableFieldId="56" dataDxfId="34">
      <calculatedColumnFormula>IF(AND(AM2&gt;30,AM2&lt;61),AA2,"")</calculatedColumnFormula>
    </tableColumn>
    <tableColumn id="34" uniqueName="34" name="$ 60 - 90 Daysx" queryTableFieldId="55" dataDxfId="33">
      <calculatedColumnFormula>IF(AND(AM2&gt;60,AM2&lt;91),AA2,"")</calculatedColumnFormula>
    </tableColumn>
    <tableColumn id="39" uniqueName="39" name="$ &gt; 90 Daysx" queryTableFieldId="58" dataDxfId="32">
      <calculatedColumnFormula>IF(AM2&gt;90,AA2,"")</calculatedColumnFormula>
    </tableColumn>
    <tableColumn id="33" uniqueName="33" name="Claim Number" queryTableFieldId="49" dataDxfId="31">
      <calculatedColumnFormula>CONCATENATE(B2,"-",C2)</calculatedColumnFormula>
    </tableColumn>
    <tableColumn id="16" uniqueName="16" name="part_code2" queryTableFieldId="59" dataDxfId="30">
      <calculatedColumnFormula>IFERROR(IF(VLOOKUP(Y2,vlookup!$I$2:$J$9,1,0)=Y2,VLOOKUP(Y2,vlookup!$I$2:$J$9,2,0),PROPER(Y2)),PROPER(Y2))</calculatedColumnFormula>
    </tableColumn>
    <tableColumn id="44" uniqueName="44" name="Contracts to Exclude" queryTableFieldId="65" dataDxfId="29">
      <calculatedColumnFormula>IFERROR(IF(B2=VLOOKUP(B2,vlookup!$L$2:$L$10,1,0),"Yes","No"),"No")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0000"/>
    <pageSetUpPr fitToPage="1"/>
  </sheetPr>
  <dimension ref="B1:AA42"/>
  <sheetViews>
    <sheetView showGridLines="0" tabSelected="1" view="pageBreakPreview" zoomScale="85" zoomScaleNormal="85" zoomScaleSheetLayoutView="85" workbookViewId="0">
      <selection activeCell="K40" sqref="K40"/>
    </sheetView>
  </sheetViews>
  <sheetFormatPr defaultRowHeight="15" outlineLevelRow="1" x14ac:dyDescent="0.25"/>
  <cols>
    <col min="1" max="1" width="1.140625" customWidth="1"/>
    <col min="2" max="2" width="19.140625" customWidth="1"/>
    <col min="3" max="8" width="9.7109375" customWidth="1"/>
    <col min="9" max="9" width="11.85546875" bestFit="1" customWidth="1"/>
    <col min="10" max="16" width="9.7109375" customWidth="1"/>
    <col min="17" max="17" width="12.42578125" customWidth="1"/>
    <col min="18" max="18" width="13.140625" customWidth="1"/>
    <col min="19" max="19" width="13.42578125" customWidth="1"/>
    <col min="20" max="20" width="12.42578125" bestFit="1" customWidth="1"/>
  </cols>
  <sheetData>
    <row r="1" spans="2:18" ht="7.5" customHeight="1" x14ac:dyDescent="0.25"/>
    <row r="2" spans="2:18" ht="15" customHeight="1" x14ac:dyDescent="0.25">
      <c r="B2" s="39"/>
      <c r="C2" s="50" t="s">
        <v>1067</v>
      </c>
      <c r="D2" s="51"/>
      <c r="E2" s="51"/>
      <c r="F2" s="52"/>
      <c r="G2" s="50" t="s">
        <v>3830</v>
      </c>
      <c r="H2" s="51"/>
      <c r="I2" s="51"/>
      <c r="J2" s="52"/>
      <c r="K2" s="42" t="s">
        <v>184</v>
      </c>
      <c r="L2" s="43"/>
    </row>
    <row r="3" spans="2:18" x14ac:dyDescent="0.25">
      <c r="B3" s="40"/>
      <c r="C3" s="53"/>
      <c r="D3" s="54"/>
      <c r="E3" s="54"/>
      <c r="F3" s="55"/>
      <c r="G3" s="53"/>
      <c r="H3" s="54"/>
      <c r="I3" s="54"/>
      <c r="J3" s="55"/>
      <c r="K3" s="44"/>
      <c r="L3" s="45"/>
    </row>
    <row r="4" spans="2:18" x14ac:dyDescent="0.25">
      <c r="B4" s="40"/>
      <c r="C4" s="53"/>
      <c r="D4" s="54"/>
      <c r="E4" s="54"/>
      <c r="F4" s="55"/>
      <c r="G4" s="53"/>
      <c r="H4" s="54"/>
      <c r="I4" s="54"/>
      <c r="J4" s="55"/>
      <c r="K4" s="46">
        <f ca="1">TODAY()</f>
        <v>45413</v>
      </c>
      <c r="L4" s="47"/>
    </row>
    <row r="5" spans="2:18" x14ac:dyDescent="0.25">
      <c r="B5" s="41"/>
      <c r="C5" s="56"/>
      <c r="D5" s="57"/>
      <c r="E5" s="57"/>
      <c r="F5" s="58"/>
      <c r="G5" s="56"/>
      <c r="H5" s="57"/>
      <c r="I5" s="57"/>
      <c r="J5" s="58"/>
      <c r="K5" s="48"/>
      <c r="L5" s="49"/>
    </row>
    <row r="7" spans="2:18" hidden="1" outlineLevel="1" x14ac:dyDescent="0.25">
      <c r="B7" s="4" t="s">
        <v>381</v>
      </c>
      <c r="C7" t="s">
        <v>143</v>
      </c>
      <c r="E7" s="4" t="s">
        <v>96</v>
      </c>
      <c r="F7" t="s">
        <v>143</v>
      </c>
      <c r="H7" s="4" t="s">
        <v>9</v>
      </c>
      <c r="I7" t="s">
        <v>143</v>
      </c>
      <c r="K7" s="4" t="s">
        <v>212</v>
      </c>
      <c r="L7" t="s">
        <v>143</v>
      </c>
    </row>
    <row r="8" spans="2:18" hidden="1" outlineLevel="1" x14ac:dyDescent="0.25">
      <c r="B8" s="4" t="s">
        <v>0</v>
      </c>
      <c r="C8" t="s">
        <v>143</v>
      </c>
      <c r="E8" s="4" t="s">
        <v>97</v>
      </c>
      <c r="F8" t="s">
        <v>143</v>
      </c>
      <c r="H8" s="4" t="s">
        <v>2</v>
      </c>
      <c r="I8" t="s">
        <v>143</v>
      </c>
      <c r="K8" s="4" t="s">
        <v>7</v>
      </c>
      <c r="L8" t="s">
        <v>143</v>
      </c>
    </row>
    <row r="9" spans="2:18" hidden="1" outlineLevel="1" x14ac:dyDescent="0.25">
      <c r="B9" s="4" t="s">
        <v>5</v>
      </c>
      <c r="C9" t="s">
        <v>143</v>
      </c>
      <c r="E9" s="4" t="s">
        <v>179</v>
      </c>
      <c r="F9" t="s">
        <v>143</v>
      </c>
      <c r="H9" s="4" t="s">
        <v>3</v>
      </c>
      <c r="I9" t="s">
        <v>143</v>
      </c>
      <c r="K9" s="4" t="s">
        <v>175</v>
      </c>
      <c r="L9" t="s">
        <v>357</v>
      </c>
    </row>
    <row r="10" spans="2:18" hidden="1" outlineLevel="1" x14ac:dyDescent="0.25">
      <c r="B10" s="4" t="s">
        <v>4</v>
      </c>
      <c r="C10" t="s">
        <v>143</v>
      </c>
      <c r="E10" s="4" t="s">
        <v>8</v>
      </c>
      <c r="F10" t="s">
        <v>143</v>
      </c>
      <c r="H10" s="4" t="s">
        <v>6</v>
      </c>
      <c r="I10" t="s">
        <v>143</v>
      </c>
      <c r="K10" s="4" t="s">
        <v>534</v>
      </c>
      <c r="L10" t="s">
        <v>1060</v>
      </c>
    </row>
    <row r="11" spans="2:18" hidden="1" outlineLevel="1" x14ac:dyDescent="0.25">
      <c r="B11" s="4" t="s">
        <v>162</v>
      </c>
      <c r="C11" t="s">
        <v>143</v>
      </c>
      <c r="E11" s="4" t="s">
        <v>93</v>
      </c>
      <c r="F11" t="s">
        <v>143</v>
      </c>
      <c r="H11" s="4" t="s">
        <v>161</v>
      </c>
      <c r="I11" t="s">
        <v>143</v>
      </c>
      <c r="K11" s="4" t="s">
        <v>1</v>
      </c>
      <c r="L11" t="s">
        <v>143</v>
      </c>
    </row>
    <row r="12" spans="2:18" ht="21" collapsed="1" x14ac:dyDescent="0.35">
      <c r="B12" s="14" t="s">
        <v>252</v>
      </c>
    </row>
    <row r="13" spans="2:18" ht="30" x14ac:dyDescent="0.25">
      <c r="B13" s="6" t="s">
        <v>160</v>
      </c>
      <c r="C13" s="25" t="s">
        <v>10</v>
      </c>
    </row>
    <row r="14" spans="2:18" ht="30" x14ac:dyDescent="0.25">
      <c r="B14" s="4" t="s">
        <v>254</v>
      </c>
      <c r="C14" s="11" t="s">
        <v>364</v>
      </c>
      <c r="D14" s="11" t="s">
        <v>369</v>
      </c>
      <c r="E14" s="11" t="s">
        <v>366</v>
      </c>
      <c r="F14" s="11" t="s">
        <v>582</v>
      </c>
      <c r="G14" s="11" t="s">
        <v>1064</v>
      </c>
      <c r="H14" s="11" t="s">
        <v>603</v>
      </c>
      <c r="I14" s="11" t="s">
        <v>575</v>
      </c>
      <c r="J14" s="11" t="s">
        <v>358</v>
      </c>
      <c r="K14" s="11" t="s">
        <v>578</v>
      </c>
      <c r="L14" s="11" t="s">
        <v>365</v>
      </c>
      <c r="M14" s="11" t="s">
        <v>581</v>
      </c>
      <c r="N14" s="11" t="s">
        <v>574</v>
      </c>
      <c r="O14" s="11" t="s">
        <v>14</v>
      </c>
      <c r="P14" s="11" t="s">
        <v>1014</v>
      </c>
      <c r="Q14" s="11" t="s">
        <v>1068</v>
      </c>
      <c r="R14" s="11" t="s">
        <v>144</v>
      </c>
    </row>
    <row r="15" spans="2:18" x14ac:dyDescent="0.25">
      <c r="B15" t="s">
        <v>95</v>
      </c>
      <c r="C15" s="5">
        <v>-164853.40999999983</v>
      </c>
      <c r="D15" s="5">
        <v>-238112.27000000002</v>
      </c>
      <c r="E15" s="24">
        <v>-19427.77</v>
      </c>
      <c r="F15" s="5">
        <v>-22881.309999999994</v>
      </c>
      <c r="G15" s="5">
        <v>-580.34000000000015</v>
      </c>
      <c r="H15" s="5">
        <v>-16074.720000000001</v>
      </c>
      <c r="I15" s="5">
        <v>-3615.98</v>
      </c>
      <c r="J15" s="5">
        <v>-25233.899999999994</v>
      </c>
      <c r="K15" s="5">
        <v>-7671.38</v>
      </c>
      <c r="L15" s="5">
        <v>-3715.5099999999979</v>
      </c>
      <c r="M15" s="5">
        <v>-215.26000000000002</v>
      </c>
      <c r="N15" s="5">
        <v>-240.44</v>
      </c>
      <c r="O15" s="5">
        <v>-16216.510000000002</v>
      </c>
      <c r="P15" s="5"/>
      <c r="Q15" s="5">
        <v>-65.42</v>
      </c>
      <c r="R15" s="5">
        <v>-518904.21999999986</v>
      </c>
    </row>
    <row r="16" spans="2:18" x14ac:dyDescent="0.25">
      <c r="B16" t="s">
        <v>94</v>
      </c>
      <c r="C16" s="5">
        <v>-179079.19999999998</v>
      </c>
      <c r="D16" s="5">
        <v>-124141.62999999993</v>
      </c>
      <c r="E16" s="24">
        <v>-17831.579999999998</v>
      </c>
      <c r="F16" s="5">
        <v>-21694.93</v>
      </c>
      <c r="G16" s="5">
        <v>-1552.1</v>
      </c>
      <c r="H16" s="5">
        <v>-10675.07</v>
      </c>
      <c r="I16" s="5">
        <v>-4595.1499999999996</v>
      </c>
      <c r="J16" s="5">
        <v>-20879.979999999996</v>
      </c>
      <c r="K16" s="5">
        <v>-5496.02</v>
      </c>
      <c r="L16" s="5">
        <v>-3540.82</v>
      </c>
      <c r="M16" s="5">
        <v>-893.25</v>
      </c>
      <c r="N16" s="5">
        <v>-3915.4699999999989</v>
      </c>
      <c r="O16" s="5">
        <v>-64679.810000000005</v>
      </c>
      <c r="P16" s="5">
        <v>-570.1</v>
      </c>
      <c r="Q16" s="5"/>
      <c r="R16" s="5">
        <v>-459545.10999999987</v>
      </c>
    </row>
    <row r="17" spans="2:27" x14ac:dyDescent="0.25">
      <c r="B17" t="s">
        <v>352</v>
      </c>
      <c r="C17" s="5"/>
      <c r="D17" s="5"/>
      <c r="E17" s="24"/>
      <c r="F17" s="5"/>
      <c r="G17" s="5"/>
      <c r="H17" s="5"/>
      <c r="I17" s="5"/>
      <c r="J17" s="5"/>
      <c r="K17" s="5"/>
      <c r="L17" s="5"/>
      <c r="M17" s="5"/>
      <c r="N17" s="5"/>
      <c r="O17" s="5">
        <v>-39468.440000000031</v>
      </c>
      <c r="P17" s="5"/>
      <c r="Q17" s="5"/>
      <c r="R17" s="5">
        <v>-39468.440000000031</v>
      </c>
    </row>
    <row r="18" spans="2:27" x14ac:dyDescent="0.25">
      <c r="B18" t="s">
        <v>569</v>
      </c>
      <c r="C18" s="5"/>
      <c r="D18" s="5"/>
      <c r="E18" s="24"/>
      <c r="F18" s="5"/>
      <c r="G18" s="5"/>
      <c r="H18" s="5"/>
      <c r="I18" s="5"/>
      <c r="J18" s="5"/>
      <c r="K18" s="5"/>
      <c r="L18" s="5"/>
      <c r="M18" s="5"/>
      <c r="N18" s="5"/>
      <c r="O18" s="5">
        <v>-4145.62</v>
      </c>
      <c r="P18" s="5"/>
      <c r="Q18" s="5"/>
      <c r="R18" s="5">
        <v>-4145.62</v>
      </c>
    </row>
    <row r="19" spans="2:27" x14ac:dyDescent="0.25">
      <c r="B19" t="s">
        <v>568</v>
      </c>
      <c r="C19" s="5"/>
      <c r="D19" s="5"/>
      <c r="E19" s="24"/>
      <c r="F19" s="5"/>
      <c r="G19" s="5"/>
      <c r="H19" s="5"/>
      <c r="I19" s="5"/>
      <c r="J19" s="5"/>
      <c r="K19" s="5"/>
      <c r="L19" s="5"/>
      <c r="M19" s="5"/>
      <c r="N19" s="5"/>
      <c r="O19" s="5">
        <v>-14335</v>
      </c>
      <c r="P19" s="5"/>
      <c r="Q19" s="5"/>
      <c r="R19" s="5">
        <v>-14335</v>
      </c>
    </row>
    <row r="20" spans="2:27" x14ac:dyDescent="0.25">
      <c r="B20" t="s">
        <v>355</v>
      </c>
      <c r="C20" s="5"/>
      <c r="D20" s="5"/>
      <c r="E20" s="24"/>
      <c r="F20" s="5"/>
      <c r="G20" s="5"/>
      <c r="H20" s="5"/>
      <c r="I20" s="5"/>
      <c r="J20" s="5"/>
      <c r="K20" s="5"/>
      <c r="L20" s="5"/>
      <c r="M20" s="5"/>
      <c r="N20" s="5"/>
      <c r="O20" s="5">
        <v>39250</v>
      </c>
      <c r="P20" s="5"/>
      <c r="Q20" s="5"/>
      <c r="R20" s="5">
        <v>39250</v>
      </c>
    </row>
    <row r="21" spans="2:27" x14ac:dyDescent="0.25">
      <c r="B21" t="s">
        <v>570</v>
      </c>
      <c r="C21" s="5">
        <v>-1006.59</v>
      </c>
      <c r="D21" s="5">
        <v>-1621.16</v>
      </c>
      <c r="E21" s="24">
        <v>-234.75</v>
      </c>
      <c r="F21" s="5">
        <v>-304.62</v>
      </c>
      <c r="G21" s="5"/>
      <c r="H21" s="5">
        <v>-43.27</v>
      </c>
      <c r="I21" s="5"/>
      <c r="J21" s="5">
        <v>-170.82</v>
      </c>
      <c r="K21" s="5">
        <v>-172.05999999999997</v>
      </c>
      <c r="L21" s="5">
        <v>-6.75</v>
      </c>
      <c r="M21" s="5">
        <v>-14.98</v>
      </c>
      <c r="N21" s="5">
        <v>-33.020000000000003</v>
      </c>
      <c r="O21" s="5">
        <v>-456.79</v>
      </c>
      <c r="P21" s="5"/>
      <c r="Q21" s="5"/>
      <c r="R21" s="5">
        <v>-4064.81</v>
      </c>
    </row>
    <row r="22" spans="2:27" x14ac:dyDescent="0.25">
      <c r="B22" t="s">
        <v>14</v>
      </c>
      <c r="C22" s="5"/>
      <c r="D22" s="5"/>
      <c r="E22" s="24"/>
      <c r="F22" s="5"/>
      <c r="G22" s="5"/>
      <c r="H22" s="5"/>
      <c r="I22" s="5"/>
      <c r="J22" s="5"/>
      <c r="K22" s="5"/>
      <c r="L22" s="5"/>
      <c r="M22" s="5"/>
      <c r="N22" s="5"/>
      <c r="O22" s="5">
        <v>61480.83</v>
      </c>
      <c r="P22" s="5"/>
      <c r="Q22" s="5"/>
      <c r="R22" s="5">
        <v>61480.83</v>
      </c>
    </row>
    <row r="23" spans="2:27" x14ac:dyDescent="0.25">
      <c r="B23" t="s">
        <v>256</v>
      </c>
      <c r="C23" s="5">
        <v>-489.68</v>
      </c>
      <c r="D23" s="5">
        <v>-3480.83</v>
      </c>
      <c r="E23" s="24"/>
      <c r="F23" s="5">
        <v>-1720.42</v>
      </c>
      <c r="G23" s="5"/>
      <c r="H23" s="5">
        <v>-105</v>
      </c>
      <c r="I23" s="5"/>
      <c r="J23" s="5"/>
      <c r="K23" s="5"/>
      <c r="L23" s="5">
        <v>-1800</v>
      </c>
      <c r="M23" s="5">
        <v>-182.45</v>
      </c>
      <c r="N23" s="5"/>
      <c r="O23" s="5">
        <v>-177503.64</v>
      </c>
      <c r="P23" s="5"/>
      <c r="Q23" s="5"/>
      <c r="R23" s="5">
        <v>-185282.02000000002</v>
      </c>
      <c r="AA23" s="23"/>
    </row>
    <row r="24" spans="2:27" x14ac:dyDescent="0.25">
      <c r="B24" t="s">
        <v>3828</v>
      </c>
      <c r="C24" s="5"/>
      <c r="D24" s="5"/>
      <c r="E24" s="24"/>
      <c r="F24" s="5"/>
      <c r="G24" s="5"/>
      <c r="H24" s="5"/>
      <c r="I24" s="5"/>
      <c r="J24" s="5"/>
      <c r="K24" s="5"/>
      <c r="L24" s="5"/>
      <c r="M24" s="5"/>
      <c r="N24" s="5"/>
      <c r="O24" s="5">
        <v>6266.670000000001</v>
      </c>
      <c r="P24" s="5"/>
      <c r="Q24" s="5"/>
      <c r="R24" s="5">
        <v>6266.670000000001</v>
      </c>
      <c r="T24" s="23"/>
    </row>
    <row r="25" spans="2:27" x14ac:dyDescent="0.25">
      <c r="B25" t="s">
        <v>3274</v>
      </c>
      <c r="C25" s="5"/>
      <c r="D25" s="5"/>
      <c r="E25" s="24"/>
      <c r="F25" s="5"/>
      <c r="G25" s="5"/>
      <c r="H25" s="5"/>
      <c r="I25" s="5"/>
      <c r="J25" s="5"/>
      <c r="K25" s="5"/>
      <c r="L25" s="5"/>
      <c r="M25" s="5"/>
      <c r="N25" s="5"/>
      <c r="O25" s="5">
        <v>-195</v>
      </c>
      <c r="P25" s="5"/>
      <c r="Q25" s="5"/>
      <c r="R25" s="5">
        <v>-195</v>
      </c>
      <c r="T25" s="5"/>
    </row>
    <row r="26" spans="2:27" x14ac:dyDescent="0.25">
      <c r="B26" t="s">
        <v>144</v>
      </c>
      <c r="C26" s="5">
        <v>-345428.87999999983</v>
      </c>
      <c r="D26" s="5">
        <v>-367355.88999999996</v>
      </c>
      <c r="E26" s="24">
        <v>-37494.1</v>
      </c>
      <c r="F26" s="5">
        <v>-46601.279999999992</v>
      </c>
      <c r="G26" s="5">
        <v>-2132.44</v>
      </c>
      <c r="H26" s="5">
        <v>-26898.06</v>
      </c>
      <c r="I26" s="5">
        <v>-8211.1299999999992</v>
      </c>
      <c r="J26" s="5">
        <v>-46284.69999999999</v>
      </c>
      <c r="K26" s="5">
        <v>-13339.460000000001</v>
      </c>
      <c r="L26" s="5">
        <v>-9063.0799999999981</v>
      </c>
      <c r="M26" s="5">
        <v>-1305.94</v>
      </c>
      <c r="N26" s="5">
        <v>-4188.9299999999994</v>
      </c>
      <c r="O26" s="5">
        <v>-210003.31000000003</v>
      </c>
      <c r="P26" s="5">
        <v>-570.1</v>
      </c>
      <c r="Q26" s="5">
        <v>-65.42</v>
      </c>
      <c r="R26" s="5">
        <v>-1118942.72</v>
      </c>
    </row>
    <row r="29" spans="2:27" x14ac:dyDescent="0.25"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</row>
    <row r="30" spans="2:27" hidden="1" outlineLevel="1" x14ac:dyDescent="0.25">
      <c r="B30" s="4" t="s">
        <v>1</v>
      </c>
      <c r="C30" t="s">
        <v>143</v>
      </c>
      <c r="E30" s="4" t="s">
        <v>179</v>
      </c>
      <c r="F30" t="s">
        <v>143</v>
      </c>
      <c r="H30" s="4" t="s">
        <v>178</v>
      </c>
      <c r="I30" s="8" t="s">
        <v>143</v>
      </c>
      <c r="K30" s="4" t="s">
        <v>161</v>
      </c>
      <c r="L30" t="s">
        <v>143</v>
      </c>
      <c r="N30" s="25" t="s">
        <v>10</v>
      </c>
      <c r="O30" s="8" t="s">
        <v>143</v>
      </c>
    </row>
    <row r="31" spans="2:27" hidden="1" outlineLevel="1" x14ac:dyDescent="0.25">
      <c r="B31" s="4" t="s">
        <v>381</v>
      </c>
      <c r="C31" t="s">
        <v>143</v>
      </c>
      <c r="E31" s="4" t="s">
        <v>0</v>
      </c>
      <c r="F31" s="8" t="s">
        <v>143</v>
      </c>
      <c r="H31" s="4" t="s">
        <v>6</v>
      </c>
      <c r="I31" t="s">
        <v>143</v>
      </c>
      <c r="K31" s="4" t="s">
        <v>93</v>
      </c>
      <c r="L31" t="s">
        <v>143</v>
      </c>
      <c r="N31" s="4" t="s">
        <v>175</v>
      </c>
      <c r="O31" t="s">
        <v>357</v>
      </c>
    </row>
    <row r="32" spans="2:27" hidden="1" outlineLevel="1" x14ac:dyDescent="0.25">
      <c r="B32" s="4" t="s">
        <v>5</v>
      </c>
      <c r="C32" t="s">
        <v>143</v>
      </c>
      <c r="E32" s="4" t="s">
        <v>96</v>
      </c>
      <c r="F32" t="s">
        <v>143</v>
      </c>
      <c r="H32" s="4" t="s">
        <v>180</v>
      </c>
      <c r="I32" t="s">
        <v>143</v>
      </c>
      <c r="K32" s="4" t="s">
        <v>2</v>
      </c>
      <c r="L32" t="s">
        <v>143</v>
      </c>
      <c r="N32" s="4" t="s">
        <v>534</v>
      </c>
      <c r="O32" t="s">
        <v>1060</v>
      </c>
    </row>
    <row r="33" spans="2:12" hidden="1" outlineLevel="1" x14ac:dyDescent="0.25">
      <c r="B33" s="4" t="s">
        <v>4</v>
      </c>
      <c r="C33" t="s">
        <v>143</v>
      </c>
      <c r="E33" s="4" t="s">
        <v>97</v>
      </c>
      <c r="F33" t="s">
        <v>143</v>
      </c>
      <c r="H33" s="4" t="s">
        <v>8</v>
      </c>
      <c r="I33" t="s">
        <v>143</v>
      </c>
      <c r="K33" s="4" t="s">
        <v>3</v>
      </c>
      <c r="L33" t="s">
        <v>143</v>
      </c>
    </row>
    <row r="34" spans="2:12" hidden="1" outlineLevel="1" x14ac:dyDescent="0.25">
      <c r="B34" s="4" t="s">
        <v>162</v>
      </c>
      <c r="C34" t="s">
        <v>143</v>
      </c>
      <c r="E34" s="4" t="s">
        <v>7</v>
      </c>
      <c r="F34" t="s">
        <v>143</v>
      </c>
      <c r="H34" s="4" t="s">
        <v>9</v>
      </c>
      <c r="I34" t="s">
        <v>143</v>
      </c>
      <c r="K34" s="9" t="s">
        <v>176</v>
      </c>
      <c r="L34" s="12" t="s">
        <v>143</v>
      </c>
    </row>
    <row r="35" spans="2:12" ht="21" collapsed="1" x14ac:dyDescent="0.35">
      <c r="B35" s="14" t="s">
        <v>253</v>
      </c>
    </row>
    <row r="36" spans="2:12" x14ac:dyDescent="0.25">
      <c r="B36" s="10"/>
      <c r="C36" s="4" t="s">
        <v>208</v>
      </c>
    </row>
    <row r="37" spans="2:12" ht="45" x14ac:dyDescent="0.25">
      <c r="B37" s="4" t="s">
        <v>651</v>
      </c>
      <c r="C37" s="11" t="s">
        <v>209</v>
      </c>
      <c r="D37" s="11" t="s">
        <v>210</v>
      </c>
      <c r="E37" s="17" t="s">
        <v>224</v>
      </c>
      <c r="F37" s="17" t="s">
        <v>225</v>
      </c>
      <c r="G37" s="17" t="s">
        <v>226</v>
      </c>
      <c r="H37" s="17" t="s">
        <v>227</v>
      </c>
      <c r="I37" s="11" t="s">
        <v>160</v>
      </c>
    </row>
    <row r="38" spans="2:12" x14ac:dyDescent="0.25">
      <c r="B38" t="s">
        <v>654</v>
      </c>
      <c r="C38" s="5">
        <v>271.24245169082127</v>
      </c>
      <c r="D38" s="5">
        <v>8194.4098297213623</v>
      </c>
      <c r="E38" s="18">
        <v>-21774.629999999997</v>
      </c>
      <c r="F38" s="18">
        <v>-106154.47000000003</v>
      </c>
      <c r="G38" s="18">
        <v>-85262.530000000042</v>
      </c>
      <c r="H38" s="18">
        <v>-905751.09000000032</v>
      </c>
      <c r="I38" s="5">
        <v>-1118942.7199999988</v>
      </c>
    </row>
    <row r="39" spans="2:12" x14ac:dyDescent="0.25">
      <c r="B39" t="s">
        <v>144</v>
      </c>
      <c r="C39" s="5">
        <v>271.24245169082127</v>
      </c>
      <c r="D39" s="5">
        <v>8194.4098297213623</v>
      </c>
      <c r="E39" s="18">
        <v>-21774.629999999997</v>
      </c>
      <c r="F39" s="18">
        <v>-106154.47000000003</v>
      </c>
      <c r="G39" s="18">
        <v>-85262.530000000042</v>
      </c>
      <c r="H39" s="18">
        <v>-905751.09000000032</v>
      </c>
      <c r="I39" s="5">
        <v>-1118942.7199999988</v>
      </c>
    </row>
    <row r="41" spans="2:12" x14ac:dyDescent="0.25">
      <c r="C41" s="5"/>
      <c r="D41" s="5"/>
      <c r="E41" s="18"/>
      <c r="F41" s="18"/>
      <c r="G41" s="18"/>
      <c r="H41" s="18"/>
      <c r="I41" s="5"/>
    </row>
    <row r="42" spans="2:12" x14ac:dyDescent="0.25">
      <c r="C42" s="5"/>
      <c r="D42" s="5"/>
      <c r="E42" s="18"/>
      <c r="F42" s="18"/>
      <c r="G42" s="18"/>
      <c r="H42" s="18"/>
      <c r="I42" s="5"/>
    </row>
  </sheetData>
  <mergeCells count="5">
    <mergeCell ref="B2:B5"/>
    <mergeCell ref="K2:L3"/>
    <mergeCell ref="K4:L5"/>
    <mergeCell ref="C2:F5"/>
    <mergeCell ref="G2:J5"/>
  </mergeCells>
  <pageMargins left="0.51" right="0.2" top="0.3" bottom="0.28999999999999998" header="0.17" footer="0.17"/>
  <pageSetup scale="66" orientation="landscape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N375"/>
  <sheetViews>
    <sheetView showGridLines="0" view="pageBreakPreview" topLeftCell="B366" zoomScale="85" zoomScaleNormal="100" zoomScaleSheetLayoutView="85" workbookViewId="0">
      <selection activeCell="M11" sqref="M11"/>
    </sheetView>
  </sheetViews>
  <sheetFormatPr defaultRowHeight="15" outlineLevelRow="1" x14ac:dyDescent="0.25"/>
  <cols>
    <col min="1" max="1" width="1.140625" customWidth="1"/>
    <col min="2" max="2" width="39.140625" customWidth="1"/>
    <col min="3" max="5" width="11" customWidth="1"/>
    <col min="6" max="6" width="7.42578125" customWidth="1"/>
    <col min="7" max="12" width="11" customWidth="1"/>
    <col min="13" max="13" width="9.7109375" customWidth="1"/>
    <col min="14" max="14" width="9.28515625" bestFit="1" customWidth="1"/>
    <col min="15" max="15" width="11.140625" bestFit="1" customWidth="1"/>
    <col min="16" max="16" width="12.42578125" customWidth="1"/>
    <col min="17" max="17" width="11.85546875" bestFit="1" customWidth="1"/>
    <col min="18" max="18" width="9" customWidth="1"/>
    <col min="19" max="19" width="13.7109375" customWidth="1"/>
  </cols>
  <sheetData>
    <row r="1" spans="2:14" ht="7.5" customHeight="1" x14ac:dyDescent="0.25"/>
    <row r="2" spans="2:14" ht="14.45" customHeight="1" x14ac:dyDescent="0.25">
      <c r="B2" s="39"/>
      <c r="C2" s="50" t="s">
        <v>1067</v>
      </c>
      <c r="D2" s="51"/>
      <c r="E2" s="51"/>
      <c r="F2" s="52"/>
      <c r="G2" s="50" t="s">
        <v>1069</v>
      </c>
      <c r="H2" s="51"/>
      <c r="I2" s="51"/>
      <c r="J2" s="52"/>
      <c r="K2" s="42" t="s">
        <v>184</v>
      </c>
      <c r="L2" s="43"/>
    </row>
    <row r="3" spans="2:14" x14ac:dyDescent="0.25">
      <c r="B3" s="40"/>
      <c r="C3" s="53"/>
      <c r="D3" s="54"/>
      <c r="E3" s="54"/>
      <c r="F3" s="55"/>
      <c r="G3" s="53"/>
      <c r="H3" s="54"/>
      <c r="I3" s="54"/>
      <c r="J3" s="55"/>
      <c r="K3" s="44"/>
      <c r="L3" s="45"/>
    </row>
    <row r="4" spans="2:14" x14ac:dyDescent="0.25">
      <c r="B4" s="40"/>
      <c r="C4" s="53"/>
      <c r="D4" s="54"/>
      <c r="E4" s="54"/>
      <c r="F4" s="55"/>
      <c r="G4" s="53"/>
      <c r="H4" s="54"/>
      <c r="I4" s="54"/>
      <c r="J4" s="55"/>
      <c r="K4" s="46">
        <f ca="1">TODAY()</f>
        <v>45413</v>
      </c>
      <c r="L4" s="47"/>
    </row>
    <row r="5" spans="2:14" x14ac:dyDescent="0.25">
      <c r="B5" s="41"/>
      <c r="C5" s="56"/>
      <c r="D5" s="57"/>
      <c r="E5" s="57"/>
      <c r="F5" s="58"/>
      <c r="G5" s="56"/>
      <c r="H5" s="57"/>
      <c r="I5" s="57"/>
      <c r="J5" s="58"/>
      <c r="K5" s="48"/>
      <c r="L5" s="49"/>
    </row>
    <row r="7" spans="2:14" outlineLevel="1" x14ac:dyDescent="0.25">
      <c r="B7" s="4" t="s">
        <v>5</v>
      </c>
      <c r="C7" t="s">
        <v>143</v>
      </c>
      <c r="E7" s="4" t="s">
        <v>96</v>
      </c>
      <c r="F7" t="s">
        <v>143</v>
      </c>
      <c r="H7" s="4" t="s">
        <v>2</v>
      </c>
      <c r="I7" t="s">
        <v>143</v>
      </c>
      <c r="K7" s="4" t="s">
        <v>175</v>
      </c>
      <c r="L7" t="s">
        <v>143</v>
      </c>
    </row>
    <row r="8" spans="2:14" outlineLevel="1" x14ac:dyDescent="0.25">
      <c r="B8" s="4" t="s">
        <v>4</v>
      </c>
      <c r="C8" t="s">
        <v>143</v>
      </c>
      <c r="E8" s="4" t="s">
        <v>97</v>
      </c>
      <c r="F8" t="s">
        <v>143</v>
      </c>
      <c r="H8" s="4" t="s">
        <v>3</v>
      </c>
      <c r="I8" t="s">
        <v>143</v>
      </c>
      <c r="K8" s="25" t="s">
        <v>10</v>
      </c>
      <c r="L8" s="16" t="s">
        <v>143</v>
      </c>
    </row>
    <row r="9" spans="2:14" outlineLevel="1" x14ac:dyDescent="0.25">
      <c r="B9" s="4" t="s">
        <v>179</v>
      </c>
      <c r="C9" t="s">
        <v>143</v>
      </c>
      <c r="E9" s="4" t="s">
        <v>8</v>
      </c>
      <c r="F9" t="s">
        <v>143</v>
      </c>
      <c r="H9" s="4" t="s">
        <v>161</v>
      </c>
      <c r="I9" t="s">
        <v>143</v>
      </c>
      <c r="K9" s="4" t="s">
        <v>1</v>
      </c>
      <c r="L9" t="s">
        <v>143</v>
      </c>
    </row>
    <row r="10" spans="2:14" outlineLevel="1" x14ac:dyDescent="0.25">
      <c r="B10" s="4" t="s">
        <v>162</v>
      </c>
      <c r="C10" t="s">
        <v>143</v>
      </c>
      <c r="E10" s="4" t="s">
        <v>93</v>
      </c>
      <c r="F10" t="s">
        <v>143</v>
      </c>
      <c r="H10" s="4" t="s">
        <v>212</v>
      </c>
      <c r="I10" t="s">
        <v>143</v>
      </c>
    </row>
    <row r="11" spans="2:14" outlineLevel="1" x14ac:dyDescent="0.25">
      <c r="B11" s="4" t="s">
        <v>0</v>
      </c>
      <c r="C11" t="s">
        <v>143</v>
      </c>
      <c r="E11" s="4" t="s">
        <v>9</v>
      </c>
      <c r="F11" t="s">
        <v>143</v>
      </c>
      <c r="H11" s="4" t="s">
        <v>7</v>
      </c>
      <c r="I11" t="s">
        <v>143</v>
      </c>
    </row>
    <row r="12" spans="2:14" ht="21" x14ac:dyDescent="0.35">
      <c r="B12" s="14" t="s">
        <v>376</v>
      </c>
    </row>
    <row r="13" spans="2:14" x14ac:dyDescent="0.25">
      <c r="B13" s="6" t="s">
        <v>160</v>
      </c>
      <c r="C13" s="4" t="s">
        <v>254</v>
      </c>
    </row>
    <row r="14" spans="2:14" ht="30" x14ac:dyDescent="0.25">
      <c r="B14" s="4" t="s">
        <v>6</v>
      </c>
      <c r="C14" s="11" t="s">
        <v>95</v>
      </c>
      <c r="D14" s="11" t="s">
        <v>94</v>
      </c>
      <c r="E14" s="11" t="s">
        <v>352</v>
      </c>
      <c r="F14" s="11" t="s">
        <v>569</v>
      </c>
      <c r="G14" s="11" t="s">
        <v>568</v>
      </c>
      <c r="H14" s="11" t="s">
        <v>355</v>
      </c>
      <c r="I14" s="11" t="s">
        <v>570</v>
      </c>
      <c r="J14" s="11" t="s">
        <v>14</v>
      </c>
      <c r="K14" s="11" t="s">
        <v>256</v>
      </c>
      <c r="L14" s="11" t="s">
        <v>3828</v>
      </c>
      <c r="M14" s="11" t="s">
        <v>3274</v>
      </c>
      <c r="N14" s="11" t="s">
        <v>144</v>
      </c>
    </row>
    <row r="15" spans="2:14" x14ac:dyDescent="0.25">
      <c r="B15" t="s">
        <v>1172</v>
      </c>
      <c r="C15" s="5">
        <v>-20448.46</v>
      </c>
      <c r="D15" s="5">
        <v>-37943.22</v>
      </c>
      <c r="E15" s="5"/>
      <c r="F15" s="5"/>
      <c r="G15" s="5"/>
      <c r="H15" s="5">
        <v>1500</v>
      </c>
      <c r="I15" s="5"/>
      <c r="J15" s="5">
        <v>592.30999999999995</v>
      </c>
      <c r="K15" s="5">
        <v>-44517.5</v>
      </c>
      <c r="L15" s="5"/>
      <c r="M15" s="5"/>
      <c r="N15" s="5">
        <v>-100816.87</v>
      </c>
    </row>
    <row r="16" spans="2:14" x14ac:dyDescent="0.25">
      <c r="B16" t="s">
        <v>1208</v>
      </c>
      <c r="C16" s="5">
        <v>-24075.609999999993</v>
      </c>
      <c r="D16" s="5">
        <v>-21745.600000000002</v>
      </c>
      <c r="E16" s="5"/>
      <c r="F16" s="5"/>
      <c r="G16" s="5"/>
      <c r="H16" s="5">
        <v>1000</v>
      </c>
      <c r="I16" s="5"/>
      <c r="J16" s="5">
        <v>315.8</v>
      </c>
      <c r="K16" s="5">
        <v>-49624.45</v>
      </c>
      <c r="L16" s="5"/>
      <c r="M16" s="5"/>
      <c r="N16" s="5">
        <v>-94129.859999999986</v>
      </c>
    </row>
    <row r="17" spans="2:14" x14ac:dyDescent="0.25">
      <c r="B17" t="s">
        <v>1183</v>
      </c>
      <c r="C17" s="5">
        <v>-29191.599999999999</v>
      </c>
      <c r="D17" s="5">
        <v>-11324.000000000002</v>
      </c>
      <c r="E17" s="5"/>
      <c r="F17" s="5"/>
      <c r="G17" s="5"/>
      <c r="H17" s="5">
        <v>800</v>
      </c>
      <c r="I17" s="5"/>
      <c r="J17" s="5">
        <v>5234.91</v>
      </c>
      <c r="K17" s="5">
        <v>-14442.550000000001</v>
      </c>
      <c r="L17" s="5"/>
      <c r="M17" s="5"/>
      <c r="N17" s="5">
        <v>-48923.240000000005</v>
      </c>
    </row>
    <row r="18" spans="2:14" x14ac:dyDescent="0.25">
      <c r="B18" t="s">
        <v>1116</v>
      </c>
      <c r="C18" s="5"/>
      <c r="D18" s="5"/>
      <c r="E18" s="5">
        <v>-28427.890000000014</v>
      </c>
      <c r="F18" s="5"/>
      <c r="G18" s="5"/>
      <c r="H18" s="5"/>
      <c r="I18" s="5"/>
      <c r="J18" s="5"/>
      <c r="K18" s="5"/>
      <c r="L18" s="5"/>
      <c r="M18" s="5"/>
      <c r="N18" s="5">
        <v>-28427.890000000014</v>
      </c>
    </row>
    <row r="19" spans="2:14" x14ac:dyDescent="0.25">
      <c r="B19" t="s">
        <v>1675</v>
      </c>
      <c r="C19" s="5">
        <v>-292.77</v>
      </c>
      <c r="D19" s="5">
        <v>-24382.3</v>
      </c>
      <c r="E19" s="5"/>
      <c r="F19" s="5"/>
      <c r="G19" s="5"/>
      <c r="H19" s="5">
        <v>100</v>
      </c>
      <c r="I19" s="5"/>
      <c r="J19" s="5"/>
      <c r="K19" s="5">
        <v>-2985.85</v>
      </c>
      <c r="L19" s="5"/>
      <c r="M19" s="5"/>
      <c r="N19" s="5">
        <v>-27560.92</v>
      </c>
    </row>
    <row r="20" spans="2:14" x14ac:dyDescent="0.25">
      <c r="B20" t="s">
        <v>1312</v>
      </c>
      <c r="C20" s="5">
        <v>-6342.46</v>
      </c>
      <c r="D20" s="5">
        <v>-5085.37</v>
      </c>
      <c r="E20" s="5"/>
      <c r="F20" s="5"/>
      <c r="G20" s="5"/>
      <c r="H20" s="5">
        <v>800</v>
      </c>
      <c r="I20" s="5"/>
      <c r="J20" s="5">
        <v>1556.4</v>
      </c>
      <c r="K20" s="5">
        <v>-10788.94</v>
      </c>
      <c r="L20" s="5"/>
      <c r="M20" s="5"/>
      <c r="N20" s="5">
        <v>-19860.370000000003</v>
      </c>
    </row>
    <row r="21" spans="2:14" x14ac:dyDescent="0.25">
      <c r="B21" t="s">
        <v>1245</v>
      </c>
      <c r="C21" s="5">
        <v>-2983.99</v>
      </c>
      <c r="D21" s="5">
        <v>-5603</v>
      </c>
      <c r="E21" s="5"/>
      <c r="F21" s="5"/>
      <c r="G21" s="5"/>
      <c r="H21" s="5">
        <v>600</v>
      </c>
      <c r="I21" s="5"/>
      <c r="J21" s="5"/>
      <c r="K21" s="5">
        <v>-8438.48</v>
      </c>
      <c r="L21" s="5"/>
      <c r="M21" s="5"/>
      <c r="N21" s="5">
        <v>-16425.47</v>
      </c>
    </row>
    <row r="22" spans="2:14" x14ac:dyDescent="0.25">
      <c r="B22" t="s">
        <v>3299</v>
      </c>
      <c r="C22" s="5">
        <v>-16022.53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>
        <v>-16022.53</v>
      </c>
    </row>
    <row r="23" spans="2:14" x14ac:dyDescent="0.25">
      <c r="B23" t="s">
        <v>1529</v>
      </c>
      <c r="C23" s="5">
        <v>-8144.24</v>
      </c>
      <c r="D23" s="5">
        <v>-7986.65</v>
      </c>
      <c r="E23" s="5"/>
      <c r="F23" s="5"/>
      <c r="G23" s="5"/>
      <c r="H23" s="5">
        <v>200</v>
      </c>
      <c r="I23" s="5"/>
      <c r="J23" s="5">
        <v>1510.3400000000001</v>
      </c>
      <c r="K23" s="5"/>
      <c r="L23" s="5"/>
      <c r="M23" s="5"/>
      <c r="N23" s="5">
        <v>-14420.55</v>
      </c>
    </row>
    <row r="24" spans="2:14" x14ac:dyDescent="0.25">
      <c r="B24" t="s">
        <v>1082</v>
      </c>
      <c r="C24" s="5">
        <v>-8409.52</v>
      </c>
      <c r="D24" s="5">
        <v>-4979.6000000000004</v>
      </c>
      <c r="E24" s="5"/>
      <c r="F24" s="5"/>
      <c r="G24" s="5"/>
      <c r="H24" s="5">
        <v>800</v>
      </c>
      <c r="I24" s="5">
        <v>-5.38</v>
      </c>
      <c r="J24" s="5"/>
      <c r="K24" s="5">
        <v>-2371.84</v>
      </c>
      <c r="L24" s="5">
        <v>979.75</v>
      </c>
      <c r="M24" s="5"/>
      <c r="N24" s="5">
        <v>-13986.59</v>
      </c>
    </row>
    <row r="25" spans="2:14" x14ac:dyDescent="0.25">
      <c r="B25" t="s">
        <v>1790</v>
      </c>
      <c r="C25" s="5">
        <v>-1620.3399999999997</v>
      </c>
      <c r="D25" s="5">
        <v>-12390.189999999999</v>
      </c>
      <c r="E25" s="5"/>
      <c r="F25" s="5"/>
      <c r="G25" s="5"/>
      <c r="H25" s="5">
        <v>750</v>
      </c>
      <c r="I25" s="5">
        <v>-334.21999999999997</v>
      </c>
      <c r="J25" s="5"/>
      <c r="K25" s="5"/>
      <c r="L25" s="5"/>
      <c r="M25" s="5"/>
      <c r="N25" s="5">
        <v>-13594.749999999998</v>
      </c>
    </row>
    <row r="26" spans="2:14" x14ac:dyDescent="0.25">
      <c r="B26" t="s">
        <v>1343</v>
      </c>
      <c r="C26" s="5">
        <v>-6297.3999999999987</v>
      </c>
      <c r="D26" s="5">
        <v>-5583.130000000001</v>
      </c>
      <c r="E26" s="5"/>
      <c r="F26" s="5"/>
      <c r="G26" s="5"/>
      <c r="H26" s="5">
        <v>300</v>
      </c>
      <c r="I26" s="5"/>
      <c r="J26" s="5"/>
      <c r="K26" s="5">
        <v>-1376.08</v>
      </c>
      <c r="L26" s="5"/>
      <c r="M26" s="5"/>
      <c r="N26" s="5">
        <v>-12956.609999999999</v>
      </c>
    </row>
    <row r="27" spans="2:14" x14ac:dyDescent="0.25">
      <c r="B27" t="s">
        <v>595</v>
      </c>
      <c r="C27" s="5"/>
      <c r="D27" s="5"/>
      <c r="E27" s="5">
        <v>-10153.24</v>
      </c>
      <c r="F27" s="5"/>
      <c r="G27" s="5">
        <v>-1235</v>
      </c>
      <c r="H27" s="5"/>
      <c r="I27" s="5"/>
      <c r="J27" s="5"/>
      <c r="K27" s="5"/>
      <c r="L27" s="5"/>
      <c r="M27" s="5"/>
      <c r="N27" s="5">
        <v>-11388.24</v>
      </c>
    </row>
    <row r="28" spans="2:14" x14ac:dyDescent="0.25">
      <c r="B28" t="s">
        <v>1442</v>
      </c>
      <c r="C28" s="5">
        <v>-5623.67</v>
      </c>
      <c r="D28" s="5">
        <v>-5966</v>
      </c>
      <c r="E28" s="5"/>
      <c r="F28" s="5">
        <v>-210</v>
      </c>
      <c r="G28" s="5"/>
      <c r="H28" s="5">
        <v>100</v>
      </c>
      <c r="I28" s="5"/>
      <c r="J28" s="5">
        <v>1383.88</v>
      </c>
      <c r="K28" s="5"/>
      <c r="L28" s="5"/>
      <c r="M28" s="5"/>
      <c r="N28" s="5">
        <v>-10315.790000000001</v>
      </c>
    </row>
    <row r="29" spans="2:14" x14ac:dyDescent="0.25">
      <c r="B29" t="s">
        <v>3326</v>
      </c>
      <c r="C29" s="5">
        <v>-9850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>
        <v>-9850</v>
      </c>
    </row>
    <row r="30" spans="2:14" x14ac:dyDescent="0.25">
      <c r="B30" t="s">
        <v>3184</v>
      </c>
      <c r="C30" s="5">
        <v>-6670</v>
      </c>
      <c r="D30" s="5">
        <v>-2500</v>
      </c>
      <c r="E30" s="5"/>
      <c r="F30" s="5"/>
      <c r="G30" s="5"/>
      <c r="H30" s="5"/>
      <c r="I30" s="5"/>
      <c r="J30" s="5"/>
      <c r="K30" s="5"/>
      <c r="L30" s="5"/>
      <c r="M30" s="5"/>
      <c r="N30" s="5">
        <v>-9170</v>
      </c>
    </row>
    <row r="31" spans="2:14" x14ac:dyDescent="0.25">
      <c r="B31" t="s">
        <v>377</v>
      </c>
      <c r="C31" s="5"/>
      <c r="D31" s="5"/>
      <c r="E31" s="5"/>
      <c r="F31" s="5"/>
      <c r="G31" s="5">
        <v>-9025</v>
      </c>
      <c r="H31" s="5"/>
      <c r="I31" s="5"/>
      <c r="J31" s="5"/>
      <c r="K31" s="5"/>
      <c r="L31" s="5"/>
      <c r="M31" s="5"/>
      <c r="N31" s="5">
        <v>-9025</v>
      </c>
    </row>
    <row r="32" spans="2:14" x14ac:dyDescent="0.25">
      <c r="B32" t="s">
        <v>1190</v>
      </c>
      <c r="C32" s="5">
        <v>-12256.11</v>
      </c>
      <c r="D32" s="5">
        <v>-4088.6</v>
      </c>
      <c r="E32" s="5"/>
      <c r="F32" s="5"/>
      <c r="G32" s="5"/>
      <c r="H32" s="5">
        <v>500</v>
      </c>
      <c r="I32" s="5"/>
      <c r="J32" s="5">
        <v>7308.49</v>
      </c>
      <c r="K32" s="5">
        <v>100</v>
      </c>
      <c r="L32" s="5"/>
      <c r="M32" s="5"/>
      <c r="N32" s="5">
        <v>-8436.2200000000012</v>
      </c>
    </row>
    <row r="33" spans="2:14" x14ac:dyDescent="0.25">
      <c r="B33" t="s">
        <v>1008</v>
      </c>
      <c r="C33" s="5">
        <v>-7079.62</v>
      </c>
      <c r="D33" s="5">
        <v>-2434.5</v>
      </c>
      <c r="E33" s="5"/>
      <c r="F33" s="5"/>
      <c r="G33" s="5"/>
      <c r="H33" s="5">
        <v>200</v>
      </c>
      <c r="I33" s="5">
        <v>-587.42999999999995</v>
      </c>
      <c r="J33" s="5">
        <v>1481.64</v>
      </c>
      <c r="K33" s="5"/>
      <c r="L33" s="5"/>
      <c r="M33" s="5"/>
      <c r="N33" s="5">
        <v>-8419.91</v>
      </c>
    </row>
    <row r="34" spans="2:14" x14ac:dyDescent="0.25">
      <c r="B34" t="s">
        <v>1104</v>
      </c>
      <c r="C34" s="5">
        <v>-3180</v>
      </c>
      <c r="D34" s="5">
        <v>-2375</v>
      </c>
      <c r="E34" s="5"/>
      <c r="F34" s="5"/>
      <c r="G34" s="5"/>
      <c r="H34" s="5">
        <v>200</v>
      </c>
      <c r="I34" s="5">
        <v>-307.8</v>
      </c>
      <c r="J34" s="5"/>
      <c r="K34" s="5">
        <v>-3117.25</v>
      </c>
      <c r="L34" s="5">
        <v>447.8</v>
      </c>
      <c r="M34" s="5"/>
      <c r="N34" s="5">
        <v>-8332.25</v>
      </c>
    </row>
    <row r="35" spans="2:14" x14ac:dyDescent="0.25">
      <c r="B35" t="s">
        <v>1100</v>
      </c>
      <c r="C35" s="5">
        <v>-5580.56</v>
      </c>
      <c r="D35" s="5">
        <v>-3215.1400000000003</v>
      </c>
      <c r="E35" s="5"/>
      <c r="F35" s="5"/>
      <c r="G35" s="5"/>
      <c r="H35" s="5">
        <v>200</v>
      </c>
      <c r="I35" s="5"/>
      <c r="J35" s="5">
        <v>75.52</v>
      </c>
      <c r="K35" s="5"/>
      <c r="L35" s="5">
        <v>383.23</v>
      </c>
      <c r="M35" s="5"/>
      <c r="N35" s="5">
        <v>-8136.9500000000007</v>
      </c>
    </row>
    <row r="36" spans="2:14" x14ac:dyDescent="0.25">
      <c r="B36" t="s">
        <v>1864</v>
      </c>
      <c r="C36" s="5">
        <v>-4291.93</v>
      </c>
      <c r="D36" s="5">
        <v>-3850.67</v>
      </c>
      <c r="E36" s="5"/>
      <c r="F36" s="5"/>
      <c r="G36" s="5"/>
      <c r="H36" s="5">
        <v>100</v>
      </c>
      <c r="I36" s="5"/>
      <c r="J36" s="5"/>
      <c r="K36" s="5"/>
      <c r="L36" s="5"/>
      <c r="M36" s="5"/>
      <c r="N36" s="5">
        <v>-8042.6</v>
      </c>
    </row>
    <row r="37" spans="2:14" x14ac:dyDescent="0.25">
      <c r="B37" t="s">
        <v>1270</v>
      </c>
      <c r="C37" s="5">
        <v>-6687.25</v>
      </c>
      <c r="D37" s="5">
        <v>-2316.8000000000002</v>
      </c>
      <c r="E37" s="5"/>
      <c r="F37" s="5"/>
      <c r="G37" s="5"/>
      <c r="H37" s="5">
        <v>200</v>
      </c>
      <c r="I37" s="5">
        <v>-4.95</v>
      </c>
      <c r="J37" s="5">
        <v>1194.1300000000001</v>
      </c>
      <c r="K37" s="5"/>
      <c r="L37" s="5"/>
      <c r="M37" s="5"/>
      <c r="N37" s="5">
        <v>-7614.87</v>
      </c>
    </row>
    <row r="38" spans="2:14" x14ac:dyDescent="0.25">
      <c r="B38" t="s">
        <v>2868</v>
      </c>
      <c r="C38" s="5">
        <v>-731.92</v>
      </c>
      <c r="D38" s="5">
        <v>-6772.51</v>
      </c>
      <c r="E38" s="5"/>
      <c r="F38" s="5"/>
      <c r="G38" s="5"/>
      <c r="H38" s="5"/>
      <c r="I38" s="5"/>
      <c r="J38" s="5"/>
      <c r="K38" s="5"/>
      <c r="L38" s="5"/>
      <c r="M38" s="5"/>
      <c r="N38" s="5">
        <v>-7504.43</v>
      </c>
    </row>
    <row r="39" spans="2:14" x14ac:dyDescent="0.25">
      <c r="B39" t="s">
        <v>1613</v>
      </c>
      <c r="C39" s="5">
        <v>-4141.5999999999995</v>
      </c>
      <c r="D39" s="5">
        <v>-3181.2</v>
      </c>
      <c r="E39" s="5"/>
      <c r="F39" s="5"/>
      <c r="G39" s="5"/>
      <c r="H39" s="5">
        <v>200</v>
      </c>
      <c r="I39" s="5"/>
      <c r="J39" s="5">
        <v>491.82</v>
      </c>
      <c r="K39" s="5"/>
      <c r="L39" s="5"/>
      <c r="M39" s="5"/>
      <c r="N39" s="5">
        <v>-6630.98</v>
      </c>
    </row>
    <row r="40" spans="2:14" x14ac:dyDescent="0.25">
      <c r="B40" t="s">
        <v>1097</v>
      </c>
      <c r="C40" s="5">
        <v>-4154.37</v>
      </c>
      <c r="D40" s="5">
        <v>-3872</v>
      </c>
      <c r="E40" s="5"/>
      <c r="F40" s="5"/>
      <c r="G40" s="5"/>
      <c r="H40" s="5"/>
      <c r="I40" s="5"/>
      <c r="J40" s="5">
        <v>1144.3699999999999</v>
      </c>
      <c r="K40" s="5"/>
      <c r="L40" s="5">
        <v>382</v>
      </c>
      <c r="M40" s="5"/>
      <c r="N40" s="5">
        <v>-6500</v>
      </c>
    </row>
    <row r="41" spans="2:14" x14ac:dyDescent="0.25">
      <c r="B41" t="s">
        <v>3808</v>
      </c>
      <c r="C41" s="5">
        <v>-2935</v>
      </c>
      <c r="D41" s="5">
        <v>-2548</v>
      </c>
      <c r="E41" s="5"/>
      <c r="F41" s="5"/>
      <c r="G41" s="5"/>
      <c r="H41" s="5"/>
      <c r="I41" s="5"/>
      <c r="J41" s="5">
        <v>483</v>
      </c>
      <c r="K41" s="5">
        <v>-1500</v>
      </c>
      <c r="L41" s="5"/>
      <c r="M41" s="5"/>
      <c r="N41" s="5">
        <v>-6500</v>
      </c>
    </row>
    <row r="42" spans="2:14" x14ac:dyDescent="0.25">
      <c r="B42" t="s">
        <v>1321</v>
      </c>
      <c r="C42" s="5">
        <v>-2219.1999999999998</v>
      </c>
      <c r="D42" s="5">
        <v>-4473</v>
      </c>
      <c r="E42" s="5"/>
      <c r="F42" s="5"/>
      <c r="G42" s="5"/>
      <c r="H42" s="5">
        <v>200</v>
      </c>
      <c r="I42" s="5"/>
      <c r="J42" s="5"/>
      <c r="K42" s="5"/>
      <c r="L42" s="5"/>
      <c r="M42" s="5"/>
      <c r="N42" s="5">
        <v>-6492.2</v>
      </c>
    </row>
    <row r="43" spans="2:14" x14ac:dyDescent="0.25">
      <c r="B43" t="s">
        <v>1914</v>
      </c>
      <c r="C43" s="5">
        <v>-315.33999999999997</v>
      </c>
      <c r="D43" s="5">
        <v>-1456.51</v>
      </c>
      <c r="E43" s="5"/>
      <c r="F43" s="5"/>
      <c r="G43" s="5"/>
      <c r="H43" s="5">
        <v>200</v>
      </c>
      <c r="I43" s="5"/>
      <c r="J43" s="5"/>
      <c r="K43" s="5">
        <v>-4778.2299999999996</v>
      </c>
      <c r="L43" s="5"/>
      <c r="M43" s="5"/>
      <c r="N43" s="5">
        <v>-6350.08</v>
      </c>
    </row>
    <row r="44" spans="2:14" x14ac:dyDescent="0.25">
      <c r="B44" t="s">
        <v>1233</v>
      </c>
      <c r="C44" s="5">
        <v>-6607.35</v>
      </c>
      <c r="D44" s="5">
        <v>-2408.86</v>
      </c>
      <c r="E44" s="5"/>
      <c r="F44" s="5"/>
      <c r="G44" s="5"/>
      <c r="H44" s="5">
        <v>100</v>
      </c>
      <c r="I44" s="5"/>
      <c r="J44" s="5">
        <v>2574.5</v>
      </c>
      <c r="K44" s="5"/>
      <c r="L44" s="5"/>
      <c r="M44" s="5"/>
      <c r="N44" s="5">
        <v>-6341.7100000000009</v>
      </c>
    </row>
    <row r="45" spans="2:14" x14ac:dyDescent="0.25">
      <c r="B45" t="s">
        <v>2828</v>
      </c>
      <c r="C45" s="5">
        <v>-5732</v>
      </c>
      <c r="D45" s="5">
        <v>-1296</v>
      </c>
      <c r="E45" s="5"/>
      <c r="F45" s="5"/>
      <c r="G45" s="5"/>
      <c r="H45" s="5"/>
      <c r="I45" s="5"/>
      <c r="J45" s="5">
        <v>1028</v>
      </c>
      <c r="K45" s="5"/>
      <c r="L45" s="5"/>
      <c r="M45" s="5"/>
      <c r="N45" s="5">
        <v>-6000</v>
      </c>
    </row>
    <row r="46" spans="2:14" x14ac:dyDescent="0.25">
      <c r="B46" t="s">
        <v>3073</v>
      </c>
      <c r="C46" s="5">
        <v>-2418.9499999999998</v>
      </c>
      <c r="D46" s="5">
        <v>-3700</v>
      </c>
      <c r="E46" s="5"/>
      <c r="F46" s="5"/>
      <c r="G46" s="5"/>
      <c r="H46" s="5"/>
      <c r="I46" s="5"/>
      <c r="J46" s="5">
        <v>118.95</v>
      </c>
      <c r="K46" s="5"/>
      <c r="L46" s="5"/>
      <c r="M46" s="5"/>
      <c r="N46" s="5">
        <v>-6000</v>
      </c>
    </row>
    <row r="47" spans="2:14" x14ac:dyDescent="0.25">
      <c r="B47" t="s">
        <v>1462</v>
      </c>
      <c r="C47" s="5">
        <v>-2471.6999999999994</v>
      </c>
      <c r="D47" s="5">
        <v>-4782.3999999999996</v>
      </c>
      <c r="E47" s="5"/>
      <c r="F47" s="5"/>
      <c r="G47" s="5"/>
      <c r="H47" s="5">
        <v>100</v>
      </c>
      <c r="I47" s="5"/>
      <c r="J47" s="5">
        <v>1154.0999999999999</v>
      </c>
      <c r="K47" s="5"/>
      <c r="L47" s="5"/>
      <c r="M47" s="5"/>
      <c r="N47" s="5">
        <v>-5999.9999999999982</v>
      </c>
    </row>
    <row r="48" spans="2:14" x14ac:dyDescent="0.25">
      <c r="B48" t="s">
        <v>3296</v>
      </c>
      <c r="C48" s="5">
        <v>-5980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>
        <v>-5980</v>
      </c>
    </row>
    <row r="49" spans="2:14" x14ac:dyDescent="0.25">
      <c r="B49" t="s">
        <v>3125</v>
      </c>
      <c r="C49" s="5">
        <v>-3813.88</v>
      </c>
      <c r="D49" s="5">
        <v>-2422.6999999999998</v>
      </c>
      <c r="E49" s="5"/>
      <c r="F49" s="5"/>
      <c r="G49" s="5"/>
      <c r="H49" s="5"/>
      <c r="I49" s="5"/>
      <c r="J49" s="5">
        <v>279.68</v>
      </c>
      <c r="K49" s="5"/>
      <c r="L49" s="5"/>
      <c r="M49" s="5"/>
      <c r="N49" s="5">
        <v>-5956.9</v>
      </c>
    </row>
    <row r="50" spans="2:14" x14ac:dyDescent="0.25">
      <c r="B50" t="s">
        <v>1671</v>
      </c>
      <c r="C50" s="5">
        <v>-2986.03</v>
      </c>
      <c r="D50" s="5">
        <v>-2362.5</v>
      </c>
      <c r="E50" s="5"/>
      <c r="F50" s="5">
        <v>-150</v>
      </c>
      <c r="G50" s="5"/>
      <c r="H50" s="5">
        <v>100</v>
      </c>
      <c r="I50" s="5">
        <v>-219.51</v>
      </c>
      <c r="J50" s="5"/>
      <c r="K50" s="5"/>
      <c r="L50" s="5"/>
      <c r="M50" s="5"/>
      <c r="N50" s="5">
        <v>-5618.0400000000009</v>
      </c>
    </row>
    <row r="51" spans="2:14" x14ac:dyDescent="0.25">
      <c r="B51" t="s">
        <v>1448</v>
      </c>
      <c r="C51" s="5">
        <v>-2969.29</v>
      </c>
      <c r="D51" s="5">
        <v>-3756.5</v>
      </c>
      <c r="E51" s="5"/>
      <c r="F51" s="5"/>
      <c r="G51" s="5"/>
      <c r="H51" s="5">
        <v>300</v>
      </c>
      <c r="I51" s="5"/>
      <c r="J51" s="5">
        <v>856.76</v>
      </c>
      <c r="K51" s="5"/>
      <c r="L51" s="5"/>
      <c r="M51" s="5"/>
      <c r="N51" s="5">
        <v>-5569.03</v>
      </c>
    </row>
    <row r="52" spans="2:14" x14ac:dyDescent="0.25">
      <c r="B52" t="s">
        <v>1562</v>
      </c>
      <c r="C52" s="5">
        <v>-4086.8</v>
      </c>
      <c r="D52" s="5">
        <v>-1276.5</v>
      </c>
      <c r="E52" s="5"/>
      <c r="F52" s="5"/>
      <c r="G52" s="5"/>
      <c r="H52" s="5">
        <v>100</v>
      </c>
      <c r="I52" s="5"/>
      <c r="J52" s="5"/>
      <c r="K52" s="5"/>
      <c r="L52" s="5"/>
      <c r="M52" s="5"/>
      <c r="N52" s="5">
        <v>-5263.3</v>
      </c>
    </row>
    <row r="53" spans="2:14" x14ac:dyDescent="0.25">
      <c r="B53" t="s">
        <v>2562</v>
      </c>
      <c r="C53" s="5">
        <v>-2200</v>
      </c>
      <c r="D53" s="5"/>
      <c r="E53" s="5"/>
      <c r="F53" s="5"/>
      <c r="G53" s="5"/>
      <c r="H53" s="5"/>
      <c r="I53" s="5"/>
      <c r="J53" s="5"/>
      <c r="K53" s="5">
        <v>-3000</v>
      </c>
      <c r="L53" s="5"/>
      <c r="M53" s="5"/>
      <c r="N53" s="5">
        <v>-5200</v>
      </c>
    </row>
    <row r="54" spans="2:14" x14ac:dyDescent="0.25">
      <c r="B54" t="s">
        <v>3823</v>
      </c>
      <c r="C54" s="5">
        <v>-3868</v>
      </c>
      <c r="D54" s="5">
        <v>-2722.5</v>
      </c>
      <c r="E54" s="5"/>
      <c r="F54" s="5"/>
      <c r="G54" s="5"/>
      <c r="H54" s="5"/>
      <c r="I54" s="5"/>
      <c r="J54" s="5">
        <v>1590.5</v>
      </c>
      <c r="K54" s="5"/>
      <c r="L54" s="5"/>
      <c r="M54" s="5"/>
      <c r="N54" s="5">
        <v>-5000</v>
      </c>
    </row>
    <row r="55" spans="2:14" x14ac:dyDescent="0.25">
      <c r="B55" t="s">
        <v>2965</v>
      </c>
      <c r="C55" s="5">
        <v>-1566.8400000000001</v>
      </c>
      <c r="D55" s="5">
        <v>-3653.22</v>
      </c>
      <c r="E55" s="5"/>
      <c r="F55" s="5"/>
      <c r="G55" s="5"/>
      <c r="H55" s="5"/>
      <c r="I55" s="5"/>
      <c r="J55" s="5">
        <v>220.06</v>
      </c>
      <c r="K55" s="5"/>
      <c r="L55" s="5"/>
      <c r="M55" s="5"/>
      <c r="N55" s="5">
        <v>-4999.9999999999991</v>
      </c>
    </row>
    <row r="56" spans="2:14" x14ac:dyDescent="0.25">
      <c r="B56" t="s">
        <v>1915</v>
      </c>
      <c r="C56" s="5">
        <v>-782.06999999999994</v>
      </c>
      <c r="D56" s="5">
        <v>-4387.1499999999996</v>
      </c>
      <c r="E56" s="5"/>
      <c r="F56" s="5"/>
      <c r="G56" s="5"/>
      <c r="H56" s="5">
        <v>200</v>
      </c>
      <c r="I56" s="5"/>
      <c r="J56" s="5"/>
      <c r="K56" s="5"/>
      <c r="L56" s="5"/>
      <c r="M56" s="5"/>
      <c r="N56" s="5">
        <v>-4969.2199999999993</v>
      </c>
    </row>
    <row r="57" spans="2:14" x14ac:dyDescent="0.25">
      <c r="B57" t="s">
        <v>1969</v>
      </c>
      <c r="C57" s="5">
        <v>-2174.15</v>
      </c>
      <c r="D57" s="5">
        <v>-2911.32</v>
      </c>
      <c r="E57" s="5"/>
      <c r="F57" s="5"/>
      <c r="G57" s="5"/>
      <c r="H57" s="5">
        <v>200</v>
      </c>
      <c r="I57" s="5"/>
      <c r="J57" s="5"/>
      <c r="K57" s="5"/>
      <c r="L57" s="5"/>
      <c r="M57" s="5"/>
      <c r="N57" s="5">
        <v>-4885.47</v>
      </c>
    </row>
    <row r="58" spans="2:14" x14ac:dyDescent="0.25">
      <c r="B58" t="s">
        <v>2568</v>
      </c>
      <c r="C58" s="5"/>
      <c r="D58" s="5"/>
      <c r="E58" s="5"/>
      <c r="F58" s="5"/>
      <c r="G58" s="5"/>
      <c r="H58" s="5"/>
      <c r="I58" s="5"/>
      <c r="J58" s="5"/>
      <c r="K58" s="5">
        <v>-4802.34</v>
      </c>
      <c r="L58" s="5"/>
      <c r="M58" s="5"/>
      <c r="N58" s="5">
        <v>-4802.34</v>
      </c>
    </row>
    <row r="59" spans="2:14" x14ac:dyDescent="0.25">
      <c r="B59" t="s">
        <v>1886</v>
      </c>
      <c r="C59" s="5">
        <v>-4703.83</v>
      </c>
      <c r="D59" s="5">
        <v>-1849.2</v>
      </c>
      <c r="E59" s="5"/>
      <c r="F59" s="5"/>
      <c r="G59" s="5"/>
      <c r="H59" s="5">
        <v>250</v>
      </c>
      <c r="I59" s="5"/>
      <c r="J59" s="5">
        <v>1504</v>
      </c>
      <c r="K59" s="5"/>
      <c r="L59" s="5"/>
      <c r="M59" s="5"/>
      <c r="N59" s="5">
        <v>-4799.03</v>
      </c>
    </row>
    <row r="60" spans="2:14" x14ac:dyDescent="0.25">
      <c r="B60" t="s">
        <v>1264</v>
      </c>
      <c r="C60" s="5">
        <v>-2028.03</v>
      </c>
      <c r="D60" s="5">
        <v>-3048</v>
      </c>
      <c r="E60" s="5"/>
      <c r="F60" s="5"/>
      <c r="G60" s="5"/>
      <c r="H60" s="5">
        <v>300</v>
      </c>
      <c r="I60" s="5"/>
      <c r="J60" s="5"/>
      <c r="K60" s="5"/>
      <c r="L60" s="5"/>
      <c r="M60" s="5"/>
      <c r="N60" s="5">
        <v>-4776.03</v>
      </c>
    </row>
    <row r="61" spans="2:14" x14ac:dyDescent="0.25">
      <c r="B61" t="s">
        <v>1111</v>
      </c>
      <c r="C61" s="5">
        <v>-2295</v>
      </c>
      <c r="D61" s="5">
        <v>-598.5</v>
      </c>
      <c r="E61" s="5"/>
      <c r="F61" s="5"/>
      <c r="G61" s="5"/>
      <c r="H61" s="5">
        <v>100</v>
      </c>
      <c r="I61" s="5">
        <v>-248.84</v>
      </c>
      <c r="J61" s="5">
        <v>1142.3399999999999</v>
      </c>
      <c r="K61" s="5">
        <v>-2841</v>
      </c>
      <c r="L61" s="5"/>
      <c r="M61" s="5"/>
      <c r="N61" s="5">
        <v>-4741</v>
      </c>
    </row>
    <row r="62" spans="2:14" x14ac:dyDescent="0.25">
      <c r="B62" t="s">
        <v>3684</v>
      </c>
      <c r="C62" s="5">
        <v>-3732.5699999999997</v>
      </c>
      <c r="D62" s="5">
        <v>-1728</v>
      </c>
      <c r="E62" s="5"/>
      <c r="F62" s="5"/>
      <c r="G62" s="5"/>
      <c r="H62" s="5"/>
      <c r="I62" s="5"/>
      <c r="J62" s="5">
        <v>738.07</v>
      </c>
      <c r="K62" s="5"/>
      <c r="L62" s="5"/>
      <c r="M62" s="5"/>
      <c r="N62" s="5">
        <v>-4722.5</v>
      </c>
    </row>
    <row r="63" spans="2:14" x14ac:dyDescent="0.25">
      <c r="B63" t="s">
        <v>1762</v>
      </c>
      <c r="C63" s="5">
        <v>-3575.5299999999997</v>
      </c>
      <c r="D63" s="5">
        <v>-1266.97</v>
      </c>
      <c r="E63" s="5"/>
      <c r="F63" s="5"/>
      <c r="G63" s="5"/>
      <c r="H63" s="5">
        <v>200</v>
      </c>
      <c r="I63" s="5"/>
      <c r="J63" s="5"/>
      <c r="K63" s="5"/>
      <c r="L63" s="5"/>
      <c r="M63" s="5"/>
      <c r="N63" s="5">
        <v>-4642.5</v>
      </c>
    </row>
    <row r="64" spans="2:14" x14ac:dyDescent="0.25">
      <c r="B64" t="s">
        <v>1488</v>
      </c>
      <c r="C64" s="5">
        <v>-1849.59</v>
      </c>
      <c r="D64" s="5">
        <v>-2847</v>
      </c>
      <c r="E64" s="5"/>
      <c r="F64" s="5"/>
      <c r="G64" s="5"/>
      <c r="H64" s="5">
        <v>100</v>
      </c>
      <c r="I64" s="5"/>
      <c r="J64" s="5"/>
      <c r="K64" s="5"/>
      <c r="L64" s="5"/>
      <c r="M64" s="5"/>
      <c r="N64" s="5">
        <v>-4596.59</v>
      </c>
    </row>
    <row r="65" spans="2:14" x14ac:dyDescent="0.25">
      <c r="B65" t="s">
        <v>1382</v>
      </c>
      <c r="C65" s="5">
        <v>-2357.44</v>
      </c>
      <c r="D65" s="5">
        <v>-2999.3</v>
      </c>
      <c r="E65" s="5"/>
      <c r="F65" s="5"/>
      <c r="G65" s="5"/>
      <c r="H65" s="5">
        <v>300</v>
      </c>
      <c r="I65" s="5"/>
      <c r="J65" s="5">
        <v>479.84</v>
      </c>
      <c r="K65" s="5"/>
      <c r="L65" s="5"/>
      <c r="M65" s="5"/>
      <c r="N65" s="5">
        <v>-4576.8999999999996</v>
      </c>
    </row>
    <row r="66" spans="2:14" x14ac:dyDescent="0.25">
      <c r="B66" t="s">
        <v>1852</v>
      </c>
      <c r="C66" s="5">
        <v>-2676.77</v>
      </c>
      <c r="D66" s="5">
        <v>-1591</v>
      </c>
      <c r="E66" s="5"/>
      <c r="F66" s="5"/>
      <c r="G66" s="5"/>
      <c r="H66" s="5">
        <v>100</v>
      </c>
      <c r="I66" s="5">
        <v>-234.22</v>
      </c>
      <c r="J66" s="5"/>
      <c r="K66" s="5"/>
      <c r="L66" s="5"/>
      <c r="M66" s="5"/>
      <c r="N66" s="5">
        <v>-4401.9900000000007</v>
      </c>
    </row>
    <row r="67" spans="2:14" x14ac:dyDescent="0.25">
      <c r="B67" t="s">
        <v>1090</v>
      </c>
      <c r="C67" s="5">
        <v>-3627</v>
      </c>
      <c r="D67" s="5">
        <v>-2000</v>
      </c>
      <c r="E67" s="5"/>
      <c r="F67" s="5"/>
      <c r="G67" s="5"/>
      <c r="H67" s="5">
        <v>350</v>
      </c>
      <c r="I67" s="5"/>
      <c r="J67" s="5"/>
      <c r="K67" s="5"/>
      <c r="L67" s="5">
        <v>900</v>
      </c>
      <c r="M67" s="5"/>
      <c r="N67" s="5">
        <v>-4377</v>
      </c>
    </row>
    <row r="68" spans="2:14" x14ac:dyDescent="0.25">
      <c r="B68" t="s">
        <v>1445</v>
      </c>
      <c r="C68" s="5">
        <v>-1789.03</v>
      </c>
      <c r="D68" s="5">
        <v>-2832.5</v>
      </c>
      <c r="E68" s="5"/>
      <c r="F68" s="5"/>
      <c r="G68" s="5"/>
      <c r="H68" s="5">
        <v>350</v>
      </c>
      <c r="I68" s="5"/>
      <c r="J68" s="5"/>
      <c r="K68" s="5">
        <v>-105</v>
      </c>
      <c r="L68" s="5"/>
      <c r="M68" s="5"/>
      <c r="N68" s="5">
        <v>-4376.53</v>
      </c>
    </row>
    <row r="69" spans="2:14" x14ac:dyDescent="0.25">
      <c r="B69" t="s">
        <v>3129</v>
      </c>
      <c r="C69" s="5">
        <v>-2421.3599999999997</v>
      </c>
      <c r="D69" s="5">
        <v>-1805.75</v>
      </c>
      <c r="E69" s="5"/>
      <c r="F69" s="5"/>
      <c r="G69" s="5"/>
      <c r="H69" s="5"/>
      <c r="I69" s="5"/>
      <c r="J69" s="5"/>
      <c r="K69" s="5"/>
      <c r="L69" s="5"/>
      <c r="M69" s="5"/>
      <c r="N69" s="5">
        <v>-4227.1099999999997</v>
      </c>
    </row>
    <row r="70" spans="2:14" x14ac:dyDescent="0.25">
      <c r="B70" t="s">
        <v>1984</v>
      </c>
      <c r="C70" s="5">
        <v>-3954.68</v>
      </c>
      <c r="D70" s="5">
        <v>-461.5</v>
      </c>
      <c r="E70" s="5"/>
      <c r="F70" s="5"/>
      <c r="G70" s="5"/>
      <c r="H70" s="5">
        <v>200</v>
      </c>
      <c r="I70" s="5"/>
      <c r="J70" s="5"/>
      <c r="K70" s="5"/>
      <c r="L70" s="5"/>
      <c r="M70" s="5"/>
      <c r="N70" s="5">
        <v>-4216.18</v>
      </c>
    </row>
    <row r="71" spans="2:14" x14ac:dyDescent="0.25">
      <c r="B71" t="s">
        <v>1471</v>
      </c>
      <c r="C71" s="5">
        <v>-1851.39</v>
      </c>
      <c r="D71" s="5">
        <v>-2222.9499999999998</v>
      </c>
      <c r="E71" s="5"/>
      <c r="F71" s="5">
        <v>-240</v>
      </c>
      <c r="G71" s="5"/>
      <c r="H71" s="5">
        <v>300</v>
      </c>
      <c r="I71" s="5"/>
      <c r="J71" s="5"/>
      <c r="K71" s="5"/>
      <c r="L71" s="5"/>
      <c r="M71" s="5"/>
      <c r="N71" s="5">
        <v>-4014.34</v>
      </c>
    </row>
    <row r="72" spans="2:14" x14ac:dyDescent="0.25">
      <c r="B72" t="s">
        <v>3076</v>
      </c>
      <c r="C72" s="5">
        <v>-2755</v>
      </c>
      <c r="D72" s="5">
        <v>-1750</v>
      </c>
      <c r="E72" s="5"/>
      <c r="F72" s="5"/>
      <c r="G72" s="5"/>
      <c r="H72" s="5"/>
      <c r="I72" s="5"/>
      <c r="J72" s="5">
        <v>505</v>
      </c>
      <c r="K72" s="5"/>
      <c r="L72" s="5"/>
      <c r="M72" s="5"/>
      <c r="N72" s="5">
        <v>-4000</v>
      </c>
    </row>
    <row r="73" spans="2:14" x14ac:dyDescent="0.25">
      <c r="B73" t="s">
        <v>3286</v>
      </c>
      <c r="C73" s="5">
        <v>-2860</v>
      </c>
      <c r="D73" s="5">
        <v>-1692</v>
      </c>
      <c r="E73" s="5"/>
      <c r="F73" s="5"/>
      <c r="G73" s="5"/>
      <c r="H73" s="5"/>
      <c r="I73" s="5"/>
      <c r="J73" s="5">
        <v>552</v>
      </c>
      <c r="K73" s="5"/>
      <c r="L73" s="5"/>
      <c r="M73" s="5"/>
      <c r="N73" s="5">
        <v>-4000</v>
      </c>
    </row>
    <row r="74" spans="2:14" x14ac:dyDescent="0.25">
      <c r="B74" t="s">
        <v>1254</v>
      </c>
      <c r="C74" s="5">
        <v>-4885.82</v>
      </c>
      <c r="D74" s="5">
        <v>-1265</v>
      </c>
      <c r="E74" s="5"/>
      <c r="F74" s="5"/>
      <c r="G74" s="5"/>
      <c r="H74" s="5">
        <v>100</v>
      </c>
      <c r="I74" s="5"/>
      <c r="J74" s="5">
        <v>2050.8200000000002</v>
      </c>
      <c r="K74" s="5"/>
      <c r="L74" s="5"/>
      <c r="M74" s="5"/>
      <c r="N74" s="5">
        <v>-3999.9999999999995</v>
      </c>
    </row>
    <row r="75" spans="2:14" x14ac:dyDescent="0.25">
      <c r="B75" t="s">
        <v>1616</v>
      </c>
      <c r="C75" s="5">
        <v>-2795</v>
      </c>
      <c r="D75" s="5">
        <v>-1187.5</v>
      </c>
      <c r="E75" s="5">
        <v>-100</v>
      </c>
      <c r="F75" s="5"/>
      <c r="G75" s="5"/>
      <c r="H75" s="5">
        <v>100</v>
      </c>
      <c r="I75" s="5"/>
      <c r="J75" s="5"/>
      <c r="K75" s="5"/>
      <c r="L75" s="5"/>
      <c r="M75" s="5"/>
      <c r="N75" s="5">
        <v>-3982.5</v>
      </c>
    </row>
    <row r="76" spans="2:14" x14ac:dyDescent="0.25">
      <c r="B76" t="s">
        <v>3142</v>
      </c>
      <c r="C76" s="5">
        <v>-2207</v>
      </c>
      <c r="D76" s="5">
        <v>-1620</v>
      </c>
      <c r="E76" s="5">
        <v>-71.34</v>
      </c>
      <c r="F76" s="5"/>
      <c r="G76" s="5"/>
      <c r="H76" s="5"/>
      <c r="I76" s="5"/>
      <c r="J76" s="5"/>
      <c r="K76" s="5"/>
      <c r="L76" s="5"/>
      <c r="M76" s="5"/>
      <c r="N76" s="5">
        <v>-3898.34</v>
      </c>
    </row>
    <row r="77" spans="2:14" x14ac:dyDescent="0.25">
      <c r="B77" t="s">
        <v>1765</v>
      </c>
      <c r="C77" s="5">
        <v>-212.39000000000001</v>
      </c>
      <c r="D77" s="5">
        <v>-3783</v>
      </c>
      <c r="E77" s="5"/>
      <c r="F77" s="5"/>
      <c r="G77" s="5"/>
      <c r="H77" s="5">
        <v>100</v>
      </c>
      <c r="I77" s="5"/>
      <c r="J77" s="5"/>
      <c r="K77" s="5"/>
      <c r="L77" s="5"/>
      <c r="M77" s="5"/>
      <c r="N77" s="5">
        <v>-3895.39</v>
      </c>
    </row>
    <row r="78" spans="2:14" x14ac:dyDescent="0.25">
      <c r="B78" t="s">
        <v>2821</v>
      </c>
      <c r="C78" s="5">
        <v>-2917</v>
      </c>
      <c r="D78" s="5">
        <v>-968.4</v>
      </c>
      <c r="E78" s="5"/>
      <c r="F78" s="5"/>
      <c r="G78" s="5"/>
      <c r="H78" s="5"/>
      <c r="I78" s="5"/>
      <c r="J78" s="5"/>
      <c r="K78" s="5"/>
      <c r="L78" s="5"/>
      <c r="M78" s="5"/>
      <c r="N78" s="5">
        <v>-3885.4</v>
      </c>
    </row>
    <row r="79" spans="2:14" x14ac:dyDescent="0.25">
      <c r="B79" t="s">
        <v>3417</v>
      </c>
      <c r="C79" s="5">
        <v>-3849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>
        <v>-3849</v>
      </c>
    </row>
    <row r="80" spans="2:14" x14ac:dyDescent="0.25">
      <c r="B80" t="s">
        <v>3141</v>
      </c>
      <c r="C80" s="5">
        <v>-2975.28</v>
      </c>
      <c r="D80" s="5">
        <v>-825</v>
      </c>
      <c r="E80" s="5"/>
      <c r="F80" s="5"/>
      <c r="G80" s="5"/>
      <c r="H80" s="5"/>
      <c r="I80" s="5"/>
      <c r="J80" s="5"/>
      <c r="K80" s="5"/>
      <c r="L80" s="5"/>
      <c r="M80" s="5"/>
      <c r="N80" s="5">
        <v>-3800.28</v>
      </c>
    </row>
    <row r="81" spans="2:14" x14ac:dyDescent="0.25">
      <c r="B81" t="s">
        <v>3749</v>
      </c>
      <c r="C81" s="5">
        <v>-2292.4700000000003</v>
      </c>
      <c r="D81" s="5">
        <v>-1909</v>
      </c>
      <c r="E81" s="5"/>
      <c r="F81" s="5"/>
      <c r="G81" s="5"/>
      <c r="H81" s="5">
        <v>550</v>
      </c>
      <c r="I81" s="5"/>
      <c r="J81" s="5"/>
      <c r="K81" s="5"/>
      <c r="L81" s="5"/>
      <c r="M81" s="5"/>
      <c r="N81" s="5">
        <v>-3651.4700000000003</v>
      </c>
    </row>
    <row r="82" spans="2:14" x14ac:dyDescent="0.25">
      <c r="B82" t="s">
        <v>1108</v>
      </c>
      <c r="C82" s="5"/>
      <c r="D82" s="5">
        <v>-2565</v>
      </c>
      <c r="E82" s="5"/>
      <c r="F82" s="5"/>
      <c r="G82" s="5"/>
      <c r="H82" s="5"/>
      <c r="I82" s="5"/>
      <c r="J82" s="5"/>
      <c r="K82" s="5">
        <v>-1100</v>
      </c>
      <c r="L82" s="5">
        <v>65</v>
      </c>
      <c r="M82" s="5"/>
      <c r="N82" s="5">
        <v>-3600</v>
      </c>
    </row>
    <row r="83" spans="2:14" x14ac:dyDescent="0.25">
      <c r="B83" t="s">
        <v>1623</v>
      </c>
      <c r="C83" s="5">
        <v>-1702.34</v>
      </c>
      <c r="D83" s="5">
        <v>-2202</v>
      </c>
      <c r="E83" s="5"/>
      <c r="F83" s="5"/>
      <c r="G83" s="5"/>
      <c r="H83" s="5">
        <v>350</v>
      </c>
      <c r="I83" s="5"/>
      <c r="J83" s="5"/>
      <c r="K83" s="5"/>
      <c r="L83" s="5"/>
      <c r="M83" s="5"/>
      <c r="N83" s="5">
        <v>-3554.34</v>
      </c>
    </row>
    <row r="84" spans="2:14" x14ac:dyDescent="0.25">
      <c r="B84" t="s">
        <v>3343</v>
      </c>
      <c r="C84" s="5">
        <v>-3463.55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>
        <v>-3463.55</v>
      </c>
    </row>
    <row r="85" spans="2:14" x14ac:dyDescent="0.25">
      <c r="B85" t="s">
        <v>3110</v>
      </c>
      <c r="C85" s="5">
        <v>-2475</v>
      </c>
      <c r="D85" s="5">
        <v>-977.5</v>
      </c>
      <c r="E85" s="5"/>
      <c r="F85" s="5"/>
      <c r="G85" s="5"/>
      <c r="H85" s="5"/>
      <c r="I85" s="5"/>
      <c r="J85" s="5"/>
      <c r="K85" s="5"/>
      <c r="L85" s="5"/>
      <c r="M85" s="5"/>
      <c r="N85" s="5">
        <v>-3452.5</v>
      </c>
    </row>
    <row r="86" spans="2:14" x14ac:dyDescent="0.25">
      <c r="B86" t="s">
        <v>2604</v>
      </c>
      <c r="C86" s="5"/>
      <c r="D86" s="5"/>
      <c r="E86" s="5"/>
      <c r="F86" s="5"/>
      <c r="G86" s="5"/>
      <c r="H86" s="5"/>
      <c r="I86" s="5"/>
      <c r="J86" s="5"/>
      <c r="K86" s="5">
        <v>-3274.42</v>
      </c>
      <c r="L86" s="5"/>
      <c r="M86" s="5"/>
      <c r="N86" s="5">
        <v>-3274.42</v>
      </c>
    </row>
    <row r="87" spans="2:14" x14ac:dyDescent="0.25">
      <c r="B87" t="s">
        <v>1230</v>
      </c>
      <c r="C87" s="5">
        <v>-2027.4299999999998</v>
      </c>
      <c r="D87" s="5">
        <v>-1414</v>
      </c>
      <c r="E87" s="5"/>
      <c r="F87" s="5"/>
      <c r="G87" s="5"/>
      <c r="H87" s="5">
        <v>200</v>
      </c>
      <c r="I87" s="5"/>
      <c r="J87" s="5"/>
      <c r="K87" s="5"/>
      <c r="L87" s="5"/>
      <c r="M87" s="5"/>
      <c r="N87" s="5">
        <v>-3241.43</v>
      </c>
    </row>
    <row r="88" spans="2:14" x14ac:dyDescent="0.25">
      <c r="B88" t="s">
        <v>1260</v>
      </c>
      <c r="C88" s="5">
        <v>-1620.59</v>
      </c>
      <c r="D88" s="5">
        <v>-1979.6</v>
      </c>
      <c r="E88" s="5"/>
      <c r="F88" s="5">
        <v>-90</v>
      </c>
      <c r="G88" s="5"/>
      <c r="H88" s="5">
        <v>450</v>
      </c>
      <c r="I88" s="5"/>
      <c r="J88" s="5"/>
      <c r="K88" s="5"/>
      <c r="L88" s="5"/>
      <c r="M88" s="5"/>
      <c r="N88" s="5">
        <v>-3240.1899999999996</v>
      </c>
    </row>
    <row r="89" spans="2:14" x14ac:dyDescent="0.25">
      <c r="B89" t="s">
        <v>3765</v>
      </c>
      <c r="C89" s="5">
        <v>-1209.42</v>
      </c>
      <c r="D89" s="5">
        <v>-1984</v>
      </c>
      <c r="E89" s="5"/>
      <c r="F89" s="5"/>
      <c r="G89" s="5"/>
      <c r="H89" s="5">
        <v>100</v>
      </c>
      <c r="I89" s="5">
        <v>-72.569999999999993</v>
      </c>
      <c r="J89" s="5"/>
      <c r="K89" s="5"/>
      <c r="L89" s="5"/>
      <c r="M89" s="5"/>
      <c r="N89" s="5">
        <v>-3165.9900000000002</v>
      </c>
    </row>
    <row r="90" spans="2:14" x14ac:dyDescent="0.25">
      <c r="B90" t="s">
        <v>3295</v>
      </c>
      <c r="C90" s="5">
        <v>-3120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>
        <v>-3120</v>
      </c>
    </row>
    <row r="91" spans="2:14" x14ac:dyDescent="0.25">
      <c r="B91" t="s">
        <v>2652</v>
      </c>
      <c r="C91" s="5"/>
      <c r="D91" s="5"/>
      <c r="E91" s="5"/>
      <c r="F91" s="5"/>
      <c r="G91" s="5"/>
      <c r="H91" s="5"/>
      <c r="I91" s="5"/>
      <c r="J91" s="5"/>
      <c r="K91" s="5">
        <v>-3117.45</v>
      </c>
      <c r="L91" s="5"/>
      <c r="M91" s="5"/>
      <c r="N91" s="5">
        <v>-3117.45</v>
      </c>
    </row>
    <row r="92" spans="2:14" x14ac:dyDescent="0.25">
      <c r="B92" t="s">
        <v>1943</v>
      </c>
      <c r="C92" s="5">
        <v>-1106.28</v>
      </c>
      <c r="D92" s="5">
        <v>-2110.6799999999998</v>
      </c>
      <c r="E92" s="5"/>
      <c r="F92" s="5"/>
      <c r="G92" s="5"/>
      <c r="H92" s="5">
        <v>100</v>
      </c>
      <c r="I92" s="5"/>
      <c r="J92" s="5"/>
      <c r="K92" s="5"/>
      <c r="L92" s="5"/>
      <c r="M92" s="5"/>
      <c r="N92" s="5">
        <v>-3116.96</v>
      </c>
    </row>
    <row r="93" spans="2:14" x14ac:dyDescent="0.25">
      <c r="B93" t="s">
        <v>1066</v>
      </c>
      <c r="C93" s="5"/>
      <c r="D93" s="5"/>
      <c r="E93" s="5"/>
      <c r="F93" s="5"/>
      <c r="G93" s="5"/>
      <c r="H93" s="5"/>
      <c r="I93" s="5"/>
      <c r="J93" s="5"/>
      <c r="K93" s="5">
        <v>-3102.4700000000003</v>
      </c>
      <c r="L93" s="5"/>
      <c r="M93" s="5"/>
      <c r="N93" s="5">
        <v>-3102.4700000000003</v>
      </c>
    </row>
    <row r="94" spans="2:14" x14ac:dyDescent="0.25">
      <c r="B94" t="s">
        <v>1944</v>
      </c>
      <c r="C94" s="5">
        <v>-3200</v>
      </c>
      <c r="D94" s="5"/>
      <c r="E94" s="5"/>
      <c r="F94" s="5"/>
      <c r="G94" s="5"/>
      <c r="H94" s="5">
        <v>100</v>
      </c>
      <c r="I94" s="5"/>
      <c r="J94" s="5"/>
      <c r="K94" s="5"/>
      <c r="L94" s="5"/>
      <c r="M94" s="5"/>
      <c r="N94" s="5">
        <v>-3100</v>
      </c>
    </row>
    <row r="95" spans="2:14" x14ac:dyDescent="0.25">
      <c r="B95" t="s">
        <v>1455</v>
      </c>
      <c r="C95" s="5">
        <v>-4872.33</v>
      </c>
      <c r="D95" s="5">
        <v>-2821</v>
      </c>
      <c r="E95" s="5"/>
      <c r="F95" s="5"/>
      <c r="G95" s="5"/>
      <c r="H95" s="5">
        <v>200</v>
      </c>
      <c r="I95" s="5"/>
      <c r="J95" s="5">
        <v>4424.5</v>
      </c>
      <c r="K95" s="5"/>
      <c r="L95" s="5"/>
      <c r="M95" s="5"/>
      <c r="N95" s="5">
        <v>-3068.83</v>
      </c>
    </row>
    <row r="96" spans="2:14" x14ac:dyDescent="0.25">
      <c r="B96" t="s">
        <v>1977</v>
      </c>
      <c r="C96" s="5">
        <v>-3493.56</v>
      </c>
      <c r="D96" s="5">
        <v>-960.06</v>
      </c>
      <c r="E96" s="5"/>
      <c r="F96" s="5"/>
      <c r="G96" s="5"/>
      <c r="H96" s="5">
        <v>100</v>
      </c>
      <c r="I96" s="5"/>
      <c r="J96" s="5">
        <v>1295.17</v>
      </c>
      <c r="K96" s="5"/>
      <c r="L96" s="5"/>
      <c r="M96" s="5"/>
      <c r="N96" s="5">
        <v>-3058.45</v>
      </c>
    </row>
    <row r="97" spans="2:14" x14ac:dyDescent="0.25">
      <c r="B97" t="s">
        <v>1389</v>
      </c>
      <c r="C97" s="5">
        <v>-2361.1800000000003</v>
      </c>
      <c r="D97" s="5">
        <v>-2213.8000000000002</v>
      </c>
      <c r="E97" s="5"/>
      <c r="F97" s="5"/>
      <c r="G97" s="5"/>
      <c r="H97" s="5">
        <v>200</v>
      </c>
      <c r="I97" s="5"/>
      <c r="J97" s="5">
        <v>1323.54</v>
      </c>
      <c r="K97" s="5"/>
      <c r="L97" s="5"/>
      <c r="M97" s="5"/>
      <c r="N97" s="5">
        <v>-3051.4400000000005</v>
      </c>
    </row>
    <row r="98" spans="2:14" x14ac:dyDescent="0.25">
      <c r="B98" t="s">
        <v>1801</v>
      </c>
      <c r="C98" s="5">
        <v>-1721.47</v>
      </c>
      <c r="D98" s="5">
        <v>-1608</v>
      </c>
      <c r="E98" s="5"/>
      <c r="F98" s="5"/>
      <c r="G98" s="5"/>
      <c r="H98" s="5">
        <v>100</v>
      </c>
      <c r="I98" s="5"/>
      <c r="J98" s="5">
        <v>229.47</v>
      </c>
      <c r="K98" s="5"/>
      <c r="L98" s="5"/>
      <c r="M98" s="5"/>
      <c r="N98" s="5">
        <v>-3000.0000000000005</v>
      </c>
    </row>
    <row r="99" spans="2:14" x14ac:dyDescent="0.25">
      <c r="B99" t="s">
        <v>1827</v>
      </c>
      <c r="C99" s="5">
        <v>-1995</v>
      </c>
      <c r="D99" s="5">
        <v>-1126.4000000000001</v>
      </c>
      <c r="E99" s="5"/>
      <c r="F99" s="5"/>
      <c r="G99" s="5"/>
      <c r="H99" s="5">
        <v>100</v>
      </c>
      <c r="I99" s="5"/>
      <c r="J99" s="5">
        <v>21.4</v>
      </c>
      <c r="K99" s="5"/>
      <c r="L99" s="5"/>
      <c r="M99" s="5"/>
      <c r="N99" s="5">
        <v>-3000</v>
      </c>
    </row>
    <row r="100" spans="2:14" x14ac:dyDescent="0.25">
      <c r="B100" t="s">
        <v>1822</v>
      </c>
      <c r="C100" s="5">
        <v>-2146.2399999999998</v>
      </c>
      <c r="D100" s="5">
        <v>-1416</v>
      </c>
      <c r="E100" s="5"/>
      <c r="F100" s="5"/>
      <c r="G100" s="5"/>
      <c r="H100" s="5">
        <v>100</v>
      </c>
      <c r="I100" s="5"/>
      <c r="J100" s="5">
        <v>462.24</v>
      </c>
      <c r="K100" s="5"/>
      <c r="L100" s="5"/>
      <c r="M100" s="5"/>
      <c r="N100" s="5">
        <v>-3000</v>
      </c>
    </row>
    <row r="101" spans="2:14" x14ac:dyDescent="0.25">
      <c r="B101" t="s">
        <v>3292</v>
      </c>
      <c r="C101" s="5">
        <v>-3506.03</v>
      </c>
      <c r="D101" s="5"/>
      <c r="E101" s="5"/>
      <c r="F101" s="5"/>
      <c r="G101" s="5"/>
      <c r="H101" s="5"/>
      <c r="I101" s="5"/>
      <c r="J101" s="5">
        <v>506.03</v>
      </c>
      <c r="K101" s="5"/>
      <c r="L101" s="5"/>
      <c r="M101" s="5"/>
      <c r="N101" s="5">
        <v>-3000</v>
      </c>
    </row>
    <row r="102" spans="2:14" x14ac:dyDescent="0.25">
      <c r="B102" t="s">
        <v>1965</v>
      </c>
      <c r="C102" s="5">
        <v>-1615</v>
      </c>
      <c r="D102" s="5">
        <v>-1485</v>
      </c>
      <c r="E102" s="5"/>
      <c r="F102" s="5"/>
      <c r="G102" s="5"/>
      <c r="H102" s="5">
        <v>100</v>
      </c>
      <c r="I102" s="5"/>
      <c r="J102" s="5"/>
      <c r="K102" s="5"/>
      <c r="L102" s="5"/>
      <c r="M102" s="5"/>
      <c r="N102" s="5">
        <v>-3000</v>
      </c>
    </row>
    <row r="103" spans="2:14" x14ac:dyDescent="0.25">
      <c r="B103" t="s">
        <v>2820</v>
      </c>
      <c r="C103" s="5">
        <v>-2340</v>
      </c>
      <c r="D103" s="5">
        <v>-1061.4100000000001</v>
      </c>
      <c r="E103" s="5"/>
      <c r="F103" s="5"/>
      <c r="G103" s="5"/>
      <c r="H103" s="5"/>
      <c r="I103" s="5"/>
      <c r="J103" s="5">
        <v>401.41</v>
      </c>
      <c r="K103" s="5"/>
      <c r="L103" s="5"/>
      <c r="M103" s="5"/>
      <c r="N103" s="5">
        <v>-3000</v>
      </c>
    </row>
    <row r="104" spans="2:14" x14ac:dyDescent="0.25">
      <c r="B104" t="s">
        <v>1093</v>
      </c>
      <c r="C104" s="5">
        <v>-2052</v>
      </c>
      <c r="D104" s="5">
        <v>-1549.84</v>
      </c>
      <c r="E104" s="5"/>
      <c r="F104" s="5"/>
      <c r="G104" s="5"/>
      <c r="H104" s="5">
        <v>100</v>
      </c>
      <c r="I104" s="5"/>
      <c r="J104" s="5"/>
      <c r="K104" s="5"/>
      <c r="L104" s="5">
        <v>501.85</v>
      </c>
      <c r="M104" s="5"/>
      <c r="N104" s="5">
        <v>-2999.9900000000002</v>
      </c>
    </row>
    <row r="105" spans="2:14" x14ac:dyDescent="0.25">
      <c r="B105" t="s">
        <v>1655</v>
      </c>
      <c r="C105" s="5">
        <v>-2540</v>
      </c>
      <c r="D105" s="5">
        <v>-2312</v>
      </c>
      <c r="E105" s="5"/>
      <c r="F105" s="5"/>
      <c r="G105" s="5"/>
      <c r="H105" s="5">
        <v>100</v>
      </c>
      <c r="I105" s="5"/>
      <c r="J105" s="5">
        <v>1802</v>
      </c>
      <c r="K105" s="5"/>
      <c r="L105" s="5"/>
      <c r="M105" s="5"/>
      <c r="N105" s="5">
        <v>-2950</v>
      </c>
    </row>
    <row r="106" spans="2:14" x14ac:dyDescent="0.25">
      <c r="B106" t="s">
        <v>1386</v>
      </c>
      <c r="C106" s="5">
        <v>-1305</v>
      </c>
      <c r="D106" s="5">
        <v>-1700</v>
      </c>
      <c r="E106" s="5"/>
      <c r="F106" s="5"/>
      <c r="G106" s="5"/>
      <c r="H106" s="5">
        <v>100</v>
      </c>
      <c r="I106" s="5"/>
      <c r="J106" s="5"/>
      <c r="K106" s="5"/>
      <c r="L106" s="5"/>
      <c r="M106" s="5"/>
      <c r="N106" s="5">
        <v>-2905</v>
      </c>
    </row>
    <row r="107" spans="2:14" x14ac:dyDescent="0.25">
      <c r="B107" t="s">
        <v>2593</v>
      </c>
      <c r="C107" s="5"/>
      <c r="D107" s="5"/>
      <c r="E107" s="5"/>
      <c r="F107" s="5"/>
      <c r="G107" s="5"/>
      <c r="H107" s="5"/>
      <c r="I107" s="5"/>
      <c r="J107" s="5"/>
      <c r="K107" s="5">
        <v>-2902.33</v>
      </c>
      <c r="L107" s="5"/>
      <c r="M107" s="5"/>
      <c r="N107" s="5">
        <v>-2902.33</v>
      </c>
    </row>
    <row r="108" spans="2:14" x14ac:dyDescent="0.25">
      <c r="B108" t="s">
        <v>3118</v>
      </c>
      <c r="C108" s="5">
        <v>-300.32</v>
      </c>
      <c r="D108" s="5">
        <v>-2600</v>
      </c>
      <c r="E108" s="5"/>
      <c r="F108" s="5"/>
      <c r="G108" s="5"/>
      <c r="H108" s="5"/>
      <c r="I108" s="5"/>
      <c r="J108" s="5"/>
      <c r="K108" s="5"/>
      <c r="L108" s="5"/>
      <c r="M108" s="5"/>
      <c r="N108" s="5">
        <v>-2900.32</v>
      </c>
    </row>
    <row r="109" spans="2:14" x14ac:dyDescent="0.25">
      <c r="B109" t="s">
        <v>1406</v>
      </c>
      <c r="C109" s="5">
        <v>-688.69999999999993</v>
      </c>
      <c r="D109" s="5">
        <v>-2596.5</v>
      </c>
      <c r="E109" s="5"/>
      <c r="F109" s="5"/>
      <c r="G109" s="5"/>
      <c r="H109" s="5">
        <v>450</v>
      </c>
      <c r="I109" s="5"/>
      <c r="J109" s="5"/>
      <c r="K109" s="5"/>
      <c r="L109" s="5"/>
      <c r="M109" s="5"/>
      <c r="N109" s="5">
        <v>-2835.2</v>
      </c>
    </row>
    <row r="110" spans="2:14" x14ac:dyDescent="0.25">
      <c r="B110" t="s">
        <v>1541</v>
      </c>
      <c r="C110" s="5">
        <v>-1796.8</v>
      </c>
      <c r="D110" s="5">
        <v>-1133</v>
      </c>
      <c r="E110" s="5"/>
      <c r="F110" s="5"/>
      <c r="G110" s="5"/>
      <c r="H110" s="5">
        <v>100</v>
      </c>
      <c r="I110" s="5"/>
      <c r="J110" s="5"/>
      <c r="K110" s="5"/>
      <c r="L110" s="5"/>
      <c r="M110" s="5"/>
      <c r="N110" s="5">
        <v>-2829.8</v>
      </c>
    </row>
    <row r="111" spans="2:14" x14ac:dyDescent="0.25">
      <c r="B111" t="s">
        <v>1315</v>
      </c>
      <c r="C111" s="5">
        <v>-427.35</v>
      </c>
      <c r="D111" s="5">
        <v>-180.07</v>
      </c>
      <c r="E111" s="5"/>
      <c r="F111" s="5"/>
      <c r="G111" s="5"/>
      <c r="H111" s="5">
        <v>100</v>
      </c>
      <c r="I111" s="5"/>
      <c r="J111" s="5"/>
      <c r="K111" s="5">
        <v>-2310.77</v>
      </c>
      <c r="L111" s="5"/>
      <c r="M111" s="5"/>
      <c r="N111" s="5">
        <v>-2818.19</v>
      </c>
    </row>
    <row r="112" spans="2:14" x14ac:dyDescent="0.25">
      <c r="B112" t="s">
        <v>1715</v>
      </c>
      <c r="C112" s="5">
        <v>-1477.85</v>
      </c>
      <c r="D112" s="5">
        <v>-1534.5</v>
      </c>
      <c r="E112" s="5"/>
      <c r="F112" s="5"/>
      <c r="G112" s="5"/>
      <c r="H112" s="5">
        <v>200</v>
      </c>
      <c r="I112" s="5"/>
      <c r="J112" s="5"/>
      <c r="K112" s="5"/>
      <c r="L112" s="5"/>
      <c r="M112" s="5"/>
      <c r="N112" s="5">
        <v>-2812.35</v>
      </c>
    </row>
    <row r="113" spans="2:14" x14ac:dyDescent="0.25">
      <c r="B113" t="s">
        <v>3025</v>
      </c>
      <c r="C113" s="5">
        <v>-2126.8200000000002</v>
      </c>
      <c r="D113" s="5">
        <v>-669.7</v>
      </c>
      <c r="E113" s="5"/>
      <c r="F113" s="5"/>
      <c r="G113" s="5"/>
      <c r="H113" s="5"/>
      <c r="I113" s="5"/>
      <c r="J113" s="5"/>
      <c r="K113" s="5"/>
      <c r="L113" s="5"/>
      <c r="M113" s="5"/>
      <c r="N113" s="5">
        <v>-2796.5200000000004</v>
      </c>
    </row>
    <row r="114" spans="2:14" x14ac:dyDescent="0.25">
      <c r="B114" t="s">
        <v>1512</v>
      </c>
      <c r="C114" s="5">
        <v>-1824.55</v>
      </c>
      <c r="D114" s="5">
        <v>-1065.48</v>
      </c>
      <c r="E114" s="5"/>
      <c r="F114" s="5"/>
      <c r="G114" s="5"/>
      <c r="H114" s="5">
        <v>100</v>
      </c>
      <c r="I114" s="5"/>
      <c r="J114" s="5"/>
      <c r="K114" s="5"/>
      <c r="L114" s="5"/>
      <c r="M114" s="5"/>
      <c r="N114" s="5">
        <v>-2790.0299999999997</v>
      </c>
    </row>
    <row r="115" spans="2:14" x14ac:dyDescent="0.25">
      <c r="B115" t="s">
        <v>1506</v>
      </c>
      <c r="C115" s="5">
        <v>-1240.0500000000002</v>
      </c>
      <c r="D115" s="5">
        <v>-1878.59</v>
      </c>
      <c r="E115" s="5"/>
      <c r="F115" s="5"/>
      <c r="G115" s="5"/>
      <c r="H115" s="5">
        <v>100</v>
      </c>
      <c r="I115" s="5"/>
      <c r="J115" s="5">
        <v>283.22000000000003</v>
      </c>
      <c r="K115" s="5"/>
      <c r="L115" s="5"/>
      <c r="M115" s="5"/>
      <c r="N115" s="5">
        <v>-2735.42</v>
      </c>
    </row>
    <row r="116" spans="2:14" x14ac:dyDescent="0.25">
      <c r="B116" t="s">
        <v>1749</v>
      </c>
      <c r="C116" s="5">
        <v>-1405.37</v>
      </c>
      <c r="D116" s="5">
        <v>-1505</v>
      </c>
      <c r="E116" s="5"/>
      <c r="F116" s="5"/>
      <c r="G116" s="5"/>
      <c r="H116" s="5">
        <v>200</v>
      </c>
      <c r="I116" s="5"/>
      <c r="J116" s="5"/>
      <c r="K116" s="5"/>
      <c r="L116" s="5"/>
      <c r="M116" s="5"/>
      <c r="N116" s="5">
        <v>-2710.37</v>
      </c>
    </row>
    <row r="117" spans="2:14" x14ac:dyDescent="0.25">
      <c r="B117" t="s">
        <v>3431</v>
      </c>
      <c r="C117" s="5">
        <v>-2700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>
        <v>-2700</v>
      </c>
    </row>
    <row r="118" spans="2:14" x14ac:dyDescent="0.25">
      <c r="B118" t="s">
        <v>1601</v>
      </c>
      <c r="C118" s="5">
        <v>-1045.6500000000001</v>
      </c>
      <c r="D118" s="5">
        <v>-2223.6999999999998</v>
      </c>
      <c r="E118" s="5"/>
      <c r="F118" s="5"/>
      <c r="G118" s="5"/>
      <c r="H118" s="5">
        <v>100</v>
      </c>
      <c r="I118" s="5"/>
      <c r="J118" s="5">
        <v>480.12</v>
      </c>
      <c r="K118" s="5"/>
      <c r="L118" s="5"/>
      <c r="M118" s="5"/>
      <c r="N118" s="5">
        <v>-2689.23</v>
      </c>
    </row>
    <row r="119" spans="2:14" x14ac:dyDescent="0.25">
      <c r="B119" t="s">
        <v>1573</v>
      </c>
      <c r="C119" s="5">
        <v>-1145.33</v>
      </c>
      <c r="D119" s="5">
        <v>-1594.95</v>
      </c>
      <c r="E119" s="5"/>
      <c r="F119" s="5"/>
      <c r="G119" s="5"/>
      <c r="H119" s="5">
        <v>100</v>
      </c>
      <c r="I119" s="5"/>
      <c r="J119" s="5"/>
      <c r="K119" s="5"/>
      <c r="L119" s="5"/>
      <c r="M119" s="5"/>
      <c r="N119" s="5">
        <v>-2640.2799999999997</v>
      </c>
    </row>
    <row r="120" spans="2:14" x14ac:dyDescent="0.25">
      <c r="B120" t="s">
        <v>1870</v>
      </c>
      <c r="C120" s="5">
        <v>-1811.79</v>
      </c>
      <c r="D120" s="5">
        <v>-1054.7</v>
      </c>
      <c r="E120" s="5"/>
      <c r="F120" s="5"/>
      <c r="G120" s="5"/>
      <c r="H120" s="5">
        <v>250</v>
      </c>
      <c r="I120" s="5"/>
      <c r="J120" s="5"/>
      <c r="K120" s="5"/>
      <c r="L120" s="5"/>
      <c r="M120" s="5"/>
      <c r="N120" s="5">
        <v>-2616.4899999999998</v>
      </c>
    </row>
    <row r="121" spans="2:14" x14ac:dyDescent="0.25">
      <c r="B121" t="s">
        <v>1958</v>
      </c>
      <c r="C121" s="5">
        <v>-1817.5000000000002</v>
      </c>
      <c r="D121" s="5">
        <v>-852.6</v>
      </c>
      <c r="E121" s="5"/>
      <c r="F121" s="5"/>
      <c r="G121" s="5"/>
      <c r="H121" s="5">
        <v>100</v>
      </c>
      <c r="I121" s="5"/>
      <c r="J121" s="5"/>
      <c r="K121" s="5"/>
      <c r="L121" s="5"/>
      <c r="M121" s="5"/>
      <c r="N121" s="5">
        <v>-2570.1000000000004</v>
      </c>
    </row>
    <row r="122" spans="2:14" x14ac:dyDescent="0.25">
      <c r="B122" t="s">
        <v>1430</v>
      </c>
      <c r="C122" s="5">
        <v>-1695</v>
      </c>
      <c r="D122" s="5">
        <v>-975</v>
      </c>
      <c r="E122" s="5"/>
      <c r="F122" s="5"/>
      <c r="G122" s="5"/>
      <c r="H122" s="5">
        <v>100</v>
      </c>
      <c r="I122" s="5"/>
      <c r="J122" s="5"/>
      <c r="K122" s="5"/>
      <c r="L122" s="5"/>
      <c r="M122" s="5"/>
      <c r="N122" s="5">
        <v>-2570</v>
      </c>
    </row>
    <row r="123" spans="2:14" x14ac:dyDescent="0.25">
      <c r="B123" t="s">
        <v>1831</v>
      </c>
      <c r="C123" s="5">
        <v>-230.26</v>
      </c>
      <c r="D123" s="5">
        <v>-2398.9</v>
      </c>
      <c r="E123" s="5"/>
      <c r="F123" s="5"/>
      <c r="G123" s="5"/>
      <c r="H123" s="5">
        <v>100</v>
      </c>
      <c r="I123" s="5"/>
      <c r="J123" s="5"/>
      <c r="K123" s="5"/>
      <c r="L123" s="5"/>
      <c r="M123" s="5"/>
      <c r="N123" s="5">
        <v>-2529.16</v>
      </c>
    </row>
    <row r="124" spans="2:14" x14ac:dyDescent="0.25">
      <c r="B124" t="s">
        <v>3391</v>
      </c>
      <c r="C124" s="5">
        <v>-2525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>
        <v>-2525</v>
      </c>
    </row>
    <row r="125" spans="2:14" x14ac:dyDescent="0.25">
      <c r="B125" t="s">
        <v>1674</v>
      </c>
      <c r="C125" s="5"/>
      <c r="D125" s="5">
        <v>-2615.16</v>
      </c>
      <c r="E125" s="5"/>
      <c r="F125" s="5"/>
      <c r="G125" s="5"/>
      <c r="H125" s="5">
        <v>100</v>
      </c>
      <c r="I125" s="5"/>
      <c r="J125" s="5"/>
      <c r="K125" s="5"/>
      <c r="L125" s="5"/>
      <c r="M125" s="5"/>
      <c r="N125" s="5">
        <v>-2515.16</v>
      </c>
    </row>
    <row r="126" spans="2:14" x14ac:dyDescent="0.25">
      <c r="B126" t="s">
        <v>1413</v>
      </c>
      <c r="C126" s="5">
        <v>-1304</v>
      </c>
      <c r="D126" s="5">
        <v>-1096</v>
      </c>
      <c r="E126" s="5"/>
      <c r="F126" s="5"/>
      <c r="G126" s="5"/>
      <c r="H126" s="5">
        <v>100</v>
      </c>
      <c r="I126" s="5">
        <v>-208.8</v>
      </c>
      <c r="J126" s="5"/>
      <c r="K126" s="5"/>
      <c r="L126" s="5"/>
      <c r="M126" s="5"/>
      <c r="N126" s="5">
        <v>-2508.8000000000002</v>
      </c>
    </row>
    <row r="127" spans="2:14" x14ac:dyDescent="0.25">
      <c r="B127" t="s">
        <v>2771</v>
      </c>
      <c r="C127" s="5">
        <v>-2066</v>
      </c>
      <c r="D127" s="5">
        <v>-712.5</v>
      </c>
      <c r="E127" s="5"/>
      <c r="F127" s="5"/>
      <c r="G127" s="5"/>
      <c r="H127" s="5"/>
      <c r="I127" s="5"/>
      <c r="J127" s="5">
        <v>272.7</v>
      </c>
      <c r="K127" s="5"/>
      <c r="L127" s="5"/>
      <c r="M127" s="5"/>
      <c r="N127" s="5">
        <v>-2505.8000000000002</v>
      </c>
    </row>
    <row r="128" spans="2:14" x14ac:dyDescent="0.25">
      <c r="B128" t="s">
        <v>1557</v>
      </c>
      <c r="C128" s="5">
        <v>-1230.01</v>
      </c>
      <c r="D128" s="5">
        <v>-1370.25</v>
      </c>
      <c r="E128" s="5"/>
      <c r="F128" s="5"/>
      <c r="G128" s="5"/>
      <c r="H128" s="5">
        <v>100</v>
      </c>
      <c r="I128" s="5"/>
      <c r="J128" s="5"/>
      <c r="K128" s="5"/>
      <c r="L128" s="5"/>
      <c r="M128" s="5"/>
      <c r="N128" s="5">
        <v>-2500.2600000000002</v>
      </c>
    </row>
    <row r="129" spans="2:14" x14ac:dyDescent="0.25">
      <c r="B129" t="s">
        <v>3291</v>
      </c>
      <c r="C129" s="5">
        <v>-9400</v>
      </c>
      <c r="D129" s="5"/>
      <c r="E129" s="5"/>
      <c r="F129" s="5"/>
      <c r="G129" s="5"/>
      <c r="H129" s="5"/>
      <c r="I129" s="5"/>
      <c r="J129" s="5">
        <v>6900</v>
      </c>
      <c r="K129" s="5"/>
      <c r="L129" s="5"/>
      <c r="M129" s="5"/>
      <c r="N129" s="5">
        <v>-2500</v>
      </c>
    </row>
    <row r="130" spans="2:14" x14ac:dyDescent="0.25">
      <c r="B130" t="s">
        <v>1087</v>
      </c>
      <c r="C130" s="5">
        <v>-2875</v>
      </c>
      <c r="D130" s="5">
        <v>-959.04</v>
      </c>
      <c r="E130" s="5"/>
      <c r="F130" s="5"/>
      <c r="G130" s="5"/>
      <c r="H130" s="5">
        <v>250</v>
      </c>
      <c r="I130" s="5"/>
      <c r="J130" s="5"/>
      <c r="K130" s="5"/>
      <c r="L130" s="5">
        <v>1084.04</v>
      </c>
      <c r="M130" s="5"/>
      <c r="N130" s="5">
        <v>-2500</v>
      </c>
    </row>
    <row r="131" spans="2:14" x14ac:dyDescent="0.25">
      <c r="B131" t="s">
        <v>1077</v>
      </c>
      <c r="C131" s="5">
        <v>-2799</v>
      </c>
      <c r="D131" s="5">
        <v>-1224</v>
      </c>
      <c r="E131" s="5"/>
      <c r="F131" s="5"/>
      <c r="G131" s="5"/>
      <c r="H131" s="5"/>
      <c r="I131" s="5"/>
      <c r="J131" s="5"/>
      <c r="K131" s="5"/>
      <c r="L131" s="5">
        <v>1523</v>
      </c>
      <c r="M131" s="5"/>
      <c r="N131" s="5">
        <v>-2500</v>
      </c>
    </row>
    <row r="132" spans="2:14" x14ac:dyDescent="0.25">
      <c r="B132" t="s">
        <v>3302</v>
      </c>
      <c r="C132" s="5">
        <v>-2500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>
        <v>-2500</v>
      </c>
    </row>
    <row r="133" spans="2:14" x14ac:dyDescent="0.25">
      <c r="B133" t="s">
        <v>1728</v>
      </c>
      <c r="C133" s="5">
        <v>-274.49999999999994</v>
      </c>
      <c r="D133" s="5">
        <v>-2279.4</v>
      </c>
      <c r="E133" s="5"/>
      <c r="F133" s="5"/>
      <c r="G133" s="5"/>
      <c r="H133" s="5">
        <v>100</v>
      </c>
      <c r="I133" s="5"/>
      <c r="J133" s="5"/>
      <c r="K133" s="5"/>
      <c r="L133" s="5"/>
      <c r="M133" s="5"/>
      <c r="N133" s="5">
        <v>-2453.9</v>
      </c>
    </row>
    <row r="134" spans="2:14" x14ac:dyDescent="0.25">
      <c r="B134" t="s">
        <v>3358</v>
      </c>
      <c r="C134" s="5">
        <v>-2449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>
        <v>-2449</v>
      </c>
    </row>
    <row r="135" spans="2:14" x14ac:dyDescent="0.25">
      <c r="B135" t="s">
        <v>3731</v>
      </c>
      <c r="C135" s="5">
        <v>-1291.3599999999999</v>
      </c>
      <c r="D135" s="5">
        <v>-1109.8500000000001</v>
      </c>
      <c r="E135" s="5"/>
      <c r="F135" s="5"/>
      <c r="G135" s="5"/>
      <c r="H135" s="5">
        <v>100</v>
      </c>
      <c r="I135" s="5">
        <v>-139.04000000000002</v>
      </c>
      <c r="J135" s="5"/>
      <c r="K135" s="5"/>
      <c r="L135" s="5"/>
      <c r="M135" s="5"/>
      <c r="N135" s="5">
        <v>-2440.25</v>
      </c>
    </row>
    <row r="136" spans="2:14" x14ac:dyDescent="0.25">
      <c r="B136" t="s">
        <v>1700</v>
      </c>
      <c r="C136" s="5">
        <v>-608.55999999999995</v>
      </c>
      <c r="D136" s="5">
        <v>-1785.5800000000002</v>
      </c>
      <c r="E136" s="5"/>
      <c r="F136" s="5">
        <v>-240</v>
      </c>
      <c r="G136" s="5"/>
      <c r="H136" s="5">
        <v>200</v>
      </c>
      <c r="I136" s="5"/>
      <c r="J136" s="5"/>
      <c r="K136" s="5"/>
      <c r="L136" s="5"/>
      <c r="M136" s="5"/>
      <c r="N136" s="5">
        <v>-2434.1400000000003</v>
      </c>
    </row>
    <row r="137" spans="2:14" x14ac:dyDescent="0.25">
      <c r="B137" t="s">
        <v>1175</v>
      </c>
      <c r="C137" s="5">
        <v>-1148.05</v>
      </c>
      <c r="D137" s="5">
        <v>-1468.5</v>
      </c>
      <c r="E137" s="5"/>
      <c r="F137" s="5"/>
      <c r="G137" s="5"/>
      <c r="H137" s="5">
        <v>200</v>
      </c>
      <c r="I137" s="5"/>
      <c r="J137" s="5"/>
      <c r="K137" s="5"/>
      <c r="L137" s="5"/>
      <c r="M137" s="5"/>
      <c r="N137" s="5">
        <v>-2416.5500000000002</v>
      </c>
    </row>
    <row r="138" spans="2:14" x14ac:dyDescent="0.25">
      <c r="B138" t="s">
        <v>1193</v>
      </c>
      <c r="C138" s="5">
        <v>-1790.64</v>
      </c>
      <c r="D138" s="5">
        <v>-725</v>
      </c>
      <c r="E138" s="5"/>
      <c r="F138" s="5"/>
      <c r="G138" s="5"/>
      <c r="H138" s="5">
        <v>100</v>
      </c>
      <c r="I138" s="5"/>
      <c r="J138" s="5"/>
      <c r="K138" s="5"/>
      <c r="L138" s="5"/>
      <c r="M138" s="5"/>
      <c r="N138" s="5">
        <v>-2415.6400000000003</v>
      </c>
    </row>
    <row r="139" spans="2:14" x14ac:dyDescent="0.25">
      <c r="B139" t="s">
        <v>1634</v>
      </c>
      <c r="C139" s="5">
        <v>-789.4</v>
      </c>
      <c r="D139" s="5">
        <v>-1706.1</v>
      </c>
      <c r="E139" s="5"/>
      <c r="F139" s="5"/>
      <c r="G139" s="5"/>
      <c r="H139" s="5">
        <v>100</v>
      </c>
      <c r="I139" s="5"/>
      <c r="J139" s="5"/>
      <c r="K139" s="5"/>
      <c r="L139" s="5"/>
      <c r="M139" s="5"/>
      <c r="N139" s="5">
        <v>-2395.5</v>
      </c>
    </row>
    <row r="140" spans="2:14" x14ac:dyDescent="0.25">
      <c r="B140" t="s">
        <v>1691</v>
      </c>
      <c r="C140" s="5">
        <v>-1444.42</v>
      </c>
      <c r="D140" s="5">
        <v>-1010.7</v>
      </c>
      <c r="E140" s="5"/>
      <c r="F140" s="5"/>
      <c r="G140" s="5"/>
      <c r="H140" s="5">
        <v>100</v>
      </c>
      <c r="I140" s="5"/>
      <c r="J140" s="5"/>
      <c r="K140" s="5"/>
      <c r="L140" s="5"/>
      <c r="M140" s="5"/>
      <c r="N140" s="5">
        <v>-2355.12</v>
      </c>
    </row>
    <row r="141" spans="2:14" x14ac:dyDescent="0.25">
      <c r="B141" t="s">
        <v>1239</v>
      </c>
      <c r="C141" s="5">
        <v>-271</v>
      </c>
      <c r="D141" s="5">
        <v>-2134</v>
      </c>
      <c r="E141" s="5"/>
      <c r="F141" s="5">
        <v>-300</v>
      </c>
      <c r="G141" s="5"/>
      <c r="H141" s="5">
        <v>350</v>
      </c>
      <c r="I141" s="5"/>
      <c r="J141" s="5"/>
      <c r="K141" s="5"/>
      <c r="L141" s="5"/>
      <c r="M141" s="5"/>
      <c r="N141" s="5">
        <v>-2355</v>
      </c>
    </row>
    <row r="142" spans="2:14" x14ac:dyDescent="0.25">
      <c r="B142" t="s">
        <v>1890</v>
      </c>
      <c r="C142" s="5">
        <v>-1261.8500000000001</v>
      </c>
      <c r="D142" s="5">
        <v>-1007.5</v>
      </c>
      <c r="E142" s="5"/>
      <c r="F142" s="5"/>
      <c r="G142" s="5"/>
      <c r="H142" s="5">
        <v>100</v>
      </c>
      <c r="I142" s="5">
        <v>-181.54999999999998</v>
      </c>
      <c r="J142" s="5"/>
      <c r="K142" s="5"/>
      <c r="L142" s="5"/>
      <c r="M142" s="5"/>
      <c r="N142" s="5">
        <v>-2350.9000000000005</v>
      </c>
    </row>
    <row r="143" spans="2:14" x14ac:dyDescent="0.25">
      <c r="B143" t="s">
        <v>3727</v>
      </c>
      <c r="C143" s="5">
        <v>-76.05</v>
      </c>
      <c r="D143" s="5">
        <v>-3587.5</v>
      </c>
      <c r="E143" s="5"/>
      <c r="F143" s="5"/>
      <c r="G143" s="5"/>
      <c r="H143" s="5"/>
      <c r="I143" s="5"/>
      <c r="J143" s="5">
        <v>1316.55</v>
      </c>
      <c r="K143" s="5"/>
      <c r="L143" s="5"/>
      <c r="M143" s="5"/>
      <c r="N143" s="5">
        <v>-2347</v>
      </c>
    </row>
    <row r="144" spans="2:14" x14ac:dyDescent="0.25">
      <c r="B144" t="s">
        <v>1523</v>
      </c>
      <c r="C144" s="5">
        <v>-1935</v>
      </c>
      <c r="D144" s="5">
        <v>-440</v>
      </c>
      <c r="E144" s="5"/>
      <c r="F144" s="5"/>
      <c r="G144" s="5"/>
      <c r="H144" s="5">
        <v>100</v>
      </c>
      <c r="I144" s="5"/>
      <c r="J144" s="5"/>
      <c r="K144" s="5"/>
      <c r="L144" s="5"/>
      <c r="M144" s="5"/>
      <c r="N144" s="5">
        <v>-2275</v>
      </c>
    </row>
    <row r="145" spans="2:14" x14ac:dyDescent="0.25">
      <c r="B145" t="s">
        <v>1242</v>
      </c>
      <c r="C145" s="5">
        <v>-1100.3499999999999</v>
      </c>
      <c r="D145" s="5">
        <v>-1267.5</v>
      </c>
      <c r="E145" s="5"/>
      <c r="F145" s="5"/>
      <c r="G145" s="5"/>
      <c r="H145" s="5">
        <v>100</v>
      </c>
      <c r="I145" s="5"/>
      <c r="J145" s="5"/>
      <c r="K145" s="5"/>
      <c r="L145" s="5"/>
      <c r="M145" s="5"/>
      <c r="N145" s="5">
        <v>-2267.85</v>
      </c>
    </row>
    <row r="146" spans="2:14" x14ac:dyDescent="0.25">
      <c r="B146" t="s">
        <v>1257</v>
      </c>
      <c r="C146" s="5">
        <v>-1190.3600000000001</v>
      </c>
      <c r="D146" s="5">
        <v>-1155.06</v>
      </c>
      <c r="E146" s="5"/>
      <c r="F146" s="5"/>
      <c r="G146" s="5"/>
      <c r="H146" s="5">
        <v>100</v>
      </c>
      <c r="I146" s="5"/>
      <c r="J146" s="5"/>
      <c r="K146" s="5"/>
      <c r="L146" s="5"/>
      <c r="M146" s="5"/>
      <c r="N146" s="5">
        <v>-2245.42</v>
      </c>
    </row>
    <row r="147" spans="2:14" x14ac:dyDescent="0.25">
      <c r="B147" t="s">
        <v>1729</v>
      </c>
      <c r="C147" s="5"/>
      <c r="D147" s="5"/>
      <c r="E147" s="5"/>
      <c r="F147" s="5"/>
      <c r="G147" s="5"/>
      <c r="H147" s="5"/>
      <c r="I147" s="5"/>
      <c r="J147" s="5"/>
      <c r="K147" s="5">
        <v>-2200</v>
      </c>
      <c r="L147" s="5"/>
      <c r="M147" s="5"/>
      <c r="N147" s="5">
        <v>-2200</v>
      </c>
    </row>
    <row r="148" spans="2:14" x14ac:dyDescent="0.25">
      <c r="B148" t="s">
        <v>3375</v>
      </c>
      <c r="C148" s="5">
        <v>-2185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>
        <v>-2185</v>
      </c>
    </row>
    <row r="149" spans="2:14" x14ac:dyDescent="0.25">
      <c r="B149" t="s">
        <v>2582</v>
      </c>
      <c r="C149" s="5"/>
      <c r="D149" s="5"/>
      <c r="E149" s="5"/>
      <c r="F149" s="5"/>
      <c r="G149" s="5"/>
      <c r="H149" s="5"/>
      <c r="I149" s="5"/>
      <c r="J149" s="5"/>
      <c r="K149" s="5">
        <v>-2143.33</v>
      </c>
      <c r="L149" s="5"/>
      <c r="M149" s="5"/>
      <c r="N149" s="5">
        <v>-2143.33</v>
      </c>
    </row>
    <row r="150" spans="2:14" x14ac:dyDescent="0.25">
      <c r="B150" t="s">
        <v>1279</v>
      </c>
      <c r="C150" s="5">
        <v>-1640</v>
      </c>
      <c r="D150" s="5">
        <v>-600</v>
      </c>
      <c r="E150" s="5"/>
      <c r="F150" s="5"/>
      <c r="G150" s="5"/>
      <c r="H150" s="5">
        <v>100</v>
      </c>
      <c r="I150" s="5"/>
      <c r="J150" s="5"/>
      <c r="K150" s="5"/>
      <c r="L150" s="5"/>
      <c r="M150" s="5"/>
      <c r="N150" s="5">
        <v>-2140</v>
      </c>
    </row>
    <row r="151" spans="2:14" x14ac:dyDescent="0.25">
      <c r="B151" t="s">
        <v>1273</v>
      </c>
      <c r="C151" s="5">
        <v>-99.9</v>
      </c>
      <c r="D151" s="5">
        <v>-2701</v>
      </c>
      <c r="E151" s="5"/>
      <c r="F151" s="5"/>
      <c r="G151" s="5"/>
      <c r="H151" s="5">
        <v>100</v>
      </c>
      <c r="I151" s="5"/>
      <c r="J151" s="5">
        <v>573.4</v>
      </c>
      <c r="K151" s="5"/>
      <c r="L151" s="5"/>
      <c r="M151" s="5"/>
      <c r="N151" s="5">
        <v>-2127.5</v>
      </c>
    </row>
    <row r="152" spans="2:14" x14ac:dyDescent="0.25">
      <c r="B152" t="s">
        <v>1219</v>
      </c>
      <c r="C152" s="5">
        <v>-2200</v>
      </c>
      <c r="D152" s="5"/>
      <c r="E152" s="5"/>
      <c r="F152" s="5"/>
      <c r="G152" s="5"/>
      <c r="H152" s="5">
        <v>100</v>
      </c>
      <c r="I152" s="5"/>
      <c r="J152" s="5"/>
      <c r="K152" s="5"/>
      <c r="L152" s="5"/>
      <c r="M152" s="5"/>
      <c r="N152" s="5">
        <v>-2100</v>
      </c>
    </row>
    <row r="153" spans="2:14" x14ac:dyDescent="0.25">
      <c r="B153" t="s">
        <v>1769</v>
      </c>
      <c r="C153" s="5"/>
      <c r="D153" s="5">
        <v>-1944</v>
      </c>
      <c r="E153" s="5"/>
      <c r="F153" s="5">
        <v>-240</v>
      </c>
      <c r="G153" s="5"/>
      <c r="H153" s="5">
        <v>100</v>
      </c>
      <c r="I153" s="5"/>
      <c r="J153" s="5"/>
      <c r="K153" s="5"/>
      <c r="L153" s="5"/>
      <c r="M153" s="5"/>
      <c r="N153" s="5">
        <v>-2084</v>
      </c>
    </row>
    <row r="154" spans="2:14" x14ac:dyDescent="0.25">
      <c r="B154" t="s">
        <v>1668</v>
      </c>
      <c r="C154" s="5">
        <v>-1370</v>
      </c>
      <c r="D154" s="5">
        <v>-783</v>
      </c>
      <c r="E154" s="5"/>
      <c r="F154" s="5"/>
      <c r="G154" s="5"/>
      <c r="H154" s="5">
        <v>100</v>
      </c>
      <c r="I154" s="5"/>
      <c r="J154" s="5"/>
      <c r="K154" s="5"/>
      <c r="L154" s="5"/>
      <c r="M154" s="5"/>
      <c r="N154" s="5">
        <v>-2053</v>
      </c>
    </row>
    <row r="155" spans="2:14" x14ac:dyDescent="0.25">
      <c r="B155" t="s">
        <v>1426</v>
      </c>
      <c r="C155" s="5">
        <v>-1573</v>
      </c>
      <c r="D155" s="5">
        <v>-570</v>
      </c>
      <c r="E155" s="5"/>
      <c r="F155" s="5"/>
      <c r="G155" s="5"/>
      <c r="H155" s="5">
        <v>100</v>
      </c>
      <c r="I155" s="5"/>
      <c r="J155" s="5"/>
      <c r="K155" s="5"/>
      <c r="L155" s="5"/>
      <c r="M155" s="5"/>
      <c r="N155" s="5">
        <v>-2043</v>
      </c>
    </row>
    <row r="156" spans="2:14" x14ac:dyDescent="0.25">
      <c r="B156" t="s">
        <v>1309</v>
      </c>
      <c r="C156" s="5">
        <v>-944.11</v>
      </c>
      <c r="D156" s="5">
        <v>-1277.5</v>
      </c>
      <c r="E156" s="5"/>
      <c r="F156" s="5"/>
      <c r="G156" s="5"/>
      <c r="H156" s="5">
        <v>200</v>
      </c>
      <c r="I156" s="5"/>
      <c r="J156" s="5"/>
      <c r="K156" s="5"/>
      <c r="L156" s="5"/>
      <c r="M156" s="5"/>
      <c r="N156" s="5">
        <v>-2021.6100000000001</v>
      </c>
    </row>
    <row r="157" spans="2:14" x14ac:dyDescent="0.25">
      <c r="B157" t="s">
        <v>1291</v>
      </c>
      <c r="C157" s="5">
        <v>-1950</v>
      </c>
      <c r="D157" s="5">
        <v>-450</v>
      </c>
      <c r="E157" s="5"/>
      <c r="F157" s="5"/>
      <c r="G157" s="5"/>
      <c r="H157" s="5">
        <v>100</v>
      </c>
      <c r="I157" s="5">
        <v>-206.4</v>
      </c>
      <c r="J157" s="5">
        <v>485.47</v>
      </c>
      <c r="K157" s="5"/>
      <c r="L157" s="5"/>
      <c r="M157" s="5"/>
      <c r="N157" s="5">
        <v>-2020.93</v>
      </c>
    </row>
    <row r="158" spans="2:14" x14ac:dyDescent="0.25">
      <c r="B158" t="s">
        <v>1936</v>
      </c>
      <c r="C158" s="5">
        <v>-513.77</v>
      </c>
      <c r="D158" s="5">
        <v>-1745.03</v>
      </c>
      <c r="E158" s="5"/>
      <c r="F158" s="5"/>
      <c r="G158" s="5"/>
      <c r="H158" s="5">
        <v>250</v>
      </c>
      <c r="I158" s="5"/>
      <c r="J158" s="5">
        <v>8.8000000000000007</v>
      </c>
      <c r="K158" s="5"/>
      <c r="L158" s="5"/>
      <c r="M158" s="5"/>
      <c r="N158" s="5">
        <v>-2000.0000000000002</v>
      </c>
    </row>
    <row r="159" spans="2:14" x14ac:dyDescent="0.25">
      <c r="B159" t="s">
        <v>2847</v>
      </c>
      <c r="C159" s="5">
        <v>-2189.67</v>
      </c>
      <c r="D159" s="5">
        <v>-1094.4000000000001</v>
      </c>
      <c r="E159" s="5"/>
      <c r="F159" s="5"/>
      <c r="G159" s="5"/>
      <c r="H159" s="5"/>
      <c r="I159" s="5"/>
      <c r="J159" s="5">
        <v>1284.07</v>
      </c>
      <c r="K159" s="5"/>
      <c r="L159" s="5"/>
      <c r="M159" s="5"/>
      <c r="N159" s="5">
        <v>-2000.0000000000002</v>
      </c>
    </row>
    <row r="160" spans="2:14" x14ac:dyDescent="0.25">
      <c r="B160" t="s">
        <v>1725</v>
      </c>
      <c r="C160" s="5">
        <v>-1181.76</v>
      </c>
      <c r="D160" s="5">
        <v>-1069.2</v>
      </c>
      <c r="E160" s="5"/>
      <c r="F160" s="5"/>
      <c r="G160" s="5"/>
      <c r="H160" s="5">
        <v>250</v>
      </c>
      <c r="I160" s="5"/>
      <c r="J160" s="5">
        <v>0.96</v>
      </c>
      <c r="K160" s="5"/>
      <c r="L160" s="5"/>
      <c r="M160" s="5"/>
      <c r="N160" s="5">
        <v>-2000</v>
      </c>
    </row>
    <row r="161" spans="2:14" x14ac:dyDescent="0.25">
      <c r="B161" t="s">
        <v>3163</v>
      </c>
      <c r="C161" s="5"/>
      <c r="D161" s="5">
        <v>-2000</v>
      </c>
      <c r="E161" s="5"/>
      <c r="F161" s="5"/>
      <c r="G161" s="5"/>
      <c r="H161" s="5"/>
      <c r="I161" s="5"/>
      <c r="J161" s="5"/>
      <c r="K161" s="5"/>
      <c r="L161" s="5"/>
      <c r="M161" s="5"/>
      <c r="N161" s="5">
        <v>-2000</v>
      </c>
    </row>
    <row r="162" spans="2:14" x14ac:dyDescent="0.25">
      <c r="B162" t="s">
        <v>1643</v>
      </c>
      <c r="C162" s="5">
        <v>-1064.17</v>
      </c>
      <c r="D162" s="5">
        <v>-1548.6</v>
      </c>
      <c r="E162" s="5"/>
      <c r="F162" s="5"/>
      <c r="G162" s="5"/>
      <c r="H162" s="5">
        <v>250</v>
      </c>
      <c r="I162" s="5"/>
      <c r="J162" s="5">
        <v>362.77</v>
      </c>
      <c r="K162" s="5"/>
      <c r="L162" s="5"/>
      <c r="M162" s="5"/>
      <c r="N162" s="5">
        <v>-2000</v>
      </c>
    </row>
    <row r="163" spans="2:14" x14ac:dyDescent="0.25">
      <c r="B163" t="s">
        <v>1881</v>
      </c>
      <c r="C163" s="5">
        <v>-1638.9199999999998</v>
      </c>
      <c r="D163" s="5">
        <v>-460.2</v>
      </c>
      <c r="E163" s="5"/>
      <c r="F163" s="5"/>
      <c r="G163" s="5"/>
      <c r="H163" s="5">
        <v>100</v>
      </c>
      <c r="I163" s="5"/>
      <c r="J163" s="5"/>
      <c r="K163" s="5"/>
      <c r="L163" s="5"/>
      <c r="M163" s="5"/>
      <c r="N163" s="5">
        <v>-1999.12</v>
      </c>
    </row>
    <row r="164" spans="2:14" x14ac:dyDescent="0.25">
      <c r="B164" t="s">
        <v>1364</v>
      </c>
      <c r="C164" s="5">
        <v>-1240.55</v>
      </c>
      <c r="D164" s="5">
        <v>-870</v>
      </c>
      <c r="E164" s="5"/>
      <c r="F164" s="5"/>
      <c r="G164" s="5"/>
      <c r="H164" s="5">
        <v>200</v>
      </c>
      <c r="I164" s="5">
        <v>-59.03</v>
      </c>
      <c r="J164" s="5"/>
      <c r="K164" s="5"/>
      <c r="L164" s="5"/>
      <c r="M164" s="5"/>
      <c r="N164" s="5">
        <v>-1969.5800000000002</v>
      </c>
    </row>
    <row r="165" spans="2:14" x14ac:dyDescent="0.25">
      <c r="B165" t="s">
        <v>3242</v>
      </c>
      <c r="C165" s="5">
        <v>-83.85</v>
      </c>
      <c r="D165" s="5">
        <v>-1778.21</v>
      </c>
      <c r="E165" s="5"/>
      <c r="F165" s="5"/>
      <c r="G165" s="5"/>
      <c r="H165" s="5"/>
      <c r="I165" s="5">
        <v>-102.21000000000001</v>
      </c>
      <c r="J165" s="5"/>
      <c r="K165" s="5"/>
      <c r="L165" s="5"/>
      <c r="M165" s="5"/>
      <c r="N165" s="5">
        <v>-1964.27</v>
      </c>
    </row>
    <row r="166" spans="2:14" x14ac:dyDescent="0.25">
      <c r="B166" t="s">
        <v>1758</v>
      </c>
      <c r="C166" s="5">
        <v>-516.62</v>
      </c>
      <c r="D166" s="5">
        <v>-1087.3399999999999</v>
      </c>
      <c r="E166" s="5"/>
      <c r="F166" s="5"/>
      <c r="G166" s="5"/>
      <c r="H166" s="5">
        <v>100</v>
      </c>
      <c r="I166" s="5">
        <v>-95.63</v>
      </c>
      <c r="J166" s="5">
        <v>100</v>
      </c>
      <c r="K166" s="5">
        <v>-463.5</v>
      </c>
      <c r="L166" s="5"/>
      <c r="M166" s="5"/>
      <c r="N166" s="5">
        <v>-1963.0900000000001</v>
      </c>
    </row>
    <row r="167" spans="2:14" x14ac:dyDescent="0.25">
      <c r="B167" t="s">
        <v>3816</v>
      </c>
      <c r="C167" s="5">
        <v>-1367.34</v>
      </c>
      <c r="D167" s="5">
        <v>-580</v>
      </c>
      <c r="E167" s="5"/>
      <c r="F167" s="5"/>
      <c r="G167" s="5"/>
      <c r="H167" s="5"/>
      <c r="I167" s="5"/>
      <c r="J167" s="5"/>
      <c r="K167" s="5"/>
      <c r="L167" s="5"/>
      <c r="M167" s="5"/>
      <c r="N167" s="5">
        <v>-1947.34</v>
      </c>
    </row>
    <row r="168" spans="2:14" x14ac:dyDescent="0.25">
      <c r="B168" t="s">
        <v>1205</v>
      </c>
      <c r="C168" s="5">
        <v>-1116.6500000000001</v>
      </c>
      <c r="D168" s="5">
        <v>-925.01</v>
      </c>
      <c r="E168" s="5"/>
      <c r="F168" s="5"/>
      <c r="G168" s="5"/>
      <c r="H168" s="5">
        <v>100</v>
      </c>
      <c r="I168" s="5"/>
      <c r="J168" s="5"/>
      <c r="K168" s="5"/>
      <c r="L168" s="5"/>
      <c r="M168" s="5"/>
      <c r="N168" s="5">
        <v>-1941.66</v>
      </c>
    </row>
    <row r="169" spans="2:14" x14ac:dyDescent="0.25">
      <c r="B169" t="s">
        <v>3732</v>
      </c>
      <c r="C169" s="5">
        <v>-871.96</v>
      </c>
      <c r="D169" s="5">
        <v>-1253.3499999999999</v>
      </c>
      <c r="E169" s="5"/>
      <c r="F169" s="5"/>
      <c r="G169" s="5"/>
      <c r="H169" s="5">
        <v>200</v>
      </c>
      <c r="I169" s="5"/>
      <c r="J169" s="5"/>
      <c r="K169" s="5"/>
      <c r="L169" s="5"/>
      <c r="M169" s="5"/>
      <c r="N169" s="5">
        <v>-1925.31</v>
      </c>
    </row>
    <row r="170" spans="2:14" x14ac:dyDescent="0.25">
      <c r="B170" t="s">
        <v>1686</v>
      </c>
      <c r="C170" s="5">
        <v>-461.9</v>
      </c>
      <c r="D170" s="5">
        <v>-361.25</v>
      </c>
      <c r="E170" s="5"/>
      <c r="F170" s="5"/>
      <c r="G170" s="5"/>
      <c r="H170" s="5">
        <v>100</v>
      </c>
      <c r="I170" s="5"/>
      <c r="J170" s="5"/>
      <c r="K170" s="5">
        <v>-1198.02</v>
      </c>
      <c r="L170" s="5"/>
      <c r="M170" s="5"/>
      <c r="N170" s="5">
        <v>-1921.17</v>
      </c>
    </row>
    <row r="171" spans="2:14" x14ac:dyDescent="0.25">
      <c r="B171" t="s">
        <v>1169</v>
      </c>
      <c r="C171" s="5">
        <v>-827.84999999999991</v>
      </c>
      <c r="D171" s="5">
        <v>-1178.55</v>
      </c>
      <c r="E171" s="5"/>
      <c r="F171" s="5"/>
      <c r="G171" s="5"/>
      <c r="H171" s="5">
        <v>100</v>
      </c>
      <c r="I171" s="5"/>
      <c r="J171" s="5"/>
      <c r="K171" s="5"/>
      <c r="L171" s="5"/>
      <c r="M171" s="5"/>
      <c r="N171" s="5">
        <v>-1906.3999999999999</v>
      </c>
    </row>
    <row r="172" spans="2:14" x14ac:dyDescent="0.25">
      <c r="B172" t="s">
        <v>1323</v>
      </c>
      <c r="C172" s="5">
        <v>-1550.3899999999999</v>
      </c>
      <c r="D172" s="5">
        <v>-441</v>
      </c>
      <c r="E172" s="5"/>
      <c r="F172" s="5"/>
      <c r="G172" s="5"/>
      <c r="H172" s="5">
        <v>100</v>
      </c>
      <c r="I172" s="5"/>
      <c r="J172" s="5"/>
      <c r="K172" s="5"/>
      <c r="L172" s="5"/>
      <c r="M172" s="5"/>
      <c r="N172" s="5">
        <v>-1891.3899999999999</v>
      </c>
    </row>
    <row r="173" spans="2:14" x14ac:dyDescent="0.25">
      <c r="B173" t="s">
        <v>1423</v>
      </c>
      <c r="C173" s="5">
        <v>-939.11</v>
      </c>
      <c r="D173" s="5">
        <v>-1193.81</v>
      </c>
      <c r="E173" s="5"/>
      <c r="F173" s="5"/>
      <c r="G173" s="5"/>
      <c r="H173" s="5">
        <v>250</v>
      </c>
      <c r="I173" s="5"/>
      <c r="J173" s="5"/>
      <c r="K173" s="5"/>
      <c r="L173" s="5"/>
      <c r="M173" s="5"/>
      <c r="N173" s="5">
        <v>-1882.92</v>
      </c>
    </row>
    <row r="174" spans="2:14" x14ac:dyDescent="0.25">
      <c r="B174" t="s">
        <v>1302</v>
      </c>
      <c r="C174" s="5">
        <v>-1013.47</v>
      </c>
      <c r="D174" s="5">
        <v>-914.38</v>
      </c>
      <c r="E174" s="5"/>
      <c r="F174" s="5"/>
      <c r="G174" s="5"/>
      <c r="H174" s="5">
        <v>100</v>
      </c>
      <c r="I174" s="5"/>
      <c r="J174" s="5"/>
      <c r="K174" s="5"/>
      <c r="L174" s="5"/>
      <c r="M174" s="5"/>
      <c r="N174" s="5">
        <v>-1827.85</v>
      </c>
    </row>
    <row r="175" spans="2:14" x14ac:dyDescent="0.25">
      <c r="B175" t="s">
        <v>1418</v>
      </c>
      <c r="C175" s="5">
        <v>-655.4</v>
      </c>
      <c r="D175" s="5">
        <v>-1271</v>
      </c>
      <c r="E175" s="5"/>
      <c r="F175" s="5"/>
      <c r="G175" s="5"/>
      <c r="H175" s="5">
        <v>100</v>
      </c>
      <c r="I175" s="5"/>
      <c r="J175" s="5"/>
      <c r="K175" s="5"/>
      <c r="L175" s="5"/>
      <c r="M175" s="5"/>
      <c r="N175" s="5">
        <v>-1826.4</v>
      </c>
    </row>
    <row r="176" spans="2:14" x14ac:dyDescent="0.25">
      <c r="B176" t="s">
        <v>2638</v>
      </c>
      <c r="C176" s="5"/>
      <c r="D176" s="5"/>
      <c r="E176" s="5"/>
      <c r="F176" s="5"/>
      <c r="G176" s="5"/>
      <c r="H176" s="5"/>
      <c r="I176" s="5"/>
      <c r="J176" s="5"/>
      <c r="K176" s="5">
        <v>-1800</v>
      </c>
      <c r="L176" s="5"/>
      <c r="M176" s="5"/>
      <c r="N176" s="5">
        <v>-1800</v>
      </c>
    </row>
    <row r="177" spans="2:14" x14ac:dyDescent="0.25">
      <c r="B177" t="s">
        <v>1703</v>
      </c>
      <c r="C177" s="5">
        <v>-136.18</v>
      </c>
      <c r="D177" s="5">
        <v>-1857</v>
      </c>
      <c r="E177" s="5"/>
      <c r="F177" s="5"/>
      <c r="G177" s="5"/>
      <c r="H177" s="5">
        <v>200</v>
      </c>
      <c r="I177" s="5"/>
      <c r="J177" s="5"/>
      <c r="K177" s="5"/>
      <c r="L177" s="5"/>
      <c r="M177" s="5"/>
      <c r="N177" s="5">
        <v>-1793.18</v>
      </c>
    </row>
    <row r="178" spans="2:14" x14ac:dyDescent="0.25">
      <c r="B178" t="s">
        <v>3729</v>
      </c>
      <c r="C178" s="5">
        <v>-811.51</v>
      </c>
      <c r="D178" s="5">
        <v>-944</v>
      </c>
      <c r="E178" s="5"/>
      <c r="F178" s="5"/>
      <c r="G178" s="5"/>
      <c r="H178" s="5">
        <v>100</v>
      </c>
      <c r="I178" s="5">
        <v>-75.06</v>
      </c>
      <c r="J178" s="5"/>
      <c r="K178" s="5"/>
      <c r="L178" s="5"/>
      <c r="M178" s="5"/>
      <c r="N178" s="5">
        <v>-1730.57</v>
      </c>
    </row>
    <row r="179" spans="2:14" x14ac:dyDescent="0.25">
      <c r="B179" t="s">
        <v>1351</v>
      </c>
      <c r="C179" s="5">
        <v>-890.21999999999991</v>
      </c>
      <c r="D179" s="5">
        <v>-1131.5</v>
      </c>
      <c r="E179" s="5"/>
      <c r="F179" s="5"/>
      <c r="G179" s="5"/>
      <c r="H179" s="5">
        <v>300</v>
      </c>
      <c r="I179" s="5"/>
      <c r="J179" s="5"/>
      <c r="K179" s="5"/>
      <c r="L179" s="5"/>
      <c r="M179" s="5"/>
      <c r="N179" s="5">
        <v>-1721.7199999999998</v>
      </c>
    </row>
    <row r="180" spans="2:14" x14ac:dyDescent="0.25">
      <c r="B180" t="s">
        <v>2669</v>
      </c>
      <c r="C180" s="5"/>
      <c r="D180" s="5"/>
      <c r="E180" s="5"/>
      <c r="F180" s="5"/>
      <c r="G180" s="5">
        <v>-1710</v>
      </c>
      <c r="H180" s="5"/>
      <c r="I180" s="5"/>
      <c r="J180" s="5"/>
      <c r="K180" s="5"/>
      <c r="L180" s="5"/>
      <c r="M180" s="5"/>
      <c r="N180" s="5">
        <v>-1710</v>
      </c>
    </row>
    <row r="181" spans="2:14" x14ac:dyDescent="0.25">
      <c r="B181" t="s">
        <v>1781</v>
      </c>
      <c r="C181" s="5">
        <v>-1599.1</v>
      </c>
      <c r="D181" s="5">
        <v>-199.5</v>
      </c>
      <c r="E181" s="5"/>
      <c r="F181" s="5"/>
      <c r="G181" s="5"/>
      <c r="H181" s="5">
        <v>100</v>
      </c>
      <c r="I181" s="5"/>
      <c r="J181" s="5"/>
      <c r="K181" s="5"/>
      <c r="L181" s="5"/>
      <c r="M181" s="5"/>
      <c r="N181" s="5">
        <v>-1698.6</v>
      </c>
    </row>
    <row r="182" spans="2:14" x14ac:dyDescent="0.25">
      <c r="B182" t="s">
        <v>1518</v>
      </c>
      <c r="C182" s="5">
        <v>-1321.3400000000001</v>
      </c>
      <c r="D182" s="5">
        <v>-475</v>
      </c>
      <c r="E182" s="5"/>
      <c r="F182" s="5"/>
      <c r="G182" s="5"/>
      <c r="H182" s="5">
        <v>100</v>
      </c>
      <c r="I182" s="5"/>
      <c r="J182" s="5"/>
      <c r="K182" s="5"/>
      <c r="L182" s="5"/>
      <c r="M182" s="5"/>
      <c r="N182" s="5">
        <v>-1696.3400000000001</v>
      </c>
    </row>
    <row r="183" spans="2:14" x14ac:dyDescent="0.25">
      <c r="B183" t="s">
        <v>957</v>
      </c>
      <c r="C183" s="5"/>
      <c r="D183" s="5"/>
      <c r="E183" s="5"/>
      <c r="F183" s="5"/>
      <c r="G183" s="5">
        <v>-1690</v>
      </c>
      <c r="H183" s="5"/>
      <c r="I183" s="5"/>
      <c r="J183" s="5"/>
      <c r="K183" s="5"/>
      <c r="L183" s="5"/>
      <c r="M183" s="5"/>
      <c r="N183" s="5">
        <v>-1690</v>
      </c>
    </row>
    <row r="184" spans="2:14" x14ac:dyDescent="0.25">
      <c r="B184" t="s">
        <v>1626</v>
      </c>
      <c r="C184" s="5">
        <v>-1349.66</v>
      </c>
      <c r="D184" s="5">
        <v>-432</v>
      </c>
      <c r="E184" s="5"/>
      <c r="F184" s="5"/>
      <c r="G184" s="5"/>
      <c r="H184" s="5">
        <v>100</v>
      </c>
      <c r="I184" s="5"/>
      <c r="J184" s="5"/>
      <c r="K184" s="5"/>
      <c r="L184" s="5"/>
      <c r="M184" s="5"/>
      <c r="N184" s="5">
        <v>-1681.66</v>
      </c>
    </row>
    <row r="185" spans="2:14" x14ac:dyDescent="0.25">
      <c r="B185" t="s">
        <v>1897</v>
      </c>
      <c r="C185" s="5">
        <v>-286.89</v>
      </c>
      <c r="D185" s="5">
        <v>-1588.55</v>
      </c>
      <c r="E185" s="5"/>
      <c r="F185" s="5"/>
      <c r="G185" s="5"/>
      <c r="H185" s="5">
        <v>200</v>
      </c>
      <c r="I185" s="5"/>
      <c r="J185" s="5"/>
      <c r="K185" s="5"/>
      <c r="L185" s="5"/>
      <c r="M185" s="5"/>
      <c r="N185" s="5">
        <v>-1675.44</v>
      </c>
    </row>
    <row r="186" spans="2:14" x14ac:dyDescent="0.25">
      <c r="B186" t="s">
        <v>1295</v>
      </c>
      <c r="C186" s="5">
        <v>-698.78</v>
      </c>
      <c r="D186" s="5">
        <v>-1062.5</v>
      </c>
      <c r="E186" s="5"/>
      <c r="F186" s="5"/>
      <c r="G186" s="5"/>
      <c r="H186" s="5">
        <v>100</v>
      </c>
      <c r="I186" s="5"/>
      <c r="J186" s="5"/>
      <c r="K186" s="5"/>
      <c r="L186" s="5"/>
      <c r="M186" s="5"/>
      <c r="N186" s="5">
        <v>-1661.28</v>
      </c>
    </row>
    <row r="187" spans="2:14" x14ac:dyDescent="0.25">
      <c r="B187" t="s">
        <v>1287</v>
      </c>
      <c r="C187" s="5">
        <v>-735.55</v>
      </c>
      <c r="D187" s="5">
        <v>-1012.5</v>
      </c>
      <c r="E187" s="5"/>
      <c r="F187" s="5"/>
      <c r="G187" s="5"/>
      <c r="H187" s="5">
        <v>100</v>
      </c>
      <c r="I187" s="5"/>
      <c r="J187" s="5"/>
      <c r="K187" s="5"/>
      <c r="L187" s="5"/>
      <c r="M187" s="5"/>
      <c r="N187" s="5">
        <v>-1648.05</v>
      </c>
    </row>
    <row r="188" spans="2:14" x14ac:dyDescent="0.25">
      <c r="B188" t="s">
        <v>1661</v>
      </c>
      <c r="C188" s="5">
        <v>-162.82999999999998</v>
      </c>
      <c r="D188" s="5">
        <v>-1546.5</v>
      </c>
      <c r="E188" s="5"/>
      <c r="F188" s="5"/>
      <c r="G188" s="5"/>
      <c r="H188" s="5">
        <v>100</v>
      </c>
      <c r="I188" s="5"/>
      <c r="J188" s="5"/>
      <c r="K188" s="5"/>
      <c r="L188" s="5"/>
      <c r="M188" s="5"/>
      <c r="N188" s="5">
        <v>-1609.33</v>
      </c>
    </row>
    <row r="189" spans="2:14" x14ac:dyDescent="0.25">
      <c r="B189" t="s">
        <v>1716</v>
      </c>
      <c r="C189" s="5">
        <v>-1038.52</v>
      </c>
      <c r="D189" s="5">
        <v>-756</v>
      </c>
      <c r="E189" s="5"/>
      <c r="F189" s="5"/>
      <c r="G189" s="5"/>
      <c r="H189" s="5">
        <v>200</v>
      </c>
      <c r="I189" s="5"/>
      <c r="J189" s="5"/>
      <c r="K189" s="5"/>
      <c r="L189" s="5"/>
      <c r="M189" s="5"/>
      <c r="N189" s="5">
        <v>-1594.52</v>
      </c>
    </row>
    <row r="190" spans="2:14" x14ac:dyDescent="0.25">
      <c r="B190" t="s">
        <v>1470</v>
      </c>
      <c r="C190" s="5">
        <v>-466.02</v>
      </c>
      <c r="D190" s="5">
        <v>-1107</v>
      </c>
      <c r="E190" s="5"/>
      <c r="F190" s="5">
        <v>-120</v>
      </c>
      <c r="G190" s="5"/>
      <c r="H190" s="5">
        <v>100</v>
      </c>
      <c r="I190" s="5"/>
      <c r="J190" s="5"/>
      <c r="K190" s="5"/>
      <c r="L190" s="5"/>
      <c r="M190" s="5"/>
      <c r="N190" s="5">
        <v>-1593.02</v>
      </c>
    </row>
    <row r="191" spans="2:14" x14ac:dyDescent="0.25">
      <c r="B191" t="s">
        <v>3681</v>
      </c>
      <c r="C191" s="5">
        <v>-1024.33</v>
      </c>
      <c r="D191" s="5">
        <v>-648</v>
      </c>
      <c r="E191" s="5"/>
      <c r="F191" s="5"/>
      <c r="G191" s="5"/>
      <c r="H191" s="5">
        <v>100</v>
      </c>
      <c r="I191" s="5"/>
      <c r="J191" s="5"/>
      <c r="K191" s="5"/>
      <c r="L191" s="5"/>
      <c r="M191" s="5"/>
      <c r="N191" s="5">
        <v>-1572.33</v>
      </c>
    </row>
    <row r="192" spans="2:14" x14ac:dyDescent="0.25">
      <c r="B192" t="s">
        <v>1640</v>
      </c>
      <c r="C192" s="5">
        <v>-1109.4299999999998</v>
      </c>
      <c r="D192" s="5">
        <v>-559.99</v>
      </c>
      <c r="E192" s="5"/>
      <c r="F192" s="5"/>
      <c r="G192" s="5"/>
      <c r="H192" s="5">
        <v>100</v>
      </c>
      <c r="I192" s="5"/>
      <c r="J192" s="5"/>
      <c r="K192" s="5"/>
      <c r="L192" s="5"/>
      <c r="M192" s="5"/>
      <c r="N192" s="5">
        <v>-1569.4199999999998</v>
      </c>
    </row>
    <row r="193" spans="2:14" x14ac:dyDescent="0.25">
      <c r="B193" t="s">
        <v>1775</v>
      </c>
      <c r="C193" s="5">
        <v>-602.21</v>
      </c>
      <c r="D193" s="5">
        <v>-1064</v>
      </c>
      <c r="E193" s="5"/>
      <c r="F193" s="5"/>
      <c r="G193" s="5"/>
      <c r="H193" s="5">
        <v>100</v>
      </c>
      <c r="I193" s="5"/>
      <c r="J193" s="5"/>
      <c r="K193" s="5"/>
      <c r="L193" s="5"/>
      <c r="M193" s="5"/>
      <c r="N193" s="5">
        <v>-1566.21</v>
      </c>
    </row>
    <row r="194" spans="2:14" x14ac:dyDescent="0.25">
      <c r="B194" t="s">
        <v>1909</v>
      </c>
      <c r="C194" s="5">
        <v>-355.6</v>
      </c>
      <c r="D194" s="5">
        <v>-1306.54</v>
      </c>
      <c r="E194" s="5"/>
      <c r="F194" s="5"/>
      <c r="G194" s="5"/>
      <c r="H194" s="5">
        <v>100</v>
      </c>
      <c r="I194" s="5"/>
      <c r="J194" s="5"/>
      <c r="K194" s="5"/>
      <c r="L194" s="5"/>
      <c r="M194" s="5"/>
      <c r="N194" s="5">
        <v>-1562.1399999999999</v>
      </c>
    </row>
    <row r="195" spans="2:14" x14ac:dyDescent="0.25">
      <c r="B195" t="s">
        <v>1545</v>
      </c>
      <c r="C195" s="5">
        <v>-588.18000000000006</v>
      </c>
      <c r="D195" s="5">
        <v>-1109</v>
      </c>
      <c r="E195" s="5"/>
      <c r="F195" s="5">
        <v>-60</v>
      </c>
      <c r="G195" s="5"/>
      <c r="H195" s="5">
        <v>200</v>
      </c>
      <c r="I195" s="5"/>
      <c r="J195" s="5"/>
      <c r="K195" s="5"/>
      <c r="L195" s="5"/>
      <c r="M195" s="5"/>
      <c r="N195" s="5">
        <v>-1557.18</v>
      </c>
    </row>
    <row r="196" spans="2:14" x14ac:dyDescent="0.25">
      <c r="B196" t="s">
        <v>1392</v>
      </c>
      <c r="C196" s="5">
        <v>-648.5</v>
      </c>
      <c r="D196" s="5">
        <v>-996.2</v>
      </c>
      <c r="E196" s="5"/>
      <c r="F196" s="5"/>
      <c r="G196" s="5"/>
      <c r="H196" s="5">
        <v>100</v>
      </c>
      <c r="I196" s="5"/>
      <c r="J196" s="5"/>
      <c r="K196" s="5"/>
      <c r="L196" s="5"/>
      <c r="M196" s="5"/>
      <c r="N196" s="5">
        <v>-1544.7</v>
      </c>
    </row>
    <row r="197" spans="2:14" x14ac:dyDescent="0.25">
      <c r="B197" t="s">
        <v>1509</v>
      </c>
      <c r="C197" s="5">
        <v>-677.92000000000007</v>
      </c>
      <c r="D197" s="5">
        <v>-961.45</v>
      </c>
      <c r="E197" s="5"/>
      <c r="F197" s="5"/>
      <c r="G197" s="5"/>
      <c r="H197" s="5">
        <v>100</v>
      </c>
      <c r="I197" s="5"/>
      <c r="J197" s="5"/>
      <c r="K197" s="5"/>
      <c r="L197" s="5"/>
      <c r="M197" s="5"/>
      <c r="N197" s="5">
        <v>-1539.3700000000001</v>
      </c>
    </row>
    <row r="198" spans="2:14" x14ac:dyDescent="0.25">
      <c r="B198" t="s">
        <v>1793</v>
      </c>
      <c r="C198" s="5">
        <v>-554.51</v>
      </c>
      <c r="D198" s="5">
        <v>-925</v>
      </c>
      <c r="E198" s="5"/>
      <c r="F198" s="5"/>
      <c r="G198" s="5"/>
      <c r="H198" s="5">
        <v>100</v>
      </c>
      <c r="I198" s="5">
        <v>-153.87</v>
      </c>
      <c r="J198" s="5"/>
      <c r="K198" s="5"/>
      <c r="L198" s="5"/>
      <c r="M198" s="5"/>
      <c r="N198" s="5">
        <v>-1533.38</v>
      </c>
    </row>
    <row r="199" spans="2:14" x14ac:dyDescent="0.25">
      <c r="B199" t="s">
        <v>1808</v>
      </c>
      <c r="C199" s="5">
        <v>-1094.3399999999999</v>
      </c>
      <c r="D199" s="5">
        <v>-410.75</v>
      </c>
      <c r="E199" s="5"/>
      <c r="F199" s="5"/>
      <c r="G199" s="5"/>
      <c r="H199" s="5">
        <v>100</v>
      </c>
      <c r="I199" s="5">
        <v>-103.96</v>
      </c>
      <c r="J199" s="5"/>
      <c r="K199" s="5"/>
      <c r="L199" s="5"/>
      <c r="M199" s="5"/>
      <c r="N199" s="5">
        <v>-1509.05</v>
      </c>
    </row>
    <row r="200" spans="2:14" x14ac:dyDescent="0.25">
      <c r="B200" t="s">
        <v>1874</v>
      </c>
      <c r="C200" s="5">
        <v>-700.48</v>
      </c>
      <c r="D200" s="5">
        <v>-954.32</v>
      </c>
      <c r="E200" s="5"/>
      <c r="F200" s="5"/>
      <c r="G200" s="5"/>
      <c r="H200" s="5">
        <v>100</v>
      </c>
      <c r="I200" s="5"/>
      <c r="J200" s="5">
        <v>54.8</v>
      </c>
      <c r="K200" s="5"/>
      <c r="L200" s="5"/>
      <c r="M200" s="5"/>
      <c r="N200" s="5">
        <v>-1500.0000000000002</v>
      </c>
    </row>
    <row r="201" spans="2:14" x14ac:dyDescent="0.25">
      <c r="B201" t="s">
        <v>1360</v>
      </c>
      <c r="C201" s="5">
        <v>-1170.93</v>
      </c>
      <c r="D201" s="5">
        <v>-651</v>
      </c>
      <c r="E201" s="5"/>
      <c r="F201" s="5"/>
      <c r="G201" s="5"/>
      <c r="H201" s="5">
        <v>100</v>
      </c>
      <c r="I201" s="5">
        <v>-115.92</v>
      </c>
      <c r="J201" s="5">
        <v>337.85</v>
      </c>
      <c r="K201" s="5"/>
      <c r="L201" s="5"/>
      <c r="M201" s="5"/>
      <c r="N201" s="5">
        <v>-1500</v>
      </c>
    </row>
    <row r="202" spans="2:14" x14ac:dyDescent="0.25">
      <c r="B202" t="s">
        <v>1948</v>
      </c>
      <c r="C202" s="5">
        <v>-199.51000000000002</v>
      </c>
      <c r="D202" s="5">
        <v>-1400</v>
      </c>
      <c r="E202" s="5"/>
      <c r="F202" s="5"/>
      <c r="G202" s="5"/>
      <c r="H202" s="5">
        <v>100</v>
      </c>
      <c r="I202" s="5"/>
      <c r="J202" s="5"/>
      <c r="K202" s="5"/>
      <c r="L202" s="5"/>
      <c r="M202" s="5"/>
      <c r="N202" s="5">
        <v>-1499.51</v>
      </c>
    </row>
    <row r="203" spans="2:14" x14ac:dyDescent="0.25">
      <c r="B203" t="s">
        <v>1658</v>
      </c>
      <c r="C203" s="5">
        <v>-166.9</v>
      </c>
      <c r="D203" s="5">
        <v>-1410</v>
      </c>
      <c r="E203" s="5"/>
      <c r="F203" s="5"/>
      <c r="G203" s="5"/>
      <c r="H203" s="5">
        <v>100</v>
      </c>
      <c r="I203" s="5"/>
      <c r="J203" s="5"/>
      <c r="K203" s="5"/>
      <c r="L203" s="5"/>
      <c r="M203" s="5"/>
      <c r="N203" s="5">
        <v>-1476.9</v>
      </c>
    </row>
    <row r="204" spans="2:14" x14ac:dyDescent="0.25">
      <c r="B204" t="s">
        <v>1492</v>
      </c>
      <c r="C204" s="5">
        <v>-815.56</v>
      </c>
      <c r="D204" s="5">
        <v>-760</v>
      </c>
      <c r="E204" s="5"/>
      <c r="F204" s="5"/>
      <c r="G204" s="5"/>
      <c r="H204" s="5">
        <v>100</v>
      </c>
      <c r="I204" s="5"/>
      <c r="J204" s="5"/>
      <c r="K204" s="5"/>
      <c r="L204" s="5"/>
      <c r="M204" s="5"/>
      <c r="N204" s="5">
        <v>-1475.56</v>
      </c>
    </row>
    <row r="205" spans="2:14" x14ac:dyDescent="0.25">
      <c r="B205" t="s">
        <v>1742</v>
      </c>
      <c r="C205" s="5">
        <v>-447.93</v>
      </c>
      <c r="D205" s="5">
        <v>-1643.79</v>
      </c>
      <c r="E205" s="5"/>
      <c r="F205" s="5"/>
      <c r="G205" s="5"/>
      <c r="H205" s="5">
        <v>100</v>
      </c>
      <c r="I205" s="5"/>
      <c r="J205" s="5">
        <v>534.04</v>
      </c>
      <c r="K205" s="5"/>
      <c r="L205" s="5"/>
      <c r="M205" s="5"/>
      <c r="N205" s="5">
        <v>-1457.6799999999998</v>
      </c>
    </row>
    <row r="206" spans="2:14" x14ac:dyDescent="0.25">
      <c r="B206" t="s">
        <v>1397</v>
      </c>
      <c r="C206" s="5">
        <v>-184.44</v>
      </c>
      <c r="D206" s="5">
        <v>-1353.1000000000001</v>
      </c>
      <c r="E206" s="5"/>
      <c r="F206" s="5"/>
      <c r="G206" s="5"/>
      <c r="H206" s="5">
        <v>100</v>
      </c>
      <c r="I206" s="5"/>
      <c r="J206" s="5"/>
      <c r="K206" s="5"/>
      <c r="L206" s="5"/>
      <c r="M206" s="5"/>
      <c r="N206" s="5">
        <v>-1437.5400000000002</v>
      </c>
    </row>
    <row r="207" spans="2:14" x14ac:dyDescent="0.25">
      <c r="B207" t="s">
        <v>1714</v>
      </c>
      <c r="C207" s="5">
        <v>-1140</v>
      </c>
      <c r="D207" s="5">
        <v>-396.48</v>
      </c>
      <c r="E207" s="5"/>
      <c r="F207" s="5"/>
      <c r="G207" s="5"/>
      <c r="H207" s="5">
        <v>100</v>
      </c>
      <c r="I207" s="5"/>
      <c r="J207" s="5"/>
      <c r="K207" s="5"/>
      <c r="L207" s="5"/>
      <c r="M207" s="5"/>
      <c r="N207" s="5">
        <v>-1436.48</v>
      </c>
    </row>
    <row r="208" spans="2:14" x14ac:dyDescent="0.25">
      <c r="B208" t="s">
        <v>1709</v>
      </c>
      <c r="C208" s="5">
        <v>-635.58000000000004</v>
      </c>
      <c r="D208" s="5">
        <v>-650</v>
      </c>
      <c r="E208" s="5"/>
      <c r="F208" s="5"/>
      <c r="G208" s="5"/>
      <c r="H208" s="5">
        <v>100</v>
      </c>
      <c r="I208" s="5"/>
      <c r="J208" s="5"/>
      <c r="K208" s="5"/>
      <c r="L208" s="5"/>
      <c r="M208" s="5">
        <v>-195</v>
      </c>
      <c r="N208" s="5">
        <v>-1380.58</v>
      </c>
    </row>
    <row r="209" spans="2:14" x14ac:dyDescent="0.25">
      <c r="B209" t="s">
        <v>1608</v>
      </c>
      <c r="C209" s="5">
        <v>-491.67</v>
      </c>
      <c r="D209" s="5">
        <v>-865.84</v>
      </c>
      <c r="E209" s="5"/>
      <c r="F209" s="5">
        <v>-120</v>
      </c>
      <c r="G209" s="5"/>
      <c r="H209" s="5">
        <v>100</v>
      </c>
      <c r="I209" s="5"/>
      <c r="J209" s="5"/>
      <c r="K209" s="5"/>
      <c r="L209" s="5"/>
      <c r="M209" s="5"/>
      <c r="N209" s="5">
        <v>-1377.51</v>
      </c>
    </row>
    <row r="210" spans="2:14" x14ac:dyDescent="0.25">
      <c r="B210" t="s">
        <v>2601</v>
      </c>
      <c r="C210" s="5"/>
      <c r="D210" s="5"/>
      <c r="E210" s="5"/>
      <c r="F210" s="5"/>
      <c r="G210" s="5"/>
      <c r="H210" s="5"/>
      <c r="I210" s="5"/>
      <c r="J210" s="5"/>
      <c r="K210" s="5">
        <v>-1369.72</v>
      </c>
      <c r="L210" s="5"/>
      <c r="M210" s="5"/>
      <c r="N210" s="5">
        <v>-1369.72</v>
      </c>
    </row>
    <row r="211" spans="2:14" x14ac:dyDescent="0.25">
      <c r="B211" t="s">
        <v>3762</v>
      </c>
      <c r="C211" s="5">
        <v>-523.47</v>
      </c>
      <c r="D211" s="5">
        <v>-936</v>
      </c>
      <c r="E211" s="5"/>
      <c r="F211" s="5"/>
      <c r="G211" s="5"/>
      <c r="H211" s="5">
        <v>100</v>
      </c>
      <c r="I211" s="5"/>
      <c r="J211" s="5"/>
      <c r="K211" s="5"/>
      <c r="L211" s="5"/>
      <c r="M211" s="5"/>
      <c r="N211" s="5">
        <v>-1359.47</v>
      </c>
    </row>
    <row r="212" spans="2:14" x14ac:dyDescent="0.25">
      <c r="B212" t="s">
        <v>1341</v>
      </c>
      <c r="C212" s="5">
        <v>-1116</v>
      </c>
      <c r="D212" s="5">
        <v>-340</v>
      </c>
      <c r="E212" s="5"/>
      <c r="F212" s="5"/>
      <c r="G212" s="5"/>
      <c r="H212" s="5">
        <v>100</v>
      </c>
      <c r="I212" s="5"/>
      <c r="J212" s="5"/>
      <c r="K212" s="5"/>
      <c r="L212" s="5"/>
      <c r="M212" s="5"/>
      <c r="N212" s="5">
        <v>-1356</v>
      </c>
    </row>
    <row r="213" spans="2:14" x14ac:dyDescent="0.25">
      <c r="B213" t="s">
        <v>1867</v>
      </c>
      <c r="C213" s="5">
        <v>-376.06</v>
      </c>
      <c r="D213" s="5">
        <v>-1077.25</v>
      </c>
      <c r="E213" s="5"/>
      <c r="F213" s="5"/>
      <c r="G213" s="5"/>
      <c r="H213" s="5">
        <v>100</v>
      </c>
      <c r="I213" s="5"/>
      <c r="J213" s="5"/>
      <c r="K213" s="5"/>
      <c r="L213" s="5"/>
      <c r="M213" s="5"/>
      <c r="N213" s="5">
        <v>-1353.31</v>
      </c>
    </row>
    <row r="214" spans="2:14" x14ac:dyDescent="0.25">
      <c r="B214" t="s">
        <v>1848</v>
      </c>
      <c r="C214" s="5">
        <v>-1176.3699999999999</v>
      </c>
      <c r="D214" s="5">
        <v>-262.5</v>
      </c>
      <c r="E214" s="5"/>
      <c r="F214" s="5"/>
      <c r="G214" s="5"/>
      <c r="H214" s="5">
        <v>100</v>
      </c>
      <c r="I214" s="5"/>
      <c r="J214" s="5"/>
      <c r="K214" s="5"/>
      <c r="L214" s="5"/>
      <c r="M214" s="5"/>
      <c r="N214" s="5">
        <v>-1338.87</v>
      </c>
    </row>
    <row r="215" spans="2:14" x14ac:dyDescent="0.25">
      <c r="B215" t="s">
        <v>1338</v>
      </c>
      <c r="C215" s="5">
        <v>-884.98</v>
      </c>
      <c r="D215" s="5">
        <v>-650.25</v>
      </c>
      <c r="E215" s="5"/>
      <c r="F215" s="5"/>
      <c r="G215" s="5"/>
      <c r="H215" s="5">
        <v>200</v>
      </c>
      <c r="I215" s="5"/>
      <c r="J215" s="5"/>
      <c r="K215" s="5"/>
      <c r="L215" s="5"/>
      <c r="M215" s="5"/>
      <c r="N215" s="5">
        <v>-1335.23</v>
      </c>
    </row>
    <row r="216" spans="2:14" x14ac:dyDescent="0.25">
      <c r="B216" t="s">
        <v>1684</v>
      </c>
      <c r="C216" s="5">
        <v>-916.75</v>
      </c>
      <c r="D216" s="5">
        <v>-761.02</v>
      </c>
      <c r="E216" s="5"/>
      <c r="F216" s="5"/>
      <c r="G216" s="5"/>
      <c r="H216" s="5">
        <v>350</v>
      </c>
      <c r="I216" s="5"/>
      <c r="J216" s="5"/>
      <c r="K216" s="5"/>
      <c r="L216" s="5"/>
      <c r="M216" s="5"/>
      <c r="N216" s="5">
        <v>-1327.77</v>
      </c>
    </row>
    <row r="217" spans="2:14" x14ac:dyDescent="0.25">
      <c r="B217" t="s">
        <v>3726</v>
      </c>
      <c r="C217" s="5">
        <v>-695.65</v>
      </c>
      <c r="D217" s="5">
        <v>-723.4</v>
      </c>
      <c r="E217" s="5"/>
      <c r="F217" s="5"/>
      <c r="G217" s="5"/>
      <c r="H217" s="5">
        <v>100</v>
      </c>
      <c r="I217" s="5"/>
      <c r="J217" s="5"/>
      <c r="K217" s="5"/>
      <c r="L217" s="5"/>
      <c r="M217" s="5"/>
      <c r="N217" s="5">
        <v>-1319.05</v>
      </c>
    </row>
    <row r="218" spans="2:14" x14ac:dyDescent="0.25">
      <c r="B218" t="s">
        <v>3103</v>
      </c>
      <c r="C218" s="5">
        <v>-745.68000000000006</v>
      </c>
      <c r="D218" s="5">
        <v>-564</v>
      </c>
      <c r="E218" s="5"/>
      <c r="F218" s="5"/>
      <c r="G218" s="5"/>
      <c r="H218" s="5"/>
      <c r="I218" s="5"/>
      <c r="J218" s="5"/>
      <c r="K218" s="5"/>
      <c r="L218" s="5"/>
      <c r="M218" s="5"/>
      <c r="N218" s="5">
        <v>-1309.68</v>
      </c>
    </row>
    <row r="219" spans="2:14" x14ac:dyDescent="0.25">
      <c r="B219" t="s">
        <v>3766</v>
      </c>
      <c r="C219" s="5"/>
      <c r="D219" s="5">
        <v>-1375</v>
      </c>
      <c r="E219" s="5"/>
      <c r="F219" s="5"/>
      <c r="G219" s="5"/>
      <c r="H219" s="5">
        <v>100</v>
      </c>
      <c r="I219" s="5"/>
      <c r="J219" s="5"/>
      <c r="K219" s="5"/>
      <c r="L219" s="5"/>
      <c r="M219" s="5"/>
      <c r="N219" s="5">
        <v>-1275</v>
      </c>
    </row>
    <row r="220" spans="2:14" x14ac:dyDescent="0.25">
      <c r="B220" t="s">
        <v>1652</v>
      </c>
      <c r="C220" s="5">
        <v>-268.19</v>
      </c>
      <c r="D220" s="5">
        <v>-1102</v>
      </c>
      <c r="E220" s="5"/>
      <c r="F220" s="5"/>
      <c r="G220" s="5"/>
      <c r="H220" s="5">
        <v>100</v>
      </c>
      <c r="I220" s="5"/>
      <c r="J220" s="5"/>
      <c r="K220" s="5"/>
      <c r="L220" s="5"/>
      <c r="M220" s="5"/>
      <c r="N220" s="5">
        <v>-1270.19</v>
      </c>
    </row>
    <row r="221" spans="2:14" x14ac:dyDescent="0.25">
      <c r="B221" t="s">
        <v>2801</v>
      </c>
      <c r="C221" s="5">
        <v>-608.75</v>
      </c>
      <c r="D221" s="5">
        <v>-612</v>
      </c>
      <c r="E221" s="5"/>
      <c r="F221" s="5"/>
      <c r="G221" s="5"/>
      <c r="H221" s="5"/>
      <c r="I221" s="5"/>
      <c r="J221" s="5"/>
      <c r="K221" s="5"/>
      <c r="L221" s="5"/>
      <c r="M221" s="5"/>
      <c r="N221" s="5">
        <v>-1220.75</v>
      </c>
    </row>
    <row r="222" spans="2:14" x14ac:dyDescent="0.25">
      <c r="B222" t="s">
        <v>1249</v>
      </c>
      <c r="C222" s="5">
        <v>-347.65999999999997</v>
      </c>
      <c r="D222" s="5">
        <v>-971.95</v>
      </c>
      <c r="E222" s="5"/>
      <c r="F222" s="5"/>
      <c r="G222" s="5"/>
      <c r="H222" s="5">
        <v>100</v>
      </c>
      <c r="I222" s="5"/>
      <c r="J222" s="5"/>
      <c r="K222" s="5"/>
      <c r="L222" s="5"/>
      <c r="M222" s="5"/>
      <c r="N222" s="5">
        <v>-1219.6100000000001</v>
      </c>
    </row>
    <row r="223" spans="2:14" x14ac:dyDescent="0.25">
      <c r="B223" t="s">
        <v>1473</v>
      </c>
      <c r="C223" s="5">
        <v>-494.77</v>
      </c>
      <c r="D223" s="5">
        <v>-899.18000000000006</v>
      </c>
      <c r="E223" s="5"/>
      <c r="F223" s="5"/>
      <c r="G223" s="5"/>
      <c r="H223" s="5">
        <v>200</v>
      </c>
      <c r="I223" s="5"/>
      <c r="J223" s="5"/>
      <c r="K223" s="5"/>
      <c r="L223" s="5"/>
      <c r="M223" s="5"/>
      <c r="N223" s="5">
        <v>-1193.95</v>
      </c>
    </row>
    <row r="224" spans="2:14" x14ac:dyDescent="0.25">
      <c r="B224" t="s">
        <v>3188</v>
      </c>
      <c r="C224" s="5">
        <v>-108.30999999999999</v>
      </c>
      <c r="D224" s="5">
        <v>-912.5</v>
      </c>
      <c r="E224" s="5"/>
      <c r="F224" s="5">
        <v>-149.97</v>
      </c>
      <c r="G224" s="5"/>
      <c r="H224" s="5"/>
      <c r="I224" s="5"/>
      <c r="J224" s="5"/>
      <c r="K224" s="5"/>
      <c r="L224" s="5"/>
      <c r="M224" s="5"/>
      <c r="N224" s="5">
        <v>-1170.78</v>
      </c>
    </row>
    <row r="225" spans="2:14" x14ac:dyDescent="0.25">
      <c r="B225" t="s">
        <v>1830</v>
      </c>
      <c r="C225" s="5">
        <v>-29.98</v>
      </c>
      <c r="D225" s="5">
        <v>-1018</v>
      </c>
      <c r="E225" s="5"/>
      <c r="F225" s="5">
        <v>-150</v>
      </c>
      <c r="G225" s="5"/>
      <c r="H225" s="5">
        <v>100</v>
      </c>
      <c r="I225" s="5">
        <v>-70.349999999999994</v>
      </c>
      <c r="J225" s="5"/>
      <c r="K225" s="5"/>
      <c r="L225" s="5"/>
      <c r="M225" s="5"/>
      <c r="N225" s="5">
        <v>-1168.33</v>
      </c>
    </row>
    <row r="226" spans="2:14" x14ac:dyDescent="0.25">
      <c r="B226" t="s">
        <v>1880</v>
      </c>
      <c r="C226" s="5">
        <v>-813.95</v>
      </c>
      <c r="D226" s="5">
        <v>-448.5</v>
      </c>
      <c r="E226" s="5"/>
      <c r="F226" s="5"/>
      <c r="G226" s="5"/>
      <c r="H226" s="5">
        <v>100</v>
      </c>
      <c r="I226" s="5"/>
      <c r="J226" s="5"/>
      <c r="K226" s="5"/>
      <c r="L226" s="5"/>
      <c r="M226" s="5"/>
      <c r="N226" s="5">
        <v>-1162.45</v>
      </c>
    </row>
    <row r="227" spans="2:14" x14ac:dyDescent="0.25">
      <c r="B227" t="s">
        <v>1580</v>
      </c>
      <c r="C227" s="5">
        <v>-355.88</v>
      </c>
      <c r="D227" s="5">
        <v>-900</v>
      </c>
      <c r="E227" s="5"/>
      <c r="F227" s="5"/>
      <c r="G227" s="5"/>
      <c r="H227" s="5">
        <v>100</v>
      </c>
      <c r="I227" s="5"/>
      <c r="J227" s="5"/>
      <c r="K227" s="5"/>
      <c r="L227" s="5"/>
      <c r="M227" s="5"/>
      <c r="N227" s="5">
        <v>-1155.8800000000001</v>
      </c>
    </row>
    <row r="228" spans="2:14" x14ac:dyDescent="0.25">
      <c r="B228" t="s">
        <v>1368</v>
      </c>
      <c r="C228" s="5">
        <v>-140.94</v>
      </c>
      <c r="D228" s="5">
        <v>-1102.5</v>
      </c>
      <c r="E228" s="5"/>
      <c r="F228" s="5"/>
      <c r="G228" s="5"/>
      <c r="H228" s="5">
        <v>100</v>
      </c>
      <c r="I228" s="5"/>
      <c r="J228" s="5"/>
      <c r="K228" s="5"/>
      <c r="L228" s="5"/>
      <c r="M228" s="5"/>
      <c r="N228" s="5">
        <v>-1143.44</v>
      </c>
    </row>
    <row r="229" spans="2:14" x14ac:dyDescent="0.25">
      <c r="B229" t="s">
        <v>1720</v>
      </c>
      <c r="C229" s="5">
        <v>-62.5</v>
      </c>
      <c r="D229" s="5">
        <v>-1152.5999999999999</v>
      </c>
      <c r="E229" s="5"/>
      <c r="F229" s="5"/>
      <c r="G229" s="5"/>
      <c r="H229" s="5">
        <v>100</v>
      </c>
      <c r="I229" s="5"/>
      <c r="J229" s="5"/>
      <c r="K229" s="5"/>
      <c r="L229" s="5"/>
      <c r="M229" s="5"/>
      <c r="N229" s="5">
        <v>-1115.0999999999999</v>
      </c>
    </row>
    <row r="230" spans="2:14" x14ac:dyDescent="0.25">
      <c r="B230" t="s">
        <v>3012</v>
      </c>
      <c r="C230" s="5">
        <v>-44</v>
      </c>
      <c r="D230" s="5">
        <v>-1055.7</v>
      </c>
      <c r="E230" s="5"/>
      <c r="F230" s="5"/>
      <c r="G230" s="5"/>
      <c r="H230" s="5"/>
      <c r="I230" s="5"/>
      <c r="J230" s="5"/>
      <c r="K230" s="5"/>
      <c r="L230" s="5"/>
      <c r="M230" s="5"/>
      <c r="N230" s="5">
        <v>-1099.7</v>
      </c>
    </row>
    <row r="231" spans="2:14" x14ac:dyDescent="0.25">
      <c r="B231" t="s">
        <v>1224</v>
      </c>
      <c r="C231" s="5">
        <v>-620.95000000000005</v>
      </c>
      <c r="D231" s="5">
        <v>-564.95000000000005</v>
      </c>
      <c r="E231" s="5"/>
      <c r="F231" s="5"/>
      <c r="G231" s="5"/>
      <c r="H231" s="5">
        <v>100</v>
      </c>
      <c r="I231" s="5"/>
      <c r="J231" s="5"/>
      <c r="K231" s="5"/>
      <c r="L231" s="5"/>
      <c r="M231" s="5"/>
      <c r="N231" s="5">
        <v>-1085.9000000000001</v>
      </c>
    </row>
    <row r="232" spans="2:14" x14ac:dyDescent="0.25">
      <c r="B232" t="s">
        <v>1533</v>
      </c>
      <c r="C232" s="5">
        <v>-449.14</v>
      </c>
      <c r="D232" s="5">
        <v>-724.5</v>
      </c>
      <c r="E232" s="5"/>
      <c r="F232" s="5"/>
      <c r="G232" s="5"/>
      <c r="H232" s="5">
        <v>100</v>
      </c>
      <c r="I232" s="5"/>
      <c r="J232" s="5"/>
      <c r="K232" s="5"/>
      <c r="L232" s="5"/>
      <c r="M232" s="5"/>
      <c r="N232" s="5">
        <v>-1073.6399999999999</v>
      </c>
    </row>
    <row r="233" spans="2:14" x14ac:dyDescent="0.25">
      <c r="B233" t="s">
        <v>2852</v>
      </c>
      <c r="C233" s="5">
        <v>-833.4</v>
      </c>
      <c r="D233" s="5">
        <v>-235</v>
      </c>
      <c r="E233" s="5"/>
      <c r="F233" s="5"/>
      <c r="G233" s="5"/>
      <c r="H233" s="5"/>
      <c r="I233" s="5"/>
      <c r="J233" s="5"/>
      <c r="K233" s="5"/>
      <c r="L233" s="5"/>
      <c r="M233" s="5"/>
      <c r="N233" s="5">
        <v>-1068.4000000000001</v>
      </c>
    </row>
    <row r="234" spans="2:14" x14ac:dyDescent="0.25">
      <c r="B234" t="s">
        <v>1904</v>
      </c>
      <c r="C234" s="5">
        <v>-100</v>
      </c>
      <c r="D234" s="5">
        <v>-857.77</v>
      </c>
      <c r="E234" s="5"/>
      <c r="F234" s="5">
        <v>-210</v>
      </c>
      <c r="G234" s="5"/>
      <c r="H234" s="5">
        <v>100</v>
      </c>
      <c r="I234" s="5"/>
      <c r="J234" s="5"/>
      <c r="K234" s="5"/>
      <c r="L234" s="5"/>
      <c r="M234" s="5"/>
      <c r="N234" s="5">
        <v>-1067.77</v>
      </c>
    </row>
    <row r="235" spans="2:14" x14ac:dyDescent="0.25">
      <c r="B235" t="s">
        <v>1975</v>
      </c>
      <c r="C235" s="5">
        <v>-751.66</v>
      </c>
      <c r="D235" s="5">
        <v>-294</v>
      </c>
      <c r="E235" s="5"/>
      <c r="F235" s="5">
        <v>-120</v>
      </c>
      <c r="G235" s="5"/>
      <c r="H235" s="5">
        <v>100</v>
      </c>
      <c r="I235" s="5"/>
      <c r="J235" s="5"/>
      <c r="K235" s="5"/>
      <c r="L235" s="5"/>
      <c r="M235" s="5"/>
      <c r="N235" s="5">
        <v>-1065.6599999999999</v>
      </c>
    </row>
    <row r="236" spans="2:14" x14ac:dyDescent="0.25">
      <c r="B236" t="s">
        <v>1187</v>
      </c>
      <c r="C236" s="5">
        <v>-102.42</v>
      </c>
      <c r="D236" s="5">
        <v>-1057.8</v>
      </c>
      <c r="E236" s="5"/>
      <c r="F236" s="5"/>
      <c r="G236" s="5"/>
      <c r="H236" s="5">
        <v>100</v>
      </c>
      <c r="I236" s="5"/>
      <c r="J236" s="5"/>
      <c r="K236" s="5"/>
      <c r="L236" s="5"/>
      <c r="M236" s="5"/>
      <c r="N236" s="5">
        <v>-1060.22</v>
      </c>
    </row>
    <row r="237" spans="2:14" x14ac:dyDescent="0.25">
      <c r="B237" t="s">
        <v>1335</v>
      </c>
      <c r="C237" s="5">
        <v>-526.27</v>
      </c>
      <c r="D237" s="5">
        <v>-715</v>
      </c>
      <c r="E237" s="5"/>
      <c r="F237" s="5"/>
      <c r="G237" s="5"/>
      <c r="H237" s="5">
        <v>200</v>
      </c>
      <c r="I237" s="5"/>
      <c r="J237" s="5"/>
      <c r="K237" s="5"/>
      <c r="L237" s="5"/>
      <c r="M237" s="5"/>
      <c r="N237" s="5">
        <v>-1041.27</v>
      </c>
    </row>
    <row r="238" spans="2:14" x14ac:dyDescent="0.25">
      <c r="B238" t="s">
        <v>1378</v>
      </c>
      <c r="C238" s="5">
        <v>-48.22</v>
      </c>
      <c r="D238" s="5">
        <v>-1091.5</v>
      </c>
      <c r="E238" s="5"/>
      <c r="F238" s="5"/>
      <c r="G238" s="5"/>
      <c r="H238" s="5">
        <v>100</v>
      </c>
      <c r="I238" s="5"/>
      <c r="J238" s="5"/>
      <c r="K238" s="5"/>
      <c r="L238" s="5"/>
      <c r="M238" s="5"/>
      <c r="N238" s="5">
        <v>-1039.72</v>
      </c>
    </row>
    <row r="239" spans="2:14" x14ac:dyDescent="0.25">
      <c r="B239" t="s">
        <v>1804</v>
      </c>
      <c r="C239" s="5">
        <v>-444.28000000000003</v>
      </c>
      <c r="D239" s="5">
        <v>-310</v>
      </c>
      <c r="E239" s="5"/>
      <c r="F239" s="5">
        <v>-300</v>
      </c>
      <c r="G239" s="5"/>
      <c r="H239" s="5">
        <v>100</v>
      </c>
      <c r="I239" s="5">
        <v>-77.7</v>
      </c>
      <c r="J239" s="5"/>
      <c r="K239" s="5"/>
      <c r="L239" s="5"/>
      <c r="M239" s="5"/>
      <c r="N239" s="5">
        <v>-1031.98</v>
      </c>
    </row>
    <row r="240" spans="2:14" x14ac:dyDescent="0.25">
      <c r="B240" t="s">
        <v>2609</v>
      </c>
      <c r="C240" s="5"/>
      <c r="D240" s="5"/>
      <c r="E240" s="5"/>
      <c r="F240" s="5"/>
      <c r="G240" s="5"/>
      <c r="H240" s="5"/>
      <c r="I240" s="5"/>
      <c r="J240" s="5"/>
      <c r="K240" s="5">
        <v>-1000</v>
      </c>
      <c r="L240" s="5"/>
      <c r="M240" s="5"/>
      <c r="N240" s="5">
        <v>-1000</v>
      </c>
    </row>
    <row r="241" spans="2:14" x14ac:dyDescent="0.25">
      <c r="B241" t="s">
        <v>3138</v>
      </c>
      <c r="C241" s="5"/>
      <c r="D241" s="5">
        <v>-1000</v>
      </c>
      <c r="E241" s="5"/>
      <c r="F241" s="5"/>
      <c r="G241" s="5"/>
      <c r="H241" s="5"/>
      <c r="I241" s="5"/>
      <c r="J241" s="5"/>
      <c r="K241" s="5"/>
      <c r="L241" s="5"/>
      <c r="M241" s="5"/>
      <c r="N241" s="5">
        <v>-1000</v>
      </c>
    </row>
    <row r="242" spans="2:14" x14ac:dyDescent="0.25">
      <c r="B242" t="s">
        <v>2631</v>
      </c>
      <c r="C242" s="5"/>
      <c r="D242" s="5"/>
      <c r="E242" s="5"/>
      <c r="F242" s="5"/>
      <c r="G242" s="5"/>
      <c r="H242" s="5"/>
      <c r="I242" s="5"/>
      <c r="J242" s="5"/>
      <c r="K242" s="5">
        <v>-996</v>
      </c>
      <c r="L242" s="5"/>
      <c r="M242" s="5"/>
      <c r="N242" s="5">
        <v>-996</v>
      </c>
    </row>
    <row r="243" spans="2:14" x14ac:dyDescent="0.25">
      <c r="B243" t="s">
        <v>1778</v>
      </c>
      <c r="C243" s="5">
        <v>-427.87</v>
      </c>
      <c r="D243" s="5">
        <v>-661.5</v>
      </c>
      <c r="E243" s="5"/>
      <c r="F243" s="5"/>
      <c r="G243" s="5"/>
      <c r="H243" s="5">
        <v>100</v>
      </c>
      <c r="I243" s="5"/>
      <c r="J243" s="5"/>
      <c r="K243" s="5"/>
      <c r="L243" s="5"/>
      <c r="M243" s="5"/>
      <c r="N243" s="5">
        <v>-989.36999999999989</v>
      </c>
    </row>
    <row r="244" spans="2:14" x14ac:dyDescent="0.25">
      <c r="B244" t="s">
        <v>1651</v>
      </c>
      <c r="C244" s="5">
        <v>-122.14</v>
      </c>
      <c r="D244" s="5">
        <v>-963</v>
      </c>
      <c r="E244" s="5"/>
      <c r="F244" s="5"/>
      <c r="G244" s="5"/>
      <c r="H244" s="5">
        <v>100</v>
      </c>
      <c r="I244" s="5"/>
      <c r="J244" s="5"/>
      <c r="K244" s="5"/>
      <c r="L244" s="5"/>
      <c r="M244" s="5"/>
      <c r="N244" s="5">
        <v>-985.1400000000001</v>
      </c>
    </row>
    <row r="245" spans="2:14" x14ac:dyDescent="0.25">
      <c r="B245" t="s">
        <v>3210</v>
      </c>
      <c r="C245" s="5">
        <v>-545.5</v>
      </c>
      <c r="D245" s="5">
        <v>-437.5</v>
      </c>
      <c r="E245" s="5"/>
      <c r="F245" s="5"/>
      <c r="G245" s="5"/>
      <c r="H245" s="5"/>
      <c r="I245" s="5"/>
      <c r="J245" s="5"/>
      <c r="K245" s="5"/>
      <c r="L245" s="5"/>
      <c r="M245" s="5"/>
      <c r="N245" s="5">
        <v>-983</v>
      </c>
    </row>
    <row r="246" spans="2:14" x14ac:dyDescent="0.25">
      <c r="B246" t="s">
        <v>1344</v>
      </c>
      <c r="C246" s="5">
        <v>-485.69000000000005</v>
      </c>
      <c r="D246" s="5">
        <v>-658.2</v>
      </c>
      <c r="E246" s="5"/>
      <c r="F246" s="5"/>
      <c r="G246" s="5"/>
      <c r="H246" s="5">
        <v>200</v>
      </c>
      <c r="I246" s="5">
        <v>-32</v>
      </c>
      <c r="J246" s="5"/>
      <c r="K246" s="5"/>
      <c r="L246" s="5"/>
      <c r="M246" s="5"/>
      <c r="N246" s="5">
        <v>-975.8900000000001</v>
      </c>
    </row>
    <row r="247" spans="2:14" x14ac:dyDescent="0.25">
      <c r="B247" t="s">
        <v>3052</v>
      </c>
      <c r="C247" s="5">
        <v>-690.59999999999991</v>
      </c>
      <c r="D247" s="5">
        <v>-279.33999999999997</v>
      </c>
      <c r="E247" s="5"/>
      <c r="F247" s="5"/>
      <c r="G247" s="5"/>
      <c r="H247" s="5"/>
      <c r="I247" s="5"/>
      <c r="J247" s="5"/>
      <c r="K247" s="5"/>
      <c r="L247" s="5"/>
      <c r="M247" s="5"/>
      <c r="N247" s="5">
        <v>-969.93999999999983</v>
      </c>
    </row>
    <row r="248" spans="2:14" x14ac:dyDescent="0.25">
      <c r="B248" t="s">
        <v>3733</v>
      </c>
      <c r="C248" s="5">
        <v>-369.71000000000004</v>
      </c>
      <c r="D248" s="5">
        <v>-617.5</v>
      </c>
      <c r="E248" s="5"/>
      <c r="F248" s="5"/>
      <c r="G248" s="5"/>
      <c r="H248" s="5">
        <v>100</v>
      </c>
      <c r="I248" s="5">
        <v>-59.230000000000004</v>
      </c>
      <c r="J248" s="5"/>
      <c r="K248" s="5"/>
      <c r="L248" s="5"/>
      <c r="M248" s="5"/>
      <c r="N248" s="5">
        <v>-946.44</v>
      </c>
    </row>
    <row r="249" spans="2:14" x14ac:dyDescent="0.25">
      <c r="B249" t="s">
        <v>1452</v>
      </c>
      <c r="C249" s="5">
        <v>-569.7299999999999</v>
      </c>
      <c r="D249" s="5">
        <v>-609</v>
      </c>
      <c r="E249" s="5"/>
      <c r="F249" s="5"/>
      <c r="G249" s="5"/>
      <c r="H249" s="5">
        <v>250</v>
      </c>
      <c r="I249" s="5"/>
      <c r="J249" s="5"/>
      <c r="K249" s="5"/>
      <c r="L249" s="5"/>
      <c r="M249" s="5"/>
      <c r="N249" s="5">
        <v>-928.73</v>
      </c>
    </row>
    <row r="250" spans="2:14" x14ac:dyDescent="0.25">
      <c r="B250" t="s">
        <v>1664</v>
      </c>
      <c r="C250" s="5">
        <v>-500</v>
      </c>
      <c r="D250" s="5">
        <v>-507</v>
      </c>
      <c r="E250" s="5"/>
      <c r="F250" s="5"/>
      <c r="G250" s="5"/>
      <c r="H250" s="5">
        <v>100</v>
      </c>
      <c r="I250" s="5"/>
      <c r="J250" s="5"/>
      <c r="K250" s="5"/>
      <c r="L250" s="5"/>
      <c r="M250" s="5"/>
      <c r="N250" s="5">
        <v>-907</v>
      </c>
    </row>
    <row r="251" spans="2:14" x14ac:dyDescent="0.25">
      <c r="B251" t="s">
        <v>1759</v>
      </c>
      <c r="C251" s="5">
        <v>-1495</v>
      </c>
      <c r="D251" s="5"/>
      <c r="E251" s="5"/>
      <c r="F251" s="5"/>
      <c r="G251" s="5"/>
      <c r="H251" s="5">
        <v>100</v>
      </c>
      <c r="I251" s="5"/>
      <c r="J251" s="5">
        <v>508.09</v>
      </c>
      <c r="K251" s="5"/>
      <c r="L251" s="5"/>
      <c r="M251" s="5"/>
      <c r="N251" s="5">
        <v>-886.91000000000008</v>
      </c>
    </row>
    <row r="252" spans="2:14" x14ac:dyDescent="0.25">
      <c r="B252" t="s">
        <v>1875</v>
      </c>
      <c r="C252" s="5">
        <v>-425.3</v>
      </c>
      <c r="D252" s="5">
        <v>-560</v>
      </c>
      <c r="E252" s="5"/>
      <c r="F252" s="5"/>
      <c r="G252" s="5"/>
      <c r="H252" s="5">
        <v>100</v>
      </c>
      <c r="I252" s="5"/>
      <c r="J252" s="5"/>
      <c r="K252" s="5"/>
      <c r="L252" s="5"/>
      <c r="M252" s="5"/>
      <c r="N252" s="5">
        <v>-885.3</v>
      </c>
    </row>
    <row r="253" spans="2:14" x14ac:dyDescent="0.25">
      <c r="B253" t="s">
        <v>3412</v>
      </c>
      <c r="C253" s="5">
        <v>-850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>
        <v>-850</v>
      </c>
    </row>
    <row r="254" spans="2:14" x14ac:dyDescent="0.25">
      <c r="B254" t="s">
        <v>2984</v>
      </c>
      <c r="C254" s="5">
        <v>-388.66</v>
      </c>
      <c r="D254" s="5">
        <v>-362.5</v>
      </c>
      <c r="E254" s="5"/>
      <c r="F254" s="5">
        <v>-90</v>
      </c>
      <c r="G254" s="5"/>
      <c r="H254" s="5"/>
      <c r="I254" s="5"/>
      <c r="J254" s="5"/>
      <c r="K254" s="5"/>
      <c r="L254" s="5"/>
      <c r="M254" s="5"/>
      <c r="N254" s="5">
        <v>-841.16000000000008</v>
      </c>
    </row>
    <row r="255" spans="2:14" x14ac:dyDescent="0.25">
      <c r="B255" t="s">
        <v>1786</v>
      </c>
      <c r="C255" s="5">
        <v>-613.25</v>
      </c>
      <c r="D255" s="5">
        <v>-324.23</v>
      </c>
      <c r="E255" s="5"/>
      <c r="F255" s="5"/>
      <c r="G255" s="5"/>
      <c r="H255" s="5">
        <v>100</v>
      </c>
      <c r="I255" s="5"/>
      <c r="J255" s="5"/>
      <c r="K255" s="5"/>
      <c r="L255" s="5"/>
      <c r="M255" s="5"/>
      <c r="N255" s="5">
        <v>-837.48</v>
      </c>
    </row>
    <row r="256" spans="2:14" x14ac:dyDescent="0.25">
      <c r="B256" t="s">
        <v>1337</v>
      </c>
      <c r="C256" s="5">
        <v>-443.15999999999997</v>
      </c>
      <c r="D256" s="5">
        <v>-591.5</v>
      </c>
      <c r="E256" s="5"/>
      <c r="F256" s="5"/>
      <c r="G256" s="5"/>
      <c r="H256" s="5">
        <v>200</v>
      </c>
      <c r="I256" s="5"/>
      <c r="J256" s="5"/>
      <c r="K256" s="5"/>
      <c r="L256" s="5"/>
      <c r="M256" s="5"/>
      <c r="N256" s="5">
        <v>-834.65999999999985</v>
      </c>
    </row>
    <row r="257" spans="2:14" x14ac:dyDescent="0.25">
      <c r="B257" t="s">
        <v>3041</v>
      </c>
      <c r="C257" s="5">
        <v>-404.75</v>
      </c>
      <c r="D257" s="5">
        <v>-400</v>
      </c>
      <c r="E257" s="5"/>
      <c r="F257" s="5"/>
      <c r="G257" s="5"/>
      <c r="H257" s="5"/>
      <c r="I257" s="5"/>
      <c r="J257" s="5"/>
      <c r="K257" s="5"/>
      <c r="L257" s="5"/>
      <c r="M257" s="5"/>
      <c r="N257" s="5">
        <v>-804.75</v>
      </c>
    </row>
    <row r="258" spans="2:14" x14ac:dyDescent="0.25">
      <c r="B258" t="s">
        <v>2784</v>
      </c>
      <c r="C258" s="5">
        <v>-489</v>
      </c>
      <c r="D258" s="5">
        <v>-300</v>
      </c>
      <c r="E258" s="5"/>
      <c r="F258" s="5"/>
      <c r="G258" s="5"/>
      <c r="H258" s="5"/>
      <c r="I258" s="5"/>
      <c r="J258" s="5"/>
      <c r="K258" s="5"/>
      <c r="L258" s="5"/>
      <c r="M258" s="5"/>
      <c r="N258" s="5">
        <v>-789</v>
      </c>
    </row>
    <row r="259" spans="2:14" x14ac:dyDescent="0.25">
      <c r="B259" t="s">
        <v>1476</v>
      </c>
      <c r="C259" s="5">
        <v>-265.08</v>
      </c>
      <c r="D259" s="5">
        <v>-623.12</v>
      </c>
      <c r="E259" s="5"/>
      <c r="F259" s="5"/>
      <c r="G259" s="5"/>
      <c r="H259" s="5">
        <v>100</v>
      </c>
      <c r="I259" s="5"/>
      <c r="J259" s="5"/>
      <c r="K259" s="5"/>
      <c r="L259" s="5"/>
      <c r="M259" s="5"/>
      <c r="N259" s="5">
        <v>-788.2</v>
      </c>
    </row>
    <row r="260" spans="2:14" x14ac:dyDescent="0.25">
      <c r="B260" t="s">
        <v>1814</v>
      </c>
      <c r="C260" s="5">
        <v>-406.35</v>
      </c>
      <c r="D260" s="5">
        <v>-474.95</v>
      </c>
      <c r="E260" s="5"/>
      <c r="F260" s="5"/>
      <c r="G260" s="5"/>
      <c r="H260" s="5">
        <v>100</v>
      </c>
      <c r="I260" s="5"/>
      <c r="J260" s="5"/>
      <c r="K260" s="5"/>
      <c r="L260" s="5"/>
      <c r="M260" s="5"/>
      <c r="N260" s="5">
        <v>-781.3</v>
      </c>
    </row>
    <row r="261" spans="2:14" x14ac:dyDescent="0.25">
      <c r="B261" t="s">
        <v>3252</v>
      </c>
      <c r="C261" s="5"/>
      <c r="D261" s="5">
        <v>-776.77</v>
      </c>
      <c r="E261" s="5"/>
      <c r="F261" s="5"/>
      <c r="G261" s="5"/>
      <c r="H261" s="5"/>
      <c r="I261" s="5"/>
      <c r="J261" s="5"/>
      <c r="K261" s="5"/>
      <c r="L261" s="5"/>
      <c r="M261" s="5"/>
      <c r="N261" s="5">
        <v>-776.77</v>
      </c>
    </row>
    <row r="262" spans="2:14" x14ac:dyDescent="0.25">
      <c r="B262" t="s">
        <v>3217</v>
      </c>
      <c r="C262" s="5">
        <v>-279.60000000000002</v>
      </c>
      <c r="D262" s="5">
        <v>-460</v>
      </c>
      <c r="E262" s="5"/>
      <c r="F262" s="5"/>
      <c r="G262" s="5"/>
      <c r="H262" s="5"/>
      <c r="I262" s="5">
        <v>-25.16</v>
      </c>
      <c r="J262" s="5"/>
      <c r="K262" s="5"/>
      <c r="L262" s="5"/>
      <c r="M262" s="5"/>
      <c r="N262" s="5">
        <v>-764.76</v>
      </c>
    </row>
    <row r="263" spans="2:14" x14ac:dyDescent="0.25">
      <c r="B263" t="s">
        <v>1926</v>
      </c>
      <c r="C263" s="5">
        <v>-394.82</v>
      </c>
      <c r="D263" s="5">
        <v>-462.5</v>
      </c>
      <c r="E263" s="5"/>
      <c r="F263" s="5"/>
      <c r="G263" s="5"/>
      <c r="H263" s="5">
        <v>100</v>
      </c>
      <c r="I263" s="5"/>
      <c r="J263" s="5"/>
      <c r="K263" s="5"/>
      <c r="L263" s="5"/>
      <c r="M263" s="5"/>
      <c r="N263" s="5">
        <v>-757.31999999999994</v>
      </c>
    </row>
    <row r="264" spans="2:14" x14ac:dyDescent="0.25">
      <c r="B264" t="s">
        <v>2863</v>
      </c>
      <c r="C264" s="5">
        <v>-503.98</v>
      </c>
      <c r="D264" s="5">
        <v>-249.4</v>
      </c>
      <c r="E264" s="5"/>
      <c r="F264" s="5"/>
      <c r="G264" s="5"/>
      <c r="H264" s="5"/>
      <c r="I264" s="5"/>
      <c r="J264" s="5"/>
      <c r="K264" s="5"/>
      <c r="L264" s="5"/>
      <c r="M264" s="5"/>
      <c r="N264" s="5">
        <v>-753.38</v>
      </c>
    </row>
    <row r="265" spans="2:14" x14ac:dyDescent="0.25">
      <c r="B265" t="s">
        <v>1211</v>
      </c>
      <c r="C265" s="5">
        <v>-564.99</v>
      </c>
      <c r="D265" s="5">
        <v>-369.7</v>
      </c>
      <c r="E265" s="5"/>
      <c r="F265" s="5"/>
      <c r="G265" s="5"/>
      <c r="H265" s="5">
        <v>200</v>
      </c>
      <c r="I265" s="5"/>
      <c r="J265" s="5"/>
      <c r="K265" s="5"/>
      <c r="L265" s="5"/>
      <c r="M265" s="5"/>
      <c r="N265" s="5">
        <v>-734.69</v>
      </c>
    </row>
    <row r="266" spans="2:14" x14ac:dyDescent="0.25">
      <c r="B266" t="s">
        <v>1465</v>
      </c>
      <c r="C266" s="5">
        <v>-133.28</v>
      </c>
      <c r="D266" s="5">
        <v>-700</v>
      </c>
      <c r="E266" s="5"/>
      <c r="F266" s="5"/>
      <c r="G266" s="5"/>
      <c r="H266" s="5">
        <v>100</v>
      </c>
      <c r="I266" s="5"/>
      <c r="J266" s="5"/>
      <c r="K266" s="5"/>
      <c r="L266" s="5"/>
      <c r="M266" s="5"/>
      <c r="N266" s="5">
        <v>-733.28</v>
      </c>
    </row>
    <row r="267" spans="2:14" x14ac:dyDescent="0.25">
      <c r="B267" t="s">
        <v>1920</v>
      </c>
      <c r="C267" s="5">
        <v>-112.29</v>
      </c>
      <c r="D267" s="5">
        <v>-864</v>
      </c>
      <c r="E267" s="5"/>
      <c r="F267" s="5"/>
      <c r="G267" s="5"/>
      <c r="H267" s="5">
        <v>250</v>
      </c>
      <c r="I267" s="5"/>
      <c r="J267" s="5"/>
      <c r="K267" s="5"/>
      <c r="L267" s="5"/>
      <c r="M267" s="5"/>
      <c r="N267" s="5">
        <v>-726.29</v>
      </c>
    </row>
    <row r="268" spans="2:14" x14ac:dyDescent="0.25">
      <c r="B268" t="s">
        <v>1930</v>
      </c>
      <c r="C268" s="5">
        <v>-92.53</v>
      </c>
      <c r="D268" s="5">
        <v>-729</v>
      </c>
      <c r="E268" s="5"/>
      <c r="F268" s="5"/>
      <c r="G268" s="5"/>
      <c r="H268" s="5">
        <v>100</v>
      </c>
      <c r="I268" s="5"/>
      <c r="J268" s="5"/>
      <c r="K268" s="5"/>
      <c r="L268" s="5"/>
      <c r="M268" s="5"/>
      <c r="N268" s="5">
        <v>-721.53</v>
      </c>
    </row>
    <row r="269" spans="2:14" x14ac:dyDescent="0.25">
      <c r="B269" t="s">
        <v>1433</v>
      </c>
      <c r="C269" s="5">
        <v>-454.96</v>
      </c>
      <c r="D269" s="5">
        <v>-360.25</v>
      </c>
      <c r="E269" s="5"/>
      <c r="F269" s="5"/>
      <c r="G269" s="5"/>
      <c r="H269" s="5">
        <v>100</v>
      </c>
      <c r="I269" s="5"/>
      <c r="J269" s="5"/>
      <c r="K269" s="5"/>
      <c r="L269" s="5"/>
      <c r="M269" s="5"/>
      <c r="N269" s="5">
        <v>-715.21</v>
      </c>
    </row>
    <row r="270" spans="2:14" x14ac:dyDescent="0.25">
      <c r="B270" t="s">
        <v>1485</v>
      </c>
      <c r="C270" s="5">
        <v>-312.40999999999997</v>
      </c>
      <c r="D270" s="5">
        <v>-597.79999999999995</v>
      </c>
      <c r="E270" s="5"/>
      <c r="F270" s="5"/>
      <c r="G270" s="5"/>
      <c r="H270" s="5">
        <v>200</v>
      </c>
      <c r="I270" s="5"/>
      <c r="J270" s="5"/>
      <c r="K270" s="5"/>
      <c r="L270" s="5"/>
      <c r="M270" s="5"/>
      <c r="N270" s="5">
        <v>-710.20999999999992</v>
      </c>
    </row>
    <row r="271" spans="2:14" x14ac:dyDescent="0.25">
      <c r="B271" t="s">
        <v>1933</v>
      </c>
      <c r="C271" s="5">
        <v>-315.93</v>
      </c>
      <c r="D271" s="5">
        <v>-427.05</v>
      </c>
      <c r="E271" s="5"/>
      <c r="F271" s="5"/>
      <c r="G271" s="5"/>
      <c r="H271" s="5">
        <v>100</v>
      </c>
      <c r="I271" s="5">
        <v>-64.64</v>
      </c>
      <c r="J271" s="5"/>
      <c r="K271" s="5"/>
      <c r="L271" s="5"/>
      <c r="M271" s="5"/>
      <c r="N271" s="5">
        <v>-707.62</v>
      </c>
    </row>
    <row r="272" spans="2:14" x14ac:dyDescent="0.25">
      <c r="B272" t="s">
        <v>1595</v>
      </c>
      <c r="C272" s="5">
        <v>-414.16</v>
      </c>
      <c r="D272" s="5">
        <v>-348.25</v>
      </c>
      <c r="E272" s="5"/>
      <c r="F272" s="5"/>
      <c r="G272" s="5"/>
      <c r="H272" s="5">
        <v>100</v>
      </c>
      <c r="I272" s="5">
        <v>-30.03</v>
      </c>
      <c r="J272" s="5"/>
      <c r="K272" s="5"/>
      <c r="L272" s="5"/>
      <c r="M272" s="5"/>
      <c r="N272" s="5">
        <v>-692.44</v>
      </c>
    </row>
    <row r="273" spans="2:14" x14ac:dyDescent="0.25">
      <c r="B273" t="s">
        <v>1706</v>
      </c>
      <c r="C273" s="5"/>
      <c r="D273" s="5"/>
      <c r="E273" s="5"/>
      <c r="F273" s="5"/>
      <c r="G273" s="5"/>
      <c r="H273" s="5">
        <v>250</v>
      </c>
      <c r="I273" s="5"/>
      <c r="J273" s="5"/>
      <c r="K273" s="5">
        <v>-940.02</v>
      </c>
      <c r="L273" s="5"/>
      <c r="M273" s="5"/>
      <c r="N273" s="5">
        <v>-690.02</v>
      </c>
    </row>
    <row r="274" spans="2:14" x14ac:dyDescent="0.25">
      <c r="B274" t="s">
        <v>3747</v>
      </c>
      <c r="C274" s="5">
        <v>-437.2</v>
      </c>
      <c r="D274" s="5">
        <v>-350</v>
      </c>
      <c r="E274" s="5"/>
      <c r="F274" s="5"/>
      <c r="G274" s="5"/>
      <c r="H274" s="5">
        <v>100</v>
      </c>
      <c r="I274" s="5"/>
      <c r="J274" s="5"/>
      <c r="K274" s="5"/>
      <c r="L274" s="5"/>
      <c r="M274" s="5"/>
      <c r="N274" s="5">
        <v>-687.2</v>
      </c>
    </row>
    <row r="275" spans="2:14" x14ac:dyDescent="0.25">
      <c r="B275" t="s">
        <v>2554</v>
      </c>
      <c r="C275" s="5"/>
      <c r="D275" s="5"/>
      <c r="E275" s="5"/>
      <c r="F275" s="5"/>
      <c r="G275" s="5"/>
      <c r="H275" s="5"/>
      <c r="I275" s="5"/>
      <c r="J275" s="5"/>
      <c r="K275" s="5">
        <v>-685.45</v>
      </c>
      <c r="L275" s="5"/>
      <c r="M275" s="5"/>
      <c r="N275" s="5">
        <v>-685.45</v>
      </c>
    </row>
    <row r="276" spans="2:14" x14ac:dyDescent="0.25">
      <c r="B276" t="s">
        <v>1939</v>
      </c>
      <c r="C276" s="5">
        <v>-61.18</v>
      </c>
      <c r="D276" s="5">
        <v>-874</v>
      </c>
      <c r="E276" s="5"/>
      <c r="F276" s="5"/>
      <c r="G276" s="5"/>
      <c r="H276" s="5">
        <v>250</v>
      </c>
      <c r="I276" s="5"/>
      <c r="J276" s="5"/>
      <c r="K276" s="5"/>
      <c r="L276" s="5"/>
      <c r="M276" s="5"/>
      <c r="N276" s="5">
        <v>-685.18</v>
      </c>
    </row>
    <row r="277" spans="2:14" x14ac:dyDescent="0.25">
      <c r="B277" t="s">
        <v>3810</v>
      </c>
      <c r="C277" s="5"/>
      <c r="D277" s="5"/>
      <c r="E277" s="5"/>
      <c r="F277" s="5"/>
      <c r="G277" s="5"/>
      <c r="H277" s="5"/>
      <c r="I277" s="5"/>
      <c r="J277" s="5"/>
      <c r="K277" s="5">
        <v>-671.53</v>
      </c>
      <c r="L277" s="5"/>
      <c r="M277" s="5"/>
      <c r="N277" s="5">
        <v>-671.53</v>
      </c>
    </row>
    <row r="278" spans="2:14" x14ac:dyDescent="0.25">
      <c r="B278" t="s">
        <v>1744</v>
      </c>
      <c r="C278" s="5">
        <v>-496.97</v>
      </c>
      <c r="D278" s="5">
        <v>-258.7</v>
      </c>
      <c r="E278" s="5"/>
      <c r="F278" s="5"/>
      <c r="G278" s="5"/>
      <c r="H278" s="5">
        <v>100</v>
      </c>
      <c r="I278" s="5"/>
      <c r="J278" s="5"/>
      <c r="K278" s="5"/>
      <c r="L278" s="5"/>
      <c r="M278" s="5"/>
      <c r="N278" s="5">
        <v>-655.67000000000007</v>
      </c>
    </row>
    <row r="279" spans="2:14" x14ac:dyDescent="0.25">
      <c r="B279" t="s">
        <v>2923</v>
      </c>
      <c r="C279" s="5">
        <v>-312.92</v>
      </c>
      <c r="D279" s="5">
        <v>-312.5</v>
      </c>
      <c r="E279" s="5"/>
      <c r="F279" s="5">
        <v>-30</v>
      </c>
      <c r="G279" s="5"/>
      <c r="H279" s="5"/>
      <c r="I279" s="5"/>
      <c r="J279" s="5"/>
      <c r="K279" s="5"/>
      <c r="L279" s="5"/>
      <c r="M279" s="5"/>
      <c r="N279" s="5">
        <v>-655.42000000000007</v>
      </c>
    </row>
    <row r="280" spans="2:14" x14ac:dyDescent="0.25">
      <c r="B280" t="s">
        <v>3216</v>
      </c>
      <c r="C280" s="5"/>
      <c r="D280" s="5">
        <v>-652</v>
      </c>
      <c r="E280" s="5"/>
      <c r="F280" s="5"/>
      <c r="G280" s="5"/>
      <c r="H280" s="5"/>
      <c r="I280" s="5"/>
      <c r="J280" s="5"/>
      <c r="K280" s="5"/>
      <c r="L280" s="5"/>
      <c r="M280" s="5"/>
      <c r="N280" s="5">
        <v>-652</v>
      </c>
    </row>
    <row r="281" spans="2:14" x14ac:dyDescent="0.25">
      <c r="B281" t="s">
        <v>1568</v>
      </c>
      <c r="C281" s="5">
        <v>-461</v>
      </c>
      <c r="D281" s="5">
        <v>-290</v>
      </c>
      <c r="E281" s="5"/>
      <c r="F281" s="5"/>
      <c r="G281" s="5"/>
      <c r="H281" s="5">
        <v>100</v>
      </c>
      <c r="I281" s="5"/>
      <c r="J281" s="5"/>
      <c r="K281" s="5"/>
      <c r="L281" s="5"/>
      <c r="M281" s="5"/>
      <c r="N281" s="5">
        <v>-651</v>
      </c>
    </row>
    <row r="282" spans="2:14" x14ac:dyDescent="0.25">
      <c r="B282" t="s">
        <v>1629</v>
      </c>
      <c r="C282" s="5">
        <v>-252.79000000000002</v>
      </c>
      <c r="D282" s="5">
        <v>-490</v>
      </c>
      <c r="E282" s="5"/>
      <c r="F282" s="5"/>
      <c r="G282" s="5"/>
      <c r="H282" s="5">
        <v>100</v>
      </c>
      <c r="I282" s="5"/>
      <c r="J282" s="5"/>
      <c r="K282" s="5"/>
      <c r="L282" s="5"/>
      <c r="M282" s="5"/>
      <c r="N282" s="5">
        <v>-642.79</v>
      </c>
    </row>
    <row r="283" spans="2:14" x14ac:dyDescent="0.25">
      <c r="B283" t="s">
        <v>1605</v>
      </c>
      <c r="C283" s="5">
        <v>-370</v>
      </c>
      <c r="D283" s="5">
        <v>-371.2</v>
      </c>
      <c r="E283" s="5"/>
      <c r="F283" s="5"/>
      <c r="G283" s="5"/>
      <c r="H283" s="5">
        <v>100</v>
      </c>
      <c r="I283" s="5"/>
      <c r="J283" s="5"/>
      <c r="K283" s="5"/>
      <c r="L283" s="5"/>
      <c r="M283" s="5"/>
      <c r="N283" s="5">
        <v>-641.20000000000005</v>
      </c>
    </row>
    <row r="284" spans="2:14" x14ac:dyDescent="0.25">
      <c r="B284" t="s">
        <v>3245</v>
      </c>
      <c r="C284" s="5">
        <v>-340.32</v>
      </c>
      <c r="D284" s="5">
        <v>-294</v>
      </c>
      <c r="E284" s="5"/>
      <c r="F284" s="5"/>
      <c r="G284" s="5"/>
      <c r="H284" s="5"/>
      <c r="I284" s="5"/>
      <c r="J284" s="5"/>
      <c r="K284" s="5"/>
      <c r="L284" s="5"/>
      <c r="M284" s="5"/>
      <c r="N284" s="5">
        <v>-634.31999999999994</v>
      </c>
    </row>
    <row r="285" spans="2:14" x14ac:dyDescent="0.25">
      <c r="B285" t="s">
        <v>3228</v>
      </c>
      <c r="C285" s="5">
        <v>-436.99</v>
      </c>
      <c r="D285" s="5">
        <v>-181.9</v>
      </c>
      <c r="E285" s="5"/>
      <c r="F285" s="5"/>
      <c r="G285" s="5"/>
      <c r="H285" s="5"/>
      <c r="I285" s="5"/>
      <c r="J285" s="5"/>
      <c r="K285" s="5"/>
      <c r="L285" s="5"/>
      <c r="M285" s="5"/>
      <c r="N285" s="5">
        <v>-618.89</v>
      </c>
    </row>
    <row r="286" spans="2:14" x14ac:dyDescent="0.25">
      <c r="B286" t="s">
        <v>3020</v>
      </c>
      <c r="C286" s="5">
        <v>-358.7</v>
      </c>
      <c r="D286" s="5">
        <v>-258.48</v>
      </c>
      <c r="E286" s="5"/>
      <c r="F286" s="5"/>
      <c r="G286" s="5"/>
      <c r="H286" s="5"/>
      <c r="I286" s="5"/>
      <c r="J286" s="5"/>
      <c r="K286" s="5"/>
      <c r="L286" s="5"/>
      <c r="M286" s="5"/>
      <c r="N286" s="5">
        <v>-617.18000000000006</v>
      </c>
    </row>
    <row r="287" spans="2:14" x14ac:dyDescent="0.25">
      <c r="B287" t="s">
        <v>1322</v>
      </c>
      <c r="C287" s="5">
        <v>-264.29000000000002</v>
      </c>
      <c r="D287" s="5">
        <v>-440</v>
      </c>
      <c r="E287" s="5"/>
      <c r="F287" s="5"/>
      <c r="G287" s="5"/>
      <c r="H287" s="5">
        <v>100</v>
      </c>
      <c r="I287" s="5"/>
      <c r="J287" s="5"/>
      <c r="K287" s="5"/>
      <c r="L287" s="5"/>
      <c r="M287" s="5"/>
      <c r="N287" s="5">
        <v>-604.29</v>
      </c>
    </row>
    <row r="288" spans="2:14" x14ac:dyDescent="0.25">
      <c r="B288" t="s">
        <v>1263</v>
      </c>
      <c r="C288" s="5">
        <v>-381.52</v>
      </c>
      <c r="D288" s="5">
        <v>-414.4</v>
      </c>
      <c r="E288" s="5"/>
      <c r="F288" s="5"/>
      <c r="G288" s="5"/>
      <c r="H288" s="5">
        <v>200</v>
      </c>
      <c r="I288" s="5"/>
      <c r="J288" s="5"/>
      <c r="K288" s="5"/>
      <c r="L288" s="5"/>
      <c r="M288" s="5"/>
      <c r="N288" s="5">
        <v>-595.91999999999996</v>
      </c>
    </row>
    <row r="289" spans="2:14" x14ac:dyDescent="0.25">
      <c r="B289" t="s">
        <v>1923</v>
      </c>
      <c r="C289" s="5">
        <v>-691.58</v>
      </c>
      <c r="D289" s="5"/>
      <c r="E289" s="5"/>
      <c r="F289" s="5"/>
      <c r="G289" s="5"/>
      <c r="H289" s="5">
        <v>250</v>
      </c>
      <c r="I289" s="5"/>
      <c r="J289" s="5">
        <v>-150</v>
      </c>
      <c r="K289" s="5"/>
      <c r="L289" s="5"/>
      <c r="M289" s="5"/>
      <c r="N289" s="5">
        <v>-591.58000000000004</v>
      </c>
    </row>
    <row r="290" spans="2:14" x14ac:dyDescent="0.25">
      <c r="B290" t="s">
        <v>1178</v>
      </c>
      <c r="C290" s="5">
        <v>-390</v>
      </c>
      <c r="D290" s="5">
        <v>-297.5</v>
      </c>
      <c r="E290" s="5"/>
      <c r="F290" s="5"/>
      <c r="G290" s="5"/>
      <c r="H290" s="5">
        <v>100</v>
      </c>
      <c r="I290" s="5"/>
      <c r="J290" s="5"/>
      <c r="K290" s="5"/>
      <c r="L290" s="5"/>
      <c r="M290" s="5"/>
      <c r="N290" s="5">
        <v>-587.5</v>
      </c>
    </row>
    <row r="291" spans="2:14" x14ac:dyDescent="0.25">
      <c r="B291" t="s">
        <v>1955</v>
      </c>
      <c r="C291" s="5">
        <v>-298.48</v>
      </c>
      <c r="D291" s="5">
        <v>-378</v>
      </c>
      <c r="E291" s="5"/>
      <c r="F291" s="5"/>
      <c r="G291" s="5"/>
      <c r="H291" s="5">
        <v>100</v>
      </c>
      <c r="I291" s="5"/>
      <c r="J291" s="5"/>
      <c r="K291" s="5"/>
      <c r="L291" s="5"/>
      <c r="M291" s="5"/>
      <c r="N291" s="5">
        <v>-576.48</v>
      </c>
    </row>
    <row r="292" spans="2:14" x14ac:dyDescent="0.25">
      <c r="B292" t="s">
        <v>1949</v>
      </c>
      <c r="C292" s="5">
        <v>-6.34</v>
      </c>
      <c r="D292" s="5">
        <v>-666.6</v>
      </c>
      <c r="E292" s="5"/>
      <c r="F292" s="5"/>
      <c r="G292" s="5"/>
      <c r="H292" s="5">
        <v>100</v>
      </c>
      <c r="I292" s="5"/>
      <c r="J292" s="5"/>
      <c r="K292" s="5"/>
      <c r="L292" s="5"/>
      <c r="M292" s="5"/>
      <c r="N292" s="5">
        <v>-572.94000000000005</v>
      </c>
    </row>
    <row r="293" spans="2:14" x14ac:dyDescent="0.25">
      <c r="B293" t="s">
        <v>1356</v>
      </c>
      <c r="C293" s="5">
        <v>-111.47</v>
      </c>
      <c r="D293" s="5">
        <v>-555.9</v>
      </c>
      <c r="E293" s="5"/>
      <c r="F293" s="5"/>
      <c r="G293" s="5"/>
      <c r="H293" s="5">
        <v>100</v>
      </c>
      <c r="I293" s="5"/>
      <c r="J293" s="5"/>
      <c r="K293" s="5"/>
      <c r="L293" s="5"/>
      <c r="M293" s="5"/>
      <c r="N293" s="5">
        <v>-567.37</v>
      </c>
    </row>
    <row r="294" spans="2:14" x14ac:dyDescent="0.25">
      <c r="B294" t="s">
        <v>1379</v>
      </c>
      <c r="C294" s="5">
        <v>-19.100000000000001</v>
      </c>
      <c r="D294" s="5">
        <v>-585</v>
      </c>
      <c r="E294" s="5"/>
      <c r="F294" s="5"/>
      <c r="G294" s="5"/>
      <c r="H294" s="5">
        <v>100</v>
      </c>
      <c r="I294" s="5">
        <v>-56.18</v>
      </c>
      <c r="J294" s="5"/>
      <c r="K294" s="5"/>
      <c r="L294" s="5"/>
      <c r="M294" s="5"/>
      <c r="N294" s="5">
        <v>-560.28</v>
      </c>
    </row>
    <row r="295" spans="2:14" x14ac:dyDescent="0.25">
      <c r="B295" t="s">
        <v>1503</v>
      </c>
      <c r="C295" s="5">
        <v>-433.8</v>
      </c>
      <c r="D295" s="5">
        <v>-217.56</v>
      </c>
      <c r="E295" s="5"/>
      <c r="F295" s="5"/>
      <c r="G295" s="5"/>
      <c r="H295" s="5">
        <v>100</v>
      </c>
      <c r="I295" s="5"/>
      <c r="J295" s="5"/>
      <c r="K295" s="5"/>
      <c r="L295" s="5"/>
      <c r="M295" s="5"/>
      <c r="N295" s="5">
        <v>-551.36</v>
      </c>
    </row>
    <row r="296" spans="2:14" x14ac:dyDescent="0.25">
      <c r="B296" t="s">
        <v>1548</v>
      </c>
      <c r="C296" s="5">
        <v>-229</v>
      </c>
      <c r="D296" s="5">
        <v>-561</v>
      </c>
      <c r="E296" s="5"/>
      <c r="F296" s="5"/>
      <c r="G296" s="5"/>
      <c r="H296" s="5">
        <v>250</v>
      </c>
      <c r="I296" s="5"/>
      <c r="J296" s="5"/>
      <c r="K296" s="5"/>
      <c r="L296" s="5"/>
      <c r="M296" s="5"/>
      <c r="N296" s="5">
        <v>-540</v>
      </c>
    </row>
    <row r="297" spans="2:14" x14ac:dyDescent="0.25">
      <c r="B297" t="s">
        <v>3077</v>
      </c>
      <c r="C297" s="5">
        <v>-380</v>
      </c>
      <c r="D297" s="5">
        <v>-146.25</v>
      </c>
      <c r="E297" s="5"/>
      <c r="F297" s="5"/>
      <c r="G297" s="5"/>
      <c r="H297" s="5"/>
      <c r="I297" s="5"/>
      <c r="J297" s="5"/>
      <c r="K297" s="5"/>
      <c r="L297" s="5"/>
      <c r="M297" s="5"/>
      <c r="N297" s="5">
        <v>-526.25</v>
      </c>
    </row>
    <row r="298" spans="2:14" x14ac:dyDescent="0.25">
      <c r="B298" t="s">
        <v>3196</v>
      </c>
      <c r="C298" s="5">
        <v>-346.07</v>
      </c>
      <c r="D298" s="5">
        <v>-176</v>
      </c>
      <c r="E298" s="5"/>
      <c r="F298" s="5"/>
      <c r="G298" s="5"/>
      <c r="H298" s="5"/>
      <c r="I298" s="5"/>
      <c r="J298" s="5"/>
      <c r="K298" s="5"/>
      <c r="L298" s="5"/>
      <c r="M298" s="5"/>
      <c r="N298" s="5">
        <v>-522.06999999999994</v>
      </c>
    </row>
    <row r="299" spans="2:14" x14ac:dyDescent="0.25">
      <c r="B299" t="s">
        <v>1638</v>
      </c>
      <c r="C299" s="5">
        <v>-413.95</v>
      </c>
      <c r="D299" s="5">
        <v>-207</v>
      </c>
      <c r="E299" s="5"/>
      <c r="F299" s="5"/>
      <c r="G299" s="5"/>
      <c r="H299" s="5">
        <v>100</v>
      </c>
      <c r="I299" s="5"/>
      <c r="J299" s="5"/>
      <c r="K299" s="5"/>
      <c r="L299" s="5"/>
      <c r="M299" s="5"/>
      <c r="N299" s="5">
        <v>-520.95000000000005</v>
      </c>
    </row>
    <row r="300" spans="2:14" x14ac:dyDescent="0.25">
      <c r="B300" t="s">
        <v>3249</v>
      </c>
      <c r="C300" s="5">
        <v>-20.45</v>
      </c>
      <c r="D300" s="5">
        <v>-497.2</v>
      </c>
      <c r="E300" s="5"/>
      <c r="F300" s="5"/>
      <c r="G300" s="5"/>
      <c r="H300" s="5"/>
      <c r="I300" s="5"/>
      <c r="J300" s="5"/>
      <c r="K300" s="5"/>
      <c r="L300" s="5"/>
      <c r="M300" s="5"/>
      <c r="N300" s="5">
        <v>-517.65</v>
      </c>
    </row>
    <row r="301" spans="2:14" x14ac:dyDescent="0.25">
      <c r="B301" t="s">
        <v>1712</v>
      </c>
      <c r="C301" s="5">
        <v>-321</v>
      </c>
      <c r="D301" s="5">
        <v>-286</v>
      </c>
      <c r="E301" s="5"/>
      <c r="F301" s="5"/>
      <c r="G301" s="5"/>
      <c r="H301" s="5">
        <v>100</v>
      </c>
      <c r="I301" s="5"/>
      <c r="J301" s="5"/>
      <c r="K301" s="5"/>
      <c r="L301" s="5"/>
      <c r="M301" s="5"/>
      <c r="N301" s="5">
        <v>-507</v>
      </c>
    </row>
    <row r="302" spans="2:14" x14ac:dyDescent="0.25">
      <c r="B302" t="s">
        <v>1842</v>
      </c>
      <c r="C302" s="5">
        <v>-396.88</v>
      </c>
      <c r="D302" s="5">
        <v>-162.46</v>
      </c>
      <c r="E302" s="5"/>
      <c r="F302" s="5"/>
      <c r="G302" s="5"/>
      <c r="H302" s="5">
        <v>100</v>
      </c>
      <c r="I302" s="5">
        <v>-47.54</v>
      </c>
      <c r="J302" s="5"/>
      <c r="K302" s="5"/>
      <c r="L302" s="5"/>
      <c r="M302" s="5"/>
      <c r="N302" s="5">
        <v>-506.88000000000005</v>
      </c>
    </row>
    <row r="303" spans="2:14" x14ac:dyDescent="0.25">
      <c r="B303" t="s">
        <v>2643</v>
      </c>
      <c r="C303" s="5"/>
      <c r="D303" s="5"/>
      <c r="E303" s="5"/>
      <c r="F303" s="5"/>
      <c r="G303" s="5"/>
      <c r="H303" s="5"/>
      <c r="I303" s="5"/>
      <c r="J303" s="5"/>
      <c r="K303" s="5">
        <v>-505</v>
      </c>
      <c r="L303" s="5"/>
      <c r="M303" s="5"/>
      <c r="N303" s="5">
        <v>-505</v>
      </c>
    </row>
    <row r="304" spans="2:14" x14ac:dyDescent="0.25">
      <c r="B304" t="s">
        <v>2632</v>
      </c>
      <c r="C304" s="5"/>
      <c r="D304" s="5"/>
      <c r="E304" s="5"/>
      <c r="F304" s="5"/>
      <c r="G304" s="5"/>
      <c r="H304" s="5"/>
      <c r="I304" s="5"/>
      <c r="J304" s="5"/>
      <c r="K304" s="5">
        <v>-500</v>
      </c>
      <c r="L304" s="5"/>
      <c r="M304" s="5"/>
      <c r="N304" s="5">
        <v>-500</v>
      </c>
    </row>
    <row r="305" spans="2:14" x14ac:dyDescent="0.25">
      <c r="B305" t="s">
        <v>1878</v>
      </c>
      <c r="C305" s="5">
        <v>-321.69</v>
      </c>
      <c r="D305" s="5">
        <v>-266.2</v>
      </c>
      <c r="E305" s="5"/>
      <c r="F305" s="5"/>
      <c r="G305" s="5"/>
      <c r="H305" s="5">
        <v>100</v>
      </c>
      <c r="I305" s="5"/>
      <c r="J305" s="5"/>
      <c r="K305" s="5"/>
      <c r="L305" s="5"/>
      <c r="M305" s="5"/>
      <c r="N305" s="5">
        <v>-487.89</v>
      </c>
    </row>
    <row r="306" spans="2:14" x14ac:dyDescent="0.25">
      <c r="B306" t="s">
        <v>1807</v>
      </c>
      <c r="C306" s="5">
        <v>-313.5</v>
      </c>
      <c r="D306" s="5">
        <v>-273.89999999999998</v>
      </c>
      <c r="E306" s="5"/>
      <c r="F306" s="5"/>
      <c r="G306" s="5"/>
      <c r="H306" s="5">
        <v>100</v>
      </c>
      <c r="I306" s="5"/>
      <c r="J306" s="5"/>
      <c r="K306" s="5"/>
      <c r="L306" s="5"/>
      <c r="M306" s="5"/>
      <c r="N306" s="5">
        <v>-487.4</v>
      </c>
    </row>
    <row r="307" spans="2:14" x14ac:dyDescent="0.25">
      <c r="B307" t="s">
        <v>1353</v>
      </c>
      <c r="C307" s="5">
        <v>-397.8</v>
      </c>
      <c r="D307" s="5">
        <v>-135.25</v>
      </c>
      <c r="E307" s="5"/>
      <c r="F307" s="5"/>
      <c r="G307" s="5"/>
      <c r="H307" s="5">
        <v>100</v>
      </c>
      <c r="I307" s="5">
        <v>-41.04</v>
      </c>
      <c r="J307" s="5"/>
      <c r="K307" s="5"/>
      <c r="L307" s="5"/>
      <c r="M307" s="5"/>
      <c r="N307" s="5">
        <v>-474.09</v>
      </c>
    </row>
    <row r="308" spans="2:14" x14ac:dyDescent="0.25">
      <c r="B308" t="s">
        <v>1394</v>
      </c>
      <c r="C308" s="5">
        <v>-228.22</v>
      </c>
      <c r="D308" s="5">
        <v>-334.9</v>
      </c>
      <c r="E308" s="5"/>
      <c r="F308" s="5"/>
      <c r="G308" s="5"/>
      <c r="H308" s="5">
        <v>100</v>
      </c>
      <c r="I308" s="5"/>
      <c r="J308" s="5"/>
      <c r="K308" s="5"/>
      <c r="L308" s="5"/>
      <c r="M308" s="5"/>
      <c r="N308" s="5">
        <v>-463.12</v>
      </c>
    </row>
    <row r="309" spans="2:14" x14ac:dyDescent="0.25">
      <c r="B309" t="s">
        <v>1468</v>
      </c>
      <c r="C309" s="5">
        <v>-307.3</v>
      </c>
      <c r="D309" s="5">
        <v>-241.5</v>
      </c>
      <c r="E309" s="5"/>
      <c r="F309" s="5"/>
      <c r="G309" s="5"/>
      <c r="H309" s="5">
        <v>100</v>
      </c>
      <c r="I309" s="5"/>
      <c r="J309" s="5"/>
      <c r="K309" s="5"/>
      <c r="L309" s="5"/>
      <c r="M309" s="5"/>
      <c r="N309" s="5">
        <v>-448.79999999999995</v>
      </c>
    </row>
    <row r="310" spans="2:14" x14ac:dyDescent="0.25">
      <c r="B310" t="s">
        <v>1942</v>
      </c>
      <c r="C310" s="5">
        <v>-292.77999999999997</v>
      </c>
      <c r="D310" s="5">
        <v>-253.8</v>
      </c>
      <c r="E310" s="5"/>
      <c r="F310" s="5"/>
      <c r="G310" s="5"/>
      <c r="H310" s="5">
        <v>100</v>
      </c>
      <c r="I310" s="5"/>
      <c r="J310" s="5"/>
      <c r="K310" s="5"/>
      <c r="L310" s="5"/>
      <c r="M310" s="5"/>
      <c r="N310" s="5">
        <v>-446.57999999999993</v>
      </c>
    </row>
    <row r="311" spans="2:14" x14ac:dyDescent="0.25">
      <c r="B311" t="s">
        <v>3162</v>
      </c>
      <c r="C311" s="5">
        <v>-209.67</v>
      </c>
      <c r="D311" s="5">
        <v>-218.5</v>
      </c>
      <c r="E311" s="5"/>
      <c r="F311" s="5"/>
      <c r="G311" s="5"/>
      <c r="H311" s="5"/>
      <c r="I311" s="5"/>
      <c r="J311" s="5"/>
      <c r="K311" s="5"/>
      <c r="L311" s="5"/>
      <c r="M311" s="5"/>
      <c r="N311" s="5">
        <v>-428.16999999999996</v>
      </c>
    </row>
    <row r="312" spans="2:14" x14ac:dyDescent="0.25">
      <c r="B312" t="s">
        <v>2892</v>
      </c>
      <c r="C312" s="5">
        <v>-208.33</v>
      </c>
      <c r="D312" s="5">
        <v>-82.5</v>
      </c>
      <c r="E312" s="5">
        <v>-134.75</v>
      </c>
      <c r="F312" s="5"/>
      <c r="G312" s="5"/>
      <c r="H312" s="5"/>
      <c r="I312" s="5"/>
      <c r="J312" s="5"/>
      <c r="K312" s="5"/>
      <c r="L312" s="5"/>
      <c r="M312" s="5"/>
      <c r="N312" s="5">
        <v>-425.58000000000004</v>
      </c>
    </row>
    <row r="313" spans="2:14" x14ac:dyDescent="0.25">
      <c r="B313" t="s">
        <v>1825</v>
      </c>
      <c r="C313" s="5">
        <v>-342.62</v>
      </c>
      <c r="D313" s="5">
        <v>-171</v>
      </c>
      <c r="E313" s="5"/>
      <c r="F313" s="5"/>
      <c r="G313" s="5"/>
      <c r="H313" s="5">
        <v>100</v>
      </c>
      <c r="I313" s="5"/>
      <c r="J313" s="5"/>
      <c r="K313" s="5"/>
      <c r="L313" s="5"/>
      <c r="M313" s="5"/>
      <c r="N313" s="5">
        <v>-413.62</v>
      </c>
    </row>
    <row r="314" spans="2:14" x14ac:dyDescent="0.25">
      <c r="B314" t="s">
        <v>3169</v>
      </c>
      <c r="C314" s="5">
        <v>-21.060000000000002</v>
      </c>
      <c r="D314" s="5">
        <v>-392</v>
      </c>
      <c r="E314" s="5"/>
      <c r="F314" s="5"/>
      <c r="G314" s="5"/>
      <c r="H314" s="5"/>
      <c r="I314" s="5"/>
      <c r="J314" s="5"/>
      <c r="K314" s="5"/>
      <c r="L314" s="5"/>
      <c r="M314" s="5"/>
      <c r="N314" s="5">
        <v>-413.06</v>
      </c>
    </row>
    <row r="315" spans="2:14" x14ac:dyDescent="0.25">
      <c r="B315" t="s">
        <v>1365</v>
      </c>
      <c r="C315" s="5">
        <v>-212</v>
      </c>
      <c r="D315" s="5">
        <v>-298.5</v>
      </c>
      <c r="E315" s="5"/>
      <c r="F315" s="5"/>
      <c r="G315" s="5"/>
      <c r="H315" s="5">
        <v>100</v>
      </c>
      <c r="I315" s="5"/>
      <c r="J315" s="5"/>
      <c r="K315" s="5"/>
      <c r="L315" s="5"/>
      <c r="M315" s="5"/>
      <c r="N315" s="5">
        <v>-410.5</v>
      </c>
    </row>
    <row r="316" spans="2:14" x14ac:dyDescent="0.25">
      <c r="B316" t="s">
        <v>2833</v>
      </c>
      <c r="C316" s="5">
        <v>-263.32</v>
      </c>
      <c r="D316" s="5">
        <v>-132</v>
      </c>
      <c r="E316" s="5"/>
      <c r="F316" s="5"/>
      <c r="G316" s="5"/>
      <c r="H316" s="5"/>
      <c r="I316" s="5"/>
      <c r="J316" s="5"/>
      <c r="K316" s="5"/>
      <c r="L316" s="5"/>
      <c r="M316" s="5"/>
      <c r="N316" s="5">
        <v>-395.32</v>
      </c>
    </row>
    <row r="317" spans="2:14" x14ac:dyDescent="0.25">
      <c r="B317" t="s">
        <v>1298</v>
      </c>
      <c r="C317" s="5">
        <v>-340</v>
      </c>
      <c r="D317" s="5">
        <v>-154</v>
      </c>
      <c r="E317" s="5"/>
      <c r="F317" s="5"/>
      <c r="G317" s="5"/>
      <c r="H317" s="5">
        <v>100</v>
      </c>
      <c r="I317" s="5"/>
      <c r="J317" s="5"/>
      <c r="K317" s="5"/>
      <c r="L317" s="5"/>
      <c r="M317" s="5"/>
      <c r="N317" s="5">
        <v>-394</v>
      </c>
    </row>
    <row r="318" spans="2:14" x14ac:dyDescent="0.25">
      <c r="B318" t="s">
        <v>1479</v>
      </c>
      <c r="C318" s="5">
        <v>-235.2</v>
      </c>
      <c r="D318" s="5">
        <v>-245.01</v>
      </c>
      <c r="E318" s="5"/>
      <c r="F318" s="5"/>
      <c r="G318" s="5"/>
      <c r="H318" s="5">
        <v>100</v>
      </c>
      <c r="I318" s="5"/>
      <c r="J318" s="5"/>
      <c r="K318" s="5"/>
      <c r="L318" s="5"/>
      <c r="M318" s="5"/>
      <c r="N318" s="5">
        <v>-380.21</v>
      </c>
    </row>
    <row r="319" spans="2:14" x14ac:dyDescent="0.25">
      <c r="B319" t="s">
        <v>1290</v>
      </c>
      <c r="C319" s="5">
        <v>-338.97</v>
      </c>
      <c r="D319" s="5">
        <v>-139.30000000000001</v>
      </c>
      <c r="E319" s="5"/>
      <c r="F319" s="5"/>
      <c r="G319" s="5"/>
      <c r="H319" s="5">
        <v>100</v>
      </c>
      <c r="I319" s="5"/>
      <c r="J319" s="5"/>
      <c r="K319" s="5"/>
      <c r="L319" s="5"/>
      <c r="M319" s="5"/>
      <c r="N319" s="5">
        <v>-378.27000000000004</v>
      </c>
    </row>
    <row r="320" spans="2:14" x14ac:dyDescent="0.25">
      <c r="B320" t="s">
        <v>1587</v>
      </c>
      <c r="C320" s="5">
        <v>-327.82</v>
      </c>
      <c r="D320" s="5">
        <v>-106.8</v>
      </c>
      <c r="E320" s="5"/>
      <c r="F320" s="5"/>
      <c r="G320" s="5"/>
      <c r="H320" s="5">
        <v>100</v>
      </c>
      <c r="I320" s="5">
        <v>-41.29</v>
      </c>
      <c r="J320" s="5"/>
      <c r="K320" s="5"/>
      <c r="L320" s="5"/>
      <c r="M320" s="5"/>
      <c r="N320" s="5">
        <v>-375.91</v>
      </c>
    </row>
    <row r="321" spans="2:14" x14ac:dyDescent="0.25">
      <c r="B321" t="s">
        <v>1565</v>
      </c>
      <c r="C321" s="5">
        <v>-113</v>
      </c>
      <c r="D321" s="5">
        <v>-358.64</v>
      </c>
      <c r="E321" s="5"/>
      <c r="F321" s="5"/>
      <c r="G321" s="5"/>
      <c r="H321" s="5">
        <v>100</v>
      </c>
      <c r="I321" s="5"/>
      <c r="J321" s="5"/>
      <c r="K321" s="5"/>
      <c r="L321" s="5"/>
      <c r="M321" s="5"/>
      <c r="N321" s="5">
        <v>-371.64</v>
      </c>
    </row>
    <row r="322" spans="2:14" x14ac:dyDescent="0.25">
      <c r="B322" t="s">
        <v>2879</v>
      </c>
      <c r="C322" s="5">
        <v>-210.99</v>
      </c>
      <c r="D322" s="5">
        <v>-142.5</v>
      </c>
      <c r="E322" s="5"/>
      <c r="F322" s="5"/>
      <c r="G322" s="5"/>
      <c r="H322" s="5"/>
      <c r="I322" s="5"/>
      <c r="J322" s="5"/>
      <c r="K322" s="5"/>
      <c r="L322" s="5"/>
      <c r="M322" s="5"/>
      <c r="N322" s="5">
        <v>-353.49</v>
      </c>
    </row>
    <row r="323" spans="2:14" x14ac:dyDescent="0.25">
      <c r="B323" t="s">
        <v>1500</v>
      </c>
      <c r="C323" s="5">
        <v>-298.57</v>
      </c>
      <c r="D323" s="5">
        <v>-148.5</v>
      </c>
      <c r="E323" s="5"/>
      <c r="F323" s="5"/>
      <c r="G323" s="5"/>
      <c r="H323" s="5">
        <v>100</v>
      </c>
      <c r="I323" s="5"/>
      <c r="J323" s="5"/>
      <c r="K323" s="5"/>
      <c r="L323" s="5"/>
      <c r="M323" s="5"/>
      <c r="N323" s="5">
        <v>-347.07</v>
      </c>
    </row>
    <row r="324" spans="2:14" x14ac:dyDescent="0.25">
      <c r="B324" t="s">
        <v>1619</v>
      </c>
      <c r="C324" s="5">
        <v>-245.42999999999998</v>
      </c>
      <c r="D324" s="5">
        <v>-201.52</v>
      </c>
      <c r="E324" s="5"/>
      <c r="F324" s="5"/>
      <c r="G324" s="5"/>
      <c r="H324" s="5">
        <v>100</v>
      </c>
      <c r="I324" s="5"/>
      <c r="J324" s="5"/>
      <c r="K324" s="5"/>
      <c r="L324" s="5"/>
      <c r="M324" s="5"/>
      <c r="N324" s="5">
        <v>-346.95</v>
      </c>
    </row>
    <row r="325" spans="2:14" x14ac:dyDescent="0.25">
      <c r="B325" t="s">
        <v>1403</v>
      </c>
      <c r="C325" s="5">
        <v>-300.68</v>
      </c>
      <c r="D325" s="5">
        <v>-144</v>
      </c>
      <c r="E325" s="5"/>
      <c r="F325" s="5"/>
      <c r="G325" s="5"/>
      <c r="H325" s="5">
        <v>100</v>
      </c>
      <c r="I325" s="5"/>
      <c r="J325" s="5"/>
      <c r="K325" s="5"/>
      <c r="L325" s="5"/>
      <c r="M325" s="5"/>
      <c r="N325" s="5">
        <v>-344.68</v>
      </c>
    </row>
    <row r="326" spans="2:14" x14ac:dyDescent="0.25">
      <c r="B326" t="s">
        <v>1301</v>
      </c>
      <c r="C326" s="5">
        <v>-370.56</v>
      </c>
      <c r="D326" s="5">
        <v>-72</v>
      </c>
      <c r="E326" s="5"/>
      <c r="F326" s="5"/>
      <c r="G326" s="5"/>
      <c r="H326" s="5">
        <v>100</v>
      </c>
      <c r="I326" s="5"/>
      <c r="J326" s="5"/>
      <c r="K326" s="5"/>
      <c r="L326" s="5"/>
      <c r="M326" s="5"/>
      <c r="N326" s="5">
        <v>-342.56</v>
      </c>
    </row>
    <row r="327" spans="2:14" x14ac:dyDescent="0.25">
      <c r="B327" t="s">
        <v>1883</v>
      </c>
      <c r="C327" s="5">
        <v>-84.89</v>
      </c>
      <c r="D327" s="5">
        <v>-352.8</v>
      </c>
      <c r="E327" s="5"/>
      <c r="F327" s="5"/>
      <c r="G327" s="5"/>
      <c r="H327" s="5">
        <v>100</v>
      </c>
      <c r="I327" s="5"/>
      <c r="J327" s="5"/>
      <c r="K327" s="5"/>
      <c r="L327" s="5"/>
      <c r="M327" s="5"/>
      <c r="N327" s="5">
        <v>-337.69</v>
      </c>
    </row>
    <row r="328" spans="2:14" x14ac:dyDescent="0.25">
      <c r="B328" t="s">
        <v>1400</v>
      </c>
      <c r="C328" s="5">
        <v>-171.58</v>
      </c>
      <c r="D328" s="5">
        <v>-246.5</v>
      </c>
      <c r="E328" s="5"/>
      <c r="F328" s="5"/>
      <c r="G328" s="5"/>
      <c r="H328" s="5">
        <v>100</v>
      </c>
      <c r="I328" s="5"/>
      <c r="J328" s="5"/>
      <c r="K328" s="5"/>
      <c r="L328" s="5"/>
      <c r="M328" s="5"/>
      <c r="N328" s="5">
        <v>-318.08000000000004</v>
      </c>
    </row>
    <row r="329" spans="2:14" x14ac:dyDescent="0.25">
      <c r="B329" t="s">
        <v>2840</v>
      </c>
      <c r="C329" s="5">
        <v>-53.1</v>
      </c>
      <c r="D329" s="5">
        <v>-262.5</v>
      </c>
      <c r="E329" s="5"/>
      <c r="F329" s="5"/>
      <c r="G329" s="5"/>
      <c r="H329" s="5"/>
      <c r="I329" s="5"/>
      <c r="J329" s="5"/>
      <c r="K329" s="5"/>
      <c r="L329" s="5"/>
      <c r="M329" s="5"/>
      <c r="N329" s="5">
        <v>-315.60000000000002</v>
      </c>
    </row>
    <row r="330" spans="2:14" x14ac:dyDescent="0.25">
      <c r="B330" t="s">
        <v>1375</v>
      </c>
      <c r="C330" s="5">
        <v>-142.04</v>
      </c>
      <c r="D330" s="5">
        <v>-262.5</v>
      </c>
      <c r="E330" s="5"/>
      <c r="F330" s="5"/>
      <c r="G330" s="5"/>
      <c r="H330" s="5">
        <v>100</v>
      </c>
      <c r="I330" s="5"/>
      <c r="J330" s="5"/>
      <c r="K330" s="5"/>
      <c r="L330" s="5"/>
      <c r="M330" s="5"/>
      <c r="N330" s="5">
        <v>-304.53999999999996</v>
      </c>
    </row>
    <row r="331" spans="2:14" x14ac:dyDescent="0.25">
      <c r="B331" t="s">
        <v>1495</v>
      </c>
      <c r="C331" s="5">
        <v>-237.5</v>
      </c>
      <c r="D331" s="5">
        <v>-157.5</v>
      </c>
      <c r="E331" s="5"/>
      <c r="F331" s="5"/>
      <c r="G331" s="5"/>
      <c r="H331" s="5">
        <v>100</v>
      </c>
      <c r="I331" s="5"/>
      <c r="J331" s="5"/>
      <c r="K331" s="5"/>
      <c r="L331" s="5"/>
      <c r="M331" s="5"/>
      <c r="N331" s="5">
        <v>-295</v>
      </c>
    </row>
    <row r="332" spans="2:14" x14ac:dyDescent="0.25">
      <c r="B332" t="s">
        <v>959</v>
      </c>
      <c r="C332" s="5"/>
      <c r="D332" s="5"/>
      <c r="E332" s="5"/>
      <c r="F332" s="5"/>
      <c r="G332" s="5">
        <v>-295</v>
      </c>
      <c r="H332" s="5"/>
      <c r="I332" s="5"/>
      <c r="J332" s="5"/>
      <c r="K332" s="5"/>
      <c r="L332" s="5"/>
      <c r="M332" s="5"/>
      <c r="N332" s="5">
        <v>-295</v>
      </c>
    </row>
    <row r="333" spans="2:14" x14ac:dyDescent="0.25">
      <c r="B333" t="s">
        <v>2657</v>
      </c>
      <c r="C333" s="5"/>
      <c r="D333" s="5"/>
      <c r="E333" s="5"/>
      <c r="F333" s="5"/>
      <c r="G333" s="5">
        <v>-285</v>
      </c>
      <c r="H333" s="5"/>
      <c r="I333" s="5"/>
      <c r="J333" s="5"/>
      <c r="K333" s="5"/>
      <c r="L333" s="5"/>
      <c r="M333" s="5"/>
      <c r="N333" s="5">
        <v>-285</v>
      </c>
    </row>
    <row r="334" spans="2:14" x14ac:dyDescent="0.25">
      <c r="B334" t="s">
        <v>1632</v>
      </c>
      <c r="C334" s="5">
        <v>-159.94999999999999</v>
      </c>
      <c r="D334" s="5">
        <v>-225</v>
      </c>
      <c r="E334" s="5"/>
      <c r="F334" s="5"/>
      <c r="G334" s="5"/>
      <c r="H334" s="5">
        <v>100</v>
      </c>
      <c r="I334" s="5"/>
      <c r="J334" s="5"/>
      <c r="K334" s="5"/>
      <c r="L334" s="5"/>
      <c r="M334" s="5"/>
      <c r="N334" s="5">
        <v>-284.95</v>
      </c>
    </row>
    <row r="335" spans="2:14" x14ac:dyDescent="0.25">
      <c r="B335" t="s">
        <v>1320</v>
      </c>
      <c r="C335" s="5">
        <v>-278.85000000000002</v>
      </c>
      <c r="D335" s="5">
        <v>-195</v>
      </c>
      <c r="E335" s="5"/>
      <c r="F335" s="5"/>
      <c r="G335" s="5"/>
      <c r="H335" s="5">
        <v>200</v>
      </c>
      <c r="I335" s="5"/>
      <c r="J335" s="5"/>
      <c r="K335" s="5"/>
      <c r="L335" s="5"/>
      <c r="M335" s="5"/>
      <c r="N335" s="5">
        <v>-273.85000000000002</v>
      </c>
    </row>
    <row r="336" spans="2:14" x14ac:dyDescent="0.25">
      <c r="B336" t="s">
        <v>1536</v>
      </c>
      <c r="C336" s="5">
        <v>-219.5</v>
      </c>
      <c r="D336" s="5">
        <v>-151.19999999999999</v>
      </c>
      <c r="E336" s="5"/>
      <c r="F336" s="5"/>
      <c r="G336" s="5"/>
      <c r="H336" s="5">
        <v>100</v>
      </c>
      <c r="I336" s="5"/>
      <c r="J336" s="5"/>
      <c r="K336" s="5"/>
      <c r="L336" s="5"/>
      <c r="M336" s="5"/>
      <c r="N336" s="5">
        <v>-270.7</v>
      </c>
    </row>
    <row r="337" spans="2:14" x14ac:dyDescent="0.25">
      <c r="B337" t="s">
        <v>3059</v>
      </c>
      <c r="C337" s="5">
        <v>21.86</v>
      </c>
      <c r="D337" s="5">
        <v>-290</v>
      </c>
      <c r="E337" s="5"/>
      <c r="F337" s="5"/>
      <c r="G337" s="5"/>
      <c r="H337" s="5"/>
      <c r="I337" s="5"/>
      <c r="J337" s="5"/>
      <c r="K337" s="5"/>
      <c r="L337" s="5"/>
      <c r="M337" s="5"/>
      <c r="N337" s="5">
        <v>-268.14</v>
      </c>
    </row>
    <row r="338" spans="2:14" x14ac:dyDescent="0.25">
      <c r="B338" t="s">
        <v>3804</v>
      </c>
      <c r="C338" s="5"/>
      <c r="D338" s="5"/>
      <c r="E338" s="5"/>
      <c r="F338" s="5"/>
      <c r="G338" s="5"/>
      <c r="H338" s="5"/>
      <c r="I338" s="5"/>
      <c r="J338" s="5"/>
      <c r="K338" s="5">
        <v>-262.5</v>
      </c>
      <c r="L338" s="5"/>
      <c r="M338" s="5"/>
      <c r="N338" s="5">
        <v>-262.5</v>
      </c>
    </row>
    <row r="339" spans="2:14" x14ac:dyDescent="0.25">
      <c r="B339" t="s">
        <v>3096</v>
      </c>
      <c r="C339" s="5">
        <v>-197.71</v>
      </c>
      <c r="D339" s="5">
        <v>-63</v>
      </c>
      <c r="E339" s="5"/>
      <c r="F339" s="5"/>
      <c r="G339" s="5"/>
      <c r="H339" s="5"/>
      <c r="I339" s="5"/>
      <c r="J339" s="5"/>
      <c r="K339" s="5"/>
      <c r="L339" s="5"/>
      <c r="M339" s="5"/>
      <c r="N339" s="5">
        <v>-260.71000000000004</v>
      </c>
    </row>
    <row r="340" spans="2:14" x14ac:dyDescent="0.25">
      <c r="B340" t="s">
        <v>1815</v>
      </c>
      <c r="C340" s="5">
        <v>-159.75</v>
      </c>
      <c r="D340" s="5">
        <v>-154</v>
      </c>
      <c r="E340" s="5"/>
      <c r="F340" s="5"/>
      <c r="G340" s="5"/>
      <c r="H340" s="5">
        <v>100</v>
      </c>
      <c r="I340" s="5">
        <v>-42.04</v>
      </c>
      <c r="J340" s="5"/>
      <c r="K340" s="5"/>
      <c r="L340" s="5"/>
      <c r="M340" s="5"/>
      <c r="N340" s="5">
        <v>-255.79</v>
      </c>
    </row>
    <row r="341" spans="2:14" x14ac:dyDescent="0.25">
      <c r="B341" t="s">
        <v>1855</v>
      </c>
      <c r="C341" s="5">
        <v>-171.22</v>
      </c>
      <c r="D341" s="5">
        <v>-174.9</v>
      </c>
      <c r="E341" s="5"/>
      <c r="F341" s="5"/>
      <c r="G341" s="5"/>
      <c r="H341" s="5">
        <v>100</v>
      </c>
      <c r="I341" s="5"/>
      <c r="J341" s="5"/>
      <c r="K341" s="5"/>
      <c r="L341" s="5"/>
      <c r="M341" s="5"/>
      <c r="N341" s="5">
        <v>-246.12</v>
      </c>
    </row>
    <row r="342" spans="2:14" x14ac:dyDescent="0.25">
      <c r="B342" t="s">
        <v>1437</v>
      </c>
      <c r="C342" s="5">
        <v>-230.64</v>
      </c>
      <c r="D342" s="5">
        <v>-243.88</v>
      </c>
      <c r="E342" s="5"/>
      <c r="F342" s="5"/>
      <c r="G342" s="5"/>
      <c r="H342" s="5">
        <v>250</v>
      </c>
      <c r="I342" s="5">
        <v>-21.22</v>
      </c>
      <c r="J342" s="5"/>
      <c r="K342" s="5"/>
      <c r="L342" s="5"/>
      <c r="M342" s="5"/>
      <c r="N342" s="5">
        <v>-245.73999999999998</v>
      </c>
    </row>
    <row r="343" spans="2:14" x14ac:dyDescent="0.25">
      <c r="B343" t="s">
        <v>1772</v>
      </c>
      <c r="C343" s="5">
        <v>-200</v>
      </c>
      <c r="D343" s="5">
        <v>-144.81</v>
      </c>
      <c r="E343" s="5"/>
      <c r="F343" s="5"/>
      <c r="G343" s="5"/>
      <c r="H343" s="5">
        <v>100</v>
      </c>
      <c r="I343" s="5"/>
      <c r="J343" s="5"/>
      <c r="K343" s="5"/>
      <c r="L343" s="5"/>
      <c r="M343" s="5"/>
      <c r="N343" s="5">
        <v>-244.81</v>
      </c>
    </row>
    <row r="344" spans="2:14" x14ac:dyDescent="0.25">
      <c r="B344" t="s">
        <v>3064</v>
      </c>
      <c r="C344" s="5"/>
      <c r="D344" s="5">
        <v>-244</v>
      </c>
      <c r="E344" s="5"/>
      <c r="F344" s="5"/>
      <c r="G344" s="5"/>
      <c r="H344" s="5"/>
      <c r="I344" s="5"/>
      <c r="J344" s="5"/>
      <c r="K344" s="5"/>
      <c r="L344" s="5"/>
      <c r="M344" s="5"/>
      <c r="N344" s="5">
        <v>-244</v>
      </c>
    </row>
    <row r="345" spans="2:14" x14ac:dyDescent="0.25">
      <c r="B345" t="s">
        <v>3470</v>
      </c>
      <c r="C345" s="5"/>
      <c r="D345" s="5"/>
      <c r="E345" s="5"/>
      <c r="F345" s="5">
        <v>-222</v>
      </c>
      <c r="G345" s="5"/>
      <c r="H345" s="5"/>
      <c r="I345" s="5"/>
      <c r="J345" s="5"/>
      <c r="K345" s="5"/>
      <c r="L345" s="5"/>
      <c r="M345" s="5"/>
      <c r="N345" s="5">
        <v>-222</v>
      </c>
    </row>
    <row r="346" spans="2:14" x14ac:dyDescent="0.25">
      <c r="B346" t="s">
        <v>2922</v>
      </c>
      <c r="C346" s="5"/>
      <c r="D346" s="5">
        <v>-200</v>
      </c>
      <c r="E346" s="5"/>
      <c r="F346" s="5"/>
      <c r="G346" s="5"/>
      <c r="H346" s="5"/>
      <c r="I346" s="5"/>
      <c r="J346" s="5"/>
      <c r="K346" s="5"/>
      <c r="L346" s="5"/>
      <c r="M346" s="5"/>
      <c r="N346" s="5">
        <v>-200</v>
      </c>
    </row>
    <row r="347" spans="2:14" x14ac:dyDescent="0.25">
      <c r="B347" t="s">
        <v>3246</v>
      </c>
      <c r="C347" s="5"/>
      <c r="D347" s="5">
        <v>-199</v>
      </c>
      <c r="E347" s="5"/>
      <c r="F347" s="5"/>
      <c r="G347" s="5"/>
      <c r="H347" s="5"/>
      <c r="I347" s="5"/>
      <c r="J347" s="5"/>
      <c r="K347" s="5"/>
      <c r="L347" s="5"/>
      <c r="M347" s="5"/>
      <c r="N347" s="5">
        <v>-199</v>
      </c>
    </row>
    <row r="348" spans="2:14" x14ac:dyDescent="0.25">
      <c r="B348" t="s">
        <v>1591</v>
      </c>
      <c r="C348" s="5">
        <v>-92.52</v>
      </c>
      <c r="D348" s="5">
        <v>-206.25</v>
      </c>
      <c r="E348" s="5"/>
      <c r="F348" s="5"/>
      <c r="G348" s="5"/>
      <c r="H348" s="5">
        <v>100</v>
      </c>
      <c r="I348" s="5"/>
      <c r="J348" s="5"/>
      <c r="K348" s="5"/>
      <c r="L348" s="5"/>
      <c r="M348" s="5"/>
      <c r="N348" s="5">
        <v>-198.76999999999998</v>
      </c>
    </row>
    <row r="349" spans="2:14" x14ac:dyDescent="0.25">
      <c r="B349" t="s">
        <v>1812</v>
      </c>
      <c r="C349" s="5">
        <v>-131.53</v>
      </c>
      <c r="D349" s="5">
        <v>-162</v>
      </c>
      <c r="E349" s="5"/>
      <c r="F349" s="5"/>
      <c r="G349" s="5"/>
      <c r="H349" s="5">
        <v>100</v>
      </c>
      <c r="I349" s="5"/>
      <c r="J349" s="5"/>
      <c r="K349" s="5"/>
      <c r="L349" s="5"/>
      <c r="M349" s="5"/>
      <c r="N349" s="5">
        <v>-193.52999999999997</v>
      </c>
    </row>
    <row r="350" spans="2:14" x14ac:dyDescent="0.25">
      <c r="B350" t="s">
        <v>3473</v>
      </c>
      <c r="C350" s="5"/>
      <c r="D350" s="5"/>
      <c r="E350" s="5"/>
      <c r="F350" s="5">
        <v>-180</v>
      </c>
      <c r="G350" s="5"/>
      <c r="H350" s="5"/>
      <c r="I350" s="5"/>
      <c r="J350" s="5"/>
      <c r="K350" s="5"/>
      <c r="L350" s="5"/>
      <c r="M350" s="5"/>
      <c r="N350" s="5">
        <v>-180</v>
      </c>
    </row>
    <row r="351" spans="2:14" x14ac:dyDescent="0.25">
      <c r="B351" t="s">
        <v>1166</v>
      </c>
      <c r="C351" s="5"/>
      <c r="D351" s="5">
        <v>-273</v>
      </c>
      <c r="E351" s="5"/>
      <c r="F351" s="5"/>
      <c r="G351" s="5"/>
      <c r="H351" s="5">
        <v>100</v>
      </c>
      <c r="I351" s="5"/>
      <c r="J351" s="5"/>
      <c r="K351" s="5"/>
      <c r="L351" s="5"/>
      <c r="M351" s="5"/>
      <c r="N351" s="5">
        <v>-173</v>
      </c>
    </row>
    <row r="352" spans="2:14" x14ac:dyDescent="0.25">
      <c r="B352" t="s">
        <v>3396</v>
      </c>
      <c r="C352" s="5">
        <v>-168.6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>
        <v>-168.6</v>
      </c>
    </row>
    <row r="353" spans="2:14" x14ac:dyDescent="0.25">
      <c r="B353" t="s">
        <v>1478</v>
      </c>
      <c r="C353" s="5">
        <v>-47.4</v>
      </c>
      <c r="D353" s="5">
        <v>-207</v>
      </c>
      <c r="E353" s="5"/>
      <c r="F353" s="5"/>
      <c r="G353" s="5"/>
      <c r="H353" s="5">
        <v>100</v>
      </c>
      <c r="I353" s="5"/>
      <c r="J353" s="5"/>
      <c r="K353" s="5"/>
      <c r="L353" s="5"/>
      <c r="M353" s="5"/>
      <c r="N353" s="5">
        <v>-154.4</v>
      </c>
    </row>
    <row r="354" spans="2:14" x14ac:dyDescent="0.25">
      <c r="B354" t="s">
        <v>1757</v>
      </c>
      <c r="C354" s="5">
        <v>-130</v>
      </c>
      <c r="D354" s="5">
        <v>-120</v>
      </c>
      <c r="E354" s="5"/>
      <c r="F354" s="5"/>
      <c r="G354" s="5"/>
      <c r="H354" s="5">
        <v>100</v>
      </c>
      <c r="I354" s="5"/>
      <c r="J354" s="5"/>
      <c r="K354" s="5"/>
      <c r="L354" s="5"/>
      <c r="M354" s="5"/>
      <c r="N354" s="5">
        <v>-150</v>
      </c>
    </row>
    <row r="355" spans="2:14" x14ac:dyDescent="0.25">
      <c r="B355" t="s">
        <v>3468</v>
      </c>
      <c r="C355" s="5"/>
      <c r="D355" s="5"/>
      <c r="E355" s="5"/>
      <c r="F355" s="5">
        <v>-150</v>
      </c>
      <c r="G355" s="5"/>
      <c r="H355" s="5"/>
      <c r="I355" s="5"/>
      <c r="J355" s="5"/>
      <c r="K355" s="5"/>
      <c r="L355" s="5"/>
      <c r="M355" s="5"/>
      <c r="N355" s="5">
        <v>-150</v>
      </c>
    </row>
    <row r="356" spans="2:14" x14ac:dyDescent="0.25">
      <c r="B356" t="s">
        <v>2956</v>
      </c>
      <c r="C356" s="5"/>
      <c r="D356" s="5">
        <v>-150</v>
      </c>
      <c r="E356" s="5"/>
      <c r="F356" s="5"/>
      <c r="G356" s="5"/>
      <c r="H356" s="5"/>
      <c r="I356" s="5"/>
      <c r="J356" s="5"/>
      <c r="K356" s="5"/>
      <c r="L356" s="5"/>
      <c r="M356" s="5"/>
      <c r="N356" s="5">
        <v>-150</v>
      </c>
    </row>
    <row r="357" spans="2:14" x14ac:dyDescent="0.25">
      <c r="B357" t="s">
        <v>3474</v>
      </c>
      <c r="C357" s="5"/>
      <c r="D357" s="5"/>
      <c r="E357" s="5"/>
      <c r="F357" s="5">
        <v>-150</v>
      </c>
      <c r="G357" s="5"/>
      <c r="H357" s="5"/>
      <c r="I357" s="5"/>
      <c r="J357" s="5"/>
      <c r="K357" s="5"/>
      <c r="L357" s="5"/>
      <c r="M357" s="5"/>
      <c r="N357" s="5">
        <v>-150</v>
      </c>
    </row>
    <row r="358" spans="2:14" x14ac:dyDescent="0.25">
      <c r="B358" t="s">
        <v>3475</v>
      </c>
      <c r="C358" s="5"/>
      <c r="D358" s="5"/>
      <c r="E358" s="5"/>
      <c r="F358" s="5">
        <v>-150</v>
      </c>
      <c r="G358" s="5"/>
      <c r="H358" s="5"/>
      <c r="I358" s="5"/>
      <c r="J358" s="5"/>
      <c r="K358" s="5"/>
      <c r="L358" s="5"/>
      <c r="M358" s="5"/>
      <c r="N358" s="5">
        <v>-150</v>
      </c>
    </row>
    <row r="359" spans="2:14" x14ac:dyDescent="0.25">
      <c r="B359" t="s">
        <v>3487</v>
      </c>
      <c r="C359" s="5"/>
      <c r="D359" s="5"/>
      <c r="E359" s="5">
        <v>-150</v>
      </c>
      <c r="F359" s="5"/>
      <c r="G359" s="5"/>
      <c r="H359" s="5"/>
      <c r="I359" s="5"/>
      <c r="J359" s="5"/>
      <c r="K359" s="5"/>
      <c r="L359" s="5"/>
      <c r="M359" s="5"/>
      <c r="N359" s="5">
        <v>-150</v>
      </c>
    </row>
    <row r="360" spans="2:14" x14ac:dyDescent="0.25">
      <c r="B360" t="s">
        <v>2577</v>
      </c>
      <c r="C360" s="5"/>
      <c r="D360" s="5"/>
      <c r="E360" s="5"/>
      <c r="F360" s="5"/>
      <c r="G360" s="5"/>
      <c r="H360" s="5"/>
      <c r="I360" s="5"/>
      <c r="J360" s="5"/>
      <c r="K360" s="5">
        <v>-150</v>
      </c>
      <c r="L360" s="5"/>
      <c r="M360" s="5"/>
      <c r="N360" s="5">
        <v>-150</v>
      </c>
    </row>
    <row r="361" spans="2:14" x14ac:dyDescent="0.25">
      <c r="B361" t="s">
        <v>3469</v>
      </c>
      <c r="C361" s="5"/>
      <c r="D361" s="5"/>
      <c r="E361" s="5"/>
      <c r="F361" s="5">
        <v>-144.87</v>
      </c>
      <c r="G361" s="5"/>
      <c r="H361" s="5"/>
      <c r="I361" s="5"/>
      <c r="J361" s="5"/>
      <c r="K361" s="5"/>
      <c r="L361" s="5"/>
      <c r="M361" s="5"/>
      <c r="N361" s="5">
        <v>-144.87</v>
      </c>
    </row>
    <row r="362" spans="2:14" x14ac:dyDescent="0.25">
      <c r="B362" t="s">
        <v>1227</v>
      </c>
      <c r="C362" s="5">
        <v>-120.75</v>
      </c>
      <c r="D362" s="5">
        <v>-121</v>
      </c>
      <c r="E362" s="5"/>
      <c r="F362" s="5"/>
      <c r="G362" s="5"/>
      <c r="H362" s="5">
        <v>100</v>
      </c>
      <c r="I362" s="5"/>
      <c r="J362" s="5"/>
      <c r="K362" s="5"/>
      <c r="L362" s="5"/>
      <c r="M362" s="5"/>
      <c r="N362" s="5">
        <v>-141.75</v>
      </c>
    </row>
    <row r="363" spans="2:14" x14ac:dyDescent="0.25">
      <c r="B363" t="s">
        <v>3720</v>
      </c>
      <c r="C363" s="5"/>
      <c r="D363" s="5"/>
      <c r="E363" s="5">
        <v>-141.22</v>
      </c>
      <c r="F363" s="5"/>
      <c r="G363" s="5"/>
      <c r="H363" s="5"/>
      <c r="I363" s="5"/>
      <c r="J363" s="5"/>
      <c r="K363" s="5"/>
      <c r="L363" s="5"/>
      <c r="M363" s="5"/>
      <c r="N363" s="5">
        <v>-141.22</v>
      </c>
    </row>
    <row r="364" spans="2:14" x14ac:dyDescent="0.25">
      <c r="B364" t="s">
        <v>3489</v>
      </c>
      <c r="C364" s="5"/>
      <c r="D364" s="5"/>
      <c r="E364" s="5">
        <v>-125</v>
      </c>
      <c r="F364" s="5"/>
      <c r="G364" s="5"/>
      <c r="H364" s="5"/>
      <c r="I364" s="5"/>
      <c r="J364" s="5"/>
      <c r="K364" s="5"/>
      <c r="L364" s="5"/>
      <c r="M364" s="5"/>
      <c r="N364" s="5">
        <v>-125</v>
      </c>
    </row>
    <row r="365" spans="2:14" x14ac:dyDescent="0.25">
      <c r="B365" t="s">
        <v>3471</v>
      </c>
      <c r="C365" s="5"/>
      <c r="D365" s="5"/>
      <c r="E365" s="5"/>
      <c r="F365" s="5">
        <v>-120</v>
      </c>
      <c r="G365" s="5"/>
      <c r="H365" s="5"/>
      <c r="I365" s="5"/>
      <c r="J365" s="5"/>
      <c r="K365" s="5"/>
      <c r="L365" s="5"/>
      <c r="M365" s="5"/>
      <c r="N365" s="5">
        <v>-120</v>
      </c>
    </row>
    <row r="366" spans="2:14" x14ac:dyDescent="0.25">
      <c r="B366" t="s">
        <v>3465</v>
      </c>
      <c r="C366" s="5"/>
      <c r="D366" s="5"/>
      <c r="E366" s="5"/>
      <c r="F366" s="5">
        <v>-120</v>
      </c>
      <c r="G366" s="5"/>
      <c r="H366" s="5"/>
      <c r="I366" s="5"/>
      <c r="J366" s="5"/>
      <c r="K366" s="5"/>
      <c r="L366" s="5"/>
      <c r="M366" s="5"/>
      <c r="N366" s="5">
        <v>-120</v>
      </c>
    </row>
    <row r="367" spans="2:14" x14ac:dyDescent="0.25">
      <c r="B367" t="s">
        <v>3482</v>
      </c>
      <c r="C367" s="5"/>
      <c r="D367" s="5"/>
      <c r="E367" s="5">
        <v>-100</v>
      </c>
      <c r="F367" s="5"/>
      <c r="G367" s="5"/>
      <c r="H367" s="5"/>
      <c r="I367" s="5"/>
      <c r="J367" s="5"/>
      <c r="K367" s="5"/>
      <c r="L367" s="5"/>
      <c r="M367" s="5"/>
      <c r="N367" s="5">
        <v>-100</v>
      </c>
    </row>
    <row r="368" spans="2:14" x14ac:dyDescent="0.25">
      <c r="B368" t="s">
        <v>1819</v>
      </c>
      <c r="C368" s="5">
        <v>-91.02</v>
      </c>
      <c r="D368" s="5">
        <v>-74.2</v>
      </c>
      <c r="E368" s="5"/>
      <c r="F368" s="5"/>
      <c r="G368" s="5"/>
      <c r="H368" s="5">
        <v>100</v>
      </c>
      <c r="I368" s="5"/>
      <c r="J368" s="5"/>
      <c r="K368" s="5"/>
      <c r="L368" s="5"/>
      <c r="M368" s="5"/>
      <c r="N368" s="5">
        <v>-65.22</v>
      </c>
    </row>
    <row r="369" spans="2:14" x14ac:dyDescent="0.25">
      <c r="B369" t="s">
        <v>3483</v>
      </c>
      <c r="C369" s="5"/>
      <c r="D369" s="5"/>
      <c r="E369" s="5">
        <v>-65</v>
      </c>
      <c r="F369" s="5"/>
      <c r="G369" s="5"/>
      <c r="H369" s="5"/>
      <c r="I369" s="5"/>
      <c r="J369" s="5"/>
      <c r="K369" s="5"/>
      <c r="L369" s="5"/>
      <c r="M369" s="5"/>
      <c r="N369" s="5">
        <v>-65</v>
      </c>
    </row>
    <row r="370" spans="2:14" x14ac:dyDescent="0.25">
      <c r="B370" t="s">
        <v>3460</v>
      </c>
      <c r="C370" s="5"/>
      <c r="D370" s="5"/>
      <c r="E370" s="5"/>
      <c r="F370" s="5">
        <v>-30</v>
      </c>
      <c r="G370" s="5"/>
      <c r="H370" s="5"/>
      <c r="I370" s="5"/>
      <c r="J370" s="5"/>
      <c r="K370" s="5"/>
      <c r="L370" s="5"/>
      <c r="M370" s="5"/>
      <c r="N370" s="5">
        <v>-30</v>
      </c>
    </row>
    <row r="371" spans="2:14" x14ac:dyDescent="0.25">
      <c r="B371" t="s">
        <v>3472</v>
      </c>
      <c r="C371" s="5"/>
      <c r="D371" s="5"/>
      <c r="E371" s="5"/>
      <c r="F371" s="5">
        <v>-30</v>
      </c>
      <c r="G371" s="5"/>
      <c r="H371" s="5"/>
      <c r="I371" s="5"/>
      <c r="J371" s="5"/>
      <c r="K371" s="5"/>
      <c r="L371" s="5"/>
      <c r="M371" s="5"/>
      <c r="N371" s="5">
        <v>-30</v>
      </c>
    </row>
    <row r="372" spans="2:14" x14ac:dyDescent="0.25">
      <c r="B372" t="s">
        <v>3456</v>
      </c>
      <c r="C372" s="5"/>
      <c r="D372" s="5"/>
      <c r="E372" s="5"/>
      <c r="F372" s="5">
        <v>-28.78</v>
      </c>
      <c r="G372" s="5"/>
      <c r="H372" s="5"/>
      <c r="I372" s="5"/>
      <c r="J372" s="5"/>
      <c r="K372" s="5"/>
      <c r="L372" s="5"/>
      <c r="M372" s="5"/>
      <c r="N372" s="5">
        <v>-28.78</v>
      </c>
    </row>
    <row r="373" spans="2:14" x14ac:dyDescent="0.25">
      <c r="B373" t="s">
        <v>1894</v>
      </c>
      <c r="C373" s="5"/>
      <c r="D373" s="5">
        <v>-120</v>
      </c>
      <c r="E373" s="5"/>
      <c r="F373" s="5"/>
      <c r="G373" s="5"/>
      <c r="H373" s="5">
        <v>100</v>
      </c>
      <c r="I373" s="5"/>
      <c r="J373" s="5"/>
      <c r="K373" s="5"/>
      <c r="L373" s="5"/>
      <c r="M373" s="5"/>
      <c r="N373" s="5">
        <v>-20</v>
      </c>
    </row>
    <row r="374" spans="2:14" x14ac:dyDescent="0.25">
      <c r="B374" t="s">
        <v>2766</v>
      </c>
      <c r="C374" s="5"/>
      <c r="D374" s="5"/>
      <c r="E374" s="5"/>
      <c r="F374" s="5"/>
      <c r="G374" s="5">
        <v>-95</v>
      </c>
      <c r="H374" s="5"/>
      <c r="I374" s="5"/>
      <c r="J374" s="5">
        <v>95</v>
      </c>
      <c r="K374" s="5"/>
      <c r="L374" s="5"/>
      <c r="M374" s="5"/>
      <c r="N374" s="5">
        <v>0</v>
      </c>
    </row>
    <row r="375" spans="2:14" x14ac:dyDescent="0.25">
      <c r="B375" t="s">
        <v>144</v>
      </c>
      <c r="C375" s="5">
        <v>-518904.22000000015</v>
      </c>
      <c r="D375" s="5">
        <v>-459545.11000000034</v>
      </c>
      <c r="E375" s="5">
        <v>-39468.44000000001</v>
      </c>
      <c r="F375" s="5">
        <v>-4145.62</v>
      </c>
      <c r="G375" s="5">
        <v>-14335</v>
      </c>
      <c r="H375" s="5">
        <v>39250</v>
      </c>
      <c r="I375" s="5">
        <v>-4064.81</v>
      </c>
      <c r="J375" s="5">
        <v>61480.83</v>
      </c>
      <c r="K375" s="5">
        <v>-185282.01999999996</v>
      </c>
      <c r="L375" s="5">
        <v>6266.670000000001</v>
      </c>
      <c r="M375" s="5">
        <v>-195</v>
      </c>
      <c r="N375" s="5">
        <v>-1118942.7200000002</v>
      </c>
    </row>
  </sheetData>
  <mergeCells count="5">
    <mergeCell ref="B2:B5"/>
    <mergeCell ref="K2:L3"/>
    <mergeCell ref="K4:L5"/>
    <mergeCell ref="C2:F5"/>
    <mergeCell ref="G2:J5"/>
  </mergeCells>
  <pageMargins left="0.51" right="0.2" top="0.3" bottom="0.28999999999999998" header="0.17" footer="0.17"/>
  <pageSetup scale="63" orientation="portrait" r:id="rId2"/>
  <headerFooter>
    <oddFooter>&amp;C&amp;P</odd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R49"/>
  <sheetViews>
    <sheetView showGridLines="0" view="pageBreakPreview" topLeftCell="A26" zoomScale="85" zoomScaleNormal="100" zoomScaleSheetLayoutView="85" workbookViewId="0">
      <selection activeCell="M11" sqref="M11"/>
    </sheetView>
  </sheetViews>
  <sheetFormatPr defaultRowHeight="15" outlineLevelRow="1" x14ac:dyDescent="0.25"/>
  <cols>
    <col min="1" max="1" width="1.140625" customWidth="1"/>
    <col min="2" max="2" width="20.7109375" customWidth="1"/>
    <col min="3" max="17" width="9.140625" customWidth="1"/>
    <col min="18" max="18" width="14.140625" customWidth="1"/>
    <col min="19" max="19" width="9.140625" customWidth="1"/>
  </cols>
  <sheetData>
    <row r="1" spans="2:18" ht="7.5" customHeight="1" x14ac:dyDescent="0.25"/>
    <row r="2" spans="2:18" ht="14.45" customHeight="1" x14ac:dyDescent="0.25">
      <c r="B2" s="39"/>
      <c r="C2" s="50" t="s">
        <v>1067</v>
      </c>
      <c r="D2" s="51"/>
      <c r="E2" s="51"/>
      <c r="F2" s="52"/>
      <c r="G2" s="50" t="s">
        <v>1069</v>
      </c>
      <c r="H2" s="51"/>
      <c r="I2" s="51"/>
      <c r="J2" s="52"/>
      <c r="K2" s="42" t="s">
        <v>184</v>
      </c>
      <c r="L2" s="43"/>
    </row>
    <row r="3" spans="2:18" x14ac:dyDescent="0.25">
      <c r="B3" s="40"/>
      <c r="C3" s="53"/>
      <c r="D3" s="54"/>
      <c r="E3" s="54"/>
      <c r="F3" s="55"/>
      <c r="G3" s="53"/>
      <c r="H3" s="54"/>
      <c r="I3" s="54"/>
      <c r="J3" s="55"/>
      <c r="K3" s="44"/>
      <c r="L3" s="45"/>
    </row>
    <row r="4" spans="2:18" x14ac:dyDescent="0.25">
      <c r="B4" s="40"/>
      <c r="C4" s="53"/>
      <c r="D4" s="54"/>
      <c r="E4" s="54"/>
      <c r="F4" s="55"/>
      <c r="G4" s="53"/>
      <c r="H4" s="54"/>
      <c r="I4" s="54"/>
      <c r="J4" s="55"/>
      <c r="K4" s="46">
        <f ca="1">TODAY()</f>
        <v>45413</v>
      </c>
      <c r="L4" s="47"/>
    </row>
    <row r="5" spans="2:18" x14ac:dyDescent="0.25">
      <c r="B5" s="41"/>
      <c r="C5" s="56"/>
      <c r="D5" s="57"/>
      <c r="E5" s="57"/>
      <c r="F5" s="58"/>
      <c r="G5" s="56"/>
      <c r="H5" s="57"/>
      <c r="I5" s="57"/>
      <c r="J5" s="58"/>
      <c r="K5" s="48"/>
      <c r="L5" s="49"/>
    </row>
    <row r="7" spans="2:18" outlineLevel="1" x14ac:dyDescent="0.25">
      <c r="B7" s="4" t="s">
        <v>1</v>
      </c>
      <c r="C7" t="s">
        <v>143</v>
      </c>
      <c r="E7" s="4" t="s">
        <v>0</v>
      </c>
      <c r="F7" t="s">
        <v>143</v>
      </c>
      <c r="H7" s="4" t="s">
        <v>93</v>
      </c>
      <c r="I7" t="s">
        <v>143</v>
      </c>
      <c r="K7" s="4" t="s">
        <v>7</v>
      </c>
      <c r="L7" t="s">
        <v>143</v>
      </c>
    </row>
    <row r="8" spans="2:18" outlineLevel="1" x14ac:dyDescent="0.25">
      <c r="B8" s="4" t="s">
        <v>5</v>
      </c>
      <c r="C8" t="s">
        <v>143</v>
      </c>
      <c r="E8" s="4" t="s">
        <v>96</v>
      </c>
      <c r="F8" t="s">
        <v>143</v>
      </c>
      <c r="H8" s="4" t="s">
        <v>9</v>
      </c>
      <c r="I8" t="s">
        <v>143</v>
      </c>
      <c r="K8" s="4" t="s">
        <v>6</v>
      </c>
      <c r="L8" t="s">
        <v>143</v>
      </c>
    </row>
    <row r="9" spans="2:18" outlineLevel="1" x14ac:dyDescent="0.25">
      <c r="B9" s="4" t="s">
        <v>4</v>
      </c>
      <c r="C9" t="s">
        <v>143</v>
      </c>
      <c r="E9" s="4" t="s">
        <v>97</v>
      </c>
      <c r="F9" t="s">
        <v>143</v>
      </c>
      <c r="H9" s="4" t="s">
        <v>3</v>
      </c>
      <c r="I9" t="s">
        <v>143</v>
      </c>
      <c r="K9" s="4" t="s">
        <v>175</v>
      </c>
      <c r="L9" t="s">
        <v>143</v>
      </c>
    </row>
    <row r="10" spans="2:18" outlineLevel="1" x14ac:dyDescent="0.25">
      <c r="B10" s="4" t="s">
        <v>179</v>
      </c>
      <c r="C10" t="s">
        <v>143</v>
      </c>
      <c r="E10" s="4" t="s">
        <v>254</v>
      </c>
      <c r="F10" t="s">
        <v>143</v>
      </c>
      <c r="H10" s="4" t="s">
        <v>161</v>
      </c>
      <c r="I10" t="s">
        <v>143</v>
      </c>
    </row>
    <row r="11" spans="2:18" outlineLevel="1" x14ac:dyDescent="0.25">
      <c r="B11" s="4" t="s">
        <v>162</v>
      </c>
      <c r="C11" t="s">
        <v>143</v>
      </c>
      <c r="E11" s="4" t="s">
        <v>8</v>
      </c>
      <c r="F11" t="s">
        <v>143</v>
      </c>
      <c r="H11" s="4" t="s">
        <v>212</v>
      </c>
      <c r="I11" t="s">
        <v>143</v>
      </c>
    </row>
    <row r="12" spans="2:18" ht="21" x14ac:dyDescent="0.35">
      <c r="B12" s="14" t="s">
        <v>545</v>
      </c>
    </row>
    <row r="13" spans="2:18" ht="30" x14ac:dyDescent="0.25">
      <c r="B13" s="6" t="s">
        <v>160</v>
      </c>
      <c r="C13" s="25" t="s">
        <v>10</v>
      </c>
    </row>
    <row r="14" spans="2:18" ht="30" x14ac:dyDescent="0.25">
      <c r="B14" s="4" t="s">
        <v>2</v>
      </c>
      <c r="C14" s="11" t="s">
        <v>364</v>
      </c>
      <c r="D14" s="11" t="s">
        <v>369</v>
      </c>
      <c r="E14" s="11" t="s">
        <v>366</v>
      </c>
      <c r="F14" s="11" t="s">
        <v>14</v>
      </c>
      <c r="G14" s="11" t="s">
        <v>365</v>
      </c>
      <c r="H14" s="11" t="s">
        <v>358</v>
      </c>
      <c r="I14" s="11" t="s">
        <v>574</v>
      </c>
      <c r="J14" s="11" t="s">
        <v>575</v>
      </c>
      <c r="K14" s="11" t="s">
        <v>578</v>
      </c>
      <c r="L14" s="11" t="s">
        <v>581</v>
      </c>
      <c r="M14" s="11" t="s">
        <v>582</v>
      </c>
      <c r="N14" s="11" t="s">
        <v>603</v>
      </c>
      <c r="O14" s="11" t="s">
        <v>1014</v>
      </c>
      <c r="P14" s="11" t="s">
        <v>1064</v>
      </c>
      <c r="Q14" s="11" t="s">
        <v>1068</v>
      </c>
      <c r="R14" s="11" t="s">
        <v>144</v>
      </c>
    </row>
    <row r="15" spans="2:18" x14ac:dyDescent="0.25">
      <c r="B15" t="s">
        <v>388</v>
      </c>
      <c r="C15" s="5">
        <v>-39255.12999999999</v>
      </c>
      <c r="D15" s="5">
        <v>-67761.030000000028</v>
      </c>
      <c r="E15" s="24">
        <v>-6629.9500000000007</v>
      </c>
      <c r="F15" s="5">
        <v>-55036.590000000011</v>
      </c>
      <c r="G15" s="5">
        <v>-2298.08</v>
      </c>
      <c r="H15" s="5">
        <v>-8553.67</v>
      </c>
      <c r="I15" s="5">
        <v>-377.15</v>
      </c>
      <c r="J15" s="5">
        <v>-85.22999999999999</v>
      </c>
      <c r="K15" s="5">
        <v>-3519.7200000000003</v>
      </c>
      <c r="L15" s="5">
        <v>-384.68</v>
      </c>
      <c r="M15" s="5">
        <v>-25956.440000000002</v>
      </c>
      <c r="N15" s="5">
        <v>-3556.3700000000003</v>
      </c>
      <c r="O15" s="5">
        <v>-183.5</v>
      </c>
      <c r="P15" s="5">
        <v>-612.85</v>
      </c>
      <c r="Q15" s="5">
        <v>-65.42</v>
      </c>
      <c r="R15" s="5">
        <v>-214275.81000000003</v>
      </c>
    </row>
    <row r="16" spans="2:18" x14ac:dyDescent="0.25">
      <c r="B16" t="s">
        <v>543</v>
      </c>
      <c r="C16" s="5">
        <v>-46308.269999999968</v>
      </c>
      <c r="D16" s="5">
        <v>-50551.030000000006</v>
      </c>
      <c r="E16" s="24">
        <v>-5820.2000000000007</v>
      </c>
      <c r="F16" s="5">
        <v>-10565.789999999999</v>
      </c>
      <c r="G16" s="5">
        <v>-257.98</v>
      </c>
      <c r="H16" s="5">
        <v>-2682.13</v>
      </c>
      <c r="I16" s="5">
        <v>-597.62999999999988</v>
      </c>
      <c r="J16" s="5">
        <v>-1576.21</v>
      </c>
      <c r="K16" s="5"/>
      <c r="L16" s="5"/>
      <c r="M16" s="5">
        <v>-6115.2599999999993</v>
      </c>
      <c r="N16" s="5">
        <v>-6498.78</v>
      </c>
      <c r="O16" s="5">
        <v>-266.60000000000002</v>
      </c>
      <c r="P16" s="5">
        <v>-1519.59</v>
      </c>
      <c r="Q16" s="5"/>
      <c r="R16" s="5">
        <v>-132759.46999999997</v>
      </c>
    </row>
    <row r="17" spans="2:18" x14ac:dyDescent="0.25">
      <c r="B17" t="s">
        <v>1107</v>
      </c>
      <c r="C17" s="5">
        <v>-39461.359999999971</v>
      </c>
      <c r="D17" s="5">
        <v>-9955.17</v>
      </c>
      <c r="E17" s="24">
        <v>-3487.7099999999991</v>
      </c>
      <c r="F17" s="5">
        <v>-43610.460000000021</v>
      </c>
      <c r="G17" s="5">
        <v>-207.32999999999998</v>
      </c>
      <c r="H17" s="5">
        <v>-8021.4600000000019</v>
      </c>
      <c r="I17" s="5">
        <v>-728.09</v>
      </c>
      <c r="J17" s="5">
        <v>-2148.3200000000002</v>
      </c>
      <c r="K17" s="5"/>
      <c r="L17" s="5">
        <v>-644.84</v>
      </c>
      <c r="M17" s="5">
        <v>-3054.4399999999996</v>
      </c>
      <c r="N17" s="5">
        <v>-760.68000000000006</v>
      </c>
      <c r="O17" s="5"/>
      <c r="P17" s="5"/>
      <c r="Q17" s="5"/>
      <c r="R17" s="5">
        <v>-112079.85999999999</v>
      </c>
    </row>
    <row r="18" spans="2:18" x14ac:dyDescent="0.25">
      <c r="B18" t="s">
        <v>920</v>
      </c>
      <c r="C18" s="5">
        <v>-20536.96</v>
      </c>
      <c r="D18" s="5">
        <v>-52424.580000000009</v>
      </c>
      <c r="E18" s="24">
        <v>-2849.67</v>
      </c>
      <c r="F18" s="5">
        <v>-9579.9999999999982</v>
      </c>
      <c r="G18" s="5">
        <v>-927.46</v>
      </c>
      <c r="H18" s="5">
        <v>-3141.8199999999997</v>
      </c>
      <c r="I18" s="5">
        <v>-439.39</v>
      </c>
      <c r="J18" s="5">
        <v>-755.67000000000007</v>
      </c>
      <c r="K18" s="5"/>
      <c r="L18" s="5"/>
      <c r="M18" s="5">
        <v>-717.32999999999993</v>
      </c>
      <c r="N18" s="5">
        <v>-1319.1</v>
      </c>
      <c r="O18" s="5"/>
      <c r="P18" s="5"/>
      <c r="Q18" s="5"/>
      <c r="R18" s="5">
        <v>-92691.980000000025</v>
      </c>
    </row>
    <row r="19" spans="2:18" x14ac:dyDescent="0.25">
      <c r="B19" t="s">
        <v>922</v>
      </c>
      <c r="C19" s="5">
        <v>-33414.380000000005</v>
      </c>
      <c r="D19" s="5">
        <v>-35909.57</v>
      </c>
      <c r="E19" s="24">
        <v>-1681.95</v>
      </c>
      <c r="F19" s="5">
        <v>-8786.7800000000007</v>
      </c>
      <c r="G19" s="5">
        <v>-1286.92</v>
      </c>
      <c r="H19" s="5">
        <v>-3620.24</v>
      </c>
      <c r="I19" s="5">
        <v>-586.45000000000005</v>
      </c>
      <c r="J19" s="5">
        <v>-921.95</v>
      </c>
      <c r="K19" s="5">
        <v>-3738.9300000000003</v>
      </c>
      <c r="L19" s="5"/>
      <c r="M19" s="5">
        <v>-1429.85</v>
      </c>
      <c r="N19" s="5">
        <v>-992.25</v>
      </c>
      <c r="O19" s="5"/>
      <c r="P19" s="5"/>
      <c r="Q19" s="5"/>
      <c r="R19" s="5">
        <v>-92369.270000000019</v>
      </c>
    </row>
    <row r="20" spans="2:18" x14ac:dyDescent="0.25">
      <c r="B20" t="s">
        <v>3708</v>
      </c>
      <c r="C20" s="5">
        <v>-21892.720000000001</v>
      </c>
      <c r="D20" s="5">
        <v>-24253.489999999998</v>
      </c>
      <c r="E20" s="24">
        <v>-4260.6100000000006</v>
      </c>
      <c r="F20" s="5">
        <v>-17287.809999999994</v>
      </c>
      <c r="G20" s="5">
        <v>-4.8499999999999996</v>
      </c>
      <c r="H20" s="5">
        <v>-1292.6200000000001</v>
      </c>
      <c r="I20" s="5"/>
      <c r="J20" s="5"/>
      <c r="K20" s="5"/>
      <c r="L20" s="5"/>
      <c r="M20" s="5">
        <v>-784.41</v>
      </c>
      <c r="N20" s="5">
        <v>-1404.5400000000002</v>
      </c>
      <c r="O20" s="5"/>
      <c r="P20" s="5"/>
      <c r="Q20" s="5"/>
      <c r="R20" s="5">
        <v>-71181.049999999988</v>
      </c>
    </row>
    <row r="21" spans="2:18" x14ac:dyDescent="0.25">
      <c r="B21" t="s">
        <v>1086</v>
      </c>
      <c r="C21" s="5">
        <v>-15087.250000000002</v>
      </c>
      <c r="D21" s="5">
        <v>-26180.769999999997</v>
      </c>
      <c r="E21" s="24">
        <v>-1280.8800000000001</v>
      </c>
      <c r="F21" s="5">
        <v>-10034.34</v>
      </c>
      <c r="G21" s="5">
        <v>-121.77000000000001</v>
      </c>
      <c r="H21" s="5">
        <v>-1852.03</v>
      </c>
      <c r="I21" s="5">
        <v>-121.9</v>
      </c>
      <c r="J21" s="5"/>
      <c r="K21" s="5">
        <v>-985.42000000000007</v>
      </c>
      <c r="L21" s="5"/>
      <c r="M21" s="5"/>
      <c r="N21" s="5">
        <v>-617.18000000000006</v>
      </c>
      <c r="O21" s="5"/>
      <c r="P21" s="5"/>
      <c r="Q21" s="5"/>
      <c r="R21" s="5">
        <v>-56281.539999999986</v>
      </c>
    </row>
    <row r="22" spans="2:18" x14ac:dyDescent="0.25">
      <c r="B22" t="s">
        <v>1148</v>
      </c>
      <c r="C22" s="5">
        <v>-14157.22</v>
      </c>
      <c r="D22" s="5">
        <v>-5772.65</v>
      </c>
      <c r="E22" s="24">
        <v>-848.24</v>
      </c>
      <c r="F22" s="5">
        <v>-11287.519999999995</v>
      </c>
      <c r="G22" s="5">
        <v>-622.46</v>
      </c>
      <c r="H22" s="5">
        <v>-1130.75</v>
      </c>
      <c r="I22" s="5"/>
      <c r="J22" s="5"/>
      <c r="K22" s="5"/>
      <c r="L22" s="5"/>
      <c r="M22" s="5">
        <v>-3039.09</v>
      </c>
      <c r="N22" s="5"/>
      <c r="O22" s="5">
        <v>-120</v>
      </c>
      <c r="P22" s="5"/>
      <c r="Q22" s="5"/>
      <c r="R22" s="5">
        <v>-36977.929999999993</v>
      </c>
    </row>
    <row r="23" spans="2:18" x14ac:dyDescent="0.25">
      <c r="B23" t="s">
        <v>937</v>
      </c>
      <c r="C23" s="5">
        <v>-10614.28</v>
      </c>
      <c r="D23" s="5">
        <v>-21646.120000000003</v>
      </c>
      <c r="E23" s="24">
        <v>-1007.9200000000001</v>
      </c>
      <c r="F23" s="5">
        <v>-1323.1900000000003</v>
      </c>
      <c r="G23" s="5">
        <v>-658.45</v>
      </c>
      <c r="H23" s="5"/>
      <c r="I23" s="5">
        <v>-156.63</v>
      </c>
      <c r="J23" s="5"/>
      <c r="K23" s="5"/>
      <c r="L23" s="5"/>
      <c r="M23" s="5">
        <v>-1045.6599999999999</v>
      </c>
      <c r="N23" s="5"/>
      <c r="O23" s="5"/>
      <c r="P23" s="5"/>
      <c r="Q23" s="5"/>
      <c r="R23" s="5">
        <v>-36452.25</v>
      </c>
    </row>
    <row r="24" spans="2:18" x14ac:dyDescent="0.25">
      <c r="B24" t="s">
        <v>602</v>
      </c>
      <c r="C24" s="5">
        <v>-13892.140000000003</v>
      </c>
      <c r="D24" s="5">
        <v>-7484.3099999999995</v>
      </c>
      <c r="E24" s="24">
        <v>-853.65000000000009</v>
      </c>
      <c r="F24" s="5">
        <v>-10565.1</v>
      </c>
      <c r="G24" s="5">
        <v>-76.05</v>
      </c>
      <c r="H24" s="5">
        <v>-1839.6</v>
      </c>
      <c r="I24" s="5"/>
      <c r="J24" s="5"/>
      <c r="K24" s="5"/>
      <c r="L24" s="5"/>
      <c r="M24" s="5"/>
      <c r="N24" s="5"/>
      <c r="O24" s="5"/>
      <c r="P24" s="5"/>
      <c r="Q24" s="5"/>
      <c r="R24" s="5">
        <v>-34710.850000000006</v>
      </c>
    </row>
    <row r="25" spans="2:18" x14ac:dyDescent="0.25">
      <c r="B25" t="s">
        <v>633</v>
      </c>
      <c r="C25" s="5">
        <v>-5096.6000000000004</v>
      </c>
      <c r="D25" s="5">
        <v>-15682.16</v>
      </c>
      <c r="E25" s="24">
        <v>-1841.4399999999998</v>
      </c>
      <c r="F25" s="5">
        <v>1899.54</v>
      </c>
      <c r="G25" s="5"/>
      <c r="H25" s="5">
        <v>-1822.4</v>
      </c>
      <c r="I25" s="5">
        <v>-129.94999999999999</v>
      </c>
      <c r="J25" s="5">
        <v>-1187.27</v>
      </c>
      <c r="K25" s="5">
        <v>-1597.08</v>
      </c>
      <c r="L25" s="5">
        <v>-276.42</v>
      </c>
      <c r="M25" s="5">
        <v>-326.11</v>
      </c>
      <c r="N25" s="5"/>
      <c r="O25" s="5"/>
      <c r="P25" s="5"/>
      <c r="Q25" s="5"/>
      <c r="R25" s="5">
        <v>-26059.89</v>
      </c>
    </row>
    <row r="26" spans="2:18" x14ac:dyDescent="0.25">
      <c r="B26" t="s">
        <v>919</v>
      </c>
      <c r="C26" s="5">
        <v>-12854.42</v>
      </c>
      <c r="D26" s="5">
        <v>-7434.8</v>
      </c>
      <c r="E26" s="24"/>
      <c r="F26" s="5">
        <v>-2579.5800000000004</v>
      </c>
      <c r="G26" s="5">
        <v>-471.64</v>
      </c>
      <c r="H26" s="5"/>
      <c r="I26" s="5">
        <v>-79.989999999999995</v>
      </c>
      <c r="J26" s="5"/>
      <c r="K26" s="5"/>
      <c r="L26" s="5"/>
      <c r="M26" s="5"/>
      <c r="N26" s="5">
        <v>-1009.4300000000001</v>
      </c>
      <c r="O26" s="5"/>
      <c r="P26" s="5"/>
      <c r="Q26" s="5"/>
      <c r="R26" s="5">
        <v>-24429.860000000004</v>
      </c>
    </row>
    <row r="27" spans="2:18" x14ac:dyDescent="0.25">
      <c r="B27" t="s">
        <v>952</v>
      </c>
      <c r="C27" s="5"/>
      <c r="D27" s="5">
        <v>-4414.2299999999996</v>
      </c>
      <c r="E27" s="24">
        <v>-3975.5399999999995</v>
      </c>
      <c r="F27" s="5">
        <v>-6488.39</v>
      </c>
      <c r="G27" s="5"/>
      <c r="H27" s="5">
        <v>-1899.6100000000001</v>
      </c>
      <c r="I27" s="5"/>
      <c r="J27" s="5"/>
      <c r="K27" s="5"/>
      <c r="L27" s="5"/>
      <c r="M27" s="5"/>
      <c r="N27" s="5">
        <v>-618.8900000000001</v>
      </c>
      <c r="O27" s="5"/>
      <c r="P27" s="5"/>
      <c r="Q27" s="5"/>
      <c r="R27" s="5">
        <v>-17396.66</v>
      </c>
    </row>
    <row r="28" spans="2:18" x14ac:dyDescent="0.25">
      <c r="B28" t="s">
        <v>953</v>
      </c>
      <c r="C28" s="5">
        <v>-13455.44</v>
      </c>
      <c r="D28" s="5"/>
      <c r="E28" s="24"/>
      <c r="F28" s="5">
        <v>-3540.7099999999996</v>
      </c>
      <c r="G28" s="5"/>
      <c r="H28" s="5">
        <v>-109.22</v>
      </c>
      <c r="I28" s="5"/>
      <c r="J28" s="5"/>
      <c r="K28" s="5"/>
      <c r="L28" s="5"/>
      <c r="M28" s="5"/>
      <c r="N28" s="5"/>
      <c r="O28" s="5"/>
      <c r="P28" s="5"/>
      <c r="Q28" s="5"/>
      <c r="R28" s="5">
        <v>-17105.370000000003</v>
      </c>
    </row>
    <row r="29" spans="2:18" x14ac:dyDescent="0.25">
      <c r="B29" t="s">
        <v>3718</v>
      </c>
      <c r="C29" s="5">
        <v>-5</v>
      </c>
      <c r="D29" s="5">
        <v>-3012.3500000000004</v>
      </c>
      <c r="E29" s="24">
        <v>-2131.75</v>
      </c>
      <c r="F29" s="5">
        <v>-7974.0100000000011</v>
      </c>
      <c r="G29" s="5"/>
      <c r="H29" s="5">
        <v>-1357.75</v>
      </c>
      <c r="I29" s="5"/>
      <c r="J29" s="5">
        <v>-1536.48</v>
      </c>
      <c r="K29" s="5"/>
      <c r="L29" s="5"/>
      <c r="M29" s="5"/>
      <c r="N29" s="5">
        <v>-602</v>
      </c>
      <c r="O29" s="5"/>
      <c r="P29" s="5"/>
      <c r="Q29" s="5"/>
      <c r="R29" s="5">
        <v>-16619.34</v>
      </c>
    </row>
    <row r="30" spans="2:18" x14ac:dyDescent="0.25">
      <c r="B30" t="s">
        <v>934</v>
      </c>
      <c r="C30" s="5">
        <v>-4591.2099999999991</v>
      </c>
      <c r="D30" s="5">
        <v>-2120</v>
      </c>
      <c r="E30" s="24">
        <v>-258.43</v>
      </c>
      <c r="F30" s="5">
        <v>-2127.69</v>
      </c>
      <c r="G30" s="5"/>
      <c r="H30" s="5">
        <v>-740.92000000000007</v>
      </c>
      <c r="I30" s="5">
        <v>-109.6</v>
      </c>
      <c r="J30" s="5"/>
      <c r="K30" s="5"/>
      <c r="L30" s="5"/>
      <c r="M30" s="5">
        <v>-1182.92</v>
      </c>
      <c r="N30" s="5">
        <v>-1533.53</v>
      </c>
      <c r="O30" s="5"/>
      <c r="P30" s="5"/>
      <c r="Q30" s="5"/>
      <c r="R30" s="5">
        <v>-12664.300000000001</v>
      </c>
    </row>
    <row r="31" spans="2:18" x14ac:dyDescent="0.25">
      <c r="B31" t="s">
        <v>3714</v>
      </c>
      <c r="C31" s="5">
        <v>-8915.0600000000013</v>
      </c>
      <c r="D31" s="5">
        <v>-18.8</v>
      </c>
      <c r="E31" s="24">
        <v>-566.16</v>
      </c>
      <c r="F31" s="5">
        <v>-1566.6100000000001</v>
      </c>
      <c r="G31" s="5"/>
      <c r="H31" s="5">
        <v>-528.11</v>
      </c>
      <c r="I31" s="5">
        <v>-89.95</v>
      </c>
      <c r="J31" s="5"/>
      <c r="K31" s="5">
        <v>-977.51</v>
      </c>
      <c r="L31" s="5"/>
      <c r="M31" s="5"/>
      <c r="N31" s="5"/>
      <c r="O31" s="5"/>
      <c r="P31" s="5"/>
      <c r="Q31" s="5"/>
      <c r="R31" s="5">
        <v>-12662.200000000003</v>
      </c>
    </row>
    <row r="32" spans="2:18" x14ac:dyDescent="0.25">
      <c r="B32" t="s">
        <v>41</v>
      </c>
      <c r="C32" s="5"/>
      <c r="D32" s="5">
        <v>-6581.6399999999994</v>
      </c>
      <c r="E32" s="24"/>
      <c r="F32" s="5">
        <v>-4305.1400000000003</v>
      </c>
      <c r="G32" s="5"/>
      <c r="H32" s="5"/>
      <c r="I32" s="5"/>
      <c r="J32" s="5"/>
      <c r="K32" s="5"/>
      <c r="L32" s="5"/>
      <c r="M32" s="5"/>
      <c r="N32" s="5">
        <v>-1385.0700000000002</v>
      </c>
      <c r="O32" s="5"/>
      <c r="P32" s="5"/>
      <c r="Q32" s="5"/>
      <c r="R32" s="5">
        <v>-12271.849999999999</v>
      </c>
    </row>
    <row r="33" spans="2:18" x14ac:dyDescent="0.25">
      <c r="B33" t="s">
        <v>946</v>
      </c>
      <c r="C33" s="5">
        <v>-5004.0199999999995</v>
      </c>
      <c r="D33" s="5">
        <v>-4501.9900000000007</v>
      </c>
      <c r="E33" s="24"/>
      <c r="F33" s="5">
        <v>-417.91</v>
      </c>
      <c r="G33" s="5"/>
      <c r="H33" s="5">
        <v>-2284.2599999999998</v>
      </c>
      <c r="I33" s="5"/>
      <c r="J33" s="5"/>
      <c r="K33" s="5"/>
      <c r="L33" s="5"/>
      <c r="M33" s="5"/>
      <c r="N33" s="5"/>
      <c r="O33" s="5"/>
      <c r="P33" s="5"/>
      <c r="Q33" s="5"/>
      <c r="R33" s="5">
        <v>-12208.18</v>
      </c>
    </row>
    <row r="34" spans="2:18" x14ac:dyDescent="0.25">
      <c r="B34" t="s">
        <v>1723</v>
      </c>
      <c r="C34" s="5">
        <v>-18269.609999999997</v>
      </c>
      <c r="D34" s="5"/>
      <c r="E34" s="24"/>
      <c r="F34" s="5">
        <v>6909.09</v>
      </c>
      <c r="G34" s="5">
        <v>-88.64</v>
      </c>
      <c r="H34" s="5"/>
      <c r="I34" s="5"/>
      <c r="J34" s="5"/>
      <c r="K34" s="5"/>
      <c r="L34" s="5"/>
      <c r="M34" s="5">
        <v>-8.06</v>
      </c>
      <c r="N34" s="5"/>
      <c r="O34" s="5"/>
      <c r="P34" s="5"/>
      <c r="Q34" s="5"/>
      <c r="R34" s="5">
        <v>-11457.219999999996</v>
      </c>
    </row>
    <row r="35" spans="2:18" x14ac:dyDescent="0.25">
      <c r="B35" t="s">
        <v>3735</v>
      </c>
      <c r="C35" s="5">
        <v>-2970</v>
      </c>
      <c r="D35" s="5"/>
      <c r="E35" s="24"/>
      <c r="F35" s="5">
        <v>-6140.57</v>
      </c>
      <c r="G35" s="5">
        <v>-35</v>
      </c>
      <c r="H35" s="5"/>
      <c r="I35" s="5">
        <v>-133.92000000000002</v>
      </c>
      <c r="J35" s="5"/>
      <c r="K35" s="5"/>
      <c r="L35" s="5"/>
      <c r="M35" s="5"/>
      <c r="N35" s="5">
        <v>-2112.44</v>
      </c>
      <c r="O35" s="5"/>
      <c r="P35" s="5"/>
      <c r="Q35" s="5"/>
      <c r="R35" s="5">
        <v>-11391.93</v>
      </c>
    </row>
    <row r="36" spans="2:18" x14ac:dyDescent="0.25">
      <c r="B36" t="s">
        <v>950</v>
      </c>
      <c r="C36" s="5">
        <v>-6513.51</v>
      </c>
      <c r="D36" s="5">
        <v>-1607.5</v>
      </c>
      <c r="E36" s="24"/>
      <c r="F36" s="5">
        <v>-141.30000000000001</v>
      </c>
      <c r="G36" s="5">
        <v>-32.369999999999997</v>
      </c>
      <c r="H36" s="5">
        <v>-135</v>
      </c>
      <c r="I36" s="5">
        <v>-247.83</v>
      </c>
      <c r="J36" s="5"/>
      <c r="K36" s="5">
        <v>-64.680000000000007</v>
      </c>
      <c r="L36" s="5"/>
      <c r="M36" s="5"/>
      <c r="N36" s="5">
        <v>-1929.24</v>
      </c>
      <c r="O36" s="5"/>
      <c r="P36" s="5"/>
      <c r="Q36" s="5"/>
      <c r="R36" s="5">
        <v>-10671.43</v>
      </c>
    </row>
    <row r="37" spans="2:18" x14ac:dyDescent="0.25">
      <c r="B37" t="s">
        <v>1837</v>
      </c>
      <c r="C37" s="5"/>
      <c r="D37" s="5">
        <v>-2550</v>
      </c>
      <c r="E37" s="24"/>
      <c r="F37" s="5">
        <v>-2498.59</v>
      </c>
      <c r="G37" s="5">
        <v>-1800</v>
      </c>
      <c r="H37" s="5">
        <v>-764.76</v>
      </c>
      <c r="I37" s="5">
        <v>-227.5</v>
      </c>
      <c r="J37" s="5"/>
      <c r="K37" s="5">
        <v>-947.02</v>
      </c>
      <c r="L37" s="5"/>
      <c r="M37" s="5"/>
      <c r="N37" s="5">
        <v>-1165.68</v>
      </c>
      <c r="O37" s="5"/>
      <c r="P37" s="5"/>
      <c r="Q37" s="5"/>
      <c r="R37" s="5">
        <v>-9953.5500000000011</v>
      </c>
    </row>
    <row r="38" spans="2:18" x14ac:dyDescent="0.25">
      <c r="B38" t="s">
        <v>1964</v>
      </c>
      <c r="C38" s="5">
        <v>-4936.01</v>
      </c>
      <c r="D38" s="5">
        <v>-6815.7</v>
      </c>
      <c r="E38" s="24"/>
      <c r="F38" s="5">
        <v>4115.7</v>
      </c>
      <c r="G38" s="5"/>
      <c r="H38" s="5"/>
      <c r="I38" s="5"/>
      <c r="J38" s="5"/>
      <c r="K38" s="5"/>
      <c r="L38" s="5"/>
      <c r="M38" s="5">
        <v>-1270.42</v>
      </c>
      <c r="N38" s="5"/>
      <c r="O38" s="5"/>
      <c r="P38" s="5"/>
      <c r="Q38" s="5"/>
      <c r="R38" s="5">
        <v>-8906.43</v>
      </c>
    </row>
    <row r="39" spans="2:18" x14ac:dyDescent="0.25">
      <c r="B39" t="s">
        <v>1611</v>
      </c>
      <c r="C39" s="5"/>
      <c r="D39" s="5">
        <v>-5449.18</v>
      </c>
      <c r="E39" s="24"/>
      <c r="F39" s="5">
        <v>194.82</v>
      </c>
      <c r="G39" s="5"/>
      <c r="H39" s="5">
        <v>-1471.98</v>
      </c>
      <c r="I39" s="5">
        <v>-99.95</v>
      </c>
      <c r="J39" s="5"/>
      <c r="K39" s="5">
        <v>-1509.1</v>
      </c>
      <c r="L39" s="5"/>
      <c r="M39" s="5"/>
      <c r="N39" s="5">
        <v>-446.95</v>
      </c>
      <c r="O39" s="5"/>
      <c r="P39" s="5"/>
      <c r="Q39" s="5"/>
      <c r="R39" s="5">
        <v>-8782.34</v>
      </c>
    </row>
    <row r="40" spans="2:18" x14ac:dyDescent="0.25">
      <c r="B40" t="s">
        <v>3712</v>
      </c>
      <c r="C40" s="5">
        <v>-2854.2</v>
      </c>
      <c r="D40" s="5">
        <v>-5228.8200000000006</v>
      </c>
      <c r="E40" s="24"/>
      <c r="F40" s="5">
        <v>-4.6699999999999058</v>
      </c>
      <c r="G40" s="5">
        <v>-35.9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>
        <v>-8123.59</v>
      </c>
    </row>
    <row r="41" spans="2:18" x14ac:dyDescent="0.25">
      <c r="B41" t="s">
        <v>2640</v>
      </c>
      <c r="C41" s="5"/>
      <c r="D41" s="5"/>
      <c r="E41" s="24"/>
      <c r="F41" s="5">
        <v>-4151.1899999999996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>
        <v>-4151.1899999999996</v>
      </c>
    </row>
    <row r="42" spans="2:18" x14ac:dyDescent="0.25">
      <c r="B42" t="s">
        <v>3772</v>
      </c>
      <c r="C42" s="5"/>
      <c r="D42" s="5"/>
      <c r="E42" s="24"/>
      <c r="F42" s="5">
        <v>-1015.05</v>
      </c>
      <c r="G42" s="5"/>
      <c r="H42" s="5">
        <v>-1234.43</v>
      </c>
      <c r="I42" s="5"/>
      <c r="J42" s="5"/>
      <c r="K42" s="5"/>
      <c r="L42" s="5"/>
      <c r="M42" s="5">
        <v>-1193.18</v>
      </c>
      <c r="N42" s="5"/>
      <c r="O42" s="5"/>
      <c r="P42" s="5"/>
      <c r="Q42" s="5"/>
      <c r="R42" s="5">
        <v>-3442.66</v>
      </c>
    </row>
    <row r="43" spans="2:18" x14ac:dyDescent="0.25">
      <c r="B43" t="s">
        <v>36</v>
      </c>
      <c r="C43" s="5">
        <v>-2414.1299999999997</v>
      </c>
      <c r="D43" s="5"/>
      <c r="E43" s="24"/>
      <c r="F43" s="5">
        <v>196.43</v>
      </c>
      <c r="G43" s="5">
        <v>-41.2</v>
      </c>
      <c r="H43" s="5">
        <v>-404.53999999999996</v>
      </c>
      <c r="I43" s="5"/>
      <c r="J43" s="5"/>
      <c r="K43" s="5"/>
      <c r="L43" s="5"/>
      <c r="M43" s="5"/>
      <c r="N43" s="5"/>
      <c r="O43" s="5"/>
      <c r="P43" s="5"/>
      <c r="Q43" s="5"/>
      <c r="R43" s="5">
        <v>-2663.4399999999996</v>
      </c>
    </row>
    <row r="44" spans="2:18" x14ac:dyDescent="0.25">
      <c r="B44" t="s">
        <v>3769</v>
      </c>
      <c r="C44" s="5">
        <v>-1173.5999999999999</v>
      </c>
      <c r="D44" s="5"/>
      <c r="E44" s="24"/>
      <c r="F44" s="5">
        <v>-1191.99</v>
      </c>
      <c r="G44" s="5">
        <v>-69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>
        <v>-2434.59</v>
      </c>
    </row>
    <row r="45" spans="2:18" x14ac:dyDescent="0.25">
      <c r="B45" t="s">
        <v>3756</v>
      </c>
      <c r="C45" s="5"/>
      <c r="D45" s="5"/>
      <c r="E45" s="24"/>
      <c r="F45" s="5">
        <v>-551.6</v>
      </c>
      <c r="G45" s="5"/>
      <c r="H45" s="5">
        <v>-381.21999999999997</v>
      </c>
      <c r="I45" s="5">
        <v>-63</v>
      </c>
      <c r="J45" s="5"/>
      <c r="K45" s="5"/>
      <c r="L45" s="5"/>
      <c r="M45" s="5"/>
      <c r="N45" s="5">
        <v>-945.93000000000006</v>
      </c>
      <c r="O45" s="5"/>
      <c r="P45" s="5"/>
      <c r="Q45" s="5"/>
      <c r="R45" s="5">
        <v>-1941.75</v>
      </c>
    </row>
    <row r="46" spans="2:18" x14ac:dyDescent="0.25">
      <c r="B46" t="s">
        <v>3760</v>
      </c>
      <c r="C46" s="5">
        <v>-1756.3600000000001</v>
      </c>
      <c r="D46" s="5"/>
      <c r="E46" s="24"/>
      <c r="F46" s="5">
        <v>5</v>
      </c>
      <c r="G46" s="5">
        <v>-27.98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>
        <v>-1779.3400000000001</v>
      </c>
    </row>
    <row r="47" spans="2:18" x14ac:dyDescent="0.25">
      <c r="B47" t="s">
        <v>3789</v>
      </c>
      <c r="C47" s="5"/>
      <c r="D47" s="5"/>
      <c r="E47" s="24"/>
      <c r="F47" s="5">
        <v>-427.53999999999996</v>
      </c>
      <c r="G47" s="5"/>
      <c r="H47" s="5">
        <v>-1016.1800000000001</v>
      </c>
      <c r="I47" s="5"/>
      <c r="J47" s="5"/>
      <c r="K47" s="5"/>
      <c r="L47" s="5"/>
      <c r="M47" s="5"/>
      <c r="N47" s="5"/>
      <c r="O47" s="5"/>
      <c r="P47" s="5"/>
      <c r="Q47" s="5"/>
      <c r="R47" s="5">
        <v>-1443.72</v>
      </c>
    </row>
    <row r="48" spans="2:18" x14ac:dyDescent="0.25">
      <c r="B48" t="s">
        <v>3782</v>
      </c>
      <c r="C48" s="5"/>
      <c r="D48" s="5"/>
      <c r="E48" s="24"/>
      <c r="F48" s="5">
        <v>-123.77000000000001</v>
      </c>
      <c r="G48" s="5"/>
      <c r="H48" s="5"/>
      <c r="I48" s="5"/>
      <c r="J48" s="5"/>
      <c r="K48" s="5"/>
      <c r="L48" s="5"/>
      <c r="M48" s="5">
        <v>-478.11</v>
      </c>
      <c r="N48" s="5"/>
      <c r="O48" s="5"/>
      <c r="P48" s="5"/>
      <c r="Q48" s="5"/>
      <c r="R48" s="5">
        <v>-601.88</v>
      </c>
    </row>
    <row r="49" spans="2:18" x14ac:dyDescent="0.25">
      <c r="B49" t="s">
        <v>144</v>
      </c>
      <c r="C49" s="5">
        <v>-345428.87999999995</v>
      </c>
      <c r="D49" s="5">
        <v>-367355.89</v>
      </c>
      <c r="E49" s="24">
        <v>-37494.1</v>
      </c>
      <c r="F49" s="5">
        <v>-210003.31000000006</v>
      </c>
      <c r="G49" s="5">
        <v>-9063.08</v>
      </c>
      <c r="H49" s="5">
        <v>-46284.700000000012</v>
      </c>
      <c r="I49" s="5">
        <v>-4188.93</v>
      </c>
      <c r="J49" s="5">
        <v>-8211.1299999999992</v>
      </c>
      <c r="K49" s="5">
        <v>-13339.460000000001</v>
      </c>
      <c r="L49" s="5">
        <v>-1305.94</v>
      </c>
      <c r="M49" s="5">
        <v>-46601.280000000013</v>
      </c>
      <c r="N49" s="5">
        <v>-26898.060000000005</v>
      </c>
      <c r="O49" s="5">
        <v>-570.1</v>
      </c>
      <c r="P49" s="5">
        <v>-2132.44</v>
      </c>
      <c r="Q49" s="5">
        <v>-65.42</v>
      </c>
      <c r="R49" s="5">
        <v>-1118942.72</v>
      </c>
    </row>
  </sheetData>
  <mergeCells count="5">
    <mergeCell ref="B2:B5"/>
    <mergeCell ref="K2:L3"/>
    <mergeCell ref="K4:L5"/>
    <mergeCell ref="C2:F5"/>
    <mergeCell ref="G2:J5"/>
  </mergeCells>
  <pageMargins left="0.51" right="0.2" top="0.3" bottom="0.28999999999999998" header="0.17" footer="0.17"/>
  <pageSetup scale="62" orientation="landscape" r:id="rId2"/>
  <headerFooter>
    <oddFooter>&amp;C&amp;P</oddFooter>
  </headerFooter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L106"/>
  <sheetViews>
    <sheetView showGridLines="0" view="pageBreakPreview" zoomScale="90" zoomScaleNormal="100" zoomScaleSheetLayoutView="90" workbookViewId="0">
      <selection activeCell="K19" sqref="K19"/>
    </sheetView>
  </sheetViews>
  <sheetFormatPr defaultRowHeight="15" outlineLevelRow="1" x14ac:dyDescent="0.25"/>
  <cols>
    <col min="1" max="1" width="1.140625" customWidth="1"/>
    <col min="2" max="2" width="19.140625" customWidth="1"/>
    <col min="3" max="3" width="9.7109375" customWidth="1"/>
    <col min="4" max="4" width="11.7109375" customWidth="1"/>
    <col min="5" max="5" width="16.85546875" customWidth="1"/>
    <col min="6" max="6" width="17.5703125" customWidth="1"/>
    <col min="7" max="8" width="9.7109375" customWidth="1"/>
    <col min="9" max="9" width="11.85546875" bestFit="1" customWidth="1"/>
    <col min="10" max="13" width="9.7109375" customWidth="1"/>
  </cols>
  <sheetData>
    <row r="2" spans="2:12" x14ac:dyDescent="0.25">
      <c r="B2" s="39"/>
      <c r="C2" s="50" t="str">
        <f>pivot!C2</f>
        <v>ZAG Motors Auto Group 90215</v>
      </c>
      <c r="D2" s="51"/>
      <c r="E2" s="51"/>
      <c r="F2" s="52"/>
      <c r="G2" s="50" t="str">
        <f>pivot!G2</f>
        <v>Claims data is 01/01/2012 to 03/31/2024</v>
      </c>
      <c r="H2" s="51"/>
      <c r="I2" s="51"/>
      <c r="J2" s="52"/>
      <c r="K2" s="42" t="s">
        <v>184</v>
      </c>
      <c r="L2" s="43"/>
    </row>
    <row r="3" spans="2:12" x14ac:dyDescent="0.25">
      <c r="B3" s="40"/>
      <c r="C3" s="53"/>
      <c r="D3" s="54"/>
      <c r="E3" s="54"/>
      <c r="F3" s="55"/>
      <c r="G3" s="53"/>
      <c r="H3" s="54"/>
      <c r="I3" s="54"/>
      <c r="J3" s="55"/>
      <c r="K3" s="44"/>
      <c r="L3" s="45"/>
    </row>
    <row r="4" spans="2:12" x14ac:dyDescent="0.25">
      <c r="B4" s="40"/>
      <c r="C4" s="53"/>
      <c r="D4" s="54"/>
      <c r="E4" s="54"/>
      <c r="F4" s="55"/>
      <c r="G4" s="53"/>
      <c r="H4" s="54"/>
      <c r="I4" s="54"/>
      <c r="J4" s="55"/>
      <c r="K4" s="46">
        <f ca="1">TODAY()</f>
        <v>45413</v>
      </c>
      <c r="L4" s="47"/>
    </row>
    <row r="5" spans="2:12" x14ac:dyDescent="0.25">
      <c r="B5" s="41"/>
      <c r="C5" s="56"/>
      <c r="D5" s="57"/>
      <c r="E5" s="57"/>
      <c r="F5" s="58"/>
      <c r="G5" s="56"/>
      <c r="H5" s="57"/>
      <c r="I5" s="57"/>
      <c r="J5" s="58"/>
      <c r="K5" s="48"/>
      <c r="L5" s="49"/>
    </row>
    <row r="7" spans="2:12" x14ac:dyDescent="0.25">
      <c r="C7" s="5"/>
      <c r="D7" s="5"/>
      <c r="E7" s="18"/>
      <c r="F7" s="18"/>
      <c r="G7" s="18"/>
      <c r="H7" s="18"/>
      <c r="I7" s="5"/>
    </row>
    <row r="8" spans="2:12" hidden="1" outlineLevel="1" x14ac:dyDescent="0.25">
      <c r="B8" s="4" t="s">
        <v>1</v>
      </c>
      <c r="C8" t="s">
        <v>143</v>
      </c>
      <c r="E8" s="4" t="s">
        <v>0</v>
      </c>
      <c r="F8" t="s">
        <v>143</v>
      </c>
      <c r="H8" s="4" t="s">
        <v>2</v>
      </c>
      <c r="I8" t="s">
        <v>143</v>
      </c>
      <c r="K8" s="4" t="s">
        <v>175</v>
      </c>
      <c r="L8" t="s">
        <v>357</v>
      </c>
    </row>
    <row r="9" spans="2:12" hidden="1" outlineLevel="1" x14ac:dyDescent="0.25">
      <c r="B9" s="4" t="s">
        <v>381</v>
      </c>
      <c r="C9" t="s">
        <v>143</v>
      </c>
      <c r="E9" s="4" t="s">
        <v>97</v>
      </c>
      <c r="F9" t="s">
        <v>143</v>
      </c>
      <c r="H9" s="4" t="s">
        <v>3</v>
      </c>
      <c r="I9" t="s">
        <v>143</v>
      </c>
      <c r="K9" s="4" t="s">
        <v>534</v>
      </c>
      <c r="L9" t="s">
        <v>1060</v>
      </c>
    </row>
    <row r="10" spans="2:12" hidden="1" outlineLevel="1" x14ac:dyDescent="0.25">
      <c r="B10" s="4" t="s">
        <v>4</v>
      </c>
      <c r="C10" t="s">
        <v>143</v>
      </c>
      <c r="E10" s="25" t="s">
        <v>10</v>
      </c>
      <c r="F10" s="16" t="s">
        <v>143</v>
      </c>
      <c r="H10" s="4" t="s">
        <v>6</v>
      </c>
      <c r="I10" t="s">
        <v>143</v>
      </c>
    </row>
    <row r="11" spans="2:12" hidden="1" outlineLevel="1" x14ac:dyDescent="0.25">
      <c r="B11" s="4" t="s">
        <v>179</v>
      </c>
      <c r="C11" t="s">
        <v>143</v>
      </c>
      <c r="E11" s="4" t="s">
        <v>8</v>
      </c>
      <c r="F11" t="s">
        <v>143</v>
      </c>
      <c r="H11" s="4" t="s">
        <v>161</v>
      </c>
      <c r="I11" t="s">
        <v>143</v>
      </c>
    </row>
    <row r="12" spans="2:12" hidden="1" outlineLevel="1" x14ac:dyDescent="0.25">
      <c r="B12" s="4" t="s">
        <v>162</v>
      </c>
      <c r="C12" t="s">
        <v>143</v>
      </c>
      <c r="E12" s="4" t="s">
        <v>93</v>
      </c>
      <c r="F12" t="s">
        <v>143</v>
      </c>
      <c r="H12" s="4" t="s">
        <v>7</v>
      </c>
      <c r="I12" t="s">
        <v>143</v>
      </c>
    </row>
    <row r="13" spans="2:12" ht="21" collapsed="1" x14ac:dyDescent="0.35">
      <c r="B13" s="14" t="s">
        <v>256</v>
      </c>
    </row>
    <row r="14" spans="2:12" ht="30" x14ac:dyDescent="0.25">
      <c r="B14" s="6" t="s">
        <v>160</v>
      </c>
      <c r="C14" s="10"/>
      <c r="D14" s="10"/>
      <c r="E14" s="10"/>
      <c r="F14" s="10"/>
      <c r="G14" s="4" t="s">
        <v>5</v>
      </c>
    </row>
    <row r="15" spans="2:12" x14ac:dyDescent="0.25">
      <c r="B15" s="4" t="s">
        <v>96</v>
      </c>
      <c r="C15" s="4" t="s">
        <v>254</v>
      </c>
      <c r="D15" s="4" t="s">
        <v>9</v>
      </c>
      <c r="E15" s="4" t="s">
        <v>212</v>
      </c>
      <c r="F15" s="4" t="s">
        <v>392</v>
      </c>
      <c r="G15" t="s">
        <v>1070</v>
      </c>
      <c r="H15" t="s">
        <v>1076</v>
      </c>
      <c r="I15" s="11" t="s">
        <v>144</v>
      </c>
    </row>
    <row r="16" spans="2:12" x14ac:dyDescent="0.25">
      <c r="B16">
        <v>2012</v>
      </c>
      <c r="C16" t="s">
        <v>256</v>
      </c>
      <c r="D16" t="s">
        <v>256</v>
      </c>
      <c r="E16" t="s">
        <v>3490</v>
      </c>
      <c r="F16" t="s">
        <v>655</v>
      </c>
      <c r="G16" s="5"/>
      <c r="H16" s="5">
        <v>-150</v>
      </c>
      <c r="I16" s="5">
        <v>-150</v>
      </c>
    </row>
    <row r="17" spans="2:9" x14ac:dyDescent="0.25">
      <c r="B17">
        <v>2013</v>
      </c>
      <c r="C17" t="s">
        <v>256</v>
      </c>
      <c r="D17" t="s">
        <v>2537</v>
      </c>
      <c r="E17" t="s">
        <v>3491</v>
      </c>
      <c r="F17" t="s">
        <v>655</v>
      </c>
      <c r="G17" s="5"/>
      <c r="H17" s="5">
        <v>-1100</v>
      </c>
      <c r="I17" s="5">
        <v>-1100</v>
      </c>
    </row>
    <row r="18" spans="2:9" x14ac:dyDescent="0.25">
      <c r="E18" t="s">
        <v>3492</v>
      </c>
      <c r="F18" t="s">
        <v>655</v>
      </c>
      <c r="G18" s="5"/>
      <c r="H18" s="5">
        <v>-940.02</v>
      </c>
      <c r="I18" s="5">
        <v>-940.02</v>
      </c>
    </row>
    <row r="19" spans="2:9" x14ac:dyDescent="0.25">
      <c r="E19" t="s">
        <v>3493</v>
      </c>
      <c r="F19" t="s">
        <v>655</v>
      </c>
      <c r="G19" s="5"/>
      <c r="H19" s="5">
        <v>-2143.33</v>
      </c>
      <c r="I19" s="5">
        <v>-2143.33</v>
      </c>
    </row>
    <row r="20" spans="2:9" x14ac:dyDescent="0.25">
      <c r="E20" t="s">
        <v>3494</v>
      </c>
      <c r="F20" t="s">
        <v>655</v>
      </c>
      <c r="G20" s="5"/>
      <c r="H20" s="5">
        <v>-3117.25</v>
      </c>
      <c r="I20" s="5">
        <v>-3117.25</v>
      </c>
    </row>
    <row r="21" spans="2:9" x14ac:dyDescent="0.25">
      <c r="E21" t="s">
        <v>3495</v>
      </c>
      <c r="F21" t="s">
        <v>655</v>
      </c>
      <c r="G21" s="5"/>
      <c r="H21" s="5">
        <v>-3274.42</v>
      </c>
      <c r="I21" s="5">
        <v>-3274.42</v>
      </c>
    </row>
    <row r="22" spans="2:9" x14ac:dyDescent="0.25">
      <c r="E22" t="s">
        <v>3496</v>
      </c>
      <c r="F22" t="s">
        <v>655</v>
      </c>
      <c r="G22" s="5"/>
      <c r="H22" s="5">
        <v>-2985.85</v>
      </c>
      <c r="I22" s="5">
        <v>-2985.85</v>
      </c>
    </row>
    <row r="23" spans="2:9" x14ac:dyDescent="0.25">
      <c r="E23" t="s">
        <v>3642</v>
      </c>
      <c r="F23" t="s">
        <v>655</v>
      </c>
      <c r="G23" s="5"/>
      <c r="H23" s="5">
        <v>-2371.84</v>
      </c>
      <c r="I23" s="5">
        <v>-2371.84</v>
      </c>
    </row>
    <row r="24" spans="2:9" x14ac:dyDescent="0.25">
      <c r="E24" t="s">
        <v>3643</v>
      </c>
      <c r="F24" t="s">
        <v>655</v>
      </c>
      <c r="G24" s="5"/>
      <c r="H24" s="5">
        <v>-2200</v>
      </c>
      <c r="I24" s="5">
        <v>-2200</v>
      </c>
    </row>
    <row r="25" spans="2:9" x14ac:dyDescent="0.25">
      <c r="D25" t="s">
        <v>256</v>
      </c>
      <c r="E25" t="s">
        <v>3497</v>
      </c>
      <c r="F25" t="s">
        <v>655</v>
      </c>
      <c r="G25" s="5"/>
      <c r="H25" s="5">
        <v>-500</v>
      </c>
      <c r="I25" s="5">
        <v>-500</v>
      </c>
    </row>
    <row r="26" spans="2:9" x14ac:dyDescent="0.25">
      <c r="B26">
        <v>2014</v>
      </c>
      <c r="C26" t="s">
        <v>256</v>
      </c>
      <c r="D26" t="s">
        <v>588</v>
      </c>
      <c r="E26" t="s">
        <v>3498</v>
      </c>
      <c r="F26" t="s">
        <v>655</v>
      </c>
      <c r="G26" s="5"/>
      <c r="H26" s="5">
        <v>-463.5</v>
      </c>
      <c r="I26" s="5">
        <v>-463.5</v>
      </c>
    </row>
    <row r="27" spans="2:9" x14ac:dyDescent="0.25">
      <c r="D27" t="s">
        <v>2537</v>
      </c>
      <c r="E27" t="s">
        <v>3499</v>
      </c>
      <c r="F27" t="s">
        <v>655</v>
      </c>
      <c r="G27" s="5">
        <v>-2000</v>
      </c>
      <c r="H27" s="5"/>
      <c r="I27" s="5">
        <v>-2000</v>
      </c>
    </row>
    <row r="28" spans="2:9" x14ac:dyDescent="0.25">
      <c r="E28" t="s">
        <v>3500</v>
      </c>
      <c r="F28" t="s">
        <v>655</v>
      </c>
      <c r="G28" s="5"/>
      <c r="H28" s="5">
        <v>-1000</v>
      </c>
      <c r="I28" s="5">
        <v>-1000</v>
      </c>
    </row>
    <row r="29" spans="2:9" x14ac:dyDescent="0.25">
      <c r="E29" t="s">
        <v>3501</v>
      </c>
      <c r="F29" t="s">
        <v>655</v>
      </c>
      <c r="G29" s="5"/>
      <c r="H29" s="5">
        <v>-1198.02</v>
      </c>
      <c r="I29" s="5">
        <v>-1198.02</v>
      </c>
    </row>
    <row r="30" spans="2:9" x14ac:dyDescent="0.25">
      <c r="E30" t="s">
        <v>3502</v>
      </c>
      <c r="F30" t="s">
        <v>655</v>
      </c>
      <c r="G30" s="5"/>
      <c r="H30" s="5">
        <v>-4778.2299999999996</v>
      </c>
      <c r="I30" s="5">
        <v>-4778.2299999999996</v>
      </c>
    </row>
    <row r="31" spans="2:9" x14ac:dyDescent="0.25">
      <c r="D31" t="s">
        <v>256</v>
      </c>
      <c r="E31" t="s">
        <v>3503</v>
      </c>
      <c r="F31" t="s">
        <v>655</v>
      </c>
      <c r="G31" s="5">
        <v>-262.5</v>
      </c>
      <c r="H31" s="5"/>
      <c r="I31" s="5">
        <v>-262.5</v>
      </c>
    </row>
    <row r="32" spans="2:9" x14ac:dyDescent="0.25">
      <c r="D32" t="s">
        <v>2613</v>
      </c>
      <c r="E32" t="s">
        <v>3505</v>
      </c>
      <c r="F32" t="s">
        <v>655</v>
      </c>
      <c r="G32" s="5"/>
      <c r="H32" s="5">
        <v>-105</v>
      </c>
      <c r="I32" s="5">
        <v>-105</v>
      </c>
    </row>
    <row r="33" spans="2:9" x14ac:dyDescent="0.25">
      <c r="D33" t="s">
        <v>3805</v>
      </c>
      <c r="E33" t="s">
        <v>3504</v>
      </c>
      <c r="F33" t="s">
        <v>655</v>
      </c>
      <c r="G33" s="5">
        <v>-182.45</v>
      </c>
      <c r="H33" s="5"/>
      <c r="I33" s="5">
        <v>-182.45</v>
      </c>
    </row>
    <row r="34" spans="2:9" x14ac:dyDescent="0.25">
      <c r="D34" t="s">
        <v>3806</v>
      </c>
      <c r="E34" t="s">
        <v>3504</v>
      </c>
      <c r="F34" t="s">
        <v>655</v>
      </c>
      <c r="G34" s="5">
        <v>-1720.42</v>
      </c>
      <c r="H34" s="5"/>
      <c r="I34" s="5">
        <v>-1720.42</v>
      </c>
    </row>
    <row r="35" spans="2:9" x14ac:dyDescent="0.25">
      <c r="B35">
        <v>2015</v>
      </c>
      <c r="C35" t="s">
        <v>256</v>
      </c>
      <c r="D35" t="s">
        <v>2537</v>
      </c>
      <c r="E35" t="s">
        <v>3506</v>
      </c>
      <c r="F35" t="s">
        <v>655</v>
      </c>
      <c r="G35" s="5">
        <v>-2841</v>
      </c>
      <c r="H35" s="5"/>
      <c r="I35" s="5">
        <v>-2841</v>
      </c>
    </row>
    <row r="36" spans="2:9" x14ac:dyDescent="0.25">
      <c r="E36" t="s">
        <v>3507</v>
      </c>
      <c r="F36" t="s">
        <v>655</v>
      </c>
      <c r="G36" s="5"/>
      <c r="H36" s="5">
        <v>-2168.4499999999998</v>
      </c>
      <c r="I36" s="5">
        <v>-2168.4499999999998</v>
      </c>
    </row>
    <row r="37" spans="2:9" x14ac:dyDescent="0.25">
      <c r="E37" t="s">
        <v>3508</v>
      </c>
      <c r="F37" t="s">
        <v>655</v>
      </c>
      <c r="G37" s="5"/>
      <c r="H37" s="5">
        <v>-3000</v>
      </c>
      <c r="I37" s="5">
        <v>-3000</v>
      </c>
    </row>
    <row r="38" spans="2:9" x14ac:dyDescent="0.25">
      <c r="E38" t="s">
        <v>3509</v>
      </c>
      <c r="F38" t="s">
        <v>655</v>
      </c>
      <c r="G38" s="5"/>
      <c r="H38" s="5">
        <v>-3946.17</v>
      </c>
      <c r="I38" s="5">
        <v>-3946.17</v>
      </c>
    </row>
    <row r="39" spans="2:9" x14ac:dyDescent="0.25">
      <c r="E39" t="s">
        <v>3510</v>
      </c>
      <c r="F39" t="s">
        <v>655</v>
      </c>
      <c r="G39" s="5">
        <v>-505</v>
      </c>
      <c r="H39" s="5"/>
      <c r="I39" s="5">
        <v>-505</v>
      </c>
    </row>
    <row r="40" spans="2:9" x14ac:dyDescent="0.25">
      <c r="E40" t="s">
        <v>3511</v>
      </c>
      <c r="F40" t="s">
        <v>655</v>
      </c>
      <c r="G40" s="5"/>
      <c r="H40" s="5">
        <v>-3117.45</v>
      </c>
      <c r="I40" s="5">
        <v>-3117.45</v>
      </c>
    </row>
    <row r="41" spans="2:9" x14ac:dyDescent="0.25">
      <c r="B41">
        <v>2016</v>
      </c>
      <c r="C41" t="s">
        <v>256</v>
      </c>
      <c r="D41" t="s">
        <v>2537</v>
      </c>
      <c r="E41" t="s">
        <v>3512</v>
      </c>
      <c r="F41" t="s">
        <v>655</v>
      </c>
      <c r="G41" s="5">
        <v>-682.09</v>
      </c>
      <c r="H41" s="5"/>
      <c r="I41" s="5">
        <v>-682.09</v>
      </c>
    </row>
    <row r="42" spans="2:9" x14ac:dyDescent="0.25">
      <c r="E42" t="s">
        <v>3508</v>
      </c>
      <c r="F42" t="s">
        <v>655</v>
      </c>
      <c r="G42" s="5"/>
      <c r="H42" s="5">
        <v>-1948.36</v>
      </c>
      <c r="I42" s="5">
        <v>-1948.36</v>
      </c>
    </row>
    <row r="43" spans="2:9" x14ac:dyDescent="0.25">
      <c r="E43" t="s">
        <v>3513</v>
      </c>
      <c r="F43" t="s">
        <v>655</v>
      </c>
      <c r="G43" s="5">
        <v>-14882.34</v>
      </c>
      <c r="H43" s="5"/>
      <c r="I43" s="5">
        <v>-14882.34</v>
      </c>
    </row>
    <row r="44" spans="2:9" x14ac:dyDescent="0.25">
      <c r="E44" t="s">
        <v>3514</v>
      </c>
      <c r="F44" t="s">
        <v>655</v>
      </c>
      <c r="G44" s="5"/>
      <c r="H44" s="5">
        <v>-8886.07</v>
      </c>
      <c r="I44" s="5">
        <v>-8886.07</v>
      </c>
    </row>
    <row r="45" spans="2:9" x14ac:dyDescent="0.25">
      <c r="E45" t="s">
        <v>3515</v>
      </c>
      <c r="F45" t="s">
        <v>655</v>
      </c>
      <c r="G45" s="5"/>
      <c r="H45" s="5">
        <v>-766.68</v>
      </c>
      <c r="I45" s="5">
        <v>-766.68</v>
      </c>
    </row>
    <row r="46" spans="2:9" x14ac:dyDescent="0.25">
      <c r="E46" t="s">
        <v>3516</v>
      </c>
      <c r="F46" t="s">
        <v>655</v>
      </c>
      <c r="G46" s="5">
        <v>-4183.99</v>
      </c>
      <c r="H46" s="5"/>
      <c r="I46" s="5">
        <v>-4183.99</v>
      </c>
    </row>
    <row r="47" spans="2:9" x14ac:dyDescent="0.25">
      <c r="E47" t="s">
        <v>3517</v>
      </c>
      <c r="F47" t="s">
        <v>655</v>
      </c>
      <c r="G47" s="5">
        <v>-2211.3200000000002</v>
      </c>
      <c r="H47" s="5"/>
      <c r="I47" s="5">
        <v>-2211.3200000000002</v>
      </c>
    </row>
    <row r="48" spans="2:9" x14ac:dyDescent="0.25">
      <c r="E48" t="s">
        <v>3518</v>
      </c>
      <c r="F48" t="s">
        <v>655</v>
      </c>
      <c r="G48" s="5">
        <v>-1151.26</v>
      </c>
      <c r="H48" s="5"/>
      <c r="I48" s="5">
        <v>-1151.26</v>
      </c>
    </row>
    <row r="49" spans="2:9" x14ac:dyDescent="0.25">
      <c r="E49" t="s">
        <v>3519</v>
      </c>
      <c r="F49" t="s">
        <v>655</v>
      </c>
      <c r="G49" s="5"/>
      <c r="H49" s="5">
        <v>-1048.96</v>
      </c>
      <c r="I49" s="5">
        <v>-1048.96</v>
      </c>
    </row>
    <row r="50" spans="2:9" x14ac:dyDescent="0.25">
      <c r="B50">
        <v>2017</v>
      </c>
      <c r="C50" t="s">
        <v>256</v>
      </c>
      <c r="D50" t="s">
        <v>2537</v>
      </c>
      <c r="E50" t="s">
        <v>3520</v>
      </c>
      <c r="F50" t="s">
        <v>655</v>
      </c>
      <c r="G50" s="5"/>
      <c r="H50" s="5">
        <v>-714.36</v>
      </c>
      <c r="I50" s="5">
        <v>-714.36</v>
      </c>
    </row>
    <row r="51" spans="2:9" x14ac:dyDescent="0.25">
      <c r="E51" t="s">
        <v>3521</v>
      </c>
      <c r="F51" t="s">
        <v>655</v>
      </c>
      <c r="G51" s="5">
        <v>-1165.1600000000001</v>
      </c>
      <c r="H51" s="5"/>
      <c r="I51" s="5">
        <v>-1165.1600000000001</v>
      </c>
    </row>
    <row r="52" spans="2:9" x14ac:dyDescent="0.25">
      <c r="E52" t="s">
        <v>3522</v>
      </c>
      <c r="F52" t="s">
        <v>655</v>
      </c>
      <c r="G52" s="5">
        <v>-855.53</v>
      </c>
      <c r="H52" s="5"/>
      <c r="I52" s="5">
        <v>-855.53</v>
      </c>
    </row>
    <row r="53" spans="2:9" x14ac:dyDescent="0.25">
      <c r="E53" t="s">
        <v>3523</v>
      </c>
      <c r="F53" t="s">
        <v>655</v>
      </c>
      <c r="G53" s="5">
        <v>-3163.16</v>
      </c>
      <c r="H53" s="5"/>
      <c r="I53" s="5">
        <v>-3163.16</v>
      </c>
    </row>
    <row r="54" spans="2:9" x14ac:dyDescent="0.25">
      <c r="E54" t="s">
        <v>3524</v>
      </c>
      <c r="F54" t="s">
        <v>655</v>
      </c>
      <c r="G54" s="5">
        <v>-1580.13</v>
      </c>
      <c r="H54" s="5"/>
      <c r="I54" s="5">
        <v>-1580.13</v>
      </c>
    </row>
    <row r="55" spans="2:9" x14ac:dyDescent="0.25">
      <c r="E55" t="s">
        <v>3525</v>
      </c>
      <c r="F55" t="s">
        <v>655</v>
      </c>
      <c r="G55" s="5"/>
      <c r="H55" s="5">
        <v>-683.72</v>
      </c>
      <c r="I55" s="5">
        <v>-683.72</v>
      </c>
    </row>
    <row r="56" spans="2:9" x14ac:dyDescent="0.25">
      <c r="E56" t="s">
        <v>3526</v>
      </c>
      <c r="F56" t="s">
        <v>655</v>
      </c>
      <c r="G56" s="5"/>
      <c r="H56" s="5">
        <v>-1369.72</v>
      </c>
      <c r="I56" s="5">
        <v>-1369.72</v>
      </c>
    </row>
    <row r="57" spans="2:9" x14ac:dyDescent="0.25">
      <c r="E57" t="s">
        <v>3527</v>
      </c>
      <c r="F57" t="s">
        <v>655</v>
      </c>
      <c r="G57" s="5">
        <v>-452.19</v>
      </c>
      <c r="H57" s="5"/>
      <c r="I57" s="5">
        <v>-452.19</v>
      </c>
    </row>
    <row r="58" spans="2:9" x14ac:dyDescent="0.25">
      <c r="E58" t="s">
        <v>3528</v>
      </c>
      <c r="F58" t="s">
        <v>655</v>
      </c>
      <c r="G58" s="5">
        <v>-3641.78</v>
      </c>
      <c r="H58" s="5"/>
      <c r="I58" s="5">
        <v>-3641.78</v>
      </c>
    </row>
    <row r="59" spans="2:9" x14ac:dyDescent="0.25">
      <c r="E59" t="s">
        <v>3529</v>
      </c>
      <c r="F59" t="s">
        <v>655</v>
      </c>
      <c r="G59" s="5"/>
      <c r="H59" s="5">
        <v>-996</v>
      </c>
      <c r="I59" s="5">
        <v>-996</v>
      </c>
    </row>
    <row r="60" spans="2:9" x14ac:dyDescent="0.25">
      <c r="E60" t="s">
        <v>3530</v>
      </c>
      <c r="F60" t="s">
        <v>655</v>
      </c>
      <c r="G60" s="5">
        <v>-1913.22</v>
      </c>
      <c r="H60" s="5"/>
      <c r="I60" s="5">
        <v>-1913.22</v>
      </c>
    </row>
    <row r="61" spans="2:9" x14ac:dyDescent="0.25">
      <c r="E61" t="s">
        <v>3531</v>
      </c>
      <c r="F61" t="s">
        <v>655</v>
      </c>
      <c r="G61" s="5"/>
      <c r="H61" s="5">
        <v>-1937.31</v>
      </c>
      <c r="I61" s="5">
        <v>-1937.31</v>
      </c>
    </row>
    <row r="62" spans="2:9" x14ac:dyDescent="0.25">
      <c r="E62" t="s">
        <v>3532</v>
      </c>
      <c r="F62" t="s">
        <v>655</v>
      </c>
      <c r="G62" s="5">
        <v>-454.61</v>
      </c>
      <c r="H62" s="5"/>
      <c r="I62" s="5">
        <v>-454.61</v>
      </c>
    </row>
    <row r="63" spans="2:9" x14ac:dyDescent="0.25">
      <c r="D63" t="s">
        <v>2590</v>
      </c>
      <c r="E63" t="s">
        <v>3533</v>
      </c>
      <c r="F63" t="s">
        <v>655</v>
      </c>
      <c r="G63" s="5">
        <v>-26.18</v>
      </c>
      <c r="H63" s="5"/>
      <c r="I63" s="5">
        <v>-26.18</v>
      </c>
    </row>
    <row r="64" spans="2:9" x14ac:dyDescent="0.25">
      <c r="B64">
        <v>2018</v>
      </c>
      <c r="C64" t="s">
        <v>256</v>
      </c>
      <c r="D64" t="s">
        <v>2537</v>
      </c>
      <c r="E64" t="s">
        <v>3534</v>
      </c>
      <c r="F64" t="s">
        <v>655</v>
      </c>
      <c r="G64" s="5"/>
      <c r="H64" s="5">
        <v>-874.28</v>
      </c>
      <c r="I64" s="5">
        <v>-874.28</v>
      </c>
    </row>
    <row r="65" spans="2:9" x14ac:dyDescent="0.25">
      <c r="E65" t="s">
        <v>3535</v>
      </c>
      <c r="F65" t="s">
        <v>655</v>
      </c>
      <c r="G65" s="5">
        <v>-1376.08</v>
      </c>
      <c r="H65" s="5"/>
      <c r="I65" s="5">
        <v>-1376.08</v>
      </c>
    </row>
    <row r="66" spans="2:9" x14ac:dyDescent="0.25">
      <c r="B66">
        <v>2019</v>
      </c>
      <c r="C66" t="s">
        <v>256</v>
      </c>
      <c r="D66" t="s">
        <v>371</v>
      </c>
      <c r="E66" t="s">
        <v>3536</v>
      </c>
      <c r="F66" t="s">
        <v>655</v>
      </c>
      <c r="G66" s="5">
        <v>-3480.83</v>
      </c>
      <c r="H66" s="5"/>
      <c r="I66" s="5">
        <v>-3480.83</v>
      </c>
    </row>
    <row r="67" spans="2:9" x14ac:dyDescent="0.25">
      <c r="D67" t="s">
        <v>647</v>
      </c>
      <c r="E67" t="s">
        <v>3537</v>
      </c>
      <c r="F67" t="s">
        <v>655</v>
      </c>
      <c r="G67" s="5">
        <v>100</v>
      </c>
      <c r="H67" s="5"/>
      <c r="I67" s="5">
        <v>100</v>
      </c>
    </row>
    <row r="68" spans="2:9" x14ac:dyDescent="0.25">
      <c r="E68" t="s">
        <v>3538</v>
      </c>
      <c r="F68" t="s">
        <v>655</v>
      </c>
      <c r="G68" s="5"/>
      <c r="H68" s="5">
        <v>100</v>
      </c>
      <c r="I68" s="5">
        <v>100</v>
      </c>
    </row>
    <row r="69" spans="2:9" x14ac:dyDescent="0.25">
      <c r="E69" t="s">
        <v>3539</v>
      </c>
      <c r="F69" t="s">
        <v>655</v>
      </c>
      <c r="G69" s="5">
        <v>100</v>
      </c>
      <c r="H69" s="5"/>
      <c r="I69" s="5">
        <v>100</v>
      </c>
    </row>
    <row r="70" spans="2:9" x14ac:dyDescent="0.25">
      <c r="E70" t="s">
        <v>3540</v>
      </c>
      <c r="F70" t="s">
        <v>655</v>
      </c>
      <c r="G70" s="5"/>
      <c r="H70" s="5">
        <v>100</v>
      </c>
      <c r="I70" s="5">
        <v>100</v>
      </c>
    </row>
    <row r="71" spans="2:9" x14ac:dyDescent="0.25">
      <c r="D71" t="s">
        <v>2537</v>
      </c>
      <c r="E71" t="s">
        <v>3541</v>
      </c>
      <c r="F71" t="s">
        <v>655</v>
      </c>
      <c r="G71" s="5">
        <v>-526.91</v>
      </c>
      <c r="H71" s="5"/>
      <c r="I71" s="5">
        <v>-526.91</v>
      </c>
    </row>
    <row r="72" spans="2:9" x14ac:dyDescent="0.25">
      <c r="E72" t="s">
        <v>3542</v>
      </c>
      <c r="F72" t="s">
        <v>655</v>
      </c>
      <c r="G72" s="5"/>
      <c r="H72" s="5">
        <v>-1002.05</v>
      </c>
      <c r="I72" s="5">
        <v>-1002.05</v>
      </c>
    </row>
    <row r="73" spans="2:9" x14ac:dyDescent="0.25">
      <c r="E73" t="s">
        <v>3543</v>
      </c>
      <c r="F73" t="s">
        <v>655</v>
      </c>
      <c r="G73" s="5">
        <v>-2458.08</v>
      </c>
      <c r="H73" s="5"/>
      <c r="I73" s="5">
        <v>-2458.08</v>
      </c>
    </row>
    <row r="74" spans="2:9" x14ac:dyDescent="0.25">
      <c r="E74" t="s">
        <v>3544</v>
      </c>
      <c r="F74" t="s">
        <v>655</v>
      </c>
      <c r="G74" s="5">
        <v>-891.31</v>
      </c>
      <c r="H74" s="5"/>
      <c r="I74" s="5">
        <v>-891.31</v>
      </c>
    </row>
    <row r="75" spans="2:9" x14ac:dyDescent="0.25">
      <c r="E75" t="s">
        <v>3545</v>
      </c>
      <c r="F75" t="s">
        <v>655</v>
      </c>
      <c r="G75" s="5">
        <v>-6410.88</v>
      </c>
      <c r="H75" s="5"/>
      <c r="I75" s="5">
        <v>-6410.88</v>
      </c>
    </row>
    <row r="76" spans="2:9" x14ac:dyDescent="0.25">
      <c r="E76" t="s">
        <v>3546</v>
      </c>
      <c r="F76" t="s">
        <v>655</v>
      </c>
      <c r="G76" s="5">
        <v>-409.29</v>
      </c>
      <c r="H76" s="5"/>
      <c r="I76" s="5">
        <v>-409.29</v>
      </c>
    </row>
    <row r="77" spans="2:9" x14ac:dyDescent="0.25">
      <c r="E77" t="s">
        <v>3547</v>
      </c>
      <c r="F77" t="s">
        <v>655</v>
      </c>
      <c r="G77" s="5">
        <v>-1396.56</v>
      </c>
      <c r="H77" s="5"/>
      <c r="I77" s="5">
        <v>-1396.56</v>
      </c>
    </row>
    <row r="78" spans="2:9" x14ac:dyDescent="0.25">
      <c r="E78" t="s">
        <v>3548</v>
      </c>
      <c r="F78" t="s">
        <v>655</v>
      </c>
      <c r="G78" s="5">
        <v>-1125.03</v>
      </c>
      <c r="H78" s="5"/>
      <c r="I78" s="5">
        <v>-1125.03</v>
      </c>
    </row>
    <row r="79" spans="2:9" x14ac:dyDescent="0.25">
      <c r="E79" t="s">
        <v>3549</v>
      </c>
      <c r="F79" t="s">
        <v>655</v>
      </c>
      <c r="G79" s="5"/>
      <c r="H79" s="5">
        <v>-4968.6899999999996</v>
      </c>
      <c r="I79" s="5">
        <v>-4968.6899999999996</v>
      </c>
    </row>
    <row r="80" spans="2:9" x14ac:dyDescent="0.25">
      <c r="E80" t="s">
        <v>3550</v>
      </c>
      <c r="F80" t="s">
        <v>655</v>
      </c>
      <c r="G80" s="5"/>
      <c r="H80" s="5">
        <v>-641.87</v>
      </c>
      <c r="I80" s="5">
        <v>-641.87</v>
      </c>
    </row>
    <row r="81" spans="2:9" x14ac:dyDescent="0.25">
      <c r="E81" t="s">
        <v>3551</v>
      </c>
      <c r="F81" t="s">
        <v>655</v>
      </c>
      <c r="G81" s="5">
        <v>-1049.72</v>
      </c>
      <c r="H81" s="5"/>
      <c r="I81" s="5">
        <v>-1049.72</v>
      </c>
    </row>
    <row r="82" spans="2:9" x14ac:dyDescent="0.25">
      <c r="E82" t="s">
        <v>3552</v>
      </c>
      <c r="F82" t="s">
        <v>655</v>
      </c>
      <c r="G82" s="5"/>
      <c r="H82" s="5">
        <v>-2369.2800000000002</v>
      </c>
      <c r="I82" s="5">
        <v>-2369.2800000000002</v>
      </c>
    </row>
    <row r="83" spans="2:9" x14ac:dyDescent="0.25">
      <c r="E83" t="s">
        <v>3553</v>
      </c>
      <c r="F83" t="s">
        <v>655</v>
      </c>
      <c r="G83" s="5">
        <v>-976.64</v>
      </c>
      <c r="H83" s="5"/>
      <c r="I83" s="5">
        <v>-976.64</v>
      </c>
    </row>
    <row r="84" spans="2:9" x14ac:dyDescent="0.25">
      <c r="E84" t="s">
        <v>3554</v>
      </c>
      <c r="F84" t="s">
        <v>655</v>
      </c>
      <c r="G84" s="5">
        <v>-1359.81</v>
      </c>
      <c r="H84" s="5"/>
      <c r="I84" s="5">
        <v>-1359.81</v>
      </c>
    </row>
    <row r="85" spans="2:9" x14ac:dyDescent="0.25">
      <c r="E85" t="s">
        <v>3555</v>
      </c>
      <c r="F85" t="s">
        <v>655</v>
      </c>
      <c r="G85" s="5"/>
      <c r="H85" s="5">
        <v>-4603.5</v>
      </c>
      <c r="I85" s="5">
        <v>-4603.5</v>
      </c>
    </row>
    <row r="86" spans="2:9" x14ac:dyDescent="0.25">
      <c r="E86" t="s">
        <v>3556</v>
      </c>
      <c r="F86" t="s">
        <v>655</v>
      </c>
      <c r="G86" s="5"/>
      <c r="H86" s="5">
        <v>-2012.58</v>
      </c>
      <c r="I86" s="5">
        <v>-2012.58</v>
      </c>
    </row>
    <row r="87" spans="2:9" x14ac:dyDescent="0.25">
      <c r="E87" t="s">
        <v>3557</v>
      </c>
      <c r="F87" t="s">
        <v>655</v>
      </c>
      <c r="G87" s="5">
        <v>-2877.66</v>
      </c>
      <c r="H87" s="5"/>
      <c r="I87" s="5">
        <v>-2877.66</v>
      </c>
    </row>
    <row r="88" spans="2:9" x14ac:dyDescent="0.25">
      <c r="B88">
        <v>2020</v>
      </c>
      <c r="C88" t="s">
        <v>256</v>
      </c>
      <c r="D88" t="s">
        <v>2537</v>
      </c>
      <c r="E88" t="s">
        <v>3558</v>
      </c>
      <c r="F88" t="s">
        <v>655</v>
      </c>
      <c r="G88" s="5">
        <v>-1874.58</v>
      </c>
      <c r="H88" s="5"/>
      <c r="I88" s="5">
        <v>-1874.58</v>
      </c>
    </row>
    <row r="89" spans="2:9" x14ac:dyDescent="0.25">
      <c r="E89" t="s">
        <v>3559</v>
      </c>
      <c r="F89" t="s">
        <v>655</v>
      </c>
      <c r="G89" s="5"/>
      <c r="H89" s="5">
        <v>-685.45</v>
      </c>
      <c r="I89" s="5">
        <v>-685.45</v>
      </c>
    </row>
    <row r="90" spans="2:9" x14ac:dyDescent="0.25">
      <c r="E90" t="s">
        <v>3560</v>
      </c>
      <c r="F90" t="s">
        <v>655</v>
      </c>
      <c r="G90" s="5">
        <v>-1500</v>
      </c>
      <c r="H90" s="5"/>
      <c r="I90" s="5">
        <v>-1500</v>
      </c>
    </row>
    <row r="91" spans="2:9" x14ac:dyDescent="0.25">
      <c r="B91">
        <v>2021</v>
      </c>
      <c r="C91" t="s">
        <v>256</v>
      </c>
      <c r="D91" t="s">
        <v>615</v>
      </c>
      <c r="E91" t="s">
        <v>3561</v>
      </c>
      <c r="F91" t="s">
        <v>655</v>
      </c>
      <c r="G91" s="5">
        <v>-1800</v>
      </c>
      <c r="H91" s="5"/>
      <c r="I91" s="5">
        <v>-1800</v>
      </c>
    </row>
    <row r="92" spans="2:9" x14ac:dyDescent="0.25">
      <c r="D92" t="s">
        <v>2537</v>
      </c>
      <c r="E92" t="s">
        <v>3562</v>
      </c>
      <c r="F92" t="s">
        <v>655</v>
      </c>
      <c r="G92" s="5"/>
      <c r="H92" s="5">
        <v>-2310.77</v>
      </c>
      <c r="I92" s="5">
        <v>-2310.77</v>
      </c>
    </row>
    <row r="93" spans="2:9" x14ac:dyDescent="0.25">
      <c r="E93" t="s">
        <v>3563</v>
      </c>
      <c r="F93" t="s">
        <v>655</v>
      </c>
      <c r="G93" s="5">
        <v>-857.66</v>
      </c>
      <c r="H93" s="5"/>
      <c r="I93" s="5">
        <v>-857.66</v>
      </c>
    </row>
    <row r="94" spans="2:9" x14ac:dyDescent="0.25">
      <c r="E94" t="s">
        <v>3564</v>
      </c>
      <c r="F94" t="s">
        <v>655</v>
      </c>
      <c r="G94" s="5"/>
      <c r="H94" s="5">
        <v>-7564.2</v>
      </c>
      <c r="I94" s="5">
        <v>-7564.2</v>
      </c>
    </row>
    <row r="95" spans="2:9" x14ac:dyDescent="0.25">
      <c r="E95" t="s">
        <v>3565</v>
      </c>
      <c r="F95" t="s">
        <v>655</v>
      </c>
      <c r="G95" s="5">
        <v>-2270.11</v>
      </c>
      <c r="H95" s="5"/>
      <c r="I95" s="5">
        <v>-2270.11</v>
      </c>
    </row>
    <row r="96" spans="2:9" x14ac:dyDescent="0.25">
      <c r="E96" t="s">
        <v>3566</v>
      </c>
      <c r="F96" t="s">
        <v>655</v>
      </c>
      <c r="G96" s="5"/>
      <c r="H96" s="5">
        <v>-3327.24</v>
      </c>
      <c r="I96" s="5">
        <v>-3327.24</v>
      </c>
    </row>
    <row r="97" spans="2:9" x14ac:dyDescent="0.25">
      <c r="E97" t="s">
        <v>3567</v>
      </c>
      <c r="F97" t="s">
        <v>655</v>
      </c>
      <c r="G97" s="5">
        <v>-5544.56</v>
      </c>
      <c r="H97" s="5"/>
      <c r="I97" s="5">
        <v>-5544.56</v>
      </c>
    </row>
    <row r="98" spans="2:9" x14ac:dyDescent="0.25">
      <c r="E98" t="s">
        <v>3568</v>
      </c>
      <c r="F98" t="s">
        <v>655</v>
      </c>
      <c r="G98" s="5">
        <v>-2085.9699999999998</v>
      </c>
      <c r="H98" s="5"/>
      <c r="I98" s="5">
        <v>-2085.9699999999998</v>
      </c>
    </row>
    <row r="99" spans="2:9" x14ac:dyDescent="0.25">
      <c r="B99">
        <v>2022</v>
      </c>
      <c r="C99" t="s">
        <v>256</v>
      </c>
      <c r="D99" t="s">
        <v>2537</v>
      </c>
      <c r="E99" t="s">
        <v>3569</v>
      </c>
      <c r="F99" t="s">
        <v>655</v>
      </c>
      <c r="G99" s="5">
        <v>-1285.03</v>
      </c>
      <c r="H99" s="5"/>
      <c r="I99" s="5">
        <v>-1285.03</v>
      </c>
    </row>
    <row r="100" spans="2:9" x14ac:dyDescent="0.25">
      <c r="E100" t="s">
        <v>3570</v>
      </c>
      <c r="F100" t="s">
        <v>655</v>
      </c>
      <c r="G100" s="5">
        <v>-1827.25</v>
      </c>
      <c r="H100" s="5"/>
      <c r="I100" s="5">
        <v>-1827.25</v>
      </c>
    </row>
    <row r="101" spans="2:9" x14ac:dyDescent="0.25">
      <c r="E101" t="s">
        <v>3571</v>
      </c>
      <c r="F101" t="s">
        <v>655</v>
      </c>
      <c r="G101" s="5"/>
      <c r="H101" s="5">
        <v>-671.53</v>
      </c>
      <c r="I101" s="5">
        <v>-671.53</v>
      </c>
    </row>
    <row r="102" spans="2:9" x14ac:dyDescent="0.25">
      <c r="E102" t="s">
        <v>3572</v>
      </c>
      <c r="F102" t="s">
        <v>655</v>
      </c>
      <c r="G102" s="5">
        <v>-4151.1899999999996</v>
      </c>
      <c r="H102" s="5"/>
      <c r="I102" s="5">
        <v>-4151.1899999999996</v>
      </c>
    </row>
    <row r="103" spans="2:9" x14ac:dyDescent="0.25">
      <c r="B103">
        <v>2023</v>
      </c>
      <c r="C103" t="s">
        <v>256</v>
      </c>
      <c r="D103" t="s">
        <v>2537</v>
      </c>
      <c r="E103" t="s">
        <v>3573</v>
      </c>
      <c r="F103" t="s">
        <v>655</v>
      </c>
      <c r="G103" s="5">
        <v>-2902.33</v>
      </c>
      <c r="H103" s="5"/>
      <c r="I103" s="5">
        <v>-2902.33</v>
      </c>
    </row>
    <row r="104" spans="2:9" x14ac:dyDescent="0.25">
      <c r="B104">
        <v>2024</v>
      </c>
      <c r="C104" t="s">
        <v>256</v>
      </c>
      <c r="D104" t="s">
        <v>2537</v>
      </c>
      <c r="E104" t="s">
        <v>3705</v>
      </c>
      <c r="F104" t="s">
        <v>655</v>
      </c>
      <c r="G104" s="5"/>
      <c r="H104" s="5">
        <v>-3024.15</v>
      </c>
      <c r="I104" s="5">
        <v>-3024.15</v>
      </c>
    </row>
    <row r="105" spans="2:9" x14ac:dyDescent="0.25">
      <c r="E105" t="s">
        <v>3706</v>
      </c>
      <c r="F105" t="s">
        <v>655</v>
      </c>
      <c r="G105" s="5"/>
      <c r="H105" s="5">
        <v>-403.91</v>
      </c>
      <c r="I105" s="5">
        <v>-403.91</v>
      </c>
    </row>
    <row r="106" spans="2:9" x14ac:dyDescent="0.25">
      <c r="B106" t="s">
        <v>144</v>
      </c>
      <c r="G106" s="5">
        <v>-94111.810000000012</v>
      </c>
      <c r="H106" s="5">
        <v>-91170.21</v>
      </c>
      <c r="I106" s="5">
        <v>-185282.01999999996</v>
      </c>
    </row>
  </sheetData>
  <mergeCells count="5">
    <mergeCell ref="B2:B5"/>
    <mergeCell ref="C2:F5"/>
    <mergeCell ref="G2:J5"/>
    <mergeCell ref="K2:L3"/>
    <mergeCell ref="K4:L5"/>
  </mergeCells>
  <pageMargins left="0.7" right="0.7" top="0.75" bottom="0.75" header="0.3" footer="0.3"/>
  <pageSetup scale="61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U3318"/>
  <sheetViews>
    <sheetView topLeftCell="AC1" zoomScale="90" zoomScaleNormal="90" workbookViewId="0">
      <pane ySplit="1" topLeftCell="A2" activePane="bottomLeft" state="frozen"/>
      <selection pane="bottomLeft" activeCell="AC3" sqref="AC3:AU3318"/>
    </sheetView>
  </sheetViews>
  <sheetFormatPr defaultColWidth="16.85546875" defaultRowHeight="15" x14ac:dyDescent="0.25"/>
  <cols>
    <col min="2" max="2" width="16.85546875" style="31"/>
    <col min="8" max="8" width="16.85546875" style="8"/>
    <col min="9" max="9" width="16.85546875" style="1"/>
    <col min="10" max="11" width="16.85546875" style="19"/>
    <col min="13" max="13" width="16.85546875" style="19"/>
    <col min="18" max="18" width="20.28515625" style="1" bestFit="1" customWidth="1"/>
    <col min="19" max="19" width="22" style="19" bestFit="1" customWidth="1"/>
    <col min="21" max="21" width="16.85546875" style="1"/>
    <col min="22" max="22" width="16.85546875" style="19"/>
  </cols>
  <sheetData>
    <row r="1" spans="1:47" x14ac:dyDescent="0.25">
      <c r="A1" t="s">
        <v>162</v>
      </c>
      <c r="B1" s="31" t="s">
        <v>0</v>
      </c>
      <c r="C1" s="13" t="s">
        <v>211</v>
      </c>
      <c r="D1" t="s">
        <v>223</v>
      </c>
      <c r="E1" t="s">
        <v>158</v>
      </c>
      <c r="F1" t="s">
        <v>1</v>
      </c>
      <c r="G1" t="s">
        <v>2</v>
      </c>
      <c r="H1" s="8" t="s">
        <v>3</v>
      </c>
      <c r="I1" t="s">
        <v>176</v>
      </c>
      <c r="J1" s="20" t="s">
        <v>178</v>
      </c>
      <c r="K1" s="20" t="s">
        <v>179</v>
      </c>
      <c r="L1" s="7" t="s">
        <v>380</v>
      </c>
      <c r="M1" s="20" t="s">
        <v>381</v>
      </c>
      <c r="N1" t="s">
        <v>4</v>
      </c>
      <c r="O1" t="s">
        <v>5</v>
      </c>
      <c r="P1" t="s">
        <v>6</v>
      </c>
      <c r="Q1" t="s">
        <v>180</v>
      </c>
      <c r="R1" t="s">
        <v>161</v>
      </c>
      <c r="S1" s="20" t="s">
        <v>174</v>
      </c>
      <c r="T1" t="s">
        <v>177</v>
      </c>
      <c r="U1" t="s">
        <v>175</v>
      </c>
      <c r="V1" s="20" t="s">
        <v>7</v>
      </c>
      <c r="W1" t="s">
        <v>8</v>
      </c>
      <c r="X1" t="s">
        <v>9</v>
      </c>
      <c r="Y1" t="s">
        <v>93</v>
      </c>
      <c r="Z1" t="s">
        <v>10</v>
      </c>
      <c r="AA1" t="s">
        <v>159</v>
      </c>
      <c r="AB1" t="s">
        <v>632</v>
      </c>
      <c r="AC1" t="s">
        <v>96</v>
      </c>
      <c r="AD1" t="s">
        <v>97</v>
      </c>
      <c r="AE1" t="s">
        <v>374</v>
      </c>
      <c r="AF1" t="s">
        <v>375</v>
      </c>
      <c r="AG1" t="s">
        <v>567</v>
      </c>
      <c r="AH1" s="21" t="s">
        <v>651</v>
      </c>
      <c r="AI1" t="s">
        <v>393</v>
      </c>
      <c r="AJ1" t="s">
        <v>392</v>
      </c>
      <c r="AK1" t="s">
        <v>166</v>
      </c>
      <c r="AL1" t="s">
        <v>181</v>
      </c>
      <c r="AM1" t="s">
        <v>182</v>
      </c>
      <c r="AN1" t="s">
        <v>183</v>
      </c>
      <c r="AO1" t="s">
        <v>228</v>
      </c>
      <c r="AP1" t="s">
        <v>229</v>
      </c>
      <c r="AQ1" t="s">
        <v>230</v>
      </c>
      <c r="AR1" t="s">
        <v>231</v>
      </c>
      <c r="AS1" t="s">
        <v>212</v>
      </c>
      <c r="AT1" t="s">
        <v>254</v>
      </c>
      <c r="AU1" t="s">
        <v>534</v>
      </c>
    </row>
    <row r="2" spans="1:47" ht="14.45" customHeight="1" x14ac:dyDescent="0.25">
      <c r="A2" t="s">
        <v>1073</v>
      </c>
      <c r="B2" s="31" t="s">
        <v>1074</v>
      </c>
      <c r="C2">
        <v>1</v>
      </c>
      <c r="D2">
        <v>1</v>
      </c>
      <c r="E2" t="s">
        <v>382</v>
      </c>
      <c r="F2" t="s">
        <v>60</v>
      </c>
      <c r="G2" t="s">
        <v>633</v>
      </c>
      <c r="H2" t="s">
        <v>1075</v>
      </c>
      <c r="I2">
        <v>126060</v>
      </c>
      <c r="J2" s="19">
        <v>41282</v>
      </c>
      <c r="K2" s="19">
        <v>41304</v>
      </c>
      <c r="L2">
        <v>201301</v>
      </c>
      <c r="M2" s="19">
        <v>41275</v>
      </c>
      <c r="N2">
        <v>24616</v>
      </c>
      <c r="O2" t="s">
        <v>1076</v>
      </c>
      <c r="P2" t="s">
        <v>1077</v>
      </c>
      <c r="Q2" t="s">
        <v>924</v>
      </c>
      <c r="R2">
        <v>29791</v>
      </c>
      <c r="S2" s="19">
        <v>41470</v>
      </c>
      <c r="T2">
        <v>130599</v>
      </c>
      <c r="U2" t="s">
        <v>357</v>
      </c>
      <c r="V2" s="19">
        <v>41491</v>
      </c>
      <c r="W2" t="s">
        <v>1071</v>
      </c>
      <c r="X2" t="s">
        <v>1072</v>
      </c>
      <c r="Y2" t="s">
        <v>3707</v>
      </c>
      <c r="Z2" t="s">
        <v>14</v>
      </c>
      <c r="AA2" s="29">
        <v>1523</v>
      </c>
      <c r="AB2" t="s">
        <v>544</v>
      </c>
      <c r="AC2">
        <f t="shared" ref="AC2:AC59" si="0">YEAR(V2)</f>
        <v>2013</v>
      </c>
      <c r="AD2">
        <f t="shared" ref="AD2:AD59" si="1">MONTH(V2)</f>
        <v>8</v>
      </c>
      <c r="AE2">
        <f t="shared" ref="AE2:AE59" si="2">YEAR(J2)</f>
        <v>2013</v>
      </c>
      <c r="AF2">
        <f t="shared" ref="AF2:AF59" si="3">MONTH(J2)</f>
        <v>1</v>
      </c>
      <c r="AG2" t="str">
        <f>VLOOKUP(F2,vlookup!$A$2:$E$660,2,0)</f>
        <v>Retained</v>
      </c>
      <c r="AH2" t="str">
        <f>VLOOKUP(F2,vlookup!$A$2:$E$660,3,0)</f>
        <v>Service Contract</v>
      </c>
      <c r="AI2" t="str">
        <f>VLOOKUP(F2,vlookup!$A$2:$E$660,4,0)</f>
        <v>Used Car Programs</v>
      </c>
      <c r="AJ2" t="str">
        <f>VLOOKUP(F2,vlookup!$A$2:$E$660,5,0)</f>
        <v>High Mileage</v>
      </c>
      <c r="AL2">
        <f t="shared" ref="AL2:AL59" si="4">DAYS360(J2,K2)</f>
        <v>22</v>
      </c>
      <c r="AM2">
        <f t="shared" ref="AM2:AM59" si="5">DAYS360(J2,V2)</f>
        <v>207</v>
      </c>
      <c r="AN2">
        <f t="shared" ref="AN2:AN59" si="6">IF(T2-I2&lt;1,"",T2-I2)</f>
        <v>4539</v>
      </c>
      <c r="AO2" t="str">
        <f t="shared" ref="AO2:AO59" si="7">IF(AM2&lt;31,AA2,"")</f>
        <v/>
      </c>
      <c r="AP2" t="str">
        <f t="shared" ref="AP2:AP59" si="8">IF(AND(AM2&gt;30,AM2&lt;61),AA2,"")</f>
        <v/>
      </c>
      <c r="AQ2" t="str">
        <f t="shared" ref="AQ2:AQ59" si="9">IF(AND(AM2&gt;60,AM2&lt;91),AA2,"")</f>
        <v/>
      </c>
      <c r="AR2">
        <f t="shared" ref="AR2:AR59" si="10">IF(AM2&gt;90,AA2,"")</f>
        <v>1523</v>
      </c>
      <c r="AS2" t="str">
        <f t="shared" ref="AS2:AS59" si="11">CONCATENATE(B2,"-",C2)</f>
        <v>50202001A3Y-1</v>
      </c>
      <c r="AT2" t="str">
        <f>IFERROR(IF(VLOOKUP(Y2,vlookup!$I$2:$J$9,1,0)=Y2,VLOOKUP(Y2,vlookup!$I$2:$J$9,2,0),PROPER(Y2)),PROPER(Y2))</f>
        <v xml:space="preserve">Aggregate </v>
      </c>
      <c r="AU2" t="str">
        <f>IFERROR(IF(B2=VLOOKUP(B2,vlookup!$L$2:$L$10,1,0),"Yes","No"),"No")</f>
        <v>No</v>
      </c>
    </row>
    <row r="3" spans="1:47" ht="14.45" customHeight="1" x14ac:dyDescent="0.25">
      <c r="A3" t="s">
        <v>1079</v>
      </c>
      <c r="B3" s="31" t="s">
        <v>1080</v>
      </c>
      <c r="C3">
        <v>1</v>
      </c>
      <c r="D3">
        <v>1</v>
      </c>
      <c r="E3" t="s">
        <v>382</v>
      </c>
      <c r="F3" t="s">
        <v>60</v>
      </c>
      <c r="G3" t="s">
        <v>543</v>
      </c>
      <c r="H3" t="s">
        <v>1081</v>
      </c>
      <c r="I3">
        <v>158597</v>
      </c>
      <c r="J3" s="19">
        <v>41306</v>
      </c>
      <c r="K3" s="19">
        <v>41345</v>
      </c>
      <c r="L3">
        <v>201303</v>
      </c>
      <c r="M3" s="19">
        <v>41334</v>
      </c>
      <c r="N3">
        <v>24616</v>
      </c>
      <c r="O3" t="s">
        <v>1076</v>
      </c>
      <c r="P3" t="s">
        <v>1082</v>
      </c>
      <c r="Q3" t="s">
        <v>973</v>
      </c>
      <c r="R3" t="s">
        <v>1083</v>
      </c>
      <c r="S3" s="19">
        <v>41610</v>
      </c>
      <c r="T3">
        <v>170455</v>
      </c>
      <c r="U3" t="s">
        <v>357</v>
      </c>
      <c r="V3" s="19">
        <v>41628</v>
      </c>
      <c r="W3" t="s">
        <v>1071</v>
      </c>
      <c r="X3" t="s">
        <v>1072</v>
      </c>
      <c r="Y3" t="s">
        <v>3707</v>
      </c>
      <c r="Z3" t="s">
        <v>14</v>
      </c>
      <c r="AA3" s="29">
        <v>135.25</v>
      </c>
      <c r="AB3" t="s">
        <v>544</v>
      </c>
      <c r="AC3">
        <f t="shared" ref="AC3:AC66" si="12">YEAR(V3)</f>
        <v>2013</v>
      </c>
      <c r="AD3">
        <f t="shared" ref="AD3:AD66" si="13">MONTH(V3)</f>
        <v>12</v>
      </c>
      <c r="AE3">
        <f t="shared" ref="AE3:AE66" si="14">YEAR(J3)</f>
        <v>2013</v>
      </c>
      <c r="AF3">
        <f t="shared" ref="AF3:AF66" si="15">MONTH(J3)</f>
        <v>2</v>
      </c>
      <c r="AG3" t="str">
        <f>VLOOKUP(F3,vlookup!$A$2:$E$660,2,0)</f>
        <v>Retained</v>
      </c>
      <c r="AH3" t="str">
        <f>VLOOKUP(F3,vlookup!$A$2:$E$660,3,0)</f>
        <v>Service Contract</v>
      </c>
      <c r="AI3" t="str">
        <f>VLOOKUP(F3,vlookup!$A$2:$E$660,4,0)</f>
        <v>Used Car Programs</v>
      </c>
      <c r="AJ3" t="str">
        <f>VLOOKUP(F3,vlookup!$A$2:$E$660,5,0)</f>
        <v>High Mileage</v>
      </c>
      <c r="AL3">
        <f t="shared" ref="AL3:AL66" si="16">DAYS360(J3,K3)</f>
        <v>41</v>
      </c>
      <c r="AM3">
        <f t="shared" ref="AM3:AM66" si="17">DAYS360(J3,V3)</f>
        <v>319</v>
      </c>
      <c r="AN3">
        <f t="shared" ref="AN3:AN66" si="18">IF(T3-I3&lt;1,"",T3-I3)</f>
        <v>11858</v>
      </c>
      <c r="AO3" t="str">
        <f t="shared" ref="AO3:AO66" si="19">IF(AM3&lt;31,AA3,"")</f>
        <v/>
      </c>
      <c r="AP3" t="str">
        <f t="shared" ref="AP3:AP66" si="20">IF(AND(AM3&gt;30,AM3&lt;61),AA3,"")</f>
        <v/>
      </c>
      <c r="AQ3" t="str">
        <f t="shared" ref="AQ3:AQ66" si="21">IF(AND(AM3&gt;60,AM3&lt;91),AA3,"")</f>
        <v/>
      </c>
      <c r="AR3">
        <f t="shared" ref="AR3:AR66" si="22">IF(AM3&gt;90,AA3,"")</f>
        <v>135.25</v>
      </c>
      <c r="AS3" t="str">
        <f t="shared" ref="AS3:AS66" si="23">CONCATENATE(B3,"-",C3)</f>
        <v>36232504B3Y-1</v>
      </c>
      <c r="AT3" t="str">
        <f>IFERROR(IF(VLOOKUP(Y3,vlookup!$I$2:$J$9,1,0)=Y3,VLOOKUP(Y3,vlookup!$I$2:$J$9,2,0),PROPER(Y3)),PROPER(Y3))</f>
        <v xml:space="preserve">Aggregate </v>
      </c>
      <c r="AU3" t="str">
        <f>IFERROR(IF(B3=VLOOKUP(B3,vlookup!$L$2:$L$10,1,0),"Yes","No"),"No")</f>
        <v>No</v>
      </c>
    </row>
    <row r="4" spans="1:47" ht="14.45" customHeight="1" x14ac:dyDescent="0.25">
      <c r="A4" t="s">
        <v>1084</v>
      </c>
      <c r="B4" s="31" t="s">
        <v>1085</v>
      </c>
      <c r="C4">
        <v>1</v>
      </c>
      <c r="D4">
        <v>1</v>
      </c>
      <c r="E4" t="s">
        <v>382</v>
      </c>
      <c r="F4" t="s">
        <v>60</v>
      </c>
      <c r="G4" t="s">
        <v>1086</v>
      </c>
      <c r="H4" t="s">
        <v>3709</v>
      </c>
      <c r="I4">
        <v>126680</v>
      </c>
      <c r="J4" s="19">
        <v>41284</v>
      </c>
      <c r="K4" s="19">
        <v>41325</v>
      </c>
      <c r="L4">
        <v>201302</v>
      </c>
      <c r="M4" s="19">
        <v>41306</v>
      </c>
      <c r="N4">
        <v>24616</v>
      </c>
      <c r="O4" t="s">
        <v>1076</v>
      </c>
      <c r="P4" t="s">
        <v>1087</v>
      </c>
      <c r="Q4" t="s">
        <v>924</v>
      </c>
      <c r="R4">
        <v>26448</v>
      </c>
      <c r="S4" s="19">
        <v>41354</v>
      </c>
      <c r="T4">
        <v>128830</v>
      </c>
      <c r="U4" t="s">
        <v>357</v>
      </c>
      <c r="V4" s="19">
        <v>41366</v>
      </c>
      <c r="W4" t="s">
        <v>1071</v>
      </c>
      <c r="X4" t="s">
        <v>1072</v>
      </c>
      <c r="Y4" t="s">
        <v>3707</v>
      </c>
      <c r="Z4" t="s">
        <v>14</v>
      </c>
      <c r="AA4" s="29">
        <v>1084.04</v>
      </c>
      <c r="AB4" t="s">
        <v>544</v>
      </c>
      <c r="AC4">
        <f t="shared" si="12"/>
        <v>2013</v>
      </c>
      <c r="AD4">
        <f t="shared" si="13"/>
        <v>4</v>
      </c>
      <c r="AE4">
        <f t="shared" si="14"/>
        <v>2013</v>
      </c>
      <c r="AF4">
        <f t="shared" si="15"/>
        <v>1</v>
      </c>
      <c r="AG4" t="str">
        <f>VLOOKUP(F4,vlookup!$A$2:$E$660,2,0)</f>
        <v>Retained</v>
      </c>
      <c r="AH4" t="str">
        <f>VLOOKUP(F4,vlookup!$A$2:$E$660,3,0)</f>
        <v>Service Contract</v>
      </c>
      <c r="AI4" t="str">
        <f>VLOOKUP(F4,vlookup!$A$2:$E$660,4,0)</f>
        <v>Used Car Programs</v>
      </c>
      <c r="AJ4" t="str">
        <f>VLOOKUP(F4,vlookup!$A$2:$E$660,5,0)</f>
        <v>High Mileage</v>
      </c>
      <c r="AL4">
        <f t="shared" si="16"/>
        <v>40</v>
      </c>
      <c r="AM4">
        <f t="shared" si="17"/>
        <v>82</v>
      </c>
      <c r="AN4">
        <f t="shared" si="18"/>
        <v>2150</v>
      </c>
      <c r="AO4" t="str">
        <f t="shared" si="19"/>
        <v/>
      </c>
      <c r="AP4" t="str">
        <f t="shared" si="20"/>
        <v/>
      </c>
      <c r="AQ4">
        <f t="shared" si="21"/>
        <v>1084.04</v>
      </c>
      <c r="AR4" t="str">
        <f t="shared" si="22"/>
        <v/>
      </c>
      <c r="AS4" t="str">
        <f t="shared" si="23"/>
        <v>8D679045A3Y-1</v>
      </c>
      <c r="AT4" t="str">
        <f>IFERROR(IF(VLOOKUP(Y4,vlookup!$I$2:$J$9,1,0)=Y4,VLOOKUP(Y4,vlookup!$I$2:$J$9,2,0),PROPER(Y4)),PROPER(Y4))</f>
        <v xml:space="preserve">Aggregate </v>
      </c>
      <c r="AU4" t="str">
        <f>IFERROR(IF(B4=VLOOKUP(B4,vlookup!$L$2:$L$10,1,0),"Yes","No"),"No")</f>
        <v>No</v>
      </c>
    </row>
    <row r="5" spans="1:47" ht="14.45" customHeight="1" x14ac:dyDescent="0.25">
      <c r="A5" t="s">
        <v>1088</v>
      </c>
      <c r="B5" s="31" t="s">
        <v>1089</v>
      </c>
      <c r="C5">
        <v>2</v>
      </c>
      <c r="D5">
        <v>1</v>
      </c>
      <c r="E5" t="s">
        <v>382</v>
      </c>
      <c r="F5" t="s">
        <v>60</v>
      </c>
      <c r="G5" t="s">
        <v>388</v>
      </c>
      <c r="H5" t="s">
        <v>3710</v>
      </c>
      <c r="I5">
        <v>95007</v>
      </c>
      <c r="J5" s="19">
        <v>41329</v>
      </c>
      <c r="K5" s="19">
        <v>41362</v>
      </c>
      <c r="L5">
        <v>201303</v>
      </c>
      <c r="M5" s="19">
        <v>41334</v>
      </c>
      <c r="N5">
        <v>24616</v>
      </c>
      <c r="O5" t="s">
        <v>1076</v>
      </c>
      <c r="P5" t="s">
        <v>1090</v>
      </c>
      <c r="Q5" t="s">
        <v>924</v>
      </c>
      <c r="R5">
        <v>5001</v>
      </c>
      <c r="S5" s="19">
        <v>41507</v>
      </c>
      <c r="T5">
        <v>98907</v>
      </c>
      <c r="U5" t="s">
        <v>357</v>
      </c>
      <c r="V5" s="19">
        <v>41515</v>
      </c>
      <c r="W5" t="s">
        <v>1071</v>
      </c>
      <c r="X5" t="s">
        <v>1072</v>
      </c>
      <c r="Y5" t="s">
        <v>3707</v>
      </c>
      <c r="Z5" t="s">
        <v>14</v>
      </c>
      <c r="AA5" s="29">
        <v>900</v>
      </c>
      <c r="AB5" t="s">
        <v>544</v>
      </c>
      <c r="AC5">
        <f t="shared" si="12"/>
        <v>2013</v>
      </c>
      <c r="AD5">
        <f t="shared" si="13"/>
        <v>8</v>
      </c>
      <c r="AE5">
        <f t="shared" si="14"/>
        <v>2013</v>
      </c>
      <c r="AF5">
        <f t="shared" si="15"/>
        <v>2</v>
      </c>
      <c r="AG5" t="str">
        <f>VLOOKUP(F5,vlookup!$A$2:$E$660,2,0)</f>
        <v>Retained</v>
      </c>
      <c r="AH5" t="str">
        <f>VLOOKUP(F5,vlookup!$A$2:$E$660,3,0)</f>
        <v>Service Contract</v>
      </c>
      <c r="AI5" t="str">
        <f>VLOOKUP(F5,vlookup!$A$2:$E$660,4,0)</f>
        <v>Used Car Programs</v>
      </c>
      <c r="AJ5" t="str">
        <f>VLOOKUP(F5,vlookup!$A$2:$E$660,5,0)</f>
        <v>High Mileage</v>
      </c>
      <c r="AL5">
        <f t="shared" si="16"/>
        <v>35</v>
      </c>
      <c r="AM5">
        <f t="shared" si="17"/>
        <v>185</v>
      </c>
      <c r="AN5">
        <f t="shared" si="18"/>
        <v>3900</v>
      </c>
      <c r="AO5" t="str">
        <f t="shared" si="19"/>
        <v/>
      </c>
      <c r="AP5" t="str">
        <f t="shared" si="20"/>
        <v/>
      </c>
      <c r="AQ5" t="str">
        <f t="shared" si="21"/>
        <v/>
      </c>
      <c r="AR5">
        <f t="shared" si="22"/>
        <v>900</v>
      </c>
      <c r="AS5" t="str">
        <f t="shared" si="23"/>
        <v>75238639B3Y-2</v>
      </c>
      <c r="AT5" t="str">
        <f>IFERROR(IF(VLOOKUP(Y5,vlookup!$I$2:$J$9,1,0)=Y5,VLOOKUP(Y5,vlookup!$I$2:$J$9,2,0),PROPER(Y5)),PROPER(Y5))</f>
        <v xml:space="preserve">Aggregate </v>
      </c>
      <c r="AU5" t="str">
        <f>IFERROR(IF(B5=VLOOKUP(B5,vlookup!$L$2:$L$10,1,0),"Yes","No"),"No")</f>
        <v>No</v>
      </c>
    </row>
    <row r="6" spans="1:47" ht="14.45" customHeight="1" x14ac:dyDescent="0.25">
      <c r="A6" t="s">
        <v>1091</v>
      </c>
      <c r="B6" s="31" t="s">
        <v>1092</v>
      </c>
      <c r="C6">
        <v>2</v>
      </c>
      <c r="D6">
        <v>1</v>
      </c>
      <c r="E6" t="s">
        <v>571</v>
      </c>
      <c r="F6" t="s">
        <v>60</v>
      </c>
      <c r="G6" t="s">
        <v>919</v>
      </c>
      <c r="H6" t="s">
        <v>3711</v>
      </c>
      <c r="I6">
        <v>129929</v>
      </c>
      <c r="J6" s="19">
        <v>41220</v>
      </c>
      <c r="K6" s="19">
        <v>41262</v>
      </c>
      <c r="L6">
        <v>201212</v>
      </c>
      <c r="M6" s="19">
        <v>41244</v>
      </c>
      <c r="N6">
        <v>24616</v>
      </c>
      <c r="O6" t="s">
        <v>1076</v>
      </c>
      <c r="P6" t="s">
        <v>1093</v>
      </c>
      <c r="Q6" t="s">
        <v>924</v>
      </c>
      <c r="R6">
        <v>10795</v>
      </c>
      <c r="S6" s="19">
        <v>41325</v>
      </c>
      <c r="T6">
        <v>133891</v>
      </c>
      <c r="U6" t="s">
        <v>357</v>
      </c>
      <c r="V6" s="19">
        <v>41338</v>
      </c>
      <c r="W6" t="s">
        <v>1071</v>
      </c>
      <c r="X6" t="s">
        <v>1072</v>
      </c>
      <c r="Y6" t="s">
        <v>3707</v>
      </c>
      <c r="Z6" t="s">
        <v>14</v>
      </c>
      <c r="AA6" s="29">
        <v>501.85</v>
      </c>
      <c r="AB6" t="s">
        <v>544</v>
      </c>
      <c r="AC6">
        <f t="shared" si="12"/>
        <v>2013</v>
      </c>
      <c r="AD6">
        <f t="shared" si="13"/>
        <v>3</v>
      </c>
      <c r="AE6">
        <f t="shared" si="14"/>
        <v>2012</v>
      </c>
      <c r="AF6">
        <f t="shared" si="15"/>
        <v>11</v>
      </c>
      <c r="AG6" t="str">
        <f>VLOOKUP(F6,vlookup!$A$2:$E$660,2,0)</f>
        <v>Retained</v>
      </c>
      <c r="AH6" t="str">
        <f>VLOOKUP(F6,vlookup!$A$2:$E$660,3,0)</f>
        <v>Service Contract</v>
      </c>
      <c r="AI6" t="str">
        <f>VLOOKUP(F6,vlookup!$A$2:$E$660,4,0)</f>
        <v>Used Car Programs</v>
      </c>
      <c r="AJ6" t="str">
        <f>VLOOKUP(F6,vlookup!$A$2:$E$660,5,0)</f>
        <v>High Mileage</v>
      </c>
      <c r="AL6">
        <f t="shared" si="16"/>
        <v>42</v>
      </c>
      <c r="AM6">
        <f t="shared" si="17"/>
        <v>118</v>
      </c>
      <c r="AN6">
        <f t="shared" si="18"/>
        <v>3962</v>
      </c>
      <c r="AO6" t="str">
        <f t="shared" si="19"/>
        <v/>
      </c>
      <c r="AP6" t="str">
        <f t="shared" si="20"/>
        <v/>
      </c>
      <c r="AQ6" t="str">
        <f t="shared" si="21"/>
        <v/>
      </c>
      <c r="AR6">
        <f t="shared" si="22"/>
        <v>501.85</v>
      </c>
      <c r="AS6" t="str">
        <f t="shared" si="23"/>
        <v>5T612307K2Y-2</v>
      </c>
      <c r="AT6" t="str">
        <f>IFERROR(IF(VLOOKUP(Y6,vlookup!$I$2:$J$9,1,0)=Y6,VLOOKUP(Y6,vlookup!$I$2:$J$9,2,0),PROPER(Y6)),PROPER(Y6))</f>
        <v xml:space="preserve">Aggregate </v>
      </c>
      <c r="AU6" t="str">
        <f>IFERROR(IF(B6=VLOOKUP(B6,vlookup!$L$2:$L$10,1,0),"Yes","No"),"No")</f>
        <v>No</v>
      </c>
    </row>
    <row r="7" spans="1:47" ht="14.45" customHeight="1" x14ac:dyDescent="0.25">
      <c r="A7" t="s">
        <v>1094</v>
      </c>
      <c r="B7" s="31" t="s">
        <v>1095</v>
      </c>
      <c r="C7">
        <v>1</v>
      </c>
      <c r="D7">
        <v>1</v>
      </c>
      <c r="E7" t="s">
        <v>382</v>
      </c>
      <c r="F7" t="s">
        <v>60</v>
      </c>
      <c r="G7" t="s">
        <v>937</v>
      </c>
      <c r="H7" t="s">
        <v>1096</v>
      </c>
      <c r="I7">
        <v>129489</v>
      </c>
      <c r="J7" s="19">
        <v>41288</v>
      </c>
      <c r="K7" s="19">
        <v>41325</v>
      </c>
      <c r="L7">
        <v>201302</v>
      </c>
      <c r="M7" s="19">
        <v>41306</v>
      </c>
      <c r="N7">
        <v>24616</v>
      </c>
      <c r="O7" t="s">
        <v>1076</v>
      </c>
      <c r="P7" t="s">
        <v>1097</v>
      </c>
      <c r="Q7" t="s">
        <v>924</v>
      </c>
      <c r="R7">
        <v>3285</v>
      </c>
      <c r="S7" s="19">
        <v>41555</v>
      </c>
      <c r="T7">
        <v>137015</v>
      </c>
      <c r="U7" t="s">
        <v>357</v>
      </c>
      <c r="V7" s="19">
        <v>41598</v>
      </c>
      <c r="W7" t="s">
        <v>1071</v>
      </c>
      <c r="X7" t="s">
        <v>1072</v>
      </c>
      <c r="Y7" t="s">
        <v>3707</v>
      </c>
      <c r="Z7" t="s">
        <v>14</v>
      </c>
      <c r="AA7" s="29">
        <v>382</v>
      </c>
      <c r="AB7" t="s">
        <v>544</v>
      </c>
      <c r="AC7">
        <f t="shared" si="12"/>
        <v>2013</v>
      </c>
      <c r="AD7">
        <f t="shared" si="13"/>
        <v>11</v>
      </c>
      <c r="AE7">
        <f t="shared" si="14"/>
        <v>2013</v>
      </c>
      <c r="AF7">
        <f t="shared" si="15"/>
        <v>1</v>
      </c>
      <c r="AG7" t="str">
        <f>VLOOKUP(F7,vlookup!$A$2:$E$660,2,0)</f>
        <v>Retained</v>
      </c>
      <c r="AH7" t="str">
        <f>VLOOKUP(F7,vlookup!$A$2:$E$660,3,0)</f>
        <v>Service Contract</v>
      </c>
      <c r="AI7" t="str">
        <f>VLOOKUP(F7,vlookup!$A$2:$E$660,4,0)</f>
        <v>Used Car Programs</v>
      </c>
      <c r="AJ7" t="str">
        <f>VLOOKUP(F7,vlookup!$A$2:$E$660,5,0)</f>
        <v>High Mileage</v>
      </c>
      <c r="AL7">
        <f t="shared" si="16"/>
        <v>36</v>
      </c>
      <c r="AM7">
        <f t="shared" si="17"/>
        <v>306</v>
      </c>
      <c r="AN7">
        <f t="shared" si="18"/>
        <v>7526</v>
      </c>
      <c r="AO7" t="str">
        <f t="shared" si="19"/>
        <v/>
      </c>
      <c r="AP7" t="str">
        <f t="shared" si="20"/>
        <v/>
      </c>
      <c r="AQ7" t="str">
        <f t="shared" si="21"/>
        <v/>
      </c>
      <c r="AR7">
        <f t="shared" si="22"/>
        <v>382</v>
      </c>
      <c r="AS7" t="str">
        <f t="shared" si="23"/>
        <v>5M607452A3Y-1</v>
      </c>
      <c r="AT7" t="str">
        <f>IFERROR(IF(VLOOKUP(Y7,vlookup!$I$2:$J$9,1,0)=Y7,VLOOKUP(Y7,vlookup!$I$2:$J$9,2,0),PROPER(Y7)),PROPER(Y7))</f>
        <v xml:space="preserve">Aggregate </v>
      </c>
      <c r="AU7" t="str">
        <f>IFERROR(IF(B7=VLOOKUP(B7,vlookup!$L$2:$L$10,1,0),"Yes","No"),"No")</f>
        <v>No</v>
      </c>
    </row>
    <row r="8" spans="1:47" ht="14.45" customHeight="1" x14ac:dyDescent="0.25">
      <c r="A8" t="s">
        <v>1098</v>
      </c>
      <c r="B8" s="31" t="s">
        <v>1099</v>
      </c>
      <c r="C8">
        <v>1</v>
      </c>
      <c r="D8">
        <v>1</v>
      </c>
      <c r="E8" t="s">
        <v>382</v>
      </c>
      <c r="F8" t="s">
        <v>60</v>
      </c>
      <c r="G8" t="s">
        <v>3712</v>
      </c>
      <c r="H8" t="s">
        <v>3713</v>
      </c>
      <c r="I8">
        <v>154140</v>
      </c>
      <c r="J8" s="19">
        <v>41336</v>
      </c>
      <c r="K8" s="19">
        <v>41393</v>
      </c>
      <c r="L8">
        <v>201304</v>
      </c>
      <c r="M8" s="19">
        <v>41365</v>
      </c>
      <c r="N8">
        <v>24616</v>
      </c>
      <c r="O8" t="s">
        <v>1076</v>
      </c>
      <c r="P8" t="s">
        <v>1100</v>
      </c>
      <c r="Q8" t="s">
        <v>924</v>
      </c>
      <c r="R8">
        <v>18015</v>
      </c>
      <c r="S8" s="19">
        <v>41533</v>
      </c>
      <c r="T8">
        <v>162007</v>
      </c>
      <c r="U8" t="s">
        <v>357</v>
      </c>
      <c r="V8" s="19">
        <v>41547</v>
      </c>
      <c r="W8" t="s">
        <v>1071</v>
      </c>
      <c r="X8" t="s">
        <v>1072</v>
      </c>
      <c r="Y8" t="s">
        <v>3707</v>
      </c>
      <c r="Z8" t="s">
        <v>14</v>
      </c>
      <c r="AA8" s="29">
        <v>383.23</v>
      </c>
      <c r="AB8" t="s">
        <v>544</v>
      </c>
      <c r="AC8">
        <f t="shared" si="12"/>
        <v>2013</v>
      </c>
      <c r="AD8">
        <f t="shared" si="13"/>
        <v>9</v>
      </c>
      <c r="AE8">
        <f t="shared" si="14"/>
        <v>2013</v>
      </c>
      <c r="AF8">
        <f t="shared" si="15"/>
        <v>3</v>
      </c>
      <c r="AG8" t="str">
        <f>VLOOKUP(F8,vlookup!$A$2:$E$660,2,0)</f>
        <v>Retained</v>
      </c>
      <c r="AH8" t="str">
        <f>VLOOKUP(F8,vlookup!$A$2:$E$660,3,0)</f>
        <v>Service Contract</v>
      </c>
      <c r="AI8" t="str">
        <f>VLOOKUP(F8,vlookup!$A$2:$E$660,4,0)</f>
        <v>Used Car Programs</v>
      </c>
      <c r="AJ8" t="str">
        <f>VLOOKUP(F8,vlookup!$A$2:$E$660,5,0)</f>
        <v>High Mileage</v>
      </c>
      <c r="AL8">
        <f t="shared" si="16"/>
        <v>56</v>
      </c>
      <c r="AM8">
        <f t="shared" si="17"/>
        <v>207</v>
      </c>
      <c r="AN8">
        <f t="shared" si="18"/>
        <v>7867</v>
      </c>
      <c r="AO8" t="str">
        <f t="shared" si="19"/>
        <v/>
      </c>
      <c r="AP8" t="str">
        <f t="shared" si="20"/>
        <v/>
      </c>
      <c r="AQ8" t="str">
        <f t="shared" si="21"/>
        <v/>
      </c>
      <c r="AR8">
        <f t="shared" si="22"/>
        <v>383.23</v>
      </c>
      <c r="AS8" t="str">
        <f t="shared" si="23"/>
        <v>5UJ15486C3Y-1</v>
      </c>
      <c r="AT8" t="str">
        <f>IFERROR(IF(VLOOKUP(Y8,vlookup!$I$2:$J$9,1,0)=Y8,VLOOKUP(Y8,vlookup!$I$2:$J$9,2,0),PROPER(Y8)),PROPER(Y8))</f>
        <v xml:space="preserve">Aggregate </v>
      </c>
      <c r="AU8" t="str">
        <f>IFERROR(IF(B8=VLOOKUP(B8,vlookup!$L$2:$L$10,1,0),"Yes","No"),"No")</f>
        <v>No</v>
      </c>
    </row>
    <row r="9" spans="1:47" ht="14.45" customHeight="1" x14ac:dyDescent="0.25">
      <c r="A9" t="s">
        <v>1101</v>
      </c>
      <c r="B9" s="31" t="s">
        <v>1102</v>
      </c>
      <c r="C9">
        <v>2</v>
      </c>
      <c r="D9">
        <v>1</v>
      </c>
      <c r="E9" t="s">
        <v>382</v>
      </c>
      <c r="F9" t="s">
        <v>60</v>
      </c>
      <c r="G9" t="s">
        <v>3714</v>
      </c>
      <c r="H9" t="s">
        <v>1103</v>
      </c>
      <c r="I9">
        <v>101743</v>
      </c>
      <c r="J9" s="19">
        <v>41189</v>
      </c>
      <c r="K9" s="19">
        <v>41226</v>
      </c>
      <c r="L9">
        <v>201211</v>
      </c>
      <c r="M9" s="19">
        <v>41214</v>
      </c>
      <c r="N9">
        <v>24616</v>
      </c>
      <c r="O9" t="s">
        <v>1076</v>
      </c>
      <c r="P9" t="s">
        <v>1104</v>
      </c>
      <c r="Q9" t="s">
        <v>924</v>
      </c>
      <c r="R9">
        <v>2962</v>
      </c>
      <c r="S9" s="19">
        <v>41351</v>
      </c>
      <c r="T9">
        <v>107472</v>
      </c>
      <c r="U9" t="s">
        <v>357</v>
      </c>
      <c r="V9" s="19">
        <v>41407</v>
      </c>
      <c r="W9" t="s">
        <v>1071</v>
      </c>
      <c r="X9" t="s">
        <v>1072</v>
      </c>
      <c r="Y9" t="s">
        <v>3707</v>
      </c>
      <c r="Z9" t="s">
        <v>14</v>
      </c>
      <c r="AA9" s="29">
        <v>447.8</v>
      </c>
      <c r="AB9" t="s">
        <v>544</v>
      </c>
      <c r="AC9">
        <f t="shared" si="12"/>
        <v>2013</v>
      </c>
      <c r="AD9">
        <f t="shared" si="13"/>
        <v>5</v>
      </c>
      <c r="AE9">
        <f t="shared" si="14"/>
        <v>2012</v>
      </c>
      <c r="AF9">
        <f t="shared" si="15"/>
        <v>10</v>
      </c>
      <c r="AG9" t="str">
        <f>VLOOKUP(F9,vlookup!$A$2:$E$660,2,0)</f>
        <v>Retained</v>
      </c>
      <c r="AH9" t="str">
        <f>VLOOKUP(F9,vlookup!$A$2:$E$660,3,0)</f>
        <v>Service Contract</v>
      </c>
      <c r="AI9" t="str">
        <f>VLOOKUP(F9,vlookup!$A$2:$E$660,4,0)</f>
        <v>Used Car Programs</v>
      </c>
      <c r="AJ9" t="str">
        <f>VLOOKUP(F9,vlookup!$A$2:$E$660,5,0)</f>
        <v>High Mileage</v>
      </c>
      <c r="AL9">
        <f t="shared" si="16"/>
        <v>36</v>
      </c>
      <c r="AM9">
        <f t="shared" si="17"/>
        <v>216</v>
      </c>
      <c r="AN9">
        <f t="shared" si="18"/>
        <v>5729</v>
      </c>
      <c r="AO9" t="str">
        <f t="shared" si="19"/>
        <v/>
      </c>
      <c r="AP9" t="str">
        <f t="shared" si="20"/>
        <v/>
      </c>
      <c r="AQ9" t="str">
        <f t="shared" si="21"/>
        <v/>
      </c>
      <c r="AR9">
        <f t="shared" si="22"/>
        <v>447.8</v>
      </c>
      <c r="AS9" t="str">
        <f t="shared" si="23"/>
        <v>40133668J2Y-2</v>
      </c>
      <c r="AT9" t="str">
        <f>IFERROR(IF(VLOOKUP(Y9,vlookup!$I$2:$J$9,1,0)=Y9,VLOOKUP(Y9,vlookup!$I$2:$J$9,2,0),PROPER(Y9)),PROPER(Y9))</f>
        <v xml:space="preserve">Aggregate </v>
      </c>
      <c r="AU9" t="str">
        <f>IFERROR(IF(B9=VLOOKUP(B9,vlookup!$L$2:$L$10,1,0),"Yes","No"),"No")</f>
        <v>No</v>
      </c>
    </row>
    <row r="10" spans="1:47" ht="14.45" customHeight="1" x14ac:dyDescent="0.25">
      <c r="A10" t="s">
        <v>1105</v>
      </c>
      <c r="B10" s="31" t="s">
        <v>1106</v>
      </c>
      <c r="C10">
        <v>1</v>
      </c>
      <c r="D10">
        <v>1</v>
      </c>
      <c r="E10" t="s">
        <v>382</v>
      </c>
      <c r="F10" t="s">
        <v>60</v>
      </c>
      <c r="G10" t="s">
        <v>1107</v>
      </c>
      <c r="H10" t="s">
        <v>3715</v>
      </c>
      <c r="I10">
        <v>83779</v>
      </c>
      <c r="J10" s="19">
        <v>41309</v>
      </c>
      <c r="K10" s="19">
        <v>41345</v>
      </c>
      <c r="L10">
        <v>201303</v>
      </c>
      <c r="M10" s="19">
        <v>41334</v>
      </c>
      <c r="N10">
        <v>24616</v>
      </c>
      <c r="O10" t="s">
        <v>1076</v>
      </c>
      <c r="P10" t="s">
        <v>1108</v>
      </c>
      <c r="Q10" t="s">
        <v>924</v>
      </c>
      <c r="R10">
        <v>65082</v>
      </c>
      <c r="S10" s="19">
        <v>41571</v>
      </c>
      <c r="T10">
        <v>91994</v>
      </c>
      <c r="U10" t="s">
        <v>357</v>
      </c>
      <c r="V10" s="19">
        <v>41576</v>
      </c>
      <c r="W10" t="s">
        <v>1071</v>
      </c>
      <c r="X10" t="s">
        <v>1072</v>
      </c>
      <c r="Y10" t="s">
        <v>3707</v>
      </c>
      <c r="Z10" t="s">
        <v>14</v>
      </c>
      <c r="AA10" s="29">
        <v>65</v>
      </c>
      <c r="AB10" t="s">
        <v>544</v>
      </c>
      <c r="AC10">
        <f t="shared" si="12"/>
        <v>2013</v>
      </c>
      <c r="AD10">
        <f t="shared" si="13"/>
        <v>10</v>
      </c>
      <c r="AE10">
        <f t="shared" si="14"/>
        <v>2013</v>
      </c>
      <c r="AF10">
        <f t="shared" si="15"/>
        <v>2</v>
      </c>
      <c r="AG10" t="str">
        <f>VLOOKUP(F10,vlookup!$A$2:$E$660,2,0)</f>
        <v>Retained</v>
      </c>
      <c r="AH10" t="str">
        <f>VLOOKUP(F10,vlookup!$A$2:$E$660,3,0)</f>
        <v>Service Contract</v>
      </c>
      <c r="AI10" t="str">
        <f>VLOOKUP(F10,vlookup!$A$2:$E$660,4,0)</f>
        <v>Used Car Programs</v>
      </c>
      <c r="AJ10" t="str">
        <f>VLOOKUP(F10,vlookup!$A$2:$E$660,5,0)</f>
        <v>High Mileage</v>
      </c>
      <c r="AL10">
        <f t="shared" si="16"/>
        <v>38</v>
      </c>
      <c r="AM10">
        <f t="shared" si="17"/>
        <v>265</v>
      </c>
      <c r="AN10">
        <f t="shared" si="18"/>
        <v>8215</v>
      </c>
      <c r="AO10" t="str">
        <f t="shared" si="19"/>
        <v/>
      </c>
      <c r="AP10" t="str">
        <f t="shared" si="20"/>
        <v/>
      </c>
      <c r="AQ10" t="str">
        <f t="shared" si="21"/>
        <v/>
      </c>
      <c r="AR10">
        <f t="shared" si="22"/>
        <v>65</v>
      </c>
      <c r="AS10" t="str">
        <f t="shared" si="23"/>
        <v>5CN67058B3Y-1</v>
      </c>
      <c r="AT10" t="str">
        <f>IFERROR(IF(VLOOKUP(Y10,vlookup!$I$2:$J$9,1,0)=Y10,VLOOKUP(Y10,vlookup!$I$2:$J$9,2,0),PROPER(Y10)),PROPER(Y10))</f>
        <v xml:space="preserve">Aggregate </v>
      </c>
      <c r="AU10" t="str">
        <f>IFERROR(IF(B10=VLOOKUP(B10,vlookup!$L$2:$L$10,1,0),"Yes","No"),"No")</f>
        <v>No</v>
      </c>
    </row>
    <row r="11" spans="1:47" ht="14.45" customHeight="1" x14ac:dyDescent="0.25">
      <c r="A11" t="s">
        <v>1109</v>
      </c>
      <c r="B11" s="31" t="s">
        <v>3574</v>
      </c>
      <c r="C11">
        <v>1</v>
      </c>
      <c r="D11">
        <v>1</v>
      </c>
      <c r="E11" t="s">
        <v>382</v>
      </c>
      <c r="F11" t="s">
        <v>60</v>
      </c>
      <c r="G11" t="s">
        <v>937</v>
      </c>
      <c r="H11" t="s">
        <v>3716</v>
      </c>
      <c r="I11">
        <v>64304</v>
      </c>
      <c r="J11" s="19">
        <v>41392</v>
      </c>
      <c r="K11" s="19">
        <v>41452</v>
      </c>
      <c r="L11">
        <v>201306</v>
      </c>
      <c r="M11" s="19">
        <v>41426</v>
      </c>
      <c r="N11">
        <v>24616</v>
      </c>
      <c r="O11" t="s">
        <v>1076</v>
      </c>
      <c r="P11" t="s">
        <v>1082</v>
      </c>
      <c r="Q11" t="s">
        <v>973</v>
      </c>
      <c r="R11" t="s">
        <v>1110</v>
      </c>
      <c r="S11" s="19">
        <v>41432</v>
      </c>
      <c r="T11">
        <v>65090</v>
      </c>
      <c r="U11" t="s">
        <v>357</v>
      </c>
      <c r="V11" s="19">
        <v>41495</v>
      </c>
      <c r="W11" t="s">
        <v>1071</v>
      </c>
      <c r="X11" t="s">
        <v>1072</v>
      </c>
      <c r="Y11" t="s">
        <v>3707</v>
      </c>
      <c r="Z11" t="s">
        <v>14</v>
      </c>
      <c r="AA11" s="29">
        <v>844.5</v>
      </c>
      <c r="AB11" t="s">
        <v>544</v>
      </c>
      <c r="AC11">
        <f t="shared" si="12"/>
        <v>2013</v>
      </c>
      <c r="AD11">
        <f t="shared" si="13"/>
        <v>8</v>
      </c>
      <c r="AE11">
        <f t="shared" si="14"/>
        <v>2013</v>
      </c>
      <c r="AF11">
        <f t="shared" si="15"/>
        <v>4</v>
      </c>
      <c r="AG11" t="str">
        <f>VLOOKUP(F11,vlookup!$A$2:$E$660,2,0)</f>
        <v>Retained</v>
      </c>
      <c r="AH11" t="str">
        <f>VLOOKUP(F11,vlookup!$A$2:$E$660,3,0)</f>
        <v>Service Contract</v>
      </c>
      <c r="AI11" t="str">
        <f>VLOOKUP(F11,vlookup!$A$2:$E$660,4,0)</f>
        <v>Used Car Programs</v>
      </c>
      <c r="AJ11" t="str">
        <f>VLOOKUP(F11,vlookup!$A$2:$E$660,5,0)</f>
        <v>High Mileage</v>
      </c>
      <c r="AL11">
        <f t="shared" si="16"/>
        <v>59</v>
      </c>
      <c r="AM11">
        <f t="shared" si="17"/>
        <v>101</v>
      </c>
      <c r="AN11">
        <f t="shared" si="18"/>
        <v>786</v>
      </c>
      <c r="AO11" t="str">
        <f t="shared" si="19"/>
        <v/>
      </c>
      <c r="AP11" t="str">
        <f t="shared" si="20"/>
        <v/>
      </c>
      <c r="AQ11" t="str">
        <f t="shared" si="21"/>
        <v/>
      </c>
      <c r="AR11">
        <f t="shared" si="22"/>
        <v>844.5</v>
      </c>
      <c r="AS11" t="str">
        <f t="shared" si="23"/>
        <v>81252942-1</v>
      </c>
      <c r="AT11" t="str">
        <f>IFERROR(IF(VLOOKUP(Y11,vlookup!$I$2:$J$9,1,0)=Y11,VLOOKUP(Y11,vlookup!$I$2:$J$9,2,0),PROPER(Y11)),PROPER(Y11))</f>
        <v xml:space="preserve">Aggregate </v>
      </c>
      <c r="AU11" t="str">
        <f>IFERROR(IF(B11=VLOOKUP(B11,vlookup!$L$2:$L$10,1,0),"Yes","No"),"No")</f>
        <v>No</v>
      </c>
    </row>
    <row r="12" spans="1:47" ht="14.45" customHeight="1" x14ac:dyDescent="0.25">
      <c r="A12" t="s">
        <v>1114</v>
      </c>
      <c r="B12" s="31" t="s">
        <v>1115</v>
      </c>
      <c r="C12">
        <v>4</v>
      </c>
      <c r="D12">
        <v>1</v>
      </c>
      <c r="E12" t="s">
        <v>382</v>
      </c>
      <c r="F12" t="s">
        <v>205</v>
      </c>
      <c r="G12" t="s">
        <v>922</v>
      </c>
      <c r="H12" t="s">
        <v>3717</v>
      </c>
      <c r="I12">
        <v>72512</v>
      </c>
      <c r="J12" s="19">
        <v>42101</v>
      </c>
      <c r="K12" s="19">
        <v>42124</v>
      </c>
      <c r="L12">
        <v>201504</v>
      </c>
      <c r="M12" s="19">
        <v>42095</v>
      </c>
      <c r="N12">
        <v>24616</v>
      </c>
      <c r="O12" t="s">
        <v>1076</v>
      </c>
      <c r="P12" t="s">
        <v>1116</v>
      </c>
      <c r="Q12" t="s">
        <v>925</v>
      </c>
      <c r="R12" t="s">
        <v>1117</v>
      </c>
      <c r="S12" s="19">
        <v>42172</v>
      </c>
      <c r="T12">
        <v>72512</v>
      </c>
      <c r="U12" t="s">
        <v>357</v>
      </c>
      <c r="V12" s="19">
        <v>42221</v>
      </c>
      <c r="W12" t="s">
        <v>596</v>
      </c>
      <c r="X12" t="s">
        <v>597</v>
      </c>
      <c r="Y12" t="s">
        <v>258</v>
      </c>
      <c r="Z12" t="s">
        <v>14</v>
      </c>
      <c r="AA12" s="29">
        <v>-17</v>
      </c>
      <c r="AB12">
        <v>0</v>
      </c>
      <c r="AC12">
        <f t="shared" si="12"/>
        <v>2015</v>
      </c>
      <c r="AD12">
        <f t="shared" si="13"/>
        <v>8</v>
      </c>
      <c r="AE12">
        <f t="shared" si="14"/>
        <v>2015</v>
      </c>
      <c r="AF12">
        <f t="shared" si="15"/>
        <v>4</v>
      </c>
      <c r="AG12" t="str">
        <f>VLOOKUP(F12,vlookup!$A$2:$E$660,2,0)</f>
        <v>Retained</v>
      </c>
      <c r="AH12" t="str">
        <f>VLOOKUP(F12,vlookup!$A$2:$E$660,3,0)</f>
        <v>Service Contract</v>
      </c>
      <c r="AI12" t="str">
        <f>VLOOKUP(F12,vlookup!$A$2:$E$660,4,0)</f>
        <v>Used Car Programs</v>
      </c>
      <c r="AJ12" t="str">
        <f>VLOOKUP(F12,vlookup!$A$2:$E$660,5,0)</f>
        <v>High Mileage</v>
      </c>
      <c r="AL12">
        <f t="shared" si="16"/>
        <v>23</v>
      </c>
      <c r="AM12">
        <f t="shared" si="17"/>
        <v>118</v>
      </c>
      <c r="AN12" t="str">
        <f t="shared" si="18"/>
        <v/>
      </c>
      <c r="AO12" t="str">
        <f t="shared" si="19"/>
        <v/>
      </c>
      <c r="AP12" t="str">
        <f t="shared" si="20"/>
        <v/>
      </c>
      <c r="AQ12" t="str">
        <f t="shared" si="21"/>
        <v/>
      </c>
      <c r="AR12">
        <f t="shared" si="22"/>
        <v>-17</v>
      </c>
      <c r="AS12" t="str">
        <f t="shared" si="23"/>
        <v>CN230766D5-4</v>
      </c>
      <c r="AT12" t="str">
        <f>IFERROR(IF(VLOOKUP(Y12,vlookup!$I$2:$J$9,1,0)=Y12,VLOOKUP(Y12,vlookup!$I$2:$J$9,2,0),PROPER(Y12)),PROPER(Y12))</f>
        <v>Towing &amp; Roadside</v>
      </c>
      <c r="AU12" t="str">
        <f>IFERROR(IF(B12=VLOOKUP(B12,vlookup!$L$2:$L$10,1,0),"Yes","No"),"No")</f>
        <v>No</v>
      </c>
    </row>
    <row r="13" spans="1:47" ht="14.45" customHeight="1" x14ac:dyDescent="0.25">
      <c r="A13" t="s">
        <v>1118</v>
      </c>
      <c r="B13" s="31" t="s">
        <v>3619</v>
      </c>
      <c r="C13">
        <v>1</v>
      </c>
      <c r="D13">
        <v>1</v>
      </c>
      <c r="E13" t="s">
        <v>382</v>
      </c>
      <c r="F13" t="s">
        <v>205</v>
      </c>
      <c r="G13" t="s">
        <v>3708</v>
      </c>
      <c r="H13" t="s">
        <v>1078</v>
      </c>
      <c r="I13">
        <v>146189</v>
      </c>
      <c r="J13" s="19">
        <v>42485</v>
      </c>
      <c r="K13" s="19">
        <v>42530</v>
      </c>
      <c r="L13">
        <v>201606</v>
      </c>
      <c r="M13" s="19">
        <v>42522</v>
      </c>
      <c r="N13">
        <v>24616</v>
      </c>
      <c r="O13" t="s">
        <v>1076</v>
      </c>
      <c r="P13" t="s">
        <v>1116</v>
      </c>
      <c r="Q13" t="s">
        <v>925</v>
      </c>
      <c r="R13" t="s">
        <v>1119</v>
      </c>
      <c r="S13" s="19">
        <v>42592</v>
      </c>
      <c r="T13">
        <v>146189</v>
      </c>
      <c r="U13" t="s">
        <v>357</v>
      </c>
      <c r="V13" s="19">
        <v>42647</v>
      </c>
      <c r="W13" t="s">
        <v>596</v>
      </c>
      <c r="X13" t="s">
        <v>597</v>
      </c>
      <c r="Y13" t="s">
        <v>258</v>
      </c>
      <c r="Z13" t="s">
        <v>14</v>
      </c>
      <c r="AA13" s="29">
        <v>-38</v>
      </c>
      <c r="AB13">
        <v>0</v>
      </c>
      <c r="AC13">
        <f t="shared" si="12"/>
        <v>2016</v>
      </c>
      <c r="AD13">
        <f t="shared" si="13"/>
        <v>10</v>
      </c>
      <c r="AE13">
        <f t="shared" si="14"/>
        <v>2016</v>
      </c>
      <c r="AF13">
        <f t="shared" si="15"/>
        <v>4</v>
      </c>
      <c r="AG13" t="str">
        <f>VLOOKUP(F13,vlookup!$A$2:$E$660,2,0)</f>
        <v>Retained</v>
      </c>
      <c r="AH13" t="str">
        <f>VLOOKUP(F13,vlookup!$A$2:$E$660,3,0)</f>
        <v>Service Contract</v>
      </c>
      <c r="AI13" t="str">
        <f>VLOOKUP(F13,vlookup!$A$2:$E$660,4,0)</f>
        <v>Used Car Programs</v>
      </c>
      <c r="AJ13" t="str">
        <f>VLOOKUP(F13,vlookup!$A$2:$E$660,5,0)</f>
        <v>High Mileage</v>
      </c>
      <c r="AL13">
        <f t="shared" si="16"/>
        <v>44</v>
      </c>
      <c r="AM13">
        <f t="shared" si="17"/>
        <v>159</v>
      </c>
      <c r="AN13" t="str">
        <f t="shared" si="18"/>
        <v/>
      </c>
      <c r="AO13" t="str">
        <f t="shared" si="19"/>
        <v/>
      </c>
      <c r="AP13" t="str">
        <f t="shared" si="20"/>
        <v/>
      </c>
      <c r="AQ13" t="str">
        <f t="shared" si="21"/>
        <v/>
      </c>
      <c r="AR13">
        <f t="shared" si="22"/>
        <v>-38</v>
      </c>
      <c r="AS13" t="str">
        <f t="shared" si="23"/>
        <v>102108864-1</v>
      </c>
      <c r="AT13" t="str">
        <f>IFERROR(IF(VLOOKUP(Y13,vlookup!$I$2:$J$9,1,0)=Y13,VLOOKUP(Y13,vlookup!$I$2:$J$9,2,0),PROPER(Y13)),PROPER(Y13))</f>
        <v>Towing &amp; Roadside</v>
      </c>
      <c r="AU13" t="str">
        <f>IFERROR(IF(B13=VLOOKUP(B13,vlookup!$L$2:$L$10,1,0),"Yes","No"),"No")</f>
        <v>No</v>
      </c>
    </row>
    <row r="14" spans="1:47" ht="14.45" customHeight="1" x14ac:dyDescent="0.25">
      <c r="A14" t="s">
        <v>1118</v>
      </c>
      <c r="B14" s="31" t="s">
        <v>3619</v>
      </c>
      <c r="C14">
        <v>3</v>
      </c>
      <c r="D14">
        <v>1</v>
      </c>
      <c r="E14" t="s">
        <v>382</v>
      </c>
      <c r="F14" t="s">
        <v>205</v>
      </c>
      <c r="G14" t="s">
        <v>3708</v>
      </c>
      <c r="H14" t="s">
        <v>1078</v>
      </c>
      <c r="I14">
        <v>146189</v>
      </c>
      <c r="J14" s="19">
        <v>42485</v>
      </c>
      <c r="K14" s="19">
        <v>42530</v>
      </c>
      <c r="L14">
        <v>201606</v>
      </c>
      <c r="M14" s="19">
        <v>42522</v>
      </c>
      <c r="N14">
        <v>24616</v>
      </c>
      <c r="O14" t="s">
        <v>1076</v>
      </c>
      <c r="P14" t="s">
        <v>1116</v>
      </c>
      <c r="Q14" t="s">
        <v>925</v>
      </c>
      <c r="R14" t="s">
        <v>1120</v>
      </c>
      <c r="S14" s="19">
        <v>42624</v>
      </c>
      <c r="T14">
        <v>146189</v>
      </c>
      <c r="U14" t="s">
        <v>357</v>
      </c>
      <c r="V14" s="19">
        <v>42676</v>
      </c>
      <c r="W14" t="s">
        <v>596</v>
      </c>
      <c r="X14" t="s">
        <v>597</v>
      </c>
      <c r="Y14" t="s">
        <v>258</v>
      </c>
      <c r="Z14" t="s">
        <v>14</v>
      </c>
      <c r="AA14" s="29">
        <v>-21</v>
      </c>
      <c r="AB14">
        <v>0</v>
      </c>
      <c r="AC14">
        <f t="shared" si="12"/>
        <v>2016</v>
      </c>
      <c r="AD14">
        <f t="shared" si="13"/>
        <v>11</v>
      </c>
      <c r="AE14">
        <f t="shared" si="14"/>
        <v>2016</v>
      </c>
      <c r="AF14">
        <f t="shared" si="15"/>
        <v>4</v>
      </c>
      <c r="AG14" t="str">
        <f>VLOOKUP(F14,vlookup!$A$2:$E$660,2,0)</f>
        <v>Retained</v>
      </c>
      <c r="AH14" t="str">
        <f>VLOOKUP(F14,vlookup!$A$2:$E$660,3,0)</f>
        <v>Service Contract</v>
      </c>
      <c r="AI14" t="str">
        <f>VLOOKUP(F14,vlookup!$A$2:$E$660,4,0)</f>
        <v>Used Car Programs</v>
      </c>
      <c r="AJ14" t="str">
        <f>VLOOKUP(F14,vlookup!$A$2:$E$660,5,0)</f>
        <v>High Mileage</v>
      </c>
      <c r="AL14">
        <f t="shared" si="16"/>
        <v>44</v>
      </c>
      <c r="AM14">
        <f t="shared" si="17"/>
        <v>187</v>
      </c>
      <c r="AN14" t="str">
        <f t="shared" si="18"/>
        <v/>
      </c>
      <c r="AO14" t="str">
        <f t="shared" si="19"/>
        <v/>
      </c>
      <c r="AP14" t="str">
        <f t="shared" si="20"/>
        <v/>
      </c>
      <c r="AQ14" t="str">
        <f t="shared" si="21"/>
        <v/>
      </c>
      <c r="AR14">
        <f t="shared" si="22"/>
        <v>-21</v>
      </c>
      <c r="AS14" t="str">
        <f t="shared" si="23"/>
        <v>102108864-3</v>
      </c>
      <c r="AT14" t="str">
        <f>IFERROR(IF(VLOOKUP(Y14,vlookup!$I$2:$J$9,1,0)=Y14,VLOOKUP(Y14,vlookup!$I$2:$J$9,2,0),PROPER(Y14)),PROPER(Y14))</f>
        <v>Towing &amp; Roadside</v>
      </c>
      <c r="AU14" t="str">
        <f>IFERROR(IF(B14=VLOOKUP(B14,vlookup!$L$2:$L$10,1,0),"Yes","No"),"No")</f>
        <v>No</v>
      </c>
    </row>
    <row r="15" spans="1:47" ht="14.45" customHeight="1" x14ac:dyDescent="0.25">
      <c r="A15" t="s">
        <v>1121</v>
      </c>
      <c r="B15" s="31" t="s">
        <v>1122</v>
      </c>
      <c r="C15">
        <v>2</v>
      </c>
      <c r="D15">
        <v>1</v>
      </c>
      <c r="E15" t="s">
        <v>382</v>
      </c>
      <c r="F15" t="s">
        <v>205</v>
      </c>
      <c r="G15" t="s">
        <v>633</v>
      </c>
      <c r="H15" t="s">
        <v>634</v>
      </c>
      <c r="I15">
        <v>93800</v>
      </c>
      <c r="J15" s="19">
        <v>41661</v>
      </c>
      <c r="K15" s="19">
        <v>41697</v>
      </c>
      <c r="L15">
        <v>201402</v>
      </c>
      <c r="M15" s="19">
        <v>41671</v>
      </c>
      <c r="N15">
        <v>24616</v>
      </c>
      <c r="O15" t="s">
        <v>1076</v>
      </c>
      <c r="P15" t="s">
        <v>1116</v>
      </c>
      <c r="Q15" t="s">
        <v>925</v>
      </c>
      <c r="R15" t="s">
        <v>1123</v>
      </c>
      <c r="S15" s="19">
        <v>41741</v>
      </c>
      <c r="T15">
        <v>93800</v>
      </c>
      <c r="U15" t="s">
        <v>357</v>
      </c>
      <c r="V15" s="19">
        <v>41795</v>
      </c>
      <c r="W15" t="s">
        <v>596</v>
      </c>
      <c r="X15" t="s">
        <v>597</v>
      </c>
      <c r="Y15" t="s">
        <v>258</v>
      </c>
      <c r="Z15" t="s">
        <v>14</v>
      </c>
      <c r="AA15" s="29">
        <v>-11</v>
      </c>
      <c r="AB15">
        <v>0</v>
      </c>
      <c r="AC15">
        <f t="shared" si="12"/>
        <v>2014</v>
      </c>
      <c r="AD15">
        <f t="shared" si="13"/>
        <v>6</v>
      </c>
      <c r="AE15">
        <f t="shared" si="14"/>
        <v>2014</v>
      </c>
      <c r="AF15">
        <f t="shared" si="15"/>
        <v>1</v>
      </c>
      <c r="AG15" t="str">
        <f>VLOOKUP(F15,vlookup!$A$2:$E$660,2,0)</f>
        <v>Retained</v>
      </c>
      <c r="AH15" t="str">
        <f>VLOOKUP(F15,vlookup!$A$2:$E$660,3,0)</f>
        <v>Service Contract</v>
      </c>
      <c r="AI15" t="str">
        <f>VLOOKUP(F15,vlookup!$A$2:$E$660,4,0)</f>
        <v>Used Car Programs</v>
      </c>
      <c r="AJ15" t="str">
        <f>VLOOKUP(F15,vlookup!$A$2:$E$660,5,0)</f>
        <v>High Mileage</v>
      </c>
      <c r="AL15">
        <f t="shared" si="16"/>
        <v>35</v>
      </c>
      <c r="AM15">
        <f t="shared" si="17"/>
        <v>133</v>
      </c>
      <c r="AN15" t="str">
        <f t="shared" si="18"/>
        <v/>
      </c>
      <c r="AO15" t="str">
        <f t="shared" si="19"/>
        <v/>
      </c>
      <c r="AP15" t="str">
        <f t="shared" si="20"/>
        <v/>
      </c>
      <c r="AQ15" t="str">
        <f t="shared" si="21"/>
        <v/>
      </c>
      <c r="AR15">
        <f t="shared" si="22"/>
        <v>-11</v>
      </c>
      <c r="AS15" t="str">
        <f t="shared" si="23"/>
        <v>50188565A4-2</v>
      </c>
      <c r="AT15" t="str">
        <f>IFERROR(IF(VLOOKUP(Y15,vlookup!$I$2:$J$9,1,0)=Y15,VLOOKUP(Y15,vlookup!$I$2:$J$9,2,0),PROPER(Y15)),PROPER(Y15))</f>
        <v>Towing &amp; Roadside</v>
      </c>
      <c r="AU15" t="str">
        <f>IFERROR(IF(B15=VLOOKUP(B15,vlookup!$L$2:$L$10,1,0),"Yes","No"),"No")</f>
        <v>No</v>
      </c>
    </row>
    <row r="16" spans="1:47" ht="14.45" customHeight="1" x14ac:dyDescent="0.25">
      <c r="A16" t="s">
        <v>1124</v>
      </c>
      <c r="B16" s="31" t="s">
        <v>1125</v>
      </c>
      <c r="C16">
        <v>1</v>
      </c>
      <c r="D16">
        <v>2</v>
      </c>
      <c r="E16" t="s">
        <v>382</v>
      </c>
      <c r="F16" t="s">
        <v>238</v>
      </c>
      <c r="G16" t="s">
        <v>934</v>
      </c>
      <c r="H16" t="s">
        <v>1126</v>
      </c>
      <c r="I16">
        <v>195043</v>
      </c>
      <c r="J16" s="19">
        <v>43867</v>
      </c>
      <c r="K16" s="19">
        <v>43959</v>
      </c>
      <c r="L16">
        <v>202005</v>
      </c>
      <c r="M16" s="19">
        <v>43952</v>
      </c>
      <c r="N16">
        <v>24616</v>
      </c>
      <c r="O16" t="s">
        <v>1076</v>
      </c>
      <c r="P16" t="s">
        <v>595</v>
      </c>
      <c r="Q16" t="s">
        <v>378</v>
      </c>
      <c r="R16">
        <v>352660068</v>
      </c>
      <c r="S16" s="19">
        <v>44044</v>
      </c>
      <c r="T16">
        <v>200554</v>
      </c>
      <c r="U16" t="s">
        <v>356</v>
      </c>
      <c r="V16" s="19">
        <v>44131</v>
      </c>
      <c r="W16" t="s">
        <v>596</v>
      </c>
      <c r="X16" t="s">
        <v>597</v>
      </c>
      <c r="Y16" t="s">
        <v>258</v>
      </c>
      <c r="Z16" t="s">
        <v>14</v>
      </c>
      <c r="AA16" s="29">
        <v>-48.78</v>
      </c>
      <c r="AB16">
        <v>0</v>
      </c>
      <c r="AC16">
        <f t="shared" si="12"/>
        <v>2020</v>
      </c>
      <c r="AD16">
        <f t="shared" si="13"/>
        <v>10</v>
      </c>
      <c r="AE16">
        <f t="shared" si="14"/>
        <v>2020</v>
      </c>
      <c r="AF16">
        <f t="shared" si="15"/>
        <v>2</v>
      </c>
      <c r="AG16" t="str">
        <f>VLOOKUP(F16,vlookup!$A$2:$E$660,2,0)</f>
        <v>Retained</v>
      </c>
      <c r="AH16" t="str">
        <f>VLOOKUP(F16,vlookup!$A$2:$E$660,3,0)</f>
        <v>Service Contract</v>
      </c>
      <c r="AI16" t="str">
        <f>VLOOKUP(F16,vlookup!$A$2:$E$660,4,0)</f>
        <v>Used Car Programs</v>
      </c>
      <c r="AJ16" t="str">
        <f>VLOOKUP(F16,vlookup!$A$2:$E$660,5,0)</f>
        <v>High Mileage</v>
      </c>
      <c r="AL16">
        <f t="shared" si="16"/>
        <v>92</v>
      </c>
      <c r="AM16">
        <f t="shared" si="17"/>
        <v>261</v>
      </c>
      <c r="AN16">
        <f t="shared" si="18"/>
        <v>5511</v>
      </c>
      <c r="AO16" t="str">
        <f t="shared" si="19"/>
        <v/>
      </c>
      <c r="AP16" t="str">
        <f t="shared" si="20"/>
        <v/>
      </c>
      <c r="AQ16" t="str">
        <f t="shared" si="21"/>
        <v/>
      </c>
      <c r="AR16">
        <f t="shared" si="22"/>
        <v>-48.78</v>
      </c>
      <c r="AS16" t="str">
        <f t="shared" si="23"/>
        <v>5L004983B0Y-1</v>
      </c>
      <c r="AT16" t="str">
        <f>IFERROR(IF(VLOOKUP(Y16,vlookup!$I$2:$J$9,1,0)=Y16,VLOOKUP(Y16,vlookup!$I$2:$J$9,2,0),PROPER(Y16)),PROPER(Y16))</f>
        <v>Towing &amp; Roadside</v>
      </c>
      <c r="AU16" t="str">
        <f>IFERROR(IF(B16=VLOOKUP(B16,vlookup!$L$2:$L$10,1,0),"Yes","No"),"No")</f>
        <v>No</v>
      </c>
    </row>
    <row r="17" spans="1:47" ht="14.45" customHeight="1" x14ac:dyDescent="0.25">
      <c r="A17" t="s">
        <v>1127</v>
      </c>
      <c r="B17" s="31" t="s">
        <v>1128</v>
      </c>
      <c r="C17">
        <v>1</v>
      </c>
      <c r="D17">
        <v>1</v>
      </c>
      <c r="E17" t="s">
        <v>382</v>
      </c>
      <c r="F17" t="s">
        <v>205</v>
      </c>
      <c r="G17" t="s">
        <v>934</v>
      </c>
      <c r="H17" t="s">
        <v>1126</v>
      </c>
      <c r="I17">
        <v>51374</v>
      </c>
      <c r="J17" s="19">
        <v>42062</v>
      </c>
      <c r="K17" s="19">
        <v>42094</v>
      </c>
      <c r="L17">
        <v>201503</v>
      </c>
      <c r="M17" s="19">
        <v>42064</v>
      </c>
      <c r="N17">
        <v>24616</v>
      </c>
      <c r="O17" t="s">
        <v>1076</v>
      </c>
      <c r="P17" t="s">
        <v>1116</v>
      </c>
      <c r="Q17" t="s">
        <v>925</v>
      </c>
      <c r="R17" t="s">
        <v>1129</v>
      </c>
      <c r="S17" s="19">
        <v>42122</v>
      </c>
      <c r="T17">
        <v>51374</v>
      </c>
      <c r="U17" t="s">
        <v>357</v>
      </c>
      <c r="V17" s="19">
        <v>42187</v>
      </c>
      <c r="W17" t="s">
        <v>596</v>
      </c>
      <c r="X17" t="s">
        <v>597</v>
      </c>
      <c r="Y17" t="s">
        <v>258</v>
      </c>
      <c r="Z17" t="s">
        <v>14</v>
      </c>
      <c r="AA17" s="29">
        <v>-25.3</v>
      </c>
      <c r="AB17">
        <v>0</v>
      </c>
      <c r="AC17">
        <f t="shared" si="12"/>
        <v>2015</v>
      </c>
      <c r="AD17">
        <f t="shared" si="13"/>
        <v>7</v>
      </c>
      <c r="AE17">
        <f t="shared" si="14"/>
        <v>2015</v>
      </c>
      <c r="AF17">
        <f t="shared" si="15"/>
        <v>2</v>
      </c>
      <c r="AG17" t="str">
        <f>VLOOKUP(F17,vlookup!$A$2:$E$660,2,0)</f>
        <v>Retained</v>
      </c>
      <c r="AH17" t="str">
        <f>VLOOKUP(F17,vlookup!$A$2:$E$660,3,0)</f>
        <v>Service Contract</v>
      </c>
      <c r="AI17" t="str">
        <f>VLOOKUP(F17,vlookup!$A$2:$E$660,4,0)</f>
        <v>Used Car Programs</v>
      </c>
      <c r="AJ17" t="str">
        <f>VLOOKUP(F17,vlookup!$A$2:$E$660,5,0)</f>
        <v>High Mileage</v>
      </c>
      <c r="AL17">
        <f t="shared" si="16"/>
        <v>34</v>
      </c>
      <c r="AM17">
        <f t="shared" si="17"/>
        <v>125</v>
      </c>
      <c r="AN17" t="str">
        <f t="shared" si="18"/>
        <v/>
      </c>
      <c r="AO17" t="str">
        <f t="shared" si="19"/>
        <v/>
      </c>
      <c r="AP17" t="str">
        <f t="shared" si="20"/>
        <v/>
      </c>
      <c r="AQ17" t="str">
        <f t="shared" si="21"/>
        <v/>
      </c>
      <c r="AR17">
        <f t="shared" si="22"/>
        <v>-25.3</v>
      </c>
      <c r="AS17" t="str">
        <f t="shared" si="23"/>
        <v>CH305925B5-1</v>
      </c>
      <c r="AT17" t="str">
        <f>IFERROR(IF(VLOOKUP(Y17,vlookup!$I$2:$J$9,1,0)=Y17,VLOOKUP(Y17,vlookup!$I$2:$J$9,2,0),PROPER(Y17)),PROPER(Y17))</f>
        <v>Towing &amp; Roadside</v>
      </c>
      <c r="AU17" t="str">
        <f>IFERROR(IF(B17=VLOOKUP(B17,vlookup!$L$2:$L$10,1,0),"Yes","No"),"No")</f>
        <v>No</v>
      </c>
    </row>
    <row r="18" spans="1:47" ht="14.45" customHeight="1" x14ac:dyDescent="0.25">
      <c r="A18" t="s">
        <v>1130</v>
      </c>
      <c r="B18" s="31" t="s">
        <v>1131</v>
      </c>
      <c r="C18">
        <v>3</v>
      </c>
      <c r="D18">
        <v>1</v>
      </c>
      <c r="E18" t="s">
        <v>382</v>
      </c>
      <c r="F18" t="s">
        <v>238</v>
      </c>
      <c r="G18" t="s">
        <v>3718</v>
      </c>
      <c r="H18" t="s">
        <v>3719</v>
      </c>
      <c r="I18">
        <v>103235</v>
      </c>
      <c r="J18" s="19">
        <v>42721</v>
      </c>
      <c r="K18" s="19">
        <v>42731</v>
      </c>
      <c r="L18">
        <v>201612</v>
      </c>
      <c r="M18" s="19">
        <v>42705</v>
      </c>
      <c r="N18">
        <v>24616</v>
      </c>
      <c r="O18" t="s">
        <v>1076</v>
      </c>
      <c r="P18" t="s">
        <v>1116</v>
      </c>
      <c r="Q18" t="s">
        <v>925</v>
      </c>
      <c r="R18" t="s">
        <v>1132</v>
      </c>
      <c r="S18" s="19">
        <v>42787</v>
      </c>
      <c r="T18">
        <v>103235</v>
      </c>
      <c r="U18" t="s">
        <v>357</v>
      </c>
      <c r="V18" s="19">
        <v>42830</v>
      </c>
      <c r="W18" t="s">
        <v>596</v>
      </c>
      <c r="X18" t="s">
        <v>597</v>
      </c>
      <c r="Y18" t="s">
        <v>258</v>
      </c>
      <c r="Z18" t="s">
        <v>14</v>
      </c>
      <c r="AA18" s="29">
        <v>-15</v>
      </c>
      <c r="AB18">
        <v>0</v>
      </c>
      <c r="AC18">
        <f t="shared" si="12"/>
        <v>2017</v>
      </c>
      <c r="AD18">
        <f t="shared" si="13"/>
        <v>4</v>
      </c>
      <c r="AE18">
        <f t="shared" si="14"/>
        <v>2016</v>
      </c>
      <c r="AF18">
        <f t="shared" si="15"/>
        <v>12</v>
      </c>
      <c r="AG18" t="str">
        <f>VLOOKUP(F18,vlookup!$A$2:$E$660,2,0)</f>
        <v>Retained</v>
      </c>
      <c r="AH18" t="str">
        <f>VLOOKUP(F18,vlookup!$A$2:$E$660,3,0)</f>
        <v>Service Contract</v>
      </c>
      <c r="AI18" t="str">
        <f>VLOOKUP(F18,vlookup!$A$2:$E$660,4,0)</f>
        <v>Used Car Programs</v>
      </c>
      <c r="AJ18" t="str">
        <f>VLOOKUP(F18,vlookup!$A$2:$E$660,5,0)</f>
        <v>High Mileage</v>
      </c>
      <c r="AL18">
        <f t="shared" si="16"/>
        <v>10</v>
      </c>
      <c r="AM18">
        <f t="shared" si="17"/>
        <v>108</v>
      </c>
      <c r="AN18" t="str">
        <f t="shared" si="18"/>
        <v/>
      </c>
      <c r="AO18" t="str">
        <f t="shared" si="19"/>
        <v/>
      </c>
      <c r="AP18" t="str">
        <f t="shared" si="20"/>
        <v/>
      </c>
      <c r="AQ18" t="str">
        <f t="shared" si="21"/>
        <v/>
      </c>
      <c r="AR18">
        <f t="shared" si="22"/>
        <v>-15</v>
      </c>
      <c r="AS18" t="str">
        <f t="shared" si="23"/>
        <v>6A075507L6Y-3</v>
      </c>
      <c r="AT18" t="str">
        <f>IFERROR(IF(VLOOKUP(Y18,vlookup!$I$2:$J$9,1,0)=Y18,VLOOKUP(Y18,vlookup!$I$2:$J$9,2,0),PROPER(Y18)),PROPER(Y18))</f>
        <v>Towing &amp; Roadside</v>
      </c>
      <c r="AU18" t="str">
        <f>IFERROR(IF(B18=VLOOKUP(B18,vlookup!$L$2:$L$10,1,0),"Yes","No"),"No")</f>
        <v>No</v>
      </c>
    </row>
    <row r="19" spans="1:47" ht="14.45" customHeight="1" x14ac:dyDescent="0.25">
      <c r="A19" t="s">
        <v>1130</v>
      </c>
      <c r="B19" s="31" t="s">
        <v>1131</v>
      </c>
      <c r="C19">
        <v>5</v>
      </c>
      <c r="D19">
        <v>1</v>
      </c>
      <c r="E19" t="s">
        <v>382</v>
      </c>
      <c r="F19" t="s">
        <v>238</v>
      </c>
      <c r="G19" t="s">
        <v>3718</v>
      </c>
      <c r="H19" t="s">
        <v>3719</v>
      </c>
      <c r="I19">
        <v>103235</v>
      </c>
      <c r="J19" s="19">
        <v>42721</v>
      </c>
      <c r="K19" s="19">
        <v>42731</v>
      </c>
      <c r="L19">
        <v>201612</v>
      </c>
      <c r="M19" s="19">
        <v>42705</v>
      </c>
      <c r="N19">
        <v>24616</v>
      </c>
      <c r="O19" t="s">
        <v>1076</v>
      </c>
      <c r="P19" t="s">
        <v>3720</v>
      </c>
      <c r="Q19" t="s">
        <v>925</v>
      </c>
      <c r="R19" t="s">
        <v>1133</v>
      </c>
      <c r="S19" s="19">
        <v>42787</v>
      </c>
      <c r="T19">
        <v>103235</v>
      </c>
      <c r="U19" t="s">
        <v>357</v>
      </c>
      <c r="V19" s="19">
        <v>42830</v>
      </c>
      <c r="W19" t="s">
        <v>596</v>
      </c>
      <c r="X19" t="s">
        <v>597</v>
      </c>
      <c r="Y19" t="s">
        <v>258</v>
      </c>
      <c r="Z19" t="s">
        <v>14</v>
      </c>
      <c r="AA19" s="29">
        <v>-36</v>
      </c>
      <c r="AB19">
        <v>0</v>
      </c>
      <c r="AC19">
        <f t="shared" si="12"/>
        <v>2017</v>
      </c>
      <c r="AD19">
        <f t="shared" si="13"/>
        <v>4</v>
      </c>
      <c r="AE19">
        <f t="shared" si="14"/>
        <v>2016</v>
      </c>
      <c r="AF19">
        <f t="shared" si="15"/>
        <v>12</v>
      </c>
      <c r="AG19" t="str">
        <f>VLOOKUP(F19,vlookup!$A$2:$E$660,2,0)</f>
        <v>Retained</v>
      </c>
      <c r="AH19" t="str">
        <f>VLOOKUP(F19,vlookup!$A$2:$E$660,3,0)</f>
        <v>Service Contract</v>
      </c>
      <c r="AI19" t="str">
        <f>VLOOKUP(F19,vlookup!$A$2:$E$660,4,0)</f>
        <v>Used Car Programs</v>
      </c>
      <c r="AJ19" t="str">
        <f>VLOOKUP(F19,vlookup!$A$2:$E$660,5,0)</f>
        <v>High Mileage</v>
      </c>
      <c r="AL19">
        <f t="shared" si="16"/>
        <v>10</v>
      </c>
      <c r="AM19">
        <f t="shared" si="17"/>
        <v>108</v>
      </c>
      <c r="AN19" t="str">
        <f t="shared" si="18"/>
        <v/>
      </c>
      <c r="AO19" t="str">
        <f t="shared" si="19"/>
        <v/>
      </c>
      <c r="AP19" t="str">
        <f t="shared" si="20"/>
        <v/>
      </c>
      <c r="AQ19" t="str">
        <f t="shared" si="21"/>
        <v/>
      </c>
      <c r="AR19">
        <f t="shared" si="22"/>
        <v>-36</v>
      </c>
      <c r="AS19" t="str">
        <f t="shared" si="23"/>
        <v>6A075507L6Y-5</v>
      </c>
      <c r="AT19" t="str">
        <f>IFERROR(IF(VLOOKUP(Y19,vlookup!$I$2:$J$9,1,0)=Y19,VLOOKUP(Y19,vlookup!$I$2:$J$9,2,0),PROPER(Y19)),PROPER(Y19))</f>
        <v>Towing &amp; Roadside</v>
      </c>
      <c r="AU19" t="str">
        <f>IFERROR(IF(B19=VLOOKUP(B19,vlookup!$L$2:$L$10,1,0),"Yes","No"),"No")</f>
        <v>No</v>
      </c>
    </row>
    <row r="20" spans="1:47" ht="14.45" customHeight="1" x14ac:dyDescent="0.25">
      <c r="A20" t="s">
        <v>1134</v>
      </c>
      <c r="B20" s="31" t="s">
        <v>1135</v>
      </c>
      <c r="C20">
        <v>2</v>
      </c>
      <c r="D20">
        <v>1</v>
      </c>
      <c r="E20" t="s">
        <v>382</v>
      </c>
      <c r="F20" t="s">
        <v>205</v>
      </c>
      <c r="G20" t="s">
        <v>3718</v>
      </c>
      <c r="H20" t="s">
        <v>3719</v>
      </c>
      <c r="I20">
        <v>109096</v>
      </c>
      <c r="J20" s="19">
        <v>41824</v>
      </c>
      <c r="K20" s="19">
        <v>41851</v>
      </c>
      <c r="L20">
        <v>201407</v>
      </c>
      <c r="M20" s="19">
        <v>41821</v>
      </c>
      <c r="N20">
        <v>24616</v>
      </c>
      <c r="O20" t="s">
        <v>1076</v>
      </c>
      <c r="P20" t="s">
        <v>1116</v>
      </c>
      <c r="Q20" t="s">
        <v>925</v>
      </c>
      <c r="R20" t="s">
        <v>1136</v>
      </c>
      <c r="S20" s="19">
        <v>41869</v>
      </c>
      <c r="T20">
        <v>109096</v>
      </c>
      <c r="U20" t="s">
        <v>357</v>
      </c>
      <c r="V20" s="19">
        <v>41926</v>
      </c>
      <c r="W20" t="s">
        <v>596</v>
      </c>
      <c r="X20" t="s">
        <v>597</v>
      </c>
      <c r="Y20" t="s">
        <v>258</v>
      </c>
      <c r="Z20" t="s">
        <v>14</v>
      </c>
      <c r="AA20" s="29">
        <v>-11</v>
      </c>
      <c r="AB20">
        <v>0</v>
      </c>
      <c r="AC20">
        <f t="shared" si="12"/>
        <v>2014</v>
      </c>
      <c r="AD20">
        <f t="shared" si="13"/>
        <v>10</v>
      </c>
      <c r="AE20">
        <f t="shared" si="14"/>
        <v>2014</v>
      </c>
      <c r="AF20">
        <f t="shared" si="15"/>
        <v>7</v>
      </c>
      <c r="AG20" t="str">
        <f>VLOOKUP(F20,vlookup!$A$2:$E$660,2,0)</f>
        <v>Retained</v>
      </c>
      <c r="AH20" t="str">
        <f>VLOOKUP(F20,vlookup!$A$2:$E$660,3,0)</f>
        <v>Service Contract</v>
      </c>
      <c r="AI20" t="str">
        <f>VLOOKUP(F20,vlookup!$A$2:$E$660,4,0)</f>
        <v>Used Car Programs</v>
      </c>
      <c r="AJ20" t="str">
        <f>VLOOKUP(F20,vlookup!$A$2:$E$660,5,0)</f>
        <v>High Mileage</v>
      </c>
      <c r="AL20">
        <f t="shared" si="16"/>
        <v>27</v>
      </c>
      <c r="AM20">
        <f t="shared" si="17"/>
        <v>100</v>
      </c>
      <c r="AN20" t="str">
        <f t="shared" si="18"/>
        <v/>
      </c>
      <c r="AO20" t="str">
        <f t="shared" si="19"/>
        <v/>
      </c>
      <c r="AP20" t="str">
        <f t="shared" si="20"/>
        <v/>
      </c>
      <c r="AQ20" t="str">
        <f t="shared" si="21"/>
        <v/>
      </c>
      <c r="AR20">
        <f t="shared" si="22"/>
        <v>-11</v>
      </c>
      <c r="AS20" t="str">
        <f t="shared" si="23"/>
        <v>8A299812G4-2</v>
      </c>
      <c r="AT20" t="str">
        <f>IFERROR(IF(VLOOKUP(Y20,vlookup!$I$2:$J$9,1,0)=Y20,VLOOKUP(Y20,vlookup!$I$2:$J$9,2,0),PROPER(Y20)),PROPER(Y20))</f>
        <v>Towing &amp; Roadside</v>
      </c>
      <c r="AU20" t="str">
        <f>IFERROR(IF(B20=VLOOKUP(B20,vlookup!$L$2:$L$10,1,0),"Yes","No"),"No")</f>
        <v>No</v>
      </c>
    </row>
    <row r="21" spans="1:47" ht="14.45" customHeight="1" x14ac:dyDescent="0.25">
      <c r="A21" t="s">
        <v>1134</v>
      </c>
      <c r="B21" s="31" t="s">
        <v>1135</v>
      </c>
      <c r="C21">
        <v>3</v>
      </c>
      <c r="D21">
        <v>1</v>
      </c>
      <c r="E21" t="s">
        <v>382</v>
      </c>
      <c r="F21" t="s">
        <v>205</v>
      </c>
      <c r="G21" t="s">
        <v>3718</v>
      </c>
      <c r="H21" t="s">
        <v>3719</v>
      </c>
      <c r="I21">
        <v>109096</v>
      </c>
      <c r="J21" s="19">
        <v>41824</v>
      </c>
      <c r="K21" s="19">
        <v>41851</v>
      </c>
      <c r="L21">
        <v>201407</v>
      </c>
      <c r="M21" s="19">
        <v>41821</v>
      </c>
      <c r="N21">
        <v>24616</v>
      </c>
      <c r="O21" t="s">
        <v>1076</v>
      </c>
      <c r="P21" t="s">
        <v>1116</v>
      </c>
      <c r="Q21" t="s">
        <v>925</v>
      </c>
      <c r="R21" t="s">
        <v>1137</v>
      </c>
      <c r="S21" s="19">
        <v>41870</v>
      </c>
      <c r="T21">
        <v>109096</v>
      </c>
      <c r="U21" t="s">
        <v>357</v>
      </c>
      <c r="V21" s="19">
        <v>41926</v>
      </c>
      <c r="W21" t="s">
        <v>596</v>
      </c>
      <c r="X21" t="s">
        <v>597</v>
      </c>
      <c r="Y21" t="s">
        <v>258</v>
      </c>
      <c r="Z21" t="s">
        <v>14</v>
      </c>
      <c r="AA21" s="29">
        <v>-11</v>
      </c>
      <c r="AB21">
        <v>0</v>
      </c>
      <c r="AC21">
        <f t="shared" si="12"/>
        <v>2014</v>
      </c>
      <c r="AD21">
        <f t="shared" si="13"/>
        <v>10</v>
      </c>
      <c r="AE21">
        <f t="shared" si="14"/>
        <v>2014</v>
      </c>
      <c r="AF21">
        <f t="shared" si="15"/>
        <v>7</v>
      </c>
      <c r="AG21" t="str">
        <f>VLOOKUP(F21,vlookup!$A$2:$E$660,2,0)</f>
        <v>Retained</v>
      </c>
      <c r="AH21" t="str">
        <f>VLOOKUP(F21,vlookup!$A$2:$E$660,3,0)</f>
        <v>Service Contract</v>
      </c>
      <c r="AI21" t="str">
        <f>VLOOKUP(F21,vlookup!$A$2:$E$660,4,0)</f>
        <v>Used Car Programs</v>
      </c>
      <c r="AJ21" t="str">
        <f>VLOOKUP(F21,vlookup!$A$2:$E$660,5,0)</f>
        <v>High Mileage</v>
      </c>
      <c r="AL21">
        <f t="shared" si="16"/>
        <v>27</v>
      </c>
      <c r="AM21">
        <f t="shared" si="17"/>
        <v>100</v>
      </c>
      <c r="AN21" t="str">
        <f t="shared" si="18"/>
        <v/>
      </c>
      <c r="AO21" t="str">
        <f t="shared" si="19"/>
        <v/>
      </c>
      <c r="AP21" t="str">
        <f t="shared" si="20"/>
        <v/>
      </c>
      <c r="AQ21" t="str">
        <f t="shared" si="21"/>
        <v/>
      </c>
      <c r="AR21">
        <f t="shared" si="22"/>
        <v>-11</v>
      </c>
      <c r="AS21" t="str">
        <f t="shared" si="23"/>
        <v>8A299812G4-3</v>
      </c>
      <c r="AT21" t="str">
        <f>IFERROR(IF(VLOOKUP(Y21,vlookup!$I$2:$J$9,1,0)=Y21,VLOOKUP(Y21,vlookup!$I$2:$J$9,2,0),PROPER(Y21)),PROPER(Y21))</f>
        <v>Towing &amp; Roadside</v>
      </c>
      <c r="AU21" t="str">
        <f>IFERROR(IF(B21=VLOOKUP(B21,vlookup!$L$2:$L$10,1,0),"Yes","No"),"No")</f>
        <v>No</v>
      </c>
    </row>
    <row r="22" spans="1:47" ht="14.45" customHeight="1" x14ac:dyDescent="0.25">
      <c r="A22" t="s">
        <v>1138</v>
      </c>
      <c r="B22" s="31" t="s">
        <v>1139</v>
      </c>
      <c r="C22">
        <v>1</v>
      </c>
      <c r="D22">
        <v>1</v>
      </c>
      <c r="E22" t="s">
        <v>382</v>
      </c>
      <c r="F22" t="s">
        <v>238</v>
      </c>
      <c r="G22" t="s">
        <v>920</v>
      </c>
      <c r="H22" t="s">
        <v>3721</v>
      </c>
      <c r="I22">
        <v>143009</v>
      </c>
      <c r="J22" s="19">
        <v>42184</v>
      </c>
      <c r="K22" s="19">
        <v>42215</v>
      </c>
      <c r="L22">
        <v>201507</v>
      </c>
      <c r="M22" s="19">
        <v>42186</v>
      </c>
      <c r="N22">
        <v>24616</v>
      </c>
      <c r="O22" t="s">
        <v>1076</v>
      </c>
      <c r="P22" t="s">
        <v>1116</v>
      </c>
      <c r="Q22" t="s">
        <v>925</v>
      </c>
      <c r="R22" t="s">
        <v>1140</v>
      </c>
      <c r="S22" s="19">
        <v>42268</v>
      </c>
      <c r="T22">
        <v>143009</v>
      </c>
      <c r="U22" t="s">
        <v>357</v>
      </c>
      <c r="V22" s="19">
        <v>42312</v>
      </c>
      <c r="W22" t="s">
        <v>596</v>
      </c>
      <c r="X22" t="s">
        <v>597</v>
      </c>
      <c r="Y22" t="s">
        <v>258</v>
      </c>
      <c r="Z22" t="s">
        <v>14</v>
      </c>
      <c r="AA22" s="29">
        <v>-33.28</v>
      </c>
      <c r="AB22">
        <v>0</v>
      </c>
      <c r="AC22">
        <f t="shared" si="12"/>
        <v>2015</v>
      </c>
      <c r="AD22">
        <f t="shared" si="13"/>
        <v>11</v>
      </c>
      <c r="AE22">
        <f t="shared" si="14"/>
        <v>2015</v>
      </c>
      <c r="AF22">
        <f t="shared" si="15"/>
        <v>6</v>
      </c>
      <c r="AG22" t="str">
        <f>VLOOKUP(F22,vlookup!$A$2:$E$660,2,0)</f>
        <v>Retained</v>
      </c>
      <c r="AH22" t="str">
        <f>VLOOKUP(F22,vlookup!$A$2:$E$660,3,0)</f>
        <v>Service Contract</v>
      </c>
      <c r="AI22" t="str">
        <f>VLOOKUP(F22,vlookup!$A$2:$E$660,4,0)</f>
        <v>Used Car Programs</v>
      </c>
      <c r="AJ22" t="str">
        <f>VLOOKUP(F22,vlookup!$A$2:$E$660,5,0)</f>
        <v>High Mileage</v>
      </c>
      <c r="AL22">
        <f t="shared" si="16"/>
        <v>31</v>
      </c>
      <c r="AM22">
        <f t="shared" si="17"/>
        <v>125</v>
      </c>
      <c r="AN22" t="str">
        <f t="shared" si="18"/>
        <v/>
      </c>
      <c r="AO22" t="str">
        <f t="shared" si="19"/>
        <v/>
      </c>
      <c r="AP22" t="str">
        <f t="shared" si="20"/>
        <v/>
      </c>
      <c r="AQ22" t="str">
        <f t="shared" si="21"/>
        <v/>
      </c>
      <c r="AR22">
        <f t="shared" si="22"/>
        <v>-33.28</v>
      </c>
      <c r="AS22" t="str">
        <f t="shared" si="23"/>
        <v>8N603861F5Y-1</v>
      </c>
      <c r="AT22" t="str">
        <f>IFERROR(IF(VLOOKUP(Y22,vlookup!$I$2:$J$9,1,0)=Y22,VLOOKUP(Y22,vlookup!$I$2:$J$9,2,0),PROPER(Y22)),PROPER(Y22))</f>
        <v>Towing &amp; Roadside</v>
      </c>
      <c r="AU22" t="str">
        <f>IFERROR(IF(B22=VLOOKUP(B22,vlookup!$L$2:$L$10,1,0),"Yes","No"),"No")</f>
        <v>No</v>
      </c>
    </row>
    <row r="23" spans="1:47" ht="14.45" customHeight="1" x14ac:dyDescent="0.25">
      <c r="A23" t="s">
        <v>1141</v>
      </c>
      <c r="B23" s="31" t="s">
        <v>1142</v>
      </c>
      <c r="C23">
        <v>1</v>
      </c>
      <c r="D23">
        <v>1</v>
      </c>
      <c r="E23" t="s">
        <v>571</v>
      </c>
      <c r="F23" t="s">
        <v>205</v>
      </c>
      <c r="G23" t="s">
        <v>952</v>
      </c>
      <c r="H23" t="s">
        <v>3722</v>
      </c>
      <c r="I23">
        <v>80027</v>
      </c>
      <c r="J23" s="19">
        <v>42094</v>
      </c>
      <c r="K23" s="19">
        <v>42124</v>
      </c>
      <c r="L23">
        <v>201504</v>
      </c>
      <c r="M23" s="19">
        <v>42095</v>
      </c>
      <c r="N23">
        <v>24617</v>
      </c>
      <c r="O23" t="s">
        <v>1070</v>
      </c>
      <c r="P23" t="s">
        <v>1116</v>
      </c>
      <c r="Q23" t="s">
        <v>925</v>
      </c>
      <c r="R23" t="s">
        <v>1143</v>
      </c>
      <c r="S23" s="19">
        <v>42521</v>
      </c>
      <c r="T23">
        <v>80027</v>
      </c>
      <c r="U23" t="s">
        <v>357</v>
      </c>
      <c r="V23" s="19">
        <v>42563</v>
      </c>
      <c r="W23" t="s">
        <v>596</v>
      </c>
      <c r="X23" t="s">
        <v>597</v>
      </c>
      <c r="Y23" t="s">
        <v>258</v>
      </c>
      <c r="Z23" t="s">
        <v>14</v>
      </c>
      <c r="AA23" s="29">
        <v>-39.14</v>
      </c>
      <c r="AB23">
        <v>0</v>
      </c>
      <c r="AC23">
        <f t="shared" si="12"/>
        <v>2016</v>
      </c>
      <c r="AD23">
        <f t="shared" si="13"/>
        <v>7</v>
      </c>
      <c r="AE23">
        <f t="shared" si="14"/>
        <v>2015</v>
      </c>
      <c r="AF23">
        <f t="shared" si="15"/>
        <v>3</v>
      </c>
      <c r="AG23" t="str">
        <f>VLOOKUP(F23,vlookup!$A$2:$E$660,2,0)</f>
        <v>Retained</v>
      </c>
      <c r="AH23" t="str">
        <f>VLOOKUP(F23,vlookup!$A$2:$E$660,3,0)</f>
        <v>Service Contract</v>
      </c>
      <c r="AI23" t="str">
        <f>VLOOKUP(F23,vlookup!$A$2:$E$660,4,0)</f>
        <v>Used Car Programs</v>
      </c>
      <c r="AJ23" t="str">
        <f>VLOOKUP(F23,vlookup!$A$2:$E$660,5,0)</f>
        <v>High Mileage</v>
      </c>
      <c r="AL23">
        <f t="shared" si="16"/>
        <v>30</v>
      </c>
      <c r="AM23">
        <f t="shared" si="17"/>
        <v>462</v>
      </c>
      <c r="AN23" t="str">
        <f t="shared" si="18"/>
        <v/>
      </c>
      <c r="AO23" t="str">
        <f t="shared" si="19"/>
        <v/>
      </c>
      <c r="AP23" t="str">
        <f t="shared" si="20"/>
        <v/>
      </c>
      <c r="AQ23" t="str">
        <f t="shared" si="21"/>
        <v/>
      </c>
      <c r="AR23">
        <f t="shared" si="22"/>
        <v>-39.14</v>
      </c>
      <c r="AS23" t="str">
        <f t="shared" si="23"/>
        <v>60008185C5-1</v>
      </c>
      <c r="AT23" t="str">
        <f>IFERROR(IF(VLOOKUP(Y23,vlookup!$I$2:$J$9,1,0)=Y23,VLOOKUP(Y23,vlookup!$I$2:$J$9,2,0),PROPER(Y23)),PROPER(Y23))</f>
        <v>Towing &amp; Roadside</v>
      </c>
      <c r="AU23" t="str">
        <f>IFERROR(IF(B23=VLOOKUP(B23,vlookup!$L$2:$L$10,1,0),"Yes","No"),"No")</f>
        <v>No</v>
      </c>
    </row>
    <row r="24" spans="1:47" ht="14.45" customHeight="1" x14ac:dyDescent="0.25">
      <c r="A24" t="s">
        <v>1141</v>
      </c>
      <c r="B24" s="31" t="s">
        <v>1142</v>
      </c>
      <c r="C24">
        <v>2</v>
      </c>
      <c r="D24">
        <v>1</v>
      </c>
      <c r="E24" t="s">
        <v>571</v>
      </c>
      <c r="F24" t="s">
        <v>205</v>
      </c>
      <c r="G24" t="s">
        <v>952</v>
      </c>
      <c r="H24" t="s">
        <v>3722</v>
      </c>
      <c r="I24">
        <v>80027</v>
      </c>
      <c r="J24" s="19">
        <v>42094</v>
      </c>
      <c r="K24" s="19">
        <v>42124</v>
      </c>
      <c r="L24">
        <v>201504</v>
      </c>
      <c r="M24" s="19">
        <v>42095</v>
      </c>
      <c r="N24">
        <v>24617</v>
      </c>
      <c r="O24" t="s">
        <v>1070</v>
      </c>
      <c r="P24" t="s">
        <v>1116</v>
      </c>
      <c r="Q24" t="s">
        <v>925</v>
      </c>
      <c r="R24" t="s">
        <v>1144</v>
      </c>
      <c r="S24" s="19">
        <v>42598</v>
      </c>
      <c r="T24">
        <v>80027</v>
      </c>
      <c r="U24" t="s">
        <v>357</v>
      </c>
      <c r="V24" s="19">
        <v>42647</v>
      </c>
      <c r="W24" t="s">
        <v>596</v>
      </c>
      <c r="X24" t="s">
        <v>597</v>
      </c>
      <c r="Y24" t="s">
        <v>258</v>
      </c>
      <c r="Z24" t="s">
        <v>14</v>
      </c>
      <c r="AA24" s="29">
        <v>-35</v>
      </c>
      <c r="AB24">
        <v>0</v>
      </c>
      <c r="AC24">
        <f t="shared" si="12"/>
        <v>2016</v>
      </c>
      <c r="AD24">
        <f t="shared" si="13"/>
        <v>10</v>
      </c>
      <c r="AE24">
        <f t="shared" si="14"/>
        <v>2015</v>
      </c>
      <c r="AF24">
        <f t="shared" si="15"/>
        <v>3</v>
      </c>
      <c r="AG24" t="str">
        <f>VLOOKUP(F24,vlookup!$A$2:$E$660,2,0)</f>
        <v>Retained</v>
      </c>
      <c r="AH24" t="str">
        <f>VLOOKUP(F24,vlookup!$A$2:$E$660,3,0)</f>
        <v>Service Contract</v>
      </c>
      <c r="AI24" t="str">
        <f>VLOOKUP(F24,vlookup!$A$2:$E$660,4,0)</f>
        <v>Used Car Programs</v>
      </c>
      <c r="AJ24" t="str">
        <f>VLOOKUP(F24,vlookup!$A$2:$E$660,5,0)</f>
        <v>High Mileage</v>
      </c>
      <c r="AL24">
        <f t="shared" si="16"/>
        <v>30</v>
      </c>
      <c r="AM24">
        <f t="shared" si="17"/>
        <v>544</v>
      </c>
      <c r="AN24" t="str">
        <f t="shared" si="18"/>
        <v/>
      </c>
      <c r="AO24" t="str">
        <f t="shared" si="19"/>
        <v/>
      </c>
      <c r="AP24" t="str">
        <f t="shared" si="20"/>
        <v/>
      </c>
      <c r="AQ24" t="str">
        <f t="shared" si="21"/>
        <v/>
      </c>
      <c r="AR24">
        <f t="shared" si="22"/>
        <v>-35</v>
      </c>
      <c r="AS24" t="str">
        <f t="shared" si="23"/>
        <v>60008185C5-2</v>
      </c>
      <c r="AT24" t="str">
        <f>IFERROR(IF(VLOOKUP(Y24,vlookup!$I$2:$J$9,1,0)=Y24,VLOOKUP(Y24,vlookup!$I$2:$J$9,2,0),PROPER(Y24)),PROPER(Y24))</f>
        <v>Towing &amp; Roadside</v>
      </c>
      <c r="AU24" t="str">
        <f>IFERROR(IF(B24=VLOOKUP(B24,vlookup!$L$2:$L$10,1,0),"Yes","No"),"No")</f>
        <v>No</v>
      </c>
    </row>
    <row r="25" spans="1:47" ht="14.45" customHeight="1" x14ac:dyDescent="0.25">
      <c r="A25" t="s">
        <v>1141</v>
      </c>
      <c r="B25" s="31" t="s">
        <v>1142</v>
      </c>
      <c r="C25">
        <v>4</v>
      </c>
      <c r="D25">
        <v>1</v>
      </c>
      <c r="E25" t="s">
        <v>571</v>
      </c>
      <c r="F25" t="s">
        <v>205</v>
      </c>
      <c r="G25" t="s">
        <v>952</v>
      </c>
      <c r="H25" t="s">
        <v>3722</v>
      </c>
      <c r="I25">
        <v>80027</v>
      </c>
      <c r="J25" s="19">
        <v>42094</v>
      </c>
      <c r="K25" s="19">
        <v>42124</v>
      </c>
      <c r="L25">
        <v>201504</v>
      </c>
      <c r="M25" s="19">
        <v>42095</v>
      </c>
      <c r="N25">
        <v>24617</v>
      </c>
      <c r="O25" t="s">
        <v>1070</v>
      </c>
      <c r="P25" t="s">
        <v>1116</v>
      </c>
      <c r="Q25" t="s">
        <v>925</v>
      </c>
      <c r="R25" t="s">
        <v>1145</v>
      </c>
      <c r="S25" s="19">
        <v>42682</v>
      </c>
      <c r="T25">
        <v>80027</v>
      </c>
      <c r="U25" t="s">
        <v>357</v>
      </c>
      <c r="V25" s="19">
        <v>42740</v>
      </c>
      <c r="W25" t="s">
        <v>596</v>
      </c>
      <c r="X25" t="s">
        <v>597</v>
      </c>
      <c r="Y25" t="s">
        <v>258</v>
      </c>
      <c r="Z25" t="s">
        <v>14</v>
      </c>
      <c r="AA25" s="29">
        <v>-43.8</v>
      </c>
      <c r="AB25">
        <v>0</v>
      </c>
      <c r="AC25">
        <f t="shared" si="12"/>
        <v>2017</v>
      </c>
      <c r="AD25">
        <f t="shared" si="13"/>
        <v>1</v>
      </c>
      <c r="AE25">
        <f t="shared" si="14"/>
        <v>2015</v>
      </c>
      <c r="AF25">
        <f t="shared" si="15"/>
        <v>3</v>
      </c>
      <c r="AG25" t="str">
        <f>VLOOKUP(F25,vlookup!$A$2:$E$660,2,0)</f>
        <v>Retained</v>
      </c>
      <c r="AH25" t="str">
        <f>VLOOKUP(F25,vlookup!$A$2:$E$660,3,0)</f>
        <v>Service Contract</v>
      </c>
      <c r="AI25" t="str">
        <f>VLOOKUP(F25,vlookup!$A$2:$E$660,4,0)</f>
        <v>Used Car Programs</v>
      </c>
      <c r="AJ25" t="str">
        <f>VLOOKUP(F25,vlookup!$A$2:$E$660,5,0)</f>
        <v>High Mileage</v>
      </c>
      <c r="AL25">
        <f t="shared" si="16"/>
        <v>30</v>
      </c>
      <c r="AM25">
        <f t="shared" si="17"/>
        <v>635</v>
      </c>
      <c r="AN25" t="str">
        <f t="shared" si="18"/>
        <v/>
      </c>
      <c r="AO25" t="str">
        <f t="shared" si="19"/>
        <v/>
      </c>
      <c r="AP25" t="str">
        <f t="shared" si="20"/>
        <v/>
      </c>
      <c r="AQ25" t="str">
        <f t="shared" si="21"/>
        <v/>
      </c>
      <c r="AR25">
        <f t="shared" si="22"/>
        <v>-43.8</v>
      </c>
      <c r="AS25" t="str">
        <f t="shared" si="23"/>
        <v>60008185C5-4</v>
      </c>
      <c r="AT25" t="str">
        <f>IFERROR(IF(VLOOKUP(Y25,vlookup!$I$2:$J$9,1,0)=Y25,VLOOKUP(Y25,vlookup!$I$2:$J$9,2,0),PROPER(Y25)),PROPER(Y25))</f>
        <v>Towing &amp; Roadside</v>
      </c>
      <c r="AU25" t="str">
        <f>IFERROR(IF(B25=VLOOKUP(B25,vlookup!$L$2:$L$10,1,0),"Yes","No"),"No")</f>
        <v>No</v>
      </c>
    </row>
    <row r="26" spans="1:47" ht="14.45" customHeight="1" x14ac:dyDescent="0.25">
      <c r="A26" t="s">
        <v>1146</v>
      </c>
      <c r="B26" s="31" t="s">
        <v>1147</v>
      </c>
      <c r="C26">
        <v>1</v>
      </c>
      <c r="D26">
        <v>1</v>
      </c>
      <c r="E26" t="s">
        <v>382</v>
      </c>
      <c r="F26" t="s">
        <v>60</v>
      </c>
      <c r="G26" t="s">
        <v>1148</v>
      </c>
      <c r="H26" t="s">
        <v>1149</v>
      </c>
      <c r="I26">
        <v>86686</v>
      </c>
      <c r="J26" s="19">
        <v>41391</v>
      </c>
      <c r="K26" s="19">
        <v>41418</v>
      </c>
      <c r="L26">
        <v>201305</v>
      </c>
      <c r="M26" s="19">
        <v>41395</v>
      </c>
      <c r="N26">
        <v>24617</v>
      </c>
      <c r="O26" t="s">
        <v>1070</v>
      </c>
      <c r="P26" t="s">
        <v>1116</v>
      </c>
      <c r="Q26" t="s">
        <v>925</v>
      </c>
      <c r="R26" t="s">
        <v>1150</v>
      </c>
      <c r="S26" s="19">
        <v>41830</v>
      </c>
      <c r="T26">
        <v>86686</v>
      </c>
      <c r="U26" t="s">
        <v>357</v>
      </c>
      <c r="V26" s="19">
        <v>41893</v>
      </c>
      <c r="W26" t="s">
        <v>596</v>
      </c>
      <c r="X26" t="s">
        <v>597</v>
      </c>
      <c r="Y26" t="s">
        <v>258</v>
      </c>
      <c r="Z26" t="s">
        <v>14</v>
      </c>
      <c r="AA26" s="29">
        <v>-11</v>
      </c>
      <c r="AB26">
        <v>0</v>
      </c>
      <c r="AC26">
        <f t="shared" si="12"/>
        <v>2014</v>
      </c>
      <c r="AD26">
        <f t="shared" si="13"/>
        <v>9</v>
      </c>
      <c r="AE26">
        <f t="shared" si="14"/>
        <v>2013</v>
      </c>
      <c r="AF26">
        <f t="shared" si="15"/>
        <v>4</v>
      </c>
      <c r="AG26" t="str">
        <f>VLOOKUP(F26,vlookup!$A$2:$E$660,2,0)</f>
        <v>Retained</v>
      </c>
      <c r="AH26" t="str">
        <f>VLOOKUP(F26,vlookup!$A$2:$E$660,3,0)</f>
        <v>Service Contract</v>
      </c>
      <c r="AI26" t="str">
        <f>VLOOKUP(F26,vlookup!$A$2:$E$660,4,0)</f>
        <v>Used Car Programs</v>
      </c>
      <c r="AJ26" t="str">
        <f>VLOOKUP(F26,vlookup!$A$2:$E$660,5,0)</f>
        <v>High Mileage</v>
      </c>
      <c r="AL26">
        <f t="shared" si="16"/>
        <v>27</v>
      </c>
      <c r="AM26">
        <f t="shared" si="17"/>
        <v>494</v>
      </c>
      <c r="AN26" t="str">
        <f t="shared" si="18"/>
        <v/>
      </c>
      <c r="AO26" t="str">
        <f t="shared" si="19"/>
        <v/>
      </c>
      <c r="AP26" t="str">
        <f t="shared" si="20"/>
        <v/>
      </c>
      <c r="AQ26" t="str">
        <f t="shared" si="21"/>
        <v/>
      </c>
      <c r="AR26">
        <f t="shared" si="22"/>
        <v>-11</v>
      </c>
      <c r="AS26" t="str">
        <f t="shared" si="23"/>
        <v>7D018424D3Y-1</v>
      </c>
      <c r="AT26" t="str">
        <f>IFERROR(IF(VLOOKUP(Y26,vlookup!$I$2:$J$9,1,0)=Y26,VLOOKUP(Y26,vlookup!$I$2:$J$9,2,0),PROPER(Y26)),PROPER(Y26))</f>
        <v>Towing &amp; Roadside</v>
      </c>
      <c r="AU26" t="str">
        <f>IFERROR(IF(B26=VLOOKUP(B26,vlookup!$L$2:$L$10,1,0),"Yes","No"),"No")</f>
        <v>No</v>
      </c>
    </row>
    <row r="27" spans="1:47" ht="14.45" customHeight="1" x14ac:dyDescent="0.25">
      <c r="A27" t="s">
        <v>1146</v>
      </c>
      <c r="B27" s="31" t="s">
        <v>1147</v>
      </c>
      <c r="C27">
        <v>2</v>
      </c>
      <c r="D27">
        <v>1</v>
      </c>
      <c r="E27" t="s">
        <v>382</v>
      </c>
      <c r="F27" t="s">
        <v>60</v>
      </c>
      <c r="G27" t="s">
        <v>1148</v>
      </c>
      <c r="H27" t="s">
        <v>1149</v>
      </c>
      <c r="I27">
        <v>86686</v>
      </c>
      <c r="J27" s="19">
        <v>41391</v>
      </c>
      <c r="K27" s="19">
        <v>41418</v>
      </c>
      <c r="L27">
        <v>201305</v>
      </c>
      <c r="M27" s="19">
        <v>41395</v>
      </c>
      <c r="N27">
        <v>24617</v>
      </c>
      <c r="O27" t="s">
        <v>1070</v>
      </c>
      <c r="P27" t="s">
        <v>1116</v>
      </c>
      <c r="Q27" t="s">
        <v>925</v>
      </c>
      <c r="R27" t="s">
        <v>1151</v>
      </c>
      <c r="S27" s="19">
        <v>41846</v>
      </c>
      <c r="T27">
        <v>86686</v>
      </c>
      <c r="U27" t="s">
        <v>357</v>
      </c>
      <c r="V27" s="19">
        <v>41893</v>
      </c>
      <c r="W27" t="s">
        <v>596</v>
      </c>
      <c r="X27" t="s">
        <v>597</v>
      </c>
      <c r="Y27" t="s">
        <v>258</v>
      </c>
      <c r="Z27" t="s">
        <v>14</v>
      </c>
      <c r="AA27" s="29">
        <v>-11</v>
      </c>
      <c r="AB27">
        <v>0</v>
      </c>
      <c r="AC27">
        <f t="shared" si="12"/>
        <v>2014</v>
      </c>
      <c r="AD27">
        <f t="shared" si="13"/>
        <v>9</v>
      </c>
      <c r="AE27">
        <f t="shared" si="14"/>
        <v>2013</v>
      </c>
      <c r="AF27">
        <f t="shared" si="15"/>
        <v>4</v>
      </c>
      <c r="AG27" t="str">
        <f>VLOOKUP(F27,vlookup!$A$2:$E$660,2,0)</f>
        <v>Retained</v>
      </c>
      <c r="AH27" t="str">
        <f>VLOOKUP(F27,vlookup!$A$2:$E$660,3,0)</f>
        <v>Service Contract</v>
      </c>
      <c r="AI27" t="str">
        <f>VLOOKUP(F27,vlookup!$A$2:$E$660,4,0)</f>
        <v>Used Car Programs</v>
      </c>
      <c r="AJ27" t="str">
        <f>VLOOKUP(F27,vlookup!$A$2:$E$660,5,0)</f>
        <v>High Mileage</v>
      </c>
      <c r="AL27">
        <f t="shared" si="16"/>
        <v>27</v>
      </c>
      <c r="AM27">
        <f t="shared" si="17"/>
        <v>494</v>
      </c>
      <c r="AN27" t="str">
        <f t="shared" si="18"/>
        <v/>
      </c>
      <c r="AO27" t="str">
        <f t="shared" si="19"/>
        <v/>
      </c>
      <c r="AP27" t="str">
        <f t="shared" si="20"/>
        <v/>
      </c>
      <c r="AQ27" t="str">
        <f t="shared" si="21"/>
        <v/>
      </c>
      <c r="AR27">
        <f t="shared" si="22"/>
        <v>-11</v>
      </c>
      <c r="AS27" t="str">
        <f t="shared" si="23"/>
        <v>7D018424D3Y-2</v>
      </c>
      <c r="AT27" t="str">
        <f>IFERROR(IF(VLOOKUP(Y27,vlookup!$I$2:$J$9,1,0)=Y27,VLOOKUP(Y27,vlookup!$I$2:$J$9,2,0),PROPER(Y27)),PROPER(Y27))</f>
        <v>Towing &amp; Roadside</v>
      </c>
      <c r="AU27" t="str">
        <f>IFERROR(IF(B27=VLOOKUP(B27,vlookup!$L$2:$L$10,1,0),"Yes","No"),"No")</f>
        <v>No</v>
      </c>
    </row>
    <row r="28" spans="1:47" ht="14.45" customHeight="1" x14ac:dyDescent="0.25">
      <c r="A28" t="s">
        <v>1146</v>
      </c>
      <c r="B28" s="31" t="s">
        <v>1147</v>
      </c>
      <c r="C28">
        <v>3</v>
      </c>
      <c r="D28">
        <v>1</v>
      </c>
      <c r="E28" t="s">
        <v>382</v>
      </c>
      <c r="F28" t="s">
        <v>60</v>
      </c>
      <c r="G28" t="s">
        <v>1148</v>
      </c>
      <c r="H28" t="s">
        <v>1149</v>
      </c>
      <c r="I28">
        <v>86686</v>
      </c>
      <c r="J28" s="19">
        <v>41391</v>
      </c>
      <c r="K28" s="19">
        <v>41418</v>
      </c>
      <c r="L28">
        <v>201305</v>
      </c>
      <c r="M28" s="19">
        <v>41395</v>
      </c>
      <c r="N28">
        <v>24617</v>
      </c>
      <c r="O28" t="s">
        <v>1070</v>
      </c>
      <c r="P28" t="s">
        <v>1116</v>
      </c>
      <c r="Q28" t="s">
        <v>925</v>
      </c>
      <c r="R28" t="s">
        <v>1152</v>
      </c>
      <c r="S28" s="19">
        <v>41857</v>
      </c>
      <c r="T28">
        <v>86686</v>
      </c>
      <c r="U28" t="s">
        <v>357</v>
      </c>
      <c r="V28" s="19">
        <v>41926</v>
      </c>
      <c r="W28" t="s">
        <v>596</v>
      </c>
      <c r="X28" t="s">
        <v>597</v>
      </c>
      <c r="Y28" t="s">
        <v>258</v>
      </c>
      <c r="Z28" t="s">
        <v>14</v>
      </c>
      <c r="AA28" s="29">
        <v>-11</v>
      </c>
      <c r="AB28">
        <v>0</v>
      </c>
      <c r="AC28">
        <f t="shared" si="12"/>
        <v>2014</v>
      </c>
      <c r="AD28">
        <f t="shared" si="13"/>
        <v>10</v>
      </c>
      <c r="AE28">
        <f t="shared" si="14"/>
        <v>2013</v>
      </c>
      <c r="AF28">
        <f t="shared" si="15"/>
        <v>4</v>
      </c>
      <c r="AG28" t="str">
        <f>VLOOKUP(F28,vlookup!$A$2:$E$660,2,0)</f>
        <v>Retained</v>
      </c>
      <c r="AH28" t="str">
        <f>VLOOKUP(F28,vlookup!$A$2:$E$660,3,0)</f>
        <v>Service Contract</v>
      </c>
      <c r="AI28" t="str">
        <f>VLOOKUP(F28,vlookup!$A$2:$E$660,4,0)</f>
        <v>Used Car Programs</v>
      </c>
      <c r="AJ28" t="str">
        <f>VLOOKUP(F28,vlookup!$A$2:$E$660,5,0)</f>
        <v>High Mileage</v>
      </c>
      <c r="AL28">
        <f t="shared" si="16"/>
        <v>27</v>
      </c>
      <c r="AM28">
        <f t="shared" si="17"/>
        <v>527</v>
      </c>
      <c r="AN28" t="str">
        <f t="shared" si="18"/>
        <v/>
      </c>
      <c r="AO28" t="str">
        <f t="shared" si="19"/>
        <v/>
      </c>
      <c r="AP28" t="str">
        <f t="shared" si="20"/>
        <v/>
      </c>
      <c r="AQ28" t="str">
        <f t="shared" si="21"/>
        <v/>
      </c>
      <c r="AR28">
        <f t="shared" si="22"/>
        <v>-11</v>
      </c>
      <c r="AS28" t="str">
        <f t="shared" si="23"/>
        <v>7D018424D3Y-3</v>
      </c>
      <c r="AT28" t="str">
        <f>IFERROR(IF(VLOOKUP(Y28,vlookup!$I$2:$J$9,1,0)=Y28,VLOOKUP(Y28,vlookup!$I$2:$J$9,2,0),PROPER(Y28)),PROPER(Y28))</f>
        <v>Towing &amp; Roadside</v>
      </c>
      <c r="AU28" t="str">
        <f>IFERROR(IF(B28=VLOOKUP(B28,vlookup!$L$2:$L$10,1,0),"Yes","No"),"No")</f>
        <v>No</v>
      </c>
    </row>
    <row r="29" spans="1:47" ht="14.45" customHeight="1" x14ac:dyDescent="0.25">
      <c r="A29" t="s">
        <v>1146</v>
      </c>
      <c r="B29" s="31" t="s">
        <v>1147</v>
      </c>
      <c r="C29">
        <v>4</v>
      </c>
      <c r="D29">
        <v>1</v>
      </c>
      <c r="E29" t="s">
        <v>382</v>
      </c>
      <c r="F29" t="s">
        <v>60</v>
      </c>
      <c r="G29" t="s">
        <v>1148</v>
      </c>
      <c r="H29" t="s">
        <v>1149</v>
      </c>
      <c r="I29">
        <v>86686</v>
      </c>
      <c r="J29" s="19">
        <v>41391</v>
      </c>
      <c r="K29" s="19">
        <v>41418</v>
      </c>
      <c r="L29">
        <v>201305</v>
      </c>
      <c r="M29" s="19">
        <v>41395</v>
      </c>
      <c r="N29">
        <v>24617</v>
      </c>
      <c r="O29" t="s">
        <v>1070</v>
      </c>
      <c r="P29" t="s">
        <v>1116</v>
      </c>
      <c r="Q29" t="s">
        <v>925</v>
      </c>
      <c r="R29" t="s">
        <v>1153</v>
      </c>
      <c r="S29" s="19">
        <v>41877</v>
      </c>
      <c r="T29">
        <v>86686</v>
      </c>
      <c r="U29" t="s">
        <v>357</v>
      </c>
      <c r="V29" s="19">
        <v>41926</v>
      </c>
      <c r="W29" t="s">
        <v>596</v>
      </c>
      <c r="X29" t="s">
        <v>597</v>
      </c>
      <c r="Y29" t="s">
        <v>258</v>
      </c>
      <c r="Z29" t="s">
        <v>14</v>
      </c>
      <c r="AA29" s="29">
        <v>-11</v>
      </c>
      <c r="AB29">
        <v>0</v>
      </c>
      <c r="AC29">
        <f t="shared" si="12"/>
        <v>2014</v>
      </c>
      <c r="AD29">
        <f t="shared" si="13"/>
        <v>10</v>
      </c>
      <c r="AE29">
        <f t="shared" si="14"/>
        <v>2013</v>
      </c>
      <c r="AF29">
        <f t="shared" si="15"/>
        <v>4</v>
      </c>
      <c r="AG29" t="str">
        <f>VLOOKUP(F29,vlookup!$A$2:$E$660,2,0)</f>
        <v>Retained</v>
      </c>
      <c r="AH29" t="str">
        <f>VLOOKUP(F29,vlookup!$A$2:$E$660,3,0)</f>
        <v>Service Contract</v>
      </c>
      <c r="AI29" t="str">
        <f>VLOOKUP(F29,vlookup!$A$2:$E$660,4,0)</f>
        <v>Used Car Programs</v>
      </c>
      <c r="AJ29" t="str">
        <f>VLOOKUP(F29,vlookup!$A$2:$E$660,5,0)</f>
        <v>High Mileage</v>
      </c>
      <c r="AL29">
        <f t="shared" si="16"/>
        <v>27</v>
      </c>
      <c r="AM29">
        <f t="shared" si="17"/>
        <v>527</v>
      </c>
      <c r="AN29" t="str">
        <f t="shared" si="18"/>
        <v/>
      </c>
      <c r="AO29" t="str">
        <f t="shared" si="19"/>
        <v/>
      </c>
      <c r="AP29" t="str">
        <f t="shared" si="20"/>
        <v/>
      </c>
      <c r="AQ29" t="str">
        <f t="shared" si="21"/>
        <v/>
      </c>
      <c r="AR29">
        <f t="shared" si="22"/>
        <v>-11</v>
      </c>
      <c r="AS29" t="str">
        <f t="shared" si="23"/>
        <v>7D018424D3Y-4</v>
      </c>
      <c r="AT29" t="str">
        <f>IFERROR(IF(VLOOKUP(Y29,vlookup!$I$2:$J$9,1,0)=Y29,VLOOKUP(Y29,vlookup!$I$2:$J$9,2,0),PROPER(Y29)),PROPER(Y29))</f>
        <v>Towing &amp; Roadside</v>
      </c>
      <c r="AU29" t="str">
        <f>IFERROR(IF(B29=VLOOKUP(B29,vlookup!$L$2:$L$10,1,0),"Yes","No"),"No")</f>
        <v>No</v>
      </c>
    </row>
    <row r="30" spans="1:47" ht="14.45" customHeight="1" x14ac:dyDescent="0.25">
      <c r="A30" t="s">
        <v>1146</v>
      </c>
      <c r="B30" s="31" t="s">
        <v>1147</v>
      </c>
      <c r="C30">
        <v>5</v>
      </c>
      <c r="D30">
        <v>1</v>
      </c>
      <c r="E30" t="s">
        <v>382</v>
      </c>
      <c r="F30" t="s">
        <v>60</v>
      </c>
      <c r="G30" t="s">
        <v>1148</v>
      </c>
      <c r="H30" t="s">
        <v>1149</v>
      </c>
      <c r="I30">
        <v>86686</v>
      </c>
      <c r="J30" s="19">
        <v>41391</v>
      </c>
      <c r="K30" s="19">
        <v>41418</v>
      </c>
      <c r="L30">
        <v>201305</v>
      </c>
      <c r="M30" s="19">
        <v>41395</v>
      </c>
      <c r="N30">
        <v>24617</v>
      </c>
      <c r="O30" t="s">
        <v>1070</v>
      </c>
      <c r="P30" t="s">
        <v>1116</v>
      </c>
      <c r="Q30" t="s">
        <v>925</v>
      </c>
      <c r="R30" t="s">
        <v>1154</v>
      </c>
      <c r="S30" s="19">
        <v>41883</v>
      </c>
      <c r="T30">
        <v>86686</v>
      </c>
      <c r="U30" t="s">
        <v>357</v>
      </c>
      <c r="V30" s="19">
        <v>41950</v>
      </c>
      <c r="W30" t="s">
        <v>596</v>
      </c>
      <c r="X30" t="s">
        <v>597</v>
      </c>
      <c r="Y30" t="s">
        <v>258</v>
      </c>
      <c r="Z30" t="s">
        <v>14</v>
      </c>
      <c r="AA30" s="29">
        <v>-11</v>
      </c>
      <c r="AB30">
        <v>0</v>
      </c>
      <c r="AC30">
        <f t="shared" si="12"/>
        <v>2014</v>
      </c>
      <c r="AD30">
        <f t="shared" si="13"/>
        <v>11</v>
      </c>
      <c r="AE30">
        <f t="shared" si="14"/>
        <v>2013</v>
      </c>
      <c r="AF30">
        <f t="shared" si="15"/>
        <v>4</v>
      </c>
      <c r="AG30" t="str">
        <f>VLOOKUP(F30,vlookup!$A$2:$E$660,2,0)</f>
        <v>Retained</v>
      </c>
      <c r="AH30" t="str">
        <f>VLOOKUP(F30,vlookup!$A$2:$E$660,3,0)</f>
        <v>Service Contract</v>
      </c>
      <c r="AI30" t="str">
        <f>VLOOKUP(F30,vlookup!$A$2:$E$660,4,0)</f>
        <v>Used Car Programs</v>
      </c>
      <c r="AJ30" t="str">
        <f>VLOOKUP(F30,vlookup!$A$2:$E$660,5,0)</f>
        <v>High Mileage</v>
      </c>
      <c r="AL30">
        <f t="shared" si="16"/>
        <v>27</v>
      </c>
      <c r="AM30">
        <f t="shared" si="17"/>
        <v>550</v>
      </c>
      <c r="AN30" t="str">
        <f t="shared" si="18"/>
        <v/>
      </c>
      <c r="AO30" t="str">
        <f t="shared" si="19"/>
        <v/>
      </c>
      <c r="AP30" t="str">
        <f t="shared" si="20"/>
        <v/>
      </c>
      <c r="AQ30" t="str">
        <f t="shared" si="21"/>
        <v/>
      </c>
      <c r="AR30">
        <f t="shared" si="22"/>
        <v>-11</v>
      </c>
      <c r="AS30" t="str">
        <f t="shared" si="23"/>
        <v>7D018424D3Y-5</v>
      </c>
      <c r="AT30" t="str">
        <f>IFERROR(IF(VLOOKUP(Y30,vlookup!$I$2:$J$9,1,0)=Y30,VLOOKUP(Y30,vlookup!$I$2:$J$9,2,0),PROPER(Y30)),PROPER(Y30))</f>
        <v>Towing &amp; Roadside</v>
      </c>
      <c r="AU30" t="str">
        <f>IFERROR(IF(B30=VLOOKUP(B30,vlookup!$L$2:$L$10,1,0),"Yes","No"),"No")</f>
        <v>No</v>
      </c>
    </row>
    <row r="31" spans="1:47" ht="14.45" customHeight="1" x14ac:dyDescent="0.25">
      <c r="A31" t="s">
        <v>1146</v>
      </c>
      <c r="B31" s="31" t="s">
        <v>1147</v>
      </c>
      <c r="C31">
        <v>6</v>
      </c>
      <c r="D31">
        <v>1</v>
      </c>
      <c r="E31" t="s">
        <v>382</v>
      </c>
      <c r="F31" t="s">
        <v>60</v>
      </c>
      <c r="G31" t="s">
        <v>1148</v>
      </c>
      <c r="H31" t="s">
        <v>1149</v>
      </c>
      <c r="I31">
        <v>86686</v>
      </c>
      <c r="J31" s="19">
        <v>41391</v>
      </c>
      <c r="K31" s="19">
        <v>41418</v>
      </c>
      <c r="L31">
        <v>201305</v>
      </c>
      <c r="M31" s="19">
        <v>41395</v>
      </c>
      <c r="N31">
        <v>24617</v>
      </c>
      <c r="O31" t="s">
        <v>1070</v>
      </c>
      <c r="P31" t="s">
        <v>1116</v>
      </c>
      <c r="Q31" t="s">
        <v>925</v>
      </c>
      <c r="R31" t="s">
        <v>1155</v>
      </c>
      <c r="S31" s="19">
        <v>41936</v>
      </c>
      <c r="T31">
        <v>86686</v>
      </c>
      <c r="U31" t="s">
        <v>357</v>
      </c>
      <c r="V31" s="19">
        <v>41976</v>
      </c>
      <c r="W31" t="s">
        <v>596</v>
      </c>
      <c r="X31" t="s">
        <v>597</v>
      </c>
      <c r="Y31" t="s">
        <v>258</v>
      </c>
      <c r="Z31" t="s">
        <v>14</v>
      </c>
      <c r="AA31" s="29">
        <v>-11</v>
      </c>
      <c r="AB31">
        <v>0</v>
      </c>
      <c r="AC31">
        <f t="shared" si="12"/>
        <v>2014</v>
      </c>
      <c r="AD31">
        <f t="shared" si="13"/>
        <v>12</v>
      </c>
      <c r="AE31">
        <f t="shared" si="14"/>
        <v>2013</v>
      </c>
      <c r="AF31">
        <f t="shared" si="15"/>
        <v>4</v>
      </c>
      <c r="AG31" t="str">
        <f>VLOOKUP(F31,vlookup!$A$2:$E$660,2,0)</f>
        <v>Retained</v>
      </c>
      <c r="AH31" t="str">
        <f>VLOOKUP(F31,vlookup!$A$2:$E$660,3,0)</f>
        <v>Service Contract</v>
      </c>
      <c r="AI31" t="str">
        <f>VLOOKUP(F31,vlookup!$A$2:$E$660,4,0)</f>
        <v>Used Car Programs</v>
      </c>
      <c r="AJ31" t="str">
        <f>VLOOKUP(F31,vlookup!$A$2:$E$660,5,0)</f>
        <v>High Mileage</v>
      </c>
      <c r="AL31">
        <f t="shared" si="16"/>
        <v>27</v>
      </c>
      <c r="AM31">
        <f t="shared" si="17"/>
        <v>576</v>
      </c>
      <c r="AN31" t="str">
        <f t="shared" si="18"/>
        <v/>
      </c>
      <c r="AO31" t="str">
        <f t="shared" si="19"/>
        <v/>
      </c>
      <c r="AP31" t="str">
        <f t="shared" si="20"/>
        <v/>
      </c>
      <c r="AQ31" t="str">
        <f t="shared" si="21"/>
        <v/>
      </c>
      <c r="AR31">
        <f t="shared" si="22"/>
        <v>-11</v>
      </c>
      <c r="AS31" t="str">
        <f t="shared" si="23"/>
        <v>7D018424D3Y-6</v>
      </c>
      <c r="AT31" t="str">
        <f>IFERROR(IF(VLOOKUP(Y31,vlookup!$I$2:$J$9,1,0)=Y31,VLOOKUP(Y31,vlookup!$I$2:$J$9,2,0),PROPER(Y31)),PROPER(Y31))</f>
        <v>Towing &amp; Roadside</v>
      </c>
      <c r="AU31" t="str">
        <f>IFERROR(IF(B31=VLOOKUP(B31,vlookup!$L$2:$L$10,1,0),"Yes","No"),"No")</f>
        <v>No</v>
      </c>
    </row>
    <row r="32" spans="1:47" ht="14.45" customHeight="1" x14ac:dyDescent="0.25">
      <c r="A32" t="s">
        <v>1156</v>
      </c>
      <c r="B32" s="31" t="s">
        <v>1157</v>
      </c>
      <c r="C32">
        <v>3</v>
      </c>
      <c r="D32">
        <v>1</v>
      </c>
      <c r="E32" t="s">
        <v>382</v>
      </c>
      <c r="F32" t="s">
        <v>60</v>
      </c>
      <c r="G32" t="s">
        <v>1148</v>
      </c>
      <c r="H32" t="s">
        <v>1158</v>
      </c>
      <c r="I32">
        <v>115733</v>
      </c>
      <c r="J32" s="19">
        <v>41489</v>
      </c>
      <c r="K32" s="19">
        <v>41515</v>
      </c>
      <c r="L32">
        <v>201308</v>
      </c>
      <c r="M32" s="19">
        <v>41487</v>
      </c>
      <c r="N32">
        <v>24616</v>
      </c>
      <c r="O32" t="s">
        <v>1076</v>
      </c>
      <c r="P32" t="s">
        <v>1116</v>
      </c>
      <c r="Q32" t="s">
        <v>925</v>
      </c>
      <c r="R32" t="s">
        <v>1159</v>
      </c>
      <c r="S32" s="19">
        <v>41569</v>
      </c>
      <c r="T32">
        <v>115733</v>
      </c>
      <c r="U32" t="s">
        <v>357</v>
      </c>
      <c r="V32" s="19">
        <v>41612</v>
      </c>
      <c r="W32" t="s">
        <v>596</v>
      </c>
      <c r="X32" t="s">
        <v>597</v>
      </c>
      <c r="Y32" t="s">
        <v>258</v>
      </c>
      <c r="Z32" t="s">
        <v>14</v>
      </c>
      <c r="AA32" s="29">
        <v>-45.76</v>
      </c>
      <c r="AB32">
        <v>0</v>
      </c>
      <c r="AC32">
        <f t="shared" si="12"/>
        <v>2013</v>
      </c>
      <c r="AD32">
        <f t="shared" si="13"/>
        <v>12</v>
      </c>
      <c r="AE32">
        <f t="shared" si="14"/>
        <v>2013</v>
      </c>
      <c r="AF32">
        <f t="shared" si="15"/>
        <v>8</v>
      </c>
      <c r="AG32" t="str">
        <f>VLOOKUP(F32,vlookup!$A$2:$E$660,2,0)</f>
        <v>Retained</v>
      </c>
      <c r="AH32" t="str">
        <f>VLOOKUP(F32,vlookup!$A$2:$E$660,3,0)</f>
        <v>Service Contract</v>
      </c>
      <c r="AI32" t="str">
        <f>VLOOKUP(F32,vlookup!$A$2:$E$660,4,0)</f>
        <v>Used Car Programs</v>
      </c>
      <c r="AJ32" t="str">
        <f>VLOOKUP(F32,vlookup!$A$2:$E$660,5,0)</f>
        <v>High Mileage</v>
      </c>
      <c r="AL32">
        <f t="shared" si="16"/>
        <v>26</v>
      </c>
      <c r="AM32">
        <f t="shared" si="17"/>
        <v>121</v>
      </c>
      <c r="AN32" t="str">
        <f t="shared" si="18"/>
        <v/>
      </c>
      <c r="AO32" t="str">
        <f t="shared" si="19"/>
        <v/>
      </c>
      <c r="AP32" t="str">
        <f t="shared" si="20"/>
        <v/>
      </c>
      <c r="AQ32" t="str">
        <f t="shared" si="21"/>
        <v/>
      </c>
      <c r="AR32">
        <f t="shared" si="22"/>
        <v>-45.76</v>
      </c>
      <c r="AS32" t="str">
        <f t="shared" si="23"/>
        <v>5N092749H3Y-3</v>
      </c>
      <c r="AT32" t="str">
        <f>IFERROR(IF(VLOOKUP(Y32,vlookup!$I$2:$J$9,1,0)=Y32,VLOOKUP(Y32,vlookup!$I$2:$J$9,2,0),PROPER(Y32)),PROPER(Y32))</f>
        <v>Towing &amp; Roadside</v>
      </c>
      <c r="AU32" t="str">
        <f>IFERROR(IF(B32=VLOOKUP(B32,vlookup!$L$2:$L$10,1,0),"Yes","No"),"No")</f>
        <v>No</v>
      </c>
    </row>
    <row r="33" spans="1:47" ht="14.45" customHeight="1" x14ac:dyDescent="0.25">
      <c r="A33" t="s">
        <v>1160</v>
      </c>
      <c r="B33" s="31" t="s">
        <v>1161</v>
      </c>
      <c r="C33">
        <v>4</v>
      </c>
      <c r="D33">
        <v>1</v>
      </c>
      <c r="E33" t="s">
        <v>382</v>
      </c>
      <c r="F33" t="s">
        <v>205</v>
      </c>
      <c r="G33" t="s">
        <v>1107</v>
      </c>
      <c r="H33" t="s">
        <v>1162</v>
      </c>
      <c r="I33">
        <v>99548</v>
      </c>
      <c r="J33" s="19">
        <v>41928</v>
      </c>
      <c r="K33" s="19">
        <v>41941</v>
      </c>
      <c r="L33">
        <v>201410</v>
      </c>
      <c r="M33" s="19">
        <v>41913</v>
      </c>
      <c r="N33">
        <v>24616</v>
      </c>
      <c r="O33" t="s">
        <v>1076</v>
      </c>
      <c r="P33" t="s">
        <v>1116</v>
      </c>
      <c r="Q33" t="s">
        <v>925</v>
      </c>
      <c r="R33" t="s">
        <v>1163</v>
      </c>
      <c r="S33" s="19">
        <v>42558</v>
      </c>
      <c r="T33">
        <v>99548</v>
      </c>
      <c r="U33" t="s">
        <v>357</v>
      </c>
      <c r="V33" s="19">
        <v>42608</v>
      </c>
      <c r="W33" t="s">
        <v>596</v>
      </c>
      <c r="X33" t="s">
        <v>597</v>
      </c>
      <c r="Y33" t="s">
        <v>258</v>
      </c>
      <c r="Z33" t="s">
        <v>14</v>
      </c>
      <c r="AA33" s="29">
        <v>-54.75</v>
      </c>
      <c r="AB33">
        <v>0</v>
      </c>
      <c r="AC33">
        <f t="shared" si="12"/>
        <v>2016</v>
      </c>
      <c r="AD33">
        <f t="shared" si="13"/>
        <v>8</v>
      </c>
      <c r="AE33">
        <f t="shared" si="14"/>
        <v>2014</v>
      </c>
      <c r="AF33">
        <f t="shared" si="15"/>
        <v>10</v>
      </c>
      <c r="AG33" t="str">
        <f>VLOOKUP(F33,vlookup!$A$2:$E$660,2,0)</f>
        <v>Retained</v>
      </c>
      <c r="AH33" t="str">
        <f>VLOOKUP(F33,vlookup!$A$2:$E$660,3,0)</f>
        <v>Service Contract</v>
      </c>
      <c r="AI33" t="str">
        <f>VLOOKUP(F33,vlookup!$A$2:$E$660,4,0)</f>
        <v>Used Car Programs</v>
      </c>
      <c r="AJ33" t="str">
        <f>VLOOKUP(F33,vlookup!$A$2:$E$660,5,0)</f>
        <v>High Mileage</v>
      </c>
      <c r="AL33">
        <f t="shared" si="16"/>
        <v>13</v>
      </c>
      <c r="AM33">
        <f t="shared" si="17"/>
        <v>670</v>
      </c>
      <c r="AN33" t="str">
        <f t="shared" si="18"/>
        <v/>
      </c>
      <c r="AO33" t="str">
        <f t="shared" si="19"/>
        <v/>
      </c>
      <c r="AP33" t="str">
        <f t="shared" si="20"/>
        <v/>
      </c>
      <c r="AQ33" t="str">
        <f t="shared" si="21"/>
        <v/>
      </c>
      <c r="AR33">
        <f t="shared" si="22"/>
        <v>-54.75</v>
      </c>
      <c r="AS33" t="str">
        <f t="shared" si="23"/>
        <v>8KX92384J4-4</v>
      </c>
      <c r="AT33" t="str">
        <f>IFERROR(IF(VLOOKUP(Y33,vlookup!$I$2:$J$9,1,0)=Y33,VLOOKUP(Y33,vlookup!$I$2:$J$9,2,0),PROPER(Y33)),PROPER(Y33))</f>
        <v>Towing &amp; Roadside</v>
      </c>
      <c r="AU33" t="str">
        <f>IFERROR(IF(B33=VLOOKUP(B33,vlookup!$L$2:$L$10,1,0),"Yes","No"),"No")</f>
        <v>No</v>
      </c>
    </row>
    <row r="34" spans="1:47" ht="14.45" customHeight="1" x14ac:dyDescent="0.25">
      <c r="A34" t="s">
        <v>1164</v>
      </c>
      <c r="B34" s="31" t="s">
        <v>1165</v>
      </c>
      <c r="C34">
        <v>7</v>
      </c>
      <c r="D34">
        <v>3</v>
      </c>
      <c r="E34" t="s">
        <v>382</v>
      </c>
      <c r="F34" t="s">
        <v>205</v>
      </c>
      <c r="G34" t="s">
        <v>919</v>
      </c>
      <c r="H34" t="s">
        <v>3723</v>
      </c>
      <c r="I34">
        <v>97290</v>
      </c>
      <c r="J34" s="19">
        <v>41778</v>
      </c>
      <c r="K34" s="19">
        <v>41813</v>
      </c>
      <c r="L34">
        <v>201406</v>
      </c>
      <c r="M34" s="19">
        <v>41791</v>
      </c>
      <c r="N34">
        <v>24616</v>
      </c>
      <c r="O34" t="s">
        <v>1076</v>
      </c>
      <c r="P34" t="s">
        <v>1166</v>
      </c>
      <c r="Q34" t="s">
        <v>924</v>
      </c>
      <c r="R34">
        <v>460019891</v>
      </c>
      <c r="S34" s="19">
        <v>42488</v>
      </c>
      <c r="T34">
        <v>121877</v>
      </c>
      <c r="U34" t="s">
        <v>356</v>
      </c>
      <c r="V34" s="19">
        <v>42501</v>
      </c>
      <c r="W34" t="s">
        <v>635</v>
      </c>
      <c r="X34" t="s">
        <v>635</v>
      </c>
      <c r="Y34" t="s">
        <v>635</v>
      </c>
      <c r="Z34" t="s">
        <v>14</v>
      </c>
      <c r="AA34" s="29">
        <v>100</v>
      </c>
      <c r="AB34" t="s">
        <v>544</v>
      </c>
      <c r="AC34">
        <f t="shared" si="12"/>
        <v>2016</v>
      </c>
      <c r="AD34">
        <f t="shared" si="13"/>
        <v>5</v>
      </c>
      <c r="AE34">
        <f t="shared" si="14"/>
        <v>2014</v>
      </c>
      <c r="AF34">
        <f t="shared" si="15"/>
        <v>5</v>
      </c>
      <c r="AG34" t="str">
        <f>VLOOKUP(F34,vlookup!$A$2:$E$660,2,0)</f>
        <v>Retained</v>
      </c>
      <c r="AH34" t="str">
        <f>VLOOKUP(F34,vlookup!$A$2:$E$660,3,0)</f>
        <v>Service Contract</v>
      </c>
      <c r="AI34" t="str">
        <f>VLOOKUP(F34,vlookup!$A$2:$E$660,4,0)</f>
        <v>Used Car Programs</v>
      </c>
      <c r="AJ34" t="str">
        <f>VLOOKUP(F34,vlookup!$A$2:$E$660,5,0)</f>
        <v>High Mileage</v>
      </c>
      <c r="AL34">
        <f t="shared" si="16"/>
        <v>34</v>
      </c>
      <c r="AM34">
        <f t="shared" si="17"/>
        <v>712</v>
      </c>
      <c r="AN34">
        <f t="shared" si="18"/>
        <v>24587</v>
      </c>
      <c r="AO34" t="str">
        <f t="shared" si="19"/>
        <v/>
      </c>
      <c r="AP34" t="str">
        <f t="shared" si="20"/>
        <v/>
      </c>
      <c r="AQ34" t="str">
        <f t="shared" si="21"/>
        <v/>
      </c>
      <c r="AR34">
        <f t="shared" si="22"/>
        <v>100</v>
      </c>
      <c r="AS34" t="str">
        <f t="shared" si="23"/>
        <v>7F508828E4-7</v>
      </c>
      <c r="AT34" t="str">
        <f>IFERROR(IF(VLOOKUP(Y34,vlookup!$I$2:$J$9,1,0)=Y34,VLOOKUP(Y34,vlookup!$I$2:$J$9,2,0),PROPER(Y34)),PROPER(Y34))</f>
        <v>Deductible</v>
      </c>
      <c r="AU34" t="str">
        <f>IFERROR(IF(B34=VLOOKUP(B34,vlookup!$L$2:$L$10,1,0),"Yes","No"),"No")</f>
        <v>No</v>
      </c>
    </row>
    <row r="35" spans="1:47" ht="14.45" customHeight="1" x14ac:dyDescent="0.25">
      <c r="A35" t="s">
        <v>1167</v>
      </c>
      <c r="B35" s="31" t="s">
        <v>1168</v>
      </c>
      <c r="C35">
        <v>1</v>
      </c>
      <c r="D35">
        <v>1</v>
      </c>
      <c r="E35" t="s">
        <v>382</v>
      </c>
      <c r="F35" t="s">
        <v>205</v>
      </c>
      <c r="G35" t="s">
        <v>922</v>
      </c>
      <c r="H35" t="s">
        <v>3724</v>
      </c>
      <c r="I35">
        <v>64840</v>
      </c>
      <c r="J35" s="19">
        <v>41688</v>
      </c>
      <c r="K35" s="19">
        <v>41717</v>
      </c>
      <c r="L35">
        <v>201403</v>
      </c>
      <c r="M35" s="19">
        <v>41699</v>
      </c>
      <c r="N35">
        <v>24617</v>
      </c>
      <c r="O35" t="s">
        <v>1070</v>
      </c>
      <c r="P35" t="s">
        <v>1169</v>
      </c>
      <c r="Q35" t="s">
        <v>924</v>
      </c>
      <c r="R35">
        <v>6037764</v>
      </c>
      <c r="S35" s="19">
        <v>41778</v>
      </c>
      <c r="T35">
        <v>69312</v>
      </c>
      <c r="U35" t="s">
        <v>357</v>
      </c>
      <c r="V35" s="19">
        <v>41796</v>
      </c>
      <c r="W35" t="s">
        <v>635</v>
      </c>
      <c r="X35" t="s">
        <v>635</v>
      </c>
      <c r="Y35" t="s">
        <v>635</v>
      </c>
      <c r="Z35" t="s">
        <v>14</v>
      </c>
      <c r="AA35" s="29">
        <v>100</v>
      </c>
      <c r="AB35" t="s">
        <v>544</v>
      </c>
      <c r="AC35">
        <f t="shared" si="12"/>
        <v>2014</v>
      </c>
      <c r="AD35">
        <f t="shared" si="13"/>
        <v>6</v>
      </c>
      <c r="AE35">
        <f t="shared" si="14"/>
        <v>2014</v>
      </c>
      <c r="AF35">
        <f t="shared" si="15"/>
        <v>2</v>
      </c>
      <c r="AG35" t="str">
        <f>VLOOKUP(F35,vlookup!$A$2:$E$660,2,0)</f>
        <v>Retained</v>
      </c>
      <c r="AH35" t="str">
        <f>VLOOKUP(F35,vlookup!$A$2:$E$660,3,0)</f>
        <v>Service Contract</v>
      </c>
      <c r="AI35" t="str">
        <f>VLOOKUP(F35,vlookup!$A$2:$E$660,4,0)</f>
        <v>Used Car Programs</v>
      </c>
      <c r="AJ35" t="str">
        <f>VLOOKUP(F35,vlookup!$A$2:$E$660,5,0)</f>
        <v>High Mileage</v>
      </c>
      <c r="AL35">
        <f t="shared" si="16"/>
        <v>31</v>
      </c>
      <c r="AM35">
        <f t="shared" si="17"/>
        <v>108</v>
      </c>
      <c r="AN35">
        <f t="shared" si="18"/>
        <v>4472</v>
      </c>
      <c r="AO35" t="str">
        <f t="shared" si="19"/>
        <v/>
      </c>
      <c r="AP35" t="str">
        <f t="shared" si="20"/>
        <v/>
      </c>
      <c r="AQ35" t="str">
        <f t="shared" si="21"/>
        <v/>
      </c>
      <c r="AR35">
        <f t="shared" si="22"/>
        <v>100</v>
      </c>
      <c r="AS35" t="str">
        <f t="shared" si="23"/>
        <v>5D235918B4-1</v>
      </c>
      <c r="AT35" t="str">
        <f>IFERROR(IF(VLOOKUP(Y35,vlookup!$I$2:$J$9,1,0)=Y35,VLOOKUP(Y35,vlookup!$I$2:$J$9,2,0),PROPER(Y35)),PROPER(Y35))</f>
        <v>Deductible</v>
      </c>
      <c r="AU35" t="str">
        <f>IFERROR(IF(B35=VLOOKUP(B35,vlookup!$L$2:$L$10,1,0),"Yes","No"),"No")</f>
        <v>No</v>
      </c>
    </row>
    <row r="36" spans="1:47" ht="14.45" customHeight="1" x14ac:dyDescent="0.25">
      <c r="A36" t="s">
        <v>1170</v>
      </c>
      <c r="B36" s="31" t="s">
        <v>1171</v>
      </c>
      <c r="C36">
        <v>2</v>
      </c>
      <c r="D36">
        <v>1</v>
      </c>
      <c r="E36" t="s">
        <v>571</v>
      </c>
      <c r="F36" t="s">
        <v>205</v>
      </c>
      <c r="G36" t="s">
        <v>922</v>
      </c>
      <c r="H36" t="s">
        <v>3725</v>
      </c>
      <c r="I36">
        <v>87885</v>
      </c>
      <c r="J36" s="19">
        <v>41856</v>
      </c>
      <c r="K36" s="19">
        <v>41892</v>
      </c>
      <c r="L36">
        <v>201409</v>
      </c>
      <c r="M36" s="19">
        <v>41883</v>
      </c>
      <c r="N36">
        <v>24617</v>
      </c>
      <c r="O36" t="s">
        <v>1070</v>
      </c>
      <c r="P36" t="s">
        <v>1172</v>
      </c>
      <c r="Q36" t="s">
        <v>924</v>
      </c>
      <c r="R36">
        <v>6890</v>
      </c>
      <c r="S36" s="19">
        <v>42051</v>
      </c>
      <c r="T36">
        <v>88136</v>
      </c>
      <c r="U36" t="s">
        <v>357</v>
      </c>
      <c r="V36" s="19">
        <v>42054</v>
      </c>
      <c r="W36" t="s">
        <v>635</v>
      </c>
      <c r="X36" t="s">
        <v>635</v>
      </c>
      <c r="Y36" t="s">
        <v>635</v>
      </c>
      <c r="Z36" t="s">
        <v>14</v>
      </c>
      <c r="AA36" s="29">
        <v>100</v>
      </c>
      <c r="AB36" t="s">
        <v>544</v>
      </c>
      <c r="AC36">
        <f t="shared" si="12"/>
        <v>2015</v>
      </c>
      <c r="AD36">
        <f t="shared" si="13"/>
        <v>2</v>
      </c>
      <c r="AE36">
        <f t="shared" si="14"/>
        <v>2014</v>
      </c>
      <c r="AF36">
        <f t="shared" si="15"/>
        <v>8</v>
      </c>
      <c r="AG36" t="str">
        <f>VLOOKUP(F36,vlookup!$A$2:$E$660,2,0)</f>
        <v>Retained</v>
      </c>
      <c r="AH36" t="str">
        <f>VLOOKUP(F36,vlookup!$A$2:$E$660,3,0)</f>
        <v>Service Contract</v>
      </c>
      <c r="AI36" t="str">
        <f>VLOOKUP(F36,vlookup!$A$2:$E$660,4,0)</f>
        <v>Used Car Programs</v>
      </c>
      <c r="AJ36" t="str">
        <f>VLOOKUP(F36,vlookup!$A$2:$E$660,5,0)</f>
        <v>High Mileage</v>
      </c>
      <c r="AL36">
        <f t="shared" si="16"/>
        <v>35</v>
      </c>
      <c r="AM36">
        <f t="shared" si="17"/>
        <v>194</v>
      </c>
      <c r="AN36">
        <f t="shared" si="18"/>
        <v>251</v>
      </c>
      <c r="AO36" t="str">
        <f t="shared" si="19"/>
        <v/>
      </c>
      <c r="AP36" t="str">
        <f t="shared" si="20"/>
        <v/>
      </c>
      <c r="AQ36" t="str">
        <f t="shared" si="21"/>
        <v/>
      </c>
      <c r="AR36">
        <f t="shared" si="22"/>
        <v>100</v>
      </c>
      <c r="AS36" t="str">
        <f t="shared" si="23"/>
        <v>7D242771H4-2</v>
      </c>
      <c r="AT36" t="str">
        <f>IFERROR(IF(VLOOKUP(Y36,vlookup!$I$2:$J$9,1,0)=Y36,VLOOKUP(Y36,vlookup!$I$2:$J$9,2,0),PROPER(Y36)),PROPER(Y36))</f>
        <v>Deductible</v>
      </c>
      <c r="AU36" t="str">
        <f>IFERROR(IF(B36=VLOOKUP(B36,vlookup!$L$2:$L$10,1,0),"Yes","No"),"No")</f>
        <v>No</v>
      </c>
    </row>
    <row r="37" spans="1:47" ht="14.45" customHeight="1" x14ac:dyDescent="0.25">
      <c r="A37" t="s">
        <v>1173</v>
      </c>
      <c r="B37" s="31" t="s">
        <v>1174</v>
      </c>
      <c r="C37">
        <v>1</v>
      </c>
      <c r="D37">
        <v>1</v>
      </c>
      <c r="E37" t="s">
        <v>382</v>
      </c>
      <c r="F37" t="s">
        <v>238</v>
      </c>
      <c r="G37" t="s">
        <v>922</v>
      </c>
      <c r="H37" t="s">
        <v>3725</v>
      </c>
      <c r="I37">
        <v>92918</v>
      </c>
      <c r="J37" s="19">
        <v>42123</v>
      </c>
      <c r="K37" s="19">
        <v>42154</v>
      </c>
      <c r="L37">
        <v>201505</v>
      </c>
      <c r="M37" s="19">
        <v>42125</v>
      </c>
      <c r="N37">
        <v>24616</v>
      </c>
      <c r="O37" t="s">
        <v>1076</v>
      </c>
      <c r="P37" t="s">
        <v>1175</v>
      </c>
      <c r="Q37" t="s">
        <v>924</v>
      </c>
      <c r="R37">
        <v>262125</v>
      </c>
      <c r="S37" s="19">
        <v>42219</v>
      </c>
      <c r="T37">
        <v>98429</v>
      </c>
      <c r="U37" t="s">
        <v>357</v>
      </c>
      <c r="V37" s="19">
        <v>42221</v>
      </c>
      <c r="W37" t="s">
        <v>635</v>
      </c>
      <c r="X37" t="s">
        <v>635</v>
      </c>
      <c r="Y37" t="s">
        <v>635</v>
      </c>
      <c r="Z37" t="s">
        <v>14</v>
      </c>
      <c r="AA37" s="29">
        <v>100</v>
      </c>
      <c r="AB37" t="s">
        <v>544</v>
      </c>
      <c r="AC37">
        <f t="shared" si="12"/>
        <v>2015</v>
      </c>
      <c r="AD37">
        <f t="shared" si="13"/>
        <v>8</v>
      </c>
      <c r="AE37">
        <f t="shared" si="14"/>
        <v>2015</v>
      </c>
      <c r="AF37">
        <f t="shared" si="15"/>
        <v>4</v>
      </c>
      <c r="AG37" t="str">
        <f>VLOOKUP(F37,vlookup!$A$2:$E$660,2,0)</f>
        <v>Retained</v>
      </c>
      <c r="AH37" t="str">
        <f>VLOOKUP(F37,vlookup!$A$2:$E$660,3,0)</f>
        <v>Service Contract</v>
      </c>
      <c r="AI37" t="str">
        <f>VLOOKUP(F37,vlookup!$A$2:$E$660,4,0)</f>
        <v>Used Car Programs</v>
      </c>
      <c r="AJ37" t="str">
        <f>VLOOKUP(F37,vlookup!$A$2:$E$660,5,0)</f>
        <v>High Mileage</v>
      </c>
      <c r="AL37">
        <f t="shared" si="16"/>
        <v>31</v>
      </c>
      <c r="AM37">
        <f t="shared" si="17"/>
        <v>96</v>
      </c>
      <c r="AN37">
        <f t="shared" si="18"/>
        <v>5511</v>
      </c>
      <c r="AO37" t="str">
        <f t="shared" si="19"/>
        <v/>
      </c>
      <c r="AP37" t="str">
        <f t="shared" si="20"/>
        <v/>
      </c>
      <c r="AQ37" t="str">
        <f t="shared" si="21"/>
        <v/>
      </c>
      <c r="AR37">
        <f t="shared" si="22"/>
        <v>100</v>
      </c>
      <c r="AS37" t="str">
        <f t="shared" si="23"/>
        <v>7D137482D5Y-1</v>
      </c>
      <c r="AT37" t="str">
        <f>IFERROR(IF(VLOOKUP(Y37,vlookup!$I$2:$J$9,1,0)=Y37,VLOOKUP(Y37,vlookup!$I$2:$J$9,2,0),PROPER(Y37)),PROPER(Y37))</f>
        <v>Deductible</v>
      </c>
      <c r="AU37" t="str">
        <f>IFERROR(IF(B37=VLOOKUP(B37,vlookup!$L$2:$L$10,1,0),"Yes","No"),"No")</f>
        <v>No</v>
      </c>
    </row>
    <row r="38" spans="1:47" ht="14.45" customHeight="1" x14ac:dyDescent="0.25">
      <c r="A38" t="s">
        <v>1176</v>
      </c>
      <c r="B38" s="31" t="s">
        <v>1177</v>
      </c>
      <c r="C38">
        <v>1</v>
      </c>
      <c r="D38">
        <v>1</v>
      </c>
      <c r="E38" t="s">
        <v>382</v>
      </c>
      <c r="F38" t="s">
        <v>60</v>
      </c>
      <c r="G38" t="s">
        <v>922</v>
      </c>
      <c r="H38" t="s">
        <v>3725</v>
      </c>
      <c r="I38">
        <v>98581</v>
      </c>
      <c r="J38" s="19">
        <v>41311</v>
      </c>
      <c r="K38" s="19">
        <v>41345</v>
      </c>
      <c r="L38">
        <v>201303</v>
      </c>
      <c r="M38" s="19">
        <v>41334</v>
      </c>
      <c r="N38">
        <v>24616</v>
      </c>
      <c r="O38" t="s">
        <v>1076</v>
      </c>
      <c r="P38" t="s">
        <v>1178</v>
      </c>
      <c r="Q38" t="s">
        <v>924</v>
      </c>
      <c r="R38">
        <v>396187</v>
      </c>
      <c r="S38" s="19">
        <v>41556</v>
      </c>
      <c r="T38">
        <v>105107</v>
      </c>
      <c r="U38" t="s">
        <v>357</v>
      </c>
      <c r="V38" s="19">
        <v>41557</v>
      </c>
      <c r="W38" t="s">
        <v>1179</v>
      </c>
      <c r="X38" t="s">
        <v>635</v>
      </c>
      <c r="Y38" t="s">
        <v>635</v>
      </c>
      <c r="Z38" t="s">
        <v>14</v>
      </c>
      <c r="AA38" s="29">
        <v>100</v>
      </c>
      <c r="AB38" t="s">
        <v>544</v>
      </c>
      <c r="AC38">
        <f t="shared" si="12"/>
        <v>2013</v>
      </c>
      <c r="AD38">
        <f t="shared" si="13"/>
        <v>10</v>
      </c>
      <c r="AE38">
        <f t="shared" si="14"/>
        <v>2013</v>
      </c>
      <c r="AF38">
        <f t="shared" si="15"/>
        <v>2</v>
      </c>
      <c r="AG38" t="str">
        <f>VLOOKUP(F38,vlookup!$A$2:$E$660,2,0)</f>
        <v>Retained</v>
      </c>
      <c r="AH38" t="str">
        <f>VLOOKUP(F38,vlookup!$A$2:$E$660,3,0)</f>
        <v>Service Contract</v>
      </c>
      <c r="AI38" t="str">
        <f>VLOOKUP(F38,vlookup!$A$2:$E$660,4,0)</f>
        <v>Used Car Programs</v>
      </c>
      <c r="AJ38" t="str">
        <f>VLOOKUP(F38,vlookup!$A$2:$E$660,5,0)</f>
        <v>High Mileage</v>
      </c>
      <c r="AL38">
        <f t="shared" si="16"/>
        <v>36</v>
      </c>
      <c r="AM38">
        <f t="shared" si="17"/>
        <v>244</v>
      </c>
      <c r="AN38">
        <f t="shared" si="18"/>
        <v>6526</v>
      </c>
      <c r="AO38" t="str">
        <f t="shared" si="19"/>
        <v/>
      </c>
      <c r="AP38" t="str">
        <f t="shared" si="20"/>
        <v/>
      </c>
      <c r="AQ38" t="str">
        <f t="shared" si="21"/>
        <v/>
      </c>
      <c r="AR38">
        <f t="shared" si="22"/>
        <v>100</v>
      </c>
      <c r="AS38" t="str">
        <f t="shared" si="23"/>
        <v>7D559656B3Y-1</v>
      </c>
      <c r="AT38" t="str">
        <f>IFERROR(IF(VLOOKUP(Y38,vlookup!$I$2:$J$9,1,0)=Y38,VLOOKUP(Y38,vlookup!$I$2:$J$9,2,0),PROPER(Y38)),PROPER(Y38))</f>
        <v>Deductible</v>
      </c>
      <c r="AU38" t="str">
        <f>IFERROR(IF(B38=VLOOKUP(B38,vlookup!$L$2:$L$10,1,0),"Yes","No"),"No")</f>
        <v>No</v>
      </c>
    </row>
    <row r="39" spans="1:47" ht="14.45" customHeight="1" x14ac:dyDescent="0.25">
      <c r="A39" t="s">
        <v>1180</v>
      </c>
      <c r="B39" s="31" t="s">
        <v>1181</v>
      </c>
      <c r="C39">
        <v>1</v>
      </c>
      <c r="D39">
        <v>1</v>
      </c>
      <c r="E39" t="s">
        <v>382</v>
      </c>
      <c r="F39" t="s">
        <v>464</v>
      </c>
      <c r="G39" t="s">
        <v>1086</v>
      </c>
      <c r="H39" t="s">
        <v>1182</v>
      </c>
      <c r="I39">
        <v>140265</v>
      </c>
      <c r="J39" s="19">
        <v>44361</v>
      </c>
      <c r="K39" s="19">
        <v>44403</v>
      </c>
      <c r="L39">
        <v>202107</v>
      </c>
      <c r="M39" s="19">
        <v>44378</v>
      </c>
      <c r="N39">
        <v>24617</v>
      </c>
      <c r="O39" t="s">
        <v>1070</v>
      </c>
      <c r="P39" t="s">
        <v>1183</v>
      </c>
      <c r="Q39" t="s">
        <v>924</v>
      </c>
      <c r="R39">
        <v>24606</v>
      </c>
      <c r="S39" s="19">
        <v>44490</v>
      </c>
      <c r="T39">
        <v>144599</v>
      </c>
      <c r="U39" t="s">
        <v>356</v>
      </c>
      <c r="V39" s="19">
        <v>44819</v>
      </c>
      <c r="W39" t="s">
        <v>635</v>
      </c>
      <c r="X39" t="s">
        <v>635</v>
      </c>
      <c r="Y39" t="s">
        <v>635</v>
      </c>
      <c r="Z39" t="s">
        <v>14</v>
      </c>
      <c r="AA39" s="29">
        <v>100</v>
      </c>
      <c r="AB39" t="s">
        <v>544</v>
      </c>
      <c r="AC39">
        <f t="shared" si="12"/>
        <v>2022</v>
      </c>
      <c r="AD39">
        <f t="shared" si="13"/>
        <v>9</v>
      </c>
      <c r="AE39">
        <f t="shared" si="14"/>
        <v>2021</v>
      </c>
      <c r="AF39">
        <f t="shared" si="15"/>
        <v>6</v>
      </c>
      <c r="AG39" t="str">
        <f>VLOOKUP(F39,vlookup!$A$2:$E$660,2,0)</f>
        <v>Retained</v>
      </c>
      <c r="AH39" t="str">
        <f>VLOOKUP(F39,vlookup!$A$2:$E$660,3,0)</f>
        <v>Service Contract</v>
      </c>
      <c r="AI39" t="str">
        <f>VLOOKUP(F39,vlookup!$A$2:$E$660,4,0)</f>
        <v>Used Car Programs</v>
      </c>
      <c r="AJ39" t="str">
        <f>VLOOKUP(F39,vlookup!$A$2:$E$660,5,0)</f>
        <v>High Mileage</v>
      </c>
      <c r="AL39">
        <f t="shared" si="16"/>
        <v>42</v>
      </c>
      <c r="AM39">
        <f t="shared" si="17"/>
        <v>451</v>
      </c>
      <c r="AN39">
        <f t="shared" si="18"/>
        <v>4334</v>
      </c>
      <c r="AO39" t="str">
        <f t="shared" si="19"/>
        <v/>
      </c>
      <c r="AP39" t="str">
        <f t="shared" si="20"/>
        <v/>
      </c>
      <c r="AQ39" t="str">
        <f t="shared" si="21"/>
        <v/>
      </c>
      <c r="AR39">
        <f t="shared" si="22"/>
        <v>100</v>
      </c>
      <c r="AS39" t="str">
        <f t="shared" si="23"/>
        <v>ZAGDL563894F21-1</v>
      </c>
      <c r="AT39" t="str">
        <f>IFERROR(IF(VLOOKUP(Y39,vlookup!$I$2:$J$9,1,0)=Y39,VLOOKUP(Y39,vlookup!$I$2:$J$9,2,0),PROPER(Y39)),PROPER(Y39))</f>
        <v>Deductible</v>
      </c>
      <c r="AU39" t="str">
        <f>IFERROR(IF(B39=VLOOKUP(B39,vlookup!$L$2:$L$10,1,0),"Yes","No"),"No")</f>
        <v>No</v>
      </c>
    </row>
    <row r="40" spans="1:47" ht="14.45" customHeight="1" x14ac:dyDescent="0.25">
      <c r="A40" t="s">
        <v>1184</v>
      </c>
      <c r="B40" s="31" t="s">
        <v>1185</v>
      </c>
      <c r="C40">
        <v>1</v>
      </c>
      <c r="D40">
        <v>1</v>
      </c>
      <c r="E40" t="s">
        <v>382</v>
      </c>
      <c r="F40" t="s">
        <v>464</v>
      </c>
      <c r="G40" t="s">
        <v>18</v>
      </c>
      <c r="H40" t="s">
        <v>1186</v>
      </c>
      <c r="I40">
        <v>140599</v>
      </c>
      <c r="J40" s="19">
        <v>44745</v>
      </c>
      <c r="K40" s="19">
        <v>44789</v>
      </c>
      <c r="L40">
        <v>202208</v>
      </c>
      <c r="M40" s="19">
        <v>44774</v>
      </c>
      <c r="N40">
        <v>24617</v>
      </c>
      <c r="O40" t="s">
        <v>1070</v>
      </c>
      <c r="P40" t="s">
        <v>1187</v>
      </c>
      <c r="Q40" t="s">
        <v>924</v>
      </c>
      <c r="R40">
        <v>4938</v>
      </c>
      <c r="S40" s="19">
        <v>45028</v>
      </c>
      <c r="T40">
        <v>143142</v>
      </c>
      <c r="U40" t="s">
        <v>356</v>
      </c>
      <c r="V40" s="19">
        <v>45077</v>
      </c>
      <c r="W40" t="s">
        <v>635</v>
      </c>
      <c r="X40" t="s">
        <v>635</v>
      </c>
      <c r="Y40" t="s">
        <v>635</v>
      </c>
      <c r="Z40" t="s">
        <v>14</v>
      </c>
      <c r="AA40" s="29">
        <v>100</v>
      </c>
      <c r="AB40" t="s">
        <v>544</v>
      </c>
      <c r="AC40">
        <f t="shared" si="12"/>
        <v>2023</v>
      </c>
      <c r="AD40">
        <f t="shared" si="13"/>
        <v>5</v>
      </c>
      <c r="AE40">
        <f t="shared" si="14"/>
        <v>2022</v>
      </c>
      <c r="AF40">
        <f t="shared" si="15"/>
        <v>7</v>
      </c>
      <c r="AG40" t="str">
        <f>VLOOKUP(F40,vlookup!$A$2:$E$660,2,0)</f>
        <v>Retained</v>
      </c>
      <c r="AH40" t="str">
        <f>VLOOKUP(F40,vlookup!$A$2:$E$660,3,0)</f>
        <v>Service Contract</v>
      </c>
      <c r="AI40" t="str">
        <f>VLOOKUP(F40,vlookup!$A$2:$E$660,4,0)</f>
        <v>Used Car Programs</v>
      </c>
      <c r="AJ40" t="str">
        <f>VLOOKUP(F40,vlookup!$A$2:$E$660,5,0)</f>
        <v>High Mileage</v>
      </c>
      <c r="AL40">
        <f t="shared" si="16"/>
        <v>43</v>
      </c>
      <c r="AM40">
        <f t="shared" si="17"/>
        <v>328</v>
      </c>
      <c r="AN40">
        <f t="shared" si="18"/>
        <v>2543</v>
      </c>
      <c r="AO40" t="str">
        <f t="shared" si="19"/>
        <v/>
      </c>
      <c r="AP40" t="str">
        <f t="shared" si="20"/>
        <v/>
      </c>
      <c r="AQ40" t="str">
        <f t="shared" si="21"/>
        <v/>
      </c>
      <c r="AR40">
        <f t="shared" si="22"/>
        <v>100</v>
      </c>
      <c r="AS40" t="str">
        <f t="shared" si="23"/>
        <v>ZAGCL287385G22-1</v>
      </c>
      <c r="AT40" t="str">
        <f>IFERROR(IF(VLOOKUP(Y40,vlookup!$I$2:$J$9,1,0)=Y40,VLOOKUP(Y40,vlookup!$I$2:$J$9,2,0),PROPER(Y40)),PROPER(Y40))</f>
        <v>Deductible</v>
      </c>
      <c r="AU40" t="str">
        <f>IFERROR(IF(B40=VLOOKUP(B40,vlookup!$L$2:$L$10,1,0),"Yes","No"),"No")</f>
        <v>No</v>
      </c>
    </row>
    <row r="41" spans="1:47" ht="14.45" customHeight="1" x14ac:dyDescent="0.25">
      <c r="A41" t="s">
        <v>1188</v>
      </c>
      <c r="B41" s="31" t="s">
        <v>1189</v>
      </c>
      <c r="C41">
        <v>2</v>
      </c>
      <c r="D41">
        <v>1</v>
      </c>
      <c r="E41" t="s">
        <v>382</v>
      </c>
      <c r="F41" t="s">
        <v>464</v>
      </c>
      <c r="G41" t="s">
        <v>922</v>
      </c>
      <c r="H41" t="s">
        <v>923</v>
      </c>
      <c r="I41">
        <v>74055</v>
      </c>
      <c r="J41" s="19">
        <v>43729</v>
      </c>
      <c r="K41" s="19">
        <v>43762</v>
      </c>
      <c r="L41">
        <v>201910</v>
      </c>
      <c r="M41" s="19">
        <v>43739</v>
      </c>
      <c r="N41">
        <v>24617</v>
      </c>
      <c r="O41" t="s">
        <v>1070</v>
      </c>
      <c r="P41" t="s">
        <v>1190</v>
      </c>
      <c r="Q41" t="s">
        <v>924</v>
      </c>
      <c r="R41">
        <v>6263271</v>
      </c>
      <c r="S41" s="19">
        <v>43775</v>
      </c>
      <c r="T41">
        <v>74824</v>
      </c>
      <c r="U41" t="s">
        <v>356</v>
      </c>
      <c r="V41" s="19">
        <v>43783</v>
      </c>
      <c r="W41" t="s">
        <v>635</v>
      </c>
      <c r="X41" t="s">
        <v>635</v>
      </c>
      <c r="Y41" t="s">
        <v>635</v>
      </c>
      <c r="Z41" t="s">
        <v>14</v>
      </c>
      <c r="AA41" s="29">
        <v>100</v>
      </c>
      <c r="AB41" t="s">
        <v>544</v>
      </c>
      <c r="AC41">
        <f t="shared" si="12"/>
        <v>2019</v>
      </c>
      <c r="AD41">
        <f t="shared" si="13"/>
        <v>11</v>
      </c>
      <c r="AE41">
        <f t="shared" si="14"/>
        <v>2019</v>
      </c>
      <c r="AF41">
        <f t="shared" si="15"/>
        <v>9</v>
      </c>
      <c r="AG41" t="str">
        <f>VLOOKUP(F41,vlookup!$A$2:$E$660,2,0)</f>
        <v>Retained</v>
      </c>
      <c r="AH41" t="str">
        <f>VLOOKUP(F41,vlookup!$A$2:$E$660,3,0)</f>
        <v>Service Contract</v>
      </c>
      <c r="AI41" t="str">
        <f>VLOOKUP(F41,vlookup!$A$2:$E$660,4,0)</f>
        <v>Used Car Programs</v>
      </c>
      <c r="AJ41" t="str">
        <f>VLOOKUP(F41,vlookup!$A$2:$E$660,5,0)</f>
        <v>High Mileage</v>
      </c>
      <c r="AL41">
        <f t="shared" si="16"/>
        <v>33</v>
      </c>
      <c r="AM41">
        <f t="shared" si="17"/>
        <v>53</v>
      </c>
      <c r="AN41">
        <f t="shared" si="18"/>
        <v>769</v>
      </c>
      <c r="AO41" t="str">
        <f t="shared" si="19"/>
        <v/>
      </c>
      <c r="AP41">
        <f t="shared" si="20"/>
        <v>100</v>
      </c>
      <c r="AQ41" t="str">
        <f t="shared" si="21"/>
        <v/>
      </c>
      <c r="AR41" t="str">
        <f t="shared" si="22"/>
        <v/>
      </c>
      <c r="AS41" t="str">
        <f t="shared" si="23"/>
        <v>EC278187I9-2</v>
      </c>
      <c r="AT41" t="str">
        <f>IFERROR(IF(VLOOKUP(Y41,vlookup!$I$2:$J$9,1,0)=Y41,VLOOKUP(Y41,vlookup!$I$2:$J$9,2,0),PROPER(Y41)),PROPER(Y41))</f>
        <v>Deductible</v>
      </c>
      <c r="AU41" t="str">
        <f>IFERROR(IF(B41=VLOOKUP(B41,vlookup!$L$2:$L$10,1,0),"Yes","No"),"No")</f>
        <v>No</v>
      </c>
    </row>
    <row r="42" spans="1:47" ht="14.45" customHeight="1" x14ac:dyDescent="0.25">
      <c r="A42" t="s">
        <v>1191</v>
      </c>
      <c r="B42" s="31" t="s">
        <v>1192</v>
      </c>
      <c r="C42">
        <v>2</v>
      </c>
      <c r="D42">
        <v>1</v>
      </c>
      <c r="E42" t="s">
        <v>382</v>
      </c>
      <c r="F42" t="s">
        <v>464</v>
      </c>
      <c r="G42" t="s">
        <v>922</v>
      </c>
      <c r="H42" t="s">
        <v>923</v>
      </c>
      <c r="I42">
        <v>80301</v>
      </c>
      <c r="J42" s="19">
        <v>44380</v>
      </c>
      <c r="K42" s="19">
        <v>44439</v>
      </c>
      <c r="L42">
        <v>202108</v>
      </c>
      <c r="M42" s="19">
        <v>44409</v>
      </c>
      <c r="N42">
        <v>24617</v>
      </c>
      <c r="O42" t="s">
        <v>1070</v>
      </c>
      <c r="P42" t="s">
        <v>1193</v>
      </c>
      <c r="Q42" t="s">
        <v>941</v>
      </c>
      <c r="R42">
        <v>273568</v>
      </c>
      <c r="S42" s="19">
        <v>44466</v>
      </c>
      <c r="T42">
        <v>97122</v>
      </c>
      <c r="U42" t="s">
        <v>356</v>
      </c>
      <c r="V42" s="19">
        <v>44482</v>
      </c>
      <c r="W42" t="s">
        <v>635</v>
      </c>
      <c r="X42" t="s">
        <v>635</v>
      </c>
      <c r="Y42" t="s">
        <v>635</v>
      </c>
      <c r="Z42" t="s">
        <v>14</v>
      </c>
      <c r="AA42" s="29">
        <v>100</v>
      </c>
      <c r="AB42" t="s">
        <v>544</v>
      </c>
      <c r="AC42">
        <f t="shared" si="12"/>
        <v>2021</v>
      </c>
      <c r="AD42">
        <f t="shared" si="13"/>
        <v>10</v>
      </c>
      <c r="AE42">
        <f t="shared" si="14"/>
        <v>2021</v>
      </c>
      <c r="AF42">
        <f t="shared" si="15"/>
        <v>7</v>
      </c>
      <c r="AG42" t="str">
        <f>VLOOKUP(F42,vlookup!$A$2:$E$660,2,0)</f>
        <v>Retained</v>
      </c>
      <c r="AH42" t="str">
        <f>VLOOKUP(F42,vlookup!$A$2:$E$660,3,0)</f>
        <v>Service Contract</v>
      </c>
      <c r="AI42" t="str">
        <f>VLOOKUP(F42,vlookup!$A$2:$E$660,4,0)</f>
        <v>Used Car Programs</v>
      </c>
      <c r="AJ42" t="str">
        <f>VLOOKUP(F42,vlookup!$A$2:$E$660,5,0)</f>
        <v>High Mileage</v>
      </c>
      <c r="AL42">
        <f t="shared" si="16"/>
        <v>58</v>
      </c>
      <c r="AM42">
        <f t="shared" si="17"/>
        <v>100</v>
      </c>
      <c r="AN42">
        <f t="shared" si="18"/>
        <v>16821</v>
      </c>
      <c r="AO42" t="str">
        <f t="shared" si="19"/>
        <v/>
      </c>
      <c r="AP42" t="str">
        <f t="shared" si="20"/>
        <v/>
      </c>
      <c r="AQ42" t="str">
        <f t="shared" si="21"/>
        <v/>
      </c>
      <c r="AR42">
        <f t="shared" si="22"/>
        <v>100</v>
      </c>
      <c r="AS42" t="str">
        <f t="shared" si="23"/>
        <v>ZAGDC701170G21-2</v>
      </c>
      <c r="AT42" t="str">
        <f>IFERROR(IF(VLOOKUP(Y42,vlookup!$I$2:$J$9,1,0)=Y42,VLOOKUP(Y42,vlookup!$I$2:$J$9,2,0),PROPER(Y42)),PROPER(Y42))</f>
        <v>Deductible</v>
      </c>
      <c r="AU42" t="str">
        <f>IFERROR(IF(B42=VLOOKUP(B42,vlookup!$L$2:$L$10,1,0),"Yes","No"),"No")</f>
        <v>No</v>
      </c>
    </row>
    <row r="43" spans="1:47" ht="14.45" customHeight="1" x14ac:dyDescent="0.25">
      <c r="A43" t="s">
        <v>1194</v>
      </c>
      <c r="B43" s="31" t="s">
        <v>1195</v>
      </c>
      <c r="C43">
        <v>2</v>
      </c>
      <c r="D43">
        <v>1</v>
      </c>
      <c r="E43" t="s">
        <v>382</v>
      </c>
      <c r="F43" t="s">
        <v>464</v>
      </c>
      <c r="G43" t="s">
        <v>602</v>
      </c>
      <c r="H43">
        <v>1500</v>
      </c>
      <c r="I43">
        <v>129048</v>
      </c>
      <c r="J43" s="19">
        <v>43483</v>
      </c>
      <c r="K43" s="19">
        <v>43538</v>
      </c>
      <c r="L43">
        <v>201903</v>
      </c>
      <c r="M43" s="19">
        <v>43525</v>
      </c>
      <c r="N43">
        <v>24617</v>
      </c>
      <c r="O43" t="s">
        <v>1070</v>
      </c>
      <c r="P43" t="s">
        <v>1190</v>
      </c>
      <c r="Q43" t="s">
        <v>924</v>
      </c>
      <c r="R43">
        <v>3247961</v>
      </c>
      <c r="S43" s="19">
        <v>43559</v>
      </c>
      <c r="T43">
        <v>132154</v>
      </c>
      <c r="U43" t="s">
        <v>356</v>
      </c>
      <c r="V43" s="19">
        <v>43563</v>
      </c>
      <c r="W43" t="s">
        <v>635</v>
      </c>
      <c r="X43" t="s">
        <v>635</v>
      </c>
      <c r="Y43" t="s">
        <v>635</v>
      </c>
      <c r="Z43" t="s">
        <v>14</v>
      </c>
      <c r="AA43" s="29">
        <v>100</v>
      </c>
      <c r="AB43" t="s">
        <v>544</v>
      </c>
      <c r="AC43">
        <f t="shared" si="12"/>
        <v>2019</v>
      </c>
      <c r="AD43">
        <f t="shared" si="13"/>
        <v>4</v>
      </c>
      <c r="AE43">
        <f t="shared" si="14"/>
        <v>2019</v>
      </c>
      <c r="AF43">
        <f t="shared" si="15"/>
        <v>1</v>
      </c>
      <c r="AG43" t="str">
        <f>VLOOKUP(F43,vlookup!$A$2:$E$660,2,0)</f>
        <v>Retained</v>
      </c>
      <c r="AH43" t="str">
        <f>VLOOKUP(F43,vlookup!$A$2:$E$660,3,0)</f>
        <v>Service Contract</v>
      </c>
      <c r="AI43" t="str">
        <f>VLOOKUP(F43,vlookup!$A$2:$E$660,4,0)</f>
        <v>Used Car Programs</v>
      </c>
      <c r="AJ43" t="str">
        <f>VLOOKUP(F43,vlookup!$A$2:$E$660,5,0)</f>
        <v>High Mileage</v>
      </c>
      <c r="AL43">
        <f t="shared" si="16"/>
        <v>56</v>
      </c>
      <c r="AM43">
        <f t="shared" si="17"/>
        <v>80</v>
      </c>
      <c r="AN43">
        <f t="shared" si="18"/>
        <v>3106</v>
      </c>
      <c r="AO43" t="str">
        <f t="shared" si="19"/>
        <v/>
      </c>
      <c r="AP43" t="str">
        <f t="shared" si="20"/>
        <v/>
      </c>
      <c r="AQ43">
        <f t="shared" si="21"/>
        <v>100</v>
      </c>
      <c r="AR43" t="str">
        <f t="shared" si="22"/>
        <v/>
      </c>
      <c r="AS43" t="str">
        <f t="shared" si="23"/>
        <v>CS206543A9-2</v>
      </c>
      <c r="AT43" t="str">
        <f>IFERROR(IF(VLOOKUP(Y43,vlookup!$I$2:$J$9,1,0)=Y43,VLOOKUP(Y43,vlookup!$I$2:$J$9,2,0),PROPER(Y43)),PROPER(Y43))</f>
        <v>Deductible</v>
      </c>
      <c r="AU43" t="str">
        <f>IFERROR(IF(B43=VLOOKUP(B43,vlookup!$L$2:$L$10,1,0),"Yes","No"),"No")</f>
        <v>No</v>
      </c>
    </row>
    <row r="44" spans="1:47" ht="14.45" customHeight="1" x14ac:dyDescent="0.25">
      <c r="A44" t="s">
        <v>1196</v>
      </c>
      <c r="B44" s="31" t="s">
        <v>1197</v>
      </c>
      <c r="C44">
        <v>2</v>
      </c>
      <c r="D44">
        <v>1</v>
      </c>
      <c r="E44" t="s">
        <v>382</v>
      </c>
      <c r="F44" t="s">
        <v>464</v>
      </c>
      <c r="G44" t="s">
        <v>602</v>
      </c>
      <c r="H44">
        <v>1500</v>
      </c>
      <c r="I44">
        <v>153124</v>
      </c>
      <c r="J44" s="19">
        <v>44604</v>
      </c>
      <c r="K44" s="19">
        <v>44643</v>
      </c>
      <c r="L44">
        <v>202203</v>
      </c>
      <c r="M44" s="19">
        <v>44621</v>
      </c>
      <c r="N44">
        <v>24616</v>
      </c>
      <c r="O44" t="s">
        <v>1076</v>
      </c>
      <c r="P44" t="s">
        <v>3726</v>
      </c>
      <c r="Q44" t="s">
        <v>924</v>
      </c>
      <c r="R44">
        <v>2012865</v>
      </c>
      <c r="S44" s="19">
        <v>44956</v>
      </c>
      <c r="T44">
        <v>163224</v>
      </c>
      <c r="U44" t="s">
        <v>356</v>
      </c>
      <c r="V44" s="19">
        <v>44991</v>
      </c>
      <c r="W44" t="s">
        <v>635</v>
      </c>
      <c r="X44" t="s">
        <v>635</v>
      </c>
      <c r="Y44" t="s">
        <v>635</v>
      </c>
      <c r="Z44" t="s">
        <v>14</v>
      </c>
      <c r="AA44" s="29">
        <v>100</v>
      </c>
      <c r="AB44" t="s">
        <v>544</v>
      </c>
      <c r="AC44">
        <f t="shared" si="12"/>
        <v>2023</v>
      </c>
      <c r="AD44">
        <f t="shared" si="13"/>
        <v>3</v>
      </c>
      <c r="AE44">
        <f t="shared" si="14"/>
        <v>2022</v>
      </c>
      <c r="AF44">
        <f t="shared" si="15"/>
        <v>2</v>
      </c>
      <c r="AG44" t="str">
        <f>VLOOKUP(F44,vlookup!$A$2:$E$660,2,0)</f>
        <v>Retained</v>
      </c>
      <c r="AH44" t="str">
        <f>VLOOKUP(F44,vlookup!$A$2:$E$660,3,0)</f>
        <v>Service Contract</v>
      </c>
      <c r="AI44" t="str">
        <f>VLOOKUP(F44,vlookup!$A$2:$E$660,4,0)</f>
        <v>Used Car Programs</v>
      </c>
      <c r="AJ44" t="str">
        <f>VLOOKUP(F44,vlookup!$A$2:$E$660,5,0)</f>
        <v>High Mileage</v>
      </c>
      <c r="AL44">
        <f t="shared" si="16"/>
        <v>41</v>
      </c>
      <c r="AM44">
        <f t="shared" si="17"/>
        <v>384</v>
      </c>
      <c r="AN44">
        <f t="shared" si="18"/>
        <v>10100</v>
      </c>
      <c r="AO44" t="str">
        <f t="shared" si="19"/>
        <v/>
      </c>
      <c r="AP44" t="str">
        <f t="shared" si="20"/>
        <v/>
      </c>
      <c r="AQ44" t="str">
        <f t="shared" si="21"/>
        <v/>
      </c>
      <c r="AR44">
        <f t="shared" si="22"/>
        <v>100</v>
      </c>
      <c r="AS44" t="str">
        <f t="shared" si="23"/>
        <v>ZAGCS111130B22-2</v>
      </c>
      <c r="AT44" t="str">
        <f>IFERROR(IF(VLOOKUP(Y44,vlookup!$I$2:$J$9,1,0)=Y44,VLOOKUP(Y44,vlookup!$I$2:$J$9,2,0),PROPER(Y44)),PROPER(Y44))</f>
        <v>Deductible</v>
      </c>
      <c r="AU44" t="str">
        <f>IFERROR(IF(B44=VLOOKUP(B44,vlookup!$L$2:$L$10,1,0),"Yes","No"),"No")</f>
        <v>No</v>
      </c>
    </row>
    <row r="45" spans="1:47" ht="14.45" customHeight="1" x14ac:dyDescent="0.25">
      <c r="A45" t="s">
        <v>1198</v>
      </c>
      <c r="B45" s="31" t="s">
        <v>1199</v>
      </c>
      <c r="C45">
        <v>1</v>
      </c>
      <c r="D45">
        <v>1</v>
      </c>
      <c r="E45" t="s">
        <v>382</v>
      </c>
      <c r="F45" t="s">
        <v>464</v>
      </c>
      <c r="G45" t="s">
        <v>602</v>
      </c>
      <c r="H45">
        <v>1500</v>
      </c>
      <c r="I45">
        <v>42115</v>
      </c>
      <c r="J45" s="19">
        <v>43581</v>
      </c>
      <c r="K45" s="19">
        <v>43613</v>
      </c>
      <c r="L45">
        <v>201905</v>
      </c>
      <c r="M45" s="19">
        <v>43586</v>
      </c>
      <c r="N45">
        <v>24617</v>
      </c>
      <c r="O45" t="s">
        <v>1070</v>
      </c>
      <c r="P45" t="s">
        <v>1190</v>
      </c>
      <c r="Q45" t="s">
        <v>924</v>
      </c>
      <c r="R45">
        <v>6288706</v>
      </c>
      <c r="S45" s="19">
        <v>44249</v>
      </c>
      <c r="T45">
        <v>61901</v>
      </c>
      <c r="U45" t="s">
        <v>356</v>
      </c>
      <c r="V45" s="19">
        <v>44250</v>
      </c>
      <c r="W45" t="s">
        <v>635</v>
      </c>
      <c r="X45" t="s">
        <v>635</v>
      </c>
      <c r="Y45" t="s">
        <v>635</v>
      </c>
      <c r="Z45" t="s">
        <v>14</v>
      </c>
      <c r="AA45" s="29">
        <v>100</v>
      </c>
      <c r="AB45" t="s">
        <v>544</v>
      </c>
      <c r="AC45">
        <f t="shared" si="12"/>
        <v>2021</v>
      </c>
      <c r="AD45">
        <f t="shared" si="13"/>
        <v>2</v>
      </c>
      <c r="AE45">
        <f t="shared" si="14"/>
        <v>2019</v>
      </c>
      <c r="AF45">
        <f t="shared" si="15"/>
        <v>4</v>
      </c>
      <c r="AG45" t="str">
        <f>VLOOKUP(F45,vlookup!$A$2:$E$660,2,0)</f>
        <v>Retained</v>
      </c>
      <c r="AH45" t="str">
        <f>VLOOKUP(F45,vlookup!$A$2:$E$660,3,0)</f>
        <v>Service Contract</v>
      </c>
      <c r="AI45" t="str">
        <f>VLOOKUP(F45,vlookup!$A$2:$E$660,4,0)</f>
        <v>Used Car Programs</v>
      </c>
      <c r="AJ45" t="str">
        <f>VLOOKUP(F45,vlookup!$A$2:$E$660,5,0)</f>
        <v>High Mileage</v>
      </c>
      <c r="AL45">
        <f t="shared" si="16"/>
        <v>32</v>
      </c>
      <c r="AM45">
        <f t="shared" si="17"/>
        <v>657</v>
      </c>
      <c r="AN45">
        <f t="shared" si="18"/>
        <v>19786</v>
      </c>
      <c r="AO45" t="str">
        <f t="shared" si="19"/>
        <v/>
      </c>
      <c r="AP45" t="str">
        <f t="shared" si="20"/>
        <v/>
      </c>
      <c r="AQ45" t="str">
        <f t="shared" si="21"/>
        <v/>
      </c>
      <c r="AR45">
        <f t="shared" si="22"/>
        <v>100</v>
      </c>
      <c r="AS45" t="str">
        <f t="shared" si="23"/>
        <v>ES422562D9-1</v>
      </c>
      <c r="AT45" t="str">
        <f>IFERROR(IF(VLOOKUP(Y45,vlookup!$I$2:$J$9,1,0)=Y45,VLOOKUP(Y45,vlookup!$I$2:$J$9,2,0),PROPER(Y45)),PROPER(Y45))</f>
        <v>Deductible</v>
      </c>
      <c r="AU45" t="str">
        <f>IFERROR(IF(B45=VLOOKUP(B45,vlookup!$L$2:$L$10,1,0),"Yes","No"),"No")</f>
        <v>No</v>
      </c>
    </row>
    <row r="46" spans="1:47" ht="14.45" customHeight="1" x14ac:dyDescent="0.25">
      <c r="A46" t="s">
        <v>1200</v>
      </c>
      <c r="B46" s="31" t="s">
        <v>1201</v>
      </c>
      <c r="C46">
        <v>1</v>
      </c>
      <c r="D46">
        <v>1</v>
      </c>
      <c r="E46" t="s">
        <v>382</v>
      </c>
      <c r="F46" t="s">
        <v>464</v>
      </c>
      <c r="G46" t="s">
        <v>1202</v>
      </c>
      <c r="H46">
        <v>1500</v>
      </c>
      <c r="I46">
        <v>91095</v>
      </c>
      <c r="J46" s="19">
        <v>44603</v>
      </c>
      <c r="K46" s="19">
        <v>44643</v>
      </c>
      <c r="L46">
        <v>202203</v>
      </c>
      <c r="M46" s="19">
        <v>44621</v>
      </c>
      <c r="N46">
        <v>24616</v>
      </c>
      <c r="O46" t="s">
        <v>1076</v>
      </c>
      <c r="P46" t="s">
        <v>1190</v>
      </c>
      <c r="Q46" t="s">
        <v>924</v>
      </c>
      <c r="R46">
        <v>6329539</v>
      </c>
      <c r="S46" s="19">
        <v>45075</v>
      </c>
      <c r="T46">
        <v>109787</v>
      </c>
      <c r="U46" t="s">
        <v>356</v>
      </c>
      <c r="V46" s="19">
        <v>45132</v>
      </c>
      <c r="W46" t="s">
        <v>635</v>
      </c>
      <c r="X46" t="s">
        <v>635</v>
      </c>
      <c r="Y46" t="s">
        <v>635</v>
      </c>
      <c r="Z46" t="s">
        <v>14</v>
      </c>
      <c r="AA46" s="29">
        <v>100</v>
      </c>
      <c r="AB46" t="s">
        <v>544</v>
      </c>
      <c r="AC46">
        <f t="shared" si="12"/>
        <v>2023</v>
      </c>
      <c r="AD46">
        <f t="shared" si="13"/>
        <v>7</v>
      </c>
      <c r="AE46">
        <f t="shared" si="14"/>
        <v>2022</v>
      </c>
      <c r="AF46">
        <f t="shared" si="15"/>
        <v>2</v>
      </c>
      <c r="AG46" t="str">
        <f>VLOOKUP(F46,vlookup!$A$2:$E$660,2,0)</f>
        <v>Retained</v>
      </c>
      <c r="AH46" t="str">
        <f>VLOOKUP(F46,vlookup!$A$2:$E$660,3,0)</f>
        <v>Service Contract</v>
      </c>
      <c r="AI46" t="str">
        <f>VLOOKUP(F46,vlookup!$A$2:$E$660,4,0)</f>
        <v>Used Car Programs</v>
      </c>
      <c r="AJ46" t="str">
        <f>VLOOKUP(F46,vlookup!$A$2:$E$660,5,0)</f>
        <v>High Mileage</v>
      </c>
      <c r="AL46">
        <f t="shared" si="16"/>
        <v>42</v>
      </c>
      <c r="AM46">
        <f t="shared" si="17"/>
        <v>524</v>
      </c>
      <c r="AN46">
        <f t="shared" si="18"/>
        <v>18692</v>
      </c>
      <c r="AO46" t="str">
        <f t="shared" si="19"/>
        <v/>
      </c>
      <c r="AP46" t="str">
        <f t="shared" si="20"/>
        <v/>
      </c>
      <c r="AQ46" t="str">
        <f t="shared" si="21"/>
        <v/>
      </c>
      <c r="AR46">
        <f t="shared" si="22"/>
        <v>100</v>
      </c>
      <c r="AS46" t="str">
        <f t="shared" si="23"/>
        <v>ZAGES103396B22-1</v>
      </c>
      <c r="AT46" t="str">
        <f>IFERROR(IF(VLOOKUP(Y46,vlookup!$I$2:$J$9,1,0)=Y46,VLOOKUP(Y46,vlookup!$I$2:$J$9,2,0),PROPER(Y46)),PROPER(Y46))</f>
        <v>Deductible</v>
      </c>
      <c r="AU46" t="str">
        <f>IFERROR(IF(B46=VLOOKUP(B46,vlookup!$L$2:$L$10,1,0),"Yes","No"),"No")</f>
        <v>No</v>
      </c>
    </row>
    <row r="47" spans="1:47" ht="14.45" customHeight="1" x14ac:dyDescent="0.25">
      <c r="A47" t="s">
        <v>1203</v>
      </c>
      <c r="B47" s="31" t="s">
        <v>1204</v>
      </c>
      <c r="C47">
        <v>1</v>
      </c>
      <c r="D47">
        <v>1</v>
      </c>
      <c r="E47" t="s">
        <v>382</v>
      </c>
      <c r="F47" t="s">
        <v>464</v>
      </c>
      <c r="G47" t="s">
        <v>602</v>
      </c>
      <c r="H47">
        <v>1500</v>
      </c>
      <c r="I47">
        <v>91920</v>
      </c>
      <c r="J47" s="19">
        <v>44831</v>
      </c>
      <c r="K47" s="19">
        <v>44855</v>
      </c>
      <c r="L47">
        <v>202210</v>
      </c>
      <c r="M47" s="19">
        <v>44835</v>
      </c>
      <c r="N47">
        <v>24616</v>
      </c>
      <c r="O47" t="s">
        <v>1076</v>
      </c>
      <c r="P47" t="s">
        <v>1205</v>
      </c>
      <c r="Q47" t="s">
        <v>924</v>
      </c>
      <c r="R47">
        <v>321235</v>
      </c>
      <c r="S47" s="19">
        <v>45061</v>
      </c>
      <c r="T47">
        <v>95651</v>
      </c>
      <c r="U47" t="s">
        <v>356</v>
      </c>
      <c r="V47" s="19">
        <v>45208</v>
      </c>
      <c r="W47" t="s">
        <v>635</v>
      </c>
      <c r="X47" t="s">
        <v>635</v>
      </c>
      <c r="Y47" t="s">
        <v>635</v>
      </c>
      <c r="Z47" t="s">
        <v>14</v>
      </c>
      <c r="AA47" s="29">
        <v>100</v>
      </c>
      <c r="AB47" t="s">
        <v>544</v>
      </c>
      <c r="AC47">
        <f t="shared" si="12"/>
        <v>2023</v>
      </c>
      <c r="AD47">
        <f t="shared" si="13"/>
        <v>10</v>
      </c>
      <c r="AE47">
        <f t="shared" si="14"/>
        <v>2022</v>
      </c>
      <c r="AF47">
        <f t="shared" si="15"/>
        <v>9</v>
      </c>
      <c r="AG47" t="str">
        <f>VLOOKUP(F47,vlookup!$A$2:$E$660,2,0)</f>
        <v>Retained</v>
      </c>
      <c r="AH47" t="str">
        <f>VLOOKUP(F47,vlookup!$A$2:$E$660,3,0)</f>
        <v>Service Contract</v>
      </c>
      <c r="AI47" t="str">
        <f>VLOOKUP(F47,vlookup!$A$2:$E$660,4,0)</f>
        <v>Used Car Programs</v>
      </c>
      <c r="AJ47" t="str">
        <f>VLOOKUP(F47,vlookup!$A$2:$E$660,5,0)</f>
        <v>High Mileage</v>
      </c>
      <c r="AL47">
        <f t="shared" si="16"/>
        <v>24</v>
      </c>
      <c r="AM47">
        <f t="shared" si="17"/>
        <v>372</v>
      </c>
      <c r="AN47">
        <f t="shared" si="18"/>
        <v>3731</v>
      </c>
      <c r="AO47" t="str">
        <f t="shared" si="19"/>
        <v/>
      </c>
      <c r="AP47" t="str">
        <f t="shared" si="20"/>
        <v/>
      </c>
      <c r="AQ47" t="str">
        <f t="shared" si="21"/>
        <v/>
      </c>
      <c r="AR47">
        <f t="shared" si="22"/>
        <v>100</v>
      </c>
      <c r="AS47" t="str">
        <f t="shared" si="23"/>
        <v>ZAGDS666490I22-1</v>
      </c>
      <c r="AT47" t="str">
        <f>IFERROR(IF(VLOOKUP(Y47,vlookup!$I$2:$J$9,1,0)=Y47,VLOOKUP(Y47,vlookup!$I$2:$J$9,2,0),PROPER(Y47)),PROPER(Y47))</f>
        <v>Deductible</v>
      </c>
      <c r="AU47" t="str">
        <f>IFERROR(IF(B47=VLOOKUP(B47,vlookup!$L$2:$L$10,1,0),"Yes","No"),"No")</f>
        <v>No</v>
      </c>
    </row>
    <row r="48" spans="1:47" ht="14.45" customHeight="1" x14ac:dyDescent="0.25">
      <c r="A48" t="s">
        <v>1206</v>
      </c>
      <c r="B48" s="31" t="s">
        <v>1207</v>
      </c>
      <c r="C48">
        <v>1</v>
      </c>
      <c r="D48">
        <v>1</v>
      </c>
      <c r="E48" t="s">
        <v>382</v>
      </c>
      <c r="F48" t="s">
        <v>464</v>
      </c>
      <c r="G48" t="s">
        <v>1202</v>
      </c>
      <c r="H48">
        <v>1500</v>
      </c>
      <c r="I48">
        <v>102816</v>
      </c>
      <c r="J48" s="19">
        <v>44829</v>
      </c>
      <c r="K48" s="19">
        <v>44860</v>
      </c>
      <c r="L48">
        <v>202210</v>
      </c>
      <c r="M48" s="19">
        <v>44835</v>
      </c>
      <c r="N48">
        <v>24617</v>
      </c>
      <c r="O48" t="s">
        <v>1070</v>
      </c>
      <c r="P48" t="s">
        <v>1208</v>
      </c>
      <c r="Q48" t="s">
        <v>924</v>
      </c>
      <c r="R48">
        <v>27059</v>
      </c>
      <c r="S48" s="19">
        <v>44854</v>
      </c>
      <c r="T48">
        <v>104408</v>
      </c>
      <c r="U48" t="s">
        <v>357</v>
      </c>
      <c r="V48" s="19">
        <v>44965</v>
      </c>
      <c r="W48" t="s">
        <v>635</v>
      </c>
      <c r="X48" t="s">
        <v>635</v>
      </c>
      <c r="Y48" t="s">
        <v>635</v>
      </c>
      <c r="Z48" t="s">
        <v>14</v>
      </c>
      <c r="AA48" s="29">
        <v>100</v>
      </c>
      <c r="AB48" t="s">
        <v>544</v>
      </c>
      <c r="AC48">
        <f t="shared" si="12"/>
        <v>2023</v>
      </c>
      <c r="AD48">
        <f t="shared" si="13"/>
        <v>2</v>
      </c>
      <c r="AE48">
        <f t="shared" si="14"/>
        <v>2022</v>
      </c>
      <c r="AF48">
        <f t="shared" si="15"/>
        <v>9</v>
      </c>
      <c r="AG48" t="str">
        <f>VLOOKUP(F48,vlookup!$A$2:$E$660,2,0)</f>
        <v>Retained</v>
      </c>
      <c r="AH48" t="str">
        <f>VLOOKUP(F48,vlookup!$A$2:$E$660,3,0)</f>
        <v>Service Contract</v>
      </c>
      <c r="AI48" t="str">
        <f>VLOOKUP(F48,vlookup!$A$2:$E$660,4,0)</f>
        <v>Used Car Programs</v>
      </c>
      <c r="AJ48" t="str">
        <f>VLOOKUP(F48,vlookup!$A$2:$E$660,5,0)</f>
        <v>High Mileage</v>
      </c>
      <c r="AL48">
        <f t="shared" si="16"/>
        <v>31</v>
      </c>
      <c r="AM48">
        <f t="shared" si="17"/>
        <v>133</v>
      </c>
      <c r="AN48">
        <f t="shared" si="18"/>
        <v>1592</v>
      </c>
      <c r="AO48" t="str">
        <f t="shared" si="19"/>
        <v/>
      </c>
      <c r="AP48" t="str">
        <f t="shared" si="20"/>
        <v/>
      </c>
      <c r="AQ48" t="str">
        <f t="shared" si="21"/>
        <v/>
      </c>
      <c r="AR48">
        <f t="shared" si="22"/>
        <v>100</v>
      </c>
      <c r="AS48" t="str">
        <f t="shared" si="23"/>
        <v>ZAGES251945I22-1</v>
      </c>
      <c r="AT48" t="str">
        <f>IFERROR(IF(VLOOKUP(Y48,vlookup!$I$2:$J$9,1,0)=Y48,VLOOKUP(Y48,vlookup!$I$2:$J$9,2,0),PROPER(Y48)),PROPER(Y48))</f>
        <v>Deductible</v>
      </c>
      <c r="AU48" t="str">
        <f>IFERROR(IF(B48=VLOOKUP(B48,vlookup!$L$2:$L$10,1,0),"Yes","No"),"No")</f>
        <v>No</v>
      </c>
    </row>
    <row r="49" spans="1:47" ht="14.45" customHeight="1" x14ac:dyDescent="0.25">
      <c r="A49" t="s">
        <v>1209</v>
      </c>
      <c r="B49" s="31" t="s">
        <v>1210</v>
      </c>
      <c r="C49">
        <v>1</v>
      </c>
      <c r="D49">
        <v>1</v>
      </c>
      <c r="E49" t="s">
        <v>382</v>
      </c>
      <c r="F49" t="s">
        <v>464</v>
      </c>
      <c r="G49" t="s">
        <v>602</v>
      </c>
      <c r="H49">
        <v>1500</v>
      </c>
      <c r="I49">
        <v>64500</v>
      </c>
      <c r="J49" s="19">
        <v>44030</v>
      </c>
      <c r="K49" s="19">
        <v>44071</v>
      </c>
      <c r="L49">
        <v>202008</v>
      </c>
      <c r="M49" s="19">
        <v>44044</v>
      </c>
      <c r="N49">
        <v>24617</v>
      </c>
      <c r="O49" t="s">
        <v>1070</v>
      </c>
      <c r="P49" t="s">
        <v>1211</v>
      </c>
      <c r="Q49" t="s">
        <v>924</v>
      </c>
      <c r="R49">
        <v>31706</v>
      </c>
      <c r="S49" s="19">
        <v>44119</v>
      </c>
      <c r="T49">
        <v>66550</v>
      </c>
      <c r="U49" t="s">
        <v>356</v>
      </c>
      <c r="V49" s="19">
        <v>44158</v>
      </c>
      <c r="W49" t="s">
        <v>635</v>
      </c>
      <c r="X49" t="s">
        <v>635</v>
      </c>
      <c r="Y49" t="s">
        <v>635</v>
      </c>
      <c r="Z49" t="s">
        <v>14</v>
      </c>
      <c r="AA49" s="29">
        <v>100</v>
      </c>
      <c r="AB49" t="s">
        <v>544</v>
      </c>
      <c r="AC49">
        <f t="shared" si="12"/>
        <v>2020</v>
      </c>
      <c r="AD49">
        <f t="shared" si="13"/>
        <v>11</v>
      </c>
      <c r="AE49">
        <f t="shared" si="14"/>
        <v>2020</v>
      </c>
      <c r="AF49">
        <f t="shared" si="15"/>
        <v>7</v>
      </c>
      <c r="AG49" t="str">
        <f>VLOOKUP(F49,vlookup!$A$2:$E$660,2,0)</f>
        <v>Retained</v>
      </c>
      <c r="AH49" t="str">
        <f>VLOOKUP(F49,vlookup!$A$2:$E$660,3,0)</f>
        <v>Service Contract</v>
      </c>
      <c r="AI49" t="str">
        <f>VLOOKUP(F49,vlookup!$A$2:$E$660,4,0)</f>
        <v>Used Car Programs</v>
      </c>
      <c r="AJ49" t="str">
        <f>VLOOKUP(F49,vlookup!$A$2:$E$660,5,0)</f>
        <v>High Mileage</v>
      </c>
      <c r="AL49">
        <f t="shared" si="16"/>
        <v>40</v>
      </c>
      <c r="AM49">
        <f t="shared" si="17"/>
        <v>125</v>
      </c>
      <c r="AN49">
        <f t="shared" si="18"/>
        <v>2050</v>
      </c>
      <c r="AO49" t="str">
        <f t="shared" si="19"/>
        <v/>
      </c>
      <c r="AP49" t="str">
        <f t="shared" si="20"/>
        <v/>
      </c>
      <c r="AQ49" t="str">
        <f t="shared" si="21"/>
        <v/>
      </c>
      <c r="AR49">
        <f t="shared" si="22"/>
        <v>100</v>
      </c>
      <c r="AS49" t="str">
        <f t="shared" si="23"/>
        <v>ZAGFS598838G20-1</v>
      </c>
      <c r="AT49" t="str">
        <f>IFERROR(IF(VLOOKUP(Y49,vlookup!$I$2:$J$9,1,0)=Y49,VLOOKUP(Y49,vlookup!$I$2:$J$9,2,0),PROPER(Y49)),PROPER(Y49))</f>
        <v>Deductible</v>
      </c>
      <c r="AU49" t="str">
        <f>IFERROR(IF(B49=VLOOKUP(B49,vlookup!$L$2:$L$10,1,0),"Yes","No"),"No")</f>
        <v>No</v>
      </c>
    </row>
    <row r="50" spans="1:47" ht="14.45" customHeight="1" x14ac:dyDescent="0.25">
      <c r="A50" t="s">
        <v>1212</v>
      </c>
      <c r="B50" s="31" t="s">
        <v>1213</v>
      </c>
      <c r="C50">
        <v>1</v>
      </c>
      <c r="D50">
        <v>1</v>
      </c>
      <c r="E50" t="s">
        <v>382</v>
      </c>
      <c r="F50" t="s">
        <v>205</v>
      </c>
      <c r="G50" t="s">
        <v>922</v>
      </c>
      <c r="H50" t="s">
        <v>926</v>
      </c>
      <c r="I50">
        <v>60618</v>
      </c>
      <c r="J50" s="19">
        <v>41829</v>
      </c>
      <c r="K50" s="19">
        <v>41851</v>
      </c>
      <c r="L50">
        <v>201407</v>
      </c>
      <c r="M50" s="19">
        <v>41821</v>
      </c>
      <c r="N50">
        <v>24617</v>
      </c>
      <c r="O50" t="s">
        <v>1070</v>
      </c>
      <c r="P50" t="s">
        <v>1190</v>
      </c>
      <c r="Q50" t="s">
        <v>924</v>
      </c>
      <c r="R50">
        <v>6166728</v>
      </c>
      <c r="S50" s="19">
        <v>42206</v>
      </c>
      <c r="T50">
        <v>80848</v>
      </c>
      <c r="U50" t="s">
        <v>357</v>
      </c>
      <c r="V50" s="19">
        <v>42247</v>
      </c>
      <c r="W50" t="s">
        <v>635</v>
      </c>
      <c r="X50" t="s">
        <v>635</v>
      </c>
      <c r="Y50" t="s">
        <v>635</v>
      </c>
      <c r="Z50" t="s">
        <v>14</v>
      </c>
      <c r="AA50" s="29">
        <v>100</v>
      </c>
      <c r="AB50" t="s">
        <v>544</v>
      </c>
      <c r="AC50">
        <f t="shared" si="12"/>
        <v>2015</v>
      </c>
      <c r="AD50">
        <f t="shared" si="13"/>
        <v>8</v>
      </c>
      <c r="AE50">
        <f t="shared" si="14"/>
        <v>2014</v>
      </c>
      <c r="AF50">
        <f t="shared" si="15"/>
        <v>7</v>
      </c>
      <c r="AG50" t="str">
        <f>VLOOKUP(F50,vlookup!$A$2:$E$660,2,0)</f>
        <v>Retained</v>
      </c>
      <c r="AH50" t="str">
        <f>VLOOKUP(F50,vlookup!$A$2:$E$660,3,0)</f>
        <v>Service Contract</v>
      </c>
      <c r="AI50" t="str">
        <f>VLOOKUP(F50,vlookup!$A$2:$E$660,4,0)</f>
        <v>Used Car Programs</v>
      </c>
      <c r="AJ50" t="str">
        <f>VLOOKUP(F50,vlookup!$A$2:$E$660,5,0)</f>
        <v>High Mileage</v>
      </c>
      <c r="AL50">
        <f t="shared" si="16"/>
        <v>22</v>
      </c>
      <c r="AM50">
        <f t="shared" si="17"/>
        <v>412</v>
      </c>
      <c r="AN50">
        <f t="shared" si="18"/>
        <v>20230</v>
      </c>
      <c r="AO50" t="str">
        <f t="shared" si="19"/>
        <v/>
      </c>
      <c r="AP50" t="str">
        <f t="shared" si="20"/>
        <v/>
      </c>
      <c r="AQ50" t="str">
        <f t="shared" si="21"/>
        <v/>
      </c>
      <c r="AR50">
        <f t="shared" si="22"/>
        <v>100</v>
      </c>
      <c r="AS50" t="str">
        <f t="shared" si="23"/>
        <v>9S783388G4-1</v>
      </c>
      <c r="AT50" t="str">
        <f>IFERROR(IF(VLOOKUP(Y50,vlookup!$I$2:$J$9,1,0)=Y50,VLOOKUP(Y50,vlookup!$I$2:$J$9,2,0),PROPER(Y50)),PROPER(Y50))</f>
        <v>Deductible</v>
      </c>
      <c r="AU50" t="str">
        <f>IFERROR(IF(B50=VLOOKUP(B50,vlookup!$L$2:$L$10,1,0),"Yes","No"),"No")</f>
        <v>No</v>
      </c>
    </row>
    <row r="51" spans="1:47" ht="14.45" customHeight="1" x14ac:dyDescent="0.25">
      <c r="A51" t="s">
        <v>1214</v>
      </c>
      <c r="B51" s="31" t="s">
        <v>1215</v>
      </c>
      <c r="C51">
        <v>2</v>
      </c>
      <c r="D51">
        <v>1</v>
      </c>
      <c r="E51" t="s">
        <v>382</v>
      </c>
      <c r="F51" t="s">
        <v>464</v>
      </c>
      <c r="G51" t="s">
        <v>922</v>
      </c>
      <c r="H51" t="s">
        <v>926</v>
      </c>
      <c r="I51">
        <v>98350</v>
      </c>
      <c r="J51" s="19">
        <v>43285</v>
      </c>
      <c r="K51" s="19">
        <v>43312</v>
      </c>
      <c r="L51">
        <v>201807</v>
      </c>
      <c r="M51" s="19">
        <v>43282</v>
      </c>
      <c r="N51">
        <v>24616</v>
      </c>
      <c r="O51" t="s">
        <v>1076</v>
      </c>
      <c r="P51" t="s">
        <v>1008</v>
      </c>
      <c r="Q51" t="s">
        <v>924</v>
      </c>
      <c r="R51" t="s">
        <v>1216</v>
      </c>
      <c r="S51" s="19">
        <v>44266</v>
      </c>
      <c r="T51">
        <v>127434</v>
      </c>
      <c r="U51" t="s">
        <v>357</v>
      </c>
      <c r="V51" s="19">
        <v>44279</v>
      </c>
      <c r="W51" t="s">
        <v>635</v>
      </c>
      <c r="X51" t="s">
        <v>635</v>
      </c>
      <c r="Y51" t="s">
        <v>635</v>
      </c>
      <c r="Z51" t="s">
        <v>14</v>
      </c>
      <c r="AA51" s="29">
        <v>100</v>
      </c>
      <c r="AB51" t="s">
        <v>544</v>
      </c>
      <c r="AC51">
        <f t="shared" si="12"/>
        <v>2021</v>
      </c>
      <c r="AD51">
        <f t="shared" si="13"/>
        <v>3</v>
      </c>
      <c r="AE51">
        <f t="shared" si="14"/>
        <v>2018</v>
      </c>
      <c r="AF51">
        <f t="shared" si="15"/>
        <v>7</v>
      </c>
      <c r="AG51" t="str">
        <f>VLOOKUP(F51,vlookup!$A$2:$E$660,2,0)</f>
        <v>Retained</v>
      </c>
      <c r="AH51" t="str">
        <f>VLOOKUP(F51,vlookup!$A$2:$E$660,3,0)</f>
        <v>Service Contract</v>
      </c>
      <c r="AI51" t="str">
        <f>VLOOKUP(F51,vlookup!$A$2:$E$660,4,0)</f>
        <v>Used Car Programs</v>
      </c>
      <c r="AJ51" t="str">
        <f>VLOOKUP(F51,vlookup!$A$2:$E$660,5,0)</f>
        <v>High Mileage</v>
      </c>
      <c r="AL51">
        <f t="shared" si="16"/>
        <v>27</v>
      </c>
      <c r="AM51">
        <f t="shared" si="17"/>
        <v>980</v>
      </c>
      <c r="AN51">
        <f t="shared" si="18"/>
        <v>29084</v>
      </c>
      <c r="AO51" t="str">
        <f t="shared" si="19"/>
        <v/>
      </c>
      <c r="AP51" t="str">
        <f t="shared" si="20"/>
        <v/>
      </c>
      <c r="AQ51" t="str">
        <f t="shared" si="21"/>
        <v/>
      </c>
      <c r="AR51">
        <f t="shared" si="22"/>
        <v>100</v>
      </c>
      <c r="AS51" t="str">
        <f t="shared" si="23"/>
        <v>9S709317G8-2</v>
      </c>
      <c r="AT51" t="str">
        <f>IFERROR(IF(VLOOKUP(Y51,vlookup!$I$2:$J$9,1,0)=Y51,VLOOKUP(Y51,vlookup!$I$2:$J$9,2,0),PROPER(Y51)),PROPER(Y51))</f>
        <v>Deductible</v>
      </c>
      <c r="AU51" t="str">
        <f>IFERROR(IF(B51=VLOOKUP(B51,vlookup!$L$2:$L$10,1,0),"Yes","No"),"No")</f>
        <v>No</v>
      </c>
    </row>
    <row r="52" spans="1:47" ht="14.45" customHeight="1" x14ac:dyDescent="0.25">
      <c r="A52" t="s">
        <v>1217</v>
      </c>
      <c r="B52" s="31" t="s">
        <v>1218</v>
      </c>
      <c r="C52">
        <v>1</v>
      </c>
      <c r="D52">
        <v>1</v>
      </c>
      <c r="E52" t="s">
        <v>382</v>
      </c>
      <c r="F52" t="s">
        <v>60</v>
      </c>
      <c r="G52" t="s">
        <v>922</v>
      </c>
      <c r="H52" t="s">
        <v>926</v>
      </c>
      <c r="I52">
        <v>150870</v>
      </c>
      <c r="J52" s="19">
        <v>41260</v>
      </c>
      <c r="K52" s="19">
        <v>41283</v>
      </c>
      <c r="L52">
        <v>201301</v>
      </c>
      <c r="M52" s="19">
        <v>41275</v>
      </c>
      <c r="N52">
        <v>24616</v>
      </c>
      <c r="O52" t="s">
        <v>1076</v>
      </c>
      <c r="P52" t="s">
        <v>1219</v>
      </c>
      <c r="Q52" t="s">
        <v>924</v>
      </c>
      <c r="R52" t="s">
        <v>1220</v>
      </c>
      <c r="S52" s="19">
        <v>41379</v>
      </c>
      <c r="T52">
        <v>152624</v>
      </c>
      <c r="U52" t="s">
        <v>357</v>
      </c>
      <c r="V52" s="19">
        <v>41386</v>
      </c>
      <c r="W52" t="s">
        <v>1179</v>
      </c>
      <c r="X52" t="s">
        <v>635</v>
      </c>
      <c r="Y52" t="s">
        <v>635</v>
      </c>
      <c r="Z52" t="s">
        <v>14</v>
      </c>
      <c r="AA52" s="29">
        <v>100</v>
      </c>
      <c r="AB52" t="s">
        <v>544</v>
      </c>
      <c r="AC52">
        <f t="shared" si="12"/>
        <v>2013</v>
      </c>
      <c r="AD52">
        <f t="shared" si="13"/>
        <v>4</v>
      </c>
      <c r="AE52">
        <f t="shared" si="14"/>
        <v>2012</v>
      </c>
      <c r="AF52">
        <f t="shared" si="15"/>
        <v>12</v>
      </c>
      <c r="AG52" t="str">
        <f>VLOOKUP(F52,vlookup!$A$2:$E$660,2,0)</f>
        <v>Retained</v>
      </c>
      <c r="AH52" t="str">
        <f>VLOOKUP(F52,vlookup!$A$2:$E$660,3,0)</f>
        <v>Service Contract</v>
      </c>
      <c r="AI52" t="str">
        <f>VLOOKUP(F52,vlookup!$A$2:$E$660,4,0)</f>
        <v>Used Car Programs</v>
      </c>
      <c r="AJ52" t="str">
        <f>VLOOKUP(F52,vlookup!$A$2:$E$660,5,0)</f>
        <v>High Mileage</v>
      </c>
      <c r="AL52">
        <f t="shared" si="16"/>
        <v>22</v>
      </c>
      <c r="AM52">
        <f t="shared" si="17"/>
        <v>125</v>
      </c>
      <c r="AN52">
        <f t="shared" si="18"/>
        <v>1754</v>
      </c>
      <c r="AO52" t="str">
        <f t="shared" si="19"/>
        <v/>
      </c>
      <c r="AP52" t="str">
        <f t="shared" si="20"/>
        <v/>
      </c>
      <c r="AQ52" t="str">
        <f t="shared" si="21"/>
        <v/>
      </c>
      <c r="AR52">
        <f t="shared" si="22"/>
        <v>100</v>
      </c>
      <c r="AS52" t="str">
        <f t="shared" si="23"/>
        <v>2J230218L2Y-1</v>
      </c>
      <c r="AT52" t="str">
        <f>IFERROR(IF(VLOOKUP(Y52,vlookup!$I$2:$J$9,1,0)=Y52,VLOOKUP(Y52,vlookup!$I$2:$J$9,2,0),PROPER(Y52)),PROPER(Y52))</f>
        <v>Deductible</v>
      </c>
      <c r="AU52" t="str">
        <f>IFERROR(IF(B52=VLOOKUP(B52,vlookup!$L$2:$L$10,1,0),"Yes","No"),"No")</f>
        <v>No</v>
      </c>
    </row>
    <row r="53" spans="1:47" ht="14.45" customHeight="1" x14ac:dyDescent="0.25">
      <c r="A53" t="s">
        <v>1221</v>
      </c>
      <c r="B53" s="31" t="s">
        <v>3581</v>
      </c>
      <c r="C53">
        <v>1</v>
      </c>
      <c r="D53">
        <v>1</v>
      </c>
      <c r="E53" t="s">
        <v>382</v>
      </c>
      <c r="F53" t="s">
        <v>205</v>
      </c>
      <c r="G53" t="s">
        <v>922</v>
      </c>
      <c r="H53" t="s">
        <v>926</v>
      </c>
      <c r="I53">
        <v>124190</v>
      </c>
      <c r="J53" s="19">
        <v>41902</v>
      </c>
      <c r="K53" s="19">
        <v>41943</v>
      </c>
      <c r="L53">
        <v>201410</v>
      </c>
      <c r="M53" s="19">
        <v>41913</v>
      </c>
      <c r="N53">
        <v>24617</v>
      </c>
      <c r="O53" t="s">
        <v>1070</v>
      </c>
      <c r="P53" t="s">
        <v>1172</v>
      </c>
      <c r="Q53" t="s">
        <v>924</v>
      </c>
      <c r="R53">
        <v>6110</v>
      </c>
      <c r="S53" s="19">
        <v>41956</v>
      </c>
      <c r="T53">
        <v>126342</v>
      </c>
      <c r="U53" t="s">
        <v>357</v>
      </c>
      <c r="V53" s="19">
        <v>41963</v>
      </c>
      <c r="W53" t="s">
        <v>635</v>
      </c>
      <c r="X53" t="s">
        <v>635</v>
      </c>
      <c r="Y53" t="s">
        <v>635</v>
      </c>
      <c r="Z53" t="s">
        <v>14</v>
      </c>
      <c r="AA53" s="29">
        <v>100</v>
      </c>
      <c r="AB53" t="s">
        <v>544</v>
      </c>
      <c r="AC53">
        <f t="shared" si="12"/>
        <v>2014</v>
      </c>
      <c r="AD53">
        <f t="shared" si="13"/>
        <v>11</v>
      </c>
      <c r="AE53">
        <f t="shared" si="14"/>
        <v>2014</v>
      </c>
      <c r="AF53">
        <f t="shared" si="15"/>
        <v>9</v>
      </c>
      <c r="AG53" t="str">
        <f>VLOOKUP(F53,vlookup!$A$2:$E$660,2,0)</f>
        <v>Retained</v>
      </c>
      <c r="AH53" t="str">
        <f>VLOOKUP(F53,vlookup!$A$2:$E$660,3,0)</f>
        <v>Service Contract</v>
      </c>
      <c r="AI53" t="str">
        <f>VLOOKUP(F53,vlookup!$A$2:$E$660,4,0)</f>
        <v>Used Car Programs</v>
      </c>
      <c r="AJ53" t="str">
        <f>VLOOKUP(F53,vlookup!$A$2:$E$660,5,0)</f>
        <v>High Mileage</v>
      </c>
      <c r="AL53">
        <f t="shared" si="16"/>
        <v>41</v>
      </c>
      <c r="AM53">
        <f t="shared" si="17"/>
        <v>60</v>
      </c>
      <c r="AN53">
        <f t="shared" si="18"/>
        <v>2152</v>
      </c>
      <c r="AO53" t="str">
        <f t="shared" si="19"/>
        <v/>
      </c>
      <c r="AP53">
        <f t="shared" si="20"/>
        <v>100</v>
      </c>
      <c r="AQ53" t="str">
        <f t="shared" si="21"/>
        <v/>
      </c>
      <c r="AR53" t="str">
        <f t="shared" si="22"/>
        <v/>
      </c>
      <c r="AS53" t="str">
        <f t="shared" si="23"/>
        <v>102109037-1</v>
      </c>
      <c r="AT53" t="str">
        <f>IFERROR(IF(VLOOKUP(Y53,vlookup!$I$2:$J$9,1,0)=Y53,VLOOKUP(Y53,vlookup!$I$2:$J$9,2,0),PROPER(Y53)),PROPER(Y53))</f>
        <v>Deductible</v>
      </c>
      <c r="AU53" t="str">
        <f>IFERROR(IF(B53=VLOOKUP(B53,vlookup!$L$2:$L$10,1,0),"Yes","No"),"No")</f>
        <v>No</v>
      </c>
    </row>
    <row r="54" spans="1:47" ht="14.45" customHeight="1" x14ac:dyDescent="0.25">
      <c r="A54" t="s">
        <v>1221</v>
      </c>
      <c r="B54" s="31" t="s">
        <v>3581</v>
      </c>
      <c r="C54">
        <v>3</v>
      </c>
      <c r="D54">
        <v>1</v>
      </c>
      <c r="E54" t="s">
        <v>382</v>
      </c>
      <c r="F54" t="s">
        <v>205</v>
      </c>
      <c r="G54" t="s">
        <v>922</v>
      </c>
      <c r="H54" t="s">
        <v>926</v>
      </c>
      <c r="I54">
        <v>124190</v>
      </c>
      <c r="J54" s="19">
        <v>41902</v>
      </c>
      <c r="K54" s="19">
        <v>41943</v>
      </c>
      <c r="L54">
        <v>201410</v>
      </c>
      <c r="M54" s="19">
        <v>41913</v>
      </c>
      <c r="N54">
        <v>24617</v>
      </c>
      <c r="O54" t="s">
        <v>1070</v>
      </c>
      <c r="P54" t="s">
        <v>1172</v>
      </c>
      <c r="Q54" t="s">
        <v>924</v>
      </c>
      <c r="R54">
        <v>6904</v>
      </c>
      <c r="S54" s="19">
        <v>42052</v>
      </c>
      <c r="T54">
        <v>128874</v>
      </c>
      <c r="U54" t="s">
        <v>357</v>
      </c>
      <c r="V54" s="19">
        <v>42293</v>
      </c>
      <c r="W54" t="s">
        <v>635</v>
      </c>
      <c r="X54" t="s">
        <v>635</v>
      </c>
      <c r="Y54" t="s">
        <v>635</v>
      </c>
      <c r="Z54" t="s">
        <v>14</v>
      </c>
      <c r="AA54" s="29">
        <v>100</v>
      </c>
      <c r="AB54" t="s">
        <v>544</v>
      </c>
      <c r="AC54">
        <f t="shared" si="12"/>
        <v>2015</v>
      </c>
      <c r="AD54">
        <f t="shared" si="13"/>
        <v>10</v>
      </c>
      <c r="AE54">
        <f t="shared" si="14"/>
        <v>2014</v>
      </c>
      <c r="AF54">
        <f t="shared" si="15"/>
        <v>9</v>
      </c>
      <c r="AG54" t="str">
        <f>VLOOKUP(F54,vlookup!$A$2:$E$660,2,0)</f>
        <v>Retained</v>
      </c>
      <c r="AH54" t="str">
        <f>VLOOKUP(F54,vlookup!$A$2:$E$660,3,0)</f>
        <v>Service Contract</v>
      </c>
      <c r="AI54" t="str">
        <f>VLOOKUP(F54,vlookup!$A$2:$E$660,4,0)</f>
        <v>Used Car Programs</v>
      </c>
      <c r="AJ54" t="str">
        <f>VLOOKUP(F54,vlookup!$A$2:$E$660,5,0)</f>
        <v>High Mileage</v>
      </c>
      <c r="AL54">
        <f t="shared" si="16"/>
        <v>41</v>
      </c>
      <c r="AM54">
        <f t="shared" si="17"/>
        <v>386</v>
      </c>
      <c r="AN54">
        <f t="shared" si="18"/>
        <v>4684</v>
      </c>
      <c r="AO54" t="str">
        <f t="shared" si="19"/>
        <v/>
      </c>
      <c r="AP54" t="str">
        <f t="shared" si="20"/>
        <v/>
      </c>
      <c r="AQ54" t="str">
        <f t="shared" si="21"/>
        <v/>
      </c>
      <c r="AR54">
        <f t="shared" si="22"/>
        <v>100</v>
      </c>
      <c r="AS54" t="str">
        <f t="shared" si="23"/>
        <v>102109037-3</v>
      </c>
      <c r="AT54" t="str">
        <f>IFERROR(IF(VLOOKUP(Y54,vlookup!$I$2:$J$9,1,0)=Y54,VLOOKUP(Y54,vlookup!$I$2:$J$9,2,0),PROPER(Y54)),PROPER(Y54))</f>
        <v>Deductible</v>
      </c>
      <c r="AU54" t="str">
        <f>IFERROR(IF(B54=VLOOKUP(B54,vlookup!$L$2:$L$10,1,0),"Yes","No"),"No")</f>
        <v>No</v>
      </c>
    </row>
    <row r="55" spans="1:47" ht="14.45" customHeight="1" x14ac:dyDescent="0.25">
      <c r="A55" t="s">
        <v>1221</v>
      </c>
      <c r="B55" s="31" t="s">
        <v>3581</v>
      </c>
      <c r="C55">
        <v>4</v>
      </c>
      <c r="D55">
        <v>1</v>
      </c>
      <c r="E55" t="s">
        <v>382</v>
      </c>
      <c r="F55" t="s">
        <v>205</v>
      </c>
      <c r="G55" t="s">
        <v>922</v>
      </c>
      <c r="H55" t="s">
        <v>926</v>
      </c>
      <c r="I55">
        <v>124190</v>
      </c>
      <c r="J55" s="19">
        <v>41902</v>
      </c>
      <c r="K55" s="19">
        <v>41943</v>
      </c>
      <c r="L55">
        <v>201410</v>
      </c>
      <c r="M55" s="19">
        <v>41913</v>
      </c>
      <c r="N55">
        <v>24617</v>
      </c>
      <c r="O55" t="s">
        <v>1070</v>
      </c>
      <c r="P55" t="s">
        <v>1172</v>
      </c>
      <c r="Q55" t="s">
        <v>924</v>
      </c>
      <c r="R55">
        <v>8758</v>
      </c>
      <c r="S55" s="19">
        <v>42268</v>
      </c>
      <c r="T55">
        <v>136967</v>
      </c>
      <c r="U55" t="s">
        <v>357</v>
      </c>
      <c r="V55" s="19">
        <v>42418</v>
      </c>
      <c r="W55" t="s">
        <v>635</v>
      </c>
      <c r="X55" t="s">
        <v>635</v>
      </c>
      <c r="Y55" t="s">
        <v>635</v>
      </c>
      <c r="Z55" t="s">
        <v>14</v>
      </c>
      <c r="AA55" s="29">
        <v>100</v>
      </c>
      <c r="AB55" t="s">
        <v>544</v>
      </c>
      <c r="AC55">
        <f t="shared" si="12"/>
        <v>2016</v>
      </c>
      <c r="AD55">
        <f t="shared" si="13"/>
        <v>2</v>
      </c>
      <c r="AE55">
        <f t="shared" si="14"/>
        <v>2014</v>
      </c>
      <c r="AF55">
        <f t="shared" si="15"/>
        <v>9</v>
      </c>
      <c r="AG55" t="str">
        <f>VLOOKUP(F55,vlookup!$A$2:$E$660,2,0)</f>
        <v>Retained</v>
      </c>
      <c r="AH55" t="str">
        <f>VLOOKUP(F55,vlookup!$A$2:$E$660,3,0)</f>
        <v>Service Contract</v>
      </c>
      <c r="AI55" t="str">
        <f>VLOOKUP(F55,vlookup!$A$2:$E$660,4,0)</f>
        <v>Used Car Programs</v>
      </c>
      <c r="AJ55" t="str">
        <f>VLOOKUP(F55,vlookup!$A$2:$E$660,5,0)</f>
        <v>High Mileage</v>
      </c>
      <c r="AL55">
        <f t="shared" si="16"/>
        <v>41</v>
      </c>
      <c r="AM55">
        <f t="shared" si="17"/>
        <v>508</v>
      </c>
      <c r="AN55">
        <f t="shared" si="18"/>
        <v>12777</v>
      </c>
      <c r="AO55" t="str">
        <f t="shared" si="19"/>
        <v/>
      </c>
      <c r="AP55" t="str">
        <f t="shared" si="20"/>
        <v/>
      </c>
      <c r="AQ55" t="str">
        <f t="shared" si="21"/>
        <v/>
      </c>
      <c r="AR55">
        <f t="shared" si="22"/>
        <v>100</v>
      </c>
      <c r="AS55" t="str">
        <f t="shared" si="23"/>
        <v>102109037-4</v>
      </c>
      <c r="AT55" t="str">
        <f>IFERROR(IF(VLOOKUP(Y55,vlookup!$I$2:$J$9,1,0)=Y55,VLOOKUP(Y55,vlookup!$I$2:$J$9,2,0),PROPER(Y55)),PROPER(Y55))</f>
        <v>Deductible</v>
      </c>
      <c r="AU55" t="str">
        <f>IFERROR(IF(B55=VLOOKUP(B55,vlookup!$L$2:$L$10,1,0),"Yes","No"),"No")</f>
        <v>No</v>
      </c>
    </row>
    <row r="56" spans="1:47" ht="14.45" customHeight="1" x14ac:dyDescent="0.25">
      <c r="A56" t="s">
        <v>1221</v>
      </c>
      <c r="B56" s="31" t="s">
        <v>3581</v>
      </c>
      <c r="C56">
        <v>5</v>
      </c>
      <c r="D56">
        <v>1</v>
      </c>
      <c r="E56" t="s">
        <v>382</v>
      </c>
      <c r="F56" t="s">
        <v>205</v>
      </c>
      <c r="G56" t="s">
        <v>922</v>
      </c>
      <c r="H56" t="s">
        <v>926</v>
      </c>
      <c r="I56">
        <v>124190</v>
      </c>
      <c r="J56" s="19">
        <v>41902</v>
      </c>
      <c r="K56" s="19">
        <v>41943</v>
      </c>
      <c r="L56">
        <v>201410</v>
      </c>
      <c r="M56" s="19">
        <v>41913</v>
      </c>
      <c r="N56">
        <v>24617</v>
      </c>
      <c r="O56" t="s">
        <v>1070</v>
      </c>
      <c r="P56" t="s">
        <v>1172</v>
      </c>
      <c r="Q56" t="s">
        <v>924</v>
      </c>
      <c r="R56">
        <v>12075</v>
      </c>
      <c r="S56" s="19">
        <v>42633</v>
      </c>
      <c r="T56">
        <v>151023</v>
      </c>
      <c r="U56" t="s">
        <v>356</v>
      </c>
      <c r="V56" s="19">
        <v>42650</v>
      </c>
      <c r="W56" t="s">
        <v>635</v>
      </c>
      <c r="X56" t="s">
        <v>635</v>
      </c>
      <c r="Y56" t="s">
        <v>635</v>
      </c>
      <c r="Z56" t="s">
        <v>14</v>
      </c>
      <c r="AA56" s="29">
        <v>100</v>
      </c>
      <c r="AB56" t="s">
        <v>544</v>
      </c>
      <c r="AC56">
        <f t="shared" si="12"/>
        <v>2016</v>
      </c>
      <c r="AD56">
        <f t="shared" si="13"/>
        <v>10</v>
      </c>
      <c r="AE56">
        <f t="shared" si="14"/>
        <v>2014</v>
      </c>
      <c r="AF56">
        <f t="shared" si="15"/>
        <v>9</v>
      </c>
      <c r="AG56" t="str">
        <f>VLOOKUP(F56,vlookup!$A$2:$E$660,2,0)</f>
        <v>Retained</v>
      </c>
      <c r="AH56" t="str">
        <f>VLOOKUP(F56,vlookup!$A$2:$E$660,3,0)</f>
        <v>Service Contract</v>
      </c>
      <c r="AI56" t="str">
        <f>VLOOKUP(F56,vlookup!$A$2:$E$660,4,0)</f>
        <v>Used Car Programs</v>
      </c>
      <c r="AJ56" t="str">
        <f>VLOOKUP(F56,vlookup!$A$2:$E$660,5,0)</f>
        <v>High Mileage</v>
      </c>
      <c r="AL56">
        <f t="shared" si="16"/>
        <v>41</v>
      </c>
      <c r="AM56">
        <f t="shared" si="17"/>
        <v>737</v>
      </c>
      <c r="AN56">
        <f t="shared" si="18"/>
        <v>26833</v>
      </c>
      <c r="AO56" t="str">
        <f t="shared" si="19"/>
        <v/>
      </c>
      <c r="AP56" t="str">
        <f t="shared" si="20"/>
        <v/>
      </c>
      <c r="AQ56" t="str">
        <f t="shared" si="21"/>
        <v/>
      </c>
      <c r="AR56">
        <f t="shared" si="22"/>
        <v>100</v>
      </c>
      <c r="AS56" t="str">
        <f t="shared" si="23"/>
        <v>102109037-5</v>
      </c>
      <c r="AT56" t="str">
        <f>IFERROR(IF(VLOOKUP(Y56,vlookup!$I$2:$J$9,1,0)=Y56,VLOOKUP(Y56,vlookup!$I$2:$J$9,2,0),PROPER(Y56)),PROPER(Y56))</f>
        <v>Deductible</v>
      </c>
      <c r="AU56" t="str">
        <f>IFERROR(IF(B56=VLOOKUP(B56,vlookup!$L$2:$L$10,1,0),"Yes","No"),"No")</f>
        <v>No</v>
      </c>
    </row>
    <row r="57" spans="1:47" ht="14.45" customHeight="1" x14ac:dyDescent="0.25">
      <c r="A57" t="s">
        <v>1222</v>
      </c>
      <c r="B57" s="31" t="s">
        <v>1223</v>
      </c>
      <c r="C57">
        <v>1</v>
      </c>
      <c r="D57">
        <v>1</v>
      </c>
      <c r="E57" t="s">
        <v>382</v>
      </c>
      <c r="F57" t="s">
        <v>205</v>
      </c>
      <c r="G57" t="s">
        <v>922</v>
      </c>
      <c r="H57" t="s">
        <v>926</v>
      </c>
      <c r="I57">
        <v>95425</v>
      </c>
      <c r="J57" s="19">
        <v>41496</v>
      </c>
      <c r="K57" s="19">
        <v>41515</v>
      </c>
      <c r="L57">
        <v>201308</v>
      </c>
      <c r="M57" s="19">
        <v>41487</v>
      </c>
      <c r="N57">
        <v>24617</v>
      </c>
      <c r="O57" t="s">
        <v>1070</v>
      </c>
      <c r="P57" t="s">
        <v>1224</v>
      </c>
      <c r="Q57" t="s">
        <v>924</v>
      </c>
      <c r="R57">
        <v>794857</v>
      </c>
      <c r="S57" s="19">
        <v>41526</v>
      </c>
      <c r="T57">
        <v>95863</v>
      </c>
      <c r="U57" t="s">
        <v>357</v>
      </c>
      <c r="V57" s="19">
        <v>41543</v>
      </c>
      <c r="W57" t="s">
        <v>1179</v>
      </c>
      <c r="X57" t="s">
        <v>635</v>
      </c>
      <c r="Y57" t="s">
        <v>635</v>
      </c>
      <c r="Z57" t="s">
        <v>14</v>
      </c>
      <c r="AA57" s="29">
        <v>100</v>
      </c>
      <c r="AB57" t="s">
        <v>544</v>
      </c>
      <c r="AC57">
        <f t="shared" si="12"/>
        <v>2013</v>
      </c>
      <c r="AD57">
        <f t="shared" si="13"/>
        <v>9</v>
      </c>
      <c r="AE57">
        <f t="shared" si="14"/>
        <v>2013</v>
      </c>
      <c r="AF57">
        <f t="shared" si="15"/>
        <v>8</v>
      </c>
      <c r="AG57" t="str">
        <f>VLOOKUP(F57,vlookup!$A$2:$E$660,2,0)</f>
        <v>Retained</v>
      </c>
      <c r="AH57" t="str">
        <f>VLOOKUP(F57,vlookup!$A$2:$E$660,3,0)</f>
        <v>Service Contract</v>
      </c>
      <c r="AI57" t="str">
        <f>VLOOKUP(F57,vlookup!$A$2:$E$660,4,0)</f>
        <v>Used Car Programs</v>
      </c>
      <c r="AJ57" t="str">
        <f>VLOOKUP(F57,vlookup!$A$2:$E$660,5,0)</f>
        <v>High Mileage</v>
      </c>
      <c r="AL57">
        <f t="shared" si="16"/>
        <v>19</v>
      </c>
      <c r="AM57">
        <f t="shared" si="17"/>
        <v>46</v>
      </c>
      <c r="AN57">
        <f t="shared" si="18"/>
        <v>438</v>
      </c>
      <c r="AO57" t="str">
        <f t="shared" si="19"/>
        <v/>
      </c>
      <c r="AP57">
        <f t="shared" si="20"/>
        <v>100</v>
      </c>
      <c r="AQ57" t="str">
        <f t="shared" si="21"/>
        <v/>
      </c>
      <c r="AR57" t="str">
        <f t="shared" si="22"/>
        <v/>
      </c>
      <c r="AS57" t="str">
        <f t="shared" si="23"/>
        <v>4S693183H3-1</v>
      </c>
      <c r="AT57" t="str">
        <f>IFERROR(IF(VLOOKUP(Y57,vlookup!$I$2:$J$9,1,0)=Y57,VLOOKUP(Y57,vlookup!$I$2:$J$9,2,0),PROPER(Y57)),PROPER(Y57))</f>
        <v>Deductible</v>
      </c>
      <c r="AU57" t="str">
        <f>IFERROR(IF(B57=VLOOKUP(B57,vlookup!$L$2:$L$10,1,0),"Yes","No"),"No")</f>
        <v>No</v>
      </c>
    </row>
    <row r="58" spans="1:47" ht="14.45" customHeight="1" x14ac:dyDescent="0.25">
      <c r="A58" t="s">
        <v>1225</v>
      </c>
      <c r="B58" s="31" t="s">
        <v>1226</v>
      </c>
      <c r="C58">
        <v>1</v>
      </c>
      <c r="D58">
        <v>1</v>
      </c>
      <c r="E58" t="s">
        <v>571</v>
      </c>
      <c r="F58" t="s">
        <v>60</v>
      </c>
      <c r="G58" t="s">
        <v>922</v>
      </c>
      <c r="H58" t="s">
        <v>926</v>
      </c>
      <c r="I58">
        <v>94622</v>
      </c>
      <c r="J58" s="19">
        <v>41405</v>
      </c>
      <c r="K58" s="19">
        <v>41422</v>
      </c>
      <c r="L58">
        <v>201305</v>
      </c>
      <c r="M58" s="19">
        <v>41395</v>
      </c>
      <c r="N58">
        <v>24617</v>
      </c>
      <c r="O58" t="s">
        <v>1070</v>
      </c>
      <c r="P58" t="s">
        <v>1227</v>
      </c>
      <c r="Q58" t="s">
        <v>924</v>
      </c>
      <c r="R58">
        <v>6128776</v>
      </c>
      <c r="S58" s="19">
        <v>41526</v>
      </c>
      <c r="T58">
        <v>103066</v>
      </c>
      <c r="U58" t="s">
        <v>357</v>
      </c>
      <c r="V58" s="19">
        <v>41576</v>
      </c>
      <c r="W58" t="s">
        <v>1179</v>
      </c>
      <c r="X58" t="s">
        <v>635</v>
      </c>
      <c r="Y58" t="s">
        <v>635</v>
      </c>
      <c r="Z58" t="s">
        <v>14</v>
      </c>
      <c r="AA58" s="29">
        <v>100</v>
      </c>
      <c r="AB58" t="s">
        <v>544</v>
      </c>
      <c r="AC58">
        <f t="shared" si="12"/>
        <v>2013</v>
      </c>
      <c r="AD58">
        <f t="shared" si="13"/>
        <v>10</v>
      </c>
      <c r="AE58">
        <f t="shared" si="14"/>
        <v>2013</v>
      </c>
      <c r="AF58">
        <f t="shared" si="15"/>
        <v>5</v>
      </c>
      <c r="AG58" t="str">
        <f>VLOOKUP(F58,vlookup!$A$2:$E$660,2,0)</f>
        <v>Retained</v>
      </c>
      <c r="AH58" t="str">
        <f>VLOOKUP(F58,vlookup!$A$2:$E$660,3,0)</f>
        <v>Service Contract</v>
      </c>
      <c r="AI58" t="str">
        <f>VLOOKUP(F58,vlookup!$A$2:$E$660,4,0)</f>
        <v>Used Car Programs</v>
      </c>
      <c r="AJ58" t="str">
        <f>VLOOKUP(F58,vlookup!$A$2:$E$660,5,0)</f>
        <v>High Mileage</v>
      </c>
      <c r="AL58">
        <f t="shared" si="16"/>
        <v>17</v>
      </c>
      <c r="AM58">
        <f t="shared" si="17"/>
        <v>168</v>
      </c>
      <c r="AN58">
        <f t="shared" si="18"/>
        <v>8444</v>
      </c>
      <c r="AO58" t="str">
        <f t="shared" si="19"/>
        <v/>
      </c>
      <c r="AP58" t="str">
        <f t="shared" si="20"/>
        <v/>
      </c>
      <c r="AQ58" t="str">
        <f t="shared" si="21"/>
        <v/>
      </c>
      <c r="AR58">
        <f t="shared" si="22"/>
        <v>100</v>
      </c>
      <c r="AS58" t="str">
        <f t="shared" si="23"/>
        <v>8S585663E3Y-1</v>
      </c>
      <c r="AT58" t="str">
        <f>IFERROR(IF(VLOOKUP(Y58,vlookup!$I$2:$J$9,1,0)=Y58,VLOOKUP(Y58,vlookup!$I$2:$J$9,2,0),PROPER(Y58)),PROPER(Y58))</f>
        <v>Deductible</v>
      </c>
      <c r="AU58" t="str">
        <f>IFERROR(IF(B58=VLOOKUP(B58,vlookup!$L$2:$L$10,1,0),"Yes","No"),"No")</f>
        <v>No</v>
      </c>
    </row>
    <row r="59" spans="1:47" ht="14.45" customHeight="1" x14ac:dyDescent="0.25">
      <c r="A59" t="s">
        <v>1228</v>
      </c>
      <c r="B59" s="31" t="s">
        <v>1229</v>
      </c>
      <c r="C59">
        <v>1</v>
      </c>
      <c r="D59">
        <v>1</v>
      </c>
      <c r="E59" t="s">
        <v>382</v>
      </c>
      <c r="F59" t="s">
        <v>464</v>
      </c>
      <c r="G59" t="s">
        <v>922</v>
      </c>
      <c r="H59" t="s">
        <v>926</v>
      </c>
      <c r="I59">
        <v>82576</v>
      </c>
      <c r="J59" s="19">
        <v>43333</v>
      </c>
      <c r="K59" s="19">
        <v>43385</v>
      </c>
      <c r="L59">
        <v>201810</v>
      </c>
      <c r="M59" s="19">
        <v>43374</v>
      </c>
      <c r="N59">
        <v>24617</v>
      </c>
      <c r="O59" t="s">
        <v>1070</v>
      </c>
      <c r="P59" t="s">
        <v>1230</v>
      </c>
      <c r="Q59" t="s">
        <v>924</v>
      </c>
      <c r="R59">
        <v>32722</v>
      </c>
      <c r="S59" s="19">
        <v>43472</v>
      </c>
      <c r="T59">
        <v>85401</v>
      </c>
      <c r="U59" t="s">
        <v>356</v>
      </c>
      <c r="V59" s="19">
        <v>43475</v>
      </c>
      <c r="W59" t="s">
        <v>635</v>
      </c>
      <c r="X59" t="s">
        <v>635</v>
      </c>
      <c r="Y59" t="s">
        <v>635</v>
      </c>
      <c r="Z59" t="s">
        <v>14</v>
      </c>
      <c r="AA59" s="29">
        <v>100</v>
      </c>
      <c r="AB59" t="s">
        <v>544</v>
      </c>
      <c r="AC59">
        <f t="shared" si="12"/>
        <v>2019</v>
      </c>
      <c r="AD59">
        <f t="shared" si="13"/>
        <v>1</v>
      </c>
      <c r="AE59">
        <f t="shared" si="14"/>
        <v>2018</v>
      </c>
      <c r="AF59">
        <f t="shared" si="15"/>
        <v>8</v>
      </c>
      <c r="AG59" t="str">
        <f>VLOOKUP(F59,vlookup!$A$2:$E$660,2,0)</f>
        <v>Retained</v>
      </c>
      <c r="AH59" t="str">
        <f>VLOOKUP(F59,vlookup!$A$2:$E$660,3,0)</f>
        <v>Service Contract</v>
      </c>
      <c r="AI59" t="str">
        <f>VLOOKUP(F59,vlookup!$A$2:$E$660,4,0)</f>
        <v>Used Car Programs</v>
      </c>
      <c r="AJ59" t="str">
        <f>VLOOKUP(F59,vlookup!$A$2:$E$660,5,0)</f>
        <v>High Mileage</v>
      </c>
      <c r="AL59">
        <f t="shared" si="16"/>
        <v>51</v>
      </c>
      <c r="AM59">
        <f t="shared" si="17"/>
        <v>139</v>
      </c>
      <c r="AN59">
        <f t="shared" si="18"/>
        <v>2825</v>
      </c>
      <c r="AO59" t="str">
        <f t="shared" si="19"/>
        <v/>
      </c>
      <c r="AP59" t="str">
        <f t="shared" si="20"/>
        <v/>
      </c>
      <c r="AQ59" t="str">
        <f t="shared" si="21"/>
        <v/>
      </c>
      <c r="AR59">
        <f t="shared" si="22"/>
        <v>100</v>
      </c>
      <c r="AS59" t="str">
        <f t="shared" si="23"/>
        <v>7J559513H8-1</v>
      </c>
      <c r="AT59" t="str">
        <f>IFERROR(IF(VLOOKUP(Y59,vlookup!$I$2:$J$9,1,0)=Y59,VLOOKUP(Y59,vlookup!$I$2:$J$9,2,0),PROPER(Y59)),PROPER(Y59))</f>
        <v>Deductible</v>
      </c>
      <c r="AU59" t="str">
        <f>IFERROR(IF(B59=VLOOKUP(B59,vlookup!$L$2:$L$10,1,0),"Yes","No"),"No")</f>
        <v>No</v>
      </c>
    </row>
    <row r="60" spans="1:47" ht="14.45" customHeight="1" x14ac:dyDescent="0.25">
      <c r="A60" t="s">
        <v>1231</v>
      </c>
      <c r="B60" s="31" t="s">
        <v>1232</v>
      </c>
      <c r="C60">
        <v>1</v>
      </c>
      <c r="D60">
        <v>2</v>
      </c>
      <c r="E60" t="s">
        <v>382</v>
      </c>
      <c r="F60" t="s">
        <v>464</v>
      </c>
      <c r="G60" t="s">
        <v>922</v>
      </c>
      <c r="H60" t="s">
        <v>926</v>
      </c>
      <c r="I60">
        <v>78572</v>
      </c>
      <c r="J60" s="19">
        <v>43750</v>
      </c>
      <c r="K60" s="19">
        <v>43802</v>
      </c>
      <c r="L60">
        <v>201911</v>
      </c>
      <c r="M60" s="19">
        <v>43770</v>
      </c>
      <c r="N60">
        <v>24616</v>
      </c>
      <c r="O60" t="s">
        <v>1076</v>
      </c>
      <c r="P60" t="s">
        <v>1233</v>
      </c>
      <c r="Q60" t="s">
        <v>924</v>
      </c>
      <c r="R60">
        <v>178634</v>
      </c>
      <c r="S60" s="19">
        <v>43846</v>
      </c>
      <c r="T60">
        <v>79850</v>
      </c>
      <c r="U60" t="s">
        <v>356</v>
      </c>
      <c r="V60" s="19">
        <v>43847</v>
      </c>
      <c r="W60" t="s">
        <v>635</v>
      </c>
      <c r="X60" t="s">
        <v>635</v>
      </c>
      <c r="Y60" t="s">
        <v>635</v>
      </c>
      <c r="Z60" t="s">
        <v>14</v>
      </c>
      <c r="AA60" s="29">
        <v>100</v>
      </c>
      <c r="AB60" t="s">
        <v>544</v>
      </c>
      <c r="AC60">
        <f t="shared" si="12"/>
        <v>2020</v>
      </c>
      <c r="AD60">
        <f t="shared" si="13"/>
        <v>1</v>
      </c>
      <c r="AE60">
        <f t="shared" si="14"/>
        <v>2019</v>
      </c>
      <c r="AF60">
        <f t="shared" si="15"/>
        <v>10</v>
      </c>
      <c r="AG60" t="str">
        <f>VLOOKUP(F60,vlookup!$A$2:$E$660,2,0)</f>
        <v>Retained</v>
      </c>
      <c r="AH60" t="str">
        <f>VLOOKUP(F60,vlookup!$A$2:$E$660,3,0)</f>
        <v>Service Contract</v>
      </c>
      <c r="AI60" t="str">
        <f>VLOOKUP(F60,vlookup!$A$2:$E$660,4,0)</f>
        <v>Used Car Programs</v>
      </c>
      <c r="AJ60" t="str">
        <f>VLOOKUP(F60,vlookup!$A$2:$E$660,5,0)</f>
        <v>High Mileage</v>
      </c>
      <c r="AL60">
        <f t="shared" si="16"/>
        <v>51</v>
      </c>
      <c r="AM60">
        <f t="shared" si="17"/>
        <v>95</v>
      </c>
      <c r="AN60">
        <f t="shared" si="18"/>
        <v>1278</v>
      </c>
      <c r="AO60" t="str">
        <f t="shared" si="19"/>
        <v/>
      </c>
      <c r="AP60" t="str">
        <f t="shared" si="20"/>
        <v/>
      </c>
      <c r="AQ60" t="str">
        <f t="shared" si="21"/>
        <v/>
      </c>
      <c r="AR60">
        <f t="shared" si="22"/>
        <v>100</v>
      </c>
      <c r="AS60" t="str">
        <f t="shared" si="23"/>
        <v>BS594050J9-1</v>
      </c>
      <c r="AT60" t="str">
        <f>IFERROR(IF(VLOOKUP(Y60,vlookup!$I$2:$J$9,1,0)=Y60,VLOOKUP(Y60,vlookup!$I$2:$J$9,2,0),PROPER(Y60)),PROPER(Y60))</f>
        <v>Deductible</v>
      </c>
      <c r="AU60" t="str">
        <f>IFERROR(IF(B60=VLOOKUP(B60,vlookup!$L$2:$L$10,1,0),"Yes","No"),"No")</f>
        <v>No</v>
      </c>
    </row>
    <row r="61" spans="1:47" ht="14.45" customHeight="1" x14ac:dyDescent="0.25">
      <c r="A61" t="s">
        <v>1234</v>
      </c>
      <c r="B61" s="31" t="s">
        <v>1235</v>
      </c>
      <c r="C61">
        <v>2</v>
      </c>
      <c r="D61">
        <v>1</v>
      </c>
      <c r="E61" t="s">
        <v>382</v>
      </c>
      <c r="F61" t="s">
        <v>60</v>
      </c>
      <c r="G61" t="s">
        <v>388</v>
      </c>
      <c r="H61" t="s">
        <v>3710</v>
      </c>
      <c r="I61">
        <v>111981</v>
      </c>
      <c r="J61" s="19">
        <v>41197</v>
      </c>
      <c r="K61" s="19">
        <v>41233</v>
      </c>
      <c r="L61">
        <v>201211</v>
      </c>
      <c r="M61" s="19">
        <v>41214</v>
      </c>
      <c r="N61">
        <v>24616</v>
      </c>
      <c r="O61" t="s">
        <v>1076</v>
      </c>
      <c r="P61" t="s">
        <v>1230</v>
      </c>
      <c r="Q61" t="s">
        <v>924</v>
      </c>
      <c r="R61">
        <v>28455</v>
      </c>
      <c r="S61" s="19">
        <v>41386</v>
      </c>
      <c r="T61">
        <v>114419</v>
      </c>
      <c r="U61" t="s">
        <v>357</v>
      </c>
      <c r="V61" s="19">
        <v>41396</v>
      </c>
      <c r="W61" t="s">
        <v>1179</v>
      </c>
      <c r="X61" t="s">
        <v>635</v>
      </c>
      <c r="Y61" t="s">
        <v>635</v>
      </c>
      <c r="Z61" t="s">
        <v>14</v>
      </c>
      <c r="AA61" s="29">
        <v>100</v>
      </c>
      <c r="AB61" t="s">
        <v>544</v>
      </c>
      <c r="AC61">
        <f t="shared" si="12"/>
        <v>2013</v>
      </c>
      <c r="AD61">
        <f t="shared" si="13"/>
        <v>5</v>
      </c>
      <c r="AE61">
        <f t="shared" si="14"/>
        <v>2012</v>
      </c>
      <c r="AF61">
        <f t="shared" si="15"/>
        <v>10</v>
      </c>
      <c r="AG61" t="str">
        <f>VLOOKUP(F61,vlookup!$A$2:$E$660,2,0)</f>
        <v>Retained</v>
      </c>
      <c r="AH61" t="str">
        <f>VLOOKUP(F61,vlookup!$A$2:$E$660,3,0)</f>
        <v>Service Contract</v>
      </c>
      <c r="AI61" t="str">
        <f>VLOOKUP(F61,vlookup!$A$2:$E$660,4,0)</f>
        <v>Used Car Programs</v>
      </c>
      <c r="AJ61" t="str">
        <f>VLOOKUP(F61,vlookup!$A$2:$E$660,5,0)</f>
        <v>High Mileage</v>
      </c>
      <c r="AL61">
        <f t="shared" si="16"/>
        <v>35</v>
      </c>
      <c r="AM61">
        <f t="shared" si="17"/>
        <v>197</v>
      </c>
      <c r="AN61">
        <f t="shared" si="18"/>
        <v>2438</v>
      </c>
      <c r="AO61" t="str">
        <f t="shared" si="19"/>
        <v/>
      </c>
      <c r="AP61" t="str">
        <f t="shared" si="20"/>
        <v/>
      </c>
      <c r="AQ61" t="str">
        <f t="shared" si="21"/>
        <v/>
      </c>
      <c r="AR61">
        <f t="shared" si="22"/>
        <v>100</v>
      </c>
      <c r="AS61" t="str">
        <f t="shared" si="23"/>
        <v>4F181362J2Y-2</v>
      </c>
      <c r="AT61" t="str">
        <f>IFERROR(IF(VLOOKUP(Y61,vlookup!$I$2:$J$9,1,0)=Y61,VLOOKUP(Y61,vlookup!$I$2:$J$9,2,0),PROPER(Y61)),PROPER(Y61))</f>
        <v>Deductible</v>
      </c>
      <c r="AU61" t="str">
        <f>IFERROR(IF(B61=VLOOKUP(B61,vlookup!$L$2:$L$10,1,0),"Yes","No"),"No")</f>
        <v>No</v>
      </c>
    </row>
    <row r="62" spans="1:47" ht="14.45" customHeight="1" x14ac:dyDescent="0.25">
      <c r="A62" t="s">
        <v>1236</v>
      </c>
      <c r="B62" s="31" t="s">
        <v>3582</v>
      </c>
      <c r="C62">
        <v>1</v>
      </c>
      <c r="D62">
        <v>1</v>
      </c>
      <c r="E62" t="s">
        <v>382</v>
      </c>
      <c r="F62" t="s">
        <v>205</v>
      </c>
      <c r="G62" t="s">
        <v>388</v>
      </c>
      <c r="H62" t="s">
        <v>3728</v>
      </c>
      <c r="I62">
        <v>150774</v>
      </c>
      <c r="J62" s="19">
        <v>41910</v>
      </c>
      <c r="K62" s="19">
        <v>41943</v>
      </c>
      <c r="L62">
        <v>201410</v>
      </c>
      <c r="M62" s="19">
        <v>41913</v>
      </c>
      <c r="N62">
        <v>24616</v>
      </c>
      <c r="O62" t="s">
        <v>1076</v>
      </c>
      <c r="P62" t="s">
        <v>3729</v>
      </c>
      <c r="Q62" t="s">
        <v>930</v>
      </c>
      <c r="R62">
        <v>672402</v>
      </c>
      <c r="S62" s="19">
        <v>42058</v>
      </c>
      <c r="T62">
        <v>168772</v>
      </c>
      <c r="U62" t="s">
        <v>357</v>
      </c>
      <c r="V62" s="19">
        <v>42079</v>
      </c>
      <c r="W62" t="s">
        <v>635</v>
      </c>
      <c r="X62" t="s">
        <v>635</v>
      </c>
      <c r="Y62" t="s">
        <v>635</v>
      </c>
      <c r="Z62" t="s">
        <v>14</v>
      </c>
      <c r="AA62" s="29">
        <v>100</v>
      </c>
      <c r="AB62" t="s">
        <v>544</v>
      </c>
      <c r="AC62">
        <f t="shared" si="12"/>
        <v>2015</v>
      </c>
      <c r="AD62">
        <f t="shared" si="13"/>
        <v>3</v>
      </c>
      <c r="AE62">
        <f t="shared" si="14"/>
        <v>2014</v>
      </c>
      <c r="AF62">
        <f t="shared" si="15"/>
        <v>9</v>
      </c>
      <c r="AG62" t="str">
        <f>VLOOKUP(F62,vlookup!$A$2:$E$660,2,0)</f>
        <v>Retained</v>
      </c>
      <c r="AH62" t="str">
        <f>VLOOKUP(F62,vlookup!$A$2:$E$660,3,0)</f>
        <v>Service Contract</v>
      </c>
      <c r="AI62" t="str">
        <f>VLOOKUP(F62,vlookup!$A$2:$E$660,4,0)</f>
        <v>Used Car Programs</v>
      </c>
      <c r="AJ62" t="str">
        <f>VLOOKUP(F62,vlookup!$A$2:$E$660,5,0)</f>
        <v>High Mileage</v>
      </c>
      <c r="AL62">
        <f t="shared" si="16"/>
        <v>33</v>
      </c>
      <c r="AM62">
        <f t="shared" si="17"/>
        <v>168</v>
      </c>
      <c r="AN62">
        <f t="shared" si="18"/>
        <v>17998</v>
      </c>
      <c r="AO62" t="str">
        <f t="shared" si="19"/>
        <v/>
      </c>
      <c r="AP62" t="str">
        <f t="shared" si="20"/>
        <v/>
      </c>
      <c r="AQ62" t="str">
        <f t="shared" si="21"/>
        <v/>
      </c>
      <c r="AR62">
        <f t="shared" si="22"/>
        <v>100</v>
      </c>
      <c r="AS62" t="str">
        <f t="shared" si="23"/>
        <v>102108913-1</v>
      </c>
      <c r="AT62" t="str">
        <f>IFERROR(IF(VLOOKUP(Y62,vlookup!$I$2:$J$9,1,0)=Y62,VLOOKUP(Y62,vlookup!$I$2:$J$9,2,0),PROPER(Y62)),PROPER(Y62))</f>
        <v>Deductible</v>
      </c>
      <c r="AU62" t="str">
        <f>IFERROR(IF(B62=VLOOKUP(B62,vlookup!$L$2:$L$10,1,0),"Yes","No"),"No")</f>
        <v>No</v>
      </c>
    </row>
    <row r="63" spans="1:47" ht="14.45" customHeight="1" x14ac:dyDescent="0.25">
      <c r="A63" t="s">
        <v>1237</v>
      </c>
      <c r="B63" s="31" t="s">
        <v>1238</v>
      </c>
      <c r="C63">
        <v>1</v>
      </c>
      <c r="D63">
        <v>1</v>
      </c>
      <c r="E63" t="s">
        <v>382</v>
      </c>
      <c r="F63" t="s">
        <v>60</v>
      </c>
      <c r="G63" t="s">
        <v>388</v>
      </c>
      <c r="H63" t="s">
        <v>931</v>
      </c>
      <c r="I63">
        <v>101946</v>
      </c>
      <c r="J63" s="19">
        <v>41436</v>
      </c>
      <c r="K63" s="19">
        <v>41455</v>
      </c>
      <c r="L63">
        <v>201306</v>
      </c>
      <c r="M63" s="19">
        <v>41426</v>
      </c>
      <c r="N63">
        <v>24617</v>
      </c>
      <c r="O63" t="s">
        <v>1070</v>
      </c>
      <c r="P63" t="s">
        <v>1239</v>
      </c>
      <c r="Q63" t="s">
        <v>924</v>
      </c>
      <c r="R63">
        <v>6082490</v>
      </c>
      <c r="S63" s="19">
        <v>41534</v>
      </c>
      <c r="T63">
        <v>103013</v>
      </c>
      <c r="U63" t="s">
        <v>357</v>
      </c>
      <c r="V63" s="19">
        <v>41544</v>
      </c>
      <c r="W63" t="s">
        <v>1179</v>
      </c>
      <c r="X63" t="s">
        <v>635</v>
      </c>
      <c r="Y63" t="s">
        <v>635</v>
      </c>
      <c r="Z63" t="s">
        <v>14</v>
      </c>
      <c r="AA63" s="29">
        <v>250</v>
      </c>
      <c r="AB63" t="s">
        <v>544</v>
      </c>
      <c r="AC63">
        <f t="shared" si="12"/>
        <v>2013</v>
      </c>
      <c r="AD63">
        <f t="shared" si="13"/>
        <v>9</v>
      </c>
      <c r="AE63">
        <f t="shared" si="14"/>
        <v>2013</v>
      </c>
      <c r="AF63">
        <f t="shared" si="15"/>
        <v>6</v>
      </c>
      <c r="AG63" t="str">
        <f>VLOOKUP(F63,vlookup!$A$2:$E$660,2,0)</f>
        <v>Retained</v>
      </c>
      <c r="AH63" t="str">
        <f>VLOOKUP(F63,vlookup!$A$2:$E$660,3,0)</f>
        <v>Service Contract</v>
      </c>
      <c r="AI63" t="str">
        <f>VLOOKUP(F63,vlookup!$A$2:$E$660,4,0)</f>
        <v>Used Car Programs</v>
      </c>
      <c r="AJ63" t="str">
        <f>VLOOKUP(F63,vlookup!$A$2:$E$660,5,0)</f>
        <v>High Mileage</v>
      </c>
      <c r="AL63">
        <f t="shared" si="16"/>
        <v>19</v>
      </c>
      <c r="AM63">
        <f t="shared" si="17"/>
        <v>106</v>
      </c>
      <c r="AN63">
        <f t="shared" si="18"/>
        <v>1067</v>
      </c>
      <c r="AO63" t="str">
        <f t="shared" si="19"/>
        <v/>
      </c>
      <c r="AP63" t="str">
        <f t="shared" si="20"/>
        <v/>
      </c>
      <c r="AQ63" t="str">
        <f t="shared" si="21"/>
        <v/>
      </c>
      <c r="AR63">
        <f t="shared" si="22"/>
        <v>250</v>
      </c>
      <c r="AS63" t="str">
        <f t="shared" si="23"/>
        <v>4ED78095F3Y-1</v>
      </c>
      <c r="AT63" t="str">
        <f>IFERROR(IF(VLOOKUP(Y63,vlookup!$I$2:$J$9,1,0)=Y63,VLOOKUP(Y63,vlookup!$I$2:$J$9,2,0),PROPER(Y63)),PROPER(Y63))</f>
        <v>Deductible</v>
      </c>
      <c r="AU63" t="str">
        <f>IFERROR(IF(B63=VLOOKUP(B63,vlookup!$L$2:$L$10,1,0),"Yes","No"),"No")</f>
        <v>No</v>
      </c>
    </row>
    <row r="64" spans="1:47" ht="14.45" customHeight="1" x14ac:dyDescent="0.25">
      <c r="A64" t="s">
        <v>1240</v>
      </c>
      <c r="B64" s="31" t="s">
        <v>1241</v>
      </c>
      <c r="C64">
        <v>1</v>
      </c>
      <c r="D64">
        <v>1</v>
      </c>
      <c r="E64" t="s">
        <v>382</v>
      </c>
      <c r="F64" t="s">
        <v>464</v>
      </c>
      <c r="G64" t="s">
        <v>388</v>
      </c>
      <c r="H64" t="s">
        <v>929</v>
      </c>
      <c r="I64">
        <v>114509</v>
      </c>
      <c r="J64" s="19">
        <v>44310</v>
      </c>
      <c r="K64" s="19">
        <v>44372</v>
      </c>
      <c r="L64">
        <v>202106</v>
      </c>
      <c r="M64" s="19">
        <v>44348</v>
      </c>
      <c r="N64">
        <v>24616</v>
      </c>
      <c r="O64" t="s">
        <v>1076</v>
      </c>
      <c r="P64" t="s">
        <v>1242</v>
      </c>
      <c r="Q64" t="s">
        <v>924</v>
      </c>
      <c r="R64" t="s">
        <v>544</v>
      </c>
      <c r="S64" s="19">
        <v>44460</v>
      </c>
      <c r="T64">
        <v>123969</v>
      </c>
      <c r="U64" t="s">
        <v>356</v>
      </c>
      <c r="V64" s="19">
        <v>44470</v>
      </c>
      <c r="W64" t="s">
        <v>635</v>
      </c>
      <c r="X64" t="s">
        <v>635</v>
      </c>
      <c r="Y64" t="s">
        <v>635</v>
      </c>
      <c r="Z64" t="s">
        <v>14</v>
      </c>
      <c r="AA64" s="29">
        <v>100</v>
      </c>
      <c r="AB64" t="s">
        <v>544</v>
      </c>
      <c r="AC64">
        <f t="shared" si="12"/>
        <v>2021</v>
      </c>
      <c r="AD64">
        <f t="shared" si="13"/>
        <v>10</v>
      </c>
      <c r="AE64">
        <f t="shared" si="14"/>
        <v>2021</v>
      </c>
      <c r="AF64">
        <f t="shared" si="15"/>
        <v>4</v>
      </c>
      <c r="AG64" t="str">
        <f>VLOOKUP(F64,vlookup!$A$2:$E$660,2,0)</f>
        <v>Retained</v>
      </c>
      <c r="AH64" t="str">
        <f>VLOOKUP(F64,vlookup!$A$2:$E$660,3,0)</f>
        <v>Service Contract</v>
      </c>
      <c r="AI64" t="str">
        <f>VLOOKUP(F64,vlookup!$A$2:$E$660,4,0)</f>
        <v>Used Car Programs</v>
      </c>
      <c r="AJ64" t="str">
        <f>VLOOKUP(F64,vlookup!$A$2:$E$660,5,0)</f>
        <v>High Mileage</v>
      </c>
      <c r="AL64">
        <f t="shared" si="16"/>
        <v>61</v>
      </c>
      <c r="AM64">
        <f t="shared" si="17"/>
        <v>157</v>
      </c>
      <c r="AN64">
        <f t="shared" si="18"/>
        <v>9460</v>
      </c>
      <c r="AO64" t="str">
        <f t="shared" si="19"/>
        <v/>
      </c>
      <c r="AP64" t="str">
        <f t="shared" si="20"/>
        <v/>
      </c>
      <c r="AQ64" t="str">
        <f t="shared" si="21"/>
        <v/>
      </c>
      <c r="AR64">
        <f t="shared" si="22"/>
        <v>100</v>
      </c>
      <c r="AS64" t="str">
        <f t="shared" si="23"/>
        <v>ZAGEGA59922D21-1</v>
      </c>
      <c r="AT64" t="str">
        <f>IFERROR(IF(VLOOKUP(Y64,vlookup!$I$2:$J$9,1,0)=Y64,VLOOKUP(Y64,vlookup!$I$2:$J$9,2,0),PROPER(Y64)),PROPER(Y64))</f>
        <v>Deductible</v>
      </c>
      <c r="AU64" t="str">
        <f>IFERROR(IF(B64=VLOOKUP(B64,vlookup!$L$2:$L$10,1,0),"Yes","No"),"No")</f>
        <v>No</v>
      </c>
    </row>
    <row r="65" spans="1:47" ht="14.45" customHeight="1" x14ac:dyDescent="0.25">
      <c r="A65" t="s">
        <v>1243</v>
      </c>
      <c r="B65" s="31" t="s">
        <v>1244</v>
      </c>
      <c r="C65">
        <v>1</v>
      </c>
      <c r="D65">
        <v>1</v>
      </c>
      <c r="E65" t="s">
        <v>382</v>
      </c>
      <c r="F65" t="s">
        <v>464</v>
      </c>
      <c r="G65" t="s">
        <v>388</v>
      </c>
      <c r="H65" t="s">
        <v>929</v>
      </c>
      <c r="I65">
        <v>75386</v>
      </c>
      <c r="J65" s="19">
        <v>43448</v>
      </c>
      <c r="K65" s="19">
        <v>43485</v>
      </c>
      <c r="L65">
        <v>201901</v>
      </c>
      <c r="M65" s="19">
        <v>43466</v>
      </c>
      <c r="N65">
        <v>24617</v>
      </c>
      <c r="O65" t="s">
        <v>1070</v>
      </c>
      <c r="P65" t="s">
        <v>1245</v>
      </c>
      <c r="Q65" t="s">
        <v>924</v>
      </c>
      <c r="R65">
        <v>546169</v>
      </c>
      <c r="S65" s="19">
        <v>44482</v>
      </c>
      <c r="T65">
        <v>92552</v>
      </c>
      <c r="U65" t="s">
        <v>356</v>
      </c>
      <c r="V65" s="19">
        <v>44492</v>
      </c>
      <c r="W65" t="s">
        <v>635</v>
      </c>
      <c r="X65" t="s">
        <v>635</v>
      </c>
      <c r="Y65" t="s">
        <v>635</v>
      </c>
      <c r="Z65" t="s">
        <v>14</v>
      </c>
      <c r="AA65" s="29">
        <v>100</v>
      </c>
      <c r="AB65" t="s">
        <v>544</v>
      </c>
      <c r="AC65">
        <f t="shared" si="12"/>
        <v>2021</v>
      </c>
      <c r="AD65">
        <f t="shared" si="13"/>
        <v>10</v>
      </c>
      <c r="AE65">
        <f t="shared" si="14"/>
        <v>2018</v>
      </c>
      <c r="AF65">
        <f t="shared" si="15"/>
        <v>12</v>
      </c>
      <c r="AG65" t="str">
        <f>VLOOKUP(F65,vlookup!$A$2:$E$660,2,0)</f>
        <v>Retained</v>
      </c>
      <c r="AH65" t="str">
        <f>VLOOKUP(F65,vlookup!$A$2:$E$660,3,0)</f>
        <v>Service Contract</v>
      </c>
      <c r="AI65" t="str">
        <f>VLOOKUP(F65,vlookup!$A$2:$E$660,4,0)</f>
        <v>Used Car Programs</v>
      </c>
      <c r="AJ65" t="str">
        <f>VLOOKUP(F65,vlookup!$A$2:$E$660,5,0)</f>
        <v>High Mileage</v>
      </c>
      <c r="AL65">
        <f t="shared" si="16"/>
        <v>36</v>
      </c>
      <c r="AM65">
        <f t="shared" si="17"/>
        <v>1029</v>
      </c>
      <c r="AN65">
        <f t="shared" si="18"/>
        <v>17166</v>
      </c>
      <c r="AO65" t="str">
        <f t="shared" si="19"/>
        <v/>
      </c>
      <c r="AP65" t="str">
        <f t="shared" si="20"/>
        <v/>
      </c>
      <c r="AQ65" t="str">
        <f t="shared" si="21"/>
        <v/>
      </c>
      <c r="AR65">
        <f t="shared" si="22"/>
        <v>100</v>
      </c>
      <c r="AS65" t="str">
        <f t="shared" si="23"/>
        <v>GGA76746L8-1</v>
      </c>
      <c r="AT65" t="str">
        <f>IFERROR(IF(VLOOKUP(Y65,vlookup!$I$2:$J$9,1,0)=Y65,VLOOKUP(Y65,vlookup!$I$2:$J$9,2,0),PROPER(Y65)),PROPER(Y65))</f>
        <v>Deductible</v>
      </c>
      <c r="AU65" t="str">
        <f>IFERROR(IF(B65=VLOOKUP(B65,vlookup!$L$2:$L$10,1,0),"Yes","No"),"No")</f>
        <v>No</v>
      </c>
    </row>
    <row r="66" spans="1:47" ht="14.45" customHeight="1" x14ac:dyDescent="0.25">
      <c r="A66" t="s">
        <v>1246</v>
      </c>
      <c r="B66" s="31" t="s">
        <v>1247</v>
      </c>
      <c r="C66">
        <v>1</v>
      </c>
      <c r="D66">
        <v>1</v>
      </c>
      <c r="E66" t="s">
        <v>382</v>
      </c>
      <c r="F66" t="s">
        <v>464</v>
      </c>
      <c r="G66" t="s">
        <v>22</v>
      </c>
      <c r="H66" t="s">
        <v>1248</v>
      </c>
      <c r="I66">
        <v>96575</v>
      </c>
      <c r="J66" s="19">
        <v>44619</v>
      </c>
      <c r="K66" s="19">
        <v>44643</v>
      </c>
      <c r="L66">
        <v>202203</v>
      </c>
      <c r="M66" s="19">
        <v>44621</v>
      </c>
      <c r="N66">
        <v>24617</v>
      </c>
      <c r="O66" t="s">
        <v>1070</v>
      </c>
      <c r="P66" t="s">
        <v>1249</v>
      </c>
      <c r="Q66" t="s">
        <v>924</v>
      </c>
      <c r="R66">
        <v>55122</v>
      </c>
      <c r="S66" s="19">
        <v>44935</v>
      </c>
      <c r="T66">
        <v>105488</v>
      </c>
      <c r="U66" t="s">
        <v>356</v>
      </c>
      <c r="V66" s="19">
        <v>44938</v>
      </c>
      <c r="W66" t="s">
        <v>635</v>
      </c>
      <c r="X66" t="s">
        <v>635</v>
      </c>
      <c r="Y66" t="s">
        <v>635</v>
      </c>
      <c r="Z66" t="s">
        <v>14</v>
      </c>
      <c r="AA66" s="29">
        <v>100</v>
      </c>
      <c r="AB66" t="s">
        <v>544</v>
      </c>
      <c r="AC66">
        <f t="shared" si="12"/>
        <v>2023</v>
      </c>
      <c r="AD66">
        <f t="shared" si="13"/>
        <v>1</v>
      </c>
      <c r="AE66">
        <f t="shared" si="14"/>
        <v>2022</v>
      </c>
      <c r="AF66">
        <f t="shared" si="15"/>
        <v>2</v>
      </c>
      <c r="AG66" t="str">
        <f>VLOOKUP(F66,vlookup!$A$2:$E$660,2,0)</f>
        <v>Retained</v>
      </c>
      <c r="AH66" t="str">
        <f>VLOOKUP(F66,vlookup!$A$2:$E$660,3,0)</f>
        <v>Service Contract</v>
      </c>
      <c r="AI66" t="str">
        <f>VLOOKUP(F66,vlookup!$A$2:$E$660,4,0)</f>
        <v>Used Car Programs</v>
      </c>
      <c r="AJ66" t="str">
        <f>VLOOKUP(F66,vlookup!$A$2:$E$660,5,0)</f>
        <v>High Mileage</v>
      </c>
      <c r="AL66">
        <f t="shared" si="16"/>
        <v>26</v>
      </c>
      <c r="AM66">
        <f t="shared" si="17"/>
        <v>315</v>
      </c>
      <c r="AN66">
        <f t="shared" si="18"/>
        <v>8913</v>
      </c>
      <c r="AO66" t="str">
        <f t="shared" si="19"/>
        <v/>
      </c>
      <c r="AP66" t="str">
        <f t="shared" si="20"/>
        <v/>
      </c>
      <c r="AQ66" t="str">
        <f t="shared" si="21"/>
        <v/>
      </c>
      <c r="AR66">
        <f t="shared" si="22"/>
        <v>100</v>
      </c>
      <c r="AS66" t="str">
        <f t="shared" si="23"/>
        <v>ZAGFGC15976B22-1</v>
      </c>
      <c r="AT66" t="str">
        <f>IFERROR(IF(VLOOKUP(Y66,vlookup!$I$2:$J$9,1,0)=Y66,VLOOKUP(Y66,vlookup!$I$2:$J$9,2,0),PROPER(Y66)),PROPER(Y66))</f>
        <v>Deductible</v>
      </c>
      <c r="AU66" t="str">
        <f>IFERROR(IF(B66=VLOOKUP(B66,vlookup!$L$2:$L$10,1,0),"Yes","No"),"No")</f>
        <v>No</v>
      </c>
    </row>
    <row r="67" spans="1:47" ht="14.45" customHeight="1" x14ac:dyDescent="0.25">
      <c r="A67" t="s">
        <v>1250</v>
      </c>
      <c r="B67" s="31" t="s">
        <v>1251</v>
      </c>
      <c r="C67">
        <v>1</v>
      </c>
      <c r="D67">
        <v>1</v>
      </c>
      <c r="E67" t="s">
        <v>382</v>
      </c>
      <c r="F67" t="s">
        <v>464</v>
      </c>
      <c r="G67" t="s">
        <v>388</v>
      </c>
      <c r="H67" t="s">
        <v>949</v>
      </c>
      <c r="I67">
        <v>112528</v>
      </c>
      <c r="J67" s="19">
        <v>44465</v>
      </c>
      <c r="K67" s="19">
        <v>44497</v>
      </c>
      <c r="L67">
        <v>202110</v>
      </c>
      <c r="M67" s="19">
        <v>44470</v>
      </c>
      <c r="N67">
        <v>24616</v>
      </c>
      <c r="O67" t="s">
        <v>1076</v>
      </c>
      <c r="P67" t="s">
        <v>1239</v>
      </c>
      <c r="Q67" t="s">
        <v>924</v>
      </c>
      <c r="R67">
        <v>6265997</v>
      </c>
      <c r="S67" s="19">
        <v>44671</v>
      </c>
      <c r="T67">
        <v>118503</v>
      </c>
      <c r="U67" t="s">
        <v>356</v>
      </c>
      <c r="V67" s="19">
        <v>44718</v>
      </c>
      <c r="W67" t="s">
        <v>635</v>
      </c>
      <c r="X67" t="s">
        <v>635</v>
      </c>
      <c r="Y67" t="s">
        <v>635</v>
      </c>
      <c r="Z67" t="s">
        <v>14</v>
      </c>
      <c r="AA67" s="29">
        <v>100</v>
      </c>
      <c r="AB67" t="s">
        <v>544</v>
      </c>
      <c r="AC67">
        <f t="shared" ref="AC67:AC130" si="24">YEAR(V67)</f>
        <v>2022</v>
      </c>
      <c r="AD67">
        <f t="shared" ref="AD67:AD130" si="25">MONTH(V67)</f>
        <v>6</v>
      </c>
      <c r="AE67">
        <f t="shared" ref="AE67:AE130" si="26">YEAR(J67)</f>
        <v>2021</v>
      </c>
      <c r="AF67">
        <f t="shared" ref="AF67:AF130" si="27">MONTH(J67)</f>
        <v>9</v>
      </c>
      <c r="AG67" t="str">
        <f>VLOOKUP(F67,vlookup!$A$2:$E$660,2,0)</f>
        <v>Retained</v>
      </c>
      <c r="AH67" t="str">
        <f>VLOOKUP(F67,vlookup!$A$2:$E$660,3,0)</f>
        <v>Service Contract</v>
      </c>
      <c r="AI67" t="str">
        <f>VLOOKUP(F67,vlookup!$A$2:$E$660,4,0)</f>
        <v>Used Car Programs</v>
      </c>
      <c r="AJ67" t="str">
        <f>VLOOKUP(F67,vlookup!$A$2:$E$660,5,0)</f>
        <v>High Mileage</v>
      </c>
      <c r="AL67">
        <f t="shared" ref="AL67:AL130" si="28">DAYS360(J67,K67)</f>
        <v>32</v>
      </c>
      <c r="AM67">
        <f t="shared" ref="AM67:AM130" si="29">DAYS360(J67,V67)</f>
        <v>250</v>
      </c>
      <c r="AN67">
        <f t="shared" ref="AN67:AN130" si="30">IF(T67-I67&lt;1,"",T67-I67)</f>
        <v>5975</v>
      </c>
      <c r="AO67" t="str">
        <f t="shared" ref="AO67:AO130" si="31">IF(AM67&lt;31,AA67,"")</f>
        <v/>
      </c>
      <c r="AP67" t="str">
        <f t="shared" ref="AP67:AP130" si="32">IF(AND(AM67&gt;30,AM67&lt;61),AA67,"")</f>
        <v/>
      </c>
      <c r="AQ67" t="str">
        <f t="shared" ref="AQ67:AQ130" si="33">IF(AND(AM67&gt;60,AM67&lt;91),AA67,"")</f>
        <v/>
      </c>
      <c r="AR67">
        <f t="shared" ref="AR67:AR130" si="34">IF(AM67&gt;90,AA67,"")</f>
        <v>100</v>
      </c>
      <c r="AS67" t="str">
        <f t="shared" ref="AS67:AS130" si="35">CONCATENATE(B67,"-",C67)</f>
        <v>ZAGFUC89831I21-1</v>
      </c>
      <c r="AT67" t="str">
        <f>IFERROR(IF(VLOOKUP(Y67,vlookup!$I$2:$J$9,1,0)=Y67,VLOOKUP(Y67,vlookup!$I$2:$J$9,2,0),PROPER(Y67)),PROPER(Y67))</f>
        <v>Deductible</v>
      </c>
      <c r="AU67" t="str">
        <f>IFERROR(IF(B67=VLOOKUP(B67,vlookup!$L$2:$L$10,1,0),"Yes","No"),"No")</f>
        <v>No</v>
      </c>
    </row>
    <row r="68" spans="1:47" ht="14.45" customHeight="1" x14ac:dyDescent="0.25">
      <c r="A68" t="s">
        <v>1252</v>
      </c>
      <c r="B68" s="31" t="s">
        <v>1253</v>
      </c>
      <c r="C68">
        <v>1</v>
      </c>
      <c r="D68">
        <v>1</v>
      </c>
      <c r="E68" t="s">
        <v>382</v>
      </c>
      <c r="F68" t="s">
        <v>464</v>
      </c>
      <c r="G68" t="s">
        <v>388</v>
      </c>
      <c r="H68" t="s">
        <v>949</v>
      </c>
      <c r="I68">
        <v>100955</v>
      </c>
      <c r="J68" s="19">
        <v>44261</v>
      </c>
      <c r="K68" s="19">
        <v>44318</v>
      </c>
      <c r="L68">
        <v>202104</v>
      </c>
      <c r="M68" s="19">
        <v>44287</v>
      </c>
      <c r="N68">
        <v>24617</v>
      </c>
      <c r="O68" t="s">
        <v>1070</v>
      </c>
      <c r="P68" t="s">
        <v>1254</v>
      </c>
      <c r="Q68" t="s">
        <v>924</v>
      </c>
      <c r="R68">
        <v>124804</v>
      </c>
      <c r="S68" s="19">
        <v>44431</v>
      </c>
      <c r="T68">
        <v>109722</v>
      </c>
      <c r="U68" t="s">
        <v>356</v>
      </c>
      <c r="V68" s="19">
        <v>44449</v>
      </c>
      <c r="W68" t="s">
        <v>635</v>
      </c>
      <c r="X68" t="s">
        <v>635</v>
      </c>
      <c r="Y68" t="s">
        <v>635</v>
      </c>
      <c r="Z68" t="s">
        <v>14</v>
      </c>
      <c r="AA68" s="29">
        <v>100</v>
      </c>
      <c r="AB68" t="s">
        <v>544</v>
      </c>
      <c r="AC68">
        <f t="shared" si="24"/>
        <v>2021</v>
      </c>
      <c r="AD68">
        <f t="shared" si="25"/>
        <v>9</v>
      </c>
      <c r="AE68">
        <f t="shared" si="26"/>
        <v>2021</v>
      </c>
      <c r="AF68">
        <f t="shared" si="27"/>
        <v>3</v>
      </c>
      <c r="AG68" t="str">
        <f>VLOOKUP(F68,vlookup!$A$2:$E$660,2,0)</f>
        <v>Retained</v>
      </c>
      <c r="AH68" t="str">
        <f>VLOOKUP(F68,vlookup!$A$2:$E$660,3,0)</f>
        <v>Service Contract</v>
      </c>
      <c r="AI68" t="str">
        <f>VLOOKUP(F68,vlookup!$A$2:$E$660,4,0)</f>
        <v>Used Car Programs</v>
      </c>
      <c r="AJ68" t="str">
        <f>VLOOKUP(F68,vlookup!$A$2:$E$660,5,0)</f>
        <v>High Mileage</v>
      </c>
      <c r="AL68">
        <f t="shared" si="28"/>
        <v>56</v>
      </c>
      <c r="AM68">
        <f t="shared" si="29"/>
        <v>184</v>
      </c>
      <c r="AN68">
        <f t="shared" si="30"/>
        <v>8767</v>
      </c>
      <c r="AO68" t="str">
        <f t="shared" si="31"/>
        <v/>
      </c>
      <c r="AP68" t="str">
        <f t="shared" si="32"/>
        <v/>
      </c>
      <c r="AQ68" t="str">
        <f t="shared" si="33"/>
        <v/>
      </c>
      <c r="AR68">
        <f t="shared" si="34"/>
        <v>100</v>
      </c>
      <c r="AS68" t="str">
        <f t="shared" si="35"/>
        <v>ZAGEUC00938C21-1</v>
      </c>
      <c r="AT68" t="str">
        <f>IFERROR(IF(VLOOKUP(Y68,vlookup!$I$2:$J$9,1,0)=Y68,VLOOKUP(Y68,vlookup!$I$2:$J$9,2,0),PROPER(Y68)),PROPER(Y68))</f>
        <v>Deductible</v>
      </c>
      <c r="AU68" t="str">
        <f>IFERROR(IF(B68=VLOOKUP(B68,vlookup!$L$2:$L$10,1,0),"Yes","No"),"No")</f>
        <v>No</v>
      </c>
    </row>
    <row r="69" spans="1:47" ht="14.45" customHeight="1" x14ac:dyDescent="0.25">
      <c r="A69" t="s">
        <v>1255</v>
      </c>
      <c r="B69" s="31" t="s">
        <v>1256</v>
      </c>
      <c r="C69">
        <v>1</v>
      </c>
      <c r="D69">
        <v>1</v>
      </c>
      <c r="E69" t="s">
        <v>571</v>
      </c>
      <c r="F69" t="s">
        <v>205</v>
      </c>
      <c r="G69" t="s">
        <v>388</v>
      </c>
      <c r="H69" t="s">
        <v>929</v>
      </c>
      <c r="I69">
        <v>105562</v>
      </c>
      <c r="J69" s="19">
        <v>41461</v>
      </c>
      <c r="K69" s="19">
        <v>41485</v>
      </c>
      <c r="L69">
        <v>201307</v>
      </c>
      <c r="M69" s="19">
        <v>41456</v>
      </c>
      <c r="N69">
        <v>24617</v>
      </c>
      <c r="O69" t="s">
        <v>1070</v>
      </c>
      <c r="P69" t="s">
        <v>1257</v>
      </c>
      <c r="Q69" t="s">
        <v>924</v>
      </c>
      <c r="R69">
        <v>750653</v>
      </c>
      <c r="S69" s="19">
        <v>41512</v>
      </c>
      <c r="T69">
        <v>107068</v>
      </c>
      <c r="U69" t="s">
        <v>357</v>
      </c>
      <c r="V69" s="19">
        <v>41530</v>
      </c>
      <c r="W69" t="s">
        <v>1179</v>
      </c>
      <c r="X69" t="s">
        <v>635</v>
      </c>
      <c r="Y69" t="s">
        <v>635</v>
      </c>
      <c r="Z69" t="s">
        <v>14</v>
      </c>
      <c r="AA69" s="29">
        <v>100</v>
      </c>
      <c r="AB69" t="s">
        <v>544</v>
      </c>
      <c r="AC69">
        <f t="shared" si="24"/>
        <v>2013</v>
      </c>
      <c r="AD69">
        <f t="shared" si="25"/>
        <v>9</v>
      </c>
      <c r="AE69">
        <f t="shared" si="26"/>
        <v>2013</v>
      </c>
      <c r="AF69">
        <f t="shared" si="27"/>
        <v>7</v>
      </c>
      <c r="AG69" t="str">
        <f>VLOOKUP(F69,vlookup!$A$2:$E$660,2,0)</f>
        <v>Retained</v>
      </c>
      <c r="AH69" t="str">
        <f>VLOOKUP(F69,vlookup!$A$2:$E$660,3,0)</f>
        <v>Service Contract</v>
      </c>
      <c r="AI69" t="str">
        <f>VLOOKUP(F69,vlookup!$A$2:$E$660,4,0)</f>
        <v>Used Car Programs</v>
      </c>
      <c r="AJ69" t="str">
        <f>VLOOKUP(F69,vlookup!$A$2:$E$660,5,0)</f>
        <v>High Mileage</v>
      </c>
      <c r="AL69">
        <f t="shared" si="28"/>
        <v>24</v>
      </c>
      <c r="AM69">
        <f t="shared" si="29"/>
        <v>67</v>
      </c>
      <c r="AN69">
        <f t="shared" si="30"/>
        <v>1506</v>
      </c>
      <c r="AO69" t="str">
        <f t="shared" si="31"/>
        <v/>
      </c>
      <c r="AP69" t="str">
        <f t="shared" si="32"/>
        <v/>
      </c>
      <c r="AQ69">
        <f t="shared" si="33"/>
        <v>100</v>
      </c>
      <c r="AR69" t="str">
        <f t="shared" si="34"/>
        <v/>
      </c>
      <c r="AS69" t="str">
        <f t="shared" si="35"/>
        <v>7UB57271G3-1</v>
      </c>
      <c r="AT69" t="str">
        <f>IFERROR(IF(VLOOKUP(Y69,vlookup!$I$2:$J$9,1,0)=Y69,VLOOKUP(Y69,vlookup!$I$2:$J$9,2,0),PROPER(Y69)),PROPER(Y69))</f>
        <v>Deductible</v>
      </c>
      <c r="AU69" t="str">
        <f>IFERROR(IF(B69=VLOOKUP(B69,vlookup!$L$2:$L$10,1,0),"Yes","No"),"No")</f>
        <v>No</v>
      </c>
    </row>
    <row r="70" spans="1:47" ht="14.45" customHeight="1" x14ac:dyDescent="0.25">
      <c r="A70" t="s">
        <v>1258</v>
      </c>
      <c r="B70" s="31" t="s">
        <v>1259</v>
      </c>
      <c r="C70">
        <v>1</v>
      </c>
      <c r="D70">
        <v>1</v>
      </c>
      <c r="E70" t="s">
        <v>382</v>
      </c>
      <c r="F70" t="s">
        <v>60</v>
      </c>
      <c r="G70" t="s">
        <v>388</v>
      </c>
      <c r="H70" t="s">
        <v>3730</v>
      </c>
      <c r="I70">
        <v>162208</v>
      </c>
      <c r="J70" s="19">
        <v>41789</v>
      </c>
      <c r="K70" s="19">
        <v>41813</v>
      </c>
      <c r="L70">
        <v>201406</v>
      </c>
      <c r="M70" s="19">
        <v>41791</v>
      </c>
      <c r="N70">
        <v>24616</v>
      </c>
      <c r="O70" t="s">
        <v>1076</v>
      </c>
      <c r="P70" t="s">
        <v>1260</v>
      </c>
      <c r="Q70" t="s">
        <v>924</v>
      </c>
      <c r="R70">
        <v>54439</v>
      </c>
      <c r="S70" s="19">
        <v>41836</v>
      </c>
      <c r="T70">
        <v>163131</v>
      </c>
      <c r="U70" t="s">
        <v>357</v>
      </c>
      <c r="V70" s="19">
        <v>41841</v>
      </c>
      <c r="W70" t="s">
        <v>635</v>
      </c>
      <c r="X70" t="s">
        <v>635</v>
      </c>
      <c r="Y70" t="s">
        <v>635</v>
      </c>
      <c r="Z70" t="s">
        <v>14</v>
      </c>
      <c r="AA70" s="29">
        <v>250</v>
      </c>
      <c r="AB70" t="s">
        <v>544</v>
      </c>
      <c r="AC70">
        <f t="shared" si="24"/>
        <v>2014</v>
      </c>
      <c r="AD70">
        <f t="shared" si="25"/>
        <v>7</v>
      </c>
      <c r="AE70">
        <f t="shared" si="26"/>
        <v>2014</v>
      </c>
      <c r="AF70">
        <f t="shared" si="27"/>
        <v>5</v>
      </c>
      <c r="AG70" t="str">
        <f>VLOOKUP(F70,vlookup!$A$2:$E$660,2,0)</f>
        <v>Retained</v>
      </c>
      <c r="AH70" t="str">
        <f>VLOOKUP(F70,vlookup!$A$2:$E$660,3,0)</f>
        <v>Service Contract</v>
      </c>
      <c r="AI70" t="str">
        <f>VLOOKUP(F70,vlookup!$A$2:$E$660,4,0)</f>
        <v>Used Car Programs</v>
      </c>
      <c r="AJ70" t="str">
        <f>VLOOKUP(F70,vlookup!$A$2:$E$660,5,0)</f>
        <v>High Mileage</v>
      </c>
      <c r="AL70">
        <f t="shared" si="28"/>
        <v>23</v>
      </c>
      <c r="AM70">
        <f t="shared" si="29"/>
        <v>51</v>
      </c>
      <c r="AN70">
        <f t="shared" si="30"/>
        <v>923</v>
      </c>
      <c r="AO70" t="str">
        <f t="shared" si="31"/>
        <v/>
      </c>
      <c r="AP70">
        <f t="shared" si="32"/>
        <v>250</v>
      </c>
      <c r="AQ70" t="str">
        <f t="shared" si="33"/>
        <v/>
      </c>
      <c r="AR70" t="str">
        <f t="shared" si="34"/>
        <v/>
      </c>
      <c r="AS70" t="str">
        <f t="shared" si="35"/>
        <v>7LA32139E4Y-1</v>
      </c>
      <c r="AT70" t="str">
        <f>IFERROR(IF(VLOOKUP(Y70,vlookup!$I$2:$J$9,1,0)=Y70,VLOOKUP(Y70,vlookup!$I$2:$J$9,2,0),PROPER(Y70)),PROPER(Y70))</f>
        <v>Deductible</v>
      </c>
      <c r="AU70" t="str">
        <f>IFERROR(IF(B70=VLOOKUP(B70,vlookup!$L$2:$L$10,1,0),"Yes","No"),"No")</f>
        <v>No</v>
      </c>
    </row>
    <row r="71" spans="1:47" ht="14.45" customHeight="1" x14ac:dyDescent="0.25">
      <c r="A71" t="s">
        <v>1261</v>
      </c>
      <c r="B71" s="31" t="s">
        <v>1262</v>
      </c>
      <c r="C71">
        <v>1</v>
      </c>
      <c r="D71">
        <v>1</v>
      </c>
      <c r="E71" t="s">
        <v>382</v>
      </c>
      <c r="F71" t="s">
        <v>60</v>
      </c>
      <c r="G71" t="s">
        <v>388</v>
      </c>
      <c r="H71" t="s">
        <v>3730</v>
      </c>
      <c r="I71">
        <v>106969</v>
      </c>
      <c r="J71" s="19">
        <v>41159</v>
      </c>
      <c r="K71" s="19">
        <v>41180</v>
      </c>
      <c r="L71">
        <v>201209</v>
      </c>
      <c r="M71" s="19">
        <v>41153</v>
      </c>
      <c r="N71">
        <v>24616</v>
      </c>
      <c r="O71" t="s">
        <v>1076</v>
      </c>
      <c r="P71" t="s">
        <v>1263</v>
      </c>
      <c r="Q71" t="s">
        <v>924</v>
      </c>
      <c r="R71">
        <v>45622</v>
      </c>
      <c r="S71" s="19">
        <v>41239</v>
      </c>
      <c r="T71">
        <v>108617</v>
      </c>
      <c r="U71" t="s">
        <v>357</v>
      </c>
      <c r="V71" s="19">
        <v>41263</v>
      </c>
      <c r="W71" t="s">
        <v>1179</v>
      </c>
      <c r="X71" t="s">
        <v>635</v>
      </c>
      <c r="Y71" t="s">
        <v>635</v>
      </c>
      <c r="Z71" t="s">
        <v>14</v>
      </c>
      <c r="AA71" s="29">
        <v>100</v>
      </c>
      <c r="AB71" t="s">
        <v>544</v>
      </c>
      <c r="AC71">
        <f t="shared" si="24"/>
        <v>2012</v>
      </c>
      <c r="AD71">
        <f t="shared" si="25"/>
        <v>12</v>
      </c>
      <c r="AE71">
        <f t="shared" si="26"/>
        <v>2012</v>
      </c>
      <c r="AF71">
        <f t="shared" si="27"/>
        <v>9</v>
      </c>
      <c r="AG71" t="str">
        <f>VLOOKUP(F71,vlookup!$A$2:$E$660,2,0)</f>
        <v>Retained</v>
      </c>
      <c r="AH71" t="str">
        <f>VLOOKUP(F71,vlookup!$A$2:$E$660,3,0)</f>
        <v>Service Contract</v>
      </c>
      <c r="AI71" t="str">
        <f>VLOOKUP(F71,vlookup!$A$2:$E$660,4,0)</f>
        <v>Used Car Programs</v>
      </c>
      <c r="AJ71" t="str">
        <f>VLOOKUP(F71,vlookup!$A$2:$E$660,5,0)</f>
        <v>High Mileage</v>
      </c>
      <c r="AL71">
        <f t="shared" si="28"/>
        <v>21</v>
      </c>
      <c r="AM71">
        <f t="shared" si="29"/>
        <v>103</v>
      </c>
      <c r="AN71">
        <f t="shared" si="30"/>
        <v>1648</v>
      </c>
      <c r="AO71" t="str">
        <f t="shared" si="31"/>
        <v/>
      </c>
      <c r="AP71" t="str">
        <f t="shared" si="32"/>
        <v/>
      </c>
      <c r="AQ71" t="str">
        <f t="shared" si="33"/>
        <v/>
      </c>
      <c r="AR71">
        <f t="shared" si="34"/>
        <v>100</v>
      </c>
      <c r="AS71" t="str">
        <f t="shared" si="35"/>
        <v>XLB04330I2Y-1</v>
      </c>
      <c r="AT71" t="str">
        <f>IFERROR(IF(VLOOKUP(Y71,vlookup!$I$2:$J$9,1,0)=Y71,VLOOKUP(Y71,vlookup!$I$2:$J$9,2,0),PROPER(Y71)),PROPER(Y71))</f>
        <v>Deductible</v>
      </c>
      <c r="AU71" t="str">
        <f>IFERROR(IF(B71=VLOOKUP(B71,vlookup!$L$2:$L$10,1,0),"Yes","No"),"No")</f>
        <v>No</v>
      </c>
    </row>
    <row r="72" spans="1:47" ht="14.45" customHeight="1" x14ac:dyDescent="0.25">
      <c r="A72" t="s">
        <v>1265</v>
      </c>
      <c r="B72" s="31" t="s">
        <v>1266</v>
      </c>
      <c r="C72">
        <v>2</v>
      </c>
      <c r="D72">
        <v>1</v>
      </c>
      <c r="E72" t="s">
        <v>382</v>
      </c>
      <c r="F72" t="s">
        <v>464</v>
      </c>
      <c r="G72" t="s">
        <v>388</v>
      </c>
      <c r="H72" t="s">
        <v>1267</v>
      </c>
      <c r="I72">
        <v>98459</v>
      </c>
      <c r="J72" s="19">
        <v>43469</v>
      </c>
      <c r="K72" s="19">
        <v>43538</v>
      </c>
      <c r="L72">
        <v>201903</v>
      </c>
      <c r="M72" s="19">
        <v>43525</v>
      </c>
      <c r="N72">
        <v>24617</v>
      </c>
      <c r="O72" t="s">
        <v>1070</v>
      </c>
      <c r="P72" t="s">
        <v>3731</v>
      </c>
      <c r="Q72" t="s">
        <v>924</v>
      </c>
      <c r="R72">
        <v>883310</v>
      </c>
      <c r="S72" s="19">
        <v>43833</v>
      </c>
      <c r="T72">
        <v>102928</v>
      </c>
      <c r="U72" t="s">
        <v>356</v>
      </c>
      <c r="V72" s="19">
        <v>43858</v>
      </c>
      <c r="W72" t="s">
        <v>635</v>
      </c>
      <c r="X72" t="s">
        <v>635</v>
      </c>
      <c r="Y72" t="s">
        <v>635</v>
      </c>
      <c r="Z72" t="s">
        <v>14</v>
      </c>
      <c r="AA72" s="29">
        <v>100</v>
      </c>
      <c r="AB72" t="s">
        <v>544</v>
      </c>
      <c r="AC72">
        <f t="shared" si="24"/>
        <v>2020</v>
      </c>
      <c r="AD72">
        <f t="shared" si="25"/>
        <v>1</v>
      </c>
      <c r="AE72">
        <f t="shared" si="26"/>
        <v>2019</v>
      </c>
      <c r="AF72">
        <f t="shared" si="27"/>
        <v>1</v>
      </c>
      <c r="AG72" t="str">
        <f>VLOOKUP(F72,vlookup!$A$2:$E$660,2,0)</f>
        <v>Retained</v>
      </c>
      <c r="AH72" t="str">
        <f>VLOOKUP(F72,vlookup!$A$2:$E$660,3,0)</f>
        <v>Service Contract</v>
      </c>
      <c r="AI72" t="str">
        <f>VLOOKUP(F72,vlookup!$A$2:$E$660,4,0)</f>
        <v>Used Car Programs</v>
      </c>
      <c r="AJ72" t="str">
        <f>VLOOKUP(F72,vlookup!$A$2:$E$660,5,0)</f>
        <v>High Mileage</v>
      </c>
      <c r="AL72">
        <f t="shared" si="28"/>
        <v>70</v>
      </c>
      <c r="AM72">
        <f t="shared" si="29"/>
        <v>384</v>
      </c>
      <c r="AN72">
        <f t="shared" si="30"/>
        <v>4469</v>
      </c>
      <c r="AO72" t="str">
        <f t="shared" si="31"/>
        <v/>
      </c>
      <c r="AP72" t="str">
        <f t="shared" si="32"/>
        <v/>
      </c>
      <c r="AQ72" t="str">
        <f t="shared" si="33"/>
        <v/>
      </c>
      <c r="AR72">
        <f t="shared" si="34"/>
        <v>100</v>
      </c>
      <c r="AS72" t="str">
        <f t="shared" si="35"/>
        <v>BEB06433A9-2</v>
      </c>
      <c r="AT72" t="str">
        <f>IFERROR(IF(VLOOKUP(Y72,vlookup!$I$2:$J$9,1,0)=Y72,VLOOKUP(Y72,vlookup!$I$2:$J$9,2,0),PROPER(Y72)),PROPER(Y72))</f>
        <v>Deductible</v>
      </c>
      <c r="AU72" t="str">
        <f>IFERROR(IF(B72=VLOOKUP(B72,vlookup!$L$2:$L$10,1,0),"Yes","No"),"No")</f>
        <v>No</v>
      </c>
    </row>
    <row r="73" spans="1:47" ht="14.45" customHeight="1" x14ac:dyDescent="0.25">
      <c r="A73" t="s">
        <v>1268</v>
      </c>
      <c r="B73" s="31" t="s">
        <v>1269</v>
      </c>
      <c r="C73">
        <v>1</v>
      </c>
      <c r="D73">
        <v>1</v>
      </c>
      <c r="E73" t="s">
        <v>382</v>
      </c>
      <c r="F73" t="s">
        <v>464</v>
      </c>
      <c r="G73" t="s">
        <v>22</v>
      </c>
      <c r="H73" t="s">
        <v>931</v>
      </c>
      <c r="I73">
        <v>115717</v>
      </c>
      <c r="J73" s="19">
        <v>44689</v>
      </c>
      <c r="K73" s="19">
        <v>44728</v>
      </c>
      <c r="L73">
        <v>202206</v>
      </c>
      <c r="M73" s="19">
        <v>44713</v>
      </c>
      <c r="N73">
        <v>24616</v>
      </c>
      <c r="O73" t="s">
        <v>1076</v>
      </c>
      <c r="P73" t="s">
        <v>1270</v>
      </c>
      <c r="Q73" t="s">
        <v>924</v>
      </c>
      <c r="R73">
        <v>1002623</v>
      </c>
      <c r="S73" s="19">
        <v>44854</v>
      </c>
      <c r="T73">
        <v>119116</v>
      </c>
      <c r="U73" t="s">
        <v>357</v>
      </c>
      <c r="V73" s="19">
        <v>44881</v>
      </c>
      <c r="W73" t="s">
        <v>635</v>
      </c>
      <c r="X73" t="s">
        <v>635</v>
      </c>
      <c r="Y73" t="s">
        <v>635</v>
      </c>
      <c r="Z73" t="s">
        <v>14</v>
      </c>
      <c r="AA73" s="29">
        <v>100</v>
      </c>
      <c r="AB73" t="s">
        <v>544</v>
      </c>
      <c r="AC73">
        <f t="shared" si="24"/>
        <v>2022</v>
      </c>
      <c r="AD73">
        <f t="shared" si="25"/>
        <v>11</v>
      </c>
      <c r="AE73">
        <f t="shared" si="26"/>
        <v>2022</v>
      </c>
      <c r="AF73">
        <f t="shared" si="27"/>
        <v>5</v>
      </c>
      <c r="AG73" t="str">
        <f>VLOOKUP(F73,vlookup!$A$2:$E$660,2,0)</f>
        <v>Retained</v>
      </c>
      <c r="AH73" t="str">
        <f>VLOOKUP(F73,vlookup!$A$2:$E$660,3,0)</f>
        <v>Service Contract</v>
      </c>
      <c r="AI73" t="str">
        <f>VLOOKUP(F73,vlookup!$A$2:$E$660,4,0)</f>
        <v>Used Car Programs</v>
      </c>
      <c r="AJ73" t="str">
        <f>VLOOKUP(F73,vlookup!$A$2:$E$660,5,0)</f>
        <v>High Mileage</v>
      </c>
      <c r="AL73">
        <f t="shared" si="28"/>
        <v>38</v>
      </c>
      <c r="AM73">
        <f t="shared" si="29"/>
        <v>188</v>
      </c>
      <c r="AN73">
        <f t="shared" si="30"/>
        <v>3399</v>
      </c>
      <c r="AO73" t="str">
        <f t="shared" si="31"/>
        <v/>
      </c>
      <c r="AP73" t="str">
        <f t="shared" si="32"/>
        <v/>
      </c>
      <c r="AQ73" t="str">
        <f t="shared" si="33"/>
        <v/>
      </c>
      <c r="AR73">
        <f t="shared" si="34"/>
        <v>100</v>
      </c>
      <c r="AS73" t="str">
        <f t="shared" si="35"/>
        <v>ZAGFEC28581E22-1</v>
      </c>
      <c r="AT73" t="str">
        <f>IFERROR(IF(VLOOKUP(Y73,vlookup!$I$2:$J$9,1,0)=Y73,VLOOKUP(Y73,vlookup!$I$2:$J$9,2,0),PROPER(Y73)),PROPER(Y73))</f>
        <v>Deductible</v>
      </c>
      <c r="AU73" t="str">
        <f>IFERROR(IF(B73=VLOOKUP(B73,vlookup!$L$2:$L$10,1,0),"Yes","No"),"No")</f>
        <v>No</v>
      </c>
    </row>
    <row r="74" spans="1:47" ht="14.45" customHeight="1" x14ac:dyDescent="0.25">
      <c r="A74" t="s">
        <v>1271</v>
      </c>
      <c r="B74" s="31" t="s">
        <v>1272</v>
      </c>
      <c r="C74">
        <v>2</v>
      </c>
      <c r="D74">
        <v>1</v>
      </c>
      <c r="E74" t="s">
        <v>382</v>
      </c>
      <c r="F74" t="s">
        <v>464</v>
      </c>
      <c r="G74" t="s">
        <v>22</v>
      </c>
      <c r="H74" t="s">
        <v>932</v>
      </c>
      <c r="I74">
        <v>75541</v>
      </c>
      <c r="J74" s="19">
        <v>44726</v>
      </c>
      <c r="K74" s="19">
        <v>44767</v>
      </c>
      <c r="L74">
        <v>202207</v>
      </c>
      <c r="M74" s="19">
        <v>44743</v>
      </c>
      <c r="N74">
        <v>24617</v>
      </c>
      <c r="O74" t="s">
        <v>1070</v>
      </c>
      <c r="P74" t="s">
        <v>1273</v>
      </c>
      <c r="Q74" t="s">
        <v>924</v>
      </c>
      <c r="R74">
        <v>564213</v>
      </c>
      <c r="S74" s="19">
        <v>44826</v>
      </c>
      <c r="T74">
        <v>86031</v>
      </c>
      <c r="U74" t="s">
        <v>356</v>
      </c>
      <c r="V74" s="19">
        <v>44862</v>
      </c>
      <c r="W74" t="s">
        <v>635</v>
      </c>
      <c r="X74" t="s">
        <v>635</v>
      </c>
      <c r="Y74" t="s">
        <v>635</v>
      </c>
      <c r="Z74" t="s">
        <v>14</v>
      </c>
      <c r="AA74" s="29">
        <v>100</v>
      </c>
      <c r="AB74" t="s">
        <v>544</v>
      </c>
      <c r="AC74">
        <f t="shared" si="24"/>
        <v>2022</v>
      </c>
      <c r="AD74">
        <f t="shared" si="25"/>
        <v>10</v>
      </c>
      <c r="AE74">
        <f t="shared" si="26"/>
        <v>2022</v>
      </c>
      <c r="AF74">
        <f t="shared" si="27"/>
        <v>6</v>
      </c>
      <c r="AG74" t="str">
        <f>VLOOKUP(F74,vlookup!$A$2:$E$660,2,0)</f>
        <v>Retained</v>
      </c>
      <c r="AH74" t="str">
        <f>VLOOKUP(F74,vlookup!$A$2:$E$660,3,0)</f>
        <v>Service Contract</v>
      </c>
      <c r="AI74" t="str">
        <f>VLOOKUP(F74,vlookup!$A$2:$E$660,4,0)</f>
        <v>Used Car Programs</v>
      </c>
      <c r="AJ74" t="str">
        <f>VLOOKUP(F74,vlookup!$A$2:$E$660,5,0)</f>
        <v>High Mileage</v>
      </c>
      <c r="AL74">
        <f t="shared" si="28"/>
        <v>41</v>
      </c>
      <c r="AM74">
        <f t="shared" si="29"/>
        <v>134</v>
      </c>
      <c r="AN74">
        <f t="shared" si="30"/>
        <v>10490</v>
      </c>
      <c r="AO74" t="str">
        <f t="shared" si="31"/>
        <v/>
      </c>
      <c r="AP74" t="str">
        <f t="shared" si="32"/>
        <v/>
      </c>
      <c r="AQ74" t="str">
        <f t="shared" si="33"/>
        <v/>
      </c>
      <c r="AR74">
        <f t="shared" si="34"/>
        <v>100</v>
      </c>
      <c r="AS74" t="str">
        <f t="shared" si="35"/>
        <v>ZAGJFA46073F22-2</v>
      </c>
      <c r="AT74" t="str">
        <f>IFERROR(IF(VLOOKUP(Y74,vlookup!$I$2:$J$9,1,0)=Y74,VLOOKUP(Y74,vlookup!$I$2:$J$9,2,0),PROPER(Y74)),PROPER(Y74))</f>
        <v>Deductible</v>
      </c>
      <c r="AU74" t="str">
        <f>IFERROR(IF(B74=VLOOKUP(B74,vlookup!$L$2:$L$10,1,0),"Yes","No"),"No")</f>
        <v>No</v>
      </c>
    </row>
    <row r="75" spans="1:47" ht="14.45" customHeight="1" x14ac:dyDescent="0.25">
      <c r="A75" t="s">
        <v>1274</v>
      </c>
      <c r="B75" s="31" t="s">
        <v>1275</v>
      </c>
      <c r="C75">
        <v>1</v>
      </c>
      <c r="D75">
        <v>1</v>
      </c>
      <c r="E75" t="s">
        <v>382</v>
      </c>
      <c r="F75" t="s">
        <v>205</v>
      </c>
      <c r="G75" t="s">
        <v>388</v>
      </c>
      <c r="H75" t="s">
        <v>932</v>
      </c>
      <c r="I75">
        <v>109739</v>
      </c>
      <c r="J75" s="19">
        <v>41749</v>
      </c>
      <c r="K75" s="19">
        <v>41758</v>
      </c>
      <c r="L75">
        <v>201404</v>
      </c>
      <c r="M75" s="19">
        <v>41730</v>
      </c>
      <c r="N75">
        <v>24616</v>
      </c>
      <c r="O75" t="s">
        <v>1076</v>
      </c>
      <c r="P75" t="s">
        <v>1263</v>
      </c>
      <c r="Q75" t="s">
        <v>924</v>
      </c>
      <c r="R75">
        <v>297263</v>
      </c>
      <c r="S75" s="19">
        <v>42242</v>
      </c>
      <c r="T75">
        <v>120848</v>
      </c>
      <c r="U75" t="s">
        <v>357</v>
      </c>
      <c r="V75" s="19">
        <v>42243</v>
      </c>
      <c r="W75" t="s">
        <v>635</v>
      </c>
      <c r="X75" t="s">
        <v>635</v>
      </c>
      <c r="Y75" t="s">
        <v>635</v>
      </c>
      <c r="Z75" t="s">
        <v>14</v>
      </c>
      <c r="AA75" s="29">
        <v>100</v>
      </c>
      <c r="AB75" t="s">
        <v>544</v>
      </c>
      <c r="AC75">
        <f t="shared" si="24"/>
        <v>2015</v>
      </c>
      <c r="AD75">
        <f t="shared" si="25"/>
        <v>8</v>
      </c>
      <c r="AE75">
        <f t="shared" si="26"/>
        <v>2014</v>
      </c>
      <c r="AF75">
        <f t="shared" si="27"/>
        <v>4</v>
      </c>
      <c r="AG75" t="str">
        <f>VLOOKUP(F75,vlookup!$A$2:$E$660,2,0)</f>
        <v>Retained</v>
      </c>
      <c r="AH75" t="str">
        <f>VLOOKUP(F75,vlookup!$A$2:$E$660,3,0)</f>
        <v>Service Contract</v>
      </c>
      <c r="AI75" t="str">
        <f>VLOOKUP(F75,vlookup!$A$2:$E$660,4,0)</f>
        <v>Used Car Programs</v>
      </c>
      <c r="AJ75" t="str">
        <f>VLOOKUP(F75,vlookup!$A$2:$E$660,5,0)</f>
        <v>High Mileage</v>
      </c>
      <c r="AL75">
        <f t="shared" si="28"/>
        <v>9</v>
      </c>
      <c r="AM75">
        <f t="shared" si="29"/>
        <v>487</v>
      </c>
      <c r="AN75">
        <f t="shared" si="30"/>
        <v>11109</v>
      </c>
      <c r="AO75" t="str">
        <f t="shared" si="31"/>
        <v/>
      </c>
      <c r="AP75" t="str">
        <f t="shared" si="32"/>
        <v/>
      </c>
      <c r="AQ75" t="str">
        <f t="shared" si="33"/>
        <v/>
      </c>
      <c r="AR75">
        <f t="shared" si="34"/>
        <v>100</v>
      </c>
      <c r="AS75" t="str">
        <f t="shared" si="35"/>
        <v>AKE55688D4-1</v>
      </c>
      <c r="AT75" t="str">
        <f>IFERROR(IF(VLOOKUP(Y75,vlookup!$I$2:$J$9,1,0)=Y75,VLOOKUP(Y75,vlookup!$I$2:$J$9,2,0),PROPER(Y75)),PROPER(Y75))</f>
        <v>Deductible</v>
      </c>
      <c r="AU75" t="str">
        <f>IFERROR(IF(B75=VLOOKUP(B75,vlookup!$L$2:$L$10,1,0),"Yes","No"),"No")</f>
        <v>No</v>
      </c>
    </row>
    <row r="76" spans="1:47" ht="14.45" customHeight="1" x14ac:dyDescent="0.25">
      <c r="A76" t="s">
        <v>1276</v>
      </c>
      <c r="B76" s="31" t="s">
        <v>1277</v>
      </c>
      <c r="C76">
        <v>1</v>
      </c>
      <c r="D76">
        <v>1</v>
      </c>
      <c r="E76" t="s">
        <v>382</v>
      </c>
      <c r="F76" t="s">
        <v>464</v>
      </c>
      <c r="G76" t="s">
        <v>388</v>
      </c>
      <c r="H76" t="s">
        <v>1278</v>
      </c>
      <c r="I76">
        <v>77931</v>
      </c>
      <c r="J76" s="19">
        <v>44363</v>
      </c>
      <c r="K76" s="19">
        <v>44403</v>
      </c>
      <c r="L76">
        <v>202107</v>
      </c>
      <c r="M76" s="19">
        <v>44378</v>
      </c>
      <c r="N76">
        <v>24617</v>
      </c>
      <c r="O76" t="s">
        <v>1070</v>
      </c>
      <c r="P76" t="s">
        <v>1279</v>
      </c>
      <c r="Q76" t="s">
        <v>1280</v>
      </c>
      <c r="R76">
        <v>307710</v>
      </c>
      <c r="S76" s="19">
        <v>44431</v>
      </c>
      <c r="T76">
        <v>86425</v>
      </c>
      <c r="U76" t="s">
        <v>356</v>
      </c>
      <c r="V76" s="19">
        <v>44435</v>
      </c>
      <c r="W76" t="s">
        <v>635</v>
      </c>
      <c r="X76" t="s">
        <v>635</v>
      </c>
      <c r="Y76" t="s">
        <v>635</v>
      </c>
      <c r="Z76" t="s">
        <v>14</v>
      </c>
      <c r="AA76" s="29">
        <v>100</v>
      </c>
      <c r="AB76" t="s">
        <v>544</v>
      </c>
      <c r="AC76">
        <f t="shared" si="24"/>
        <v>2021</v>
      </c>
      <c r="AD76">
        <f t="shared" si="25"/>
        <v>8</v>
      </c>
      <c r="AE76">
        <f t="shared" si="26"/>
        <v>2021</v>
      </c>
      <c r="AF76">
        <f t="shared" si="27"/>
        <v>6</v>
      </c>
      <c r="AG76" t="str">
        <f>VLOOKUP(F76,vlookup!$A$2:$E$660,2,0)</f>
        <v>Retained</v>
      </c>
      <c r="AH76" t="str">
        <f>VLOOKUP(F76,vlookup!$A$2:$E$660,3,0)</f>
        <v>Service Contract</v>
      </c>
      <c r="AI76" t="str">
        <f>VLOOKUP(F76,vlookup!$A$2:$E$660,4,0)</f>
        <v>Used Car Programs</v>
      </c>
      <c r="AJ76" t="str">
        <f>VLOOKUP(F76,vlookup!$A$2:$E$660,5,0)</f>
        <v>High Mileage</v>
      </c>
      <c r="AL76">
        <f t="shared" si="28"/>
        <v>40</v>
      </c>
      <c r="AM76">
        <f t="shared" si="29"/>
        <v>71</v>
      </c>
      <c r="AN76">
        <f t="shared" si="30"/>
        <v>8494</v>
      </c>
      <c r="AO76" t="str">
        <f t="shared" si="31"/>
        <v/>
      </c>
      <c r="AP76" t="str">
        <f t="shared" si="32"/>
        <v/>
      </c>
      <c r="AQ76">
        <f t="shared" si="33"/>
        <v>100</v>
      </c>
      <c r="AR76" t="str">
        <f t="shared" si="34"/>
        <v/>
      </c>
      <c r="AS76" t="str">
        <f t="shared" si="35"/>
        <v>ZAGFKA79290F21-1</v>
      </c>
      <c r="AT76" t="str">
        <f>IFERROR(IF(VLOOKUP(Y76,vlookup!$I$2:$J$9,1,0)=Y76,VLOOKUP(Y76,vlookup!$I$2:$J$9,2,0),PROPER(Y76)),PROPER(Y76))</f>
        <v>Deductible</v>
      </c>
      <c r="AU76" t="str">
        <f>IFERROR(IF(B76=VLOOKUP(B76,vlookup!$L$2:$L$10,1,0),"Yes","No"),"No")</f>
        <v>No</v>
      </c>
    </row>
    <row r="77" spans="1:47" ht="14.45" customHeight="1" x14ac:dyDescent="0.25">
      <c r="A77" t="s">
        <v>1281</v>
      </c>
      <c r="B77" s="31" t="s">
        <v>1282</v>
      </c>
      <c r="C77">
        <v>1</v>
      </c>
      <c r="D77">
        <v>1</v>
      </c>
      <c r="E77" t="s">
        <v>382</v>
      </c>
      <c r="F77" t="s">
        <v>205</v>
      </c>
      <c r="G77" t="s">
        <v>388</v>
      </c>
      <c r="H77" t="s">
        <v>1267</v>
      </c>
      <c r="I77">
        <v>108695</v>
      </c>
      <c r="J77" s="19">
        <v>41943</v>
      </c>
      <c r="K77" s="19">
        <v>41972</v>
      </c>
      <c r="L77">
        <v>201411</v>
      </c>
      <c r="M77" s="19">
        <v>41944</v>
      </c>
      <c r="N77">
        <v>24617</v>
      </c>
      <c r="O77" t="s">
        <v>1070</v>
      </c>
      <c r="P77" t="s">
        <v>1111</v>
      </c>
      <c r="Q77" t="s">
        <v>924</v>
      </c>
      <c r="R77">
        <v>43102</v>
      </c>
      <c r="S77" s="19">
        <v>42297</v>
      </c>
      <c r="T77">
        <v>112419</v>
      </c>
      <c r="U77" t="s">
        <v>357</v>
      </c>
      <c r="V77" s="19">
        <v>42307</v>
      </c>
      <c r="W77" t="s">
        <v>635</v>
      </c>
      <c r="X77" t="s">
        <v>635</v>
      </c>
      <c r="Y77" t="s">
        <v>635</v>
      </c>
      <c r="Z77" t="s">
        <v>14</v>
      </c>
      <c r="AA77" s="29">
        <v>100</v>
      </c>
      <c r="AB77" t="s">
        <v>544</v>
      </c>
      <c r="AC77">
        <f t="shared" si="24"/>
        <v>2015</v>
      </c>
      <c r="AD77">
        <f t="shared" si="25"/>
        <v>10</v>
      </c>
      <c r="AE77">
        <f t="shared" si="26"/>
        <v>2014</v>
      </c>
      <c r="AF77">
        <f t="shared" si="27"/>
        <v>10</v>
      </c>
      <c r="AG77" t="str">
        <f>VLOOKUP(F77,vlookup!$A$2:$E$660,2,0)</f>
        <v>Retained</v>
      </c>
      <c r="AH77" t="str">
        <f>VLOOKUP(F77,vlookup!$A$2:$E$660,3,0)</f>
        <v>Service Contract</v>
      </c>
      <c r="AI77" t="str">
        <f>VLOOKUP(F77,vlookup!$A$2:$E$660,4,0)</f>
        <v>Used Car Programs</v>
      </c>
      <c r="AJ77" t="str">
        <f>VLOOKUP(F77,vlookup!$A$2:$E$660,5,0)</f>
        <v>High Mileage</v>
      </c>
      <c r="AL77">
        <f t="shared" si="28"/>
        <v>29</v>
      </c>
      <c r="AM77">
        <f t="shared" si="29"/>
        <v>360</v>
      </c>
      <c r="AN77">
        <f t="shared" si="30"/>
        <v>3724</v>
      </c>
      <c r="AO77" t="str">
        <f t="shared" si="31"/>
        <v/>
      </c>
      <c r="AP77" t="str">
        <f t="shared" si="32"/>
        <v/>
      </c>
      <c r="AQ77" t="str">
        <f t="shared" si="33"/>
        <v/>
      </c>
      <c r="AR77">
        <f t="shared" si="34"/>
        <v>100</v>
      </c>
      <c r="AS77" t="str">
        <f t="shared" si="35"/>
        <v>4EA35417J4-1</v>
      </c>
      <c r="AT77" t="str">
        <f>IFERROR(IF(VLOOKUP(Y77,vlookup!$I$2:$J$9,1,0)=Y77,VLOOKUP(Y77,vlookup!$I$2:$J$9,2,0),PROPER(Y77)),PROPER(Y77))</f>
        <v>Deductible</v>
      </c>
      <c r="AU77" t="str">
        <f>IFERROR(IF(B77=VLOOKUP(B77,vlookup!$L$2:$L$10,1,0),"Yes","No"),"No")</f>
        <v>No</v>
      </c>
    </row>
    <row r="78" spans="1:47" ht="14.45" customHeight="1" x14ac:dyDescent="0.25">
      <c r="A78" t="s">
        <v>1283</v>
      </c>
      <c r="B78" s="31" t="s">
        <v>1284</v>
      </c>
      <c r="C78">
        <v>2</v>
      </c>
      <c r="D78">
        <v>1</v>
      </c>
      <c r="E78" t="s">
        <v>382</v>
      </c>
      <c r="F78" t="s">
        <v>205</v>
      </c>
      <c r="G78" t="s">
        <v>388</v>
      </c>
      <c r="H78" t="s">
        <v>1267</v>
      </c>
      <c r="I78">
        <v>90488</v>
      </c>
      <c r="J78" s="19">
        <v>41783</v>
      </c>
      <c r="K78" s="19">
        <v>41814</v>
      </c>
      <c r="L78">
        <v>201406</v>
      </c>
      <c r="M78" s="19">
        <v>41791</v>
      </c>
      <c r="N78">
        <v>24617</v>
      </c>
      <c r="O78" t="s">
        <v>1070</v>
      </c>
      <c r="P78" t="s">
        <v>3732</v>
      </c>
      <c r="Q78" t="s">
        <v>924</v>
      </c>
      <c r="R78">
        <v>28262</v>
      </c>
      <c r="S78" s="19">
        <v>42286</v>
      </c>
      <c r="T78">
        <v>105516</v>
      </c>
      <c r="U78" t="s">
        <v>357</v>
      </c>
      <c r="V78" s="19">
        <v>42292</v>
      </c>
      <c r="W78" t="s">
        <v>635</v>
      </c>
      <c r="X78" t="s">
        <v>635</v>
      </c>
      <c r="Y78" t="s">
        <v>635</v>
      </c>
      <c r="Z78" t="s">
        <v>14</v>
      </c>
      <c r="AA78" s="29">
        <v>100</v>
      </c>
      <c r="AB78" t="s">
        <v>544</v>
      </c>
      <c r="AC78">
        <f t="shared" si="24"/>
        <v>2015</v>
      </c>
      <c r="AD78">
        <f t="shared" si="25"/>
        <v>10</v>
      </c>
      <c r="AE78">
        <f t="shared" si="26"/>
        <v>2014</v>
      </c>
      <c r="AF78">
        <f t="shared" si="27"/>
        <v>5</v>
      </c>
      <c r="AG78" t="str">
        <f>VLOOKUP(F78,vlookup!$A$2:$E$660,2,0)</f>
        <v>Retained</v>
      </c>
      <c r="AH78" t="str">
        <f>VLOOKUP(F78,vlookup!$A$2:$E$660,3,0)</f>
        <v>Service Contract</v>
      </c>
      <c r="AI78" t="str">
        <f>VLOOKUP(F78,vlookup!$A$2:$E$660,4,0)</f>
        <v>Used Car Programs</v>
      </c>
      <c r="AJ78" t="str">
        <f>VLOOKUP(F78,vlookup!$A$2:$E$660,5,0)</f>
        <v>High Mileage</v>
      </c>
      <c r="AL78">
        <f t="shared" si="28"/>
        <v>30</v>
      </c>
      <c r="AM78">
        <f t="shared" si="29"/>
        <v>501</v>
      </c>
      <c r="AN78">
        <f t="shared" si="30"/>
        <v>15028</v>
      </c>
      <c r="AO78" t="str">
        <f t="shared" si="31"/>
        <v/>
      </c>
      <c r="AP78" t="str">
        <f t="shared" si="32"/>
        <v/>
      </c>
      <c r="AQ78" t="str">
        <f t="shared" si="33"/>
        <v/>
      </c>
      <c r="AR78">
        <f t="shared" si="34"/>
        <v>100</v>
      </c>
      <c r="AS78" t="str">
        <f t="shared" si="35"/>
        <v>4EB35819E4-2</v>
      </c>
      <c r="AT78" t="str">
        <f>IFERROR(IF(VLOOKUP(Y78,vlookup!$I$2:$J$9,1,0)=Y78,VLOOKUP(Y78,vlookup!$I$2:$J$9,2,0),PROPER(Y78)),PROPER(Y78))</f>
        <v>Deductible</v>
      </c>
      <c r="AU78" t="str">
        <f>IFERROR(IF(B78=VLOOKUP(B78,vlookup!$L$2:$L$10,1,0),"Yes","No"),"No")</f>
        <v>No</v>
      </c>
    </row>
    <row r="79" spans="1:47" ht="14.45" customHeight="1" x14ac:dyDescent="0.25">
      <c r="A79" t="s">
        <v>1285</v>
      </c>
      <c r="B79" s="31" t="s">
        <v>1286</v>
      </c>
      <c r="C79">
        <v>1</v>
      </c>
      <c r="D79">
        <v>1</v>
      </c>
      <c r="E79" t="s">
        <v>382</v>
      </c>
      <c r="F79" t="s">
        <v>60</v>
      </c>
      <c r="G79" t="s">
        <v>388</v>
      </c>
      <c r="H79" t="s">
        <v>1267</v>
      </c>
      <c r="I79">
        <v>177169</v>
      </c>
      <c r="J79" s="19">
        <v>41690</v>
      </c>
      <c r="K79" s="19">
        <v>41698</v>
      </c>
      <c r="L79">
        <v>201402</v>
      </c>
      <c r="M79" s="19">
        <v>41671</v>
      </c>
      <c r="N79">
        <v>24617</v>
      </c>
      <c r="O79" t="s">
        <v>1070</v>
      </c>
      <c r="P79" t="s">
        <v>1287</v>
      </c>
      <c r="Q79" t="s">
        <v>924</v>
      </c>
      <c r="R79">
        <v>407199</v>
      </c>
      <c r="S79" s="19">
        <v>41696</v>
      </c>
      <c r="T79">
        <v>177652</v>
      </c>
      <c r="U79" t="s">
        <v>357</v>
      </c>
      <c r="V79" s="19">
        <v>41705</v>
      </c>
      <c r="W79" t="s">
        <v>635</v>
      </c>
      <c r="X79" t="s">
        <v>635</v>
      </c>
      <c r="Y79" t="s">
        <v>635</v>
      </c>
      <c r="Z79" t="s">
        <v>14</v>
      </c>
      <c r="AA79" s="29">
        <v>100</v>
      </c>
      <c r="AB79" t="s">
        <v>544</v>
      </c>
      <c r="AC79">
        <f t="shared" si="24"/>
        <v>2014</v>
      </c>
      <c r="AD79">
        <f t="shared" si="25"/>
        <v>3</v>
      </c>
      <c r="AE79">
        <f t="shared" si="26"/>
        <v>2014</v>
      </c>
      <c r="AF79">
        <f t="shared" si="27"/>
        <v>2</v>
      </c>
      <c r="AG79" t="str">
        <f>VLOOKUP(F79,vlookup!$A$2:$E$660,2,0)</f>
        <v>Retained</v>
      </c>
      <c r="AH79" t="str">
        <f>VLOOKUP(F79,vlookup!$A$2:$E$660,3,0)</f>
        <v>Service Contract</v>
      </c>
      <c r="AI79" t="str">
        <f>VLOOKUP(F79,vlookup!$A$2:$E$660,4,0)</f>
        <v>Used Car Programs</v>
      </c>
      <c r="AJ79" t="str">
        <f>VLOOKUP(F79,vlookup!$A$2:$E$660,5,0)</f>
        <v>High Mileage</v>
      </c>
      <c r="AL79">
        <f t="shared" si="28"/>
        <v>8</v>
      </c>
      <c r="AM79">
        <f t="shared" si="29"/>
        <v>17</v>
      </c>
      <c r="AN79">
        <f t="shared" si="30"/>
        <v>483</v>
      </c>
      <c r="AO79">
        <f t="shared" si="31"/>
        <v>100</v>
      </c>
      <c r="AP79" t="str">
        <f t="shared" si="32"/>
        <v/>
      </c>
      <c r="AQ79" t="str">
        <f t="shared" si="33"/>
        <v/>
      </c>
      <c r="AR79" t="str">
        <f t="shared" si="34"/>
        <v/>
      </c>
      <c r="AS79" t="str">
        <f t="shared" si="35"/>
        <v>4EA46475B4Y-1</v>
      </c>
      <c r="AT79" t="str">
        <f>IFERROR(IF(VLOOKUP(Y79,vlookup!$I$2:$J$9,1,0)=Y79,VLOOKUP(Y79,vlookup!$I$2:$J$9,2,0),PROPER(Y79)),PROPER(Y79))</f>
        <v>Deductible</v>
      </c>
      <c r="AU79" t="str">
        <f>IFERROR(IF(B79=VLOOKUP(B79,vlookup!$L$2:$L$10,1,0),"Yes","No"),"No")</f>
        <v>No</v>
      </c>
    </row>
    <row r="80" spans="1:47" ht="14.45" customHeight="1" x14ac:dyDescent="0.25">
      <c r="A80" t="s">
        <v>1288</v>
      </c>
      <c r="B80" s="31" t="s">
        <v>1289</v>
      </c>
      <c r="C80">
        <v>1</v>
      </c>
      <c r="D80">
        <v>1</v>
      </c>
      <c r="E80" t="s">
        <v>382</v>
      </c>
      <c r="F80" t="s">
        <v>238</v>
      </c>
      <c r="G80" t="s">
        <v>388</v>
      </c>
      <c r="H80" t="s">
        <v>932</v>
      </c>
      <c r="I80">
        <v>148022</v>
      </c>
      <c r="J80" s="19">
        <v>42082</v>
      </c>
      <c r="K80" s="19">
        <v>42124</v>
      </c>
      <c r="L80">
        <v>201504</v>
      </c>
      <c r="M80" s="19">
        <v>42095</v>
      </c>
      <c r="N80">
        <v>24616</v>
      </c>
      <c r="O80" t="s">
        <v>1076</v>
      </c>
      <c r="P80" t="s">
        <v>1290</v>
      </c>
      <c r="Q80" t="s">
        <v>924</v>
      </c>
      <c r="R80">
        <v>88765</v>
      </c>
      <c r="S80" s="19">
        <v>42206</v>
      </c>
      <c r="T80">
        <v>155449</v>
      </c>
      <c r="U80" t="s">
        <v>357</v>
      </c>
      <c r="V80" s="19">
        <v>42207</v>
      </c>
      <c r="W80" t="s">
        <v>635</v>
      </c>
      <c r="X80" t="s">
        <v>635</v>
      </c>
      <c r="Y80" t="s">
        <v>635</v>
      </c>
      <c r="Z80" t="s">
        <v>14</v>
      </c>
      <c r="AA80" s="29">
        <v>100</v>
      </c>
      <c r="AB80" t="s">
        <v>544</v>
      </c>
      <c r="AC80">
        <f t="shared" si="24"/>
        <v>2015</v>
      </c>
      <c r="AD80">
        <f t="shared" si="25"/>
        <v>7</v>
      </c>
      <c r="AE80">
        <f t="shared" si="26"/>
        <v>2015</v>
      </c>
      <c r="AF80">
        <f t="shared" si="27"/>
        <v>3</v>
      </c>
      <c r="AG80" t="str">
        <f>VLOOKUP(F80,vlookup!$A$2:$E$660,2,0)</f>
        <v>Retained</v>
      </c>
      <c r="AH80" t="str">
        <f>VLOOKUP(F80,vlookup!$A$2:$E$660,3,0)</f>
        <v>Service Contract</v>
      </c>
      <c r="AI80" t="str">
        <f>VLOOKUP(F80,vlookup!$A$2:$E$660,4,0)</f>
        <v>Used Car Programs</v>
      </c>
      <c r="AJ80" t="str">
        <f>VLOOKUP(F80,vlookup!$A$2:$E$660,5,0)</f>
        <v>High Mileage</v>
      </c>
      <c r="AL80">
        <f t="shared" si="28"/>
        <v>41</v>
      </c>
      <c r="AM80">
        <f t="shared" si="29"/>
        <v>123</v>
      </c>
      <c r="AN80">
        <f t="shared" si="30"/>
        <v>7427</v>
      </c>
      <c r="AO80" t="str">
        <f t="shared" si="31"/>
        <v/>
      </c>
      <c r="AP80" t="str">
        <f t="shared" si="32"/>
        <v/>
      </c>
      <c r="AQ80" t="str">
        <f t="shared" si="33"/>
        <v/>
      </c>
      <c r="AR80">
        <f t="shared" si="34"/>
        <v>100</v>
      </c>
      <c r="AS80" t="str">
        <f t="shared" si="35"/>
        <v>5KE95622C5Y-1</v>
      </c>
      <c r="AT80" t="str">
        <f>IFERROR(IF(VLOOKUP(Y80,vlookup!$I$2:$J$9,1,0)=Y80,VLOOKUP(Y80,vlookup!$I$2:$J$9,2,0),PROPER(Y80)),PROPER(Y80))</f>
        <v>Deductible</v>
      </c>
      <c r="AU80" t="str">
        <f>IFERROR(IF(B80=VLOOKUP(B80,vlookup!$L$2:$L$10,1,0),"Yes","No"),"No")</f>
        <v>No</v>
      </c>
    </row>
    <row r="81" spans="1:47" ht="14.45" customHeight="1" x14ac:dyDescent="0.25">
      <c r="A81" t="s">
        <v>1288</v>
      </c>
      <c r="B81" s="31" t="s">
        <v>1289</v>
      </c>
      <c r="C81">
        <v>3</v>
      </c>
      <c r="D81">
        <v>1</v>
      </c>
      <c r="E81" t="s">
        <v>382</v>
      </c>
      <c r="F81" t="s">
        <v>238</v>
      </c>
      <c r="G81" t="s">
        <v>388</v>
      </c>
      <c r="H81" t="s">
        <v>932</v>
      </c>
      <c r="I81">
        <v>148022</v>
      </c>
      <c r="J81" s="19">
        <v>42082</v>
      </c>
      <c r="K81" s="19">
        <v>42124</v>
      </c>
      <c r="L81">
        <v>201504</v>
      </c>
      <c r="M81" s="19">
        <v>42095</v>
      </c>
      <c r="N81">
        <v>24616</v>
      </c>
      <c r="O81" t="s">
        <v>1076</v>
      </c>
      <c r="P81" t="s">
        <v>1291</v>
      </c>
      <c r="Q81" t="s">
        <v>924</v>
      </c>
      <c r="R81" t="s">
        <v>1021</v>
      </c>
      <c r="S81" s="19">
        <v>42365</v>
      </c>
      <c r="T81">
        <v>155323</v>
      </c>
      <c r="U81" t="s">
        <v>357</v>
      </c>
      <c r="V81" s="19">
        <v>42377</v>
      </c>
      <c r="W81" t="s">
        <v>635</v>
      </c>
      <c r="X81" t="s">
        <v>635</v>
      </c>
      <c r="Y81" t="s">
        <v>635</v>
      </c>
      <c r="Z81" t="s">
        <v>14</v>
      </c>
      <c r="AA81" s="29">
        <v>100</v>
      </c>
      <c r="AB81" t="s">
        <v>544</v>
      </c>
      <c r="AC81">
        <f t="shared" si="24"/>
        <v>2016</v>
      </c>
      <c r="AD81">
        <f t="shared" si="25"/>
        <v>1</v>
      </c>
      <c r="AE81">
        <f t="shared" si="26"/>
        <v>2015</v>
      </c>
      <c r="AF81">
        <f t="shared" si="27"/>
        <v>3</v>
      </c>
      <c r="AG81" t="str">
        <f>VLOOKUP(F81,vlookup!$A$2:$E$660,2,0)</f>
        <v>Retained</v>
      </c>
      <c r="AH81" t="str">
        <f>VLOOKUP(F81,vlookup!$A$2:$E$660,3,0)</f>
        <v>Service Contract</v>
      </c>
      <c r="AI81" t="str">
        <f>VLOOKUP(F81,vlookup!$A$2:$E$660,4,0)</f>
        <v>Used Car Programs</v>
      </c>
      <c r="AJ81" t="str">
        <f>VLOOKUP(F81,vlookup!$A$2:$E$660,5,0)</f>
        <v>High Mileage</v>
      </c>
      <c r="AL81">
        <f t="shared" si="28"/>
        <v>41</v>
      </c>
      <c r="AM81">
        <f t="shared" si="29"/>
        <v>289</v>
      </c>
      <c r="AN81">
        <f t="shared" si="30"/>
        <v>7301</v>
      </c>
      <c r="AO81" t="str">
        <f t="shared" si="31"/>
        <v/>
      </c>
      <c r="AP81" t="str">
        <f t="shared" si="32"/>
        <v/>
      </c>
      <c r="AQ81" t="str">
        <f t="shared" si="33"/>
        <v/>
      </c>
      <c r="AR81">
        <f t="shared" si="34"/>
        <v>100</v>
      </c>
      <c r="AS81" t="str">
        <f t="shared" si="35"/>
        <v>5KE95622C5Y-3</v>
      </c>
      <c r="AT81" t="str">
        <f>IFERROR(IF(VLOOKUP(Y81,vlookup!$I$2:$J$9,1,0)=Y81,VLOOKUP(Y81,vlookup!$I$2:$J$9,2,0),PROPER(Y81)),PROPER(Y81))</f>
        <v>Deductible</v>
      </c>
      <c r="AU81" t="str">
        <f>IFERROR(IF(B81=VLOOKUP(B81,vlookup!$L$2:$L$10,1,0),"Yes","No"),"No")</f>
        <v>No</v>
      </c>
    </row>
    <row r="82" spans="1:47" ht="14.45" customHeight="1" x14ac:dyDescent="0.25">
      <c r="A82" t="s">
        <v>1292</v>
      </c>
      <c r="B82" s="31" t="s">
        <v>1293</v>
      </c>
      <c r="C82">
        <v>2</v>
      </c>
      <c r="D82">
        <v>1</v>
      </c>
      <c r="E82" t="s">
        <v>382</v>
      </c>
      <c r="F82" t="s">
        <v>238</v>
      </c>
      <c r="G82" t="s">
        <v>388</v>
      </c>
      <c r="H82" t="s">
        <v>932</v>
      </c>
      <c r="I82">
        <v>115141</v>
      </c>
      <c r="J82" s="19">
        <v>42084</v>
      </c>
      <c r="K82" s="19">
        <v>42124</v>
      </c>
      <c r="L82">
        <v>201504</v>
      </c>
      <c r="M82" s="19">
        <v>42095</v>
      </c>
      <c r="N82">
        <v>24616</v>
      </c>
      <c r="O82" t="s">
        <v>1076</v>
      </c>
      <c r="P82" t="s">
        <v>1172</v>
      </c>
      <c r="Q82" t="s">
        <v>924</v>
      </c>
      <c r="R82">
        <v>7663</v>
      </c>
      <c r="S82" s="19">
        <v>42132</v>
      </c>
      <c r="T82">
        <v>116168</v>
      </c>
      <c r="U82" t="s">
        <v>357</v>
      </c>
      <c r="V82" s="19">
        <v>42145</v>
      </c>
      <c r="W82" t="s">
        <v>635</v>
      </c>
      <c r="X82" t="s">
        <v>635</v>
      </c>
      <c r="Y82" t="s">
        <v>635</v>
      </c>
      <c r="Z82" t="s">
        <v>14</v>
      </c>
      <c r="AA82" s="29">
        <v>100</v>
      </c>
      <c r="AB82" t="s">
        <v>544</v>
      </c>
      <c r="AC82">
        <f t="shared" si="24"/>
        <v>2015</v>
      </c>
      <c r="AD82">
        <f t="shared" si="25"/>
        <v>5</v>
      </c>
      <c r="AE82">
        <f t="shared" si="26"/>
        <v>2015</v>
      </c>
      <c r="AF82">
        <f t="shared" si="27"/>
        <v>3</v>
      </c>
      <c r="AG82" t="str">
        <f>VLOOKUP(F82,vlookup!$A$2:$E$660,2,0)</f>
        <v>Retained</v>
      </c>
      <c r="AH82" t="str">
        <f>VLOOKUP(F82,vlookup!$A$2:$E$660,3,0)</f>
        <v>Service Contract</v>
      </c>
      <c r="AI82" t="str">
        <f>VLOOKUP(F82,vlookup!$A$2:$E$660,4,0)</f>
        <v>Used Car Programs</v>
      </c>
      <c r="AJ82" t="str">
        <f>VLOOKUP(F82,vlookup!$A$2:$E$660,5,0)</f>
        <v>High Mileage</v>
      </c>
      <c r="AL82">
        <f t="shared" si="28"/>
        <v>39</v>
      </c>
      <c r="AM82">
        <f t="shared" si="29"/>
        <v>60</v>
      </c>
      <c r="AN82">
        <f t="shared" si="30"/>
        <v>1027</v>
      </c>
      <c r="AO82" t="str">
        <f t="shared" si="31"/>
        <v/>
      </c>
      <c r="AP82">
        <f t="shared" si="32"/>
        <v>100</v>
      </c>
      <c r="AQ82" t="str">
        <f t="shared" si="33"/>
        <v/>
      </c>
      <c r="AR82" t="str">
        <f t="shared" si="34"/>
        <v/>
      </c>
      <c r="AS82" t="str">
        <f t="shared" si="35"/>
        <v>5KE81780C5Y-2</v>
      </c>
      <c r="AT82" t="str">
        <f>IFERROR(IF(VLOOKUP(Y82,vlookup!$I$2:$J$9,1,0)=Y82,VLOOKUP(Y82,vlookup!$I$2:$J$9,2,0),PROPER(Y82)),PROPER(Y82))</f>
        <v>Deductible</v>
      </c>
      <c r="AU82" t="str">
        <f>IFERROR(IF(B82=VLOOKUP(B82,vlookup!$L$2:$L$10,1,0),"Yes","No"),"No")</f>
        <v>No</v>
      </c>
    </row>
    <row r="83" spans="1:47" ht="14.45" customHeight="1" x14ac:dyDescent="0.25">
      <c r="A83" t="s">
        <v>1294</v>
      </c>
      <c r="B83" s="31" t="s">
        <v>3620</v>
      </c>
      <c r="C83">
        <v>1</v>
      </c>
      <c r="D83">
        <v>1</v>
      </c>
      <c r="E83" t="s">
        <v>382</v>
      </c>
      <c r="F83" t="s">
        <v>205</v>
      </c>
      <c r="G83" t="s">
        <v>388</v>
      </c>
      <c r="H83" t="s">
        <v>932</v>
      </c>
      <c r="I83">
        <v>133576</v>
      </c>
      <c r="J83" s="19">
        <v>41915</v>
      </c>
      <c r="K83" s="19">
        <v>41973</v>
      </c>
      <c r="L83">
        <v>201411</v>
      </c>
      <c r="M83" s="19">
        <v>41944</v>
      </c>
      <c r="N83">
        <v>24616</v>
      </c>
      <c r="O83" t="s">
        <v>1076</v>
      </c>
      <c r="P83" t="s">
        <v>1295</v>
      </c>
      <c r="Q83" t="s">
        <v>924</v>
      </c>
      <c r="R83">
        <v>109498</v>
      </c>
      <c r="S83" s="19">
        <v>42760</v>
      </c>
      <c r="T83">
        <v>146713</v>
      </c>
      <c r="U83" t="s">
        <v>356</v>
      </c>
      <c r="V83" s="19">
        <v>42766</v>
      </c>
      <c r="W83" t="s">
        <v>635</v>
      </c>
      <c r="X83" t="s">
        <v>635</v>
      </c>
      <c r="Y83" t="s">
        <v>635</v>
      </c>
      <c r="Z83" t="s">
        <v>14</v>
      </c>
      <c r="AA83" s="29">
        <v>100</v>
      </c>
      <c r="AB83" t="s">
        <v>544</v>
      </c>
      <c r="AC83">
        <f t="shared" si="24"/>
        <v>2017</v>
      </c>
      <c r="AD83">
        <f t="shared" si="25"/>
        <v>1</v>
      </c>
      <c r="AE83">
        <f t="shared" si="26"/>
        <v>2014</v>
      </c>
      <c r="AF83">
        <f t="shared" si="27"/>
        <v>10</v>
      </c>
      <c r="AG83" t="str">
        <f>VLOOKUP(F83,vlookup!$A$2:$E$660,2,0)</f>
        <v>Retained</v>
      </c>
      <c r="AH83" t="str">
        <f>VLOOKUP(F83,vlookup!$A$2:$E$660,3,0)</f>
        <v>Service Contract</v>
      </c>
      <c r="AI83" t="str">
        <f>VLOOKUP(F83,vlookup!$A$2:$E$660,4,0)</f>
        <v>Used Car Programs</v>
      </c>
      <c r="AJ83" t="str">
        <f>VLOOKUP(F83,vlookup!$A$2:$E$660,5,0)</f>
        <v>High Mileage</v>
      </c>
      <c r="AL83">
        <f t="shared" si="28"/>
        <v>57</v>
      </c>
      <c r="AM83">
        <f t="shared" si="29"/>
        <v>838</v>
      </c>
      <c r="AN83">
        <f t="shared" si="30"/>
        <v>13137</v>
      </c>
      <c r="AO83" t="str">
        <f t="shared" si="31"/>
        <v/>
      </c>
      <c r="AP83" t="str">
        <f t="shared" si="32"/>
        <v/>
      </c>
      <c r="AQ83" t="str">
        <f t="shared" si="33"/>
        <v/>
      </c>
      <c r="AR83">
        <f t="shared" si="34"/>
        <v>100</v>
      </c>
      <c r="AS83" t="str">
        <f t="shared" si="35"/>
        <v>102108917-1</v>
      </c>
      <c r="AT83" t="str">
        <f>IFERROR(IF(VLOOKUP(Y83,vlookup!$I$2:$J$9,1,0)=Y83,VLOOKUP(Y83,vlookup!$I$2:$J$9,2,0),PROPER(Y83)),PROPER(Y83))</f>
        <v>Deductible</v>
      </c>
      <c r="AU83" t="str">
        <f>IFERROR(IF(B83=VLOOKUP(B83,vlookup!$L$2:$L$10,1,0),"Yes","No"),"No")</f>
        <v>No</v>
      </c>
    </row>
    <row r="84" spans="1:47" ht="14.45" customHeight="1" x14ac:dyDescent="0.25">
      <c r="A84" t="s">
        <v>1296</v>
      </c>
      <c r="B84" s="31" t="s">
        <v>1297</v>
      </c>
      <c r="C84">
        <v>1</v>
      </c>
      <c r="D84">
        <v>1</v>
      </c>
      <c r="E84" t="s">
        <v>382</v>
      </c>
      <c r="F84" t="s">
        <v>60</v>
      </c>
      <c r="G84" t="s">
        <v>388</v>
      </c>
      <c r="H84" t="s">
        <v>932</v>
      </c>
      <c r="I84">
        <v>158346</v>
      </c>
      <c r="J84" s="19">
        <v>41578</v>
      </c>
      <c r="K84" s="19">
        <v>41599</v>
      </c>
      <c r="L84">
        <v>201311</v>
      </c>
      <c r="M84" s="19">
        <v>41579</v>
      </c>
      <c r="N84">
        <v>24617</v>
      </c>
      <c r="O84" t="s">
        <v>1070</v>
      </c>
      <c r="P84" t="s">
        <v>1298</v>
      </c>
      <c r="Q84" t="s">
        <v>924</v>
      </c>
      <c r="R84">
        <v>15484</v>
      </c>
      <c r="S84" s="19">
        <v>41623</v>
      </c>
      <c r="T84">
        <v>158777</v>
      </c>
      <c r="U84" t="s">
        <v>357</v>
      </c>
      <c r="V84" s="19">
        <v>41635</v>
      </c>
      <c r="W84" t="s">
        <v>635</v>
      </c>
      <c r="X84" t="s">
        <v>635</v>
      </c>
      <c r="Y84" t="s">
        <v>635</v>
      </c>
      <c r="Z84" t="s">
        <v>14</v>
      </c>
      <c r="AA84" s="29">
        <v>100</v>
      </c>
      <c r="AB84" t="s">
        <v>544</v>
      </c>
      <c r="AC84">
        <f t="shared" si="24"/>
        <v>2013</v>
      </c>
      <c r="AD84">
        <f t="shared" si="25"/>
        <v>12</v>
      </c>
      <c r="AE84">
        <f t="shared" si="26"/>
        <v>2013</v>
      </c>
      <c r="AF84">
        <f t="shared" si="27"/>
        <v>10</v>
      </c>
      <c r="AG84" t="str">
        <f>VLOOKUP(F84,vlookup!$A$2:$E$660,2,0)</f>
        <v>Retained</v>
      </c>
      <c r="AH84" t="str">
        <f>VLOOKUP(F84,vlookup!$A$2:$E$660,3,0)</f>
        <v>Service Contract</v>
      </c>
      <c r="AI84" t="str">
        <f>VLOOKUP(F84,vlookup!$A$2:$E$660,4,0)</f>
        <v>Used Car Programs</v>
      </c>
      <c r="AJ84" t="str">
        <f>VLOOKUP(F84,vlookup!$A$2:$E$660,5,0)</f>
        <v>High Mileage</v>
      </c>
      <c r="AL84">
        <f t="shared" si="28"/>
        <v>21</v>
      </c>
      <c r="AM84">
        <f t="shared" si="29"/>
        <v>57</v>
      </c>
      <c r="AN84">
        <f t="shared" si="30"/>
        <v>431</v>
      </c>
      <c r="AO84" t="str">
        <f t="shared" si="31"/>
        <v/>
      </c>
      <c r="AP84">
        <f t="shared" si="32"/>
        <v>100</v>
      </c>
      <c r="AQ84" t="str">
        <f t="shared" si="33"/>
        <v/>
      </c>
      <c r="AR84" t="str">
        <f t="shared" si="34"/>
        <v/>
      </c>
      <c r="AS84" t="str">
        <f t="shared" si="35"/>
        <v>7FA80708J3Y-1</v>
      </c>
      <c r="AT84" t="str">
        <f>IFERROR(IF(VLOOKUP(Y84,vlookup!$I$2:$J$9,1,0)=Y84,VLOOKUP(Y84,vlookup!$I$2:$J$9,2,0),PROPER(Y84)),PROPER(Y84))</f>
        <v>Deductible</v>
      </c>
      <c r="AU84" t="str">
        <f>IFERROR(IF(B84=VLOOKUP(B84,vlookup!$L$2:$L$10,1,0),"Yes","No"),"No")</f>
        <v>No</v>
      </c>
    </row>
    <row r="85" spans="1:47" ht="14.45" customHeight="1" x14ac:dyDescent="0.25">
      <c r="A85" t="s">
        <v>1299</v>
      </c>
      <c r="B85" s="31" t="s">
        <v>1300</v>
      </c>
      <c r="C85">
        <v>1</v>
      </c>
      <c r="D85">
        <v>1</v>
      </c>
      <c r="E85" t="s">
        <v>382</v>
      </c>
      <c r="F85" t="s">
        <v>238</v>
      </c>
      <c r="G85" t="s">
        <v>388</v>
      </c>
      <c r="H85" t="s">
        <v>931</v>
      </c>
      <c r="I85">
        <v>228587</v>
      </c>
      <c r="J85" s="19">
        <v>41912</v>
      </c>
      <c r="K85" s="19">
        <v>41943</v>
      </c>
      <c r="L85">
        <v>201410</v>
      </c>
      <c r="M85" s="19">
        <v>41913</v>
      </c>
      <c r="N85">
        <v>24617</v>
      </c>
      <c r="O85" t="s">
        <v>1070</v>
      </c>
      <c r="P85" t="s">
        <v>1301</v>
      </c>
      <c r="Q85" t="s">
        <v>924</v>
      </c>
      <c r="R85">
        <v>10968</v>
      </c>
      <c r="S85" s="19">
        <v>42026</v>
      </c>
      <c r="T85">
        <v>231162</v>
      </c>
      <c r="U85" t="s">
        <v>357</v>
      </c>
      <c r="V85" s="19">
        <v>42034</v>
      </c>
      <c r="W85" t="s">
        <v>635</v>
      </c>
      <c r="X85" t="s">
        <v>635</v>
      </c>
      <c r="Y85" t="s">
        <v>635</v>
      </c>
      <c r="Z85" t="s">
        <v>14</v>
      </c>
      <c r="AA85" s="29">
        <v>100</v>
      </c>
      <c r="AB85" t="s">
        <v>544</v>
      </c>
      <c r="AC85">
        <f t="shared" si="24"/>
        <v>2015</v>
      </c>
      <c r="AD85">
        <f t="shared" si="25"/>
        <v>1</v>
      </c>
      <c r="AE85">
        <f t="shared" si="26"/>
        <v>2014</v>
      </c>
      <c r="AF85">
        <f t="shared" si="27"/>
        <v>9</v>
      </c>
      <c r="AG85" t="str">
        <f>VLOOKUP(F85,vlookup!$A$2:$E$660,2,0)</f>
        <v>Retained</v>
      </c>
      <c r="AH85" t="str">
        <f>VLOOKUP(F85,vlookup!$A$2:$E$660,3,0)</f>
        <v>Service Contract</v>
      </c>
      <c r="AI85" t="str">
        <f>VLOOKUP(F85,vlookup!$A$2:$E$660,4,0)</f>
        <v>Used Car Programs</v>
      </c>
      <c r="AJ85" t="str">
        <f>VLOOKUP(F85,vlookup!$A$2:$E$660,5,0)</f>
        <v>High Mileage</v>
      </c>
      <c r="AL85">
        <f t="shared" si="28"/>
        <v>30</v>
      </c>
      <c r="AM85">
        <f t="shared" si="29"/>
        <v>120</v>
      </c>
      <c r="AN85">
        <f t="shared" si="30"/>
        <v>2575</v>
      </c>
      <c r="AO85" t="str">
        <f t="shared" si="31"/>
        <v/>
      </c>
      <c r="AP85" t="str">
        <f t="shared" si="32"/>
        <v/>
      </c>
      <c r="AQ85" t="str">
        <f t="shared" si="33"/>
        <v/>
      </c>
      <c r="AR85">
        <f t="shared" si="34"/>
        <v>100</v>
      </c>
      <c r="AS85" t="str">
        <f t="shared" si="35"/>
        <v>3EB89300I4Y-1</v>
      </c>
      <c r="AT85" t="str">
        <f>IFERROR(IF(VLOOKUP(Y85,vlookup!$I$2:$J$9,1,0)=Y85,VLOOKUP(Y85,vlookup!$I$2:$J$9,2,0),PROPER(Y85)),PROPER(Y85))</f>
        <v>Deductible</v>
      </c>
      <c r="AU85" t="str">
        <f>IFERROR(IF(B85=VLOOKUP(B85,vlookup!$L$2:$L$10,1,0),"Yes","No"),"No")</f>
        <v>No</v>
      </c>
    </row>
    <row r="86" spans="1:47" ht="14.45" customHeight="1" x14ac:dyDescent="0.25">
      <c r="A86" t="s">
        <v>1299</v>
      </c>
      <c r="B86" s="31" t="s">
        <v>1300</v>
      </c>
      <c r="C86">
        <v>5</v>
      </c>
      <c r="D86">
        <v>1</v>
      </c>
      <c r="E86" t="s">
        <v>382</v>
      </c>
      <c r="F86" t="s">
        <v>238</v>
      </c>
      <c r="G86" t="s">
        <v>388</v>
      </c>
      <c r="H86" t="s">
        <v>931</v>
      </c>
      <c r="I86">
        <v>228587</v>
      </c>
      <c r="J86" s="19">
        <v>41912</v>
      </c>
      <c r="K86" s="19">
        <v>41943</v>
      </c>
      <c r="L86">
        <v>201410</v>
      </c>
      <c r="M86" s="19">
        <v>41913</v>
      </c>
      <c r="N86">
        <v>24617</v>
      </c>
      <c r="O86" t="s">
        <v>1070</v>
      </c>
      <c r="P86" t="s">
        <v>1302</v>
      </c>
      <c r="Q86" t="s">
        <v>924</v>
      </c>
      <c r="R86">
        <v>732</v>
      </c>
      <c r="S86" s="19">
        <v>42163</v>
      </c>
      <c r="T86">
        <v>232669</v>
      </c>
      <c r="U86" t="s">
        <v>357</v>
      </c>
      <c r="V86" s="19">
        <v>42181</v>
      </c>
      <c r="W86" t="s">
        <v>635</v>
      </c>
      <c r="X86" t="s">
        <v>635</v>
      </c>
      <c r="Y86" t="s">
        <v>635</v>
      </c>
      <c r="Z86" t="s">
        <v>14</v>
      </c>
      <c r="AA86" s="29">
        <v>100</v>
      </c>
      <c r="AB86" t="s">
        <v>544</v>
      </c>
      <c r="AC86">
        <f t="shared" si="24"/>
        <v>2015</v>
      </c>
      <c r="AD86">
        <f t="shared" si="25"/>
        <v>6</v>
      </c>
      <c r="AE86">
        <f t="shared" si="26"/>
        <v>2014</v>
      </c>
      <c r="AF86">
        <f t="shared" si="27"/>
        <v>9</v>
      </c>
      <c r="AG86" t="str">
        <f>VLOOKUP(F86,vlookup!$A$2:$E$660,2,0)</f>
        <v>Retained</v>
      </c>
      <c r="AH86" t="str">
        <f>VLOOKUP(F86,vlookup!$A$2:$E$660,3,0)</f>
        <v>Service Contract</v>
      </c>
      <c r="AI86" t="str">
        <f>VLOOKUP(F86,vlookup!$A$2:$E$660,4,0)</f>
        <v>Used Car Programs</v>
      </c>
      <c r="AJ86" t="str">
        <f>VLOOKUP(F86,vlookup!$A$2:$E$660,5,0)</f>
        <v>High Mileage</v>
      </c>
      <c r="AL86">
        <f t="shared" si="28"/>
        <v>30</v>
      </c>
      <c r="AM86">
        <f t="shared" si="29"/>
        <v>266</v>
      </c>
      <c r="AN86">
        <f t="shared" si="30"/>
        <v>4082</v>
      </c>
      <c r="AO86" t="str">
        <f t="shared" si="31"/>
        <v/>
      </c>
      <c r="AP86" t="str">
        <f t="shared" si="32"/>
        <v/>
      </c>
      <c r="AQ86" t="str">
        <f t="shared" si="33"/>
        <v/>
      </c>
      <c r="AR86">
        <f t="shared" si="34"/>
        <v>100</v>
      </c>
      <c r="AS86" t="str">
        <f t="shared" si="35"/>
        <v>3EB89300I4Y-5</v>
      </c>
      <c r="AT86" t="str">
        <f>IFERROR(IF(VLOOKUP(Y86,vlookup!$I$2:$J$9,1,0)=Y86,VLOOKUP(Y86,vlookup!$I$2:$J$9,2,0),PROPER(Y86)),PROPER(Y86))</f>
        <v>Deductible</v>
      </c>
      <c r="AU86" t="str">
        <f>IFERROR(IF(B86=VLOOKUP(B86,vlookup!$L$2:$L$10,1,0),"Yes","No"),"No")</f>
        <v>No</v>
      </c>
    </row>
    <row r="87" spans="1:47" ht="14.45" customHeight="1" x14ac:dyDescent="0.25">
      <c r="A87" t="s">
        <v>1303</v>
      </c>
      <c r="B87" s="31" t="s">
        <v>1304</v>
      </c>
      <c r="C87">
        <v>1</v>
      </c>
      <c r="D87">
        <v>1</v>
      </c>
      <c r="E87" t="s">
        <v>382</v>
      </c>
      <c r="F87" t="s">
        <v>238</v>
      </c>
      <c r="G87" t="s">
        <v>388</v>
      </c>
      <c r="H87" t="s">
        <v>1267</v>
      </c>
      <c r="I87">
        <v>19653</v>
      </c>
      <c r="J87" s="19">
        <v>42923</v>
      </c>
      <c r="K87" s="19">
        <v>42974</v>
      </c>
      <c r="L87">
        <v>201708</v>
      </c>
      <c r="M87" s="19">
        <v>42948</v>
      </c>
      <c r="N87">
        <v>24617</v>
      </c>
      <c r="O87" t="s">
        <v>1070</v>
      </c>
      <c r="P87" t="s">
        <v>3733</v>
      </c>
      <c r="Q87" t="s">
        <v>119</v>
      </c>
      <c r="R87">
        <v>33789</v>
      </c>
      <c r="S87" s="19">
        <v>42964</v>
      </c>
      <c r="T87">
        <v>25922</v>
      </c>
      <c r="U87" t="s">
        <v>356</v>
      </c>
      <c r="V87" s="19">
        <v>42992</v>
      </c>
      <c r="W87" t="s">
        <v>635</v>
      </c>
      <c r="X87" t="s">
        <v>635</v>
      </c>
      <c r="Y87" t="s">
        <v>635</v>
      </c>
      <c r="Z87" t="s">
        <v>14</v>
      </c>
      <c r="AA87" s="29">
        <v>100</v>
      </c>
      <c r="AB87" t="s">
        <v>544</v>
      </c>
      <c r="AC87">
        <f t="shared" si="24"/>
        <v>2017</v>
      </c>
      <c r="AD87">
        <f t="shared" si="25"/>
        <v>9</v>
      </c>
      <c r="AE87">
        <f t="shared" si="26"/>
        <v>2017</v>
      </c>
      <c r="AF87">
        <f t="shared" si="27"/>
        <v>7</v>
      </c>
      <c r="AG87" t="str">
        <f>VLOOKUP(F87,vlookup!$A$2:$E$660,2,0)</f>
        <v>Retained</v>
      </c>
      <c r="AH87" t="str">
        <f>VLOOKUP(F87,vlookup!$A$2:$E$660,3,0)</f>
        <v>Service Contract</v>
      </c>
      <c r="AI87" t="str">
        <f>VLOOKUP(F87,vlookup!$A$2:$E$660,4,0)</f>
        <v>Used Car Programs</v>
      </c>
      <c r="AJ87" t="str">
        <f>VLOOKUP(F87,vlookup!$A$2:$E$660,5,0)</f>
        <v>High Mileage</v>
      </c>
      <c r="AL87">
        <f t="shared" si="28"/>
        <v>50</v>
      </c>
      <c r="AM87">
        <f t="shared" si="29"/>
        <v>67</v>
      </c>
      <c r="AN87">
        <f t="shared" si="30"/>
        <v>6269</v>
      </c>
      <c r="AO87" t="str">
        <f t="shared" si="31"/>
        <v/>
      </c>
      <c r="AP87" t="str">
        <f t="shared" si="32"/>
        <v/>
      </c>
      <c r="AQ87">
        <f t="shared" si="33"/>
        <v>100</v>
      </c>
      <c r="AR87" t="str">
        <f t="shared" si="34"/>
        <v/>
      </c>
      <c r="AS87" t="str">
        <f t="shared" si="35"/>
        <v>6EC42812G7Y-1</v>
      </c>
      <c r="AT87" t="str">
        <f>IFERROR(IF(VLOOKUP(Y87,vlookup!$I$2:$J$9,1,0)=Y87,VLOOKUP(Y87,vlookup!$I$2:$J$9,2,0),PROPER(Y87)),PROPER(Y87))</f>
        <v>Deductible</v>
      </c>
      <c r="AU87" t="str">
        <f>IFERROR(IF(B87=VLOOKUP(B87,vlookup!$L$2:$L$10,1,0),"Yes","No"),"No")</f>
        <v>No</v>
      </c>
    </row>
    <row r="88" spans="1:47" ht="14.45" customHeight="1" x14ac:dyDescent="0.25">
      <c r="A88" t="s">
        <v>1305</v>
      </c>
      <c r="B88" s="31" t="s">
        <v>1306</v>
      </c>
      <c r="C88">
        <v>1</v>
      </c>
      <c r="D88">
        <v>1</v>
      </c>
      <c r="E88" t="s">
        <v>382</v>
      </c>
      <c r="F88" t="s">
        <v>238</v>
      </c>
      <c r="G88" t="s">
        <v>388</v>
      </c>
      <c r="H88" t="s">
        <v>1267</v>
      </c>
      <c r="I88">
        <v>139970</v>
      </c>
      <c r="J88" s="19">
        <v>42126</v>
      </c>
      <c r="K88" s="19">
        <v>42170</v>
      </c>
      <c r="L88">
        <v>201506</v>
      </c>
      <c r="M88" s="19">
        <v>42156</v>
      </c>
      <c r="N88">
        <v>24617</v>
      </c>
      <c r="O88" t="s">
        <v>1070</v>
      </c>
      <c r="P88" t="s">
        <v>1245</v>
      </c>
      <c r="Q88" t="s">
        <v>924</v>
      </c>
      <c r="R88">
        <v>395416</v>
      </c>
      <c r="S88" s="19">
        <v>42216</v>
      </c>
      <c r="T88">
        <v>140950</v>
      </c>
      <c r="U88" t="s">
        <v>357</v>
      </c>
      <c r="V88" s="19">
        <v>42222</v>
      </c>
      <c r="W88" t="s">
        <v>635</v>
      </c>
      <c r="X88" t="s">
        <v>635</v>
      </c>
      <c r="Y88" t="s">
        <v>635</v>
      </c>
      <c r="Z88" t="s">
        <v>14</v>
      </c>
      <c r="AA88" s="29">
        <v>100</v>
      </c>
      <c r="AB88" t="s">
        <v>544</v>
      </c>
      <c r="AC88">
        <f t="shared" si="24"/>
        <v>2015</v>
      </c>
      <c r="AD88">
        <f t="shared" si="25"/>
        <v>8</v>
      </c>
      <c r="AE88">
        <f t="shared" si="26"/>
        <v>2015</v>
      </c>
      <c r="AF88">
        <f t="shared" si="27"/>
        <v>5</v>
      </c>
      <c r="AG88" t="str">
        <f>VLOOKUP(F88,vlookup!$A$2:$E$660,2,0)</f>
        <v>Retained</v>
      </c>
      <c r="AH88" t="str">
        <f>VLOOKUP(F88,vlookup!$A$2:$E$660,3,0)</f>
        <v>Service Contract</v>
      </c>
      <c r="AI88" t="str">
        <f>VLOOKUP(F88,vlookup!$A$2:$E$660,4,0)</f>
        <v>Used Car Programs</v>
      </c>
      <c r="AJ88" t="str">
        <f>VLOOKUP(F88,vlookup!$A$2:$E$660,5,0)</f>
        <v>High Mileage</v>
      </c>
      <c r="AL88">
        <f t="shared" si="28"/>
        <v>43</v>
      </c>
      <c r="AM88">
        <f t="shared" si="29"/>
        <v>94</v>
      </c>
      <c r="AN88">
        <f t="shared" si="30"/>
        <v>980</v>
      </c>
      <c r="AO88" t="str">
        <f t="shared" si="31"/>
        <v/>
      </c>
      <c r="AP88" t="str">
        <f t="shared" si="32"/>
        <v/>
      </c>
      <c r="AQ88" t="str">
        <f t="shared" si="33"/>
        <v/>
      </c>
      <c r="AR88">
        <f t="shared" si="34"/>
        <v>100</v>
      </c>
      <c r="AS88" t="str">
        <f t="shared" si="35"/>
        <v>6EB96161E5Y-1</v>
      </c>
      <c r="AT88" t="str">
        <f>IFERROR(IF(VLOOKUP(Y88,vlookup!$I$2:$J$9,1,0)=Y88,VLOOKUP(Y88,vlookup!$I$2:$J$9,2,0),PROPER(Y88)),PROPER(Y88))</f>
        <v>Deductible</v>
      </c>
      <c r="AU88" t="str">
        <f>IFERROR(IF(B88=VLOOKUP(B88,vlookup!$L$2:$L$10,1,0),"Yes","No"),"No")</f>
        <v>No</v>
      </c>
    </row>
    <row r="89" spans="1:47" ht="14.45" customHeight="1" x14ac:dyDescent="0.25">
      <c r="A89" t="s">
        <v>1307</v>
      </c>
      <c r="B89" s="31" t="s">
        <v>1308</v>
      </c>
      <c r="C89">
        <v>1</v>
      </c>
      <c r="D89">
        <v>1</v>
      </c>
      <c r="E89" t="s">
        <v>382</v>
      </c>
      <c r="F89" t="s">
        <v>205</v>
      </c>
      <c r="G89" t="s">
        <v>388</v>
      </c>
      <c r="H89" t="s">
        <v>1267</v>
      </c>
      <c r="I89">
        <v>75701</v>
      </c>
      <c r="J89" s="19">
        <v>42077</v>
      </c>
      <c r="K89" s="19">
        <v>42094</v>
      </c>
      <c r="L89">
        <v>201503</v>
      </c>
      <c r="M89" s="19">
        <v>42064</v>
      </c>
      <c r="N89">
        <v>24617</v>
      </c>
      <c r="O89" t="s">
        <v>1070</v>
      </c>
      <c r="P89" t="s">
        <v>1309</v>
      </c>
      <c r="Q89" t="s">
        <v>924</v>
      </c>
      <c r="R89">
        <v>122305</v>
      </c>
      <c r="S89" s="19">
        <v>42270</v>
      </c>
      <c r="T89">
        <v>83164</v>
      </c>
      <c r="U89" t="s">
        <v>357</v>
      </c>
      <c r="V89" s="19">
        <v>42279</v>
      </c>
      <c r="W89" t="s">
        <v>635</v>
      </c>
      <c r="X89" t="s">
        <v>635</v>
      </c>
      <c r="Y89" t="s">
        <v>635</v>
      </c>
      <c r="Z89" t="s">
        <v>14</v>
      </c>
      <c r="AA89" s="29">
        <v>100</v>
      </c>
      <c r="AB89" t="s">
        <v>544</v>
      </c>
      <c r="AC89">
        <f t="shared" si="24"/>
        <v>2015</v>
      </c>
      <c r="AD89">
        <f t="shared" si="25"/>
        <v>10</v>
      </c>
      <c r="AE89">
        <f t="shared" si="26"/>
        <v>2015</v>
      </c>
      <c r="AF89">
        <f t="shared" si="27"/>
        <v>3</v>
      </c>
      <c r="AG89" t="str">
        <f>VLOOKUP(F89,vlookup!$A$2:$E$660,2,0)</f>
        <v>Retained</v>
      </c>
      <c r="AH89" t="str">
        <f>VLOOKUP(F89,vlookup!$A$2:$E$660,3,0)</f>
        <v>Service Contract</v>
      </c>
      <c r="AI89" t="str">
        <f>VLOOKUP(F89,vlookup!$A$2:$E$660,4,0)</f>
        <v>Used Car Programs</v>
      </c>
      <c r="AJ89" t="str">
        <f>VLOOKUP(F89,vlookup!$A$2:$E$660,5,0)</f>
        <v>High Mileage</v>
      </c>
      <c r="AL89">
        <f t="shared" si="28"/>
        <v>17</v>
      </c>
      <c r="AM89">
        <f t="shared" si="29"/>
        <v>198</v>
      </c>
      <c r="AN89">
        <f t="shared" si="30"/>
        <v>7463</v>
      </c>
      <c r="AO89" t="str">
        <f t="shared" si="31"/>
        <v/>
      </c>
      <c r="AP89" t="str">
        <f t="shared" si="32"/>
        <v/>
      </c>
      <c r="AQ89" t="str">
        <f t="shared" si="33"/>
        <v/>
      </c>
      <c r="AR89">
        <f t="shared" si="34"/>
        <v>100</v>
      </c>
      <c r="AS89" t="str">
        <f t="shared" si="35"/>
        <v>5ED00048C5-1</v>
      </c>
      <c r="AT89" t="str">
        <f>IFERROR(IF(VLOOKUP(Y89,vlookup!$I$2:$J$9,1,0)=Y89,VLOOKUP(Y89,vlookup!$I$2:$J$9,2,0),PROPER(Y89)),PROPER(Y89))</f>
        <v>Deductible</v>
      </c>
      <c r="AU89" t="str">
        <f>IFERROR(IF(B89=VLOOKUP(B89,vlookup!$L$2:$L$10,1,0),"Yes","No"),"No")</f>
        <v>No</v>
      </c>
    </row>
    <row r="90" spans="1:47" ht="14.45" customHeight="1" x14ac:dyDescent="0.25">
      <c r="A90" t="s">
        <v>1310</v>
      </c>
      <c r="B90" s="31" t="s">
        <v>1311</v>
      </c>
      <c r="C90">
        <v>1</v>
      </c>
      <c r="D90">
        <v>1</v>
      </c>
      <c r="E90" t="s">
        <v>382</v>
      </c>
      <c r="F90" t="s">
        <v>60</v>
      </c>
      <c r="G90" t="s">
        <v>388</v>
      </c>
      <c r="H90" t="s">
        <v>1267</v>
      </c>
      <c r="I90">
        <v>132329</v>
      </c>
      <c r="J90" s="19">
        <v>41778</v>
      </c>
      <c r="K90" s="19">
        <v>41815</v>
      </c>
      <c r="L90">
        <v>201406</v>
      </c>
      <c r="M90" s="19">
        <v>41791</v>
      </c>
      <c r="N90">
        <v>24617</v>
      </c>
      <c r="O90" t="s">
        <v>1070</v>
      </c>
      <c r="P90" t="s">
        <v>1312</v>
      </c>
      <c r="Q90" t="s">
        <v>924</v>
      </c>
      <c r="R90">
        <v>24645</v>
      </c>
      <c r="S90" s="19">
        <v>41788</v>
      </c>
      <c r="T90">
        <v>132381</v>
      </c>
      <c r="U90" t="s">
        <v>357</v>
      </c>
      <c r="V90" s="19">
        <v>41927</v>
      </c>
      <c r="W90" t="s">
        <v>635</v>
      </c>
      <c r="X90" t="s">
        <v>635</v>
      </c>
      <c r="Y90" t="s">
        <v>635</v>
      </c>
      <c r="Z90" t="s">
        <v>14</v>
      </c>
      <c r="AA90" s="29">
        <v>250</v>
      </c>
      <c r="AB90" t="s">
        <v>544</v>
      </c>
      <c r="AC90">
        <f t="shared" si="24"/>
        <v>2014</v>
      </c>
      <c r="AD90">
        <f t="shared" si="25"/>
        <v>10</v>
      </c>
      <c r="AE90">
        <f t="shared" si="26"/>
        <v>2014</v>
      </c>
      <c r="AF90">
        <f t="shared" si="27"/>
        <v>5</v>
      </c>
      <c r="AG90" t="str">
        <f>VLOOKUP(F90,vlookup!$A$2:$E$660,2,0)</f>
        <v>Retained</v>
      </c>
      <c r="AH90" t="str">
        <f>VLOOKUP(F90,vlookup!$A$2:$E$660,3,0)</f>
        <v>Service Contract</v>
      </c>
      <c r="AI90" t="str">
        <f>VLOOKUP(F90,vlookup!$A$2:$E$660,4,0)</f>
        <v>Used Car Programs</v>
      </c>
      <c r="AJ90" t="str">
        <f>VLOOKUP(F90,vlookup!$A$2:$E$660,5,0)</f>
        <v>High Mileage</v>
      </c>
      <c r="AL90">
        <f t="shared" si="28"/>
        <v>36</v>
      </c>
      <c r="AM90">
        <f t="shared" si="29"/>
        <v>146</v>
      </c>
      <c r="AN90">
        <f t="shared" si="30"/>
        <v>52</v>
      </c>
      <c r="AO90" t="str">
        <f t="shared" si="31"/>
        <v/>
      </c>
      <c r="AP90" t="str">
        <f t="shared" si="32"/>
        <v/>
      </c>
      <c r="AQ90" t="str">
        <f t="shared" si="33"/>
        <v/>
      </c>
      <c r="AR90">
        <f t="shared" si="34"/>
        <v>250</v>
      </c>
      <c r="AS90" t="str">
        <f t="shared" si="35"/>
        <v>5EC90561E4Y-1</v>
      </c>
      <c r="AT90" t="str">
        <f>IFERROR(IF(VLOOKUP(Y90,vlookup!$I$2:$J$9,1,0)=Y90,VLOOKUP(Y90,vlookup!$I$2:$J$9,2,0),PROPER(Y90)),PROPER(Y90))</f>
        <v>Deductible</v>
      </c>
      <c r="AU90" t="str">
        <f>IFERROR(IF(B90=VLOOKUP(B90,vlookup!$L$2:$L$10,1,0),"Yes","No"),"No")</f>
        <v>No</v>
      </c>
    </row>
    <row r="91" spans="1:47" ht="14.45" customHeight="1" x14ac:dyDescent="0.25">
      <c r="A91" t="s">
        <v>1313</v>
      </c>
      <c r="B91" s="31" t="s">
        <v>1314</v>
      </c>
      <c r="C91">
        <v>1</v>
      </c>
      <c r="D91">
        <v>1</v>
      </c>
      <c r="E91" t="s">
        <v>382</v>
      </c>
      <c r="F91" t="s">
        <v>464</v>
      </c>
      <c r="G91" t="s">
        <v>388</v>
      </c>
      <c r="H91" t="s">
        <v>1267</v>
      </c>
      <c r="I91">
        <v>132314</v>
      </c>
      <c r="J91" s="19">
        <v>44394</v>
      </c>
      <c r="K91" s="19">
        <v>44439</v>
      </c>
      <c r="L91">
        <v>202108</v>
      </c>
      <c r="M91" s="19">
        <v>44409</v>
      </c>
      <c r="N91">
        <v>24616</v>
      </c>
      <c r="O91" t="s">
        <v>1076</v>
      </c>
      <c r="P91" t="s">
        <v>1315</v>
      </c>
      <c r="Q91" t="s">
        <v>924</v>
      </c>
      <c r="R91">
        <v>15759</v>
      </c>
      <c r="S91" s="19">
        <v>44483</v>
      </c>
      <c r="T91">
        <v>136040</v>
      </c>
      <c r="U91" t="s">
        <v>356</v>
      </c>
      <c r="V91" s="19">
        <v>44504</v>
      </c>
      <c r="W91" t="s">
        <v>635</v>
      </c>
      <c r="X91" t="s">
        <v>635</v>
      </c>
      <c r="Y91" t="s">
        <v>635</v>
      </c>
      <c r="Z91" t="s">
        <v>14</v>
      </c>
      <c r="AA91" s="29">
        <v>100</v>
      </c>
      <c r="AB91" t="s">
        <v>544</v>
      </c>
      <c r="AC91">
        <f t="shared" si="24"/>
        <v>2021</v>
      </c>
      <c r="AD91">
        <f t="shared" si="25"/>
        <v>11</v>
      </c>
      <c r="AE91">
        <f t="shared" si="26"/>
        <v>2021</v>
      </c>
      <c r="AF91">
        <f t="shared" si="27"/>
        <v>7</v>
      </c>
      <c r="AG91" t="str">
        <f>VLOOKUP(F91,vlookup!$A$2:$E$660,2,0)</f>
        <v>Retained</v>
      </c>
      <c r="AH91" t="str">
        <f>VLOOKUP(F91,vlookup!$A$2:$E$660,3,0)</f>
        <v>Service Contract</v>
      </c>
      <c r="AI91" t="str">
        <f>VLOOKUP(F91,vlookup!$A$2:$E$660,4,0)</f>
        <v>Used Car Programs</v>
      </c>
      <c r="AJ91" t="str">
        <f>VLOOKUP(F91,vlookup!$A$2:$E$660,5,0)</f>
        <v>High Mileage</v>
      </c>
      <c r="AL91">
        <f t="shared" si="28"/>
        <v>44</v>
      </c>
      <c r="AM91">
        <f t="shared" si="29"/>
        <v>107</v>
      </c>
      <c r="AN91">
        <f t="shared" si="30"/>
        <v>3726</v>
      </c>
      <c r="AO91" t="str">
        <f t="shared" si="31"/>
        <v/>
      </c>
      <c r="AP91" t="str">
        <f t="shared" si="32"/>
        <v/>
      </c>
      <c r="AQ91" t="str">
        <f t="shared" si="33"/>
        <v/>
      </c>
      <c r="AR91">
        <f t="shared" si="34"/>
        <v>100</v>
      </c>
      <c r="AS91" t="str">
        <f t="shared" si="35"/>
        <v>ZAG8EA45598G21-1</v>
      </c>
      <c r="AT91" t="str">
        <f>IFERROR(IF(VLOOKUP(Y91,vlookup!$I$2:$J$9,1,0)=Y91,VLOOKUP(Y91,vlookup!$I$2:$J$9,2,0),PROPER(Y91)),PROPER(Y91))</f>
        <v>Deductible</v>
      </c>
      <c r="AU91" t="str">
        <f>IFERROR(IF(B91=VLOOKUP(B91,vlookup!$L$2:$L$10,1,0),"Yes","No"),"No")</f>
        <v>No</v>
      </c>
    </row>
    <row r="92" spans="1:47" ht="14.45" customHeight="1" x14ac:dyDescent="0.25">
      <c r="A92" t="s">
        <v>1316</v>
      </c>
      <c r="B92" s="31" t="s">
        <v>1317</v>
      </c>
      <c r="C92">
        <v>3</v>
      </c>
      <c r="D92">
        <v>1</v>
      </c>
      <c r="E92" t="s">
        <v>382</v>
      </c>
      <c r="F92" t="s">
        <v>464</v>
      </c>
      <c r="G92" t="s">
        <v>388</v>
      </c>
      <c r="H92" t="s">
        <v>1267</v>
      </c>
      <c r="I92">
        <v>137893</v>
      </c>
      <c r="J92" s="19">
        <v>44301</v>
      </c>
      <c r="K92" s="19">
        <v>44372</v>
      </c>
      <c r="L92">
        <v>202106</v>
      </c>
      <c r="M92" s="19">
        <v>44348</v>
      </c>
      <c r="N92">
        <v>24616</v>
      </c>
      <c r="O92" t="s">
        <v>1076</v>
      </c>
      <c r="P92" t="s">
        <v>1208</v>
      </c>
      <c r="Q92" t="s">
        <v>924</v>
      </c>
      <c r="R92">
        <v>28603</v>
      </c>
      <c r="S92" s="19">
        <v>45012</v>
      </c>
      <c r="T92">
        <v>157995</v>
      </c>
      <c r="U92" t="s">
        <v>357</v>
      </c>
      <c r="V92" s="19">
        <v>45042</v>
      </c>
      <c r="W92" t="s">
        <v>635</v>
      </c>
      <c r="X92" t="s">
        <v>635</v>
      </c>
      <c r="Y92" t="s">
        <v>635</v>
      </c>
      <c r="Z92" t="s">
        <v>14</v>
      </c>
      <c r="AA92" s="29">
        <v>100</v>
      </c>
      <c r="AB92" t="s">
        <v>544</v>
      </c>
      <c r="AC92">
        <f t="shared" si="24"/>
        <v>2023</v>
      </c>
      <c r="AD92">
        <f t="shared" si="25"/>
        <v>4</v>
      </c>
      <c r="AE92">
        <f t="shared" si="26"/>
        <v>2021</v>
      </c>
      <c r="AF92">
        <f t="shared" si="27"/>
        <v>4</v>
      </c>
      <c r="AG92" t="str">
        <f>VLOOKUP(F92,vlookup!$A$2:$E$660,2,0)</f>
        <v>Retained</v>
      </c>
      <c r="AH92" t="str">
        <f>VLOOKUP(F92,vlookup!$A$2:$E$660,3,0)</f>
        <v>Service Contract</v>
      </c>
      <c r="AI92" t="str">
        <f>VLOOKUP(F92,vlookup!$A$2:$E$660,4,0)</f>
        <v>Used Car Programs</v>
      </c>
      <c r="AJ92" t="str">
        <f>VLOOKUP(F92,vlookup!$A$2:$E$660,5,0)</f>
        <v>High Mileage</v>
      </c>
      <c r="AL92">
        <f t="shared" si="28"/>
        <v>70</v>
      </c>
      <c r="AM92">
        <f t="shared" si="29"/>
        <v>731</v>
      </c>
      <c r="AN92">
        <f t="shared" si="30"/>
        <v>20102</v>
      </c>
      <c r="AO92" t="str">
        <f t="shared" si="31"/>
        <v/>
      </c>
      <c r="AP92" t="str">
        <f t="shared" si="32"/>
        <v/>
      </c>
      <c r="AQ92" t="str">
        <f t="shared" si="33"/>
        <v/>
      </c>
      <c r="AR92">
        <f t="shared" si="34"/>
        <v>100</v>
      </c>
      <c r="AS92" t="str">
        <f t="shared" si="35"/>
        <v>ZAGAEA91602D21-3</v>
      </c>
      <c r="AT92" t="str">
        <f>IFERROR(IF(VLOOKUP(Y92,vlookup!$I$2:$J$9,1,0)=Y92,VLOOKUP(Y92,vlookup!$I$2:$J$9,2,0),PROPER(Y92)),PROPER(Y92))</f>
        <v>Deductible</v>
      </c>
      <c r="AU92" t="str">
        <f>IFERROR(IF(B92=VLOOKUP(B92,vlookup!$L$2:$L$10,1,0),"Yes","No"),"No")</f>
        <v>No</v>
      </c>
    </row>
    <row r="93" spans="1:47" ht="14.45" customHeight="1" x14ac:dyDescent="0.25">
      <c r="A93" t="s">
        <v>1318</v>
      </c>
      <c r="B93" s="31" t="s">
        <v>1319</v>
      </c>
      <c r="C93">
        <v>1</v>
      </c>
      <c r="D93">
        <v>1</v>
      </c>
      <c r="E93" t="s">
        <v>382</v>
      </c>
      <c r="F93" t="s">
        <v>15</v>
      </c>
      <c r="G93" t="s">
        <v>388</v>
      </c>
      <c r="H93" t="s">
        <v>931</v>
      </c>
      <c r="I93">
        <v>111622</v>
      </c>
      <c r="J93" s="19">
        <v>41424</v>
      </c>
      <c r="K93" s="19">
        <v>41445</v>
      </c>
      <c r="L93">
        <v>201306</v>
      </c>
      <c r="M93" s="19">
        <v>41426</v>
      </c>
      <c r="N93">
        <v>24617</v>
      </c>
      <c r="O93" t="s">
        <v>1070</v>
      </c>
      <c r="P93" t="s">
        <v>1320</v>
      </c>
      <c r="Q93" t="s">
        <v>924</v>
      </c>
      <c r="R93">
        <v>18514</v>
      </c>
      <c r="S93" s="19">
        <v>41435</v>
      </c>
      <c r="T93">
        <v>111964</v>
      </c>
      <c r="U93" t="s">
        <v>357</v>
      </c>
      <c r="V93" s="19">
        <v>41446</v>
      </c>
      <c r="W93" t="s">
        <v>1179</v>
      </c>
      <c r="X93" t="s">
        <v>635</v>
      </c>
      <c r="Y93" t="s">
        <v>635</v>
      </c>
      <c r="Z93" t="s">
        <v>14</v>
      </c>
      <c r="AA93" s="29">
        <v>100</v>
      </c>
      <c r="AB93" t="s">
        <v>544</v>
      </c>
      <c r="AC93">
        <f t="shared" si="24"/>
        <v>2013</v>
      </c>
      <c r="AD93">
        <f t="shared" si="25"/>
        <v>6</v>
      </c>
      <c r="AE93">
        <f t="shared" si="26"/>
        <v>2013</v>
      </c>
      <c r="AF93">
        <f t="shared" si="27"/>
        <v>5</v>
      </c>
      <c r="AG93" t="str">
        <f>VLOOKUP(F93,vlookup!$A$2:$E$660,2,0)</f>
        <v>Retained</v>
      </c>
      <c r="AH93" t="str">
        <f>VLOOKUP(F93,vlookup!$A$2:$E$660,3,0)</f>
        <v>Service Contract</v>
      </c>
      <c r="AI93" t="str">
        <f>VLOOKUP(F93,vlookup!$A$2:$E$660,4,0)</f>
        <v>Used Car Programs</v>
      </c>
      <c r="AJ93" t="str">
        <f>VLOOKUP(F93,vlookup!$A$2:$E$660,5,0)</f>
        <v>High Mileage</v>
      </c>
      <c r="AL93">
        <f t="shared" si="28"/>
        <v>20</v>
      </c>
      <c r="AM93">
        <f t="shared" si="29"/>
        <v>21</v>
      </c>
      <c r="AN93">
        <f t="shared" si="30"/>
        <v>342</v>
      </c>
      <c r="AO93">
        <f t="shared" si="31"/>
        <v>100</v>
      </c>
      <c r="AP93" t="str">
        <f t="shared" si="32"/>
        <v/>
      </c>
      <c r="AQ93" t="str">
        <f t="shared" si="33"/>
        <v/>
      </c>
      <c r="AR93" t="str">
        <f t="shared" si="34"/>
        <v/>
      </c>
      <c r="AS93" t="str">
        <f t="shared" si="35"/>
        <v>4EA56579E3-1</v>
      </c>
      <c r="AT93" t="str">
        <f>IFERROR(IF(VLOOKUP(Y93,vlookup!$I$2:$J$9,1,0)=Y93,VLOOKUP(Y93,vlookup!$I$2:$J$9,2,0),PROPER(Y93)),PROPER(Y93))</f>
        <v>Deductible</v>
      </c>
      <c r="AU93" t="str">
        <f>IFERROR(IF(B93=VLOOKUP(B93,vlookup!$L$2:$L$10,1,0),"Yes","No"),"No")</f>
        <v>No</v>
      </c>
    </row>
    <row r="94" spans="1:47" ht="14.45" customHeight="1" x14ac:dyDescent="0.25">
      <c r="A94" t="s">
        <v>1318</v>
      </c>
      <c r="B94" s="31" t="s">
        <v>1319</v>
      </c>
      <c r="C94">
        <v>2</v>
      </c>
      <c r="D94">
        <v>1</v>
      </c>
      <c r="E94" t="s">
        <v>382</v>
      </c>
      <c r="F94" t="s">
        <v>15</v>
      </c>
      <c r="G94" t="s">
        <v>388</v>
      </c>
      <c r="H94" t="s">
        <v>931</v>
      </c>
      <c r="I94">
        <v>111622</v>
      </c>
      <c r="J94" s="19">
        <v>41424</v>
      </c>
      <c r="K94" s="19">
        <v>41445</v>
      </c>
      <c r="L94">
        <v>201306</v>
      </c>
      <c r="M94" s="19">
        <v>41426</v>
      </c>
      <c r="N94">
        <v>24617</v>
      </c>
      <c r="O94" t="s">
        <v>1070</v>
      </c>
      <c r="P94" t="s">
        <v>1320</v>
      </c>
      <c r="Q94" t="s">
        <v>924</v>
      </c>
      <c r="R94">
        <v>19730</v>
      </c>
      <c r="S94" s="19">
        <v>41684</v>
      </c>
      <c r="T94">
        <v>119666</v>
      </c>
      <c r="U94" t="s">
        <v>357</v>
      </c>
      <c r="V94" s="19">
        <v>41690</v>
      </c>
      <c r="W94" t="s">
        <v>635</v>
      </c>
      <c r="X94" t="s">
        <v>635</v>
      </c>
      <c r="Y94" t="s">
        <v>635</v>
      </c>
      <c r="Z94" t="s">
        <v>14</v>
      </c>
      <c r="AA94" s="29">
        <v>100</v>
      </c>
      <c r="AB94" t="s">
        <v>544</v>
      </c>
      <c r="AC94">
        <f t="shared" si="24"/>
        <v>2014</v>
      </c>
      <c r="AD94">
        <f t="shared" si="25"/>
        <v>2</v>
      </c>
      <c r="AE94">
        <f t="shared" si="26"/>
        <v>2013</v>
      </c>
      <c r="AF94">
        <f t="shared" si="27"/>
        <v>5</v>
      </c>
      <c r="AG94" t="str">
        <f>VLOOKUP(F94,vlookup!$A$2:$E$660,2,0)</f>
        <v>Retained</v>
      </c>
      <c r="AH94" t="str">
        <f>VLOOKUP(F94,vlookup!$A$2:$E$660,3,0)</f>
        <v>Service Contract</v>
      </c>
      <c r="AI94" t="str">
        <f>VLOOKUP(F94,vlookup!$A$2:$E$660,4,0)</f>
        <v>Used Car Programs</v>
      </c>
      <c r="AJ94" t="str">
        <f>VLOOKUP(F94,vlookup!$A$2:$E$660,5,0)</f>
        <v>High Mileage</v>
      </c>
      <c r="AL94">
        <f t="shared" si="28"/>
        <v>20</v>
      </c>
      <c r="AM94">
        <f t="shared" si="29"/>
        <v>260</v>
      </c>
      <c r="AN94">
        <f t="shared" si="30"/>
        <v>8044</v>
      </c>
      <c r="AO94" t="str">
        <f t="shared" si="31"/>
        <v/>
      </c>
      <c r="AP94" t="str">
        <f t="shared" si="32"/>
        <v/>
      </c>
      <c r="AQ94" t="str">
        <f t="shared" si="33"/>
        <v/>
      </c>
      <c r="AR94">
        <f t="shared" si="34"/>
        <v>100</v>
      </c>
      <c r="AS94" t="str">
        <f t="shared" si="35"/>
        <v>4EA56579E3-2</v>
      </c>
      <c r="AT94" t="str">
        <f>IFERROR(IF(VLOOKUP(Y94,vlookup!$I$2:$J$9,1,0)=Y94,VLOOKUP(Y94,vlookup!$I$2:$J$9,2,0),PROPER(Y94)),PROPER(Y94))</f>
        <v>Deductible</v>
      </c>
      <c r="AU94" t="str">
        <f>IFERROR(IF(B94=VLOOKUP(B94,vlookup!$L$2:$L$10,1,0),"Yes","No"),"No")</f>
        <v>No</v>
      </c>
    </row>
    <row r="95" spans="1:47" ht="14.45" customHeight="1" x14ac:dyDescent="0.25">
      <c r="A95" t="s">
        <v>1318</v>
      </c>
      <c r="B95" s="31" t="s">
        <v>1319</v>
      </c>
      <c r="C95">
        <v>3</v>
      </c>
      <c r="D95">
        <v>1</v>
      </c>
      <c r="E95" t="s">
        <v>382</v>
      </c>
      <c r="F95" t="s">
        <v>15</v>
      </c>
      <c r="G95" t="s">
        <v>388</v>
      </c>
      <c r="H95" t="s">
        <v>931</v>
      </c>
      <c r="I95">
        <v>111622</v>
      </c>
      <c r="J95" s="19">
        <v>41424</v>
      </c>
      <c r="K95" s="19">
        <v>41445</v>
      </c>
      <c r="L95">
        <v>201306</v>
      </c>
      <c r="M95" s="19">
        <v>41426</v>
      </c>
      <c r="N95">
        <v>24617</v>
      </c>
      <c r="O95" t="s">
        <v>1070</v>
      </c>
      <c r="P95" t="s">
        <v>1321</v>
      </c>
      <c r="Q95" t="s">
        <v>924</v>
      </c>
      <c r="R95">
        <v>68615</v>
      </c>
      <c r="S95" s="19">
        <v>41691</v>
      </c>
      <c r="T95">
        <v>119693</v>
      </c>
      <c r="U95" t="s">
        <v>357</v>
      </c>
      <c r="V95" s="19">
        <v>41701</v>
      </c>
      <c r="W95" t="s">
        <v>635</v>
      </c>
      <c r="X95" t="s">
        <v>635</v>
      </c>
      <c r="Y95" t="s">
        <v>635</v>
      </c>
      <c r="Z95" t="s">
        <v>14</v>
      </c>
      <c r="AA95" s="29">
        <v>100</v>
      </c>
      <c r="AB95" t="s">
        <v>544</v>
      </c>
      <c r="AC95">
        <f t="shared" si="24"/>
        <v>2014</v>
      </c>
      <c r="AD95">
        <f t="shared" si="25"/>
        <v>3</v>
      </c>
      <c r="AE95">
        <f t="shared" si="26"/>
        <v>2013</v>
      </c>
      <c r="AF95">
        <f t="shared" si="27"/>
        <v>5</v>
      </c>
      <c r="AG95" t="str">
        <f>VLOOKUP(F95,vlookup!$A$2:$E$660,2,0)</f>
        <v>Retained</v>
      </c>
      <c r="AH95" t="str">
        <f>VLOOKUP(F95,vlookup!$A$2:$E$660,3,0)</f>
        <v>Service Contract</v>
      </c>
      <c r="AI95" t="str">
        <f>VLOOKUP(F95,vlookup!$A$2:$E$660,4,0)</f>
        <v>Used Car Programs</v>
      </c>
      <c r="AJ95" t="str">
        <f>VLOOKUP(F95,vlookup!$A$2:$E$660,5,0)</f>
        <v>High Mileage</v>
      </c>
      <c r="AL95">
        <f t="shared" si="28"/>
        <v>20</v>
      </c>
      <c r="AM95">
        <f t="shared" si="29"/>
        <v>273</v>
      </c>
      <c r="AN95">
        <f t="shared" si="30"/>
        <v>8071</v>
      </c>
      <c r="AO95" t="str">
        <f t="shared" si="31"/>
        <v/>
      </c>
      <c r="AP95" t="str">
        <f t="shared" si="32"/>
        <v/>
      </c>
      <c r="AQ95" t="str">
        <f t="shared" si="33"/>
        <v/>
      </c>
      <c r="AR95">
        <f t="shared" si="34"/>
        <v>100</v>
      </c>
      <c r="AS95" t="str">
        <f t="shared" si="35"/>
        <v>4EA56579E3-3</v>
      </c>
      <c r="AT95" t="str">
        <f>IFERROR(IF(VLOOKUP(Y95,vlookup!$I$2:$J$9,1,0)=Y95,VLOOKUP(Y95,vlookup!$I$2:$J$9,2,0),PROPER(Y95)),PROPER(Y95))</f>
        <v>Deductible</v>
      </c>
      <c r="AU95" t="str">
        <f>IFERROR(IF(B95=VLOOKUP(B95,vlookup!$L$2:$L$10,1,0),"Yes","No"),"No")</f>
        <v>No</v>
      </c>
    </row>
    <row r="96" spans="1:47" ht="14.45" customHeight="1" x14ac:dyDescent="0.25">
      <c r="A96" t="s">
        <v>1318</v>
      </c>
      <c r="B96" s="31" t="s">
        <v>1319</v>
      </c>
      <c r="C96">
        <v>4</v>
      </c>
      <c r="D96">
        <v>1</v>
      </c>
      <c r="E96" t="s">
        <v>382</v>
      </c>
      <c r="F96" t="s">
        <v>15</v>
      </c>
      <c r="G96" t="s">
        <v>388</v>
      </c>
      <c r="H96" t="s">
        <v>931</v>
      </c>
      <c r="I96">
        <v>111622</v>
      </c>
      <c r="J96" s="19">
        <v>41424</v>
      </c>
      <c r="K96" s="19">
        <v>41445</v>
      </c>
      <c r="L96">
        <v>201306</v>
      </c>
      <c r="M96" s="19">
        <v>41426</v>
      </c>
      <c r="N96">
        <v>24617</v>
      </c>
      <c r="O96" t="s">
        <v>1070</v>
      </c>
      <c r="P96" t="s">
        <v>1322</v>
      </c>
      <c r="Q96" t="s">
        <v>924</v>
      </c>
      <c r="R96">
        <v>808931</v>
      </c>
      <c r="S96" s="19">
        <v>41782</v>
      </c>
      <c r="T96">
        <v>121272</v>
      </c>
      <c r="U96" t="s">
        <v>357</v>
      </c>
      <c r="V96" s="19">
        <v>41787</v>
      </c>
      <c r="W96" t="s">
        <v>635</v>
      </c>
      <c r="X96" t="s">
        <v>635</v>
      </c>
      <c r="Y96" t="s">
        <v>635</v>
      </c>
      <c r="Z96" t="s">
        <v>14</v>
      </c>
      <c r="AA96" s="29">
        <v>100</v>
      </c>
      <c r="AB96" t="s">
        <v>544</v>
      </c>
      <c r="AC96">
        <f t="shared" si="24"/>
        <v>2014</v>
      </c>
      <c r="AD96">
        <f t="shared" si="25"/>
        <v>5</v>
      </c>
      <c r="AE96">
        <f t="shared" si="26"/>
        <v>2013</v>
      </c>
      <c r="AF96">
        <f t="shared" si="27"/>
        <v>5</v>
      </c>
      <c r="AG96" t="str">
        <f>VLOOKUP(F96,vlookup!$A$2:$E$660,2,0)</f>
        <v>Retained</v>
      </c>
      <c r="AH96" t="str">
        <f>VLOOKUP(F96,vlookup!$A$2:$E$660,3,0)</f>
        <v>Service Contract</v>
      </c>
      <c r="AI96" t="str">
        <f>VLOOKUP(F96,vlookup!$A$2:$E$660,4,0)</f>
        <v>Used Car Programs</v>
      </c>
      <c r="AJ96" t="str">
        <f>VLOOKUP(F96,vlookup!$A$2:$E$660,5,0)</f>
        <v>High Mileage</v>
      </c>
      <c r="AL96">
        <f t="shared" si="28"/>
        <v>20</v>
      </c>
      <c r="AM96">
        <f t="shared" si="29"/>
        <v>358</v>
      </c>
      <c r="AN96">
        <f t="shared" si="30"/>
        <v>9650</v>
      </c>
      <c r="AO96" t="str">
        <f t="shared" si="31"/>
        <v/>
      </c>
      <c r="AP96" t="str">
        <f t="shared" si="32"/>
        <v/>
      </c>
      <c r="AQ96" t="str">
        <f t="shared" si="33"/>
        <v/>
      </c>
      <c r="AR96">
        <f t="shared" si="34"/>
        <v>100</v>
      </c>
      <c r="AS96" t="str">
        <f t="shared" si="35"/>
        <v>4EA56579E3-4</v>
      </c>
      <c r="AT96" t="str">
        <f>IFERROR(IF(VLOOKUP(Y96,vlookup!$I$2:$J$9,1,0)=Y96,VLOOKUP(Y96,vlookup!$I$2:$J$9,2,0),PROPER(Y96)),PROPER(Y96))</f>
        <v>Deductible</v>
      </c>
      <c r="AU96" t="str">
        <f>IFERROR(IF(B96=VLOOKUP(B96,vlookup!$L$2:$L$10,1,0),"Yes","No"),"No")</f>
        <v>No</v>
      </c>
    </row>
    <row r="97" spans="1:47" ht="14.45" customHeight="1" x14ac:dyDescent="0.25">
      <c r="A97" t="s">
        <v>1318</v>
      </c>
      <c r="B97" s="31" t="s">
        <v>1319</v>
      </c>
      <c r="C97">
        <v>5</v>
      </c>
      <c r="D97">
        <v>1</v>
      </c>
      <c r="E97" t="s">
        <v>382</v>
      </c>
      <c r="F97" t="s">
        <v>15</v>
      </c>
      <c r="G97" t="s">
        <v>388</v>
      </c>
      <c r="H97" t="s">
        <v>931</v>
      </c>
      <c r="I97">
        <v>111622</v>
      </c>
      <c r="J97" s="19">
        <v>41424</v>
      </c>
      <c r="K97" s="19">
        <v>41445</v>
      </c>
      <c r="L97">
        <v>201306</v>
      </c>
      <c r="M97" s="19">
        <v>41426</v>
      </c>
      <c r="N97">
        <v>24617</v>
      </c>
      <c r="O97" t="s">
        <v>1070</v>
      </c>
      <c r="P97" t="s">
        <v>1321</v>
      </c>
      <c r="Q97" t="s">
        <v>924</v>
      </c>
      <c r="R97">
        <v>73465</v>
      </c>
      <c r="S97" s="19">
        <v>41787</v>
      </c>
      <c r="T97">
        <v>121560</v>
      </c>
      <c r="U97" t="s">
        <v>357</v>
      </c>
      <c r="V97" s="19">
        <v>41842</v>
      </c>
      <c r="W97" t="s">
        <v>635</v>
      </c>
      <c r="X97" t="s">
        <v>635</v>
      </c>
      <c r="Y97" t="s">
        <v>635</v>
      </c>
      <c r="Z97" t="s">
        <v>14</v>
      </c>
      <c r="AA97" s="29">
        <v>100</v>
      </c>
      <c r="AB97" t="s">
        <v>544</v>
      </c>
      <c r="AC97">
        <f t="shared" si="24"/>
        <v>2014</v>
      </c>
      <c r="AD97">
        <f t="shared" si="25"/>
        <v>7</v>
      </c>
      <c r="AE97">
        <f t="shared" si="26"/>
        <v>2013</v>
      </c>
      <c r="AF97">
        <f t="shared" si="27"/>
        <v>5</v>
      </c>
      <c r="AG97" t="str">
        <f>VLOOKUP(F97,vlookup!$A$2:$E$660,2,0)</f>
        <v>Retained</v>
      </c>
      <c r="AH97" t="str">
        <f>VLOOKUP(F97,vlookup!$A$2:$E$660,3,0)</f>
        <v>Service Contract</v>
      </c>
      <c r="AI97" t="str">
        <f>VLOOKUP(F97,vlookup!$A$2:$E$660,4,0)</f>
        <v>Used Car Programs</v>
      </c>
      <c r="AJ97" t="str">
        <f>VLOOKUP(F97,vlookup!$A$2:$E$660,5,0)</f>
        <v>High Mileage</v>
      </c>
      <c r="AL97">
        <f t="shared" si="28"/>
        <v>20</v>
      </c>
      <c r="AM97">
        <f t="shared" si="29"/>
        <v>412</v>
      </c>
      <c r="AN97">
        <f t="shared" si="30"/>
        <v>9938</v>
      </c>
      <c r="AO97" t="str">
        <f t="shared" si="31"/>
        <v/>
      </c>
      <c r="AP97" t="str">
        <f t="shared" si="32"/>
        <v/>
      </c>
      <c r="AQ97" t="str">
        <f t="shared" si="33"/>
        <v/>
      </c>
      <c r="AR97">
        <f t="shared" si="34"/>
        <v>100</v>
      </c>
      <c r="AS97" t="str">
        <f t="shared" si="35"/>
        <v>4EA56579E3-5</v>
      </c>
      <c r="AT97" t="str">
        <f>IFERROR(IF(VLOOKUP(Y97,vlookup!$I$2:$J$9,1,0)=Y97,VLOOKUP(Y97,vlookup!$I$2:$J$9,2,0),PROPER(Y97)),PROPER(Y97))</f>
        <v>Deductible</v>
      </c>
      <c r="AU97" t="str">
        <f>IFERROR(IF(B97=VLOOKUP(B97,vlookup!$L$2:$L$10,1,0),"Yes","No"),"No")</f>
        <v>No</v>
      </c>
    </row>
    <row r="98" spans="1:47" ht="14.45" customHeight="1" x14ac:dyDescent="0.25">
      <c r="A98" t="s">
        <v>1318</v>
      </c>
      <c r="B98" s="31" t="s">
        <v>1319</v>
      </c>
      <c r="C98">
        <v>8</v>
      </c>
      <c r="D98">
        <v>1</v>
      </c>
      <c r="E98" t="s">
        <v>382</v>
      </c>
      <c r="F98" t="s">
        <v>15</v>
      </c>
      <c r="G98" t="s">
        <v>388</v>
      </c>
      <c r="H98" t="s">
        <v>931</v>
      </c>
      <c r="I98">
        <v>111622</v>
      </c>
      <c r="J98" s="19">
        <v>41424</v>
      </c>
      <c r="K98" s="19">
        <v>41445</v>
      </c>
      <c r="L98">
        <v>201306</v>
      </c>
      <c r="M98" s="19">
        <v>41426</v>
      </c>
      <c r="N98">
        <v>24617</v>
      </c>
      <c r="O98" t="s">
        <v>1070</v>
      </c>
      <c r="P98" t="s">
        <v>1323</v>
      </c>
      <c r="Q98" t="s">
        <v>924</v>
      </c>
      <c r="R98">
        <v>610872</v>
      </c>
      <c r="S98" s="19">
        <v>42080</v>
      </c>
      <c r="T98">
        <v>126624</v>
      </c>
      <c r="U98" t="s">
        <v>357</v>
      </c>
      <c r="V98" s="19">
        <v>42101</v>
      </c>
      <c r="W98" t="s">
        <v>635</v>
      </c>
      <c r="X98" t="s">
        <v>635</v>
      </c>
      <c r="Y98" t="s">
        <v>635</v>
      </c>
      <c r="Z98" t="s">
        <v>14</v>
      </c>
      <c r="AA98" s="29">
        <v>100</v>
      </c>
      <c r="AB98" t="s">
        <v>544</v>
      </c>
      <c r="AC98">
        <f t="shared" si="24"/>
        <v>2015</v>
      </c>
      <c r="AD98">
        <f t="shared" si="25"/>
        <v>4</v>
      </c>
      <c r="AE98">
        <f t="shared" si="26"/>
        <v>2013</v>
      </c>
      <c r="AF98">
        <f t="shared" si="27"/>
        <v>5</v>
      </c>
      <c r="AG98" t="str">
        <f>VLOOKUP(F98,vlookup!$A$2:$E$660,2,0)</f>
        <v>Retained</v>
      </c>
      <c r="AH98" t="str">
        <f>VLOOKUP(F98,vlookup!$A$2:$E$660,3,0)</f>
        <v>Service Contract</v>
      </c>
      <c r="AI98" t="str">
        <f>VLOOKUP(F98,vlookup!$A$2:$E$660,4,0)</f>
        <v>Used Car Programs</v>
      </c>
      <c r="AJ98" t="str">
        <f>VLOOKUP(F98,vlookup!$A$2:$E$660,5,0)</f>
        <v>High Mileage</v>
      </c>
      <c r="AL98">
        <f t="shared" si="28"/>
        <v>20</v>
      </c>
      <c r="AM98">
        <f t="shared" si="29"/>
        <v>667</v>
      </c>
      <c r="AN98">
        <f t="shared" si="30"/>
        <v>15002</v>
      </c>
      <c r="AO98" t="str">
        <f t="shared" si="31"/>
        <v/>
      </c>
      <c r="AP98" t="str">
        <f t="shared" si="32"/>
        <v/>
      </c>
      <c r="AQ98" t="str">
        <f t="shared" si="33"/>
        <v/>
      </c>
      <c r="AR98">
        <f t="shared" si="34"/>
        <v>100</v>
      </c>
      <c r="AS98" t="str">
        <f t="shared" si="35"/>
        <v>4EA56579E3-8</v>
      </c>
      <c r="AT98" t="str">
        <f>IFERROR(IF(VLOOKUP(Y98,vlookup!$I$2:$J$9,1,0)=Y98,VLOOKUP(Y98,vlookup!$I$2:$J$9,2,0),PROPER(Y98)),PROPER(Y98))</f>
        <v>Deductible</v>
      </c>
      <c r="AU98" t="str">
        <f>IFERROR(IF(B98=VLOOKUP(B98,vlookup!$L$2:$L$10,1,0),"Yes","No"),"No")</f>
        <v>No</v>
      </c>
    </row>
    <row r="99" spans="1:47" ht="14.45" customHeight="1" x14ac:dyDescent="0.25">
      <c r="A99" t="s">
        <v>1324</v>
      </c>
      <c r="B99" s="31" t="s">
        <v>1325</v>
      </c>
      <c r="C99">
        <v>1</v>
      </c>
      <c r="D99">
        <v>1</v>
      </c>
      <c r="E99" t="s">
        <v>382</v>
      </c>
      <c r="F99" t="s">
        <v>238</v>
      </c>
      <c r="G99" t="s">
        <v>388</v>
      </c>
      <c r="H99" t="s">
        <v>931</v>
      </c>
      <c r="I99">
        <v>159296</v>
      </c>
      <c r="J99" s="19">
        <v>41817</v>
      </c>
      <c r="K99" s="19">
        <v>41838</v>
      </c>
      <c r="L99">
        <v>201407</v>
      </c>
      <c r="M99" s="19">
        <v>41821</v>
      </c>
      <c r="N99">
        <v>24617</v>
      </c>
      <c r="O99" t="s">
        <v>1070</v>
      </c>
      <c r="P99" t="s">
        <v>1312</v>
      </c>
      <c r="Q99" t="s">
        <v>924</v>
      </c>
      <c r="R99">
        <v>25215</v>
      </c>
      <c r="S99" s="19">
        <v>41936</v>
      </c>
      <c r="T99">
        <v>162214</v>
      </c>
      <c r="U99" t="s">
        <v>357</v>
      </c>
      <c r="V99" s="19">
        <v>41941</v>
      </c>
      <c r="W99" t="s">
        <v>635</v>
      </c>
      <c r="X99" t="s">
        <v>635</v>
      </c>
      <c r="Y99" t="s">
        <v>635</v>
      </c>
      <c r="Z99" t="s">
        <v>14</v>
      </c>
      <c r="AA99" s="29">
        <v>250</v>
      </c>
      <c r="AB99" t="s">
        <v>544</v>
      </c>
      <c r="AC99">
        <f t="shared" si="24"/>
        <v>2014</v>
      </c>
      <c r="AD99">
        <f t="shared" si="25"/>
        <v>10</v>
      </c>
      <c r="AE99">
        <f t="shared" si="26"/>
        <v>2014</v>
      </c>
      <c r="AF99">
        <f t="shared" si="27"/>
        <v>6</v>
      </c>
      <c r="AG99" t="str">
        <f>VLOOKUP(F99,vlookup!$A$2:$E$660,2,0)</f>
        <v>Retained</v>
      </c>
      <c r="AH99" t="str">
        <f>VLOOKUP(F99,vlookup!$A$2:$E$660,3,0)</f>
        <v>Service Contract</v>
      </c>
      <c r="AI99" t="str">
        <f>VLOOKUP(F99,vlookup!$A$2:$E$660,4,0)</f>
        <v>Used Car Programs</v>
      </c>
      <c r="AJ99" t="str">
        <f>VLOOKUP(F99,vlookup!$A$2:$E$660,5,0)</f>
        <v>High Mileage</v>
      </c>
      <c r="AL99">
        <f t="shared" si="28"/>
        <v>21</v>
      </c>
      <c r="AM99">
        <f t="shared" si="29"/>
        <v>122</v>
      </c>
      <c r="AN99">
        <f t="shared" si="30"/>
        <v>2918</v>
      </c>
      <c r="AO99" t="str">
        <f t="shared" si="31"/>
        <v/>
      </c>
      <c r="AP99" t="str">
        <f t="shared" si="32"/>
        <v/>
      </c>
      <c r="AQ99" t="str">
        <f t="shared" si="33"/>
        <v/>
      </c>
      <c r="AR99">
        <f t="shared" si="34"/>
        <v>250</v>
      </c>
      <c r="AS99" t="str">
        <f t="shared" si="35"/>
        <v>4ED10403F4Y-1</v>
      </c>
      <c r="AT99" t="str">
        <f>IFERROR(IF(VLOOKUP(Y99,vlookup!$I$2:$J$9,1,0)=Y99,VLOOKUP(Y99,vlookup!$I$2:$J$9,2,0),PROPER(Y99)),PROPER(Y99))</f>
        <v>Deductible</v>
      </c>
      <c r="AU99" t="str">
        <f>IFERROR(IF(B99=VLOOKUP(B99,vlookup!$L$2:$L$10,1,0),"Yes","No"),"No")</f>
        <v>No</v>
      </c>
    </row>
    <row r="100" spans="1:47" ht="14.45" customHeight="1" x14ac:dyDescent="0.25">
      <c r="A100" t="s">
        <v>1326</v>
      </c>
      <c r="B100" s="31" t="s">
        <v>1327</v>
      </c>
      <c r="C100">
        <v>1</v>
      </c>
      <c r="D100">
        <v>1</v>
      </c>
      <c r="E100" t="s">
        <v>382</v>
      </c>
      <c r="F100" t="s">
        <v>205</v>
      </c>
      <c r="G100" t="s">
        <v>388</v>
      </c>
      <c r="H100" t="s">
        <v>1267</v>
      </c>
      <c r="I100">
        <v>97339</v>
      </c>
      <c r="J100" s="19">
        <v>42023</v>
      </c>
      <c r="K100" s="19">
        <v>42034</v>
      </c>
      <c r="L100">
        <v>201501</v>
      </c>
      <c r="M100" s="19">
        <v>42005</v>
      </c>
      <c r="N100">
        <v>24617</v>
      </c>
      <c r="O100" t="s">
        <v>1070</v>
      </c>
      <c r="P100" t="s">
        <v>1264</v>
      </c>
      <c r="Q100" t="s">
        <v>924</v>
      </c>
      <c r="R100">
        <v>244615</v>
      </c>
      <c r="S100" s="19">
        <v>42136</v>
      </c>
      <c r="T100">
        <v>100689</v>
      </c>
      <c r="U100" t="s">
        <v>357</v>
      </c>
      <c r="V100" s="19">
        <v>42143</v>
      </c>
      <c r="W100" t="s">
        <v>635</v>
      </c>
      <c r="X100" t="s">
        <v>635</v>
      </c>
      <c r="Y100" t="s">
        <v>635</v>
      </c>
      <c r="Z100" t="s">
        <v>14</v>
      </c>
      <c r="AA100" s="29">
        <v>100</v>
      </c>
      <c r="AB100" t="s">
        <v>544</v>
      </c>
      <c r="AC100">
        <f t="shared" si="24"/>
        <v>2015</v>
      </c>
      <c r="AD100">
        <f t="shared" si="25"/>
        <v>5</v>
      </c>
      <c r="AE100">
        <f t="shared" si="26"/>
        <v>2015</v>
      </c>
      <c r="AF100">
        <f t="shared" si="27"/>
        <v>1</v>
      </c>
      <c r="AG100" t="str">
        <f>VLOOKUP(F100,vlookup!$A$2:$E$660,2,0)</f>
        <v>Retained</v>
      </c>
      <c r="AH100" t="str">
        <f>VLOOKUP(F100,vlookup!$A$2:$E$660,3,0)</f>
        <v>Service Contract</v>
      </c>
      <c r="AI100" t="str">
        <f>VLOOKUP(F100,vlookup!$A$2:$E$660,4,0)</f>
        <v>Used Car Programs</v>
      </c>
      <c r="AJ100" t="str">
        <f>VLOOKUP(F100,vlookup!$A$2:$E$660,5,0)</f>
        <v>High Mileage</v>
      </c>
      <c r="AL100">
        <f t="shared" si="28"/>
        <v>11</v>
      </c>
      <c r="AM100">
        <f t="shared" si="29"/>
        <v>120</v>
      </c>
      <c r="AN100">
        <f t="shared" si="30"/>
        <v>3350</v>
      </c>
      <c r="AO100" t="str">
        <f t="shared" si="31"/>
        <v/>
      </c>
      <c r="AP100" t="str">
        <f t="shared" si="32"/>
        <v/>
      </c>
      <c r="AQ100" t="str">
        <f t="shared" si="33"/>
        <v/>
      </c>
      <c r="AR100">
        <f t="shared" si="34"/>
        <v>100</v>
      </c>
      <c r="AS100" t="str">
        <f t="shared" si="35"/>
        <v>6EA35777A5-1</v>
      </c>
      <c r="AT100" t="str">
        <f>IFERROR(IF(VLOOKUP(Y100,vlookup!$I$2:$J$9,1,0)=Y100,VLOOKUP(Y100,vlookup!$I$2:$J$9,2,0),PROPER(Y100)),PROPER(Y100))</f>
        <v>Deductible</v>
      </c>
      <c r="AU100" t="str">
        <f>IFERROR(IF(B100=VLOOKUP(B100,vlookup!$L$2:$L$10,1,0),"Yes","No"),"No")</f>
        <v>No</v>
      </c>
    </row>
    <row r="101" spans="1:47" ht="14.45" customHeight="1" x14ac:dyDescent="0.25">
      <c r="A101" t="s">
        <v>1326</v>
      </c>
      <c r="B101" s="31" t="s">
        <v>1327</v>
      </c>
      <c r="C101">
        <v>2</v>
      </c>
      <c r="D101">
        <v>1</v>
      </c>
      <c r="E101" t="s">
        <v>382</v>
      </c>
      <c r="F101" t="s">
        <v>205</v>
      </c>
      <c r="G101" t="s">
        <v>388</v>
      </c>
      <c r="H101" t="s">
        <v>1267</v>
      </c>
      <c r="I101">
        <v>97339</v>
      </c>
      <c r="J101" s="19">
        <v>42023</v>
      </c>
      <c r="K101" s="19">
        <v>42034</v>
      </c>
      <c r="L101">
        <v>201501</v>
      </c>
      <c r="M101" s="19">
        <v>42005</v>
      </c>
      <c r="N101">
        <v>24617</v>
      </c>
      <c r="O101" t="s">
        <v>1070</v>
      </c>
      <c r="P101" t="s">
        <v>1264</v>
      </c>
      <c r="Q101" t="s">
        <v>924</v>
      </c>
      <c r="R101">
        <v>263138</v>
      </c>
      <c r="S101" s="19">
        <v>42324</v>
      </c>
      <c r="T101">
        <v>106164</v>
      </c>
      <c r="U101" t="s">
        <v>357</v>
      </c>
      <c r="V101" s="19">
        <v>42338</v>
      </c>
      <c r="W101" t="s">
        <v>635</v>
      </c>
      <c r="X101" t="s">
        <v>635</v>
      </c>
      <c r="Y101" t="s">
        <v>635</v>
      </c>
      <c r="Z101" t="s">
        <v>14</v>
      </c>
      <c r="AA101" s="29">
        <v>100</v>
      </c>
      <c r="AB101" t="s">
        <v>544</v>
      </c>
      <c r="AC101">
        <f t="shared" si="24"/>
        <v>2015</v>
      </c>
      <c r="AD101">
        <f t="shared" si="25"/>
        <v>11</v>
      </c>
      <c r="AE101">
        <f t="shared" si="26"/>
        <v>2015</v>
      </c>
      <c r="AF101">
        <f t="shared" si="27"/>
        <v>1</v>
      </c>
      <c r="AG101" t="str">
        <f>VLOOKUP(F101,vlookup!$A$2:$E$660,2,0)</f>
        <v>Retained</v>
      </c>
      <c r="AH101" t="str">
        <f>VLOOKUP(F101,vlookup!$A$2:$E$660,3,0)</f>
        <v>Service Contract</v>
      </c>
      <c r="AI101" t="str">
        <f>VLOOKUP(F101,vlookup!$A$2:$E$660,4,0)</f>
        <v>Used Car Programs</v>
      </c>
      <c r="AJ101" t="str">
        <f>VLOOKUP(F101,vlookup!$A$2:$E$660,5,0)</f>
        <v>High Mileage</v>
      </c>
      <c r="AL101">
        <f t="shared" si="28"/>
        <v>11</v>
      </c>
      <c r="AM101">
        <f t="shared" si="29"/>
        <v>311</v>
      </c>
      <c r="AN101">
        <f t="shared" si="30"/>
        <v>8825</v>
      </c>
      <c r="AO101" t="str">
        <f t="shared" si="31"/>
        <v/>
      </c>
      <c r="AP101" t="str">
        <f t="shared" si="32"/>
        <v/>
      </c>
      <c r="AQ101" t="str">
        <f t="shared" si="33"/>
        <v/>
      </c>
      <c r="AR101">
        <f t="shared" si="34"/>
        <v>100</v>
      </c>
      <c r="AS101" t="str">
        <f t="shared" si="35"/>
        <v>6EA35777A5-2</v>
      </c>
      <c r="AT101" t="str">
        <f>IFERROR(IF(VLOOKUP(Y101,vlookup!$I$2:$J$9,1,0)=Y101,VLOOKUP(Y101,vlookup!$I$2:$J$9,2,0),PROPER(Y101)),PROPER(Y101))</f>
        <v>Deductible</v>
      </c>
      <c r="AU101" t="str">
        <f>IFERROR(IF(B101=VLOOKUP(B101,vlookup!$L$2:$L$10,1,0),"Yes","No"),"No")</f>
        <v>No</v>
      </c>
    </row>
    <row r="102" spans="1:47" ht="14.45" customHeight="1" x14ac:dyDescent="0.25">
      <c r="A102" t="s">
        <v>1326</v>
      </c>
      <c r="B102" s="31" t="s">
        <v>1327</v>
      </c>
      <c r="C102">
        <v>3</v>
      </c>
      <c r="D102">
        <v>1</v>
      </c>
      <c r="E102" t="s">
        <v>382</v>
      </c>
      <c r="F102" t="s">
        <v>205</v>
      </c>
      <c r="G102" t="s">
        <v>388</v>
      </c>
      <c r="H102" t="s">
        <v>1267</v>
      </c>
      <c r="I102">
        <v>97339</v>
      </c>
      <c r="J102" s="19">
        <v>42023</v>
      </c>
      <c r="K102" s="19">
        <v>42034</v>
      </c>
      <c r="L102">
        <v>201501</v>
      </c>
      <c r="M102" s="19">
        <v>42005</v>
      </c>
      <c r="N102">
        <v>24617</v>
      </c>
      <c r="O102" t="s">
        <v>1070</v>
      </c>
      <c r="P102" t="s">
        <v>1264</v>
      </c>
      <c r="Q102" t="s">
        <v>924</v>
      </c>
      <c r="R102">
        <v>293559</v>
      </c>
      <c r="S102" s="19">
        <v>42625</v>
      </c>
      <c r="T102">
        <v>111766</v>
      </c>
      <c r="U102" t="s">
        <v>356</v>
      </c>
      <c r="V102" s="19">
        <v>42629</v>
      </c>
      <c r="W102" t="s">
        <v>635</v>
      </c>
      <c r="X102" t="s">
        <v>635</v>
      </c>
      <c r="Y102" t="s">
        <v>635</v>
      </c>
      <c r="Z102" t="s">
        <v>14</v>
      </c>
      <c r="AA102" s="29">
        <v>100</v>
      </c>
      <c r="AB102" t="s">
        <v>544</v>
      </c>
      <c r="AC102">
        <f t="shared" si="24"/>
        <v>2016</v>
      </c>
      <c r="AD102">
        <f t="shared" si="25"/>
        <v>9</v>
      </c>
      <c r="AE102">
        <f t="shared" si="26"/>
        <v>2015</v>
      </c>
      <c r="AF102">
        <f t="shared" si="27"/>
        <v>1</v>
      </c>
      <c r="AG102" t="str">
        <f>VLOOKUP(F102,vlookup!$A$2:$E$660,2,0)</f>
        <v>Retained</v>
      </c>
      <c r="AH102" t="str">
        <f>VLOOKUP(F102,vlookup!$A$2:$E$660,3,0)</f>
        <v>Service Contract</v>
      </c>
      <c r="AI102" t="str">
        <f>VLOOKUP(F102,vlookup!$A$2:$E$660,4,0)</f>
        <v>Used Car Programs</v>
      </c>
      <c r="AJ102" t="str">
        <f>VLOOKUP(F102,vlookup!$A$2:$E$660,5,0)</f>
        <v>High Mileage</v>
      </c>
      <c r="AL102">
        <f t="shared" si="28"/>
        <v>11</v>
      </c>
      <c r="AM102">
        <f t="shared" si="29"/>
        <v>597</v>
      </c>
      <c r="AN102">
        <f t="shared" si="30"/>
        <v>14427</v>
      </c>
      <c r="AO102" t="str">
        <f t="shared" si="31"/>
        <v/>
      </c>
      <c r="AP102" t="str">
        <f t="shared" si="32"/>
        <v/>
      </c>
      <c r="AQ102" t="str">
        <f t="shared" si="33"/>
        <v/>
      </c>
      <c r="AR102">
        <f t="shared" si="34"/>
        <v>100</v>
      </c>
      <c r="AS102" t="str">
        <f t="shared" si="35"/>
        <v>6EA35777A5-3</v>
      </c>
      <c r="AT102" t="str">
        <f>IFERROR(IF(VLOOKUP(Y102,vlookup!$I$2:$J$9,1,0)=Y102,VLOOKUP(Y102,vlookup!$I$2:$J$9,2,0),PROPER(Y102)),PROPER(Y102))</f>
        <v>Deductible</v>
      </c>
      <c r="AU102" t="str">
        <f>IFERROR(IF(B102=VLOOKUP(B102,vlookup!$L$2:$L$10,1,0),"Yes","No"),"No")</f>
        <v>No</v>
      </c>
    </row>
    <row r="103" spans="1:47" ht="14.45" customHeight="1" x14ac:dyDescent="0.25">
      <c r="A103" t="s">
        <v>1328</v>
      </c>
      <c r="B103" s="31" t="s">
        <v>1329</v>
      </c>
      <c r="C103">
        <v>2</v>
      </c>
      <c r="D103">
        <v>1</v>
      </c>
      <c r="E103" t="s">
        <v>382</v>
      </c>
      <c r="F103" t="s">
        <v>60</v>
      </c>
      <c r="G103" t="s">
        <v>388</v>
      </c>
      <c r="H103" t="s">
        <v>1267</v>
      </c>
      <c r="I103">
        <v>158180</v>
      </c>
      <c r="J103" s="19">
        <v>41658</v>
      </c>
      <c r="K103" s="19">
        <v>41697</v>
      </c>
      <c r="L103">
        <v>201402</v>
      </c>
      <c r="M103" s="19">
        <v>41671</v>
      </c>
      <c r="N103">
        <v>24617</v>
      </c>
      <c r="O103" t="s">
        <v>1070</v>
      </c>
      <c r="P103" t="s">
        <v>1245</v>
      </c>
      <c r="Q103" t="s">
        <v>924</v>
      </c>
      <c r="R103">
        <v>361465</v>
      </c>
      <c r="S103" s="19">
        <v>41786</v>
      </c>
      <c r="T103">
        <v>163904</v>
      </c>
      <c r="U103" t="s">
        <v>357</v>
      </c>
      <c r="V103" s="19">
        <v>41789</v>
      </c>
      <c r="W103" t="s">
        <v>635</v>
      </c>
      <c r="X103" t="s">
        <v>635</v>
      </c>
      <c r="Y103" t="s">
        <v>635</v>
      </c>
      <c r="Z103" t="s">
        <v>14</v>
      </c>
      <c r="AA103" s="29">
        <v>100</v>
      </c>
      <c r="AB103" t="s">
        <v>544</v>
      </c>
      <c r="AC103">
        <f t="shared" si="24"/>
        <v>2014</v>
      </c>
      <c r="AD103">
        <f t="shared" si="25"/>
        <v>5</v>
      </c>
      <c r="AE103">
        <f t="shared" si="26"/>
        <v>2014</v>
      </c>
      <c r="AF103">
        <f t="shared" si="27"/>
        <v>1</v>
      </c>
      <c r="AG103" t="str">
        <f>VLOOKUP(F103,vlookup!$A$2:$E$660,2,0)</f>
        <v>Retained</v>
      </c>
      <c r="AH103" t="str">
        <f>VLOOKUP(F103,vlookup!$A$2:$E$660,3,0)</f>
        <v>Service Contract</v>
      </c>
      <c r="AI103" t="str">
        <f>VLOOKUP(F103,vlookup!$A$2:$E$660,4,0)</f>
        <v>Used Car Programs</v>
      </c>
      <c r="AJ103" t="str">
        <f>VLOOKUP(F103,vlookup!$A$2:$E$660,5,0)</f>
        <v>High Mileage</v>
      </c>
      <c r="AL103">
        <f t="shared" si="28"/>
        <v>38</v>
      </c>
      <c r="AM103">
        <f t="shared" si="29"/>
        <v>131</v>
      </c>
      <c r="AN103">
        <f t="shared" si="30"/>
        <v>5724</v>
      </c>
      <c r="AO103" t="str">
        <f t="shared" si="31"/>
        <v/>
      </c>
      <c r="AP103" t="str">
        <f t="shared" si="32"/>
        <v/>
      </c>
      <c r="AQ103" t="str">
        <f t="shared" si="33"/>
        <v/>
      </c>
      <c r="AR103">
        <f t="shared" si="34"/>
        <v>100</v>
      </c>
      <c r="AS103" t="str">
        <f t="shared" si="35"/>
        <v>8EC38842A4Y-2</v>
      </c>
      <c r="AT103" t="str">
        <f>IFERROR(IF(VLOOKUP(Y103,vlookup!$I$2:$J$9,1,0)=Y103,VLOOKUP(Y103,vlookup!$I$2:$J$9,2,0),PROPER(Y103)),PROPER(Y103))</f>
        <v>Deductible</v>
      </c>
      <c r="AU103" t="str">
        <f>IFERROR(IF(B103=VLOOKUP(B103,vlookup!$L$2:$L$10,1,0),"Yes","No"),"No")</f>
        <v>No</v>
      </c>
    </row>
    <row r="104" spans="1:47" ht="14.45" customHeight="1" x14ac:dyDescent="0.25">
      <c r="A104" t="s">
        <v>1330</v>
      </c>
      <c r="B104" s="31" t="s">
        <v>3580</v>
      </c>
      <c r="C104">
        <v>1</v>
      </c>
      <c r="D104">
        <v>1</v>
      </c>
      <c r="E104" t="s">
        <v>382</v>
      </c>
      <c r="F104" t="s">
        <v>238</v>
      </c>
      <c r="G104" t="s">
        <v>388</v>
      </c>
      <c r="H104" t="s">
        <v>931</v>
      </c>
      <c r="I104">
        <v>359513</v>
      </c>
      <c r="J104" s="19">
        <v>41832</v>
      </c>
      <c r="K104" s="19">
        <v>41894</v>
      </c>
      <c r="L104">
        <v>201409</v>
      </c>
      <c r="M104" s="19">
        <v>41883</v>
      </c>
      <c r="N104">
        <v>24616</v>
      </c>
      <c r="O104" t="s">
        <v>1076</v>
      </c>
      <c r="P104" t="s">
        <v>1312</v>
      </c>
      <c r="Q104" t="s">
        <v>924</v>
      </c>
      <c r="R104">
        <v>24853</v>
      </c>
      <c r="S104" s="19">
        <v>41851</v>
      </c>
      <c r="T104">
        <v>361277</v>
      </c>
      <c r="U104" t="s">
        <v>357</v>
      </c>
      <c r="V104" s="19">
        <v>41927</v>
      </c>
      <c r="W104" t="s">
        <v>635</v>
      </c>
      <c r="X104" t="s">
        <v>635</v>
      </c>
      <c r="Y104" t="s">
        <v>635</v>
      </c>
      <c r="Z104" t="s">
        <v>14</v>
      </c>
      <c r="AA104" s="29">
        <v>100</v>
      </c>
      <c r="AB104" t="s">
        <v>544</v>
      </c>
      <c r="AC104">
        <f t="shared" si="24"/>
        <v>2014</v>
      </c>
      <c r="AD104">
        <f t="shared" si="25"/>
        <v>10</v>
      </c>
      <c r="AE104">
        <f t="shared" si="26"/>
        <v>2014</v>
      </c>
      <c r="AF104">
        <f t="shared" si="27"/>
        <v>7</v>
      </c>
      <c r="AG104" t="str">
        <f>VLOOKUP(F104,vlookup!$A$2:$E$660,2,0)</f>
        <v>Retained</v>
      </c>
      <c r="AH104" t="str">
        <f>VLOOKUP(F104,vlookup!$A$2:$E$660,3,0)</f>
        <v>Service Contract</v>
      </c>
      <c r="AI104" t="str">
        <f>VLOOKUP(F104,vlookup!$A$2:$E$660,4,0)</f>
        <v>Used Car Programs</v>
      </c>
      <c r="AJ104" t="str">
        <f>VLOOKUP(F104,vlookup!$A$2:$E$660,5,0)</f>
        <v>High Mileage</v>
      </c>
      <c r="AL104">
        <f t="shared" si="28"/>
        <v>60</v>
      </c>
      <c r="AM104">
        <f t="shared" si="29"/>
        <v>93</v>
      </c>
      <c r="AN104">
        <f t="shared" si="30"/>
        <v>1764</v>
      </c>
      <c r="AO104" t="str">
        <f t="shared" si="31"/>
        <v/>
      </c>
      <c r="AP104" t="str">
        <f t="shared" si="32"/>
        <v/>
      </c>
      <c r="AQ104" t="str">
        <f t="shared" si="33"/>
        <v/>
      </c>
      <c r="AR104">
        <f t="shared" si="34"/>
        <v>100</v>
      </c>
      <c r="AS104" t="str">
        <f t="shared" si="35"/>
        <v>81255198-1</v>
      </c>
      <c r="AT104" t="str">
        <f>IFERROR(IF(VLOOKUP(Y104,vlookup!$I$2:$J$9,1,0)=Y104,VLOOKUP(Y104,vlookup!$I$2:$J$9,2,0),PROPER(Y104)),PROPER(Y104))</f>
        <v>Deductible</v>
      </c>
      <c r="AU104" t="str">
        <f>IFERROR(IF(B104=VLOOKUP(B104,vlookup!$L$2:$L$10,1,0),"Yes","No"),"No")</f>
        <v>No</v>
      </c>
    </row>
    <row r="105" spans="1:47" ht="14.45" customHeight="1" x14ac:dyDescent="0.25">
      <c r="A105" t="s">
        <v>1331</v>
      </c>
      <c r="B105" s="31" t="s">
        <v>1332</v>
      </c>
      <c r="C105">
        <v>1</v>
      </c>
      <c r="D105">
        <v>1</v>
      </c>
      <c r="E105" t="s">
        <v>382</v>
      </c>
      <c r="F105" t="s">
        <v>205</v>
      </c>
      <c r="G105" t="s">
        <v>388</v>
      </c>
      <c r="H105" t="s">
        <v>931</v>
      </c>
      <c r="I105">
        <v>114772</v>
      </c>
      <c r="J105" s="19">
        <v>41817</v>
      </c>
      <c r="K105" s="19">
        <v>41838</v>
      </c>
      <c r="L105">
        <v>201407</v>
      </c>
      <c r="M105" s="19">
        <v>41821</v>
      </c>
      <c r="N105">
        <v>24617</v>
      </c>
      <c r="O105" t="s">
        <v>1070</v>
      </c>
      <c r="P105" t="s">
        <v>3732</v>
      </c>
      <c r="Q105" t="s">
        <v>924</v>
      </c>
      <c r="R105">
        <v>26242</v>
      </c>
      <c r="S105" s="19">
        <v>41933</v>
      </c>
      <c r="T105">
        <v>120105</v>
      </c>
      <c r="U105" t="s">
        <v>357</v>
      </c>
      <c r="V105" s="19">
        <v>41933</v>
      </c>
      <c r="W105" t="s">
        <v>635</v>
      </c>
      <c r="X105" t="s">
        <v>635</v>
      </c>
      <c r="Y105" t="s">
        <v>635</v>
      </c>
      <c r="Z105" t="s">
        <v>14</v>
      </c>
      <c r="AA105" s="29">
        <v>100</v>
      </c>
      <c r="AB105" t="s">
        <v>544</v>
      </c>
      <c r="AC105">
        <f t="shared" si="24"/>
        <v>2014</v>
      </c>
      <c r="AD105">
        <f t="shared" si="25"/>
        <v>10</v>
      </c>
      <c r="AE105">
        <f t="shared" si="26"/>
        <v>2014</v>
      </c>
      <c r="AF105">
        <f t="shared" si="27"/>
        <v>6</v>
      </c>
      <c r="AG105" t="str">
        <f>VLOOKUP(F105,vlookup!$A$2:$E$660,2,0)</f>
        <v>Retained</v>
      </c>
      <c r="AH105" t="str">
        <f>VLOOKUP(F105,vlookup!$A$2:$E$660,3,0)</f>
        <v>Service Contract</v>
      </c>
      <c r="AI105" t="str">
        <f>VLOOKUP(F105,vlookup!$A$2:$E$660,4,0)</f>
        <v>Used Car Programs</v>
      </c>
      <c r="AJ105" t="str">
        <f>VLOOKUP(F105,vlookup!$A$2:$E$660,5,0)</f>
        <v>High Mileage</v>
      </c>
      <c r="AL105">
        <f t="shared" si="28"/>
        <v>21</v>
      </c>
      <c r="AM105">
        <f t="shared" si="29"/>
        <v>114</v>
      </c>
      <c r="AN105">
        <f t="shared" si="30"/>
        <v>5333</v>
      </c>
      <c r="AO105" t="str">
        <f t="shared" si="31"/>
        <v/>
      </c>
      <c r="AP105" t="str">
        <f t="shared" si="32"/>
        <v/>
      </c>
      <c r="AQ105" t="str">
        <f t="shared" si="33"/>
        <v/>
      </c>
      <c r="AR105">
        <f t="shared" si="34"/>
        <v>100</v>
      </c>
      <c r="AS105" t="str">
        <f t="shared" si="35"/>
        <v>4EA13178F4-1</v>
      </c>
      <c r="AT105" t="str">
        <f>IFERROR(IF(VLOOKUP(Y105,vlookup!$I$2:$J$9,1,0)=Y105,VLOOKUP(Y105,vlookup!$I$2:$J$9,2,0),PROPER(Y105)),PROPER(Y105))</f>
        <v>Deductible</v>
      </c>
      <c r="AU105" t="str">
        <f>IFERROR(IF(B105=VLOOKUP(B105,vlookup!$L$2:$L$10,1,0),"Yes","No"),"No")</f>
        <v>No</v>
      </c>
    </row>
    <row r="106" spans="1:47" ht="14.45" customHeight="1" x14ac:dyDescent="0.25">
      <c r="A106" t="s">
        <v>1333</v>
      </c>
      <c r="B106" s="31" t="s">
        <v>1334</v>
      </c>
      <c r="C106">
        <v>2</v>
      </c>
      <c r="D106">
        <v>1</v>
      </c>
      <c r="E106" t="s">
        <v>382</v>
      </c>
      <c r="F106" t="s">
        <v>60</v>
      </c>
      <c r="G106" t="s">
        <v>388</v>
      </c>
      <c r="H106" t="s">
        <v>931</v>
      </c>
      <c r="I106">
        <v>163223</v>
      </c>
      <c r="J106" s="19">
        <v>41647</v>
      </c>
      <c r="K106" s="19">
        <v>41670</v>
      </c>
      <c r="L106">
        <v>201401</v>
      </c>
      <c r="M106" s="19">
        <v>41640</v>
      </c>
      <c r="N106">
        <v>24617</v>
      </c>
      <c r="O106" t="s">
        <v>1070</v>
      </c>
      <c r="P106" t="s">
        <v>1335</v>
      </c>
      <c r="Q106" t="s">
        <v>924</v>
      </c>
      <c r="R106">
        <v>345402</v>
      </c>
      <c r="S106" s="19">
        <v>41687</v>
      </c>
      <c r="T106">
        <v>166209</v>
      </c>
      <c r="U106" t="s">
        <v>357</v>
      </c>
      <c r="V106" s="19">
        <v>41689</v>
      </c>
      <c r="W106" t="s">
        <v>635</v>
      </c>
      <c r="X106" t="s">
        <v>635</v>
      </c>
      <c r="Y106" t="s">
        <v>635</v>
      </c>
      <c r="Z106" t="s">
        <v>14</v>
      </c>
      <c r="AA106" s="29">
        <v>100</v>
      </c>
      <c r="AB106" t="s">
        <v>544</v>
      </c>
      <c r="AC106">
        <f t="shared" si="24"/>
        <v>2014</v>
      </c>
      <c r="AD106">
        <f t="shared" si="25"/>
        <v>2</v>
      </c>
      <c r="AE106">
        <f t="shared" si="26"/>
        <v>2014</v>
      </c>
      <c r="AF106">
        <f t="shared" si="27"/>
        <v>1</v>
      </c>
      <c r="AG106" t="str">
        <f>VLOOKUP(F106,vlookup!$A$2:$E$660,2,0)</f>
        <v>Retained</v>
      </c>
      <c r="AH106" t="str">
        <f>VLOOKUP(F106,vlookup!$A$2:$E$660,3,0)</f>
        <v>Service Contract</v>
      </c>
      <c r="AI106" t="str">
        <f>VLOOKUP(F106,vlookup!$A$2:$E$660,4,0)</f>
        <v>Used Car Programs</v>
      </c>
      <c r="AJ106" t="str">
        <f>VLOOKUP(F106,vlookup!$A$2:$E$660,5,0)</f>
        <v>High Mileage</v>
      </c>
      <c r="AL106">
        <f t="shared" si="28"/>
        <v>23</v>
      </c>
      <c r="AM106">
        <f t="shared" si="29"/>
        <v>41</v>
      </c>
      <c r="AN106">
        <f t="shared" si="30"/>
        <v>2986</v>
      </c>
      <c r="AO106" t="str">
        <f t="shared" si="31"/>
        <v/>
      </c>
      <c r="AP106">
        <f t="shared" si="32"/>
        <v>100</v>
      </c>
      <c r="AQ106" t="str">
        <f t="shared" si="33"/>
        <v/>
      </c>
      <c r="AR106" t="str">
        <f t="shared" si="34"/>
        <v/>
      </c>
      <c r="AS106" t="str">
        <f t="shared" si="35"/>
        <v>4EB58335A4Y-2</v>
      </c>
      <c r="AT106" t="str">
        <f>IFERROR(IF(VLOOKUP(Y106,vlookup!$I$2:$J$9,1,0)=Y106,VLOOKUP(Y106,vlookup!$I$2:$J$9,2,0),PROPER(Y106)),PROPER(Y106))</f>
        <v>Deductible</v>
      </c>
      <c r="AU106" t="str">
        <f>IFERROR(IF(B106=VLOOKUP(B106,vlookup!$L$2:$L$10,1,0),"Yes","No"),"No")</f>
        <v>No</v>
      </c>
    </row>
    <row r="107" spans="1:47" ht="14.45" customHeight="1" x14ac:dyDescent="0.25">
      <c r="A107" t="s">
        <v>1336</v>
      </c>
      <c r="B107" s="31" t="s">
        <v>3583</v>
      </c>
      <c r="C107">
        <v>1</v>
      </c>
      <c r="D107">
        <v>1</v>
      </c>
      <c r="E107" t="s">
        <v>571</v>
      </c>
      <c r="F107" t="s">
        <v>205</v>
      </c>
      <c r="G107" t="s">
        <v>388</v>
      </c>
      <c r="H107" t="s">
        <v>931</v>
      </c>
      <c r="I107">
        <v>101670</v>
      </c>
      <c r="J107" s="19">
        <v>41973</v>
      </c>
      <c r="K107" s="19">
        <v>42003</v>
      </c>
      <c r="L107">
        <v>201412</v>
      </c>
      <c r="M107" s="19">
        <v>41974</v>
      </c>
      <c r="N107">
        <v>24617</v>
      </c>
      <c r="O107" t="s">
        <v>1070</v>
      </c>
      <c r="P107" t="s">
        <v>1337</v>
      </c>
      <c r="Q107" t="s">
        <v>924</v>
      </c>
      <c r="R107" t="s">
        <v>1021</v>
      </c>
      <c r="S107" s="19">
        <v>42011</v>
      </c>
      <c r="T107">
        <v>103427</v>
      </c>
      <c r="U107" t="s">
        <v>357</v>
      </c>
      <c r="V107" s="19">
        <v>42016</v>
      </c>
      <c r="W107" t="s">
        <v>635</v>
      </c>
      <c r="X107" t="s">
        <v>635</v>
      </c>
      <c r="Y107" t="s">
        <v>635</v>
      </c>
      <c r="Z107" t="s">
        <v>14</v>
      </c>
      <c r="AA107" s="29">
        <v>100</v>
      </c>
      <c r="AB107" t="s">
        <v>544</v>
      </c>
      <c r="AC107">
        <f t="shared" si="24"/>
        <v>2015</v>
      </c>
      <c r="AD107">
        <f t="shared" si="25"/>
        <v>1</v>
      </c>
      <c r="AE107">
        <f t="shared" si="26"/>
        <v>2014</v>
      </c>
      <c r="AF107">
        <f t="shared" si="27"/>
        <v>11</v>
      </c>
      <c r="AG107" t="str">
        <f>VLOOKUP(F107,vlookup!$A$2:$E$660,2,0)</f>
        <v>Retained</v>
      </c>
      <c r="AH107" t="str">
        <f>VLOOKUP(F107,vlookup!$A$2:$E$660,3,0)</f>
        <v>Service Contract</v>
      </c>
      <c r="AI107" t="str">
        <f>VLOOKUP(F107,vlookup!$A$2:$E$660,4,0)</f>
        <v>Used Car Programs</v>
      </c>
      <c r="AJ107" t="str">
        <f>VLOOKUP(F107,vlookup!$A$2:$E$660,5,0)</f>
        <v>High Mileage</v>
      </c>
      <c r="AL107">
        <f t="shared" si="28"/>
        <v>30</v>
      </c>
      <c r="AM107">
        <f t="shared" si="29"/>
        <v>42</v>
      </c>
      <c r="AN107">
        <f t="shared" si="30"/>
        <v>1757</v>
      </c>
      <c r="AO107" t="str">
        <f t="shared" si="31"/>
        <v/>
      </c>
      <c r="AP107">
        <f t="shared" si="32"/>
        <v>100</v>
      </c>
      <c r="AQ107" t="str">
        <f t="shared" si="33"/>
        <v/>
      </c>
      <c r="AR107" t="str">
        <f t="shared" si="34"/>
        <v/>
      </c>
      <c r="AS107" t="str">
        <f t="shared" si="35"/>
        <v>102108956-1</v>
      </c>
      <c r="AT107" t="str">
        <f>IFERROR(IF(VLOOKUP(Y107,vlookup!$I$2:$J$9,1,0)=Y107,VLOOKUP(Y107,vlookup!$I$2:$J$9,2,0),PROPER(Y107)),PROPER(Y107))</f>
        <v>Deductible</v>
      </c>
      <c r="AU107" t="str">
        <f>IFERROR(IF(B107=VLOOKUP(B107,vlookup!$L$2:$L$10,1,0),"Yes","No"),"No")</f>
        <v>No</v>
      </c>
    </row>
    <row r="108" spans="1:47" ht="14.45" customHeight="1" x14ac:dyDescent="0.25">
      <c r="A108" t="s">
        <v>1336</v>
      </c>
      <c r="B108" s="31" t="s">
        <v>3583</v>
      </c>
      <c r="C108">
        <v>3</v>
      </c>
      <c r="D108">
        <v>1</v>
      </c>
      <c r="E108" t="s">
        <v>571</v>
      </c>
      <c r="F108" t="s">
        <v>205</v>
      </c>
      <c r="G108" t="s">
        <v>388</v>
      </c>
      <c r="H108" t="s">
        <v>931</v>
      </c>
      <c r="I108">
        <v>101670</v>
      </c>
      <c r="J108" s="19">
        <v>41973</v>
      </c>
      <c r="K108" s="19">
        <v>42003</v>
      </c>
      <c r="L108">
        <v>201412</v>
      </c>
      <c r="M108" s="19">
        <v>41974</v>
      </c>
      <c r="N108">
        <v>24617</v>
      </c>
      <c r="O108" t="s">
        <v>1070</v>
      </c>
      <c r="P108" t="s">
        <v>1337</v>
      </c>
      <c r="Q108" t="s">
        <v>924</v>
      </c>
      <c r="R108">
        <v>26224</v>
      </c>
      <c r="S108" s="19">
        <v>42191</v>
      </c>
      <c r="T108">
        <v>110154</v>
      </c>
      <c r="U108" t="s">
        <v>357</v>
      </c>
      <c r="V108" s="19">
        <v>42202</v>
      </c>
      <c r="W108" t="s">
        <v>635</v>
      </c>
      <c r="X108" t="s">
        <v>635</v>
      </c>
      <c r="Y108" t="s">
        <v>635</v>
      </c>
      <c r="Z108" t="s">
        <v>14</v>
      </c>
      <c r="AA108" s="29">
        <v>100</v>
      </c>
      <c r="AB108" t="s">
        <v>544</v>
      </c>
      <c r="AC108">
        <f t="shared" si="24"/>
        <v>2015</v>
      </c>
      <c r="AD108">
        <f t="shared" si="25"/>
        <v>7</v>
      </c>
      <c r="AE108">
        <f t="shared" si="26"/>
        <v>2014</v>
      </c>
      <c r="AF108">
        <f t="shared" si="27"/>
        <v>11</v>
      </c>
      <c r="AG108" t="str">
        <f>VLOOKUP(F108,vlookup!$A$2:$E$660,2,0)</f>
        <v>Retained</v>
      </c>
      <c r="AH108" t="str">
        <f>VLOOKUP(F108,vlookup!$A$2:$E$660,3,0)</f>
        <v>Service Contract</v>
      </c>
      <c r="AI108" t="str">
        <f>VLOOKUP(F108,vlookup!$A$2:$E$660,4,0)</f>
        <v>Used Car Programs</v>
      </c>
      <c r="AJ108" t="str">
        <f>VLOOKUP(F108,vlookup!$A$2:$E$660,5,0)</f>
        <v>High Mileage</v>
      </c>
      <c r="AL108">
        <f t="shared" si="28"/>
        <v>30</v>
      </c>
      <c r="AM108">
        <f t="shared" si="29"/>
        <v>227</v>
      </c>
      <c r="AN108">
        <f t="shared" si="30"/>
        <v>8484</v>
      </c>
      <c r="AO108" t="str">
        <f t="shared" si="31"/>
        <v/>
      </c>
      <c r="AP108" t="str">
        <f t="shared" si="32"/>
        <v/>
      </c>
      <c r="AQ108" t="str">
        <f t="shared" si="33"/>
        <v/>
      </c>
      <c r="AR108">
        <f t="shared" si="34"/>
        <v>100</v>
      </c>
      <c r="AS108" t="str">
        <f t="shared" si="35"/>
        <v>102108956-3</v>
      </c>
      <c r="AT108" t="str">
        <f>IFERROR(IF(VLOOKUP(Y108,vlookup!$I$2:$J$9,1,0)=Y108,VLOOKUP(Y108,vlookup!$I$2:$J$9,2,0),PROPER(Y108)),PROPER(Y108))</f>
        <v>Deductible</v>
      </c>
      <c r="AU108" t="str">
        <f>IFERROR(IF(B108=VLOOKUP(B108,vlookup!$L$2:$L$10,1,0),"Yes","No"),"No")</f>
        <v>No</v>
      </c>
    </row>
    <row r="109" spans="1:47" ht="14.45" customHeight="1" x14ac:dyDescent="0.25">
      <c r="A109" t="s">
        <v>1336</v>
      </c>
      <c r="B109" s="31" t="s">
        <v>3583</v>
      </c>
      <c r="C109">
        <v>4</v>
      </c>
      <c r="D109">
        <v>1</v>
      </c>
      <c r="E109" t="s">
        <v>571</v>
      </c>
      <c r="F109" t="s">
        <v>205</v>
      </c>
      <c r="G109" t="s">
        <v>388</v>
      </c>
      <c r="H109" t="s">
        <v>931</v>
      </c>
      <c r="I109">
        <v>101670</v>
      </c>
      <c r="J109" s="19">
        <v>41973</v>
      </c>
      <c r="K109" s="19">
        <v>42003</v>
      </c>
      <c r="L109">
        <v>201412</v>
      </c>
      <c r="M109" s="19">
        <v>41974</v>
      </c>
      <c r="N109">
        <v>24617</v>
      </c>
      <c r="O109" t="s">
        <v>1070</v>
      </c>
      <c r="P109" t="s">
        <v>1338</v>
      </c>
      <c r="Q109" t="s">
        <v>924</v>
      </c>
      <c r="R109">
        <v>32300230363</v>
      </c>
      <c r="S109" s="19">
        <v>42212</v>
      </c>
      <c r="T109">
        <v>111035</v>
      </c>
      <c r="U109" t="s">
        <v>357</v>
      </c>
      <c r="V109" s="19">
        <v>42212</v>
      </c>
      <c r="W109" t="s">
        <v>635</v>
      </c>
      <c r="X109" t="s">
        <v>635</v>
      </c>
      <c r="Y109" t="s">
        <v>635</v>
      </c>
      <c r="Z109" t="s">
        <v>14</v>
      </c>
      <c r="AA109" s="29">
        <v>100</v>
      </c>
      <c r="AB109" t="s">
        <v>544</v>
      </c>
      <c r="AC109">
        <f t="shared" si="24"/>
        <v>2015</v>
      </c>
      <c r="AD109">
        <f t="shared" si="25"/>
        <v>7</v>
      </c>
      <c r="AE109">
        <f t="shared" si="26"/>
        <v>2014</v>
      </c>
      <c r="AF109">
        <f t="shared" si="27"/>
        <v>11</v>
      </c>
      <c r="AG109" t="str">
        <f>VLOOKUP(F109,vlookup!$A$2:$E$660,2,0)</f>
        <v>Retained</v>
      </c>
      <c r="AH109" t="str">
        <f>VLOOKUP(F109,vlookup!$A$2:$E$660,3,0)</f>
        <v>Service Contract</v>
      </c>
      <c r="AI109" t="str">
        <f>VLOOKUP(F109,vlookup!$A$2:$E$660,4,0)</f>
        <v>Used Car Programs</v>
      </c>
      <c r="AJ109" t="str">
        <f>VLOOKUP(F109,vlookup!$A$2:$E$660,5,0)</f>
        <v>High Mileage</v>
      </c>
      <c r="AL109">
        <f t="shared" si="28"/>
        <v>30</v>
      </c>
      <c r="AM109">
        <f t="shared" si="29"/>
        <v>237</v>
      </c>
      <c r="AN109">
        <f t="shared" si="30"/>
        <v>9365</v>
      </c>
      <c r="AO109" t="str">
        <f t="shared" si="31"/>
        <v/>
      </c>
      <c r="AP109" t="str">
        <f t="shared" si="32"/>
        <v/>
      </c>
      <c r="AQ109" t="str">
        <f t="shared" si="33"/>
        <v/>
      </c>
      <c r="AR109">
        <f t="shared" si="34"/>
        <v>100</v>
      </c>
      <c r="AS109" t="str">
        <f t="shared" si="35"/>
        <v>102108956-4</v>
      </c>
      <c r="AT109" t="str">
        <f>IFERROR(IF(VLOOKUP(Y109,vlookup!$I$2:$J$9,1,0)=Y109,VLOOKUP(Y109,vlookup!$I$2:$J$9,2,0),PROPER(Y109)),PROPER(Y109))</f>
        <v>Deductible</v>
      </c>
      <c r="AU109" t="str">
        <f>IFERROR(IF(B109=VLOOKUP(B109,vlookup!$L$2:$L$10,1,0),"Yes","No"),"No")</f>
        <v>No</v>
      </c>
    </row>
    <row r="110" spans="1:47" ht="14.45" customHeight="1" x14ac:dyDescent="0.25">
      <c r="A110" t="s">
        <v>1339</v>
      </c>
      <c r="B110" s="31" t="s">
        <v>1340</v>
      </c>
      <c r="C110">
        <v>1</v>
      </c>
      <c r="D110">
        <v>1</v>
      </c>
      <c r="E110" t="s">
        <v>382</v>
      </c>
      <c r="F110" t="s">
        <v>60</v>
      </c>
      <c r="G110" t="s">
        <v>388</v>
      </c>
      <c r="H110" t="s">
        <v>931</v>
      </c>
      <c r="I110">
        <v>136406</v>
      </c>
      <c r="J110" s="19">
        <v>41448</v>
      </c>
      <c r="K110" s="19">
        <v>41465</v>
      </c>
      <c r="L110">
        <v>201307</v>
      </c>
      <c r="M110" s="19">
        <v>41456</v>
      </c>
      <c r="N110">
        <v>24617</v>
      </c>
      <c r="O110" t="s">
        <v>1070</v>
      </c>
      <c r="P110" t="s">
        <v>1341</v>
      </c>
      <c r="Q110" t="s">
        <v>943</v>
      </c>
      <c r="R110">
        <v>1123</v>
      </c>
      <c r="S110" s="19">
        <v>41522</v>
      </c>
      <c r="T110">
        <v>138838</v>
      </c>
      <c r="U110" t="s">
        <v>357</v>
      </c>
      <c r="V110" s="19">
        <v>41634</v>
      </c>
      <c r="W110" t="s">
        <v>1179</v>
      </c>
      <c r="X110" t="s">
        <v>635</v>
      </c>
      <c r="Y110" t="s">
        <v>635</v>
      </c>
      <c r="Z110" t="s">
        <v>14</v>
      </c>
      <c r="AA110" s="29">
        <v>100</v>
      </c>
      <c r="AB110" t="s">
        <v>544</v>
      </c>
      <c r="AC110">
        <f t="shared" si="24"/>
        <v>2013</v>
      </c>
      <c r="AD110">
        <f t="shared" si="25"/>
        <v>12</v>
      </c>
      <c r="AE110">
        <f t="shared" si="26"/>
        <v>2013</v>
      </c>
      <c r="AF110">
        <f t="shared" si="27"/>
        <v>6</v>
      </c>
      <c r="AG110" t="str">
        <f>VLOOKUP(F110,vlookup!$A$2:$E$660,2,0)</f>
        <v>Retained</v>
      </c>
      <c r="AH110" t="str">
        <f>VLOOKUP(F110,vlookup!$A$2:$E$660,3,0)</f>
        <v>Service Contract</v>
      </c>
      <c r="AI110" t="str">
        <f>VLOOKUP(F110,vlookup!$A$2:$E$660,4,0)</f>
        <v>Used Car Programs</v>
      </c>
      <c r="AJ110" t="str">
        <f>VLOOKUP(F110,vlookup!$A$2:$E$660,5,0)</f>
        <v>High Mileage</v>
      </c>
      <c r="AL110">
        <f t="shared" si="28"/>
        <v>17</v>
      </c>
      <c r="AM110">
        <f t="shared" si="29"/>
        <v>183</v>
      </c>
      <c r="AN110">
        <f t="shared" si="30"/>
        <v>2432</v>
      </c>
      <c r="AO110" t="str">
        <f t="shared" si="31"/>
        <v/>
      </c>
      <c r="AP110" t="str">
        <f t="shared" si="32"/>
        <v/>
      </c>
      <c r="AQ110" t="str">
        <f t="shared" si="33"/>
        <v/>
      </c>
      <c r="AR110">
        <f t="shared" si="34"/>
        <v>100</v>
      </c>
      <c r="AS110" t="str">
        <f t="shared" si="35"/>
        <v>6EA77871F3Y-1</v>
      </c>
      <c r="AT110" t="str">
        <f>IFERROR(IF(VLOOKUP(Y110,vlookup!$I$2:$J$9,1,0)=Y110,VLOOKUP(Y110,vlookup!$I$2:$J$9,2,0),PROPER(Y110)),PROPER(Y110))</f>
        <v>Deductible</v>
      </c>
      <c r="AU110" t="str">
        <f>IFERROR(IF(B110=VLOOKUP(B110,vlookup!$L$2:$L$10,1,0),"Yes","No"),"No")</f>
        <v>No</v>
      </c>
    </row>
    <row r="111" spans="1:47" ht="14.45" customHeight="1" x14ac:dyDescent="0.25">
      <c r="A111" t="s">
        <v>1342</v>
      </c>
      <c r="B111" s="31" t="s">
        <v>3584</v>
      </c>
      <c r="C111">
        <v>1</v>
      </c>
      <c r="D111">
        <v>1</v>
      </c>
      <c r="E111" t="s">
        <v>382</v>
      </c>
      <c r="F111" t="s">
        <v>205</v>
      </c>
      <c r="G111" t="s">
        <v>388</v>
      </c>
      <c r="H111" t="s">
        <v>931</v>
      </c>
      <c r="I111">
        <v>107710</v>
      </c>
      <c r="J111" s="19">
        <v>42014</v>
      </c>
      <c r="K111" s="19">
        <v>42063</v>
      </c>
      <c r="L111">
        <v>201502</v>
      </c>
      <c r="M111" s="19">
        <v>42036</v>
      </c>
      <c r="N111">
        <v>24617</v>
      </c>
      <c r="O111" t="s">
        <v>1070</v>
      </c>
      <c r="P111" t="s">
        <v>1343</v>
      </c>
      <c r="Q111" t="s">
        <v>924</v>
      </c>
      <c r="R111">
        <v>25879</v>
      </c>
      <c r="S111" s="19">
        <v>42041</v>
      </c>
      <c r="T111">
        <v>110204</v>
      </c>
      <c r="U111" t="s">
        <v>357</v>
      </c>
      <c r="V111" s="19">
        <v>42122</v>
      </c>
      <c r="W111" t="s">
        <v>635</v>
      </c>
      <c r="X111" t="s">
        <v>635</v>
      </c>
      <c r="Y111" t="s">
        <v>635</v>
      </c>
      <c r="Z111" t="s">
        <v>14</v>
      </c>
      <c r="AA111" s="29">
        <v>100</v>
      </c>
      <c r="AB111" t="s">
        <v>544</v>
      </c>
      <c r="AC111">
        <f t="shared" si="24"/>
        <v>2015</v>
      </c>
      <c r="AD111">
        <f t="shared" si="25"/>
        <v>4</v>
      </c>
      <c r="AE111">
        <f t="shared" si="26"/>
        <v>2015</v>
      </c>
      <c r="AF111">
        <f t="shared" si="27"/>
        <v>1</v>
      </c>
      <c r="AG111" t="str">
        <f>VLOOKUP(F111,vlookup!$A$2:$E$660,2,0)</f>
        <v>Retained</v>
      </c>
      <c r="AH111" t="str">
        <f>VLOOKUP(F111,vlookup!$A$2:$E$660,3,0)</f>
        <v>Service Contract</v>
      </c>
      <c r="AI111" t="str">
        <f>VLOOKUP(F111,vlookup!$A$2:$E$660,4,0)</f>
        <v>Used Car Programs</v>
      </c>
      <c r="AJ111" t="str">
        <f>VLOOKUP(F111,vlookup!$A$2:$E$660,5,0)</f>
        <v>High Mileage</v>
      </c>
      <c r="AL111">
        <f t="shared" si="28"/>
        <v>48</v>
      </c>
      <c r="AM111">
        <f t="shared" si="29"/>
        <v>108</v>
      </c>
      <c r="AN111">
        <f t="shared" si="30"/>
        <v>2494</v>
      </c>
      <c r="AO111" t="str">
        <f t="shared" si="31"/>
        <v/>
      </c>
      <c r="AP111" t="str">
        <f t="shared" si="32"/>
        <v/>
      </c>
      <c r="AQ111" t="str">
        <f t="shared" si="33"/>
        <v/>
      </c>
      <c r="AR111">
        <f t="shared" si="34"/>
        <v>100</v>
      </c>
      <c r="AS111" t="str">
        <f t="shared" si="35"/>
        <v>102108973-1</v>
      </c>
      <c r="AT111" t="str">
        <f>IFERROR(IF(VLOOKUP(Y111,vlookup!$I$2:$J$9,1,0)=Y111,VLOOKUP(Y111,vlookup!$I$2:$J$9,2,0),PROPER(Y111)),PROPER(Y111))</f>
        <v>Deductible</v>
      </c>
      <c r="AU111" t="str">
        <f>IFERROR(IF(B111=VLOOKUP(B111,vlookup!$L$2:$L$10,1,0),"Yes","No"),"No")</f>
        <v>No</v>
      </c>
    </row>
    <row r="112" spans="1:47" ht="14.45" customHeight="1" x14ac:dyDescent="0.25">
      <c r="A112" t="s">
        <v>1342</v>
      </c>
      <c r="B112" s="31" t="s">
        <v>3584</v>
      </c>
      <c r="C112">
        <v>2</v>
      </c>
      <c r="D112">
        <v>1</v>
      </c>
      <c r="E112" t="s">
        <v>382</v>
      </c>
      <c r="F112" t="s">
        <v>205</v>
      </c>
      <c r="G112" t="s">
        <v>388</v>
      </c>
      <c r="H112" t="s">
        <v>931</v>
      </c>
      <c r="I112">
        <v>107710</v>
      </c>
      <c r="J112" s="19">
        <v>42014</v>
      </c>
      <c r="K112" s="19">
        <v>42063</v>
      </c>
      <c r="L112">
        <v>201502</v>
      </c>
      <c r="M112" s="19">
        <v>42036</v>
      </c>
      <c r="N112">
        <v>24617</v>
      </c>
      <c r="O112" t="s">
        <v>1070</v>
      </c>
      <c r="P112" t="s">
        <v>1344</v>
      </c>
      <c r="Q112" t="s">
        <v>924</v>
      </c>
      <c r="R112">
        <v>146621</v>
      </c>
      <c r="S112" s="19">
        <v>42377</v>
      </c>
      <c r="T112">
        <v>124803</v>
      </c>
      <c r="U112" t="s">
        <v>357</v>
      </c>
      <c r="V112" s="19">
        <v>42380</v>
      </c>
      <c r="W112" t="s">
        <v>635</v>
      </c>
      <c r="X112" t="s">
        <v>635</v>
      </c>
      <c r="Y112" t="s">
        <v>635</v>
      </c>
      <c r="Z112" t="s">
        <v>14</v>
      </c>
      <c r="AA112" s="29">
        <v>100</v>
      </c>
      <c r="AB112" t="s">
        <v>544</v>
      </c>
      <c r="AC112">
        <f t="shared" si="24"/>
        <v>2016</v>
      </c>
      <c r="AD112">
        <f t="shared" si="25"/>
        <v>1</v>
      </c>
      <c r="AE112">
        <f t="shared" si="26"/>
        <v>2015</v>
      </c>
      <c r="AF112">
        <f t="shared" si="27"/>
        <v>1</v>
      </c>
      <c r="AG112" t="str">
        <f>VLOOKUP(F112,vlookup!$A$2:$E$660,2,0)</f>
        <v>Retained</v>
      </c>
      <c r="AH112" t="str">
        <f>VLOOKUP(F112,vlookup!$A$2:$E$660,3,0)</f>
        <v>Service Contract</v>
      </c>
      <c r="AI112" t="str">
        <f>VLOOKUP(F112,vlookup!$A$2:$E$660,4,0)</f>
        <v>Used Car Programs</v>
      </c>
      <c r="AJ112" t="str">
        <f>VLOOKUP(F112,vlookup!$A$2:$E$660,5,0)</f>
        <v>High Mileage</v>
      </c>
      <c r="AL112">
        <f t="shared" si="28"/>
        <v>48</v>
      </c>
      <c r="AM112">
        <f t="shared" si="29"/>
        <v>361</v>
      </c>
      <c r="AN112">
        <f t="shared" si="30"/>
        <v>17093</v>
      </c>
      <c r="AO112" t="str">
        <f t="shared" si="31"/>
        <v/>
      </c>
      <c r="AP112" t="str">
        <f t="shared" si="32"/>
        <v/>
      </c>
      <c r="AQ112" t="str">
        <f t="shared" si="33"/>
        <v/>
      </c>
      <c r="AR112">
        <f t="shared" si="34"/>
        <v>100</v>
      </c>
      <c r="AS112" t="str">
        <f t="shared" si="35"/>
        <v>102108973-2</v>
      </c>
      <c r="AT112" t="str">
        <f>IFERROR(IF(VLOOKUP(Y112,vlookup!$I$2:$J$9,1,0)=Y112,VLOOKUP(Y112,vlookup!$I$2:$J$9,2,0),PROPER(Y112)),PROPER(Y112))</f>
        <v>Deductible</v>
      </c>
      <c r="AU112" t="str">
        <f>IFERROR(IF(B112=VLOOKUP(B112,vlookup!$L$2:$L$10,1,0),"Yes","No"),"No")</f>
        <v>No</v>
      </c>
    </row>
    <row r="113" spans="1:47" ht="14.45" customHeight="1" x14ac:dyDescent="0.25">
      <c r="A113" t="s">
        <v>1342</v>
      </c>
      <c r="B113" s="31" t="s">
        <v>3584</v>
      </c>
      <c r="C113">
        <v>3</v>
      </c>
      <c r="D113">
        <v>1</v>
      </c>
      <c r="E113" t="s">
        <v>382</v>
      </c>
      <c r="F113" t="s">
        <v>205</v>
      </c>
      <c r="G113" t="s">
        <v>388</v>
      </c>
      <c r="H113" t="s">
        <v>931</v>
      </c>
      <c r="I113">
        <v>107710</v>
      </c>
      <c r="J113" s="19">
        <v>42014</v>
      </c>
      <c r="K113" s="19">
        <v>42063</v>
      </c>
      <c r="L113">
        <v>201502</v>
      </c>
      <c r="M113" s="19">
        <v>42036</v>
      </c>
      <c r="N113">
        <v>24617</v>
      </c>
      <c r="O113" t="s">
        <v>1070</v>
      </c>
      <c r="P113" t="s">
        <v>1344</v>
      </c>
      <c r="Q113" t="s">
        <v>924</v>
      </c>
      <c r="R113">
        <v>147842</v>
      </c>
      <c r="S113" s="19">
        <v>42501</v>
      </c>
      <c r="T113">
        <v>128386</v>
      </c>
      <c r="U113" t="s">
        <v>356</v>
      </c>
      <c r="V113" s="19">
        <v>42503</v>
      </c>
      <c r="W113" t="s">
        <v>635</v>
      </c>
      <c r="X113" t="s">
        <v>635</v>
      </c>
      <c r="Y113" t="s">
        <v>635</v>
      </c>
      <c r="Z113" t="s">
        <v>14</v>
      </c>
      <c r="AA113" s="29">
        <v>100</v>
      </c>
      <c r="AB113" t="s">
        <v>544</v>
      </c>
      <c r="AC113">
        <f t="shared" si="24"/>
        <v>2016</v>
      </c>
      <c r="AD113">
        <f t="shared" si="25"/>
        <v>5</v>
      </c>
      <c r="AE113">
        <f t="shared" si="26"/>
        <v>2015</v>
      </c>
      <c r="AF113">
        <f t="shared" si="27"/>
        <v>1</v>
      </c>
      <c r="AG113" t="str">
        <f>VLOOKUP(F113,vlookup!$A$2:$E$660,2,0)</f>
        <v>Retained</v>
      </c>
      <c r="AH113" t="str">
        <f>VLOOKUP(F113,vlookup!$A$2:$E$660,3,0)</f>
        <v>Service Contract</v>
      </c>
      <c r="AI113" t="str">
        <f>VLOOKUP(F113,vlookup!$A$2:$E$660,4,0)</f>
        <v>Used Car Programs</v>
      </c>
      <c r="AJ113" t="str">
        <f>VLOOKUP(F113,vlookup!$A$2:$E$660,5,0)</f>
        <v>High Mileage</v>
      </c>
      <c r="AL113">
        <f t="shared" si="28"/>
        <v>48</v>
      </c>
      <c r="AM113">
        <f t="shared" si="29"/>
        <v>483</v>
      </c>
      <c r="AN113">
        <f t="shared" si="30"/>
        <v>20676</v>
      </c>
      <c r="AO113" t="str">
        <f t="shared" si="31"/>
        <v/>
      </c>
      <c r="AP113" t="str">
        <f t="shared" si="32"/>
        <v/>
      </c>
      <c r="AQ113" t="str">
        <f t="shared" si="33"/>
        <v/>
      </c>
      <c r="AR113">
        <f t="shared" si="34"/>
        <v>100</v>
      </c>
      <c r="AS113" t="str">
        <f t="shared" si="35"/>
        <v>102108973-3</v>
      </c>
      <c r="AT113" t="str">
        <f>IFERROR(IF(VLOOKUP(Y113,vlookup!$I$2:$J$9,1,0)=Y113,VLOOKUP(Y113,vlookup!$I$2:$J$9,2,0),PROPER(Y113)),PROPER(Y113))</f>
        <v>Deductible</v>
      </c>
      <c r="AU113" t="str">
        <f>IFERROR(IF(B113=VLOOKUP(B113,vlookup!$L$2:$L$10,1,0),"Yes","No"),"No")</f>
        <v>No</v>
      </c>
    </row>
    <row r="114" spans="1:47" ht="14.45" customHeight="1" x14ac:dyDescent="0.25">
      <c r="A114" t="s">
        <v>1345</v>
      </c>
      <c r="B114" s="31" t="s">
        <v>1346</v>
      </c>
      <c r="C114">
        <v>1</v>
      </c>
      <c r="D114">
        <v>1</v>
      </c>
      <c r="E114" t="s">
        <v>382</v>
      </c>
      <c r="F114" t="s">
        <v>238</v>
      </c>
      <c r="G114" t="s">
        <v>388</v>
      </c>
      <c r="H114" t="s">
        <v>931</v>
      </c>
      <c r="I114">
        <v>165725</v>
      </c>
      <c r="J114" s="19">
        <v>42560</v>
      </c>
      <c r="K114" s="19">
        <v>42582</v>
      </c>
      <c r="L114">
        <v>201607</v>
      </c>
      <c r="M114" s="19">
        <v>42552</v>
      </c>
      <c r="N114">
        <v>24617</v>
      </c>
      <c r="O114" t="s">
        <v>1070</v>
      </c>
      <c r="P114" t="s">
        <v>1312</v>
      </c>
      <c r="Q114" t="s">
        <v>924</v>
      </c>
      <c r="R114">
        <v>29703</v>
      </c>
      <c r="S114" s="19">
        <v>42985</v>
      </c>
      <c r="T114">
        <v>178089</v>
      </c>
      <c r="U114" t="s">
        <v>356</v>
      </c>
      <c r="V114" s="19">
        <v>42986</v>
      </c>
      <c r="W114" t="s">
        <v>635</v>
      </c>
      <c r="X114" t="s">
        <v>635</v>
      </c>
      <c r="Y114" t="s">
        <v>635</v>
      </c>
      <c r="Z114" t="s">
        <v>14</v>
      </c>
      <c r="AA114" s="29">
        <v>100</v>
      </c>
      <c r="AB114" t="s">
        <v>544</v>
      </c>
      <c r="AC114">
        <f t="shared" si="24"/>
        <v>2017</v>
      </c>
      <c r="AD114">
        <f t="shared" si="25"/>
        <v>9</v>
      </c>
      <c r="AE114">
        <f t="shared" si="26"/>
        <v>2016</v>
      </c>
      <c r="AF114">
        <f t="shared" si="27"/>
        <v>7</v>
      </c>
      <c r="AG114" t="str">
        <f>VLOOKUP(F114,vlookup!$A$2:$E$660,2,0)</f>
        <v>Retained</v>
      </c>
      <c r="AH114" t="str">
        <f>VLOOKUP(F114,vlookup!$A$2:$E$660,3,0)</f>
        <v>Service Contract</v>
      </c>
      <c r="AI114" t="str">
        <f>VLOOKUP(F114,vlookup!$A$2:$E$660,4,0)</f>
        <v>Used Car Programs</v>
      </c>
      <c r="AJ114" t="str">
        <f>VLOOKUP(F114,vlookup!$A$2:$E$660,5,0)</f>
        <v>High Mileage</v>
      </c>
      <c r="AL114">
        <f t="shared" si="28"/>
        <v>22</v>
      </c>
      <c r="AM114">
        <f t="shared" si="29"/>
        <v>419</v>
      </c>
      <c r="AN114">
        <f t="shared" si="30"/>
        <v>12364</v>
      </c>
      <c r="AO114" t="str">
        <f t="shared" si="31"/>
        <v/>
      </c>
      <c r="AP114" t="str">
        <f t="shared" si="32"/>
        <v/>
      </c>
      <c r="AQ114" t="str">
        <f t="shared" si="33"/>
        <v/>
      </c>
      <c r="AR114">
        <f t="shared" si="34"/>
        <v>100</v>
      </c>
      <c r="AS114" t="str">
        <f t="shared" si="35"/>
        <v>6EB53297G6Y-1</v>
      </c>
      <c r="AT114" t="str">
        <f>IFERROR(IF(VLOOKUP(Y114,vlookup!$I$2:$J$9,1,0)=Y114,VLOOKUP(Y114,vlookup!$I$2:$J$9,2,0),PROPER(Y114)),PROPER(Y114))</f>
        <v>Deductible</v>
      </c>
      <c r="AU114" t="str">
        <f>IFERROR(IF(B114=VLOOKUP(B114,vlookup!$L$2:$L$10,1,0),"Yes","No"),"No")</f>
        <v>No</v>
      </c>
    </row>
    <row r="115" spans="1:47" ht="14.45" customHeight="1" x14ac:dyDescent="0.25">
      <c r="A115" t="s">
        <v>1347</v>
      </c>
      <c r="B115" s="31" t="s">
        <v>1348</v>
      </c>
      <c r="C115">
        <v>1</v>
      </c>
      <c r="D115">
        <v>1</v>
      </c>
      <c r="E115" t="s">
        <v>382</v>
      </c>
      <c r="F115" t="s">
        <v>238</v>
      </c>
      <c r="G115" t="s">
        <v>388</v>
      </c>
      <c r="H115" t="s">
        <v>931</v>
      </c>
      <c r="I115">
        <v>99592</v>
      </c>
      <c r="J115" s="19">
        <v>42321</v>
      </c>
      <c r="K115" s="19">
        <v>42361</v>
      </c>
      <c r="L115">
        <v>201512</v>
      </c>
      <c r="M115" s="19">
        <v>42339</v>
      </c>
      <c r="N115">
        <v>24616</v>
      </c>
      <c r="O115" t="s">
        <v>1076</v>
      </c>
      <c r="P115" t="s">
        <v>1335</v>
      </c>
      <c r="Q115" t="s">
        <v>924</v>
      </c>
      <c r="R115">
        <v>380289</v>
      </c>
      <c r="S115" s="19">
        <v>42394</v>
      </c>
      <c r="T115">
        <v>103112</v>
      </c>
      <c r="U115" t="s">
        <v>357</v>
      </c>
      <c r="V115" s="19">
        <v>42425</v>
      </c>
      <c r="W115" t="s">
        <v>635</v>
      </c>
      <c r="X115" t="s">
        <v>635</v>
      </c>
      <c r="Y115" t="s">
        <v>635</v>
      </c>
      <c r="Z115" t="s">
        <v>14</v>
      </c>
      <c r="AA115" s="29">
        <v>100</v>
      </c>
      <c r="AB115" t="s">
        <v>544</v>
      </c>
      <c r="AC115">
        <f t="shared" si="24"/>
        <v>2016</v>
      </c>
      <c r="AD115">
        <f t="shared" si="25"/>
        <v>2</v>
      </c>
      <c r="AE115">
        <f t="shared" si="26"/>
        <v>2015</v>
      </c>
      <c r="AF115">
        <f t="shared" si="27"/>
        <v>11</v>
      </c>
      <c r="AG115" t="str">
        <f>VLOOKUP(F115,vlookup!$A$2:$E$660,2,0)</f>
        <v>Retained</v>
      </c>
      <c r="AH115" t="str">
        <f>VLOOKUP(F115,vlookup!$A$2:$E$660,3,0)</f>
        <v>Service Contract</v>
      </c>
      <c r="AI115" t="str">
        <f>VLOOKUP(F115,vlookup!$A$2:$E$660,4,0)</f>
        <v>Used Car Programs</v>
      </c>
      <c r="AJ115" t="str">
        <f>VLOOKUP(F115,vlookup!$A$2:$E$660,5,0)</f>
        <v>High Mileage</v>
      </c>
      <c r="AL115">
        <f t="shared" si="28"/>
        <v>40</v>
      </c>
      <c r="AM115">
        <f t="shared" si="29"/>
        <v>102</v>
      </c>
      <c r="AN115">
        <f t="shared" si="30"/>
        <v>3520</v>
      </c>
      <c r="AO115" t="str">
        <f t="shared" si="31"/>
        <v/>
      </c>
      <c r="AP115" t="str">
        <f t="shared" si="32"/>
        <v/>
      </c>
      <c r="AQ115" t="str">
        <f t="shared" si="33"/>
        <v/>
      </c>
      <c r="AR115">
        <f t="shared" si="34"/>
        <v>100</v>
      </c>
      <c r="AS115" t="str">
        <f t="shared" si="35"/>
        <v>6EC22854K5Y-1</v>
      </c>
      <c r="AT115" t="str">
        <f>IFERROR(IF(VLOOKUP(Y115,vlookup!$I$2:$J$9,1,0)=Y115,VLOOKUP(Y115,vlookup!$I$2:$J$9,2,0),PROPER(Y115)),PROPER(Y115))</f>
        <v>Deductible</v>
      </c>
      <c r="AU115" t="str">
        <f>IFERROR(IF(B115=VLOOKUP(B115,vlookup!$L$2:$L$10,1,0),"Yes","No"),"No")</f>
        <v>No</v>
      </c>
    </row>
    <row r="116" spans="1:47" ht="14.45" customHeight="1" x14ac:dyDescent="0.25">
      <c r="A116" t="s">
        <v>1349</v>
      </c>
      <c r="B116" s="31" t="s">
        <v>1350</v>
      </c>
      <c r="C116">
        <v>1</v>
      </c>
      <c r="D116">
        <v>1</v>
      </c>
      <c r="E116" t="s">
        <v>382</v>
      </c>
      <c r="F116" t="s">
        <v>60</v>
      </c>
      <c r="G116" t="s">
        <v>388</v>
      </c>
      <c r="H116" t="s">
        <v>931</v>
      </c>
      <c r="I116">
        <v>75171</v>
      </c>
      <c r="J116" s="19">
        <v>41619</v>
      </c>
      <c r="K116" s="19">
        <v>41652</v>
      </c>
      <c r="L116">
        <v>201401</v>
      </c>
      <c r="M116" s="19">
        <v>41640</v>
      </c>
      <c r="N116">
        <v>24617</v>
      </c>
      <c r="O116" t="s">
        <v>1070</v>
      </c>
      <c r="P116" t="s">
        <v>1351</v>
      </c>
      <c r="Q116" t="s">
        <v>924</v>
      </c>
      <c r="R116">
        <v>106492</v>
      </c>
      <c r="S116" s="19">
        <v>41626</v>
      </c>
      <c r="T116">
        <v>75694</v>
      </c>
      <c r="U116" t="s">
        <v>357</v>
      </c>
      <c r="V116" s="19">
        <v>41694</v>
      </c>
      <c r="W116" t="s">
        <v>635</v>
      </c>
      <c r="X116" t="s">
        <v>635</v>
      </c>
      <c r="Y116" t="s">
        <v>635</v>
      </c>
      <c r="Z116" t="s">
        <v>14</v>
      </c>
      <c r="AA116" s="29">
        <v>100</v>
      </c>
      <c r="AB116" t="s">
        <v>544</v>
      </c>
      <c r="AC116">
        <f t="shared" si="24"/>
        <v>2014</v>
      </c>
      <c r="AD116">
        <f t="shared" si="25"/>
        <v>2</v>
      </c>
      <c r="AE116">
        <f t="shared" si="26"/>
        <v>2013</v>
      </c>
      <c r="AF116">
        <f t="shared" si="27"/>
        <v>12</v>
      </c>
      <c r="AG116" t="str">
        <f>VLOOKUP(F116,vlookup!$A$2:$E$660,2,0)</f>
        <v>Retained</v>
      </c>
      <c r="AH116" t="str">
        <f>VLOOKUP(F116,vlookup!$A$2:$E$660,3,0)</f>
        <v>Service Contract</v>
      </c>
      <c r="AI116" t="str">
        <f>VLOOKUP(F116,vlookup!$A$2:$E$660,4,0)</f>
        <v>Used Car Programs</v>
      </c>
      <c r="AJ116" t="str">
        <f>VLOOKUP(F116,vlookup!$A$2:$E$660,5,0)</f>
        <v>High Mileage</v>
      </c>
      <c r="AL116">
        <f t="shared" si="28"/>
        <v>32</v>
      </c>
      <c r="AM116">
        <f t="shared" si="29"/>
        <v>73</v>
      </c>
      <c r="AN116">
        <f t="shared" si="30"/>
        <v>523</v>
      </c>
      <c r="AO116" t="str">
        <f t="shared" si="31"/>
        <v/>
      </c>
      <c r="AP116" t="str">
        <f t="shared" si="32"/>
        <v/>
      </c>
      <c r="AQ116">
        <f t="shared" si="33"/>
        <v>100</v>
      </c>
      <c r="AR116" t="str">
        <f t="shared" si="34"/>
        <v/>
      </c>
      <c r="AS116" t="str">
        <f t="shared" si="35"/>
        <v>4EB40207L3Y-1</v>
      </c>
      <c r="AT116" t="str">
        <f>IFERROR(IF(VLOOKUP(Y116,vlookup!$I$2:$J$9,1,0)=Y116,VLOOKUP(Y116,vlookup!$I$2:$J$9,2,0),PROPER(Y116)),PROPER(Y116))</f>
        <v>Deductible</v>
      </c>
      <c r="AU116" t="str">
        <f>IFERROR(IF(B116=VLOOKUP(B116,vlookup!$L$2:$L$10,1,0),"Yes","No"),"No")</f>
        <v>No</v>
      </c>
    </row>
    <row r="117" spans="1:47" ht="14.45" customHeight="1" x14ac:dyDescent="0.25">
      <c r="A117" t="s">
        <v>1352</v>
      </c>
      <c r="B117" s="31" t="s">
        <v>3585</v>
      </c>
      <c r="C117">
        <v>1</v>
      </c>
      <c r="D117">
        <v>1</v>
      </c>
      <c r="E117" t="s">
        <v>382</v>
      </c>
      <c r="F117" t="s">
        <v>205</v>
      </c>
      <c r="G117" t="s">
        <v>388</v>
      </c>
      <c r="H117" t="s">
        <v>931</v>
      </c>
      <c r="I117">
        <v>182026</v>
      </c>
      <c r="J117" s="19">
        <v>41701</v>
      </c>
      <c r="K117" s="19">
        <v>41751</v>
      </c>
      <c r="L117">
        <v>201404</v>
      </c>
      <c r="M117" s="19">
        <v>41730</v>
      </c>
      <c r="N117">
        <v>24617</v>
      </c>
      <c r="O117" t="s">
        <v>1070</v>
      </c>
      <c r="P117" t="s">
        <v>1353</v>
      </c>
      <c r="Q117" t="s">
        <v>924</v>
      </c>
      <c r="R117">
        <v>41300092606</v>
      </c>
      <c r="S117" s="19">
        <v>41963</v>
      </c>
      <c r="T117">
        <v>187119</v>
      </c>
      <c r="U117" t="s">
        <v>357</v>
      </c>
      <c r="V117" s="19">
        <v>41963</v>
      </c>
      <c r="W117" t="s">
        <v>635</v>
      </c>
      <c r="X117" t="s">
        <v>635</v>
      </c>
      <c r="Y117" t="s">
        <v>635</v>
      </c>
      <c r="Z117" t="s">
        <v>14</v>
      </c>
      <c r="AA117" s="29">
        <v>100</v>
      </c>
      <c r="AB117" t="s">
        <v>544</v>
      </c>
      <c r="AC117">
        <f t="shared" si="24"/>
        <v>2014</v>
      </c>
      <c r="AD117">
        <f t="shared" si="25"/>
        <v>11</v>
      </c>
      <c r="AE117">
        <f t="shared" si="26"/>
        <v>2014</v>
      </c>
      <c r="AF117">
        <f t="shared" si="27"/>
        <v>3</v>
      </c>
      <c r="AG117" t="str">
        <f>VLOOKUP(F117,vlookup!$A$2:$E$660,2,0)</f>
        <v>Retained</v>
      </c>
      <c r="AH117" t="str">
        <f>VLOOKUP(F117,vlookup!$A$2:$E$660,3,0)</f>
        <v>Service Contract</v>
      </c>
      <c r="AI117" t="str">
        <f>VLOOKUP(F117,vlookup!$A$2:$E$660,4,0)</f>
        <v>Used Car Programs</v>
      </c>
      <c r="AJ117" t="str">
        <f>VLOOKUP(F117,vlookup!$A$2:$E$660,5,0)</f>
        <v>High Mileage</v>
      </c>
      <c r="AL117">
        <f t="shared" si="28"/>
        <v>49</v>
      </c>
      <c r="AM117">
        <f t="shared" si="29"/>
        <v>257</v>
      </c>
      <c r="AN117">
        <f t="shared" si="30"/>
        <v>5093</v>
      </c>
      <c r="AO117" t="str">
        <f t="shared" si="31"/>
        <v/>
      </c>
      <c r="AP117" t="str">
        <f t="shared" si="32"/>
        <v/>
      </c>
      <c r="AQ117" t="str">
        <f t="shared" si="33"/>
        <v/>
      </c>
      <c r="AR117">
        <f t="shared" si="34"/>
        <v>100</v>
      </c>
      <c r="AS117" t="str">
        <f t="shared" si="35"/>
        <v>102108997-1</v>
      </c>
      <c r="AT117" t="str">
        <f>IFERROR(IF(VLOOKUP(Y117,vlookup!$I$2:$J$9,1,0)=Y117,VLOOKUP(Y117,vlookup!$I$2:$J$9,2,0),PROPER(Y117)),PROPER(Y117))</f>
        <v>Deductible</v>
      </c>
      <c r="AU117" t="str">
        <f>IFERROR(IF(B117=VLOOKUP(B117,vlookup!$L$2:$L$10,1,0),"Yes","No"),"No")</f>
        <v>No</v>
      </c>
    </row>
    <row r="118" spans="1:47" ht="14.45" customHeight="1" x14ac:dyDescent="0.25">
      <c r="A118" t="s">
        <v>1352</v>
      </c>
      <c r="B118" s="31" t="s">
        <v>3585</v>
      </c>
      <c r="C118">
        <v>2</v>
      </c>
      <c r="D118">
        <v>1</v>
      </c>
      <c r="E118" t="s">
        <v>382</v>
      </c>
      <c r="F118" t="s">
        <v>205</v>
      </c>
      <c r="G118" t="s">
        <v>388</v>
      </c>
      <c r="H118" t="s">
        <v>931</v>
      </c>
      <c r="I118">
        <v>182026</v>
      </c>
      <c r="J118" s="19">
        <v>41701</v>
      </c>
      <c r="K118" s="19">
        <v>41751</v>
      </c>
      <c r="L118">
        <v>201404</v>
      </c>
      <c r="M118" s="19">
        <v>41730</v>
      </c>
      <c r="N118">
        <v>24617</v>
      </c>
      <c r="O118" t="s">
        <v>1070</v>
      </c>
      <c r="P118" t="s">
        <v>1343</v>
      </c>
      <c r="Q118" t="s">
        <v>924</v>
      </c>
      <c r="R118">
        <v>25784</v>
      </c>
      <c r="S118" s="19">
        <v>42012</v>
      </c>
      <c r="T118">
        <v>187731</v>
      </c>
      <c r="U118" t="s">
        <v>357</v>
      </c>
      <c r="V118" s="19">
        <v>42024</v>
      </c>
      <c r="W118" t="s">
        <v>635</v>
      </c>
      <c r="X118" t="s">
        <v>635</v>
      </c>
      <c r="Y118" t="s">
        <v>635</v>
      </c>
      <c r="Z118" t="s">
        <v>14</v>
      </c>
      <c r="AA118" s="29">
        <v>100</v>
      </c>
      <c r="AB118" t="s">
        <v>544</v>
      </c>
      <c r="AC118">
        <f t="shared" si="24"/>
        <v>2015</v>
      </c>
      <c r="AD118">
        <f t="shared" si="25"/>
        <v>1</v>
      </c>
      <c r="AE118">
        <f t="shared" si="26"/>
        <v>2014</v>
      </c>
      <c r="AF118">
        <f t="shared" si="27"/>
        <v>3</v>
      </c>
      <c r="AG118" t="str">
        <f>VLOOKUP(F118,vlookup!$A$2:$E$660,2,0)</f>
        <v>Retained</v>
      </c>
      <c r="AH118" t="str">
        <f>VLOOKUP(F118,vlookup!$A$2:$E$660,3,0)</f>
        <v>Service Contract</v>
      </c>
      <c r="AI118" t="str">
        <f>VLOOKUP(F118,vlookup!$A$2:$E$660,4,0)</f>
        <v>Used Car Programs</v>
      </c>
      <c r="AJ118" t="str">
        <f>VLOOKUP(F118,vlookup!$A$2:$E$660,5,0)</f>
        <v>High Mileage</v>
      </c>
      <c r="AL118">
        <f t="shared" si="28"/>
        <v>49</v>
      </c>
      <c r="AM118">
        <f t="shared" si="29"/>
        <v>317</v>
      </c>
      <c r="AN118">
        <f t="shared" si="30"/>
        <v>5705</v>
      </c>
      <c r="AO118" t="str">
        <f t="shared" si="31"/>
        <v/>
      </c>
      <c r="AP118" t="str">
        <f t="shared" si="32"/>
        <v/>
      </c>
      <c r="AQ118" t="str">
        <f t="shared" si="33"/>
        <v/>
      </c>
      <c r="AR118">
        <f t="shared" si="34"/>
        <v>100</v>
      </c>
      <c r="AS118" t="str">
        <f t="shared" si="35"/>
        <v>102108997-2</v>
      </c>
      <c r="AT118" t="str">
        <f>IFERROR(IF(VLOOKUP(Y118,vlookup!$I$2:$J$9,1,0)=Y118,VLOOKUP(Y118,vlookup!$I$2:$J$9,2,0),PROPER(Y118)),PROPER(Y118))</f>
        <v>Deductible</v>
      </c>
      <c r="AU118" t="str">
        <f>IFERROR(IF(B118=VLOOKUP(B118,vlookup!$L$2:$L$10,1,0),"Yes","No"),"No")</f>
        <v>No</v>
      </c>
    </row>
    <row r="119" spans="1:47" ht="14.45" customHeight="1" x14ac:dyDescent="0.25">
      <c r="A119" t="s">
        <v>1352</v>
      </c>
      <c r="B119" s="31" t="s">
        <v>3585</v>
      </c>
      <c r="C119">
        <v>4</v>
      </c>
      <c r="D119">
        <v>1</v>
      </c>
      <c r="E119" t="s">
        <v>382</v>
      </c>
      <c r="F119" t="s">
        <v>205</v>
      </c>
      <c r="G119" t="s">
        <v>388</v>
      </c>
      <c r="H119" t="s">
        <v>931</v>
      </c>
      <c r="I119">
        <v>182026</v>
      </c>
      <c r="J119" s="19">
        <v>41701</v>
      </c>
      <c r="K119" s="19">
        <v>41751</v>
      </c>
      <c r="L119">
        <v>201404</v>
      </c>
      <c r="M119" s="19">
        <v>41730</v>
      </c>
      <c r="N119">
        <v>24617</v>
      </c>
      <c r="O119" t="s">
        <v>1070</v>
      </c>
      <c r="P119" t="s">
        <v>1343</v>
      </c>
      <c r="Q119" t="s">
        <v>924</v>
      </c>
      <c r="R119">
        <v>27288</v>
      </c>
      <c r="S119" s="19">
        <v>42412</v>
      </c>
      <c r="T119">
        <v>193670</v>
      </c>
      <c r="U119" t="s">
        <v>357</v>
      </c>
      <c r="V119" s="19">
        <v>42424</v>
      </c>
      <c r="W119" t="s">
        <v>635</v>
      </c>
      <c r="X119" t="s">
        <v>635</v>
      </c>
      <c r="Y119" t="s">
        <v>635</v>
      </c>
      <c r="Z119" t="s">
        <v>14</v>
      </c>
      <c r="AA119" s="29">
        <v>100</v>
      </c>
      <c r="AB119" t="s">
        <v>544</v>
      </c>
      <c r="AC119">
        <f t="shared" si="24"/>
        <v>2016</v>
      </c>
      <c r="AD119">
        <f t="shared" si="25"/>
        <v>2</v>
      </c>
      <c r="AE119">
        <f t="shared" si="26"/>
        <v>2014</v>
      </c>
      <c r="AF119">
        <f t="shared" si="27"/>
        <v>3</v>
      </c>
      <c r="AG119" t="str">
        <f>VLOOKUP(F119,vlookup!$A$2:$E$660,2,0)</f>
        <v>Retained</v>
      </c>
      <c r="AH119" t="str">
        <f>VLOOKUP(F119,vlookup!$A$2:$E$660,3,0)</f>
        <v>Service Contract</v>
      </c>
      <c r="AI119" t="str">
        <f>VLOOKUP(F119,vlookup!$A$2:$E$660,4,0)</f>
        <v>Used Car Programs</v>
      </c>
      <c r="AJ119" t="str">
        <f>VLOOKUP(F119,vlookup!$A$2:$E$660,5,0)</f>
        <v>High Mileage</v>
      </c>
      <c r="AL119">
        <f t="shared" si="28"/>
        <v>49</v>
      </c>
      <c r="AM119">
        <f t="shared" si="29"/>
        <v>711</v>
      </c>
      <c r="AN119">
        <f t="shared" si="30"/>
        <v>11644</v>
      </c>
      <c r="AO119" t="str">
        <f t="shared" si="31"/>
        <v/>
      </c>
      <c r="AP119" t="str">
        <f t="shared" si="32"/>
        <v/>
      </c>
      <c r="AQ119" t="str">
        <f t="shared" si="33"/>
        <v/>
      </c>
      <c r="AR119">
        <f t="shared" si="34"/>
        <v>100</v>
      </c>
      <c r="AS119" t="str">
        <f t="shared" si="35"/>
        <v>102108997-4</v>
      </c>
      <c r="AT119" t="str">
        <f>IFERROR(IF(VLOOKUP(Y119,vlookup!$I$2:$J$9,1,0)=Y119,VLOOKUP(Y119,vlookup!$I$2:$J$9,2,0),PROPER(Y119)),PROPER(Y119))</f>
        <v>Deductible</v>
      </c>
      <c r="AU119" t="str">
        <f>IFERROR(IF(B119=VLOOKUP(B119,vlookup!$L$2:$L$10,1,0),"Yes","No"),"No")</f>
        <v>No</v>
      </c>
    </row>
    <row r="120" spans="1:47" ht="14.45" customHeight="1" x14ac:dyDescent="0.25">
      <c r="A120" t="s">
        <v>1354</v>
      </c>
      <c r="B120" s="31" t="s">
        <v>3639</v>
      </c>
      <c r="C120">
        <v>1</v>
      </c>
      <c r="D120">
        <v>1</v>
      </c>
      <c r="E120" t="s">
        <v>571</v>
      </c>
      <c r="F120" t="s">
        <v>464</v>
      </c>
      <c r="G120" t="s">
        <v>388</v>
      </c>
      <c r="H120" t="s">
        <v>1355</v>
      </c>
      <c r="I120">
        <v>167091</v>
      </c>
      <c r="J120" s="19">
        <v>43254</v>
      </c>
      <c r="K120" s="19">
        <v>43306</v>
      </c>
      <c r="L120">
        <v>201807</v>
      </c>
      <c r="M120" s="19">
        <v>43282</v>
      </c>
      <c r="N120">
        <v>24617</v>
      </c>
      <c r="O120" t="s">
        <v>1070</v>
      </c>
      <c r="P120" t="s">
        <v>1356</v>
      </c>
      <c r="Q120" t="s">
        <v>924</v>
      </c>
      <c r="R120">
        <v>39618</v>
      </c>
      <c r="S120" s="19">
        <v>43371</v>
      </c>
      <c r="T120">
        <v>174088</v>
      </c>
      <c r="U120" t="s">
        <v>356</v>
      </c>
      <c r="V120" s="19">
        <v>43397</v>
      </c>
      <c r="W120" t="s">
        <v>635</v>
      </c>
      <c r="X120" t="s">
        <v>635</v>
      </c>
      <c r="Y120" t="s">
        <v>635</v>
      </c>
      <c r="Z120" t="s">
        <v>14</v>
      </c>
      <c r="AA120" s="29">
        <v>100</v>
      </c>
      <c r="AB120" t="s">
        <v>544</v>
      </c>
      <c r="AC120">
        <f t="shared" si="24"/>
        <v>2018</v>
      </c>
      <c r="AD120">
        <f t="shared" si="25"/>
        <v>10</v>
      </c>
      <c r="AE120">
        <f t="shared" si="26"/>
        <v>2018</v>
      </c>
      <c r="AF120">
        <f t="shared" si="27"/>
        <v>6</v>
      </c>
      <c r="AG120" t="str">
        <f>VLOOKUP(F120,vlookup!$A$2:$E$660,2,0)</f>
        <v>Retained</v>
      </c>
      <c r="AH120" t="str">
        <f>VLOOKUP(F120,vlookup!$A$2:$E$660,3,0)</f>
        <v>Service Contract</v>
      </c>
      <c r="AI120" t="str">
        <f>VLOOKUP(F120,vlookup!$A$2:$E$660,4,0)</f>
        <v>Used Car Programs</v>
      </c>
      <c r="AJ120" t="str">
        <f>VLOOKUP(F120,vlookup!$A$2:$E$660,5,0)</f>
        <v>High Mileage</v>
      </c>
      <c r="AL120">
        <f t="shared" si="28"/>
        <v>52</v>
      </c>
      <c r="AM120">
        <f t="shared" si="29"/>
        <v>141</v>
      </c>
      <c r="AN120">
        <f t="shared" si="30"/>
        <v>6997</v>
      </c>
      <c r="AO120" t="str">
        <f t="shared" si="31"/>
        <v/>
      </c>
      <c r="AP120" t="str">
        <f t="shared" si="32"/>
        <v/>
      </c>
      <c r="AQ120" t="str">
        <f t="shared" si="33"/>
        <v/>
      </c>
      <c r="AR120">
        <f t="shared" si="34"/>
        <v>100</v>
      </c>
      <c r="AS120" t="str">
        <f t="shared" si="35"/>
        <v>480503688-1</v>
      </c>
      <c r="AT120" t="str">
        <f>IFERROR(IF(VLOOKUP(Y120,vlookup!$I$2:$J$9,1,0)=Y120,VLOOKUP(Y120,vlookup!$I$2:$J$9,2,0),PROPER(Y120)),PROPER(Y120))</f>
        <v>Deductible</v>
      </c>
      <c r="AU120" t="str">
        <f>IFERROR(IF(B120=VLOOKUP(B120,vlookup!$L$2:$L$10,1,0),"Yes","No"),"No")</f>
        <v>No</v>
      </c>
    </row>
    <row r="121" spans="1:47" ht="14.45" customHeight="1" x14ac:dyDescent="0.25">
      <c r="A121" t="s">
        <v>1357</v>
      </c>
      <c r="B121" s="31" t="s">
        <v>1358</v>
      </c>
      <c r="C121">
        <v>1</v>
      </c>
      <c r="D121">
        <v>1</v>
      </c>
      <c r="E121" t="s">
        <v>382</v>
      </c>
      <c r="F121" t="s">
        <v>238</v>
      </c>
      <c r="G121" t="s">
        <v>388</v>
      </c>
      <c r="H121" t="s">
        <v>1359</v>
      </c>
      <c r="I121">
        <v>266602</v>
      </c>
      <c r="J121" s="19">
        <v>42196</v>
      </c>
      <c r="K121" s="19">
        <v>42216</v>
      </c>
      <c r="L121">
        <v>201507</v>
      </c>
      <c r="M121" s="19">
        <v>42186</v>
      </c>
      <c r="N121">
        <v>24616</v>
      </c>
      <c r="O121" t="s">
        <v>1076</v>
      </c>
      <c r="P121" t="s">
        <v>1360</v>
      </c>
      <c r="Q121" t="s">
        <v>924</v>
      </c>
      <c r="R121">
        <v>58791</v>
      </c>
      <c r="S121" s="19">
        <v>42215</v>
      </c>
      <c r="T121">
        <v>266904</v>
      </c>
      <c r="U121" t="s">
        <v>357</v>
      </c>
      <c r="V121" s="19">
        <v>42221</v>
      </c>
      <c r="W121" t="s">
        <v>635</v>
      </c>
      <c r="X121" t="s">
        <v>635</v>
      </c>
      <c r="Y121" t="s">
        <v>635</v>
      </c>
      <c r="Z121" t="s">
        <v>14</v>
      </c>
      <c r="AA121" s="29">
        <v>100</v>
      </c>
      <c r="AB121" t="s">
        <v>544</v>
      </c>
      <c r="AC121">
        <f t="shared" si="24"/>
        <v>2015</v>
      </c>
      <c r="AD121">
        <f t="shared" si="25"/>
        <v>8</v>
      </c>
      <c r="AE121">
        <f t="shared" si="26"/>
        <v>2015</v>
      </c>
      <c r="AF121">
        <f t="shared" si="27"/>
        <v>7</v>
      </c>
      <c r="AG121" t="str">
        <f>VLOOKUP(F121,vlookup!$A$2:$E$660,2,0)</f>
        <v>Retained</v>
      </c>
      <c r="AH121" t="str">
        <f>VLOOKUP(F121,vlookup!$A$2:$E$660,3,0)</f>
        <v>Service Contract</v>
      </c>
      <c r="AI121" t="str">
        <f>VLOOKUP(F121,vlookup!$A$2:$E$660,4,0)</f>
        <v>Used Car Programs</v>
      </c>
      <c r="AJ121" t="str">
        <f>VLOOKUP(F121,vlookup!$A$2:$E$660,5,0)</f>
        <v>High Mileage</v>
      </c>
      <c r="AL121">
        <f t="shared" si="28"/>
        <v>20</v>
      </c>
      <c r="AM121">
        <f t="shared" si="29"/>
        <v>24</v>
      </c>
      <c r="AN121">
        <f t="shared" si="30"/>
        <v>302</v>
      </c>
      <c r="AO121">
        <f t="shared" si="31"/>
        <v>100</v>
      </c>
      <c r="AP121" t="str">
        <f t="shared" si="32"/>
        <v/>
      </c>
      <c r="AQ121" t="str">
        <f t="shared" si="33"/>
        <v/>
      </c>
      <c r="AR121" t="str">
        <f t="shared" si="34"/>
        <v/>
      </c>
      <c r="AS121" t="str">
        <f t="shared" si="35"/>
        <v>7PA50847G5Y-1</v>
      </c>
      <c r="AT121" t="str">
        <f>IFERROR(IF(VLOOKUP(Y121,vlookup!$I$2:$J$9,1,0)=Y121,VLOOKUP(Y121,vlookup!$I$2:$J$9,2,0),PROPER(Y121)),PROPER(Y121))</f>
        <v>Deductible</v>
      </c>
      <c r="AU121" t="str">
        <f>IFERROR(IF(B121=VLOOKUP(B121,vlookup!$L$2:$L$10,1,0),"Yes","No"),"No")</f>
        <v>No</v>
      </c>
    </row>
    <row r="122" spans="1:47" ht="14.45" customHeight="1" x14ac:dyDescent="0.25">
      <c r="A122" t="s">
        <v>1361</v>
      </c>
      <c r="B122" s="31" t="s">
        <v>1362</v>
      </c>
      <c r="C122">
        <v>3</v>
      </c>
      <c r="D122">
        <v>1</v>
      </c>
      <c r="E122" t="s">
        <v>382</v>
      </c>
      <c r="F122" t="s">
        <v>464</v>
      </c>
      <c r="G122" t="s">
        <v>543</v>
      </c>
      <c r="H122" t="s">
        <v>1363</v>
      </c>
      <c r="I122">
        <v>79180</v>
      </c>
      <c r="J122" s="19">
        <v>45011</v>
      </c>
      <c r="K122" s="19">
        <v>45035</v>
      </c>
      <c r="L122">
        <v>202304</v>
      </c>
      <c r="M122" s="19">
        <v>45017</v>
      </c>
      <c r="N122">
        <v>24617</v>
      </c>
      <c r="O122" t="s">
        <v>1070</v>
      </c>
      <c r="P122" t="s">
        <v>1364</v>
      </c>
      <c r="Q122" t="s">
        <v>924</v>
      </c>
      <c r="R122">
        <v>1218</v>
      </c>
      <c r="S122" s="19">
        <v>45155</v>
      </c>
      <c r="T122">
        <v>101951</v>
      </c>
      <c r="U122" t="s">
        <v>356</v>
      </c>
      <c r="V122" s="19">
        <v>45166</v>
      </c>
      <c r="W122" t="s">
        <v>635</v>
      </c>
      <c r="X122" t="s">
        <v>635</v>
      </c>
      <c r="Y122" t="s">
        <v>635</v>
      </c>
      <c r="Z122" t="s">
        <v>14</v>
      </c>
      <c r="AA122" s="29">
        <v>100</v>
      </c>
      <c r="AB122" t="s">
        <v>544</v>
      </c>
      <c r="AC122">
        <f t="shared" si="24"/>
        <v>2023</v>
      </c>
      <c r="AD122">
        <f t="shared" si="25"/>
        <v>8</v>
      </c>
      <c r="AE122">
        <f t="shared" si="26"/>
        <v>2023</v>
      </c>
      <c r="AF122">
        <f t="shared" si="27"/>
        <v>3</v>
      </c>
      <c r="AG122" t="str">
        <f>VLOOKUP(F122,vlookup!$A$2:$E$660,2,0)</f>
        <v>Retained</v>
      </c>
      <c r="AH122" t="str">
        <f>VLOOKUP(F122,vlookup!$A$2:$E$660,3,0)</f>
        <v>Service Contract</v>
      </c>
      <c r="AI122" t="str">
        <f>VLOOKUP(F122,vlookup!$A$2:$E$660,4,0)</f>
        <v>Used Car Programs</v>
      </c>
      <c r="AJ122" t="str">
        <f>VLOOKUP(F122,vlookup!$A$2:$E$660,5,0)</f>
        <v>High Mileage</v>
      </c>
      <c r="AL122">
        <f t="shared" si="28"/>
        <v>23</v>
      </c>
      <c r="AM122">
        <f t="shared" si="29"/>
        <v>152</v>
      </c>
      <c r="AN122">
        <f t="shared" si="30"/>
        <v>22771</v>
      </c>
      <c r="AO122" t="str">
        <f t="shared" si="31"/>
        <v/>
      </c>
      <c r="AP122" t="str">
        <f t="shared" si="32"/>
        <v/>
      </c>
      <c r="AQ122" t="str">
        <f t="shared" si="33"/>
        <v/>
      </c>
      <c r="AR122">
        <f t="shared" si="34"/>
        <v>100</v>
      </c>
      <c r="AS122" t="str">
        <f t="shared" si="35"/>
        <v>ZAGG7161463C23-3</v>
      </c>
      <c r="AT122" t="str">
        <f>IFERROR(IF(VLOOKUP(Y122,vlookup!$I$2:$J$9,1,0)=Y122,VLOOKUP(Y122,vlookup!$I$2:$J$9,2,0),PROPER(Y122)),PROPER(Y122))</f>
        <v>Deductible</v>
      </c>
      <c r="AU122" t="str">
        <f>IFERROR(IF(B122=VLOOKUP(B122,vlookup!$L$2:$L$10,1,0),"Yes","No"),"No")</f>
        <v>No</v>
      </c>
    </row>
    <row r="123" spans="1:47" ht="14.45" customHeight="1" x14ac:dyDescent="0.25">
      <c r="A123" t="s">
        <v>1361</v>
      </c>
      <c r="B123" s="31" t="s">
        <v>1362</v>
      </c>
      <c r="C123">
        <v>4</v>
      </c>
      <c r="D123">
        <v>1</v>
      </c>
      <c r="E123" t="s">
        <v>382</v>
      </c>
      <c r="F123" t="s">
        <v>464</v>
      </c>
      <c r="G123" t="s">
        <v>543</v>
      </c>
      <c r="H123" t="s">
        <v>1363</v>
      </c>
      <c r="I123">
        <v>79180</v>
      </c>
      <c r="J123" s="19">
        <v>45011</v>
      </c>
      <c r="K123" s="19">
        <v>45035</v>
      </c>
      <c r="L123">
        <v>202304</v>
      </c>
      <c r="M123" s="19">
        <v>45017</v>
      </c>
      <c r="N123">
        <v>24617</v>
      </c>
      <c r="O123" t="s">
        <v>1070</v>
      </c>
      <c r="P123" t="s">
        <v>1365</v>
      </c>
      <c r="Q123" t="s">
        <v>924</v>
      </c>
      <c r="R123">
        <v>1788146</v>
      </c>
      <c r="S123" s="19">
        <v>45187</v>
      </c>
      <c r="T123">
        <v>105833</v>
      </c>
      <c r="U123" t="s">
        <v>356</v>
      </c>
      <c r="V123" s="19">
        <v>45189</v>
      </c>
      <c r="W123" t="s">
        <v>635</v>
      </c>
      <c r="X123" t="s">
        <v>635</v>
      </c>
      <c r="Y123" t="s">
        <v>635</v>
      </c>
      <c r="Z123" t="s">
        <v>14</v>
      </c>
      <c r="AA123" s="29">
        <v>100</v>
      </c>
      <c r="AB123" t="s">
        <v>544</v>
      </c>
      <c r="AC123">
        <f t="shared" si="24"/>
        <v>2023</v>
      </c>
      <c r="AD123">
        <f t="shared" si="25"/>
        <v>9</v>
      </c>
      <c r="AE123">
        <f t="shared" si="26"/>
        <v>2023</v>
      </c>
      <c r="AF123">
        <f t="shared" si="27"/>
        <v>3</v>
      </c>
      <c r="AG123" t="str">
        <f>VLOOKUP(F123,vlookup!$A$2:$E$660,2,0)</f>
        <v>Retained</v>
      </c>
      <c r="AH123" t="str">
        <f>VLOOKUP(F123,vlookup!$A$2:$E$660,3,0)</f>
        <v>Service Contract</v>
      </c>
      <c r="AI123" t="str">
        <f>VLOOKUP(F123,vlookup!$A$2:$E$660,4,0)</f>
        <v>Used Car Programs</v>
      </c>
      <c r="AJ123" t="str">
        <f>VLOOKUP(F123,vlookup!$A$2:$E$660,5,0)</f>
        <v>High Mileage</v>
      </c>
      <c r="AL123">
        <f t="shared" si="28"/>
        <v>23</v>
      </c>
      <c r="AM123">
        <f t="shared" si="29"/>
        <v>174</v>
      </c>
      <c r="AN123">
        <f t="shared" si="30"/>
        <v>26653</v>
      </c>
      <c r="AO123" t="str">
        <f t="shared" si="31"/>
        <v/>
      </c>
      <c r="AP123" t="str">
        <f t="shared" si="32"/>
        <v/>
      </c>
      <c r="AQ123" t="str">
        <f t="shared" si="33"/>
        <v/>
      </c>
      <c r="AR123">
        <f t="shared" si="34"/>
        <v>100</v>
      </c>
      <c r="AS123" t="str">
        <f t="shared" si="35"/>
        <v>ZAGG7161463C23-4</v>
      </c>
      <c r="AT123" t="str">
        <f>IFERROR(IF(VLOOKUP(Y123,vlookup!$I$2:$J$9,1,0)=Y123,VLOOKUP(Y123,vlookup!$I$2:$J$9,2,0),PROPER(Y123)),PROPER(Y123))</f>
        <v>Deductible</v>
      </c>
      <c r="AU123" t="str">
        <f>IFERROR(IF(B123=VLOOKUP(B123,vlookup!$L$2:$L$10,1,0),"Yes","No"),"No")</f>
        <v>No</v>
      </c>
    </row>
    <row r="124" spans="1:47" ht="14.45" customHeight="1" x14ac:dyDescent="0.25">
      <c r="A124" t="s">
        <v>1361</v>
      </c>
      <c r="B124" s="31" t="s">
        <v>1362</v>
      </c>
      <c r="C124">
        <v>6</v>
      </c>
      <c r="D124">
        <v>1</v>
      </c>
      <c r="E124" t="s">
        <v>382</v>
      </c>
      <c r="F124" t="s">
        <v>464</v>
      </c>
      <c r="G124" t="s">
        <v>543</v>
      </c>
      <c r="H124" t="s">
        <v>1363</v>
      </c>
      <c r="I124">
        <v>79180</v>
      </c>
      <c r="J124" s="19">
        <v>45011</v>
      </c>
      <c r="K124" s="19">
        <v>45035</v>
      </c>
      <c r="L124">
        <v>202304</v>
      </c>
      <c r="M124" s="19">
        <v>45017</v>
      </c>
      <c r="N124">
        <v>24617</v>
      </c>
      <c r="O124" t="s">
        <v>1070</v>
      </c>
      <c r="P124" t="s">
        <v>1364</v>
      </c>
      <c r="Q124" t="s">
        <v>924</v>
      </c>
      <c r="R124">
        <v>1248</v>
      </c>
      <c r="S124" s="19">
        <v>45223</v>
      </c>
      <c r="T124">
        <v>104119</v>
      </c>
      <c r="U124" t="s">
        <v>356</v>
      </c>
      <c r="V124" s="19">
        <v>45225</v>
      </c>
      <c r="W124" t="s">
        <v>635</v>
      </c>
      <c r="X124" t="s">
        <v>635</v>
      </c>
      <c r="Y124" t="s">
        <v>635</v>
      </c>
      <c r="Z124" t="s">
        <v>14</v>
      </c>
      <c r="AA124" s="29">
        <v>100</v>
      </c>
      <c r="AB124" t="s">
        <v>544</v>
      </c>
      <c r="AC124">
        <f t="shared" si="24"/>
        <v>2023</v>
      </c>
      <c r="AD124">
        <f t="shared" si="25"/>
        <v>10</v>
      </c>
      <c r="AE124">
        <f t="shared" si="26"/>
        <v>2023</v>
      </c>
      <c r="AF124">
        <f t="shared" si="27"/>
        <v>3</v>
      </c>
      <c r="AG124" t="str">
        <f>VLOOKUP(F124,vlookup!$A$2:$E$660,2,0)</f>
        <v>Retained</v>
      </c>
      <c r="AH124" t="str">
        <f>VLOOKUP(F124,vlookup!$A$2:$E$660,3,0)</f>
        <v>Service Contract</v>
      </c>
      <c r="AI124" t="str">
        <f>VLOOKUP(F124,vlookup!$A$2:$E$660,4,0)</f>
        <v>Used Car Programs</v>
      </c>
      <c r="AJ124" t="str">
        <f>VLOOKUP(F124,vlookup!$A$2:$E$660,5,0)</f>
        <v>High Mileage</v>
      </c>
      <c r="AL124">
        <f t="shared" si="28"/>
        <v>23</v>
      </c>
      <c r="AM124">
        <f t="shared" si="29"/>
        <v>210</v>
      </c>
      <c r="AN124">
        <f t="shared" si="30"/>
        <v>24939</v>
      </c>
      <c r="AO124" t="str">
        <f t="shared" si="31"/>
        <v/>
      </c>
      <c r="AP124" t="str">
        <f t="shared" si="32"/>
        <v/>
      </c>
      <c r="AQ124" t="str">
        <f t="shared" si="33"/>
        <v/>
      </c>
      <c r="AR124">
        <f t="shared" si="34"/>
        <v>100</v>
      </c>
      <c r="AS124" t="str">
        <f t="shared" si="35"/>
        <v>ZAGG7161463C23-6</v>
      </c>
      <c r="AT124" t="str">
        <f>IFERROR(IF(VLOOKUP(Y124,vlookup!$I$2:$J$9,1,0)=Y124,VLOOKUP(Y124,vlookup!$I$2:$J$9,2,0),PROPER(Y124)),PROPER(Y124))</f>
        <v>Deductible</v>
      </c>
      <c r="AU124" t="str">
        <f>IFERROR(IF(B124=VLOOKUP(B124,vlookup!$L$2:$L$10,1,0),"Yes","No"),"No")</f>
        <v>No</v>
      </c>
    </row>
    <row r="125" spans="1:47" ht="14.45" customHeight="1" x14ac:dyDescent="0.25">
      <c r="A125" t="s">
        <v>1366</v>
      </c>
      <c r="B125" s="31" t="s">
        <v>1367</v>
      </c>
      <c r="C125">
        <v>1</v>
      </c>
      <c r="D125">
        <v>1</v>
      </c>
      <c r="E125" t="s">
        <v>382</v>
      </c>
      <c r="F125" t="s">
        <v>238</v>
      </c>
      <c r="G125" t="s">
        <v>543</v>
      </c>
      <c r="H125" t="s">
        <v>3734</v>
      </c>
      <c r="I125">
        <v>102606</v>
      </c>
      <c r="J125" s="19">
        <v>41908</v>
      </c>
      <c r="K125" s="19">
        <v>41943</v>
      </c>
      <c r="L125">
        <v>201410</v>
      </c>
      <c r="M125" s="19">
        <v>41913</v>
      </c>
      <c r="N125">
        <v>24617</v>
      </c>
      <c r="O125" t="s">
        <v>1070</v>
      </c>
      <c r="P125" t="s">
        <v>1368</v>
      </c>
      <c r="Q125" t="s">
        <v>924</v>
      </c>
      <c r="R125">
        <v>120948</v>
      </c>
      <c r="S125" s="19">
        <v>41936</v>
      </c>
      <c r="T125">
        <v>103906</v>
      </c>
      <c r="U125" t="s">
        <v>357</v>
      </c>
      <c r="V125" s="19">
        <v>41962</v>
      </c>
      <c r="W125" t="s">
        <v>635</v>
      </c>
      <c r="X125" t="s">
        <v>635</v>
      </c>
      <c r="Y125" t="s">
        <v>635</v>
      </c>
      <c r="Z125" t="s">
        <v>14</v>
      </c>
      <c r="AA125" s="29">
        <v>100</v>
      </c>
      <c r="AB125" t="s">
        <v>544</v>
      </c>
      <c r="AC125">
        <f t="shared" si="24"/>
        <v>2014</v>
      </c>
      <c r="AD125">
        <f t="shared" si="25"/>
        <v>11</v>
      </c>
      <c r="AE125">
        <f t="shared" si="26"/>
        <v>2014</v>
      </c>
      <c r="AF125">
        <f t="shared" si="27"/>
        <v>9</v>
      </c>
      <c r="AG125" t="str">
        <f>VLOOKUP(F125,vlookup!$A$2:$E$660,2,0)</f>
        <v>Retained</v>
      </c>
      <c r="AH125" t="str">
        <f>VLOOKUP(F125,vlookup!$A$2:$E$660,3,0)</f>
        <v>Service Contract</v>
      </c>
      <c r="AI125" t="str">
        <f>VLOOKUP(F125,vlookup!$A$2:$E$660,4,0)</f>
        <v>Used Car Programs</v>
      </c>
      <c r="AJ125" t="str">
        <f>VLOOKUP(F125,vlookup!$A$2:$E$660,5,0)</f>
        <v>High Mileage</v>
      </c>
      <c r="AL125">
        <f t="shared" si="28"/>
        <v>35</v>
      </c>
      <c r="AM125">
        <f t="shared" si="29"/>
        <v>53</v>
      </c>
      <c r="AN125">
        <f t="shared" si="30"/>
        <v>1300</v>
      </c>
      <c r="AO125" t="str">
        <f t="shared" si="31"/>
        <v/>
      </c>
      <c r="AP125">
        <f t="shared" si="32"/>
        <v>100</v>
      </c>
      <c r="AQ125" t="str">
        <f t="shared" si="33"/>
        <v/>
      </c>
      <c r="AR125" t="str">
        <f t="shared" si="34"/>
        <v/>
      </c>
      <c r="AS125" t="str">
        <f t="shared" si="35"/>
        <v>A4137934I4Y-1</v>
      </c>
      <c r="AT125" t="str">
        <f>IFERROR(IF(VLOOKUP(Y125,vlookup!$I$2:$J$9,1,0)=Y125,VLOOKUP(Y125,vlookup!$I$2:$J$9,2,0),PROPER(Y125)),PROPER(Y125))</f>
        <v>Deductible</v>
      </c>
      <c r="AU125" t="str">
        <f>IFERROR(IF(B125=VLOOKUP(B125,vlookup!$L$2:$L$10,1,0),"Yes","No"),"No")</f>
        <v>No</v>
      </c>
    </row>
    <row r="126" spans="1:47" ht="14.45" customHeight="1" x14ac:dyDescent="0.25">
      <c r="A126" t="s">
        <v>1369</v>
      </c>
      <c r="B126" s="31" t="s">
        <v>1370</v>
      </c>
      <c r="C126">
        <v>2</v>
      </c>
      <c r="D126">
        <v>1</v>
      </c>
      <c r="E126" t="s">
        <v>382</v>
      </c>
      <c r="F126" t="s">
        <v>60</v>
      </c>
      <c r="G126" t="s">
        <v>543</v>
      </c>
      <c r="H126" t="s">
        <v>3734</v>
      </c>
      <c r="I126">
        <v>131891</v>
      </c>
      <c r="J126" s="19">
        <v>41314</v>
      </c>
      <c r="K126" s="19">
        <v>41345</v>
      </c>
      <c r="L126">
        <v>201303</v>
      </c>
      <c r="M126" s="19">
        <v>41334</v>
      </c>
      <c r="N126">
        <v>24616</v>
      </c>
      <c r="O126" t="s">
        <v>1076</v>
      </c>
      <c r="P126" t="s">
        <v>1082</v>
      </c>
      <c r="Q126" t="s">
        <v>973</v>
      </c>
      <c r="R126" t="s">
        <v>1371</v>
      </c>
      <c r="S126" s="19">
        <v>41478</v>
      </c>
      <c r="T126">
        <v>140153</v>
      </c>
      <c r="U126" t="s">
        <v>357</v>
      </c>
      <c r="V126" s="19">
        <v>41515</v>
      </c>
      <c r="W126" t="s">
        <v>1179</v>
      </c>
      <c r="X126" t="s">
        <v>635</v>
      </c>
      <c r="Y126" t="s">
        <v>635</v>
      </c>
      <c r="Z126" t="s">
        <v>14</v>
      </c>
      <c r="AA126" s="29">
        <v>100</v>
      </c>
      <c r="AB126" t="s">
        <v>544</v>
      </c>
      <c r="AC126">
        <f t="shared" si="24"/>
        <v>2013</v>
      </c>
      <c r="AD126">
        <f t="shared" si="25"/>
        <v>8</v>
      </c>
      <c r="AE126">
        <f t="shared" si="26"/>
        <v>2013</v>
      </c>
      <c r="AF126">
        <f t="shared" si="27"/>
        <v>2</v>
      </c>
      <c r="AG126" t="str">
        <f>VLOOKUP(F126,vlookup!$A$2:$E$660,2,0)</f>
        <v>Retained</v>
      </c>
      <c r="AH126" t="str">
        <f>VLOOKUP(F126,vlookup!$A$2:$E$660,3,0)</f>
        <v>Service Contract</v>
      </c>
      <c r="AI126" t="str">
        <f>VLOOKUP(F126,vlookup!$A$2:$E$660,4,0)</f>
        <v>Used Car Programs</v>
      </c>
      <c r="AJ126" t="str">
        <f>VLOOKUP(F126,vlookup!$A$2:$E$660,5,0)</f>
        <v>High Mileage</v>
      </c>
      <c r="AL126">
        <f t="shared" si="28"/>
        <v>33</v>
      </c>
      <c r="AM126">
        <f t="shared" si="29"/>
        <v>200</v>
      </c>
      <c r="AN126">
        <f t="shared" si="30"/>
        <v>8262</v>
      </c>
      <c r="AO126" t="str">
        <f t="shared" si="31"/>
        <v/>
      </c>
      <c r="AP126" t="str">
        <f t="shared" si="32"/>
        <v/>
      </c>
      <c r="AQ126" t="str">
        <f t="shared" si="33"/>
        <v/>
      </c>
      <c r="AR126">
        <f t="shared" si="34"/>
        <v>100</v>
      </c>
      <c r="AS126" t="str">
        <f t="shared" si="35"/>
        <v>5F297281B3Y-2</v>
      </c>
      <c r="AT126" t="str">
        <f>IFERROR(IF(VLOOKUP(Y126,vlookup!$I$2:$J$9,1,0)=Y126,VLOOKUP(Y126,vlookup!$I$2:$J$9,2,0),PROPER(Y126)),PROPER(Y126))</f>
        <v>Deductible</v>
      </c>
      <c r="AU126" t="str">
        <f>IFERROR(IF(B126=VLOOKUP(B126,vlookup!$L$2:$L$10,1,0),"Yes","No"),"No")</f>
        <v>No</v>
      </c>
    </row>
    <row r="127" spans="1:47" ht="14.45" customHeight="1" x14ac:dyDescent="0.25">
      <c r="A127" t="s">
        <v>1372</v>
      </c>
      <c r="B127" s="31" t="s">
        <v>1373</v>
      </c>
      <c r="C127">
        <v>1</v>
      </c>
      <c r="D127">
        <v>1</v>
      </c>
      <c r="E127" t="s">
        <v>382</v>
      </c>
      <c r="F127" t="s">
        <v>464</v>
      </c>
      <c r="G127" t="s">
        <v>36</v>
      </c>
      <c r="H127" t="s">
        <v>1374</v>
      </c>
      <c r="I127">
        <v>85124</v>
      </c>
      <c r="J127" s="19">
        <v>44576</v>
      </c>
      <c r="K127" s="19">
        <v>44617</v>
      </c>
      <c r="L127">
        <v>202202</v>
      </c>
      <c r="M127" s="19">
        <v>44593</v>
      </c>
      <c r="N127">
        <v>24616</v>
      </c>
      <c r="O127" t="s">
        <v>1076</v>
      </c>
      <c r="P127" t="s">
        <v>1375</v>
      </c>
      <c r="Q127" t="s">
        <v>924</v>
      </c>
      <c r="R127">
        <v>350775</v>
      </c>
      <c r="S127" s="19">
        <v>44697</v>
      </c>
      <c r="T127">
        <v>95069</v>
      </c>
      <c r="U127" t="s">
        <v>356</v>
      </c>
      <c r="V127" s="19">
        <v>44763</v>
      </c>
      <c r="W127" t="s">
        <v>635</v>
      </c>
      <c r="X127" t="s">
        <v>635</v>
      </c>
      <c r="Y127" t="s">
        <v>635</v>
      </c>
      <c r="Z127" t="s">
        <v>14</v>
      </c>
      <c r="AA127" s="29">
        <v>100</v>
      </c>
      <c r="AB127" t="s">
        <v>544</v>
      </c>
      <c r="AC127">
        <f t="shared" si="24"/>
        <v>2022</v>
      </c>
      <c r="AD127">
        <f t="shared" si="25"/>
        <v>7</v>
      </c>
      <c r="AE127">
        <f t="shared" si="26"/>
        <v>2022</v>
      </c>
      <c r="AF127">
        <f t="shared" si="27"/>
        <v>1</v>
      </c>
      <c r="AG127" t="str">
        <f>VLOOKUP(F127,vlookup!$A$2:$E$660,2,0)</f>
        <v>Retained</v>
      </c>
      <c r="AH127" t="str">
        <f>VLOOKUP(F127,vlookup!$A$2:$E$660,3,0)</f>
        <v>Service Contract</v>
      </c>
      <c r="AI127" t="str">
        <f>VLOOKUP(F127,vlookup!$A$2:$E$660,4,0)</f>
        <v>Used Car Programs</v>
      </c>
      <c r="AJ127" t="str">
        <f>VLOOKUP(F127,vlookup!$A$2:$E$660,5,0)</f>
        <v>High Mileage</v>
      </c>
      <c r="AL127">
        <f t="shared" si="28"/>
        <v>40</v>
      </c>
      <c r="AM127">
        <f t="shared" si="29"/>
        <v>186</v>
      </c>
      <c r="AN127">
        <f t="shared" si="30"/>
        <v>9945</v>
      </c>
      <c r="AO127" t="str">
        <f t="shared" si="31"/>
        <v/>
      </c>
      <c r="AP127" t="str">
        <f t="shared" si="32"/>
        <v/>
      </c>
      <c r="AQ127" t="str">
        <f t="shared" si="33"/>
        <v/>
      </c>
      <c r="AR127">
        <f t="shared" si="34"/>
        <v>100</v>
      </c>
      <c r="AS127" t="str">
        <f t="shared" si="35"/>
        <v>ZAGD4256073A22-1</v>
      </c>
      <c r="AT127" t="str">
        <f>IFERROR(IF(VLOOKUP(Y127,vlookup!$I$2:$J$9,1,0)=Y127,VLOOKUP(Y127,vlookup!$I$2:$J$9,2,0),PROPER(Y127)),PROPER(Y127))</f>
        <v>Deductible</v>
      </c>
      <c r="AU127" t="str">
        <f>IFERROR(IF(B127=VLOOKUP(B127,vlookup!$L$2:$L$10,1,0),"Yes","No"),"No")</f>
        <v>No</v>
      </c>
    </row>
    <row r="128" spans="1:47" ht="14.45" customHeight="1" x14ac:dyDescent="0.25">
      <c r="A128" t="s">
        <v>1376</v>
      </c>
      <c r="B128" s="31" t="s">
        <v>1377</v>
      </c>
      <c r="C128">
        <v>1</v>
      </c>
      <c r="D128">
        <v>1</v>
      </c>
      <c r="E128" t="s">
        <v>571</v>
      </c>
      <c r="F128" t="s">
        <v>464</v>
      </c>
      <c r="G128" t="s">
        <v>28</v>
      </c>
      <c r="H128" t="s">
        <v>904</v>
      </c>
      <c r="I128">
        <v>96972</v>
      </c>
      <c r="J128" s="19">
        <v>44576</v>
      </c>
      <c r="K128" s="19">
        <v>44617</v>
      </c>
      <c r="L128">
        <v>202202</v>
      </c>
      <c r="M128" s="19">
        <v>44593</v>
      </c>
      <c r="N128">
        <v>24616</v>
      </c>
      <c r="O128" t="s">
        <v>1076</v>
      </c>
      <c r="P128" t="s">
        <v>1378</v>
      </c>
      <c r="Q128" t="s">
        <v>924</v>
      </c>
      <c r="R128">
        <v>731493</v>
      </c>
      <c r="S128" s="19">
        <v>44646</v>
      </c>
      <c r="T128">
        <v>99631</v>
      </c>
      <c r="U128" t="s">
        <v>356</v>
      </c>
      <c r="V128" s="19">
        <v>44671</v>
      </c>
      <c r="W128" t="s">
        <v>635</v>
      </c>
      <c r="X128" t="s">
        <v>635</v>
      </c>
      <c r="Y128" t="s">
        <v>635</v>
      </c>
      <c r="Z128" t="s">
        <v>14</v>
      </c>
      <c r="AA128" s="29">
        <v>100</v>
      </c>
      <c r="AB128" t="s">
        <v>544</v>
      </c>
      <c r="AC128">
        <f t="shared" si="24"/>
        <v>2022</v>
      </c>
      <c r="AD128">
        <f t="shared" si="25"/>
        <v>4</v>
      </c>
      <c r="AE128">
        <f t="shared" si="26"/>
        <v>2022</v>
      </c>
      <c r="AF128">
        <f t="shared" si="27"/>
        <v>1</v>
      </c>
      <c r="AG128" t="str">
        <f>VLOOKUP(F128,vlookup!$A$2:$E$660,2,0)</f>
        <v>Retained</v>
      </c>
      <c r="AH128" t="str">
        <f>VLOOKUP(F128,vlookup!$A$2:$E$660,3,0)</f>
        <v>Service Contract</v>
      </c>
      <c r="AI128" t="str">
        <f>VLOOKUP(F128,vlookup!$A$2:$E$660,4,0)</f>
        <v>Used Car Programs</v>
      </c>
      <c r="AJ128" t="str">
        <f>VLOOKUP(F128,vlookup!$A$2:$E$660,5,0)</f>
        <v>High Mileage</v>
      </c>
      <c r="AL128">
        <f t="shared" si="28"/>
        <v>40</v>
      </c>
      <c r="AM128">
        <f t="shared" si="29"/>
        <v>95</v>
      </c>
      <c r="AN128">
        <f t="shared" si="30"/>
        <v>2659</v>
      </c>
      <c r="AO128" t="str">
        <f t="shared" si="31"/>
        <v/>
      </c>
      <c r="AP128" t="str">
        <f t="shared" si="32"/>
        <v/>
      </c>
      <c r="AQ128" t="str">
        <f t="shared" si="33"/>
        <v/>
      </c>
      <c r="AR128">
        <f t="shared" si="34"/>
        <v>100</v>
      </c>
      <c r="AS128" t="str">
        <f t="shared" si="35"/>
        <v>ZAGF0114845A22-1</v>
      </c>
      <c r="AT128" t="str">
        <f>IFERROR(IF(VLOOKUP(Y128,vlookup!$I$2:$J$9,1,0)=Y128,VLOOKUP(Y128,vlookup!$I$2:$J$9,2,0),PROPER(Y128)),PROPER(Y128))</f>
        <v>Deductible</v>
      </c>
      <c r="AU128" t="str">
        <f>IFERROR(IF(B128=VLOOKUP(B128,vlookup!$L$2:$L$10,1,0),"Yes","No"),"No")</f>
        <v>No</v>
      </c>
    </row>
    <row r="129" spans="1:47" ht="14.45" customHeight="1" x14ac:dyDescent="0.25">
      <c r="A129" t="s">
        <v>1376</v>
      </c>
      <c r="B129" s="31" t="s">
        <v>1377</v>
      </c>
      <c r="C129">
        <v>2</v>
      </c>
      <c r="D129">
        <v>1</v>
      </c>
      <c r="E129" t="s">
        <v>571</v>
      </c>
      <c r="F129" t="s">
        <v>464</v>
      </c>
      <c r="G129" t="s">
        <v>28</v>
      </c>
      <c r="H129" t="s">
        <v>904</v>
      </c>
      <c r="I129">
        <v>96972</v>
      </c>
      <c r="J129" s="19">
        <v>44576</v>
      </c>
      <c r="K129" s="19">
        <v>44617</v>
      </c>
      <c r="L129">
        <v>202202</v>
      </c>
      <c r="M129" s="19">
        <v>44593</v>
      </c>
      <c r="N129">
        <v>24616</v>
      </c>
      <c r="O129" t="s">
        <v>1076</v>
      </c>
      <c r="P129" t="s">
        <v>1379</v>
      </c>
      <c r="Q129" t="s">
        <v>924</v>
      </c>
      <c r="R129">
        <v>43805</v>
      </c>
      <c r="S129" s="19">
        <v>44799</v>
      </c>
      <c r="T129">
        <v>106588</v>
      </c>
      <c r="U129" t="s">
        <v>356</v>
      </c>
      <c r="V129" s="19">
        <v>44810</v>
      </c>
      <c r="W129" t="s">
        <v>635</v>
      </c>
      <c r="X129" t="s">
        <v>635</v>
      </c>
      <c r="Y129" t="s">
        <v>635</v>
      </c>
      <c r="Z129" t="s">
        <v>14</v>
      </c>
      <c r="AA129" s="29">
        <v>100</v>
      </c>
      <c r="AB129" t="s">
        <v>544</v>
      </c>
      <c r="AC129">
        <f t="shared" si="24"/>
        <v>2022</v>
      </c>
      <c r="AD129">
        <f t="shared" si="25"/>
        <v>9</v>
      </c>
      <c r="AE129">
        <f t="shared" si="26"/>
        <v>2022</v>
      </c>
      <c r="AF129">
        <f t="shared" si="27"/>
        <v>1</v>
      </c>
      <c r="AG129" t="str">
        <f>VLOOKUP(F129,vlookup!$A$2:$E$660,2,0)</f>
        <v>Retained</v>
      </c>
      <c r="AH129" t="str">
        <f>VLOOKUP(F129,vlookup!$A$2:$E$660,3,0)</f>
        <v>Service Contract</v>
      </c>
      <c r="AI129" t="str">
        <f>VLOOKUP(F129,vlookup!$A$2:$E$660,4,0)</f>
        <v>Used Car Programs</v>
      </c>
      <c r="AJ129" t="str">
        <f>VLOOKUP(F129,vlookup!$A$2:$E$660,5,0)</f>
        <v>High Mileage</v>
      </c>
      <c r="AL129">
        <f t="shared" si="28"/>
        <v>40</v>
      </c>
      <c r="AM129">
        <f t="shared" si="29"/>
        <v>231</v>
      </c>
      <c r="AN129">
        <f t="shared" si="30"/>
        <v>9616</v>
      </c>
      <c r="AO129" t="str">
        <f t="shared" si="31"/>
        <v/>
      </c>
      <c r="AP129" t="str">
        <f t="shared" si="32"/>
        <v/>
      </c>
      <c r="AQ129" t="str">
        <f t="shared" si="33"/>
        <v/>
      </c>
      <c r="AR129">
        <f t="shared" si="34"/>
        <v>100</v>
      </c>
      <c r="AS129" t="str">
        <f t="shared" si="35"/>
        <v>ZAGF0114845A22-2</v>
      </c>
      <c r="AT129" t="str">
        <f>IFERROR(IF(VLOOKUP(Y129,vlookup!$I$2:$J$9,1,0)=Y129,VLOOKUP(Y129,vlookup!$I$2:$J$9,2,0),PROPER(Y129)),PROPER(Y129))</f>
        <v>Deductible</v>
      </c>
      <c r="AU129" t="str">
        <f>IFERROR(IF(B129=VLOOKUP(B129,vlookup!$L$2:$L$10,1,0),"Yes","No"),"No")</f>
        <v>No</v>
      </c>
    </row>
    <row r="130" spans="1:47" ht="14.45" customHeight="1" x14ac:dyDescent="0.25">
      <c r="A130" t="s">
        <v>1380</v>
      </c>
      <c r="B130" s="31" t="s">
        <v>1381</v>
      </c>
      <c r="C130">
        <v>2</v>
      </c>
      <c r="D130">
        <v>1</v>
      </c>
      <c r="E130" t="s">
        <v>382</v>
      </c>
      <c r="F130" t="s">
        <v>205</v>
      </c>
      <c r="G130" t="s">
        <v>633</v>
      </c>
      <c r="H130" t="s">
        <v>1075</v>
      </c>
      <c r="I130">
        <v>92463</v>
      </c>
      <c r="J130" s="19">
        <v>41733</v>
      </c>
      <c r="K130" s="19">
        <v>41758</v>
      </c>
      <c r="L130">
        <v>201404</v>
      </c>
      <c r="M130" s="19">
        <v>41730</v>
      </c>
      <c r="N130">
        <v>24616</v>
      </c>
      <c r="O130" t="s">
        <v>1076</v>
      </c>
      <c r="P130" t="s">
        <v>1382</v>
      </c>
      <c r="Q130" t="s">
        <v>924</v>
      </c>
      <c r="R130" t="s">
        <v>1383</v>
      </c>
      <c r="S130" s="19">
        <v>42115</v>
      </c>
      <c r="T130">
        <v>109439</v>
      </c>
      <c r="U130" t="s">
        <v>357</v>
      </c>
      <c r="V130" s="19">
        <v>42145</v>
      </c>
      <c r="W130" t="s">
        <v>635</v>
      </c>
      <c r="X130" t="s">
        <v>635</v>
      </c>
      <c r="Y130" t="s">
        <v>635</v>
      </c>
      <c r="Z130" t="s">
        <v>14</v>
      </c>
      <c r="AA130" s="29">
        <v>100</v>
      </c>
      <c r="AB130" t="s">
        <v>544</v>
      </c>
      <c r="AC130">
        <f t="shared" si="24"/>
        <v>2015</v>
      </c>
      <c r="AD130">
        <f t="shared" si="25"/>
        <v>5</v>
      </c>
      <c r="AE130">
        <f t="shared" si="26"/>
        <v>2014</v>
      </c>
      <c r="AF130">
        <f t="shared" si="27"/>
        <v>4</v>
      </c>
      <c r="AG130" t="str">
        <f>VLOOKUP(F130,vlookup!$A$2:$E$660,2,0)</f>
        <v>Retained</v>
      </c>
      <c r="AH130" t="str">
        <f>VLOOKUP(F130,vlookup!$A$2:$E$660,3,0)</f>
        <v>Service Contract</v>
      </c>
      <c r="AI130" t="str">
        <f>VLOOKUP(F130,vlookup!$A$2:$E$660,4,0)</f>
        <v>Used Car Programs</v>
      </c>
      <c r="AJ130" t="str">
        <f>VLOOKUP(F130,vlookup!$A$2:$E$660,5,0)</f>
        <v>High Mileage</v>
      </c>
      <c r="AL130">
        <f t="shared" si="28"/>
        <v>25</v>
      </c>
      <c r="AM130">
        <f t="shared" si="29"/>
        <v>407</v>
      </c>
      <c r="AN130">
        <f t="shared" si="30"/>
        <v>16976</v>
      </c>
      <c r="AO130" t="str">
        <f t="shared" si="31"/>
        <v/>
      </c>
      <c r="AP130" t="str">
        <f t="shared" si="32"/>
        <v/>
      </c>
      <c r="AQ130" t="str">
        <f t="shared" si="33"/>
        <v/>
      </c>
      <c r="AR130">
        <f t="shared" si="34"/>
        <v>100</v>
      </c>
      <c r="AS130" t="str">
        <f t="shared" si="35"/>
        <v>60123521D4-2</v>
      </c>
      <c r="AT130" t="str">
        <f>IFERROR(IF(VLOOKUP(Y130,vlookup!$I$2:$J$9,1,0)=Y130,VLOOKUP(Y130,vlookup!$I$2:$J$9,2,0),PROPER(Y130)),PROPER(Y130))</f>
        <v>Deductible</v>
      </c>
      <c r="AU130" t="str">
        <f>IFERROR(IF(B130=VLOOKUP(B130,vlookup!$L$2:$L$10,1,0),"Yes","No"),"No")</f>
        <v>No</v>
      </c>
    </row>
    <row r="131" spans="1:47" ht="14.45" customHeight="1" x14ac:dyDescent="0.25">
      <c r="A131" t="s">
        <v>1384</v>
      </c>
      <c r="B131" s="31" t="s">
        <v>1385</v>
      </c>
      <c r="C131">
        <v>1</v>
      </c>
      <c r="D131">
        <v>1</v>
      </c>
      <c r="E131" t="s">
        <v>382</v>
      </c>
      <c r="F131" t="s">
        <v>205</v>
      </c>
      <c r="G131" t="s">
        <v>3735</v>
      </c>
      <c r="H131" t="s">
        <v>3736</v>
      </c>
      <c r="I131">
        <v>97084</v>
      </c>
      <c r="J131" s="19">
        <v>41750</v>
      </c>
      <c r="K131" s="19">
        <v>41758</v>
      </c>
      <c r="L131">
        <v>201404</v>
      </c>
      <c r="M131" s="19">
        <v>41730</v>
      </c>
      <c r="N131">
        <v>24616</v>
      </c>
      <c r="O131" t="s">
        <v>1076</v>
      </c>
      <c r="P131" t="s">
        <v>1386</v>
      </c>
      <c r="Q131" t="s">
        <v>924</v>
      </c>
      <c r="R131">
        <v>48402</v>
      </c>
      <c r="S131" s="19">
        <v>41897</v>
      </c>
      <c r="T131">
        <v>109942</v>
      </c>
      <c r="U131" t="s">
        <v>357</v>
      </c>
      <c r="V131" s="19">
        <v>41908</v>
      </c>
      <c r="W131" t="s">
        <v>635</v>
      </c>
      <c r="X131" t="s">
        <v>635</v>
      </c>
      <c r="Y131" t="s">
        <v>635</v>
      </c>
      <c r="Z131" t="s">
        <v>14</v>
      </c>
      <c r="AA131" s="29">
        <v>100</v>
      </c>
      <c r="AB131" t="s">
        <v>544</v>
      </c>
      <c r="AC131">
        <f t="shared" ref="AC131:AC194" si="36">YEAR(V131)</f>
        <v>2014</v>
      </c>
      <c r="AD131">
        <f t="shared" ref="AD131:AD194" si="37">MONTH(V131)</f>
        <v>9</v>
      </c>
      <c r="AE131">
        <f t="shared" ref="AE131:AE194" si="38">YEAR(J131)</f>
        <v>2014</v>
      </c>
      <c r="AF131">
        <f t="shared" ref="AF131:AF194" si="39">MONTH(J131)</f>
        <v>4</v>
      </c>
      <c r="AG131" t="str">
        <f>VLOOKUP(F131,vlookup!$A$2:$E$660,2,0)</f>
        <v>Retained</v>
      </c>
      <c r="AH131" t="str">
        <f>VLOOKUP(F131,vlookup!$A$2:$E$660,3,0)</f>
        <v>Service Contract</v>
      </c>
      <c r="AI131" t="str">
        <f>VLOOKUP(F131,vlookup!$A$2:$E$660,4,0)</f>
        <v>Used Car Programs</v>
      </c>
      <c r="AJ131" t="str">
        <f>VLOOKUP(F131,vlookup!$A$2:$E$660,5,0)</f>
        <v>High Mileage</v>
      </c>
      <c r="AL131">
        <f t="shared" ref="AL131:AL194" si="40">DAYS360(J131,K131)</f>
        <v>8</v>
      </c>
      <c r="AM131">
        <f t="shared" ref="AM131:AM194" si="41">DAYS360(J131,V131)</f>
        <v>155</v>
      </c>
      <c r="AN131">
        <f t="shared" ref="AN131:AN194" si="42">IF(T131-I131&lt;1,"",T131-I131)</f>
        <v>12858</v>
      </c>
      <c r="AO131" t="str">
        <f t="shared" ref="AO131:AO194" si="43">IF(AM131&lt;31,AA131,"")</f>
        <v/>
      </c>
      <c r="AP131" t="str">
        <f t="shared" ref="AP131:AP194" si="44">IF(AND(AM131&gt;30,AM131&lt;61),AA131,"")</f>
        <v/>
      </c>
      <c r="AQ131" t="str">
        <f t="shared" ref="AQ131:AQ194" si="45">IF(AND(AM131&gt;60,AM131&lt;91),AA131,"")</f>
        <v/>
      </c>
      <c r="AR131">
        <f t="shared" ref="AR131:AR194" si="46">IF(AM131&gt;90,AA131,"")</f>
        <v>100</v>
      </c>
      <c r="AS131" t="str">
        <f t="shared" ref="AS131:AS194" si="47">CONCATENATE(B131,"-",C131)</f>
        <v>5Z149590D4-1</v>
      </c>
      <c r="AT131" t="str">
        <f>IFERROR(IF(VLOOKUP(Y131,vlookup!$I$2:$J$9,1,0)=Y131,VLOOKUP(Y131,vlookup!$I$2:$J$9,2,0),PROPER(Y131)),PROPER(Y131))</f>
        <v>Deductible</v>
      </c>
      <c r="AU131" t="str">
        <f>IFERROR(IF(B131=VLOOKUP(B131,vlookup!$L$2:$L$10,1,0),"Yes","No"),"No")</f>
        <v>No</v>
      </c>
    </row>
    <row r="132" spans="1:47" ht="14.45" customHeight="1" x14ac:dyDescent="0.25">
      <c r="A132" t="s">
        <v>1387</v>
      </c>
      <c r="B132" s="31" t="s">
        <v>1388</v>
      </c>
      <c r="C132">
        <v>1</v>
      </c>
      <c r="D132">
        <v>1</v>
      </c>
      <c r="E132" t="s">
        <v>382</v>
      </c>
      <c r="F132" t="s">
        <v>205</v>
      </c>
      <c r="G132" t="s">
        <v>543</v>
      </c>
      <c r="H132" t="s">
        <v>933</v>
      </c>
      <c r="I132">
        <v>70930</v>
      </c>
      <c r="J132" s="19">
        <v>41899</v>
      </c>
      <c r="K132" s="19">
        <v>41926</v>
      </c>
      <c r="L132">
        <v>201410</v>
      </c>
      <c r="M132" s="19">
        <v>41913</v>
      </c>
      <c r="N132">
        <v>24617</v>
      </c>
      <c r="O132" t="s">
        <v>1070</v>
      </c>
      <c r="P132" t="s">
        <v>1389</v>
      </c>
      <c r="Q132" t="s">
        <v>924</v>
      </c>
      <c r="R132">
        <v>184821</v>
      </c>
      <c r="S132" s="19">
        <v>42307</v>
      </c>
      <c r="T132">
        <v>77125</v>
      </c>
      <c r="U132" t="s">
        <v>357</v>
      </c>
      <c r="V132" s="19">
        <v>42311</v>
      </c>
      <c r="W132" t="s">
        <v>635</v>
      </c>
      <c r="X132" t="s">
        <v>635</v>
      </c>
      <c r="Y132" t="s">
        <v>635</v>
      </c>
      <c r="Z132" t="s">
        <v>14</v>
      </c>
      <c r="AA132" s="29">
        <v>100</v>
      </c>
      <c r="AB132" t="s">
        <v>544</v>
      </c>
      <c r="AC132">
        <f t="shared" si="36"/>
        <v>2015</v>
      </c>
      <c r="AD132">
        <f t="shared" si="37"/>
        <v>11</v>
      </c>
      <c r="AE132">
        <f t="shared" si="38"/>
        <v>2014</v>
      </c>
      <c r="AF132">
        <f t="shared" si="39"/>
        <v>9</v>
      </c>
      <c r="AG132" t="str">
        <f>VLOOKUP(F132,vlookup!$A$2:$E$660,2,0)</f>
        <v>Retained</v>
      </c>
      <c r="AH132" t="str">
        <f>VLOOKUP(F132,vlookup!$A$2:$E$660,3,0)</f>
        <v>Service Contract</v>
      </c>
      <c r="AI132" t="str">
        <f>VLOOKUP(F132,vlookup!$A$2:$E$660,4,0)</f>
        <v>Used Car Programs</v>
      </c>
      <c r="AJ132" t="str">
        <f>VLOOKUP(F132,vlookup!$A$2:$E$660,5,0)</f>
        <v>High Mileage</v>
      </c>
      <c r="AL132">
        <f t="shared" si="40"/>
        <v>27</v>
      </c>
      <c r="AM132">
        <f t="shared" si="41"/>
        <v>406</v>
      </c>
      <c r="AN132">
        <f t="shared" si="42"/>
        <v>6195</v>
      </c>
      <c r="AO132" t="str">
        <f t="shared" si="43"/>
        <v/>
      </c>
      <c r="AP132" t="str">
        <f t="shared" si="44"/>
        <v/>
      </c>
      <c r="AQ132" t="str">
        <f t="shared" si="45"/>
        <v/>
      </c>
      <c r="AR132">
        <f t="shared" si="46"/>
        <v>100</v>
      </c>
      <c r="AS132" t="str">
        <f t="shared" si="47"/>
        <v>5Z299368I4-1</v>
      </c>
      <c r="AT132" t="str">
        <f>IFERROR(IF(VLOOKUP(Y132,vlookup!$I$2:$J$9,1,0)=Y132,VLOOKUP(Y132,vlookup!$I$2:$J$9,2,0),PROPER(Y132)),PROPER(Y132))</f>
        <v>Deductible</v>
      </c>
      <c r="AU132" t="str">
        <f>IFERROR(IF(B132=VLOOKUP(B132,vlookup!$L$2:$L$10,1,0),"Yes","No"),"No")</f>
        <v>No</v>
      </c>
    </row>
    <row r="133" spans="1:47" ht="14.45" customHeight="1" x14ac:dyDescent="0.25">
      <c r="A133" t="s">
        <v>1390</v>
      </c>
      <c r="B133" s="31" t="s">
        <v>1391</v>
      </c>
      <c r="C133">
        <v>1</v>
      </c>
      <c r="D133">
        <v>1</v>
      </c>
      <c r="E133" t="s">
        <v>382</v>
      </c>
      <c r="F133" t="s">
        <v>238</v>
      </c>
      <c r="G133" t="s">
        <v>543</v>
      </c>
      <c r="H133" t="s">
        <v>933</v>
      </c>
      <c r="I133">
        <v>167990</v>
      </c>
      <c r="J133" s="19">
        <v>42402</v>
      </c>
      <c r="K133" s="19">
        <v>42429</v>
      </c>
      <c r="L133">
        <v>201602</v>
      </c>
      <c r="M133" s="19">
        <v>42401</v>
      </c>
      <c r="N133">
        <v>24616</v>
      </c>
      <c r="O133" t="s">
        <v>1076</v>
      </c>
      <c r="P133" t="s">
        <v>1392</v>
      </c>
      <c r="Q133" t="s">
        <v>924</v>
      </c>
      <c r="R133">
        <v>28723</v>
      </c>
      <c r="S133" s="19">
        <v>42731</v>
      </c>
      <c r="T133">
        <v>173496</v>
      </c>
      <c r="U133" t="s">
        <v>356</v>
      </c>
      <c r="V133" s="19">
        <v>42755</v>
      </c>
      <c r="W133" t="s">
        <v>635</v>
      </c>
      <c r="X133" t="s">
        <v>635</v>
      </c>
      <c r="Y133" t="s">
        <v>635</v>
      </c>
      <c r="Z133" t="s">
        <v>14</v>
      </c>
      <c r="AA133" s="29">
        <v>100</v>
      </c>
      <c r="AB133" t="s">
        <v>544</v>
      </c>
      <c r="AC133">
        <f t="shared" si="36"/>
        <v>2017</v>
      </c>
      <c r="AD133">
        <f t="shared" si="37"/>
        <v>1</v>
      </c>
      <c r="AE133">
        <f t="shared" si="38"/>
        <v>2016</v>
      </c>
      <c r="AF133">
        <f t="shared" si="39"/>
        <v>2</v>
      </c>
      <c r="AG133" t="str">
        <f>VLOOKUP(F133,vlookup!$A$2:$E$660,2,0)</f>
        <v>Retained</v>
      </c>
      <c r="AH133" t="str">
        <f>VLOOKUP(F133,vlookup!$A$2:$E$660,3,0)</f>
        <v>Service Contract</v>
      </c>
      <c r="AI133" t="str">
        <f>VLOOKUP(F133,vlookup!$A$2:$E$660,4,0)</f>
        <v>Used Car Programs</v>
      </c>
      <c r="AJ133" t="str">
        <f>VLOOKUP(F133,vlookup!$A$2:$E$660,5,0)</f>
        <v>High Mileage</v>
      </c>
      <c r="AL133">
        <f t="shared" si="40"/>
        <v>27</v>
      </c>
      <c r="AM133">
        <f t="shared" si="41"/>
        <v>348</v>
      </c>
      <c r="AN133">
        <f t="shared" si="42"/>
        <v>5506</v>
      </c>
      <c r="AO133" t="str">
        <f t="shared" si="43"/>
        <v/>
      </c>
      <c r="AP133" t="str">
        <f t="shared" si="44"/>
        <v/>
      </c>
      <c r="AQ133" t="str">
        <f t="shared" si="45"/>
        <v/>
      </c>
      <c r="AR133">
        <f t="shared" si="46"/>
        <v>100</v>
      </c>
      <c r="AS133" t="str">
        <f t="shared" si="47"/>
        <v>5F811281B6Y-1</v>
      </c>
      <c r="AT133" t="str">
        <f>IFERROR(IF(VLOOKUP(Y133,vlookup!$I$2:$J$9,1,0)=Y133,VLOOKUP(Y133,vlookup!$I$2:$J$9,2,0),PROPER(Y133)),PROPER(Y133))</f>
        <v>Deductible</v>
      </c>
      <c r="AU133" t="str">
        <f>IFERROR(IF(B133=VLOOKUP(B133,vlookup!$L$2:$L$10,1,0),"Yes","No"),"No")</f>
        <v>No</v>
      </c>
    </row>
    <row r="134" spans="1:47" ht="14.45" customHeight="1" x14ac:dyDescent="0.25">
      <c r="A134" t="s">
        <v>1393</v>
      </c>
      <c r="B134" s="31" t="s">
        <v>3598</v>
      </c>
      <c r="C134">
        <v>1</v>
      </c>
      <c r="D134">
        <v>1</v>
      </c>
      <c r="E134" t="s">
        <v>571</v>
      </c>
      <c r="F134" t="s">
        <v>205</v>
      </c>
      <c r="G134" t="s">
        <v>543</v>
      </c>
      <c r="H134" t="s">
        <v>933</v>
      </c>
      <c r="I134">
        <v>124768</v>
      </c>
      <c r="J134" s="19">
        <v>42258</v>
      </c>
      <c r="K134" s="19">
        <v>42333</v>
      </c>
      <c r="L134">
        <v>201511</v>
      </c>
      <c r="M134" s="19">
        <v>42309</v>
      </c>
      <c r="N134">
        <v>24617</v>
      </c>
      <c r="O134" t="s">
        <v>1070</v>
      </c>
      <c r="P134" t="s">
        <v>1394</v>
      </c>
      <c r="Q134" t="s">
        <v>924</v>
      </c>
      <c r="R134">
        <v>3010447</v>
      </c>
      <c r="S134" s="19">
        <v>42333</v>
      </c>
      <c r="T134">
        <v>129532</v>
      </c>
      <c r="U134" t="s">
        <v>357</v>
      </c>
      <c r="V134" s="19">
        <v>42345</v>
      </c>
      <c r="W134" t="s">
        <v>635</v>
      </c>
      <c r="X134" t="s">
        <v>635</v>
      </c>
      <c r="Y134" t="s">
        <v>635</v>
      </c>
      <c r="Z134" t="s">
        <v>14</v>
      </c>
      <c r="AA134" s="29">
        <v>100</v>
      </c>
      <c r="AB134" t="s">
        <v>544</v>
      </c>
      <c r="AC134">
        <f t="shared" si="36"/>
        <v>2015</v>
      </c>
      <c r="AD134">
        <f t="shared" si="37"/>
        <v>12</v>
      </c>
      <c r="AE134">
        <f t="shared" si="38"/>
        <v>2015</v>
      </c>
      <c r="AF134">
        <f t="shared" si="39"/>
        <v>9</v>
      </c>
      <c r="AG134" t="str">
        <f>VLOOKUP(F134,vlookup!$A$2:$E$660,2,0)</f>
        <v>Retained</v>
      </c>
      <c r="AH134" t="str">
        <f>VLOOKUP(F134,vlookup!$A$2:$E$660,3,0)</f>
        <v>Service Contract</v>
      </c>
      <c r="AI134" t="str">
        <f>VLOOKUP(F134,vlookup!$A$2:$E$660,4,0)</f>
        <v>Used Car Programs</v>
      </c>
      <c r="AJ134" t="str">
        <f>VLOOKUP(F134,vlookup!$A$2:$E$660,5,0)</f>
        <v>High Mileage</v>
      </c>
      <c r="AL134">
        <f t="shared" si="40"/>
        <v>74</v>
      </c>
      <c r="AM134">
        <f t="shared" si="41"/>
        <v>86</v>
      </c>
      <c r="AN134">
        <f t="shared" si="42"/>
        <v>4764</v>
      </c>
      <c r="AO134" t="str">
        <f t="shared" si="43"/>
        <v/>
      </c>
      <c r="AP134" t="str">
        <f t="shared" si="44"/>
        <v/>
      </c>
      <c r="AQ134">
        <f t="shared" si="45"/>
        <v>100</v>
      </c>
      <c r="AR134" t="str">
        <f t="shared" si="46"/>
        <v/>
      </c>
      <c r="AS134" t="str">
        <f t="shared" si="47"/>
        <v>102251365-1</v>
      </c>
      <c r="AT134" t="str">
        <f>IFERROR(IF(VLOOKUP(Y134,vlookup!$I$2:$J$9,1,0)=Y134,VLOOKUP(Y134,vlookup!$I$2:$J$9,2,0),PROPER(Y134)),PROPER(Y134))</f>
        <v>Deductible</v>
      </c>
      <c r="AU134" t="str">
        <f>IFERROR(IF(B134=VLOOKUP(B134,vlookup!$L$2:$L$10,1,0),"Yes","No"),"No")</f>
        <v>No</v>
      </c>
    </row>
    <row r="135" spans="1:47" ht="14.45" customHeight="1" x14ac:dyDescent="0.25">
      <c r="A135" t="s">
        <v>1395</v>
      </c>
      <c r="B135" s="31" t="s">
        <v>1396</v>
      </c>
      <c r="C135">
        <v>2</v>
      </c>
      <c r="D135">
        <v>1</v>
      </c>
      <c r="E135" t="s">
        <v>382</v>
      </c>
      <c r="F135" t="s">
        <v>464</v>
      </c>
      <c r="G135" t="s">
        <v>543</v>
      </c>
      <c r="H135" t="s">
        <v>933</v>
      </c>
      <c r="I135">
        <v>44742</v>
      </c>
      <c r="J135" s="19">
        <v>43196</v>
      </c>
      <c r="K135" s="19">
        <v>43244</v>
      </c>
      <c r="L135">
        <v>201805</v>
      </c>
      <c r="M135" s="19">
        <v>43221</v>
      </c>
      <c r="N135">
        <v>24616</v>
      </c>
      <c r="O135" t="s">
        <v>1076</v>
      </c>
      <c r="P135" t="s">
        <v>1397</v>
      </c>
      <c r="Q135" t="s">
        <v>924</v>
      </c>
      <c r="R135">
        <v>7131</v>
      </c>
      <c r="S135" s="19">
        <v>43439</v>
      </c>
      <c r="T135">
        <v>64036</v>
      </c>
      <c r="U135" t="s">
        <v>356</v>
      </c>
      <c r="V135" s="19">
        <v>43462</v>
      </c>
      <c r="W135" t="s">
        <v>635</v>
      </c>
      <c r="X135" t="s">
        <v>635</v>
      </c>
      <c r="Y135" t="s">
        <v>635</v>
      </c>
      <c r="Z135" t="s">
        <v>14</v>
      </c>
      <c r="AA135" s="29">
        <v>100</v>
      </c>
      <c r="AB135" t="s">
        <v>544</v>
      </c>
      <c r="AC135">
        <f t="shared" si="36"/>
        <v>2018</v>
      </c>
      <c r="AD135">
        <f t="shared" si="37"/>
        <v>12</v>
      </c>
      <c r="AE135">
        <f t="shared" si="38"/>
        <v>2018</v>
      </c>
      <c r="AF135">
        <f t="shared" si="39"/>
        <v>4</v>
      </c>
      <c r="AG135" t="str">
        <f>VLOOKUP(F135,vlookup!$A$2:$E$660,2,0)</f>
        <v>Retained</v>
      </c>
      <c r="AH135" t="str">
        <f>VLOOKUP(F135,vlookup!$A$2:$E$660,3,0)</f>
        <v>Service Contract</v>
      </c>
      <c r="AI135" t="str">
        <f>VLOOKUP(F135,vlookup!$A$2:$E$660,4,0)</f>
        <v>Used Car Programs</v>
      </c>
      <c r="AJ135" t="str">
        <f>VLOOKUP(F135,vlookup!$A$2:$E$660,5,0)</f>
        <v>High Mileage</v>
      </c>
      <c r="AL135">
        <f t="shared" si="40"/>
        <v>48</v>
      </c>
      <c r="AM135">
        <f t="shared" si="41"/>
        <v>262</v>
      </c>
      <c r="AN135">
        <f t="shared" si="42"/>
        <v>19294</v>
      </c>
      <c r="AO135" t="str">
        <f t="shared" si="43"/>
        <v/>
      </c>
      <c r="AP135" t="str">
        <f t="shared" si="44"/>
        <v/>
      </c>
      <c r="AQ135" t="str">
        <f t="shared" si="45"/>
        <v/>
      </c>
      <c r="AR135">
        <f t="shared" si="46"/>
        <v>100</v>
      </c>
      <c r="AS135" t="str">
        <f t="shared" si="47"/>
        <v>GZ202015D8-2</v>
      </c>
      <c r="AT135" t="str">
        <f>IFERROR(IF(VLOOKUP(Y135,vlookup!$I$2:$J$9,1,0)=Y135,VLOOKUP(Y135,vlookup!$I$2:$J$9,2,0),PROPER(Y135)),PROPER(Y135))</f>
        <v>Deductible</v>
      </c>
      <c r="AU135" t="str">
        <f>IFERROR(IF(B135=VLOOKUP(B135,vlookup!$L$2:$L$10,1,0),"Yes","No"),"No")</f>
        <v>No</v>
      </c>
    </row>
    <row r="136" spans="1:47" ht="14.45" customHeight="1" x14ac:dyDescent="0.25">
      <c r="A136" t="s">
        <v>1398</v>
      </c>
      <c r="B136" s="31" t="s">
        <v>1399</v>
      </c>
      <c r="C136">
        <v>1</v>
      </c>
      <c r="D136">
        <v>1</v>
      </c>
      <c r="E136" t="s">
        <v>382</v>
      </c>
      <c r="F136" t="s">
        <v>60</v>
      </c>
      <c r="G136" t="s">
        <v>3708</v>
      </c>
      <c r="H136" t="s">
        <v>3737</v>
      </c>
      <c r="I136">
        <v>146588</v>
      </c>
      <c r="J136" s="19">
        <v>41619</v>
      </c>
      <c r="K136" s="19">
        <v>41652</v>
      </c>
      <c r="L136">
        <v>201401</v>
      </c>
      <c r="M136" s="19">
        <v>41640</v>
      </c>
      <c r="N136">
        <v>24617</v>
      </c>
      <c r="O136" t="s">
        <v>1070</v>
      </c>
      <c r="P136" t="s">
        <v>1400</v>
      </c>
      <c r="Q136" t="s">
        <v>924</v>
      </c>
      <c r="R136">
        <v>642</v>
      </c>
      <c r="S136" s="19">
        <v>41715</v>
      </c>
      <c r="T136">
        <v>149944</v>
      </c>
      <c r="U136" t="s">
        <v>357</v>
      </c>
      <c r="V136" s="19">
        <v>41732</v>
      </c>
      <c r="W136" t="s">
        <v>635</v>
      </c>
      <c r="X136" t="s">
        <v>635</v>
      </c>
      <c r="Y136" t="s">
        <v>635</v>
      </c>
      <c r="Z136" t="s">
        <v>14</v>
      </c>
      <c r="AA136" s="29">
        <v>100</v>
      </c>
      <c r="AB136" t="s">
        <v>544</v>
      </c>
      <c r="AC136">
        <f t="shared" si="36"/>
        <v>2014</v>
      </c>
      <c r="AD136">
        <f t="shared" si="37"/>
        <v>4</v>
      </c>
      <c r="AE136">
        <f t="shared" si="38"/>
        <v>2013</v>
      </c>
      <c r="AF136">
        <f t="shared" si="39"/>
        <v>12</v>
      </c>
      <c r="AG136" t="str">
        <f>VLOOKUP(F136,vlookup!$A$2:$E$660,2,0)</f>
        <v>Retained</v>
      </c>
      <c r="AH136" t="str">
        <f>VLOOKUP(F136,vlookup!$A$2:$E$660,3,0)</f>
        <v>Service Contract</v>
      </c>
      <c r="AI136" t="str">
        <f>VLOOKUP(F136,vlookup!$A$2:$E$660,4,0)</f>
        <v>Used Car Programs</v>
      </c>
      <c r="AJ136" t="str">
        <f>VLOOKUP(F136,vlookup!$A$2:$E$660,5,0)</f>
        <v>High Mileage</v>
      </c>
      <c r="AL136">
        <f t="shared" si="40"/>
        <v>32</v>
      </c>
      <c r="AM136">
        <f t="shared" si="41"/>
        <v>112</v>
      </c>
      <c r="AN136">
        <f t="shared" si="42"/>
        <v>3356</v>
      </c>
      <c r="AO136" t="str">
        <f t="shared" si="43"/>
        <v/>
      </c>
      <c r="AP136" t="str">
        <f t="shared" si="44"/>
        <v/>
      </c>
      <c r="AQ136" t="str">
        <f t="shared" si="45"/>
        <v/>
      </c>
      <c r="AR136">
        <f t="shared" si="46"/>
        <v>100</v>
      </c>
      <c r="AS136" t="str">
        <f t="shared" si="47"/>
        <v>52151398L3Y-1</v>
      </c>
      <c r="AT136" t="str">
        <f>IFERROR(IF(VLOOKUP(Y136,vlookup!$I$2:$J$9,1,0)=Y136,VLOOKUP(Y136,vlookup!$I$2:$J$9,2,0),PROPER(Y136)),PROPER(Y136))</f>
        <v>Deductible</v>
      </c>
      <c r="AU136" t="str">
        <f>IFERROR(IF(B136=VLOOKUP(B136,vlookup!$L$2:$L$10,1,0),"Yes","No"),"No")</f>
        <v>No</v>
      </c>
    </row>
    <row r="137" spans="1:47" ht="14.45" customHeight="1" x14ac:dyDescent="0.25">
      <c r="A137" t="s">
        <v>1401</v>
      </c>
      <c r="B137" s="31" t="s">
        <v>1402</v>
      </c>
      <c r="C137">
        <v>2</v>
      </c>
      <c r="D137">
        <v>1</v>
      </c>
      <c r="E137" t="s">
        <v>382</v>
      </c>
      <c r="F137" t="s">
        <v>238</v>
      </c>
      <c r="G137" t="s">
        <v>3708</v>
      </c>
      <c r="H137" t="s">
        <v>3738</v>
      </c>
      <c r="I137">
        <v>109124</v>
      </c>
      <c r="J137" s="19">
        <v>41820</v>
      </c>
      <c r="K137" s="19">
        <v>41838</v>
      </c>
      <c r="L137">
        <v>201407</v>
      </c>
      <c r="M137" s="19">
        <v>41821</v>
      </c>
      <c r="N137">
        <v>24616</v>
      </c>
      <c r="O137" t="s">
        <v>1076</v>
      </c>
      <c r="P137" t="s">
        <v>1403</v>
      </c>
      <c r="Q137" t="s">
        <v>924</v>
      </c>
      <c r="R137">
        <v>19170</v>
      </c>
      <c r="S137" s="19">
        <v>41992</v>
      </c>
      <c r="T137">
        <v>110874</v>
      </c>
      <c r="U137" t="s">
        <v>357</v>
      </c>
      <c r="V137" s="19">
        <v>42054</v>
      </c>
      <c r="W137" t="s">
        <v>635</v>
      </c>
      <c r="X137" t="s">
        <v>635</v>
      </c>
      <c r="Y137" t="s">
        <v>635</v>
      </c>
      <c r="Z137" t="s">
        <v>14</v>
      </c>
      <c r="AA137" s="29">
        <v>100</v>
      </c>
      <c r="AB137" t="s">
        <v>544</v>
      </c>
      <c r="AC137">
        <f t="shared" si="36"/>
        <v>2015</v>
      </c>
      <c r="AD137">
        <f t="shared" si="37"/>
        <v>2</v>
      </c>
      <c r="AE137">
        <f t="shared" si="38"/>
        <v>2014</v>
      </c>
      <c r="AF137">
        <f t="shared" si="39"/>
        <v>6</v>
      </c>
      <c r="AG137" t="str">
        <f>VLOOKUP(F137,vlookup!$A$2:$E$660,2,0)</f>
        <v>Retained</v>
      </c>
      <c r="AH137" t="str">
        <f>VLOOKUP(F137,vlookup!$A$2:$E$660,3,0)</f>
        <v>Service Contract</v>
      </c>
      <c r="AI137" t="str">
        <f>VLOOKUP(F137,vlookup!$A$2:$E$660,4,0)</f>
        <v>Used Car Programs</v>
      </c>
      <c r="AJ137" t="str">
        <f>VLOOKUP(F137,vlookup!$A$2:$E$660,5,0)</f>
        <v>High Mileage</v>
      </c>
      <c r="AL137">
        <f t="shared" si="40"/>
        <v>18</v>
      </c>
      <c r="AM137">
        <f t="shared" si="41"/>
        <v>229</v>
      </c>
      <c r="AN137">
        <f t="shared" si="42"/>
        <v>1750</v>
      </c>
      <c r="AO137" t="str">
        <f t="shared" si="43"/>
        <v/>
      </c>
      <c r="AP137" t="str">
        <f t="shared" si="44"/>
        <v/>
      </c>
      <c r="AQ137" t="str">
        <f t="shared" si="45"/>
        <v/>
      </c>
      <c r="AR137">
        <f t="shared" si="46"/>
        <v>100</v>
      </c>
      <c r="AS137" t="str">
        <f t="shared" si="47"/>
        <v>66104572F4Y-2</v>
      </c>
      <c r="AT137" t="str">
        <f>IFERROR(IF(VLOOKUP(Y137,vlookup!$I$2:$J$9,1,0)=Y137,VLOOKUP(Y137,vlookup!$I$2:$J$9,2,0),PROPER(Y137)),PROPER(Y137))</f>
        <v>Deductible</v>
      </c>
      <c r="AU137" t="str">
        <f>IFERROR(IF(B137=VLOOKUP(B137,vlookup!$L$2:$L$10,1,0),"Yes","No"),"No")</f>
        <v>No</v>
      </c>
    </row>
    <row r="138" spans="1:47" ht="14.45" customHeight="1" x14ac:dyDescent="0.25">
      <c r="A138" t="s">
        <v>1404</v>
      </c>
      <c r="B138" s="31" t="s">
        <v>1405</v>
      </c>
      <c r="C138">
        <v>2</v>
      </c>
      <c r="D138">
        <v>1</v>
      </c>
      <c r="E138" t="s">
        <v>382</v>
      </c>
      <c r="F138" t="s">
        <v>60</v>
      </c>
      <c r="G138" t="s">
        <v>3708</v>
      </c>
      <c r="H138" t="s">
        <v>3739</v>
      </c>
      <c r="I138">
        <v>132964</v>
      </c>
      <c r="J138" s="19">
        <v>41762</v>
      </c>
      <c r="K138" s="19">
        <v>41786</v>
      </c>
      <c r="L138">
        <v>201405</v>
      </c>
      <c r="M138" s="19">
        <v>41760</v>
      </c>
      <c r="N138">
        <v>24616</v>
      </c>
      <c r="O138" t="s">
        <v>1076</v>
      </c>
      <c r="P138" t="s">
        <v>1406</v>
      </c>
      <c r="Q138" t="s">
        <v>924</v>
      </c>
      <c r="R138">
        <v>0</v>
      </c>
      <c r="S138" s="19">
        <v>41766</v>
      </c>
      <c r="T138">
        <v>133121</v>
      </c>
      <c r="U138" t="s">
        <v>357</v>
      </c>
      <c r="V138" s="19">
        <v>41803</v>
      </c>
      <c r="W138" t="s">
        <v>635</v>
      </c>
      <c r="X138" t="s">
        <v>635</v>
      </c>
      <c r="Y138" t="s">
        <v>635</v>
      </c>
      <c r="Z138" t="s">
        <v>14</v>
      </c>
      <c r="AA138" s="29">
        <v>250</v>
      </c>
      <c r="AB138" t="s">
        <v>544</v>
      </c>
      <c r="AC138">
        <f t="shared" si="36"/>
        <v>2014</v>
      </c>
      <c r="AD138">
        <f t="shared" si="37"/>
        <v>6</v>
      </c>
      <c r="AE138">
        <f t="shared" si="38"/>
        <v>2014</v>
      </c>
      <c r="AF138">
        <f t="shared" si="39"/>
        <v>5</v>
      </c>
      <c r="AG138" t="str">
        <f>VLOOKUP(F138,vlookup!$A$2:$E$660,2,0)</f>
        <v>Retained</v>
      </c>
      <c r="AH138" t="str">
        <f>VLOOKUP(F138,vlookup!$A$2:$E$660,3,0)</f>
        <v>Service Contract</v>
      </c>
      <c r="AI138" t="str">
        <f>VLOOKUP(F138,vlookup!$A$2:$E$660,4,0)</f>
        <v>Used Car Programs</v>
      </c>
      <c r="AJ138" t="str">
        <f>VLOOKUP(F138,vlookup!$A$2:$E$660,5,0)</f>
        <v>High Mileage</v>
      </c>
      <c r="AL138">
        <f t="shared" si="40"/>
        <v>24</v>
      </c>
      <c r="AM138">
        <f t="shared" si="41"/>
        <v>40</v>
      </c>
      <c r="AN138">
        <f t="shared" si="42"/>
        <v>157</v>
      </c>
      <c r="AO138" t="str">
        <f t="shared" si="43"/>
        <v/>
      </c>
      <c r="AP138">
        <f t="shared" si="44"/>
        <v>250</v>
      </c>
      <c r="AQ138" t="str">
        <f t="shared" si="45"/>
        <v/>
      </c>
      <c r="AR138" t="str">
        <f t="shared" si="46"/>
        <v/>
      </c>
      <c r="AS138" t="str">
        <f t="shared" si="47"/>
        <v>7J160589E4Y-2</v>
      </c>
      <c r="AT138" t="str">
        <f>IFERROR(IF(VLOOKUP(Y138,vlookup!$I$2:$J$9,1,0)=Y138,VLOOKUP(Y138,vlookup!$I$2:$J$9,2,0),PROPER(Y138)),PROPER(Y138))</f>
        <v>Deductible</v>
      </c>
      <c r="AU138" t="str">
        <f>IFERROR(IF(B138=VLOOKUP(B138,vlookup!$L$2:$L$10,1,0),"Yes","No"),"No")</f>
        <v>No</v>
      </c>
    </row>
    <row r="139" spans="1:47" ht="14.45" customHeight="1" x14ac:dyDescent="0.25">
      <c r="A139" t="s">
        <v>1407</v>
      </c>
      <c r="B139" s="31" t="s">
        <v>1408</v>
      </c>
      <c r="C139">
        <v>1</v>
      </c>
      <c r="D139">
        <v>1</v>
      </c>
      <c r="E139" t="s">
        <v>382</v>
      </c>
      <c r="F139" t="s">
        <v>238</v>
      </c>
      <c r="G139" t="s">
        <v>3708</v>
      </c>
      <c r="H139" t="s">
        <v>3740</v>
      </c>
      <c r="I139">
        <v>133220</v>
      </c>
      <c r="J139" s="19">
        <v>41848</v>
      </c>
      <c r="K139" s="19">
        <v>41879</v>
      </c>
      <c r="L139">
        <v>201408</v>
      </c>
      <c r="M139" s="19">
        <v>41852</v>
      </c>
      <c r="N139">
        <v>24616</v>
      </c>
      <c r="O139" t="s">
        <v>1076</v>
      </c>
      <c r="P139" t="s">
        <v>1172</v>
      </c>
      <c r="Q139" t="s">
        <v>924</v>
      </c>
      <c r="R139">
        <v>5536</v>
      </c>
      <c r="S139" s="19">
        <v>41886</v>
      </c>
      <c r="T139">
        <v>134665</v>
      </c>
      <c r="U139" t="s">
        <v>357</v>
      </c>
      <c r="V139" s="19">
        <v>42033</v>
      </c>
      <c r="W139" t="s">
        <v>635</v>
      </c>
      <c r="X139" t="s">
        <v>635</v>
      </c>
      <c r="Y139" t="s">
        <v>635</v>
      </c>
      <c r="Z139" t="s">
        <v>14</v>
      </c>
      <c r="AA139" s="29">
        <v>100</v>
      </c>
      <c r="AB139" t="s">
        <v>544</v>
      </c>
      <c r="AC139">
        <f t="shared" si="36"/>
        <v>2015</v>
      </c>
      <c r="AD139">
        <f t="shared" si="37"/>
        <v>1</v>
      </c>
      <c r="AE139">
        <f t="shared" si="38"/>
        <v>2014</v>
      </c>
      <c r="AF139">
        <f t="shared" si="39"/>
        <v>7</v>
      </c>
      <c r="AG139" t="str">
        <f>VLOOKUP(F139,vlookup!$A$2:$E$660,2,0)</f>
        <v>Retained</v>
      </c>
      <c r="AH139" t="str">
        <f>VLOOKUP(F139,vlookup!$A$2:$E$660,3,0)</f>
        <v>Service Contract</v>
      </c>
      <c r="AI139" t="str">
        <f>VLOOKUP(F139,vlookup!$A$2:$E$660,4,0)</f>
        <v>Used Car Programs</v>
      </c>
      <c r="AJ139" t="str">
        <f>VLOOKUP(F139,vlookup!$A$2:$E$660,5,0)</f>
        <v>High Mileage</v>
      </c>
      <c r="AL139">
        <f t="shared" si="40"/>
        <v>30</v>
      </c>
      <c r="AM139">
        <f t="shared" si="41"/>
        <v>181</v>
      </c>
      <c r="AN139">
        <f t="shared" si="42"/>
        <v>1445</v>
      </c>
      <c r="AO139" t="str">
        <f t="shared" si="43"/>
        <v/>
      </c>
      <c r="AP139" t="str">
        <f t="shared" si="44"/>
        <v/>
      </c>
      <c r="AQ139" t="str">
        <f t="shared" si="45"/>
        <v/>
      </c>
      <c r="AR139">
        <f t="shared" si="46"/>
        <v>100</v>
      </c>
      <c r="AS139" t="str">
        <f t="shared" si="47"/>
        <v>7J131753G4Y-1</v>
      </c>
      <c r="AT139" t="str">
        <f>IFERROR(IF(VLOOKUP(Y139,vlookup!$I$2:$J$9,1,0)=Y139,VLOOKUP(Y139,vlookup!$I$2:$J$9,2,0),PROPER(Y139)),PROPER(Y139))</f>
        <v>Deductible</v>
      </c>
      <c r="AU139" t="str">
        <f>IFERROR(IF(B139=VLOOKUP(B139,vlookup!$L$2:$L$10,1,0),"Yes","No"),"No")</f>
        <v>No</v>
      </c>
    </row>
    <row r="140" spans="1:47" ht="14.45" customHeight="1" x14ac:dyDescent="0.25">
      <c r="A140" t="s">
        <v>1409</v>
      </c>
      <c r="B140" s="31" t="s">
        <v>1410</v>
      </c>
      <c r="C140">
        <v>1</v>
      </c>
      <c r="D140">
        <v>1</v>
      </c>
      <c r="E140" t="s">
        <v>382</v>
      </c>
      <c r="F140" t="s">
        <v>205</v>
      </c>
      <c r="G140" t="s">
        <v>3708</v>
      </c>
      <c r="H140" t="s">
        <v>1078</v>
      </c>
      <c r="I140">
        <v>112323</v>
      </c>
      <c r="J140" s="19">
        <v>42826</v>
      </c>
      <c r="K140" s="19">
        <v>42867</v>
      </c>
      <c r="L140">
        <v>201705</v>
      </c>
      <c r="M140" s="19">
        <v>42856</v>
      </c>
      <c r="N140">
        <v>24617</v>
      </c>
      <c r="O140" t="s">
        <v>1070</v>
      </c>
      <c r="P140" t="s">
        <v>1172</v>
      </c>
      <c r="Q140" t="s">
        <v>924</v>
      </c>
      <c r="R140" t="s">
        <v>544</v>
      </c>
      <c r="S140" s="19">
        <v>42901</v>
      </c>
      <c r="T140">
        <v>113787</v>
      </c>
      <c r="U140" t="s">
        <v>356</v>
      </c>
      <c r="V140" s="19">
        <v>42921</v>
      </c>
      <c r="W140" t="s">
        <v>635</v>
      </c>
      <c r="X140" t="s">
        <v>635</v>
      </c>
      <c r="Y140" t="s">
        <v>635</v>
      </c>
      <c r="Z140" t="s">
        <v>14</v>
      </c>
      <c r="AA140" s="29">
        <v>100</v>
      </c>
      <c r="AB140" t="s">
        <v>544</v>
      </c>
      <c r="AC140">
        <f t="shared" si="36"/>
        <v>2017</v>
      </c>
      <c r="AD140">
        <f t="shared" si="37"/>
        <v>7</v>
      </c>
      <c r="AE140">
        <f t="shared" si="38"/>
        <v>2017</v>
      </c>
      <c r="AF140">
        <f t="shared" si="39"/>
        <v>4</v>
      </c>
      <c r="AG140" t="str">
        <f>VLOOKUP(F140,vlookup!$A$2:$E$660,2,0)</f>
        <v>Retained</v>
      </c>
      <c r="AH140" t="str">
        <f>VLOOKUP(F140,vlookup!$A$2:$E$660,3,0)</f>
        <v>Service Contract</v>
      </c>
      <c r="AI140" t="str">
        <f>VLOOKUP(F140,vlookup!$A$2:$E$660,4,0)</f>
        <v>Used Car Programs</v>
      </c>
      <c r="AJ140" t="str">
        <f>VLOOKUP(F140,vlookup!$A$2:$E$660,5,0)</f>
        <v>High Mileage</v>
      </c>
      <c r="AL140">
        <f t="shared" si="40"/>
        <v>41</v>
      </c>
      <c r="AM140">
        <f t="shared" si="41"/>
        <v>94</v>
      </c>
      <c r="AN140">
        <f t="shared" si="42"/>
        <v>1464</v>
      </c>
      <c r="AO140" t="str">
        <f t="shared" si="43"/>
        <v/>
      </c>
      <c r="AP140" t="str">
        <f t="shared" si="44"/>
        <v/>
      </c>
      <c r="AQ140" t="str">
        <f t="shared" si="45"/>
        <v/>
      </c>
      <c r="AR140">
        <f t="shared" si="46"/>
        <v>100</v>
      </c>
      <c r="AS140" t="str">
        <f t="shared" si="47"/>
        <v>8J165673D7-1</v>
      </c>
      <c r="AT140" t="str">
        <f>IFERROR(IF(VLOOKUP(Y140,vlookup!$I$2:$J$9,1,0)=Y140,VLOOKUP(Y140,vlookup!$I$2:$J$9,2,0),PROPER(Y140)),PROPER(Y140))</f>
        <v>Deductible</v>
      </c>
      <c r="AU140" t="str">
        <f>IFERROR(IF(B140=VLOOKUP(B140,vlookup!$L$2:$L$10,1,0),"Yes","No"),"No")</f>
        <v>No</v>
      </c>
    </row>
    <row r="141" spans="1:47" ht="14.45" customHeight="1" x14ac:dyDescent="0.25">
      <c r="A141" t="s">
        <v>1411</v>
      </c>
      <c r="B141" s="31" t="s">
        <v>1412</v>
      </c>
      <c r="C141">
        <v>1</v>
      </c>
      <c r="D141">
        <v>1</v>
      </c>
      <c r="E141" t="s">
        <v>382</v>
      </c>
      <c r="F141" t="s">
        <v>60</v>
      </c>
      <c r="G141" t="s">
        <v>3708</v>
      </c>
      <c r="H141" t="s">
        <v>1078</v>
      </c>
      <c r="I141">
        <v>178121</v>
      </c>
      <c r="J141" s="19">
        <v>41433</v>
      </c>
      <c r="K141" s="19">
        <v>41455</v>
      </c>
      <c r="L141">
        <v>201306</v>
      </c>
      <c r="M141" s="19">
        <v>41426</v>
      </c>
      <c r="N141">
        <v>24616</v>
      </c>
      <c r="O141" t="s">
        <v>1076</v>
      </c>
      <c r="P141" t="s">
        <v>1413</v>
      </c>
      <c r="Q141" t="s">
        <v>924</v>
      </c>
      <c r="R141">
        <v>22349</v>
      </c>
      <c r="S141" s="19">
        <v>41977</v>
      </c>
      <c r="T141">
        <v>195543</v>
      </c>
      <c r="U141" t="s">
        <v>357</v>
      </c>
      <c r="V141" s="19">
        <v>41988</v>
      </c>
      <c r="W141" t="s">
        <v>635</v>
      </c>
      <c r="X141" t="s">
        <v>635</v>
      </c>
      <c r="Y141" t="s">
        <v>635</v>
      </c>
      <c r="Z141" t="s">
        <v>14</v>
      </c>
      <c r="AA141" s="29">
        <v>100</v>
      </c>
      <c r="AB141" t="s">
        <v>544</v>
      </c>
      <c r="AC141">
        <f t="shared" si="36"/>
        <v>2014</v>
      </c>
      <c r="AD141">
        <f t="shared" si="37"/>
        <v>12</v>
      </c>
      <c r="AE141">
        <f t="shared" si="38"/>
        <v>2013</v>
      </c>
      <c r="AF141">
        <f t="shared" si="39"/>
        <v>6</v>
      </c>
      <c r="AG141" t="str">
        <f>VLOOKUP(F141,vlookup!$A$2:$E$660,2,0)</f>
        <v>Retained</v>
      </c>
      <c r="AH141" t="str">
        <f>VLOOKUP(F141,vlookup!$A$2:$E$660,3,0)</f>
        <v>Service Contract</v>
      </c>
      <c r="AI141" t="str">
        <f>VLOOKUP(F141,vlookup!$A$2:$E$660,4,0)</f>
        <v>Used Car Programs</v>
      </c>
      <c r="AJ141" t="str">
        <f>VLOOKUP(F141,vlookup!$A$2:$E$660,5,0)</f>
        <v>High Mileage</v>
      </c>
      <c r="AL141">
        <f t="shared" si="40"/>
        <v>22</v>
      </c>
      <c r="AM141">
        <f t="shared" si="41"/>
        <v>547</v>
      </c>
      <c r="AN141">
        <f t="shared" si="42"/>
        <v>17422</v>
      </c>
      <c r="AO141" t="str">
        <f t="shared" si="43"/>
        <v/>
      </c>
      <c r="AP141" t="str">
        <f t="shared" si="44"/>
        <v/>
      </c>
      <c r="AQ141" t="str">
        <f t="shared" si="45"/>
        <v/>
      </c>
      <c r="AR141">
        <f t="shared" si="46"/>
        <v>100</v>
      </c>
      <c r="AS141" t="str">
        <f t="shared" si="47"/>
        <v>2J139656F3Y-1</v>
      </c>
      <c r="AT141" t="str">
        <f>IFERROR(IF(VLOOKUP(Y141,vlookup!$I$2:$J$9,1,0)=Y141,VLOOKUP(Y141,vlookup!$I$2:$J$9,2,0),PROPER(Y141)),PROPER(Y141))</f>
        <v>Deductible</v>
      </c>
      <c r="AU141" t="str">
        <f>IFERROR(IF(B141=VLOOKUP(B141,vlookup!$L$2:$L$10,1,0),"Yes","No"),"No")</f>
        <v>No</v>
      </c>
    </row>
    <row r="142" spans="1:47" ht="14.45" customHeight="1" x14ac:dyDescent="0.25">
      <c r="A142" t="s">
        <v>1414</v>
      </c>
      <c r="B142" s="31" t="s">
        <v>1415</v>
      </c>
      <c r="C142">
        <v>1</v>
      </c>
      <c r="D142">
        <v>1</v>
      </c>
      <c r="E142" t="s">
        <v>382</v>
      </c>
      <c r="F142" t="s">
        <v>464</v>
      </c>
      <c r="G142" t="s">
        <v>3708</v>
      </c>
      <c r="H142" t="s">
        <v>1078</v>
      </c>
      <c r="I142">
        <v>131712</v>
      </c>
      <c r="J142" s="19">
        <v>43357</v>
      </c>
      <c r="K142" s="19">
        <v>43396</v>
      </c>
      <c r="L142">
        <v>201810</v>
      </c>
      <c r="M142" s="19">
        <v>43374</v>
      </c>
      <c r="N142">
        <v>24617</v>
      </c>
      <c r="O142" t="s">
        <v>1070</v>
      </c>
      <c r="P142" t="s">
        <v>1270</v>
      </c>
      <c r="Q142" t="s">
        <v>924</v>
      </c>
      <c r="R142" t="s">
        <v>544</v>
      </c>
      <c r="S142" s="19">
        <v>43894</v>
      </c>
      <c r="T142">
        <v>152661</v>
      </c>
      <c r="U142" t="s">
        <v>357</v>
      </c>
      <c r="V142" s="19">
        <v>43902</v>
      </c>
      <c r="W142" t="s">
        <v>635</v>
      </c>
      <c r="X142" t="s">
        <v>635</v>
      </c>
      <c r="Y142" t="s">
        <v>635</v>
      </c>
      <c r="Z142" t="s">
        <v>14</v>
      </c>
      <c r="AA142" s="29">
        <v>100</v>
      </c>
      <c r="AB142" t="s">
        <v>544</v>
      </c>
      <c r="AC142">
        <f t="shared" si="36"/>
        <v>2020</v>
      </c>
      <c r="AD142">
        <f t="shared" si="37"/>
        <v>3</v>
      </c>
      <c r="AE142">
        <f t="shared" si="38"/>
        <v>2018</v>
      </c>
      <c r="AF142">
        <f t="shared" si="39"/>
        <v>9</v>
      </c>
      <c r="AG142" t="str">
        <f>VLOOKUP(F142,vlookup!$A$2:$E$660,2,0)</f>
        <v>Retained</v>
      </c>
      <c r="AH142" t="str">
        <f>VLOOKUP(F142,vlookup!$A$2:$E$660,3,0)</f>
        <v>Service Contract</v>
      </c>
      <c r="AI142" t="str">
        <f>VLOOKUP(F142,vlookup!$A$2:$E$660,4,0)</f>
        <v>Used Car Programs</v>
      </c>
      <c r="AJ142" t="str">
        <f>VLOOKUP(F142,vlookup!$A$2:$E$660,5,0)</f>
        <v>High Mileage</v>
      </c>
      <c r="AL142">
        <f t="shared" si="40"/>
        <v>39</v>
      </c>
      <c r="AM142">
        <f t="shared" si="41"/>
        <v>538</v>
      </c>
      <c r="AN142">
        <f t="shared" si="42"/>
        <v>20949</v>
      </c>
      <c r="AO142" t="str">
        <f t="shared" si="43"/>
        <v/>
      </c>
      <c r="AP142" t="str">
        <f t="shared" si="44"/>
        <v/>
      </c>
      <c r="AQ142" t="str">
        <f t="shared" si="45"/>
        <v/>
      </c>
      <c r="AR142">
        <f t="shared" si="46"/>
        <v>100</v>
      </c>
      <c r="AS142" t="str">
        <f t="shared" si="47"/>
        <v>4J251649I8-1</v>
      </c>
      <c r="AT142" t="str">
        <f>IFERROR(IF(VLOOKUP(Y142,vlookup!$I$2:$J$9,1,0)=Y142,VLOOKUP(Y142,vlookup!$I$2:$J$9,2,0),PROPER(Y142)),PROPER(Y142))</f>
        <v>Deductible</v>
      </c>
      <c r="AU142" t="str">
        <f>IFERROR(IF(B142=VLOOKUP(B142,vlookup!$L$2:$L$10,1,0),"Yes","No"),"No")</f>
        <v>No</v>
      </c>
    </row>
    <row r="143" spans="1:47" ht="14.45" customHeight="1" x14ac:dyDescent="0.25">
      <c r="A143" t="s">
        <v>1416</v>
      </c>
      <c r="B143" s="31" t="s">
        <v>1417</v>
      </c>
      <c r="C143">
        <v>1</v>
      </c>
      <c r="D143">
        <v>1</v>
      </c>
      <c r="E143" t="s">
        <v>571</v>
      </c>
      <c r="F143" t="s">
        <v>464</v>
      </c>
      <c r="G143" t="s">
        <v>3708</v>
      </c>
      <c r="H143" t="s">
        <v>3739</v>
      </c>
      <c r="I143">
        <v>69253</v>
      </c>
      <c r="J143" s="19">
        <v>43158</v>
      </c>
      <c r="K143" s="19">
        <v>43201</v>
      </c>
      <c r="L143">
        <v>201804</v>
      </c>
      <c r="M143" s="19">
        <v>43191</v>
      </c>
      <c r="N143">
        <v>24617</v>
      </c>
      <c r="O143" t="s">
        <v>1070</v>
      </c>
      <c r="P143" t="s">
        <v>1418</v>
      </c>
      <c r="Q143" t="s">
        <v>924</v>
      </c>
      <c r="R143">
        <v>5164163</v>
      </c>
      <c r="S143" s="19">
        <v>43334</v>
      </c>
      <c r="T143">
        <v>80681</v>
      </c>
      <c r="U143" t="s">
        <v>356</v>
      </c>
      <c r="V143" s="19">
        <v>43353</v>
      </c>
      <c r="W143" t="s">
        <v>635</v>
      </c>
      <c r="X143" t="s">
        <v>635</v>
      </c>
      <c r="Y143" t="s">
        <v>635</v>
      </c>
      <c r="Z143" t="s">
        <v>14</v>
      </c>
      <c r="AA143" s="29">
        <v>100</v>
      </c>
      <c r="AB143" t="s">
        <v>544</v>
      </c>
      <c r="AC143">
        <f t="shared" si="36"/>
        <v>2018</v>
      </c>
      <c r="AD143">
        <f t="shared" si="37"/>
        <v>9</v>
      </c>
      <c r="AE143">
        <f t="shared" si="38"/>
        <v>2018</v>
      </c>
      <c r="AF143">
        <f t="shared" si="39"/>
        <v>2</v>
      </c>
      <c r="AG143" t="str">
        <f>VLOOKUP(F143,vlookup!$A$2:$E$660,2,0)</f>
        <v>Retained</v>
      </c>
      <c r="AH143" t="str">
        <f>VLOOKUP(F143,vlookup!$A$2:$E$660,3,0)</f>
        <v>Service Contract</v>
      </c>
      <c r="AI143" t="str">
        <f>VLOOKUP(F143,vlookup!$A$2:$E$660,4,0)</f>
        <v>Used Car Programs</v>
      </c>
      <c r="AJ143" t="str">
        <f>VLOOKUP(F143,vlookup!$A$2:$E$660,5,0)</f>
        <v>High Mileage</v>
      </c>
      <c r="AL143">
        <f t="shared" si="40"/>
        <v>44</v>
      </c>
      <c r="AM143">
        <f t="shared" si="41"/>
        <v>193</v>
      </c>
      <c r="AN143">
        <f t="shared" si="42"/>
        <v>11428</v>
      </c>
      <c r="AO143" t="str">
        <f t="shared" si="43"/>
        <v/>
      </c>
      <c r="AP143" t="str">
        <f t="shared" si="44"/>
        <v/>
      </c>
      <c r="AQ143" t="str">
        <f t="shared" si="45"/>
        <v/>
      </c>
      <c r="AR143">
        <f t="shared" si="46"/>
        <v>100</v>
      </c>
      <c r="AS143" t="str">
        <f t="shared" si="47"/>
        <v>CJ345164B8-1</v>
      </c>
      <c r="AT143" t="str">
        <f>IFERROR(IF(VLOOKUP(Y143,vlookup!$I$2:$J$9,1,0)=Y143,VLOOKUP(Y143,vlookup!$I$2:$J$9,2,0),PROPER(Y143)),PROPER(Y143))</f>
        <v>Deductible</v>
      </c>
      <c r="AU143" t="str">
        <f>IFERROR(IF(B143=VLOOKUP(B143,vlookup!$L$2:$L$10,1,0),"Yes","No"),"No")</f>
        <v>No</v>
      </c>
    </row>
    <row r="144" spans="1:47" ht="14.45" customHeight="1" x14ac:dyDescent="0.25">
      <c r="A144" t="s">
        <v>1419</v>
      </c>
      <c r="B144" s="31" t="s">
        <v>1420</v>
      </c>
      <c r="C144">
        <v>1</v>
      </c>
      <c r="D144">
        <v>1</v>
      </c>
      <c r="E144" t="s">
        <v>382</v>
      </c>
      <c r="F144" t="s">
        <v>464</v>
      </c>
      <c r="G144" t="s">
        <v>30</v>
      </c>
      <c r="H144" t="s">
        <v>1078</v>
      </c>
      <c r="I144">
        <v>87566</v>
      </c>
      <c r="J144" s="19">
        <v>44298</v>
      </c>
      <c r="K144" s="19">
        <v>44380</v>
      </c>
      <c r="L144">
        <v>202106</v>
      </c>
      <c r="M144" s="19">
        <v>44348</v>
      </c>
      <c r="N144">
        <v>24617</v>
      </c>
      <c r="O144" t="s">
        <v>1070</v>
      </c>
      <c r="P144" t="s">
        <v>1389</v>
      </c>
      <c r="Q144" t="s">
        <v>924</v>
      </c>
      <c r="R144">
        <v>64852</v>
      </c>
      <c r="S144" s="19">
        <v>44630</v>
      </c>
      <c r="T144">
        <v>105879</v>
      </c>
      <c r="U144" t="s">
        <v>356</v>
      </c>
      <c r="V144" s="19">
        <v>44651</v>
      </c>
      <c r="W144" t="s">
        <v>635</v>
      </c>
      <c r="X144" t="s">
        <v>635</v>
      </c>
      <c r="Y144" t="s">
        <v>635</v>
      </c>
      <c r="Z144" t="s">
        <v>14</v>
      </c>
      <c r="AA144" s="29">
        <v>100</v>
      </c>
      <c r="AB144" t="s">
        <v>544</v>
      </c>
      <c r="AC144">
        <f t="shared" si="36"/>
        <v>2022</v>
      </c>
      <c r="AD144">
        <f t="shared" si="37"/>
        <v>3</v>
      </c>
      <c r="AE144">
        <f t="shared" si="38"/>
        <v>2021</v>
      </c>
      <c r="AF144">
        <f t="shared" si="39"/>
        <v>4</v>
      </c>
      <c r="AG144" t="str">
        <f>VLOOKUP(F144,vlookup!$A$2:$E$660,2,0)</f>
        <v>Retained</v>
      </c>
      <c r="AH144" t="str">
        <f>VLOOKUP(F144,vlookup!$A$2:$E$660,3,0)</f>
        <v>Service Contract</v>
      </c>
      <c r="AI144" t="str">
        <f>VLOOKUP(F144,vlookup!$A$2:$E$660,4,0)</f>
        <v>Used Car Programs</v>
      </c>
      <c r="AJ144" t="str">
        <f>VLOOKUP(F144,vlookup!$A$2:$E$660,5,0)</f>
        <v>High Mileage</v>
      </c>
      <c r="AL144">
        <f t="shared" si="40"/>
        <v>81</v>
      </c>
      <c r="AM144">
        <f t="shared" si="41"/>
        <v>349</v>
      </c>
      <c r="AN144">
        <f t="shared" si="42"/>
        <v>18313</v>
      </c>
      <c r="AO144" t="str">
        <f t="shared" si="43"/>
        <v/>
      </c>
      <c r="AP144" t="str">
        <f t="shared" si="44"/>
        <v/>
      </c>
      <c r="AQ144" t="str">
        <f t="shared" si="45"/>
        <v/>
      </c>
      <c r="AR144">
        <f t="shared" si="46"/>
        <v>100</v>
      </c>
      <c r="AS144" t="str">
        <f t="shared" si="47"/>
        <v>ZAGER227322D21-1</v>
      </c>
      <c r="AT144" t="str">
        <f>IFERROR(IF(VLOOKUP(Y144,vlookup!$I$2:$J$9,1,0)=Y144,VLOOKUP(Y144,vlookup!$I$2:$J$9,2,0),PROPER(Y144)),PROPER(Y144))</f>
        <v>Deductible</v>
      </c>
      <c r="AU144" t="str">
        <f>IFERROR(IF(B144=VLOOKUP(B144,vlookup!$L$2:$L$10,1,0),"Yes","No"),"No")</f>
        <v>No</v>
      </c>
    </row>
    <row r="145" spans="1:47" ht="14.45" customHeight="1" x14ac:dyDescent="0.25">
      <c r="A145" t="s">
        <v>1421</v>
      </c>
      <c r="B145" s="31" t="s">
        <v>1422</v>
      </c>
      <c r="C145">
        <v>1</v>
      </c>
      <c r="D145">
        <v>1</v>
      </c>
      <c r="E145" t="s">
        <v>382</v>
      </c>
      <c r="F145" t="s">
        <v>60</v>
      </c>
      <c r="G145" t="s">
        <v>543</v>
      </c>
      <c r="H145" t="s">
        <v>3741</v>
      </c>
      <c r="I145">
        <v>159281</v>
      </c>
      <c r="J145" s="19">
        <v>41343</v>
      </c>
      <c r="K145" s="19">
        <v>41362</v>
      </c>
      <c r="L145">
        <v>201303</v>
      </c>
      <c r="M145" s="19">
        <v>41334</v>
      </c>
      <c r="N145">
        <v>24616</v>
      </c>
      <c r="O145" t="s">
        <v>1076</v>
      </c>
      <c r="P145" t="s">
        <v>1423</v>
      </c>
      <c r="Q145" t="s">
        <v>924</v>
      </c>
      <c r="R145">
        <v>1515</v>
      </c>
      <c r="S145" s="19">
        <v>41571</v>
      </c>
      <c r="T145">
        <v>169313</v>
      </c>
      <c r="U145" t="s">
        <v>357</v>
      </c>
      <c r="V145" s="19">
        <v>41582</v>
      </c>
      <c r="W145" t="s">
        <v>1179</v>
      </c>
      <c r="X145" t="s">
        <v>635</v>
      </c>
      <c r="Y145" t="s">
        <v>635</v>
      </c>
      <c r="Z145" t="s">
        <v>14</v>
      </c>
      <c r="AA145" s="29">
        <v>250</v>
      </c>
      <c r="AB145" t="s">
        <v>544</v>
      </c>
      <c r="AC145">
        <f t="shared" si="36"/>
        <v>2013</v>
      </c>
      <c r="AD145">
        <f t="shared" si="37"/>
        <v>11</v>
      </c>
      <c r="AE145">
        <f t="shared" si="38"/>
        <v>2013</v>
      </c>
      <c r="AF145">
        <f t="shared" si="39"/>
        <v>3</v>
      </c>
      <c r="AG145" t="str">
        <f>VLOOKUP(F145,vlookup!$A$2:$E$660,2,0)</f>
        <v>Retained</v>
      </c>
      <c r="AH145" t="str">
        <f>VLOOKUP(F145,vlookup!$A$2:$E$660,3,0)</f>
        <v>Service Contract</v>
      </c>
      <c r="AI145" t="str">
        <f>VLOOKUP(F145,vlookup!$A$2:$E$660,4,0)</f>
        <v>Used Car Programs</v>
      </c>
      <c r="AJ145" t="str">
        <f>VLOOKUP(F145,vlookup!$A$2:$E$660,5,0)</f>
        <v>High Mileage</v>
      </c>
      <c r="AL145">
        <f t="shared" si="40"/>
        <v>19</v>
      </c>
      <c r="AM145">
        <f t="shared" si="41"/>
        <v>234</v>
      </c>
      <c r="AN145">
        <f t="shared" si="42"/>
        <v>10032</v>
      </c>
      <c r="AO145" t="str">
        <f t="shared" si="43"/>
        <v/>
      </c>
      <c r="AP145" t="str">
        <f t="shared" si="44"/>
        <v/>
      </c>
      <c r="AQ145" t="str">
        <f t="shared" si="45"/>
        <v/>
      </c>
      <c r="AR145">
        <f t="shared" si="46"/>
        <v>250</v>
      </c>
      <c r="AS145" t="str">
        <f t="shared" si="47"/>
        <v>32403115C3Y-1</v>
      </c>
      <c r="AT145" t="str">
        <f>IFERROR(IF(VLOOKUP(Y145,vlookup!$I$2:$J$9,1,0)=Y145,VLOOKUP(Y145,vlookup!$I$2:$J$9,2,0),PROPER(Y145)),PROPER(Y145))</f>
        <v>Deductible</v>
      </c>
      <c r="AU145" t="str">
        <f>IFERROR(IF(B145=VLOOKUP(B145,vlookup!$L$2:$L$10,1,0),"Yes","No"),"No")</f>
        <v>No</v>
      </c>
    </row>
    <row r="146" spans="1:47" ht="14.45" customHeight="1" x14ac:dyDescent="0.25">
      <c r="A146" t="s">
        <v>1424</v>
      </c>
      <c r="B146" s="31" t="s">
        <v>3575</v>
      </c>
      <c r="C146">
        <v>1</v>
      </c>
      <c r="D146">
        <v>1</v>
      </c>
      <c r="E146" t="s">
        <v>382</v>
      </c>
      <c r="F146" t="s">
        <v>15</v>
      </c>
      <c r="G146" t="s">
        <v>543</v>
      </c>
      <c r="H146" t="s">
        <v>1425</v>
      </c>
      <c r="I146">
        <v>95690</v>
      </c>
      <c r="J146" s="19">
        <v>41343</v>
      </c>
      <c r="K146" s="19">
        <v>41425</v>
      </c>
      <c r="L146">
        <v>201305</v>
      </c>
      <c r="M146" s="19">
        <v>41395</v>
      </c>
      <c r="N146">
        <v>24616</v>
      </c>
      <c r="O146" t="s">
        <v>1076</v>
      </c>
      <c r="P146" t="s">
        <v>1426</v>
      </c>
      <c r="Q146" t="s">
        <v>924</v>
      </c>
      <c r="R146">
        <v>451</v>
      </c>
      <c r="S146" s="19">
        <v>41422</v>
      </c>
      <c r="T146">
        <v>97560</v>
      </c>
      <c r="U146" t="s">
        <v>357</v>
      </c>
      <c r="V146" s="19">
        <v>41436</v>
      </c>
      <c r="W146" t="s">
        <v>1179</v>
      </c>
      <c r="X146" t="s">
        <v>635</v>
      </c>
      <c r="Y146" t="s">
        <v>635</v>
      </c>
      <c r="Z146" t="s">
        <v>14</v>
      </c>
      <c r="AA146" s="29">
        <v>100</v>
      </c>
      <c r="AB146" t="s">
        <v>544</v>
      </c>
      <c r="AC146">
        <f t="shared" si="36"/>
        <v>2013</v>
      </c>
      <c r="AD146">
        <f t="shared" si="37"/>
        <v>6</v>
      </c>
      <c r="AE146">
        <f t="shared" si="38"/>
        <v>2013</v>
      </c>
      <c r="AF146">
        <f t="shared" si="39"/>
        <v>3</v>
      </c>
      <c r="AG146" t="str">
        <f>VLOOKUP(F146,vlookup!$A$2:$E$660,2,0)</f>
        <v>Retained</v>
      </c>
      <c r="AH146" t="str">
        <f>VLOOKUP(F146,vlookup!$A$2:$E$660,3,0)</f>
        <v>Service Contract</v>
      </c>
      <c r="AI146" t="str">
        <f>VLOOKUP(F146,vlookup!$A$2:$E$660,4,0)</f>
        <v>Used Car Programs</v>
      </c>
      <c r="AJ146" t="str">
        <f>VLOOKUP(F146,vlookup!$A$2:$E$660,5,0)</f>
        <v>High Mileage</v>
      </c>
      <c r="AL146">
        <f t="shared" si="40"/>
        <v>81</v>
      </c>
      <c r="AM146">
        <f t="shared" si="41"/>
        <v>91</v>
      </c>
      <c r="AN146">
        <f t="shared" si="42"/>
        <v>1870</v>
      </c>
      <c r="AO146" t="str">
        <f t="shared" si="43"/>
        <v/>
      </c>
      <c r="AP146" t="str">
        <f t="shared" si="44"/>
        <v/>
      </c>
      <c r="AQ146" t="str">
        <f t="shared" si="45"/>
        <v/>
      </c>
      <c r="AR146">
        <f t="shared" si="46"/>
        <v>100</v>
      </c>
      <c r="AS146" t="str">
        <f t="shared" si="47"/>
        <v>102107345-1</v>
      </c>
      <c r="AT146" t="str">
        <f>IFERROR(IF(VLOOKUP(Y146,vlookup!$I$2:$J$9,1,0)=Y146,VLOOKUP(Y146,vlookup!$I$2:$J$9,2,0),PROPER(Y146)),PROPER(Y146))</f>
        <v>Deductible</v>
      </c>
      <c r="AU146" t="str">
        <f>IFERROR(IF(B146=VLOOKUP(B146,vlookup!$L$2:$L$10,1,0),"Yes","No"),"No")</f>
        <v>No</v>
      </c>
    </row>
    <row r="147" spans="1:47" ht="14.45" customHeight="1" x14ac:dyDescent="0.25">
      <c r="A147" t="s">
        <v>1427</v>
      </c>
      <c r="B147" s="31" t="s">
        <v>1428</v>
      </c>
      <c r="C147">
        <v>1</v>
      </c>
      <c r="D147">
        <v>1</v>
      </c>
      <c r="E147" t="s">
        <v>382</v>
      </c>
      <c r="F147" t="s">
        <v>60</v>
      </c>
      <c r="G147" t="s">
        <v>543</v>
      </c>
      <c r="H147" t="s">
        <v>1425</v>
      </c>
      <c r="I147">
        <v>159390</v>
      </c>
      <c r="J147" s="19">
        <v>41457</v>
      </c>
      <c r="K147" s="19">
        <v>41485</v>
      </c>
      <c r="L147">
        <v>201307</v>
      </c>
      <c r="M147" s="19">
        <v>41456</v>
      </c>
      <c r="N147">
        <v>24616</v>
      </c>
      <c r="O147" t="s">
        <v>1076</v>
      </c>
      <c r="P147" t="s">
        <v>1090</v>
      </c>
      <c r="Q147" t="s">
        <v>924</v>
      </c>
      <c r="R147">
        <v>5000</v>
      </c>
      <c r="S147" s="19">
        <v>41507</v>
      </c>
      <c r="T147">
        <v>160792</v>
      </c>
      <c r="U147" t="s">
        <v>357</v>
      </c>
      <c r="V147" s="19">
        <v>41515</v>
      </c>
      <c r="W147" t="s">
        <v>1179</v>
      </c>
      <c r="X147" t="s">
        <v>635</v>
      </c>
      <c r="Y147" t="s">
        <v>635</v>
      </c>
      <c r="Z147" t="s">
        <v>14</v>
      </c>
      <c r="AA147" s="29">
        <v>250</v>
      </c>
      <c r="AB147" t="s">
        <v>544</v>
      </c>
      <c r="AC147">
        <f t="shared" si="36"/>
        <v>2013</v>
      </c>
      <c r="AD147">
        <f t="shared" si="37"/>
        <v>8</v>
      </c>
      <c r="AE147">
        <f t="shared" si="38"/>
        <v>2013</v>
      </c>
      <c r="AF147">
        <f t="shared" si="39"/>
        <v>7</v>
      </c>
      <c r="AG147" t="str">
        <f>VLOOKUP(F147,vlookup!$A$2:$E$660,2,0)</f>
        <v>Retained</v>
      </c>
      <c r="AH147" t="str">
        <f>VLOOKUP(F147,vlookup!$A$2:$E$660,3,0)</f>
        <v>Service Contract</v>
      </c>
      <c r="AI147" t="str">
        <f>VLOOKUP(F147,vlookup!$A$2:$E$660,4,0)</f>
        <v>Used Car Programs</v>
      </c>
      <c r="AJ147" t="str">
        <f>VLOOKUP(F147,vlookup!$A$2:$E$660,5,0)</f>
        <v>High Mileage</v>
      </c>
      <c r="AL147">
        <f t="shared" si="40"/>
        <v>28</v>
      </c>
      <c r="AM147">
        <f t="shared" si="41"/>
        <v>57</v>
      </c>
      <c r="AN147">
        <f t="shared" si="42"/>
        <v>1402</v>
      </c>
      <c r="AO147" t="str">
        <f t="shared" si="43"/>
        <v/>
      </c>
      <c r="AP147">
        <f t="shared" si="44"/>
        <v>250</v>
      </c>
      <c r="AQ147" t="str">
        <f t="shared" si="45"/>
        <v/>
      </c>
      <c r="AR147" t="str">
        <f t="shared" si="46"/>
        <v/>
      </c>
      <c r="AS147" t="str">
        <f t="shared" si="47"/>
        <v>6R167478G3Y-1</v>
      </c>
      <c r="AT147" t="str">
        <f>IFERROR(IF(VLOOKUP(Y147,vlookup!$I$2:$J$9,1,0)=Y147,VLOOKUP(Y147,vlookup!$I$2:$J$9,2,0),PROPER(Y147)),PROPER(Y147))</f>
        <v>Deductible</v>
      </c>
      <c r="AU147" t="str">
        <f>IFERROR(IF(B147=VLOOKUP(B147,vlookup!$L$2:$L$10,1,0),"Yes","No"),"No")</f>
        <v>No</v>
      </c>
    </row>
    <row r="148" spans="1:47" ht="14.45" customHeight="1" x14ac:dyDescent="0.25">
      <c r="A148" t="s">
        <v>1429</v>
      </c>
      <c r="B148" s="31" t="s">
        <v>3694</v>
      </c>
      <c r="C148">
        <v>1</v>
      </c>
      <c r="D148">
        <v>1</v>
      </c>
      <c r="E148" t="s">
        <v>382</v>
      </c>
      <c r="F148" t="s">
        <v>464</v>
      </c>
      <c r="G148" t="s">
        <v>543</v>
      </c>
      <c r="H148" t="s">
        <v>1081</v>
      </c>
      <c r="I148">
        <v>122095</v>
      </c>
      <c r="J148" s="19">
        <v>43611</v>
      </c>
      <c r="K148" s="19">
        <v>43643</v>
      </c>
      <c r="L148">
        <v>201906</v>
      </c>
      <c r="M148" s="19">
        <v>43617</v>
      </c>
      <c r="N148">
        <v>24617</v>
      </c>
      <c r="O148" t="s">
        <v>1070</v>
      </c>
      <c r="P148" t="s">
        <v>1430</v>
      </c>
      <c r="Q148" t="s">
        <v>924</v>
      </c>
      <c r="R148" t="s">
        <v>544</v>
      </c>
      <c r="S148" s="19">
        <v>43825</v>
      </c>
      <c r="T148">
        <v>126768</v>
      </c>
      <c r="U148" t="s">
        <v>356</v>
      </c>
      <c r="V148" s="19">
        <v>43838</v>
      </c>
      <c r="W148" t="s">
        <v>635</v>
      </c>
      <c r="X148" t="s">
        <v>635</v>
      </c>
      <c r="Y148" t="s">
        <v>635</v>
      </c>
      <c r="Z148" t="s">
        <v>14</v>
      </c>
      <c r="AA148" s="29">
        <v>100</v>
      </c>
      <c r="AB148" t="s">
        <v>544</v>
      </c>
      <c r="AC148">
        <f t="shared" si="36"/>
        <v>2020</v>
      </c>
      <c r="AD148">
        <f t="shared" si="37"/>
        <v>1</v>
      </c>
      <c r="AE148">
        <f t="shared" si="38"/>
        <v>2019</v>
      </c>
      <c r="AF148">
        <f t="shared" si="39"/>
        <v>5</v>
      </c>
      <c r="AG148" t="str">
        <f>VLOOKUP(F148,vlookup!$A$2:$E$660,2,0)</f>
        <v>Retained</v>
      </c>
      <c r="AH148" t="str">
        <f>VLOOKUP(F148,vlookup!$A$2:$E$660,3,0)</f>
        <v>Service Contract</v>
      </c>
      <c r="AI148" t="str">
        <f>VLOOKUP(F148,vlookup!$A$2:$E$660,4,0)</f>
        <v>Used Car Programs</v>
      </c>
      <c r="AJ148" t="str">
        <f>VLOOKUP(F148,vlookup!$A$2:$E$660,5,0)</f>
        <v>High Mileage</v>
      </c>
      <c r="AL148">
        <f t="shared" si="40"/>
        <v>31</v>
      </c>
      <c r="AM148">
        <f t="shared" si="41"/>
        <v>222</v>
      </c>
      <c r="AN148">
        <f t="shared" si="42"/>
        <v>4673</v>
      </c>
      <c r="AO148" t="str">
        <f t="shared" si="43"/>
        <v/>
      </c>
      <c r="AP148" t="str">
        <f t="shared" si="44"/>
        <v/>
      </c>
      <c r="AQ148" t="str">
        <f t="shared" si="45"/>
        <v/>
      </c>
      <c r="AR148">
        <f t="shared" si="46"/>
        <v>100</v>
      </c>
      <c r="AS148" t="str">
        <f t="shared" si="47"/>
        <v>36205570E9-1</v>
      </c>
      <c r="AT148" t="str">
        <f>IFERROR(IF(VLOOKUP(Y148,vlookup!$I$2:$J$9,1,0)=Y148,VLOOKUP(Y148,vlookup!$I$2:$J$9,2,0),PROPER(Y148)),PROPER(Y148))</f>
        <v>Deductible</v>
      </c>
      <c r="AU148" t="str">
        <f>IFERROR(IF(B148=VLOOKUP(B148,vlookup!$L$2:$L$10,1,0),"Yes","No"),"No")</f>
        <v>No</v>
      </c>
    </row>
    <row r="149" spans="1:47" ht="14.45" customHeight="1" x14ac:dyDescent="0.25">
      <c r="A149" t="s">
        <v>1079</v>
      </c>
      <c r="B149" s="31" t="s">
        <v>1080</v>
      </c>
      <c r="C149">
        <v>1</v>
      </c>
      <c r="D149">
        <v>1</v>
      </c>
      <c r="E149" t="s">
        <v>382</v>
      </c>
      <c r="F149" t="s">
        <v>60</v>
      </c>
      <c r="G149" t="s">
        <v>543</v>
      </c>
      <c r="H149" t="s">
        <v>1081</v>
      </c>
      <c r="I149">
        <v>158597</v>
      </c>
      <c r="J149" s="19">
        <v>41306</v>
      </c>
      <c r="K149" s="19">
        <v>41345</v>
      </c>
      <c r="L149">
        <v>201303</v>
      </c>
      <c r="M149" s="19">
        <v>41334</v>
      </c>
      <c r="N149">
        <v>24616</v>
      </c>
      <c r="O149" t="s">
        <v>1076</v>
      </c>
      <c r="P149" t="s">
        <v>1082</v>
      </c>
      <c r="Q149" t="s">
        <v>973</v>
      </c>
      <c r="R149" t="s">
        <v>1083</v>
      </c>
      <c r="S149" s="19">
        <v>41610</v>
      </c>
      <c r="T149">
        <v>170455</v>
      </c>
      <c r="U149" t="s">
        <v>357</v>
      </c>
      <c r="V149" s="19">
        <v>41628</v>
      </c>
      <c r="W149" t="s">
        <v>1179</v>
      </c>
      <c r="X149" t="s">
        <v>635</v>
      </c>
      <c r="Y149" t="s">
        <v>635</v>
      </c>
      <c r="Z149" t="s">
        <v>14</v>
      </c>
      <c r="AA149" s="29">
        <v>250</v>
      </c>
      <c r="AB149" t="s">
        <v>544</v>
      </c>
      <c r="AC149">
        <f t="shared" si="36"/>
        <v>2013</v>
      </c>
      <c r="AD149">
        <f t="shared" si="37"/>
        <v>12</v>
      </c>
      <c r="AE149">
        <f t="shared" si="38"/>
        <v>2013</v>
      </c>
      <c r="AF149">
        <f t="shared" si="39"/>
        <v>2</v>
      </c>
      <c r="AG149" t="str">
        <f>VLOOKUP(F149,vlookup!$A$2:$E$660,2,0)</f>
        <v>Retained</v>
      </c>
      <c r="AH149" t="str">
        <f>VLOOKUP(F149,vlookup!$A$2:$E$660,3,0)</f>
        <v>Service Contract</v>
      </c>
      <c r="AI149" t="str">
        <f>VLOOKUP(F149,vlookup!$A$2:$E$660,4,0)</f>
        <v>Used Car Programs</v>
      </c>
      <c r="AJ149" t="str">
        <f>VLOOKUP(F149,vlookup!$A$2:$E$660,5,0)</f>
        <v>High Mileage</v>
      </c>
      <c r="AL149">
        <f t="shared" si="40"/>
        <v>41</v>
      </c>
      <c r="AM149">
        <f t="shared" si="41"/>
        <v>319</v>
      </c>
      <c r="AN149">
        <f t="shared" si="42"/>
        <v>11858</v>
      </c>
      <c r="AO149" t="str">
        <f t="shared" si="43"/>
        <v/>
      </c>
      <c r="AP149" t="str">
        <f t="shared" si="44"/>
        <v/>
      </c>
      <c r="AQ149" t="str">
        <f t="shared" si="45"/>
        <v/>
      </c>
      <c r="AR149">
        <f t="shared" si="46"/>
        <v>250</v>
      </c>
      <c r="AS149" t="str">
        <f t="shared" si="47"/>
        <v>36232504B3Y-1</v>
      </c>
      <c r="AT149" t="str">
        <f>IFERROR(IF(VLOOKUP(Y149,vlookup!$I$2:$J$9,1,0)=Y149,VLOOKUP(Y149,vlookup!$I$2:$J$9,2,0),PROPER(Y149)),PROPER(Y149))</f>
        <v>Deductible</v>
      </c>
      <c r="AU149" t="str">
        <f>IFERROR(IF(B149=VLOOKUP(B149,vlookup!$L$2:$L$10,1,0),"Yes","No"),"No")</f>
        <v>No</v>
      </c>
    </row>
    <row r="150" spans="1:47" ht="14.45" customHeight="1" x14ac:dyDescent="0.25">
      <c r="A150" t="s">
        <v>1431</v>
      </c>
      <c r="B150" s="31" t="s">
        <v>1432</v>
      </c>
      <c r="C150">
        <v>1</v>
      </c>
      <c r="D150">
        <v>1</v>
      </c>
      <c r="E150" t="s">
        <v>382</v>
      </c>
      <c r="F150" t="s">
        <v>238</v>
      </c>
      <c r="G150" t="s">
        <v>543</v>
      </c>
      <c r="H150" t="s">
        <v>3741</v>
      </c>
      <c r="I150">
        <v>131751</v>
      </c>
      <c r="J150" s="19">
        <v>42094</v>
      </c>
      <c r="K150" s="19">
        <v>42124</v>
      </c>
      <c r="L150">
        <v>201504</v>
      </c>
      <c r="M150" s="19">
        <v>42095</v>
      </c>
      <c r="N150">
        <v>24616</v>
      </c>
      <c r="O150" t="s">
        <v>1076</v>
      </c>
      <c r="P150" t="s">
        <v>1433</v>
      </c>
      <c r="Q150" t="s">
        <v>924</v>
      </c>
      <c r="R150" t="s">
        <v>1434</v>
      </c>
      <c r="S150" s="19">
        <v>42117</v>
      </c>
      <c r="T150">
        <v>133048</v>
      </c>
      <c r="U150" t="s">
        <v>357</v>
      </c>
      <c r="V150" s="19">
        <v>42131</v>
      </c>
      <c r="W150" t="s">
        <v>635</v>
      </c>
      <c r="X150" t="s">
        <v>635</v>
      </c>
      <c r="Y150" t="s">
        <v>635</v>
      </c>
      <c r="Z150" t="s">
        <v>14</v>
      </c>
      <c r="AA150" s="29">
        <v>100</v>
      </c>
      <c r="AB150" t="s">
        <v>544</v>
      </c>
      <c r="AC150">
        <f t="shared" si="36"/>
        <v>2015</v>
      </c>
      <c r="AD150">
        <f t="shared" si="37"/>
        <v>5</v>
      </c>
      <c r="AE150">
        <f t="shared" si="38"/>
        <v>2015</v>
      </c>
      <c r="AF150">
        <f t="shared" si="39"/>
        <v>3</v>
      </c>
      <c r="AG150" t="str">
        <f>VLOOKUP(F150,vlookup!$A$2:$E$660,2,0)</f>
        <v>Retained</v>
      </c>
      <c r="AH150" t="str">
        <f>VLOOKUP(F150,vlookup!$A$2:$E$660,3,0)</f>
        <v>Service Contract</v>
      </c>
      <c r="AI150" t="str">
        <f>VLOOKUP(F150,vlookup!$A$2:$E$660,4,0)</f>
        <v>Used Car Programs</v>
      </c>
      <c r="AJ150" t="str">
        <f>VLOOKUP(F150,vlookup!$A$2:$E$660,5,0)</f>
        <v>High Mileage</v>
      </c>
      <c r="AL150">
        <f t="shared" si="40"/>
        <v>30</v>
      </c>
      <c r="AM150">
        <f t="shared" si="41"/>
        <v>37</v>
      </c>
      <c r="AN150">
        <f t="shared" si="42"/>
        <v>1297</v>
      </c>
      <c r="AO150" t="str">
        <f t="shared" si="43"/>
        <v/>
      </c>
      <c r="AP150">
        <f t="shared" si="44"/>
        <v>100</v>
      </c>
      <c r="AQ150" t="str">
        <f t="shared" si="45"/>
        <v/>
      </c>
      <c r="AR150" t="str">
        <f t="shared" si="46"/>
        <v/>
      </c>
      <c r="AS150" t="str">
        <f t="shared" si="47"/>
        <v>62331789C5Y-1</v>
      </c>
      <c r="AT150" t="str">
        <f>IFERROR(IF(VLOOKUP(Y150,vlookup!$I$2:$J$9,1,0)=Y150,VLOOKUP(Y150,vlookup!$I$2:$J$9,2,0),PROPER(Y150)),PROPER(Y150))</f>
        <v>Deductible</v>
      </c>
      <c r="AU150" t="str">
        <f>IFERROR(IF(B150=VLOOKUP(B150,vlookup!$L$2:$L$10,1,0),"Yes","No"),"No")</f>
        <v>No</v>
      </c>
    </row>
    <row r="151" spans="1:47" ht="14.45" customHeight="1" x14ac:dyDescent="0.25">
      <c r="A151" t="s">
        <v>1435</v>
      </c>
      <c r="B151" s="31" t="s">
        <v>1436</v>
      </c>
      <c r="C151">
        <v>1</v>
      </c>
      <c r="D151">
        <v>1</v>
      </c>
      <c r="E151" t="s">
        <v>382</v>
      </c>
      <c r="F151" t="s">
        <v>60</v>
      </c>
      <c r="G151" t="s">
        <v>543</v>
      </c>
      <c r="H151" t="s">
        <v>1081</v>
      </c>
      <c r="I151">
        <v>157624</v>
      </c>
      <c r="J151" s="19">
        <v>41756</v>
      </c>
      <c r="K151" s="19">
        <v>41786</v>
      </c>
      <c r="L151">
        <v>201405</v>
      </c>
      <c r="M151" s="19">
        <v>41760</v>
      </c>
      <c r="N151">
        <v>24616</v>
      </c>
      <c r="O151" t="s">
        <v>1076</v>
      </c>
      <c r="P151" t="s">
        <v>1437</v>
      </c>
      <c r="Q151" t="s">
        <v>924</v>
      </c>
      <c r="R151">
        <v>9071</v>
      </c>
      <c r="S151" s="19">
        <v>41886</v>
      </c>
      <c r="T151">
        <v>163350</v>
      </c>
      <c r="U151" t="s">
        <v>357</v>
      </c>
      <c r="V151" s="19">
        <v>41892</v>
      </c>
      <c r="W151" t="s">
        <v>635</v>
      </c>
      <c r="X151" t="s">
        <v>635</v>
      </c>
      <c r="Y151" t="s">
        <v>635</v>
      </c>
      <c r="Z151" t="s">
        <v>14</v>
      </c>
      <c r="AA151" s="29">
        <v>250</v>
      </c>
      <c r="AB151" t="s">
        <v>544</v>
      </c>
      <c r="AC151">
        <f t="shared" si="36"/>
        <v>2014</v>
      </c>
      <c r="AD151">
        <f t="shared" si="37"/>
        <v>9</v>
      </c>
      <c r="AE151">
        <f t="shared" si="38"/>
        <v>2014</v>
      </c>
      <c r="AF151">
        <f t="shared" si="39"/>
        <v>4</v>
      </c>
      <c r="AG151" t="str">
        <f>VLOOKUP(F151,vlookup!$A$2:$E$660,2,0)</f>
        <v>Retained</v>
      </c>
      <c r="AH151" t="str">
        <f>VLOOKUP(F151,vlookup!$A$2:$E$660,3,0)</f>
        <v>Service Contract</v>
      </c>
      <c r="AI151" t="str">
        <f>VLOOKUP(F151,vlookup!$A$2:$E$660,4,0)</f>
        <v>Used Car Programs</v>
      </c>
      <c r="AJ151" t="str">
        <f>VLOOKUP(F151,vlookup!$A$2:$E$660,5,0)</f>
        <v>High Mileage</v>
      </c>
      <c r="AL151">
        <f t="shared" si="40"/>
        <v>30</v>
      </c>
      <c r="AM151">
        <f t="shared" si="41"/>
        <v>133</v>
      </c>
      <c r="AN151">
        <f t="shared" si="42"/>
        <v>5726</v>
      </c>
      <c r="AO151" t="str">
        <f t="shared" si="43"/>
        <v/>
      </c>
      <c r="AP151" t="str">
        <f t="shared" si="44"/>
        <v/>
      </c>
      <c r="AQ151" t="str">
        <f t="shared" si="45"/>
        <v/>
      </c>
      <c r="AR151">
        <f t="shared" si="46"/>
        <v>250</v>
      </c>
      <c r="AS151" t="str">
        <f t="shared" si="47"/>
        <v>46111748D4Y-1</v>
      </c>
      <c r="AT151" t="str">
        <f>IFERROR(IF(VLOOKUP(Y151,vlookup!$I$2:$J$9,1,0)=Y151,VLOOKUP(Y151,vlookup!$I$2:$J$9,2,0),PROPER(Y151)),PROPER(Y151))</f>
        <v>Deductible</v>
      </c>
      <c r="AU151" t="str">
        <f>IFERROR(IF(B151=VLOOKUP(B151,vlookup!$L$2:$L$10,1,0),"Yes","No"),"No")</f>
        <v>No</v>
      </c>
    </row>
    <row r="152" spans="1:47" ht="14.45" customHeight="1" x14ac:dyDescent="0.25">
      <c r="A152" t="s">
        <v>1438</v>
      </c>
      <c r="B152" s="31" t="s">
        <v>1439</v>
      </c>
      <c r="C152">
        <v>1</v>
      </c>
      <c r="D152">
        <v>1</v>
      </c>
      <c r="E152" t="s">
        <v>571</v>
      </c>
      <c r="F152" t="s">
        <v>205</v>
      </c>
      <c r="G152" t="s">
        <v>543</v>
      </c>
      <c r="H152" t="s">
        <v>1425</v>
      </c>
      <c r="I152">
        <v>109708</v>
      </c>
      <c r="J152" s="19">
        <v>41785</v>
      </c>
      <c r="K152" s="19">
        <v>41813</v>
      </c>
      <c r="L152">
        <v>201406</v>
      </c>
      <c r="M152" s="19">
        <v>41791</v>
      </c>
      <c r="N152">
        <v>24616</v>
      </c>
      <c r="O152" t="s">
        <v>1076</v>
      </c>
      <c r="P152" t="s">
        <v>1406</v>
      </c>
      <c r="Q152" t="s">
        <v>924</v>
      </c>
      <c r="R152">
        <v>1412</v>
      </c>
      <c r="S152" s="19">
        <v>41810</v>
      </c>
      <c r="T152">
        <v>110036</v>
      </c>
      <c r="U152" t="s">
        <v>357</v>
      </c>
      <c r="V152" s="19">
        <v>42186</v>
      </c>
      <c r="W152" t="s">
        <v>635</v>
      </c>
      <c r="X152" t="s">
        <v>635</v>
      </c>
      <c r="Y152" t="s">
        <v>635</v>
      </c>
      <c r="Z152" t="s">
        <v>14</v>
      </c>
      <c r="AA152" s="29">
        <v>100</v>
      </c>
      <c r="AB152" t="s">
        <v>544</v>
      </c>
      <c r="AC152">
        <f t="shared" si="36"/>
        <v>2015</v>
      </c>
      <c r="AD152">
        <f t="shared" si="37"/>
        <v>7</v>
      </c>
      <c r="AE152">
        <f t="shared" si="38"/>
        <v>2014</v>
      </c>
      <c r="AF152">
        <f t="shared" si="39"/>
        <v>5</v>
      </c>
      <c r="AG152" t="str">
        <f>VLOOKUP(F152,vlookup!$A$2:$E$660,2,0)</f>
        <v>Retained</v>
      </c>
      <c r="AH152" t="str">
        <f>VLOOKUP(F152,vlookup!$A$2:$E$660,3,0)</f>
        <v>Service Contract</v>
      </c>
      <c r="AI152" t="str">
        <f>VLOOKUP(F152,vlookup!$A$2:$E$660,4,0)</f>
        <v>Used Car Programs</v>
      </c>
      <c r="AJ152" t="str">
        <f>VLOOKUP(F152,vlookup!$A$2:$E$660,5,0)</f>
        <v>High Mileage</v>
      </c>
      <c r="AL152">
        <f t="shared" si="40"/>
        <v>27</v>
      </c>
      <c r="AM152">
        <f t="shared" si="41"/>
        <v>395</v>
      </c>
      <c r="AN152">
        <f t="shared" si="42"/>
        <v>328</v>
      </c>
      <c r="AO152" t="str">
        <f t="shared" si="43"/>
        <v/>
      </c>
      <c r="AP152" t="str">
        <f t="shared" si="44"/>
        <v/>
      </c>
      <c r="AQ152" t="str">
        <f t="shared" si="45"/>
        <v/>
      </c>
      <c r="AR152">
        <f t="shared" si="46"/>
        <v>100</v>
      </c>
      <c r="AS152" t="str">
        <f t="shared" si="47"/>
        <v>7J100805E4-1</v>
      </c>
      <c r="AT152" t="str">
        <f>IFERROR(IF(VLOOKUP(Y152,vlookup!$I$2:$J$9,1,0)=Y152,VLOOKUP(Y152,vlookup!$I$2:$J$9,2,0),PROPER(Y152)),PROPER(Y152))</f>
        <v>Deductible</v>
      </c>
      <c r="AU152" t="str">
        <f>IFERROR(IF(B152=VLOOKUP(B152,vlookup!$L$2:$L$10,1,0),"Yes","No"),"No")</f>
        <v>No</v>
      </c>
    </row>
    <row r="153" spans="1:47" ht="14.45" customHeight="1" x14ac:dyDescent="0.25">
      <c r="A153" t="s">
        <v>1440</v>
      </c>
      <c r="B153" s="31" t="s">
        <v>1441</v>
      </c>
      <c r="C153">
        <v>1</v>
      </c>
      <c r="D153">
        <v>1</v>
      </c>
      <c r="E153" t="s">
        <v>382</v>
      </c>
      <c r="F153" t="s">
        <v>464</v>
      </c>
      <c r="G153" t="s">
        <v>543</v>
      </c>
      <c r="H153" t="s">
        <v>1425</v>
      </c>
      <c r="I153">
        <v>143788</v>
      </c>
      <c r="J153" s="19">
        <v>43605</v>
      </c>
      <c r="K153" s="19">
        <v>43643</v>
      </c>
      <c r="L153">
        <v>201906</v>
      </c>
      <c r="M153" s="19">
        <v>43617</v>
      </c>
      <c r="N153">
        <v>24617</v>
      </c>
      <c r="O153" t="s">
        <v>1070</v>
      </c>
      <c r="P153" t="s">
        <v>1442</v>
      </c>
      <c r="Q153" t="s">
        <v>924</v>
      </c>
      <c r="R153">
        <v>469720</v>
      </c>
      <c r="S153" s="19">
        <v>44301</v>
      </c>
      <c r="T153">
        <v>169361</v>
      </c>
      <c r="U153" t="s">
        <v>356</v>
      </c>
      <c r="V153" s="19">
        <v>44327</v>
      </c>
      <c r="W153" t="s">
        <v>635</v>
      </c>
      <c r="X153" t="s">
        <v>635</v>
      </c>
      <c r="Y153" t="s">
        <v>635</v>
      </c>
      <c r="Z153" t="s">
        <v>14</v>
      </c>
      <c r="AA153" s="29">
        <v>100</v>
      </c>
      <c r="AB153" t="s">
        <v>544</v>
      </c>
      <c r="AC153">
        <f t="shared" si="36"/>
        <v>2021</v>
      </c>
      <c r="AD153">
        <f t="shared" si="37"/>
        <v>5</v>
      </c>
      <c r="AE153">
        <f t="shared" si="38"/>
        <v>2019</v>
      </c>
      <c r="AF153">
        <f t="shared" si="39"/>
        <v>5</v>
      </c>
      <c r="AG153" t="str">
        <f>VLOOKUP(F153,vlookup!$A$2:$E$660,2,0)</f>
        <v>Retained</v>
      </c>
      <c r="AH153" t="str">
        <f>VLOOKUP(F153,vlookup!$A$2:$E$660,3,0)</f>
        <v>Service Contract</v>
      </c>
      <c r="AI153" t="str">
        <f>VLOOKUP(F153,vlookup!$A$2:$E$660,4,0)</f>
        <v>Used Car Programs</v>
      </c>
      <c r="AJ153" t="str">
        <f>VLOOKUP(F153,vlookup!$A$2:$E$660,5,0)</f>
        <v>High Mileage</v>
      </c>
      <c r="AL153">
        <f t="shared" si="40"/>
        <v>37</v>
      </c>
      <c r="AM153">
        <f t="shared" si="41"/>
        <v>711</v>
      </c>
      <c r="AN153">
        <f t="shared" si="42"/>
        <v>25573</v>
      </c>
      <c r="AO153" t="str">
        <f t="shared" si="43"/>
        <v/>
      </c>
      <c r="AP153" t="str">
        <f t="shared" si="44"/>
        <v/>
      </c>
      <c r="AQ153" t="str">
        <f t="shared" si="45"/>
        <v/>
      </c>
      <c r="AR153">
        <f t="shared" si="46"/>
        <v>100</v>
      </c>
      <c r="AS153" t="str">
        <f t="shared" si="47"/>
        <v>7R204035E9-1</v>
      </c>
      <c r="AT153" t="str">
        <f>IFERROR(IF(VLOOKUP(Y153,vlookup!$I$2:$J$9,1,0)=Y153,VLOOKUP(Y153,vlookup!$I$2:$J$9,2,0),PROPER(Y153)),PROPER(Y153))</f>
        <v>Deductible</v>
      </c>
      <c r="AU153" t="str">
        <f>IFERROR(IF(B153=VLOOKUP(B153,vlookup!$L$2:$L$10,1,0),"Yes","No"),"No")</f>
        <v>No</v>
      </c>
    </row>
    <row r="154" spans="1:47" ht="14.45" customHeight="1" x14ac:dyDescent="0.25">
      <c r="A154" t="s">
        <v>1443</v>
      </c>
      <c r="B154" s="31" t="s">
        <v>1444</v>
      </c>
      <c r="C154">
        <v>1</v>
      </c>
      <c r="D154">
        <v>1</v>
      </c>
      <c r="E154" t="s">
        <v>382</v>
      </c>
      <c r="F154" t="s">
        <v>464</v>
      </c>
      <c r="G154" t="s">
        <v>543</v>
      </c>
      <c r="H154" t="s">
        <v>1425</v>
      </c>
      <c r="I154">
        <v>110995</v>
      </c>
      <c r="J154" s="19">
        <v>44464</v>
      </c>
      <c r="K154" s="19">
        <v>44497</v>
      </c>
      <c r="L154">
        <v>202110</v>
      </c>
      <c r="M154" s="19">
        <v>44470</v>
      </c>
      <c r="N154">
        <v>24617</v>
      </c>
      <c r="O154" t="s">
        <v>1070</v>
      </c>
      <c r="P154" t="s">
        <v>1445</v>
      </c>
      <c r="Q154" t="s">
        <v>924</v>
      </c>
      <c r="R154">
        <v>25612</v>
      </c>
      <c r="S154" s="19">
        <v>45141</v>
      </c>
      <c r="T154">
        <v>124239</v>
      </c>
      <c r="U154" t="s">
        <v>356</v>
      </c>
      <c r="V154" s="19">
        <v>45219</v>
      </c>
      <c r="W154" t="s">
        <v>635</v>
      </c>
      <c r="X154" t="s">
        <v>635</v>
      </c>
      <c r="Y154" t="s">
        <v>635</v>
      </c>
      <c r="Z154" t="s">
        <v>14</v>
      </c>
      <c r="AA154" s="29">
        <v>100</v>
      </c>
      <c r="AB154" t="s">
        <v>544</v>
      </c>
      <c r="AC154">
        <f t="shared" si="36"/>
        <v>2023</v>
      </c>
      <c r="AD154">
        <f t="shared" si="37"/>
        <v>10</v>
      </c>
      <c r="AE154">
        <f t="shared" si="38"/>
        <v>2021</v>
      </c>
      <c r="AF154">
        <f t="shared" si="39"/>
        <v>9</v>
      </c>
      <c r="AG154" t="str">
        <f>VLOOKUP(F154,vlookup!$A$2:$E$660,2,0)</f>
        <v>Retained</v>
      </c>
      <c r="AH154" t="str">
        <f>VLOOKUP(F154,vlookup!$A$2:$E$660,3,0)</f>
        <v>Service Contract</v>
      </c>
      <c r="AI154" t="str">
        <f>VLOOKUP(F154,vlookup!$A$2:$E$660,4,0)</f>
        <v>Used Car Programs</v>
      </c>
      <c r="AJ154" t="str">
        <f>VLOOKUP(F154,vlookup!$A$2:$E$660,5,0)</f>
        <v>High Mileage</v>
      </c>
      <c r="AL154">
        <f t="shared" si="40"/>
        <v>33</v>
      </c>
      <c r="AM154">
        <f t="shared" si="41"/>
        <v>745</v>
      </c>
      <c r="AN154">
        <f t="shared" si="42"/>
        <v>13244</v>
      </c>
      <c r="AO154" t="str">
        <f t="shared" si="43"/>
        <v/>
      </c>
      <c r="AP154" t="str">
        <f t="shared" si="44"/>
        <v/>
      </c>
      <c r="AQ154" t="str">
        <f t="shared" si="45"/>
        <v/>
      </c>
      <c r="AR154">
        <f t="shared" si="46"/>
        <v>100</v>
      </c>
      <c r="AS154" t="str">
        <f t="shared" si="47"/>
        <v>ZAG7R311163I21-1</v>
      </c>
      <c r="AT154" t="str">
        <f>IFERROR(IF(VLOOKUP(Y154,vlookup!$I$2:$J$9,1,0)=Y154,VLOOKUP(Y154,vlookup!$I$2:$J$9,2,0),PROPER(Y154)),PROPER(Y154))</f>
        <v>Deductible</v>
      </c>
      <c r="AU154" t="str">
        <f>IFERROR(IF(B154=VLOOKUP(B154,vlookup!$L$2:$L$10,1,0),"Yes","No"),"No")</f>
        <v>No</v>
      </c>
    </row>
    <row r="155" spans="1:47" ht="14.45" customHeight="1" x14ac:dyDescent="0.25">
      <c r="A155" t="s">
        <v>1446</v>
      </c>
      <c r="B155" s="31" t="s">
        <v>1447</v>
      </c>
      <c r="C155">
        <v>1</v>
      </c>
      <c r="D155">
        <v>1</v>
      </c>
      <c r="E155" t="s">
        <v>382</v>
      </c>
      <c r="F155" t="s">
        <v>205</v>
      </c>
      <c r="G155" t="s">
        <v>543</v>
      </c>
      <c r="H155" t="s">
        <v>1425</v>
      </c>
      <c r="I155">
        <v>118258</v>
      </c>
      <c r="J155" s="19">
        <v>41802</v>
      </c>
      <c r="K155" s="19">
        <v>41848</v>
      </c>
      <c r="L155">
        <v>201407</v>
      </c>
      <c r="M155" s="19">
        <v>41821</v>
      </c>
      <c r="N155">
        <v>24617</v>
      </c>
      <c r="O155" t="s">
        <v>1070</v>
      </c>
      <c r="P155" t="s">
        <v>1172</v>
      </c>
      <c r="Q155" t="s">
        <v>924</v>
      </c>
      <c r="R155">
        <v>5673</v>
      </c>
      <c r="S155" s="19">
        <v>41905</v>
      </c>
      <c r="T155">
        <v>123437</v>
      </c>
      <c r="U155" t="s">
        <v>357</v>
      </c>
      <c r="V155" s="19">
        <v>41921</v>
      </c>
      <c r="W155" t="s">
        <v>635</v>
      </c>
      <c r="X155" t="s">
        <v>635</v>
      </c>
      <c r="Y155" t="s">
        <v>635</v>
      </c>
      <c r="Z155" t="s">
        <v>14</v>
      </c>
      <c r="AA155" s="29">
        <v>100</v>
      </c>
      <c r="AB155" t="s">
        <v>544</v>
      </c>
      <c r="AC155">
        <f t="shared" si="36"/>
        <v>2014</v>
      </c>
      <c r="AD155">
        <f t="shared" si="37"/>
        <v>10</v>
      </c>
      <c r="AE155">
        <f t="shared" si="38"/>
        <v>2014</v>
      </c>
      <c r="AF155">
        <f t="shared" si="39"/>
        <v>6</v>
      </c>
      <c r="AG155" t="str">
        <f>VLOOKUP(F155,vlookup!$A$2:$E$660,2,0)</f>
        <v>Retained</v>
      </c>
      <c r="AH155" t="str">
        <f>VLOOKUP(F155,vlookup!$A$2:$E$660,3,0)</f>
        <v>Service Contract</v>
      </c>
      <c r="AI155" t="str">
        <f>VLOOKUP(F155,vlookup!$A$2:$E$660,4,0)</f>
        <v>Used Car Programs</v>
      </c>
      <c r="AJ155" t="str">
        <f>VLOOKUP(F155,vlookup!$A$2:$E$660,5,0)</f>
        <v>High Mileage</v>
      </c>
      <c r="AL155">
        <f t="shared" si="40"/>
        <v>46</v>
      </c>
      <c r="AM155">
        <f t="shared" si="41"/>
        <v>117</v>
      </c>
      <c r="AN155">
        <f t="shared" si="42"/>
        <v>5179</v>
      </c>
      <c r="AO155" t="str">
        <f t="shared" si="43"/>
        <v/>
      </c>
      <c r="AP155" t="str">
        <f t="shared" si="44"/>
        <v/>
      </c>
      <c r="AQ155" t="str">
        <f t="shared" si="45"/>
        <v/>
      </c>
      <c r="AR155">
        <f t="shared" si="46"/>
        <v>100</v>
      </c>
      <c r="AS155" t="str">
        <f t="shared" si="47"/>
        <v>8R245795F4-1</v>
      </c>
      <c r="AT155" t="str">
        <f>IFERROR(IF(VLOOKUP(Y155,vlookup!$I$2:$J$9,1,0)=Y155,VLOOKUP(Y155,vlookup!$I$2:$J$9,2,0),PROPER(Y155)),PROPER(Y155))</f>
        <v>Deductible</v>
      </c>
      <c r="AU155" t="str">
        <f>IFERROR(IF(B155=VLOOKUP(B155,vlookup!$L$2:$L$10,1,0),"Yes","No"),"No")</f>
        <v>No</v>
      </c>
    </row>
    <row r="156" spans="1:47" ht="14.45" customHeight="1" x14ac:dyDescent="0.25">
      <c r="A156" t="s">
        <v>1446</v>
      </c>
      <c r="B156" s="31" t="s">
        <v>1447</v>
      </c>
      <c r="C156">
        <v>2</v>
      </c>
      <c r="D156">
        <v>1</v>
      </c>
      <c r="E156" t="s">
        <v>382</v>
      </c>
      <c r="F156" t="s">
        <v>205</v>
      </c>
      <c r="G156" t="s">
        <v>543</v>
      </c>
      <c r="H156" t="s">
        <v>1425</v>
      </c>
      <c r="I156">
        <v>118258</v>
      </c>
      <c r="J156" s="19">
        <v>41802</v>
      </c>
      <c r="K156" s="19">
        <v>41848</v>
      </c>
      <c r="L156">
        <v>201407</v>
      </c>
      <c r="M156" s="19">
        <v>41821</v>
      </c>
      <c r="N156">
        <v>24617</v>
      </c>
      <c r="O156" t="s">
        <v>1070</v>
      </c>
      <c r="P156" t="s">
        <v>1448</v>
      </c>
      <c r="Q156" t="s">
        <v>924</v>
      </c>
      <c r="R156">
        <v>16019152</v>
      </c>
      <c r="S156" s="19">
        <v>42388</v>
      </c>
      <c r="T156">
        <v>141837</v>
      </c>
      <c r="U156" t="s">
        <v>357</v>
      </c>
      <c r="V156" s="19">
        <v>42389</v>
      </c>
      <c r="W156" t="s">
        <v>635</v>
      </c>
      <c r="X156" t="s">
        <v>635</v>
      </c>
      <c r="Y156" t="s">
        <v>635</v>
      </c>
      <c r="Z156" t="s">
        <v>14</v>
      </c>
      <c r="AA156" s="29">
        <v>100</v>
      </c>
      <c r="AB156" t="s">
        <v>544</v>
      </c>
      <c r="AC156">
        <f t="shared" si="36"/>
        <v>2016</v>
      </c>
      <c r="AD156">
        <f t="shared" si="37"/>
        <v>1</v>
      </c>
      <c r="AE156">
        <f t="shared" si="38"/>
        <v>2014</v>
      </c>
      <c r="AF156">
        <f t="shared" si="39"/>
        <v>6</v>
      </c>
      <c r="AG156" t="str">
        <f>VLOOKUP(F156,vlookup!$A$2:$E$660,2,0)</f>
        <v>Retained</v>
      </c>
      <c r="AH156" t="str">
        <f>VLOOKUP(F156,vlookup!$A$2:$E$660,3,0)</f>
        <v>Service Contract</v>
      </c>
      <c r="AI156" t="str">
        <f>VLOOKUP(F156,vlookup!$A$2:$E$660,4,0)</f>
        <v>Used Car Programs</v>
      </c>
      <c r="AJ156" t="str">
        <f>VLOOKUP(F156,vlookup!$A$2:$E$660,5,0)</f>
        <v>High Mileage</v>
      </c>
      <c r="AL156">
        <f t="shared" si="40"/>
        <v>46</v>
      </c>
      <c r="AM156">
        <f t="shared" si="41"/>
        <v>578</v>
      </c>
      <c r="AN156">
        <f t="shared" si="42"/>
        <v>23579</v>
      </c>
      <c r="AO156" t="str">
        <f t="shared" si="43"/>
        <v/>
      </c>
      <c r="AP156" t="str">
        <f t="shared" si="44"/>
        <v/>
      </c>
      <c r="AQ156" t="str">
        <f t="shared" si="45"/>
        <v/>
      </c>
      <c r="AR156">
        <f t="shared" si="46"/>
        <v>100</v>
      </c>
      <c r="AS156" t="str">
        <f t="shared" si="47"/>
        <v>8R245795F4-2</v>
      </c>
      <c r="AT156" t="str">
        <f>IFERROR(IF(VLOOKUP(Y156,vlookup!$I$2:$J$9,1,0)=Y156,VLOOKUP(Y156,vlookup!$I$2:$J$9,2,0),PROPER(Y156)),PROPER(Y156))</f>
        <v>Deductible</v>
      </c>
      <c r="AU156" t="str">
        <f>IFERROR(IF(B156=VLOOKUP(B156,vlookup!$L$2:$L$10,1,0),"Yes","No"),"No")</f>
        <v>No</v>
      </c>
    </row>
    <row r="157" spans="1:47" ht="14.45" customHeight="1" x14ac:dyDescent="0.25">
      <c r="A157" t="s">
        <v>1449</v>
      </c>
      <c r="B157" s="31" t="s">
        <v>1450</v>
      </c>
      <c r="C157">
        <v>1</v>
      </c>
      <c r="D157">
        <v>1</v>
      </c>
      <c r="E157" t="s">
        <v>382</v>
      </c>
      <c r="F157" t="s">
        <v>60</v>
      </c>
      <c r="G157" t="s">
        <v>543</v>
      </c>
      <c r="H157" t="s">
        <v>1451</v>
      </c>
      <c r="I157">
        <v>148705</v>
      </c>
      <c r="J157" s="19">
        <v>41766</v>
      </c>
      <c r="K157" s="19">
        <v>41790</v>
      </c>
      <c r="L157">
        <v>201405</v>
      </c>
      <c r="M157" s="19">
        <v>41760</v>
      </c>
      <c r="N157">
        <v>24616</v>
      </c>
      <c r="O157" t="s">
        <v>1076</v>
      </c>
      <c r="P157" t="s">
        <v>1452</v>
      </c>
      <c r="Q157" t="s">
        <v>924</v>
      </c>
      <c r="R157">
        <v>27129</v>
      </c>
      <c r="S157" s="19">
        <v>41780</v>
      </c>
      <c r="T157">
        <v>149615</v>
      </c>
      <c r="U157" t="s">
        <v>357</v>
      </c>
      <c r="V157" s="19">
        <v>41819</v>
      </c>
      <c r="W157" t="s">
        <v>635</v>
      </c>
      <c r="X157" t="s">
        <v>635</v>
      </c>
      <c r="Y157" t="s">
        <v>635</v>
      </c>
      <c r="Z157" t="s">
        <v>14</v>
      </c>
      <c r="AA157" s="29">
        <v>250</v>
      </c>
      <c r="AB157" t="s">
        <v>544</v>
      </c>
      <c r="AC157">
        <f t="shared" si="36"/>
        <v>2014</v>
      </c>
      <c r="AD157">
        <f t="shared" si="37"/>
        <v>6</v>
      </c>
      <c r="AE157">
        <f t="shared" si="38"/>
        <v>2014</v>
      </c>
      <c r="AF157">
        <f t="shared" si="39"/>
        <v>5</v>
      </c>
      <c r="AG157" t="str">
        <f>VLOOKUP(F157,vlookup!$A$2:$E$660,2,0)</f>
        <v>Retained</v>
      </c>
      <c r="AH157" t="str">
        <f>VLOOKUP(F157,vlookup!$A$2:$E$660,3,0)</f>
        <v>Service Contract</v>
      </c>
      <c r="AI157" t="str">
        <f>VLOOKUP(F157,vlookup!$A$2:$E$660,4,0)</f>
        <v>Used Car Programs</v>
      </c>
      <c r="AJ157" t="str">
        <f>VLOOKUP(F157,vlookup!$A$2:$E$660,5,0)</f>
        <v>High Mileage</v>
      </c>
      <c r="AL157">
        <f t="shared" si="40"/>
        <v>24</v>
      </c>
      <c r="AM157">
        <f t="shared" si="41"/>
        <v>52</v>
      </c>
      <c r="AN157">
        <f t="shared" si="42"/>
        <v>910</v>
      </c>
      <c r="AO157" t="str">
        <f t="shared" si="43"/>
        <v/>
      </c>
      <c r="AP157">
        <f t="shared" si="44"/>
        <v>250</v>
      </c>
      <c r="AQ157" t="str">
        <f t="shared" si="45"/>
        <v/>
      </c>
      <c r="AR157" t="str">
        <f t="shared" si="46"/>
        <v/>
      </c>
      <c r="AS157" t="str">
        <f t="shared" si="47"/>
        <v>7J173246E4Y-1</v>
      </c>
      <c r="AT157" t="str">
        <f>IFERROR(IF(VLOOKUP(Y157,vlookup!$I$2:$J$9,1,0)=Y157,VLOOKUP(Y157,vlookup!$I$2:$J$9,2,0),PROPER(Y157)),PROPER(Y157))</f>
        <v>Deductible</v>
      </c>
      <c r="AU157" t="str">
        <f>IFERROR(IF(B157=VLOOKUP(B157,vlookup!$L$2:$L$10,1,0),"Yes","No"),"No")</f>
        <v>No</v>
      </c>
    </row>
    <row r="158" spans="1:47" ht="14.45" customHeight="1" x14ac:dyDescent="0.25">
      <c r="A158" t="s">
        <v>1453</v>
      </c>
      <c r="B158" s="31" t="s">
        <v>1454</v>
      </c>
      <c r="C158">
        <v>1</v>
      </c>
      <c r="D158">
        <v>1</v>
      </c>
      <c r="E158" t="s">
        <v>382</v>
      </c>
      <c r="F158" t="s">
        <v>464</v>
      </c>
      <c r="G158" t="s">
        <v>543</v>
      </c>
      <c r="H158" t="s">
        <v>1451</v>
      </c>
      <c r="I158">
        <v>119110</v>
      </c>
      <c r="J158" s="19">
        <v>43322</v>
      </c>
      <c r="K158" s="19">
        <v>43385</v>
      </c>
      <c r="L158">
        <v>201810</v>
      </c>
      <c r="M158" s="19">
        <v>43374</v>
      </c>
      <c r="N158">
        <v>24617</v>
      </c>
      <c r="O158" t="s">
        <v>1070</v>
      </c>
      <c r="P158" t="s">
        <v>1455</v>
      </c>
      <c r="Q158" t="s">
        <v>924</v>
      </c>
      <c r="R158">
        <v>123498</v>
      </c>
      <c r="S158" s="19">
        <v>43389</v>
      </c>
      <c r="T158">
        <v>122780</v>
      </c>
      <c r="U158" t="s">
        <v>356</v>
      </c>
      <c r="V158" s="19">
        <v>43404</v>
      </c>
      <c r="W158" t="s">
        <v>635</v>
      </c>
      <c r="X158" t="s">
        <v>635</v>
      </c>
      <c r="Y158" t="s">
        <v>635</v>
      </c>
      <c r="Z158" t="s">
        <v>14</v>
      </c>
      <c r="AA158" s="29">
        <v>100</v>
      </c>
      <c r="AB158" t="s">
        <v>544</v>
      </c>
      <c r="AC158">
        <f t="shared" si="36"/>
        <v>2018</v>
      </c>
      <c r="AD158">
        <f t="shared" si="37"/>
        <v>10</v>
      </c>
      <c r="AE158">
        <f t="shared" si="38"/>
        <v>2018</v>
      </c>
      <c r="AF158">
        <f t="shared" si="39"/>
        <v>8</v>
      </c>
      <c r="AG158" t="str">
        <f>VLOOKUP(F158,vlookup!$A$2:$E$660,2,0)</f>
        <v>Retained</v>
      </c>
      <c r="AH158" t="str">
        <f>VLOOKUP(F158,vlookup!$A$2:$E$660,3,0)</f>
        <v>Service Contract</v>
      </c>
      <c r="AI158" t="str">
        <f>VLOOKUP(F158,vlookup!$A$2:$E$660,4,0)</f>
        <v>Used Car Programs</v>
      </c>
      <c r="AJ158" t="str">
        <f>VLOOKUP(F158,vlookup!$A$2:$E$660,5,0)</f>
        <v>High Mileage</v>
      </c>
      <c r="AL158">
        <f t="shared" si="40"/>
        <v>62</v>
      </c>
      <c r="AM158">
        <f t="shared" si="41"/>
        <v>81</v>
      </c>
      <c r="AN158">
        <f t="shared" si="42"/>
        <v>3670</v>
      </c>
      <c r="AO158" t="str">
        <f t="shared" si="43"/>
        <v/>
      </c>
      <c r="AP158" t="str">
        <f t="shared" si="44"/>
        <v/>
      </c>
      <c r="AQ158">
        <f t="shared" si="45"/>
        <v>100</v>
      </c>
      <c r="AR158" t="str">
        <f t="shared" si="46"/>
        <v/>
      </c>
      <c r="AS158" t="str">
        <f t="shared" si="47"/>
        <v>7J208975H8-1</v>
      </c>
      <c r="AT158" t="str">
        <f>IFERROR(IF(VLOOKUP(Y158,vlookup!$I$2:$J$9,1,0)=Y158,VLOOKUP(Y158,vlookup!$I$2:$J$9,2,0),PROPER(Y158)),PROPER(Y158))</f>
        <v>Deductible</v>
      </c>
      <c r="AU158" t="str">
        <f>IFERROR(IF(B158=VLOOKUP(B158,vlookup!$L$2:$L$10,1,0),"Yes","No"),"No")</f>
        <v>No</v>
      </c>
    </row>
    <row r="159" spans="1:47" ht="14.45" customHeight="1" x14ac:dyDescent="0.25">
      <c r="A159" t="s">
        <v>1456</v>
      </c>
      <c r="B159" s="31" t="s">
        <v>1457</v>
      </c>
      <c r="C159">
        <v>1</v>
      </c>
      <c r="D159">
        <v>1</v>
      </c>
      <c r="E159" t="s">
        <v>382</v>
      </c>
      <c r="F159" t="s">
        <v>60</v>
      </c>
      <c r="G159" t="s">
        <v>543</v>
      </c>
      <c r="H159" t="s">
        <v>1451</v>
      </c>
      <c r="I159">
        <v>167557</v>
      </c>
      <c r="J159" s="19">
        <v>41693</v>
      </c>
      <c r="K159" s="19">
        <v>41717</v>
      </c>
      <c r="L159">
        <v>201403</v>
      </c>
      <c r="M159" s="19">
        <v>41699</v>
      </c>
      <c r="N159">
        <v>24617</v>
      </c>
      <c r="O159" t="s">
        <v>1070</v>
      </c>
      <c r="P159" t="s">
        <v>1455</v>
      </c>
      <c r="Q159" t="s">
        <v>924</v>
      </c>
      <c r="R159">
        <v>69817</v>
      </c>
      <c r="S159" s="19">
        <v>41729</v>
      </c>
      <c r="T159">
        <v>168434</v>
      </c>
      <c r="U159" t="s">
        <v>357</v>
      </c>
      <c r="V159" s="19">
        <v>41746</v>
      </c>
      <c r="W159" t="s">
        <v>635</v>
      </c>
      <c r="X159" t="s">
        <v>635</v>
      </c>
      <c r="Y159" t="s">
        <v>635</v>
      </c>
      <c r="Z159" t="s">
        <v>14</v>
      </c>
      <c r="AA159" s="29">
        <v>100</v>
      </c>
      <c r="AB159" t="s">
        <v>544</v>
      </c>
      <c r="AC159">
        <f t="shared" si="36"/>
        <v>2014</v>
      </c>
      <c r="AD159">
        <f t="shared" si="37"/>
        <v>4</v>
      </c>
      <c r="AE159">
        <f t="shared" si="38"/>
        <v>2014</v>
      </c>
      <c r="AF159">
        <f t="shared" si="39"/>
        <v>2</v>
      </c>
      <c r="AG159" t="str">
        <f>VLOOKUP(F159,vlookup!$A$2:$E$660,2,0)</f>
        <v>Retained</v>
      </c>
      <c r="AH159" t="str">
        <f>VLOOKUP(F159,vlookup!$A$2:$E$660,3,0)</f>
        <v>Service Contract</v>
      </c>
      <c r="AI159" t="str">
        <f>VLOOKUP(F159,vlookup!$A$2:$E$660,4,0)</f>
        <v>Used Car Programs</v>
      </c>
      <c r="AJ159" t="str">
        <f>VLOOKUP(F159,vlookup!$A$2:$E$660,5,0)</f>
        <v>High Mileage</v>
      </c>
      <c r="AL159">
        <f t="shared" si="40"/>
        <v>26</v>
      </c>
      <c r="AM159">
        <f t="shared" si="41"/>
        <v>54</v>
      </c>
      <c r="AN159">
        <f t="shared" si="42"/>
        <v>877</v>
      </c>
      <c r="AO159" t="str">
        <f t="shared" si="43"/>
        <v/>
      </c>
      <c r="AP159">
        <f t="shared" si="44"/>
        <v>100</v>
      </c>
      <c r="AQ159" t="str">
        <f t="shared" si="45"/>
        <v/>
      </c>
      <c r="AR159" t="str">
        <f t="shared" si="46"/>
        <v/>
      </c>
      <c r="AS159" t="str">
        <f t="shared" si="47"/>
        <v>3J222752B4Y-1</v>
      </c>
      <c r="AT159" t="str">
        <f>IFERROR(IF(VLOOKUP(Y159,vlookup!$I$2:$J$9,1,0)=Y159,VLOOKUP(Y159,vlookup!$I$2:$J$9,2,0),PROPER(Y159)),PROPER(Y159))</f>
        <v>Deductible</v>
      </c>
      <c r="AU159" t="str">
        <f>IFERROR(IF(B159=VLOOKUP(B159,vlookup!$L$2:$L$10,1,0),"Yes","No"),"No")</f>
        <v>No</v>
      </c>
    </row>
    <row r="160" spans="1:47" ht="14.45" customHeight="1" x14ac:dyDescent="0.25">
      <c r="A160" t="s">
        <v>1458</v>
      </c>
      <c r="B160" s="31" t="s">
        <v>1459</v>
      </c>
      <c r="C160">
        <v>1</v>
      </c>
      <c r="D160">
        <v>2</v>
      </c>
      <c r="E160" t="s">
        <v>571</v>
      </c>
      <c r="F160" t="s">
        <v>464</v>
      </c>
      <c r="G160" t="s">
        <v>543</v>
      </c>
      <c r="H160" t="s">
        <v>1451</v>
      </c>
      <c r="I160">
        <v>166209</v>
      </c>
      <c r="J160" s="19">
        <v>43532</v>
      </c>
      <c r="K160" s="19">
        <v>43566</v>
      </c>
      <c r="L160">
        <v>201904</v>
      </c>
      <c r="M160" s="19">
        <v>43556</v>
      </c>
      <c r="N160">
        <v>24616</v>
      </c>
      <c r="O160" t="s">
        <v>1076</v>
      </c>
      <c r="P160" t="s">
        <v>1208</v>
      </c>
      <c r="Q160" t="s">
        <v>924</v>
      </c>
      <c r="R160" t="s">
        <v>544</v>
      </c>
      <c r="S160" s="19">
        <v>43738</v>
      </c>
      <c r="T160">
        <v>170841</v>
      </c>
      <c r="U160" t="s">
        <v>357</v>
      </c>
      <c r="V160" s="19">
        <v>43762</v>
      </c>
      <c r="W160" t="s">
        <v>635</v>
      </c>
      <c r="X160" t="s">
        <v>635</v>
      </c>
      <c r="Y160" t="s">
        <v>635</v>
      </c>
      <c r="Z160" t="s">
        <v>14</v>
      </c>
      <c r="AA160" s="29">
        <v>100</v>
      </c>
      <c r="AB160" t="s">
        <v>544</v>
      </c>
      <c r="AC160">
        <f t="shared" si="36"/>
        <v>2019</v>
      </c>
      <c r="AD160">
        <f t="shared" si="37"/>
        <v>10</v>
      </c>
      <c r="AE160">
        <f t="shared" si="38"/>
        <v>2019</v>
      </c>
      <c r="AF160">
        <f t="shared" si="39"/>
        <v>3</v>
      </c>
      <c r="AG160" t="str">
        <f>VLOOKUP(F160,vlookup!$A$2:$E$660,2,0)</f>
        <v>Retained</v>
      </c>
      <c r="AH160" t="str">
        <f>VLOOKUP(F160,vlookup!$A$2:$E$660,3,0)</f>
        <v>Service Contract</v>
      </c>
      <c r="AI160" t="str">
        <f>VLOOKUP(F160,vlookup!$A$2:$E$660,4,0)</f>
        <v>Used Car Programs</v>
      </c>
      <c r="AJ160" t="str">
        <f>VLOOKUP(F160,vlookup!$A$2:$E$660,5,0)</f>
        <v>High Mileage</v>
      </c>
      <c r="AL160">
        <f t="shared" si="40"/>
        <v>33</v>
      </c>
      <c r="AM160">
        <f t="shared" si="41"/>
        <v>226</v>
      </c>
      <c r="AN160">
        <f t="shared" si="42"/>
        <v>4632</v>
      </c>
      <c r="AO160" t="str">
        <f t="shared" si="43"/>
        <v/>
      </c>
      <c r="AP160" t="str">
        <f t="shared" si="44"/>
        <v/>
      </c>
      <c r="AQ160" t="str">
        <f t="shared" si="45"/>
        <v/>
      </c>
      <c r="AR160">
        <f t="shared" si="46"/>
        <v>100</v>
      </c>
      <c r="AS160" t="str">
        <f t="shared" si="47"/>
        <v>9R278164C9-1</v>
      </c>
      <c r="AT160" t="str">
        <f>IFERROR(IF(VLOOKUP(Y160,vlookup!$I$2:$J$9,1,0)=Y160,VLOOKUP(Y160,vlookup!$I$2:$J$9,2,0),PROPER(Y160)),PROPER(Y160))</f>
        <v>Deductible</v>
      </c>
      <c r="AU160" t="str">
        <f>IFERROR(IF(B160=VLOOKUP(B160,vlookup!$L$2:$L$10,1,0),"Yes","No"),"No")</f>
        <v>No</v>
      </c>
    </row>
    <row r="161" spans="1:47" ht="14.45" customHeight="1" x14ac:dyDescent="0.25">
      <c r="A161" t="s">
        <v>1460</v>
      </c>
      <c r="B161" s="31" t="s">
        <v>1461</v>
      </c>
      <c r="C161">
        <v>1</v>
      </c>
      <c r="D161">
        <v>1</v>
      </c>
      <c r="E161" t="s">
        <v>382</v>
      </c>
      <c r="F161" t="s">
        <v>464</v>
      </c>
      <c r="G161" t="s">
        <v>543</v>
      </c>
      <c r="H161" t="s">
        <v>1425</v>
      </c>
      <c r="I161">
        <v>70248</v>
      </c>
      <c r="J161" s="19">
        <v>44221</v>
      </c>
      <c r="K161" s="19">
        <v>44264</v>
      </c>
      <c r="L161">
        <v>202103</v>
      </c>
      <c r="M161" s="19">
        <v>44256</v>
      </c>
      <c r="N161">
        <v>24617</v>
      </c>
      <c r="O161" t="s">
        <v>1070</v>
      </c>
      <c r="P161" t="s">
        <v>1462</v>
      </c>
      <c r="Q161" t="s">
        <v>924</v>
      </c>
      <c r="R161">
        <v>8223233</v>
      </c>
      <c r="S161" s="19">
        <v>44326</v>
      </c>
      <c r="T161">
        <v>72641</v>
      </c>
      <c r="U161" t="s">
        <v>356</v>
      </c>
      <c r="V161" s="19">
        <v>44330</v>
      </c>
      <c r="W161" t="s">
        <v>635</v>
      </c>
      <c r="X161" t="s">
        <v>635</v>
      </c>
      <c r="Y161" t="s">
        <v>635</v>
      </c>
      <c r="Z161" t="s">
        <v>14</v>
      </c>
      <c r="AA161" s="29">
        <v>100</v>
      </c>
      <c r="AB161" t="s">
        <v>544</v>
      </c>
      <c r="AC161">
        <f t="shared" si="36"/>
        <v>2021</v>
      </c>
      <c r="AD161">
        <f t="shared" si="37"/>
        <v>5</v>
      </c>
      <c r="AE161">
        <f t="shared" si="38"/>
        <v>2021</v>
      </c>
      <c r="AF161">
        <f t="shared" si="39"/>
        <v>1</v>
      </c>
      <c r="AG161" t="str">
        <f>VLOOKUP(F161,vlookup!$A$2:$E$660,2,0)</f>
        <v>Retained</v>
      </c>
      <c r="AH161" t="str">
        <f>VLOOKUP(F161,vlookup!$A$2:$E$660,3,0)</f>
        <v>Service Contract</v>
      </c>
      <c r="AI161" t="str">
        <f>VLOOKUP(F161,vlookup!$A$2:$E$660,4,0)</f>
        <v>Used Car Programs</v>
      </c>
      <c r="AJ161" t="str">
        <f>VLOOKUP(F161,vlookup!$A$2:$E$660,5,0)</f>
        <v>High Mileage</v>
      </c>
      <c r="AL161">
        <f t="shared" si="40"/>
        <v>44</v>
      </c>
      <c r="AM161">
        <f t="shared" si="41"/>
        <v>109</v>
      </c>
      <c r="AN161">
        <f t="shared" si="42"/>
        <v>2393</v>
      </c>
      <c r="AO161" t="str">
        <f t="shared" si="43"/>
        <v/>
      </c>
      <c r="AP161" t="str">
        <f t="shared" si="44"/>
        <v/>
      </c>
      <c r="AQ161" t="str">
        <f t="shared" si="45"/>
        <v/>
      </c>
      <c r="AR161">
        <f t="shared" si="46"/>
        <v>100</v>
      </c>
      <c r="AS161" t="str">
        <f t="shared" si="47"/>
        <v>ZAGFR615486A21-1</v>
      </c>
      <c r="AT161" t="str">
        <f>IFERROR(IF(VLOOKUP(Y161,vlookup!$I$2:$J$9,1,0)=Y161,VLOOKUP(Y161,vlookup!$I$2:$J$9,2,0),PROPER(Y161)),PROPER(Y161))</f>
        <v>Deductible</v>
      </c>
      <c r="AU161" t="str">
        <f>IFERROR(IF(B161=VLOOKUP(B161,vlookup!$L$2:$L$10,1,0),"Yes","No"),"No")</f>
        <v>No</v>
      </c>
    </row>
    <row r="162" spans="1:47" ht="14.45" customHeight="1" x14ac:dyDescent="0.25">
      <c r="A162" t="s">
        <v>1463</v>
      </c>
      <c r="B162" s="31" t="s">
        <v>1464</v>
      </c>
      <c r="C162">
        <v>1</v>
      </c>
      <c r="D162">
        <v>1</v>
      </c>
      <c r="E162" t="s">
        <v>382</v>
      </c>
      <c r="F162" t="s">
        <v>464</v>
      </c>
      <c r="G162" t="s">
        <v>543</v>
      </c>
      <c r="H162" t="s">
        <v>1425</v>
      </c>
      <c r="I162">
        <v>118539</v>
      </c>
      <c r="J162" s="19">
        <v>45116</v>
      </c>
      <c r="K162" s="19">
        <v>45147</v>
      </c>
      <c r="L162">
        <v>202308</v>
      </c>
      <c r="M162" s="19">
        <v>45139</v>
      </c>
      <c r="N162">
        <v>24617</v>
      </c>
      <c r="O162" t="s">
        <v>1070</v>
      </c>
      <c r="P162" t="s">
        <v>1465</v>
      </c>
      <c r="Q162" t="s">
        <v>924</v>
      </c>
      <c r="R162">
        <v>480412</v>
      </c>
      <c r="S162" s="19">
        <v>45195</v>
      </c>
      <c r="T162">
        <v>122195</v>
      </c>
      <c r="U162" t="s">
        <v>356</v>
      </c>
      <c r="V162" s="19">
        <v>45202</v>
      </c>
      <c r="W162" t="s">
        <v>635</v>
      </c>
      <c r="X162" t="s">
        <v>635</v>
      </c>
      <c r="Y162" t="s">
        <v>635</v>
      </c>
      <c r="Z162" t="s">
        <v>14</v>
      </c>
      <c r="AA162" s="29">
        <v>100</v>
      </c>
      <c r="AB162" t="s">
        <v>544</v>
      </c>
      <c r="AC162">
        <f t="shared" si="36"/>
        <v>2023</v>
      </c>
      <c r="AD162">
        <f t="shared" si="37"/>
        <v>10</v>
      </c>
      <c r="AE162">
        <f t="shared" si="38"/>
        <v>2023</v>
      </c>
      <c r="AF162">
        <f t="shared" si="39"/>
        <v>7</v>
      </c>
      <c r="AG162" t="str">
        <f>VLOOKUP(F162,vlookup!$A$2:$E$660,2,0)</f>
        <v>Retained</v>
      </c>
      <c r="AH162" t="str">
        <f>VLOOKUP(F162,vlookup!$A$2:$E$660,3,0)</f>
        <v>Service Contract</v>
      </c>
      <c r="AI162" t="str">
        <f>VLOOKUP(F162,vlookup!$A$2:$E$660,4,0)</f>
        <v>Used Car Programs</v>
      </c>
      <c r="AJ162" t="str">
        <f>VLOOKUP(F162,vlookup!$A$2:$E$660,5,0)</f>
        <v>High Mileage</v>
      </c>
      <c r="AL162">
        <f t="shared" si="40"/>
        <v>30</v>
      </c>
      <c r="AM162">
        <f t="shared" si="41"/>
        <v>84</v>
      </c>
      <c r="AN162">
        <f t="shared" si="42"/>
        <v>3656</v>
      </c>
      <c r="AO162" t="str">
        <f t="shared" si="43"/>
        <v/>
      </c>
      <c r="AP162" t="str">
        <f t="shared" si="44"/>
        <v/>
      </c>
      <c r="AQ162">
        <f t="shared" si="45"/>
        <v>100</v>
      </c>
      <c r="AR162" t="str">
        <f t="shared" si="46"/>
        <v/>
      </c>
      <c r="AS162" t="str">
        <f t="shared" si="47"/>
        <v>ZAGGR231052G23-1</v>
      </c>
      <c r="AT162" t="str">
        <f>IFERROR(IF(VLOOKUP(Y162,vlookup!$I$2:$J$9,1,0)=Y162,VLOOKUP(Y162,vlookup!$I$2:$J$9,2,0),PROPER(Y162)),PROPER(Y162))</f>
        <v>Deductible</v>
      </c>
      <c r="AU162" t="str">
        <f>IFERROR(IF(B162=VLOOKUP(B162,vlookup!$L$2:$L$10,1,0),"Yes","No"),"No")</f>
        <v>No</v>
      </c>
    </row>
    <row r="163" spans="1:47" ht="14.45" customHeight="1" x14ac:dyDescent="0.25">
      <c r="A163" t="s">
        <v>1466</v>
      </c>
      <c r="B163" s="31" t="s">
        <v>1467</v>
      </c>
      <c r="C163">
        <v>1</v>
      </c>
      <c r="D163">
        <v>1</v>
      </c>
      <c r="E163" t="s">
        <v>382</v>
      </c>
      <c r="F163" t="s">
        <v>60</v>
      </c>
      <c r="G163" t="s">
        <v>3708</v>
      </c>
      <c r="H163" t="s">
        <v>942</v>
      </c>
      <c r="I163">
        <v>190751</v>
      </c>
      <c r="J163" s="19">
        <v>41400</v>
      </c>
      <c r="K163" s="19">
        <v>41422</v>
      </c>
      <c r="L163">
        <v>201305</v>
      </c>
      <c r="M163" s="19">
        <v>41395</v>
      </c>
      <c r="N163">
        <v>24616</v>
      </c>
      <c r="O163" t="s">
        <v>1076</v>
      </c>
      <c r="P163" t="s">
        <v>1468</v>
      </c>
      <c r="Q163" t="s">
        <v>924</v>
      </c>
      <c r="R163">
        <v>227826</v>
      </c>
      <c r="S163" s="19">
        <v>41442</v>
      </c>
      <c r="T163">
        <v>192928</v>
      </c>
      <c r="U163" t="s">
        <v>357</v>
      </c>
      <c r="V163" s="19">
        <v>41445</v>
      </c>
      <c r="W163" t="s">
        <v>1179</v>
      </c>
      <c r="X163" t="s">
        <v>635</v>
      </c>
      <c r="Y163" t="s">
        <v>635</v>
      </c>
      <c r="Z163" t="s">
        <v>14</v>
      </c>
      <c r="AA163" s="29">
        <v>100</v>
      </c>
      <c r="AB163" t="s">
        <v>544</v>
      </c>
      <c r="AC163">
        <f t="shared" si="36"/>
        <v>2013</v>
      </c>
      <c r="AD163">
        <f t="shared" si="37"/>
        <v>6</v>
      </c>
      <c r="AE163">
        <f t="shared" si="38"/>
        <v>2013</v>
      </c>
      <c r="AF163">
        <f t="shared" si="39"/>
        <v>5</v>
      </c>
      <c r="AG163" t="str">
        <f>VLOOKUP(F163,vlookup!$A$2:$E$660,2,0)</f>
        <v>Retained</v>
      </c>
      <c r="AH163" t="str">
        <f>VLOOKUP(F163,vlookup!$A$2:$E$660,3,0)</f>
        <v>Service Contract</v>
      </c>
      <c r="AI163" t="str">
        <f>VLOOKUP(F163,vlookup!$A$2:$E$660,4,0)</f>
        <v>Used Car Programs</v>
      </c>
      <c r="AJ163" t="str">
        <f>VLOOKUP(F163,vlookup!$A$2:$E$660,5,0)</f>
        <v>High Mileage</v>
      </c>
      <c r="AL163">
        <f t="shared" si="40"/>
        <v>22</v>
      </c>
      <c r="AM163">
        <f t="shared" si="41"/>
        <v>44</v>
      </c>
      <c r="AN163">
        <f t="shared" si="42"/>
        <v>2177</v>
      </c>
      <c r="AO163" t="str">
        <f t="shared" si="43"/>
        <v/>
      </c>
      <c r="AP163">
        <f t="shared" si="44"/>
        <v>100</v>
      </c>
      <c r="AQ163" t="str">
        <f t="shared" si="45"/>
        <v/>
      </c>
      <c r="AR163" t="str">
        <f t="shared" si="46"/>
        <v/>
      </c>
      <c r="AS163" t="str">
        <f t="shared" si="47"/>
        <v>XE544879E3Y-1</v>
      </c>
      <c r="AT163" t="str">
        <f>IFERROR(IF(VLOOKUP(Y163,vlookup!$I$2:$J$9,1,0)=Y163,VLOOKUP(Y163,vlookup!$I$2:$J$9,2,0),PROPER(Y163)),PROPER(Y163))</f>
        <v>Deductible</v>
      </c>
      <c r="AU163" t="str">
        <f>IFERROR(IF(B163=VLOOKUP(B163,vlookup!$L$2:$L$10,1,0),"Yes","No"),"No")</f>
        <v>No</v>
      </c>
    </row>
    <row r="164" spans="1:47" ht="14.45" customHeight="1" x14ac:dyDescent="0.25">
      <c r="A164" t="s">
        <v>1469</v>
      </c>
      <c r="B164" s="31" t="s">
        <v>3586</v>
      </c>
      <c r="C164">
        <v>1</v>
      </c>
      <c r="D164">
        <v>1</v>
      </c>
      <c r="E164" t="s">
        <v>382</v>
      </c>
      <c r="F164" t="s">
        <v>205</v>
      </c>
      <c r="G164" t="s">
        <v>633</v>
      </c>
      <c r="H164" t="s">
        <v>634</v>
      </c>
      <c r="I164">
        <v>139247</v>
      </c>
      <c r="J164" s="19">
        <v>41916</v>
      </c>
      <c r="K164" s="19">
        <v>41943</v>
      </c>
      <c r="L164">
        <v>201410</v>
      </c>
      <c r="M164" s="19">
        <v>41913</v>
      </c>
      <c r="N164">
        <v>24617</v>
      </c>
      <c r="O164" t="s">
        <v>1070</v>
      </c>
      <c r="P164" t="s">
        <v>1470</v>
      </c>
      <c r="Q164" t="s">
        <v>924</v>
      </c>
      <c r="R164">
        <v>70184</v>
      </c>
      <c r="S164" s="19">
        <v>42024</v>
      </c>
      <c r="T164">
        <v>143317</v>
      </c>
      <c r="U164" t="s">
        <v>357</v>
      </c>
      <c r="V164" s="19">
        <v>42032</v>
      </c>
      <c r="W164" t="s">
        <v>635</v>
      </c>
      <c r="X164" t="s">
        <v>635</v>
      </c>
      <c r="Y164" t="s">
        <v>635</v>
      </c>
      <c r="Z164" t="s">
        <v>14</v>
      </c>
      <c r="AA164" s="29">
        <v>100</v>
      </c>
      <c r="AB164" t="s">
        <v>544</v>
      </c>
      <c r="AC164">
        <f t="shared" si="36"/>
        <v>2015</v>
      </c>
      <c r="AD164">
        <f t="shared" si="37"/>
        <v>1</v>
      </c>
      <c r="AE164">
        <f t="shared" si="38"/>
        <v>2014</v>
      </c>
      <c r="AF164">
        <f t="shared" si="39"/>
        <v>10</v>
      </c>
      <c r="AG164" t="str">
        <f>VLOOKUP(F164,vlookup!$A$2:$E$660,2,0)</f>
        <v>Retained</v>
      </c>
      <c r="AH164" t="str">
        <f>VLOOKUP(F164,vlookup!$A$2:$E$660,3,0)</f>
        <v>Service Contract</v>
      </c>
      <c r="AI164" t="str">
        <f>VLOOKUP(F164,vlookup!$A$2:$E$660,4,0)</f>
        <v>Used Car Programs</v>
      </c>
      <c r="AJ164" t="str">
        <f>VLOOKUP(F164,vlookup!$A$2:$E$660,5,0)</f>
        <v>High Mileage</v>
      </c>
      <c r="AL164">
        <f t="shared" si="40"/>
        <v>27</v>
      </c>
      <c r="AM164">
        <f t="shared" si="41"/>
        <v>114</v>
      </c>
      <c r="AN164">
        <f t="shared" si="42"/>
        <v>4070</v>
      </c>
      <c r="AO164" t="str">
        <f t="shared" si="43"/>
        <v/>
      </c>
      <c r="AP164" t="str">
        <f t="shared" si="44"/>
        <v/>
      </c>
      <c r="AQ164" t="str">
        <f t="shared" si="45"/>
        <v/>
      </c>
      <c r="AR164">
        <f t="shared" si="46"/>
        <v>100</v>
      </c>
      <c r="AS164" t="str">
        <f t="shared" si="47"/>
        <v>102108984-1</v>
      </c>
      <c r="AT164" t="str">
        <f>IFERROR(IF(VLOOKUP(Y164,vlookup!$I$2:$J$9,1,0)=Y164,VLOOKUP(Y164,vlookup!$I$2:$J$9,2,0),PROPER(Y164)),PROPER(Y164))</f>
        <v>Deductible</v>
      </c>
      <c r="AU164" t="str">
        <f>IFERROR(IF(B164=VLOOKUP(B164,vlookup!$L$2:$L$10,1,0),"Yes","No"),"No")</f>
        <v>No</v>
      </c>
    </row>
    <row r="165" spans="1:47" ht="14.45" customHeight="1" x14ac:dyDescent="0.25">
      <c r="A165" t="s">
        <v>1469</v>
      </c>
      <c r="B165" s="31" t="s">
        <v>3586</v>
      </c>
      <c r="C165">
        <v>3</v>
      </c>
      <c r="D165">
        <v>1</v>
      </c>
      <c r="E165" t="s">
        <v>382</v>
      </c>
      <c r="F165" t="s">
        <v>205</v>
      </c>
      <c r="G165" t="s">
        <v>633</v>
      </c>
      <c r="H165" t="s">
        <v>634</v>
      </c>
      <c r="I165">
        <v>139247</v>
      </c>
      <c r="J165" s="19">
        <v>41916</v>
      </c>
      <c r="K165" s="19">
        <v>41943</v>
      </c>
      <c r="L165">
        <v>201410</v>
      </c>
      <c r="M165" s="19">
        <v>41913</v>
      </c>
      <c r="N165">
        <v>24617</v>
      </c>
      <c r="O165" t="s">
        <v>1070</v>
      </c>
      <c r="P165" t="s">
        <v>1471</v>
      </c>
      <c r="Q165" t="s">
        <v>924</v>
      </c>
      <c r="R165">
        <v>76278</v>
      </c>
      <c r="S165" s="19">
        <v>42285</v>
      </c>
      <c r="T165">
        <v>152864</v>
      </c>
      <c r="U165" t="s">
        <v>357</v>
      </c>
      <c r="V165" s="19">
        <v>42289</v>
      </c>
      <c r="W165" t="s">
        <v>635</v>
      </c>
      <c r="X165" t="s">
        <v>635</v>
      </c>
      <c r="Y165" t="s">
        <v>635</v>
      </c>
      <c r="Z165" t="s">
        <v>14</v>
      </c>
      <c r="AA165" s="29">
        <v>100</v>
      </c>
      <c r="AB165" t="s">
        <v>544</v>
      </c>
      <c r="AC165">
        <f t="shared" si="36"/>
        <v>2015</v>
      </c>
      <c r="AD165">
        <f t="shared" si="37"/>
        <v>10</v>
      </c>
      <c r="AE165">
        <f t="shared" si="38"/>
        <v>2014</v>
      </c>
      <c r="AF165">
        <f t="shared" si="39"/>
        <v>10</v>
      </c>
      <c r="AG165" t="str">
        <f>VLOOKUP(F165,vlookup!$A$2:$E$660,2,0)</f>
        <v>Retained</v>
      </c>
      <c r="AH165" t="str">
        <f>VLOOKUP(F165,vlookup!$A$2:$E$660,3,0)</f>
        <v>Service Contract</v>
      </c>
      <c r="AI165" t="str">
        <f>VLOOKUP(F165,vlookup!$A$2:$E$660,4,0)</f>
        <v>Used Car Programs</v>
      </c>
      <c r="AJ165" t="str">
        <f>VLOOKUP(F165,vlookup!$A$2:$E$660,5,0)</f>
        <v>High Mileage</v>
      </c>
      <c r="AL165">
        <f t="shared" si="40"/>
        <v>27</v>
      </c>
      <c r="AM165">
        <f t="shared" si="41"/>
        <v>368</v>
      </c>
      <c r="AN165">
        <f t="shared" si="42"/>
        <v>13617</v>
      </c>
      <c r="AO165" t="str">
        <f t="shared" si="43"/>
        <v/>
      </c>
      <c r="AP165" t="str">
        <f t="shared" si="44"/>
        <v/>
      </c>
      <c r="AQ165" t="str">
        <f t="shared" si="45"/>
        <v/>
      </c>
      <c r="AR165">
        <f t="shared" si="46"/>
        <v>100</v>
      </c>
      <c r="AS165" t="str">
        <f t="shared" si="47"/>
        <v>102108984-3</v>
      </c>
      <c r="AT165" t="str">
        <f>IFERROR(IF(VLOOKUP(Y165,vlookup!$I$2:$J$9,1,0)=Y165,VLOOKUP(Y165,vlookup!$I$2:$J$9,2,0),PROPER(Y165)),PROPER(Y165))</f>
        <v>Deductible</v>
      </c>
      <c r="AU165" t="str">
        <f>IFERROR(IF(B165=VLOOKUP(B165,vlookup!$L$2:$L$10,1,0),"Yes","No"),"No")</f>
        <v>No</v>
      </c>
    </row>
    <row r="166" spans="1:47" ht="14.45" customHeight="1" x14ac:dyDescent="0.25">
      <c r="A166" t="s">
        <v>1469</v>
      </c>
      <c r="B166" s="31" t="s">
        <v>3586</v>
      </c>
      <c r="C166">
        <v>4</v>
      </c>
      <c r="D166">
        <v>1</v>
      </c>
      <c r="E166" t="s">
        <v>382</v>
      </c>
      <c r="F166" t="s">
        <v>205</v>
      </c>
      <c r="G166" t="s">
        <v>633</v>
      </c>
      <c r="H166" t="s">
        <v>634</v>
      </c>
      <c r="I166">
        <v>139247</v>
      </c>
      <c r="J166" s="19">
        <v>41916</v>
      </c>
      <c r="K166" s="19">
        <v>41943</v>
      </c>
      <c r="L166">
        <v>201410</v>
      </c>
      <c r="M166" s="19">
        <v>41913</v>
      </c>
      <c r="N166">
        <v>24617</v>
      </c>
      <c r="O166" t="s">
        <v>1070</v>
      </c>
      <c r="P166" t="s">
        <v>1471</v>
      </c>
      <c r="Q166" t="s">
        <v>924</v>
      </c>
      <c r="R166">
        <v>87437</v>
      </c>
      <c r="S166" s="19">
        <v>42717</v>
      </c>
      <c r="T166">
        <v>166548</v>
      </c>
      <c r="U166" t="s">
        <v>356</v>
      </c>
      <c r="V166" s="19">
        <v>42726</v>
      </c>
      <c r="W166" t="s">
        <v>635</v>
      </c>
      <c r="X166" t="s">
        <v>635</v>
      </c>
      <c r="Y166" t="s">
        <v>635</v>
      </c>
      <c r="Z166" t="s">
        <v>14</v>
      </c>
      <c r="AA166" s="29">
        <v>100</v>
      </c>
      <c r="AB166" t="s">
        <v>544</v>
      </c>
      <c r="AC166">
        <f t="shared" si="36"/>
        <v>2016</v>
      </c>
      <c r="AD166">
        <f t="shared" si="37"/>
        <v>12</v>
      </c>
      <c r="AE166">
        <f t="shared" si="38"/>
        <v>2014</v>
      </c>
      <c r="AF166">
        <f t="shared" si="39"/>
        <v>10</v>
      </c>
      <c r="AG166" t="str">
        <f>VLOOKUP(F166,vlookup!$A$2:$E$660,2,0)</f>
        <v>Retained</v>
      </c>
      <c r="AH166" t="str">
        <f>VLOOKUP(F166,vlookup!$A$2:$E$660,3,0)</f>
        <v>Service Contract</v>
      </c>
      <c r="AI166" t="str">
        <f>VLOOKUP(F166,vlookup!$A$2:$E$660,4,0)</f>
        <v>Used Car Programs</v>
      </c>
      <c r="AJ166" t="str">
        <f>VLOOKUP(F166,vlookup!$A$2:$E$660,5,0)</f>
        <v>High Mileage</v>
      </c>
      <c r="AL166">
        <f t="shared" si="40"/>
        <v>27</v>
      </c>
      <c r="AM166">
        <f t="shared" si="41"/>
        <v>798</v>
      </c>
      <c r="AN166">
        <f t="shared" si="42"/>
        <v>27301</v>
      </c>
      <c r="AO166" t="str">
        <f t="shared" si="43"/>
        <v/>
      </c>
      <c r="AP166" t="str">
        <f t="shared" si="44"/>
        <v/>
      </c>
      <c r="AQ166" t="str">
        <f t="shared" si="45"/>
        <v/>
      </c>
      <c r="AR166">
        <f t="shared" si="46"/>
        <v>100</v>
      </c>
      <c r="AS166" t="str">
        <f t="shared" si="47"/>
        <v>102108984-4</v>
      </c>
      <c r="AT166" t="str">
        <f>IFERROR(IF(VLOOKUP(Y166,vlookup!$I$2:$J$9,1,0)=Y166,VLOOKUP(Y166,vlookup!$I$2:$J$9,2,0),PROPER(Y166)),PROPER(Y166))</f>
        <v>Deductible</v>
      </c>
      <c r="AU166" t="str">
        <f>IFERROR(IF(B166=VLOOKUP(B166,vlookup!$L$2:$L$10,1,0),"Yes","No"),"No")</f>
        <v>No</v>
      </c>
    </row>
    <row r="167" spans="1:47" ht="14.45" customHeight="1" x14ac:dyDescent="0.25">
      <c r="A167" t="s">
        <v>1469</v>
      </c>
      <c r="B167" s="31" t="s">
        <v>3586</v>
      </c>
      <c r="C167">
        <v>5</v>
      </c>
      <c r="D167">
        <v>1</v>
      </c>
      <c r="E167" t="s">
        <v>382</v>
      </c>
      <c r="F167" t="s">
        <v>205</v>
      </c>
      <c r="G167" t="s">
        <v>633</v>
      </c>
      <c r="H167" t="s">
        <v>634</v>
      </c>
      <c r="I167">
        <v>139247</v>
      </c>
      <c r="J167" s="19">
        <v>41916</v>
      </c>
      <c r="K167" s="19">
        <v>41943</v>
      </c>
      <c r="L167">
        <v>201410</v>
      </c>
      <c r="M167" s="19">
        <v>41913</v>
      </c>
      <c r="N167">
        <v>24617</v>
      </c>
      <c r="O167" t="s">
        <v>1070</v>
      </c>
      <c r="P167" t="s">
        <v>1471</v>
      </c>
      <c r="Q167" t="s">
        <v>924</v>
      </c>
      <c r="R167">
        <v>89018</v>
      </c>
      <c r="S167" s="19">
        <v>42779</v>
      </c>
      <c r="T167">
        <v>168465</v>
      </c>
      <c r="U167" t="s">
        <v>356</v>
      </c>
      <c r="V167" s="19">
        <v>42788</v>
      </c>
      <c r="W167" t="s">
        <v>635</v>
      </c>
      <c r="X167" t="s">
        <v>635</v>
      </c>
      <c r="Y167" t="s">
        <v>635</v>
      </c>
      <c r="Z167" t="s">
        <v>14</v>
      </c>
      <c r="AA167" s="29">
        <v>100</v>
      </c>
      <c r="AB167" t="s">
        <v>544</v>
      </c>
      <c r="AC167">
        <f t="shared" si="36"/>
        <v>2017</v>
      </c>
      <c r="AD167">
        <f t="shared" si="37"/>
        <v>2</v>
      </c>
      <c r="AE167">
        <f t="shared" si="38"/>
        <v>2014</v>
      </c>
      <c r="AF167">
        <f t="shared" si="39"/>
        <v>10</v>
      </c>
      <c r="AG167" t="str">
        <f>VLOOKUP(F167,vlookup!$A$2:$E$660,2,0)</f>
        <v>Retained</v>
      </c>
      <c r="AH167" t="str">
        <f>VLOOKUP(F167,vlookup!$A$2:$E$660,3,0)</f>
        <v>Service Contract</v>
      </c>
      <c r="AI167" t="str">
        <f>VLOOKUP(F167,vlookup!$A$2:$E$660,4,0)</f>
        <v>Used Car Programs</v>
      </c>
      <c r="AJ167" t="str">
        <f>VLOOKUP(F167,vlookup!$A$2:$E$660,5,0)</f>
        <v>High Mileage</v>
      </c>
      <c r="AL167">
        <f t="shared" si="40"/>
        <v>27</v>
      </c>
      <c r="AM167">
        <f t="shared" si="41"/>
        <v>858</v>
      </c>
      <c r="AN167">
        <f t="shared" si="42"/>
        <v>29218</v>
      </c>
      <c r="AO167" t="str">
        <f t="shared" si="43"/>
        <v/>
      </c>
      <c r="AP167" t="str">
        <f t="shared" si="44"/>
        <v/>
      </c>
      <c r="AQ167" t="str">
        <f t="shared" si="45"/>
        <v/>
      </c>
      <c r="AR167">
        <f t="shared" si="46"/>
        <v>100</v>
      </c>
      <c r="AS167" t="str">
        <f t="shared" si="47"/>
        <v>102108984-5</v>
      </c>
      <c r="AT167" t="str">
        <f>IFERROR(IF(VLOOKUP(Y167,vlookup!$I$2:$J$9,1,0)=Y167,VLOOKUP(Y167,vlookup!$I$2:$J$9,2,0),PROPER(Y167)),PROPER(Y167))</f>
        <v>Deductible</v>
      </c>
      <c r="AU167" t="str">
        <f>IFERROR(IF(B167=VLOOKUP(B167,vlookup!$L$2:$L$10,1,0),"Yes","No"),"No")</f>
        <v>No</v>
      </c>
    </row>
    <row r="168" spans="1:47" ht="14.45" customHeight="1" x14ac:dyDescent="0.25">
      <c r="A168" t="s">
        <v>1472</v>
      </c>
      <c r="B168" s="31" t="s">
        <v>3587</v>
      </c>
      <c r="C168">
        <v>1</v>
      </c>
      <c r="D168">
        <v>1</v>
      </c>
      <c r="E168" t="s">
        <v>382</v>
      </c>
      <c r="F168" t="s">
        <v>205</v>
      </c>
      <c r="G168" t="s">
        <v>633</v>
      </c>
      <c r="H168" t="s">
        <v>634</v>
      </c>
      <c r="I168">
        <v>143753</v>
      </c>
      <c r="J168" s="19">
        <v>41875</v>
      </c>
      <c r="K168" s="19">
        <v>41907</v>
      </c>
      <c r="L168">
        <v>201409</v>
      </c>
      <c r="M168" s="19">
        <v>41883</v>
      </c>
      <c r="N168">
        <v>24616</v>
      </c>
      <c r="O168" t="s">
        <v>1076</v>
      </c>
      <c r="P168" t="s">
        <v>1473</v>
      </c>
      <c r="Q168" t="s">
        <v>924</v>
      </c>
      <c r="R168">
        <v>386600</v>
      </c>
      <c r="S168" s="19">
        <v>41948</v>
      </c>
      <c r="T168">
        <v>145387</v>
      </c>
      <c r="U168" t="s">
        <v>357</v>
      </c>
      <c r="V168" s="19">
        <v>41949</v>
      </c>
      <c r="W168" t="s">
        <v>635</v>
      </c>
      <c r="X168" t="s">
        <v>635</v>
      </c>
      <c r="Y168" t="s">
        <v>635</v>
      </c>
      <c r="Z168" t="s">
        <v>14</v>
      </c>
      <c r="AA168" s="29">
        <v>100</v>
      </c>
      <c r="AB168" t="s">
        <v>544</v>
      </c>
      <c r="AC168">
        <f t="shared" si="36"/>
        <v>2014</v>
      </c>
      <c r="AD168">
        <f t="shared" si="37"/>
        <v>11</v>
      </c>
      <c r="AE168">
        <f t="shared" si="38"/>
        <v>2014</v>
      </c>
      <c r="AF168">
        <f t="shared" si="39"/>
        <v>8</v>
      </c>
      <c r="AG168" t="str">
        <f>VLOOKUP(F168,vlookup!$A$2:$E$660,2,0)</f>
        <v>Retained</v>
      </c>
      <c r="AH168" t="str">
        <f>VLOOKUP(F168,vlookup!$A$2:$E$660,3,0)</f>
        <v>Service Contract</v>
      </c>
      <c r="AI168" t="str">
        <f>VLOOKUP(F168,vlookup!$A$2:$E$660,4,0)</f>
        <v>Used Car Programs</v>
      </c>
      <c r="AJ168" t="str">
        <f>VLOOKUP(F168,vlookup!$A$2:$E$660,5,0)</f>
        <v>High Mileage</v>
      </c>
      <c r="AL168">
        <f t="shared" si="40"/>
        <v>31</v>
      </c>
      <c r="AM168">
        <f t="shared" si="41"/>
        <v>72</v>
      </c>
      <c r="AN168">
        <f t="shared" si="42"/>
        <v>1634</v>
      </c>
      <c r="AO168" t="str">
        <f t="shared" si="43"/>
        <v/>
      </c>
      <c r="AP168" t="str">
        <f t="shared" si="44"/>
        <v/>
      </c>
      <c r="AQ168">
        <f t="shared" si="45"/>
        <v>100</v>
      </c>
      <c r="AR168" t="str">
        <f t="shared" si="46"/>
        <v/>
      </c>
      <c r="AS168" t="str">
        <f t="shared" si="47"/>
        <v>102108899-1</v>
      </c>
      <c r="AT168" t="str">
        <f>IFERROR(IF(VLOOKUP(Y168,vlookup!$I$2:$J$9,1,0)=Y168,VLOOKUP(Y168,vlookup!$I$2:$J$9,2,0),PROPER(Y168)),PROPER(Y168))</f>
        <v>Deductible</v>
      </c>
      <c r="AU168" t="str">
        <f>IFERROR(IF(B168=VLOOKUP(B168,vlookup!$L$2:$L$10,1,0),"Yes","No"),"No")</f>
        <v>No</v>
      </c>
    </row>
    <row r="169" spans="1:47" ht="14.45" customHeight="1" x14ac:dyDescent="0.25">
      <c r="A169" t="s">
        <v>1474</v>
      </c>
      <c r="B169" s="31" t="s">
        <v>1475</v>
      </c>
      <c r="C169">
        <v>1</v>
      </c>
      <c r="D169">
        <v>1</v>
      </c>
      <c r="E169" t="s">
        <v>382</v>
      </c>
      <c r="F169" t="s">
        <v>238</v>
      </c>
      <c r="G169" t="s">
        <v>633</v>
      </c>
      <c r="H169" t="s">
        <v>636</v>
      </c>
      <c r="I169">
        <v>142797</v>
      </c>
      <c r="J169" s="19">
        <v>42903</v>
      </c>
      <c r="K169" s="19">
        <v>42935</v>
      </c>
      <c r="L169">
        <v>201707</v>
      </c>
      <c r="M169" s="19">
        <v>42917</v>
      </c>
      <c r="N169">
        <v>24616</v>
      </c>
      <c r="O169" t="s">
        <v>1076</v>
      </c>
      <c r="P169" t="s">
        <v>1476</v>
      </c>
      <c r="Q169" t="s">
        <v>924</v>
      </c>
      <c r="R169">
        <v>47242</v>
      </c>
      <c r="S169" s="19">
        <v>42963</v>
      </c>
      <c r="T169">
        <v>145648</v>
      </c>
      <c r="U169" t="s">
        <v>356</v>
      </c>
      <c r="V169" s="19">
        <v>42965</v>
      </c>
      <c r="W169" t="s">
        <v>635</v>
      </c>
      <c r="X169" t="s">
        <v>635</v>
      </c>
      <c r="Y169" t="s">
        <v>635</v>
      </c>
      <c r="Z169" t="s">
        <v>14</v>
      </c>
      <c r="AA169" s="29">
        <v>100</v>
      </c>
      <c r="AB169" t="s">
        <v>544</v>
      </c>
      <c r="AC169">
        <f t="shared" si="36"/>
        <v>2017</v>
      </c>
      <c r="AD169">
        <f t="shared" si="37"/>
        <v>8</v>
      </c>
      <c r="AE169">
        <f t="shared" si="38"/>
        <v>2017</v>
      </c>
      <c r="AF169">
        <f t="shared" si="39"/>
        <v>6</v>
      </c>
      <c r="AG169" t="str">
        <f>VLOOKUP(F169,vlookup!$A$2:$E$660,2,0)</f>
        <v>Retained</v>
      </c>
      <c r="AH169" t="str">
        <f>VLOOKUP(F169,vlookup!$A$2:$E$660,3,0)</f>
        <v>Service Contract</v>
      </c>
      <c r="AI169" t="str">
        <f>VLOOKUP(F169,vlookup!$A$2:$E$660,4,0)</f>
        <v>Used Car Programs</v>
      </c>
      <c r="AJ169" t="str">
        <f>VLOOKUP(F169,vlookup!$A$2:$E$660,5,0)</f>
        <v>High Mileage</v>
      </c>
      <c r="AL169">
        <f t="shared" si="40"/>
        <v>32</v>
      </c>
      <c r="AM169">
        <f t="shared" si="41"/>
        <v>61</v>
      </c>
      <c r="AN169">
        <f t="shared" si="42"/>
        <v>2851</v>
      </c>
      <c r="AO169" t="str">
        <f t="shared" si="43"/>
        <v/>
      </c>
      <c r="AP169" t="str">
        <f t="shared" si="44"/>
        <v/>
      </c>
      <c r="AQ169">
        <f t="shared" si="45"/>
        <v>100</v>
      </c>
      <c r="AR169" t="str">
        <f t="shared" si="46"/>
        <v/>
      </c>
      <c r="AS169" t="str">
        <f t="shared" si="47"/>
        <v>7R120028F7Y-1</v>
      </c>
      <c r="AT169" t="str">
        <f>IFERROR(IF(VLOOKUP(Y169,vlookup!$I$2:$J$9,1,0)=Y169,VLOOKUP(Y169,vlookup!$I$2:$J$9,2,0),PROPER(Y169)),PROPER(Y169))</f>
        <v>Deductible</v>
      </c>
      <c r="AU169" t="str">
        <f>IFERROR(IF(B169=VLOOKUP(B169,vlookup!$L$2:$L$10,1,0),"Yes","No"),"No")</f>
        <v>No</v>
      </c>
    </row>
    <row r="170" spans="1:47" ht="14.45" customHeight="1" x14ac:dyDescent="0.25">
      <c r="A170" t="s">
        <v>1477</v>
      </c>
      <c r="B170" s="31" t="s">
        <v>3588</v>
      </c>
      <c r="C170">
        <v>1</v>
      </c>
      <c r="D170">
        <v>1</v>
      </c>
      <c r="E170" t="s">
        <v>571</v>
      </c>
      <c r="F170" t="s">
        <v>205</v>
      </c>
      <c r="G170" t="s">
        <v>633</v>
      </c>
      <c r="H170" t="s">
        <v>3742</v>
      </c>
      <c r="I170">
        <v>126971</v>
      </c>
      <c r="J170" s="19">
        <v>41971</v>
      </c>
      <c r="K170" s="19">
        <v>42003</v>
      </c>
      <c r="L170">
        <v>201412</v>
      </c>
      <c r="M170" s="19">
        <v>41974</v>
      </c>
      <c r="N170">
        <v>24617</v>
      </c>
      <c r="O170" t="s">
        <v>1070</v>
      </c>
      <c r="P170" t="s">
        <v>1478</v>
      </c>
      <c r="Q170" t="s">
        <v>924</v>
      </c>
      <c r="R170">
        <v>749849</v>
      </c>
      <c r="S170" s="19">
        <v>42054</v>
      </c>
      <c r="T170">
        <v>128404</v>
      </c>
      <c r="U170" t="s">
        <v>357</v>
      </c>
      <c r="V170" s="19">
        <v>42055</v>
      </c>
      <c r="W170" t="s">
        <v>635</v>
      </c>
      <c r="X170" t="s">
        <v>635</v>
      </c>
      <c r="Y170" t="s">
        <v>635</v>
      </c>
      <c r="Z170" t="s">
        <v>14</v>
      </c>
      <c r="AA170" s="29">
        <v>100</v>
      </c>
      <c r="AB170" t="s">
        <v>544</v>
      </c>
      <c r="AC170">
        <f t="shared" si="36"/>
        <v>2015</v>
      </c>
      <c r="AD170">
        <f t="shared" si="37"/>
        <v>2</v>
      </c>
      <c r="AE170">
        <f t="shared" si="38"/>
        <v>2014</v>
      </c>
      <c r="AF170">
        <f t="shared" si="39"/>
        <v>11</v>
      </c>
      <c r="AG170" t="str">
        <f>VLOOKUP(F170,vlookup!$A$2:$E$660,2,0)</f>
        <v>Retained</v>
      </c>
      <c r="AH170" t="str">
        <f>VLOOKUP(F170,vlookup!$A$2:$E$660,3,0)</f>
        <v>Service Contract</v>
      </c>
      <c r="AI170" t="str">
        <f>VLOOKUP(F170,vlookup!$A$2:$E$660,4,0)</f>
        <v>Used Car Programs</v>
      </c>
      <c r="AJ170" t="str">
        <f>VLOOKUP(F170,vlookup!$A$2:$E$660,5,0)</f>
        <v>High Mileage</v>
      </c>
      <c r="AL170">
        <f t="shared" si="40"/>
        <v>32</v>
      </c>
      <c r="AM170">
        <f t="shared" si="41"/>
        <v>82</v>
      </c>
      <c r="AN170">
        <f t="shared" si="42"/>
        <v>1433</v>
      </c>
      <c r="AO170" t="str">
        <f t="shared" si="43"/>
        <v/>
      </c>
      <c r="AP170" t="str">
        <f t="shared" si="44"/>
        <v/>
      </c>
      <c r="AQ170">
        <f t="shared" si="45"/>
        <v>100</v>
      </c>
      <c r="AR170" t="str">
        <f t="shared" si="46"/>
        <v/>
      </c>
      <c r="AS170" t="str">
        <f t="shared" si="47"/>
        <v>102108955-1</v>
      </c>
      <c r="AT170" t="str">
        <f>IFERROR(IF(VLOOKUP(Y170,vlookup!$I$2:$J$9,1,0)=Y170,VLOOKUP(Y170,vlookup!$I$2:$J$9,2,0),PROPER(Y170)),PROPER(Y170))</f>
        <v>Deductible</v>
      </c>
      <c r="AU170" t="str">
        <f>IFERROR(IF(B170=VLOOKUP(B170,vlookup!$L$2:$L$10,1,0),"Yes","No"),"No")</f>
        <v>No</v>
      </c>
    </row>
    <row r="171" spans="1:47" ht="14.45" customHeight="1" x14ac:dyDescent="0.25">
      <c r="A171" t="s">
        <v>1124</v>
      </c>
      <c r="B171" s="31" t="s">
        <v>1125</v>
      </c>
      <c r="C171">
        <v>1</v>
      </c>
      <c r="D171">
        <v>1</v>
      </c>
      <c r="E171" t="s">
        <v>382</v>
      </c>
      <c r="F171" t="s">
        <v>238</v>
      </c>
      <c r="G171" t="s">
        <v>934</v>
      </c>
      <c r="H171" t="s">
        <v>1126</v>
      </c>
      <c r="I171">
        <v>195043</v>
      </c>
      <c r="J171" s="19">
        <v>43867</v>
      </c>
      <c r="K171" s="19">
        <v>43959</v>
      </c>
      <c r="L171">
        <v>202005</v>
      </c>
      <c r="M171" s="19">
        <v>43952</v>
      </c>
      <c r="N171">
        <v>24616</v>
      </c>
      <c r="O171" t="s">
        <v>1076</v>
      </c>
      <c r="P171" t="s">
        <v>1479</v>
      </c>
      <c r="Q171" t="s">
        <v>924</v>
      </c>
      <c r="R171">
        <v>45984</v>
      </c>
      <c r="S171" s="19">
        <v>44055</v>
      </c>
      <c r="T171">
        <v>201339</v>
      </c>
      <c r="U171" t="s">
        <v>356</v>
      </c>
      <c r="V171" s="19">
        <v>44068</v>
      </c>
      <c r="W171" t="s">
        <v>635</v>
      </c>
      <c r="X171" t="s">
        <v>635</v>
      </c>
      <c r="Y171" t="s">
        <v>635</v>
      </c>
      <c r="Z171" t="s">
        <v>14</v>
      </c>
      <c r="AA171" s="29">
        <v>100</v>
      </c>
      <c r="AB171" t="s">
        <v>544</v>
      </c>
      <c r="AC171">
        <f t="shared" si="36"/>
        <v>2020</v>
      </c>
      <c r="AD171">
        <f t="shared" si="37"/>
        <v>8</v>
      </c>
      <c r="AE171">
        <f t="shared" si="38"/>
        <v>2020</v>
      </c>
      <c r="AF171">
        <f t="shared" si="39"/>
        <v>2</v>
      </c>
      <c r="AG171" t="str">
        <f>VLOOKUP(F171,vlookup!$A$2:$E$660,2,0)</f>
        <v>Retained</v>
      </c>
      <c r="AH171" t="str">
        <f>VLOOKUP(F171,vlookup!$A$2:$E$660,3,0)</f>
        <v>Service Contract</v>
      </c>
      <c r="AI171" t="str">
        <f>VLOOKUP(F171,vlookup!$A$2:$E$660,4,0)</f>
        <v>Used Car Programs</v>
      </c>
      <c r="AJ171" t="str">
        <f>VLOOKUP(F171,vlookup!$A$2:$E$660,5,0)</f>
        <v>High Mileage</v>
      </c>
      <c r="AL171">
        <f t="shared" si="40"/>
        <v>92</v>
      </c>
      <c r="AM171">
        <f t="shared" si="41"/>
        <v>199</v>
      </c>
      <c r="AN171">
        <f t="shared" si="42"/>
        <v>6296</v>
      </c>
      <c r="AO171" t="str">
        <f t="shared" si="43"/>
        <v/>
      </c>
      <c r="AP171" t="str">
        <f t="shared" si="44"/>
        <v/>
      </c>
      <c r="AQ171" t="str">
        <f t="shared" si="45"/>
        <v/>
      </c>
      <c r="AR171">
        <f t="shared" si="46"/>
        <v>100</v>
      </c>
      <c r="AS171" t="str">
        <f t="shared" si="47"/>
        <v>5L004983B0Y-1</v>
      </c>
      <c r="AT171" t="str">
        <f>IFERROR(IF(VLOOKUP(Y171,vlookup!$I$2:$J$9,1,0)=Y171,VLOOKUP(Y171,vlookup!$I$2:$J$9,2,0),PROPER(Y171)),PROPER(Y171))</f>
        <v>Deductible</v>
      </c>
      <c r="AU171" t="str">
        <f>IFERROR(IF(B171=VLOOKUP(B171,vlookup!$L$2:$L$10,1,0),"Yes","No"),"No")</f>
        <v>No</v>
      </c>
    </row>
    <row r="172" spans="1:47" ht="14.45" customHeight="1" x14ac:dyDescent="0.25">
      <c r="A172" t="s">
        <v>1480</v>
      </c>
      <c r="B172" s="31" t="s">
        <v>1481</v>
      </c>
      <c r="C172">
        <v>2</v>
      </c>
      <c r="D172">
        <v>1</v>
      </c>
      <c r="E172" t="s">
        <v>382</v>
      </c>
      <c r="F172" t="s">
        <v>60</v>
      </c>
      <c r="G172" t="s">
        <v>1086</v>
      </c>
      <c r="H172" t="s">
        <v>3743</v>
      </c>
      <c r="I172">
        <v>117522</v>
      </c>
      <c r="J172" s="19">
        <v>41371</v>
      </c>
      <c r="K172" s="19">
        <v>41439</v>
      </c>
      <c r="L172">
        <v>201306</v>
      </c>
      <c r="M172" s="19">
        <v>41426</v>
      </c>
      <c r="N172">
        <v>24616</v>
      </c>
      <c r="O172" t="s">
        <v>1076</v>
      </c>
      <c r="P172" t="s">
        <v>1082</v>
      </c>
      <c r="Q172" t="s">
        <v>973</v>
      </c>
      <c r="R172" t="s">
        <v>1482</v>
      </c>
      <c r="S172" s="19">
        <v>41428</v>
      </c>
      <c r="T172">
        <v>118507</v>
      </c>
      <c r="U172" t="s">
        <v>357</v>
      </c>
      <c r="V172" s="19">
        <v>41460</v>
      </c>
      <c r="W172" t="s">
        <v>1179</v>
      </c>
      <c r="X172" t="s">
        <v>635</v>
      </c>
      <c r="Y172" t="s">
        <v>635</v>
      </c>
      <c r="Z172" t="s">
        <v>14</v>
      </c>
      <c r="AA172" s="29">
        <v>100</v>
      </c>
      <c r="AB172" t="s">
        <v>544</v>
      </c>
      <c r="AC172">
        <f t="shared" si="36"/>
        <v>2013</v>
      </c>
      <c r="AD172">
        <f t="shared" si="37"/>
        <v>7</v>
      </c>
      <c r="AE172">
        <f t="shared" si="38"/>
        <v>2013</v>
      </c>
      <c r="AF172">
        <f t="shared" si="39"/>
        <v>4</v>
      </c>
      <c r="AG172" t="str">
        <f>VLOOKUP(F172,vlookup!$A$2:$E$660,2,0)</f>
        <v>Retained</v>
      </c>
      <c r="AH172" t="str">
        <f>VLOOKUP(F172,vlookup!$A$2:$E$660,3,0)</f>
        <v>Service Contract</v>
      </c>
      <c r="AI172" t="str">
        <f>VLOOKUP(F172,vlookup!$A$2:$E$660,4,0)</f>
        <v>Used Car Programs</v>
      </c>
      <c r="AJ172" t="str">
        <f>VLOOKUP(F172,vlookup!$A$2:$E$660,5,0)</f>
        <v>High Mileage</v>
      </c>
      <c r="AL172">
        <f t="shared" si="40"/>
        <v>67</v>
      </c>
      <c r="AM172">
        <f t="shared" si="41"/>
        <v>88</v>
      </c>
      <c r="AN172">
        <f t="shared" si="42"/>
        <v>985</v>
      </c>
      <c r="AO172" t="str">
        <f t="shared" si="43"/>
        <v/>
      </c>
      <c r="AP172" t="str">
        <f t="shared" si="44"/>
        <v/>
      </c>
      <c r="AQ172">
        <f t="shared" si="45"/>
        <v>100</v>
      </c>
      <c r="AR172" t="str">
        <f t="shared" si="46"/>
        <v/>
      </c>
      <c r="AS172" t="str">
        <f t="shared" si="47"/>
        <v>4C350334D3Y-2</v>
      </c>
      <c r="AT172" t="str">
        <f>IFERROR(IF(VLOOKUP(Y172,vlookup!$I$2:$J$9,1,0)=Y172,VLOOKUP(Y172,vlookup!$I$2:$J$9,2,0),PROPER(Y172)),PROPER(Y172))</f>
        <v>Deductible</v>
      </c>
      <c r="AU172" t="str">
        <f>IFERROR(IF(B172=VLOOKUP(B172,vlookup!$L$2:$L$10,1,0),"Yes","No"),"No")</f>
        <v>No</v>
      </c>
    </row>
    <row r="173" spans="1:47" ht="14.45" customHeight="1" x14ac:dyDescent="0.25">
      <c r="A173" t="s">
        <v>1483</v>
      </c>
      <c r="B173" s="31" t="s">
        <v>1484</v>
      </c>
      <c r="C173">
        <v>2</v>
      </c>
      <c r="D173">
        <v>1</v>
      </c>
      <c r="E173" t="s">
        <v>382</v>
      </c>
      <c r="F173" t="s">
        <v>238</v>
      </c>
      <c r="G173" t="s">
        <v>1086</v>
      </c>
      <c r="H173" t="s">
        <v>3744</v>
      </c>
      <c r="I173">
        <v>77057</v>
      </c>
      <c r="J173" s="19">
        <v>42434</v>
      </c>
      <c r="K173" s="19">
        <v>42460</v>
      </c>
      <c r="L173">
        <v>201603</v>
      </c>
      <c r="M173" s="19">
        <v>42430</v>
      </c>
      <c r="N173">
        <v>24616</v>
      </c>
      <c r="O173" t="s">
        <v>1076</v>
      </c>
      <c r="P173" t="s">
        <v>1485</v>
      </c>
      <c r="Q173" t="s">
        <v>924</v>
      </c>
      <c r="R173">
        <v>13077</v>
      </c>
      <c r="S173" s="19">
        <v>42754</v>
      </c>
      <c r="T173">
        <v>88026</v>
      </c>
      <c r="U173" t="s">
        <v>356</v>
      </c>
      <c r="V173" s="19">
        <v>42758</v>
      </c>
      <c r="W173" t="s">
        <v>635</v>
      </c>
      <c r="X173" t="s">
        <v>635</v>
      </c>
      <c r="Y173" t="s">
        <v>635</v>
      </c>
      <c r="Z173" t="s">
        <v>14</v>
      </c>
      <c r="AA173" s="29">
        <v>100</v>
      </c>
      <c r="AB173" t="s">
        <v>544</v>
      </c>
      <c r="AC173">
        <f t="shared" si="36"/>
        <v>2017</v>
      </c>
      <c r="AD173">
        <f t="shared" si="37"/>
        <v>1</v>
      </c>
      <c r="AE173">
        <f t="shared" si="38"/>
        <v>2016</v>
      </c>
      <c r="AF173">
        <f t="shared" si="39"/>
        <v>3</v>
      </c>
      <c r="AG173" t="str">
        <f>VLOOKUP(F173,vlookup!$A$2:$E$660,2,0)</f>
        <v>Retained</v>
      </c>
      <c r="AH173" t="str">
        <f>VLOOKUP(F173,vlookup!$A$2:$E$660,3,0)</f>
        <v>Service Contract</v>
      </c>
      <c r="AI173" t="str">
        <f>VLOOKUP(F173,vlookup!$A$2:$E$660,4,0)</f>
        <v>Used Car Programs</v>
      </c>
      <c r="AJ173" t="str">
        <f>VLOOKUP(F173,vlookup!$A$2:$E$660,5,0)</f>
        <v>High Mileage</v>
      </c>
      <c r="AL173">
        <f t="shared" si="40"/>
        <v>26</v>
      </c>
      <c r="AM173">
        <f t="shared" si="41"/>
        <v>318</v>
      </c>
      <c r="AN173">
        <f t="shared" si="42"/>
        <v>10969</v>
      </c>
      <c r="AO173" t="str">
        <f t="shared" si="43"/>
        <v/>
      </c>
      <c r="AP173" t="str">
        <f t="shared" si="44"/>
        <v/>
      </c>
      <c r="AQ173" t="str">
        <f t="shared" si="45"/>
        <v/>
      </c>
      <c r="AR173">
        <f t="shared" si="46"/>
        <v>100</v>
      </c>
      <c r="AS173" t="str">
        <f t="shared" si="47"/>
        <v>AW112080C6Y-2</v>
      </c>
      <c r="AT173" t="str">
        <f>IFERROR(IF(VLOOKUP(Y173,vlookup!$I$2:$J$9,1,0)=Y173,VLOOKUP(Y173,vlookup!$I$2:$J$9,2,0),PROPER(Y173)),PROPER(Y173))</f>
        <v>Deductible</v>
      </c>
      <c r="AU173" t="str">
        <f>IFERROR(IF(B173=VLOOKUP(B173,vlookup!$L$2:$L$10,1,0),"Yes","No"),"No")</f>
        <v>No</v>
      </c>
    </row>
    <row r="174" spans="1:47" ht="14.45" customHeight="1" x14ac:dyDescent="0.25">
      <c r="A174" t="s">
        <v>1486</v>
      </c>
      <c r="B174" s="31" t="s">
        <v>1487</v>
      </c>
      <c r="C174">
        <v>1</v>
      </c>
      <c r="D174">
        <v>1</v>
      </c>
      <c r="E174" t="s">
        <v>382</v>
      </c>
      <c r="F174" t="s">
        <v>464</v>
      </c>
      <c r="G174" t="s">
        <v>1086</v>
      </c>
      <c r="H174" t="s">
        <v>3743</v>
      </c>
      <c r="I174">
        <v>136833</v>
      </c>
      <c r="J174" s="19">
        <v>43545</v>
      </c>
      <c r="K174" s="19">
        <v>43566</v>
      </c>
      <c r="L174">
        <v>201904</v>
      </c>
      <c r="M174" s="19">
        <v>43556</v>
      </c>
      <c r="N174">
        <v>24617</v>
      </c>
      <c r="O174" t="s">
        <v>1070</v>
      </c>
      <c r="P174" t="s">
        <v>1488</v>
      </c>
      <c r="Q174" t="s">
        <v>924</v>
      </c>
      <c r="R174">
        <v>7886</v>
      </c>
      <c r="S174" s="19">
        <v>43686</v>
      </c>
      <c r="T174">
        <v>140692</v>
      </c>
      <c r="U174" t="s">
        <v>356</v>
      </c>
      <c r="V174" s="19">
        <v>43713</v>
      </c>
      <c r="W174" t="s">
        <v>635</v>
      </c>
      <c r="X174" t="s">
        <v>635</v>
      </c>
      <c r="Y174" t="s">
        <v>635</v>
      </c>
      <c r="Z174" t="s">
        <v>14</v>
      </c>
      <c r="AA174" s="29">
        <v>100</v>
      </c>
      <c r="AB174" t="s">
        <v>544</v>
      </c>
      <c r="AC174">
        <f t="shared" si="36"/>
        <v>2019</v>
      </c>
      <c r="AD174">
        <f t="shared" si="37"/>
        <v>9</v>
      </c>
      <c r="AE174">
        <f t="shared" si="38"/>
        <v>2019</v>
      </c>
      <c r="AF174">
        <f t="shared" si="39"/>
        <v>3</v>
      </c>
      <c r="AG174" t="str">
        <f>VLOOKUP(F174,vlookup!$A$2:$E$660,2,0)</f>
        <v>Retained</v>
      </c>
      <c r="AH174" t="str">
        <f>VLOOKUP(F174,vlookup!$A$2:$E$660,3,0)</f>
        <v>Service Contract</v>
      </c>
      <c r="AI174" t="str">
        <f>VLOOKUP(F174,vlookup!$A$2:$E$660,4,0)</f>
        <v>Used Car Programs</v>
      </c>
      <c r="AJ174" t="str">
        <f>VLOOKUP(F174,vlookup!$A$2:$E$660,5,0)</f>
        <v>High Mileage</v>
      </c>
      <c r="AL174">
        <f t="shared" si="40"/>
        <v>20</v>
      </c>
      <c r="AM174">
        <f t="shared" si="41"/>
        <v>164</v>
      </c>
      <c r="AN174">
        <f t="shared" si="42"/>
        <v>3859</v>
      </c>
      <c r="AO174" t="str">
        <f t="shared" si="43"/>
        <v/>
      </c>
      <c r="AP174" t="str">
        <f t="shared" si="44"/>
        <v/>
      </c>
      <c r="AQ174" t="str">
        <f t="shared" si="45"/>
        <v/>
      </c>
      <c r="AR174">
        <f t="shared" si="46"/>
        <v>100</v>
      </c>
      <c r="AS174" t="str">
        <f t="shared" si="47"/>
        <v>BC570410C9-1</v>
      </c>
      <c r="AT174" t="str">
        <f>IFERROR(IF(VLOOKUP(Y174,vlookup!$I$2:$J$9,1,0)=Y174,VLOOKUP(Y174,vlookup!$I$2:$J$9,2,0),PROPER(Y174)),PROPER(Y174))</f>
        <v>Deductible</v>
      </c>
      <c r="AU174" t="str">
        <f>IFERROR(IF(B174=VLOOKUP(B174,vlookup!$L$2:$L$10,1,0),"Yes","No"),"No")</f>
        <v>No</v>
      </c>
    </row>
    <row r="175" spans="1:47" ht="14.45" customHeight="1" x14ac:dyDescent="0.25">
      <c r="A175" t="s">
        <v>1489</v>
      </c>
      <c r="B175" s="31" t="s">
        <v>1490</v>
      </c>
      <c r="C175">
        <v>2</v>
      </c>
      <c r="D175">
        <v>1</v>
      </c>
      <c r="E175" t="s">
        <v>382</v>
      </c>
      <c r="F175" t="s">
        <v>464</v>
      </c>
      <c r="G175" t="s">
        <v>1086</v>
      </c>
      <c r="H175" t="s">
        <v>1491</v>
      </c>
      <c r="I175">
        <v>120782</v>
      </c>
      <c r="J175" s="19">
        <v>44185</v>
      </c>
      <c r="K175" s="19">
        <v>44230</v>
      </c>
      <c r="L175">
        <v>202101</v>
      </c>
      <c r="M175" s="19">
        <v>44197</v>
      </c>
      <c r="N175">
        <v>24617</v>
      </c>
      <c r="O175" t="s">
        <v>1070</v>
      </c>
      <c r="P175" t="s">
        <v>1492</v>
      </c>
      <c r="Q175" t="s">
        <v>924</v>
      </c>
      <c r="R175">
        <v>18913</v>
      </c>
      <c r="S175" s="19">
        <v>44256</v>
      </c>
      <c r="T175">
        <v>123294</v>
      </c>
      <c r="U175" t="s">
        <v>356</v>
      </c>
      <c r="V175" s="19">
        <v>44272</v>
      </c>
      <c r="W175" t="s">
        <v>635</v>
      </c>
      <c r="X175" t="s">
        <v>635</v>
      </c>
      <c r="Y175" t="s">
        <v>635</v>
      </c>
      <c r="Z175" t="s">
        <v>14</v>
      </c>
      <c r="AA175" s="29">
        <v>100</v>
      </c>
      <c r="AB175" t="s">
        <v>544</v>
      </c>
      <c r="AC175">
        <f t="shared" si="36"/>
        <v>2021</v>
      </c>
      <c r="AD175">
        <f t="shared" si="37"/>
        <v>3</v>
      </c>
      <c r="AE175">
        <f t="shared" si="38"/>
        <v>2020</v>
      </c>
      <c r="AF175">
        <f t="shared" si="39"/>
        <v>12</v>
      </c>
      <c r="AG175" t="str">
        <f>VLOOKUP(F175,vlookup!$A$2:$E$660,2,0)</f>
        <v>Retained</v>
      </c>
      <c r="AH175" t="str">
        <f>VLOOKUP(F175,vlookup!$A$2:$E$660,3,0)</f>
        <v>Service Contract</v>
      </c>
      <c r="AI175" t="str">
        <f>VLOOKUP(F175,vlookup!$A$2:$E$660,4,0)</f>
        <v>Used Car Programs</v>
      </c>
      <c r="AJ175" t="str">
        <f>VLOOKUP(F175,vlookup!$A$2:$E$660,5,0)</f>
        <v>High Mileage</v>
      </c>
      <c r="AL175">
        <f t="shared" si="40"/>
        <v>43</v>
      </c>
      <c r="AM175">
        <f t="shared" si="41"/>
        <v>87</v>
      </c>
      <c r="AN175">
        <f t="shared" si="42"/>
        <v>2512</v>
      </c>
      <c r="AO175" t="str">
        <f t="shared" si="43"/>
        <v/>
      </c>
      <c r="AP175" t="str">
        <f t="shared" si="44"/>
        <v/>
      </c>
      <c r="AQ175">
        <f t="shared" si="45"/>
        <v>100</v>
      </c>
      <c r="AR175" t="str">
        <f t="shared" si="46"/>
        <v/>
      </c>
      <c r="AS175" t="str">
        <f t="shared" si="47"/>
        <v>ZAG9L790483L20-2</v>
      </c>
      <c r="AT175" t="str">
        <f>IFERROR(IF(VLOOKUP(Y175,vlookup!$I$2:$J$9,1,0)=Y175,VLOOKUP(Y175,vlookup!$I$2:$J$9,2,0),PROPER(Y175)),PROPER(Y175))</f>
        <v>Deductible</v>
      </c>
      <c r="AU175" t="str">
        <f>IFERROR(IF(B175=VLOOKUP(B175,vlookup!$L$2:$L$10,1,0),"Yes","No"),"No")</f>
        <v>No</v>
      </c>
    </row>
    <row r="176" spans="1:47" ht="14.45" customHeight="1" x14ac:dyDescent="0.25">
      <c r="A176" t="s">
        <v>1084</v>
      </c>
      <c r="B176" s="31" t="s">
        <v>1085</v>
      </c>
      <c r="C176">
        <v>1</v>
      </c>
      <c r="D176">
        <v>1</v>
      </c>
      <c r="E176" t="s">
        <v>382</v>
      </c>
      <c r="F176" t="s">
        <v>60</v>
      </c>
      <c r="G176" t="s">
        <v>1086</v>
      </c>
      <c r="H176" t="s">
        <v>3709</v>
      </c>
      <c r="I176">
        <v>126680</v>
      </c>
      <c r="J176" s="19">
        <v>41284</v>
      </c>
      <c r="K176" s="19">
        <v>41325</v>
      </c>
      <c r="L176">
        <v>201302</v>
      </c>
      <c r="M176" s="19">
        <v>41306</v>
      </c>
      <c r="N176">
        <v>24616</v>
      </c>
      <c r="O176" t="s">
        <v>1076</v>
      </c>
      <c r="P176" t="s">
        <v>1087</v>
      </c>
      <c r="Q176" t="s">
        <v>924</v>
      </c>
      <c r="R176">
        <v>26448</v>
      </c>
      <c r="S176" s="19">
        <v>41354</v>
      </c>
      <c r="T176">
        <v>128830</v>
      </c>
      <c r="U176" t="s">
        <v>357</v>
      </c>
      <c r="V176" s="19">
        <v>41366</v>
      </c>
      <c r="W176" t="s">
        <v>1179</v>
      </c>
      <c r="X176" t="s">
        <v>635</v>
      </c>
      <c r="Y176" t="s">
        <v>635</v>
      </c>
      <c r="Z176" t="s">
        <v>14</v>
      </c>
      <c r="AA176" s="29">
        <v>250</v>
      </c>
      <c r="AB176" t="s">
        <v>544</v>
      </c>
      <c r="AC176">
        <f t="shared" si="36"/>
        <v>2013</v>
      </c>
      <c r="AD176">
        <f t="shared" si="37"/>
        <v>4</v>
      </c>
      <c r="AE176">
        <f t="shared" si="38"/>
        <v>2013</v>
      </c>
      <c r="AF176">
        <f t="shared" si="39"/>
        <v>1</v>
      </c>
      <c r="AG176" t="str">
        <f>VLOOKUP(F176,vlookup!$A$2:$E$660,2,0)</f>
        <v>Retained</v>
      </c>
      <c r="AH176" t="str">
        <f>VLOOKUP(F176,vlookup!$A$2:$E$660,3,0)</f>
        <v>Service Contract</v>
      </c>
      <c r="AI176" t="str">
        <f>VLOOKUP(F176,vlookup!$A$2:$E$660,4,0)</f>
        <v>Used Car Programs</v>
      </c>
      <c r="AJ176" t="str">
        <f>VLOOKUP(F176,vlookup!$A$2:$E$660,5,0)</f>
        <v>High Mileage</v>
      </c>
      <c r="AL176">
        <f t="shared" si="40"/>
        <v>40</v>
      </c>
      <c r="AM176">
        <f t="shared" si="41"/>
        <v>82</v>
      </c>
      <c r="AN176">
        <f t="shared" si="42"/>
        <v>2150</v>
      </c>
      <c r="AO176" t="str">
        <f t="shared" si="43"/>
        <v/>
      </c>
      <c r="AP176" t="str">
        <f t="shared" si="44"/>
        <v/>
      </c>
      <c r="AQ176">
        <f t="shared" si="45"/>
        <v>250</v>
      </c>
      <c r="AR176" t="str">
        <f t="shared" si="46"/>
        <v/>
      </c>
      <c r="AS176" t="str">
        <f t="shared" si="47"/>
        <v>8D679045A3Y-1</v>
      </c>
      <c r="AT176" t="str">
        <f>IFERROR(IF(VLOOKUP(Y176,vlookup!$I$2:$J$9,1,0)=Y176,VLOOKUP(Y176,vlookup!$I$2:$J$9,2,0),PROPER(Y176)),PROPER(Y176))</f>
        <v>Deductible</v>
      </c>
      <c r="AU176" t="str">
        <f>IFERROR(IF(B176=VLOOKUP(B176,vlookup!$L$2:$L$10,1,0),"Yes","No"),"No")</f>
        <v>No</v>
      </c>
    </row>
    <row r="177" spans="1:47" ht="14.45" customHeight="1" x14ac:dyDescent="0.25">
      <c r="A177" t="s">
        <v>1493</v>
      </c>
      <c r="B177" s="31" t="s">
        <v>1494</v>
      </c>
      <c r="C177">
        <v>1</v>
      </c>
      <c r="D177">
        <v>1</v>
      </c>
      <c r="E177" t="s">
        <v>382</v>
      </c>
      <c r="F177" t="s">
        <v>60</v>
      </c>
      <c r="G177" t="s">
        <v>1086</v>
      </c>
      <c r="H177" t="s">
        <v>3745</v>
      </c>
      <c r="I177">
        <v>159563</v>
      </c>
      <c r="J177" s="19">
        <v>41664</v>
      </c>
      <c r="K177" s="19">
        <v>41691</v>
      </c>
      <c r="L177">
        <v>201402</v>
      </c>
      <c r="M177" s="19">
        <v>41671</v>
      </c>
      <c r="N177">
        <v>24616</v>
      </c>
      <c r="O177" t="s">
        <v>1076</v>
      </c>
      <c r="P177" t="s">
        <v>1495</v>
      </c>
      <c r="Q177" t="s">
        <v>924</v>
      </c>
      <c r="R177">
        <v>211298</v>
      </c>
      <c r="S177" s="19">
        <v>41839</v>
      </c>
      <c r="T177">
        <v>166406</v>
      </c>
      <c r="U177" t="s">
        <v>357</v>
      </c>
      <c r="V177" s="19">
        <v>41851</v>
      </c>
      <c r="W177" t="s">
        <v>635</v>
      </c>
      <c r="X177" t="s">
        <v>635</v>
      </c>
      <c r="Y177" t="s">
        <v>635</v>
      </c>
      <c r="Z177" t="s">
        <v>14</v>
      </c>
      <c r="AA177" s="29">
        <v>100</v>
      </c>
      <c r="AB177" t="s">
        <v>544</v>
      </c>
      <c r="AC177">
        <f t="shared" si="36"/>
        <v>2014</v>
      </c>
      <c r="AD177">
        <f t="shared" si="37"/>
        <v>7</v>
      </c>
      <c r="AE177">
        <f t="shared" si="38"/>
        <v>2014</v>
      </c>
      <c r="AF177">
        <f t="shared" si="39"/>
        <v>1</v>
      </c>
      <c r="AG177" t="str">
        <f>VLOOKUP(F177,vlookup!$A$2:$E$660,2,0)</f>
        <v>Retained</v>
      </c>
      <c r="AH177" t="str">
        <f>VLOOKUP(F177,vlookup!$A$2:$E$660,3,0)</f>
        <v>Service Contract</v>
      </c>
      <c r="AI177" t="str">
        <f>VLOOKUP(F177,vlookup!$A$2:$E$660,4,0)</f>
        <v>Used Car Programs</v>
      </c>
      <c r="AJ177" t="str">
        <f>VLOOKUP(F177,vlookup!$A$2:$E$660,5,0)</f>
        <v>High Mileage</v>
      </c>
      <c r="AL177">
        <f t="shared" si="40"/>
        <v>26</v>
      </c>
      <c r="AM177">
        <f t="shared" si="41"/>
        <v>186</v>
      </c>
      <c r="AN177">
        <f t="shared" si="42"/>
        <v>6843</v>
      </c>
      <c r="AO177" t="str">
        <f t="shared" si="43"/>
        <v/>
      </c>
      <c r="AP177" t="str">
        <f t="shared" si="44"/>
        <v/>
      </c>
      <c r="AQ177" t="str">
        <f t="shared" si="45"/>
        <v/>
      </c>
      <c r="AR177">
        <f t="shared" si="46"/>
        <v>100</v>
      </c>
      <c r="AS177" t="str">
        <f t="shared" si="47"/>
        <v>7D222900A4Y-1</v>
      </c>
      <c r="AT177" t="str">
        <f>IFERROR(IF(VLOOKUP(Y177,vlookup!$I$2:$J$9,1,0)=Y177,VLOOKUP(Y177,vlookup!$I$2:$J$9,2,0),PROPER(Y177)),PROPER(Y177))</f>
        <v>Deductible</v>
      </c>
      <c r="AU177" t="str">
        <f>IFERROR(IF(B177=VLOOKUP(B177,vlookup!$L$2:$L$10,1,0),"Yes","No"),"No")</f>
        <v>No</v>
      </c>
    </row>
    <row r="178" spans="1:47" ht="14.45" customHeight="1" x14ac:dyDescent="0.25">
      <c r="A178" t="s">
        <v>1496</v>
      </c>
      <c r="B178" s="31" t="s">
        <v>1497</v>
      </c>
      <c r="C178">
        <v>1</v>
      </c>
      <c r="D178">
        <v>1</v>
      </c>
      <c r="E178" t="s">
        <v>382</v>
      </c>
      <c r="F178" t="s">
        <v>205</v>
      </c>
      <c r="G178" t="s">
        <v>1086</v>
      </c>
      <c r="H178" t="s">
        <v>3746</v>
      </c>
      <c r="I178">
        <v>84939</v>
      </c>
      <c r="J178" s="19">
        <v>41725</v>
      </c>
      <c r="K178" s="19">
        <v>41739</v>
      </c>
      <c r="L178">
        <v>201404</v>
      </c>
      <c r="M178" s="19">
        <v>41730</v>
      </c>
      <c r="N178">
        <v>24616</v>
      </c>
      <c r="O178" t="s">
        <v>1076</v>
      </c>
      <c r="P178" t="s">
        <v>3747</v>
      </c>
      <c r="Q178" t="s">
        <v>924</v>
      </c>
      <c r="R178">
        <v>416749</v>
      </c>
      <c r="S178" s="19">
        <v>41920</v>
      </c>
      <c r="T178">
        <v>89150</v>
      </c>
      <c r="U178" t="s">
        <v>357</v>
      </c>
      <c r="V178" s="19">
        <v>41922</v>
      </c>
      <c r="W178" t="s">
        <v>635</v>
      </c>
      <c r="X178" t="s">
        <v>635</v>
      </c>
      <c r="Y178" t="s">
        <v>635</v>
      </c>
      <c r="Z178" t="s">
        <v>14</v>
      </c>
      <c r="AA178" s="29">
        <v>100</v>
      </c>
      <c r="AB178" t="s">
        <v>544</v>
      </c>
      <c r="AC178">
        <f t="shared" si="36"/>
        <v>2014</v>
      </c>
      <c r="AD178">
        <f t="shared" si="37"/>
        <v>10</v>
      </c>
      <c r="AE178">
        <f t="shared" si="38"/>
        <v>2014</v>
      </c>
      <c r="AF178">
        <f t="shared" si="39"/>
        <v>3</v>
      </c>
      <c r="AG178" t="str">
        <f>VLOOKUP(F178,vlookup!$A$2:$E$660,2,0)</f>
        <v>Retained</v>
      </c>
      <c r="AH178" t="str">
        <f>VLOOKUP(F178,vlookup!$A$2:$E$660,3,0)</f>
        <v>Service Contract</v>
      </c>
      <c r="AI178" t="str">
        <f>VLOOKUP(F178,vlookup!$A$2:$E$660,4,0)</f>
        <v>Used Car Programs</v>
      </c>
      <c r="AJ178" t="str">
        <f>VLOOKUP(F178,vlookup!$A$2:$E$660,5,0)</f>
        <v>High Mileage</v>
      </c>
      <c r="AL178">
        <f t="shared" si="40"/>
        <v>13</v>
      </c>
      <c r="AM178">
        <f t="shared" si="41"/>
        <v>193</v>
      </c>
      <c r="AN178">
        <f t="shared" si="42"/>
        <v>4211</v>
      </c>
      <c r="AO178" t="str">
        <f t="shared" si="43"/>
        <v/>
      </c>
      <c r="AP178" t="str">
        <f t="shared" si="44"/>
        <v/>
      </c>
      <c r="AQ178" t="str">
        <f t="shared" si="45"/>
        <v/>
      </c>
      <c r="AR178">
        <f t="shared" si="46"/>
        <v>100</v>
      </c>
      <c r="AS178" t="str">
        <f t="shared" si="47"/>
        <v>6C231732C4-1</v>
      </c>
      <c r="AT178" t="str">
        <f>IFERROR(IF(VLOOKUP(Y178,vlookup!$I$2:$J$9,1,0)=Y178,VLOOKUP(Y178,vlookup!$I$2:$J$9,2,0),PROPER(Y178)),PROPER(Y178))</f>
        <v>Deductible</v>
      </c>
      <c r="AU178" t="str">
        <f>IFERROR(IF(B178=VLOOKUP(B178,vlookup!$L$2:$L$10,1,0),"Yes","No"),"No")</f>
        <v>No</v>
      </c>
    </row>
    <row r="179" spans="1:47" ht="14.45" customHeight="1" x14ac:dyDescent="0.25">
      <c r="A179" t="s">
        <v>1498</v>
      </c>
      <c r="B179" s="31" t="s">
        <v>1499</v>
      </c>
      <c r="C179">
        <v>1</v>
      </c>
      <c r="D179">
        <v>1</v>
      </c>
      <c r="E179" t="s">
        <v>382</v>
      </c>
      <c r="F179" t="s">
        <v>60</v>
      </c>
      <c r="G179" t="s">
        <v>1086</v>
      </c>
      <c r="H179" t="s">
        <v>3746</v>
      </c>
      <c r="I179">
        <v>88745</v>
      </c>
      <c r="J179" s="19">
        <v>41615</v>
      </c>
      <c r="K179" s="19">
        <v>41652</v>
      </c>
      <c r="L179">
        <v>201401</v>
      </c>
      <c r="M179" s="19">
        <v>41640</v>
      </c>
      <c r="N179">
        <v>24617</v>
      </c>
      <c r="O179" t="s">
        <v>1070</v>
      </c>
      <c r="P179" t="s">
        <v>1500</v>
      </c>
      <c r="Q179" t="s">
        <v>924</v>
      </c>
      <c r="R179">
        <v>28672</v>
      </c>
      <c r="S179" s="19">
        <v>41655</v>
      </c>
      <c r="T179">
        <v>89947</v>
      </c>
      <c r="U179" t="s">
        <v>357</v>
      </c>
      <c r="V179" s="19">
        <v>41656</v>
      </c>
      <c r="W179" t="s">
        <v>635</v>
      </c>
      <c r="X179" t="s">
        <v>635</v>
      </c>
      <c r="Y179" t="s">
        <v>635</v>
      </c>
      <c r="Z179" t="s">
        <v>14</v>
      </c>
      <c r="AA179" s="29">
        <v>100</v>
      </c>
      <c r="AB179" t="s">
        <v>544</v>
      </c>
      <c r="AC179">
        <f t="shared" si="36"/>
        <v>2014</v>
      </c>
      <c r="AD179">
        <f t="shared" si="37"/>
        <v>1</v>
      </c>
      <c r="AE179">
        <f t="shared" si="38"/>
        <v>2013</v>
      </c>
      <c r="AF179">
        <f t="shared" si="39"/>
        <v>12</v>
      </c>
      <c r="AG179" t="str">
        <f>VLOOKUP(F179,vlookup!$A$2:$E$660,2,0)</f>
        <v>Retained</v>
      </c>
      <c r="AH179" t="str">
        <f>VLOOKUP(F179,vlookup!$A$2:$E$660,3,0)</f>
        <v>Service Contract</v>
      </c>
      <c r="AI179" t="str">
        <f>VLOOKUP(F179,vlookup!$A$2:$E$660,4,0)</f>
        <v>Used Car Programs</v>
      </c>
      <c r="AJ179" t="str">
        <f>VLOOKUP(F179,vlookup!$A$2:$E$660,5,0)</f>
        <v>High Mileage</v>
      </c>
      <c r="AL179">
        <f t="shared" si="40"/>
        <v>36</v>
      </c>
      <c r="AM179">
        <f t="shared" si="41"/>
        <v>40</v>
      </c>
      <c r="AN179">
        <f t="shared" si="42"/>
        <v>1202</v>
      </c>
      <c r="AO179" t="str">
        <f t="shared" si="43"/>
        <v/>
      </c>
      <c r="AP179">
        <f t="shared" si="44"/>
        <v>100</v>
      </c>
      <c r="AQ179" t="str">
        <f t="shared" si="45"/>
        <v/>
      </c>
      <c r="AR179" t="str">
        <f t="shared" si="46"/>
        <v/>
      </c>
      <c r="AS179" t="str">
        <f t="shared" si="47"/>
        <v>7C661634L3Y-1</v>
      </c>
      <c r="AT179" t="str">
        <f>IFERROR(IF(VLOOKUP(Y179,vlookup!$I$2:$J$9,1,0)=Y179,VLOOKUP(Y179,vlookup!$I$2:$J$9,2,0),PROPER(Y179)),PROPER(Y179))</f>
        <v>Deductible</v>
      </c>
      <c r="AU179" t="str">
        <f>IFERROR(IF(B179=VLOOKUP(B179,vlookup!$L$2:$L$10,1,0),"Yes","No"),"No")</f>
        <v>No</v>
      </c>
    </row>
    <row r="180" spans="1:47" ht="14.45" customHeight="1" x14ac:dyDescent="0.25">
      <c r="A180" t="s">
        <v>1501</v>
      </c>
      <c r="B180" s="31" t="s">
        <v>1502</v>
      </c>
      <c r="C180">
        <v>2</v>
      </c>
      <c r="D180">
        <v>1</v>
      </c>
      <c r="E180" t="s">
        <v>382</v>
      </c>
      <c r="F180" t="s">
        <v>60</v>
      </c>
      <c r="G180" t="s">
        <v>1086</v>
      </c>
      <c r="H180" t="s">
        <v>3746</v>
      </c>
      <c r="I180">
        <v>104125</v>
      </c>
      <c r="J180" s="19">
        <v>41300</v>
      </c>
      <c r="K180" s="19">
        <v>41333</v>
      </c>
      <c r="L180">
        <v>201302</v>
      </c>
      <c r="M180" s="19">
        <v>41306</v>
      </c>
      <c r="N180">
        <v>24616</v>
      </c>
      <c r="O180" t="s">
        <v>1076</v>
      </c>
      <c r="P180" t="s">
        <v>1503</v>
      </c>
      <c r="Q180" t="s">
        <v>924</v>
      </c>
      <c r="R180">
        <v>191012245</v>
      </c>
      <c r="S180" s="19">
        <v>41387</v>
      </c>
      <c r="T180">
        <v>108747</v>
      </c>
      <c r="U180" t="s">
        <v>357</v>
      </c>
      <c r="V180" s="19">
        <v>41393</v>
      </c>
      <c r="W180" t="s">
        <v>1179</v>
      </c>
      <c r="X180" t="s">
        <v>635</v>
      </c>
      <c r="Y180" t="s">
        <v>635</v>
      </c>
      <c r="Z180" t="s">
        <v>14</v>
      </c>
      <c r="AA180" s="29">
        <v>100</v>
      </c>
      <c r="AB180" t="s">
        <v>544</v>
      </c>
      <c r="AC180">
        <f t="shared" si="36"/>
        <v>2013</v>
      </c>
      <c r="AD180">
        <f t="shared" si="37"/>
        <v>4</v>
      </c>
      <c r="AE180">
        <f t="shared" si="38"/>
        <v>2013</v>
      </c>
      <c r="AF180">
        <f t="shared" si="39"/>
        <v>1</v>
      </c>
      <c r="AG180" t="str">
        <f>VLOOKUP(F180,vlookup!$A$2:$E$660,2,0)</f>
        <v>Retained</v>
      </c>
      <c r="AH180" t="str">
        <f>VLOOKUP(F180,vlookup!$A$2:$E$660,3,0)</f>
        <v>Service Contract</v>
      </c>
      <c r="AI180" t="str">
        <f>VLOOKUP(F180,vlookup!$A$2:$E$660,4,0)</f>
        <v>Used Car Programs</v>
      </c>
      <c r="AJ180" t="str">
        <f>VLOOKUP(F180,vlookup!$A$2:$E$660,5,0)</f>
        <v>High Mileage</v>
      </c>
      <c r="AL180">
        <f t="shared" si="40"/>
        <v>32</v>
      </c>
      <c r="AM180">
        <f t="shared" si="41"/>
        <v>93</v>
      </c>
      <c r="AN180">
        <f t="shared" si="42"/>
        <v>4622</v>
      </c>
      <c r="AO180" t="str">
        <f t="shared" si="43"/>
        <v/>
      </c>
      <c r="AP180" t="str">
        <f t="shared" si="44"/>
        <v/>
      </c>
      <c r="AQ180" t="str">
        <f t="shared" si="45"/>
        <v/>
      </c>
      <c r="AR180">
        <f t="shared" si="46"/>
        <v>100</v>
      </c>
      <c r="AS180" t="str">
        <f t="shared" si="47"/>
        <v>6C157826A3Y-2</v>
      </c>
      <c r="AT180" t="str">
        <f>IFERROR(IF(VLOOKUP(Y180,vlookup!$I$2:$J$9,1,0)=Y180,VLOOKUP(Y180,vlookup!$I$2:$J$9,2,0),PROPER(Y180)),PROPER(Y180))</f>
        <v>Deductible</v>
      </c>
      <c r="AU180" t="str">
        <f>IFERROR(IF(B180=VLOOKUP(B180,vlookup!$L$2:$L$10,1,0),"Yes","No"),"No")</f>
        <v>No</v>
      </c>
    </row>
    <row r="181" spans="1:47" ht="14.45" customHeight="1" x14ac:dyDescent="0.25">
      <c r="A181" t="s">
        <v>1504</v>
      </c>
      <c r="B181" s="31" t="s">
        <v>1505</v>
      </c>
      <c r="C181">
        <v>1</v>
      </c>
      <c r="D181">
        <v>1</v>
      </c>
      <c r="E181" t="s">
        <v>382</v>
      </c>
      <c r="F181" t="s">
        <v>15</v>
      </c>
      <c r="G181" t="s">
        <v>1086</v>
      </c>
      <c r="H181" t="s">
        <v>3743</v>
      </c>
      <c r="I181">
        <v>99548</v>
      </c>
      <c r="J181" s="19">
        <v>41267</v>
      </c>
      <c r="K181" s="19">
        <v>41305</v>
      </c>
      <c r="L181">
        <v>201301</v>
      </c>
      <c r="M181" s="19">
        <v>41275</v>
      </c>
      <c r="N181">
        <v>30040</v>
      </c>
      <c r="O181" t="s">
        <v>3748</v>
      </c>
      <c r="P181" t="s">
        <v>1506</v>
      </c>
      <c r="Q181" t="s">
        <v>924</v>
      </c>
      <c r="R181">
        <v>161550</v>
      </c>
      <c r="S181" s="19">
        <v>41382</v>
      </c>
      <c r="T181">
        <v>105719</v>
      </c>
      <c r="U181" t="s">
        <v>357</v>
      </c>
      <c r="V181" s="19">
        <v>41387</v>
      </c>
      <c r="W181" t="s">
        <v>1179</v>
      </c>
      <c r="X181" t="s">
        <v>635</v>
      </c>
      <c r="Y181" t="s">
        <v>635</v>
      </c>
      <c r="Z181" t="s">
        <v>14</v>
      </c>
      <c r="AA181" s="29">
        <v>100</v>
      </c>
      <c r="AB181" t="s">
        <v>544</v>
      </c>
      <c r="AC181">
        <f t="shared" si="36"/>
        <v>2013</v>
      </c>
      <c r="AD181">
        <f t="shared" si="37"/>
        <v>4</v>
      </c>
      <c r="AE181">
        <f t="shared" si="38"/>
        <v>2012</v>
      </c>
      <c r="AF181">
        <f t="shared" si="39"/>
        <v>12</v>
      </c>
      <c r="AG181" t="str">
        <f>VLOOKUP(F181,vlookup!$A$2:$E$660,2,0)</f>
        <v>Retained</v>
      </c>
      <c r="AH181" t="str">
        <f>VLOOKUP(F181,vlookup!$A$2:$E$660,3,0)</f>
        <v>Service Contract</v>
      </c>
      <c r="AI181" t="str">
        <f>VLOOKUP(F181,vlookup!$A$2:$E$660,4,0)</f>
        <v>Used Car Programs</v>
      </c>
      <c r="AJ181" t="str">
        <f>VLOOKUP(F181,vlookup!$A$2:$E$660,5,0)</f>
        <v>High Mileage</v>
      </c>
      <c r="AL181">
        <f t="shared" si="40"/>
        <v>37</v>
      </c>
      <c r="AM181">
        <f t="shared" si="41"/>
        <v>119</v>
      </c>
      <c r="AN181">
        <f t="shared" si="42"/>
        <v>6171</v>
      </c>
      <c r="AO181" t="str">
        <f t="shared" si="43"/>
        <v/>
      </c>
      <c r="AP181" t="str">
        <f t="shared" si="44"/>
        <v/>
      </c>
      <c r="AQ181" t="str">
        <f t="shared" si="45"/>
        <v/>
      </c>
      <c r="AR181">
        <f t="shared" si="46"/>
        <v>100</v>
      </c>
      <c r="AS181" t="str">
        <f t="shared" si="47"/>
        <v>5C690018L2-1</v>
      </c>
      <c r="AT181" t="str">
        <f>IFERROR(IF(VLOOKUP(Y181,vlookup!$I$2:$J$9,1,0)=Y181,VLOOKUP(Y181,vlookup!$I$2:$J$9,2,0),PROPER(Y181)),PROPER(Y181))</f>
        <v>Deductible</v>
      </c>
      <c r="AU181" t="str">
        <f>IFERROR(IF(B181=VLOOKUP(B181,vlookup!$L$2:$L$10,1,0),"Yes","No"),"No")</f>
        <v>No</v>
      </c>
    </row>
    <row r="182" spans="1:47" ht="14.45" customHeight="1" x14ac:dyDescent="0.25">
      <c r="A182" t="s">
        <v>1507</v>
      </c>
      <c r="B182" s="31" t="s">
        <v>1508</v>
      </c>
      <c r="C182">
        <v>1</v>
      </c>
      <c r="D182">
        <v>1</v>
      </c>
      <c r="E182" t="s">
        <v>382</v>
      </c>
      <c r="F182" t="s">
        <v>205</v>
      </c>
      <c r="G182" t="s">
        <v>920</v>
      </c>
      <c r="H182" t="s">
        <v>936</v>
      </c>
      <c r="I182">
        <v>99427</v>
      </c>
      <c r="J182" s="19">
        <v>41595</v>
      </c>
      <c r="K182" s="19">
        <v>41635</v>
      </c>
      <c r="L182">
        <v>201312</v>
      </c>
      <c r="M182" s="19">
        <v>41609</v>
      </c>
      <c r="N182">
        <v>24616</v>
      </c>
      <c r="O182" t="s">
        <v>1076</v>
      </c>
      <c r="P182" t="s">
        <v>1509</v>
      </c>
      <c r="Q182" t="s">
        <v>924</v>
      </c>
      <c r="R182">
        <v>109225</v>
      </c>
      <c r="S182" s="19">
        <v>42087</v>
      </c>
      <c r="T182">
        <v>125147</v>
      </c>
      <c r="U182" t="s">
        <v>357</v>
      </c>
      <c r="V182" s="19">
        <v>42093</v>
      </c>
      <c r="W182" t="s">
        <v>635</v>
      </c>
      <c r="X182" t="s">
        <v>635</v>
      </c>
      <c r="Y182" t="s">
        <v>635</v>
      </c>
      <c r="Z182" t="s">
        <v>14</v>
      </c>
      <c r="AA182" s="29">
        <v>100</v>
      </c>
      <c r="AB182" t="s">
        <v>544</v>
      </c>
      <c r="AC182">
        <f t="shared" si="36"/>
        <v>2015</v>
      </c>
      <c r="AD182">
        <f t="shared" si="37"/>
        <v>3</v>
      </c>
      <c r="AE182">
        <f t="shared" si="38"/>
        <v>2013</v>
      </c>
      <c r="AF182">
        <f t="shared" si="39"/>
        <v>11</v>
      </c>
      <c r="AG182" t="str">
        <f>VLOOKUP(F182,vlookup!$A$2:$E$660,2,0)</f>
        <v>Retained</v>
      </c>
      <c r="AH182" t="str">
        <f>VLOOKUP(F182,vlookup!$A$2:$E$660,3,0)</f>
        <v>Service Contract</v>
      </c>
      <c r="AI182" t="str">
        <f>VLOOKUP(F182,vlookup!$A$2:$E$660,4,0)</f>
        <v>Used Car Programs</v>
      </c>
      <c r="AJ182" t="str">
        <f>VLOOKUP(F182,vlookup!$A$2:$E$660,5,0)</f>
        <v>High Mileage</v>
      </c>
      <c r="AL182">
        <f t="shared" si="40"/>
        <v>40</v>
      </c>
      <c r="AM182">
        <f t="shared" si="41"/>
        <v>493</v>
      </c>
      <c r="AN182">
        <f t="shared" si="42"/>
        <v>25720</v>
      </c>
      <c r="AO182" t="str">
        <f t="shared" si="43"/>
        <v/>
      </c>
      <c r="AP182" t="str">
        <f t="shared" si="44"/>
        <v/>
      </c>
      <c r="AQ182" t="str">
        <f t="shared" si="45"/>
        <v/>
      </c>
      <c r="AR182">
        <f t="shared" si="46"/>
        <v>100</v>
      </c>
      <c r="AS182" t="str">
        <f t="shared" si="47"/>
        <v>7N461003K3-1</v>
      </c>
      <c r="AT182" t="str">
        <f>IFERROR(IF(VLOOKUP(Y182,vlookup!$I$2:$J$9,1,0)=Y182,VLOOKUP(Y182,vlookup!$I$2:$J$9,2,0),PROPER(Y182)),PROPER(Y182))</f>
        <v>Deductible</v>
      </c>
      <c r="AU182" t="str">
        <f>IFERROR(IF(B182=VLOOKUP(B182,vlookup!$L$2:$L$10,1,0),"Yes","No"),"No")</f>
        <v>No</v>
      </c>
    </row>
    <row r="183" spans="1:47" ht="14.45" customHeight="1" x14ac:dyDescent="0.25">
      <c r="A183" t="s">
        <v>1510</v>
      </c>
      <c r="B183" s="31" t="s">
        <v>1511</v>
      </c>
      <c r="C183">
        <v>1</v>
      </c>
      <c r="D183">
        <v>1</v>
      </c>
      <c r="E183" t="s">
        <v>382</v>
      </c>
      <c r="F183" t="s">
        <v>205</v>
      </c>
      <c r="G183" t="s">
        <v>920</v>
      </c>
      <c r="H183" t="s">
        <v>936</v>
      </c>
      <c r="I183">
        <v>114600</v>
      </c>
      <c r="J183" s="19">
        <v>41761</v>
      </c>
      <c r="K183" s="19">
        <v>41786</v>
      </c>
      <c r="L183">
        <v>201405</v>
      </c>
      <c r="M183" s="19">
        <v>41760</v>
      </c>
      <c r="N183">
        <v>24616</v>
      </c>
      <c r="O183" t="s">
        <v>1076</v>
      </c>
      <c r="P183" t="s">
        <v>1512</v>
      </c>
      <c r="Q183" t="s">
        <v>924</v>
      </c>
      <c r="R183">
        <v>24877</v>
      </c>
      <c r="S183" s="19">
        <v>41967</v>
      </c>
      <c r="T183">
        <v>124409</v>
      </c>
      <c r="U183" t="s">
        <v>357</v>
      </c>
      <c r="V183" s="19">
        <v>41981</v>
      </c>
      <c r="W183" t="s">
        <v>635</v>
      </c>
      <c r="X183" t="s">
        <v>635</v>
      </c>
      <c r="Y183" t="s">
        <v>635</v>
      </c>
      <c r="Z183" t="s">
        <v>14</v>
      </c>
      <c r="AA183" s="29">
        <v>100</v>
      </c>
      <c r="AB183" t="s">
        <v>544</v>
      </c>
      <c r="AC183">
        <f t="shared" si="36"/>
        <v>2014</v>
      </c>
      <c r="AD183">
        <f t="shared" si="37"/>
        <v>12</v>
      </c>
      <c r="AE183">
        <f t="shared" si="38"/>
        <v>2014</v>
      </c>
      <c r="AF183">
        <f t="shared" si="39"/>
        <v>5</v>
      </c>
      <c r="AG183" t="str">
        <f>VLOOKUP(F183,vlookup!$A$2:$E$660,2,0)</f>
        <v>Retained</v>
      </c>
      <c r="AH183" t="str">
        <f>VLOOKUP(F183,vlookup!$A$2:$E$660,3,0)</f>
        <v>Service Contract</v>
      </c>
      <c r="AI183" t="str">
        <f>VLOOKUP(F183,vlookup!$A$2:$E$660,4,0)</f>
        <v>Used Car Programs</v>
      </c>
      <c r="AJ183" t="str">
        <f>VLOOKUP(F183,vlookup!$A$2:$E$660,5,0)</f>
        <v>High Mileage</v>
      </c>
      <c r="AL183">
        <f t="shared" si="40"/>
        <v>25</v>
      </c>
      <c r="AM183">
        <f t="shared" si="41"/>
        <v>216</v>
      </c>
      <c r="AN183">
        <f t="shared" si="42"/>
        <v>9809</v>
      </c>
      <c r="AO183" t="str">
        <f t="shared" si="43"/>
        <v/>
      </c>
      <c r="AP183" t="str">
        <f t="shared" si="44"/>
        <v/>
      </c>
      <c r="AQ183" t="str">
        <f t="shared" si="45"/>
        <v/>
      </c>
      <c r="AR183">
        <f t="shared" si="46"/>
        <v>100</v>
      </c>
      <c r="AS183" t="str">
        <f t="shared" si="47"/>
        <v>9C138905E4-1</v>
      </c>
      <c r="AT183" t="str">
        <f>IFERROR(IF(VLOOKUP(Y183,vlookup!$I$2:$J$9,1,0)=Y183,VLOOKUP(Y183,vlookup!$I$2:$J$9,2,0),PROPER(Y183)),PROPER(Y183))</f>
        <v>Deductible</v>
      </c>
      <c r="AU183" t="str">
        <f>IFERROR(IF(B183=VLOOKUP(B183,vlookup!$L$2:$L$10,1,0),"Yes","No"),"No")</f>
        <v>No</v>
      </c>
    </row>
    <row r="184" spans="1:47" ht="14.45" customHeight="1" x14ac:dyDescent="0.25">
      <c r="A184" t="s">
        <v>1513</v>
      </c>
      <c r="B184" s="31" t="s">
        <v>1514</v>
      </c>
      <c r="C184">
        <v>2</v>
      </c>
      <c r="D184">
        <v>1</v>
      </c>
      <c r="E184" t="s">
        <v>382</v>
      </c>
      <c r="F184" t="s">
        <v>205</v>
      </c>
      <c r="G184" t="s">
        <v>920</v>
      </c>
      <c r="H184" t="s">
        <v>936</v>
      </c>
      <c r="I184">
        <v>129782</v>
      </c>
      <c r="J184" s="19">
        <v>41846</v>
      </c>
      <c r="K184" s="19">
        <v>41877</v>
      </c>
      <c r="L184">
        <v>201408</v>
      </c>
      <c r="M184" s="19">
        <v>41852</v>
      </c>
      <c r="N184">
        <v>24617</v>
      </c>
      <c r="O184" t="s">
        <v>1070</v>
      </c>
      <c r="P184" t="s">
        <v>3749</v>
      </c>
      <c r="Q184" t="s">
        <v>924</v>
      </c>
      <c r="R184">
        <v>49515</v>
      </c>
      <c r="S184" s="19">
        <v>41957</v>
      </c>
      <c r="T184">
        <v>131980</v>
      </c>
      <c r="U184" t="s">
        <v>357</v>
      </c>
      <c r="V184" s="19">
        <v>41992</v>
      </c>
      <c r="W184" t="s">
        <v>635</v>
      </c>
      <c r="X184" t="s">
        <v>635</v>
      </c>
      <c r="Y184" t="s">
        <v>635</v>
      </c>
      <c r="Z184" t="s">
        <v>14</v>
      </c>
      <c r="AA184" s="29">
        <v>100</v>
      </c>
      <c r="AB184" t="s">
        <v>544</v>
      </c>
      <c r="AC184">
        <f t="shared" si="36"/>
        <v>2014</v>
      </c>
      <c r="AD184">
        <f t="shared" si="37"/>
        <v>12</v>
      </c>
      <c r="AE184">
        <f t="shared" si="38"/>
        <v>2014</v>
      </c>
      <c r="AF184">
        <f t="shared" si="39"/>
        <v>7</v>
      </c>
      <c r="AG184" t="str">
        <f>VLOOKUP(F184,vlookup!$A$2:$E$660,2,0)</f>
        <v>Retained</v>
      </c>
      <c r="AH184" t="str">
        <f>VLOOKUP(F184,vlookup!$A$2:$E$660,3,0)</f>
        <v>Service Contract</v>
      </c>
      <c r="AI184" t="str">
        <f>VLOOKUP(F184,vlookup!$A$2:$E$660,4,0)</f>
        <v>Used Car Programs</v>
      </c>
      <c r="AJ184" t="str">
        <f>VLOOKUP(F184,vlookup!$A$2:$E$660,5,0)</f>
        <v>High Mileage</v>
      </c>
      <c r="AL184">
        <f t="shared" si="40"/>
        <v>30</v>
      </c>
      <c r="AM184">
        <f t="shared" si="41"/>
        <v>143</v>
      </c>
      <c r="AN184">
        <f t="shared" si="42"/>
        <v>2198</v>
      </c>
      <c r="AO184" t="str">
        <f t="shared" si="43"/>
        <v/>
      </c>
      <c r="AP184" t="str">
        <f t="shared" si="44"/>
        <v/>
      </c>
      <c r="AQ184" t="str">
        <f t="shared" si="45"/>
        <v/>
      </c>
      <c r="AR184">
        <f t="shared" si="46"/>
        <v>100</v>
      </c>
      <c r="AS184" t="str">
        <f t="shared" si="47"/>
        <v>2C130309G4-2</v>
      </c>
      <c r="AT184" t="str">
        <f>IFERROR(IF(VLOOKUP(Y184,vlookup!$I$2:$J$9,1,0)=Y184,VLOOKUP(Y184,vlookup!$I$2:$J$9,2,0),PROPER(Y184)),PROPER(Y184))</f>
        <v>Deductible</v>
      </c>
      <c r="AU184" t="str">
        <f>IFERROR(IF(B184=VLOOKUP(B184,vlookup!$L$2:$L$10,1,0),"Yes","No"),"No")</f>
        <v>No</v>
      </c>
    </row>
    <row r="185" spans="1:47" ht="14.45" customHeight="1" x14ac:dyDescent="0.25">
      <c r="A185" t="s">
        <v>1513</v>
      </c>
      <c r="B185" s="31" t="s">
        <v>1514</v>
      </c>
      <c r="C185">
        <v>3</v>
      </c>
      <c r="D185">
        <v>1</v>
      </c>
      <c r="E185" t="s">
        <v>382</v>
      </c>
      <c r="F185" t="s">
        <v>205</v>
      </c>
      <c r="G185" t="s">
        <v>920</v>
      </c>
      <c r="H185" t="s">
        <v>936</v>
      </c>
      <c r="I185">
        <v>129782</v>
      </c>
      <c r="J185" s="19">
        <v>41846</v>
      </c>
      <c r="K185" s="19">
        <v>41877</v>
      </c>
      <c r="L185">
        <v>201408</v>
      </c>
      <c r="M185" s="19">
        <v>41852</v>
      </c>
      <c r="N185">
        <v>24617</v>
      </c>
      <c r="O185" t="s">
        <v>1070</v>
      </c>
      <c r="P185" t="s">
        <v>3749</v>
      </c>
      <c r="Q185" t="s">
        <v>924</v>
      </c>
      <c r="R185">
        <v>52561</v>
      </c>
      <c r="S185" s="19">
        <v>42037</v>
      </c>
      <c r="T185">
        <v>133052</v>
      </c>
      <c r="U185" t="s">
        <v>357</v>
      </c>
      <c r="V185" s="19">
        <v>42059</v>
      </c>
      <c r="W185" t="s">
        <v>635</v>
      </c>
      <c r="X185" t="s">
        <v>635</v>
      </c>
      <c r="Y185" t="s">
        <v>635</v>
      </c>
      <c r="Z185" t="s">
        <v>14</v>
      </c>
      <c r="AA185" s="29">
        <v>100</v>
      </c>
      <c r="AB185" t="s">
        <v>544</v>
      </c>
      <c r="AC185">
        <f t="shared" si="36"/>
        <v>2015</v>
      </c>
      <c r="AD185">
        <f t="shared" si="37"/>
        <v>2</v>
      </c>
      <c r="AE185">
        <f t="shared" si="38"/>
        <v>2014</v>
      </c>
      <c r="AF185">
        <f t="shared" si="39"/>
        <v>7</v>
      </c>
      <c r="AG185" t="str">
        <f>VLOOKUP(F185,vlookup!$A$2:$E$660,2,0)</f>
        <v>Retained</v>
      </c>
      <c r="AH185" t="str">
        <f>VLOOKUP(F185,vlookup!$A$2:$E$660,3,0)</f>
        <v>Service Contract</v>
      </c>
      <c r="AI185" t="str">
        <f>VLOOKUP(F185,vlookup!$A$2:$E$660,4,0)</f>
        <v>Used Car Programs</v>
      </c>
      <c r="AJ185" t="str">
        <f>VLOOKUP(F185,vlookup!$A$2:$E$660,5,0)</f>
        <v>High Mileage</v>
      </c>
      <c r="AL185">
        <f t="shared" si="40"/>
        <v>30</v>
      </c>
      <c r="AM185">
        <f t="shared" si="41"/>
        <v>208</v>
      </c>
      <c r="AN185">
        <f t="shared" si="42"/>
        <v>3270</v>
      </c>
      <c r="AO185" t="str">
        <f t="shared" si="43"/>
        <v/>
      </c>
      <c r="AP185" t="str">
        <f t="shared" si="44"/>
        <v/>
      </c>
      <c r="AQ185" t="str">
        <f t="shared" si="45"/>
        <v/>
      </c>
      <c r="AR185">
        <f t="shared" si="46"/>
        <v>100</v>
      </c>
      <c r="AS185" t="str">
        <f t="shared" si="47"/>
        <v>2C130309G4-3</v>
      </c>
      <c r="AT185" t="str">
        <f>IFERROR(IF(VLOOKUP(Y185,vlookup!$I$2:$J$9,1,0)=Y185,VLOOKUP(Y185,vlookup!$I$2:$J$9,2,0),PROPER(Y185)),PROPER(Y185))</f>
        <v>Deductible</v>
      </c>
      <c r="AU185" t="str">
        <f>IFERROR(IF(B185=VLOOKUP(B185,vlookup!$L$2:$L$10,1,0),"Yes","No"),"No")</f>
        <v>No</v>
      </c>
    </row>
    <row r="186" spans="1:47" ht="14.45" customHeight="1" x14ac:dyDescent="0.25">
      <c r="A186" t="s">
        <v>1515</v>
      </c>
      <c r="B186" s="31" t="s">
        <v>1516</v>
      </c>
      <c r="C186">
        <v>1</v>
      </c>
      <c r="D186">
        <v>1</v>
      </c>
      <c r="E186" t="s">
        <v>382</v>
      </c>
      <c r="F186" t="s">
        <v>238</v>
      </c>
      <c r="G186" t="s">
        <v>920</v>
      </c>
      <c r="H186" t="s">
        <v>1517</v>
      </c>
      <c r="I186">
        <v>135645</v>
      </c>
      <c r="J186" s="19">
        <v>42253</v>
      </c>
      <c r="K186" s="19">
        <v>42290</v>
      </c>
      <c r="L186">
        <v>201510</v>
      </c>
      <c r="M186" s="19">
        <v>42278</v>
      </c>
      <c r="N186">
        <v>24616</v>
      </c>
      <c r="O186" t="s">
        <v>1076</v>
      </c>
      <c r="P186" t="s">
        <v>1518</v>
      </c>
      <c r="Q186" t="s">
        <v>924</v>
      </c>
      <c r="R186">
        <v>49156</v>
      </c>
      <c r="S186" s="19">
        <v>42339</v>
      </c>
      <c r="T186">
        <v>137073</v>
      </c>
      <c r="U186" t="s">
        <v>357</v>
      </c>
      <c r="V186" s="19">
        <v>42368</v>
      </c>
      <c r="W186" t="s">
        <v>635</v>
      </c>
      <c r="X186" t="s">
        <v>635</v>
      </c>
      <c r="Y186" t="s">
        <v>635</v>
      </c>
      <c r="Z186" t="s">
        <v>14</v>
      </c>
      <c r="AA186" s="29">
        <v>100</v>
      </c>
      <c r="AB186" t="s">
        <v>544</v>
      </c>
      <c r="AC186">
        <f t="shared" si="36"/>
        <v>2015</v>
      </c>
      <c r="AD186">
        <f t="shared" si="37"/>
        <v>12</v>
      </c>
      <c r="AE186">
        <f t="shared" si="38"/>
        <v>2015</v>
      </c>
      <c r="AF186">
        <f t="shared" si="39"/>
        <v>9</v>
      </c>
      <c r="AG186" t="str">
        <f>VLOOKUP(F186,vlookup!$A$2:$E$660,2,0)</f>
        <v>Retained</v>
      </c>
      <c r="AH186" t="str">
        <f>VLOOKUP(F186,vlookup!$A$2:$E$660,3,0)</f>
        <v>Service Contract</v>
      </c>
      <c r="AI186" t="str">
        <f>VLOOKUP(F186,vlookup!$A$2:$E$660,4,0)</f>
        <v>Used Car Programs</v>
      </c>
      <c r="AJ186" t="str">
        <f>VLOOKUP(F186,vlookup!$A$2:$E$660,5,0)</f>
        <v>High Mileage</v>
      </c>
      <c r="AL186">
        <f t="shared" si="40"/>
        <v>37</v>
      </c>
      <c r="AM186">
        <f t="shared" si="41"/>
        <v>114</v>
      </c>
      <c r="AN186">
        <f t="shared" si="42"/>
        <v>1428</v>
      </c>
      <c r="AO186" t="str">
        <f t="shared" si="43"/>
        <v/>
      </c>
      <c r="AP186" t="str">
        <f t="shared" si="44"/>
        <v/>
      </c>
      <c r="AQ186" t="str">
        <f t="shared" si="45"/>
        <v/>
      </c>
      <c r="AR186">
        <f t="shared" si="46"/>
        <v>100</v>
      </c>
      <c r="AS186" t="str">
        <f t="shared" si="47"/>
        <v>8N351053I5Y-1</v>
      </c>
      <c r="AT186" t="str">
        <f>IFERROR(IF(VLOOKUP(Y186,vlookup!$I$2:$J$9,1,0)=Y186,VLOOKUP(Y186,vlookup!$I$2:$J$9,2,0),PROPER(Y186)),PROPER(Y186))</f>
        <v>Deductible</v>
      </c>
      <c r="AU186" t="str">
        <f>IFERROR(IF(B186=VLOOKUP(B186,vlookup!$L$2:$L$10,1,0),"Yes","No"),"No")</f>
        <v>No</v>
      </c>
    </row>
    <row r="187" spans="1:47" ht="14.45" customHeight="1" x14ac:dyDescent="0.25">
      <c r="A187" t="s">
        <v>1519</v>
      </c>
      <c r="B187" s="31" t="s">
        <v>1520</v>
      </c>
      <c r="C187">
        <v>1</v>
      </c>
      <c r="D187">
        <v>1</v>
      </c>
      <c r="E187" t="s">
        <v>382</v>
      </c>
      <c r="F187" t="s">
        <v>60</v>
      </c>
      <c r="G187" t="s">
        <v>920</v>
      </c>
      <c r="H187" t="s">
        <v>1517</v>
      </c>
      <c r="I187">
        <v>143501</v>
      </c>
      <c r="J187" s="19">
        <v>41671</v>
      </c>
      <c r="K187" s="19">
        <v>41709</v>
      </c>
      <c r="L187">
        <v>201403</v>
      </c>
      <c r="M187" s="19">
        <v>41699</v>
      </c>
      <c r="N187">
        <v>24616</v>
      </c>
      <c r="O187" t="s">
        <v>1076</v>
      </c>
      <c r="P187" t="s">
        <v>3749</v>
      </c>
      <c r="Q187" t="s">
        <v>924</v>
      </c>
      <c r="R187">
        <v>39408</v>
      </c>
      <c r="S187" s="19">
        <v>41737</v>
      </c>
      <c r="T187">
        <v>145769</v>
      </c>
      <c r="U187" t="s">
        <v>357</v>
      </c>
      <c r="V187" s="19">
        <v>41751</v>
      </c>
      <c r="W187" t="s">
        <v>635</v>
      </c>
      <c r="X187" t="s">
        <v>635</v>
      </c>
      <c r="Y187" t="s">
        <v>635</v>
      </c>
      <c r="Z187" t="s">
        <v>14</v>
      </c>
      <c r="AA187" s="29">
        <v>250</v>
      </c>
      <c r="AB187" t="s">
        <v>544</v>
      </c>
      <c r="AC187">
        <f t="shared" si="36"/>
        <v>2014</v>
      </c>
      <c r="AD187">
        <f t="shared" si="37"/>
        <v>4</v>
      </c>
      <c r="AE187">
        <f t="shared" si="38"/>
        <v>2014</v>
      </c>
      <c r="AF187">
        <f t="shared" si="39"/>
        <v>2</v>
      </c>
      <c r="AG187" t="str">
        <f>VLOOKUP(F187,vlookup!$A$2:$E$660,2,0)</f>
        <v>Retained</v>
      </c>
      <c r="AH187" t="str">
        <f>VLOOKUP(F187,vlookup!$A$2:$E$660,3,0)</f>
        <v>Service Contract</v>
      </c>
      <c r="AI187" t="str">
        <f>VLOOKUP(F187,vlookup!$A$2:$E$660,4,0)</f>
        <v>Used Car Programs</v>
      </c>
      <c r="AJ187" t="str">
        <f>VLOOKUP(F187,vlookup!$A$2:$E$660,5,0)</f>
        <v>High Mileage</v>
      </c>
      <c r="AL187">
        <f t="shared" si="40"/>
        <v>40</v>
      </c>
      <c r="AM187">
        <f t="shared" si="41"/>
        <v>81</v>
      </c>
      <c r="AN187">
        <f t="shared" si="42"/>
        <v>2268</v>
      </c>
      <c r="AO187" t="str">
        <f t="shared" si="43"/>
        <v/>
      </c>
      <c r="AP187" t="str">
        <f t="shared" si="44"/>
        <v/>
      </c>
      <c r="AQ187">
        <f t="shared" si="45"/>
        <v>250</v>
      </c>
      <c r="AR187" t="str">
        <f t="shared" si="46"/>
        <v/>
      </c>
      <c r="AS187" t="str">
        <f t="shared" si="47"/>
        <v>5N562600B4Y-1</v>
      </c>
      <c r="AT187" t="str">
        <f>IFERROR(IF(VLOOKUP(Y187,vlookup!$I$2:$J$9,1,0)=Y187,VLOOKUP(Y187,vlookup!$I$2:$J$9,2,0),PROPER(Y187)),PROPER(Y187))</f>
        <v>Deductible</v>
      </c>
      <c r="AU187" t="str">
        <f>IFERROR(IF(B187=VLOOKUP(B187,vlookup!$L$2:$L$10,1,0),"Yes","No"),"No")</f>
        <v>No</v>
      </c>
    </row>
    <row r="188" spans="1:47" ht="14.45" customHeight="1" x14ac:dyDescent="0.25">
      <c r="A188" t="s">
        <v>1521</v>
      </c>
      <c r="B188" s="31" t="s">
        <v>1522</v>
      </c>
      <c r="C188">
        <v>1</v>
      </c>
      <c r="D188">
        <v>1</v>
      </c>
      <c r="E188" t="s">
        <v>571</v>
      </c>
      <c r="F188" t="s">
        <v>464</v>
      </c>
      <c r="G188" t="s">
        <v>920</v>
      </c>
      <c r="H188" t="s">
        <v>1517</v>
      </c>
      <c r="I188">
        <v>138407</v>
      </c>
      <c r="J188" s="19">
        <v>43547</v>
      </c>
      <c r="K188" s="19">
        <v>43566</v>
      </c>
      <c r="L188">
        <v>201904</v>
      </c>
      <c r="M188" s="19">
        <v>43556</v>
      </c>
      <c r="N188">
        <v>24617</v>
      </c>
      <c r="O188" t="s">
        <v>1070</v>
      </c>
      <c r="P188" t="s">
        <v>1523</v>
      </c>
      <c r="Q188" t="s">
        <v>924</v>
      </c>
      <c r="R188">
        <v>1096</v>
      </c>
      <c r="S188" s="19">
        <v>43577</v>
      </c>
      <c r="T188">
        <v>139754</v>
      </c>
      <c r="U188" t="s">
        <v>356</v>
      </c>
      <c r="V188" s="19">
        <v>43585</v>
      </c>
      <c r="W188" t="s">
        <v>635</v>
      </c>
      <c r="X188" t="s">
        <v>635</v>
      </c>
      <c r="Y188" t="s">
        <v>635</v>
      </c>
      <c r="Z188" t="s">
        <v>14</v>
      </c>
      <c r="AA188" s="29">
        <v>100</v>
      </c>
      <c r="AB188" t="s">
        <v>544</v>
      </c>
      <c r="AC188">
        <f t="shared" si="36"/>
        <v>2019</v>
      </c>
      <c r="AD188">
        <f t="shared" si="37"/>
        <v>4</v>
      </c>
      <c r="AE188">
        <f t="shared" si="38"/>
        <v>2019</v>
      </c>
      <c r="AF188">
        <f t="shared" si="39"/>
        <v>3</v>
      </c>
      <c r="AG188" t="str">
        <f>VLOOKUP(F188,vlookup!$A$2:$E$660,2,0)</f>
        <v>Retained</v>
      </c>
      <c r="AH188" t="str">
        <f>VLOOKUP(F188,vlookup!$A$2:$E$660,3,0)</f>
        <v>Service Contract</v>
      </c>
      <c r="AI188" t="str">
        <f>VLOOKUP(F188,vlookup!$A$2:$E$660,4,0)</f>
        <v>Used Car Programs</v>
      </c>
      <c r="AJ188" t="str">
        <f>VLOOKUP(F188,vlookup!$A$2:$E$660,5,0)</f>
        <v>High Mileage</v>
      </c>
      <c r="AL188">
        <f t="shared" si="40"/>
        <v>18</v>
      </c>
      <c r="AM188">
        <f t="shared" si="41"/>
        <v>37</v>
      </c>
      <c r="AN188">
        <f t="shared" si="42"/>
        <v>1347</v>
      </c>
      <c r="AO188" t="str">
        <f t="shared" si="43"/>
        <v/>
      </c>
      <c r="AP188">
        <f t="shared" si="44"/>
        <v>100</v>
      </c>
      <c r="AQ188" t="str">
        <f t="shared" si="45"/>
        <v/>
      </c>
      <c r="AR188" t="str">
        <f t="shared" si="46"/>
        <v/>
      </c>
      <c r="AS188" t="str">
        <f t="shared" si="47"/>
        <v>AN309444C9-1</v>
      </c>
      <c r="AT188" t="str">
        <f>IFERROR(IF(VLOOKUP(Y188,vlookup!$I$2:$J$9,1,0)=Y188,VLOOKUP(Y188,vlookup!$I$2:$J$9,2,0),PROPER(Y188)),PROPER(Y188))</f>
        <v>Deductible</v>
      </c>
      <c r="AU188" t="str">
        <f>IFERROR(IF(B188=VLOOKUP(B188,vlookup!$L$2:$L$10,1,0),"Yes","No"),"No")</f>
        <v>No</v>
      </c>
    </row>
    <row r="189" spans="1:47" ht="14.45" customHeight="1" x14ac:dyDescent="0.25">
      <c r="A189" t="s">
        <v>1524</v>
      </c>
      <c r="B189" s="31" t="s">
        <v>1525</v>
      </c>
      <c r="C189">
        <v>1</v>
      </c>
      <c r="D189">
        <v>1</v>
      </c>
      <c r="E189" t="s">
        <v>382</v>
      </c>
      <c r="F189" t="s">
        <v>464</v>
      </c>
      <c r="G189" t="s">
        <v>920</v>
      </c>
      <c r="H189" t="s">
        <v>1517</v>
      </c>
      <c r="I189">
        <v>42782</v>
      </c>
      <c r="J189" s="19">
        <v>44182</v>
      </c>
      <c r="K189" s="19">
        <v>44230</v>
      </c>
      <c r="L189">
        <v>202101</v>
      </c>
      <c r="M189" s="19">
        <v>44197</v>
      </c>
      <c r="N189">
        <v>24617</v>
      </c>
      <c r="O189" t="s">
        <v>1070</v>
      </c>
      <c r="P189" t="s">
        <v>1183</v>
      </c>
      <c r="Q189" t="s">
        <v>924</v>
      </c>
      <c r="R189">
        <v>27513</v>
      </c>
      <c r="S189" s="19">
        <v>44901</v>
      </c>
      <c r="T189">
        <v>51560</v>
      </c>
      <c r="U189" t="s">
        <v>356</v>
      </c>
      <c r="V189" s="19">
        <v>44981</v>
      </c>
      <c r="W189" t="s">
        <v>635</v>
      </c>
      <c r="X189" t="s">
        <v>635</v>
      </c>
      <c r="Y189" t="s">
        <v>635</v>
      </c>
      <c r="Z189" t="s">
        <v>14</v>
      </c>
      <c r="AA189" s="29">
        <v>100</v>
      </c>
      <c r="AB189" t="s">
        <v>544</v>
      </c>
      <c r="AC189">
        <f t="shared" si="36"/>
        <v>2023</v>
      </c>
      <c r="AD189">
        <f t="shared" si="37"/>
        <v>2</v>
      </c>
      <c r="AE189">
        <f t="shared" si="38"/>
        <v>2020</v>
      </c>
      <c r="AF189">
        <f t="shared" si="39"/>
        <v>12</v>
      </c>
      <c r="AG189" t="str">
        <f>VLOOKUP(F189,vlookup!$A$2:$E$660,2,0)</f>
        <v>Retained</v>
      </c>
      <c r="AH189" t="str">
        <f>VLOOKUP(F189,vlookup!$A$2:$E$660,3,0)</f>
        <v>Service Contract</v>
      </c>
      <c r="AI189" t="str">
        <f>VLOOKUP(F189,vlookup!$A$2:$E$660,4,0)</f>
        <v>Used Car Programs</v>
      </c>
      <c r="AJ189" t="str">
        <f>VLOOKUP(F189,vlookup!$A$2:$E$660,5,0)</f>
        <v>High Mileage</v>
      </c>
      <c r="AL189">
        <f t="shared" si="40"/>
        <v>46</v>
      </c>
      <c r="AM189">
        <f t="shared" si="41"/>
        <v>787</v>
      </c>
      <c r="AN189">
        <f t="shared" si="42"/>
        <v>8778</v>
      </c>
      <c r="AO189" t="str">
        <f t="shared" si="43"/>
        <v/>
      </c>
      <c r="AP189" t="str">
        <f t="shared" si="44"/>
        <v/>
      </c>
      <c r="AQ189" t="str">
        <f t="shared" si="45"/>
        <v/>
      </c>
      <c r="AR189">
        <f t="shared" si="46"/>
        <v>100</v>
      </c>
      <c r="AS189" t="str">
        <f t="shared" si="47"/>
        <v>ZAGHN548542L20-1</v>
      </c>
      <c r="AT189" t="str">
        <f>IFERROR(IF(VLOOKUP(Y189,vlookup!$I$2:$J$9,1,0)=Y189,VLOOKUP(Y189,vlookup!$I$2:$J$9,2,0),PROPER(Y189)),PROPER(Y189))</f>
        <v>Deductible</v>
      </c>
      <c r="AU189" t="str">
        <f>IFERROR(IF(B189=VLOOKUP(B189,vlookup!$L$2:$L$10,1,0),"Yes","No"),"No")</f>
        <v>No</v>
      </c>
    </row>
    <row r="190" spans="1:47" ht="14.45" customHeight="1" x14ac:dyDescent="0.25">
      <c r="A190" t="s">
        <v>1526</v>
      </c>
      <c r="B190" s="31" t="s">
        <v>1527</v>
      </c>
      <c r="C190">
        <v>1</v>
      </c>
      <c r="D190">
        <v>1</v>
      </c>
      <c r="E190" t="s">
        <v>382</v>
      </c>
      <c r="F190" t="s">
        <v>464</v>
      </c>
      <c r="G190" t="s">
        <v>16</v>
      </c>
      <c r="H190" t="s">
        <v>1528</v>
      </c>
      <c r="I190">
        <v>94305</v>
      </c>
      <c r="J190" s="19">
        <v>44576</v>
      </c>
      <c r="K190" s="19">
        <v>44617</v>
      </c>
      <c r="L190">
        <v>202202</v>
      </c>
      <c r="M190" s="19">
        <v>44593</v>
      </c>
      <c r="N190">
        <v>24617</v>
      </c>
      <c r="O190" t="s">
        <v>1070</v>
      </c>
      <c r="P190" t="s">
        <v>1529</v>
      </c>
      <c r="Q190" t="s">
        <v>924</v>
      </c>
      <c r="R190">
        <v>151625</v>
      </c>
      <c r="S190" s="19">
        <v>44796</v>
      </c>
      <c r="T190">
        <v>96575</v>
      </c>
      <c r="U190" t="s">
        <v>356</v>
      </c>
      <c r="V190" s="19">
        <v>44825</v>
      </c>
      <c r="W190" t="s">
        <v>635</v>
      </c>
      <c r="X190" t="s">
        <v>635</v>
      </c>
      <c r="Y190" t="s">
        <v>635</v>
      </c>
      <c r="Z190" t="s">
        <v>14</v>
      </c>
      <c r="AA190" s="29">
        <v>100</v>
      </c>
      <c r="AB190" t="s">
        <v>544</v>
      </c>
      <c r="AC190">
        <f t="shared" si="36"/>
        <v>2022</v>
      </c>
      <c r="AD190">
        <f t="shared" si="37"/>
        <v>9</v>
      </c>
      <c r="AE190">
        <f t="shared" si="38"/>
        <v>2022</v>
      </c>
      <c r="AF190">
        <f t="shared" si="39"/>
        <v>1</v>
      </c>
      <c r="AG190" t="str">
        <f>VLOOKUP(F190,vlookup!$A$2:$E$660,2,0)</f>
        <v>Retained</v>
      </c>
      <c r="AH190" t="str">
        <f>VLOOKUP(F190,vlookup!$A$2:$E$660,3,0)</f>
        <v>Service Contract</v>
      </c>
      <c r="AI190" t="str">
        <f>VLOOKUP(F190,vlookup!$A$2:$E$660,4,0)</f>
        <v>Used Car Programs</v>
      </c>
      <c r="AJ190" t="str">
        <f>VLOOKUP(F190,vlookup!$A$2:$E$660,5,0)</f>
        <v>High Mileage</v>
      </c>
      <c r="AL190">
        <f t="shared" si="40"/>
        <v>40</v>
      </c>
      <c r="AM190">
        <f t="shared" si="41"/>
        <v>246</v>
      </c>
      <c r="AN190">
        <f t="shared" si="42"/>
        <v>2270</v>
      </c>
      <c r="AO190" t="str">
        <f t="shared" si="43"/>
        <v/>
      </c>
      <c r="AP190" t="str">
        <f t="shared" si="44"/>
        <v/>
      </c>
      <c r="AQ190" t="str">
        <f t="shared" si="45"/>
        <v/>
      </c>
      <c r="AR190">
        <f t="shared" si="46"/>
        <v>100</v>
      </c>
      <c r="AS190" t="str">
        <f t="shared" si="47"/>
        <v>ZAGJN518509A22-1</v>
      </c>
      <c r="AT190" t="str">
        <f>IFERROR(IF(VLOOKUP(Y190,vlookup!$I$2:$J$9,1,0)=Y190,VLOOKUP(Y190,vlookup!$I$2:$J$9,2,0),PROPER(Y190)),PROPER(Y190))</f>
        <v>Deductible</v>
      </c>
      <c r="AU190" t="str">
        <f>IFERROR(IF(B190=VLOOKUP(B190,vlookup!$L$2:$L$10,1,0),"Yes","No"),"No")</f>
        <v>No</v>
      </c>
    </row>
    <row r="191" spans="1:47" ht="14.45" customHeight="1" x14ac:dyDescent="0.25">
      <c r="A191" t="s">
        <v>1530</v>
      </c>
      <c r="B191" s="31" t="s">
        <v>1531</v>
      </c>
      <c r="C191">
        <v>1</v>
      </c>
      <c r="D191">
        <v>1</v>
      </c>
      <c r="E191" t="s">
        <v>382</v>
      </c>
      <c r="F191" t="s">
        <v>60</v>
      </c>
      <c r="G191" t="s">
        <v>920</v>
      </c>
      <c r="H191" t="s">
        <v>1532</v>
      </c>
      <c r="I191">
        <v>197999</v>
      </c>
      <c r="J191" s="19">
        <v>41384</v>
      </c>
      <c r="K191" s="19">
        <v>41415</v>
      </c>
      <c r="L191">
        <v>201305</v>
      </c>
      <c r="M191" s="19">
        <v>41395</v>
      </c>
      <c r="N191">
        <v>24616</v>
      </c>
      <c r="O191" t="s">
        <v>1076</v>
      </c>
      <c r="P191" t="s">
        <v>1533</v>
      </c>
      <c r="Q191" t="s">
        <v>924</v>
      </c>
      <c r="R191">
        <v>26231</v>
      </c>
      <c r="S191" s="19">
        <v>41394</v>
      </c>
      <c r="T191">
        <v>198421</v>
      </c>
      <c r="U191" t="s">
        <v>357</v>
      </c>
      <c r="V191" s="19">
        <v>41409</v>
      </c>
      <c r="W191" t="s">
        <v>1179</v>
      </c>
      <c r="X191" t="s">
        <v>635</v>
      </c>
      <c r="Y191" t="s">
        <v>635</v>
      </c>
      <c r="Z191" t="s">
        <v>14</v>
      </c>
      <c r="AA191" s="29">
        <v>100</v>
      </c>
      <c r="AB191" t="s">
        <v>544</v>
      </c>
      <c r="AC191">
        <f t="shared" si="36"/>
        <v>2013</v>
      </c>
      <c r="AD191">
        <f t="shared" si="37"/>
        <v>5</v>
      </c>
      <c r="AE191">
        <f t="shared" si="38"/>
        <v>2013</v>
      </c>
      <c r="AF191">
        <f t="shared" si="39"/>
        <v>4</v>
      </c>
      <c r="AG191" t="str">
        <f>VLOOKUP(F191,vlookup!$A$2:$E$660,2,0)</f>
        <v>Retained</v>
      </c>
      <c r="AH191" t="str">
        <f>VLOOKUP(F191,vlookup!$A$2:$E$660,3,0)</f>
        <v>Service Contract</v>
      </c>
      <c r="AI191" t="str">
        <f>VLOOKUP(F191,vlookup!$A$2:$E$660,4,0)</f>
        <v>Used Car Programs</v>
      </c>
      <c r="AJ191" t="str">
        <f>VLOOKUP(F191,vlookup!$A$2:$E$660,5,0)</f>
        <v>High Mileage</v>
      </c>
      <c r="AL191">
        <f t="shared" si="40"/>
        <v>31</v>
      </c>
      <c r="AM191">
        <f t="shared" si="41"/>
        <v>25</v>
      </c>
      <c r="AN191">
        <f t="shared" si="42"/>
        <v>422</v>
      </c>
      <c r="AO191">
        <f t="shared" si="43"/>
        <v>100</v>
      </c>
      <c r="AP191" t="str">
        <f t="shared" si="44"/>
        <v/>
      </c>
      <c r="AQ191" t="str">
        <f t="shared" si="45"/>
        <v/>
      </c>
      <c r="AR191" t="str">
        <f t="shared" si="46"/>
        <v/>
      </c>
      <c r="AS191" t="str">
        <f t="shared" si="47"/>
        <v>1C310236D3Y-1</v>
      </c>
      <c r="AT191" t="str">
        <f>IFERROR(IF(VLOOKUP(Y191,vlookup!$I$2:$J$9,1,0)=Y191,VLOOKUP(Y191,vlookup!$I$2:$J$9,2,0),PROPER(Y191)),PROPER(Y191))</f>
        <v>Deductible</v>
      </c>
      <c r="AU191" t="str">
        <f>IFERROR(IF(B191=VLOOKUP(B191,vlookup!$L$2:$L$10,1,0),"Yes","No"),"No")</f>
        <v>No</v>
      </c>
    </row>
    <row r="192" spans="1:47" ht="14.45" customHeight="1" x14ac:dyDescent="0.25">
      <c r="A192" t="s">
        <v>1534</v>
      </c>
      <c r="B192" s="31" t="s">
        <v>1535</v>
      </c>
      <c r="C192">
        <v>2</v>
      </c>
      <c r="D192">
        <v>1</v>
      </c>
      <c r="E192" t="s">
        <v>382</v>
      </c>
      <c r="F192" t="s">
        <v>205</v>
      </c>
      <c r="G192" t="s">
        <v>952</v>
      </c>
      <c r="H192" t="s">
        <v>3750</v>
      </c>
      <c r="I192">
        <v>104593</v>
      </c>
      <c r="J192" s="19">
        <v>42086</v>
      </c>
      <c r="K192" s="19">
        <v>42124</v>
      </c>
      <c r="L192">
        <v>201504</v>
      </c>
      <c r="M192" s="19">
        <v>42095</v>
      </c>
      <c r="N192">
        <v>24617</v>
      </c>
      <c r="O192" t="s">
        <v>1070</v>
      </c>
      <c r="P192" t="s">
        <v>1536</v>
      </c>
      <c r="Q192" t="s">
        <v>924</v>
      </c>
      <c r="R192">
        <v>16059692</v>
      </c>
      <c r="S192" s="19">
        <v>42427</v>
      </c>
      <c r="T192">
        <v>119983</v>
      </c>
      <c r="U192" t="s">
        <v>357</v>
      </c>
      <c r="V192" s="19">
        <v>42431</v>
      </c>
      <c r="W192" t="s">
        <v>635</v>
      </c>
      <c r="X192" t="s">
        <v>635</v>
      </c>
      <c r="Y192" t="s">
        <v>635</v>
      </c>
      <c r="Z192" t="s">
        <v>14</v>
      </c>
      <c r="AA192" s="29">
        <v>100</v>
      </c>
      <c r="AB192" t="s">
        <v>544</v>
      </c>
      <c r="AC192">
        <f t="shared" si="36"/>
        <v>2016</v>
      </c>
      <c r="AD192">
        <f t="shared" si="37"/>
        <v>3</v>
      </c>
      <c r="AE192">
        <f t="shared" si="38"/>
        <v>2015</v>
      </c>
      <c r="AF192">
        <f t="shared" si="39"/>
        <v>3</v>
      </c>
      <c r="AG192" t="str">
        <f>VLOOKUP(F192,vlookup!$A$2:$E$660,2,0)</f>
        <v>Retained</v>
      </c>
      <c r="AH192" t="str">
        <f>VLOOKUP(F192,vlookup!$A$2:$E$660,3,0)</f>
        <v>Service Contract</v>
      </c>
      <c r="AI192" t="str">
        <f>VLOOKUP(F192,vlookup!$A$2:$E$660,4,0)</f>
        <v>Used Car Programs</v>
      </c>
      <c r="AJ192" t="str">
        <f>VLOOKUP(F192,vlookup!$A$2:$E$660,5,0)</f>
        <v>High Mileage</v>
      </c>
      <c r="AL192">
        <f t="shared" si="40"/>
        <v>37</v>
      </c>
      <c r="AM192">
        <f t="shared" si="41"/>
        <v>339</v>
      </c>
      <c r="AN192">
        <f t="shared" si="42"/>
        <v>15390</v>
      </c>
      <c r="AO192" t="str">
        <f t="shared" si="43"/>
        <v/>
      </c>
      <c r="AP192" t="str">
        <f t="shared" si="44"/>
        <v/>
      </c>
      <c r="AQ192" t="str">
        <f t="shared" si="45"/>
        <v/>
      </c>
      <c r="AR192">
        <f t="shared" si="46"/>
        <v>100</v>
      </c>
      <c r="AS192" t="str">
        <f t="shared" si="47"/>
        <v>6Z753095C5-2</v>
      </c>
      <c r="AT192" t="str">
        <f>IFERROR(IF(VLOOKUP(Y192,vlookup!$I$2:$J$9,1,0)=Y192,VLOOKUP(Y192,vlookup!$I$2:$J$9,2,0),PROPER(Y192)),PROPER(Y192))</f>
        <v>Deductible</v>
      </c>
      <c r="AU192" t="str">
        <f>IFERROR(IF(B192=VLOOKUP(B192,vlookup!$L$2:$L$10,1,0),"Yes","No"),"No")</f>
        <v>No</v>
      </c>
    </row>
    <row r="193" spans="1:47" ht="14.45" customHeight="1" x14ac:dyDescent="0.25">
      <c r="A193" t="s">
        <v>1537</v>
      </c>
      <c r="B193" s="31" t="s">
        <v>1538</v>
      </c>
      <c r="C193">
        <v>1</v>
      </c>
      <c r="D193">
        <v>1</v>
      </c>
      <c r="E193" t="s">
        <v>382</v>
      </c>
      <c r="F193" t="s">
        <v>238</v>
      </c>
      <c r="G193" t="s">
        <v>3714</v>
      </c>
      <c r="H193" t="s">
        <v>3751</v>
      </c>
      <c r="I193">
        <v>68542</v>
      </c>
      <c r="J193" s="19">
        <v>41802</v>
      </c>
      <c r="K193" s="19">
        <v>41838</v>
      </c>
      <c r="L193">
        <v>201407</v>
      </c>
      <c r="M193" s="19">
        <v>41821</v>
      </c>
      <c r="N193">
        <v>24616</v>
      </c>
      <c r="O193" t="s">
        <v>1076</v>
      </c>
      <c r="P193" t="s">
        <v>1260</v>
      </c>
      <c r="Q193" t="s">
        <v>924</v>
      </c>
      <c r="R193">
        <v>54857</v>
      </c>
      <c r="S193" s="19">
        <v>41863</v>
      </c>
      <c r="T193">
        <v>71686</v>
      </c>
      <c r="U193" t="s">
        <v>357</v>
      </c>
      <c r="V193" s="19">
        <v>41878</v>
      </c>
      <c r="W193" t="s">
        <v>635</v>
      </c>
      <c r="X193" t="s">
        <v>635</v>
      </c>
      <c r="Y193" t="s">
        <v>635</v>
      </c>
      <c r="Z193" t="s">
        <v>14</v>
      </c>
      <c r="AA193" s="29">
        <v>100</v>
      </c>
      <c r="AB193" t="s">
        <v>544</v>
      </c>
      <c r="AC193">
        <f t="shared" si="36"/>
        <v>2014</v>
      </c>
      <c r="AD193">
        <f t="shared" si="37"/>
        <v>8</v>
      </c>
      <c r="AE193">
        <f t="shared" si="38"/>
        <v>2014</v>
      </c>
      <c r="AF193">
        <f t="shared" si="39"/>
        <v>6</v>
      </c>
      <c r="AG193" t="str">
        <f>VLOOKUP(F193,vlookup!$A$2:$E$660,2,0)</f>
        <v>Retained</v>
      </c>
      <c r="AH193" t="str">
        <f>VLOOKUP(F193,vlookup!$A$2:$E$660,3,0)</f>
        <v>Service Contract</v>
      </c>
      <c r="AI193" t="str">
        <f>VLOOKUP(F193,vlookup!$A$2:$E$660,4,0)</f>
        <v>Used Car Programs</v>
      </c>
      <c r="AJ193" t="str">
        <f>VLOOKUP(F193,vlookup!$A$2:$E$660,5,0)</f>
        <v>High Mileage</v>
      </c>
      <c r="AL193">
        <f t="shared" si="40"/>
        <v>36</v>
      </c>
      <c r="AM193">
        <f t="shared" si="41"/>
        <v>75</v>
      </c>
      <c r="AN193">
        <f t="shared" si="42"/>
        <v>3144</v>
      </c>
      <c r="AO193" t="str">
        <f t="shared" si="43"/>
        <v/>
      </c>
      <c r="AP193" t="str">
        <f t="shared" si="44"/>
        <v/>
      </c>
      <c r="AQ193">
        <f t="shared" si="45"/>
        <v>100</v>
      </c>
      <c r="AR193" t="str">
        <f t="shared" si="46"/>
        <v/>
      </c>
      <c r="AS193" t="str">
        <f t="shared" si="47"/>
        <v>45N89379F4-1</v>
      </c>
      <c r="AT193" t="str">
        <f>IFERROR(IF(VLOOKUP(Y193,vlookup!$I$2:$J$9,1,0)=Y193,VLOOKUP(Y193,vlookup!$I$2:$J$9,2,0),PROPER(Y193)),PROPER(Y193))</f>
        <v>Deductible</v>
      </c>
      <c r="AU193" t="str">
        <f>IFERROR(IF(B193=VLOOKUP(B193,vlookup!$L$2:$L$10,1,0),"Yes","No"),"No")</f>
        <v>No</v>
      </c>
    </row>
    <row r="194" spans="1:47" ht="14.45" customHeight="1" x14ac:dyDescent="0.25">
      <c r="A194" t="s">
        <v>1088</v>
      </c>
      <c r="B194" s="31" t="s">
        <v>1089</v>
      </c>
      <c r="C194">
        <v>2</v>
      </c>
      <c r="D194">
        <v>1</v>
      </c>
      <c r="E194" t="s">
        <v>382</v>
      </c>
      <c r="F194" t="s">
        <v>60</v>
      </c>
      <c r="G194" t="s">
        <v>388</v>
      </c>
      <c r="H194" t="s">
        <v>3710</v>
      </c>
      <c r="I194">
        <v>95007</v>
      </c>
      <c r="J194" s="19">
        <v>41329</v>
      </c>
      <c r="K194" s="19">
        <v>41362</v>
      </c>
      <c r="L194">
        <v>201303</v>
      </c>
      <c r="M194" s="19">
        <v>41334</v>
      </c>
      <c r="N194">
        <v>24616</v>
      </c>
      <c r="O194" t="s">
        <v>1076</v>
      </c>
      <c r="P194" t="s">
        <v>1090</v>
      </c>
      <c r="Q194" t="s">
        <v>924</v>
      </c>
      <c r="R194">
        <v>5001</v>
      </c>
      <c r="S194" s="19">
        <v>41507</v>
      </c>
      <c r="T194">
        <v>98907</v>
      </c>
      <c r="U194" t="s">
        <v>357</v>
      </c>
      <c r="V194" s="19">
        <v>41515</v>
      </c>
      <c r="W194" t="s">
        <v>1179</v>
      </c>
      <c r="X194" t="s">
        <v>635</v>
      </c>
      <c r="Y194" t="s">
        <v>635</v>
      </c>
      <c r="Z194" t="s">
        <v>14</v>
      </c>
      <c r="AA194" s="29">
        <v>100</v>
      </c>
      <c r="AB194" t="s">
        <v>544</v>
      </c>
      <c r="AC194">
        <f t="shared" si="36"/>
        <v>2013</v>
      </c>
      <c r="AD194">
        <f t="shared" si="37"/>
        <v>8</v>
      </c>
      <c r="AE194">
        <f t="shared" si="38"/>
        <v>2013</v>
      </c>
      <c r="AF194">
        <f t="shared" si="39"/>
        <v>2</v>
      </c>
      <c r="AG194" t="str">
        <f>VLOOKUP(F194,vlookup!$A$2:$E$660,2,0)</f>
        <v>Retained</v>
      </c>
      <c r="AH194" t="str">
        <f>VLOOKUP(F194,vlookup!$A$2:$E$660,3,0)</f>
        <v>Service Contract</v>
      </c>
      <c r="AI194" t="str">
        <f>VLOOKUP(F194,vlookup!$A$2:$E$660,4,0)</f>
        <v>Used Car Programs</v>
      </c>
      <c r="AJ194" t="str">
        <f>VLOOKUP(F194,vlookup!$A$2:$E$660,5,0)</f>
        <v>High Mileage</v>
      </c>
      <c r="AL194">
        <f t="shared" si="40"/>
        <v>35</v>
      </c>
      <c r="AM194">
        <f t="shared" si="41"/>
        <v>185</v>
      </c>
      <c r="AN194">
        <f t="shared" si="42"/>
        <v>3900</v>
      </c>
      <c r="AO194" t="str">
        <f t="shared" si="43"/>
        <v/>
      </c>
      <c r="AP194" t="str">
        <f t="shared" si="44"/>
        <v/>
      </c>
      <c r="AQ194" t="str">
        <f t="shared" si="45"/>
        <v/>
      </c>
      <c r="AR194">
        <f t="shared" si="46"/>
        <v>100</v>
      </c>
      <c r="AS194" t="str">
        <f t="shared" si="47"/>
        <v>75238639B3Y-2</v>
      </c>
      <c r="AT194" t="str">
        <f>IFERROR(IF(VLOOKUP(Y194,vlookup!$I$2:$J$9,1,0)=Y194,VLOOKUP(Y194,vlookup!$I$2:$J$9,2,0),PROPER(Y194)),PROPER(Y194))</f>
        <v>Deductible</v>
      </c>
      <c r="AU194" t="str">
        <f>IFERROR(IF(B194=VLOOKUP(B194,vlookup!$L$2:$L$10,1,0),"Yes","No"),"No")</f>
        <v>No</v>
      </c>
    </row>
    <row r="195" spans="1:47" ht="14.45" customHeight="1" x14ac:dyDescent="0.25">
      <c r="A195" t="s">
        <v>1539</v>
      </c>
      <c r="B195" s="31" t="s">
        <v>1540</v>
      </c>
      <c r="C195">
        <v>3</v>
      </c>
      <c r="D195">
        <v>1</v>
      </c>
      <c r="E195" t="s">
        <v>382</v>
      </c>
      <c r="F195" t="s">
        <v>205</v>
      </c>
      <c r="G195" t="s">
        <v>919</v>
      </c>
      <c r="H195" t="s">
        <v>3752</v>
      </c>
      <c r="I195">
        <v>89897</v>
      </c>
      <c r="J195" s="19">
        <v>41868</v>
      </c>
      <c r="K195" s="19">
        <v>41907</v>
      </c>
      <c r="L195">
        <v>201409</v>
      </c>
      <c r="M195" s="19">
        <v>41883</v>
      </c>
      <c r="N195">
        <v>24616</v>
      </c>
      <c r="O195" t="s">
        <v>1076</v>
      </c>
      <c r="P195" t="s">
        <v>1541</v>
      </c>
      <c r="Q195" t="s">
        <v>924</v>
      </c>
      <c r="R195">
        <v>130354</v>
      </c>
      <c r="S195" s="19">
        <v>42110</v>
      </c>
      <c r="T195">
        <v>96174</v>
      </c>
      <c r="U195" t="s">
        <v>357</v>
      </c>
      <c r="V195" s="19">
        <v>42118</v>
      </c>
      <c r="W195" t="s">
        <v>635</v>
      </c>
      <c r="X195" t="s">
        <v>635</v>
      </c>
      <c r="Y195" t="s">
        <v>635</v>
      </c>
      <c r="Z195" t="s">
        <v>14</v>
      </c>
      <c r="AA195" s="29">
        <v>100</v>
      </c>
      <c r="AB195" t="s">
        <v>544</v>
      </c>
      <c r="AC195">
        <f t="shared" ref="AC195:AC258" si="48">YEAR(V195)</f>
        <v>2015</v>
      </c>
      <c r="AD195">
        <f t="shared" ref="AD195:AD258" si="49">MONTH(V195)</f>
        <v>4</v>
      </c>
      <c r="AE195">
        <f t="shared" ref="AE195:AE258" si="50">YEAR(J195)</f>
        <v>2014</v>
      </c>
      <c r="AF195">
        <f t="shared" ref="AF195:AF258" si="51">MONTH(J195)</f>
        <v>8</v>
      </c>
      <c r="AG195" t="str">
        <f>VLOOKUP(F195,vlookup!$A$2:$E$660,2,0)</f>
        <v>Retained</v>
      </c>
      <c r="AH195" t="str">
        <f>VLOOKUP(F195,vlookup!$A$2:$E$660,3,0)</f>
        <v>Service Contract</v>
      </c>
      <c r="AI195" t="str">
        <f>VLOOKUP(F195,vlookup!$A$2:$E$660,4,0)</f>
        <v>Used Car Programs</v>
      </c>
      <c r="AJ195" t="str">
        <f>VLOOKUP(F195,vlookup!$A$2:$E$660,5,0)</f>
        <v>High Mileage</v>
      </c>
      <c r="AL195">
        <f t="shared" ref="AL195:AL258" si="52">DAYS360(J195,K195)</f>
        <v>38</v>
      </c>
      <c r="AM195">
        <f t="shared" ref="AM195:AM258" si="53">DAYS360(J195,V195)</f>
        <v>247</v>
      </c>
      <c r="AN195">
        <f t="shared" ref="AN195:AN258" si="54">IF(T195-I195&lt;1,"",T195-I195)</f>
        <v>6277</v>
      </c>
      <c r="AO195" t="str">
        <f t="shared" ref="AO195:AO258" si="55">IF(AM195&lt;31,AA195,"")</f>
        <v/>
      </c>
      <c r="AP195" t="str">
        <f t="shared" ref="AP195:AP258" si="56">IF(AND(AM195&gt;30,AM195&lt;61),AA195,"")</f>
        <v/>
      </c>
      <c r="AQ195" t="str">
        <f t="shared" ref="AQ195:AQ258" si="57">IF(AND(AM195&gt;60,AM195&lt;91),AA195,"")</f>
        <v/>
      </c>
      <c r="AR195">
        <f t="shared" ref="AR195:AR258" si="58">IF(AM195&gt;90,AA195,"")</f>
        <v>100</v>
      </c>
      <c r="AS195" t="str">
        <f t="shared" ref="AS195:AS258" si="59">CONCATENATE(B195,"-",C195)</f>
        <v>8R634507H4-3</v>
      </c>
      <c r="AT195" t="str">
        <f>IFERROR(IF(VLOOKUP(Y195,vlookup!$I$2:$J$9,1,0)=Y195,VLOOKUP(Y195,vlookup!$I$2:$J$9,2,0),PROPER(Y195)),PROPER(Y195))</f>
        <v>Deductible</v>
      </c>
      <c r="AU195" t="str">
        <f>IFERROR(IF(B195=VLOOKUP(B195,vlookup!$L$2:$L$10,1,0),"Yes","No"),"No")</f>
        <v>No</v>
      </c>
    </row>
    <row r="196" spans="1:47" ht="14.45" customHeight="1" x14ac:dyDescent="0.25">
      <c r="A196" t="s">
        <v>1542</v>
      </c>
      <c r="B196" s="31" t="s">
        <v>1543</v>
      </c>
      <c r="C196">
        <v>1</v>
      </c>
      <c r="D196">
        <v>1</v>
      </c>
      <c r="E196" t="s">
        <v>382</v>
      </c>
      <c r="F196" t="s">
        <v>205</v>
      </c>
      <c r="G196" t="s">
        <v>922</v>
      </c>
      <c r="H196" t="s">
        <v>1544</v>
      </c>
      <c r="I196">
        <v>115554</v>
      </c>
      <c r="J196" s="19">
        <v>42100</v>
      </c>
      <c r="K196" s="19">
        <v>42124</v>
      </c>
      <c r="L196">
        <v>201504</v>
      </c>
      <c r="M196" s="19">
        <v>42095</v>
      </c>
      <c r="N196">
        <v>24617</v>
      </c>
      <c r="O196" t="s">
        <v>1070</v>
      </c>
      <c r="P196" t="s">
        <v>1545</v>
      </c>
      <c r="Q196" t="s">
        <v>924</v>
      </c>
      <c r="R196">
        <v>66232618</v>
      </c>
      <c r="S196" s="19">
        <v>42450</v>
      </c>
      <c r="T196">
        <v>128680</v>
      </c>
      <c r="U196" t="s">
        <v>356</v>
      </c>
      <c r="V196" s="19">
        <v>42453</v>
      </c>
      <c r="W196" t="s">
        <v>635</v>
      </c>
      <c r="X196" t="s">
        <v>635</v>
      </c>
      <c r="Y196" t="s">
        <v>635</v>
      </c>
      <c r="Z196" t="s">
        <v>14</v>
      </c>
      <c r="AA196" s="29">
        <v>100</v>
      </c>
      <c r="AB196" t="s">
        <v>544</v>
      </c>
      <c r="AC196">
        <f t="shared" si="48"/>
        <v>2016</v>
      </c>
      <c r="AD196">
        <f t="shared" si="49"/>
        <v>3</v>
      </c>
      <c r="AE196">
        <f t="shared" si="50"/>
        <v>2015</v>
      </c>
      <c r="AF196">
        <f t="shared" si="51"/>
        <v>4</v>
      </c>
      <c r="AG196" t="str">
        <f>VLOOKUP(F196,vlookup!$A$2:$E$660,2,0)</f>
        <v>Retained</v>
      </c>
      <c r="AH196" t="str">
        <f>VLOOKUP(F196,vlookup!$A$2:$E$660,3,0)</f>
        <v>Service Contract</v>
      </c>
      <c r="AI196" t="str">
        <f>VLOOKUP(F196,vlookup!$A$2:$E$660,4,0)</f>
        <v>Used Car Programs</v>
      </c>
      <c r="AJ196" t="str">
        <f>VLOOKUP(F196,vlookup!$A$2:$E$660,5,0)</f>
        <v>High Mileage</v>
      </c>
      <c r="AL196">
        <f t="shared" si="52"/>
        <v>24</v>
      </c>
      <c r="AM196">
        <f t="shared" si="53"/>
        <v>348</v>
      </c>
      <c r="AN196">
        <f t="shared" si="54"/>
        <v>13126</v>
      </c>
      <c r="AO196" t="str">
        <f t="shared" si="55"/>
        <v/>
      </c>
      <c r="AP196" t="str">
        <f t="shared" si="56"/>
        <v/>
      </c>
      <c r="AQ196" t="str">
        <f t="shared" si="57"/>
        <v/>
      </c>
      <c r="AR196">
        <f t="shared" si="58"/>
        <v>100</v>
      </c>
      <c r="AS196" t="str">
        <f t="shared" si="59"/>
        <v>6H131747D5-1</v>
      </c>
      <c r="AT196" t="str">
        <f>IFERROR(IF(VLOOKUP(Y196,vlookup!$I$2:$J$9,1,0)=Y196,VLOOKUP(Y196,vlookup!$I$2:$J$9,2,0),PROPER(Y196)),PROPER(Y196))</f>
        <v>Deductible</v>
      </c>
      <c r="AU196" t="str">
        <f>IFERROR(IF(B196=VLOOKUP(B196,vlookup!$L$2:$L$10,1,0),"Yes","No"),"No")</f>
        <v>No</v>
      </c>
    </row>
    <row r="197" spans="1:47" ht="14.45" customHeight="1" x14ac:dyDescent="0.25">
      <c r="A197" t="s">
        <v>1546</v>
      </c>
      <c r="B197" s="31" t="s">
        <v>1547</v>
      </c>
      <c r="C197">
        <v>1</v>
      </c>
      <c r="D197">
        <v>1</v>
      </c>
      <c r="E197" t="s">
        <v>382</v>
      </c>
      <c r="F197" t="s">
        <v>60</v>
      </c>
      <c r="G197" t="s">
        <v>922</v>
      </c>
      <c r="H197" t="s">
        <v>1544</v>
      </c>
      <c r="I197">
        <v>92142</v>
      </c>
      <c r="J197" s="19">
        <v>41328</v>
      </c>
      <c r="K197" s="19">
        <v>41361</v>
      </c>
      <c r="L197">
        <v>201303</v>
      </c>
      <c r="M197" s="19">
        <v>41334</v>
      </c>
      <c r="N197">
        <v>24616</v>
      </c>
      <c r="O197" t="s">
        <v>1076</v>
      </c>
      <c r="P197" t="s">
        <v>1548</v>
      </c>
      <c r="Q197" t="s">
        <v>941</v>
      </c>
      <c r="R197">
        <v>6037487</v>
      </c>
      <c r="S197" s="19">
        <v>41351</v>
      </c>
      <c r="T197">
        <v>92783</v>
      </c>
      <c r="U197" t="s">
        <v>357</v>
      </c>
      <c r="V197" s="19">
        <v>41381</v>
      </c>
      <c r="W197" t="s">
        <v>1179</v>
      </c>
      <c r="X197" t="s">
        <v>635</v>
      </c>
      <c r="Y197" t="s">
        <v>635</v>
      </c>
      <c r="Z197" t="s">
        <v>14</v>
      </c>
      <c r="AA197" s="29">
        <v>250</v>
      </c>
      <c r="AB197" t="s">
        <v>544</v>
      </c>
      <c r="AC197">
        <f t="shared" si="48"/>
        <v>2013</v>
      </c>
      <c r="AD197">
        <f t="shared" si="49"/>
        <v>4</v>
      </c>
      <c r="AE197">
        <f t="shared" si="50"/>
        <v>2013</v>
      </c>
      <c r="AF197">
        <f t="shared" si="51"/>
        <v>2</v>
      </c>
      <c r="AG197" t="str">
        <f>VLOOKUP(F197,vlookup!$A$2:$E$660,2,0)</f>
        <v>Retained</v>
      </c>
      <c r="AH197" t="str">
        <f>VLOOKUP(F197,vlookup!$A$2:$E$660,3,0)</f>
        <v>Service Contract</v>
      </c>
      <c r="AI197" t="str">
        <f>VLOOKUP(F197,vlookup!$A$2:$E$660,4,0)</f>
        <v>Used Car Programs</v>
      </c>
      <c r="AJ197" t="str">
        <f>VLOOKUP(F197,vlookup!$A$2:$E$660,5,0)</f>
        <v>High Mileage</v>
      </c>
      <c r="AL197">
        <f t="shared" si="52"/>
        <v>35</v>
      </c>
      <c r="AM197">
        <f t="shared" si="53"/>
        <v>54</v>
      </c>
      <c r="AN197">
        <f t="shared" si="54"/>
        <v>641</v>
      </c>
      <c r="AO197" t="str">
        <f t="shared" si="55"/>
        <v/>
      </c>
      <c r="AP197">
        <f t="shared" si="56"/>
        <v>250</v>
      </c>
      <c r="AQ197" t="str">
        <f t="shared" si="57"/>
        <v/>
      </c>
      <c r="AR197" t="str">
        <f t="shared" si="58"/>
        <v/>
      </c>
      <c r="AS197" t="str">
        <f t="shared" si="59"/>
        <v>6H485653B3Y-1</v>
      </c>
      <c r="AT197" t="str">
        <f>IFERROR(IF(VLOOKUP(Y197,vlookup!$I$2:$J$9,1,0)=Y197,VLOOKUP(Y197,vlookup!$I$2:$J$9,2,0),PROPER(Y197)),PROPER(Y197))</f>
        <v>Deductible</v>
      </c>
      <c r="AU197" t="str">
        <f>IFERROR(IF(B197=VLOOKUP(B197,vlookup!$L$2:$L$10,1,0),"Yes","No"),"No")</f>
        <v>No</v>
      </c>
    </row>
    <row r="198" spans="1:47" ht="14.45" customHeight="1" x14ac:dyDescent="0.25">
      <c r="A198" t="s">
        <v>1549</v>
      </c>
      <c r="B198" s="31" t="s">
        <v>1550</v>
      </c>
      <c r="C198">
        <v>1</v>
      </c>
      <c r="D198">
        <v>1</v>
      </c>
      <c r="E198" t="s">
        <v>382</v>
      </c>
      <c r="F198" t="s">
        <v>238</v>
      </c>
      <c r="G198" t="s">
        <v>922</v>
      </c>
      <c r="H198" t="s">
        <v>1544</v>
      </c>
      <c r="I198">
        <v>94463</v>
      </c>
      <c r="J198" s="19">
        <v>42730</v>
      </c>
      <c r="K198" s="19">
        <v>42779</v>
      </c>
      <c r="L198">
        <v>201702</v>
      </c>
      <c r="M198" s="19">
        <v>42767</v>
      </c>
      <c r="N198">
        <v>24616</v>
      </c>
      <c r="O198" t="s">
        <v>1076</v>
      </c>
      <c r="P198" t="s">
        <v>1545</v>
      </c>
      <c r="Q198" t="s">
        <v>924</v>
      </c>
      <c r="R198">
        <v>689196</v>
      </c>
      <c r="S198" s="19">
        <v>42794</v>
      </c>
      <c r="T198">
        <v>98430</v>
      </c>
      <c r="U198" t="s">
        <v>356</v>
      </c>
      <c r="V198" s="19">
        <v>42796</v>
      </c>
      <c r="W198" t="s">
        <v>635</v>
      </c>
      <c r="X198" t="s">
        <v>635</v>
      </c>
      <c r="Y198" t="s">
        <v>635</v>
      </c>
      <c r="Z198" t="s">
        <v>14</v>
      </c>
      <c r="AA198" s="29">
        <v>100</v>
      </c>
      <c r="AB198" t="s">
        <v>544</v>
      </c>
      <c r="AC198">
        <f t="shared" si="48"/>
        <v>2017</v>
      </c>
      <c r="AD198">
        <f t="shared" si="49"/>
        <v>3</v>
      </c>
      <c r="AE198">
        <f t="shared" si="50"/>
        <v>2016</v>
      </c>
      <c r="AF198">
        <f t="shared" si="51"/>
        <v>12</v>
      </c>
      <c r="AG198" t="str">
        <f>VLOOKUP(F198,vlookup!$A$2:$E$660,2,0)</f>
        <v>Retained</v>
      </c>
      <c r="AH198" t="str">
        <f>VLOOKUP(F198,vlookup!$A$2:$E$660,3,0)</f>
        <v>Service Contract</v>
      </c>
      <c r="AI198" t="str">
        <f>VLOOKUP(F198,vlookup!$A$2:$E$660,4,0)</f>
        <v>Used Car Programs</v>
      </c>
      <c r="AJ198" t="str">
        <f>VLOOKUP(F198,vlookup!$A$2:$E$660,5,0)</f>
        <v>High Mileage</v>
      </c>
      <c r="AL198">
        <f t="shared" si="52"/>
        <v>47</v>
      </c>
      <c r="AM198">
        <f t="shared" si="53"/>
        <v>66</v>
      </c>
      <c r="AN198">
        <f t="shared" si="54"/>
        <v>3967</v>
      </c>
      <c r="AO198" t="str">
        <f t="shared" si="55"/>
        <v/>
      </c>
      <c r="AP198" t="str">
        <f t="shared" si="56"/>
        <v/>
      </c>
      <c r="AQ198">
        <f t="shared" si="57"/>
        <v>100</v>
      </c>
      <c r="AR198" t="str">
        <f t="shared" si="58"/>
        <v/>
      </c>
      <c r="AS198" t="str">
        <f t="shared" si="59"/>
        <v>CH146260L6Y-1</v>
      </c>
      <c r="AT198" t="str">
        <f>IFERROR(IF(VLOOKUP(Y198,vlookup!$I$2:$J$9,1,0)=Y198,VLOOKUP(Y198,vlookup!$I$2:$J$9,2,0),PROPER(Y198)),PROPER(Y198))</f>
        <v>Deductible</v>
      </c>
      <c r="AU198" t="str">
        <f>IFERROR(IF(B198=VLOOKUP(B198,vlookup!$L$2:$L$10,1,0),"Yes","No"),"No")</f>
        <v>No</v>
      </c>
    </row>
    <row r="199" spans="1:47" ht="14.45" customHeight="1" x14ac:dyDescent="0.25">
      <c r="A199" t="s">
        <v>1551</v>
      </c>
      <c r="B199" s="31" t="s">
        <v>1552</v>
      </c>
      <c r="C199">
        <v>2</v>
      </c>
      <c r="D199">
        <v>1</v>
      </c>
      <c r="E199" t="s">
        <v>382</v>
      </c>
      <c r="F199" t="s">
        <v>464</v>
      </c>
      <c r="G199" t="s">
        <v>19</v>
      </c>
      <c r="H199" t="s">
        <v>1553</v>
      </c>
      <c r="I199">
        <v>68794</v>
      </c>
      <c r="J199" s="19">
        <v>44766</v>
      </c>
      <c r="K199" s="19">
        <v>44796</v>
      </c>
      <c r="L199">
        <v>202208</v>
      </c>
      <c r="M199" s="19">
        <v>44774</v>
      </c>
      <c r="N199">
        <v>24616</v>
      </c>
      <c r="O199" t="s">
        <v>1076</v>
      </c>
      <c r="P199" t="s">
        <v>1183</v>
      </c>
      <c r="Q199" t="s">
        <v>924</v>
      </c>
      <c r="R199">
        <v>28038</v>
      </c>
      <c r="S199" s="19">
        <v>44965</v>
      </c>
      <c r="T199">
        <v>77995</v>
      </c>
      <c r="U199" t="s">
        <v>357</v>
      </c>
      <c r="V199" s="19">
        <v>44993</v>
      </c>
      <c r="W199" t="s">
        <v>635</v>
      </c>
      <c r="X199" t="s">
        <v>635</v>
      </c>
      <c r="Y199" t="s">
        <v>635</v>
      </c>
      <c r="Z199" t="s">
        <v>14</v>
      </c>
      <c r="AA199" s="29">
        <v>100</v>
      </c>
      <c r="AB199" t="s">
        <v>544</v>
      </c>
      <c r="AC199">
        <f t="shared" si="48"/>
        <v>2023</v>
      </c>
      <c r="AD199">
        <f t="shared" si="49"/>
        <v>3</v>
      </c>
      <c r="AE199">
        <f t="shared" si="50"/>
        <v>2022</v>
      </c>
      <c r="AF199">
        <f t="shared" si="51"/>
        <v>7</v>
      </c>
      <c r="AG199" t="str">
        <f>VLOOKUP(F199,vlookup!$A$2:$E$660,2,0)</f>
        <v>Retained</v>
      </c>
      <c r="AH199" t="str">
        <f>VLOOKUP(F199,vlookup!$A$2:$E$660,3,0)</f>
        <v>Service Contract</v>
      </c>
      <c r="AI199" t="str">
        <f>VLOOKUP(F199,vlookup!$A$2:$E$660,4,0)</f>
        <v>Used Car Programs</v>
      </c>
      <c r="AJ199" t="str">
        <f>VLOOKUP(F199,vlookup!$A$2:$E$660,5,0)</f>
        <v>High Mileage</v>
      </c>
      <c r="AL199">
        <f t="shared" si="52"/>
        <v>29</v>
      </c>
      <c r="AM199">
        <f t="shared" si="53"/>
        <v>224</v>
      </c>
      <c r="AN199">
        <f t="shared" si="54"/>
        <v>9201</v>
      </c>
      <c r="AO199" t="str">
        <f t="shared" si="55"/>
        <v/>
      </c>
      <c r="AP199" t="str">
        <f t="shared" si="56"/>
        <v/>
      </c>
      <c r="AQ199" t="str">
        <f t="shared" si="57"/>
        <v/>
      </c>
      <c r="AR199">
        <f t="shared" si="58"/>
        <v>100</v>
      </c>
      <c r="AS199" t="str">
        <f t="shared" si="59"/>
        <v>ZAGEH366484G22-2</v>
      </c>
      <c r="AT199" t="str">
        <f>IFERROR(IF(VLOOKUP(Y199,vlookup!$I$2:$J$9,1,0)=Y199,VLOOKUP(Y199,vlookup!$I$2:$J$9,2,0),PROPER(Y199)),PROPER(Y199))</f>
        <v>Deductible</v>
      </c>
      <c r="AU199" t="str">
        <f>IFERROR(IF(B199=VLOOKUP(B199,vlookup!$L$2:$L$10,1,0),"Yes","No"),"No")</f>
        <v>No</v>
      </c>
    </row>
    <row r="200" spans="1:47" ht="14.45" customHeight="1" x14ac:dyDescent="0.25">
      <c r="A200" t="s">
        <v>1554</v>
      </c>
      <c r="B200" s="31" t="s">
        <v>1555</v>
      </c>
      <c r="C200">
        <v>1</v>
      </c>
      <c r="D200">
        <v>1</v>
      </c>
      <c r="E200" t="s">
        <v>571</v>
      </c>
      <c r="F200" t="s">
        <v>464</v>
      </c>
      <c r="G200" t="s">
        <v>922</v>
      </c>
      <c r="H200" t="s">
        <v>1556</v>
      </c>
      <c r="I200">
        <v>151172</v>
      </c>
      <c r="J200" s="19">
        <v>44358</v>
      </c>
      <c r="K200" s="19">
        <v>44403</v>
      </c>
      <c r="L200">
        <v>202107</v>
      </c>
      <c r="M200" s="19">
        <v>44378</v>
      </c>
      <c r="N200">
        <v>24617</v>
      </c>
      <c r="O200" t="s">
        <v>1070</v>
      </c>
      <c r="P200" t="s">
        <v>1557</v>
      </c>
      <c r="Q200" t="s">
        <v>941</v>
      </c>
      <c r="R200">
        <v>26143</v>
      </c>
      <c r="S200" s="19">
        <v>44519</v>
      </c>
      <c r="T200">
        <v>156559</v>
      </c>
      <c r="U200" t="s">
        <v>356</v>
      </c>
      <c r="V200" s="19">
        <v>44538</v>
      </c>
      <c r="W200" t="s">
        <v>635</v>
      </c>
      <c r="X200" t="s">
        <v>635</v>
      </c>
      <c r="Y200" t="s">
        <v>635</v>
      </c>
      <c r="Z200" t="s">
        <v>14</v>
      </c>
      <c r="AA200" s="29">
        <v>100</v>
      </c>
      <c r="AB200" t="s">
        <v>544</v>
      </c>
      <c r="AC200">
        <f t="shared" si="48"/>
        <v>2021</v>
      </c>
      <c r="AD200">
        <f t="shared" si="49"/>
        <v>12</v>
      </c>
      <c r="AE200">
        <f t="shared" si="50"/>
        <v>2021</v>
      </c>
      <c r="AF200">
        <f t="shared" si="51"/>
        <v>6</v>
      </c>
      <c r="AG200" t="str">
        <f>VLOOKUP(F200,vlookup!$A$2:$E$660,2,0)</f>
        <v>Retained</v>
      </c>
      <c r="AH200" t="str">
        <f>VLOOKUP(F200,vlookup!$A$2:$E$660,3,0)</f>
        <v>Service Contract</v>
      </c>
      <c r="AI200" t="str">
        <f>VLOOKUP(F200,vlookup!$A$2:$E$660,4,0)</f>
        <v>Used Car Programs</v>
      </c>
      <c r="AJ200" t="str">
        <f>VLOOKUP(F200,vlookup!$A$2:$E$660,5,0)</f>
        <v>High Mileage</v>
      </c>
      <c r="AL200">
        <f t="shared" si="52"/>
        <v>45</v>
      </c>
      <c r="AM200">
        <f t="shared" si="53"/>
        <v>177</v>
      </c>
      <c r="AN200">
        <f t="shared" si="54"/>
        <v>5387</v>
      </c>
      <c r="AO200" t="str">
        <f t="shared" si="55"/>
        <v/>
      </c>
      <c r="AP200" t="str">
        <f t="shared" si="56"/>
        <v/>
      </c>
      <c r="AQ200" t="str">
        <f t="shared" si="57"/>
        <v/>
      </c>
      <c r="AR200">
        <f t="shared" si="58"/>
        <v>100</v>
      </c>
      <c r="AS200" t="str">
        <f t="shared" si="59"/>
        <v>ZAGCH268868F21-1</v>
      </c>
      <c r="AT200" t="str">
        <f>IFERROR(IF(VLOOKUP(Y200,vlookup!$I$2:$J$9,1,0)=Y200,VLOOKUP(Y200,vlookup!$I$2:$J$9,2,0),PROPER(Y200)),PROPER(Y200))</f>
        <v>Deductible</v>
      </c>
      <c r="AU200" t="str">
        <f>IFERROR(IF(B200=VLOOKUP(B200,vlookup!$L$2:$L$10,1,0),"Yes","No"),"No")</f>
        <v>No</v>
      </c>
    </row>
    <row r="201" spans="1:47" ht="14.45" customHeight="1" x14ac:dyDescent="0.25">
      <c r="A201" t="s">
        <v>1558</v>
      </c>
      <c r="B201" s="31" t="s">
        <v>1559</v>
      </c>
      <c r="C201">
        <v>1</v>
      </c>
      <c r="D201">
        <v>1</v>
      </c>
      <c r="E201" t="s">
        <v>382</v>
      </c>
      <c r="F201" t="s">
        <v>60</v>
      </c>
      <c r="G201" t="s">
        <v>919</v>
      </c>
      <c r="H201">
        <v>300</v>
      </c>
      <c r="I201">
        <v>145664</v>
      </c>
      <c r="J201" s="19">
        <v>41656</v>
      </c>
      <c r="K201" s="19">
        <v>41698</v>
      </c>
      <c r="L201">
        <v>201402</v>
      </c>
      <c r="M201" s="19">
        <v>41671</v>
      </c>
      <c r="N201">
        <v>24617</v>
      </c>
      <c r="O201" t="s">
        <v>1070</v>
      </c>
      <c r="P201" t="s">
        <v>1312</v>
      </c>
      <c r="Q201" t="s">
        <v>924</v>
      </c>
      <c r="R201">
        <v>24115</v>
      </c>
      <c r="S201" s="19">
        <v>41684</v>
      </c>
      <c r="T201">
        <v>147263</v>
      </c>
      <c r="U201" t="s">
        <v>357</v>
      </c>
      <c r="V201" s="19">
        <v>41774</v>
      </c>
      <c r="W201" t="s">
        <v>635</v>
      </c>
      <c r="X201" t="s">
        <v>635</v>
      </c>
      <c r="Y201" t="s">
        <v>635</v>
      </c>
      <c r="Z201" t="s">
        <v>14</v>
      </c>
      <c r="AA201" s="29">
        <v>100</v>
      </c>
      <c r="AB201" t="s">
        <v>544</v>
      </c>
      <c r="AC201">
        <f t="shared" si="48"/>
        <v>2014</v>
      </c>
      <c r="AD201">
        <f t="shared" si="49"/>
        <v>5</v>
      </c>
      <c r="AE201">
        <f t="shared" si="50"/>
        <v>2014</v>
      </c>
      <c r="AF201">
        <f t="shared" si="51"/>
        <v>1</v>
      </c>
      <c r="AG201" t="str">
        <f>VLOOKUP(F201,vlookup!$A$2:$E$660,2,0)</f>
        <v>Retained</v>
      </c>
      <c r="AH201" t="str">
        <f>VLOOKUP(F201,vlookup!$A$2:$E$660,3,0)</f>
        <v>Service Contract</v>
      </c>
      <c r="AI201" t="str">
        <f>VLOOKUP(F201,vlookup!$A$2:$E$660,4,0)</f>
        <v>Used Car Programs</v>
      </c>
      <c r="AJ201" t="str">
        <f>VLOOKUP(F201,vlookup!$A$2:$E$660,5,0)</f>
        <v>High Mileage</v>
      </c>
      <c r="AL201">
        <f t="shared" si="52"/>
        <v>41</v>
      </c>
      <c r="AM201">
        <f t="shared" si="53"/>
        <v>118</v>
      </c>
      <c r="AN201">
        <f t="shared" si="54"/>
        <v>1599</v>
      </c>
      <c r="AO201" t="str">
        <f t="shared" si="55"/>
        <v/>
      </c>
      <c r="AP201" t="str">
        <f t="shared" si="56"/>
        <v/>
      </c>
      <c r="AQ201" t="str">
        <f t="shared" si="57"/>
        <v/>
      </c>
      <c r="AR201">
        <f t="shared" si="58"/>
        <v>100</v>
      </c>
      <c r="AS201" t="str">
        <f t="shared" si="59"/>
        <v>5H138262A4Y-1</v>
      </c>
      <c r="AT201" t="str">
        <f>IFERROR(IF(VLOOKUP(Y201,vlookup!$I$2:$J$9,1,0)=Y201,VLOOKUP(Y201,vlookup!$I$2:$J$9,2,0),PROPER(Y201)),PROPER(Y201))</f>
        <v>Deductible</v>
      </c>
      <c r="AU201" t="str">
        <f>IFERROR(IF(B201=VLOOKUP(B201,vlookup!$L$2:$L$10,1,0),"Yes","No"),"No")</f>
        <v>No</v>
      </c>
    </row>
    <row r="202" spans="1:47" ht="14.45" customHeight="1" x14ac:dyDescent="0.25">
      <c r="A202" t="s">
        <v>1560</v>
      </c>
      <c r="B202" s="31" t="s">
        <v>1561</v>
      </c>
      <c r="C202">
        <v>3</v>
      </c>
      <c r="D202">
        <v>1</v>
      </c>
      <c r="E202" t="s">
        <v>382</v>
      </c>
      <c r="F202" t="s">
        <v>464</v>
      </c>
      <c r="G202" t="s">
        <v>922</v>
      </c>
      <c r="H202" t="s">
        <v>939</v>
      </c>
      <c r="I202">
        <v>98344</v>
      </c>
      <c r="J202" s="19">
        <v>44639</v>
      </c>
      <c r="K202" s="19">
        <v>44684</v>
      </c>
      <c r="L202">
        <v>202204</v>
      </c>
      <c r="M202" s="19">
        <v>44652</v>
      </c>
      <c r="N202">
        <v>24616</v>
      </c>
      <c r="O202" t="s">
        <v>1076</v>
      </c>
      <c r="P202" t="s">
        <v>1562</v>
      </c>
      <c r="Q202" t="s">
        <v>924</v>
      </c>
      <c r="R202">
        <v>6151744</v>
      </c>
      <c r="S202" s="19">
        <v>44942</v>
      </c>
      <c r="T202">
        <v>109455</v>
      </c>
      <c r="U202" t="s">
        <v>356</v>
      </c>
      <c r="V202" s="19">
        <v>44970</v>
      </c>
      <c r="W202" t="s">
        <v>635</v>
      </c>
      <c r="X202" t="s">
        <v>635</v>
      </c>
      <c r="Y202" t="s">
        <v>635</v>
      </c>
      <c r="Z202" t="s">
        <v>14</v>
      </c>
      <c r="AA202" s="29">
        <v>100</v>
      </c>
      <c r="AB202" t="s">
        <v>544</v>
      </c>
      <c r="AC202">
        <f t="shared" si="48"/>
        <v>2023</v>
      </c>
      <c r="AD202">
        <f t="shared" si="49"/>
        <v>2</v>
      </c>
      <c r="AE202">
        <f t="shared" si="50"/>
        <v>2022</v>
      </c>
      <c r="AF202">
        <f t="shared" si="51"/>
        <v>3</v>
      </c>
      <c r="AG202" t="str">
        <f>VLOOKUP(F202,vlookup!$A$2:$E$660,2,0)</f>
        <v>Retained</v>
      </c>
      <c r="AH202" t="str">
        <f>VLOOKUP(F202,vlookup!$A$2:$E$660,3,0)</f>
        <v>Service Contract</v>
      </c>
      <c r="AI202" t="str">
        <f>VLOOKUP(F202,vlookup!$A$2:$E$660,4,0)</f>
        <v>Used Car Programs</v>
      </c>
      <c r="AJ202" t="str">
        <f>VLOOKUP(F202,vlookup!$A$2:$E$660,5,0)</f>
        <v>High Mileage</v>
      </c>
      <c r="AL202">
        <f t="shared" si="52"/>
        <v>44</v>
      </c>
      <c r="AM202">
        <f t="shared" si="53"/>
        <v>324</v>
      </c>
      <c r="AN202">
        <f t="shared" si="54"/>
        <v>11111</v>
      </c>
      <c r="AO202" t="str">
        <f t="shared" si="55"/>
        <v/>
      </c>
      <c r="AP202" t="str">
        <f t="shared" si="56"/>
        <v/>
      </c>
      <c r="AQ202" t="str">
        <f t="shared" si="57"/>
        <v/>
      </c>
      <c r="AR202">
        <f t="shared" si="58"/>
        <v>100</v>
      </c>
      <c r="AS202" t="str">
        <f t="shared" si="59"/>
        <v>ZAGHR841942C22-3</v>
      </c>
      <c r="AT202" t="str">
        <f>IFERROR(IF(VLOOKUP(Y202,vlookup!$I$2:$J$9,1,0)=Y202,VLOOKUP(Y202,vlookup!$I$2:$J$9,2,0),PROPER(Y202)),PROPER(Y202))</f>
        <v>Deductible</v>
      </c>
      <c r="AU202" t="str">
        <f>IFERROR(IF(B202=VLOOKUP(B202,vlookup!$L$2:$L$10,1,0),"Yes","No"),"No")</f>
        <v>No</v>
      </c>
    </row>
    <row r="203" spans="1:47" ht="14.45" customHeight="1" x14ac:dyDescent="0.25">
      <c r="A203" t="s">
        <v>1563</v>
      </c>
      <c r="B203" s="31" t="s">
        <v>1564</v>
      </c>
      <c r="C203">
        <v>1</v>
      </c>
      <c r="D203">
        <v>1</v>
      </c>
      <c r="E203" t="s">
        <v>382</v>
      </c>
      <c r="F203" t="s">
        <v>205</v>
      </c>
      <c r="G203" t="s">
        <v>919</v>
      </c>
      <c r="H203" t="s">
        <v>3752</v>
      </c>
      <c r="I203">
        <v>95577</v>
      </c>
      <c r="J203" s="19">
        <v>41881</v>
      </c>
      <c r="K203" s="19">
        <v>41912</v>
      </c>
      <c r="L203">
        <v>201409</v>
      </c>
      <c r="M203" s="19">
        <v>41883</v>
      </c>
      <c r="N203">
        <v>24617</v>
      </c>
      <c r="O203" t="s">
        <v>1070</v>
      </c>
      <c r="P203" t="s">
        <v>1565</v>
      </c>
      <c r="Q203" t="s">
        <v>924</v>
      </c>
      <c r="R203">
        <v>265332</v>
      </c>
      <c r="S203" s="19">
        <v>42118</v>
      </c>
      <c r="T203">
        <v>116598</v>
      </c>
      <c r="U203" t="s">
        <v>357</v>
      </c>
      <c r="V203" s="19">
        <v>42121</v>
      </c>
      <c r="W203" t="s">
        <v>635</v>
      </c>
      <c r="X203" t="s">
        <v>635</v>
      </c>
      <c r="Y203" t="s">
        <v>635</v>
      </c>
      <c r="Z203" t="s">
        <v>14</v>
      </c>
      <c r="AA203" s="29">
        <v>100</v>
      </c>
      <c r="AB203" t="s">
        <v>544</v>
      </c>
      <c r="AC203">
        <f t="shared" si="48"/>
        <v>2015</v>
      </c>
      <c r="AD203">
        <f t="shared" si="49"/>
        <v>4</v>
      </c>
      <c r="AE203">
        <f t="shared" si="50"/>
        <v>2014</v>
      </c>
      <c r="AF203">
        <f t="shared" si="51"/>
        <v>8</v>
      </c>
      <c r="AG203" t="str">
        <f>VLOOKUP(F203,vlookup!$A$2:$E$660,2,0)</f>
        <v>Retained</v>
      </c>
      <c r="AH203" t="str">
        <f>VLOOKUP(F203,vlookup!$A$2:$E$660,3,0)</f>
        <v>Service Contract</v>
      </c>
      <c r="AI203" t="str">
        <f>VLOOKUP(F203,vlookup!$A$2:$E$660,4,0)</f>
        <v>Used Car Programs</v>
      </c>
      <c r="AJ203" t="str">
        <f>VLOOKUP(F203,vlookup!$A$2:$E$660,5,0)</f>
        <v>High Mileage</v>
      </c>
      <c r="AL203">
        <f t="shared" si="52"/>
        <v>30</v>
      </c>
      <c r="AM203">
        <f t="shared" si="53"/>
        <v>237</v>
      </c>
      <c r="AN203">
        <f t="shared" si="54"/>
        <v>21021</v>
      </c>
      <c r="AO203" t="str">
        <f t="shared" si="55"/>
        <v/>
      </c>
      <c r="AP203" t="str">
        <f t="shared" si="56"/>
        <v/>
      </c>
      <c r="AQ203" t="str">
        <f t="shared" si="57"/>
        <v/>
      </c>
      <c r="AR203">
        <f t="shared" si="58"/>
        <v>100</v>
      </c>
      <c r="AS203" t="str">
        <f t="shared" si="59"/>
        <v>4R613759H4-1</v>
      </c>
      <c r="AT203" t="str">
        <f>IFERROR(IF(VLOOKUP(Y203,vlookup!$I$2:$J$9,1,0)=Y203,VLOOKUP(Y203,vlookup!$I$2:$J$9,2,0),PROPER(Y203)),PROPER(Y203))</f>
        <v>Deductible</v>
      </c>
      <c r="AU203" t="str">
        <f>IFERROR(IF(B203=VLOOKUP(B203,vlookup!$L$2:$L$10,1,0),"Yes","No"),"No")</f>
        <v>No</v>
      </c>
    </row>
    <row r="204" spans="1:47" ht="14.45" customHeight="1" x14ac:dyDescent="0.25">
      <c r="A204" t="s">
        <v>1566</v>
      </c>
      <c r="B204" s="31" t="s">
        <v>1567</v>
      </c>
      <c r="C204">
        <v>2</v>
      </c>
      <c r="D204">
        <v>1</v>
      </c>
      <c r="E204" t="s">
        <v>382</v>
      </c>
      <c r="F204" t="s">
        <v>238</v>
      </c>
      <c r="G204" t="s">
        <v>543</v>
      </c>
      <c r="H204" t="s">
        <v>3753</v>
      </c>
      <c r="I204">
        <v>137715</v>
      </c>
      <c r="J204" s="19">
        <v>41890</v>
      </c>
      <c r="K204" s="19">
        <v>41912</v>
      </c>
      <c r="L204">
        <v>201409</v>
      </c>
      <c r="M204" s="19">
        <v>41883</v>
      </c>
      <c r="N204">
        <v>24616</v>
      </c>
      <c r="O204" t="s">
        <v>1076</v>
      </c>
      <c r="P204" t="s">
        <v>1568</v>
      </c>
      <c r="Q204" t="s">
        <v>924</v>
      </c>
      <c r="R204">
        <v>3328</v>
      </c>
      <c r="S204" s="19">
        <v>42053</v>
      </c>
      <c r="T204">
        <v>141049</v>
      </c>
      <c r="U204" t="s">
        <v>357</v>
      </c>
      <c r="V204" s="19">
        <v>42058</v>
      </c>
      <c r="W204" t="s">
        <v>635</v>
      </c>
      <c r="X204" t="s">
        <v>635</v>
      </c>
      <c r="Y204" t="s">
        <v>635</v>
      </c>
      <c r="Z204" t="s">
        <v>14</v>
      </c>
      <c r="AA204" s="29">
        <v>100</v>
      </c>
      <c r="AB204" t="s">
        <v>544</v>
      </c>
      <c r="AC204">
        <f t="shared" si="48"/>
        <v>2015</v>
      </c>
      <c r="AD204">
        <f t="shared" si="49"/>
        <v>2</v>
      </c>
      <c r="AE204">
        <f t="shared" si="50"/>
        <v>2014</v>
      </c>
      <c r="AF204">
        <f t="shared" si="51"/>
        <v>9</v>
      </c>
      <c r="AG204" t="str">
        <f>VLOOKUP(F204,vlookup!$A$2:$E$660,2,0)</f>
        <v>Retained</v>
      </c>
      <c r="AH204" t="str">
        <f>VLOOKUP(F204,vlookup!$A$2:$E$660,3,0)</f>
        <v>Service Contract</v>
      </c>
      <c r="AI204" t="str">
        <f>VLOOKUP(F204,vlookup!$A$2:$E$660,4,0)</f>
        <v>Used Car Programs</v>
      </c>
      <c r="AJ204" t="str">
        <f>VLOOKUP(F204,vlookup!$A$2:$E$660,5,0)</f>
        <v>High Mileage</v>
      </c>
      <c r="AL204">
        <f t="shared" si="52"/>
        <v>22</v>
      </c>
      <c r="AM204">
        <f t="shared" si="53"/>
        <v>165</v>
      </c>
      <c r="AN204">
        <f t="shared" si="54"/>
        <v>3334</v>
      </c>
      <c r="AO204" t="str">
        <f t="shared" si="55"/>
        <v/>
      </c>
      <c r="AP204" t="str">
        <f t="shared" si="56"/>
        <v/>
      </c>
      <c r="AQ204" t="str">
        <f t="shared" si="57"/>
        <v/>
      </c>
      <c r="AR204">
        <f t="shared" si="58"/>
        <v>100</v>
      </c>
      <c r="AS204" t="str">
        <f t="shared" si="59"/>
        <v>66172061I4Y-2</v>
      </c>
      <c r="AT204" t="str">
        <f>IFERROR(IF(VLOOKUP(Y204,vlookup!$I$2:$J$9,1,0)=Y204,VLOOKUP(Y204,vlookup!$I$2:$J$9,2,0),PROPER(Y204)),PROPER(Y204))</f>
        <v>Deductible</v>
      </c>
      <c r="AU204" t="str">
        <f>IFERROR(IF(B204=VLOOKUP(B204,vlookup!$L$2:$L$10,1,0),"Yes","No"),"No")</f>
        <v>No</v>
      </c>
    </row>
    <row r="205" spans="1:47" ht="14.45" customHeight="1" x14ac:dyDescent="0.25">
      <c r="A205" t="s">
        <v>1569</v>
      </c>
      <c r="B205" s="31" t="s">
        <v>1570</v>
      </c>
      <c r="C205">
        <v>1</v>
      </c>
      <c r="D205">
        <v>1</v>
      </c>
      <c r="E205" t="s">
        <v>382</v>
      </c>
      <c r="F205" t="s">
        <v>205</v>
      </c>
      <c r="G205" t="s">
        <v>922</v>
      </c>
      <c r="H205" t="s">
        <v>3754</v>
      </c>
      <c r="I205">
        <v>125152</v>
      </c>
      <c r="J205" s="19">
        <v>41664</v>
      </c>
      <c r="K205" s="19">
        <v>41697</v>
      </c>
      <c r="L205">
        <v>201402</v>
      </c>
      <c r="M205" s="19">
        <v>41671</v>
      </c>
      <c r="N205">
        <v>24616</v>
      </c>
      <c r="O205" t="s">
        <v>1076</v>
      </c>
      <c r="P205" t="s">
        <v>1175</v>
      </c>
      <c r="Q205" t="s">
        <v>924</v>
      </c>
      <c r="R205">
        <v>233632</v>
      </c>
      <c r="S205" s="19">
        <v>41786</v>
      </c>
      <c r="T205">
        <v>130502</v>
      </c>
      <c r="U205" t="s">
        <v>357</v>
      </c>
      <c r="V205" s="19">
        <v>41793</v>
      </c>
      <c r="W205" t="s">
        <v>635</v>
      </c>
      <c r="X205" t="s">
        <v>635</v>
      </c>
      <c r="Y205" t="s">
        <v>635</v>
      </c>
      <c r="Z205" t="s">
        <v>14</v>
      </c>
      <c r="AA205" s="29">
        <v>100</v>
      </c>
      <c r="AB205" t="s">
        <v>544</v>
      </c>
      <c r="AC205">
        <f t="shared" si="48"/>
        <v>2014</v>
      </c>
      <c r="AD205">
        <f t="shared" si="49"/>
        <v>6</v>
      </c>
      <c r="AE205">
        <f t="shared" si="50"/>
        <v>2014</v>
      </c>
      <c r="AF205">
        <f t="shared" si="51"/>
        <v>1</v>
      </c>
      <c r="AG205" t="str">
        <f>VLOOKUP(F205,vlookup!$A$2:$E$660,2,0)</f>
        <v>Retained</v>
      </c>
      <c r="AH205" t="str">
        <f>VLOOKUP(F205,vlookup!$A$2:$E$660,3,0)</f>
        <v>Service Contract</v>
      </c>
      <c r="AI205" t="str">
        <f>VLOOKUP(F205,vlookup!$A$2:$E$660,4,0)</f>
        <v>Used Car Programs</v>
      </c>
      <c r="AJ205" t="str">
        <f>VLOOKUP(F205,vlookup!$A$2:$E$660,5,0)</f>
        <v>High Mileage</v>
      </c>
      <c r="AL205">
        <f t="shared" si="52"/>
        <v>32</v>
      </c>
      <c r="AM205">
        <f t="shared" si="53"/>
        <v>128</v>
      </c>
      <c r="AN205">
        <f t="shared" si="54"/>
        <v>5350</v>
      </c>
      <c r="AO205" t="str">
        <f t="shared" si="55"/>
        <v/>
      </c>
      <c r="AP205" t="str">
        <f t="shared" si="56"/>
        <v/>
      </c>
      <c r="AQ205" t="str">
        <f t="shared" si="57"/>
        <v/>
      </c>
      <c r="AR205">
        <f t="shared" si="58"/>
        <v>100</v>
      </c>
      <c r="AS205" t="str">
        <f t="shared" si="59"/>
        <v>8H104173A4-1</v>
      </c>
      <c r="AT205" t="str">
        <f>IFERROR(IF(VLOOKUP(Y205,vlookup!$I$2:$J$9,1,0)=Y205,VLOOKUP(Y205,vlookup!$I$2:$J$9,2,0),PROPER(Y205)),PROPER(Y205))</f>
        <v>Deductible</v>
      </c>
      <c r="AU205" t="str">
        <f>IFERROR(IF(B205=VLOOKUP(B205,vlookup!$L$2:$L$10,1,0),"Yes","No"),"No")</f>
        <v>No</v>
      </c>
    </row>
    <row r="206" spans="1:47" ht="14.45" customHeight="1" x14ac:dyDescent="0.25">
      <c r="A206" t="s">
        <v>1571</v>
      </c>
      <c r="B206" s="31" t="s">
        <v>1572</v>
      </c>
      <c r="C206">
        <v>1</v>
      </c>
      <c r="D206">
        <v>1</v>
      </c>
      <c r="E206" t="s">
        <v>382</v>
      </c>
      <c r="F206" t="s">
        <v>60</v>
      </c>
      <c r="G206" t="s">
        <v>388</v>
      </c>
      <c r="H206" t="s">
        <v>3755</v>
      </c>
      <c r="I206">
        <v>184048</v>
      </c>
      <c r="J206" s="19">
        <v>41623</v>
      </c>
      <c r="K206" s="19">
        <v>41652</v>
      </c>
      <c r="L206">
        <v>201401</v>
      </c>
      <c r="M206" s="19">
        <v>41640</v>
      </c>
      <c r="N206">
        <v>24616</v>
      </c>
      <c r="O206" t="s">
        <v>1076</v>
      </c>
      <c r="P206" t="s">
        <v>1573</v>
      </c>
      <c r="Q206" t="s">
        <v>924</v>
      </c>
      <c r="R206">
        <v>38469</v>
      </c>
      <c r="S206" s="19">
        <v>41677</v>
      </c>
      <c r="T206">
        <v>186464</v>
      </c>
      <c r="U206" t="s">
        <v>357</v>
      </c>
      <c r="V206" s="19">
        <v>41683</v>
      </c>
      <c r="W206" t="s">
        <v>635</v>
      </c>
      <c r="X206" t="s">
        <v>635</v>
      </c>
      <c r="Y206" t="s">
        <v>635</v>
      </c>
      <c r="Z206" t="s">
        <v>14</v>
      </c>
      <c r="AA206" s="29">
        <v>100</v>
      </c>
      <c r="AB206" t="s">
        <v>544</v>
      </c>
      <c r="AC206">
        <f t="shared" si="48"/>
        <v>2014</v>
      </c>
      <c r="AD206">
        <f t="shared" si="49"/>
        <v>2</v>
      </c>
      <c r="AE206">
        <f t="shared" si="50"/>
        <v>2013</v>
      </c>
      <c r="AF206">
        <f t="shared" si="51"/>
        <v>12</v>
      </c>
      <c r="AG206" t="str">
        <f>VLOOKUP(F206,vlookup!$A$2:$E$660,2,0)</f>
        <v>Retained</v>
      </c>
      <c r="AH206" t="str">
        <f>VLOOKUP(F206,vlookup!$A$2:$E$660,3,0)</f>
        <v>Service Contract</v>
      </c>
      <c r="AI206" t="str">
        <f>VLOOKUP(F206,vlookup!$A$2:$E$660,4,0)</f>
        <v>Used Car Programs</v>
      </c>
      <c r="AJ206" t="str">
        <f>VLOOKUP(F206,vlookup!$A$2:$E$660,5,0)</f>
        <v>High Mileage</v>
      </c>
      <c r="AL206">
        <f t="shared" si="52"/>
        <v>28</v>
      </c>
      <c r="AM206">
        <f t="shared" si="53"/>
        <v>58</v>
      </c>
      <c r="AN206">
        <f t="shared" si="54"/>
        <v>2416</v>
      </c>
      <c r="AO206" t="str">
        <f t="shared" si="55"/>
        <v/>
      </c>
      <c r="AP206">
        <f t="shared" si="56"/>
        <v>100</v>
      </c>
      <c r="AQ206" t="str">
        <f t="shared" si="57"/>
        <v/>
      </c>
      <c r="AR206" t="str">
        <f t="shared" si="58"/>
        <v/>
      </c>
      <c r="AS206" t="str">
        <f t="shared" si="59"/>
        <v>5BA30817L3Y-1</v>
      </c>
      <c r="AT206" t="str">
        <f>IFERROR(IF(VLOOKUP(Y206,vlookup!$I$2:$J$9,1,0)=Y206,VLOOKUP(Y206,vlookup!$I$2:$J$9,2,0),PROPER(Y206)),PROPER(Y206))</f>
        <v>Deductible</v>
      </c>
      <c r="AU206" t="str">
        <f>IFERROR(IF(B206=VLOOKUP(B206,vlookup!$L$2:$L$10,1,0),"Yes","No"),"No")</f>
        <v>No</v>
      </c>
    </row>
    <row r="207" spans="1:47" ht="14.45" customHeight="1" x14ac:dyDescent="0.25">
      <c r="A207" t="s">
        <v>3677</v>
      </c>
      <c r="B207" s="31" t="s">
        <v>3678</v>
      </c>
      <c r="C207">
        <v>1</v>
      </c>
      <c r="D207">
        <v>1</v>
      </c>
      <c r="E207" t="s">
        <v>382</v>
      </c>
      <c r="F207" t="s">
        <v>464</v>
      </c>
      <c r="G207" t="s">
        <v>20</v>
      </c>
      <c r="H207" t="s">
        <v>3637</v>
      </c>
      <c r="I207">
        <v>87790</v>
      </c>
      <c r="J207" s="19">
        <v>45163</v>
      </c>
      <c r="K207" s="19">
        <v>45183</v>
      </c>
      <c r="L207">
        <v>202309</v>
      </c>
      <c r="M207" s="19">
        <v>45170</v>
      </c>
      <c r="N207">
        <v>24617</v>
      </c>
      <c r="O207" t="s">
        <v>1070</v>
      </c>
      <c r="P207" t="s">
        <v>1183</v>
      </c>
      <c r="Q207" t="s">
        <v>924</v>
      </c>
      <c r="R207">
        <v>31705</v>
      </c>
      <c r="S207" s="19">
        <v>45264</v>
      </c>
      <c r="T207">
        <v>94092</v>
      </c>
      <c r="U207" t="s">
        <v>357</v>
      </c>
      <c r="V207" s="19">
        <v>45273</v>
      </c>
      <c r="W207" t="s">
        <v>635</v>
      </c>
      <c r="X207" t="s">
        <v>635</v>
      </c>
      <c r="Y207" t="s">
        <v>635</v>
      </c>
      <c r="Z207" t="s">
        <v>14</v>
      </c>
      <c r="AA207" s="29">
        <v>100</v>
      </c>
      <c r="AB207" t="s">
        <v>544</v>
      </c>
      <c r="AC207">
        <f t="shared" si="48"/>
        <v>2023</v>
      </c>
      <c r="AD207">
        <f t="shared" si="49"/>
        <v>12</v>
      </c>
      <c r="AE207">
        <f t="shared" si="50"/>
        <v>2023</v>
      </c>
      <c r="AF207">
        <f t="shared" si="51"/>
        <v>8</v>
      </c>
      <c r="AG207" t="str">
        <f>VLOOKUP(F207,vlookup!$A$2:$E$660,2,0)</f>
        <v>Retained</v>
      </c>
      <c r="AH207" t="str">
        <f>VLOOKUP(F207,vlookup!$A$2:$E$660,3,0)</f>
        <v>Service Contract</v>
      </c>
      <c r="AI207" t="str">
        <f>VLOOKUP(F207,vlookup!$A$2:$E$660,4,0)</f>
        <v>Used Car Programs</v>
      </c>
      <c r="AJ207" t="str">
        <f>VLOOKUP(F207,vlookup!$A$2:$E$660,5,0)</f>
        <v>High Mileage</v>
      </c>
      <c r="AL207">
        <f t="shared" si="52"/>
        <v>19</v>
      </c>
      <c r="AM207">
        <f t="shared" si="53"/>
        <v>108</v>
      </c>
      <c r="AN207">
        <f t="shared" si="54"/>
        <v>6302</v>
      </c>
      <c r="AO207" t="str">
        <f t="shared" si="55"/>
        <v/>
      </c>
      <c r="AP207" t="str">
        <f t="shared" si="56"/>
        <v/>
      </c>
      <c r="AQ207" t="str">
        <f t="shared" si="57"/>
        <v/>
      </c>
      <c r="AR207">
        <f t="shared" si="58"/>
        <v>100</v>
      </c>
      <c r="AS207" t="str">
        <f t="shared" si="59"/>
        <v>ZAGF9256580H23-1</v>
      </c>
      <c r="AT207" t="str">
        <f>IFERROR(IF(VLOOKUP(Y207,vlookup!$I$2:$J$9,1,0)=Y207,VLOOKUP(Y207,vlookup!$I$2:$J$9,2,0),PROPER(Y207)),PROPER(Y207))</f>
        <v>Deductible</v>
      </c>
      <c r="AU207" t="str">
        <f>IFERROR(IF(B207=VLOOKUP(B207,vlookup!$L$2:$L$10,1,0),"Yes","No"),"No")</f>
        <v>No</v>
      </c>
    </row>
    <row r="208" spans="1:47" ht="14.45" customHeight="1" x14ac:dyDescent="0.25">
      <c r="A208" t="s">
        <v>1574</v>
      </c>
      <c r="B208" s="31" t="s">
        <v>1575</v>
      </c>
      <c r="C208">
        <v>1</v>
      </c>
      <c r="D208">
        <v>1</v>
      </c>
      <c r="E208" t="s">
        <v>382</v>
      </c>
      <c r="F208" t="s">
        <v>60</v>
      </c>
      <c r="G208" t="s">
        <v>543</v>
      </c>
      <c r="H208" t="s">
        <v>1576</v>
      </c>
      <c r="I208">
        <v>111139</v>
      </c>
      <c r="J208" s="19">
        <v>41609</v>
      </c>
      <c r="K208" s="19">
        <v>41652</v>
      </c>
      <c r="L208">
        <v>201401</v>
      </c>
      <c r="M208" s="19">
        <v>41640</v>
      </c>
      <c r="N208">
        <v>24617</v>
      </c>
      <c r="O208" t="s">
        <v>1070</v>
      </c>
      <c r="P208" t="s">
        <v>1100</v>
      </c>
      <c r="Q208" t="s">
        <v>924</v>
      </c>
      <c r="R208" t="s">
        <v>1577</v>
      </c>
      <c r="S208" s="19">
        <v>41710</v>
      </c>
      <c r="T208">
        <v>112544</v>
      </c>
      <c r="U208" t="s">
        <v>357</v>
      </c>
      <c r="V208" s="19">
        <v>41723</v>
      </c>
      <c r="W208" t="s">
        <v>635</v>
      </c>
      <c r="X208" t="s">
        <v>635</v>
      </c>
      <c r="Y208" t="s">
        <v>635</v>
      </c>
      <c r="Z208" t="s">
        <v>14</v>
      </c>
      <c r="AA208" s="29">
        <v>100</v>
      </c>
      <c r="AB208" t="s">
        <v>544</v>
      </c>
      <c r="AC208">
        <f t="shared" si="48"/>
        <v>2014</v>
      </c>
      <c r="AD208">
        <f t="shared" si="49"/>
        <v>3</v>
      </c>
      <c r="AE208">
        <f t="shared" si="50"/>
        <v>2013</v>
      </c>
      <c r="AF208">
        <f t="shared" si="51"/>
        <v>12</v>
      </c>
      <c r="AG208" t="str">
        <f>VLOOKUP(F208,vlookup!$A$2:$E$660,2,0)</f>
        <v>Retained</v>
      </c>
      <c r="AH208" t="str">
        <f>VLOOKUP(F208,vlookup!$A$2:$E$660,3,0)</f>
        <v>Service Contract</v>
      </c>
      <c r="AI208" t="str">
        <f>VLOOKUP(F208,vlookup!$A$2:$E$660,4,0)</f>
        <v>Used Car Programs</v>
      </c>
      <c r="AJ208" t="str">
        <f>VLOOKUP(F208,vlookup!$A$2:$E$660,5,0)</f>
        <v>High Mileage</v>
      </c>
      <c r="AL208">
        <f t="shared" si="52"/>
        <v>42</v>
      </c>
      <c r="AM208">
        <f t="shared" si="53"/>
        <v>114</v>
      </c>
      <c r="AN208">
        <f t="shared" si="54"/>
        <v>1405</v>
      </c>
      <c r="AO208" t="str">
        <f t="shared" si="55"/>
        <v/>
      </c>
      <c r="AP208" t="str">
        <f t="shared" si="56"/>
        <v/>
      </c>
      <c r="AQ208" t="str">
        <f t="shared" si="57"/>
        <v/>
      </c>
      <c r="AR208">
        <f t="shared" si="58"/>
        <v>100</v>
      </c>
      <c r="AS208" t="str">
        <f t="shared" si="59"/>
        <v>79168929L3Y-1</v>
      </c>
      <c r="AT208" t="str">
        <f>IFERROR(IF(VLOOKUP(Y208,vlookup!$I$2:$J$9,1,0)=Y208,VLOOKUP(Y208,vlookup!$I$2:$J$9,2,0),PROPER(Y208)),PROPER(Y208))</f>
        <v>Deductible</v>
      </c>
      <c r="AU208" t="str">
        <f>IFERROR(IF(B208=VLOOKUP(B208,vlookup!$L$2:$L$10,1,0),"Yes","No"),"No")</f>
        <v>No</v>
      </c>
    </row>
    <row r="209" spans="1:47" ht="14.45" customHeight="1" x14ac:dyDescent="0.25">
      <c r="A209" t="s">
        <v>1578</v>
      </c>
      <c r="B209" s="31" t="s">
        <v>1579</v>
      </c>
      <c r="C209">
        <v>1</v>
      </c>
      <c r="D209">
        <v>1</v>
      </c>
      <c r="E209" t="s">
        <v>382</v>
      </c>
      <c r="F209" t="s">
        <v>238</v>
      </c>
      <c r="G209" t="s">
        <v>543</v>
      </c>
      <c r="H209" t="s">
        <v>1576</v>
      </c>
      <c r="I209">
        <v>130562</v>
      </c>
      <c r="J209" s="19">
        <v>41918</v>
      </c>
      <c r="K209" s="19">
        <v>41941</v>
      </c>
      <c r="L209">
        <v>201410</v>
      </c>
      <c r="M209" s="19">
        <v>41913</v>
      </c>
      <c r="N209">
        <v>24616</v>
      </c>
      <c r="O209" t="s">
        <v>1076</v>
      </c>
      <c r="P209" t="s">
        <v>1580</v>
      </c>
      <c r="Q209" t="s">
        <v>924</v>
      </c>
      <c r="R209">
        <v>29825</v>
      </c>
      <c r="S209" s="19">
        <v>41968</v>
      </c>
      <c r="T209">
        <v>131444</v>
      </c>
      <c r="U209" t="s">
        <v>357</v>
      </c>
      <c r="V209" s="19">
        <v>41974</v>
      </c>
      <c r="W209" t="s">
        <v>635</v>
      </c>
      <c r="X209" t="s">
        <v>635</v>
      </c>
      <c r="Y209" t="s">
        <v>635</v>
      </c>
      <c r="Z209" t="s">
        <v>14</v>
      </c>
      <c r="AA209" s="29">
        <v>100</v>
      </c>
      <c r="AB209" t="s">
        <v>544</v>
      </c>
      <c r="AC209">
        <f t="shared" si="48"/>
        <v>2014</v>
      </c>
      <c r="AD209">
        <f t="shared" si="49"/>
        <v>12</v>
      </c>
      <c r="AE209">
        <f t="shared" si="50"/>
        <v>2014</v>
      </c>
      <c r="AF209">
        <f t="shared" si="51"/>
        <v>10</v>
      </c>
      <c r="AG209" t="str">
        <f>VLOOKUP(F209,vlookup!$A$2:$E$660,2,0)</f>
        <v>Retained</v>
      </c>
      <c r="AH209" t="str">
        <f>VLOOKUP(F209,vlookup!$A$2:$E$660,3,0)</f>
        <v>Service Contract</v>
      </c>
      <c r="AI209" t="str">
        <f>VLOOKUP(F209,vlookup!$A$2:$E$660,4,0)</f>
        <v>Used Car Programs</v>
      </c>
      <c r="AJ209" t="str">
        <f>VLOOKUP(F209,vlookup!$A$2:$E$660,5,0)</f>
        <v>High Mileage</v>
      </c>
      <c r="AL209">
        <f t="shared" si="52"/>
        <v>23</v>
      </c>
      <c r="AM209">
        <f t="shared" si="53"/>
        <v>55</v>
      </c>
      <c r="AN209">
        <f t="shared" si="54"/>
        <v>882</v>
      </c>
      <c r="AO209" t="str">
        <f t="shared" si="55"/>
        <v/>
      </c>
      <c r="AP209">
        <f t="shared" si="56"/>
        <v>100</v>
      </c>
      <c r="AQ209" t="str">
        <f t="shared" si="57"/>
        <v/>
      </c>
      <c r="AR209" t="str">
        <f t="shared" si="58"/>
        <v/>
      </c>
      <c r="AS209" t="str">
        <f t="shared" si="59"/>
        <v>59235784J4Y-1</v>
      </c>
      <c r="AT209" t="str">
        <f>IFERROR(IF(VLOOKUP(Y209,vlookup!$I$2:$J$9,1,0)=Y209,VLOOKUP(Y209,vlookup!$I$2:$J$9,2,0),PROPER(Y209)),PROPER(Y209))</f>
        <v>Deductible</v>
      </c>
      <c r="AU209" t="str">
        <f>IFERROR(IF(B209=VLOOKUP(B209,vlookup!$L$2:$L$10,1,0),"Yes","No"),"No")</f>
        <v>No</v>
      </c>
    </row>
    <row r="210" spans="1:47" ht="14.45" customHeight="1" x14ac:dyDescent="0.25">
      <c r="A210" t="s">
        <v>1581</v>
      </c>
      <c r="B210" s="31" t="s">
        <v>1582</v>
      </c>
      <c r="C210">
        <v>2</v>
      </c>
      <c r="D210">
        <v>1</v>
      </c>
      <c r="E210" t="s">
        <v>571</v>
      </c>
      <c r="F210" t="s">
        <v>464</v>
      </c>
      <c r="G210" t="s">
        <v>543</v>
      </c>
      <c r="H210" t="s">
        <v>1576</v>
      </c>
      <c r="I210">
        <v>51263</v>
      </c>
      <c r="J210" s="19">
        <v>44353</v>
      </c>
      <c r="K210" s="19">
        <v>44402</v>
      </c>
      <c r="L210">
        <v>202107</v>
      </c>
      <c r="M210" s="19">
        <v>44378</v>
      </c>
      <c r="N210">
        <v>24617</v>
      </c>
      <c r="O210" t="s">
        <v>1070</v>
      </c>
      <c r="P210" t="s">
        <v>1183</v>
      </c>
      <c r="Q210" t="s">
        <v>924</v>
      </c>
      <c r="R210">
        <v>24115</v>
      </c>
      <c r="S210" s="19">
        <v>44428</v>
      </c>
      <c r="T210">
        <v>54606</v>
      </c>
      <c r="U210" t="s">
        <v>356</v>
      </c>
      <c r="V210" s="19">
        <v>44438</v>
      </c>
      <c r="W210" t="s">
        <v>635</v>
      </c>
      <c r="X210" t="s">
        <v>635</v>
      </c>
      <c r="Y210" t="s">
        <v>635</v>
      </c>
      <c r="Z210" t="s">
        <v>14</v>
      </c>
      <c r="AA210" s="29">
        <v>100</v>
      </c>
      <c r="AB210" t="s">
        <v>544</v>
      </c>
      <c r="AC210">
        <f t="shared" si="48"/>
        <v>2021</v>
      </c>
      <c r="AD210">
        <f t="shared" si="49"/>
        <v>8</v>
      </c>
      <c r="AE210">
        <f t="shared" si="50"/>
        <v>2021</v>
      </c>
      <c r="AF210">
        <f t="shared" si="51"/>
        <v>6</v>
      </c>
      <c r="AG210" t="str">
        <f>VLOOKUP(F210,vlookup!$A$2:$E$660,2,0)</f>
        <v>Retained</v>
      </c>
      <c r="AH210" t="str">
        <f>VLOOKUP(F210,vlookup!$A$2:$E$660,3,0)</f>
        <v>Service Contract</v>
      </c>
      <c r="AI210" t="str">
        <f>VLOOKUP(F210,vlookup!$A$2:$E$660,4,0)</f>
        <v>Used Car Programs</v>
      </c>
      <c r="AJ210" t="str">
        <f>VLOOKUP(F210,vlookup!$A$2:$E$660,5,0)</f>
        <v>High Mileage</v>
      </c>
      <c r="AL210">
        <f t="shared" si="52"/>
        <v>49</v>
      </c>
      <c r="AM210">
        <f t="shared" si="53"/>
        <v>84</v>
      </c>
      <c r="AN210">
        <f t="shared" si="54"/>
        <v>3343</v>
      </c>
      <c r="AO210" t="str">
        <f t="shared" si="55"/>
        <v/>
      </c>
      <c r="AP210" t="str">
        <f t="shared" si="56"/>
        <v/>
      </c>
      <c r="AQ210">
        <f t="shared" si="57"/>
        <v>100</v>
      </c>
      <c r="AR210" t="str">
        <f t="shared" si="58"/>
        <v/>
      </c>
      <c r="AS210" t="str">
        <f t="shared" si="59"/>
        <v>ZAGD1190842F21-2</v>
      </c>
      <c r="AT210" t="str">
        <f>IFERROR(IF(VLOOKUP(Y210,vlookup!$I$2:$J$9,1,0)=Y210,VLOOKUP(Y210,vlookup!$I$2:$J$9,2,0),PROPER(Y210)),PROPER(Y210))</f>
        <v>Deductible</v>
      </c>
      <c r="AU210" t="str">
        <f>IFERROR(IF(B210=VLOOKUP(B210,vlookup!$L$2:$L$10,1,0),"Yes","No"),"No")</f>
        <v>No</v>
      </c>
    </row>
    <row r="211" spans="1:47" ht="14.45" customHeight="1" x14ac:dyDescent="0.25">
      <c r="A211" t="s">
        <v>1583</v>
      </c>
      <c r="B211" s="31" t="s">
        <v>1584</v>
      </c>
      <c r="C211">
        <v>1</v>
      </c>
      <c r="D211">
        <v>1</v>
      </c>
      <c r="E211" t="s">
        <v>382</v>
      </c>
      <c r="F211" t="s">
        <v>60</v>
      </c>
      <c r="G211" t="s">
        <v>3756</v>
      </c>
      <c r="H211" t="s">
        <v>3757</v>
      </c>
      <c r="I211">
        <v>147335</v>
      </c>
      <c r="J211" s="19">
        <v>41689</v>
      </c>
      <c r="K211" s="19">
        <v>41729</v>
      </c>
      <c r="L211">
        <v>201403</v>
      </c>
      <c r="M211" s="19">
        <v>41699</v>
      </c>
      <c r="N211">
        <v>24616</v>
      </c>
      <c r="O211" t="s">
        <v>1076</v>
      </c>
      <c r="P211" t="s">
        <v>1445</v>
      </c>
      <c r="Q211" t="s">
        <v>924</v>
      </c>
      <c r="R211">
        <v>24348</v>
      </c>
      <c r="S211" s="19">
        <v>41744</v>
      </c>
      <c r="T211">
        <v>150554</v>
      </c>
      <c r="U211" t="s">
        <v>357</v>
      </c>
      <c r="V211" s="19">
        <v>41746</v>
      </c>
      <c r="W211" t="s">
        <v>635</v>
      </c>
      <c r="X211" t="s">
        <v>635</v>
      </c>
      <c r="Y211" t="s">
        <v>635</v>
      </c>
      <c r="Z211" t="s">
        <v>14</v>
      </c>
      <c r="AA211" s="29">
        <v>250</v>
      </c>
      <c r="AB211" t="s">
        <v>544</v>
      </c>
      <c r="AC211">
        <f t="shared" si="48"/>
        <v>2014</v>
      </c>
      <c r="AD211">
        <f t="shared" si="49"/>
        <v>4</v>
      </c>
      <c r="AE211">
        <f t="shared" si="50"/>
        <v>2014</v>
      </c>
      <c r="AF211">
        <f t="shared" si="51"/>
        <v>2</v>
      </c>
      <c r="AG211" t="str">
        <f>VLOOKUP(F211,vlookup!$A$2:$E$660,2,0)</f>
        <v>Retained</v>
      </c>
      <c r="AH211" t="str">
        <f>VLOOKUP(F211,vlookup!$A$2:$E$660,3,0)</f>
        <v>Service Contract</v>
      </c>
      <c r="AI211" t="str">
        <f>VLOOKUP(F211,vlookup!$A$2:$E$660,4,0)</f>
        <v>Used Car Programs</v>
      </c>
      <c r="AJ211" t="str">
        <f>VLOOKUP(F211,vlookup!$A$2:$E$660,5,0)</f>
        <v>High Mileage</v>
      </c>
      <c r="AL211">
        <f t="shared" si="52"/>
        <v>42</v>
      </c>
      <c r="AM211">
        <f t="shared" si="53"/>
        <v>58</v>
      </c>
      <c r="AN211">
        <f t="shared" si="54"/>
        <v>3219</v>
      </c>
      <c r="AO211" t="str">
        <f t="shared" si="55"/>
        <v/>
      </c>
      <c r="AP211">
        <f t="shared" si="56"/>
        <v>250</v>
      </c>
      <c r="AQ211" t="str">
        <f t="shared" si="57"/>
        <v/>
      </c>
      <c r="AR211" t="str">
        <f t="shared" si="58"/>
        <v/>
      </c>
      <c r="AS211" t="str">
        <f t="shared" si="59"/>
        <v>51263638B4Y-1</v>
      </c>
      <c r="AT211" t="str">
        <f>IFERROR(IF(VLOOKUP(Y211,vlookup!$I$2:$J$9,1,0)=Y211,VLOOKUP(Y211,vlookup!$I$2:$J$9,2,0),PROPER(Y211)),PROPER(Y211))</f>
        <v>Deductible</v>
      </c>
      <c r="AU211" t="str">
        <f>IFERROR(IF(B211=VLOOKUP(B211,vlookup!$L$2:$L$10,1,0),"Yes","No"),"No")</f>
        <v>No</v>
      </c>
    </row>
    <row r="212" spans="1:47" ht="14.45" customHeight="1" x14ac:dyDescent="0.25">
      <c r="A212" t="s">
        <v>1585</v>
      </c>
      <c r="B212" s="31" t="s">
        <v>1586</v>
      </c>
      <c r="C212">
        <v>1</v>
      </c>
      <c r="D212">
        <v>1</v>
      </c>
      <c r="E212" t="s">
        <v>571</v>
      </c>
      <c r="F212" t="s">
        <v>60</v>
      </c>
      <c r="G212" t="s">
        <v>3756</v>
      </c>
      <c r="H212" t="s">
        <v>3757</v>
      </c>
      <c r="I212">
        <v>173595</v>
      </c>
      <c r="J212" s="19">
        <v>41194</v>
      </c>
      <c r="K212" s="19">
        <v>41226</v>
      </c>
      <c r="L212">
        <v>201211</v>
      </c>
      <c r="M212" s="19">
        <v>41214</v>
      </c>
      <c r="N212">
        <v>24616</v>
      </c>
      <c r="O212" t="s">
        <v>1076</v>
      </c>
      <c r="P212" t="s">
        <v>1587</v>
      </c>
      <c r="Q212" t="s">
        <v>924</v>
      </c>
      <c r="R212">
        <v>8395</v>
      </c>
      <c r="S212" s="19">
        <v>41257</v>
      </c>
      <c r="T212">
        <v>178511</v>
      </c>
      <c r="U212" t="s">
        <v>357</v>
      </c>
      <c r="V212" s="19">
        <v>41260</v>
      </c>
      <c r="W212" t="s">
        <v>1179</v>
      </c>
      <c r="X212" t="s">
        <v>635</v>
      </c>
      <c r="Y212" t="s">
        <v>635</v>
      </c>
      <c r="Z212" t="s">
        <v>14</v>
      </c>
      <c r="AA212" s="29">
        <v>100</v>
      </c>
      <c r="AB212" t="s">
        <v>544</v>
      </c>
      <c r="AC212">
        <f t="shared" si="48"/>
        <v>2012</v>
      </c>
      <c r="AD212">
        <f t="shared" si="49"/>
        <v>12</v>
      </c>
      <c r="AE212">
        <f t="shared" si="50"/>
        <v>2012</v>
      </c>
      <c r="AF212">
        <f t="shared" si="51"/>
        <v>10</v>
      </c>
      <c r="AG212" t="str">
        <f>VLOOKUP(F212,vlookup!$A$2:$E$660,2,0)</f>
        <v>Retained</v>
      </c>
      <c r="AH212" t="str">
        <f>VLOOKUP(F212,vlookup!$A$2:$E$660,3,0)</f>
        <v>Service Contract</v>
      </c>
      <c r="AI212" t="str">
        <f>VLOOKUP(F212,vlookup!$A$2:$E$660,4,0)</f>
        <v>Used Car Programs</v>
      </c>
      <c r="AJ212" t="str">
        <f>VLOOKUP(F212,vlookup!$A$2:$E$660,5,0)</f>
        <v>High Mileage</v>
      </c>
      <c r="AL212">
        <f t="shared" si="52"/>
        <v>31</v>
      </c>
      <c r="AM212">
        <f t="shared" si="53"/>
        <v>65</v>
      </c>
      <c r="AN212">
        <f t="shared" si="54"/>
        <v>4916</v>
      </c>
      <c r="AO212" t="str">
        <f t="shared" si="55"/>
        <v/>
      </c>
      <c r="AP212" t="str">
        <f t="shared" si="56"/>
        <v/>
      </c>
      <c r="AQ212">
        <f t="shared" si="57"/>
        <v>100</v>
      </c>
      <c r="AR212" t="str">
        <f t="shared" si="58"/>
        <v/>
      </c>
      <c r="AS212" t="str">
        <f t="shared" si="59"/>
        <v>41235606J2Y-1</v>
      </c>
      <c r="AT212" t="str">
        <f>IFERROR(IF(VLOOKUP(Y212,vlookup!$I$2:$J$9,1,0)=Y212,VLOOKUP(Y212,vlookup!$I$2:$J$9,2,0),PROPER(Y212)),PROPER(Y212))</f>
        <v>Deductible</v>
      </c>
      <c r="AU212" t="str">
        <f>IFERROR(IF(B212=VLOOKUP(B212,vlookup!$L$2:$L$10,1,0),"Yes","No"),"No")</f>
        <v>No</v>
      </c>
    </row>
    <row r="213" spans="1:47" ht="14.45" customHeight="1" x14ac:dyDescent="0.25">
      <c r="A213" t="s">
        <v>1588</v>
      </c>
      <c r="B213" s="31" t="s">
        <v>1589</v>
      </c>
      <c r="C213">
        <v>1</v>
      </c>
      <c r="D213">
        <v>1</v>
      </c>
      <c r="E213" t="s">
        <v>382</v>
      </c>
      <c r="F213" t="s">
        <v>238</v>
      </c>
      <c r="G213" t="s">
        <v>543</v>
      </c>
      <c r="H213" t="s">
        <v>933</v>
      </c>
      <c r="I213">
        <v>133189</v>
      </c>
      <c r="J213" s="19">
        <v>42037</v>
      </c>
      <c r="K213" s="19">
        <v>42063</v>
      </c>
      <c r="L213">
        <v>201502</v>
      </c>
      <c r="M213" s="19">
        <v>42036</v>
      </c>
      <c r="N213">
        <v>24616</v>
      </c>
      <c r="O213" t="s">
        <v>1076</v>
      </c>
      <c r="P213" t="s">
        <v>1382</v>
      </c>
      <c r="Q213" t="s">
        <v>924</v>
      </c>
      <c r="R213" t="s">
        <v>1590</v>
      </c>
      <c r="S213" s="19">
        <v>42207</v>
      </c>
      <c r="T213">
        <v>137712</v>
      </c>
      <c r="U213" t="s">
        <v>357</v>
      </c>
      <c r="V213" s="19">
        <v>42222</v>
      </c>
      <c r="W213" t="s">
        <v>635</v>
      </c>
      <c r="X213" t="s">
        <v>635</v>
      </c>
      <c r="Y213" t="s">
        <v>635</v>
      </c>
      <c r="Z213" t="s">
        <v>14</v>
      </c>
      <c r="AA213" s="29">
        <v>100</v>
      </c>
      <c r="AB213" t="s">
        <v>544</v>
      </c>
      <c r="AC213">
        <f t="shared" si="48"/>
        <v>2015</v>
      </c>
      <c r="AD213">
        <f t="shared" si="49"/>
        <v>8</v>
      </c>
      <c r="AE213">
        <f t="shared" si="50"/>
        <v>2015</v>
      </c>
      <c r="AF213">
        <f t="shared" si="51"/>
        <v>2</v>
      </c>
      <c r="AG213" t="str">
        <f>VLOOKUP(F213,vlookup!$A$2:$E$660,2,0)</f>
        <v>Retained</v>
      </c>
      <c r="AH213" t="str">
        <f>VLOOKUP(F213,vlookup!$A$2:$E$660,3,0)</f>
        <v>Service Contract</v>
      </c>
      <c r="AI213" t="str">
        <f>VLOOKUP(F213,vlookup!$A$2:$E$660,4,0)</f>
        <v>Used Car Programs</v>
      </c>
      <c r="AJ213" t="str">
        <f>VLOOKUP(F213,vlookup!$A$2:$E$660,5,0)</f>
        <v>High Mileage</v>
      </c>
      <c r="AL213">
        <f t="shared" si="52"/>
        <v>26</v>
      </c>
      <c r="AM213">
        <f t="shared" si="53"/>
        <v>184</v>
      </c>
      <c r="AN213">
        <f t="shared" si="54"/>
        <v>4523</v>
      </c>
      <c r="AO213" t="str">
        <f t="shared" si="55"/>
        <v/>
      </c>
      <c r="AP213" t="str">
        <f t="shared" si="56"/>
        <v/>
      </c>
      <c r="AQ213" t="str">
        <f t="shared" si="57"/>
        <v/>
      </c>
      <c r="AR213">
        <f t="shared" si="58"/>
        <v>100</v>
      </c>
      <c r="AS213" t="str">
        <f t="shared" si="59"/>
        <v>31144496B5Y-1</v>
      </c>
      <c r="AT213" t="str">
        <f>IFERROR(IF(VLOOKUP(Y213,vlookup!$I$2:$J$9,1,0)=Y213,VLOOKUP(Y213,vlookup!$I$2:$J$9,2,0),PROPER(Y213)),PROPER(Y213))</f>
        <v>Deductible</v>
      </c>
      <c r="AU213" t="str">
        <f>IFERROR(IF(B213=VLOOKUP(B213,vlookup!$L$2:$L$10,1,0),"Yes","No"),"No")</f>
        <v>No</v>
      </c>
    </row>
    <row r="214" spans="1:47" ht="14.45" customHeight="1" x14ac:dyDescent="0.25">
      <c r="A214" t="s">
        <v>1588</v>
      </c>
      <c r="B214" s="31" t="s">
        <v>1589</v>
      </c>
      <c r="C214">
        <v>2</v>
      </c>
      <c r="D214">
        <v>1</v>
      </c>
      <c r="E214" t="s">
        <v>382</v>
      </c>
      <c r="F214" t="s">
        <v>238</v>
      </c>
      <c r="G214" t="s">
        <v>543</v>
      </c>
      <c r="H214" t="s">
        <v>933</v>
      </c>
      <c r="I214">
        <v>133189</v>
      </c>
      <c r="J214" s="19">
        <v>42037</v>
      </c>
      <c r="K214" s="19">
        <v>42063</v>
      </c>
      <c r="L214">
        <v>201502</v>
      </c>
      <c r="M214" s="19">
        <v>42036</v>
      </c>
      <c r="N214">
        <v>24616</v>
      </c>
      <c r="O214" t="s">
        <v>1076</v>
      </c>
      <c r="P214" t="s">
        <v>1591</v>
      </c>
      <c r="Q214" t="s">
        <v>924</v>
      </c>
      <c r="R214">
        <v>31600148450</v>
      </c>
      <c r="S214" s="19">
        <v>42082</v>
      </c>
      <c r="T214">
        <v>134945</v>
      </c>
      <c r="U214" t="s">
        <v>357</v>
      </c>
      <c r="V214" s="19">
        <v>42229</v>
      </c>
      <c r="W214" t="s">
        <v>635</v>
      </c>
      <c r="X214" t="s">
        <v>635</v>
      </c>
      <c r="Y214" t="s">
        <v>635</v>
      </c>
      <c r="Z214" t="s">
        <v>14</v>
      </c>
      <c r="AA214" s="29">
        <v>100</v>
      </c>
      <c r="AB214" t="s">
        <v>544</v>
      </c>
      <c r="AC214">
        <f t="shared" si="48"/>
        <v>2015</v>
      </c>
      <c r="AD214">
        <f t="shared" si="49"/>
        <v>8</v>
      </c>
      <c r="AE214">
        <f t="shared" si="50"/>
        <v>2015</v>
      </c>
      <c r="AF214">
        <f t="shared" si="51"/>
        <v>2</v>
      </c>
      <c r="AG214" t="str">
        <f>VLOOKUP(F214,vlookup!$A$2:$E$660,2,0)</f>
        <v>Retained</v>
      </c>
      <c r="AH214" t="str">
        <f>VLOOKUP(F214,vlookup!$A$2:$E$660,3,0)</f>
        <v>Service Contract</v>
      </c>
      <c r="AI214" t="str">
        <f>VLOOKUP(F214,vlookup!$A$2:$E$660,4,0)</f>
        <v>Used Car Programs</v>
      </c>
      <c r="AJ214" t="str">
        <f>VLOOKUP(F214,vlookup!$A$2:$E$660,5,0)</f>
        <v>High Mileage</v>
      </c>
      <c r="AL214">
        <f t="shared" si="52"/>
        <v>26</v>
      </c>
      <c r="AM214">
        <f t="shared" si="53"/>
        <v>191</v>
      </c>
      <c r="AN214">
        <f t="shared" si="54"/>
        <v>1756</v>
      </c>
      <c r="AO214" t="str">
        <f t="shared" si="55"/>
        <v/>
      </c>
      <c r="AP214" t="str">
        <f t="shared" si="56"/>
        <v/>
      </c>
      <c r="AQ214" t="str">
        <f t="shared" si="57"/>
        <v/>
      </c>
      <c r="AR214">
        <f t="shared" si="58"/>
        <v>100</v>
      </c>
      <c r="AS214" t="str">
        <f t="shared" si="59"/>
        <v>31144496B5Y-2</v>
      </c>
      <c r="AT214" t="str">
        <f>IFERROR(IF(VLOOKUP(Y214,vlookup!$I$2:$J$9,1,0)=Y214,VLOOKUP(Y214,vlookup!$I$2:$J$9,2,0),PROPER(Y214)),PROPER(Y214))</f>
        <v>Deductible</v>
      </c>
      <c r="AU214" t="str">
        <f>IFERROR(IF(B214=VLOOKUP(B214,vlookup!$L$2:$L$10,1,0),"Yes","No"),"No")</f>
        <v>No</v>
      </c>
    </row>
    <row r="215" spans="1:47" ht="14.45" customHeight="1" x14ac:dyDescent="0.25">
      <c r="A215" t="s">
        <v>1588</v>
      </c>
      <c r="B215" s="31" t="s">
        <v>1589</v>
      </c>
      <c r="C215">
        <v>3</v>
      </c>
      <c r="D215">
        <v>1</v>
      </c>
      <c r="E215" t="s">
        <v>382</v>
      </c>
      <c r="F215" t="s">
        <v>238</v>
      </c>
      <c r="G215" t="s">
        <v>543</v>
      </c>
      <c r="H215" t="s">
        <v>933</v>
      </c>
      <c r="I215">
        <v>133189</v>
      </c>
      <c r="J215" s="19">
        <v>42037</v>
      </c>
      <c r="K215" s="19">
        <v>42063</v>
      </c>
      <c r="L215">
        <v>201502</v>
      </c>
      <c r="M215" s="19">
        <v>42036</v>
      </c>
      <c r="N215">
        <v>24616</v>
      </c>
      <c r="O215" t="s">
        <v>1076</v>
      </c>
      <c r="P215" t="s">
        <v>1382</v>
      </c>
      <c r="Q215" t="s">
        <v>924</v>
      </c>
      <c r="R215" t="s">
        <v>1592</v>
      </c>
      <c r="S215" s="19">
        <v>42237</v>
      </c>
      <c r="T215">
        <v>138424</v>
      </c>
      <c r="U215" t="s">
        <v>357</v>
      </c>
      <c r="V215" s="19">
        <v>42250</v>
      </c>
      <c r="W215" t="s">
        <v>635</v>
      </c>
      <c r="X215" t="s">
        <v>635</v>
      </c>
      <c r="Y215" t="s">
        <v>635</v>
      </c>
      <c r="Z215" t="s">
        <v>14</v>
      </c>
      <c r="AA215" s="29">
        <v>100</v>
      </c>
      <c r="AB215" t="s">
        <v>544</v>
      </c>
      <c r="AC215">
        <f t="shared" si="48"/>
        <v>2015</v>
      </c>
      <c r="AD215">
        <f t="shared" si="49"/>
        <v>9</v>
      </c>
      <c r="AE215">
        <f t="shared" si="50"/>
        <v>2015</v>
      </c>
      <c r="AF215">
        <f t="shared" si="51"/>
        <v>2</v>
      </c>
      <c r="AG215" t="str">
        <f>VLOOKUP(F215,vlookup!$A$2:$E$660,2,0)</f>
        <v>Retained</v>
      </c>
      <c r="AH215" t="str">
        <f>VLOOKUP(F215,vlookup!$A$2:$E$660,3,0)</f>
        <v>Service Contract</v>
      </c>
      <c r="AI215" t="str">
        <f>VLOOKUP(F215,vlookup!$A$2:$E$660,4,0)</f>
        <v>Used Car Programs</v>
      </c>
      <c r="AJ215" t="str">
        <f>VLOOKUP(F215,vlookup!$A$2:$E$660,5,0)</f>
        <v>High Mileage</v>
      </c>
      <c r="AL215">
        <f t="shared" si="52"/>
        <v>26</v>
      </c>
      <c r="AM215">
        <f t="shared" si="53"/>
        <v>211</v>
      </c>
      <c r="AN215">
        <f t="shared" si="54"/>
        <v>5235</v>
      </c>
      <c r="AO215" t="str">
        <f t="shared" si="55"/>
        <v/>
      </c>
      <c r="AP215" t="str">
        <f t="shared" si="56"/>
        <v/>
      </c>
      <c r="AQ215" t="str">
        <f t="shared" si="57"/>
        <v/>
      </c>
      <c r="AR215">
        <f t="shared" si="58"/>
        <v>100</v>
      </c>
      <c r="AS215" t="str">
        <f t="shared" si="59"/>
        <v>31144496B5Y-3</v>
      </c>
      <c r="AT215" t="str">
        <f>IFERROR(IF(VLOOKUP(Y215,vlookup!$I$2:$J$9,1,0)=Y215,VLOOKUP(Y215,vlookup!$I$2:$J$9,2,0),PROPER(Y215)),PROPER(Y215))</f>
        <v>Deductible</v>
      </c>
      <c r="AU215" t="str">
        <f>IFERROR(IF(B215=VLOOKUP(B215,vlookup!$L$2:$L$10,1,0),"Yes","No"),"No")</f>
        <v>No</v>
      </c>
    </row>
    <row r="216" spans="1:47" ht="14.45" customHeight="1" x14ac:dyDescent="0.25">
      <c r="A216" t="s">
        <v>1593</v>
      </c>
      <c r="B216" s="31" t="s">
        <v>1594</v>
      </c>
      <c r="C216">
        <v>3</v>
      </c>
      <c r="D216">
        <v>1</v>
      </c>
      <c r="E216" t="s">
        <v>382</v>
      </c>
      <c r="F216" t="s">
        <v>60</v>
      </c>
      <c r="G216" t="s">
        <v>543</v>
      </c>
      <c r="H216" t="s">
        <v>933</v>
      </c>
      <c r="I216">
        <v>166328</v>
      </c>
      <c r="J216" s="19">
        <v>41154</v>
      </c>
      <c r="K216" s="19">
        <v>41171</v>
      </c>
      <c r="L216">
        <v>201209</v>
      </c>
      <c r="M216" s="19">
        <v>41153</v>
      </c>
      <c r="N216">
        <v>24616</v>
      </c>
      <c r="O216" t="s">
        <v>1076</v>
      </c>
      <c r="P216" t="s">
        <v>1595</v>
      </c>
      <c r="Q216" t="s">
        <v>927</v>
      </c>
      <c r="R216">
        <v>399728</v>
      </c>
      <c r="S216" s="19">
        <v>41456</v>
      </c>
      <c r="T216">
        <v>182062</v>
      </c>
      <c r="U216" t="s">
        <v>357</v>
      </c>
      <c r="V216" s="19">
        <v>41457</v>
      </c>
      <c r="W216" t="s">
        <v>1179</v>
      </c>
      <c r="X216" t="s">
        <v>635</v>
      </c>
      <c r="Y216" t="s">
        <v>635</v>
      </c>
      <c r="Z216" t="s">
        <v>14</v>
      </c>
      <c r="AA216" s="29">
        <v>100</v>
      </c>
      <c r="AB216" t="s">
        <v>544</v>
      </c>
      <c r="AC216">
        <f t="shared" si="48"/>
        <v>2013</v>
      </c>
      <c r="AD216">
        <f t="shared" si="49"/>
        <v>7</v>
      </c>
      <c r="AE216">
        <f t="shared" si="50"/>
        <v>2012</v>
      </c>
      <c r="AF216">
        <f t="shared" si="51"/>
        <v>9</v>
      </c>
      <c r="AG216" t="str">
        <f>VLOOKUP(F216,vlookup!$A$2:$E$660,2,0)</f>
        <v>Retained</v>
      </c>
      <c r="AH216" t="str">
        <f>VLOOKUP(F216,vlookup!$A$2:$E$660,3,0)</f>
        <v>Service Contract</v>
      </c>
      <c r="AI216" t="str">
        <f>VLOOKUP(F216,vlookup!$A$2:$E$660,4,0)</f>
        <v>Used Car Programs</v>
      </c>
      <c r="AJ216" t="str">
        <f>VLOOKUP(F216,vlookup!$A$2:$E$660,5,0)</f>
        <v>High Mileage</v>
      </c>
      <c r="AL216">
        <f t="shared" si="52"/>
        <v>17</v>
      </c>
      <c r="AM216">
        <f t="shared" si="53"/>
        <v>300</v>
      </c>
      <c r="AN216">
        <f t="shared" si="54"/>
        <v>15734</v>
      </c>
      <c r="AO216" t="str">
        <f t="shared" si="55"/>
        <v/>
      </c>
      <c r="AP216" t="str">
        <f t="shared" si="56"/>
        <v/>
      </c>
      <c r="AQ216" t="str">
        <f t="shared" si="57"/>
        <v/>
      </c>
      <c r="AR216">
        <f t="shared" si="58"/>
        <v>100</v>
      </c>
      <c r="AS216" t="str">
        <f t="shared" si="59"/>
        <v>Y1107882I2Y-3</v>
      </c>
      <c r="AT216" t="str">
        <f>IFERROR(IF(VLOOKUP(Y216,vlookup!$I$2:$J$9,1,0)=Y216,VLOOKUP(Y216,vlookup!$I$2:$J$9,2,0),PROPER(Y216)),PROPER(Y216))</f>
        <v>Deductible</v>
      </c>
      <c r="AU216" t="str">
        <f>IFERROR(IF(B216=VLOOKUP(B216,vlookup!$L$2:$L$10,1,0),"Yes","No"),"No")</f>
        <v>No</v>
      </c>
    </row>
    <row r="217" spans="1:47" ht="14.45" customHeight="1" x14ac:dyDescent="0.25">
      <c r="A217" t="s">
        <v>1596</v>
      </c>
      <c r="B217" s="31" t="s">
        <v>3607</v>
      </c>
      <c r="C217">
        <v>1</v>
      </c>
      <c r="D217">
        <v>1</v>
      </c>
      <c r="E217" t="s">
        <v>382</v>
      </c>
      <c r="F217" t="s">
        <v>205</v>
      </c>
      <c r="G217" t="s">
        <v>543</v>
      </c>
      <c r="H217" t="s">
        <v>933</v>
      </c>
      <c r="I217">
        <v>139875</v>
      </c>
      <c r="J217" s="19">
        <v>42014</v>
      </c>
      <c r="K217" s="19">
        <v>42035</v>
      </c>
      <c r="L217">
        <v>201501</v>
      </c>
      <c r="M217" s="19">
        <v>42005</v>
      </c>
      <c r="N217">
        <v>24617</v>
      </c>
      <c r="O217" t="s">
        <v>1070</v>
      </c>
      <c r="P217" t="s">
        <v>1473</v>
      </c>
      <c r="Q217" t="s">
        <v>924</v>
      </c>
      <c r="R217">
        <v>403739</v>
      </c>
      <c r="S217" s="19">
        <v>42422</v>
      </c>
      <c r="T217">
        <v>149341</v>
      </c>
      <c r="U217" t="s">
        <v>356</v>
      </c>
      <c r="V217" s="19">
        <v>42425</v>
      </c>
      <c r="W217" t="s">
        <v>635</v>
      </c>
      <c r="X217" t="s">
        <v>635</v>
      </c>
      <c r="Y217" t="s">
        <v>635</v>
      </c>
      <c r="Z217" t="s">
        <v>14</v>
      </c>
      <c r="AA217" s="29">
        <v>100</v>
      </c>
      <c r="AB217" t="s">
        <v>544</v>
      </c>
      <c r="AC217">
        <f t="shared" si="48"/>
        <v>2016</v>
      </c>
      <c r="AD217">
        <f t="shared" si="49"/>
        <v>2</v>
      </c>
      <c r="AE217">
        <f t="shared" si="50"/>
        <v>2015</v>
      </c>
      <c r="AF217">
        <f t="shared" si="51"/>
        <v>1</v>
      </c>
      <c r="AG217" t="str">
        <f>VLOOKUP(F217,vlookup!$A$2:$E$660,2,0)</f>
        <v>Retained</v>
      </c>
      <c r="AH217" t="str">
        <f>VLOOKUP(F217,vlookup!$A$2:$E$660,3,0)</f>
        <v>Service Contract</v>
      </c>
      <c r="AI217" t="str">
        <f>VLOOKUP(F217,vlookup!$A$2:$E$660,4,0)</f>
        <v>Used Car Programs</v>
      </c>
      <c r="AJ217" t="str">
        <f>VLOOKUP(F217,vlookup!$A$2:$E$660,5,0)</f>
        <v>High Mileage</v>
      </c>
      <c r="AL217">
        <f t="shared" si="52"/>
        <v>21</v>
      </c>
      <c r="AM217">
        <f t="shared" si="53"/>
        <v>405</v>
      </c>
      <c r="AN217">
        <f t="shared" si="54"/>
        <v>9466</v>
      </c>
      <c r="AO217" t="str">
        <f t="shared" si="55"/>
        <v/>
      </c>
      <c r="AP217" t="str">
        <f t="shared" si="56"/>
        <v/>
      </c>
      <c r="AQ217" t="str">
        <f t="shared" si="57"/>
        <v/>
      </c>
      <c r="AR217">
        <f t="shared" si="58"/>
        <v>100</v>
      </c>
      <c r="AS217" t="str">
        <f t="shared" si="59"/>
        <v>102108974-1</v>
      </c>
      <c r="AT217" t="str">
        <f>IFERROR(IF(VLOOKUP(Y217,vlookup!$I$2:$J$9,1,0)=Y217,VLOOKUP(Y217,vlookup!$I$2:$J$9,2,0),PROPER(Y217)),PROPER(Y217))</f>
        <v>Deductible</v>
      </c>
      <c r="AU217" t="str">
        <f>IFERROR(IF(B217=VLOOKUP(B217,vlookup!$L$2:$L$10,1,0),"Yes","No"),"No")</f>
        <v>No</v>
      </c>
    </row>
    <row r="218" spans="1:47" ht="14.45" customHeight="1" x14ac:dyDescent="0.25">
      <c r="A218" t="s">
        <v>1597</v>
      </c>
      <c r="B218" s="31" t="s">
        <v>1598</v>
      </c>
      <c r="C218">
        <v>1</v>
      </c>
      <c r="D218">
        <v>1</v>
      </c>
      <c r="E218" t="s">
        <v>382</v>
      </c>
      <c r="F218" t="s">
        <v>238</v>
      </c>
      <c r="G218" t="s">
        <v>543</v>
      </c>
      <c r="H218" t="s">
        <v>933</v>
      </c>
      <c r="I218">
        <v>103678</v>
      </c>
      <c r="J218" s="19">
        <v>42153</v>
      </c>
      <c r="K218" s="19">
        <v>42185</v>
      </c>
      <c r="L218">
        <v>201506</v>
      </c>
      <c r="M218" s="19">
        <v>42156</v>
      </c>
      <c r="N218">
        <v>24616</v>
      </c>
      <c r="O218" t="s">
        <v>1076</v>
      </c>
      <c r="P218" t="s">
        <v>1172</v>
      </c>
      <c r="Q218" t="s">
        <v>924</v>
      </c>
      <c r="R218">
        <v>8090</v>
      </c>
      <c r="S218" s="19">
        <v>42177</v>
      </c>
      <c r="T218">
        <v>105070</v>
      </c>
      <c r="U218" t="s">
        <v>357</v>
      </c>
      <c r="V218" s="19">
        <v>42194</v>
      </c>
      <c r="W218" t="s">
        <v>635</v>
      </c>
      <c r="X218" t="s">
        <v>635</v>
      </c>
      <c r="Y218" t="s">
        <v>635</v>
      </c>
      <c r="Z218" t="s">
        <v>14</v>
      </c>
      <c r="AA218" s="29">
        <v>100</v>
      </c>
      <c r="AB218" t="s">
        <v>544</v>
      </c>
      <c r="AC218">
        <f t="shared" si="48"/>
        <v>2015</v>
      </c>
      <c r="AD218">
        <f t="shared" si="49"/>
        <v>7</v>
      </c>
      <c r="AE218">
        <f t="shared" si="50"/>
        <v>2015</v>
      </c>
      <c r="AF218">
        <f t="shared" si="51"/>
        <v>5</v>
      </c>
      <c r="AG218" t="str">
        <f>VLOOKUP(F218,vlookup!$A$2:$E$660,2,0)</f>
        <v>Retained</v>
      </c>
      <c r="AH218" t="str">
        <f>VLOOKUP(F218,vlookup!$A$2:$E$660,3,0)</f>
        <v>Service Contract</v>
      </c>
      <c r="AI218" t="str">
        <f>VLOOKUP(F218,vlookup!$A$2:$E$660,4,0)</f>
        <v>Used Car Programs</v>
      </c>
      <c r="AJ218" t="str">
        <f>VLOOKUP(F218,vlookup!$A$2:$E$660,5,0)</f>
        <v>High Mileage</v>
      </c>
      <c r="AL218">
        <f t="shared" si="52"/>
        <v>31</v>
      </c>
      <c r="AM218">
        <f t="shared" si="53"/>
        <v>40</v>
      </c>
      <c r="AN218">
        <f t="shared" si="54"/>
        <v>1392</v>
      </c>
      <c r="AO218" t="str">
        <f t="shared" si="55"/>
        <v/>
      </c>
      <c r="AP218">
        <f t="shared" si="56"/>
        <v>100</v>
      </c>
      <c r="AQ218" t="str">
        <f t="shared" si="57"/>
        <v/>
      </c>
      <c r="AR218" t="str">
        <f t="shared" si="58"/>
        <v/>
      </c>
      <c r="AS218" t="str">
        <f t="shared" si="59"/>
        <v>51275317E5Y-1</v>
      </c>
      <c r="AT218" t="str">
        <f>IFERROR(IF(VLOOKUP(Y218,vlookup!$I$2:$J$9,1,0)=Y218,VLOOKUP(Y218,vlookup!$I$2:$J$9,2,0),PROPER(Y218)),PROPER(Y218))</f>
        <v>Deductible</v>
      </c>
      <c r="AU218" t="str">
        <f>IFERROR(IF(B218=VLOOKUP(B218,vlookup!$L$2:$L$10,1,0),"Yes","No"),"No")</f>
        <v>No</v>
      </c>
    </row>
    <row r="219" spans="1:47" ht="14.45" customHeight="1" x14ac:dyDescent="0.25">
      <c r="A219" t="s">
        <v>1599</v>
      </c>
      <c r="B219" s="31" t="s">
        <v>1600</v>
      </c>
      <c r="C219">
        <v>1</v>
      </c>
      <c r="D219">
        <v>1</v>
      </c>
      <c r="E219" t="s">
        <v>382</v>
      </c>
      <c r="F219" t="s">
        <v>238</v>
      </c>
      <c r="G219" t="s">
        <v>543</v>
      </c>
      <c r="H219" t="s">
        <v>933</v>
      </c>
      <c r="I219">
        <v>217459</v>
      </c>
      <c r="J219" s="19">
        <v>42147</v>
      </c>
      <c r="K219" s="19">
        <v>42185</v>
      </c>
      <c r="L219">
        <v>201506</v>
      </c>
      <c r="M219" s="19">
        <v>42156</v>
      </c>
      <c r="N219">
        <v>24616</v>
      </c>
      <c r="O219" t="s">
        <v>1076</v>
      </c>
      <c r="P219" t="s">
        <v>1601</v>
      </c>
      <c r="Q219" t="s">
        <v>924</v>
      </c>
      <c r="R219">
        <v>63992</v>
      </c>
      <c r="S219" s="19">
        <v>42209</v>
      </c>
      <c r="T219">
        <v>220073</v>
      </c>
      <c r="U219" t="s">
        <v>357</v>
      </c>
      <c r="V219" s="19">
        <v>42223</v>
      </c>
      <c r="W219" t="s">
        <v>635</v>
      </c>
      <c r="X219" t="s">
        <v>635</v>
      </c>
      <c r="Y219" t="s">
        <v>635</v>
      </c>
      <c r="Z219" t="s">
        <v>14</v>
      </c>
      <c r="AA219" s="29">
        <v>100</v>
      </c>
      <c r="AB219" t="s">
        <v>544</v>
      </c>
      <c r="AC219">
        <f t="shared" si="48"/>
        <v>2015</v>
      </c>
      <c r="AD219">
        <f t="shared" si="49"/>
        <v>8</v>
      </c>
      <c r="AE219">
        <f t="shared" si="50"/>
        <v>2015</v>
      </c>
      <c r="AF219">
        <f t="shared" si="51"/>
        <v>5</v>
      </c>
      <c r="AG219" t="str">
        <f>VLOOKUP(F219,vlookup!$A$2:$E$660,2,0)</f>
        <v>Retained</v>
      </c>
      <c r="AH219" t="str">
        <f>VLOOKUP(F219,vlookup!$A$2:$E$660,3,0)</f>
        <v>Service Contract</v>
      </c>
      <c r="AI219" t="str">
        <f>VLOOKUP(F219,vlookup!$A$2:$E$660,4,0)</f>
        <v>Used Car Programs</v>
      </c>
      <c r="AJ219" t="str">
        <f>VLOOKUP(F219,vlookup!$A$2:$E$660,5,0)</f>
        <v>High Mileage</v>
      </c>
      <c r="AL219">
        <f t="shared" si="52"/>
        <v>37</v>
      </c>
      <c r="AM219">
        <f t="shared" si="53"/>
        <v>74</v>
      </c>
      <c r="AN219">
        <f t="shared" si="54"/>
        <v>2614</v>
      </c>
      <c r="AO219" t="str">
        <f t="shared" si="55"/>
        <v/>
      </c>
      <c r="AP219" t="str">
        <f t="shared" si="56"/>
        <v/>
      </c>
      <c r="AQ219">
        <f t="shared" si="57"/>
        <v>100</v>
      </c>
      <c r="AR219" t="str">
        <f t="shared" si="58"/>
        <v/>
      </c>
      <c r="AS219" t="str">
        <f t="shared" si="59"/>
        <v>11272297E5Y-1</v>
      </c>
      <c r="AT219" t="str">
        <f>IFERROR(IF(VLOOKUP(Y219,vlookup!$I$2:$J$9,1,0)=Y219,VLOOKUP(Y219,vlookup!$I$2:$J$9,2,0),PROPER(Y219)),PROPER(Y219))</f>
        <v>Deductible</v>
      </c>
      <c r="AU219" t="str">
        <f>IFERROR(IF(B219=VLOOKUP(B219,vlookup!$L$2:$L$10,1,0),"Yes","No"),"No")</f>
        <v>No</v>
      </c>
    </row>
    <row r="220" spans="1:47" ht="14.45" customHeight="1" x14ac:dyDescent="0.25">
      <c r="A220" t="s">
        <v>1602</v>
      </c>
      <c r="B220" s="31" t="s">
        <v>1603</v>
      </c>
      <c r="C220">
        <v>1</v>
      </c>
      <c r="D220">
        <v>1</v>
      </c>
      <c r="E220" t="s">
        <v>382</v>
      </c>
      <c r="F220" t="s">
        <v>464</v>
      </c>
      <c r="G220" t="s">
        <v>3708</v>
      </c>
      <c r="H220" t="s">
        <v>942</v>
      </c>
      <c r="I220">
        <v>147587</v>
      </c>
      <c r="J220" s="19">
        <v>43634</v>
      </c>
      <c r="K220" s="19">
        <v>43668</v>
      </c>
      <c r="L220">
        <v>201907</v>
      </c>
      <c r="M220" s="19">
        <v>43647</v>
      </c>
      <c r="N220">
        <v>24617</v>
      </c>
      <c r="O220" t="s">
        <v>1070</v>
      </c>
      <c r="P220" t="s">
        <v>1208</v>
      </c>
      <c r="Q220" t="s">
        <v>924</v>
      </c>
      <c r="R220">
        <v>20392</v>
      </c>
      <c r="S220" s="19">
        <v>43787</v>
      </c>
      <c r="T220">
        <v>157906</v>
      </c>
      <c r="U220" t="s">
        <v>357</v>
      </c>
      <c r="V220" s="19">
        <v>43881</v>
      </c>
      <c r="W220" t="s">
        <v>635</v>
      </c>
      <c r="X220" t="s">
        <v>635</v>
      </c>
      <c r="Y220" t="s">
        <v>635</v>
      </c>
      <c r="Z220" t="s">
        <v>14</v>
      </c>
      <c r="AA220" s="29">
        <v>100</v>
      </c>
      <c r="AB220" t="s">
        <v>544</v>
      </c>
      <c r="AC220">
        <f t="shared" si="48"/>
        <v>2020</v>
      </c>
      <c r="AD220">
        <f t="shared" si="49"/>
        <v>2</v>
      </c>
      <c r="AE220">
        <f t="shared" si="50"/>
        <v>2019</v>
      </c>
      <c r="AF220">
        <f t="shared" si="51"/>
        <v>6</v>
      </c>
      <c r="AG220" t="str">
        <f>VLOOKUP(F220,vlookup!$A$2:$E$660,2,0)</f>
        <v>Retained</v>
      </c>
      <c r="AH220" t="str">
        <f>VLOOKUP(F220,vlookup!$A$2:$E$660,3,0)</f>
        <v>Service Contract</v>
      </c>
      <c r="AI220" t="str">
        <f>VLOOKUP(F220,vlookup!$A$2:$E$660,4,0)</f>
        <v>Used Car Programs</v>
      </c>
      <c r="AJ220" t="str">
        <f>VLOOKUP(F220,vlookup!$A$2:$E$660,5,0)</f>
        <v>High Mileage</v>
      </c>
      <c r="AL220">
        <f t="shared" si="52"/>
        <v>34</v>
      </c>
      <c r="AM220">
        <f t="shared" si="53"/>
        <v>242</v>
      </c>
      <c r="AN220">
        <f t="shared" si="54"/>
        <v>10319</v>
      </c>
      <c r="AO220" t="str">
        <f t="shared" si="55"/>
        <v/>
      </c>
      <c r="AP220" t="str">
        <f t="shared" si="56"/>
        <v/>
      </c>
      <c r="AQ220" t="str">
        <f t="shared" si="57"/>
        <v/>
      </c>
      <c r="AR220">
        <f t="shared" si="58"/>
        <v>100</v>
      </c>
      <c r="AS220" t="str">
        <f t="shared" si="59"/>
        <v>81136463F9-1</v>
      </c>
      <c r="AT220" t="str">
        <f>IFERROR(IF(VLOOKUP(Y220,vlookup!$I$2:$J$9,1,0)=Y220,VLOOKUP(Y220,vlookup!$I$2:$J$9,2,0),PROPER(Y220)),PROPER(Y220))</f>
        <v>Deductible</v>
      </c>
      <c r="AU220" t="str">
        <f>IFERROR(IF(B220=VLOOKUP(B220,vlookup!$L$2:$L$10,1,0),"Yes","No"),"No")</f>
        <v>No</v>
      </c>
    </row>
    <row r="221" spans="1:47" ht="14.45" customHeight="1" x14ac:dyDescent="0.25">
      <c r="A221" t="s">
        <v>1604</v>
      </c>
      <c r="B221" s="31" t="s">
        <v>3599</v>
      </c>
      <c r="C221">
        <v>1</v>
      </c>
      <c r="D221">
        <v>1</v>
      </c>
      <c r="E221" t="s">
        <v>382</v>
      </c>
      <c r="F221" t="s">
        <v>205</v>
      </c>
      <c r="G221" t="s">
        <v>3708</v>
      </c>
      <c r="H221" t="s">
        <v>942</v>
      </c>
      <c r="I221">
        <v>153443</v>
      </c>
      <c r="J221" s="19">
        <v>42187</v>
      </c>
      <c r="K221" s="19">
        <v>42216</v>
      </c>
      <c r="L221">
        <v>201507</v>
      </c>
      <c r="M221" s="19">
        <v>42186</v>
      </c>
      <c r="N221">
        <v>24616</v>
      </c>
      <c r="O221" t="s">
        <v>1076</v>
      </c>
      <c r="P221" t="s">
        <v>1605</v>
      </c>
      <c r="Q221" t="s">
        <v>924</v>
      </c>
      <c r="R221">
        <v>6076845</v>
      </c>
      <c r="S221" s="19">
        <v>42326</v>
      </c>
      <c r="T221">
        <v>159288</v>
      </c>
      <c r="U221" t="s">
        <v>357</v>
      </c>
      <c r="V221" s="19">
        <v>42328</v>
      </c>
      <c r="W221" t="s">
        <v>635</v>
      </c>
      <c r="X221" t="s">
        <v>635</v>
      </c>
      <c r="Y221" t="s">
        <v>635</v>
      </c>
      <c r="Z221" t="s">
        <v>14</v>
      </c>
      <c r="AA221" s="29">
        <v>100</v>
      </c>
      <c r="AB221" t="s">
        <v>544</v>
      </c>
      <c r="AC221">
        <f t="shared" si="48"/>
        <v>2015</v>
      </c>
      <c r="AD221">
        <f t="shared" si="49"/>
        <v>11</v>
      </c>
      <c r="AE221">
        <f t="shared" si="50"/>
        <v>2015</v>
      </c>
      <c r="AF221">
        <f t="shared" si="51"/>
        <v>7</v>
      </c>
      <c r="AG221" t="str">
        <f>VLOOKUP(F221,vlookup!$A$2:$E$660,2,0)</f>
        <v>Retained</v>
      </c>
      <c r="AH221" t="str">
        <f>VLOOKUP(F221,vlookup!$A$2:$E$660,3,0)</f>
        <v>Service Contract</v>
      </c>
      <c r="AI221" t="str">
        <f>VLOOKUP(F221,vlookup!$A$2:$E$660,4,0)</f>
        <v>Used Car Programs</v>
      </c>
      <c r="AJ221" t="str">
        <f>VLOOKUP(F221,vlookup!$A$2:$E$660,5,0)</f>
        <v>High Mileage</v>
      </c>
      <c r="AL221">
        <f t="shared" si="52"/>
        <v>29</v>
      </c>
      <c r="AM221">
        <f t="shared" si="53"/>
        <v>138</v>
      </c>
      <c r="AN221">
        <f t="shared" si="54"/>
        <v>5845</v>
      </c>
      <c r="AO221" t="str">
        <f t="shared" si="55"/>
        <v/>
      </c>
      <c r="AP221" t="str">
        <f t="shared" si="56"/>
        <v/>
      </c>
      <c r="AQ221" t="str">
        <f t="shared" si="57"/>
        <v/>
      </c>
      <c r="AR221">
        <f t="shared" si="58"/>
        <v>100</v>
      </c>
      <c r="AS221" t="str">
        <f t="shared" si="59"/>
        <v>102108929-1</v>
      </c>
      <c r="AT221" t="str">
        <f>IFERROR(IF(VLOOKUP(Y221,vlookup!$I$2:$J$9,1,0)=Y221,VLOOKUP(Y221,vlookup!$I$2:$J$9,2,0),PROPER(Y221)),PROPER(Y221))</f>
        <v>Deductible</v>
      </c>
      <c r="AU221" t="str">
        <f>IFERROR(IF(B221=VLOOKUP(B221,vlookup!$L$2:$L$10,1,0),"Yes","No"),"No")</f>
        <v>No</v>
      </c>
    </row>
    <row r="222" spans="1:47" ht="14.45" customHeight="1" x14ac:dyDescent="0.25">
      <c r="A222" t="s">
        <v>1606</v>
      </c>
      <c r="B222" s="31" t="s">
        <v>1607</v>
      </c>
      <c r="C222">
        <v>1</v>
      </c>
      <c r="D222">
        <v>1</v>
      </c>
      <c r="E222" t="s">
        <v>382</v>
      </c>
      <c r="F222" t="s">
        <v>238</v>
      </c>
      <c r="G222" t="s">
        <v>934</v>
      </c>
      <c r="H222" t="s">
        <v>3758</v>
      </c>
      <c r="I222">
        <v>96222</v>
      </c>
      <c r="J222" s="19">
        <v>41910</v>
      </c>
      <c r="K222" s="19">
        <v>41943</v>
      </c>
      <c r="L222">
        <v>201410</v>
      </c>
      <c r="M222" s="19">
        <v>41913</v>
      </c>
      <c r="N222">
        <v>24616</v>
      </c>
      <c r="O222" t="s">
        <v>1076</v>
      </c>
      <c r="P222" t="s">
        <v>1608</v>
      </c>
      <c r="Q222" t="s">
        <v>924</v>
      </c>
      <c r="R222">
        <v>550242</v>
      </c>
      <c r="S222" s="19">
        <v>41953</v>
      </c>
      <c r="T222">
        <v>97906</v>
      </c>
      <c r="U222" t="s">
        <v>357</v>
      </c>
      <c r="V222" s="19">
        <v>41964</v>
      </c>
      <c r="W222" t="s">
        <v>635</v>
      </c>
      <c r="X222" t="s">
        <v>635</v>
      </c>
      <c r="Y222" t="s">
        <v>635</v>
      </c>
      <c r="Z222" t="s">
        <v>14</v>
      </c>
      <c r="AA222" s="29">
        <v>100</v>
      </c>
      <c r="AB222" t="s">
        <v>544</v>
      </c>
      <c r="AC222">
        <f t="shared" si="48"/>
        <v>2014</v>
      </c>
      <c r="AD222">
        <f t="shared" si="49"/>
        <v>11</v>
      </c>
      <c r="AE222">
        <f t="shared" si="50"/>
        <v>2014</v>
      </c>
      <c r="AF222">
        <f t="shared" si="51"/>
        <v>9</v>
      </c>
      <c r="AG222" t="str">
        <f>VLOOKUP(F222,vlookup!$A$2:$E$660,2,0)</f>
        <v>Retained</v>
      </c>
      <c r="AH222" t="str">
        <f>VLOOKUP(F222,vlookup!$A$2:$E$660,3,0)</f>
        <v>Service Contract</v>
      </c>
      <c r="AI222" t="str">
        <f>VLOOKUP(F222,vlookup!$A$2:$E$660,4,0)</f>
        <v>Used Car Programs</v>
      </c>
      <c r="AJ222" t="str">
        <f>VLOOKUP(F222,vlookup!$A$2:$E$660,5,0)</f>
        <v>High Mileage</v>
      </c>
      <c r="AL222">
        <f t="shared" si="52"/>
        <v>33</v>
      </c>
      <c r="AM222">
        <f t="shared" si="53"/>
        <v>53</v>
      </c>
      <c r="AN222">
        <f t="shared" si="54"/>
        <v>1684</v>
      </c>
      <c r="AO222" t="str">
        <f t="shared" si="55"/>
        <v/>
      </c>
      <c r="AP222">
        <f t="shared" si="56"/>
        <v>100</v>
      </c>
      <c r="AQ222" t="str">
        <f t="shared" si="57"/>
        <v/>
      </c>
      <c r="AR222" t="str">
        <f t="shared" si="58"/>
        <v/>
      </c>
      <c r="AS222" t="str">
        <f t="shared" si="59"/>
        <v>6H564153I4Y-1</v>
      </c>
      <c r="AT222" t="str">
        <f>IFERROR(IF(VLOOKUP(Y222,vlookup!$I$2:$J$9,1,0)=Y222,VLOOKUP(Y222,vlookup!$I$2:$J$9,2,0),PROPER(Y222)),PROPER(Y222))</f>
        <v>Deductible</v>
      </c>
      <c r="AU222" t="str">
        <f>IFERROR(IF(B222=VLOOKUP(B222,vlookup!$L$2:$L$10,1,0),"Yes","No"),"No")</f>
        <v>No</v>
      </c>
    </row>
    <row r="223" spans="1:47" ht="14.45" customHeight="1" x14ac:dyDescent="0.25">
      <c r="A223" t="s">
        <v>1609</v>
      </c>
      <c r="B223" s="31" t="s">
        <v>1610</v>
      </c>
      <c r="C223">
        <v>2</v>
      </c>
      <c r="D223">
        <v>1</v>
      </c>
      <c r="E223" t="s">
        <v>382</v>
      </c>
      <c r="F223" t="s">
        <v>60</v>
      </c>
      <c r="G223" t="s">
        <v>1611</v>
      </c>
      <c r="H223" t="s">
        <v>1612</v>
      </c>
      <c r="I223">
        <v>149412</v>
      </c>
      <c r="J223" s="19">
        <v>41348</v>
      </c>
      <c r="K223" s="19">
        <v>41393</v>
      </c>
      <c r="L223">
        <v>201304</v>
      </c>
      <c r="M223" s="19">
        <v>41365</v>
      </c>
      <c r="N223">
        <v>24616</v>
      </c>
      <c r="O223" t="s">
        <v>1076</v>
      </c>
      <c r="P223" t="s">
        <v>1613</v>
      </c>
      <c r="Q223" t="s">
        <v>924</v>
      </c>
      <c r="R223">
        <v>6171054</v>
      </c>
      <c r="S223" s="19">
        <v>41471</v>
      </c>
      <c r="T223">
        <v>153866</v>
      </c>
      <c r="U223" t="s">
        <v>357</v>
      </c>
      <c r="V223" s="19">
        <v>41484</v>
      </c>
      <c r="W223" t="s">
        <v>1179</v>
      </c>
      <c r="X223" t="s">
        <v>635</v>
      </c>
      <c r="Y223" t="s">
        <v>635</v>
      </c>
      <c r="Z223" t="s">
        <v>14</v>
      </c>
      <c r="AA223" s="29">
        <v>100</v>
      </c>
      <c r="AB223" t="s">
        <v>544</v>
      </c>
      <c r="AC223">
        <f t="shared" si="48"/>
        <v>2013</v>
      </c>
      <c r="AD223">
        <f t="shared" si="49"/>
        <v>7</v>
      </c>
      <c r="AE223">
        <f t="shared" si="50"/>
        <v>2013</v>
      </c>
      <c r="AF223">
        <f t="shared" si="51"/>
        <v>3</v>
      </c>
      <c r="AG223" t="str">
        <f>VLOOKUP(F223,vlookup!$A$2:$E$660,2,0)</f>
        <v>Retained</v>
      </c>
      <c r="AH223" t="str">
        <f>VLOOKUP(F223,vlookup!$A$2:$E$660,3,0)</f>
        <v>Service Contract</v>
      </c>
      <c r="AI223" t="str">
        <f>VLOOKUP(F223,vlookup!$A$2:$E$660,4,0)</f>
        <v>Used Car Programs</v>
      </c>
      <c r="AJ223" t="str">
        <f>VLOOKUP(F223,vlookup!$A$2:$E$660,5,0)</f>
        <v>High Mileage</v>
      </c>
      <c r="AL223">
        <f t="shared" si="52"/>
        <v>44</v>
      </c>
      <c r="AM223">
        <f t="shared" si="53"/>
        <v>134</v>
      </c>
      <c r="AN223">
        <f t="shared" si="54"/>
        <v>4454</v>
      </c>
      <c r="AO223" t="str">
        <f t="shared" si="55"/>
        <v/>
      </c>
      <c r="AP223" t="str">
        <f t="shared" si="56"/>
        <v/>
      </c>
      <c r="AQ223" t="str">
        <f t="shared" si="57"/>
        <v/>
      </c>
      <c r="AR223">
        <f t="shared" si="58"/>
        <v>100</v>
      </c>
      <c r="AS223" t="str">
        <f t="shared" si="59"/>
        <v>2H506164C3Y-2</v>
      </c>
      <c r="AT223" t="str">
        <f>IFERROR(IF(VLOOKUP(Y223,vlookup!$I$2:$J$9,1,0)=Y223,VLOOKUP(Y223,vlookup!$I$2:$J$9,2,0),PROPER(Y223)),PROPER(Y223))</f>
        <v>Deductible</v>
      </c>
      <c r="AU223" t="str">
        <f>IFERROR(IF(B223=VLOOKUP(B223,vlookup!$L$2:$L$10,1,0),"Yes","No"),"No")</f>
        <v>No</v>
      </c>
    </row>
    <row r="224" spans="1:47" ht="14.45" customHeight="1" x14ac:dyDescent="0.25">
      <c r="A224" t="s">
        <v>1614</v>
      </c>
      <c r="B224" s="31" t="s">
        <v>1615</v>
      </c>
      <c r="C224">
        <v>1</v>
      </c>
      <c r="D224">
        <v>1</v>
      </c>
      <c r="E224" t="s">
        <v>382</v>
      </c>
      <c r="F224" t="s">
        <v>464</v>
      </c>
      <c r="G224" t="s">
        <v>1611</v>
      </c>
      <c r="H224" t="s">
        <v>1612</v>
      </c>
      <c r="I224">
        <v>157191</v>
      </c>
      <c r="J224" s="19">
        <v>43744</v>
      </c>
      <c r="K224" s="19">
        <v>43802</v>
      </c>
      <c r="L224">
        <v>201911</v>
      </c>
      <c r="M224" s="19">
        <v>43770</v>
      </c>
      <c r="N224">
        <v>24616</v>
      </c>
      <c r="O224" t="s">
        <v>1076</v>
      </c>
      <c r="P224" t="s">
        <v>1616</v>
      </c>
      <c r="Q224" t="s">
        <v>924</v>
      </c>
      <c r="R224">
        <v>3165</v>
      </c>
      <c r="S224" s="19">
        <v>44154</v>
      </c>
      <c r="T224">
        <v>162961</v>
      </c>
      <c r="U224" t="s">
        <v>356</v>
      </c>
      <c r="V224" s="19">
        <v>44203</v>
      </c>
      <c r="W224" t="s">
        <v>635</v>
      </c>
      <c r="X224" t="s">
        <v>635</v>
      </c>
      <c r="Y224" t="s">
        <v>635</v>
      </c>
      <c r="Z224" t="s">
        <v>14</v>
      </c>
      <c r="AA224" s="29">
        <v>100</v>
      </c>
      <c r="AB224" t="s">
        <v>544</v>
      </c>
      <c r="AC224">
        <f t="shared" si="48"/>
        <v>2021</v>
      </c>
      <c r="AD224">
        <f t="shared" si="49"/>
        <v>1</v>
      </c>
      <c r="AE224">
        <f t="shared" si="50"/>
        <v>2019</v>
      </c>
      <c r="AF224">
        <f t="shared" si="51"/>
        <v>10</v>
      </c>
      <c r="AG224" t="str">
        <f>VLOOKUP(F224,vlookup!$A$2:$E$660,2,0)</f>
        <v>Retained</v>
      </c>
      <c r="AH224" t="str">
        <f>VLOOKUP(F224,vlookup!$A$2:$E$660,3,0)</f>
        <v>Service Contract</v>
      </c>
      <c r="AI224" t="str">
        <f>VLOOKUP(F224,vlookup!$A$2:$E$660,4,0)</f>
        <v>Used Car Programs</v>
      </c>
      <c r="AJ224" t="str">
        <f>VLOOKUP(F224,vlookup!$A$2:$E$660,5,0)</f>
        <v>High Mileage</v>
      </c>
      <c r="AL224">
        <f t="shared" si="52"/>
        <v>57</v>
      </c>
      <c r="AM224">
        <f t="shared" si="53"/>
        <v>451</v>
      </c>
      <c r="AN224">
        <f t="shared" si="54"/>
        <v>5770</v>
      </c>
      <c r="AO224" t="str">
        <f t="shared" si="55"/>
        <v/>
      </c>
      <c r="AP224" t="str">
        <f t="shared" si="56"/>
        <v/>
      </c>
      <c r="AQ224" t="str">
        <f t="shared" si="57"/>
        <v/>
      </c>
      <c r="AR224">
        <f t="shared" si="58"/>
        <v>100</v>
      </c>
      <c r="AS224" t="str">
        <f t="shared" si="59"/>
        <v>3H509472J9-1</v>
      </c>
      <c r="AT224" t="str">
        <f>IFERROR(IF(VLOOKUP(Y224,vlookup!$I$2:$J$9,1,0)=Y224,VLOOKUP(Y224,vlookup!$I$2:$J$9,2,0),PROPER(Y224)),PROPER(Y224))</f>
        <v>Deductible</v>
      </c>
      <c r="AU224" t="str">
        <f>IFERROR(IF(B224=VLOOKUP(B224,vlookup!$L$2:$L$10,1,0),"Yes","No"),"No")</f>
        <v>No</v>
      </c>
    </row>
    <row r="225" spans="1:47" ht="14.45" customHeight="1" x14ac:dyDescent="0.25">
      <c r="A225" t="s">
        <v>1617</v>
      </c>
      <c r="B225" s="31" t="s">
        <v>1618</v>
      </c>
      <c r="C225">
        <v>1</v>
      </c>
      <c r="D225">
        <v>1</v>
      </c>
      <c r="E225" t="s">
        <v>382</v>
      </c>
      <c r="F225" t="s">
        <v>464</v>
      </c>
      <c r="G225" t="s">
        <v>1611</v>
      </c>
      <c r="H225" t="s">
        <v>1612</v>
      </c>
      <c r="I225">
        <v>105593</v>
      </c>
      <c r="J225" s="19">
        <v>43561</v>
      </c>
      <c r="K225" s="19">
        <v>43613</v>
      </c>
      <c r="L225">
        <v>201905</v>
      </c>
      <c r="M225" s="19">
        <v>43586</v>
      </c>
      <c r="N225">
        <v>24617</v>
      </c>
      <c r="O225" t="s">
        <v>1070</v>
      </c>
      <c r="P225" t="s">
        <v>1619</v>
      </c>
      <c r="Q225" t="s">
        <v>924</v>
      </c>
      <c r="R225">
        <v>56101</v>
      </c>
      <c r="S225" s="19">
        <v>43668</v>
      </c>
      <c r="T225">
        <v>108641</v>
      </c>
      <c r="U225" t="s">
        <v>356</v>
      </c>
      <c r="V225" s="19">
        <v>43670</v>
      </c>
      <c r="W225" t="s">
        <v>635</v>
      </c>
      <c r="X225" t="s">
        <v>635</v>
      </c>
      <c r="Y225" t="s">
        <v>635</v>
      </c>
      <c r="Z225" t="s">
        <v>14</v>
      </c>
      <c r="AA225" s="29">
        <v>100</v>
      </c>
      <c r="AB225" t="s">
        <v>544</v>
      </c>
      <c r="AC225">
        <f t="shared" si="48"/>
        <v>2019</v>
      </c>
      <c r="AD225">
        <f t="shared" si="49"/>
        <v>7</v>
      </c>
      <c r="AE225">
        <f t="shared" si="50"/>
        <v>2019</v>
      </c>
      <c r="AF225">
        <f t="shared" si="51"/>
        <v>4</v>
      </c>
      <c r="AG225" t="str">
        <f>VLOOKUP(F225,vlookup!$A$2:$E$660,2,0)</f>
        <v>Retained</v>
      </c>
      <c r="AH225" t="str">
        <f>VLOOKUP(F225,vlookup!$A$2:$E$660,3,0)</f>
        <v>Service Contract</v>
      </c>
      <c r="AI225" t="str">
        <f>VLOOKUP(F225,vlookup!$A$2:$E$660,4,0)</f>
        <v>Used Car Programs</v>
      </c>
      <c r="AJ225" t="str">
        <f>VLOOKUP(F225,vlookup!$A$2:$E$660,5,0)</f>
        <v>High Mileage</v>
      </c>
      <c r="AL225">
        <f t="shared" si="52"/>
        <v>52</v>
      </c>
      <c r="AM225">
        <f t="shared" si="53"/>
        <v>108</v>
      </c>
      <c r="AN225">
        <f t="shared" si="54"/>
        <v>3048</v>
      </c>
      <c r="AO225" t="str">
        <f t="shared" si="55"/>
        <v/>
      </c>
      <c r="AP225" t="str">
        <f t="shared" si="56"/>
        <v/>
      </c>
      <c r="AQ225" t="str">
        <f t="shared" si="57"/>
        <v/>
      </c>
      <c r="AR225">
        <f t="shared" si="58"/>
        <v>100</v>
      </c>
      <c r="AS225" t="str">
        <f t="shared" si="59"/>
        <v>CH503713D9-1</v>
      </c>
      <c r="AT225" t="str">
        <f>IFERROR(IF(VLOOKUP(Y225,vlookup!$I$2:$J$9,1,0)=Y225,VLOOKUP(Y225,vlookup!$I$2:$J$9,2,0),PROPER(Y225)),PROPER(Y225))</f>
        <v>Deductible</v>
      </c>
      <c r="AU225" t="str">
        <f>IFERROR(IF(B225=VLOOKUP(B225,vlookup!$L$2:$L$10,1,0),"Yes","No"),"No")</f>
        <v>No</v>
      </c>
    </row>
    <row r="226" spans="1:47" ht="14.45" customHeight="1" x14ac:dyDescent="0.25">
      <c r="A226" t="s">
        <v>1620</v>
      </c>
      <c r="B226" s="31" t="s">
        <v>1621</v>
      </c>
      <c r="C226">
        <v>1</v>
      </c>
      <c r="D226">
        <v>1</v>
      </c>
      <c r="E226" t="s">
        <v>571</v>
      </c>
      <c r="F226" t="s">
        <v>205</v>
      </c>
      <c r="G226" t="s">
        <v>3760</v>
      </c>
      <c r="H226" t="s">
        <v>1622</v>
      </c>
      <c r="I226">
        <v>75580</v>
      </c>
      <c r="J226" s="19">
        <v>41675</v>
      </c>
      <c r="K226" s="19">
        <v>41697</v>
      </c>
      <c r="L226">
        <v>201402</v>
      </c>
      <c r="M226" s="19">
        <v>41671</v>
      </c>
      <c r="N226">
        <v>24616</v>
      </c>
      <c r="O226" t="s">
        <v>1076</v>
      </c>
      <c r="P226" t="s">
        <v>1623</v>
      </c>
      <c r="Q226" t="s">
        <v>924</v>
      </c>
      <c r="R226">
        <v>382</v>
      </c>
      <c r="S226" s="19">
        <v>42027</v>
      </c>
      <c r="T226">
        <v>78341</v>
      </c>
      <c r="U226" t="s">
        <v>357</v>
      </c>
      <c r="V226" s="19">
        <v>42038</v>
      </c>
      <c r="W226" t="s">
        <v>635</v>
      </c>
      <c r="X226" t="s">
        <v>635</v>
      </c>
      <c r="Y226" t="s">
        <v>635</v>
      </c>
      <c r="Z226" t="s">
        <v>14</v>
      </c>
      <c r="AA226" s="29">
        <v>100</v>
      </c>
      <c r="AB226" t="s">
        <v>544</v>
      </c>
      <c r="AC226">
        <f t="shared" si="48"/>
        <v>2015</v>
      </c>
      <c r="AD226">
        <f t="shared" si="49"/>
        <v>2</v>
      </c>
      <c r="AE226">
        <f t="shared" si="50"/>
        <v>2014</v>
      </c>
      <c r="AF226">
        <f t="shared" si="51"/>
        <v>2</v>
      </c>
      <c r="AG226" t="str">
        <f>VLOOKUP(F226,vlookup!$A$2:$E$660,2,0)</f>
        <v>Retained</v>
      </c>
      <c r="AH226" t="str">
        <f>VLOOKUP(F226,vlookup!$A$2:$E$660,3,0)</f>
        <v>Service Contract</v>
      </c>
      <c r="AI226" t="str">
        <f>VLOOKUP(F226,vlookup!$A$2:$E$660,4,0)</f>
        <v>Used Car Programs</v>
      </c>
      <c r="AJ226" t="str">
        <f>VLOOKUP(F226,vlookup!$A$2:$E$660,5,0)</f>
        <v>High Mileage</v>
      </c>
      <c r="AL226">
        <f t="shared" si="52"/>
        <v>22</v>
      </c>
      <c r="AM226">
        <f t="shared" si="53"/>
        <v>358</v>
      </c>
      <c r="AN226">
        <f t="shared" si="54"/>
        <v>2761</v>
      </c>
      <c r="AO226" t="str">
        <f t="shared" si="55"/>
        <v/>
      </c>
      <c r="AP226" t="str">
        <f t="shared" si="56"/>
        <v/>
      </c>
      <c r="AQ226" t="str">
        <f t="shared" si="57"/>
        <v/>
      </c>
      <c r="AR226">
        <f t="shared" si="58"/>
        <v>100</v>
      </c>
      <c r="AS226" t="str">
        <f t="shared" si="59"/>
        <v>86104374B4-1</v>
      </c>
      <c r="AT226" t="str">
        <f>IFERROR(IF(VLOOKUP(Y226,vlookup!$I$2:$J$9,1,0)=Y226,VLOOKUP(Y226,vlookup!$I$2:$J$9,2,0),PROPER(Y226)),PROPER(Y226))</f>
        <v>Deductible</v>
      </c>
      <c r="AU226" t="str">
        <f>IFERROR(IF(B226=VLOOKUP(B226,vlookup!$L$2:$L$10,1,0),"Yes","No"),"No")</f>
        <v>No</v>
      </c>
    </row>
    <row r="227" spans="1:47" ht="14.45" customHeight="1" x14ac:dyDescent="0.25">
      <c r="A227" t="s">
        <v>1624</v>
      </c>
      <c r="B227" s="31" t="s">
        <v>1625</v>
      </c>
      <c r="C227">
        <v>1</v>
      </c>
      <c r="D227">
        <v>1</v>
      </c>
      <c r="E227" t="s">
        <v>571</v>
      </c>
      <c r="F227" t="s">
        <v>60</v>
      </c>
      <c r="G227" t="s">
        <v>919</v>
      </c>
      <c r="H227" t="s">
        <v>3711</v>
      </c>
      <c r="I227">
        <v>119113</v>
      </c>
      <c r="J227" s="19">
        <v>41293</v>
      </c>
      <c r="K227" s="19">
        <v>41333</v>
      </c>
      <c r="L227">
        <v>201302</v>
      </c>
      <c r="M227" s="19">
        <v>41306</v>
      </c>
      <c r="N227">
        <v>24616</v>
      </c>
      <c r="O227" t="s">
        <v>1076</v>
      </c>
      <c r="P227" t="s">
        <v>1626</v>
      </c>
      <c r="Q227" t="s">
        <v>924</v>
      </c>
      <c r="R227">
        <v>208018171</v>
      </c>
      <c r="S227" s="19">
        <v>41430</v>
      </c>
      <c r="T227">
        <v>124274</v>
      </c>
      <c r="U227" t="s">
        <v>357</v>
      </c>
      <c r="V227" s="19">
        <v>41442</v>
      </c>
      <c r="W227" t="s">
        <v>1179</v>
      </c>
      <c r="X227" t="s">
        <v>635</v>
      </c>
      <c r="Y227" t="s">
        <v>635</v>
      </c>
      <c r="Z227" t="s">
        <v>14</v>
      </c>
      <c r="AA227" s="29">
        <v>100</v>
      </c>
      <c r="AB227" t="s">
        <v>544</v>
      </c>
      <c r="AC227">
        <f t="shared" si="48"/>
        <v>2013</v>
      </c>
      <c r="AD227">
        <f t="shared" si="49"/>
        <v>6</v>
      </c>
      <c r="AE227">
        <f t="shared" si="50"/>
        <v>2013</v>
      </c>
      <c r="AF227">
        <f t="shared" si="51"/>
        <v>1</v>
      </c>
      <c r="AG227" t="str">
        <f>VLOOKUP(F227,vlookup!$A$2:$E$660,2,0)</f>
        <v>Retained</v>
      </c>
      <c r="AH227" t="str">
        <f>VLOOKUP(F227,vlookup!$A$2:$E$660,3,0)</f>
        <v>Service Contract</v>
      </c>
      <c r="AI227" t="str">
        <f>VLOOKUP(F227,vlookup!$A$2:$E$660,4,0)</f>
        <v>Used Car Programs</v>
      </c>
      <c r="AJ227" t="str">
        <f>VLOOKUP(F227,vlookup!$A$2:$E$660,5,0)</f>
        <v>High Mileage</v>
      </c>
      <c r="AL227">
        <f t="shared" si="52"/>
        <v>39</v>
      </c>
      <c r="AM227">
        <f t="shared" si="53"/>
        <v>148</v>
      </c>
      <c r="AN227">
        <f t="shared" si="54"/>
        <v>5161</v>
      </c>
      <c r="AO227" t="str">
        <f t="shared" si="55"/>
        <v/>
      </c>
      <c r="AP227" t="str">
        <f t="shared" si="56"/>
        <v/>
      </c>
      <c r="AQ227" t="str">
        <f t="shared" si="57"/>
        <v/>
      </c>
      <c r="AR227">
        <f t="shared" si="58"/>
        <v>100</v>
      </c>
      <c r="AS227" t="str">
        <f t="shared" si="59"/>
        <v>5T562364A3Y-1</v>
      </c>
      <c r="AT227" t="str">
        <f>IFERROR(IF(VLOOKUP(Y227,vlookup!$I$2:$J$9,1,0)=Y227,VLOOKUP(Y227,vlookup!$I$2:$J$9,2,0),PROPER(Y227)),PROPER(Y227))</f>
        <v>Deductible</v>
      </c>
      <c r="AU227" t="str">
        <f>IFERROR(IF(B227=VLOOKUP(B227,vlookup!$L$2:$L$10,1,0),"Yes","No"),"No")</f>
        <v>No</v>
      </c>
    </row>
    <row r="228" spans="1:47" ht="14.45" customHeight="1" x14ac:dyDescent="0.25">
      <c r="A228" t="s">
        <v>1091</v>
      </c>
      <c r="B228" s="31" t="s">
        <v>1092</v>
      </c>
      <c r="C228">
        <v>2</v>
      </c>
      <c r="D228">
        <v>1</v>
      </c>
      <c r="E228" t="s">
        <v>571</v>
      </c>
      <c r="F228" t="s">
        <v>60</v>
      </c>
      <c r="G228" t="s">
        <v>919</v>
      </c>
      <c r="H228" t="s">
        <v>3711</v>
      </c>
      <c r="I228">
        <v>129929</v>
      </c>
      <c r="J228" s="19">
        <v>41220</v>
      </c>
      <c r="K228" s="19">
        <v>41262</v>
      </c>
      <c r="L228">
        <v>201212</v>
      </c>
      <c r="M228" s="19">
        <v>41244</v>
      </c>
      <c r="N228">
        <v>24616</v>
      </c>
      <c r="O228" t="s">
        <v>1076</v>
      </c>
      <c r="P228" t="s">
        <v>1093</v>
      </c>
      <c r="Q228" t="s">
        <v>924</v>
      </c>
      <c r="R228">
        <v>10795</v>
      </c>
      <c r="S228" s="19">
        <v>41325</v>
      </c>
      <c r="T228">
        <v>133891</v>
      </c>
      <c r="U228" t="s">
        <v>357</v>
      </c>
      <c r="V228" s="19">
        <v>41338</v>
      </c>
      <c r="W228" t="s">
        <v>1179</v>
      </c>
      <c r="X228" t="s">
        <v>635</v>
      </c>
      <c r="Y228" t="s">
        <v>635</v>
      </c>
      <c r="Z228" t="s">
        <v>14</v>
      </c>
      <c r="AA228" s="29">
        <v>100</v>
      </c>
      <c r="AB228" t="s">
        <v>544</v>
      </c>
      <c r="AC228">
        <f t="shared" si="48"/>
        <v>2013</v>
      </c>
      <c r="AD228">
        <f t="shared" si="49"/>
        <v>3</v>
      </c>
      <c r="AE228">
        <f t="shared" si="50"/>
        <v>2012</v>
      </c>
      <c r="AF228">
        <f t="shared" si="51"/>
        <v>11</v>
      </c>
      <c r="AG228" t="str">
        <f>VLOOKUP(F228,vlookup!$A$2:$E$660,2,0)</f>
        <v>Retained</v>
      </c>
      <c r="AH228" t="str">
        <f>VLOOKUP(F228,vlookup!$A$2:$E$660,3,0)</f>
        <v>Service Contract</v>
      </c>
      <c r="AI228" t="str">
        <f>VLOOKUP(F228,vlookup!$A$2:$E$660,4,0)</f>
        <v>Used Car Programs</v>
      </c>
      <c r="AJ228" t="str">
        <f>VLOOKUP(F228,vlookup!$A$2:$E$660,5,0)</f>
        <v>High Mileage</v>
      </c>
      <c r="AL228">
        <f t="shared" si="52"/>
        <v>42</v>
      </c>
      <c r="AM228">
        <f t="shared" si="53"/>
        <v>118</v>
      </c>
      <c r="AN228">
        <f t="shared" si="54"/>
        <v>3962</v>
      </c>
      <c r="AO228" t="str">
        <f t="shared" si="55"/>
        <v/>
      </c>
      <c r="AP228" t="str">
        <f t="shared" si="56"/>
        <v/>
      </c>
      <c r="AQ228" t="str">
        <f t="shared" si="57"/>
        <v/>
      </c>
      <c r="AR228">
        <f t="shared" si="58"/>
        <v>100</v>
      </c>
      <c r="AS228" t="str">
        <f t="shared" si="59"/>
        <v>5T612307K2Y-2</v>
      </c>
      <c r="AT228" t="str">
        <f>IFERROR(IF(VLOOKUP(Y228,vlookup!$I$2:$J$9,1,0)=Y228,VLOOKUP(Y228,vlookup!$I$2:$J$9,2,0),PROPER(Y228)),PROPER(Y228))</f>
        <v>Deductible</v>
      </c>
      <c r="AU228" t="str">
        <f>IFERROR(IF(B228=VLOOKUP(B228,vlookup!$L$2:$L$10,1,0),"Yes","No"),"No")</f>
        <v>No</v>
      </c>
    </row>
    <row r="229" spans="1:47" ht="14.45" customHeight="1" x14ac:dyDescent="0.25">
      <c r="A229" t="s">
        <v>1627</v>
      </c>
      <c r="B229" s="31" t="s">
        <v>1628</v>
      </c>
      <c r="C229">
        <v>1</v>
      </c>
      <c r="D229">
        <v>1</v>
      </c>
      <c r="E229" t="s">
        <v>382</v>
      </c>
      <c r="F229" t="s">
        <v>464</v>
      </c>
      <c r="G229" t="s">
        <v>602</v>
      </c>
      <c r="H229">
        <v>2500</v>
      </c>
      <c r="I229">
        <v>76605</v>
      </c>
      <c r="J229" s="19">
        <v>43668</v>
      </c>
      <c r="K229" s="19">
        <v>43705</v>
      </c>
      <c r="L229">
        <v>201908</v>
      </c>
      <c r="M229" s="19">
        <v>43678</v>
      </c>
      <c r="N229">
        <v>24617</v>
      </c>
      <c r="O229" t="s">
        <v>1070</v>
      </c>
      <c r="P229" t="s">
        <v>1629</v>
      </c>
      <c r="Q229" t="s">
        <v>924</v>
      </c>
      <c r="R229">
        <v>71752</v>
      </c>
      <c r="S229" s="19">
        <v>43756</v>
      </c>
      <c r="T229">
        <v>78544</v>
      </c>
      <c r="U229" t="s">
        <v>356</v>
      </c>
      <c r="V229" s="19">
        <v>43760</v>
      </c>
      <c r="W229" t="s">
        <v>635</v>
      </c>
      <c r="X229" t="s">
        <v>635</v>
      </c>
      <c r="Y229" t="s">
        <v>635</v>
      </c>
      <c r="Z229" t="s">
        <v>14</v>
      </c>
      <c r="AA229" s="29">
        <v>100</v>
      </c>
      <c r="AB229" t="s">
        <v>544</v>
      </c>
      <c r="AC229">
        <f t="shared" si="48"/>
        <v>2019</v>
      </c>
      <c r="AD229">
        <f t="shared" si="49"/>
        <v>10</v>
      </c>
      <c r="AE229">
        <f t="shared" si="50"/>
        <v>2019</v>
      </c>
      <c r="AF229">
        <f t="shared" si="51"/>
        <v>7</v>
      </c>
      <c r="AG229" t="str">
        <f>VLOOKUP(F229,vlookup!$A$2:$E$660,2,0)</f>
        <v>Retained</v>
      </c>
      <c r="AH229" t="str">
        <f>VLOOKUP(F229,vlookup!$A$2:$E$660,3,0)</f>
        <v>Service Contract</v>
      </c>
      <c r="AI229" t="str">
        <f>VLOOKUP(F229,vlookup!$A$2:$E$660,4,0)</f>
        <v>Used Car Programs</v>
      </c>
      <c r="AJ229" t="str">
        <f>VLOOKUP(F229,vlookup!$A$2:$E$660,5,0)</f>
        <v>High Mileage</v>
      </c>
      <c r="AL229">
        <f t="shared" si="52"/>
        <v>36</v>
      </c>
      <c r="AM229">
        <f t="shared" si="53"/>
        <v>90</v>
      </c>
      <c r="AN229">
        <f t="shared" si="54"/>
        <v>1939</v>
      </c>
      <c r="AO229" t="str">
        <f t="shared" si="55"/>
        <v/>
      </c>
      <c r="AP229" t="str">
        <f t="shared" si="56"/>
        <v/>
      </c>
      <c r="AQ229">
        <f t="shared" si="57"/>
        <v>100</v>
      </c>
      <c r="AR229" t="str">
        <f t="shared" si="58"/>
        <v/>
      </c>
      <c r="AS229" t="str">
        <f t="shared" si="59"/>
        <v>FG521412G9-1</v>
      </c>
      <c r="AT229" t="str">
        <f>IFERROR(IF(VLOOKUP(Y229,vlookup!$I$2:$J$9,1,0)=Y229,VLOOKUP(Y229,vlookup!$I$2:$J$9,2,0),PROPER(Y229)),PROPER(Y229))</f>
        <v>Deductible</v>
      </c>
      <c r="AU229" t="str">
        <f>IFERROR(IF(B229=VLOOKUP(B229,vlookup!$L$2:$L$10,1,0),"Yes","No"),"No")</f>
        <v>No</v>
      </c>
    </row>
    <row r="230" spans="1:47" ht="14.45" customHeight="1" x14ac:dyDescent="0.25">
      <c r="A230" t="s">
        <v>1630</v>
      </c>
      <c r="B230" s="31" t="s">
        <v>1631</v>
      </c>
      <c r="C230">
        <v>3</v>
      </c>
      <c r="D230">
        <v>1</v>
      </c>
      <c r="E230" t="s">
        <v>382</v>
      </c>
      <c r="F230" t="s">
        <v>464</v>
      </c>
      <c r="G230" t="s">
        <v>602</v>
      </c>
      <c r="H230">
        <v>2500</v>
      </c>
      <c r="I230">
        <v>102095</v>
      </c>
      <c r="J230" s="19">
        <v>44219</v>
      </c>
      <c r="K230" s="19">
        <v>44236</v>
      </c>
      <c r="L230">
        <v>202102</v>
      </c>
      <c r="M230" s="19">
        <v>44228</v>
      </c>
      <c r="N230">
        <v>24617</v>
      </c>
      <c r="O230" t="s">
        <v>1070</v>
      </c>
      <c r="P230" t="s">
        <v>1632</v>
      </c>
      <c r="Q230" t="s">
        <v>924</v>
      </c>
      <c r="R230">
        <v>168009</v>
      </c>
      <c r="S230" s="19">
        <v>44340</v>
      </c>
      <c r="T230">
        <v>105260</v>
      </c>
      <c r="U230" t="s">
        <v>356</v>
      </c>
      <c r="V230" s="19">
        <v>44341</v>
      </c>
      <c r="W230" t="s">
        <v>635</v>
      </c>
      <c r="X230" t="s">
        <v>635</v>
      </c>
      <c r="Y230" t="s">
        <v>635</v>
      </c>
      <c r="Z230" t="s">
        <v>14</v>
      </c>
      <c r="AA230" s="29">
        <v>100</v>
      </c>
      <c r="AB230" t="s">
        <v>544</v>
      </c>
      <c r="AC230">
        <f t="shared" si="48"/>
        <v>2021</v>
      </c>
      <c r="AD230">
        <f t="shared" si="49"/>
        <v>5</v>
      </c>
      <c r="AE230">
        <f t="shared" si="50"/>
        <v>2021</v>
      </c>
      <c r="AF230">
        <f t="shared" si="51"/>
        <v>1</v>
      </c>
      <c r="AG230" t="str">
        <f>VLOOKUP(F230,vlookup!$A$2:$E$660,2,0)</f>
        <v>Retained</v>
      </c>
      <c r="AH230" t="str">
        <f>VLOOKUP(F230,vlookup!$A$2:$E$660,3,0)</f>
        <v>Service Contract</v>
      </c>
      <c r="AI230" t="str">
        <f>VLOOKUP(F230,vlookup!$A$2:$E$660,4,0)</f>
        <v>Used Car Programs</v>
      </c>
      <c r="AJ230" t="str">
        <f>VLOOKUP(F230,vlookup!$A$2:$E$660,5,0)</f>
        <v>High Mileage</v>
      </c>
      <c r="AL230">
        <f t="shared" si="52"/>
        <v>16</v>
      </c>
      <c r="AM230">
        <f t="shared" si="53"/>
        <v>122</v>
      </c>
      <c r="AN230">
        <f t="shared" si="54"/>
        <v>3165</v>
      </c>
      <c r="AO230" t="str">
        <f t="shared" si="55"/>
        <v/>
      </c>
      <c r="AP230" t="str">
        <f t="shared" si="56"/>
        <v/>
      </c>
      <c r="AQ230" t="str">
        <f t="shared" si="57"/>
        <v/>
      </c>
      <c r="AR230">
        <f t="shared" si="58"/>
        <v>100</v>
      </c>
      <c r="AS230" t="str">
        <f t="shared" si="59"/>
        <v>ZAGDG523529A21-3</v>
      </c>
      <c r="AT230" t="str">
        <f>IFERROR(IF(VLOOKUP(Y230,vlookup!$I$2:$J$9,1,0)=Y230,VLOOKUP(Y230,vlookup!$I$2:$J$9,2,0),PROPER(Y230)),PROPER(Y230))</f>
        <v>Deductible</v>
      </c>
      <c r="AU230" t="str">
        <f>IFERROR(IF(B230=VLOOKUP(B230,vlookup!$L$2:$L$10,1,0),"Yes","No"),"No")</f>
        <v>No</v>
      </c>
    </row>
    <row r="231" spans="1:47" ht="14.45" customHeight="1" x14ac:dyDescent="0.25">
      <c r="A231" t="s">
        <v>1633</v>
      </c>
      <c r="B231" s="31" t="s">
        <v>3579</v>
      </c>
      <c r="C231">
        <v>1</v>
      </c>
      <c r="D231">
        <v>1</v>
      </c>
      <c r="E231" t="s">
        <v>382</v>
      </c>
      <c r="F231" t="s">
        <v>205</v>
      </c>
      <c r="G231" t="s">
        <v>922</v>
      </c>
      <c r="H231" t="s">
        <v>926</v>
      </c>
      <c r="I231">
        <v>157331</v>
      </c>
      <c r="J231" s="19">
        <v>41827</v>
      </c>
      <c r="K231" s="19">
        <v>41851</v>
      </c>
      <c r="L231">
        <v>201407</v>
      </c>
      <c r="M231" s="19">
        <v>41821</v>
      </c>
      <c r="N231">
        <v>24617</v>
      </c>
      <c r="O231" t="s">
        <v>1070</v>
      </c>
      <c r="P231" t="s">
        <v>1634</v>
      </c>
      <c r="Q231" t="s">
        <v>924</v>
      </c>
      <c r="R231">
        <v>814617</v>
      </c>
      <c r="S231" s="19">
        <v>41857</v>
      </c>
      <c r="T231">
        <v>158360</v>
      </c>
      <c r="U231" t="s">
        <v>357</v>
      </c>
      <c r="V231" s="19">
        <v>41920</v>
      </c>
      <c r="W231" t="s">
        <v>635</v>
      </c>
      <c r="X231" t="s">
        <v>635</v>
      </c>
      <c r="Y231" t="s">
        <v>635</v>
      </c>
      <c r="Z231" t="s">
        <v>14</v>
      </c>
      <c r="AA231" s="29">
        <v>100</v>
      </c>
      <c r="AB231" t="s">
        <v>544</v>
      </c>
      <c r="AC231">
        <f t="shared" si="48"/>
        <v>2014</v>
      </c>
      <c r="AD231">
        <f t="shared" si="49"/>
        <v>10</v>
      </c>
      <c r="AE231">
        <f t="shared" si="50"/>
        <v>2014</v>
      </c>
      <c r="AF231">
        <f t="shared" si="51"/>
        <v>7</v>
      </c>
      <c r="AG231" t="str">
        <f>VLOOKUP(F231,vlookup!$A$2:$E$660,2,0)</f>
        <v>Retained</v>
      </c>
      <c r="AH231" t="str">
        <f>VLOOKUP(F231,vlookup!$A$2:$E$660,3,0)</f>
        <v>Service Contract</v>
      </c>
      <c r="AI231" t="str">
        <f>VLOOKUP(F231,vlookup!$A$2:$E$660,4,0)</f>
        <v>Used Car Programs</v>
      </c>
      <c r="AJ231" t="str">
        <f>VLOOKUP(F231,vlookup!$A$2:$E$660,5,0)</f>
        <v>High Mileage</v>
      </c>
      <c r="AL231">
        <f t="shared" si="52"/>
        <v>24</v>
      </c>
      <c r="AM231">
        <f t="shared" si="53"/>
        <v>91</v>
      </c>
      <c r="AN231">
        <f t="shared" si="54"/>
        <v>1029</v>
      </c>
      <c r="AO231" t="str">
        <f t="shared" si="55"/>
        <v/>
      </c>
      <c r="AP231" t="str">
        <f t="shared" si="56"/>
        <v/>
      </c>
      <c r="AQ231" t="str">
        <f t="shared" si="57"/>
        <v/>
      </c>
      <c r="AR231">
        <f t="shared" si="58"/>
        <v>100</v>
      </c>
      <c r="AS231" t="str">
        <f t="shared" si="59"/>
        <v>102109017-1</v>
      </c>
      <c r="AT231" t="str">
        <f>IFERROR(IF(VLOOKUP(Y231,vlookup!$I$2:$J$9,1,0)=Y231,VLOOKUP(Y231,vlookup!$I$2:$J$9,2,0),PROPER(Y231)),PROPER(Y231))</f>
        <v>Deductible</v>
      </c>
      <c r="AU231" t="str">
        <f>IFERROR(IF(B231=VLOOKUP(B231,vlookup!$L$2:$L$10,1,0),"Yes","No"),"No")</f>
        <v>No</v>
      </c>
    </row>
    <row r="232" spans="1:47" ht="14.45" customHeight="1" x14ac:dyDescent="0.25">
      <c r="A232" t="s">
        <v>1635</v>
      </c>
      <c r="B232" s="31" t="s">
        <v>1636</v>
      </c>
      <c r="C232">
        <v>1</v>
      </c>
      <c r="D232">
        <v>1</v>
      </c>
      <c r="E232" t="s">
        <v>382</v>
      </c>
      <c r="F232" t="s">
        <v>464</v>
      </c>
      <c r="G232" t="s">
        <v>922</v>
      </c>
      <c r="H232" t="s">
        <v>926</v>
      </c>
      <c r="I232">
        <v>111119</v>
      </c>
      <c r="J232" s="19">
        <v>43666</v>
      </c>
      <c r="K232" s="19">
        <v>43704</v>
      </c>
      <c r="L232">
        <v>201908</v>
      </c>
      <c r="M232" s="19">
        <v>43678</v>
      </c>
      <c r="N232">
        <v>24617</v>
      </c>
      <c r="O232" t="s">
        <v>1070</v>
      </c>
      <c r="P232" t="s">
        <v>1208</v>
      </c>
      <c r="Q232" t="s">
        <v>924</v>
      </c>
      <c r="R232">
        <v>20326</v>
      </c>
      <c r="S232" s="19">
        <v>43775</v>
      </c>
      <c r="T232">
        <v>114560</v>
      </c>
      <c r="U232" t="s">
        <v>356</v>
      </c>
      <c r="V232" s="19">
        <v>43784</v>
      </c>
      <c r="W232" t="s">
        <v>635</v>
      </c>
      <c r="X232" t="s">
        <v>635</v>
      </c>
      <c r="Y232" t="s">
        <v>635</v>
      </c>
      <c r="Z232" t="s">
        <v>14</v>
      </c>
      <c r="AA232" s="29">
        <v>100</v>
      </c>
      <c r="AB232" t="s">
        <v>544</v>
      </c>
      <c r="AC232">
        <f t="shared" si="48"/>
        <v>2019</v>
      </c>
      <c r="AD232">
        <f t="shared" si="49"/>
        <v>11</v>
      </c>
      <c r="AE232">
        <f t="shared" si="50"/>
        <v>2019</v>
      </c>
      <c r="AF232">
        <f t="shared" si="51"/>
        <v>7</v>
      </c>
      <c r="AG232" t="str">
        <f>VLOOKUP(F232,vlookup!$A$2:$E$660,2,0)</f>
        <v>Retained</v>
      </c>
      <c r="AH232" t="str">
        <f>VLOOKUP(F232,vlookup!$A$2:$E$660,3,0)</f>
        <v>Service Contract</v>
      </c>
      <c r="AI232" t="str">
        <f>VLOOKUP(F232,vlookup!$A$2:$E$660,4,0)</f>
        <v>Used Car Programs</v>
      </c>
      <c r="AJ232" t="str">
        <f>VLOOKUP(F232,vlookup!$A$2:$E$660,5,0)</f>
        <v>High Mileage</v>
      </c>
      <c r="AL232">
        <f t="shared" si="52"/>
        <v>37</v>
      </c>
      <c r="AM232">
        <f t="shared" si="53"/>
        <v>115</v>
      </c>
      <c r="AN232">
        <f t="shared" si="54"/>
        <v>3441</v>
      </c>
      <c r="AO232" t="str">
        <f t="shared" si="55"/>
        <v/>
      </c>
      <c r="AP232" t="str">
        <f t="shared" si="56"/>
        <v/>
      </c>
      <c r="AQ232" t="str">
        <f t="shared" si="57"/>
        <v/>
      </c>
      <c r="AR232">
        <f t="shared" si="58"/>
        <v>100</v>
      </c>
      <c r="AS232" t="str">
        <f t="shared" si="59"/>
        <v>4G182219G9-1</v>
      </c>
      <c r="AT232" t="str">
        <f>IFERROR(IF(VLOOKUP(Y232,vlookup!$I$2:$J$9,1,0)=Y232,VLOOKUP(Y232,vlookup!$I$2:$J$9,2,0),PROPER(Y232)),PROPER(Y232))</f>
        <v>Deductible</v>
      </c>
      <c r="AU232" t="str">
        <f>IFERROR(IF(B232=VLOOKUP(B232,vlookup!$L$2:$L$10,1,0),"Yes","No"),"No")</f>
        <v>No</v>
      </c>
    </row>
    <row r="233" spans="1:47" ht="14.45" customHeight="1" x14ac:dyDescent="0.25">
      <c r="A233" t="s">
        <v>1637</v>
      </c>
      <c r="B233" s="31" t="s">
        <v>3589</v>
      </c>
      <c r="C233">
        <v>1</v>
      </c>
      <c r="D233">
        <v>1</v>
      </c>
      <c r="E233" t="s">
        <v>571</v>
      </c>
      <c r="F233" t="s">
        <v>205</v>
      </c>
      <c r="G233" t="s">
        <v>922</v>
      </c>
      <c r="H233" t="s">
        <v>926</v>
      </c>
      <c r="I233">
        <v>123443</v>
      </c>
      <c r="J233" s="19">
        <v>41962</v>
      </c>
      <c r="K233" s="19">
        <v>42003</v>
      </c>
      <c r="L233">
        <v>201412</v>
      </c>
      <c r="M233" s="19">
        <v>41974</v>
      </c>
      <c r="N233">
        <v>24617</v>
      </c>
      <c r="O233" t="s">
        <v>1070</v>
      </c>
      <c r="P233" t="s">
        <v>1638</v>
      </c>
      <c r="Q233" t="s">
        <v>924</v>
      </c>
      <c r="R233">
        <v>6400717</v>
      </c>
      <c r="S233" s="19">
        <v>42086</v>
      </c>
      <c r="T233">
        <v>124452</v>
      </c>
      <c r="U233" t="s">
        <v>357</v>
      </c>
      <c r="V233" s="19">
        <v>42088</v>
      </c>
      <c r="W233" t="s">
        <v>635</v>
      </c>
      <c r="X233" t="s">
        <v>635</v>
      </c>
      <c r="Y233" t="s">
        <v>635</v>
      </c>
      <c r="Z233" t="s">
        <v>14</v>
      </c>
      <c r="AA233" s="29">
        <v>100</v>
      </c>
      <c r="AB233" t="s">
        <v>544</v>
      </c>
      <c r="AC233">
        <f t="shared" si="48"/>
        <v>2015</v>
      </c>
      <c r="AD233">
        <f t="shared" si="49"/>
        <v>3</v>
      </c>
      <c r="AE233">
        <f t="shared" si="50"/>
        <v>2014</v>
      </c>
      <c r="AF233">
        <f t="shared" si="51"/>
        <v>11</v>
      </c>
      <c r="AG233" t="str">
        <f>VLOOKUP(F233,vlookup!$A$2:$E$660,2,0)</f>
        <v>Retained</v>
      </c>
      <c r="AH233" t="str">
        <f>VLOOKUP(F233,vlookup!$A$2:$E$660,3,0)</f>
        <v>Service Contract</v>
      </c>
      <c r="AI233" t="str">
        <f>VLOOKUP(F233,vlookup!$A$2:$E$660,4,0)</f>
        <v>Used Car Programs</v>
      </c>
      <c r="AJ233" t="str">
        <f>VLOOKUP(F233,vlookup!$A$2:$E$660,5,0)</f>
        <v>High Mileage</v>
      </c>
      <c r="AL233">
        <f t="shared" si="52"/>
        <v>41</v>
      </c>
      <c r="AM233">
        <f t="shared" si="53"/>
        <v>126</v>
      </c>
      <c r="AN233">
        <f t="shared" si="54"/>
        <v>1009</v>
      </c>
      <c r="AO233" t="str">
        <f t="shared" si="55"/>
        <v/>
      </c>
      <c r="AP233" t="str">
        <f t="shared" si="56"/>
        <v/>
      </c>
      <c r="AQ233" t="str">
        <f t="shared" si="57"/>
        <v/>
      </c>
      <c r="AR233">
        <f t="shared" si="58"/>
        <v>100</v>
      </c>
      <c r="AS233" t="str">
        <f t="shared" si="59"/>
        <v>102108950-1</v>
      </c>
      <c r="AT233" t="str">
        <f>IFERROR(IF(VLOOKUP(Y233,vlookup!$I$2:$J$9,1,0)=Y233,VLOOKUP(Y233,vlookup!$I$2:$J$9,2,0),PROPER(Y233)),PROPER(Y233))</f>
        <v>Deductible</v>
      </c>
      <c r="AU233" t="str">
        <f>IFERROR(IF(B233=VLOOKUP(B233,vlookup!$L$2:$L$10,1,0),"Yes","No"),"No")</f>
        <v>No</v>
      </c>
    </row>
    <row r="234" spans="1:47" ht="14.45" customHeight="1" x14ac:dyDescent="0.25">
      <c r="A234" t="s">
        <v>1639</v>
      </c>
      <c r="B234" s="31" t="s">
        <v>3595</v>
      </c>
      <c r="C234">
        <v>1</v>
      </c>
      <c r="D234">
        <v>1</v>
      </c>
      <c r="E234" t="s">
        <v>382</v>
      </c>
      <c r="F234" t="s">
        <v>205</v>
      </c>
      <c r="G234" t="s">
        <v>922</v>
      </c>
      <c r="H234" t="s">
        <v>926</v>
      </c>
      <c r="I234">
        <v>249694</v>
      </c>
      <c r="J234" s="19">
        <v>41973</v>
      </c>
      <c r="K234" s="19">
        <v>42035</v>
      </c>
      <c r="L234">
        <v>201501</v>
      </c>
      <c r="M234" s="19">
        <v>42005</v>
      </c>
      <c r="N234">
        <v>24617</v>
      </c>
      <c r="O234" t="s">
        <v>1070</v>
      </c>
      <c r="P234" t="s">
        <v>1211</v>
      </c>
      <c r="Q234" t="s">
        <v>924</v>
      </c>
      <c r="R234">
        <v>57897</v>
      </c>
      <c r="S234" s="19">
        <v>42025</v>
      </c>
      <c r="T234">
        <v>253168</v>
      </c>
      <c r="U234" t="s">
        <v>357</v>
      </c>
      <c r="V234" s="19">
        <v>42096</v>
      </c>
      <c r="W234" t="s">
        <v>635</v>
      </c>
      <c r="X234" t="s">
        <v>635</v>
      </c>
      <c r="Y234" t="s">
        <v>635</v>
      </c>
      <c r="Z234" t="s">
        <v>14</v>
      </c>
      <c r="AA234" s="29">
        <v>100</v>
      </c>
      <c r="AB234" t="s">
        <v>544</v>
      </c>
      <c r="AC234">
        <f t="shared" si="48"/>
        <v>2015</v>
      </c>
      <c r="AD234">
        <f t="shared" si="49"/>
        <v>4</v>
      </c>
      <c r="AE234">
        <f t="shared" si="50"/>
        <v>2014</v>
      </c>
      <c r="AF234">
        <f t="shared" si="51"/>
        <v>11</v>
      </c>
      <c r="AG234" t="str">
        <f>VLOOKUP(F234,vlookup!$A$2:$E$660,2,0)</f>
        <v>Retained</v>
      </c>
      <c r="AH234" t="str">
        <f>VLOOKUP(F234,vlookup!$A$2:$E$660,3,0)</f>
        <v>Service Contract</v>
      </c>
      <c r="AI234" t="str">
        <f>VLOOKUP(F234,vlookup!$A$2:$E$660,4,0)</f>
        <v>Used Car Programs</v>
      </c>
      <c r="AJ234" t="str">
        <f>VLOOKUP(F234,vlookup!$A$2:$E$660,5,0)</f>
        <v>High Mileage</v>
      </c>
      <c r="AL234">
        <f t="shared" si="52"/>
        <v>60</v>
      </c>
      <c r="AM234">
        <f t="shared" si="53"/>
        <v>122</v>
      </c>
      <c r="AN234">
        <f t="shared" si="54"/>
        <v>3474</v>
      </c>
      <c r="AO234" t="str">
        <f t="shared" si="55"/>
        <v/>
      </c>
      <c r="AP234" t="str">
        <f t="shared" si="56"/>
        <v/>
      </c>
      <c r="AQ234" t="str">
        <f t="shared" si="57"/>
        <v/>
      </c>
      <c r="AR234">
        <f t="shared" si="58"/>
        <v>100</v>
      </c>
      <c r="AS234" t="str">
        <f t="shared" si="59"/>
        <v>102108957-1</v>
      </c>
      <c r="AT234" t="str">
        <f>IFERROR(IF(VLOOKUP(Y234,vlookup!$I$2:$J$9,1,0)=Y234,VLOOKUP(Y234,vlookup!$I$2:$J$9,2,0),PROPER(Y234)),PROPER(Y234))</f>
        <v>Deductible</v>
      </c>
      <c r="AU234" t="str">
        <f>IFERROR(IF(B234=VLOOKUP(B234,vlookup!$L$2:$L$10,1,0),"Yes","No"),"No")</f>
        <v>No</v>
      </c>
    </row>
    <row r="235" spans="1:47" ht="14.45" customHeight="1" x14ac:dyDescent="0.25">
      <c r="A235" t="s">
        <v>1639</v>
      </c>
      <c r="B235" s="31" t="s">
        <v>3595</v>
      </c>
      <c r="C235">
        <v>2</v>
      </c>
      <c r="D235">
        <v>1</v>
      </c>
      <c r="E235" t="s">
        <v>382</v>
      </c>
      <c r="F235" t="s">
        <v>205</v>
      </c>
      <c r="G235" t="s">
        <v>922</v>
      </c>
      <c r="H235" t="s">
        <v>926</v>
      </c>
      <c r="I235">
        <v>249694</v>
      </c>
      <c r="J235" s="19">
        <v>41973</v>
      </c>
      <c r="K235" s="19">
        <v>42035</v>
      </c>
      <c r="L235">
        <v>201501</v>
      </c>
      <c r="M235" s="19">
        <v>42005</v>
      </c>
      <c r="N235">
        <v>24617</v>
      </c>
      <c r="O235" t="s">
        <v>1070</v>
      </c>
      <c r="P235" t="s">
        <v>1640</v>
      </c>
      <c r="Q235" t="s">
        <v>924</v>
      </c>
      <c r="R235">
        <v>58186</v>
      </c>
      <c r="S235" s="19">
        <v>42102</v>
      </c>
      <c r="T235">
        <v>253208</v>
      </c>
      <c r="U235" t="s">
        <v>357</v>
      </c>
      <c r="V235" s="19">
        <v>42104</v>
      </c>
      <c r="W235" t="s">
        <v>635</v>
      </c>
      <c r="X235" t="s">
        <v>635</v>
      </c>
      <c r="Y235" t="s">
        <v>635</v>
      </c>
      <c r="Z235" t="s">
        <v>14</v>
      </c>
      <c r="AA235" s="29">
        <v>100</v>
      </c>
      <c r="AB235" t="s">
        <v>544</v>
      </c>
      <c r="AC235">
        <f t="shared" si="48"/>
        <v>2015</v>
      </c>
      <c r="AD235">
        <f t="shared" si="49"/>
        <v>4</v>
      </c>
      <c r="AE235">
        <f t="shared" si="50"/>
        <v>2014</v>
      </c>
      <c r="AF235">
        <f t="shared" si="51"/>
        <v>11</v>
      </c>
      <c r="AG235" t="str">
        <f>VLOOKUP(F235,vlookup!$A$2:$E$660,2,0)</f>
        <v>Retained</v>
      </c>
      <c r="AH235" t="str">
        <f>VLOOKUP(F235,vlookup!$A$2:$E$660,3,0)</f>
        <v>Service Contract</v>
      </c>
      <c r="AI235" t="str">
        <f>VLOOKUP(F235,vlookup!$A$2:$E$660,4,0)</f>
        <v>Used Car Programs</v>
      </c>
      <c r="AJ235" t="str">
        <f>VLOOKUP(F235,vlookup!$A$2:$E$660,5,0)</f>
        <v>High Mileage</v>
      </c>
      <c r="AL235">
        <f t="shared" si="52"/>
        <v>60</v>
      </c>
      <c r="AM235">
        <f t="shared" si="53"/>
        <v>130</v>
      </c>
      <c r="AN235">
        <f t="shared" si="54"/>
        <v>3514</v>
      </c>
      <c r="AO235" t="str">
        <f t="shared" si="55"/>
        <v/>
      </c>
      <c r="AP235" t="str">
        <f t="shared" si="56"/>
        <v/>
      </c>
      <c r="AQ235" t="str">
        <f t="shared" si="57"/>
        <v/>
      </c>
      <c r="AR235">
        <f t="shared" si="58"/>
        <v>100</v>
      </c>
      <c r="AS235" t="str">
        <f t="shared" si="59"/>
        <v>102108957-2</v>
      </c>
      <c r="AT235" t="str">
        <f>IFERROR(IF(VLOOKUP(Y235,vlookup!$I$2:$J$9,1,0)=Y235,VLOOKUP(Y235,vlookup!$I$2:$J$9,2,0),PROPER(Y235)),PROPER(Y235))</f>
        <v>Deductible</v>
      </c>
      <c r="AU235" t="str">
        <f>IFERROR(IF(B235=VLOOKUP(B235,vlookup!$L$2:$L$10,1,0),"Yes","No"),"No")</f>
        <v>No</v>
      </c>
    </row>
    <row r="236" spans="1:47" ht="14.45" customHeight="1" x14ac:dyDescent="0.25">
      <c r="A236" t="s">
        <v>1641</v>
      </c>
      <c r="B236" s="31" t="s">
        <v>1642</v>
      </c>
      <c r="C236">
        <v>1</v>
      </c>
      <c r="D236">
        <v>1</v>
      </c>
      <c r="E236" t="s">
        <v>382</v>
      </c>
      <c r="F236" t="s">
        <v>238</v>
      </c>
      <c r="G236" t="s">
        <v>922</v>
      </c>
      <c r="H236" t="s">
        <v>926</v>
      </c>
      <c r="I236">
        <v>148493</v>
      </c>
      <c r="J236" s="19">
        <v>41894</v>
      </c>
      <c r="K236" s="19">
        <v>41912</v>
      </c>
      <c r="L236">
        <v>201409</v>
      </c>
      <c r="M236" s="19">
        <v>41883</v>
      </c>
      <c r="N236">
        <v>24617</v>
      </c>
      <c r="O236" t="s">
        <v>1070</v>
      </c>
      <c r="P236" t="s">
        <v>1643</v>
      </c>
      <c r="Q236" t="s">
        <v>924</v>
      </c>
      <c r="R236" t="s">
        <v>1644</v>
      </c>
      <c r="S236" s="19">
        <v>41914</v>
      </c>
      <c r="T236">
        <v>149094</v>
      </c>
      <c r="U236" t="s">
        <v>357</v>
      </c>
      <c r="V236" s="19">
        <v>41935</v>
      </c>
      <c r="W236" t="s">
        <v>635</v>
      </c>
      <c r="X236" t="s">
        <v>635</v>
      </c>
      <c r="Y236" t="s">
        <v>635</v>
      </c>
      <c r="Z236" t="s">
        <v>14</v>
      </c>
      <c r="AA236" s="29">
        <v>250</v>
      </c>
      <c r="AB236" t="s">
        <v>544</v>
      </c>
      <c r="AC236">
        <f t="shared" si="48"/>
        <v>2014</v>
      </c>
      <c r="AD236">
        <f t="shared" si="49"/>
        <v>10</v>
      </c>
      <c r="AE236">
        <f t="shared" si="50"/>
        <v>2014</v>
      </c>
      <c r="AF236">
        <f t="shared" si="51"/>
        <v>9</v>
      </c>
      <c r="AG236" t="str">
        <f>VLOOKUP(F236,vlookup!$A$2:$E$660,2,0)</f>
        <v>Retained</v>
      </c>
      <c r="AH236" t="str">
        <f>VLOOKUP(F236,vlookup!$A$2:$E$660,3,0)</f>
        <v>Service Contract</v>
      </c>
      <c r="AI236" t="str">
        <f>VLOOKUP(F236,vlookup!$A$2:$E$660,4,0)</f>
        <v>Used Car Programs</v>
      </c>
      <c r="AJ236" t="str">
        <f>VLOOKUP(F236,vlookup!$A$2:$E$660,5,0)</f>
        <v>High Mileage</v>
      </c>
      <c r="AL236">
        <f t="shared" si="52"/>
        <v>18</v>
      </c>
      <c r="AM236">
        <f t="shared" si="53"/>
        <v>41</v>
      </c>
      <c r="AN236">
        <f t="shared" si="54"/>
        <v>601</v>
      </c>
      <c r="AO236" t="str">
        <f t="shared" si="55"/>
        <v/>
      </c>
      <c r="AP236">
        <f t="shared" si="56"/>
        <v>250</v>
      </c>
      <c r="AQ236" t="str">
        <f t="shared" si="57"/>
        <v/>
      </c>
      <c r="AR236" t="str">
        <f t="shared" si="58"/>
        <v/>
      </c>
      <c r="AS236" t="str">
        <f t="shared" si="59"/>
        <v>6G247875I4Y-1</v>
      </c>
      <c r="AT236" t="str">
        <f>IFERROR(IF(VLOOKUP(Y236,vlookup!$I$2:$J$9,1,0)=Y236,VLOOKUP(Y236,vlookup!$I$2:$J$9,2,0),PROPER(Y236)),PROPER(Y236))</f>
        <v>Deductible</v>
      </c>
      <c r="AU236" t="str">
        <f>IFERROR(IF(B236=VLOOKUP(B236,vlookup!$L$2:$L$10,1,0),"Yes","No"),"No")</f>
        <v>No</v>
      </c>
    </row>
    <row r="237" spans="1:47" ht="14.45" customHeight="1" x14ac:dyDescent="0.25">
      <c r="A237" t="s">
        <v>1645</v>
      </c>
      <c r="B237" s="31" t="s">
        <v>1646</v>
      </c>
      <c r="C237">
        <v>2</v>
      </c>
      <c r="D237">
        <v>1</v>
      </c>
      <c r="E237" t="s">
        <v>382</v>
      </c>
      <c r="F237" t="s">
        <v>205</v>
      </c>
      <c r="G237" t="s">
        <v>388</v>
      </c>
      <c r="H237" t="s">
        <v>3761</v>
      </c>
      <c r="I237">
        <v>65648</v>
      </c>
      <c r="J237" s="19">
        <v>41820</v>
      </c>
      <c r="K237" s="19">
        <v>41912</v>
      </c>
      <c r="L237">
        <v>201409</v>
      </c>
      <c r="M237" s="19">
        <v>41883</v>
      </c>
      <c r="N237">
        <v>24617</v>
      </c>
      <c r="O237" t="s">
        <v>1070</v>
      </c>
      <c r="P237" t="s">
        <v>1351</v>
      </c>
      <c r="Q237" t="s">
        <v>924</v>
      </c>
      <c r="R237">
        <v>113998</v>
      </c>
      <c r="S237" s="19">
        <v>41871</v>
      </c>
      <c r="T237">
        <v>71117</v>
      </c>
      <c r="U237" t="s">
        <v>357</v>
      </c>
      <c r="V237" s="19">
        <v>41953</v>
      </c>
      <c r="W237" t="s">
        <v>635</v>
      </c>
      <c r="X237" t="s">
        <v>635</v>
      </c>
      <c r="Y237" t="s">
        <v>635</v>
      </c>
      <c r="Z237" t="s">
        <v>14</v>
      </c>
      <c r="AA237" s="29">
        <v>100</v>
      </c>
      <c r="AB237" t="s">
        <v>544</v>
      </c>
      <c r="AC237">
        <f t="shared" si="48"/>
        <v>2014</v>
      </c>
      <c r="AD237">
        <f t="shared" si="49"/>
        <v>11</v>
      </c>
      <c r="AE237">
        <f t="shared" si="50"/>
        <v>2014</v>
      </c>
      <c r="AF237">
        <f t="shared" si="51"/>
        <v>6</v>
      </c>
      <c r="AG237" t="str">
        <f>VLOOKUP(F237,vlookup!$A$2:$E$660,2,0)</f>
        <v>Retained</v>
      </c>
      <c r="AH237" t="str">
        <f>VLOOKUP(F237,vlookup!$A$2:$E$660,3,0)</f>
        <v>Service Contract</v>
      </c>
      <c r="AI237" t="str">
        <f>VLOOKUP(F237,vlookup!$A$2:$E$660,4,0)</f>
        <v>Used Car Programs</v>
      </c>
      <c r="AJ237" t="str">
        <f>VLOOKUP(F237,vlookup!$A$2:$E$660,5,0)</f>
        <v>High Mileage</v>
      </c>
      <c r="AL237">
        <f t="shared" si="52"/>
        <v>90</v>
      </c>
      <c r="AM237">
        <f t="shared" si="53"/>
        <v>130</v>
      </c>
      <c r="AN237">
        <f t="shared" si="54"/>
        <v>5469</v>
      </c>
      <c r="AO237" t="str">
        <f t="shared" si="55"/>
        <v/>
      </c>
      <c r="AP237" t="str">
        <f t="shared" si="56"/>
        <v/>
      </c>
      <c r="AQ237" t="str">
        <f t="shared" si="57"/>
        <v/>
      </c>
      <c r="AR237">
        <f t="shared" si="58"/>
        <v>100</v>
      </c>
      <c r="AS237" t="str">
        <f t="shared" si="59"/>
        <v>7R252255F4-2</v>
      </c>
      <c r="AT237" t="str">
        <f>IFERROR(IF(VLOOKUP(Y237,vlookup!$I$2:$J$9,1,0)=Y237,VLOOKUP(Y237,vlookup!$I$2:$J$9,2,0),PROPER(Y237)),PROPER(Y237))</f>
        <v>Deductible</v>
      </c>
      <c r="AU237" t="str">
        <f>IFERROR(IF(B237=VLOOKUP(B237,vlookup!$L$2:$L$10,1,0),"Yes","No"),"No")</f>
        <v>No</v>
      </c>
    </row>
    <row r="238" spans="1:47" ht="14.45" customHeight="1" x14ac:dyDescent="0.25">
      <c r="A238" t="s">
        <v>1645</v>
      </c>
      <c r="B238" s="31" t="s">
        <v>1646</v>
      </c>
      <c r="C238">
        <v>4</v>
      </c>
      <c r="D238">
        <v>1</v>
      </c>
      <c r="E238" t="s">
        <v>382</v>
      </c>
      <c r="F238" t="s">
        <v>205</v>
      </c>
      <c r="G238" t="s">
        <v>388</v>
      </c>
      <c r="H238" t="s">
        <v>3761</v>
      </c>
      <c r="I238">
        <v>65648</v>
      </c>
      <c r="J238" s="19">
        <v>41820</v>
      </c>
      <c r="K238" s="19">
        <v>41912</v>
      </c>
      <c r="L238">
        <v>201409</v>
      </c>
      <c r="M238" s="19">
        <v>41883</v>
      </c>
      <c r="N238">
        <v>24617</v>
      </c>
      <c r="O238" t="s">
        <v>1070</v>
      </c>
      <c r="P238" t="s">
        <v>1351</v>
      </c>
      <c r="Q238" t="s">
        <v>924</v>
      </c>
      <c r="R238">
        <v>125334</v>
      </c>
      <c r="S238" s="19">
        <v>42200</v>
      </c>
      <c r="T238">
        <v>79223</v>
      </c>
      <c r="U238" t="s">
        <v>357</v>
      </c>
      <c r="V238" s="19">
        <v>42202</v>
      </c>
      <c r="W238" t="s">
        <v>635</v>
      </c>
      <c r="X238" t="s">
        <v>635</v>
      </c>
      <c r="Y238" t="s">
        <v>635</v>
      </c>
      <c r="Z238" t="s">
        <v>14</v>
      </c>
      <c r="AA238" s="29">
        <v>100</v>
      </c>
      <c r="AB238" t="s">
        <v>544</v>
      </c>
      <c r="AC238">
        <f t="shared" si="48"/>
        <v>2015</v>
      </c>
      <c r="AD238">
        <f t="shared" si="49"/>
        <v>7</v>
      </c>
      <c r="AE238">
        <f t="shared" si="50"/>
        <v>2014</v>
      </c>
      <c r="AF238">
        <f t="shared" si="51"/>
        <v>6</v>
      </c>
      <c r="AG238" t="str">
        <f>VLOOKUP(F238,vlookup!$A$2:$E$660,2,0)</f>
        <v>Retained</v>
      </c>
      <c r="AH238" t="str">
        <f>VLOOKUP(F238,vlookup!$A$2:$E$660,3,0)</f>
        <v>Service Contract</v>
      </c>
      <c r="AI238" t="str">
        <f>VLOOKUP(F238,vlookup!$A$2:$E$660,4,0)</f>
        <v>Used Car Programs</v>
      </c>
      <c r="AJ238" t="str">
        <f>VLOOKUP(F238,vlookup!$A$2:$E$660,5,0)</f>
        <v>High Mileage</v>
      </c>
      <c r="AL238">
        <f t="shared" si="52"/>
        <v>90</v>
      </c>
      <c r="AM238">
        <f t="shared" si="53"/>
        <v>377</v>
      </c>
      <c r="AN238">
        <f t="shared" si="54"/>
        <v>13575</v>
      </c>
      <c r="AO238" t="str">
        <f t="shared" si="55"/>
        <v/>
      </c>
      <c r="AP238" t="str">
        <f t="shared" si="56"/>
        <v/>
      </c>
      <c r="AQ238" t="str">
        <f t="shared" si="57"/>
        <v/>
      </c>
      <c r="AR238">
        <f t="shared" si="58"/>
        <v>100</v>
      </c>
      <c r="AS238" t="str">
        <f t="shared" si="59"/>
        <v>7R252255F4-4</v>
      </c>
      <c r="AT238" t="str">
        <f>IFERROR(IF(VLOOKUP(Y238,vlookup!$I$2:$J$9,1,0)=Y238,VLOOKUP(Y238,vlookup!$I$2:$J$9,2,0),PROPER(Y238)),PROPER(Y238))</f>
        <v>Deductible</v>
      </c>
      <c r="AU238" t="str">
        <f>IFERROR(IF(B238=VLOOKUP(B238,vlookup!$L$2:$L$10,1,0),"Yes","No"),"No")</f>
        <v>No</v>
      </c>
    </row>
    <row r="239" spans="1:47" ht="14.45" customHeight="1" x14ac:dyDescent="0.25">
      <c r="A239" t="s">
        <v>1647</v>
      </c>
      <c r="B239" s="31" t="s">
        <v>1648</v>
      </c>
      <c r="C239">
        <v>1</v>
      </c>
      <c r="D239">
        <v>1</v>
      </c>
      <c r="E239" t="s">
        <v>382</v>
      </c>
      <c r="F239" t="s">
        <v>60</v>
      </c>
      <c r="G239" t="s">
        <v>388</v>
      </c>
      <c r="H239" t="s">
        <v>3761</v>
      </c>
      <c r="I239">
        <v>80032</v>
      </c>
      <c r="J239" s="19">
        <v>41590</v>
      </c>
      <c r="K239" s="19">
        <v>41635</v>
      </c>
      <c r="L239">
        <v>201312</v>
      </c>
      <c r="M239" s="19">
        <v>41609</v>
      </c>
      <c r="N239">
        <v>24616</v>
      </c>
      <c r="O239" t="s">
        <v>1076</v>
      </c>
      <c r="P239" t="s">
        <v>3762</v>
      </c>
      <c r="Q239" t="s">
        <v>924</v>
      </c>
      <c r="R239" t="s">
        <v>1220</v>
      </c>
      <c r="S239" s="19">
        <v>41680</v>
      </c>
      <c r="T239">
        <v>82228</v>
      </c>
      <c r="U239" t="s">
        <v>357</v>
      </c>
      <c r="V239" s="19">
        <v>41683</v>
      </c>
      <c r="W239" t="s">
        <v>635</v>
      </c>
      <c r="X239" t="s">
        <v>635</v>
      </c>
      <c r="Y239" t="s">
        <v>635</v>
      </c>
      <c r="Z239" t="s">
        <v>14</v>
      </c>
      <c r="AA239" s="29">
        <v>100</v>
      </c>
      <c r="AB239" t="s">
        <v>544</v>
      </c>
      <c r="AC239">
        <f t="shared" si="48"/>
        <v>2014</v>
      </c>
      <c r="AD239">
        <f t="shared" si="49"/>
        <v>2</v>
      </c>
      <c r="AE239">
        <f t="shared" si="50"/>
        <v>2013</v>
      </c>
      <c r="AF239">
        <f t="shared" si="51"/>
        <v>11</v>
      </c>
      <c r="AG239" t="str">
        <f>VLOOKUP(F239,vlookup!$A$2:$E$660,2,0)</f>
        <v>Retained</v>
      </c>
      <c r="AH239" t="str">
        <f>VLOOKUP(F239,vlookup!$A$2:$E$660,3,0)</f>
        <v>Service Contract</v>
      </c>
      <c r="AI239" t="str">
        <f>VLOOKUP(F239,vlookup!$A$2:$E$660,4,0)</f>
        <v>Used Car Programs</v>
      </c>
      <c r="AJ239" t="str">
        <f>VLOOKUP(F239,vlookup!$A$2:$E$660,5,0)</f>
        <v>High Mileage</v>
      </c>
      <c r="AL239">
        <f t="shared" si="52"/>
        <v>45</v>
      </c>
      <c r="AM239">
        <f t="shared" si="53"/>
        <v>91</v>
      </c>
      <c r="AN239">
        <f t="shared" si="54"/>
        <v>2196</v>
      </c>
      <c r="AO239" t="str">
        <f t="shared" si="55"/>
        <v/>
      </c>
      <c r="AP239" t="str">
        <f t="shared" si="56"/>
        <v/>
      </c>
      <c r="AQ239" t="str">
        <f t="shared" si="57"/>
        <v/>
      </c>
      <c r="AR239">
        <f t="shared" si="58"/>
        <v>100</v>
      </c>
      <c r="AS239" t="str">
        <f t="shared" si="59"/>
        <v>AR253140K3Y-1</v>
      </c>
      <c r="AT239" t="str">
        <f>IFERROR(IF(VLOOKUP(Y239,vlookup!$I$2:$J$9,1,0)=Y239,VLOOKUP(Y239,vlookup!$I$2:$J$9,2,0),PROPER(Y239)),PROPER(Y239))</f>
        <v>Deductible</v>
      </c>
      <c r="AU239" t="str">
        <f>IFERROR(IF(B239=VLOOKUP(B239,vlookup!$L$2:$L$10,1,0),"Yes","No"),"No")</f>
        <v>No</v>
      </c>
    </row>
    <row r="240" spans="1:47" ht="14.45" customHeight="1" x14ac:dyDescent="0.25">
      <c r="A240" t="s">
        <v>1649</v>
      </c>
      <c r="B240" s="31" t="s">
        <v>1650</v>
      </c>
      <c r="C240">
        <v>2</v>
      </c>
      <c r="D240">
        <v>1</v>
      </c>
      <c r="E240" t="s">
        <v>382</v>
      </c>
      <c r="F240" t="s">
        <v>15</v>
      </c>
      <c r="G240" t="s">
        <v>3763</v>
      </c>
      <c r="H240" t="s">
        <v>3764</v>
      </c>
      <c r="I240">
        <v>110126</v>
      </c>
      <c r="J240" s="19">
        <v>41357</v>
      </c>
      <c r="K240" s="19">
        <v>41393</v>
      </c>
      <c r="L240">
        <v>201304</v>
      </c>
      <c r="M240" s="19">
        <v>41365</v>
      </c>
      <c r="N240">
        <v>24616</v>
      </c>
      <c r="O240" t="s">
        <v>1076</v>
      </c>
      <c r="P240" t="s">
        <v>1651</v>
      </c>
      <c r="Q240" t="s">
        <v>924</v>
      </c>
      <c r="R240">
        <v>688</v>
      </c>
      <c r="S240" s="19">
        <v>41404</v>
      </c>
      <c r="T240">
        <v>115566</v>
      </c>
      <c r="U240" t="s">
        <v>357</v>
      </c>
      <c r="V240" s="19">
        <v>41467</v>
      </c>
      <c r="W240" t="s">
        <v>1179</v>
      </c>
      <c r="X240" t="s">
        <v>635</v>
      </c>
      <c r="Y240" t="s">
        <v>635</v>
      </c>
      <c r="Z240" t="s">
        <v>14</v>
      </c>
      <c r="AA240" s="29">
        <v>100</v>
      </c>
      <c r="AB240" t="s">
        <v>544</v>
      </c>
      <c r="AC240">
        <f t="shared" si="48"/>
        <v>2013</v>
      </c>
      <c r="AD240">
        <f t="shared" si="49"/>
        <v>7</v>
      </c>
      <c r="AE240">
        <f t="shared" si="50"/>
        <v>2013</v>
      </c>
      <c r="AF240">
        <f t="shared" si="51"/>
        <v>3</v>
      </c>
      <c r="AG240" t="str">
        <f>VLOOKUP(F240,vlookup!$A$2:$E$660,2,0)</f>
        <v>Retained</v>
      </c>
      <c r="AH240" t="str">
        <f>VLOOKUP(F240,vlookup!$A$2:$E$660,3,0)</f>
        <v>Service Contract</v>
      </c>
      <c r="AI240" t="str">
        <f>VLOOKUP(F240,vlookup!$A$2:$E$660,4,0)</f>
        <v>Used Car Programs</v>
      </c>
      <c r="AJ240" t="str">
        <f>VLOOKUP(F240,vlookup!$A$2:$E$660,5,0)</f>
        <v>High Mileage</v>
      </c>
      <c r="AL240">
        <f t="shared" si="52"/>
        <v>35</v>
      </c>
      <c r="AM240">
        <f t="shared" si="53"/>
        <v>108</v>
      </c>
      <c r="AN240">
        <f t="shared" si="54"/>
        <v>5440</v>
      </c>
      <c r="AO240" t="str">
        <f t="shared" si="55"/>
        <v/>
      </c>
      <c r="AP240" t="str">
        <f t="shared" si="56"/>
        <v/>
      </c>
      <c r="AQ240" t="str">
        <f t="shared" si="57"/>
        <v/>
      </c>
      <c r="AR240">
        <f t="shared" si="58"/>
        <v>100</v>
      </c>
      <c r="AS240" t="str">
        <f t="shared" si="59"/>
        <v>4S560472C3-2</v>
      </c>
      <c r="AT240" t="str">
        <f>IFERROR(IF(VLOOKUP(Y240,vlookup!$I$2:$J$9,1,0)=Y240,VLOOKUP(Y240,vlookup!$I$2:$J$9,2,0),PROPER(Y240)),PROPER(Y240))</f>
        <v>Deductible</v>
      </c>
      <c r="AU240" t="str">
        <f>IFERROR(IF(B240=VLOOKUP(B240,vlookup!$L$2:$L$10,1,0),"Yes","No"),"No")</f>
        <v>No</v>
      </c>
    </row>
    <row r="241" spans="1:47" ht="14.45" customHeight="1" x14ac:dyDescent="0.25">
      <c r="A241" t="s">
        <v>1649</v>
      </c>
      <c r="B241" s="31" t="s">
        <v>1650</v>
      </c>
      <c r="C241">
        <v>4</v>
      </c>
      <c r="D241">
        <v>1</v>
      </c>
      <c r="E241" t="s">
        <v>382</v>
      </c>
      <c r="F241" t="s">
        <v>15</v>
      </c>
      <c r="G241" t="s">
        <v>3763</v>
      </c>
      <c r="H241" t="s">
        <v>3764</v>
      </c>
      <c r="I241">
        <v>110126</v>
      </c>
      <c r="J241" s="19">
        <v>41357</v>
      </c>
      <c r="K241" s="19">
        <v>41393</v>
      </c>
      <c r="L241">
        <v>201304</v>
      </c>
      <c r="M241" s="19">
        <v>41365</v>
      </c>
      <c r="N241">
        <v>24616</v>
      </c>
      <c r="O241" t="s">
        <v>1076</v>
      </c>
      <c r="P241" t="s">
        <v>1652</v>
      </c>
      <c r="Q241" t="s">
        <v>924</v>
      </c>
      <c r="R241">
        <v>96793</v>
      </c>
      <c r="S241" s="19">
        <v>41823</v>
      </c>
      <c r="T241">
        <v>121073</v>
      </c>
      <c r="U241" t="s">
        <v>357</v>
      </c>
      <c r="V241" s="19">
        <v>41838</v>
      </c>
      <c r="W241" t="s">
        <v>635</v>
      </c>
      <c r="X241" t="s">
        <v>635</v>
      </c>
      <c r="Y241" t="s">
        <v>635</v>
      </c>
      <c r="Z241" t="s">
        <v>14</v>
      </c>
      <c r="AA241" s="29">
        <v>100</v>
      </c>
      <c r="AB241" t="s">
        <v>544</v>
      </c>
      <c r="AC241">
        <f t="shared" si="48"/>
        <v>2014</v>
      </c>
      <c r="AD241">
        <f t="shared" si="49"/>
        <v>7</v>
      </c>
      <c r="AE241">
        <f t="shared" si="50"/>
        <v>2013</v>
      </c>
      <c r="AF241">
        <f t="shared" si="51"/>
        <v>3</v>
      </c>
      <c r="AG241" t="str">
        <f>VLOOKUP(F241,vlookup!$A$2:$E$660,2,0)</f>
        <v>Retained</v>
      </c>
      <c r="AH241" t="str">
        <f>VLOOKUP(F241,vlookup!$A$2:$E$660,3,0)</f>
        <v>Service Contract</v>
      </c>
      <c r="AI241" t="str">
        <f>VLOOKUP(F241,vlookup!$A$2:$E$660,4,0)</f>
        <v>Used Car Programs</v>
      </c>
      <c r="AJ241" t="str">
        <f>VLOOKUP(F241,vlookup!$A$2:$E$660,5,0)</f>
        <v>High Mileage</v>
      </c>
      <c r="AL241">
        <f t="shared" si="52"/>
        <v>35</v>
      </c>
      <c r="AM241">
        <f t="shared" si="53"/>
        <v>474</v>
      </c>
      <c r="AN241">
        <f t="shared" si="54"/>
        <v>10947</v>
      </c>
      <c r="AO241" t="str">
        <f t="shared" si="55"/>
        <v/>
      </c>
      <c r="AP241" t="str">
        <f t="shared" si="56"/>
        <v/>
      </c>
      <c r="AQ241" t="str">
        <f t="shared" si="57"/>
        <v/>
      </c>
      <c r="AR241">
        <f t="shared" si="58"/>
        <v>100</v>
      </c>
      <c r="AS241" t="str">
        <f t="shared" si="59"/>
        <v>4S560472C3-4</v>
      </c>
      <c r="AT241" t="str">
        <f>IFERROR(IF(VLOOKUP(Y241,vlookup!$I$2:$J$9,1,0)=Y241,VLOOKUP(Y241,vlookup!$I$2:$J$9,2,0),PROPER(Y241)),PROPER(Y241))</f>
        <v>Deductible</v>
      </c>
      <c r="AU241" t="str">
        <f>IFERROR(IF(B241=VLOOKUP(B241,vlookup!$L$2:$L$10,1,0),"Yes","No"),"No")</f>
        <v>No</v>
      </c>
    </row>
    <row r="242" spans="1:47" ht="14.45" customHeight="1" x14ac:dyDescent="0.25">
      <c r="A242" t="s">
        <v>1653</v>
      </c>
      <c r="B242" s="31" t="s">
        <v>1654</v>
      </c>
      <c r="C242">
        <v>1</v>
      </c>
      <c r="D242">
        <v>1</v>
      </c>
      <c r="E242" t="s">
        <v>382</v>
      </c>
      <c r="F242" t="s">
        <v>464</v>
      </c>
      <c r="G242" t="s">
        <v>543</v>
      </c>
      <c r="H242" t="s">
        <v>933</v>
      </c>
      <c r="I242">
        <v>148002</v>
      </c>
      <c r="J242" s="19">
        <v>43581</v>
      </c>
      <c r="K242" s="19">
        <v>43613</v>
      </c>
      <c r="L242">
        <v>201905</v>
      </c>
      <c r="M242" s="19">
        <v>43586</v>
      </c>
      <c r="N242">
        <v>24617</v>
      </c>
      <c r="O242" t="s">
        <v>1070</v>
      </c>
      <c r="P242" t="s">
        <v>1655</v>
      </c>
      <c r="Q242" t="s">
        <v>924</v>
      </c>
      <c r="R242">
        <v>3565</v>
      </c>
      <c r="S242" s="19">
        <v>43652</v>
      </c>
      <c r="T242">
        <v>154326</v>
      </c>
      <c r="U242" t="s">
        <v>356</v>
      </c>
      <c r="V242" s="19">
        <v>43670</v>
      </c>
      <c r="W242" t="s">
        <v>635</v>
      </c>
      <c r="X242" t="s">
        <v>635</v>
      </c>
      <c r="Y242" t="s">
        <v>635</v>
      </c>
      <c r="Z242" t="s">
        <v>14</v>
      </c>
      <c r="AA242" s="29">
        <v>100</v>
      </c>
      <c r="AB242" t="s">
        <v>544</v>
      </c>
      <c r="AC242">
        <f t="shared" si="48"/>
        <v>2019</v>
      </c>
      <c r="AD242">
        <f t="shared" si="49"/>
        <v>7</v>
      </c>
      <c r="AE242">
        <f t="shared" si="50"/>
        <v>2019</v>
      </c>
      <c r="AF242">
        <f t="shared" si="51"/>
        <v>4</v>
      </c>
      <c r="AG242" t="str">
        <f>VLOOKUP(F242,vlookup!$A$2:$E$660,2,0)</f>
        <v>Retained</v>
      </c>
      <c r="AH242" t="str">
        <f>VLOOKUP(F242,vlookup!$A$2:$E$660,3,0)</f>
        <v>Service Contract</v>
      </c>
      <c r="AI242" t="str">
        <f>VLOOKUP(F242,vlookup!$A$2:$E$660,4,0)</f>
        <v>Used Car Programs</v>
      </c>
      <c r="AJ242" t="str">
        <f>VLOOKUP(F242,vlookup!$A$2:$E$660,5,0)</f>
        <v>High Mileage</v>
      </c>
      <c r="AL242">
        <f t="shared" si="52"/>
        <v>32</v>
      </c>
      <c r="AM242">
        <f t="shared" si="53"/>
        <v>88</v>
      </c>
      <c r="AN242">
        <f t="shared" si="54"/>
        <v>6324</v>
      </c>
      <c r="AO242" t="str">
        <f t="shared" si="55"/>
        <v/>
      </c>
      <c r="AP242" t="str">
        <f t="shared" si="56"/>
        <v/>
      </c>
      <c r="AQ242">
        <f t="shared" si="57"/>
        <v>100</v>
      </c>
      <c r="AR242" t="str">
        <f t="shared" si="58"/>
        <v/>
      </c>
      <c r="AS242" t="str">
        <f t="shared" si="59"/>
        <v>BG347691D9-1</v>
      </c>
      <c r="AT242" t="str">
        <f>IFERROR(IF(VLOOKUP(Y242,vlookup!$I$2:$J$9,1,0)=Y242,VLOOKUP(Y242,vlookup!$I$2:$J$9,2,0),PROPER(Y242)),PROPER(Y242))</f>
        <v>Deductible</v>
      </c>
      <c r="AU242" t="str">
        <f>IFERROR(IF(B242=VLOOKUP(B242,vlookup!$L$2:$L$10,1,0),"Yes","No"),"No")</f>
        <v>No</v>
      </c>
    </row>
    <row r="243" spans="1:47" ht="14.45" customHeight="1" x14ac:dyDescent="0.25">
      <c r="A243" t="s">
        <v>1656</v>
      </c>
      <c r="B243" s="31" t="s">
        <v>1657</v>
      </c>
      <c r="C243">
        <v>1</v>
      </c>
      <c r="D243">
        <v>1</v>
      </c>
      <c r="E243" t="s">
        <v>382</v>
      </c>
      <c r="F243" t="s">
        <v>464</v>
      </c>
      <c r="G243" t="s">
        <v>543</v>
      </c>
      <c r="H243" t="s">
        <v>933</v>
      </c>
      <c r="I243">
        <v>112301</v>
      </c>
      <c r="J243" s="19">
        <v>44509</v>
      </c>
      <c r="K243" s="19">
        <v>44571</v>
      </c>
      <c r="L243">
        <v>202201</v>
      </c>
      <c r="M243" s="19">
        <v>44562</v>
      </c>
      <c r="N243">
        <v>24616</v>
      </c>
      <c r="O243" t="s">
        <v>1076</v>
      </c>
      <c r="P243" t="s">
        <v>1658</v>
      </c>
      <c r="Q243" t="s">
        <v>924</v>
      </c>
      <c r="R243">
        <v>659647</v>
      </c>
      <c r="S243" s="19">
        <v>44617</v>
      </c>
      <c r="T243">
        <v>116229</v>
      </c>
      <c r="U243" t="s">
        <v>356</v>
      </c>
      <c r="V243" s="19">
        <v>44623</v>
      </c>
      <c r="W243" t="s">
        <v>635</v>
      </c>
      <c r="X243" t="s">
        <v>635</v>
      </c>
      <c r="Y243" t="s">
        <v>635</v>
      </c>
      <c r="Z243" t="s">
        <v>14</v>
      </c>
      <c r="AA243" s="29">
        <v>100</v>
      </c>
      <c r="AB243" t="s">
        <v>544</v>
      </c>
      <c r="AC243">
        <f t="shared" si="48"/>
        <v>2022</v>
      </c>
      <c r="AD243">
        <f t="shared" si="49"/>
        <v>3</v>
      </c>
      <c r="AE243">
        <f t="shared" si="50"/>
        <v>2021</v>
      </c>
      <c r="AF243">
        <f t="shared" si="51"/>
        <v>11</v>
      </c>
      <c r="AG243" t="str">
        <f>VLOOKUP(F243,vlookup!$A$2:$E$660,2,0)</f>
        <v>Retained</v>
      </c>
      <c r="AH243" t="str">
        <f>VLOOKUP(F243,vlookup!$A$2:$E$660,3,0)</f>
        <v>Service Contract</v>
      </c>
      <c r="AI243" t="str">
        <f>VLOOKUP(F243,vlookup!$A$2:$E$660,4,0)</f>
        <v>Used Car Programs</v>
      </c>
      <c r="AJ243" t="str">
        <f>VLOOKUP(F243,vlookup!$A$2:$E$660,5,0)</f>
        <v>High Mileage</v>
      </c>
      <c r="AL243">
        <f t="shared" si="52"/>
        <v>61</v>
      </c>
      <c r="AM243">
        <f t="shared" si="53"/>
        <v>114</v>
      </c>
      <c r="AN243">
        <f t="shared" si="54"/>
        <v>3928</v>
      </c>
      <c r="AO243" t="str">
        <f t="shared" si="55"/>
        <v/>
      </c>
      <c r="AP243" t="str">
        <f t="shared" si="56"/>
        <v/>
      </c>
      <c r="AQ243" t="str">
        <f t="shared" si="57"/>
        <v/>
      </c>
      <c r="AR243">
        <f t="shared" si="58"/>
        <v>100</v>
      </c>
      <c r="AS243" t="str">
        <f t="shared" si="59"/>
        <v>ZAGDG213290K21-1</v>
      </c>
      <c r="AT243" t="str">
        <f>IFERROR(IF(VLOOKUP(Y243,vlookup!$I$2:$J$9,1,0)=Y243,VLOOKUP(Y243,vlookup!$I$2:$J$9,2,0),PROPER(Y243)),PROPER(Y243))</f>
        <v>Deductible</v>
      </c>
      <c r="AU243" t="str">
        <f>IFERROR(IF(B243=VLOOKUP(B243,vlookup!$L$2:$L$10,1,0),"Yes","No"),"No")</f>
        <v>No</v>
      </c>
    </row>
    <row r="244" spans="1:47" ht="14.45" customHeight="1" x14ac:dyDescent="0.25">
      <c r="A244" t="s">
        <v>1659</v>
      </c>
      <c r="B244" s="31" t="s">
        <v>1660</v>
      </c>
      <c r="C244">
        <v>1</v>
      </c>
      <c r="D244">
        <v>1</v>
      </c>
      <c r="E244" t="s">
        <v>382</v>
      </c>
      <c r="F244" t="s">
        <v>464</v>
      </c>
      <c r="G244" t="s">
        <v>543</v>
      </c>
      <c r="H244" t="s">
        <v>933</v>
      </c>
      <c r="I244">
        <v>118770</v>
      </c>
      <c r="J244" s="19">
        <v>43877</v>
      </c>
      <c r="K244" s="19">
        <v>43959</v>
      </c>
      <c r="L244">
        <v>202005</v>
      </c>
      <c r="M244" s="19">
        <v>43952</v>
      </c>
      <c r="N244">
        <v>24616</v>
      </c>
      <c r="O244" t="s">
        <v>1076</v>
      </c>
      <c r="P244" t="s">
        <v>1661</v>
      </c>
      <c r="Q244" t="s">
        <v>924</v>
      </c>
      <c r="R244">
        <v>107925</v>
      </c>
      <c r="S244" s="19">
        <v>44112</v>
      </c>
      <c r="T244">
        <v>130250</v>
      </c>
      <c r="U244" t="s">
        <v>356</v>
      </c>
      <c r="V244" s="19">
        <v>44141</v>
      </c>
      <c r="W244" t="s">
        <v>635</v>
      </c>
      <c r="X244" t="s">
        <v>635</v>
      </c>
      <c r="Y244" t="s">
        <v>635</v>
      </c>
      <c r="Z244" t="s">
        <v>14</v>
      </c>
      <c r="AA244" s="29">
        <v>100</v>
      </c>
      <c r="AB244" t="s">
        <v>544</v>
      </c>
      <c r="AC244">
        <f t="shared" si="48"/>
        <v>2020</v>
      </c>
      <c r="AD244">
        <f t="shared" si="49"/>
        <v>11</v>
      </c>
      <c r="AE244">
        <f t="shared" si="50"/>
        <v>2020</v>
      </c>
      <c r="AF244">
        <f t="shared" si="51"/>
        <v>2</v>
      </c>
      <c r="AG244" t="str">
        <f>VLOOKUP(F244,vlookup!$A$2:$E$660,2,0)</f>
        <v>Retained</v>
      </c>
      <c r="AH244" t="str">
        <f>VLOOKUP(F244,vlookup!$A$2:$E$660,3,0)</f>
        <v>Service Contract</v>
      </c>
      <c r="AI244" t="str">
        <f>VLOOKUP(F244,vlookup!$A$2:$E$660,4,0)</f>
        <v>Used Car Programs</v>
      </c>
      <c r="AJ244" t="str">
        <f>VLOOKUP(F244,vlookup!$A$2:$E$660,5,0)</f>
        <v>High Mileage</v>
      </c>
      <c r="AL244">
        <f t="shared" si="52"/>
        <v>82</v>
      </c>
      <c r="AM244">
        <f t="shared" si="53"/>
        <v>260</v>
      </c>
      <c r="AN244">
        <f t="shared" si="54"/>
        <v>11480</v>
      </c>
      <c r="AO244" t="str">
        <f t="shared" si="55"/>
        <v/>
      </c>
      <c r="AP244" t="str">
        <f t="shared" si="56"/>
        <v/>
      </c>
      <c r="AQ244" t="str">
        <f t="shared" si="57"/>
        <v/>
      </c>
      <c r="AR244">
        <f t="shared" si="58"/>
        <v>100</v>
      </c>
      <c r="AS244" t="str">
        <f t="shared" si="59"/>
        <v>EG221499B0-1</v>
      </c>
      <c r="AT244" t="str">
        <f>IFERROR(IF(VLOOKUP(Y244,vlookup!$I$2:$J$9,1,0)=Y244,VLOOKUP(Y244,vlookup!$I$2:$J$9,2,0),PROPER(Y244)),PROPER(Y244))</f>
        <v>Deductible</v>
      </c>
      <c r="AU244" t="str">
        <f>IFERROR(IF(B244=VLOOKUP(B244,vlookup!$L$2:$L$10,1,0),"Yes","No"),"No")</f>
        <v>No</v>
      </c>
    </row>
    <row r="245" spans="1:47" ht="14.45" customHeight="1" x14ac:dyDescent="0.25">
      <c r="A245" t="s">
        <v>1662</v>
      </c>
      <c r="B245" s="31" t="s">
        <v>1663</v>
      </c>
      <c r="C245">
        <v>1</v>
      </c>
      <c r="D245">
        <v>1</v>
      </c>
      <c r="E245" t="s">
        <v>382</v>
      </c>
      <c r="F245" t="s">
        <v>464</v>
      </c>
      <c r="G245" t="s">
        <v>543</v>
      </c>
      <c r="H245" t="s">
        <v>933</v>
      </c>
      <c r="I245">
        <v>77695</v>
      </c>
      <c r="J245" s="19">
        <v>44638</v>
      </c>
      <c r="K245" s="19">
        <v>44684</v>
      </c>
      <c r="L245">
        <v>202204</v>
      </c>
      <c r="M245" s="19">
        <v>44652</v>
      </c>
      <c r="N245">
        <v>24616</v>
      </c>
      <c r="O245" t="s">
        <v>1076</v>
      </c>
      <c r="P245" t="s">
        <v>1664</v>
      </c>
      <c r="Q245" t="s">
        <v>924</v>
      </c>
      <c r="R245">
        <v>45761</v>
      </c>
      <c r="S245" s="19">
        <v>45155</v>
      </c>
      <c r="T245">
        <v>97106</v>
      </c>
      <c r="U245" t="s">
        <v>356</v>
      </c>
      <c r="V245" s="19">
        <v>45162</v>
      </c>
      <c r="W245" t="s">
        <v>635</v>
      </c>
      <c r="X245" t="s">
        <v>635</v>
      </c>
      <c r="Y245" t="s">
        <v>635</v>
      </c>
      <c r="Z245" t="s">
        <v>14</v>
      </c>
      <c r="AA245" s="29">
        <v>100</v>
      </c>
      <c r="AB245" t="s">
        <v>544</v>
      </c>
      <c r="AC245">
        <f t="shared" si="48"/>
        <v>2023</v>
      </c>
      <c r="AD245">
        <f t="shared" si="49"/>
        <v>8</v>
      </c>
      <c r="AE245">
        <f t="shared" si="50"/>
        <v>2022</v>
      </c>
      <c r="AF245">
        <f t="shared" si="51"/>
        <v>3</v>
      </c>
      <c r="AG245" t="str">
        <f>VLOOKUP(F245,vlookup!$A$2:$E$660,2,0)</f>
        <v>Retained</v>
      </c>
      <c r="AH245" t="str">
        <f>VLOOKUP(F245,vlookup!$A$2:$E$660,3,0)</f>
        <v>Service Contract</v>
      </c>
      <c r="AI245" t="str">
        <f>VLOOKUP(F245,vlookup!$A$2:$E$660,4,0)</f>
        <v>Used Car Programs</v>
      </c>
      <c r="AJ245" t="str">
        <f>VLOOKUP(F245,vlookup!$A$2:$E$660,5,0)</f>
        <v>High Mileage</v>
      </c>
      <c r="AL245">
        <f t="shared" si="52"/>
        <v>45</v>
      </c>
      <c r="AM245">
        <f t="shared" si="53"/>
        <v>516</v>
      </c>
      <c r="AN245">
        <f t="shared" si="54"/>
        <v>19411</v>
      </c>
      <c r="AO245" t="str">
        <f t="shared" si="55"/>
        <v/>
      </c>
      <c r="AP245" t="str">
        <f t="shared" si="56"/>
        <v/>
      </c>
      <c r="AQ245" t="str">
        <f t="shared" si="57"/>
        <v/>
      </c>
      <c r="AR245">
        <f t="shared" si="58"/>
        <v>100</v>
      </c>
      <c r="AS245" t="str">
        <f t="shared" si="59"/>
        <v>ZAGFG399028C22-1</v>
      </c>
      <c r="AT245" t="str">
        <f>IFERROR(IF(VLOOKUP(Y245,vlookup!$I$2:$J$9,1,0)=Y245,VLOOKUP(Y245,vlookup!$I$2:$J$9,2,0),PROPER(Y245)),PROPER(Y245))</f>
        <v>Deductible</v>
      </c>
      <c r="AU245" t="str">
        <f>IFERROR(IF(B245=VLOOKUP(B245,vlookup!$L$2:$L$10,1,0),"Yes","No"),"No")</f>
        <v>No</v>
      </c>
    </row>
    <row r="246" spans="1:47" ht="14.45" customHeight="1" x14ac:dyDescent="0.25">
      <c r="A246" t="s">
        <v>1665</v>
      </c>
      <c r="B246" s="31" t="s">
        <v>1666</v>
      </c>
      <c r="C246">
        <v>1</v>
      </c>
      <c r="D246">
        <v>1</v>
      </c>
      <c r="E246" t="s">
        <v>382</v>
      </c>
      <c r="F246" t="s">
        <v>205</v>
      </c>
      <c r="G246" t="s">
        <v>543</v>
      </c>
      <c r="H246" t="s">
        <v>1667</v>
      </c>
      <c r="I246">
        <v>125004</v>
      </c>
      <c r="J246" s="19">
        <v>41609</v>
      </c>
      <c r="K246" s="19">
        <v>41652</v>
      </c>
      <c r="L246">
        <v>201401</v>
      </c>
      <c r="M246" s="19">
        <v>41640</v>
      </c>
      <c r="N246">
        <v>24616</v>
      </c>
      <c r="O246" t="s">
        <v>1076</v>
      </c>
      <c r="P246" t="s">
        <v>1668</v>
      </c>
      <c r="Q246" t="s">
        <v>924</v>
      </c>
      <c r="R246" t="s">
        <v>1220</v>
      </c>
      <c r="S246" s="19">
        <v>41989</v>
      </c>
      <c r="T246">
        <v>134464</v>
      </c>
      <c r="U246" t="s">
        <v>357</v>
      </c>
      <c r="V246" s="19">
        <v>42019</v>
      </c>
      <c r="W246" t="s">
        <v>635</v>
      </c>
      <c r="X246" t="s">
        <v>635</v>
      </c>
      <c r="Y246" t="s">
        <v>635</v>
      </c>
      <c r="Z246" t="s">
        <v>14</v>
      </c>
      <c r="AA246" s="29">
        <v>100</v>
      </c>
      <c r="AB246" t="s">
        <v>544</v>
      </c>
      <c r="AC246">
        <f t="shared" si="48"/>
        <v>2015</v>
      </c>
      <c r="AD246">
        <f t="shared" si="49"/>
        <v>1</v>
      </c>
      <c r="AE246">
        <f t="shared" si="50"/>
        <v>2013</v>
      </c>
      <c r="AF246">
        <f t="shared" si="51"/>
        <v>12</v>
      </c>
      <c r="AG246" t="str">
        <f>VLOOKUP(F246,vlookup!$A$2:$E$660,2,0)</f>
        <v>Retained</v>
      </c>
      <c r="AH246" t="str">
        <f>VLOOKUP(F246,vlookup!$A$2:$E$660,3,0)</f>
        <v>Service Contract</v>
      </c>
      <c r="AI246" t="str">
        <f>VLOOKUP(F246,vlookup!$A$2:$E$660,4,0)</f>
        <v>Used Car Programs</v>
      </c>
      <c r="AJ246" t="str">
        <f>VLOOKUP(F246,vlookup!$A$2:$E$660,5,0)</f>
        <v>High Mileage</v>
      </c>
      <c r="AL246">
        <f t="shared" si="52"/>
        <v>42</v>
      </c>
      <c r="AM246">
        <f t="shared" si="53"/>
        <v>404</v>
      </c>
      <c r="AN246">
        <f t="shared" si="54"/>
        <v>9460</v>
      </c>
      <c r="AO246" t="str">
        <f t="shared" si="55"/>
        <v/>
      </c>
      <c r="AP246" t="str">
        <f t="shared" si="56"/>
        <v/>
      </c>
      <c r="AQ246" t="str">
        <f t="shared" si="57"/>
        <v/>
      </c>
      <c r="AR246">
        <f t="shared" si="58"/>
        <v>100</v>
      </c>
      <c r="AS246" t="str">
        <f t="shared" si="59"/>
        <v>7G262968L3-1</v>
      </c>
      <c r="AT246" t="str">
        <f>IFERROR(IF(VLOOKUP(Y246,vlookup!$I$2:$J$9,1,0)=Y246,VLOOKUP(Y246,vlookup!$I$2:$J$9,2,0),PROPER(Y246)),PROPER(Y246))</f>
        <v>Deductible</v>
      </c>
      <c r="AU246" t="str">
        <f>IFERROR(IF(B246=VLOOKUP(B246,vlookup!$L$2:$L$10,1,0),"Yes","No"),"No")</f>
        <v>No</v>
      </c>
    </row>
    <row r="247" spans="1:47" ht="14.45" customHeight="1" x14ac:dyDescent="0.25">
      <c r="A247" t="s">
        <v>1669</v>
      </c>
      <c r="B247" s="31" t="s">
        <v>1670</v>
      </c>
      <c r="C247">
        <v>1</v>
      </c>
      <c r="D247">
        <v>1</v>
      </c>
      <c r="E247" t="s">
        <v>382</v>
      </c>
      <c r="F247" t="s">
        <v>205</v>
      </c>
      <c r="G247" t="s">
        <v>543</v>
      </c>
      <c r="H247" t="s">
        <v>1667</v>
      </c>
      <c r="I247">
        <v>117353</v>
      </c>
      <c r="J247" s="19">
        <v>41772</v>
      </c>
      <c r="K247" s="19">
        <v>41790</v>
      </c>
      <c r="L247">
        <v>201405</v>
      </c>
      <c r="M247" s="19">
        <v>41760</v>
      </c>
      <c r="N247">
        <v>24617</v>
      </c>
      <c r="O247" t="s">
        <v>1070</v>
      </c>
      <c r="P247" t="s">
        <v>1448</v>
      </c>
      <c r="Q247" t="s">
        <v>924</v>
      </c>
      <c r="R247">
        <v>518697</v>
      </c>
      <c r="S247" s="19">
        <v>41839</v>
      </c>
      <c r="T247">
        <v>119013</v>
      </c>
      <c r="U247" t="s">
        <v>357</v>
      </c>
      <c r="V247" s="19">
        <v>41844</v>
      </c>
      <c r="W247" t="s">
        <v>635</v>
      </c>
      <c r="X247" t="s">
        <v>635</v>
      </c>
      <c r="Y247" t="s">
        <v>635</v>
      </c>
      <c r="Z247" t="s">
        <v>14</v>
      </c>
      <c r="AA247" s="29">
        <v>100</v>
      </c>
      <c r="AB247" t="s">
        <v>544</v>
      </c>
      <c r="AC247">
        <f t="shared" si="48"/>
        <v>2014</v>
      </c>
      <c r="AD247">
        <f t="shared" si="49"/>
        <v>7</v>
      </c>
      <c r="AE247">
        <f t="shared" si="50"/>
        <v>2014</v>
      </c>
      <c r="AF247">
        <f t="shared" si="51"/>
        <v>5</v>
      </c>
      <c r="AG247" t="str">
        <f>VLOOKUP(F247,vlookup!$A$2:$E$660,2,0)</f>
        <v>Retained</v>
      </c>
      <c r="AH247" t="str">
        <f>VLOOKUP(F247,vlookup!$A$2:$E$660,3,0)</f>
        <v>Service Contract</v>
      </c>
      <c r="AI247" t="str">
        <f>VLOOKUP(F247,vlookup!$A$2:$E$660,4,0)</f>
        <v>Used Car Programs</v>
      </c>
      <c r="AJ247" t="str">
        <f>VLOOKUP(F247,vlookup!$A$2:$E$660,5,0)</f>
        <v>High Mileage</v>
      </c>
      <c r="AL247">
        <f t="shared" si="52"/>
        <v>18</v>
      </c>
      <c r="AM247">
        <f t="shared" si="53"/>
        <v>71</v>
      </c>
      <c r="AN247">
        <f t="shared" si="54"/>
        <v>1660</v>
      </c>
      <c r="AO247" t="str">
        <f t="shared" si="55"/>
        <v/>
      </c>
      <c r="AP247" t="str">
        <f t="shared" si="56"/>
        <v/>
      </c>
      <c r="AQ247">
        <f t="shared" si="57"/>
        <v>100</v>
      </c>
      <c r="AR247" t="str">
        <f t="shared" si="58"/>
        <v/>
      </c>
      <c r="AS247" t="str">
        <f t="shared" si="59"/>
        <v>4G105285E4-1</v>
      </c>
      <c r="AT247" t="str">
        <f>IFERROR(IF(VLOOKUP(Y247,vlookup!$I$2:$J$9,1,0)=Y247,VLOOKUP(Y247,vlookup!$I$2:$J$9,2,0),PROPER(Y247)),PROPER(Y247))</f>
        <v>Deductible</v>
      </c>
      <c r="AU247" t="str">
        <f>IFERROR(IF(B247=VLOOKUP(B247,vlookup!$L$2:$L$10,1,0),"Yes","No"),"No")</f>
        <v>No</v>
      </c>
    </row>
    <row r="248" spans="1:47" ht="14.45" customHeight="1" x14ac:dyDescent="0.25">
      <c r="A248" t="s">
        <v>1669</v>
      </c>
      <c r="B248" s="31" t="s">
        <v>1670</v>
      </c>
      <c r="C248">
        <v>2</v>
      </c>
      <c r="D248">
        <v>1</v>
      </c>
      <c r="E248" t="s">
        <v>382</v>
      </c>
      <c r="F248" t="s">
        <v>205</v>
      </c>
      <c r="G248" t="s">
        <v>543</v>
      </c>
      <c r="H248" t="s">
        <v>1667</v>
      </c>
      <c r="I248">
        <v>117353</v>
      </c>
      <c r="J248" s="19">
        <v>41772</v>
      </c>
      <c r="K248" s="19">
        <v>41790</v>
      </c>
      <c r="L248">
        <v>201405</v>
      </c>
      <c r="M248" s="19">
        <v>41760</v>
      </c>
      <c r="N248">
        <v>24617</v>
      </c>
      <c r="O248" t="s">
        <v>1070</v>
      </c>
      <c r="P248" t="s">
        <v>1671</v>
      </c>
      <c r="Q248" t="s">
        <v>639</v>
      </c>
      <c r="R248">
        <v>280366</v>
      </c>
      <c r="S248" s="19">
        <v>42388</v>
      </c>
      <c r="T248">
        <v>134060</v>
      </c>
      <c r="U248" t="s">
        <v>357</v>
      </c>
      <c r="V248" s="19">
        <v>42401</v>
      </c>
      <c r="W248" t="s">
        <v>635</v>
      </c>
      <c r="X248" t="s">
        <v>635</v>
      </c>
      <c r="Y248" t="s">
        <v>635</v>
      </c>
      <c r="Z248" t="s">
        <v>14</v>
      </c>
      <c r="AA248" s="29">
        <v>100</v>
      </c>
      <c r="AB248" t="s">
        <v>544</v>
      </c>
      <c r="AC248">
        <f t="shared" si="48"/>
        <v>2016</v>
      </c>
      <c r="AD248">
        <f t="shared" si="49"/>
        <v>2</v>
      </c>
      <c r="AE248">
        <f t="shared" si="50"/>
        <v>2014</v>
      </c>
      <c r="AF248">
        <f t="shared" si="51"/>
        <v>5</v>
      </c>
      <c r="AG248" t="str">
        <f>VLOOKUP(F248,vlookup!$A$2:$E$660,2,0)</f>
        <v>Retained</v>
      </c>
      <c r="AH248" t="str">
        <f>VLOOKUP(F248,vlookup!$A$2:$E$660,3,0)</f>
        <v>Service Contract</v>
      </c>
      <c r="AI248" t="str">
        <f>VLOOKUP(F248,vlookup!$A$2:$E$660,4,0)</f>
        <v>Used Car Programs</v>
      </c>
      <c r="AJ248" t="str">
        <f>VLOOKUP(F248,vlookup!$A$2:$E$660,5,0)</f>
        <v>High Mileage</v>
      </c>
      <c r="AL248">
        <f t="shared" si="52"/>
        <v>18</v>
      </c>
      <c r="AM248">
        <f t="shared" si="53"/>
        <v>618</v>
      </c>
      <c r="AN248">
        <f t="shared" si="54"/>
        <v>16707</v>
      </c>
      <c r="AO248" t="str">
        <f t="shared" si="55"/>
        <v/>
      </c>
      <c r="AP248" t="str">
        <f t="shared" si="56"/>
        <v/>
      </c>
      <c r="AQ248" t="str">
        <f t="shared" si="57"/>
        <v/>
      </c>
      <c r="AR248">
        <f t="shared" si="58"/>
        <v>100</v>
      </c>
      <c r="AS248" t="str">
        <f t="shared" si="59"/>
        <v>4G105285E4-2</v>
      </c>
      <c r="AT248" t="str">
        <f>IFERROR(IF(VLOOKUP(Y248,vlookup!$I$2:$J$9,1,0)=Y248,VLOOKUP(Y248,vlookup!$I$2:$J$9,2,0),PROPER(Y248)),PROPER(Y248))</f>
        <v>Deductible</v>
      </c>
      <c r="AU248" t="str">
        <f>IFERROR(IF(B248=VLOOKUP(B248,vlookup!$L$2:$L$10,1,0),"Yes","No"),"No")</f>
        <v>No</v>
      </c>
    </row>
    <row r="249" spans="1:47" ht="14.45" customHeight="1" x14ac:dyDescent="0.25">
      <c r="A249" t="s">
        <v>1672</v>
      </c>
      <c r="B249" s="31" t="s">
        <v>1673</v>
      </c>
      <c r="C249">
        <v>1</v>
      </c>
      <c r="D249">
        <v>1</v>
      </c>
      <c r="E249" t="s">
        <v>382</v>
      </c>
      <c r="F249" t="s">
        <v>205</v>
      </c>
      <c r="G249" t="s">
        <v>543</v>
      </c>
      <c r="H249" t="s">
        <v>1667</v>
      </c>
      <c r="I249">
        <v>112942</v>
      </c>
      <c r="J249" s="19">
        <v>41829</v>
      </c>
      <c r="K249" s="19">
        <v>41851</v>
      </c>
      <c r="L249">
        <v>201407</v>
      </c>
      <c r="M249" s="19">
        <v>41821</v>
      </c>
      <c r="N249">
        <v>24616</v>
      </c>
      <c r="O249" t="s">
        <v>1076</v>
      </c>
      <c r="P249" t="s">
        <v>1674</v>
      </c>
      <c r="Q249" t="s">
        <v>924</v>
      </c>
      <c r="R249">
        <v>32747</v>
      </c>
      <c r="S249" s="19">
        <v>41838</v>
      </c>
      <c r="T249">
        <v>113778</v>
      </c>
      <c r="U249" t="s">
        <v>357</v>
      </c>
      <c r="V249" s="19">
        <v>41904</v>
      </c>
      <c r="W249" t="s">
        <v>635</v>
      </c>
      <c r="X249" t="s">
        <v>635</v>
      </c>
      <c r="Y249" t="s">
        <v>635</v>
      </c>
      <c r="Z249" t="s">
        <v>14</v>
      </c>
      <c r="AA249" s="29">
        <v>100</v>
      </c>
      <c r="AB249" t="s">
        <v>544</v>
      </c>
      <c r="AC249">
        <f t="shared" si="48"/>
        <v>2014</v>
      </c>
      <c r="AD249">
        <f t="shared" si="49"/>
        <v>9</v>
      </c>
      <c r="AE249">
        <f t="shared" si="50"/>
        <v>2014</v>
      </c>
      <c r="AF249">
        <f t="shared" si="51"/>
        <v>7</v>
      </c>
      <c r="AG249" t="str">
        <f>VLOOKUP(F249,vlookup!$A$2:$E$660,2,0)</f>
        <v>Retained</v>
      </c>
      <c r="AH249" t="str">
        <f>VLOOKUP(F249,vlookup!$A$2:$E$660,3,0)</f>
        <v>Service Contract</v>
      </c>
      <c r="AI249" t="str">
        <f>VLOOKUP(F249,vlookup!$A$2:$E$660,4,0)</f>
        <v>Used Car Programs</v>
      </c>
      <c r="AJ249" t="str">
        <f>VLOOKUP(F249,vlookup!$A$2:$E$660,5,0)</f>
        <v>High Mileage</v>
      </c>
      <c r="AL249">
        <f t="shared" si="52"/>
        <v>22</v>
      </c>
      <c r="AM249">
        <f t="shared" si="53"/>
        <v>73</v>
      </c>
      <c r="AN249">
        <f t="shared" si="54"/>
        <v>836</v>
      </c>
      <c r="AO249" t="str">
        <f t="shared" si="55"/>
        <v/>
      </c>
      <c r="AP249" t="str">
        <f t="shared" si="56"/>
        <v/>
      </c>
      <c r="AQ249">
        <f t="shared" si="57"/>
        <v>100</v>
      </c>
      <c r="AR249" t="str">
        <f t="shared" si="58"/>
        <v/>
      </c>
      <c r="AS249" t="str">
        <f t="shared" si="59"/>
        <v>8G148375G4-1</v>
      </c>
      <c r="AT249" t="str">
        <f>IFERROR(IF(VLOOKUP(Y249,vlookup!$I$2:$J$9,1,0)=Y249,VLOOKUP(Y249,vlookup!$I$2:$J$9,2,0),PROPER(Y249)),PROPER(Y249))</f>
        <v>Deductible</v>
      </c>
      <c r="AU249" t="str">
        <f>IFERROR(IF(B249=VLOOKUP(B249,vlookup!$L$2:$L$10,1,0),"Yes","No"),"No")</f>
        <v>No</v>
      </c>
    </row>
    <row r="250" spans="1:47" ht="14.45" customHeight="1" x14ac:dyDescent="0.25">
      <c r="A250" t="s">
        <v>1672</v>
      </c>
      <c r="B250" s="31" t="s">
        <v>1673</v>
      </c>
      <c r="C250">
        <v>2</v>
      </c>
      <c r="D250">
        <v>1</v>
      </c>
      <c r="E250" t="s">
        <v>382</v>
      </c>
      <c r="F250" t="s">
        <v>205</v>
      </c>
      <c r="G250" t="s">
        <v>543</v>
      </c>
      <c r="H250" t="s">
        <v>1667</v>
      </c>
      <c r="I250">
        <v>112942</v>
      </c>
      <c r="J250" s="19">
        <v>41829</v>
      </c>
      <c r="K250" s="19">
        <v>41851</v>
      </c>
      <c r="L250">
        <v>201407</v>
      </c>
      <c r="M250" s="19">
        <v>41821</v>
      </c>
      <c r="N250">
        <v>24616</v>
      </c>
      <c r="O250" t="s">
        <v>1076</v>
      </c>
      <c r="P250" t="s">
        <v>1675</v>
      </c>
      <c r="Q250" t="s">
        <v>924</v>
      </c>
      <c r="R250">
        <v>6211</v>
      </c>
      <c r="S250" s="19">
        <v>41967</v>
      </c>
      <c r="T250">
        <v>119490</v>
      </c>
      <c r="U250" t="s">
        <v>357</v>
      </c>
      <c r="V250" s="19">
        <v>41989</v>
      </c>
      <c r="W250" t="s">
        <v>635</v>
      </c>
      <c r="X250" t="s">
        <v>635</v>
      </c>
      <c r="Y250" t="s">
        <v>635</v>
      </c>
      <c r="Z250" t="s">
        <v>14</v>
      </c>
      <c r="AA250" s="29">
        <v>100</v>
      </c>
      <c r="AB250" t="s">
        <v>544</v>
      </c>
      <c r="AC250">
        <f t="shared" si="48"/>
        <v>2014</v>
      </c>
      <c r="AD250">
        <f t="shared" si="49"/>
        <v>12</v>
      </c>
      <c r="AE250">
        <f t="shared" si="50"/>
        <v>2014</v>
      </c>
      <c r="AF250">
        <f t="shared" si="51"/>
        <v>7</v>
      </c>
      <c r="AG250" t="str">
        <f>VLOOKUP(F250,vlookup!$A$2:$E$660,2,0)</f>
        <v>Retained</v>
      </c>
      <c r="AH250" t="str">
        <f>VLOOKUP(F250,vlookup!$A$2:$E$660,3,0)</f>
        <v>Service Contract</v>
      </c>
      <c r="AI250" t="str">
        <f>VLOOKUP(F250,vlookup!$A$2:$E$660,4,0)</f>
        <v>Used Car Programs</v>
      </c>
      <c r="AJ250" t="str">
        <f>VLOOKUP(F250,vlookup!$A$2:$E$660,5,0)</f>
        <v>High Mileage</v>
      </c>
      <c r="AL250">
        <f t="shared" si="52"/>
        <v>22</v>
      </c>
      <c r="AM250">
        <f t="shared" si="53"/>
        <v>157</v>
      </c>
      <c r="AN250">
        <f t="shared" si="54"/>
        <v>6548</v>
      </c>
      <c r="AO250" t="str">
        <f t="shared" si="55"/>
        <v/>
      </c>
      <c r="AP250" t="str">
        <f t="shared" si="56"/>
        <v/>
      </c>
      <c r="AQ250" t="str">
        <f t="shared" si="57"/>
        <v/>
      </c>
      <c r="AR250">
        <f t="shared" si="58"/>
        <v>100</v>
      </c>
      <c r="AS250" t="str">
        <f t="shared" si="59"/>
        <v>8G148375G4-2</v>
      </c>
      <c r="AT250" t="str">
        <f>IFERROR(IF(VLOOKUP(Y250,vlookup!$I$2:$J$9,1,0)=Y250,VLOOKUP(Y250,vlookup!$I$2:$J$9,2,0),PROPER(Y250)),PROPER(Y250))</f>
        <v>Deductible</v>
      </c>
      <c r="AU250" t="str">
        <f>IFERROR(IF(B250=VLOOKUP(B250,vlookup!$L$2:$L$10,1,0),"Yes","No"),"No")</f>
        <v>No</v>
      </c>
    </row>
    <row r="251" spans="1:47" ht="14.45" customHeight="1" x14ac:dyDescent="0.25">
      <c r="A251" t="s">
        <v>1676</v>
      </c>
      <c r="B251" s="31" t="s">
        <v>1677</v>
      </c>
      <c r="C251">
        <v>1</v>
      </c>
      <c r="D251">
        <v>1</v>
      </c>
      <c r="E251" t="s">
        <v>571</v>
      </c>
      <c r="F251" t="s">
        <v>464</v>
      </c>
      <c r="G251" t="s">
        <v>543</v>
      </c>
      <c r="H251" t="s">
        <v>1451</v>
      </c>
      <c r="I251">
        <v>156594</v>
      </c>
      <c r="J251" s="19">
        <v>43671</v>
      </c>
      <c r="K251" s="19">
        <v>43704</v>
      </c>
      <c r="L251">
        <v>201908</v>
      </c>
      <c r="M251" s="19">
        <v>43678</v>
      </c>
      <c r="N251">
        <v>24617</v>
      </c>
      <c r="O251" t="s">
        <v>1070</v>
      </c>
      <c r="P251" t="s">
        <v>3765</v>
      </c>
      <c r="Q251" t="s">
        <v>120</v>
      </c>
      <c r="R251">
        <v>607782</v>
      </c>
      <c r="S251" s="19">
        <v>43707</v>
      </c>
      <c r="T251">
        <v>158935</v>
      </c>
      <c r="U251" t="s">
        <v>356</v>
      </c>
      <c r="V251" s="19">
        <v>43711</v>
      </c>
      <c r="W251" t="s">
        <v>635</v>
      </c>
      <c r="X251" t="s">
        <v>635</v>
      </c>
      <c r="Y251" t="s">
        <v>635</v>
      </c>
      <c r="Z251" t="s">
        <v>14</v>
      </c>
      <c r="AA251" s="29">
        <v>100</v>
      </c>
      <c r="AB251" t="s">
        <v>544</v>
      </c>
      <c r="AC251">
        <f t="shared" si="48"/>
        <v>2019</v>
      </c>
      <c r="AD251">
        <f t="shared" si="49"/>
        <v>9</v>
      </c>
      <c r="AE251">
        <f t="shared" si="50"/>
        <v>2019</v>
      </c>
      <c r="AF251">
        <f t="shared" si="51"/>
        <v>7</v>
      </c>
      <c r="AG251" t="str">
        <f>VLOOKUP(F251,vlookup!$A$2:$E$660,2,0)</f>
        <v>Retained</v>
      </c>
      <c r="AH251" t="str">
        <f>VLOOKUP(F251,vlookup!$A$2:$E$660,3,0)</f>
        <v>Service Contract</v>
      </c>
      <c r="AI251" t="str">
        <f>VLOOKUP(F251,vlookup!$A$2:$E$660,4,0)</f>
        <v>Used Car Programs</v>
      </c>
      <c r="AJ251" t="str">
        <f>VLOOKUP(F251,vlookup!$A$2:$E$660,5,0)</f>
        <v>High Mileage</v>
      </c>
      <c r="AL251">
        <f t="shared" si="52"/>
        <v>32</v>
      </c>
      <c r="AM251">
        <f t="shared" si="53"/>
        <v>38</v>
      </c>
      <c r="AN251">
        <f t="shared" si="54"/>
        <v>2341</v>
      </c>
      <c r="AO251" t="str">
        <f t="shared" si="55"/>
        <v/>
      </c>
      <c r="AP251">
        <f t="shared" si="56"/>
        <v>100</v>
      </c>
      <c r="AQ251" t="str">
        <f t="shared" si="57"/>
        <v/>
      </c>
      <c r="AR251" t="str">
        <f t="shared" si="58"/>
        <v/>
      </c>
      <c r="AS251" t="str">
        <f t="shared" si="59"/>
        <v>8G265392G9-1</v>
      </c>
      <c r="AT251" t="str">
        <f>IFERROR(IF(VLOOKUP(Y251,vlookup!$I$2:$J$9,1,0)=Y251,VLOOKUP(Y251,vlookup!$I$2:$J$9,2,0),PROPER(Y251)),PROPER(Y251))</f>
        <v>Deductible</v>
      </c>
      <c r="AU251" t="str">
        <f>IFERROR(IF(B251=VLOOKUP(B251,vlookup!$L$2:$L$10,1,0),"Yes","No"),"No")</f>
        <v>No</v>
      </c>
    </row>
    <row r="252" spans="1:47" ht="14.45" customHeight="1" x14ac:dyDescent="0.25">
      <c r="A252" t="s">
        <v>1678</v>
      </c>
      <c r="B252" s="31" t="s">
        <v>1679</v>
      </c>
      <c r="C252">
        <v>2</v>
      </c>
      <c r="D252">
        <v>1</v>
      </c>
      <c r="E252" t="s">
        <v>382</v>
      </c>
      <c r="F252" t="s">
        <v>464</v>
      </c>
      <c r="G252" t="s">
        <v>543</v>
      </c>
      <c r="H252" t="s">
        <v>1667</v>
      </c>
      <c r="I252">
        <v>126445</v>
      </c>
      <c r="J252" s="19">
        <v>44550</v>
      </c>
      <c r="K252" s="19">
        <v>44594</v>
      </c>
      <c r="L252">
        <v>202201</v>
      </c>
      <c r="M252" s="19">
        <v>44562</v>
      </c>
      <c r="N252">
        <v>24616</v>
      </c>
      <c r="O252" t="s">
        <v>1076</v>
      </c>
      <c r="P252" t="s">
        <v>3766</v>
      </c>
      <c r="Q252" t="s">
        <v>924</v>
      </c>
      <c r="R252" t="s">
        <v>1680</v>
      </c>
      <c r="S252" s="19">
        <v>44768</v>
      </c>
      <c r="T252">
        <v>139564</v>
      </c>
      <c r="U252" t="s">
        <v>357</v>
      </c>
      <c r="V252" s="19">
        <v>44832</v>
      </c>
      <c r="W252" t="s">
        <v>635</v>
      </c>
      <c r="X252" t="s">
        <v>635</v>
      </c>
      <c r="Y252" t="s">
        <v>635</v>
      </c>
      <c r="Z252" t="s">
        <v>14</v>
      </c>
      <c r="AA252" s="29">
        <v>100</v>
      </c>
      <c r="AB252" t="s">
        <v>544</v>
      </c>
      <c r="AC252">
        <f t="shared" si="48"/>
        <v>2022</v>
      </c>
      <c r="AD252">
        <f t="shared" si="49"/>
        <v>9</v>
      </c>
      <c r="AE252">
        <f t="shared" si="50"/>
        <v>2021</v>
      </c>
      <c r="AF252">
        <f t="shared" si="51"/>
        <v>12</v>
      </c>
      <c r="AG252" t="str">
        <f>VLOOKUP(F252,vlookup!$A$2:$E$660,2,0)</f>
        <v>Retained</v>
      </c>
      <c r="AH252" t="str">
        <f>VLOOKUP(F252,vlookup!$A$2:$E$660,3,0)</f>
        <v>Service Contract</v>
      </c>
      <c r="AI252" t="str">
        <f>VLOOKUP(F252,vlookup!$A$2:$E$660,4,0)</f>
        <v>Used Car Programs</v>
      </c>
      <c r="AJ252" t="str">
        <f>VLOOKUP(F252,vlookup!$A$2:$E$660,5,0)</f>
        <v>High Mileage</v>
      </c>
      <c r="AL252">
        <f t="shared" si="52"/>
        <v>42</v>
      </c>
      <c r="AM252">
        <f t="shared" si="53"/>
        <v>278</v>
      </c>
      <c r="AN252">
        <f t="shared" si="54"/>
        <v>13119</v>
      </c>
      <c r="AO252" t="str">
        <f t="shared" si="55"/>
        <v/>
      </c>
      <c r="AP252" t="str">
        <f t="shared" si="56"/>
        <v/>
      </c>
      <c r="AQ252" t="str">
        <f t="shared" si="57"/>
        <v/>
      </c>
      <c r="AR252">
        <f t="shared" si="58"/>
        <v>100</v>
      </c>
      <c r="AS252" t="str">
        <f t="shared" si="59"/>
        <v>ZAGAG186978L21-2</v>
      </c>
      <c r="AT252" t="str">
        <f>IFERROR(IF(VLOOKUP(Y252,vlookup!$I$2:$J$9,1,0)=Y252,VLOOKUP(Y252,vlookup!$I$2:$J$9,2,0),PROPER(Y252)),PROPER(Y252))</f>
        <v>Deductible</v>
      </c>
      <c r="AU252" t="str">
        <f>IFERROR(IF(B252=VLOOKUP(B252,vlookup!$L$2:$L$10,1,0),"Yes","No"),"No")</f>
        <v>No</v>
      </c>
    </row>
    <row r="253" spans="1:47" ht="14.45" customHeight="1" x14ac:dyDescent="0.25">
      <c r="A253" t="s">
        <v>1681</v>
      </c>
      <c r="B253" s="31" t="s">
        <v>1682</v>
      </c>
      <c r="C253">
        <v>1</v>
      </c>
      <c r="D253">
        <v>1</v>
      </c>
      <c r="E253" t="s">
        <v>382</v>
      </c>
      <c r="F253" t="s">
        <v>238</v>
      </c>
      <c r="G253" t="s">
        <v>3735</v>
      </c>
      <c r="H253" t="s">
        <v>1683</v>
      </c>
      <c r="I253">
        <v>89780</v>
      </c>
      <c r="J253" s="19">
        <v>41874</v>
      </c>
      <c r="K253" s="19">
        <v>41907</v>
      </c>
      <c r="L253">
        <v>201409</v>
      </c>
      <c r="M253" s="19">
        <v>41883</v>
      </c>
      <c r="N253">
        <v>24617</v>
      </c>
      <c r="O253" t="s">
        <v>1070</v>
      </c>
      <c r="P253" t="s">
        <v>1684</v>
      </c>
      <c r="Q253" t="s">
        <v>924</v>
      </c>
      <c r="R253">
        <v>8776</v>
      </c>
      <c r="S253" s="19">
        <v>41968</v>
      </c>
      <c r="T253">
        <v>91975</v>
      </c>
      <c r="U253" t="s">
        <v>357</v>
      </c>
      <c r="V253" s="19">
        <v>41974</v>
      </c>
      <c r="W253" t="s">
        <v>635</v>
      </c>
      <c r="X253" t="s">
        <v>635</v>
      </c>
      <c r="Y253" t="s">
        <v>635</v>
      </c>
      <c r="Z253" t="s">
        <v>14</v>
      </c>
      <c r="AA253" s="29">
        <v>250</v>
      </c>
      <c r="AB253" t="s">
        <v>544</v>
      </c>
      <c r="AC253">
        <f t="shared" si="48"/>
        <v>2014</v>
      </c>
      <c r="AD253">
        <f t="shared" si="49"/>
        <v>12</v>
      </c>
      <c r="AE253">
        <f t="shared" si="50"/>
        <v>2014</v>
      </c>
      <c r="AF253">
        <f t="shared" si="51"/>
        <v>8</v>
      </c>
      <c r="AG253" t="str">
        <f>VLOOKUP(F253,vlookup!$A$2:$E$660,2,0)</f>
        <v>Retained</v>
      </c>
      <c r="AH253" t="str">
        <f>VLOOKUP(F253,vlookup!$A$2:$E$660,3,0)</f>
        <v>Service Contract</v>
      </c>
      <c r="AI253" t="str">
        <f>VLOOKUP(F253,vlookup!$A$2:$E$660,4,0)</f>
        <v>Used Car Programs</v>
      </c>
      <c r="AJ253" t="str">
        <f>VLOOKUP(F253,vlookup!$A$2:$E$660,5,0)</f>
        <v>High Mileage</v>
      </c>
      <c r="AL253">
        <f t="shared" si="52"/>
        <v>32</v>
      </c>
      <c r="AM253">
        <f t="shared" si="53"/>
        <v>98</v>
      </c>
      <c r="AN253">
        <f t="shared" si="54"/>
        <v>2195</v>
      </c>
      <c r="AO253" t="str">
        <f t="shared" si="55"/>
        <v/>
      </c>
      <c r="AP253" t="str">
        <f t="shared" si="56"/>
        <v/>
      </c>
      <c r="AQ253" t="str">
        <f t="shared" si="57"/>
        <v/>
      </c>
      <c r="AR253">
        <f t="shared" si="58"/>
        <v>250</v>
      </c>
      <c r="AS253" t="str">
        <f t="shared" si="59"/>
        <v>8S582863H4Y-1</v>
      </c>
      <c r="AT253" t="str">
        <f>IFERROR(IF(VLOOKUP(Y253,vlookup!$I$2:$J$9,1,0)=Y253,VLOOKUP(Y253,vlookup!$I$2:$J$9,2,0),PROPER(Y253)),PROPER(Y253))</f>
        <v>Deductible</v>
      </c>
      <c r="AU253" t="str">
        <f>IFERROR(IF(B253=VLOOKUP(B253,vlookup!$L$2:$L$10,1,0),"Yes","No"),"No")</f>
        <v>No</v>
      </c>
    </row>
    <row r="254" spans="1:47" ht="14.45" customHeight="1" x14ac:dyDescent="0.25">
      <c r="A254" t="s">
        <v>1685</v>
      </c>
      <c r="B254" s="31" t="s">
        <v>3600</v>
      </c>
      <c r="C254">
        <v>1</v>
      </c>
      <c r="D254">
        <v>1</v>
      </c>
      <c r="E254" t="s">
        <v>571</v>
      </c>
      <c r="F254" t="s">
        <v>205</v>
      </c>
      <c r="G254" t="s">
        <v>3735</v>
      </c>
      <c r="H254" t="s">
        <v>1683</v>
      </c>
      <c r="I254">
        <v>126140</v>
      </c>
      <c r="J254" s="19">
        <v>42141</v>
      </c>
      <c r="K254" s="19">
        <v>42185</v>
      </c>
      <c r="L254">
        <v>201506</v>
      </c>
      <c r="M254" s="19">
        <v>42156</v>
      </c>
      <c r="N254">
        <v>24617</v>
      </c>
      <c r="O254" t="s">
        <v>1070</v>
      </c>
      <c r="P254" t="s">
        <v>1686</v>
      </c>
      <c r="Q254" t="s">
        <v>924</v>
      </c>
      <c r="R254">
        <v>733177</v>
      </c>
      <c r="S254" s="19">
        <v>42303</v>
      </c>
      <c r="T254">
        <v>131286</v>
      </c>
      <c r="U254" t="s">
        <v>357</v>
      </c>
      <c r="V254" s="19">
        <v>42312</v>
      </c>
      <c r="W254" t="s">
        <v>635</v>
      </c>
      <c r="X254" t="s">
        <v>635</v>
      </c>
      <c r="Y254" t="s">
        <v>635</v>
      </c>
      <c r="Z254" t="s">
        <v>14</v>
      </c>
      <c r="AA254" s="29">
        <v>100</v>
      </c>
      <c r="AB254" t="s">
        <v>544</v>
      </c>
      <c r="AC254">
        <f t="shared" si="48"/>
        <v>2015</v>
      </c>
      <c r="AD254">
        <f t="shared" si="49"/>
        <v>11</v>
      </c>
      <c r="AE254">
        <f t="shared" si="50"/>
        <v>2015</v>
      </c>
      <c r="AF254">
        <f t="shared" si="51"/>
        <v>5</v>
      </c>
      <c r="AG254" t="str">
        <f>VLOOKUP(F254,vlookup!$A$2:$E$660,2,0)</f>
        <v>Retained</v>
      </c>
      <c r="AH254" t="str">
        <f>VLOOKUP(F254,vlookup!$A$2:$E$660,3,0)</f>
        <v>Service Contract</v>
      </c>
      <c r="AI254" t="str">
        <f>VLOOKUP(F254,vlookup!$A$2:$E$660,4,0)</f>
        <v>Used Car Programs</v>
      </c>
      <c r="AJ254" t="str">
        <f>VLOOKUP(F254,vlookup!$A$2:$E$660,5,0)</f>
        <v>High Mileage</v>
      </c>
      <c r="AL254">
        <f t="shared" si="52"/>
        <v>43</v>
      </c>
      <c r="AM254">
        <f t="shared" si="53"/>
        <v>167</v>
      </c>
      <c r="AN254">
        <f t="shared" si="54"/>
        <v>5146</v>
      </c>
      <c r="AO254" t="str">
        <f t="shared" si="55"/>
        <v/>
      </c>
      <c r="AP254" t="str">
        <f t="shared" si="56"/>
        <v/>
      </c>
      <c r="AQ254" t="str">
        <f t="shared" si="57"/>
        <v/>
      </c>
      <c r="AR254">
        <f t="shared" si="58"/>
        <v>100</v>
      </c>
      <c r="AS254" t="str">
        <f t="shared" si="59"/>
        <v>102109002-1</v>
      </c>
      <c r="AT254" t="str">
        <f>IFERROR(IF(VLOOKUP(Y254,vlookup!$I$2:$J$9,1,0)=Y254,VLOOKUP(Y254,vlookup!$I$2:$J$9,2,0),PROPER(Y254)),PROPER(Y254))</f>
        <v>Deductible</v>
      </c>
      <c r="AU254" t="str">
        <f>IFERROR(IF(B254=VLOOKUP(B254,vlookup!$L$2:$L$10,1,0),"Yes","No"),"No")</f>
        <v>No</v>
      </c>
    </row>
    <row r="255" spans="1:47" ht="14.45" customHeight="1" x14ac:dyDescent="0.25">
      <c r="A255" t="s">
        <v>1687</v>
      </c>
      <c r="B255" s="31" t="s">
        <v>1688</v>
      </c>
      <c r="C255">
        <v>1</v>
      </c>
      <c r="D255">
        <v>1</v>
      </c>
      <c r="E255" t="s">
        <v>382</v>
      </c>
      <c r="F255" t="s">
        <v>464</v>
      </c>
      <c r="G255" t="s">
        <v>3708</v>
      </c>
      <c r="H255" t="s">
        <v>942</v>
      </c>
      <c r="I255">
        <v>107234</v>
      </c>
      <c r="J255" s="19">
        <v>43525</v>
      </c>
      <c r="K255" s="19">
        <v>43566</v>
      </c>
      <c r="L255">
        <v>201904</v>
      </c>
      <c r="M255" s="19">
        <v>43556</v>
      </c>
      <c r="N255">
        <v>24616</v>
      </c>
      <c r="O255" t="s">
        <v>1076</v>
      </c>
      <c r="P255" t="s">
        <v>1448</v>
      </c>
      <c r="Q255" t="s">
        <v>924</v>
      </c>
      <c r="R255">
        <v>16090300</v>
      </c>
      <c r="S255" s="19">
        <v>44117</v>
      </c>
      <c r="T255">
        <v>131014</v>
      </c>
      <c r="U255" t="s">
        <v>356</v>
      </c>
      <c r="V255" s="19">
        <v>44151</v>
      </c>
      <c r="W255" t="s">
        <v>635</v>
      </c>
      <c r="X255" t="s">
        <v>635</v>
      </c>
      <c r="Y255" t="s">
        <v>635</v>
      </c>
      <c r="Z255" t="s">
        <v>14</v>
      </c>
      <c r="AA255" s="29">
        <v>100</v>
      </c>
      <c r="AB255" t="s">
        <v>544</v>
      </c>
      <c r="AC255">
        <f t="shared" si="48"/>
        <v>2020</v>
      </c>
      <c r="AD255">
        <f t="shared" si="49"/>
        <v>11</v>
      </c>
      <c r="AE255">
        <f t="shared" si="50"/>
        <v>2019</v>
      </c>
      <c r="AF255">
        <f t="shared" si="51"/>
        <v>3</v>
      </c>
      <c r="AG255" t="str">
        <f>VLOOKUP(F255,vlookup!$A$2:$E$660,2,0)</f>
        <v>Retained</v>
      </c>
      <c r="AH255" t="str">
        <f>VLOOKUP(F255,vlookup!$A$2:$E$660,3,0)</f>
        <v>Service Contract</v>
      </c>
      <c r="AI255" t="str">
        <f>VLOOKUP(F255,vlookup!$A$2:$E$660,4,0)</f>
        <v>Used Car Programs</v>
      </c>
      <c r="AJ255" t="str">
        <f>VLOOKUP(F255,vlookup!$A$2:$E$660,5,0)</f>
        <v>High Mileage</v>
      </c>
      <c r="AL255">
        <f t="shared" si="52"/>
        <v>40</v>
      </c>
      <c r="AM255">
        <f t="shared" si="53"/>
        <v>615</v>
      </c>
      <c r="AN255">
        <f t="shared" si="54"/>
        <v>23780</v>
      </c>
      <c r="AO255" t="str">
        <f t="shared" si="55"/>
        <v/>
      </c>
      <c r="AP255" t="str">
        <f t="shared" si="56"/>
        <v/>
      </c>
      <c r="AQ255" t="str">
        <f t="shared" si="57"/>
        <v/>
      </c>
      <c r="AR255">
        <f t="shared" si="58"/>
        <v>100</v>
      </c>
      <c r="AS255" t="str">
        <f t="shared" si="59"/>
        <v>9G277166C9-1</v>
      </c>
      <c r="AT255" t="str">
        <f>IFERROR(IF(VLOOKUP(Y255,vlookup!$I$2:$J$9,1,0)=Y255,VLOOKUP(Y255,vlookup!$I$2:$J$9,2,0),PROPER(Y255)),PROPER(Y255))</f>
        <v>Deductible</v>
      </c>
      <c r="AU255" t="str">
        <f>IFERROR(IF(B255=VLOOKUP(B255,vlookup!$L$2:$L$10,1,0),"Yes","No"),"No")</f>
        <v>No</v>
      </c>
    </row>
    <row r="256" spans="1:47" ht="14.45" customHeight="1" x14ac:dyDescent="0.25">
      <c r="A256" t="s">
        <v>1689</v>
      </c>
      <c r="B256" s="31" t="s">
        <v>1690</v>
      </c>
      <c r="C256">
        <v>2</v>
      </c>
      <c r="D256">
        <v>1</v>
      </c>
      <c r="E256" t="s">
        <v>382</v>
      </c>
      <c r="F256" t="s">
        <v>60</v>
      </c>
      <c r="G256" t="s">
        <v>633</v>
      </c>
      <c r="H256" t="s">
        <v>3767</v>
      </c>
      <c r="I256">
        <v>145584</v>
      </c>
      <c r="J256" s="19">
        <v>41650</v>
      </c>
      <c r="K256" s="19">
        <v>41691</v>
      </c>
      <c r="L256">
        <v>201402</v>
      </c>
      <c r="M256" s="19">
        <v>41671</v>
      </c>
      <c r="N256">
        <v>24616</v>
      </c>
      <c r="O256" t="s">
        <v>1076</v>
      </c>
      <c r="P256" t="s">
        <v>1691</v>
      </c>
      <c r="Q256" t="s">
        <v>924</v>
      </c>
      <c r="R256">
        <v>38297</v>
      </c>
      <c r="S256" s="19">
        <v>41996</v>
      </c>
      <c r="T256">
        <v>157906</v>
      </c>
      <c r="U256" t="s">
        <v>357</v>
      </c>
      <c r="V256" s="19">
        <v>42018</v>
      </c>
      <c r="W256" t="s">
        <v>635</v>
      </c>
      <c r="X256" t="s">
        <v>635</v>
      </c>
      <c r="Y256" t="s">
        <v>635</v>
      </c>
      <c r="Z256" t="s">
        <v>14</v>
      </c>
      <c r="AA256" s="29">
        <v>100</v>
      </c>
      <c r="AB256" t="s">
        <v>544</v>
      </c>
      <c r="AC256">
        <f t="shared" si="48"/>
        <v>2015</v>
      </c>
      <c r="AD256">
        <f t="shared" si="49"/>
        <v>1</v>
      </c>
      <c r="AE256">
        <f t="shared" si="50"/>
        <v>2014</v>
      </c>
      <c r="AF256">
        <f t="shared" si="51"/>
        <v>1</v>
      </c>
      <c r="AG256" t="str">
        <f>VLOOKUP(F256,vlookup!$A$2:$E$660,2,0)</f>
        <v>Retained</v>
      </c>
      <c r="AH256" t="str">
        <f>VLOOKUP(F256,vlookup!$A$2:$E$660,3,0)</f>
        <v>Service Contract</v>
      </c>
      <c r="AI256" t="str">
        <f>VLOOKUP(F256,vlookup!$A$2:$E$660,4,0)</f>
        <v>Used Car Programs</v>
      </c>
      <c r="AJ256" t="str">
        <f>VLOOKUP(F256,vlookup!$A$2:$E$660,5,0)</f>
        <v>High Mileage</v>
      </c>
      <c r="AL256">
        <f t="shared" si="52"/>
        <v>40</v>
      </c>
      <c r="AM256">
        <f t="shared" si="53"/>
        <v>363</v>
      </c>
      <c r="AN256">
        <f t="shared" si="54"/>
        <v>12322</v>
      </c>
      <c r="AO256" t="str">
        <f t="shared" si="55"/>
        <v/>
      </c>
      <c r="AP256" t="str">
        <f t="shared" si="56"/>
        <v/>
      </c>
      <c r="AQ256" t="str">
        <f t="shared" si="57"/>
        <v/>
      </c>
      <c r="AR256">
        <f t="shared" si="58"/>
        <v>100</v>
      </c>
      <c r="AS256" t="str">
        <f t="shared" si="59"/>
        <v>4G301915A4Y-2</v>
      </c>
      <c r="AT256" t="str">
        <f>IFERROR(IF(VLOOKUP(Y256,vlookup!$I$2:$J$9,1,0)=Y256,VLOOKUP(Y256,vlookup!$I$2:$J$9,2,0),PROPER(Y256)),PROPER(Y256))</f>
        <v>Deductible</v>
      </c>
      <c r="AU256" t="str">
        <f>IFERROR(IF(B256=VLOOKUP(B256,vlookup!$L$2:$L$10,1,0),"Yes","No"),"No")</f>
        <v>No</v>
      </c>
    </row>
    <row r="257" spans="1:47" ht="14.45" customHeight="1" x14ac:dyDescent="0.25">
      <c r="A257" t="s">
        <v>1692</v>
      </c>
      <c r="B257" s="31" t="s">
        <v>1693</v>
      </c>
      <c r="C257">
        <v>1</v>
      </c>
      <c r="D257">
        <v>1</v>
      </c>
      <c r="E257" t="s">
        <v>382</v>
      </c>
      <c r="F257" t="s">
        <v>60</v>
      </c>
      <c r="G257" t="s">
        <v>3712</v>
      </c>
      <c r="H257" t="s">
        <v>3768</v>
      </c>
      <c r="I257">
        <v>88626</v>
      </c>
      <c r="J257" s="19">
        <v>41356</v>
      </c>
      <c r="K257" s="19">
        <v>41394</v>
      </c>
      <c r="L257">
        <v>201304</v>
      </c>
      <c r="M257" s="19">
        <v>41365</v>
      </c>
      <c r="N257">
        <v>24616</v>
      </c>
      <c r="O257" t="s">
        <v>1076</v>
      </c>
      <c r="P257" t="s">
        <v>1082</v>
      </c>
      <c r="Q257" t="s">
        <v>973</v>
      </c>
      <c r="R257" t="s">
        <v>1694</v>
      </c>
      <c r="S257" s="19">
        <v>41477</v>
      </c>
      <c r="T257">
        <v>95564</v>
      </c>
      <c r="U257" t="s">
        <v>357</v>
      </c>
      <c r="V257" s="19">
        <v>41487</v>
      </c>
      <c r="W257" t="s">
        <v>1179</v>
      </c>
      <c r="X257" t="s">
        <v>635</v>
      </c>
      <c r="Y257" t="s">
        <v>635</v>
      </c>
      <c r="Z257" t="s">
        <v>14</v>
      </c>
      <c r="AA257" s="29">
        <v>250</v>
      </c>
      <c r="AB257" t="s">
        <v>544</v>
      </c>
      <c r="AC257">
        <f t="shared" si="48"/>
        <v>2013</v>
      </c>
      <c r="AD257">
        <f t="shared" si="49"/>
        <v>8</v>
      </c>
      <c r="AE257">
        <f t="shared" si="50"/>
        <v>2013</v>
      </c>
      <c r="AF257">
        <f t="shared" si="51"/>
        <v>3</v>
      </c>
      <c r="AG257" t="str">
        <f>VLOOKUP(F257,vlookup!$A$2:$E$660,2,0)</f>
        <v>Retained</v>
      </c>
      <c r="AH257" t="str">
        <f>VLOOKUP(F257,vlookup!$A$2:$E$660,3,0)</f>
        <v>Service Contract</v>
      </c>
      <c r="AI257" t="str">
        <f>VLOOKUP(F257,vlookup!$A$2:$E$660,4,0)</f>
        <v>Used Car Programs</v>
      </c>
      <c r="AJ257" t="str">
        <f>VLOOKUP(F257,vlookup!$A$2:$E$660,5,0)</f>
        <v>High Mileage</v>
      </c>
      <c r="AL257">
        <f t="shared" si="52"/>
        <v>37</v>
      </c>
      <c r="AM257">
        <f t="shared" si="53"/>
        <v>128</v>
      </c>
      <c r="AN257">
        <f t="shared" si="54"/>
        <v>6938</v>
      </c>
      <c r="AO257" t="str">
        <f t="shared" si="55"/>
        <v/>
      </c>
      <c r="AP257" t="str">
        <f t="shared" si="56"/>
        <v/>
      </c>
      <c r="AQ257" t="str">
        <f t="shared" si="57"/>
        <v/>
      </c>
      <c r="AR257">
        <f t="shared" si="58"/>
        <v>250</v>
      </c>
      <c r="AS257" t="str">
        <f t="shared" si="59"/>
        <v>8R621156C3Y-1</v>
      </c>
      <c r="AT257" t="str">
        <f>IFERROR(IF(VLOOKUP(Y257,vlookup!$I$2:$J$9,1,0)=Y257,VLOOKUP(Y257,vlookup!$I$2:$J$9,2,0),PROPER(Y257)),PROPER(Y257))</f>
        <v>Deductible</v>
      </c>
      <c r="AU257" t="str">
        <f>IFERROR(IF(B257=VLOOKUP(B257,vlookup!$L$2:$L$10,1,0),"Yes","No"),"No")</f>
        <v>No</v>
      </c>
    </row>
    <row r="258" spans="1:47" ht="14.45" customHeight="1" x14ac:dyDescent="0.25">
      <c r="A258" t="s">
        <v>1695</v>
      </c>
      <c r="B258" s="31" t="s">
        <v>1696</v>
      </c>
      <c r="C258">
        <v>1</v>
      </c>
      <c r="D258">
        <v>1</v>
      </c>
      <c r="E258" t="s">
        <v>382</v>
      </c>
      <c r="F258" t="s">
        <v>464</v>
      </c>
      <c r="G258" t="s">
        <v>952</v>
      </c>
      <c r="H258" t="s">
        <v>1697</v>
      </c>
      <c r="I258">
        <v>153110</v>
      </c>
      <c r="J258" s="19">
        <v>44488</v>
      </c>
      <c r="K258" s="19">
        <v>44529</v>
      </c>
      <c r="L258">
        <v>202111</v>
      </c>
      <c r="M258" s="19">
        <v>44501</v>
      </c>
      <c r="N258">
        <v>24617</v>
      </c>
      <c r="O258" t="s">
        <v>1070</v>
      </c>
      <c r="P258" t="s">
        <v>1183</v>
      </c>
      <c r="Q258" t="s">
        <v>924</v>
      </c>
      <c r="R258">
        <v>24908</v>
      </c>
      <c r="S258" s="19">
        <v>44536</v>
      </c>
      <c r="T258">
        <v>156755</v>
      </c>
      <c r="U258" t="s">
        <v>357</v>
      </c>
      <c r="V258" s="19">
        <v>44657</v>
      </c>
      <c r="W258" t="s">
        <v>635</v>
      </c>
      <c r="X258" t="s">
        <v>635</v>
      </c>
      <c r="Y258" t="s">
        <v>635</v>
      </c>
      <c r="Z258" t="s">
        <v>14</v>
      </c>
      <c r="AA258" s="29">
        <v>100</v>
      </c>
      <c r="AB258" t="s">
        <v>544</v>
      </c>
      <c r="AC258">
        <f t="shared" si="48"/>
        <v>2022</v>
      </c>
      <c r="AD258">
        <f t="shared" si="49"/>
        <v>4</v>
      </c>
      <c r="AE258">
        <f t="shared" si="50"/>
        <v>2021</v>
      </c>
      <c r="AF258">
        <f t="shared" si="51"/>
        <v>10</v>
      </c>
      <c r="AG258" t="str">
        <f>VLOOKUP(F258,vlookup!$A$2:$E$660,2,0)</f>
        <v>Retained</v>
      </c>
      <c r="AH258" t="str">
        <f>VLOOKUP(F258,vlookup!$A$2:$E$660,3,0)</f>
        <v>Service Contract</v>
      </c>
      <c r="AI258" t="str">
        <f>VLOOKUP(F258,vlookup!$A$2:$E$660,4,0)</f>
        <v>Used Car Programs</v>
      </c>
      <c r="AJ258" t="str">
        <f>VLOOKUP(F258,vlookup!$A$2:$E$660,5,0)</f>
        <v>High Mileage</v>
      </c>
      <c r="AL258">
        <f t="shared" si="52"/>
        <v>40</v>
      </c>
      <c r="AM258">
        <f t="shared" si="53"/>
        <v>167</v>
      </c>
      <c r="AN258">
        <f t="shared" si="54"/>
        <v>3645</v>
      </c>
      <c r="AO258" t="str">
        <f t="shared" si="55"/>
        <v/>
      </c>
      <c r="AP258" t="str">
        <f t="shared" si="56"/>
        <v/>
      </c>
      <c r="AQ258" t="str">
        <f t="shared" si="57"/>
        <v/>
      </c>
      <c r="AR258">
        <f t="shared" si="58"/>
        <v>100</v>
      </c>
      <c r="AS258" t="str">
        <f t="shared" si="59"/>
        <v>ZAG9M021283J21-1</v>
      </c>
      <c r="AT258" t="str">
        <f>IFERROR(IF(VLOOKUP(Y258,vlookup!$I$2:$J$9,1,0)=Y258,VLOOKUP(Y258,vlookup!$I$2:$J$9,2,0),PROPER(Y258)),PROPER(Y258))</f>
        <v>Deductible</v>
      </c>
      <c r="AU258" t="str">
        <f>IFERROR(IF(B258=VLOOKUP(B258,vlookup!$L$2:$L$10,1,0),"Yes","No"),"No")</f>
        <v>No</v>
      </c>
    </row>
    <row r="259" spans="1:47" ht="14.45" customHeight="1" x14ac:dyDescent="0.25">
      <c r="A259" t="s">
        <v>1698</v>
      </c>
      <c r="B259" s="31" t="s">
        <v>1699</v>
      </c>
      <c r="C259">
        <v>2</v>
      </c>
      <c r="D259">
        <v>1</v>
      </c>
      <c r="E259" t="s">
        <v>382</v>
      </c>
      <c r="F259" t="s">
        <v>464</v>
      </c>
      <c r="G259" t="s">
        <v>937</v>
      </c>
      <c r="H259" t="s">
        <v>1096</v>
      </c>
      <c r="I259">
        <v>20973</v>
      </c>
      <c r="J259" s="19">
        <v>43589</v>
      </c>
      <c r="K259" s="19">
        <v>43643</v>
      </c>
      <c r="L259">
        <v>201906</v>
      </c>
      <c r="M259" s="19">
        <v>43617</v>
      </c>
      <c r="N259">
        <v>24617</v>
      </c>
      <c r="O259" t="s">
        <v>1070</v>
      </c>
      <c r="P259" t="s">
        <v>1700</v>
      </c>
      <c r="Q259" t="s">
        <v>924</v>
      </c>
      <c r="R259">
        <v>96003</v>
      </c>
      <c r="S259" s="19">
        <v>43879</v>
      </c>
      <c r="T259">
        <v>34068</v>
      </c>
      <c r="U259" t="s">
        <v>356</v>
      </c>
      <c r="V259" s="19">
        <v>43894</v>
      </c>
      <c r="W259" t="s">
        <v>635</v>
      </c>
      <c r="X259" t="s">
        <v>635</v>
      </c>
      <c r="Y259" t="s">
        <v>635</v>
      </c>
      <c r="Z259" t="s">
        <v>14</v>
      </c>
      <c r="AA259" s="29">
        <v>100</v>
      </c>
      <c r="AB259" t="s">
        <v>544</v>
      </c>
      <c r="AC259">
        <f t="shared" ref="AC259:AC322" si="60">YEAR(V259)</f>
        <v>2020</v>
      </c>
      <c r="AD259">
        <f t="shared" ref="AD259:AD322" si="61">MONTH(V259)</f>
        <v>3</v>
      </c>
      <c r="AE259">
        <f t="shared" ref="AE259:AE322" si="62">YEAR(J259)</f>
        <v>2019</v>
      </c>
      <c r="AF259">
        <f t="shared" ref="AF259:AF322" si="63">MONTH(J259)</f>
        <v>5</v>
      </c>
      <c r="AG259" t="str">
        <f>VLOOKUP(F259,vlookup!$A$2:$E$660,2,0)</f>
        <v>Retained</v>
      </c>
      <c r="AH259" t="str">
        <f>VLOOKUP(F259,vlookup!$A$2:$E$660,3,0)</f>
        <v>Service Contract</v>
      </c>
      <c r="AI259" t="str">
        <f>VLOOKUP(F259,vlookup!$A$2:$E$660,4,0)</f>
        <v>Used Car Programs</v>
      </c>
      <c r="AJ259" t="str">
        <f>VLOOKUP(F259,vlookup!$A$2:$E$660,5,0)</f>
        <v>High Mileage</v>
      </c>
      <c r="AL259">
        <f t="shared" ref="AL259:AL322" si="64">DAYS360(J259,K259)</f>
        <v>53</v>
      </c>
      <c r="AM259">
        <f t="shared" ref="AM259:AM322" si="65">DAYS360(J259,V259)</f>
        <v>300</v>
      </c>
      <c r="AN259">
        <f t="shared" ref="AN259:AN322" si="66">IF(T259-I259&lt;1,"",T259-I259)</f>
        <v>13095</v>
      </c>
      <c r="AO259" t="str">
        <f t="shared" ref="AO259:AO322" si="67">IF(AM259&lt;31,AA259,"")</f>
        <v/>
      </c>
      <c r="AP259" t="str">
        <f t="shared" ref="AP259:AP322" si="68">IF(AND(AM259&gt;30,AM259&lt;61),AA259,"")</f>
        <v/>
      </c>
      <c r="AQ259" t="str">
        <f t="shared" ref="AQ259:AQ322" si="69">IF(AND(AM259&gt;60,AM259&lt;91),AA259,"")</f>
        <v/>
      </c>
      <c r="AR259">
        <f t="shared" ref="AR259:AR322" si="70">IF(AM259&gt;90,AA259,"")</f>
        <v>100</v>
      </c>
      <c r="AS259" t="str">
        <f t="shared" ref="AS259:AS322" si="71">CONCATENATE(B259,"-",C259)</f>
        <v>EM305109E9-2</v>
      </c>
      <c r="AT259" t="str">
        <f>IFERROR(IF(VLOOKUP(Y259,vlookup!$I$2:$J$9,1,0)=Y259,VLOOKUP(Y259,vlookup!$I$2:$J$9,2,0),PROPER(Y259)),PROPER(Y259))</f>
        <v>Deductible</v>
      </c>
      <c r="AU259" t="str">
        <f>IFERROR(IF(B259=VLOOKUP(B259,vlookup!$L$2:$L$10,1,0),"Yes","No"),"No")</f>
        <v>No</v>
      </c>
    </row>
    <row r="260" spans="1:47" ht="14.45" customHeight="1" x14ac:dyDescent="0.25">
      <c r="A260" t="s">
        <v>1698</v>
      </c>
      <c r="B260" s="31" t="s">
        <v>1699</v>
      </c>
      <c r="C260">
        <v>3</v>
      </c>
      <c r="D260">
        <v>1</v>
      </c>
      <c r="E260" t="s">
        <v>382</v>
      </c>
      <c r="F260" t="s">
        <v>464</v>
      </c>
      <c r="G260" t="s">
        <v>937</v>
      </c>
      <c r="H260" t="s">
        <v>1096</v>
      </c>
      <c r="I260">
        <v>20973</v>
      </c>
      <c r="J260" s="19">
        <v>43589</v>
      </c>
      <c r="K260" s="19">
        <v>43643</v>
      </c>
      <c r="L260">
        <v>201906</v>
      </c>
      <c r="M260" s="19">
        <v>43617</v>
      </c>
      <c r="N260">
        <v>24617</v>
      </c>
      <c r="O260" t="s">
        <v>1070</v>
      </c>
      <c r="P260" t="s">
        <v>1700</v>
      </c>
      <c r="Q260" t="s">
        <v>924</v>
      </c>
      <c r="R260">
        <v>105337</v>
      </c>
      <c r="S260" s="19">
        <v>44289</v>
      </c>
      <c r="T260">
        <v>43739</v>
      </c>
      <c r="U260" t="s">
        <v>356</v>
      </c>
      <c r="V260" s="19">
        <v>44306</v>
      </c>
      <c r="W260" t="s">
        <v>635</v>
      </c>
      <c r="X260" t="s">
        <v>635</v>
      </c>
      <c r="Y260" t="s">
        <v>635</v>
      </c>
      <c r="Z260" t="s">
        <v>14</v>
      </c>
      <c r="AA260" s="29">
        <v>100</v>
      </c>
      <c r="AB260" t="s">
        <v>544</v>
      </c>
      <c r="AC260">
        <f t="shared" si="60"/>
        <v>2021</v>
      </c>
      <c r="AD260">
        <f t="shared" si="61"/>
        <v>4</v>
      </c>
      <c r="AE260">
        <f t="shared" si="62"/>
        <v>2019</v>
      </c>
      <c r="AF260">
        <f t="shared" si="63"/>
        <v>5</v>
      </c>
      <c r="AG260" t="str">
        <f>VLOOKUP(F260,vlookup!$A$2:$E$660,2,0)</f>
        <v>Retained</v>
      </c>
      <c r="AH260" t="str">
        <f>VLOOKUP(F260,vlookup!$A$2:$E$660,3,0)</f>
        <v>Service Contract</v>
      </c>
      <c r="AI260" t="str">
        <f>VLOOKUP(F260,vlookup!$A$2:$E$660,4,0)</f>
        <v>Used Car Programs</v>
      </c>
      <c r="AJ260" t="str">
        <f>VLOOKUP(F260,vlookup!$A$2:$E$660,5,0)</f>
        <v>High Mileage</v>
      </c>
      <c r="AL260">
        <f t="shared" si="64"/>
        <v>53</v>
      </c>
      <c r="AM260">
        <f t="shared" si="65"/>
        <v>706</v>
      </c>
      <c r="AN260">
        <f t="shared" si="66"/>
        <v>22766</v>
      </c>
      <c r="AO260" t="str">
        <f t="shared" si="67"/>
        <v/>
      </c>
      <c r="AP260" t="str">
        <f t="shared" si="68"/>
        <v/>
      </c>
      <c r="AQ260" t="str">
        <f t="shared" si="69"/>
        <v/>
      </c>
      <c r="AR260">
        <f t="shared" si="70"/>
        <v>100</v>
      </c>
      <c r="AS260" t="str">
        <f t="shared" si="71"/>
        <v>EM305109E9-3</v>
      </c>
      <c r="AT260" t="str">
        <f>IFERROR(IF(VLOOKUP(Y260,vlookup!$I$2:$J$9,1,0)=Y260,VLOOKUP(Y260,vlookup!$I$2:$J$9,2,0),PROPER(Y260)),PROPER(Y260))</f>
        <v>Deductible</v>
      </c>
      <c r="AU260" t="str">
        <f>IFERROR(IF(B260=VLOOKUP(B260,vlookup!$L$2:$L$10,1,0),"Yes","No"),"No")</f>
        <v>No</v>
      </c>
    </row>
    <row r="261" spans="1:47" ht="14.45" customHeight="1" x14ac:dyDescent="0.25">
      <c r="A261" t="s">
        <v>1701</v>
      </c>
      <c r="B261" s="31" t="s">
        <v>1702</v>
      </c>
      <c r="C261">
        <v>1</v>
      </c>
      <c r="D261">
        <v>1</v>
      </c>
      <c r="E261" t="s">
        <v>382</v>
      </c>
      <c r="F261" t="s">
        <v>60</v>
      </c>
      <c r="G261" t="s">
        <v>937</v>
      </c>
      <c r="H261" t="s">
        <v>1096</v>
      </c>
      <c r="I261">
        <v>116939</v>
      </c>
      <c r="J261" s="19">
        <v>41287</v>
      </c>
      <c r="K261" s="19">
        <v>41325</v>
      </c>
      <c r="L261">
        <v>201302</v>
      </c>
      <c r="M261" s="19">
        <v>41306</v>
      </c>
      <c r="N261">
        <v>24616</v>
      </c>
      <c r="O261" t="s">
        <v>1076</v>
      </c>
      <c r="P261" t="s">
        <v>1703</v>
      </c>
      <c r="Q261" t="s">
        <v>924</v>
      </c>
      <c r="R261">
        <v>792717</v>
      </c>
      <c r="S261" s="19">
        <v>41526</v>
      </c>
      <c r="T261">
        <v>122372</v>
      </c>
      <c r="U261" t="s">
        <v>357</v>
      </c>
      <c r="V261" s="19">
        <v>41529</v>
      </c>
      <c r="W261" t="s">
        <v>1179</v>
      </c>
      <c r="X261" t="s">
        <v>635</v>
      </c>
      <c r="Y261" t="s">
        <v>635</v>
      </c>
      <c r="Z261" t="s">
        <v>14</v>
      </c>
      <c r="AA261" s="29">
        <v>100</v>
      </c>
      <c r="AB261" t="s">
        <v>544</v>
      </c>
      <c r="AC261">
        <f t="shared" si="60"/>
        <v>2013</v>
      </c>
      <c r="AD261">
        <f t="shared" si="61"/>
        <v>9</v>
      </c>
      <c r="AE261">
        <f t="shared" si="62"/>
        <v>2013</v>
      </c>
      <c r="AF261">
        <f t="shared" si="63"/>
        <v>1</v>
      </c>
      <c r="AG261" t="str">
        <f>VLOOKUP(F261,vlookup!$A$2:$E$660,2,0)</f>
        <v>Retained</v>
      </c>
      <c r="AH261" t="str">
        <f>VLOOKUP(F261,vlookup!$A$2:$E$660,3,0)</f>
        <v>Service Contract</v>
      </c>
      <c r="AI261" t="str">
        <f>VLOOKUP(F261,vlookup!$A$2:$E$660,4,0)</f>
        <v>Used Car Programs</v>
      </c>
      <c r="AJ261" t="str">
        <f>VLOOKUP(F261,vlookup!$A$2:$E$660,5,0)</f>
        <v>High Mileage</v>
      </c>
      <c r="AL261">
        <f t="shared" si="64"/>
        <v>37</v>
      </c>
      <c r="AM261">
        <f t="shared" si="65"/>
        <v>239</v>
      </c>
      <c r="AN261">
        <f t="shared" si="66"/>
        <v>5433</v>
      </c>
      <c r="AO261" t="str">
        <f t="shared" si="67"/>
        <v/>
      </c>
      <c r="AP261" t="str">
        <f t="shared" si="68"/>
        <v/>
      </c>
      <c r="AQ261" t="str">
        <f t="shared" si="69"/>
        <v/>
      </c>
      <c r="AR261">
        <f t="shared" si="70"/>
        <v>100</v>
      </c>
      <c r="AS261" t="str">
        <f t="shared" si="71"/>
        <v>6M790249A3Y-1</v>
      </c>
      <c r="AT261" t="str">
        <f>IFERROR(IF(VLOOKUP(Y261,vlookup!$I$2:$J$9,1,0)=Y261,VLOOKUP(Y261,vlookup!$I$2:$J$9,2,0),PROPER(Y261)),PROPER(Y261))</f>
        <v>Deductible</v>
      </c>
      <c r="AU261" t="str">
        <f>IFERROR(IF(B261=VLOOKUP(B261,vlookup!$L$2:$L$10,1,0),"Yes","No"),"No")</f>
        <v>No</v>
      </c>
    </row>
    <row r="262" spans="1:47" ht="14.45" customHeight="1" x14ac:dyDescent="0.25">
      <c r="A262" t="s">
        <v>1704</v>
      </c>
      <c r="B262" s="31" t="s">
        <v>1705</v>
      </c>
      <c r="C262">
        <v>2</v>
      </c>
      <c r="D262">
        <v>1</v>
      </c>
      <c r="E262" t="s">
        <v>382</v>
      </c>
      <c r="F262" t="s">
        <v>60</v>
      </c>
      <c r="G262" t="s">
        <v>3769</v>
      </c>
      <c r="H262" t="s">
        <v>3770</v>
      </c>
      <c r="I262">
        <v>126309</v>
      </c>
      <c r="J262" s="19">
        <v>41365</v>
      </c>
      <c r="K262" s="19">
        <v>41394</v>
      </c>
      <c r="L262">
        <v>201304</v>
      </c>
      <c r="M262" s="19">
        <v>41365</v>
      </c>
      <c r="N262">
        <v>24616</v>
      </c>
      <c r="O262" t="s">
        <v>1076</v>
      </c>
      <c r="P262" t="s">
        <v>1706</v>
      </c>
      <c r="Q262" t="s">
        <v>924</v>
      </c>
      <c r="R262">
        <v>334957</v>
      </c>
      <c r="S262" s="19">
        <v>41403</v>
      </c>
      <c r="T262">
        <v>127227</v>
      </c>
      <c r="U262" t="s">
        <v>357</v>
      </c>
      <c r="V262" s="19">
        <v>41416</v>
      </c>
      <c r="W262" t="s">
        <v>1179</v>
      </c>
      <c r="X262" t="s">
        <v>635</v>
      </c>
      <c r="Y262" t="s">
        <v>635</v>
      </c>
      <c r="Z262" t="s">
        <v>14</v>
      </c>
      <c r="AA262" s="29">
        <v>250</v>
      </c>
      <c r="AB262" t="s">
        <v>544</v>
      </c>
      <c r="AC262">
        <f t="shared" si="60"/>
        <v>2013</v>
      </c>
      <c r="AD262">
        <f t="shared" si="61"/>
        <v>5</v>
      </c>
      <c r="AE262">
        <f t="shared" si="62"/>
        <v>2013</v>
      </c>
      <c r="AF262">
        <f t="shared" si="63"/>
        <v>4</v>
      </c>
      <c r="AG262" t="str">
        <f>VLOOKUP(F262,vlookup!$A$2:$E$660,2,0)</f>
        <v>Retained</v>
      </c>
      <c r="AH262" t="str">
        <f>VLOOKUP(F262,vlookup!$A$2:$E$660,3,0)</f>
        <v>Service Contract</v>
      </c>
      <c r="AI262" t="str">
        <f>VLOOKUP(F262,vlookup!$A$2:$E$660,4,0)</f>
        <v>Used Car Programs</v>
      </c>
      <c r="AJ262" t="str">
        <f>VLOOKUP(F262,vlookup!$A$2:$E$660,5,0)</f>
        <v>High Mileage</v>
      </c>
      <c r="AL262">
        <f t="shared" si="64"/>
        <v>29</v>
      </c>
      <c r="AM262">
        <f t="shared" si="65"/>
        <v>51</v>
      </c>
      <c r="AN262">
        <f t="shared" si="66"/>
        <v>918</v>
      </c>
      <c r="AO262" t="str">
        <f t="shared" si="67"/>
        <v/>
      </c>
      <c r="AP262">
        <f t="shared" si="68"/>
        <v>250</v>
      </c>
      <c r="AQ262" t="str">
        <f t="shared" si="69"/>
        <v/>
      </c>
      <c r="AR262" t="str">
        <f t="shared" si="70"/>
        <v/>
      </c>
      <c r="AS262" t="str">
        <f t="shared" si="71"/>
        <v>1E229285D3Y-2</v>
      </c>
      <c r="AT262" t="str">
        <f>IFERROR(IF(VLOOKUP(Y262,vlookup!$I$2:$J$9,1,0)=Y262,VLOOKUP(Y262,vlookup!$I$2:$J$9,2,0),PROPER(Y262)),PROPER(Y262))</f>
        <v>Deductible</v>
      </c>
      <c r="AU262" t="str">
        <f>IFERROR(IF(B262=VLOOKUP(B262,vlookup!$L$2:$L$10,1,0),"Yes","No"),"No")</f>
        <v>No</v>
      </c>
    </row>
    <row r="263" spans="1:47" ht="14.45" customHeight="1" x14ac:dyDescent="0.25">
      <c r="A263" t="s">
        <v>1707</v>
      </c>
      <c r="B263" s="31" t="s">
        <v>1708</v>
      </c>
      <c r="C263">
        <v>1</v>
      </c>
      <c r="D263">
        <v>1</v>
      </c>
      <c r="E263" t="s">
        <v>382</v>
      </c>
      <c r="F263" t="s">
        <v>60</v>
      </c>
      <c r="G263" t="s">
        <v>3769</v>
      </c>
      <c r="H263" t="s">
        <v>3770</v>
      </c>
      <c r="I263">
        <v>124941</v>
      </c>
      <c r="J263" s="19">
        <v>41195</v>
      </c>
      <c r="K263" s="19">
        <v>41240</v>
      </c>
      <c r="L263">
        <v>201211</v>
      </c>
      <c r="M263" s="19">
        <v>41214</v>
      </c>
      <c r="N263">
        <v>24616</v>
      </c>
      <c r="O263" t="s">
        <v>1076</v>
      </c>
      <c r="P263" t="s">
        <v>1709</v>
      </c>
      <c r="Q263" t="s">
        <v>924</v>
      </c>
      <c r="R263" t="s">
        <v>1577</v>
      </c>
      <c r="S263" s="19">
        <v>41499</v>
      </c>
      <c r="T263">
        <v>139160</v>
      </c>
      <c r="U263" t="s">
        <v>357</v>
      </c>
      <c r="V263" s="19">
        <v>41536</v>
      </c>
      <c r="W263" t="s">
        <v>1179</v>
      </c>
      <c r="X263" t="s">
        <v>635</v>
      </c>
      <c r="Y263" t="s">
        <v>635</v>
      </c>
      <c r="Z263" t="s">
        <v>14</v>
      </c>
      <c r="AA263" s="29">
        <v>100</v>
      </c>
      <c r="AB263" t="s">
        <v>544</v>
      </c>
      <c r="AC263">
        <f t="shared" si="60"/>
        <v>2013</v>
      </c>
      <c r="AD263">
        <f t="shared" si="61"/>
        <v>9</v>
      </c>
      <c r="AE263">
        <f t="shared" si="62"/>
        <v>2012</v>
      </c>
      <c r="AF263">
        <f t="shared" si="63"/>
        <v>10</v>
      </c>
      <c r="AG263" t="str">
        <f>VLOOKUP(F263,vlookup!$A$2:$E$660,2,0)</f>
        <v>Retained</v>
      </c>
      <c r="AH263" t="str">
        <f>VLOOKUP(F263,vlookup!$A$2:$E$660,3,0)</f>
        <v>Service Contract</v>
      </c>
      <c r="AI263" t="str">
        <f>VLOOKUP(F263,vlookup!$A$2:$E$660,4,0)</f>
        <v>Used Car Programs</v>
      </c>
      <c r="AJ263" t="str">
        <f>VLOOKUP(F263,vlookup!$A$2:$E$660,5,0)</f>
        <v>High Mileage</v>
      </c>
      <c r="AL263">
        <f t="shared" si="64"/>
        <v>44</v>
      </c>
      <c r="AM263">
        <f t="shared" si="65"/>
        <v>336</v>
      </c>
      <c r="AN263">
        <f t="shared" si="66"/>
        <v>14219</v>
      </c>
      <c r="AO263" t="str">
        <f t="shared" si="67"/>
        <v/>
      </c>
      <c r="AP263" t="str">
        <f t="shared" si="68"/>
        <v/>
      </c>
      <c r="AQ263" t="str">
        <f t="shared" si="69"/>
        <v/>
      </c>
      <c r="AR263">
        <f t="shared" si="70"/>
        <v>100</v>
      </c>
      <c r="AS263" t="str">
        <f t="shared" si="71"/>
        <v>6E005975J2Y-1</v>
      </c>
      <c r="AT263" t="str">
        <f>IFERROR(IF(VLOOKUP(Y263,vlookup!$I$2:$J$9,1,0)=Y263,VLOOKUP(Y263,vlookup!$I$2:$J$9,2,0),PROPER(Y263)),PROPER(Y263))</f>
        <v>Deductible</v>
      </c>
      <c r="AU263" t="str">
        <f>IFERROR(IF(B263=VLOOKUP(B263,vlookup!$L$2:$L$10,1,0),"Yes","No"),"No")</f>
        <v>No</v>
      </c>
    </row>
    <row r="264" spans="1:47" ht="14.45" customHeight="1" x14ac:dyDescent="0.25">
      <c r="A264" t="s">
        <v>1710</v>
      </c>
      <c r="B264" s="31" t="s">
        <v>1711</v>
      </c>
      <c r="C264">
        <v>1</v>
      </c>
      <c r="D264">
        <v>1</v>
      </c>
      <c r="E264" t="s">
        <v>382</v>
      </c>
      <c r="F264" t="s">
        <v>238</v>
      </c>
      <c r="G264" t="s">
        <v>3718</v>
      </c>
      <c r="H264" t="s">
        <v>3719</v>
      </c>
      <c r="I264">
        <v>114831</v>
      </c>
      <c r="J264" s="19">
        <v>42106</v>
      </c>
      <c r="K264" s="19">
        <v>42154</v>
      </c>
      <c r="L264">
        <v>201505</v>
      </c>
      <c r="M264" s="19">
        <v>42125</v>
      </c>
      <c r="N264">
        <v>24616</v>
      </c>
      <c r="O264" t="s">
        <v>1076</v>
      </c>
      <c r="P264" t="s">
        <v>1712</v>
      </c>
      <c r="Q264" t="s">
        <v>924</v>
      </c>
      <c r="R264">
        <v>286557</v>
      </c>
      <c r="S264" s="19">
        <v>42139</v>
      </c>
      <c r="T264">
        <v>116593</v>
      </c>
      <c r="U264" t="s">
        <v>357</v>
      </c>
      <c r="V264" s="19">
        <v>42201</v>
      </c>
      <c r="W264" t="s">
        <v>635</v>
      </c>
      <c r="X264" t="s">
        <v>635</v>
      </c>
      <c r="Y264" t="s">
        <v>635</v>
      </c>
      <c r="Z264" t="s">
        <v>14</v>
      </c>
      <c r="AA264" s="29">
        <v>100</v>
      </c>
      <c r="AB264" t="s">
        <v>544</v>
      </c>
      <c r="AC264">
        <f t="shared" si="60"/>
        <v>2015</v>
      </c>
      <c r="AD264">
        <f t="shared" si="61"/>
        <v>7</v>
      </c>
      <c r="AE264">
        <f t="shared" si="62"/>
        <v>2015</v>
      </c>
      <c r="AF264">
        <f t="shared" si="63"/>
        <v>4</v>
      </c>
      <c r="AG264" t="str">
        <f>VLOOKUP(F264,vlookup!$A$2:$E$660,2,0)</f>
        <v>Retained</v>
      </c>
      <c r="AH264" t="str">
        <f>VLOOKUP(F264,vlookup!$A$2:$E$660,3,0)</f>
        <v>Service Contract</v>
      </c>
      <c r="AI264" t="str">
        <f>VLOOKUP(F264,vlookup!$A$2:$E$660,4,0)</f>
        <v>Used Car Programs</v>
      </c>
      <c r="AJ264" t="str">
        <f>VLOOKUP(F264,vlookup!$A$2:$E$660,5,0)</f>
        <v>High Mileage</v>
      </c>
      <c r="AL264">
        <f t="shared" si="64"/>
        <v>48</v>
      </c>
      <c r="AM264">
        <f t="shared" si="65"/>
        <v>94</v>
      </c>
      <c r="AN264">
        <f t="shared" si="66"/>
        <v>1762</v>
      </c>
      <c r="AO264" t="str">
        <f t="shared" si="67"/>
        <v/>
      </c>
      <c r="AP264" t="str">
        <f t="shared" si="68"/>
        <v/>
      </c>
      <c r="AQ264" t="str">
        <f t="shared" si="69"/>
        <v/>
      </c>
      <c r="AR264">
        <f t="shared" si="70"/>
        <v>100</v>
      </c>
      <c r="AS264" t="str">
        <f t="shared" si="71"/>
        <v>6A117552D5Y-1</v>
      </c>
      <c r="AT264" t="str">
        <f>IFERROR(IF(VLOOKUP(Y264,vlookup!$I$2:$J$9,1,0)=Y264,VLOOKUP(Y264,vlookup!$I$2:$J$9,2,0),PROPER(Y264)),PROPER(Y264))</f>
        <v>Deductible</v>
      </c>
      <c r="AU264" t="str">
        <f>IFERROR(IF(B264=VLOOKUP(B264,vlookup!$L$2:$L$10,1,0),"Yes","No"),"No")</f>
        <v>No</v>
      </c>
    </row>
    <row r="265" spans="1:47" ht="14.45" customHeight="1" x14ac:dyDescent="0.25">
      <c r="A265" t="s">
        <v>1130</v>
      </c>
      <c r="B265" s="31" t="s">
        <v>1713</v>
      </c>
      <c r="C265">
        <v>1</v>
      </c>
      <c r="D265">
        <v>1</v>
      </c>
      <c r="E265" t="s">
        <v>382</v>
      </c>
      <c r="F265" t="s">
        <v>60</v>
      </c>
      <c r="G265" t="s">
        <v>3718</v>
      </c>
      <c r="H265" t="s">
        <v>3719</v>
      </c>
      <c r="I265">
        <v>76728</v>
      </c>
      <c r="J265" s="19">
        <v>41624</v>
      </c>
      <c r="K265" s="19">
        <v>41652</v>
      </c>
      <c r="L265">
        <v>201401</v>
      </c>
      <c r="M265" s="19">
        <v>41640</v>
      </c>
      <c r="N265">
        <v>24617</v>
      </c>
      <c r="O265" t="s">
        <v>1070</v>
      </c>
      <c r="P265" t="s">
        <v>1714</v>
      </c>
      <c r="Q265" t="s">
        <v>924</v>
      </c>
      <c r="R265">
        <v>12410</v>
      </c>
      <c r="S265" s="19">
        <v>41842</v>
      </c>
      <c r="T265">
        <v>88262</v>
      </c>
      <c r="U265" t="s">
        <v>357</v>
      </c>
      <c r="V265" s="19">
        <v>41845</v>
      </c>
      <c r="W265" t="s">
        <v>635</v>
      </c>
      <c r="X265" t="s">
        <v>635</v>
      </c>
      <c r="Y265" t="s">
        <v>635</v>
      </c>
      <c r="Z265" t="s">
        <v>14</v>
      </c>
      <c r="AA265" s="29">
        <v>100</v>
      </c>
      <c r="AB265" t="s">
        <v>544</v>
      </c>
      <c r="AC265">
        <f t="shared" si="60"/>
        <v>2014</v>
      </c>
      <c r="AD265">
        <f t="shared" si="61"/>
        <v>7</v>
      </c>
      <c r="AE265">
        <f t="shared" si="62"/>
        <v>2013</v>
      </c>
      <c r="AF265">
        <f t="shared" si="63"/>
        <v>12</v>
      </c>
      <c r="AG265" t="str">
        <f>VLOOKUP(F265,vlookup!$A$2:$E$660,2,0)</f>
        <v>Retained</v>
      </c>
      <c r="AH265" t="str">
        <f>VLOOKUP(F265,vlookup!$A$2:$E$660,3,0)</f>
        <v>Service Contract</v>
      </c>
      <c r="AI265" t="str">
        <f>VLOOKUP(F265,vlookup!$A$2:$E$660,4,0)</f>
        <v>Used Car Programs</v>
      </c>
      <c r="AJ265" t="str">
        <f>VLOOKUP(F265,vlookup!$A$2:$E$660,5,0)</f>
        <v>High Mileage</v>
      </c>
      <c r="AL265">
        <f t="shared" si="64"/>
        <v>27</v>
      </c>
      <c r="AM265">
        <f t="shared" si="65"/>
        <v>219</v>
      </c>
      <c r="AN265">
        <f t="shared" si="66"/>
        <v>11534</v>
      </c>
      <c r="AO265" t="str">
        <f t="shared" si="67"/>
        <v/>
      </c>
      <c r="AP265" t="str">
        <f t="shared" si="68"/>
        <v/>
      </c>
      <c r="AQ265" t="str">
        <f t="shared" si="69"/>
        <v/>
      </c>
      <c r="AR265">
        <f t="shared" si="70"/>
        <v>100</v>
      </c>
      <c r="AS265" t="str">
        <f t="shared" si="71"/>
        <v>6A075507L3Y-1</v>
      </c>
      <c r="AT265" t="str">
        <f>IFERROR(IF(VLOOKUP(Y265,vlookup!$I$2:$J$9,1,0)=Y265,VLOOKUP(Y265,vlookup!$I$2:$J$9,2,0),PROPER(Y265)),PROPER(Y265))</f>
        <v>Deductible</v>
      </c>
      <c r="AU265" t="str">
        <f>IFERROR(IF(B265=VLOOKUP(B265,vlookup!$L$2:$L$10,1,0),"Yes","No"),"No")</f>
        <v>No</v>
      </c>
    </row>
    <row r="266" spans="1:47" ht="14.45" customHeight="1" x14ac:dyDescent="0.25">
      <c r="A266" t="s">
        <v>1130</v>
      </c>
      <c r="B266" s="31" t="s">
        <v>1713</v>
      </c>
      <c r="C266">
        <v>2</v>
      </c>
      <c r="D266">
        <v>1</v>
      </c>
      <c r="E266" t="s">
        <v>382</v>
      </c>
      <c r="F266" t="s">
        <v>60</v>
      </c>
      <c r="G266" t="s">
        <v>3718</v>
      </c>
      <c r="H266" t="s">
        <v>3719</v>
      </c>
      <c r="I266">
        <v>76728</v>
      </c>
      <c r="J266" s="19">
        <v>41624</v>
      </c>
      <c r="K266" s="19">
        <v>41652</v>
      </c>
      <c r="L266">
        <v>201401</v>
      </c>
      <c r="M266" s="19">
        <v>41640</v>
      </c>
      <c r="N266">
        <v>24617</v>
      </c>
      <c r="O266" t="s">
        <v>1070</v>
      </c>
      <c r="P266" t="s">
        <v>1485</v>
      </c>
      <c r="Q266" t="s">
        <v>924</v>
      </c>
      <c r="R266">
        <v>7739</v>
      </c>
      <c r="S266" s="19">
        <v>41872</v>
      </c>
      <c r="T266">
        <v>89253</v>
      </c>
      <c r="U266" t="s">
        <v>357</v>
      </c>
      <c r="V266" s="19">
        <v>41892</v>
      </c>
      <c r="W266" t="s">
        <v>635</v>
      </c>
      <c r="X266" t="s">
        <v>635</v>
      </c>
      <c r="Y266" t="s">
        <v>635</v>
      </c>
      <c r="Z266" t="s">
        <v>14</v>
      </c>
      <c r="AA266" s="29">
        <v>100</v>
      </c>
      <c r="AB266" t="s">
        <v>544</v>
      </c>
      <c r="AC266">
        <f t="shared" si="60"/>
        <v>2014</v>
      </c>
      <c r="AD266">
        <f t="shared" si="61"/>
        <v>9</v>
      </c>
      <c r="AE266">
        <f t="shared" si="62"/>
        <v>2013</v>
      </c>
      <c r="AF266">
        <f t="shared" si="63"/>
        <v>12</v>
      </c>
      <c r="AG266" t="str">
        <f>VLOOKUP(F266,vlookup!$A$2:$E$660,2,0)</f>
        <v>Retained</v>
      </c>
      <c r="AH266" t="str">
        <f>VLOOKUP(F266,vlookup!$A$2:$E$660,3,0)</f>
        <v>Service Contract</v>
      </c>
      <c r="AI266" t="str">
        <f>VLOOKUP(F266,vlookup!$A$2:$E$660,4,0)</f>
        <v>Used Car Programs</v>
      </c>
      <c r="AJ266" t="str">
        <f>VLOOKUP(F266,vlookup!$A$2:$E$660,5,0)</f>
        <v>High Mileage</v>
      </c>
      <c r="AL266">
        <f t="shared" si="64"/>
        <v>27</v>
      </c>
      <c r="AM266">
        <f t="shared" si="65"/>
        <v>264</v>
      </c>
      <c r="AN266">
        <f t="shared" si="66"/>
        <v>12525</v>
      </c>
      <c r="AO266" t="str">
        <f t="shared" si="67"/>
        <v/>
      </c>
      <c r="AP266" t="str">
        <f t="shared" si="68"/>
        <v/>
      </c>
      <c r="AQ266" t="str">
        <f t="shared" si="69"/>
        <v/>
      </c>
      <c r="AR266">
        <f t="shared" si="70"/>
        <v>100</v>
      </c>
      <c r="AS266" t="str">
        <f t="shared" si="71"/>
        <v>6A075507L3Y-2</v>
      </c>
      <c r="AT266" t="str">
        <f>IFERROR(IF(VLOOKUP(Y266,vlookup!$I$2:$J$9,1,0)=Y266,VLOOKUP(Y266,vlookup!$I$2:$J$9,2,0),PROPER(Y266)),PROPER(Y266))</f>
        <v>Deductible</v>
      </c>
      <c r="AU266" t="str">
        <f>IFERROR(IF(B266=VLOOKUP(B266,vlookup!$L$2:$L$10,1,0),"Yes","No"),"No")</f>
        <v>No</v>
      </c>
    </row>
    <row r="267" spans="1:47" ht="14.45" customHeight="1" x14ac:dyDescent="0.25">
      <c r="A267" t="s">
        <v>1134</v>
      </c>
      <c r="B267" s="31" t="s">
        <v>1135</v>
      </c>
      <c r="C267">
        <v>5</v>
      </c>
      <c r="D267">
        <v>1</v>
      </c>
      <c r="E267" t="s">
        <v>382</v>
      </c>
      <c r="F267" t="s">
        <v>205</v>
      </c>
      <c r="G267" t="s">
        <v>3718</v>
      </c>
      <c r="H267" t="s">
        <v>3719</v>
      </c>
      <c r="I267">
        <v>109096</v>
      </c>
      <c r="J267" s="19">
        <v>41824</v>
      </c>
      <c r="K267" s="19">
        <v>41851</v>
      </c>
      <c r="L267">
        <v>201407</v>
      </c>
      <c r="M267" s="19">
        <v>41821</v>
      </c>
      <c r="N267">
        <v>24616</v>
      </c>
      <c r="O267" t="s">
        <v>1076</v>
      </c>
      <c r="P267" t="s">
        <v>1715</v>
      </c>
      <c r="Q267" t="s">
        <v>924</v>
      </c>
      <c r="R267">
        <v>307787</v>
      </c>
      <c r="S267" s="19">
        <v>42065</v>
      </c>
      <c r="T267">
        <v>118361</v>
      </c>
      <c r="U267" t="s">
        <v>357</v>
      </c>
      <c r="V267" s="19">
        <v>42072</v>
      </c>
      <c r="W267" t="s">
        <v>635</v>
      </c>
      <c r="X267" t="s">
        <v>635</v>
      </c>
      <c r="Y267" t="s">
        <v>635</v>
      </c>
      <c r="Z267" t="s">
        <v>14</v>
      </c>
      <c r="AA267" s="29">
        <v>100</v>
      </c>
      <c r="AB267" t="s">
        <v>544</v>
      </c>
      <c r="AC267">
        <f t="shared" si="60"/>
        <v>2015</v>
      </c>
      <c r="AD267">
        <f t="shared" si="61"/>
        <v>3</v>
      </c>
      <c r="AE267">
        <f t="shared" si="62"/>
        <v>2014</v>
      </c>
      <c r="AF267">
        <f t="shared" si="63"/>
        <v>7</v>
      </c>
      <c r="AG267" t="str">
        <f>VLOOKUP(F267,vlookup!$A$2:$E$660,2,0)</f>
        <v>Retained</v>
      </c>
      <c r="AH267" t="str">
        <f>VLOOKUP(F267,vlookup!$A$2:$E$660,3,0)</f>
        <v>Service Contract</v>
      </c>
      <c r="AI267" t="str">
        <f>VLOOKUP(F267,vlookup!$A$2:$E$660,4,0)</f>
        <v>Used Car Programs</v>
      </c>
      <c r="AJ267" t="str">
        <f>VLOOKUP(F267,vlookup!$A$2:$E$660,5,0)</f>
        <v>High Mileage</v>
      </c>
      <c r="AL267">
        <f t="shared" si="64"/>
        <v>27</v>
      </c>
      <c r="AM267">
        <f t="shared" si="65"/>
        <v>245</v>
      </c>
      <c r="AN267">
        <f t="shared" si="66"/>
        <v>9265</v>
      </c>
      <c r="AO267" t="str">
        <f t="shared" si="67"/>
        <v/>
      </c>
      <c r="AP267" t="str">
        <f t="shared" si="68"/>
        <v/>
      </c>
      <c r="AQ267" t="str">
        <f t="shared" si="69"/>
        <v/>
      </c>
      <c r="AR267">
        <f t="shared" si="70"/>
        <v>100</v>
      </c>
      <c r="AS267" t="str">
        <f t="shared" si="71"/>
        <v>8A299812G4-5</v>
      </c>
      <c r="AT267" t="str">
        <f>IFERROR(IF(VLOOKUP(Y267,vlookup!$I$2:$J$9,1,0)=Y267,VLOOKUP(Y267,vlookup!$I$2:$J$9,2,0),PROPER(Y267)),PROPER(Y267))</f>
        <v>Deductible</v>
      </c>
      <c r="AU267" t="str">
        <f>IFERROR(IF(B267=VLOOKUP(B267,vlookup!$L$2:$L$10,1,0),"Yes","No"),"No")</f>
        <v>No</v>
      </c>
    </row>
    <row r="268" spans="1:47" ht="14.45" customHeight="1" x14ac:dyDescent="0.25">
      <c r="A268" t="s">
        <v>1134</v>
      </c>
      <c r="B268" s="31" t="s">
        <v>1135</v>
      </c>
      <c r="C268">
        <v>6</v>
      </c>
      <c r="D268">
        <v>1</v>
      </c>
      <c r="E268" t="s">
        <v>382</v>
      </c>
      <c r="F268" t="s">
        <v>205</v>
      </c>
      <c r="G268" t="s">
        <v>3718</v>
      </c>
      <c r="H268" t="s">
        <v>3719</v>
      </c>
      <c r="I268">
        <v>109096</v>
      </c>
      <c r="J268" s="19">
        <v>41824</v>
      </c>
      <c r="K268" s="19">
        <v>41851</v>
      </c>
      <c r="L268">
        <v>201407</v>
      </c>
      <c r="M268" s="19">
        <v>41821</v>
      </c>
      <c r="N268">
        <v>24616</v>
      </c>
      <c r="O268" t="s">
        <v>1076</v>
      </c>
      <c r="P268" t="s">
        <v>1716</v>
      </c>
      <c r="Q268" t="s">
        <v>924</v>
      </c>
      <c r="R268">
        <v>802831</v>
      </c>
      <c r="S268" s="19">
        <v>42311</v>
      </c>
      <c r="T268">
        <v>130471</v>
      </c>
      <c r="U268" t="s">
        <v>357</v>
      </c>
      <c r="V268" s="19">
        <v>42312</v>
      </c>
      <c r="W268" t="s">
        <v>635</v>
      </c>
      <c r="X268" t="s">
        <v>635</v>
      </c>
      <c r="Y268" t="s">
        <v>635</v>
      </c>
      <c r="Z268" t="s">
        <v>14</v>
      </c>
      <c r="AA268" s="29">
        <v>100</v>
      </c>
      <c r="AB268" t="s">
        <v>544</v>
      </c>
      <c r="AC268">
        <f t="shared" si="60"/>
        <v>2015</v>
      </c>
      <c r="AD268">
        <f t="shared" si="61"/>
        <v>11</v>
      </c>
      <c r="AE268">
        <f t="shared" si="62"/>
        <v>2014</v>
      </c>
      <c r="AF268">
        <f t="shared" si="63"/>
        <v>7</v>
      </c>
      <c r="AG268" t="str">
        <f>VLOOKUP(F268,vlookup!$A$2:$E$660,2,0)</f>
        <v>Retained</v>
      </c>
      <c r="AH268" t="str">
        <f>VLOOKUP(F268,vlookup!$A$2:$E$660,3,0)</f>
        <v>Service Contract</v>
      </c>
      <c r="AI268" t="str">
        <f>VLOOKUP(F268,vlookup!$A$2:$E$660,4,0)</f>
        <v>Used Car Programs</v>
      </c>
      <c r="AJ268" t="str">
        <f>VLOOKUP(F268,vlookup!$A$2:$E$660,5,0)</f>
        <v>High Mileage</v>
      </c>
      <c r="AL268">
        <f t="shared" si="64"/>
        <v>27</v>
      </c>
      <c r="AM268">
        <f t="shared" si="65"/>
        <v>480</v>
      </c>
      <c r="AN268">
        <f t="shared" si="66"/>
        <v>21375</v>
      </c>
      <c r="AO268" t="str">
        <f t="shared" si="67"/>
        <v/>
      </c>
      <c r="AP268" t="str">
        <f t="shared" si="68"/>
        <v/>
      </c>
      <c r="AQ268" t="str">
        <f t="shared" si="69"/>
        <v/>
      </c>
      <c r="AR268">
        <f t="shared" si="70"/>
        <v>100</v>
      </c>
      <c r="AS268" t="str">
        <f t="shared" si="71"/>
        <v>8A299812G4-6</v>
      </c>
      <c r="AT268" t="str">
        <f>IFERROR(IF(VLOOKUP(Y268,vlookup!$I$2:$J$9,1,0)=Y268,VLOOKUP(Y268,vlookup!$I$2:$J$9,2,0),PROPER(Y268)),PROPER(Y268))</f>
        <v>Deductible</v>
      </c>
      <c r="AU268" t="str">
        <f>IFERROR(IF(B268=VLOOKUP(B268,vlookup!$L$2:$L$10,1,0),"Yes","No"),"No")</f>
        <v>No</v>
      </c>
    </row>
    <row r="269" spans="1:47" ht="14.45" customHeight="1" x14ac:dyDescent="0.25">
      <c r="A269" t="s">
        <v>1717</v>
      </c>
      <c r="B269" s="31" t="s">
        <v>3601</v>
      </c>
      <c r="C269">
        <v>1</v>
      </c>
      <c r="D269">
        <v>1</v>
      </c>
      <c r="E269" t="s">
        <v>382</v>
      </c>
      <c r="F269" t="s">
        <v>205</v>
      </c>
      <c r="G269" t="s">
        <v>3718</v>
      </c>
      <c r="H269" t="s">
        <v>3771</v>
      </c>
      <c r="I269">
        <v>117950</v>
      </c>
      <c r="J269" s="19">
        <v>42174</v>
      </c>
      <c r="K269" s="19">
        <v>42247</v>
      </c>
      <c r="L269">
        <v>201508</v>
      </c>
      <c r="M269" s="19">
        <v>42217</v>
      </c>
      <c r="N269">
        <v>24617</v>
      </c>
      <c r="O269" t="s">
        <v>1070</v>
      </c>
      <c r="P269" t="s">
        <v>1172</v>
      </c>
      <c r="Q269" t="s">
        <v>924</v>
      </c>
      <c r="R269">
        <v>8886</v>
      </c>
      <c r="S269" s="19">
        <v>42286</v>
      </c>
      <c r="T269">
        <v>119846</v>
      </c>
      <c r="U269" t="s">
        <v>357</v>
      </c>
      <c r="V269" s="19">
        <v>42292</v>
      </c>
      <c r="W269" t="s">
        <v>635</v>
      </c>
      <c r="X269" t="s">
        <v>635</v>
      </c>
      <c r="Y269" t="s">
        <v>635</v>
      </c>
      <c r="Z269" t="s">
        <v>14</v>
      </c>
      <c r="AA269" s="29">
        <v>100</v>
      </c>
      <c r="AB269" t="s">
        <v>544</v>
      </c>
      <c r="AC269">
        <f t="shared" si="60"/>
        <v>2015</v>
      </c>
      <c r="AD269">
        <f t="shared" si="61"/>
        <v>10</v>
      </c>
      <c r="AE269">
        <f t="shared" si="62"/>
        <v>2015</v>
      </c>
      <c r="AF269">
        <f t="shared" si="63"/>
        <v>6</v>
      </c>
      <c r="AG269" t="str">
        <f>VLOOKUP(F269,vlookup!$A$2:$E$660,2,0)</f>
        <v>Retained</v>
      </c>
      <c r="AH269" t="str">
        <f>VLOOKUP(F269,vlookup!$A$2:$E$660,3,0)</f>
        <v>Service Contract</v>
      </c>
      <c r="AI269" t="str">
        <f>VLOOKUP(F269,vlookup!$A$2:$E$660,4,0)</f>
        <v>Used Car Programs</v>
      </c>
      <c r="AJ269" t="str">
        <f>VLOOKUP(F269,vlookup!$A$2:$E$660,5,0)</f>
        <v>High Mileage</v>
      </c>
      <c r="AL269">
        <f t="shared" si="64"/>
        <v>72</v>
      </c>
      <c r="AM269">
        <f t="shared" si="65"/>
        <v>116</v>
      </c>
      <c r="AN269">
        <f t="shared" si="66"/>
        <v>1896</v>
      </c>
      <c r="AO269" t="str">
        <f t="shared" si="67"/>
        <v/>
      </c>
      <c r="AP269" t="str">
        <f t="shared" si="68"/>
        <v/>
      </c>
      <c r="AQ269" t="str">
        <f t="shared" si="69"/>
        <v/>
      </c>
      <c r="AR269">
        <f t="shared" si="70"/>
        <v>100</v>
      </c>
      <c r="AS269" t="str">
        <f t="shared" si="71"/>
        <v>102251422-1</v>
      </c>
      <c r="AT269" t="str">
        <f>IFERROR(IF(VLOOKUP(Y269,vlookup!$I$2:$J$9,1,0)=Y269,VLOOKUP(Y269,vlookup!$I$2:$J$9,2,0),PROPER(Y269)),PROPER(Y269))</f>
        <v>Deductible</v>
      </c>
      <c r="AU269" t="str">
        <f>IFERROR(IF(B269=VLOOKUP(B269,vlookup!$L$2:$L$10,1,0),"Yes","No"),"No")</f>
        <v>No</v>
      </c>
    </row>
    <row r="270" spans="1:47" ht="14.45" customHeight="1" x14ac:dyDescent="0.25">
      <c r="A270" t="s">
        <v>1098</v>
      </c>
      <c r="B270" s="31" t="s">
        <v>1099</v>
      </c>
      <c r="C270">
        <v>1</v>
      </c>
      <c r="D270">
        <v>1</v>
      </c>
      <c r="E270" t="s">
        <v>382</v>
      </c>
      <c r="F270" t="s">
        <v>60</v>
      </c>
      <c r="G270" t="s">
        <v>3712</v>
      </c>
      <c r="H270" t="s">
        <v>3713</v>
      </c>
      <c r="I270">
        <v>154140</v>
      </c>
      <c r="J270" s="19">
        <v>41336</v>
      </c>
      <c r="K270" s="19">
        <v>41393</v>
      </c>
      <c r="L270">
        <v>201304</v>
      </c>
      <c r="M270" s="19">
        <v>41365</v>
      </c>
      <c r="N270">
        <v>24616</v>
      </c>
      <c r="O270" t="s">
        <v>1076</v>
      </c>
      <c r="P270" t="s">
        <v>1100</v>
      </c>
      <c r="Q270" t="s">
        <v>924</v>
      </c>
      <c r="R270">
        <v>18015</v>
      </c>
      <c r="S270" s="19">
        <v>41533</v>
      </c>
      <c r="T270">
        <v>162007</v>
      </c>
      <c r="U270" t="s">
        <v>357</v>
      </c>
      <c r="V270" s="19">
        <v>41547</v>
      </c>
      <c r="W270" t="s">
        <v>1179</v>
      </c>
      <c r="X270" t="s">
        <v>635</v>
      </c>
      <c r="Y270" t="s">
        <v>635</v>
      </c>
      <c r="Z270" t="s">
        <v>14</v>
      </c>
      <c r="AA270" s="29">
        <v>100</v>
      </c>
      <c r="AB270" t="s">
        <v>544</v>
      </c>
      <c r="AC270">
        <f t="shared" si="60"/>
        <v>2013</v>
      </c>
      <c r="AD270">
        <f t="shared" si="61"/>
        <v>9</v>
      </c>
      <c r="AE270">
        <f t="shared" si="62"/>
        <v>2013</v>
      </c>
      <c r="AF270">
        <f t="shared" si="63"/>
        <v>3</v>
      </c>
      <c r="AG270" t="str">
        <f>VLOOKUP(F270,vlookup!$A$2:$E$660,2,0)</f>
        <v>Retained</v>
      </c>
      <c r="AH270" t="str">
        <f>VLOOKUP(F270,vlookup!$A$2:$E$660,3,0)</f>
        <v>Service Contract</v>
      </c>
      <c r="AI270" t="str">
        <f>VLOOKUP(F270,vlookup!$A$2:$E$660,4,0)</f>
        <v>Used Car Programs</v>
      </c>
      <c r="AJ270" t="str">
        <f>VLOOKUP(F270,vlookup!$A$2:$E$660,5,0)</f>
        <v>High Mileage</v>
      </c>
      <c r="AL270">
        <f t="shared" si="64"/>
        <v>56</v>
      </c>
      <c r="AM270">
        <f t="shared" si="65"/>
        <v>207</v>
      </c>
      <c r="AN270">
        <f t="shared" si="66"/>
        <v>7867</v>
      </c>
      <c r="AO270" t="str">
        <f t="shared" si="67"/>
        <v/>
      </c>
      <c r="AP270" t="str">
        <f t="shared" si="68"/>
        <v/>
      </c>
      <c r="AQ270" t="str">
        <f t="shared" si="69"/>
        <v/>
      </c>
      <c r="AR270">
        <f t="shared" si="70"/>
        <v>100</v>
      </c>
      <c r="AS270" t="str">
        <f t="shared" si="71"/>
        <v>5UJ15486C3Y-1</v>
      </c>
      <c r="AT270" t="str">
        <f>IFERROR(IF(VLOOKUP(Y270,vlookup!$I$2:$J$9,1,0)=Y270,VLOOKUP(Y270,vlookup!$I$2:$J$9,2,0),PROPER(Y270)),PROPER(Y270))</f>
        <v>Deductible</v>
      </c>
      <c r="AU270" t="str">
        <f>IFERROR(IF(B270=VLOOKUP(B270,vlookup!$L$2:$L$10,1,0),"Yes","No"),"No")</f>
        <v>No</v>
      </c>
    </row>
    <row r="271" spans="1:47" ht="14.45" customHeight="1" x14ac:dyDescent="0.25">
      <c r="A271" t="s">
        <v>1718</v>
      </c>
      <c r="B271" s="31" t="s">
        <v>1719</v>
      </c>
      <c r="C271">
        <v>1</v>
      </c>
      <c r="D271">
        <v>1</v>
      </c>
      <c r="E271" t="s">
        <v>382</v>
      </c>
      <c r="F271" t="s">
        <v>60</v>
      </c>
      <c r="G271" t="s">
        <v>3712</v>
      </c>
      <c r="H271" t="s">
        <v>3713</v>
      </c>
      <c r="I271">
        <v>161598</v>
      </c>
      <c r="J271" s="19">
        <v>41664</v>
      </c>
      <c r="K271" s="19">
        <v>41691</v>
      </c>
      <c r="L271">
        <v>201402</v>
      </c>
      <c r="M271" s="19">
        <v>41671</v>
      </c>
      <c r="N271">
        <v>24616</v>
      </c>
      <c r="O271" t="s">
        <v>1076</v>
      </c>
      <c r="P271" t="s">
        <v>1720</v>
      </c>
      <c r="Q271" t="s">
        <v>924</v>
      </c>
      <c r="R271">
        <v>3177</v>
      </c>
      <c r="S271" s="19">
        <v>41911</v>
      </c>
      <c r="T271">
        <v>174167</v>
      </c>
      <c r="U271" t="s">
        <v>357</v>
      </c>
      <c r="V271" s="19">
        <v>41942</v>
      </c>
      <c r="W271" t="s">
        <v>635</v>
      </c>
      <c r="X271" t="s">
        <v>635</v>
      </c>
      <c r="Y271" t="s">
        <v>635</v>
      </c>
      <c r="Z271" t="s">
        <v>14</v>
      </c>
      <c r="AA271" s="29">
        <v>100</v>
      </c>
      <c r="AB271" t="s">
        <v>544</v>
      </c>
      <c r="AC271">
        <f t="shared" si="60"/>
        <v>2014</v>
      </c>
      <c r="AD271">
        <f t="shared" si="61"/>
        <v>10</v>
      </c>
      <c r="AE271">
        <f t="shared" si="62"/>
        <v>2014</v>
      </c>
      <c r="AF271">
        <f t="shared" si="63"/>
        <v>1</v>
      </c>
      <c r="AG271" t="str">
        <f>VLOOKUP(F271,vlookup!$A$2:$E$660,2,0)</f>
        <v>Retained</v>
      </c>
      <c r="AH271" t="str">
        <f>VLOOKUP(F271,vlookup!$A$2:$E$660,3,0)</f>
        <v>Service Contract</v>
      </c>
      <c r="AI271" t="str">
        <f>VLOOKUP(F271,vlookup!$A$2:$E$660,4,0)</f>
        <v>Used Car Programs</v>
      </c>
      <c r="AJ271" t="str">
        <f>VLOOKUP(F271,vlookup!$A$2:$E$660,5,0)</f>
        <v>High Mileage</v>
      </c>
      <c r="AL271">
        <f t="shared" si="64"/>
        <v>26</v>
      </c>
      <c r="AM271">
        <f t="shared" si="65"/>
        <v>275</v>
      </c>
      <c r="AN271">
        <f t="shared" si="66"/>
        <v>12569</v>
      </c>
      <c r="AO271" t="str">
        <f t="shared" si="67"/>
        <v/>
      </c>
      <c r="AP271" t="str">
        <f t="shared" si="68"/>
        <v/>
      </c>
      <c r="AQ271" t="str">
        <f t="shared" si="69"/>
        <v/>
      </c>
      <c r="AR271">
        <f t="shared" si="70"/>
        <v>100</v>
      </c>
      <c r="AS271" t="str">
        <f t="shared" si="71"/>
        <v>7UJ16807A4Y-1</v>
      </c>
      <c r="AT271" t="str">
        <f>IFERROR(IF(VLOOKUP(Y271,vlookup!$I$2:$J$9,1,0)=Y271,VLOOKUP(Y271,vlookup!$I$2:$J$9,2,0),PROPER(Y271)),PROPER(Y271))</f>
        <v>Deductible</v>
      </c>
      <c r="AU271" t="str">
        <f>IFERROR(IF(B271=VLOOKUP(B271,vlookup!$L$2:$L$10,1,0),"Yes","No"),"No")</f>
        <v>No</v>
      </c>
    </row>
    <row r="272" spans="1:47" ht="14.45" customHeight="1" x14ac:dyDescent="0.25">
      <c r="A272" t="s">
        <v>1721</v>
      </c>
      <c r="B272" s="31" t="s">
        <v>1722</v>
      </c>
      <c r="C272">
        <v>1</v>
      </c>
      <c r="D272">
        <v>1</v>
      </c>
      <c r="E272" t="s">
        <v>382</v>
      </c>
      <c r="F272" t="s">
        <v>60</v>
      </c>
      <c r="G272" t="s">
        <v>1723</v>
      </c>
      <c r="H272" t="s">
        <v>1724</v>
      </c>
      <c r="I272">
        <v>140270</v>
      </c>
      <c r="J272" s="19">
        <v>41753</v>
      </c>
      <c r="K272" s="19">
        <v>41786</v>
      </c>
      <c r="L272">
        <v>201405</v>
      </c>
      <c r="M272" s="19">
        <v>41760</v>
      </c>
      <c r="N272">
        <v>24616</v>
      </c>
      <c r="O272" t="s">
        <v>1076</v>
      </c>
      <c r="P272" t="s">
        <v>1725</v>
      </c>
      <c r="Q272" t="s">
        <v>924</v>
      </c>
      <c r="R272">
        <v>38666</v>
      </c>
      <c r="S272" s="19">
        <v>41820</v>
      </c>
      <c r="T272">
        <v>146086</v>
      </c>
      <c r="U272" t="s">
        <v>357</v>
      </c>
      <c r="V272" s="19">
        <v>41831</v>
      </c>
      <c r="W272" t="s">
        <v>635</v>
      </c>
      <c r="X272" t="s">
        <v>635</v>
      </c>
      <c r="Y272" t="s">
        <v>635</v>
      </c>
      <c r="Z272" t="s">
        <v>14</v>
      </c>
      <c r="AA272" s="29">
        <v>250</v>
      </c>
      <c r="AB272" t="s">
        <v>544</v>
      </c>
      <c r="AC272">
        <f t="shared" si="60"/>
        <v>2014</v>
      </c>
      <c r="AD272">
        <f t="shared" si="61"/>
        <v>7</v>
      </c>
      <c r="AE272">
        <f t="shared" si="62"/>
        <v>2014</v>
      </c>
      <c r="AF272">
        <f t="shared" si="63"/>
        <v>4</v>
      </c>
      <c r="AG272" t="str">
        <f>VLOOKUP(F272,vlookup!$A$2:$E$660,2,0)</f>
        <v>Retained</v>
      </c>
      <c r="AH272" t="str">
        <f>VLOOKUP(F272,vlookup!$A$2:$E$660,3,0)</f>
        <v>Service Contract</v>
      </c>
      <c r="AI272" t="str">
        <f>VLOOKUP(F272,vlookup!$A$2:$E$660,4,0)</f>
        <v>Used Car Programs</v>
      </c>
      <c r="AJ272" t="str">
        <f>VLOOKUP(F272,vlookup!$A$2:$E$660,5,0)</f>
        <v>High Mileage</v>
      </c>
      <c r="AL272">
        <f t="shared" si="64"/>
        <v>33</v>
      </c>
      <c r="AM272">
        <f t="shared" si="65"/>
        <v>77</v>
      </c>
      <c r="AN272">
        <f t="shared" si="66"/>
        <v>5816</v>
      </c>
      <c r="AO272" t="str">
        <f t="shared" si="67"/>
        <v/>
      </c>
      <c r="AP272" t="str">
        <f t="shared" si="68"/>
        <v/>
      </c>
      <c r="AQ272">
        <f t="shared" si="69"/>
        <v>250</v>
      </c>
      <c r="AR272" t="str">
        <f t="shared" si="70"/>
        <v/>
      </c>
      <c r="AS272" t="str">
        <f t="shared" si="71"/>
        <v>96314009D4Y-1</v>
      </c>
      <c r="AT272" t="str">
        <f>IFERROR(IF(VLOOKUP(Y272,vlookup!$I$2:$J$9,1,0)=Y272,VLOOKUP(Y272,vlookup!$I$2:$J$9,2,0),PROPER(Y272)),PROPER(Y272))</f>
        <v>Deductible</v>
      </c>
      <c r="AU272" t="str">
        <f>IFERROR(IF(B272=VLOOKUP(B272,vlookup!$L$2:$L$10,1,0),"Yes","No"),"No")</f>
        <v>No</v>
      </c>
    </row>
    <row r="273" spans="1:47" ht="14.45" customHeight="1" x14ac:dyDescent="0.25">
      <c r="A273" t="s">
        <v>1726</v>
      </c>
      <c r="B273" s="31" t="s">
        <v>1727</v>
      </c>
      <c r="C273">
        <v>1</v>
      </c>
      <c r="D273">
        <v>1</v>
      </c>
      <c r="E273" t="s">
        <v>382</v>
      </c>
      <c r="F273" t="s">
        <v>464</v>
      </c>
      <c r="G273" t="s">
        <v>1723</v>
      </c>
      <c r="H273" t="s">
        <v>1724</v>
      </c>
      <c r="I273">
        <v>54218</v>
      </c>
      <c r="J273" s="19">
        <v>44738</v>
      </c>
      <c r="K273" s="19">
        <v>44767</v>
      </c>
      <c r="L273">
        <v>202207</v>
      </c>
      <c r="M273" s="19">
        <v>44743</v>
      </c>
      <c r="N273">
        <v>24616</v>
      </c>
      <c r="O273" t="s">
        <v>1076</v>
      </c>
      <c r="P273" t="s">
        <v>1728</v>
      </c>
      <c r="Q273" t="s">
        <v>924</v>
      </c>
      <c r="R273">
        <v>193948</v>
      </c>
      <c r="S273" s="19">
        <v>45012</v>
      </c>
      <c r="T273">
        <v>59664</v>
      </c>
      <c r="U273" t="s">
        <v>356</v>
      </c>
      <c r="V273" s="19">
        <v>45015</v>
      </c>
      <c r="W273" t="s">
        <v>635</v>
      </c>
      <c r="X273" t="s">
        <v>635</v>
      </c>
      <c r="Y273" t="s">
        <v>635</v>
      </c>
      <c r="Z273" t="s">
        <v>14</v>
      </c>
      <c r="AA273" s="29">
        <v>100</v>
      </c>
      <c r="AB273" t="s">
        <v>544</v>
      </c>
      <c r="AC273">
        <f t="shared" si="60"/>
        <v>2023</v>
      </c>
      <c r="AD273">
        <f t="shared" si="61"/>
        <v>3</v>
      </c>
      <c r="AE273">
        <f t="shared" si="62"/>
        <v>2022</v>
      </c>
      <c r="AF273">
        <f t="shared" si="63"/>
        <v>6</v>
      </c>
      <c r="AG273" t="str">
        <f>VLOOKUP(F273,vlookup!$A$2:$E$660,2,0)</f>
        <v>Retained</v>
      </c>
      <c r="AH273" t="str">
        <f>VLOOKUP(F273,vlookup!$A$2:$E$660,3,0)</f>
        <v>Service Contract</v>
      </c>
      <c r="AI273" t="str">
        <f>VLOOKUP(F273,vlookup!$A$2:$E$660,4,0)</f>
        <v>Used Car Programs</v>
      </c>
      <c r="AJ273" t="str">
        <f>VLOOKUP(F273,vlookup!$A$2:$E$660,5,0)</f>
        <v>High Mileage</v>
      </c>
      <c r="AL273">
        <f t="shared" si="64"/>
        <v>29</v>
      </c>
      <c r="AM273">
        <f t="shared" si="65"/>
        <v>274</v>
      </c>
      <c r="AN273">
        <f t="shared" si="66"/>
        <v>5446</v>
      </c>
      <c r="AO273" t="str">
        <f t="shared" si="67"/>
        <v/>
      </c>
      <c r="AP273" t="str">
        <f t="shared" si="68"/>
        <v/>
      </c>
      <c r="AQ273" t="str">
        <f t="shared" si="69"/>
        <v/>
      </c>
      <c r="AR273">
        <f t="shared" si="70"/>
        <v>100</v>
      </c>
      <c r="AS273" t="str">
        <f t="shared" si="71"/>
        <v>ZAGJ3288169F22-1</v>
      </c>
      <c r="AT273" t="str">
        <f>IFERROR(IF(VLOOKUP(Y273,vlookup!$I$2:$J$9,1,0)=Y273,VLOOKUP(Y273,vlookup!$I$2:$J$9,2,0),PROPER(Y273)),PROPER(Y273))</f>
        <v>Deductible</v>
      </c>
      <c r="AU273" t="str">
        <f>IFERROR(IF(B273=VLOOKUP(B273,vlookup!$L$2:$L$10,1,0),"Yes","No"),"No")</f>
        <v>No</v>
      </c>
    </row>
    <row r="274" spans="1:47" ht="14.45" customHeight="1" x14ac:dyDescent="0.25">
      <c r="A274" t="s">
        <v>1730</v>
      </c>
      <c r="B274" s="31" t="s">
        <v>1731</v>
      </c>
      <c r="C274">
        <v>1</v>
      </c>
      <c r="D274">
        <v>1</v>
      </c>
      <c r="E274" t="s">
        <v>382</v>
      </c>
      <c r="F274" t="s">
        <v>205</v>
      </c>
      <c r="G274" t="s">
        <v>1107</v>
      </c>
      <c r="H274" t="s">
        <v>1732</v>
      </c>
      <c r="I274">
        <v>80099</v>
      </c>
      <c r="J274" s="19">
        <v>42111</v>
      </c>
      <c r="K274" s="19">
        <v>42139</v>
      </c>
      <c r="L274">
        <v>201505</v>
      </c>
      <c r="M274" s="19">
        <v>42125</v>
      </c>
      <c r="N274">
        <v>24617</v>
      </c>
      <c r="O274" t="s">
        <v>1070</v>
      </c>
      <c r="P274" t="s">
        <v>1172</v>
      </c>
      <c r="Q274" t="s">
        <v>924</v>
      </c>
      <c r="R274">
        <v>8998</v>
      </c>
      <c r="S274" s="19">
        <v>42305</v>
      </c>
      <c r="T274">
        <v>81078</v>
      </c>
      <c r="U274" t="s">
        <v>357</v>
      </c>
      <c r="V274" s="19">
        <v>42391</v>
      </c>
      <c r="W274" t="s">
        <v>635</v>
      </c>
      <c r="X274" t="s">
        <v>635</v>
      </c>
      <c r="Y274" t="s">
        <v>635</v>
      </c>
      <c r="Z274" t="s">
        <v>14</v>
      </c>
      <c r="AA274" s="29">
        <v>100</v>
      </c>
      <c r="AB274" t="s">
        <v>544</v>
      </c>
      <c r="AC274">
        <f t="shared" si="60"/>
        <v>2016</v>
      </c>
      <c r="AD274">
        <f t="shared" si="61"/>
        <v>1</v>
      </c>
      <c r="AE274">
        <f t="shared" si="62"/>
        <v>2015</v>
      </c>
      <c r="AF274">
        <f t="shared" si="63"/>
        <v>4</v>
      </c>
      <c r="AG274" t="str">
        <f>VLOOKUP(F274,vlookup!$A$2:$E$660,2,0)</f>
        <v>Retained</v>
      </c>
      <c r="AH274" t="str">
        <f>VLOOKUP(F274,vlookup!$A$2:$E$660,3,0)</f>
        <v>Service Contract</v>
      </c>
      <c r="AI274" t="str">
        <f>VLOOKUP(F274,vlookup!$A$2:$E$660,4,0)</f>
        <v>Used Car Programs</v>
      </c>
      <c r="AJ274" t="str">
        <f>VLOOKUP(F274,vlookup!$A$2:$E$660,5,0)</f>
        <v>High Mileage</v>
      </c>
      <c r="AL274">
        <f t="shared" si="64"/>
        <v>28</v>
      </c>
      <c r="AM274">
        <f t="shared" si="65"/>
        <v>275</v>
      </c>
      <c r="AN274">
        <f t="shared" si="66"/>
        <v>979</v>
      </c>
      <c r="AO274" t="str">
        <f t="shared" si="67"/>
        <v/>
      </c>
      <c r="AP274" t="str">
        <f t="shared" si="68"/>
        <v/>
      </c>
      <c r="AQ274" t="str">
        <f t="shared" si="69"/>
        <v/>
      </c>
      <c r="AR274">
        <f t="shared" si="70"/>
        <v>100</v>
      </c>
      <c r="AS274" t="str">
        <f t="shared" si="71"/>
        <v>7LY63171D5-1</v>
      </c>
      <c r="AT274" t="str">
        <f>IFERROR(IF(VLOOKUP(Y274,vlookup!$I$2:$J$9,1,0)=Y274,VLOOKUP(Y274,vlookup!$I$2:$J$9,2,0),PROPER(Y274)),PROPER(Y274))</f>
        <v>Deductible</v>
      </c>
      <c r="AU274" t="str">
        <f>IFERROR(IF(B274=VLOOKUP(B274,vlookup!$L$2:$L$10,1,0),"Yes","No"),"No")</f>
        <v>No</v>
      </c>
    </row>
    <row r="275" spans="1:47" ht="14.45" customHeight="1" x14ac:dyDescent="0.25">
      <c r="A275" t="s">
        <v>1730</v>
      </c>
      <c r="B275" s="31" t="s">
        <v>1731</v>
      </c>
      <c r="C275">
        <v>2</v>
      </c>
      <c r="D275">
        <v>2</v>
      </c>
      <c r="E275" t="s">
        <v>382</v>
      </c>
      <c r="F275" t="s">
        <v>205</v>
      </c>
      <c r="G275" t="s">
        <v>1107</v>
      </c>
      <c r="H275" t="s">
        <v>1732</v>
      </c>
      <c r="I275">
        <v>80099</v>
      </c>
      <c r="J275" s="19">
        <v>42111</v>
      </c>
      <c r="K275" s="19">
        <v>42139</v>
      </c>
      <c r="L275">
        <v>201505</v>
      </c>
      <c r="M275" s="19">
        <v>42125</v>
      </c>
      <c r="N275">
        <v>24617</v>
      </c>
      <c r="O275" t="s">
        <v>1070</v>
      </c>
      <c r="P275" t="s">
        <v>1172</v>
      </c>
      <c r="Q275" t="s">
        <v>924</v>
      </c>
      <c r="R275">
        <v>9553</v>
      </c>
      <c r="S275" s="19">
        <v>42369</v>
      </c>
      <c r="T275">
        <v>80099</v>
      </c>
      <c r="U275" t="s">
        <v>356</v>
      </c>
      <c r="V275" s="19">
        <v>42590</v>
      </c>
      <c r="W275" t="s">
        <v>635</v>
      </c>
      <c r="X275" t="s">
        <v>635</v>
      </c>
      <c r="Y275" t="s">
        <v>635</v>
      </c>
      <c r="Z275" t="s">
        <v>14</v>
      </c>
      <c r="AA275" s="29">
        <v>100</v>
      </c>
      <c r="AB275" t="s">
        <v>544</v>
      </c>
      <c r="AC275">
        <f t="shared" si="60"/>
        <v>2016</v>
      </c>
      <c r="AD275">
        <f t="shared" si="61"/>
        <v>8</v>
      </c>
      <c r="AE275">
        <f t="shared" si="62"/>
        <v>2015</v>
      </c>
      <c r="AF275">
        <f t="shared" si="63"/>
        <v>4</v>
      </c>
      <c r="AG275" t="str">
        <f>VLOOKUP(F275,vlookup!$A$2:$E$660,2,0)</f>
        <v>Retained</v>
      </c>
      <c r="AH275" t="str">
        <f>VLOOKUP(F275,vlookup!$A$2:$E$660,3,0)</f>
        <v>Service Contract</v>
      </c>
      <c r="AI275" t="str">
        <f>VLOOKUP(F275,vlookup!$A$2:$E$660,4,0)</f>
        <v>Used Car Programs</v>
      </c>
      <c r="AJ275" t="str">
        <f>VLOOKUP(F275,vlookup!$A$2:$E$660,5,0)</f>
        <v>High Mileage</v>
      </c>
      <c r="AL275">
        <f t="shared" si="64"/>
        <v>28</v>
      </c>
      <c r="AM275">
        <f t="shared" si="65"/>
        <v>471</v>
      </c>
      <c r="AN275" t="str">
        <f t="shared" si="66"/>
        <v/>
      </c>
      <c r="AO275" t="str">
        <f t="shared" si="67"/>
        <v/>
      </c>
      <c r="AP275" t="str">
        <f t="shared" si="68"/>
        <v/>
      </c>
      <c r="AQ275" t="str">
        <f t="shared" si="69"/>
        <v/>
      </c>
      <c r="AR275">
        <f t="shared" si="70"/>
        <v>100</v>
      </c>
      <c r="AS275" t="str">
        <f t="shared" si="71"/>
        <v>7LY63171D5-2</v>
      </c>
      <c r="AT275" t="str">
        <f>IFERROR(IF(VLOOKUP(Y275,vlookup!$I$2:$J$9,1,0)=Y275,VLOOKUP(Y275,vlookup!$I$2:$J$9,2,0),PROPER(Y275)),PROPER(Y275))</f>
        <v>Deductible</v>
      </c>
      <c r="AU275" t="str">
        <f>IFERROR(IF(B275=VLOOKUP(B275,vlookup!$L$2:$L$10,1,0),"Yes","No"),"No")</f>
        <v>No</v>
      </c>
    </row>
    <row r="276" spans="1:47" ht="14.45" customHeight="1" x14ac:dyDescent="0.25">
      <c r="A276" t="s">
        <v>1733</v>
      </c>
      <c r="B276" s="31" t="s">
        <v>1734</v>
      </c>
      <c r="C276">
        <v>1</v>
      </c>
      <c r="D276">
        <v>1</v>
      </c>
      <c r="E276" t="s">
        <v>382</v>
      </c>
      <c r="F276" t="s">
        <v>60</v>
      </c>
      <c r="G276" t="s">
        <v>934</v>
      </c>
      <c r="H276" t="s">
        <v>3759</v>
      </c>
      <c r="I276">
        <v>154345</v>
      </c>
      <c r="J276" s="19">
        <v>41342</v>
      </c>
      <c r="K276" s="19">
        <v>41393</v>
      </c>
      <c r="L276">
        <v>201304</v>
      </c>
      <c r="M276" s="19">
        <v>41365</v>
      </c>
      <c r="N276">
        <v>24616</v>
      </c>
      <c r="O276" t="s">
        <v>1076</v>
      </c>
      <c r="P276" t="s">
        <v>1623</v>
      </c>
      <c r="Q276" t="s">
        <v>924</v>
      </c>
      <c r="R276" t="s">
        <v>1735</v>
      </c>
      <c r="S276" s="19">
        <v>41540</v>
      </c>
      <c r="T276">
        <v>159220</v>
      </c>
      <c r="U276" t="s">
        <v>357</v>
      </c>
      <c r="V276" s="19">
        <v>41543</v>
      </c>
      <c r="W276" t="s">
        <v>1179</v>
      </c>
      <c r="X276" t="s">
        <v>635</v>
      </c>
      <c r="Y276" t="s">
        <v>635</v>
      </c>
      <c r="Z276" t="s">
        <v>14</v>
      </c>
      <c r="AA276" s="29">
        <v>250</v>
      </c>
      <c r="AB276" t="s">
        <v>544</v>
      </c>
      <c r="AC276">
        <f t="shared" si="60"/>
        <v>2013</v>
      </c>
      <c r="AD276">
        <f t="shared" si="61"/>
        <v>9</v>
      </c>
      <c r="AE276">
        <f t="shared" si="62"/>
        <v>2013</v>
      </c>
      <c r="AF276">
        <f t="shared" si="63"/>
        <v>3</v>
      </c>
      <c r="AG276" t="str">
        <f>VLOOKUP(F276,vlookup!$A$2:$E$660,2,0)</f>
        <v>Retained</v>
      </c>
      <c r="AH276" t="str">
        <f>VLOOKUP(F276,vlookup!$A$2:$E$660,3,0)</f>
        <v>Service Contract</v>
      </c>
      <c r="AI276" t="str">
        <f>VLOOKUP(F276,vlookup!$A$2:$E$660,4,0)</f>
        <v>Used Car Programs</v>
      </c>
      <c r="AJ276" t="str">
        <f>VLOOKUP(F276,vlookup!$A$2:$E$660,5,0)</f>
        <v>High Mileage</v>
      </c>
      <c r="AL276">
        <f t="shared" si="64"/>
        <v>50</v>
      </c>
      <c r="AM276">
        <f t="shared" si="65"/>
        <v>197</v>
      </c>
      <c r="AN276">
        <f t="shared" si="66"/>
        <v>4875</v>
      </c>
      <c r="AO276" t="str">
        <f t="shared" si="67"/>
        <v/>
      </c>
      <c r="AP276" t="str">
        <f t="shared" si="68"/>
        <v/>
      </c>
      <c r="AQ276" t="str">
        <f t="shared" si="69"/>
        <v/>
      </c>
      <c r="AR276">
        <f t="shared" si="70"/>
        <v>250</v>
      </c>
      <c r="AS276" t="str">
        <f t="shared" si="71"/>
        <v>4B018792C3Y-1</v>
      </c>
      <c r="AT276" t="str">
        <f>IFERROR(IF(VLOOKUP(Y276,vlookup!$I$2:$J$9,1,0)=Y276,VLOOKUP(Y276,vlookup!$I$2:$J$9,2,0),PROPER(Y276)),PROPER(Y276))</f>
        <v>Deductible</v>
      </c>
      <c r="AU276" t="str">
        <f>IFERROR(IF(B276=VLOOKUP(B276,vlookup!$L$2:$L$10,1,0),"Yes","No"),"No")</f>
        <v>No</v>
      </c>
    </row>
    <row r="277" spans="1:47" ht="14.45" customHeight="1" x14ac:dyDescent="0.25">
      <c r="A277" t="s">
        <v>1736</v>
      </c>
      <c r="B277" s="31" t="s">
        <v>1737</v>
      </c>
      <c r="C277">
        <v>1</v>
      </c>
      <c r="D277">
        <v>1</v>
      </c>
      <c r="E277" t="s">
        <v>382</v>
      </c>
      <c r="F277" t="s">
        <v>238</v>
      </c>
      <c r="G277" t="s">
        <v>934</v>
      </c>
      <c r="H277" t="s">
        <v>3759</v>
      </c>
      <c r="I277">
        <v>110668</v>
      </c>
      <c r="J277" s="19">
        <v>41877</v>
      </c>
      <c r="K277" s="19">
        <v>41907</v>
      </c>
      <c r="L277">
        <v>201409</v>
      </c>
      <c r="M277" s="19">
        <v>41883</v>
      </c>
      <c r="N277">
        <v>24616</v>
      </c>
      <c r="O277" t="s">
        <v>1076</v>
      </c>
      <c r="P277" t="s">
        <v>1613</v>
      </c>
      <c r="Q277" t="s">
        <v>924</v>
      </c>
      <c r="R277">
        <v>6229363</v>
      </c>
      <c r="S277" s="19">
        <v>42051</v>
      </c>
      <c r="T277">
        <v>115006</v>
      </c>
      <c r="U277" t="s">
        <v>357</v>
      </c>
      <c r="V277" s="19">
        <v>42054</v>
      </c>
      <c r="W277" t="s">
        <v>635</v>
      </c>
      <c r="X277" t="s">
        <v>635</v>
      </c>
      <c r="Y277" t="s">
        <v>635</v>
      </c>
      <c r="Z277" t="s">
        <v>14</v>
      </c>
      <c r="AA277" s="29">
        <v>100</v>
      </c>
      <c r="AB277" t="s">
        <v>544</v>
      </c>
      <c r="AC277">
        <f t="shared" si="60"/>
        <v>2015</v>
      </c>
      <c r="AD277">
        <f t="shared" si="61"/>
        <v>2</v>
      </c>
      <c r="AE277">
        <f t="shared" si="62"/>
        <v>2014</v>
      </c>
      <c r="AF277">
        <f t="shared" si="63"/>
        <v>8</v>
      </c>
      <c r="AG277" t="str">
        <f>VLOOKUP(F277,vlookup!$A$2:$E$660,2,0)</f>
        <v>Retained</v>
      </c>
      <c r="AH277" t="str">
        <f>VLOOKUP(F277,vlookup!$A$2:$E$660,3,0)</f>
        <v>Service Contract</v>
      </c>
      <c r="AI277" t="str">
        <f>VLOOKUP(F277,vlookup!$A$2:$E$660,4,0)</f>
        <v>Used Car Programs</v>
      </c>
      <c r="AJ277" t="str">
        <f>VLOOKUP(F277,vlookup!$A$2:$E$660,5,0)</f>
        <v>High Mileage</v>
      </c>
      <c r="AL277">
        <f t="shared" si="64"/>
        <v>29</v>
      </c>
      <c r="AM277">
        <f t="shared" si="65"/>
        <v>173</v>
      </c>
      <c r="AN277">
        <f t="shared" si="66"/>
        <v>4338</v>
      </c>
      <c r="AO277" t="str">
        <f t="shared" si="67"/>
        <v/>
      </c>
      <c r="AP277" t="str">
        <f t="shared" si="68"/>
        <v/>
      </c>
      <c r="AQ277" t="str">
        <f t="shared" si="69"/>
        <v/>
      </c>
      <c r="AR277">
        <f t="shared" si="70"/>
        <v>100</v>
      </c>
      <c r="AS277" t="str">
        <f t="shared" si="71"/>
        <v>5B067011H4Y-1</v>
      </c>
      <c r="AT277" t="str">
        <f>IFERROR(IF(VLOOKUP(Y277,vlookup!$I$2:$J$9,1,0)=Y277,VLOOKUP(Y277,vlookup!$I$2:$J$9,2,0),PROPER(Y277)),PROPER(Y277))</f>
        <v>Deductible</v>
      </c>
      <c r="AU277" t="str">
        <f>IFERROR(IF(B277=VLOOKUP(B277,vlookup!$L$2:$L$10,1,0),"Yes","No"),"No")</f>
        <v>No</v>
      </c>
    </row>
    <row r="278" spans="1:47" ht="14.45" customHeight="1" x14ac:dyDescent="0.25">
      <c r="A278" t="s">
        <v>3689</v>
      </c>
      <c r="B278" s="31" t="s">
        <v>3690</v>
      </c>
      <c r="C278">
        <v>2</v>
      </c>
      <c r="D278">
        <v>1</v>
      </c>
      <c r="E278" t="s">
        <v>382</v>
      </c>
      <c r="F278" t="s">
        <v>464</v>
      </c>
      <c r="G278" t="s">
        <v>41</v>
      </c>
      <c r="H278" t="s">
        <v>3691</v>
      </c>
      <c r="I278">
        <v>118156</v>
      </c>
      <c r="J278" s="19">
        <v>44613</v>
      </c>
      <c r="K278" s="19">
        <v>44643</v>
      </c>
      <c r="L278">
        <v>202203</v>
      </c>
      <c r="M278" s="19">
        <v>44621</v>
      </c>
      <c r="N278">
        <v>24617</v>
      </c>
      <c r="O278" t="s">
        <v>1070</v>
      </c>
      <c r="P278" t="s">
        <v>1008</v>
      </c>
      <c r="Q278" t="s">
        <v>924</v>
      </c>
      <c r="R278" t="s">
        <v>3692</v>
      </c>
      <c r="S278" s="19">
        <v>45345</v>
      </c>
      <c r="T278">
        <v>132535</v>
      </c>
      <c r="U278" t="s">
        <v>356</v>
      </c>
      <c r="V278" s="19">
        <v>45349</v>
      </c>
      <c r="W278" t="s">
        <v>635</v>
      </c>
      <c r="X278" t="s">
        <v>635</v>
      </c>
      <c r="Y278" t="s">
        <v>635</v>
      </c>
      <c r="Z278" t="s">
        <v>14</v>
      </c>
      <c r="AA278" s="29">
        <v>100</v>
      </c>
      <c r="AB278" t="s">
        <v>544</v>
      </c>
      <c r="AC278">
        <f t="shared" si="60"/>
        <v>2024</v>
      </c>
      <c r="AD278">
        <f t="shared" si="61"/>
        <v>2</v>
      </c>
      <c r="AE278">
        <f t="shared" si="62"/>
        <v>2022</v>
      </c>
      <c r="AF278">
        <f t="shared" si="63"/>
        <v>2</v>
      </c>
      <c r="AG278" t="str">
        <f>VLOOKUP(F278,vlookup!$A$2:$E$660,2,0)</f>
        <v>Retained</v>
      </c>
      <c r="AH278" t="str">
        <f>VLOOKUP(F278,vlookup!$A$2:$E$660,3,0)</f>
        <v>Service Contract</v>
      </c>
      <c r="AI278" t="str">
        <f>VLOOKUP(F278,vlookup!$A$2:$E$660,4,0)</f>
        <v>Used Car Programs</v>
      </c>
      <c r="AJ278" t="str">
        <f>VLOOKUP(F278,vlookup!$A$2:$E$660,5,0)</f>
        <v>High Mileage</v>
      </c>
      <c r="AL278">
        <f t="shared" si="64"/>
        <v>32</v>
      </c>
      <c r="AM278">
        <f t="shared" si="65"/>
        <v>726</v>
      </c>
      <c r="AN278">
        <f t="shared" si="66"/>
        <v>14379</v>
      </c>
      <c r="AO278" t="str">
        <f t="shared" si="67"/>
        <v/>
      </c>
      <c r="AP278" t="str">
        <f t="shared" si="68"/>
        <v/>
      </c>
      <c r="AQ278" t="str">
        <f t="shared" si="69"/>
        <v/>
      </c>
      <c r="AR278">
        <f t="shared" si="70"/>
        <v>100</v>
      </c>
      <c r="AS278" t="str">
        <f t="shared" si="71"/>
        <v>ZAG6H121503B22-2</v>
      </c>
      <c r="AT278" t="str">
        <f>IFERROR(IF(VLOOKUP(Y278,vlookup!$I$2:$J$9,1,0)=Y278,VLOOKUP(Y278,vlookup!$I$2:$J$9,2,0),PROPER(Y278)),PROPER(Y278))</f>
        <v>Deductible</v>
      </c>
      <c r="AU278" t="str">
        <f>IFERROR(IF(B278=VLOOKUP(B278,vlookup!$L$2:$L$10,1,0),"Yes","No"),"No")</f>
        <v>No</v>
      </c>
    </row>
    <row r="279" spans="1:47" ht="14.45" customHeight="1" x14ac:dyDescent="0.25">
      <c r="A279" t="s">
        <v>1738</v>
      </c>
      <c r="B279" s="31" t="s">
        <v>1739</v>
      </c>
      <c r="C279">
        <v>1</v>
      </c>
      <c r="D279">
        <v>1</v>
      </c>
      <c r="E279" t="s">
        <v>382</v>
      </c>
      <c r="F279" t="s">
        <v>205</v>
      </c>
      <c r="G279" t="s">
        <v>3772</v>
      </c>
      <c r="H279" t="s">
        <v>3773</v>
      </c>
      <c r="I279">
        <v>76540</v>
      </c>
      <c r="J279" s="19">
        <v>41693</v>
      </c>
      <c r="K279" s="19">
        <v>41717</v>
      </c>
      <c r="L279">
        <v>201403</v>
      </c>
      <c r="M279" s="19">
        <v>41699</v>
      </c>
      <c r="N279">
        <v>24617</v>
      </c>
      <c r="O279" t="s">
        <v>1070</v>
      </c>
      <c r="P279" t="s">
        <v>1245</v>
      </c>
      <c r="Q279" t="s">
        <v>924</v>
      </c>
      <c r="R279">
        <v>376541</v>
      </c>
      <c r="S279" s="19">
        <v>41968</v>
      </c>
      <c r="T279">
        <v>83958</v>
      </c>
      <c r="U279" t="s">
        <v>357</v>
      </c>
      <c r="V279" s="19">
        <v>41969</v>
      </c>
      <c r="W279" t="s">
        <v>635</v>
      </c>
      <c r="X279" t="s">
        <v>635</v>
      </c>
      <c r="Y279" t="s">
        <v>635</v>
      </c>
      <c r="Z279" t="s">
        <v>14</v>
      </c>
      <c r="AA279" s="29">
        <v>100</v>
      </c>
      <c r="AB279" t="s">
        <v>544</v>
      </c>
      <c r="AC279">
        <f t="shared" si="60"/>
        <v>2014</v>
      </c>
      <c r="AD279">
        <f t="shared" si="61"/>
        <v>11</v>
      </c>
      <c r="AE279">
        <f t="shared" si="62"/>
        <v>2014</v>
      </c>
      <c r="AF279">
        <f t="shared" si="63"/>
        <v>2</v>
      </c>
      <c r="AG279" t="str">
        <f>VLOOKUP(F279,vlookup!$A$2:$E$660,2,0)</f>
        <v>Retained</v>
      </c>
      <c r="AH279" t="str">
        <f>VLOOKUP(F279,vlookup!$A$2:$E$660,3,0)</f>
        <v>Service Contract</v>
      </c>
      <c r="AI279" t="str">
        <f>VLOOKUP(F279,vlookup!$A$2:$E$660,4,0)</f>
        <v>Used Car Programs</v>
      </c>
      <c r="AJ279" t="str">
        <f>VLOOKUP(F279,vlookup!$A$2:$E$660,5,0)</f>
        <v>High Mileage</v>
      </c>
      <c r="AL279">
        <f t="shared" si="64"/>
        <v>26</v>
      </c>
      <c r="AM279">
        <f t="shared" si="65"/>
        <v>273</v>
      </c>
      <c r="AN279">
        <f t="shared" si="66"/>
        <v>7418</v>
      </c>
      <c r="AO279" t="str">
        <f t="shared" si="67"/>
        <v/>
      </c>
      <c r="AP279" t="str">
        <f t="shared" si="68"/>
        <v/>
      </c>
      <c r="AQ279" t="str">
        <f t="shared" si="69"/>
        <v/>
      </c>
      <c r="AR279">
        <f t="shared" si="70"/>
        <v>100</v>
      </c>
      <c r="AS279" t="str">
        <f t="shared" si="71"/>
        <v>4ZJ14714B4-1</v>
      </c>
      <c r="AT279" t="str">
        <f>IFERROR(IF(VLOOKUP(Y279,vlookup!$I$2:$J$9,1,0)=Y279,VLOOKUP(Y279,vlookup!$I$2:$J$9,2,0),PROPER(Y279)),PROPER(Y279))</f>
        <v>Deductible</v>
      </c>
      <c r="AU279" t="str">
        <f>IFERROR(IF(B279=VLOOKUP(B279,vlookup!$L$2:$L$10,1,0),"Yes","No"),"No")</f>
        <v>No</v>
      </c>
    </row>
    <row r="280" spans="1:47" ht="14.45" customHeight="1" x14ac:dyDescent="0.25">
      <c r="A280" t="s">
        <v>1738</v>
      </c>
      <c r="B280" s="31" t="s">
        <v>1739</v>
      </c>
      <c r="C280">
        <v>2</v>
      </c>
      <c r="D280">
        <v>1</v>
      </c>
      <c r="E280" t="s">
        <v>382</v>
      </c>
      <c r="F280" t="s">
        <v>205</v>
      </c>
      <c r="G280" t="s">
        <v>3772</v>
      </c>
      <c r="H280" t="s">
        <v>3773</v>
      </c>
      <c r="I280">
        <v>76540</v>
      </c>
      <c r="J280" s="19">
        <v>41693</v>
      </c>
      <c r="K280" s="19">
        <v>41717</v>
      </c>
      <c r="L280">
        <v>201403</v>
      </c>
      <c r="M280" s="19">
        <v>41699</v>
      </c>
      <c r="N280">
        <v>24617</v>
      </c>
      <c r="O280" t="s">
        <v>1070</v>
      </c>
      <c r="P280" t="s">
        <v>1245</v>
      </c>
      <c r="Q280" t="s">
        <v>924</v>
      </c>
      <c r="R280">
        <v>377080</v>
      </c>
      <c r="S280" s="19">
        <v>41976</v>
      </c>
      <c r="T280">
        <v>84023</v>
      </c>
      <c r="U280" t="s">
        <v>357</v>
      </c>
      <c r="V280" s="19">
        <v>41984</v>
      </c>
      <c r="W280" t="s">
        <v>635</v>
      </c>
      <c r="X280" t="s">
        <v>635</v>
      </c>
      <c r="Y280" t="s">
        <v>635</v>
      </c>
      <c r="Z280" t="s">
        <v>14</v>
      </c>
      <c r="AA280" s="29">
        <v>100</v>
      </c>
      <c r="AB280" t="s">
        <v>544</v>
      </c>
      <c r="AC280">
        <f t="shared" si="60"/>
        <v>2014</v>
      </c>
      <c r="AD280">
        <f t="shared" si="61"/>
        <v>12</v>
      </c>
      <c r="AE280">
        <f t="shared" si="62"/>
        <v>2014</v>
      </c>
      <c r="AF280">
        <f t="shared" si="63"/>
        <v>2</v>
      </c>
      <c r="AG280" t="str">
        <f>VLOOKUP(F280,vlookup!$A$2:$E$660,2,0)</f>
        <v>Retained</v>
      </c>
      <c r="AH280" t="str">
        <f>VLOOKUP(F280,vlookup!$A$2:$E$660,3,0)</f>
        <v>Service Contract</v>
      </c>
      <c r="AI280" t="str">
        <f>VLOOKUP(F280,vlookup!$A$2:$E$660,4,0)</f>
        <v>Used Car Programs</v>
      </c>
      <c r="AJ280" t="str">
        <f>VLOOKUP(F280,vlookup!$A$2:$E$660,5,0)</f>
        <v>High Mileage</v>
      </c>
      <c r="AL280">
        <f t="shared" si="64"/>
        <v>26</v>
      </c>
      <c r="AM280">
        <f t="shared" si="65"/>
        <v>288</v>
      </c>
      <c r="AN280">
        <f t="shared" si="66"/>
        <v>7483</v>
      </c>
      <c r="AO280" t="str">
        <f t="shared" si="67"/>
        <v/>
      </c>
      <c r="AP280" t="str">
        <f t="shared" si="68"/>
        <v/>
      </c>
      <c r="AQ280" t="str">
        <f t="shared" si="69"/>
        <v/>
      </c>
      <c r="AR280">
        <f t="shared" si="70"/>
        <v>100</v>
      </c>
      <c r="AS280" t="str">
        <f t="shared" si="71"/>
        <v>4ZJ14714B4-2</v>
      </c>
      <c r="AT280" t="str">
        <f>IFERROR(IF(VLOOKUP(Y280,vlookup!$I$2:$J$9,1,0)=Y280,VLOOKUP(Y280,vlookup!$I$2:$J$9,2,0),PROPER(Y280)),PROPER(Y280))</f>
        <v>Deductible</v>
      </c>
      <c r="AU280" t="str">
        <f>IFERROR(IF(B280=VLOOKUP(B280,vlookup!$L$2:$L$10,1,0),"Yes","No"),"No")</f>
        <v>No</v>
      </c>
    </row>
    <row r="281" spans="1:47" ht="14.45" customHeight="1" x14ac:dyDescent="0.25">
      <c r="A281" t="s">
        <v>1738</v>
      </c>
      <c r="B281" s="31" t="s">
        <v>1739</v>
      </c>
      <c r="C281">
        <v>3</v>
      </c>
      <c r="D281">
        <v>1</v>
      </c>
      <c r="E281" t="s">
        <v>382</v>
      </c>
      <c r="F281" t="s">
        <v>205</v>
      </c>
      <c r="G281" t="s">
        <v>3772</v>
      </c>
      <c r="H281" t="s">
        <v>3773</v>
      </c>
      <c r="I281">
        <v>76540</v>
      </c>
      <c r="J281" s="19">
        <v>41693</v>
      </c>
      <c r="K281" s="19">
        <v>41717</v>
      </c>
      <c r="L281">
        <v>201403</v>
      </c>
      <c r="M281" s="19">
        <v>41699</v>
      </c>
      <c r="N281">
        <v>24617</v>
      </c>
      <c r="O281" t="s">
        <v>1070</v>
      </c>
      <c r="P281" t="s">
        <v>1245</v>
      </c>
      <c r="Q281" t="s">
        <v>924</v>
      </c>
      <c r="R281">
        <v>419423</v>
      </c>
      <c r="S281" s="19">
        <v>42535</v>
      </c>
      <c r="T281">
        <v>90244</v>
      </c>
      <c r="U281" t="s">
        <v>356</v>
      </c>
      <c r="V281" s="19">
        <v>42552</v>
      </c>
      <c r="W281" t="s">
        <v>635</v>
      </c>
      <c r="X281" t="s">
        <v>635</v>
      </c>
      <c r="Y281" t="s">
        <v>635</v>
      </c>
      <c r="Z281" t="s">
        <v>14</v>
      </c>
      <c r="AA281" s="29">
        <v>100</v>
      </c>
      <c r="AB281" t="s">
        <v>544</v>
      </c>
      <c r="AC281">
        <f t="shared" si="60"/>
        <v>2016</v>
      </c>
      <c r="AD281">
        <f t="shared" si="61"/>
        <v>7</v>
      </c>
      <c r="AE281">
        <f t="shared" si="62"/>
        <v>2014</v>
      </c>
      <c r="AF281">
        <f t="shared" si="63"/>
        <v>2</v>
      </c>
      <c r="AG281" t="str">
        <f>VLOOKUP(F281,vlookup!$A$2:$E$660,2,0)</f>
        <v>Retained</v>
      </c>
      <c r="AH281" t="str">
        <f>VLOOKUP(F281,vlookup!$A$2:$E$660,3,0)</f>
        <v>Service Contract</v>
      </c>
      <c r="AI281" t="str">
        <f>VLOOKUP(F281,vlookup!$A$2:$E$660,4,0)</f>
        <v>Used Car Programs</v>
      </c>
      <c r="AJ281" t="str">
        <f>VLOOKUP(F281,vlookup!$A$2:$E$660,5,0)</f>
        <v>High Mileage</v>
      </c>
      <c r="AL281">
        <f t="shared" si="64"/>
        <v>26</v>
      </c>
      <c r="AM281">
        <f t="shared" si="65"/>
        <v>848</v>
      </c>
      <c r="AN281">
        <f t="shared" si="66"/>
        <v>13704</v>
      </c>
      <c r="AO281" t="str">
        <f t="shared" si="67"/>
        <v/>
      </c>
      <c r="AP281" t="str">
        <f t="shared" si="68"/>
        <v/>
      </c>
      <c r="AQ281" t="str">
        <f t="shared" si="69"/>
        <v/>
      </c>
      <c r="AR281">
        <f t="shared" si="70"/>
        <v>100</v>
      </c>
      <c r="AS281" t="str">
        <f t="shared" si="71"/>
        <v>4ZJ14714B4-3</v>
      </c>
      <c r="AT281" t="str">
        <f>IFERROR(IF(VLOOKUP(Y281,vlookup!$I$2:$J$9,1,0)=Y281,VLOOKUP(Y281,vlookup!$I$2:$J$9,2,0),PROPER(Y281)),PROPER(Y281))</f>
        <v>Deductible</v>
      </c>
      <c r="AU281" t="str">
        <f>IFERROR(IF(B281=VLOOKUP(B281,vlookup!$L$2:$L$10,1,0),"Yes","No"),"No")</f>
        <v>No</v>
      </c>
    </row>
    <row r="282" spans="1:47" ht="14.45" customHeight="1" x14ac:dyDescent="0.25">
      <c r="A282" t="s">
        <v>1740</v>
      </c>
      <c r="B282" s="31" t="s">
        <v>1741</v>
      </c>
      <c r="C282">
        <v>1</v>
      </c>
      <c r="D282">
        <v>1</v>
      </c>
      <c r="E282" t="s">
        <v>382</v>
      </c>
      <c r="F282" t="s">
        <v>238</v>
      </c>
      <c r="G282" t="s">
        <v>3772</v>
      </c>
      <c r="H282" t="s">
        <v>3774</v>
      </c>
      <c r="I282">
        <v>138100</v>
      </c>
      <c r="J282" s="19">
        <v>42358</v>
      </c>
      <c r="K282" s="19">
        <v>42400</v>
      </c>
      <c r="L282">
        <v>201601</v>
      </c>
      <c r="M282" s="19">
        <v>42370</v>
      </c>
      <c r="N282">
        <v>24616</v>
      </c>
      <c r="O282" t="s">
        <v>1076</v>
      </c>
      <c r="P282" t="s">
        <v>1742</v>
      </c>
      <c r="Q282" t="s">
        <v>924</v>
      </c>
      <c r="R282">
        <v>67873</v>
      </c>
      <c r="S282" s="19">
        <v>42507</v>
      </c>
      <c r="T282">
        <v>142100</v>
      </c>
      <c r="U282" t="s">
        <v>356</v>
      </c>
      <c r="V282" s="19">
        <v>42509</v>
      </c>
      <c r="W282" t="s">
        <v>635</v>
      </c>
      <c r="X282" t="s">
        <v>635</v>
      </c>
      <c r="Y282" t="s">
        <v>635</v>
      </c>
      <c r="Z282" t="s">
        <v>14</v>
      </c>
      <c r="AA282" s="29">
        <v>100</v>
      </c>
      <c r="AB282" t="s">
        <v>544</v>
      </c>
      <c r="AC282">
        <f t="shared" si="60"/>
        <v>2016</v>
      </c>
      <c r="AD282">
        <f t="shared" si="61"/>
        <v>5</v>
      </c>
      <c r="AE282">
        <f t="shared" si="62"/>
        <v>2015</v>
      </c>
      <c r="AF282">
        <f t="shared" si="63"/>
        <v>12</v>
      </c>
      <c r="AG282" t="str">
        <f>VLOOKUP(F282,vlookup!$A$2:$E$660,2,0)</f>
        <v>Retained</v>
      </c>
      <c r="AH282" t="str">
        <f>VLOOKUP(F282,vlookup!$A$2:$E$660,3,0)</f>
        <v>Service Contract</v>
      </c>
      <c r="AI282" t="str">
        <f>VLOOKUP(F282,vlookup!$A$2:$E$660,4,0)</f>
        <v>Used Car Programs</v>
      </c>
      <c r="AJ282" t="str">
        <f>VLOOKUP(F282,vlookup!$A$2:$E$660,5,0)</f>
        <v>High Mileage</v>
      </c>
      <c r="AL282">
        <f t="shared" si="64"/>
        <v>41</v>
      </c>
      <c r="AM282">
        <f t="shared" si="65"/>
        <v>149</v>
      </c>
      <c r="AN282">
        <f t="shared" si="66"/>
        <v>4000</v>
      </c>
      <c r="AO282" t="str">
        <f t="shared" si="67"/>
        <v/>
      </c>
      <c r="AP282" t="str">
        <f t="shared" si="68"/>
        <v/>
      </c>
      <c r="AQ282" t="str">
        <f t="shared" si="69"/>
        <v/>
      </c>
      <c r="AR282">
        <f t="shared" si="70"/>
        <v>100</v>
      </c>
      <c r="AS282" t="str">
        <f t="shared" si="71"/>
        <v>7LJ24778L5Y-1</v>
      </c>
      <c r="AT282" t="str">
        <f>IFERROR(IF(VLOOKUP(Y282,vlookup!$I$2:$J$9,1,0)=Y282,VLOOKUP(Y282,vlookup!$I$2:$J$9,2,0),PROPER(Y282)),PROPER(Y282))</f>
        <v>Deductible</v>
      </c>
      <c r="AU282" t="str">
        <f>IFERROR(IF(B282=VLOOKUP(B282,vlookup!$L$2:$L$10,1,0),"Yes","No"),"No")</f>
        <v>No</v>
      </c>
    </row>
    <row r="283" spans="1:47" ht="14.45" customHeight="1" x14ac:dyDescent="0.25">
      <c r="A283" t="s">
        <v>1743</v>
      </c>
      <c r="B283" s="31" t="s">
        <v>3615</v>
      </c>
      <c r="C283">
        <v>1</v>
      </c>
      <c r="D283">
        <v>1</v>
      </c>
      <c r="E283" t="s">
        <v>382</v>
      </c>
      <c r="F283" t="s">
        <v>205</v>
      </c>
      <c r="G283" t="s">
        <v>920</v>
      </c>
      <c r="H283" t="s">
        <v>3721</v>
      </c>
      <c r="I283">
        <v>130276</v>
      </c>
      <c r="J283" s="19">
        <v>42115</v>
      </c>
      <c r="K283" s="19">
        <v>42155</v>
      </c>
      <c r="L283">
        <v>201505</v>
      </c>
      <c r="M283" s="19">
        <v>42125</v>
      </c>
      <c r="N283">
        <v>24617</v>
      </c>
      <c r="O283" t="s">
        <v>1070</v>
      </c>
      <c r="P283" t="s">
        <v>1744</v>
      </c>
      <c r="Q283" t="s">
        <v>924</v>
      </c>
      <c r="R283">
        <v>185933</v>
      </c>
      <c r="S283" s="19">
        <v>42471</v>
      </c>
      <c r="T283">
        <v>145624</v>
      </c>
      <c r="U283" t="s">
        <v>356</v>
      </c>
      <c r="V283" s="19">
        <v>42482</v>
      </c>
      <c r="W283" t="s">
        <v>635</v>
      </c>
      <c r="X283" t="s">
        <v>635</v>
      </c>
      <c r="Y283" t="s">
        <v>635</v>
      </c>
      <c r="Z283" t="s">
        <v>14</v>
      </c>
      <c r="AA283" s="29">
        <v>100</v>
      </c>
      <c r="AB283" t="s">
        <v>544</v>
      </c>
      <c r="AC283">
        <f t="shared" si="60"/>
        <v>2016</v>
      </c>
      <c r="AD283">
        <f t="shared" si="61"/>
        <v>4</v>
      </c>
      <c r="AE283">
        <f t="shared" si="62"/>
        <v>2015</v>
      </c>
      <c r="AF283">
        <f t="shared" si="63"/>
        <v>4</v>
      </c>
      <c r="AG283" t="str">
        <f>VLOOKUP(F283,vlookup!$A$2:$E$660,2,0)</f>
        <v>Retained</v>
      </c>
      <c r="AH283" t="str">
        <f>VLOOKUP(F283,vlookup!$A$2:$E$660,3,0)</f>
        <v>Service Contract</v>
      </c>
      <c r="AI283" t="str">
        <f>VLOOKUP(F283,vlookup!$A$2:$E$660,4,0)</f>
        <v>Used Car Programs</v>
      </c>
      <c r="AJ283" t="str">
        <f>VLOOKUP(F283,vlookup!$A$2:$E$660,5,0)</f>
        <v>High Mileage</v>
      </c>
      <c r="AL283">
        <f t="shared" si="64"/>
        <v>40</v>
      </c>
      <c r="AM283">
        <f t="shared" si="65"/>
        <v>361</v>
      </c>
      <c r="AN283">
        <f t="shared" si="66"/>
        <v>15348</v>
      </c>
      <c r="AO283" t="str">
        <f t="shared" si="67"/>
        <v/>
      </c>
      <c r="AP283" t="str">
        <f t="shared" si="68"/>
        <v/>
      </c>
      <c r="AQ283" t="str">
        <f t="shared" si="69"/>
        <v/>
      </c>
      <c r="AR283">
        <f t="shared" si="70"/>
        <v>100</v>
      </c>
      <c r="AS283" t="str">
        <f t="shared" si="71"/>
        <v>102108965-1</v>
      </c>
      <c r="AT283" t="str">
        <f>IFERROR(IF(VLOOKUP(Y283,vlookup!$I$2:$J$9,1,0)=Y283,VLOOKUP(Y283,vlookup!$I$2:$J$9,2,0),PROPER(Y283)),PROPER(Y283))</f>
        <v>Deductible</v>
      </c>
      <c r="AU283" t="str">
        <f>IFERROR(IF(B283=VLOOKUP(B283,vlookup!$L$2:$L$10,1,0),"Yes","No"),"No")</f>
        <v>No</v>
      </c>
    </row>
    <row r="284" spans="1:47" ht="14.45" customHeight="1" x14ac:dyDescent="0.25">
      <c r="A284" t="s">
        <v>1745</v>
      </c>
      <c r="B284" s="31" t="s">
        <v>1746</v>
      </c>
      <c r="C284">
        <v>1</v>
      </c>
      <c r="D284">
        <v>1</v>
      </c>
      <c r="E284" t="s">
        <v>382</v>
      </c>
      <c r="F284" t="s">
        <v>205</v>
      </c>
      <c r="G284" t="s">
        <v>920</v>
      </c>
      <c r="H284" t="s">
        <v>3721</v>
      </c>
      <c r="I284">
        <v>131731</v>
      </c>
      <c r="J284" s="19">
        <v>41708</v>
      </c>
      <c r="K284" s="19">
        <v>41751</v>
      </c>
      <c r="L284">
        <v>201404</v>
      </c>
      <c r="M284" s="19">
        <v>41730</v>
      </c>
      <c r="N284">
        <v>24617</v>
      </c>
      <c r="O284" t="s">
        <v>1070</v>
      </c>
      <c r="P284" t="s">
        <v>3749</v>
      </c>
      <c r="Q284" t="s">
        <v>924</v>
      </c>
      <c r="R284">
        <v>39616</v>
      </c>
      <c r="S284" s="19">
        <v>41740</v>
      </c>
      <c r="T284">
        <v>132128</v>
      </c>
      <c r="U284" t="s">
        <v>357</v>
      </c>
      <c r="V284" s="19">
        <v>41753</v>
      </c>
      <c r="W284" t="s">
        <v>635</v>
      </c>
      <c r="X284" t="s">
        <v>635</v>
      </c>
      <c r="Y284" t="s">
        <v>635</v>
      </c>
      <c r="Z284" t="s">
        <v>14</v>
      </c>
      <c r="AA284" s="29">
        <v>100</v>
      </c>
      <c r="AB284" t="s">
        <v>544</v>
      </c>
      <c r="AC284">
        <f t="shared" si="60"/>
        <v>2014</v>
      </c>
      <c r="AD284">
        <f t="shared" si="61"/>
        <v>4</v>
      </c>
      <c r="AE284">
        <f t="shared" si="62"/>
        <v>2014</v>
      </c>
      <c r="AF284">
        <f t="shared" si="63"/>
        <v>3</v>
      </c>
      <c r="AG284" t="str">
        <f>VLOOKUP(F284,vlookup!$A$2:$E$660,2,0)</f>
        <v>Retained</v>
      </c>
      <c r="AH284" t="str">
        <f>VLOOKUP(F284,vlookup!$A$2:$E$660,3,0)</f>
        <v>Service Contract</v>
      </c>
      <c r="AI284" t="str">
        <f>VLOOKUP(F284,vlookup!$A$2:$E$660,4,0)</f>
        <v>Used Car Programs</v>
      </c>
      <c r="AJ284" t="str">
        <f>VLOOKUP(F284,vlookup!$A$2:$E$660,5,0)</f>
        <v>High Mileage</v>
      </c>
      <c r="AL284">
        <f t="shared" si="64"/>
        <v>42</v>
      </c>
      <c r="AM284">
        <f t="shared" si="65"/>
        <v>44</v>
      </c>
      <c r="AN284">
        <f t="shared" si="66"/>
        <v>397</v>
      </c>
      <c r="AO284" t="str">
        <f t="shared" si="67"/>
        <v/>
      </c>
      <c r="AP284">
        <f t="shared" si="68"/>
        <v>100</v>
      </c>
      <c r="AQ284" t="str">
        <f t="shared" si="69"/>
        <v/>
      </c>
      <c r="AR284" t="str">
        <f t="shared" si="70"/>
        <v/>
      </c>
      <c r="AS284" t="str">
        <f t="shared" si="71"/>
        <v>6N707655C4-1</v>
      </c>
      <c r="AT284" t="str">
        <f>IFERROR(IF(VLOOKUP(Y284,vlookup!$I$2:$J$9,1,0)=Y284,VLOOKUP(Y284,vlookup!$I$2:$J$9,2,0),PROPER(Y284)),PROPER(Y284))</f>
        <v>Deductible</v>
      </c>
      <c r="AU284" t="str">
        <f>IFERROR(IF(B284=VLOOKUP(B284,vlookup!$L$2:$L$10,1,0),"Yes","No"),"No")</f>
        <v>No</v>
      </c>
    </row>
    <row r="285" spans="1:47" ht="14.45" customHeight="1" x14ac:dyDescent="0.25">
      <c r="A285" t="s">
        <v>1747</v>
      </c>
      <c r="B285" s="31" t="s">
        <v>1748</v>
      </c>
      <c r="C285">
        <v>2</v>
      </c>
      <c r="D285">
        <v>1</v>
      </c>
      <c r="E285" t="s">
        <v>382</v>
      </c>
      <c r="F285" t="s">
        <v>60</v>
      </c>
      <c r="G285" t="s">
        <v>920</v>
      </c>
      <c r="H285" t="s">
        <v>3775</v>
      </c>
      <c r="I285">
        <v>148862</v>
      </c>
      <c r="J285" s="19">
        <v>41063</v>
      </c>
      <c r="K285" s="19">
        <v>41089</v>
      </c>
      <c r="L285">
        <v>201206</v>
      </c>
      <c r="M285" s="19">
        <v>41061</v>
      </c>
      <c r="N285">
        <v>24617</v>
      </c>
      <c r="O285" t="s">
        <v>1070</v>
      </c>
      <c r="P285" t="s">
        <v>1749</v>
      </c>
      <c r="Q285" t="s">
        <v>924</v>
      </c>
      <c r="R285">
        <v>154581</v>
      </c>
      <c r="S285" s="19">
        <v>41211</v>
      </c>
      <c r="T285">
        <v>154708</v>
      </c>
      <c r="U285" t="s">
        <v>357</v>
      </c>
      <c r="V285" s="19">
        <v>41274</v>
      </c>
      <c r="W285" t="s">
        <v>1179</v>
      </c>
      <c r="X285" t="s">
        <v>635</v>
      </c>
      <c r="Y285" t="s">
        <v>635</v>
      </c>
      <c r="Z285" t="s">
        <v>14</v>
      </c>
      <c r="AA285" s="29">
        <v>100</v>
      </c>
      <c r="AB285" t="s">
        <v>544</v>
      </c>
      <c r="AC285">
        <f t="shared" si="60"/>
        <v>2012</v>
      </c>
      <c r="AD285">
        <f t="shared" si="61"/>
        <v>12</v>
      </c>
      <c r="AE285">
        <f t="shared" si="62"/>
        <v>2012</v>
      </c>
      <c r="AF285">
        <f t="shared" si="63"/>
        <v>6</v>
      </c>
      <c r="AG285" t="str">
        <f>VLOOKUP(F285,vlookup!$A$2:$E$660,2,0)</f>
        <v>Retained</v>
      </c>
      <c r="AH285" t="str">
        <f>VLOOKUP(F285,vlookup!$A$2:$E$660,3,0)</f>
        <v>Service Contract</v>
      </c>
      <c r="AI285" t="str">
        <f>VLOOKUP(F285,vlookup!$A$2:$E$660,4,0)</f>
        <v>Used Car Programs</v>
      </c>
      <c r="AJ285" t="str">
        <f>VLOOKUP(F285,vlookup!$A$2:$E$660,5,0)</f>
        <v>High Mileage</v>
      </c>
      <c r="AL285">
        <f t="shared" si="64"/>
        <v>26</v>
      </c>
      <c r="AM285">
        <f t="shared" si="65"/>
        <v>208</v>
      </c>
      <c r="AN285">
        <f t="shared" si="66"/>
        <v>5846</v>
      </c>
      <c r="AO285" t="str">
        <f t="shared" si="67"/>
        <v/>
      </c>
      <c r="AP285" t="str">
        <f t="shared" si="68"/>
        <v/>
      </c>
      <c r="AQ285" t="str">
        <f t="shared" si="69"/>
        <v/>
      </c>
      <c r="AR285">
        <f t="shared" si="70"/>
        <v>100</v>
      </c>
      <c r="AS285" t="str">
        <f t="shared" si="71"/>
        <v>5C622783F2Y-2</v>
      </c>
      <c r="AT285" t="str">
        <f>IFERROR(IF(VLOOKUP(Y285,vlookup!$I$2:$J$9,1,0)=Y285,VLOOKUP(Y285,vlookup!$I$2:$J$9,2,0),PROPER(Y285)),PROPER(Y285))</f>
        <v>Deductible</v>
      </c>
      <c r="AU285" t="str">
        <f>IFERROR(IF(B285=VLOOKUP(B285,vlookup!$L$2:$L$10,1,0),"Yes","No"),"No")</f>
        <v>No</v>
      </c>
    </row>
    <row r="286" spans="1:47" ht="14.45" customHeight="1" x14ac:dyDescent="0.25">
      <c r="A286" t="s">
        <v>1750</v>
      </c>
      <c r="B286" s="31" t="s">
        <v>1751</v>
      </c>
      <c r="C286">
        <v>1</v>
      </c>
      <c r="D286">
        <v>1</v>
      </c>
      <c r="E286" t="s">
        <v>382</v>
      </c>
      <c r="F286" t="s">
        <v>60</v>
      </c>
      <c r="G286" t="s">
        <v>920</v>
      </c>
      <c r="H286" t="s">
        <v>921</v>
      </c>
      <c r="I286">
        <v>143173</v>
      </c>
      <c r="J286" s="19">
        <v>41322</v>
      </c>
      <c r="K286" s="19">
        <v>41361</v>
      </c>
      <c r="L286">
        <v>201303</v>
      </c>
      <c r="M286" s="19">
        <v>41334</v>
      </c>
      <c r="N286">
        <v>24616</v>
      </c>
      <c r="O286" t="s">
        <v>1076</v>
      </c>
      <c r="P286" t="s">
        <v>1749</v>
      </c>
      <c r="Q286" t="s">
        <v>924</v>
      </c>
      <c r="R286">
        <v>158349</v>
      </c>
      <c r="S286" s="19">
        <v>41477</v>
      </c>
      <c r="T286">
        <v>145686</v>
      </c>
      <c r="U286" t="s">
        <v>357</v>
      </c>
      <c r="V286" s="19">
        <v>41495</v>
      </c>
      <c r="W286" t="s">
        <v>1179</v>
      </c>
      <c r="X286" t="s">
        <v>635</v>
      </c>
      <c r="Y286" t="s">
        <v>635</v>
      </c>
      <c r="Z286" t="s">
        <v>14</v>
      </c>
      <c r="AA286" s="29">
        <v>100</v>
      </c>
      <c r="AB286" t="s">
        <v>544</v>
      </c>
      <c r="AC286">
        <f t="shared" si="60"/>
        <v>2013</v>
      </c>
      <c r="AD286">
        <f t="shared" si="61"/>
        <v>8</v>
      </c>
      <c r="AE286">
        <f t="shared" si="62"/>
        <v>2013</v>
      </c>
      <c r="AF286">
        <f t="shared" si="63"/>
        <v>2</v>
      </c>
      <c r="AG286" t="str">
        <f>VLOOKUP(F286,vlookup!$A$2:$E$660,2,0)</f>
        <v>Retained</v>
      </c>
      <c r="AH286" t="str">
        <f>VLOOKUP(F286,vlookup!$A$2:$E$660,3,0)</f>
        <v>Service Contract</v>
      </c>
      <c r="AI286" t="str">
        <f>VLOOKUP(F286,vlookup!$A$2:$E$660,4,0)</f>
        <v>Used Car Programs</v>
      </c>
      <c r="AJ286" t="str">
        <f>VLOOKUP(F286,vlookup!$A$2:$E$660,5,0)</f>
        <v>High Mileage</v>
      </c>
      <c r="AL286">
        <f t="shared" si="64"/>
        <v>41</v>
      </c>
      <c r="AM286">
        <f t="shared" si="65"/>
        <v>172</v>
      </c>
      <c r="AN286">
        <f t="shared" si="66"/>
        <v>2513</v>
      </c>
      <c r="AO286" t="str">
        <f t="shared" si="67"/>
        <v/>
      </c>
      <c r="AP286" t="str">
        <f t="shared" si="68"/>
        <v/>
      </c>
      <c r="AQ286" t="str">
        <f t="shared" si="69"/>
        <v/>
      </c>
      <c r="AR286">
        <f t="shared" si="70"/>
        <v>100</v>
      </c>
      <c r="AS286" t="str">
        <f t="shared" si="71"/>
        <v>5C717024B3Y-1</v>
      </c>
      <c r="AT286" t="str">
        <f>IFERROR(IF(VLOOKUP(Y286,vlookup!$I$2:$J$9,1,0)=Y286,VLOOKUP(Y286,vlookup!$I$2:$J$9,2,0),PROPER(Y286)),PROPER(Y286))</f>
        <v>Deductible</v>
      </c>
      <c r="AU286" t="str">
        <f>IFERROR(IF(B286=VLOOKUP(B286,vlookup!$L$2:$L$10,1,0),"Yes","No"),"No")</f>
        <v>No</v>
      </c>
    </row>
    <row r="287" spans="1:47" ht="14.45" customHeight="1" x14ac:dyDescent="0.25">
      <c r="A287" t="s">
        <v>1752</v>
      </c>
      <c r="B287" s="31" t="s">
        <v>1753</v>
      </c>
      <c r="C287">
        <v>1</v>
      </c>
      <c r="D287">
        <v>1</v>
      </c>
      <c r="E287" t="s">
        <v>382</v>
      </c>
      <c r="F287" t="s">
        <v>205</v>
      </c>
      <c r="G287" t="s">
        <v>920</v>
      </c>
      <c r="H287" t="s">
        <v>3776</v>
      </c>
      <c r="I287">
        <v>105341</v>
      </c>
      <c r="J287" s="19">
        <v>41795</v>
      </c>
      <c r="K287" s="19">
        <v>41830</v>
      </c>
      <c r="L287">
        <v>201407</v>
      </c>
      <c r="M287" s="19">
        <v>41821</v>
      </c>
      <c r="N287">
        <v>24616</v>
      </c>
      <c r="O287" t="s">
        <v>1076</v>
      </c>
      <c r="P287" t="s">
        <v>1406</v>
      </c>
      <c r="Q287" t="s">
        <v>924</v>
      </c>
      <c r="R287" t="s">
        <v>1754</v>
      </c>
      <c r="S287" s="19">
        <v>41806</v>
      </c>
      <c r="T287">
        <v>105712</v>
      </c>
      <c r="U287" t="s">
        <v>357</v>
      </c>
      <c r="V287" s="19">
        <v>42186</v>
      </c>
      <c r="W287" t="s">
        <v>635</v>
      </c>
      <c r="X287" t="s">
        <v>635</v>
      </c>
      <c r="Y287" t="s">
        <v>635</v>
      </c>
      <c r="Z287" t="s">
        <v>14</v>
      </c>
      <c r="AA287" s="29">
        <v>100</v>
      </c>
      <c r="AB287" t="s">
        <v>544</v>
      </c>
      <c r="AC287">
        <f t="shared" si="60"/>
        <v>2015</v>
      </c>
      <c r="AD287">
        <f t="shared" si="61"/>
        <v>7</v>
      </c>
      <c r="AE287">
        <f t="shared" si="62"/>
        <v>2014</v>
      </c>
      <c r="AF287">
        <f t="shared" si="63"/>
        <v>6</v>
      </c>
      <c r="AG287" t="str">
        <f>VLOOKUP(F287,vlookup!$A$2:$E$660,2,0)</f>
        <v>Retained</v>
      </c>
      <c r="AH287" t="str">
        <f>VLOOKUP(F287,vlookup!$A$2:$E$660,3,0)</f>
        <v>Service Contract</v>
      </c>
      <c r="AI287" t="str">
        <f>VLOOKUP(F287,vlookup!$A$2:$E$660,4,0)</f>
        <v>Used Car Programs</v>
      </c>
      <c r="AJ287" t="str">
        <f>VLOOKUP(F287,vlookup!$A$2:$E$660,5,0)</f>
        <v>High Mileage</v>
      </c>
      <c r="AL287">
        <f t="shared" si="64"/>
        <v>35</v>
      </c>
      <c r="AM287">
        <f t="shared" si="65"/>
        <v>386</v>
      </c>
      <c r="AN287">
        <f t="shared" si="66"/>
        <v>371</v>
      </c>
      <c r="AO287" t="str">
        <f t="shared" si="67"/>
        <v/>
      </c>
      <c r="AP287" t="str">
        <f t="shared" si="68"/>
        <v/>
      </c>
      <c r="AQ287" t="str">
        <f t="shared" si="69"/>
        <v/>
      </c>
      <c r="AR287">
        <f t="shared" si="70"/>
        <v>100</v>
      </c>
      <c r="AS287" t="str">
        <f t="shared" si="71"/>
        <v>4N350940F4-1</v>
      </c>
      <c r="AT287" t="str">
        <f>IFERROR(IF(VLOOKUP(Y287,vlookup!$I$2:$J$9,1,0)=Y287,VLOOKUP(Y287,vlookup!$I$2:$J$9,2,0),PROPER(Y287)),PROPER(Y287))</f>
        <v>Deductible</v>
      </c>
      <c r="AU287" t="str">
        <f>IFERROR(IF(B287=VLOOKUP(B287,vlookup!$L$2:$L$10,1,0),"Yes","No"),"No")</f>
        <v>No</v>
      </c>
    </row>
    <row r="288" spans="1:47" ht="14.45" customHeight="1" x14ac:dyDescent="0.25">
      <c r="A288" t="s">
        <v>1755</v>
      </c>
      <c r="B288" s="31" t="s">
        <v>1756</v>
      </c>
      <c r="C288">
        <v>1</v>
      </c>
      <c r="D288">
        <v>1</v>
      </c>
      <c r="E288" t="s">
        <v>382</v>
      </c>
      <c r="F288" t="s">
        <v>205</v>
      </c>
      <c r="G288" t="s">
        <v>920</v>
      </c>
      <c r="H288" t="s">
        <v>3776</v>
      </c>
      <c r="I288">
        <v>109655</v>
      </c>
      <c r="J288" s="19">
        <v>41748</v>
      </c>
      <c r="K288" s="19">
        <v>41758</v>
      </c>
      <c r="L288">
        <v>201404</v>
      </c>
      <c r="M288" s="19">
        <v>41730</v>
      </c>
      <c r="N288">
        <v>24616</v>
      </c>
      <c r="O288" t="s">
        <v>1076</v>
      </c>
      <c r="P288" t="s">
        <v>1757</v>
      </c>
      <c r="Q288" t="s">
        <v>924</v>
      </c>
      <c r="R288">
        <v>2442</v>
      </c>
      <c r="S288" s="19">
        <v>41823</v>
      </c>
      <c r="T288">
        <v>111958</v>
      </c>
      <c r="U288" t="s">
        <v>357</v>
      </c>
      <c r="V288" s="19">
        <v>41829</v>
      </c>
      <c r="W288" t="s">
        <v>635</v>
      </c>
      <c r="X288" t="s">
        <v>635</v>
      </c>
      <c r="Y288" t="s">
        <v>635</v>
      </c>
      <c r="Z288" t="s">
        <v>14</v>
      </c>
      <c r="AA288" s="29">
        <v>100</v>
      </c>
      <c r="AB288" t="s">
        <v>544</v>
      </c>
      <c r="AC288">
        <f t="shared" si="60"/>
        <v>2014</v>
      </c>
      <c r="AD288">
        <f t="shared" si="61"/>
        <v>7</v>
      </c>
      <c r="AE288">
        <f t="shared" si="62"/>
        <v>2014</v>
      </c>
      <c r="AF288">
        <f t="shared" si="63"/>
        <v>4</v>
      </c>
      <c r="AG288" t="str">
        <f>VLOOKUP(F288,vlookup!$A$2:$E$660,2,0)</f>
        <v>Retained</v>
      </c>
      <c r="AH288" t="str">
        <f>VLOOKUP(F288,vlookup!$A$2:$E$660,3,0)</f>
        <v>Service Contract</v>
      </c>
      <c r="AI288" t="str">
        <f>VLOOKUP(F288,vlookup!$A$2:$E$660,4,0)</f>
        <v>Used Car Programs</v>
      </c>
      <c r="AJ288" t="str">
        <f>VLOOKUP(F288,vlookup!$A$2:$E$660,5,0)</f>
        <v>High Mileage</v>
      </c>
      <c r="AL288">
        <f t="shared" si="64"/>
        <v>10</v>
      </c>
      <c r="AM288">
        <f t="shared" si="65"/>
        <v>80</v>
      </c>
      <c r="AN288">
        <f t="shared" si="66"/>
        <v>2303</v>
      </c>
      <c r="AO288" t="str">
        <f t="shared" si="67"/>
        <v/>
      </c>
      <c r="AP288" t="str">
        <f t="shared" si="68"/>
        <v/>
      </c>
      <c r="AQ288">
        <f t="shared" si="69"/>
        <v>100</v>
      </c>
      <c r="AR288" t="str">
        <f t="shared" si="70"/>
        <v/>
      </c>
      <c r="AS288" t="str">
        <f t="shared" si="71"/>
        <v>4N356172D4-1</v>
      </c>
      <c r="AT288" t="str">
        <f>IFERROR(IF(VLOOKUP(Y288,vlookup!$I$2:$J$9,1,0)=Y288,VLOOKUP(Y288,vlookup!$I$2:$J$9,2,0),PROPER(Y288)),PROPER(Y288))</f>
        <v>Deductible</v>
      </c>
      <c r="AU288" t="str">
        <f>IFERROR(IF(B288=VLOOKUP(B288,vlookup!$L$2:$L$10,1,0),"Yes","No"),"No")</f>
        <v>No</v>
      </c>
    </row>
    <row r="289" spans="1:47" ht="14.45" customHeight="1" x14ac:dyDescent="0.25">
      <c r="A289" t="s">
        <v>1755</v>
      </c>
      <c r="B289" s="31" t="s">
        <v>1756</v>
      </c>
      <c r="C289">
        <v>2</v>
      </c>
      <c r="D289">
        <v>1</v>
      </c>
      <c r="E289" t="s">
        <v>382</v>
      </c>
      <c r="F289" t="s">
        <v>205</v>
      </c>
      <c r="G289" t="s">
        <v>920</v>
      </c>
      <c r="H289" t="s">
        <v>3776</v>
      </c>
      <c r="I289">
        <v>109655</v>
      </c>
      <c r="J289" s="19">
        <v>41748</v>
      </c>
      <c r="K289" s="19">
        <v>41758</v>
      </c>
      <c r="L289">
        <v>201404</v>
      </c>
      <c r="M289" s="19">
        <v>41730</v>
      </c>
      <c r="N289">
        <v>24616</v>
      </c>
      <c r="O289" t="s">
        <v>1076</v>
      </c>
      <c r="P289" t="s">
        <v>1758</v>
      </c>
      <c r="Q289" t="s">
        <v>924</v>
      </c>
      <c r="R289">
        <v>26991</v>
      </c>
      <c r="S289" s="19">
        <v>41871</v>
      </c>
      <c r="T289">
        <v>113742</v>
      </c>
      <c r="U289" t="s">
        <v>357</v>
      </c>
      <c r="V289" s="19">
        <v>41885</v>
      </c>
      <c r="W289" t="s">
        <v>635</v>
      </c>
      <c r="X289" t="s">
        <v>635</v>
      </c>
      <c r="Y289" t="s">
        <v>635</v>
      </c>
      <c r="Z289" t="s">
        <v>14</v>
      </c>
      <c r="AA289" s="29">
        <v>100</v>
      </c>
      <c r="AB289" t="s">
        <v>544</v>
      </c>
      <c r="AC289">
        <f t="shared" si="60"/>
        <v>2014</v>
      </c>
      <c r="AD289">
        <f t="shared" si="61"/>
        <v>9</v>
      </c>
      <c r="AE289">
        <f t="shared" si="62"/>
        <v>2014</v>
      </c>
      <c r="AF289">
        <f t="shared" si="63"/>
        <v>4</v>
      </c>
      <c r="AG289" t="str">
        <f>VLOOKUP(F289,vlookup!$A$2:$E$660,2,0)</f>
        <v>Retained</v>
      </c>
      <c r="AH289" t="str">
        <f>VLOOKUP(F289,vlookup!$A$2:$E$660,3,0)</f>
        <v>Service Contract</v>
      </c>
      <c r="AI289" t="str">
        <f>VLOOKUP(F289,vlookup!$A$2:$E$660,4,0)</f>
        <v>Used Car Programs</v>
      </c>
      <c r="AJ289" t="str">
        <f>VLOOKUP(F289,vlookup!$A$2:$E$660,5,0)</f>
        <v>High Mileage</v>
      </c>
      <c r="AL289">
        <f t="shared" si="64"/>
        <v>10</v>
      </c>
      <c r="AM289">
        <f t="shared" si="65"/>
        <v>134</v>
      </c>
      <c r="AN289">
        <f t="shared" si="66"/>
        <v>4087</v>
      </c>
      <c r="AO289" t="str">
        <f t="shared" si="67"/>
        <v/>
      </c>
      <c r="AP289" t="str">
        <f t="shared" si="68"/>
        <v/>
      </c>
      <c r="AQ289" t="str">
        <f t="shared" si="69"/>
        <v/>
      </c>
      <c r="AR289">
        <f t="shared" si="70"/>
        <v>100</v>
      </c>
      <c r="AS289" t="str">
        <f t="shared" si="71"/>
        <v>4N356172D4-2</v>
      </c>
      <c r="AT289" t="str">
        <f>IFERROR(IF(VLOOKUP(Y289,vlookup!$I$2:$J$9,1,0)=Y289,VLOOKUP(Y289,vlookup!$I$2:$J$9,2,0),PROPER(Y289)),PROPER(Y289))</f>
        <v>Deductible</v>
      </c>
      <c r="AU289" t="str">
        <f>IFERROR(IF(B289=VLOOKUP(B289,vlookup!$L$2:$L$10,1,0),"Yes","No"),"No")</f>
        <v>No</v>
      </c>
    </row>
    <row r="290" spans="1:47" ht="14.45" customHeight="1" x14ac:dyDescent="0.25">
      <c r="A290" t="s">
        <v>1755</v>
      </c>
      <c r="B290" s="31" t="s">
        <v>1756</v>
      </c>
      <c r="C290">
        <v>4</v>
      </c>
      <c r="D290">
        <v>1</v>
      </c>
      <c r="E290" t="s">
        <v>382</v>
      </c>
      <c r="F290" t="s">
        <v>205</v>
      </c>
      <c r="G290" t="s">
        <v>920</v>
      </c>
      <c r="H290" t="s">
        <v>3776</v>
      </c>
      <c r="I290">
        <v>109655</v>
      </c>
      <c r="J290" s="19">
        <v>41748</v>
      </c>
      <c r="K290" s="19">
        <v>41758</v>
      </c>
      <c r="L290">
        <v>201404</v>
      </c>
      <c r="M290" s="19">
        <v>41730</v>
      </c>
      <c r="N290">
        <v>24616</v>
      </c>
      <c r="O290" t="s">
        <v>1076</v>
      </c>
      <c r="P290" t="s">
        <v>1759</v>
      </c>
      <c r="Q290" t="s">
        <v>924</v>
      </c>
      <c r="R290">
        <v>5036</v>
      </c>
      <c r="S290" s="19">
        <v>41962</v>
      </c>
      <c r="T290">
        <v>113742</v>
      </c>
      <c r="U290" t="s">
        <v>357</v>
      </c>
      <c r="V290" s="19">
        <v>41988</v>
      </c>
      <c r="W290" t="s">
        <v>635</v>
      </c>
      <c r="X290" t="s">
        <v>635</v>
      </c>
      <c r="Y290" t="s">
        <v>635</v>
      </c>
      <c r="Z290" t="s">
        <v>14</v>
      </c>
      <c r="AA290" s="29">
        <v>100</v>
      </c>
      <c r="AB290" t="s">
        <v>544</v>
      </c>
      <c r="AC290">
        <f t="shared" si="60"/>
        <v>2014</v>
      </c>
      <c r="AD290">
        <f t="shared" si="61"/>
        <v>12</v>
      </c>
      <c r="AE290">
        <f t="shared" si="62"/>
        <v>2014</v>
      </c>
      <c r="AF290">
        <f t="shared" si="63"/>
        <v>4</v>
      </c>
      <c r="AG290" t="str">
        <f>VLOOKUP(F290,vlookup!$A$2:$E$660,2,0)</f>
        <v>Retained</v>
      </c>
      <c r="AH290" t="str">
        <f>VLOOKUP(F290,vlookup!$A$2:$E$660,3,0)</f>
        <v>Service Contract</v>
      </c>
      <c r="AI290" t="str">
        <f>VLOOKUP(F290,vlookup!$A$2:$E$660,4,0)</f>
        <v>Used Car Programs</v>
      </c>
      <c r="AJ290" t="str">
        <f>VLOOKUP(F290,vlookup!$A$2:$E$660,5,0)</f>
        <v>High Mileage</v>
      </c>
      <c r="AL290">
        <f t="shared" si="64"/>
        <v>10</v>
      </c>
      <c r="AM290">
        <f t="shared" si="65"/>
        <v>236</v>
      </c>
      <c r="AN290">
        <f t="shared" si="66"/>
        <v>4087</v>
      </c>
      <c r="AO290" t="str">
        <f t="shared" si="67"/>
        <v/>
      </c>
      <c r="AP290" t="str">
        <f t="shared" si="68"/>
        <v/>
      </c>
      <c r="AQ290" t="str">
        <f t="shared" si="69"/>
        <v/>
      </c>
      <c r="AR290">
        <f t="shared" si="70"/>
        <v>100</v>
      </c>
      <c r="AS290" t="str">
        <f t="shared" si="71"/>
        <v>4N356172D4-4</v>
      </c>
      <c r="AT290" t="str">
        <f>IFERROR(IF(VLOOKUP(Y290,vlookup!$I$2:$J$9,1,0)=Y290,VLOOKUP(Y290,vlookup!$I$2:$J$9,2,0),PROPER(Y290)),PROPER(Y290))</f>
        <v>Deductible</v>
      </c>
      <c r="AU290" t="str">
        <f>IFERROR(IF(B290=VLOOKUP(B290,vlookup!$L$2:$L$10,1,0),"Yes","No"),"No")</f>
        <v>No</v>
      </c>
    </row>
    <row r="291" spans="1:47" ht="14.45" customHeight="1" x14ac:dyDescent="0.25">
      <c r="A291" t="s">
        <v>1760</v>
      </c>
      <c r="B291" s="31" t="s">
        <v>1761</v>
      </c>
      <c r="C291">
        <v>2</v>
      </c>
      <c r="D291">
        <v>1</v>
      </c>
      <c r="E291" t="s">
        <v>382</v>
      </c>
      <c r="F291" t="s">
        <v>238</v>
      </c>
      <c r="G291" t="s">
        <v>920</v>
      </c>
      <c r="H291" t="s">
        <v>3776</v>
      </c>
      <c r="I291">
        <v>57162</v>
      </c>
      <c r="J291" s="19">
        <v>42020</v>
      </c>
      <c r="K291" s="19">
        <v>42061</v>
      </c>
      <c r="L291">
        <v>201502</v>
      </c>
      <c r="M291" s="19">
        <v>42036</v>
      </c>
      <c r="N291">
        <v>24616</v>
      </c>
      <c r="O291" t="s">
        <v>1076</v>
      </c>
      <c r="P291" t="s">
        <v>1762</v>
      </c>
      <c r="Q291" t="s">
        <v>924</v>
      </c>
      <c r="R291">
        <v>1025803</v>
      </c>
      <c r="S291" s="19">
        <v>42058</v>
      </c>
      <c r="T291">
        <v>57543</v>
      </c>
      <c r="U291" t="s">
        <v>357</v>
      </c>
      <c r="V291" s="19">
        <v>42066</v>
      </c>
      <c r="W291" t="s">
        <v>635</v>
      </c>
      <c r="X291" t="s">
        <v>635</v>
      </c>
      <c r="Y291" t="s">
        <v>635</v>
      </c>
      <c r="Z291" t="s">
        <v>14</v>
      </c>
      <c r="AA291" s="29">
        <v>100</v>
      </c>
      <c r="AB291" t="s">
        <v>544</v>
      </c>
      <c r="AC291">
        <f t="shared" si="60"/>
        <v>2015</v>
      </c>
      <c r="AD291">
        <f t="shared" si="61"/>
        <v>3</v>
      </c>
      <c r="AE291">
        <f t="shared" si="62"/>
        <v>2015</v>
      </c>
      <c r="AF291">
        <f t="shared" si="63"/>
        <v>1</v>
      </c>
      <c r="AG291" t="str">
        <f>VLOOKUP(F291,vlookup!$A$2:$E$660,2,0)</f>
        <v>Retained</v>
      </c>
      <c r="AH291" t="str">
        <f>VLOOKUP(F291,vlookup!$A$2:$E$660,3,0)</f>
        <v>Service Contract</v>
      </c>
      <c r="AI291" t="str">
        <f>VLOOKUP(F291,vlookup!$A$2:$E$660,4,0)</f>
        <v>Used Car Programs</v>
      </c>
      <c r="AJ291" t="str">
        <f>VLOOKUP(F291,vlookup!$A$2:$E$660,5,0)</f>
        <v>High Mileage</v>
      </c>
      <c r="AL291">
        <f t="shared" si="64"/>
        <v>40</v>
      </c>
      <c r="AM291">
        <f t="shared" si="65"/>
        <v>47</v>
      </c>
      <c r="AN291">
        <f t="shared" si="66"/>
        <v>381</v>
      </c>
      <c r="AO291" t="str">
        <f t="shared" si="67"/>
        <v/>
      </c>
      <c r="AP291">
        <f t="shared" si="68"/>
        <v>100</v>
      </c>
      <c r="AQ291" t="str">
        <f t="shared" si="69"/>
        <v/>
      </c>
      <c r="AR291" t="str">
        <f t="shared" si="70"/>
        <v/>
      </c>
      <c r="AS291" t="str">
        <f t="shared" si="71"/>
        <v>7N111760A5Y-2</v>
      </c>
      <c r="AT291" t="str">
        <f>IFERROR(IF(VLOOKUP(Y291,vlookup!$I$2:$J$9,1,0)=Y291,VLOOKUP(Y291,vlookup!$I$2:$J$9,2,0),PROPER(Y291)),PROPER(Y291))</f>
        <v>Deductible</v>
      </c>
      <c r="AU291" t="str">
        <f>IFERROR(IF(B291=VLOOKUP(B291,vlookup!$L$2:$L$10,1,0),"Yes","No"),"No")</f>
        <v>No</v>
      </c>
    </row>
    <row r="292" spans="1:47" ht="14.45" customHeight="1" x14ac:dyDescent="0.25">
      <c r="A292" t="s">
        <v>1763</v>
      </c>
      <c r="B292" s="31" t="s">
        <v>1764</v>
      </c>
      <c r="C292">
        <v>1</v>
      </c>
      <c r="D292">
        <v>1</v>
      </c>
      <c r="E292" t="s">
        <v>382</v>
      </c>
      <c r="F292" t="s">
        <v>464</v>
      </c>
      <c r="G292" t="s">
        <v>950</v>
      </c>
      <c r="H292" t="s">
        <v>951</v>
      </c>
      <c r="I292">
        <v>93326</v>
      </c>
      <c r="J292" s="19">
        <v>43642</v>
      </c>
      <c r="K292" s="19">
        <v>43661</v>
      </c>
      <c r="L292">
        <v>201907</v>
      </c>
      <c r="M292" s="19">
        <v>43647</v>
      </c>
      <c r="N292">
        <v>24616</v>
      </c>
      <c r="O292" t="s">
        <v>1076</v>
      </c>
      <c r="P292" t="s">
        <v>1765</v>
      </c>
      <c r="Q292" t="s">
        <v>924</v>
      </c>
      <c r="R292">
        <v>6036685</v>
      </c>
      <c r="S292" s="19">
        <v>44284</v>
      </c>
      <c r="T292">
        <v>102576</v>
      </c>
      <c r="U292" t="s">
        <v>356</v>
      </c>
      <c r="V292" s="19">
        <v>44298</v>
      </c>
      <c r="W292" t="s">
        <v>635</v>
      </c>
      <c r="X292" t="s">
        <v>635</v>
      </c>
      <c r="Y292" t="s">
        <v>635</v>
      </c>
      <c r="Z292" t="s">
        <v>14</v>
      </c>
      <c r="AA292" s="29">
        <v>100</v>
      </c>
      <c r="AB292" t="s">
        <v>544</v>
      </c>
      <c r="AC292">
        <f t="shared" si="60"/>
        <v>2021</v>
      </c>
      <c r="AD292">
        <f t="shared" si="61"/>
        <v>4</v>
      </c>
      <c r="AE292">
        <f t="shared" si="62"/>
        <v>2019</v>
      </c>
      <c r="AF292">
        <f t="shared" si="63"/>
        <v>6</v>
      </c>
      <c r="AG292" t="str">
        <f>VLOOKUP(F292,vlookup!$A$2:$E$660,2,0)</f>
        <v>Retained</v>
      </c>
      <c r="AH292" t="str">
        <f>VLOOKUP(F292,vlookup!$A$2:$E$660,3,0)</f>
        <v>Service Contract</v>
      </c>
      <c r="AI292" t="str">
        <f>VLOOKUP(F292,vlookup!$A$2:$E$660,4,0)</f>
        <v>Used Car Programs</v>
      </c>
      <c r="AJ292" t="str">
        <f>VLOOKUP(F292,vlookup!$A$2:$E$660,5,0)</f>
        <v>High Mileage</v>
      </c>
      <c r="AL292">
        <f t="shared" si="64"/>
        <v>19</v>
      </c>
      <c r="AM292">
        <f t="shared" si="65"/>
        <v>646</v>
      </c>
      <c r="AN292">
        <f t="shared" si="66"/>
        <v>9250</v>
      </c>
      <c r="AO292" t="str">
        <f t="shared" si="67"/>
        <v/>
      </c>
      <c r="AP292" t="str">
        <f t="shared" si="68"/>
        <v/>
      </c>
      <c r="AQ292" t="str">
        <f t="shared" si="69"/>
        <v/>
      </c>
      <c r="AR292">
        <f t="shared" si="70"/>
        <v>100</v>
      </c>
      <c r="AS292" t="str">
        <f t="shared" si="71"/>
        <v>EC519251F9-1</v>
      </c>
      <c r="AT292" t="str">
        <f>IFERROR(IF(VLOOKUP(Y292,vlookup!$I$2:$J$9,1,0)=Y292,VLOOKUP(Y292,vlookup!$I$2:$J$9,2,0),PROPER(Y292)),PROPER(Y292))</f>
        <v>Deductible</v>
      </c>
      <c r="AU292" t="str">
        <f>IFERROR(IF(B292=VLOOKUP(B292,vlookup!$L$2:$L$10,1,0),"Yes","No"),"No")</f>
        <v>No</v>
      </c>
    </row>
    <row r="293" spans="1:47" ht="14.45" customHeight="1" x14ac:dyDescent="0.25">
      <c r="A293" t="s">
        <v>1766</v>
      </c>
      <c r="B293" s="31" t="s">
        <v>1767</v>
      </c>
      <c r="C293">
        <v>1</v>
      </c>
      <c r="D293">
        <v>1</v>
      </c>
      <c r="E293" t="s">
        <v>382</v>
      </c>
      <c r="F293" t="s">
        <v>464</v>
      </c>
      <c r="G293" t="s">
        <v>946</v>
      </c>
      <c r="H293" t="s">
        <v>1768</v>
      </c>
      <c r="I293">
        <v>70756</v>
      </c>
      <c r="J293" s="19">
        <v>43633</v>
      </c>
      <c r="K293" s="19">
        <v>43661</v>
      </c>
      <c r="L293">
        <v>201907</v>
      </c>
      <c r="M293" s="19">
        <v>43647</v>
      </c>
      <c r="N293">
        <v>24617</v>
      </c>
      <c r="O293" t="s">
        <v>1070</v>
      </c>
      <c r="P293" t="s">
        <v>1769</v>
      </c>
      <c r="Q293" t="s">
        <v>924</v>
      </c>
      <c r="R293">
        <v>474439</v>
      </c>
      <c r="S293" s="19">
        <v>43930</v>
      </c>
      <c r="T293">
        <v>79920</v>
      </c>
      <c r="U293" t="s">
        <v>356</v>
      </c>
      <c r="V293" s="19">
        <v>43945</v>
      </c>
      <c r="W293" t="s">
        <v>635</v>
      </c>
      <c r="X293" t="s">
        <v>635</v>
      </c>
      <c r="Y293" t="s">
        <v>635</v>
      </c>
      <c r="Z293" t="s">
        <v>14</v>
      </c>
      <c r="AA293" s="29">
        <v>100</v>
      </c>
      <c r="AB293" t="s">
        <v>544</v>
      </c>
      <c r="AC293">
        <f t="shared" si="60"/>
        <v>2020</v>
      </c>
      <c r="AD293">
        <f t="shared" si="61"/>
        <v>4</v>
      </c>
      <c r="AE293">
        <f t="shared" si="62"/>
        <v>2019</v>
      </c>
      <c r="AF293">
        <f t="shared" si="63"/>
        <v>6</v>
      </c>
      <c r="AG293" t="str">
        <f>VLOOKUP(F293,vlookup!$A$2:$E$660,2,0)</f>
        <v>Retained</v>
      </c>
      <c r="AH293" t="str">
        <f>VLOOKUP(F293,vlookup!$A$2:$E$660,3,0)</f>
        <v>Service Contract</v>
      </c>
      <c r="AI293" t="str">
        <f>VLOOKUP(F293,vlookup!$A$2:$E$660,4,0)</f>
        <v>Used Car Programs</v>
      </c>
      <c r="AJ293" t="str">
        <f>VLOOKUP(F293,vlookup!$A$2:$E$660,5,0)</f>
        <v>High Mileage</v>
      </c>
      <c r="AL293">
        <f t="shared" si="64"/>
        <v>28</v>
      </c>
      <c r="AM293">
        <f t="shared" si="65"/>
        <v>307</v>
      </c>
      <c r="AN293">
        <f t="shared" si="66"/>
        <v>9164</v>
      </c>
      <c r="AO293" t="str">
        <f t="shared" si="67"/>
        <v/>
      </c>
      <c r="AP293" t="str">
        <f t="shared" si="68"/>
        <v/>
      </c>
      <c r="AQ293" t="str">
        <f t="shared" si="69"/>
        <v/>
      </c>
      <c r="AR293">
        <f t="shared" si="70"/>
        <v>100</v>
      </c>
      <c r="AS293" t="str">
        <f t="shared" si="71"/>
        <v>DH159042F9-1</v>
      </c>
      <c r="AT293" t="str">
        <f>IFERROR(IF(VLOOKUP(Y293,vlookup!$I$2:$J$9,1,0)=Y293,VLOOKUP(Y293,vlookup!$I$2:$J$9,2,0),PROPER(Y293)),PROPER(Y293))</f>
        <v>Deductible</v>
      </c>
      <c r="AU293" t="str">
        <f>IFERROR(IF(B293=VLOOKUP(B293,vlookup!$L$2:$L$10,1,0),"Yes","No"),"No")</f>
        <v>No</v>
      </c>
    </row>
    <row r="294" spans="1:47" ht="14.45" customHeight="1" x14ac:dyDescent="0.25">
      <c r="A294" t="s">
        <v>1770</v>
      </c>
      <c r="B294" s="31" t="s">
        <v>1771</v>
      </c>
      <c r="C294">
        <v>1</v>
      </c>
      <c r="D294">
        <v>1</v>
      </c>
      <c r="E294" t="s">
        <v>382</v>
      </c>
      <c r="F294" t="s">
        <v>464</v>
      </c>
      <c r="G294" t="s">
        <v>946</v>
      </c>
      <c r="H294" t="s">
        <v>3777</v>
      </c>
      <c r="I294">
        <v>98949</v>
      </c>
      <c r="J294" s="19">
        <v>43876</v>
      </c>
      <c r="K294" s="19">
        <v>43959</v>
      </c>
      <c r="L294">
        <v>202005</v>
      </c>
      <c r="M294" s="19">
        <v>43952</v>
      </c>
      <c r="N294">
        <v>24617</v>
      </c>
      <c r="O294" t="s">
        <v>1070</v>
      </c>
      <c r="P294" t="s">
        <v>1772</v>
      </c>
      <c r="Q294" t="s">
        <v>973</v>
      </c>
      <c r="R294">
        <v>11297</v>
      </c>
      <c r="S294" s="19">
        <v>43972</v>
      </c>
      <c r="T294">
        <v>105795</v>
      </c>
      <c r="U294" t="s">
        <v>356</v>
      </c>
      <c r="V294" s="19">
        <v>43992</v>
      </c>
      <c r="W294" t="s">
        <v>635</v>
      </c>
      <c r="X294" t="s">
        <v>635</v>
      </c>
      <c r="Y294" t="s">
        <v>635</v>
      </c>
      <c r="Z294" t="s">
        <v>14</v>
      </c>
      <c r="AA294" s="29">
        <v>100</v>
      </c>
      <c r="AB294" t="s">
        <v>544</v>
      </c>
      <c r="AC294">
        <f t="shared" si="60"/>
        <v>2020</v>
      </c>
      <c r="AD294">
        <f t="shared" si="61"/>
        <v>6</v>
      </c>
      <c r="AE294">
        <f t="shared" si="62"/>
        <v>2020</v>
      </c>
      <c r="AF294">
        <f t="shared" si="63"/>
        <v>2</v>
      </c>
      <c r="AG294" t="str">
        <f>VLOOKUP(F294,vlookup!$A$2:$E$660,2,0)</f>
        <v>Retained</v>
      </c>
      <c r="AH294" t="str">
        <f>VLOOKUP(F294,vlookup!$A$2:$E$660,3,0)</f>
        <v>Service Contract</v>
      </c>
      <c r="AI294" t="str">
        <f>VLOOKUP(F294,vlookup!$A$2:$E$660,4,0)</f>
        <v>Used Car Programs</v>
      </c>
      <c r="AJ294" t="str">
        <f>VLOOKUP(F294,vlookup!$A$2:$E$660,5,0)</f>
        <v>High Mileage</v>
      </c>
      <c r="AL294">
        <f t="shared" si="64"/>
        <v>83</v>
      </c>
      <c r="AM294">
        <f t="shared" si="65"/>
        <v>115</v>
      </c>
      <c r="AN294">
        <f t="shared" si="66"/>
        <v>6846</v>
      </c>
      <c r="AO294" t="str">
        <f t="shared" si="67"/>
        <v/>
      </c>
      <c r="AP294" t="str">
        <f t="shared" si="68"/>
        <v/>
      </c>
      <c r="AQ294" t="str">
        <f t="shared" si="69"/>
        <v/>
      </c>
      <c r="AR294">
        <f t="shared" si="70"/>
        <v>100</v>
      </c>
      <c r="AS294" t="str">
        <f t="shared" si="71"/>
        <v>CH331063B0-1</v>
      </c>
      <c r="AT294" t="str">
        <f>IFERROR(IF(VLOOKUP(Y294,vlookup!$I$2:$J$9,1,0)=Y294,VLOOKUP(Y294,vlookup!$I$2:$J$9,2,0),PROPER(Y294)),PROPER(Y294))</f>
        <v>Deductible</v>
      </c>
      <c r="AU294" t="str">
        <f>IFERROR(IF(B294=VLOOKUP(B294,vlookup!$L$2:$L$10,1,0),"Yes","No"),"No")</f>
        <v>No</v>
      </c>
    </row>
    <row r="295" spans="1:47" ht="14.45" customHeight="1" x14ac:dyDescent="0.25">
      <c r="A295" t="s">
        <v>1773</v>
      </c>
      <c r="B295" s="31" t="s">
        <v>1774</v>
      </c>
      <c r="C295">
        <v>1</v>
      </c>
      <c r="D295">
        <v>1</v>
      </c>
      <c r="E295" t="s">
        <v>382</v>
      </c>
      <c r="F295" t="s">
        <v>60</v>
      </c>
      <c r="G295" t="s">
        <v>946</v>
      </c>
      <c r="H295" t="s">
        <v>3777</v>
      </c>
      <c r="I295">
        <v>88816</v>
      </c>
      <c r="J295" s="19">
        <v>41489</v>
      </c>
      <c r="K295" s="19">
        <v>41515</v>
      </c>
      <c r="L295">
        <v>201308</v>
      </c>
      <c r="M295" s="19">
        <v>41487</v>
      </c>
      <c r="N295">
        <v>24616</v>
      </c>
      <c r="O295" t="s">
        <v>1076</v>
      </c>
      <c r="P295" t="s">
        <v>1775</v>
      </c>
      <c r="Q295" t="s">
        <v>924</v>
      </c>
      <c r="R295">
        <v>6021515</v>
      </c>
      <c r="S295" s="19">
        <v>41590</v>
      </c>
      <c r="T295">
        <v>92089</v>
      </c>
      <c r="U295" t="s">
        <v>357</v>
      </c>
      <c r="V295" s="19">
        <v>41604</v>
      </c>
      <c r="W295" t="s">
        <v>1179</v>
      </c>
      <c r="X295" t="s">
        <v>635</v>
      </c>
      <c r="Y295" t="s">
        <v>635</v>
      </c>
      <c r="Z295" t="s">
        <v>14</v>
      </c>
      <c r="AA295" s="29">
        <v>100</v>
      </c>
      <c r="AB295" t="s">
        <v>544</v>
      </c>
      <c r="AC295">
        <f t="shared" si="60"/>
        <v>2013</v>
      </c>
      <c r="AD295">
        <f t="shared" si="61"/>
        <v>11</v>
      </c>
      <c r="AE295">
        <f t="shared" si="62"/>
        <v>2013</v>
      </c>
      <c r="AF295">
        <f t="shared" si="63"/>
        <v>8</v>
      </c>
      <c r="AG295" t="str">
        <f>VLOOKUP(F295,vlookup!$A$2:$E$660,2,0)</f>
        <v>Retained</v>
      </c>
      <c r="AH295" t="str">
        <f>VLOOKUP(F295,vlookup!$A$2:$E$660,3,0)</f>
        <v>Service Contract</v>
      </c>
      <c r="AI295" t="str">
        <f>VLOOKUP(F295,vlookup!$A$2:$E$660,4,0)</f>
        <v>Used Car Programs</v>
      </c>
      <c r="AJ295" t="str">
        <f>VLOOKUP(F295,vlookup!$A$2:$E$660,5,0)</f>
        <v>High Mileage</v>
      </c>
      <c r="AL295">
        <f t="shared" si="64"/>
        <v>26</v>
      </c>
      <c r="AM295">
        <f t="shared" si="65"/>
        <v>113</v>
      </c>
      <c r="AN295">
        <f t="shared" si="66"/>
        <v>3273</v>
      </c>
      <c r="AO295" t="str">
        <f t="shared" si="67"/>
        <v/>
      </c>
      <c r="AP295" t="str">
        <f t="shared" si="68"/>
        <v/>
      </c>
      <c r="AQ295" t="str">
        <f t="shared" si="69"/>
        <v/>
      </c>
      <c r="AR295">
        <f t="shared" si="70"/>
        <v>100</v>
      </c>
      <c r="AS295" t="str">
        <f t="shared" si="71"/>
        <v>6H097381H3Y-1</v>
      </c>
      <c r="AT295" t="str">
        <f>IFERROR(IF(VLOOKUP(Y295,vlookup!$I$2:$J$9,1,0)=Y295,VLOOKUP(Y295,vlookup!$I$2:$J$9,2,0),PROPER(Y295)),PROPER(Y295))</f>
        <v>Deductible</v>
      </c>
      <c r="AU295" t="str">
        <f>IFERROR(IF(B295=VLOOKUP(B295,vlookup!$L$2:$L$10,1,0),"Yes","No"),"No")</f>
        <v>No</v>
      </c>
    </row>
    <row r="296" spans="1:47" ht="14.45" customHeight="1" x14ac:dyDescent="0.25">
      <c r="A296" t="s">
        <v>1776</v>
      </c>
      <c r="B296" s="31" t="s">
        <v>1777</v>
      </c>
      <c r="C296">
        <v>2</v>
      </c>
      <c r="D296">
        <v>1</v>
      </c>
      <c r="E296" t="s">
        <v>382</v>
      </c>
      <c r="F296" t="s">
        <v>238</v>
      </c>
      <c r="G296" t="s">
        <v>952</v>
      </c>
      <c r="H296" t="s">
        <v>3778</v>
      </c>
      <c r="I296">
        <v>121217</v>
      </c>
      <c r="J296" s="19">
        <v>42452</v>
      </c>
      <c r="K296" s="19">
        <v>42490</v>
      </c>
      <c r="L296">
        <v>201604</v>
      </c>
      <c r="M296" s="19">
        <v>42461</v>
      </c>
      <c r="N296">
        <v>24616</v>
      </c>
      <c r="O296" t="s">
        <v>1076</v>
      </c>
      <c r="P296" t="s">
        <v>1778</v>
      </c>
      <c r="Q296" t="s">
        <v>924</v>
      </c>
      <c r="R296">
        <v>4894</v>
      </c>
      <c r="S296" s="19">
        <v>42522</v>
      </c>
      <c r="T296">
        <v>122843</v>
      </c>
      <c r="U296" t="s">
        <v>356</v>
      </c>
      <c r="V296" s="19">
        <v>42523</v>
      </c>
      <c r="W296" t="s">
        <v>635</v>
      </c>
      <c r="X296" t="s">
        <v>635</v>
      </c>
      <c r="Y296" t="s">
        <v>635</v>
      </c>
      <c r="Z296" t="s">
        <v>14</v>
      </c>
      <c r="AA296" s="29">
        <v>100</v>
      </c>
      <c r="AB296" t="s">
        <v>544</v>
      </c>
      <c r="AC296">
        <f t="shared" si="60"/>
        <v>2016</v>
      </c>
      <c r="AD296">
        <f t="shared" si="61"/>
        <v>6</v>
      </c>
      <c r="AE296">
        <f t="shared" si="62"/>
        <v>2016</v>
      </c>
      <c r="AF296">
        <f t="shared" si="63"/>
        <v>3</v>
      </c>
      <c r="AG296" t="str">
        <f>VLOOKUP(F296,vlookup!$A$2:$E$660,2,0)</f>
        <v>Retained</v>
      </c>
      <c r="AH296" t="str">
        <f>VLOOKUP(F296,vlookup!$A$2:$E$660,3,0)</f>
        <v>Service Contract</v>
      </c>
      <c r="AI296" t="str">
        <f>VLOOKUP(F296,vlookup!$A$2:$E$660,4,0)</f>
        <v>Used Car Programs</v>
      </c>
      <c r="AJ296" t="str">
        <f>VLOOKUP(F296,vlookup!$A$2:$E$660,5,0)</f>
        <v>High Mileage</v>
      </c>
      <c r="AL296">
        <f t="shared" si="64"/>
        <v>37</v>
      </c>
      <c r="AM296">
        <f t="shared" si="65"/>
        <v>69</v>
      </c>
      <c r="AN296">
        <f t="shared" si="66"/>
        <v>1626</v>
      </c>
      <c r="AO296" t="str">
        <f t="shared" si="67"/>
        <v/>
      </c>
      <c r="AP296" t="str">
        <f t="shared" si="68"/>
        <v/>
      </c>
      <c r="AQ296">
        <f t="shared" si="69"/>
        <v>100</v>
      </c>
      <c r="AR296" t="str">
        <f t="shared" si="70"/>
        <v/>
      </c>
      <c r="AS296" t="str">
        <f t="shared" si="71"/>
        <v>8S000887C6Y-2</v>
      </c>
      <c r="AT296" t="str">
        <f>IFERROR(IF(VLOOKUP(Y296,vlookup!$I$2:$J$9,1,0)=Y296,VLOOKUP(Y296,vlookup!$I$2:$J$9,2,0),PROPER(Y296)),PROPER(Y296))</f>
        <v>Deductible</v>
      </c>
      <c r="AU296" t="str">
        <f>IFERROR(IF(B296=VLOOKUP(B296,vlookup!$L$2:$L$10,1,0),"Yes","No"),"No")</f>
        <v>No</v>
      </c>
    </row>
    <row r="297" spans="1:47" ht="14.45" customHeight="1" x14ac:dyDescent="0.25">
      <c r="A297" t="s">
        <v>1779</v>
      </c>
      <c r="B297" s="31" t="s">
        <v>1780</v>
      </c>
      <c r="C297">
        <v>1</v>
      </c>
      <c r="D297">
        <v>1</v>
      </c>
      <c r="E297" t="s">
        <v>382</v>
      </c>
      <c r="F297" t="s">
        <v>238</v>
      </c>
      <c r="G297" t="s">
        <v>952</v>
      </c>
      <c r="H297" t="s">
        <v>3779</v>
      </c>
      <c r="I297">
        <v>126336</v>
      </c>
      <c r="J297" s="19">
        <v>42173</v>
      </c>
      <c r="K297" s="19">
        <v>42213</v>
      </c>
      <c r="L297">
        <v>201507</v>
      </c>
      <c r="M297" s="19">
        <v>42186</v>
      </c>
      <c r="N297">
        <v>24616</v>
      </c>
      <c r="O297" t="s">
        <v>1076</v>
      </c>
      <c r="P297" t="s">
        <v>1781</v>
      </c>
      <c r="Q297" t="s">
        <v>924</v>
      </c>
      <c r="R297">
        <v>10095</v>
      </c>
      <c r="S297" s="19">
        <v>42214</v>
      </c>
      <c r="T297">
        <v>130231</v>
      </c>
      <c r="U297" t="s">
        <v>357</v>
      </c>
      <c r="V297" s="19">
        <v>42222</v>
      </c>
      <c r="W297" t="s">
        <v>635</v>
      </c>
      <c r="X297" t="s">
        <v>635</v>
      </c>
      <c r="Y297" t="s">
        <v>635</v>
      </c>
      <c r="Z297" t="s">
        <v>14</v>
      </c>
      <c r="AA297" s="29">
        <v>100</v>
      </c>
      <c r="AB297" t="s">
        <v>544</v>
      </c>
      <c r="AC297">
        <f t="shared" si="60"/>
        <v>2015</v>
      </c>
      <c r="AD297">
        <f t="shared" si="61"/>
        <v>8</v>
      </c>
      <c r="AE297">
        <f t="shared" si="62"/>
        <v>2015</v>
      </c>
      <c r="AF297">
        <f t="shared" si="63"/>
        <v>6</v>
      </c>
      <c r="AG297" t="str">
        <f>VLOOKUP(F297,vlookup!$A$2:$E$660,2,0)</f>
        <v>Retained</v>
      </c>
      <c r="AH297" t="str">
        <f>VLOOKUP(F297,vlookup!$A$2:$E$660,3,0)</f>
        <v>Service Contract</v>
      </c>
      <c r="AI297" t="str">
        <f>VLOOKUP(F297,vlookup!$A$2:$E$660,4,0)</f>
        <v>Used Car Programs</v>
      </c>
      <c r="AJ297" t="str">
        <f>VLOOKUP(F297,vlookup!$A$2:$E$660,5,0)</f>
        <v>High Mileage</v>
      </c>
      <c r="AL297">
        <f t="shared" si="64"/>
        <v>40</v>
      </c>
      <c r="AM297">
        <f t="shared" si="65"/>
        <v>48</v>
      </c>
      <c r="AN297">
        <f t="shared" si="66"/>
        <v>3895</v>
      </c>
      <c r="AO297" t="str">
        <f t="shared" si="67"/>
        <v/>
      </c>
      <c r="AP297">
        <f t="shared" si="68"/>
        <v>100</v>
      </c>
      <c r="AQ297" t="str">
        <f t="shared" si="69"/>
        <v/>
      </c>
      <c r="AR297" t="str">
        <f t="shared" si="70"/>
        <v/>
      </c>
      <c r="AS297" t="str">
        <f t="shared" si="71"/>
        <v>BX195005F5Y-1</v>
      </c>
      <c r="AT297" t="str">
        <f>IFERROR(IF(VLOOKUP(Y297,vlookup!$I$2:$J$9,1,0)=Y297,VLOOKUP(Y297,vlookup!$I$2:$J$9,2,0),PROPER(Y297)),PROPER(Y297))</f>
        <v>Deductible</v>
      </c>
      <c r="AU297" t="str">
        <f>IFERROR(IF(B297=VLOOKUP(B297,vlookup!$L$2:$L$10,1,0),"Yes","No"),"No")</f>
        <v>No</v>
      </c>
    </row>
    <row r="298" spans="1:47" ht="14.45" customHeight="1" x14ac:dyDescent="0.25">
      <c r="A298" t="s">
        <v>1782</v>
      </c>
      <c r="B298" s="31" t="s">
        <v>1783</v>
      </c>
      <c r="C298">
        <v>2</v>
      </c>
      <c r="D298">
        <v>1</v>
      </c>
      <c r="E298" t="s">
        <v>382</v>
      </c>
      <c r="F298" t="s">
        <v>60</v>
      </c>
      <c r="G298" t="s">
        <v>1107</v>
      </c>
      <c r="H298" t="s">
        <v>1732</v>
      </c>
      <c r="I298">
        <v>141988</v>
      </c>
      <c r="J298" s="19">
        <v>41295</v>
      </c>
      <c r="K298" s="19">
        <v>41333</v>
      </c>
      <c r="L298">
        <v>201302</v>
      </c>
      <c r="M298" s="19">
        <v>41306</v>
      </c>
      <c r="N298">
        <v>24616</v>
      </c>
      <c r="O298" t="s">
        <v>1076</v>
      </c>
      <c r="P298" t="s">
        <v>1104</v>
      </c>
      <c r="Q298" t="s">
        <v>924</v>
      </c>
      <c r="R298">
        <v>3092</v>
      </c>
      <c r="S298" s="19">
        <v>41374</v>
      </c>
      <c r="T298">
        <v>144444</v>
      </c>
      <c r="U298" t="s">
        <v>357</v>
      </c>
      <c r="V298" s="19">
        <v>41407</v>
      </c>
      <c r="W298" t="s">
        <v>1179</v>
      </c>
      <c r="X298" t="s">
        <v>635</v>
      </c>
      <c r="Y298" t="s">
        <v>635</v>
      </c>
      <c r="Z298" t="s">
        <v>14</v>
      </c>
      <c r="AA298" s="29">
        <v>100</v>
      </c>
      <c r="AB298" t="s">
        <v>544</v>
      </c>
      <c r="AC298">
        <f t="shared" si="60"/>
        <v>2013</v>
      </c>
      <c r="AD298">
        <f t="shared" si="61"/>
        <v>5</v>
      </c>
      <c r="AE298">
        <f t="shared" si="62"/>
        <v>2013</v>
      </c>
      <c r="AF298">
        <f t="shared" si="63"/>
        <v>1</v>
      </c>
      <c r="AG298" t="str">
        <f>VLOOKUP(F298,vlookup!$A$2:$E$660,2,0)</f>
        <v>Retained</v>
      </c>
      <c r="AH298" t="str">
        <f>VLOOKUP(F298,vlookup!$A$2:$E$660,3,0)</f>
        <v>Service Contract</v>
      </c>
      <c r="AI298" t="str">
        <f>VLOOKUP(F298,vlookup!$A$2:$E$660,4,0)</f>
        <v>Used Car Programs</v>
      </c>
      <c r="AJ298" t="str">
        <f>VLOOKUP(F298,vlookup!$A$2:$E$660,5,0)</f>
        <v>High Mileage</v>
      </c>
      <c r="AL298">
        <f t="shared" si="64"/>
        <v>37</v>
      </c>
      <c r="AM298">
        <f t="shared" si="65"/>
        <v>112</v>
      </c>
      <c r="AN298">
        <f t="shared" si="66"/>
        <v>2456</v>
      </c>
      <c r="AO298" t="str">
        <f t="shared" si="67"/>
        <v/>
      </c>
      <c r="AP298" t="str">
        <f t="shared" si="68"/>
        <v/>
      </c>
      <c r="AQ298" t="str">
        <f t="shared" si="69"/>
        <v/>
      </c>
      <c r="AR298">
        <f t="shared" si="70"/>
        <v>100</v>
      </c>
      <c r="AS298" t="str">
        <f t="shared" si="71"/>
        <v>2LH36485A3Y-2</v>
      </c>
      <c r="AT298" t="str">
        <f>IFERROR(IF(VLOOKUP(Y298,vlookup!$I$2:$J$9,1,0)=Y298,VLOOKUP(Y298,vlookup!$I$2:$J$9,2,0),PROPER(Y298)),PROPER(Y298))</f>
        <v>Deductible</v>
      </c>
      <c r="AU298" t="str">
        <f>IFERROR(IF(B298=VLOOKUP(B298,vlookup!$L$2:$L$10,1,0),"Yes","No"),"No")</f>
        <v>No</v>
      </c>
    </row>
    <row r="299" spans="1:47" ht="14.45" customHeight="1" x14ac:dyDescent="0.25">
      <c r="A299" t="s">
        <v>1784</v>
      </c>
      <c r="B299" s="31" t="s">
        <v>1785</v>
      </c>
      <c r="C299">
        <v>1</v>
      </c>
      <c r="D299">
        <v>1</v>
      </c>
      <c r="E299" t="s">
        <v>382</v>
      </c>
      <c r="F299" t="s">
        <v>60</v>
      </c>
      <c r="G299" t="s">
        <v>1107</v>
      </c>
      <c r="H299" t="s">
        <v>1732</v>
      </c>
      <c r="I299">
        <v>104537</v>
      </c>
      <c r="J299" s="19">
        <v>41685</v>
      </c>
      <c r="K299" s="19">
        <v>41717</v>
      </c>
      <c r="L299">
        <v>201403</v>
      </c>
      <c r="M299" s="19">
        <v>41699</v>
      </c>
      <c r="N299">
        <v>24617</v>
      </c>
      <c r="O299" t="s">
        <v>1070</v>
      </c>
      <c r="P299" t="s">
        <v>1786</v>
      </c>
      <c r="Q299" t="s">
        <v>924</v>
      </c>
      <c r="R299">
        <v>16918</v>
      </c>
      <c r="S299" s="19">
        <v>41703</v>
      </c>
      <c r="T299">
        <v>105223</v>
      </c>
      <c r="U299" t="s">
        <v>357</v>
      </c>
      <c r="V299" s="19">
        <v>41725</v>
      </c>
      <c r="W299" t="s">
        <v>635</v>
      </c>
      <c r="X299" t="s">
        <v>635</v>
      </c>
      <c r="Y299" t="s">
        <v>635</v>
      </c>
      <c r="Z299" t="s">
        <v>14</v>
      </c>
      <c r="AA299" s="29">
        <v>100</v>
      </c>
      <c r="AB299" t="s">
        <v>544</v>
      </c>
      <c r="AC299">
        <f t="shared" si="60"/>
        <v>2014</v>
      </c>
      <c r="AD299">
        <f t="shared" si="61"/>
        <v>3</v>
      </c>
      <c r="AE299">
        <f t="shared" si="62"/>
        <v>2014</v>
      </c>
      <c r="AF299">
        <f t="shared" si="63"/>
        <v>2</v>
      </c>
      <c r="AG299" t="str">
        <f>VLOOKUP(F299,vlookup!$A$2:$E$660,2,0)</f>
        <v>Retained</v>
      </c>
      <c r="AH299" t="str">
        <f>VLOOKUP(F299,vlookup!$A$2:$E$660,3,0)</f>
        <v>Service Contract</v>
      </c>
      <c r="AI299" t="str">
        <f>VLOOKUP(F299,vlookup!$A$2:$E$660,4,0)</f>
        <v>Used Car Programs</v>
      </c>
      <c r="AJ299" t="str">
        <f>VLOOKUP(F299,vlookup!$A$2:$E$660,5,0)</f>
        <v>High Mileage</v>
      </c>
      <c r="AL299">
        <f t="shared" si="64"/>
        <v>34</v>
      </c>
      <c r="AM299">
        <f t="shared" si="65"/>
        <v>42</v>
      </c>
      <c r="AN299">
        <f t="shared" si="66"/>
        <v>686</v>
      </c>
      <c r="AO299" t="str">
        <f t="shared" si="67"/>
        <v/>
      </c>
      <c r="AP299">
        <f t="shared" si="68"/>
        <v>100</v>
      </c>
      <c r="AQ299" t="str">
        <f t="shared" si="69"/>
        <v/>
      </c>
      <c r="AR299" t="str">
        <f t="shared" si="70"/>
        <v/>
      </c>
      <c r="AS299" t="str">
        <f t="shared" si="71"/>
        <v>2LH38568B4Y-1</v>
      </c>
      <c r="AT299" t="str">
        <f>IFERROR(IF(VLOOKUP(Y299,vlookup!$I$2:$J$9,1,0)=Y299,VLOOKUP(Y299,vlookup!$I$2:$J$9,2,0),PROPER(Y299)),PROPER(Y299))</f>
        <v>Deductible</v>
      </c>
      <c r="AU299" t="str">
        <f>IFERROR(IF(B299=VLOOKUP(B299,vlookup!$L$2:$L$10,1,0),"Yes","No"),"No")</f>
        <v>No</v>
      </c>
    </row>
    <row r="300" spans="1:47" ht="14.45" customHeight="1" x14ac:dyDescent="0.25">
      <c r="A300" t="s">
        <v>1787</v>
      </c>
      <c r="B300" s="31" t="s">
        <v>1788</v>
      </c>
      <c r="C300">
        <v>2</v>
      </c>
      <c r="D300">
        <v>1</v>
      </c>
      <c r="E300" t="s">
        <v>382</v>
      </c>
      <c r="F300" t="s">
        <v>464</v>
      </c>
      <c r="G300" t="s">
        <v>1107</v>
      </c>
      <c r="H300" t="s">
        <v>1789</v>
      </c>
      <c r="I300">
        <v>102232</v>
      </c>
      <c r="J300" s="19">
        <v>44148</v>
      </c>
      <c r="K300" s="19">
        <v>44202</v>
      </c>
      <c r="L300">
        <v>202012</v>
      </c>
      <c r="M300" s="19">
        <v>44166</v>
      </c>
      <c r="N300">
        <v>24617</v>
      </c>
      <c r="O300" t="s">
        <v>1070</v>
      </c>
      <c r="P300" t="s">
        <v>1790</v>
      </c>
      <c r="Q300" t="s">
        <v>924</v>
      </c>
      <c r="R300">
        <v>1028068</v>
      </c>
      <c r="S300" s="19">
        <v>44330</v>
      </c>
      <c r="T300">
        <v>112054</v>
      </c>
      <c r="U300" t="s">
        <v>356</v>
      </c>
      <c r="V300" s="19">
        <v>44344</v>
      </c>
      <c r="W300" t="s">
        <v>635</v>
      </c>
      <c r="X300" t="s">
        <v>635</v>
      </c>
      <c r="Y300" t="s">
        <v>635</v>
      </c>
      <c r="Z300" t="s">
        <v>14</v>
      </c>
      <c r="AA300" s="29">
        <v>100</v>
      </c>
      <c r="AB300" t="s">
        <v>544</v>
      </c>
      <c r="AC300">
        <f t="shared" si="60"/>
        <v>2021</v>
      </c>
      <c r="AD300">
        <f t="shared" si="61"/>
        <v>5</v>
      </c>
      <c r="AE300">
        <f t="shared" si="62"/>
        <v>2020</v>
      </c>
      <c r="AF300">
        <f t="shared" si="63"/>
        <v>11</v>
      </c>
      <c r="AG300" t="str">
        <f>VLOOKUP(F300,vlookup!$A$2:$E$660,2,0)</f>
        <v>Retained</v>
      </c>
      <c r="AH300" t="str">
        <f>VLOOKUP(F300,vlookup!$A$2:$E$660,3,0)</f>
        <v>Service Contract</v>
      </c>
      <c r="AI300" t="str">
        <f>VLOOKUP(F300,vlookup!$A$2:$E$660,4,0)</f>
        <v>Used Car Programs</v>
      </c>
      <c r="AJ300" t="str">
        <f>VLOOKUP(F300,vlookup!$A$2:$E$660,5,0)</f>
        <v>High Mileage</v>
      </c>
      <c r="AL300">
        <f t="shared" si="64"/>
        <v>53</v>
      </c>
      <c r="AM300">
        <f t="shared" si="65"/>
        <v>195</v>
      </c>
      <c r="AN300">
        <f t="shared" si="66"/>
        <v>9822</v>
      </c>
      <c r="AO300" t="str">
        <f t="shared" si="67"/>
        <v/>
      </c>
      <c r="AP300" t="str">
        <f t="shared" si="68"/>
        <v/>
      </c>
      <c r="AQ300" t="str">
        <f t="shared" si="69"/>
        <v/>
      </c>
      <c r="AR300">
        <f t="shared" si="70"/>
        <v>100</v>
      </c>
      <c r="AS300" t="str">
        <f t="shared" si="71"/>
        <v>ZAGE0H10039K20-2</v>
      </c>
      <c r="AT300" t="str">
        <f>IFERROR(IF(VLOOKUP(Y300,vlookup!$I$2:$J$9,1,0)=Y300,VLOOKUP(Y300,vlookup!$I$2:$J$9,2,0),PROPER(Y300)),PROPER(Y300))</f>
        <v>Deductible</v>
      </c>
      <c r="AU300" t="str">
        <f>IFERROR(IF(B300=VLOOKUP(B300,vlookup!$L$2:$L$10,1,0),"Yes","No"),"No")</f>
        <v>No</v>
      </c>
    </row>
    <row r="301" spans="1:47" ht="14.45" customHeight="1" x14ac:dyDescent="0.25">
      <c r="A301" t="s">
        <v>1787</v>
      </c>
      <c r="B301" s="31" t="s">
        <v>1788</v>
      </c>
      <c r="C301">
        <v>3</v>
      </c>
      <c r="D301">
        <v>1</v>
      </c>
      <c r="E301" t="s">
        <v>382</v>
      </c>
      <c r="F301" t="s">
        <v>464</v>
      </c>
      <c r="G301" t="s">
        <v>1107</v>
      </c>
      <c r="H301" t="s">
        <v>1789</v>
      </c>
      <c r="I301">
        <v>102232</v>
      </c>
      <c r="J301" s="19">
        <v>44148</v>
      </c>
      <c r="K301" s="19">
        <v>44202</v>
      </c>
      <c r="L301">
        <v>202012</v>
      </c>
      <c r="M301" s="19">
        <v>44166</v>
      </c>
      <c r="N301">
        <v>24617</v>
      </c>
      <c r="O301" t="s">
        <v>1070</v>
      </c>
      <c r="P301" t="s">
        <v>1790</v>
      </c>
      <c r="Q301" t="s">
        <v>924</v>
      </c>
      <c r="R301">
        <v>1053493</v>
      </c>
      <c r="S301" s="19">
        <v>44671</v>
      </c>
      <c r="T301">
        <v>128120</v>
      </c>
      <c r="U301" t="s">
        <v>356</v>
      </c>
      <c r="V301" s="19">
        <v>44677</v>
      </c>
      <c r="W301" t="s">
        <v>635</v>
      </c>
      <c r="X301" t="s">
        <v>635</v>
      </c>
      <c r="Y301" t="s">
        <v>635</v>
      </c>
      <c r="Z301" t="s">
        <v>14</v>
      </c>
      <c r="AA301" s="29">
        <v>100</v>
      </c>
      <c r="AB301" t="s">
        <v>544</v>
      </c>
      <c r="AC301">
        <f t="shared" si="60"/>
        <v>2022</v>
      </c>
      <c r="AD301">
        <f t="shared" si="61"/>
        <v>4</v>
      </c>
      <c r="AE301">
        <f t="shared" si="62"/>
        <v>2020</v>
      </c>
      <c r="AF301">
        <f t="shared" si="63"/>
        <v>11</v>
      </c>
      <c r="AG301" t="str">
        <f>VLOOKUP(F301,vlookup!$A$2:$E$660,2,0)</f>
        <v>Retained</v>
      </c>
      <c r="AH301" t="str">
        <f>VLOOKUP(F301,vlookup!$A$2:$E$660,3,0)</f>
        <v>Service Contract</v>
      </c>
      <c r="AI301" t="str">
        <f>VLOOKUP(F301,vlookup!$A$2:$E$660,4,0)</f>
        <v>Used Car Programs</v>
      </c>
      <c r="AJ301" t="str">
        <f>VLOOKUP(F301,vlookup!$A$2:$E$660,5,0)</f>
        <v>High Mileage</v>
      </c>
      <c r="AL301">
        <f t="shared" si="64"/>
        <v>53</v>
      </c>
      <c r="AM301">
        <f t="shared" si="65"/>
        <v>523</v>
      </c>
      <c r="AN301">
        <f t="shared" si="66"/>
        <v>25888</v>
      </c>
      <c r="AO301" t="str">
        <f t="shared" si="67"/>
        <v/>
      </c>
      <c r="AP301" t="str">
        <f t="shared" si="68"/>
        <v/>
      </c>
      <c r="AQ301" t="str">
        <f t="shared" si="69"/>
        <v/>
      </c>
      <c r="AR301">
        <f t="shared" si="70"/>
        <v>100</v>
      </c>
      <c r="AS301" t="str">
        <f t="shared" si="71"/>
        <v>ZAGE0H10039K20-3</v>
      </c>
      <c r="AT301" t="str">
        <f>IFERROR(IF(VLOOKUP(Y301,vlookup!$I$2:$J$9,1,0)=Y301,VLOOKUP(Y301,vlookup!$I$2:$J$9,2,0),PROPER(Y301)),PROPER(Y301))</f>
        <v>Deductible</v>
      </c>
      <c r="AU301" t="str">
        <f>IFERROR(IF(B301=VLOOKUP(B301,vlookup!$L$2:$L$10,1,0),"Yes","No"),"No")</f>
        <v>No</v>
      </c>
    </row>
    <row r="302" spans="1:47" ht="14.45" customHeight="1" x14ac:dyDescent="0.25">
      <c r="A302" t="s">
        <v>1791</v>
      </c>
      <c r="B302" s="31" t="s">
        <v>1792</v>
      </c>
      <c r="C302">
        <v>1</v>
      </c>
      <c r="D302">
        <v>1</v>
      </c>
      <c r="E302" t="s">
        <v>571</v>
      </c>
      <c r="F302" t="s">
        <v>464</v>
      </c>
      <c r="G302" t="s">
        <v>1107</v>
      </c>
      <c r="H302" t="s">
        <v>1789</v>
      </c>
      <c r="I302">
        <v>77212</v>
      </c>
      <c r="J302" s="19">
        <v>43350</v>
      </c>
      <c r="K302" s="19">
        <v>43419</v>
      </c>
      <c r="L302">
        <v>201811</v>
      </c>
      <c r="M302" s="19">
        <v>43405</v>
      </c>
      <c r="N302">
        <v>24617</v>
      </c>
      <c r="O302" t="s">
        <v>1070</v>
      </c>
      <c r="P302" t="s">
        <v>1793</v>
      </c>
      <c r="Q302" t="s">
        <v>924</v>
      </c>
      <c r="R302">
        <v>45761</v>
      </c>
      <c r="S302" s="19">
        <v>43714</v>
      </c>
      <c r="T302">
        <v>87458</v>
      </c>
      <c r="U302" t="s">
        <v>356</v>
      </c>
      <c r="V302" s="19">
        <v>43717</v>
      </c>
      <c r="W302" t="s">
        <v>635</v>
      </c>
      <c r="X302" t="s">
        <v>635</v>
      </c>
      <c r="Y302" t="s">
        <v>635</v>
      </c>
      <c r="Z302" t="s">
        <v>14</v>
      </c>
      <c r="AA302" s="29">
        <v>100</v>
      </c>
      <c r="AB302" t="s">
        <v>544</v>
      </c>
      <c r="AC302">
        <f t="shared" si="60"/>
        <v>2019</v>
      </c>
      <c r="AD302">
        <f t="shared" si="61"/>
        <v>9</v>
      </c>
      <c r="AE302">
        <f t="shared" si="62"/>
        <v>2018</v>
      </c>
      <c r="AF302">
        <f t="shared" si="63"/>
        <v>9</v>
      </c>
      <c r="AG302" t="str">
        <f>VLOOKUP(F302,vlookup!$A$2:$E$660,2,0)</f>
        <v>Retained</v>
      </c>
      <c r="AH302" t="str">
        <f>VLOOKUP(F302,vlookup!$A$2:$E$660,3,0)</f>
        <v>Service Contract</v>
      </c>
      <c r="AI302" t="str">
        <f>VLOOKUP(F302,vlookup!$A$2:$E$660,4,0)</f>
        <v>Used Car Programs</v>
      </c>
      <c r="AJ302" t="str">
        <f>VLOOKUP(F302,vlookup!$A$2:$E$660,5,0)</f>
        <v>High Mileage</v>
      </c>
      <c r="AL302">
        <f t="shared" si="64"/>
        <v>68</v>
      </c>
      <c r="AM302">
        <f t="shared" si="65"/>
        <v>362</v>
      </c>
      <c r="AN302">
        <f t="shared" si="66"/>
        <v>10246</v>
      </c>
      <c r="AO302" t="str">
        <f t="shared" si="67"/>
        <v/>
      </c>
      <c r="AP302" t="str">
        <f t="shared" si="68"/>
        <v/>
      </c>
      <c r="AQ302" t="str">
        <f t="shared" si="69"/>
        <v/>
      </c>
      <c r="AR302">
        <f t="shared" si="70"/>
        <v>100</v>
      </c>
      <c r="AS302" t="str">
        <f t="shared" si="71"/>
        <v>DL591027I8-1</v>
      </c>
      <c r="AT302" t="str">
        <f>IFERROR(IF(VLOOKUP(Y302,vlookup!$I$2:$J$9,1,0)=Y302,VLOOKUP(Y302,vlookup!$I$2:$J$9,2,0),PROPER(Y302)),PROPER(Y302))</f>
        <v>Deductible</v>
      </c>
      <c r="AU302" t="str">
        <f>IFERROR(IF(B302=VLOOKUP(B302,vlookup!$L$2:$L$10,1,0),"Yes","No"),"No")</f>
        <v>No</v>
      </c>
    </row>
    <row r="303" spans="1:47" ht="14.45" customHeight="1" x14ac:dyDescent="0.25">
      <c r="A303" t="s">
        <v>1794</v>
      </c>
      <c r="B303" s="31" t="s">
        <v>1795</v>
      </c>
      <c r="C303">
        <v>1</v>
      </c>
      <c r="D303">
        <v>1</v>
      </c>
      <c r="E303" t="s">
        <v>382</v>
      </c>
      <c r="F303" t="s">
        <v>464</v>
      </c>
      <c r="G303" t="s">
        <v>12</v>
      </c>
      <c r="H303" t="s">
        <v>1732</v>
      </c>
      <c r="I303">
        <v>71729</v>
      </c>
      <c r="J303" s="19">
        <v>44539</v>
      </c>
      <c r="K303" s="19">
        <v>44594</v>
      </c>
      <c r="L303">
        <v>202201</v>
      </c>
      <c r="M303" s="19">
        <v>44562</v>
      </c>
      <c r="N303">
        <v>24617</v>
      </c>
      <c r="O303" t="s">
        <v>1070</v>
      </c>
      <c r="P303" t="s">
        <v>1790</v>
      </c>
      <c r="Q303" t="s">
        <v>924</v>
      </c>
      <c r="R303">
        <v>1057818</v>
      </c>
      <c r="S303" s="19">
        <v>44727</v>
      </c>
      <c r="T303">
        <v>76420</v>
      </c>
      <c r="U303" t="s">
        <v>356</v>
      </c>
      <c r="V303" s="19">
        <v>44748</v>
      </c>
      <c r="W303" t="s">
        <v>635</v>
      </c>
      <c r="X303" t="s">
        <v>635</v>
      </c>
      <c r="Y303" t="s">
        <v>635</v>
      </c>
      <c r="Z303" t="s">
        <v>14</v>
      </c>
      <c r="AA303" s="29">
        <v>100</v>
      </c>
      <c r="AB303" t="s">
        <v>544</v>
      </c>
      <c r="AC303">
        <f t="shared" si="60"/>
        <v>2022</v>
      </c>
      <c r="AD303">
        <f t="shared" si="61"/>
        <v>7</v>
      </c>
      <c r="AE303">
        <f t="shared" si="62"/>
        <v>2021</v>
      </c>
      <c r="AF303">
        <f t="shared" si="63"/>
        <v>12</v>
      </c>
      <c r="AG303" t="str">
        <f>VLOOKUP(F303,vlookup!$A$2:$E$660,2,0)</f>
        <v>Retained</v>
      </c>
      <c r="AH303" t="str">
        <f>VLOOKUP(F303,vlookup!$A$2:$E$660,3,0)</f>
        <v>Service Contract</v>
      </c>
      <c r="AI303" t="str">
        <f>VLOOKUP(F303,vlookup!$A$2:$E$660,4,0)</f>
        <v>Used Car Programs</v>
      </c>
      <c r="AJ303" t="str">
        <f>VLOOKUP(F303,vlookup!$A$2:$E$660,5,0)</f>
        <v>High Mileage</v>
      </c>
      <c r="AL303">
        <f t="shared" si="64"/>
        <v>53</v>
      </c>
      <c r="AM303">
        <f t="shared" si="65"/>
        <v>207</v>
      </c>
      <c r="AN303">
        <f t="shared" si="66"/>
        <v>4691</v>
      </c>
      <c r="AO303" t="str">
        <f t="shared" si="67"/>
        <v/>
      </c>
      <c r="AP303" t="str">
        <f t="shared" si="68"/>
        <v/>
      </c>
      <c r="AQ303" t="str">
        <f t="shared" si="69"/>
        <v/>
      </c>
      <c r="AR303">
        <f t="shared" si="70"/>
        <v>100</v>
      </c>
      <c r="AS303" t="str">
        <f t="shared" si="71"/>
        <v>ZAGG0P24430L21-1</v>
      </c>
      <c r="AT303" t="str">
        <f>IFERROR(IF(VLOOKUP(Y303,vlookup!$I$2:$J$9,1,0)=Y303,VLOOKUP(Y303,vlookup!$I$2:$J$9,2,0),PROPER(Y303)),PROPER(Y303))</f>
        <v>Deductible</v>
      </c>
      <c r="AU303" t="str">
        <f>IFERROR(IF(B303=VLOOKUP(B303,vlookup!$L$2:$L$10,1,0),"Yes","No"),"No")</f>
        <v>No</v>
      </c>
    </row>
    <row r="304" spans="1:47" ht="14.45" customHeight="1" x14ac:dyDescent="0.25">
      <c r="A304" t="s">
        <v>1796</v>
      </c>
      <c r="B304" s="31" t="s">
        <v>1797</v>
      </c>
      <c r="C304">
        <v>2</v>
      </c>
      <c r="D304">
        <v>1</v>
      </c>
      <c r="E304" t="s">
        <v>382</v>
      </c>
      <c r="F304" t="s">
        <v>464</v>
      </c>
      <c r="G304" t="s">
        <v>1107</v>
      </c>
      <c r="H304" t="s">
        <v>1732</v>
      </c>
      <c r="I304">
        <v>85348</v>
      </c>
      <c r="J304" s="19">
        <v>43624</v>
      </c>
      <c r="K304" s="19">
        <v>43662</v>
      </c>
      <c r="L304">
        <v>201907</v>
      </c>
      <c r="M304" s="19">
        <v>43647</v>
      </c>
      <c r="N304">
        <v>24617</v>
      </c>
      <c r="O304" t="s">
        <v>1070</v>
      </c>
      <c r="P304" t="s">
        <v>1208</v>
      </c>
      <c r="Q304" t="s">
        <v>924</v>
      </c>
      <c r="R304">
        <v>20045</v>
      </c>
      <c r="S304" s="19">
        <v>43739</v>
      </c>
      <c r="T304">
        <v>87076</v>
      </c>
      <c r="U304" t="s">
        <v>357</v>
      </c>
      <c r="V304" s="19">
        <v>43762</v>
      </c>
      <c r="W304" t="s">
        <v>635</v>
      </c>
      <c r="X304" t="s">
        <v>635</v>
      </c>
      <c r="Y304" t="s">
        <v>635</v>
      </c>
      <c r="Z304" t="s">
        <v>14</v>
      </c>
      <c r="AA304" s="29">
        <v>100</v>
      </c>
      <c r="AB304" t="s">
        <v>544</v>
      </c>
      <c r="AC304">
        <f t="shared" si="60"/>
        <v>2019</v>
      </c>
      <c r="AD304">
        <f t="shared" si="61"/>
        <v>10</v>
      </c>
      <c r="AE304">
        <f t="shared" si="62"/>
        <v>2019</v>
      </c>
      <c r="AF304">
        <f t="shared" si="63"/>
        <v>6</v>
      </c>
      <c r="AG304" t="str">
        <f>VLOOKUP(F304,vlookup!$A$2:$E$660,2,0)</f>
        <v>Retained</v>
      </c>
      <c r="AH304" t="str">
        <f>VLOOKUP(F304,vlookup!$A$2:$E$660,3,0)</f>
        <v>Service Contract</v>
      </c>
      <c r="AI304" t="str">
        <f>VLOOKUP(F304,vlookup!$A$2:$E$660,4,0)</f>
        <v>Used Car Programs</v>
      </c>
      <c r="AJ304" t="str">
        <f>VLOOKUP(F304,vlookup!$A$2:$E$660,5,0)</f>
        <v>High Mileage</v>
      </c>
      <c r="AL304">
        <f t="shared" si="64"/>
        <v>38</v>
      </c>
      <c r="AM304">
        <f t="shared" si="65"/>
        <v>136</v>
      </c>
      <c r="AN304">
        <f t="shared" si="66"/>
        <v>1728</v>
      </c>
      <c r="AO304" t="str">
        <f t="shared" si="67"/>
        <v/>
      </c>
      <c r="AP304" t="str">
        <f t="shared" si="68"/>
        <v/>
      </c>
      <c r="AQ304" t="str">
        <f t="shared" si="69"/>
        <v/>
      </c>
      <c r="AR304">
        <f t="shared" si="70"/>
        <v>100</v>
      </c>
      <c r="AS304" t="str">
        <f t="shared" si="71"/>
        <v>BL407489F9-2</v>
      </c>
      <c r="AT304" t="str">
        <f>IFERROR(IF(VLOOKUP(Y304,vlookup!$I$2:$J$9,1,0)=Y304,VLOOKUP(Y304,vlookup!$I$2:$J$9,2,0),PROPER(Y304)),PROPER(Y304))</f>
        <v>Deductible</v>
      </c>
      <c r="AU304" t="str">
        <f>IFERROR(IF(B304=VLOOKUP(B304,vlookup!$L$2:$L$10,1,0),"Yes","No"),"No")</f>
        <v>No</v>
      </c>
    </row>
    <row r="305" spans="1:47" ht="14.45" customHeight="1" x14ac:dyDescent="0.25">
      <c r="A305" t="s">
        <v>1798</v>
      </c>
      <c r="B305" s="31" t="s">
        <v>1799</v>
      </c>
      <c r="C305">
        <v>1</v>
      </c>
      <c r="D305">
        <v>1</v>
      </c>
      <c r="E305" t="s">
        <v>382</v>
      </c>
      <c r="F305" t="s">
        <v>205</v>
      </c>
      <c r="G305" t="s">
        <v>1723</v>
      </c>
      <c r="H305" t="s">
        <v>1800</v>
      </c>
      <c r="I305">
        <v>110249</v>
      </c>
      <c r="J305" s="19">
        <v>41902</v>
      </c>
      <c r="K305" s="19">
        <v>41943</v>
      </c>
      <c r="L305">
        <v>201410</v>
      </c>
      <c r="M305" s="19">
        <v>41913</v>
      </c>
      <c r="N305">
        <v>24616</v>
      </c>
      <c r="O305" t="s">
        <v>1076</v>
      </c>
      <c r="P305" t="s">
        <v>1801</v>
      </c>
      <c r="Q305" t="s">
        <v>924</v>
      </c>
      <c r="R305">
        <v>3317</v>
      </c>
      <c r="S305" s="19">
        <v>42110</v>
      </c>
      <c r="T305">
        <v>116070</v>
      </c>
      <c r="U305" t="s">
        <v>357</v>
      </c>
      <c r="V305" s="19">
        <v>42124</v>
      </c>
      <c r="W305" t="s">
        <v>635</v>
      </c>
      <c r="X305" t="s">
        <v>635</v>
      </c>
      <c r="Y305" t="s">
        <v>635</v>
      </c>
      <c r="Z305" t="s">
        <v>14</v>
      </c>
      <c r="AA305" s="29">
        <v>100</v>
      </c>
      <c r="AB305" t="s">
        <v>544</v>
      </c>
      <c r="AC305">
        <f t="shared" si="60"/>
        <v>2015</v>
      </c>
      <c r="AD305">
        <f t="shared" si="61"/>
        <v>4</v>
      </c>
      <c r="AE305">
        <f t="shared" si="62"/>
        <v>2014</v>
      </c>
      <c r="AF305">
        <f t="shared" si="63"/>
        <v>9</v>
      </c>
      <c r="AG305" t="str">
        <f>VLOOKUP(F305,vlookup!$A$2:$E$660,2,0)</f>
        <v>Retained</v>
      </c>
      <c r="AH305" t="str">
        <f>VLOOKUP(F305,vlookup!$A$2:$E$660,3,0)</f>
        <v>Service Contract</v>
      </c>
      <c r="AI305" t="str">
        <f>VLOOKUP(F305,vlookup!$A$2:$E$660,4,0)</f>
        <v>Used Car Programs</v>
      </c>
      <c r="AJ305" t="str">
        <f>VLOOKUP(F305,vlookup!$A$2:$E$660,5,0)</f>
        <v>High Mileage</v>
      </c>
      <c r="AL305">
        <f t="shared" si="64"/>
        <v>41</v>
      </c>
      <c r="AM305">
        <f t="shared" si="65"/>
        <v>220</v>
      </c>
      <c r="AN305">
        <f t="shared" si="66"/>
        <v>5821</v>
      </c>
      <c r="AO305" t="str">
        <f t="shared" si="67"/>
        <v/>
      </c>
      <c r="AP305" t="str">
        <f t="shared" si="68"/>
        <v/>
      </c>
      <c r="AQ305" t="str">
        <f t="shared" si="69"/>
        <v/>
      </c>
      <c r="AR305">
        <f t="shared" si="70"/>
        <v>100</v>
      </c>
      <c r="AS305" t="str">
        <f t="shared" si="71"/>
        <v>8H508905I4-1</v>
      </c>
      <c r="AT305" t="str">
        <f>IFERROR(IF(VLOOKUP(Y305,vlookup!$I$2:$J$9,1,0)=Y305,VLOOKUP(Y305,vlookup!$I$2:$J$9,2,0),PROPER(Y305)),PROPER(Y305))</f>
        <v>Deductible</v>
      </c>
      <c r="AU305" t="str">
        <f>IFERROR(IF(B305=VLOOKUP(B305,vlookup!$L$2:$L$10,1,0),"Yes","No"),"No")</f>
        <v>No</v>
      </c>
    </row>
    <row r="306" spans="1:47" ht="14.45" customHeight="1" x14ac:dyDescent="0.25">
      <c r="A306" t="s">
        <v>1802</v>
      </c>
      <c r="B306" s="31" t="s">
        <v>1803</v>
      </c>
      <c r="C306">
        <v>3</v>
      </c>
      <c r="D306">
        <v>1</v>
      </c>
      <c r="E306" t="s">
        <v>382</v>
      </c>
      <c r="F306" t="s">
        <v>464</v>
      </c>
      <c r="G306" t="s">
        <v>1723</v>
      </c>
      <c r="H306" t="s">
        <v>1800</v>
      </c>
      <c r="I306">
        <v>59713</v>
      </c>
      <c r="J306" s="19">
        <v>44278</v>
      </c>
      <c r="K306" s="19">
        <v>44342</v>
      </c>
      <c r="L306">
        <v>202105</v>
      </c>
      <c r="M306" s="19">
        <v>44317</v>
      </c>
      <c r="N306">
        <v>24616</v>
      </c>
      <c r="O306" t="s">
        <v>1076</v>
      </c>
      <c r="P306" t="s">
        <v>1804</v>
      </c>
      <c r="Q306" t="s">
        <v>924</v>
      </c>
      <c r="R306">
        <v>789717</v>
      </c>
      <c r="S306" s="19">
        <v>44412</v>
      </c>
      <c r="T306">
        <v>65219</v>
      </c>
      <c r="U306" t="s">
        <v>356</v>
      </c>
      <c r="V306" s="19">
        <v>44418</v>
      </c>
      <c r="W306" t="s">
        <v>635</v>
      </c>
      <c r="X306" t="s">
        <v>635</v>
      </c>
      <c r="Y306" t="s">
        <v>635</v>
      </c>
      <c r="Z306" t="s">
        <v>14</v>
      </c>
      <c r="AA306" s="29">
        <v>100</v>
      </c>
      <c r="AB306" t="s">
        <v>544</v>
      </c>
      <c r="AC306">
        <f t="shared" si="60"/>
        <v>2021</v>
      </c>
      <c r="AD306">
        <f t="shared" si="61"/>
        <v>8</v>
      </c>
      <c r="AE306">
        <f t="shared" si="62"/>
        <v>2021</v>
      </c>
      <c r="AF306">
        <f t="shared" si="63"/>
        <v>3</v>
      </c>
      <c r="AG306" t="str">
        <f>VLOOKUP(F306,vlookup!$A$2:$E$660,2,0)</f>
        <v>Retained</v>
      </c>
      <c r="AH306" t="str">
        <f>VLOOKUP(F306,vlookup!$A$2:$E$660,3,0)</f>
        <v>Service Contract</v>
      </c>
      <c r="AI306" t="str">
        <f>VLOOKUP(F306,vlookup!$A$2:$E$660,4,0)</f>
        <v>Used Car Programs</v>
      </c>
      <c r="AJ306" t="str">
        <f>VLOOKUP(F306,vlookup!$A$2:$E$660,5,0)</f>
        <v>High Mileage</v>
      </c>
      <c r="AL306">
        <f t="shared" si="64"/>
        <v>63</v>
      </c>
      <c r="AM306">
        <f t="shared" si="65"/>
        <v>137</v>
      </c>
      <c r="AN306">
        <f t="shared" si="66"/>
        <v>5506</v>
      </c>
      <c r="AO306" t="str">
        <f t="shared" si="67"/>
        <v/>
      </c>
      <c r="AP306" t="str">
        <f t="shared" si="68"/>
        <v/>
      </c>
      <c r="AQ306" t="str">
        <f t="shared" si="69"/>
        <v/>
      </c>
      <c r="AR306">
        <f t="shared" si="70"/>
        <v>100</v>
      </c>
      <c r="AS306" t="str">
        <f t="shared" si="71"/>
        <v>ZAGGG013598C21-3</v>
      </c>
      <c r="AT306" t="str">
        <f>IFERROR(IF(VLOOKUP(Y306,vlookup!$I$2:$J$9,1,0)=Y306,VLOOKUP(Y306,vlookup!$I$2:$J$9,2,0),PROPER(Y306)),PROPER(Y306))</f>
        <v>Deductible</v>
      </c>
      <c r="AU306" t="str">
        <f>IFERROR(IF(B306=VLOOKUP(B306,vlookup!$L$2:$L$10,1,0),"Yes","No"),"No")</f>
        <v>No</v>
      </c>
    </row>
    <row r="307" spans="1:47" ht="14.45" customHeight="1" x14ac:dyDescent="0.25">
      <c r="A307" t="s">
        <v>1805</v>
      </c>
      <c r="B307" s="31" t="s">
        <v>3608</v>
      </c>
      <c r="C307">
        <v>2</v>
      </c>
      <c r="D307">
        <v>1</v>
      </c>
      <c r="E307" t="s">
        <v>571</v>
      </c>
      <c r="F307" t="s">
        <v>205</v>
      </c>
      <c r="G307" t="s">
        <v>1611</v>
      </c>
      <c r="H307" t="s">
        <v>1806</v>
      </c>
      <c r="I307">
        <v>151999</v>
      </c>
      <c r="J307" s="19">
        <v>41944</v>
      </c>
      <c r="K307" s="19">
        <v>41973</v>
      </c>
      <c r="L307">
        <v>201411</v>
      </c>
      <c r="M307" s="19">
        <v>41944</v>
      </c>
      <c r="N307">
        <v>24617</v>
      </c>
      <c r="O307" t="s">
        <v>1070</v>
      </c>
      <c r="P307" t="s">
        <v>1807</v>
      </c>
      <c r="Q307" t="s">
        <v>924</v>
      </c>
      <c r="R307">
        <v>477413</v>
      </c>
      <c r="S307" s="19">
        <v>42418</v>
      </c>
      <c r="T307">
        <v>156212</v>
      </c>
      <c r="U307" t="s">
        <v>356</v>
      </c>
      <c r="V307" s="19">
        <v>42419</v>
      </c>
      <c r="W307" t="s">
        <v>635</v>
      </c>
      <c r="X307" t="s">
        <v>635</v>
      </c>
      <c r="Y307" t="s">
        <v>635</v>
      </c>
      <c r="Z307" t="s">
        <v>14</v>
      </c>
      <c r="AA307" s="29">
        <v>100</v>
      </c>
      <c r="AB307" t="s">
        <v>544</v>
      </c>
      <c r="AC307">
        <f t="shared" si="60"/>
        <v>2016</v>
      </c>
      <c r="AD307">
        <f t="shared" si="61"/>
        <v>2</v>
      </c>
      <c r="AE307">
        <f t="shared" si="62"/>
        <v>2014</v>
      </c>
      <c r="AF307">
        <f t="shared" si="63"/>
        <v>11</v>
      </c>
      <c r="AG307" t="str">
        <f>VLOOKUP(F307,vlookup!$A$2:$E$660,2,0)</f>
        <v>Retained</v>
      </c>
      <c r="AH307" t="str">
        <f>VLOOKUP(F307,vlookup!$A$2:$E$660,3,0)</f>
        <v>Service Contract</v>
      </c>
      <c r="AI307" t="str">
        <f>VLOOKUP(F307,vlookup!$A$2:$E$660,4,0)</f>
        <v>Used Car Programs</v>
      </c>
      <c r="AJ307" t="str">
        <f>VLOOKUP(F307,vlookup!$A$2:$E$660,5,0)</f>
        <v>High Mileage</v>
      </c>
      <c r="AL307">
        <f t="shared" si="64"/>
        <v>29</v>
      </c>
      <c r="AM307">
        <f t="shared" si="65"/>
        <v>468</v>
      </c>
      <c r="AN307">
        <f t="shared" si="66"/>
        <v>4213</v>
      </c>
      <c r="AO307" t="str">
        <f t="shared" si="67"/>
        <v/>
      </c>
      <c r="AP307" t="str">
        <f t="shared" si="68"/>
        <v/>
      </c>
      <c r="AQ307" t="str">
        <f t="shared" si="69"/>
        <v/>
      </c>
      <c r="AR307">
        <f t="shared" si="70"/>
        <v>100</v>
      </c>
      <c r="AS307" t="str">
        <f t="shared" si="71"/>
        <v>102108943-2</v>
      </c>
      <c r="AT307" t="str">
        <f>IFERROR(IF(VLOOKUP(Y307,vlookup!$I$2:$J$9,1,0)=Y307,VLOOKUP(Y307,vlookup!$I$2:$J$9,2,0),PROPER(Y307)),PROPER(Y307))</f>
        <v>Deductible</v>
      </c>
      <c r="AU307" t="str">
        <f>IFERROR(IF(B307=VLOOKUP(B307,vlookup!$L$2:$L$10,1,0),"Yes","No"),"No")</f>
        <v>No</v>
      </c>
    </row>
    <row r="308" spans="1:47" ht="14.45" customHeight="1" x14ac:dyDescent="0.25">
      <c r="A308" t="s">
        <v>1805</v>
      </c>
      <c r="B308" s="31" t="s">
        <v>3608</v>
      </c>
      <c r="C308">
        <v>3</v>
      </c>
      <c r="D308">
        <v>1</v>
      </c>
      <c r="E308" t="s">
        <v>571</v>
      </c>
      <c r="F308" t="s">
        <v>205</v>
      </c>
      <c r="G308" t="s">
        <v>1611</v>
      </c>
      <c r="H308" t="s">
        <v>1806</v>
      </c>
      <c r="I308">
        <v>151999</v>
      </c>
      <c r="J308" s="19">
        <v>41944</v>
      </c>
      <c r="K308" s="19">
        <v>41973</v>
      </c>
      <c r="L308">
        <v>201411</v>
      </c>
      <c r="M308" s="19">
        <v>41944</v>
      </c>
      <c r="N308">
        <v>24617</v>
      </c>
      <c r="O308" t="s">
        <v>1070</v>
      </c>
      <c r="P308" t="s">
        <v>1808</v>
      </c>
      <c r="Q308" t="s">
        <v>924</v>
      </c>
      <c r="R308" t="s">
        <v>1809</v>
      </c>
      <c r="S308" s="19">
        <v>42570</v>
      </c>
      <c r="T308">
        <v>160025</v>
      </c>
      <c r="U308" t="s">
        <v>356</v>
      </c>
      <c r="V308" s="19">
        <v>42585</v>
      </c>
      <c r="W308" t="s">
        <v>635</v>
      </c>
      <c r="X308" t="s">
        <v>635</v>
      </c>
      <c r="Y308" t="s">
        <v>635</v>
      </c>
      <c r="Z308" t="s">
        <v>14</v>
      </c>
      <c r="AA308" s="29">
        <v>100</v>
      </c>
      <c r="AB308" t="s">
        <v>544</v>
      </c>
      <c r="AC308">
        <f t="shared" si="60"/>
        <v>2016</v>
      </c>
      <c r="AD308">
        <f t="shared" si="61"/>
        <v>8</v>
      </c>
      <c r="AE308">
        <f t="shared" si="62"/>
        <v>2014</v>
      </c>
      <c r="AF308">
        <f t="shared" si="63"/>
        <v>11</v>
      </c>
      <c r="AG308" t="str">
        <f>VLOOKUP(F308,vlookup!$A$2:$E$660,2,0)</f>
        <v>Retained</v>
      </c>
      <c r="AH308" t="str">
        <f>VLOOKUP(F308,vlookup!$A$2:$E$660,3,0)</f>
        <v>Service Contract</v>
      </c>
      <c r="AI308" t="str">
        <f>VLOOKUP(F308,vlookup!$A$2:$E$660,4,0)</f>
        <v>Used Car Programs</v>
      </c>
      <c r="AJ308" t="str">
        <f>VLOOKUP(F308,vlookup!$A$2:$E$660,5,0)</f>
        <v>High Mileage</v>
      </c>
      <c r="AL308">
        <f t="shared" si="64"/>
        <v>29</v>
      </c>
      <c r="AM308">
        <f t="shared" si="65"/>
        <v>632</v>
      </c>
      <c r="AN308">
        <f t="shared" si="66"/>
        <v>8026</v>
      </c>
      <c r="AO308" t="str">
        <f t="shared" si="67"/>
        <v/>
      </c>
      <c r="AP308" t="str">
        <f t="shared" si="68"/>
        <v/>
      </c>
      <c r="AQ308" t="str">
        <f t="shared" si="69"/>
        <v/>
      </c>
      <c r="AR308">
        <f t="shared" si="70"/>
        <v>100</v>
      </c>
      <c r="AS308" t="str">
        <f t="shared" si="71"/>
        <v>102108943-3</v>
      </c>
      <c r="AT308" t="str">
        <f>IFERROR(IF(VLOOKUP(Y308,vlookup!$I$2:$J$9,1,0)=Y308,VLOOKUP(Y308,vlookup!$I$2:$J$9,2,0),PROPER(Y308)),PROPER(Y308))</f>
        <v>Deductible</v>
      </c>
      <c r="AU308" t="str">
        <f>IFERROR(IF(B308=VLOOKUP(B308,vlookup!$L$2:$L$10,1,0),"Yes","No"),"No")</f>
        <v>No</v>
      </c>
    </row>
    <row r="309" spans="1:47" ht="14.45" customHeight="1" x14ac:dyDescent="0.25">
      <c r="A309" t="s">
        <v>1810</v>
      </c>
      <c r="B309" s="31" t="s">
        <v>1811</v>
      </c>
      <c r="C309">
        <v>1</v>
      </c>
      <c r="D309">
        <v>1</v>
      </c>
      <c r="E309" t="s">
        <v>382</v>
      </c>
      <c r="F309" t="s">
        <v>238</v>
      </c>
      <c r="G309" t="s">
        <v>3714</v>
      </c>
      <c r="H309" t="s">
        <v>3780</v>
      </c>
      <c r="I309">
        <v>140550</v>
      </c>
      <c r="J309" s="19">
        <v>42079</v>
      </c>
      <c r="K309" s="19">
        <v>42094</v>
      </c>
      <c r="L309">
        <v>201503</v>
      </c>
      <c r="M309" s="19">
        <v>42064</v>
      </c>
      <c r="N309">
        <v>24616</v>
      </c>
      <c r="O309" t="s">
        <v>1076</v>
      </c>
      <c r="P309" t="s">
        <v>1812</v>
      </c>
      <c r="Q309" t="s">
        <v>924</v>
      </c>
      <c r="R309">
        <v>219717</v>
      </c>
      <c r="S309" s="19">
        <v>42191</v>
      </c>
      <c r="T309">
        <v>145351</v>
      </c>
      <c r="U309" t="s">
        <v>357</v>
      </c>
      <c r="V309" s="19">
        <v>42192</v>
      </c>
      <c r="W309" t="s">
        <v>635</v>
      </c>
      <c r="X309" t="s">
        <v>635</v>
      </c>
      <c r="Y309" t="s">
        <v>635</v>
      </c>
      <c r="Z309" t="s">
        <v>14</v>
      </c>
      <c r="AA309" s="29">
        <v>100</v>
      </c>
      <c r="AB309" t="s">
        <v>544</v>
      </c>
      <c r="AC309">
        <f t="shared" si="60"/>
        <v>2015</v>
      </c>
      <c r="AD309">
        <f t="shared" si="61"/>
        <v>7</v>
      </c>
      <c r="AE309">
        <f t="shared" si="62"/>
        <v>2015</v>
      </c>
      <c r="AF309">
        <f t="shared" si="63"/>
        <v>3</v>
      </c>
      <c r="AG309" t="str">
        <f>VLOOKUP(F309,vlookup!$A$2:$E$660,2,0)</f>
        <v>Retained</v>
      </c>
      <c r="AH309" t="str">
        <f>VLOOKUP(F309,vlookup!$A$2:$E$660,3,0)</f>
        <v>Service Contract</v>
      </c>
      <c r="AI309" t="str">
        <f>VLOOKUP(F309,vlookup!$A$2:$E$660,4,0)</f>
        <v>Used Car Programs</v>
      </c>
      <c r="AJ309" t="str">
        <f>VLOOKUP(F309,vlookup!$A$2:$E$660,5,0)</f>
        <v>High Mileage</v>
      </c>
      <c r="AL309">
        <f t="shared" si="64"/>
        <v>15</v>
      </c>
      <c r="AM309">
        <f t="shared" si="65"/>
        <v>111</v>
      </c>
      <c r="AN309">
        <f t="shared" si="66"/>
        <v>4801</v>
      </c>
      <c r="AO309" t="str">
        <f t="shared" si="67"/>
        <v/>
      </c>
      <c r="AP309" t="str">
        <f t="shared" si="68"/>
        <v/>
      </c>
      <c r="AQ309" t="str">
        <f t="shared" si="69"/>
        <v/>
      </c>
      <c r="AR309">
        <f t="shared" si="70"/>
        <v>100</v>
      </c>
      <c r="AS309" t="str">
        <f t="shared" si="71"/>
        <v>70135902C5Y-1</v>
      </c>
      <c r="AT309" t="str">
        <f>IFERROR(IF(VLOOKUP(Y309,vlookup!$I$2:$J$9,1,0)=Y309,VLOOKUP(Y309,vlookup!$I$2:$J$9,2,0),PROPER(Y309)),PROPER(Y309))</f>
        <v>Deductible</v>
      </c>
      <c r="AU309" t="str">
        <f>IFERROR(IF(B309=VLOOKUP(B309,vlookup!$L$2:$L$10,1,0),"Yes","No"),"No")</f>
        <v>No</v>
      </c>
    </row>
    <row r="310" spans="1:47" ht="14.45" customHeight="1" x14ac:dyDescent="0.25">
      <c r="A310" t="s">
        <v>1813</v>
      </c>
      <c r="B310" s="31" t="s">
        <v>3590</v>
      </c>
      <c r="C310">
        <v>1</v>
      </c>
      <c r="D310">
        <v>1</v>
      </c>
      <c r="E310" t="s">
        <v>382</v>
      </c>
      <c r="F310" t="s">
        <v>205</v>
      </c>
      <c r="G310" t="s">
        <v>3714</v>
      </c>
      <c r="H310" t="s">
        <v>3780</v>
      </c>
      <c r="I310">
        <v>123690</v>
      </c>
      <c r="J310" s="19">
        <v>41920</v>
      </c>
      <c r="K310" s="19">
        <v>41968</v>
      </c>
      <c r="L310">
        <v>201411</v>
      </c>
      <c r="M310" s="19">
        <v>41944</v>
      </c>
      <c r="N310">
        <v>24617</v>
      </c>
      <c r="O310" t="s">
        <v>1070</v>
      </c>
      <c r="P310" t="s">
        <v>1814</v>
      </c>
      <c r="Q310" t="s">
        <v>924</v>
      </c>
      <c r="R310">
        <v>108174</v>
      </c>
      <c r="S310" s="19">
        <v>41964</v>
      </c>
      <c r="T310">
        <v>125182</v>
      </c>
      <c r="U310" t="s">
        <v>357</v>
      </c>
      <c r="V310" s="19">
        <v>41976</v>
      </c>
      <c r="W310" t="s">
        <v>635</v>
      </c>
      <c r="X310" t="s">
        <v>635</v>
      </c>
      <c r="Y310" t="s">
        <v>635</v>
      </c>
      <c r="Z310" t="s">
        <v>14</v>
      </c>
      <c r="AA310" s="29">
        <v>100</v>
      </c>
      <c r="AB310" t="s">
        <v>544</v>
      </c>
      <c r="AC310">
        <f t="shared" si="60"/>
        <v>2014</v>
      </c>
      <c r="AD310">
        <f t="shared" si="61"/>
        <v>12</v>
      </c>
      <c r="AE310">
        <f t="shared" si="62"/>
        <v>2014</v>
      </c>
      <c r="AF310">
        <f t="shared" si="63"/>
        <v>10</v>
      </c>
      <c r="AG310" t="str">
        <f>VLOOKUP(F310,vlookup!$A$2:$E$660,2,0)</f>
        <v>Retained</v>
      </c>
      <c r="AH310" t="str">
        <f>VLOOKUP(F310,vlookup!$A$2:$E$660,3,0)</f>
        <v>Service Contract</v>
      </c>
      <c r="AI310" t="str">
        <f>VLOOKUP(F310,vlookup!$A$2:$E$660,4,0)</f>
        <v>Used Car Programs</v>
      </c>
      <c r="AJ310" t="str">
        <f>VLOOKUP(F310,vlookup!$A$2:$E$660,5,0)</f>
        <v>High Mileage</v>
      </c>
      <c r="AL310">
        <f t="shared" si="64"/>
        <v>47</v>
      </c>
      <c r="AM310">
        <f t="shared" si="65"/>
        <v>55</v>
      </c>
      <c r="AN310">
        <f t="shared" si="66"/>
        <v>1492</v>
      </c>
      <c r="AO310" t="str">
        <f t="shared" si="67"/>
        <v/>
      </c>
      <c r="AP310">
        <f t="shared" si="68"/>
        <v>100</v>
      </c>
      <c r="AQ310" t="str">
        <f t="shared" si="69"/>
        <v/>
      </c>
      <c r="AR310" t="str">
        <f t="shared" si="70"/>
        <v/>
      </c>
      <c r="AS310" t="str">
        <f t="shared" si="71"/>
        <v>102108985-1</v>
      </c>
      <c r="AT310" t="str">
        <f>IFERROR(IF(VLOOKUP(Y310,vlookup!$I$2:$J$9,1,0)=Y310,VLOOKUP(Y310,vlookup!$I$2:$J$9,2,0),PROPER(Y310)),PROPER(Y310))</f>
        <v>Deductible</v>
      </c>
      <c r="AU310" t="str">
        <f>IFERROR(IF(B310=VLOOKUP(B310,vlookup!$L$2:$L$10,1,0),"Yes","No"),"No")</f>
        <v>No</v>
      </c>
    </row>
    <row r="311" spans="1:47" ht="14.45" customHeight="1" x14ac:dyDescent="0.25">
      <c r="A311" t="s">
        <v>1813</v>
      </c>
      <c r="B311" s="31" t="s">
        <v>3590</v>
      </c>
      <c r="C311">
        <v>2</v>
      </c>
      <c r="D311">
        <v>1</v>
      </c>
      <c r="E311" t="s">
        <v>382</v>
      </c>
      <c r="F311" t="s">
        <v>205</v>
      </c>
      <c r="G311" t="s">
        <v>3714</v>
      </c>
      <c r="H311" t="s">
        <v>3780</v>
      </c>
      <c r="I311">
        <v>123690</v>
      </c>
      <c r="J311" s="19">
        <v>41920</v>
      </c>
      <c r="K311" s="19">
        <v>41968</v>
      </c>
      <c r="L311">
        <v>201411</v>
      </c>
      <c r="M311" s="19">
        <v>41944</v>
      </c>
      <c r="N311">
        <v>24617</v>
      </c>
      <c r="O311" t="s">
        <v>1070</v>
      </c>
      <c r="P311" t="s">
        <v>1815</v>
      </c>
      <c r="Q311" t="s">
        <v>924</v>
      </c>
      <c r="R311">
        <v>46323</v>
      </c>
      <c r="S311" s="19">
        <v>42298</v>
      </c>
      <c r="T311">
        <v>137722</v>
      </c>
      <c r="U311" t="s">
        <v>357</v>
      </c>
      <c r="V311" s="19">
        <v>42306</v>
      </c>
      <c r="W311" t="s">
        <v>635</v>
      </c>
      <c r="X311" t="s">
        <v>635</v>
      </c>
      <c r="Y311" t="s">
        <v>635</v>
      </c>
      <c r="Z311" t="s">
        <v>14</v>
      </c>
      <c r="AA311" s="29">
        <v>100</v>
      </c>
      <c r="AB311" t="s">
        <v>544</v>
      </c>
      <c r="AC311">
        <f t="shared" si="60"/>
        <v>2015</v>
      </c>
      <c r="AD311">
        <f t="shared" si="61"/>
        <v>10</v>
      </c>
      <c r="AE311">
        <f t="shared" si="62"/>
        <v>2014</v>
      </c>
      <c r="AF311">
        <f t="shared" si="63"/>
        <v>10</v>
      </c>
      <c r="AG311" t="str">
        <f>VLOOKUP(F311,vlookup!$A$2:$E$660,2,0)</f>
        <v>Retained</v>
      </c>
      <c r="AH311" t="str">
        <f>VLOOKUP(F311,vlookup!$A$2:$E$660,3,0)</f>
        <v>Service Contract</v>
      </c>
      <c r="AI311" t="str">
        <f>VLOOKUP(F311,vlookup!$A$2:$E$660,4,0)</f>
        <v>Used Car Programs</v>
      </c>
      <c r="AJ311" t="str">
        <f>VLOOKUP(F311,vlookup!$A$2:$E$660,5,0)</f>
        <v>High Mileage</v>
      </c>
      <c r="AL311">
        <f t="shared" si="64"/>
        <v>47</v>
      </c>
      <c r="AM311">
        <f t="shared" si="65"/>
        <v>381</v>
      </c>
      <c r="AN311">
        <f t="shared" si="66"/>
        <v>14032</v>
      </c>
      <c r="AO311" t="str">
        <f t="shared" si="67"/>
        <v/>
      </c>
      <c r="AP311" t="str">
        <f t="shared" si="68"/>
        <v/>
      </c>
      <c r="AQ311" t="str">
        <f t="shared" si="69"/>
        <v/>
      </c>
      <c r="AR311">
        <f t="shared" si="70"/>
        <v>100</v>
      </c>
      <c r="AS311" t="str">
        <f t="shared" si="71"/>
        <v>102108985-2</v>
      </c>
      <c r="AT311" t="str">
        <f>IFERROR(IF(VLOOKUP(Y311,vlookup!$I$2:$J$9,1,0)=Y311,VLOOKUP(Y311,vlookup!$I$2:$J$9,2,0),PROPER(Y311)),PROPER(Y311))</f>
        <v>Deductible</v>
      </c>
      <c r="AU311" t="str">
        <f>IFERROR(IF(B311=VLOOKUP(B311,vlookup!$L$2:$L$10,1,0),"Yes","No"),"No")</f>
        <v>No</v>
      </c>
    </row>
    <row r="312" spans="1:47" ht="14.45" customHeight="1" x14ac:dyDescent="0.25">
      <c r="A312" t="s">
        <v>1101</v>
      </c>
      <c r="B312" s="31" t="s">
        <v>1102</v>
      </c>
      <c r="C312">
        <v>2</v>
      </c>
      <c r="D312">
        <v>1</v>
      </c>
      <c r="E312" t="s">
        <v>382</v>
      </c>
      <c r="F312" t="s">
        <v>60</v>
      </c>
      <c r="G312" t="s">
        <v>3714</v>
      </c>
      <c r="H312" t="s">
        <v>1103</v>
      </c>
      <c r="I312">
        <v>101743</v>
      </c>
      <c r="J312" s="19">
        <v>41189</v>
      </c>
      <c r="K312" s="19">
        <v>41226</v>
      </c>
      <c r="L312">
        <v>201211</v>
      </c>
      <c r="M312" s="19">
        <v>41214</v>
      </c>
      <c r="N312">
        <v>24616</v>
      </c>
      <c r="O312" t="s">
        <v>1076</v>
      </c>
      <c r="P312" t="s">
        <v>1104</v>
      </c>
      <c r="Q312" t="s">
        <v>924</v>
      </c>
      <c r="R312">
        <v>2962</v>
      </c>
      <c r="S312" s="19">
        <v>41351</v>
      </c>
      <c r="T312">
        <v>107472</v>
      </c>
      <c r="U312" t="s">
        <v>357</v>
      </c>
      <c r="V312" s="19">
        <v>41407</v>
      </c>
      <c r="W312" t="s">
        <v>1179</v>
      </c>
      <c r="X312" t="s">
        <v>635</v>
      </c>
      <c r="Y312" t="s">
        <v>635</v>
      </c>
      <c r="Z312" t="s">
        <v>14</v>
      </c>
      <c r="AA312" s="29">
        <v>100</v>
      </c>
      <c r="AB312" t="s">
        <v>544</v>
      </c>
      <c r="AC312">
        <f t="shared" si="60"/>
        <v>2013</v>
      </c>
      <c r="AD312">
        <f t="shared" si="61"/>
        <v>5</v>
      </c>
      <c r="AE312">
        <f t="shared" si="62"/>
        <v>2012</v>
      </c>
      <c r="AF312">
        <f t="shared" si="63"/>
        <v>10</v>
      </c>
      <c r="AG312" t="str">
        <f>VLOOKUP(F312,vlookup!$A$2:$E$660,2,0)</f>
        <v>Retained</v>
      </c>
      <c r="AH312" t="str">
        <f>VLOOKUP(F312,vlookup!$A$2:$E$660,3,0)</f>
        <v>Service Contract</v>
      </c>
      <c r="AI312" t="str">
        <f>VLOOKUP(F312,vlookup!$A$2:$E$660,4,0)</f>
        <v>Used Car Programs</v>
      </c>
      <c r="AJ312" t="str">
        <f>VLOOKUP(F312,vlookup!$A$2:$E$660,5,0)</f>
        <v>High Mileage</v>
      </c>
      <c r="AL312">
        <f t="shared" si="64"/>
        <v>36</v>
      </c>
      <c r="AM312">
        <f t="shared" si="65"/>
        <v>216</v>
      </c>
      <c r="AN312">
        <f t="shared" si="66"/>
        <v>5729</v>
      </c>
      <c r="AO312" t="str">
        <f t="shared" si="67"/>
        <v/>
      </c>
      <c r="AP312" t="str">
        <f t="shared" si="68"/>
        <v/>
      </c>
      <c r="AQ312" t="str">
        <f t="shared" si="69"/>
        <v/>
      </c>
      <c r="AR312">
        <f t="shared" si="70"/>
        <v>100</v>
      </c>
      <c r="AS312" t="str">
        <f t="shared" si="71"/>
        <v>40133668J2Y-2</v>
      </c>
      <c r="AT312" t="str">
        <f>IFERROR(IF(VLOOKUP(Y312,vlookup!$I$2:$J$9,1,0)=Y312,VLOOKUP(Y312,vlookup!$I$2:$J$9,2,0),PROPER(Y312)),PROPER(Y312))</f>
        <v>Deductible</v>
      </c>
      <c r="AU312" t="str">
        <f>IFERROR(IF(B312=VLOOKUP(B312,vlookup!$L$2:$L$10,1,0),"Yes","No"),"No")</f>
        <v>No</v>
      </c>
    </row>
    <row r="313" spans="1:47" ht="14.45" customHeight="1" x14ac:dyDescent="0.25">
      <c r="A313" t="s">
        <v>1816</v>
      </c>
      <c r="B313" s="31" t="s">
        <v>1817</v>
      </c>
      <c r="C313">
        <v>1</v>
      </c>
      <c r="D313">
        <v>1</v>
      </c>
      <c r="E313" t="s">
        <v>382</v>
      </c>
      <c r="F313" t="s">
        <v>205</v>
      </c>
      <c r="G313" t="s">
        <v>3714</v>
      </c>
      <c r="H313" t="s">
        <v>1818</v>
      </c>
      <c r="I313">
        <v>84922</v>
      </c>
      <c r="J313" s="19">
        <v>41986</v>
      </c>
      <c r="K313" s="19">
        <v>42012</v>
      </c>
      <c r="L313">
        <v>201501</v>
      </c>
      <c r="M313" s="19">
        <v>42005</v>
      </c>
      <c r="N313">
        <v>24616</v>
      </c>
      <c r="O313" t="s">
        <v>1076</v>
      </c>
      <c r="P313" t="s">
        <v>1819</v>
      </c>
      <c r="Q313" t="s">
        <v>924</v>
      </c>
      <c r="R313">
        <v>9054265</v>
      </c>
      <c r="S313" s="19">
        <v>42221</v>
      </c>
      <c r="T313">
        <v>97703</v>
      </c>
      <c r="U313" t="s">
        <v>357</v>
      </c>
      <c r="V313" s="19">
        <v>42228</v>
      </c>
      <c r="W313" t="s">
        <v>635</v>
      </c>
      <c r="X313" t="s">
        <v>635</v>
      </c>
      <c r="Y313" t="s">
        <v>635</v>
      </c>
      <c r="Z313" t="s">
        <v>14</v>
      </c>
      <c r="AA313" s="29">
        <v>100</v>
      </c>
      <c r="AB313" t="s">
        <v>544</v>
      </c>
      <c r="AC313">
        <f t="shared" si="60"/>
        <v>2015</v>
      </c>
      <c r="AD313">
        <f t="shared" si="61"/>
        <v>8</v>
      </c>
      <c r="AE313">
        <f t="shared" si="62"/>
        <v>2014</v>
      </c>
      <c r="AF313">
        <f t="shared" si="63"/>
        <v>12</v>
      </c>
      <c r="AG313" t="str">
        <f>VLOOKUP(F313,vlookup!$A$2:$E$660,2,0)</f>
        <v>Retained</v>
      </c>
      <c r="AH313" t="str">
        <f>VLOOKUP(F313,vlookup!$A$2:$E$660,3,0)</f>
        <v>Service Contract</v>
      </c>
      <c r="AI313" t="str">
        <f>VLOOKUP(F313,vlookup!$A$2:$E$660,4,0)</f>
        <v>Used Car Programs</v>
      </c>
      <c r="AJ313" t="str">
        <f>VLOOKUP(F313,vlookup!$A$2:$E$660,5,0)</f>
        <v>High Mileage</v>
      </c>
      <c r="AL313">
        <f t="shared" si="64"/>
        <v>25</v>
      </c>
      <c r="AM313">
        <f t="shared" si="65"/>
        <v>239</v>
      </c>
      <c r="AN313">
        <f t="shared" si="66"/>
        <v>12781</v>
      </c>
      <c r="AO313" t="str">
        <f t="shared" si="67"/>
        <v/>
      </c>
      <c r="AP313" t="str">
        <f t="shared" si="68"/>
        <v/>
      </c>
      <c r="AQ313" t="str">
        <f t="shared" si="69"/>
        <v/>
      </c>
      <c r="AR313">
        <f t="shared" si="70"/>
        <v>100</v>
      </c>
      <c r="AS313" t="str">
        <f t="shared" si="71"/>
        <v>70164536L4-1</v>
      </c>
      <c r="AT313" t="str">
        <f>IFERROR(IF(VLOOKUP(Y313,vlookup!$I$2:$J$9,1,0)=Y313,VLOOKUP(Y313,vlookup!$I$2:$J$9,2,0),PROPER(Y313)),PROPER(Y313))</f>
        <v>Deductible</v>
      </c>
      <c r="AU313" t="str">
        <f>IFERROR(IF(B313=VLOOKUP(B313,vlookup!$L$2:$L$10,1,0),"Yes","No"),"No")</f>
        <v>No</v>
      </c>
    </row>
    <row r="314" spans="1:47" ht="14.45" customHeight="1" x14ac:dyDescent="0.25">
      <c r="A314" t="s">
        <v>1820</v>
      </c>
      <c r="B314" s="31" t="s">
        <v>1821</v>
      </c>
      <c r="C314">
        <v>1</v>
      </c>
      <c r="D314">
        <v>1</v>
      </c>
      <c r="E314" t="s">
        <v>382</v>
      </c>
      <c r="F314" t="s">
        <v>205</v>
      </c>
      <c r="G314" t="s">
        <v>920</v>
      </c>
      <c r="H314" t="s">
        <v>3781</v>
      </c>
      <c r="I314">
        <v>82064</v>
      </c>
      <c r="J314" s="19">
        <v>41931</v>
      </c>
      <c r="K314" s="19">
        <v>41941</v>
      </c>
      <c r="L314">
        <v>201410</v>
      </c>
      <c r="M314" s="19">
        <v>41913</v>
      </c>
      <c r="N314">
        <v>24616</v>
      </c>
      <c r="O314" t="s">
        <v>1076</v>
      </c>
      <c r="P314" t="s">
        <v>1822</v>
      </c>
      <c r="Q314" t="s">
        <v>924</v>
      </c>
      <c r="R314">
        <v>31083</v>
      </c>
      <c r="S314" s="19">
        <v>42039</v>
      </c>
      <c r="T314">
        <v>85921</v>
      </c>
      <c r="U314" t="s">
        <v>357</v>
      </c>
      <c r="V314" s="19">
        <v>42055</v>
      </c>
      <c r="W314" t="s">
        <v>635</v>
      </c>
      <c r="X314" t="s">
        <v>635</v>
      </c>
      <c r="Y314" t="s">
        <v>635</v>
      </c>
      <c r="Z314" t="s">
        <v>14</v>
      </c>
      <c r="AA314" s="29">
        <v>100</v>
      </c>
      <c r="AB314" t="s">
        <v>544</v>
      </c>
      <c r="AC314">
        <f t="shared" si="60"/>
        <v>2015</v>
      </c>
      <c r="AD314">
        <f t="shared" si="61"/>
        <v>2</v>
      </c>
      <c r="AE314">
        <f t="shared" si="62"/>
        <v>2014</v>
      </c>
      <c r="AF314">
        <f t="shared" si="63"/>
        <v>10</v>
      </c>
      <c r="AG314" t="str">
        <f>VLOOKUP(F314,vlookup!$A$2:$E$660,2,0)</f>
        <v>Retained</v>
      </c>
      <c r="AH314" t="str">
        <f>VLOOKUP(F314,vlookup!$A$2:$E$660,3,0)</f>
        <v>Service Contract</v>
      </c>
      <c r="AI314" t="str">
        <f>VLOOKUP(F314,vlookup!$A$2:$E$660,4,0)</f>
        <v>Used Car Programs</v>
      </c>
      <c r="AJ314" t="str">
        <f>VLOOKUP(F314,vlookup!$A$2:$E$660,5,0)</f>
        <v>High Mileage</v>
      </c>
      <c r="AL314">
        <f t="shared" si="64"/>
        <v>10</v>
      </c>
      <c r="AM314">
        <f t="shared" si="65"/>
        <v>121</v>
      </c>
      <c r="AN314">
        <f t="shared" si="66"/>
        <v>3857</v>
      </c>
      <c r="AO314" t="str">
        <f t="shared" si="67"/>
        <v/>
      </c>
      <c r="AP314" t="str">
        <f t="shared" si="68"/>
        <v/>
      </c>
      <c r="AQ314" t="str">
        <f t="shared" si="69"/>
        <v/>
      </c>
      <c r="AR314">
        <f t="shared" si="70"/>
        <v>100</v>
      </c>
      <c r="AS314" t="str">
        <f t="shared" si="71"/>
        <v>5W309396J4-1</v>
      </c>
      <c r="AT314" t="str">
        <f>IFERROR(IF(VLOOKUP(Y314,vlookup!$I$2:$J$9,1,0)=Y314,VLOOKUP(Y314,vlookup!$I$2:$J$9,2,0),PROPER(Y314)),PROPER(Y314))</f>
        <v>Deductible</v>
      </c>
      <c r="AU314" t="str">
        <f>IFERROR(IF(B314=VLOOKUP(B314,vlookup!$L$2:$L$10,1,0),"Yes","No"),"No")</f>
        <v>No</v>
      </c>
    </row>
    <row r="315" spans="1:47" ht="14.45" customHeight="1" x14ac:dyDescent="0.25">
      <c r="A315" t="s">
        <v>1823</v>
      </c>
      <c r="B315" s="31" t="s">
        <v>1824</v>
      </c>
      <c r="C315">
        <v>1</v>
      </c>
      <c r="D315">
        <v>1</v>
      </c>
      <c r="E315" t="s">
        <v>382</v>
      </c>
      <c r="F315" t="s">
        <v>60</v>
      </c>
      <c r="G315" t="s">
        <v>920</v>
      </c>
      <c r="H315" t="s">
        <v>3781</v>
      </c>
      <c r="I315">
        <v>119553</v>
      </c>
      <c r="J315" s="19">
        <v>41383</v>
      </c>
      <c r="K315" s="19">
        <v>41422</v>
      </c>
      <c r="L315">
        <v>201305</v>
      </c>
      <c r="M315" s="19">
        <v>41395</v>
      </c>
      <c r="N315">
        <v>24616</v>
      </c>
      <c r="O315" t="s">
        <v>1076</v>
      </c>
      <c r="P315" t="s">
        <v>1825</v>
      </c>
      <c r="Q315" t="s">
        <v>924</v>
      </c>
      <c r="R315">
        <v>1297</v>
      </c>
      <c r="S315" s="19">
        <v>41565</v>
      </c>
      <c r="T315">
        <v>124618</v>
      </c>
      <c r="U315" t="s">
        <v>357</v>
      </c>
      <c r="V315" s="19">
        <v>41568</v>
      </c>
      <c r="W315" t="s">
        <v>1179</v>
      </c>
      <c r="X315" t="s">
        <v>635</v>
      </c>
      <c r="Y315" t="s">
        <v>635</v>
      </c>
      <c r="Z315" t="s">
        <v>14</v>
      </c>
      <c r="AA315" s="29">
        <v>100</v>
      </c>
      <c r="AB315" t="s">
        <v>544</v>
      </c>
      <c r="AC315">
        <f t="shared" si="60"/>
        <v>2013</v>
      </c>
      <c r="AD315">
        <f t="shared" si="61"/>
        <v>10</v>
      </c>
      <c r="AE315">
        <f t="shared" si="62"/>
        <v>2013</v>
      </c>
      <c r="AF315">
        <f t="shared" si="63"/>
        <v>4</v>
      </c>
      <c r="AG315" t="str">
        <f>VLOOKUP(F315,vlookup!$A$2:$E$660,2,0)</f>
        <v>Retained</v>
      </c>
      <c r="AH315" t="str">
        <f>VLOOKUP(F315,vlookup!$A$2:$E$660,3,0)</f>
        <v>Service Contract</v>
      </c>
      <c r="AI315" t="str">
        <f>VLOOKUP(F315,vlookup!$A$2:$E$660,4,0)</f>
        <v>Used Car Programs</v>
      </c>
      <c r="AJ315" t="str">
        <f>VLOOKUP(F315,vlookup!$A$2:$E$660,5,0)</f>
        <v>High Mileage</v>
      </c>
      <c r="AL315">
        <f t="shared" si="64"/>
        <v>39</v>
      </c>
      <c r="AM315">
        <f t="shared" si="65"/>
        <v>182</v>
      </c>
      <c r="AN315">
        <f t="shared" si="66"/>
        <v>5065</v>
      </c>
      <c r="AO315" t="str">
        <f t="shared" si="67"/>
        <v/>
      </c>
      <c r="AP315" t="str">
        <f t="shared" si="68"/>
        <v/>
      </c>
      <c r="AQ315" t="str">
        <f t="shared" si="69"/>
        <v/>
      </c>
      <c r="AR315">
        <f t="shared" si="70"/>
        <v>100</v>
      </c>
      <c r="AS315" t="str">
        <f t="shared" si="71"/>
        <v>4W214443D3Y-1</v>
      </c>
      <c r="AT315" t="str">
        <f>IFERROR(IF(VLOOKUP(Y315,vlookup!$I$2:$J$9,1,0)=Y315,VLOOKUP(Y315,vlookup!$I$2:$J$9,2,0),PROPER(Y315)),PROPER(Y315))</f>
        <v>Deductible</v>
      </c>
      <c r="AU315" t="str">
        <f>IFERROR(IF(B315=VLOOKUP(B315,vlookup!$L$2:$L$10,1,0),"Yes","No"),"No")</f>
        <v>No</v>
      </c>
    </row>
    <row r="316" spans="1:47" ht="14.45" customHeight="1" x14ac:dyDescent="0.25">
      <c r="A316" t="s">
        <v>1826</v>
      </c>
      <c r="B316" s="31" t="s">
        <v>3591</v>
      </c>
      <c r="C316">
        <v>1</v>
      </c>
      <c r="D316">
        <v>1</v>
      </c>
      <c r="E316" t="s">
        <v>382</v>
      </c>
      <c r="F316" t="s">
        <v>205</v>
      </c>
      <c r="G316" t="s">
        <v>920</v>
      </c>
      <c r="H316" t="s">
        <v>3781</v>
      </c>
      <c r="I316">
        <v>151195</v>
      </c>
      <c r="J316" s="19">
        <v>41895</v>
      </c>
      <c r="K316" s="19">
        <v>41940</v>
      </c>
      <c r="L316">
        <v>201410</v>
      </c>
      <c r="M316" s="19">
        <v>41913</v>
      </c>
      <c r="N316">
        <v>24616</v>
      </c>
      <c r="O316" t="s">
        <v>1076</v>
      </c>
      <c r="P316" t="s">
        <v>1827</v>
      </c>
      <c r="Q316" t="s">
        <v>924</v>
      </c>
      <c r="R316">
        <v>49340</v>
      </c>
      <c r="S316" s="19">
        <v>41947</v>
      </c>
      <c r="T316">
        <v>153900</v>
      </c>
      <c r="U316" t="s">
        <v>357</v>
      </c>
      <c r="V316" s="19">
        <v>41957</v>
      </c>
      <c r="W316" t="s">
        <v>635</v>
      </c>
      <c r="X316" t="s">
        <v>635</v>
      </c>
      <c r="Y316" t="s">
        <v>635</v>
      </c>
      <c r="Z316" t="s">
        <v>14</v>
      </c>
      <c r="AA316" s="29">
        <v>100</v>
      </c>
      <c r="AB316" t="s">
        <v>544</v>
      </c>
      <c r="AC316">
        <f t="shared" si="60"/>
        <v>2014</v>
      </c>
      <c r="AD316">
        <f t="shared" si="61"/>
        <v>11</v>
      </c>
      <c r="AE316">
        <f t="shared" si="62"/>
        <v>2014</v>
      </c>
      <c r="AF316">
        <f t="shared" si="63"/>
        <v>9</v>
      </c>
      <c r="AG316" t="str">
        <f>VLOOKUP(F316,vlookup!$A$2:$E$660,2,0)</f>
        <v>Retained</v>
      </c>
      <c r="AH316" t="str">
        <f>VLOOKUP(F316,vlookup!$A$2:$E$660,3,0)</f>
        <v>Service Contract</v>
      </c>
      <c r="AI316" t="str">
        <f>VLOOKUP(F316,vlookup!$A$2:$E$660,4,0)</f>
        <v>Used Car Programs</v>
      </c>
      <c r="AJ316" t="str">
        <f>VLOOKUP(F316,vlookup!$A$2:$E$660,5,0)</f>
        <v>High Mileage</v>
      </c>
      <c r="AL316">
        <f t="shared" si="64"/>
        <v>45</v>
      </c>
      <c r="AM316">
        <f t="shared" si="65"/>
        <v>61</v>
      </c>
      <c r="AN316">
        <f t="shared" si="66"/>
        <v>2705</v>
      </c>
      <c r="AO316" t="str">
        <f t="shared" si="67"/>
        <v/>
      </c>
      <c r="AP316" t="str">
        <f t="shared" si="68"/>
        <v/>
      </c>
      <c r="AQ316">
        <f t="shared" si="69"/>
        <v>100</v>
      </c>
      <c r="AR316" t="str">
        <f t="shared" si="70"/>
        <v/>
      </c>
      <c r="AS316" t="str">
        <f t="shared" si="71"/>
        <v>102108919-1</v>
      </c>
      <c r="AT316" t="str">
        <f>IFERROR(IF(VLOOKUP(Y316,vlookup!$I$2:$J$9,1,0)=Y316,VLOOKUP(Y316,vlookup!$I$2:$J$9,2,0),PROPER(Y316)),PROPER(Y316))</f>
        <v>Deductible</v>
      </c>
      <c r="AU316" t="str">
        <f>IFERROR(IF(B316=VLOOKUP(B316,vlookup!$L$2:$L$10,1,0),"Yes","No"),"No")</f>
        <v>No</v>
      </c>
    </row>
    <row r="317" spans="1:47" ht="14.45" customHeight="1" x14ac:dyDescent="0.25">
      <c r="A317" t="s">
        <v>1828</v>
      </c>
      <c r="B317" s="31" t="s">
        <v>1829</v>
      </c>
      <c r="C317">
        <v>1</v>
      </c>
      <c r="D317">
        <v>1</v>
      </c>
      <c r="E317" t="s">
        <v>382</v>
      </c>
      <c r="F317" t="s">
        <v>205</v>
      </c>
      <c r="G317" t="s">
        <v>950</v>
      </c>
      <c r="H317" t="s">
        <v>1009</v>
      </c>
      <c r="I317">
        <v>118829</v>
      </c>
      <c r="J317" s="19">
        <v>42112</v>
      </c>
      <c r="K317" s="19">
        <v>42139</v>
      </c>
      <c r="L317">
        <v>201505</v>
      </c>
      <c r="M317" s="19">
        <v>42125</v>
      </c>
      <c r="N317">
        <v>24617</v>
      </c>
      <c r="O317" t="s">
        <v>1070</v>
      </c>
      <c r="P317" t="s">
        <v>1830</v>
      </c>
      <c r="Q317" t="s">
        <v>924</v>
      </c>
      <c r="R317">
        <v>31076</v>
      </c>
      <c r="S317" s="19">
        <v>42483</v>
      </c>
      <c r="T317">
        <v>137854</v>
      </c>
      <c r="U317" t="s">
        <v>356</v>
      </c>
      <c r="V317" s="19">
        <v>42500</v>
      </c>
      <c r="W317" t="s">
        <v>635</v>
      </c>
      <c r="X317" t="s">
        <v>635</v>
      </c>
      <c r="Y317" t="s">
        <v>635</v>
      </c>
      <c r="Z317" t="s">
        <v>14</v>
      </c>
      <c r="AA317" s="29">
        <v>100</v>
      </c>
      <c r="AB317" t="s">
        <v>544</v>
      </c>
      <c r="AC317">
        <f t="shared" si="60"/>
        <v>2016</v>
      </c>
      <c r="AD317">
        <f t="shared" si="61"/>
        <v>5</v>
      </c>
      <c r="AE317">
        <f t="shared" si="62"/>
        <v>2015</v>
      </c>
      <c r="AF317">
        <f t="shared" si="63"/>
        <v>4</v>
      </c>
      <c r="AG317" t="str">
        <f>VLOOKUP(F317,vlookup!$A$2:$E$660,2,0)</f>
        <v>Retained</v>
      </c>
      <c r="AH317" t="str">
        <f>VLOOKUP(F317,vlookup!$A$2:$E$660,3,0)</f>
        <v>Service Contract</v>
      </c>
      <c r="AI317" t="str">
        <f>VLOOKUP(F317,vlookup!$A$2:$E$660,4,0)</f>
        <v>Used Car Programs</v>
      </c>
      <c r="AJ317" t="str">
        <f>VLOOKUP(F317,vlookup!$A$2:$E$660,5,0)</f>
        <v>High Mileage</v>
      </c>
      <c r="AL317">
        <f t="shared" si="64"/>
        <v>27</v>
      </c>
      <c r="AM317">
        <f t="shared" si="65"/>
        <v>382</v>
      </c>
      <c r="AN317">
        <f t="shared" si="66"/>
        <v>19025</v>
      </c>
      <c r="AO317" t="str">
        <f t="shared" si="67"/>
        <v/>
      </c>
      <c r="AP317" t="str">
        <f t="shared" si="68"/>
        <v/>
      </c>
      <c r="AQ317" t="str">
        <f t="shared" si="69"/>
        <v/>
      </c>
      <c r="AR317">
        <f t="shared" si="70"/>
        <v>100</v>
      </c>
      <c r="AS317" t="str">
        <f t="shared" si="71"/>
        <v>8M100872D5-1</v>
      </c>
      <c r="AT317" t="str">
        <f>IFERROR(IF(VLOOKUP(Y317,vlookup!$I$2:$J$9,1,0)=Y317,VLOOKUP(Y317,vlookup!$I$2:$J$9,2,0),PROPER(Y317)),PROPER(Y317))</f>
        <v>Deductible</v>
      </c>
      <c r="AU317" t="str">
        <f>IFERROR(IF(B317=VLOOKUP(B317,vlookup!$L$2:$L$10,1,0),"Yes","No"),"No")</f>
        <v>No</v>
      </c>
    </row>
    <row r="318" spans="1:47" ht="14.45" customHeight="1" x14ac:dyDescent="0.25">
      <c r="A318" t="s">
        <v>1828</v>
      </c>
      <c r="B318" s="31" t="s">
        <v>1829</v>
      </c>
      <c r="C318">
        <v>2</v>
      </c>
      <c r="D318">
        <v>1</v>
      </c>
      <c r="E318" t="s">
        <v>382</v>
      </c>
      <c r="F318" t="s">
        <v>205</v>
      </c>
      <c r="G318" t="s">
        <v>950</v>
      </c>
      <c r="H318" t="s">
        <v>1009</v>
      </c>
      <c r="I318">
        <v>118829</v>
      </c>
      <c r="J318" s="19">
        <v>42112</v>
      </c>
      <c r="K318" s="19">
        <v>42139</v>
      </c>
      <c r="L318">
        <v>201505</v>
      </c>
      <c r="M318" s="19">
        <v>42125</v>
      </c>
      <c r="N318">
        <v>24617</v>
      </c>
      <c r="O318" t="s">
        <v>1070</v>
      </c>
      <c r="P318" t="s">
        <v>1831</v>
      </c>
      <c r="Q318" t="s">
        <v>924</v>
      </c>
      <c r="R318">
        <v>112541</v>
      </c>
      <c r="S318" s="19">
        <v>42609</v>
      </c>
      <c r="T318">
        <v>145470</v>
      </c>
      <c r="U318" t="s">
        <v>356</v>
      </c>
      <c r="V318" s="19">
        <v>42625</v>
      </c>
      <c r="W318" t="s">
        <v>635</v>
      </c>
      <c r="X318" t="s">
        <v>635</v>
      </c>
      <c r="Y318" t="s">
        <v>635</v>
      </c>
      <c r="Z318" t="s">
        <v>14</v>
      </c>
      <c r="AA318" s="29">
        <v>100</v>
      </c>
      <c r="AB318" t="s">
        <v>544</v>
      </c>
      <c r="AC318">
        <f t="shared" si="60"/>
        <v>2016</v>
      </c>
      <c r="AD318">
        <f t="shared" si="61"/>
        <v>9</v>
      </c>
      <c r="AE318">
        <f t="shared" si="62"/>
        <v>2015</v>
      </c>
      <c r="AF318">
        <f t="shared" si="63"/>
        <v>4</v>
      </c>
      <c r="AG318" t="str">
        <f>VLOOKUP(F318,vlookup!$A$2:$E$660,2,0)</f>
        <v>Retained</v>
      </c>
      <c r="AH318" t="str">
        <f>VLOOKUP(F318,vlookup!$A$2:$E$660,3,0)</f>
        <v>Service Contract</v>
      </c>
      <c r="AI318" t="str">
        <f>VLOOKUP(F318,vlookup!$A$2:$E$660,4,0)</f>
        <v>Used Car Programs</v>
      </c>
      <c r="AJ318" t="str">
        <f>VLOOKUP(F318,vlookup!$A$2:$E$660,5,0)</f>
        <v>High Mileage</v>
      </c>
      <c r="AL318">
        <f t="shared" si="64"/>
        <v>27</v>
      </c>
      <c r="AM318">
        <f t="shared" si="65"/>
        <v>504</v>
      </c>
      <c r="AN318">
        <f t="shared" si="66"/>
        <v>26641</v>
      </c>
      <c r="AO318" t="str">
        <f t="shared" si="67"/>
        <v/>
      </c>
      <c r="AP318" t="str">
        <f t="shared" si="68"/>
        <v/>
      </c>
      <c r="AQ318" t="str">
        <f t="shared" si="69"/>
        <v/>
      </c>
      <c r="AR318">
        <f t="shared" si="70"/>
        <v>100</v>
      </c>
      <c r="AS318" t="str">
        <f t="shared" si="71"/>
        <v>8M100872D5-2</v>
      </c>
      <c r="AT318" t="str">
        <f>IFERROR(IF(VLOOKUP(Y318,vlookup!$I$2:$J$9,1,0)=Y318,VLOOKUP(Y318,vlookup!$I$2:$J$9,2,0),PROPER(Y318)),PROPER(Y318))</f>
        <v>Deductible</v>
      </c>
      <c r="AU318" t="str">
        <f>IFERROR(IF(B318=VLOOKUP(B318,vlookup!$L$2:$L$10,1,0),"Yes","No"),"No")</f>
        <v>No</v>
      </c>
    </row>
    <row r="319" spans="1:47" ht="14.45" customHeight="1" x14ac:dyDescent="0.25">
      <c r="A319" t="s">
        <v>1832</v>
      </c>
      <c r="B319" s="31" t="s">
        <v>1833</v>
      </c>
      <c r="C319">
        <v>2</v>
      </c>
      <c r="D319">
        <v>1</v>
      </c>
      <c r="E319" t="s">
        <v>382</v>
      </c>
      <c r="F319" t="s">
        <v>205</v>
      </c>
      <c r="G319" t="s">
        <v>950</v>
      </c>
      <c r="H319" t="s">
        <v>1834</v>
      </c>
      <c r="I319">
        <v>85660</v>
      </c>
      <c r="J319" s="19">
        <v>41767</v>
      </c>
      <c r="K319" s="19">
        <v>41790</v>
      </c>
      <c r="L319">
        <v>201405</v>
      </c>
      <c r="M319" s="19">
        <v>41760</v>
      </c>
      <c r="N319">
        <v>24616</v>
      </c>
      <c r="O319" t="s">
        <v>1076</v>
      </c>
      <c r="P319" t="s">
        <v>1762</v>
      </c>
      <c r="Q319" t="s">
        <v>924</v>
      </c>
      <c r="R319">
        <v>1027230</v>
      </c>
      <c r="S319" s="19">
        <v>42241</v>
      </c>
      <c r="T319">
        <v>100561</v>
      </c>
      <c r="U319" t="s">
        <v>357</v>
      </c>
      <c r="V319" s="19">
        <v>42257</v>
      </c>
      <c r="W319" t="s">
        <v>635</v>
      </c>
      <c r="X319" t="s">
        <v>635</v>
      </c>
      <c r="Y319" t="s">
        <v>635</v>
      </c>
      <c r="Z319" t="s">
        <v>14</v>
      </c>
      <c r="AA319" s="29">
        <v>100</v>
      </c>
      <c r="AB319" t="s">
        <v>544</v>
      </c>
      <c r="AC319">
        <f t="shared" si="60"/>
        <v>2015</v>
      </c>
      <c r="AD319">
        <f t="shared" si="61"/>
        <v>9</v>
      </c>
      <c r="AE319">
        <f t="shared" si="62"/>
        <v>2014</v>
      </c>
      <c r="AF319">
        <f t="shared" si="63"/>
        <v>5</v>
      </c>
      <c r="AG319" t="str">
        <f>VLOOKUP(F319,vlookup!$A$2:$E$660,2,0)</f>
        <v>Retained</v>
      </c>
      <c r="AH319" t="str">
        <f>VLOOKUP(F319,vlookup!$A$2:$E$660,3,0)</f>
        <v>Service Contract</v>
      </c>
      <c r="AI319" t="str">
        <f>VLOOKUP(F319,vlookup!$A$2:$E$660,4,0)</f>
        <v>Used Car Programs</v>
      </c>
      <c r="AJ319" t="str">
        <f>VLOOKUP(F319,vlookup!$A$2:$E$660,5,0)</f>
        <v>High Mileage</v>
      </c>
      <c r="AL319">
        <f t="shared" si="64"/>
        <v>23</v>
      </c>
      <c r="AM319">
        <f t="shared" si="65"/>
        <v>482</v>
      </c>
      <c r="AN319">
        <f t="shared" si="66"/>
        <v>14901</v>
      </c>
      <c r="AO319" t="str">
        <f t="shared" si="67"/>
        <v/>
      </c>
      <c r="AP319" t="str">
        <f t="shared" si="68"/>
        <v/>
      </c>
      <c r="AQ319" t="str">
        <f t="shared" si="69"/>
        <v/>
      </c>
      <c r="AR319">
        <f t="shared" si="70"/>
        <v>100</v>
      </c>
      <c r="AS319" t="str">
        <f t="shared" si="71"/>
        <v>5X205570E4-2</v>
      </c>
      <c r="AT319" t="str">
        <f>IFERROR(IF(VLOOKUP(Y319,vlookup!$I$2:$J$9,1,0)=Y319,VLOOKUP(Y319,vlookup!$I$2:$J$9,2,0),PROPER(Y319)),PROPER(Y319))</f>
        <v>Deductible</v>
      </c>
      <c r="AU319" t="str">
        <f>IFERROR(IF(B319=VLOOKUP(B319,vlookup!$L$2:$L$10,1,0),"Yes","No"),"No")</f>
        <v>No</v>
      </c>
    </row>
    <row r="320" spans="1:47" ht="14.45" customHeight="1" x14ac:dyDescent="0.25">
      <c r="A320" t="s">
        <v>1835</v>
      </c>
      <c r="B320" s="31" t="s">
        <v>1836</v>
      </c>
      <c r="C320">
        <v>1</v>
      </c>
      <c r="D320">
        <v>1</v>
      </c>
      <c r="E320" t="s">
        <v>382</v>
      </c>
      <c r="F320" t="s">
        <v>205</v>
      </c>
      <c r="G320" t="s">
        <v>1837</v>
      </c>
      <c r="H320" t="s">
        <v>1838</v>
      </c>
      <c r="I320">
        <v>92872</v>
      </c>
      <c r="J320" s="19">
        <v>41923</v>
      </c>
      <c r="K320" s="19">
        <v>41968</v>
      </c>
      <c r="L320">
        <v>201411</v>
      </c>
      <c r="M320" s="19">
        <v>41944</v>
      </c>
      <c r="N320">
        <v>24617</v>
      </c>
      <c r="O320" t="s">
        <v>1070</v>
      </c>
      <c r="P320" t="s">
        <v>1839</v>
      </c>
      <c r="Q320" t="s">
        <v>924</v>
      </c>
      <c r="R320">
        <v>36700168475</v>
      </c>
      <c r="S320" s="19">
        <v>42408</v>
      </c>
      <c r="T320">
        <v>110407</v>
      </c>
      <c r="U320" t="s">
        <v>357</v>
      </c>
      <c r="V320" s="19">
        <v>42409</v>
      </c>
      <c r="W320" t="s">
        <v>635</v>
      </c>
      <c r="X320" t="s">
        <v>635</v>
      </c>
      <c r="Y320" t="s">
        <v>635</v>
      </c>
      <c r="Z320" t="s">
        <v>14</v>
      </c>
      <c r="AA320" s="29">
        <v>100</v>
      </c>
      <c r="AB320" t="s">
        <v>544</v>
      </c>
      <c r="AC320">
        <f t="shared" si="60"/>
        <v>2016</v>
      </c>
      <c r="AD320">
        <f t="shared" si="61"/>
        <v>2</v>
      </c>
      <c r="AE320">
        <f t="shared" si="62"/>
        <v>2014</v>
      </c>
      <c r="AF320">
        <f t="shared" si="63"/>
        <v>10</v>
      </c>
      <c r="AG320" t="str">
        <f>VLOOKUP(F320,vlookup!$A$2:$E$660,2,0)</f>
        <v>Retained</v>
      </c>
      <c r="AH320" t="str">
        <f>VLOOKUP(F320,vlookup!$A$2:$E$660,3,0)</f>
        <v>Service Contract</v>
      </c>
      <c r="AI320" t="str">
        <f>VLOOKUP(F320,vlookup!$A$2:$E$660,4,0)</f>
        <v>Used Car Programs</v>
      </c>
      <c r="AJ320" t="str">
        <f>VLOOKUP(F320,vlookup!$A$2:$E$660,5,0)</f>
        <v>High Mileage</v>
      </c>
      <c r="AL320">
        <f t="shared" si="64"/>
        <v>44</v>
      </c>
      <c r="AM320">
        <f t="shared" si="65"/>
        <v>478</v>
      </c>
      <c r="AN320">
        <f t="shared" si="66"/>
        <v>17535</v>
      </c>
      <c r="AO320" t="str">
        <f t="shared" si="67"/>
        <v/>
      </c>
      <c r="AP320" t="str">
        <f t="shared" si="68"/>
        <v/>
      </c>
      <c r="AQ320" t="str">
        <f t="shared" si="69"/>
        <v/>
      </c>
      <c r="AR320">
        <f t="shared" si="70"/>
        <v>100</v>
      </c>
      <c r="AS320" t="str">
        <f t="shared" si="71"/>
        <v>72145064J4-1</v>
      </c>
      <c r="AT320" t="str">
        <f>IFERROR(IF(VLOOKUP(Y320,vlookup!$I$2:$J$9,1,0)=Y320,VLOOKUP(Y320,vlookup!$I$2:$J$9,2,0),PROPER(Y320)),PROPER(Y320))</f>
        <v>Deductible</v>
      </c>
      <c r="AU320" t="str">
        <f>IFERROR(IF(B320=VLOOKUP(B320,vlookup!$L$2:$L$10,1,0),"Yes","No"),"No")</f>
        <v>No</v>
      </c>
    </row>
    <row r="321" spans="1:47" ht="14.45" customHeight="1" x14ac:dyDescent="0.25">
      <c r="A321" t="s">
        <v>1840</v>
      </c>
      <c r="B321" s="31" t="s">
        <v>1841</v>
      </c>
      <c r="C321">
        <v>1</v>
      </c>
      <c r="D321">
        <v>1</v>
      </c>
      <c r="E321" t="s">
        <v>382</v>
      </c>
      <c r="F321" t="s">
        <v>60</v>
      </c>
      <c r="G321" t="s">
        <v>3782</v>
      </c>
      <c r="H321" t="s">
        <v>3783</v>
      </c>
      <c r="I321">
        <v>132524</v>
      </c>
      <c r="J321" s="19">
        <v>41245</v>
      </c>
      <c r="K321" s="19">
        <v>41274</v>
      </c>
      <c r="L321">
        <v>201212</v>
      </c>
      <c r="M321" s="19">
        <v>41244</v>
      </c>
      <c r="N321">
        <v>24616</v>
      </c>
      <c r="O321" t="s">
        <v>1076</v>
      </c>
      <c r="P321" t="s">
        <v>1842</v>
      </c>
      <c r="Q321" t="s">
        <v>924</v>
      </c>
      <c r="R321">
        <v>20130046</v>
      </c>
      <c r="S321" s="19">
        <v>41318</v>
      </c>
      <c r="T321">
        <v>137253</v>
      </c>
      <c r="U321" t="s">
        <v>357</v>
      </c>
      <c r="V321" s="19">
        <v>41324</v>
      </c>
      <c r="W321" t="s">
        <v>1179</v>
      </c>
      <c r="X321" t="s">
        <v>635</v>
      </c>
      <c r="Y321" t="s">
        <v>635</v>
      </c>
      <c r="Z321" t="s">
        <v>14</v>
      </c>
      <c r="AA321" s="29">
        <v>100</v>
      </c>
      <c r="AB321" t="s">
        <v>544</v>
      </c>
      <c r="AC321">
        <f t="shared" si="60"/>
        <v>2013</v>
      </c>
      <c r="AD321">
        <f t="shared" si="61"/>
        <v>2</v>
      </c>
      <c r="AE321">
        <f t="shared" si="62"/>
        <v>2012</v>
      </c>
      <c r="AF321">
        <f t="shared" si="63"/>
        <v>12</v>
      </c>
      <c r="AG321" t="str">
        <f>VLOOKUP(F321,vlookup!$A$2:$E$660,2,0)</f>
        <v>Retained</v>
      </c>
      <c r="AH321" t="str">
        <f>VLOOKUP(F321,vlookup!$A$2:$E$660,3,0)</f>
        <v>Service Contract</v>
      </c>
      <c r="AI321" t="str">
        <f>VLOOKUP(F321,vlookup!$A$2:$E$660,4,0)</f>
        <v>Used Car Programs</v>
      </c>
      <c r="AJ321" t="str">
        <f>VLOOKUP(F321,vlookup!$A$2:$E$660,5,0)</f>
        <v>High Mileage</v>
      </c>
      <c r="AL321">
        <f t="shared" si="64"/>
        <v>29</v>
      </c>
      <c r="AM321">
        <f t="shared" si="65"/>
        <v>77</v>
      </c>
      <c r="AN321">
        <f t="shared" si="66"/>
        <v>4729</v>
      </c>
      <c r="AO321" t="str">
        <f t="shared" si="67"/>
        <v/>
      </c>
      <c r="AP321" t="str">
        <f t="shared" si="68"/>
        <v/>
      </c>
      <c r="AQ321">
        <f t="shared" si="69"/>
        <v>100</v>
      </c>
      <c r="AR321" t="str">
        <f t="shared" si="70"/>
        <v/>
      </c>
      <c r="AS321" t="str">
        <f t="shared" si="71"/>
        <v>60080086L2Y-1</v>
      </c>
      <c r="AT321" t="str">
        <f>IFERROR(IF(VLOOKUP(Y321,vlookup!$I$2:$J$9,1,0)=Y321,VLOOKUP(Y321,vlookup!$I$2:$J$9,2,0),PROPER(Y321)),PROPER(Y321))</f>
        <v>Deductible</v>
      </c>
      <c r="AU321" t="str">
        <f>IFERROR(IF(B321=VLOOKUP(B321,vlookup!$L$2:$L$10,1,0),"Yes","No"),"No")</f>
        <v>No</v>
      </c>
    </row>
    <row r="322" spans="1:47" ht="14.45" customHeight="1" x14ac:dyDescent="0.25">
      <c r="A322" t="s">
        <v>1843</v>
      </c>
      <c r="B322" s="31" t="s">
        <v>1844</v>
      </c>
      <c r="C322">
        <v>1</v>
      </c>
      <c r="D322">
        <v>1</v>
      </c>
      <c r="E322" t="s">
        <v>382</v>
      </c>
      <c r="F322" t="s">
        <v>238</v>
      </c>
      <c r="G322" t="s">
        <v>952</v>
      </c>
      <c r="H322" t="s">
        <v>1845</v>
      </c>
      <c r="I322">
        <v>133642</v>
      </c>
      <c r="J322" s="19">
        <v>42154</v>
      </c>
      <c r="K322" s="19">
        <v>42242</v>
      </c>
      <c r="L322">
        <v>201508</v>
      </c>
      <c r="M322" s="19">
        <v>42217</v>
      </c>
      <c r="N322">
        <v>24617</v>
      </c>
      <c r="O322" t="s">
        <v>1070</v>
      </c>
      <c r="P322" t="s">
        <v>1172</v>
      </c>
      <c r="Q322" t="s">
        <v>924</v>
      </c>
      <c r="R322">
        <v>8505</v>
      </c>
      <c r="S322" s="19">
        <v>42234</v>
      </c>
      <c r="T322">
        <v>136470</v>
      </c>
      <c r="U322" t="s">
        <v>357</v>
      </c>
      <c r="V322" s="19">
        <v>42418</v>
      </c>
      <c r="W322" t="s">
        <v>635</v>
      </c>
      <c r="X322" t="s">
        <v>635</v>
      </c>
      <c r="Y322" t="s">
        <v>635</v>
      </c>
      <c r="Z322" t="s">
        <v>14</v>
      </c>
      <c r="AA322" s="29">
        <v>100</v>
      </c>
      <c r="AB322" t="s">
        <v>544</v>
      </c>
      <c r="AC322">
        <f t="shared" si="60"/>
        <v>2016</v>
      </c>
      <c r="AD322">
        <f t="shared" si="61"/>
        <v>2</v>
      </c>
      <c r="AE322">
        <f t="shared" si="62"/>
        <v>2015</v>
      </c>
      <c r="AF322">
        <f t="shared" si="63"/>
        <v>5</v>
      </c>
      <c r="AG322" t="str">
        <f>VLOOKUP(F322,vlookup!$A$2:$E$660,2,0)</f>
        <v>Retained</v>
      </c>
      <c r="AH322" t="str">
        <f>VLOOKUP(F322,vlookup!$A$2:$E$660,3,0)</f>
        <v>Service Contract</v>
      </c>
      <c r="AI322" t="str">
        <f>VLOOKUP(F322,vlookup!$A$2:$E$660,4,0)</f>
        <v>Used Car Programs</v>
      </c>
      <c r="AJ322" t="str">
        <f>VLOOKUP(F322,vlookup!$A$2:$E$660,5,0)</f>
        <v>High Mileage</v>
      </c>
      <c r="AL322">
        <f t="shared" si="64"/>
        <v>86</v>
      </c>
      <c r="AM322">
        <f t="shared" si="65"/>
        <v>258</v>
      </c>
      <c r="AN322">
        <f t="shared" si="66"/>
        <v>2828</v>
      </c>
      <c r="AO322" t="str">
        <f t="shared" si="67"/>
        <v/>
      </c>
      <c r="AP322" t="str">
        <f t="shared" si="68"/>
        <v/>
      </c>
      <c r="AQ322" t="str">
        <f t="shared" si="69"/>
        <v/>
      </c>
      <c r="AR322">
        <f t="shared" si="70"/>
        <v>100</v>
      </c>
      <c r="AS322" t="str">
        <f t="shared" si="71"/>
        <v>65003367E5Y-1</v>
      </c>
      <c r="AT322" t="str">
        <f>IFERROR(IF(VLOOKUP(Y322,vlookup!$I$2:$J$9,1,0)=Y322,VLOOKUP(Y322,vlookup!$I$2:$J$9,2,0),PROPER(Y322)),PROPER(Y322))</f>
        <v>Deductible</v>
      </c>
      <c r="AU322" t="str">
        <f>IFERROR(IF(B322=VLOOKUP(B322,vlookup!$L$2:$L$10,1,0),"Yes","No"),"No")</f>
        <v>No</v>
      </c>
    </row>
    <row r="323" spans="1:47" ht="14.45" customHeight="1" x14ac:dyDescent="0.25">
      <c r="A323" t="s">
        <v>1846</v>
      </c>
      <c r="B323" s="31" t="s">
        <v>1847</v>
      </c>
      <c r="C323">
        <v>1</v>
      </c>
      <c r="D323">
        <v>1</v>
      </c>
      <c r="E323" t="s">
        <v>571</v>
      </c>
      <c r="F323" t="s">
        <v>464</v>
      </c>
      <c r="G323" t="s">
        <v>946</v>
      </c>
      <c r="H323" t="s">
        <v>3784</v>
      </c>
      <c r="I323">
        <v>91157</v>
      </c>
      <c r="J323" s="19">
        <v>43194</v>
      </c>
      <c r="K323" s="19">
        <v>43244</v>
      </c>
      <c r="L323">
        <v>201805</v>
      </c>
      <c r="M323" s="19">
        <v>43221</v>
      </c>
      <c r="N323">
        <v>24616</v>
      </c>
      <c r="O323" t="s">
        <v>1076</v>
      </c>
      <c r="P323" t="s">
        <v>1848</v>
      </c>
      <c r="Q323" t="s">
        <v>924</v>
      </c>
      <c r="R323">
        <v>284837</v>
      </c>
      <c r="S323" s="19">
        <v>43222</v>
      </c>
      <c r="T323">
        <v>96189</v>
      </c>
      <c r="U323" t="s">
        <v>356</v>
      </c>
      <c r="V323" s="19">
        <v>43432</v>
      </c>
      <c r="W323" t="s">
        <v>635</v>
      </c>
      <c r="X323" t="s">
        <v>635</v>
      </c>
      <c r="Y323" t="s">
        <v>635</v>
      </c>
      <c r="Z323" t="s">
        <v>14</v>
      </c>
      <c r="AA323" s="29">
        <v>100</v>
      </c>
      <c r="AB323" t="s">
        <v>544</v>
      </c>
      <c r="AC323">
        <f t="shared" ref="AC323:AC386" si="72">YEAR(V323)</f>
        <v>2018</v>
      </c>
      <c r="AD323">
        <f t="shared" ref="AD323:AD386" si="73">MONTH(V323)</f>
        <v>11</v>
      </c>
      <c r="AE323">
        <f t="shared" ref="AE323:AE386" si="74">YEAR(J323)</f>
        <v>2018</v>
      </c>
      <c r="AF323">
        <f t="shared" ref="AF323:AF386" si="75">MONTH(J323)</f>
        <v>4</v>
      </c>
      <c r="AG323" t="str">
        <f>VLOOKUP(F323,vlookup!$A$2:$E$660,2,0)</f>
        <v>Retained</v>
      </c>
      <c r="AH323" t="str">
        <f>VLOOKUP(F323,vlookup!$A$2:$E$660,3,0)</f>
        <v>Service Contract</v>
      </c>
      <c r="AI323" t="str">
        <f>VLOOKUP(F323,vlookup!$A$2:$E$660,4,0)</f>
        <v>Used Car Programs</v>
      </c>
      <c r="AJ323" t="str">
        <f>VLOOKUP(F323,vlookup!$A$2:$E$660,5,0)</f>
        <v>High Mileage</v>
      </c>
      <c r="AL323">
        <f t="shared" ref="AL323:AL386" si="76">DAYS360(J323,K323)</f>
        <v>50</v>
      </c>
      <c r="AM323">
        <f t="shared" ref="AM323:AM386" si="77">DAYS360(J323,V323)</f>
        <v>234</v>
      </c>
      <c r="AN323">
        <f t="shared" ref="AN323:AN386" si="78">IF(T323-I323&lt;1,"",T323-I323)</f>
        <v>5032</v>
      </c>
      <c r="AO323" t="str">
        <f t="shared" ref="AO323:AO386" si="79">IF(AM323&lt;31,AA323,"")</f>
        <v/>
      </c>
      <c r="AP323" t="str">
        <f t="shared" ref="AP323:AP386" si="80">IF(AND(AM323&gt;30,AM323&lt;61),AA323,"")</f>
        <v/>
      </c>
      <c r="AQ323" t="str">
        <f t="shared" ref="AQ323:AQ386" si="81">IF(AND(AM323&gt;60,AM323&lt;91),AA323,"")</f>
        <v/>
      </c>
      <c r="AR323">
        <f t="shared" ref="AR323:AR386" si="82">IF(AM323&gt;90,AA323,"")</f>
        <v>100</v>
      </c>
      <c r="AS323" t="str">
        <f t="shared" ref="AS323:AS386" si="83">CONCATENATE(B323,"-",C323)</f>
        <v>DA097634D8-1</v>
      </c>
      <c r="AT323" t="str">
        <f>IFERROR(IF(VLOOKUP(Y323,vlookup!$I$2:$J$9,1,0)=Y323,VLOOKUP(Y323,vlookup!$I$2:$J$9,2,0),PROPER(Y323)),PROPER(Y323))</f>
        <v>Deductible</v>
      </c>
      <c r="AU323" t="str">
        <f>IFERROR(IF(B323=VLOOKUP(B323,vlookup!$L$2:$L$10,1,0),"Yes","No"),"No")</f>
        <v>No</v>
      </c>
    </row>
    <row r="324" spans="1:47" ht="14.45" customHeight="1" x14ac:dyDescent="0.25">
      <c r="A324" t="s">
        <v>1849</v>
      </c>
      <c r="B324" s="31" t="s">
        <v>1850</v>
      </c>
      <c r="C324">
        <v>1</v>
      </c>
      <c r="D324">
        <v>1</v>
      </c>
      <c r="E324" t="s">
        <v>382</v>
      </c>
      <c r="F324" t="s">
        <v>464</v>
      </c>
      <c r="G324" t="s">
        <v>946</v>
      </c>
      <c r="H324" t="s">
        <v>1851</v>
      </c>
      <c r="I324">
        <v>121397</v>
      </c>
      <c r="J324" s="19">
        <v>43752</v>
      </c>
      <c r="K324" s="19">
        <v>43802</v>
      </c>
      <c r="L324">
        <v>201911</v>
      </c>
      <c r="M324" s="19">
        <v>43770</v>
      </c>
      <c r="N324">
        <v>24616</v>
      </c>
      <c r="O324" t="s">
        <v>1076</v>
      </c>
      <c r="P324" t="s">
        <v>1852</v>
      </c>
      <c r="Q324" t="s">
        <v>930</v>
      </c>
      <c r="R324">
        <v>256122</v>
      </c>
      <c r="S324" s="19">
        <v>44088</v>
      </c>
      <c r="T324">
        <v>135989</v>
      </c>
      <c r="U324" t="s">
        <v>356</v>
      </c>
      <c r="V324" s="19">
        <v>44141</v>
      </c>
      <c r="W324" t="s">
        <v>635</v>
      </c>
      <c r="X324" t="s">
        <v>635</v>
      </c>
      <c r="Y324" t="s">
        <v>635</v>
      </c>
      <c r="Z324" t="s">
        <v>14</v>
      </c>
      <c r="AA324" s="29">
        <v>100</v>
      </c>
      <c r="AB324" t="s">
        <v>544</v>
      </c>
      <c r="AC324">
        <f t="shared" si="72"/>
        <v>2020</v>
      </c>
      <c r="AD324">
        <f t="shared" si="73"/>
        <v>11</v>
      </c>
      <c r="AE324">
        <f t="shared" si="74"/>
        <v>2019</v>
      </c>
      <c r="AF324">
        <f t="shared" si="75"/>
        <v>10</v>
      </c>
      <c r="AG324" t="str">
        <f>VLOOKUP(F324,vlookup!$A$2:$E$660,2,0)</f>
        <v>Retained</v>
      </c>
      <c r="AH324" t="str">
        <f>VLOOKUP(F324,vlookup!$A$2:$E$660,3,0)</f>
        <v>Service Contract</v>
      </c>
      <c r="AI324" t="str">
        <f>VLOOKUP(F324,vlookup!$A$2:$E$660,4,0)</f>
        <v>Used Car Programs</v>
      </c>
      <c r="AJ324" t="str">
        <f>VLOOKUP(F324,vlookup!$A$2:$E$660,5,0)</f>
        <v>High Mileage</v>
      </c>
      <c r="AL324">
        <f t="shared" si="76"/>
        <v>49</v>
      </c>
      <c r="AM324">
        <f t="shared" si="77"/>
        <v>382</v>
      </c>
      <c r="AN324">
        <f t="shared" si="78"/>
        <v>14592</v>
      </c>
      <c r="AO324" t="str">
        <f t="shared" si="79"/>
        <v/>
      </c>
      <c r="AP324" t="str">
        <f t="shared" si="80"/>
        <v/>
      </c>
      <c r="AQ324" t="str">
        <f t="shared" si="81"/>
        <v/>
      </c>
      <c r="AR324">
        <f t="shared" si="82"/>
        <v>100</v>
      </c>
      <c r="AS324" t="str">
        <f t="shared" si="83"/>
        <v>9U016404J9-1</v>
      </c>
      <c r="AT324" t="str">
        <f>IFERROR(IF(VLOOKUP(Y324,vlookup!$I$2:$J$9,1,0)=Y324,VLOOKUP(Y324,vlookup!$I$2:$J$9,2,0),PROPER(Y324)),PROPER(Y324))</f>
        <v>Deductible</v>
      </c>
      <c r="AU324" t="str">
        <f>IFERROR(IF(B324=VLOOKUP(B324,vlookup!$L$2:$L$10,1,0),"Yes","No"),"No")</f>
        <v>No</v>
      </c>
    </row>
    <row r="325" spans="1:47" ht="14.45" customHeight="1" x14ac:dyDescent="0.25">
      <c r="A325" t="s">
        <v>1853</v>
      </c>
      <c r="B325" s="31" t="s">
        <v>1854</v>
      </c>
      <c r="C325">
        <v>1</v>
      </c>
      <c r="D325">
        <v>1</v>
      </c>
      <c r="E325" t="s">
        <v>382</v>
      </c>
      <c r="F325" t="s">
        <v>205</v>
      </c>
      <c r="G325" t="s">
        <v>953</v>
      </c>
      <c r="H325" t="s">
        <v>954</v>
      </c>
      <c r="I325">
        <v>47268</v>
      </c>
      <c r="J325" s="19">
        <v>41889</v>
      </c>
      <c r="K325" s="19">
        <v>41912</v>
      </c>
      <c r="L325">
        <v>201409</v>
      </c>
      <c r="M325" s="19">
        <v>41883</v>
      </c>
      <c r="N325">
        <v>24616</v>
      </c>
      <c r="O325" t="s">
        <v>1076</v>
      </c>
      <c r="P325" t="s">
        <v>1855</v>
      </c>
      <c r="Q325" t="s">
        <v>924</v>
      </c>
      <c r="R325">
        <v>298.24</v>
      </c>
      <c r="S325" s="19">
        <v>42551</v>
      </c>
      <c r="T325">
        <v>92593</v>
      </c>
      <c r="U325" t="s">
        <v>356</v>
      </c>
      <c r="V325" s="19">
        <v>42551</v>
      </c>
      <c r="W325" t="s">
        <v>635</v>
      </c>
      <c r="X325" t="s">
        <v>635</v>
      </c>
      <c r="Y325" t="s">
        <v>635</v>
      </c>
      <c r="Z325" t="s">
        <v>14</v>
      </c>
      <c r="AA325" s="29">
        <v>100</v>
      </c>
      <c r="AB325" t="s">
        <v>544</v>
      </c>
      <c r="AC325">
        <f t="shared" si="72"/>
        <v>2016</v>
      </c>
      <c r="AD325">
        <f t="shared" si="73"/>
        <v>6</v>
      </c>
      <c r="AE325">
        <f t="shared" si="74"/>
        <v>2014</v>
      </c>
      <c r="AF325">
        <f t="shared" si="75"/>
        <v>9</v>
      </c>
      <c r="AG325" t="str">
        <f>VLOOKUP(F325,vlookup!$A$2:$E$660,2,0)</f>
        <v>Retained</v>
      </c>
      <c r="AH325" t="str">
        <f>VLOOKUP(F325,vlookup!$A$2:$E$660,3,0)</f>
        <v>Service Contract</v>
      </c>
      <c r="AI325" t="str">
        <f>VLOOKUP(F325,vlookup!$A$2:$E$660,4,0)</f>
        <v>Used Car Programs</v>
      </c>
      <c r="AJ325" t="str">
        <f>VLOOKUP(F325,vlookup!$A$2:$E$660,5,0)</f>
        <v>High Mileage</v>
      </c>
      <c r="AL325">
        <f t="shared" si="76"/>
        <v>23</v>
      </c>
      <c r="AM325">
        <f t="shared" si="77"/>
        <v>653</v>
      </c>
      <c r="AN325">
        <f t="shared" si="78"/>
        <v>45325</v>
      </c>
      <c r="AO325" t="str">
        <f t="shared" si="79"/>
        <v/>
      </c>
      <c r="AP325" t="str">
        <f t="shared" si="80"/>
        <v/>
      </c>
      <c r="AQ325" t="str">
        <f t="shared" si="81"/>
        <v/>
      </c>
      <c r="AR325">
        <f t="shared" si="82"/>
        <v>100</v>
      </c>
      <c r="AS325" t="str">
        <f t="shared" si="83"/>
        <v>B7714885I4-1</v>
      </c>
      <c r="AT325" t="str">
        <f>IFERROR(IF(VLOOKUP(Y325,vlookup!$I$2:$J$9,1,0)=Y325,VLOOKUP(Y325,vlookup!$I$2:$J$9,2,0),PROPER(Y325)),PROPER(Y325))</f>
        <v>Deductible</v>
      </c>
      <c r="AU325" t="str">
        <f>IFERROR(IF(B325=VLOOKUP(B325,vlookup!$L$2:$L$10,1,0),"Yes","No"),"No")</f>
        <v>No</v>
      </c>
    </row>
    <row r="326" spans="1:47" ht="14.45" customHeight="1" x14ac:dyDescent="0.25">
      <c r="A326" t="s">
        <v>1856</v>
      </c>
      <c r="B326" s="31" t="s">
        <v>1857</v>
      </c>
      <c r="C326">
        <v>1</v>
      </c>
      <c r="D326">
        <v>1</v>
      </c>
      <c r="E326" t="s">
        <v>571</v>
      </c>
      <c r="F326" t="s">
        <v>464</v>
      </c>
      <c r="G326" t="s">
        <v>953</v>
      </c>
      <c r="H326" t="s">
        <v>954</v>
      </c>
      <c r="I326">
        <v>74499</v>
      </c>
      <c r="J326" s="19">
        <v>43729</v>
      </c>
      <c r="K326" s="19">
        <v>43762</v>
      </c>
      <c r="L326">
        <v>201910</v>
      </c>
      <c r="M326" s="19">
        <v>43739</v>
      </c>
      <c r="N326">
        <v>24617</v>
      </c>
      <c r="O326" t="s">
        <v>1070</v>
      </c>
      <c r="P326" t="s">
        <v>1208</v>
      </c>
      <c r="Q326" t="s">
        <v>924</v>
      </c>
      <c r="R326">
        <v>20484</v>
      </c>
      <c r="S326" s="19">
        <v>43801</v>
      </c>
      <c r="T326">
        <v>77554</v>
      </c>
      <c r="U326" t="s">
        <v>357</v>
      </c>
      <c r="V326" s="19">
        <v>43832</v>
      </c>
      <c r="W326" t="s">
        <v>635</v>
      </c>
      <c r="X326" t="s">
        <v>635</v>
      </c>
      <c r="Y326" t="s">
        <v>635</v>
      </c>
      <c r="Z326" t="s">
        <v>14</v>
      </c>
      <c r="AA326" s="29">
        <v>100</v>
      </c>
      <c r="AB326" t="s">
        <v>544</v>
      </c>
      <c r="AC326">
        <f t="shared" si="72"/>
        <v>2020</v>
      </c>
      <c r="AD326">
        <f t="shared" si="73"/>
        <v>1</v>
      </c>
      <c r="AE326">
        <f t="shared" si="74"/>
        <v>2019</v>
      </c>
      <c r="AF326">
        <f t="shared" si="75"/>
        <v>9</v>
      </c>
      <c r="AG326" t="str">
        <f>VLOOKUP(F326,vlookup!$A$2:$E$660,2,0)</f>
        <v>Retained</v>
      </c>
      <c r="AH326" t="str">
        <f>VLOOKUP(F326,vlookup!$A$2:$E$660,3,0)</f>
        <v>Service Contract</v>
      </c>
      <c r="AI326" t="str">
        <f>VLOOKUP(F326,vlookup!$A$2:$E$660,4,0)</f>
        <v>Used Car Programs</v>
      </c>
      <c r="AJ326" t="str">
        <f>VLOOKUP(F326,vlookup!$A$2:$E$660,5,0)</f>
        <v>High Mileage</v>
      </c>
      <c r="AL326">
        <f t="shared" si="76"/>
        <v>33</v>
      </c>
      <c r="AM326">
        <f t="shared" si="77"/>
        <v>101</v>
      </c>
      <c r="AN326">
        <f t="shared" si="78"/>
        <v>3055</v>
      </c>
      <c r="AO326" t="str">
        <f t="shared" si="79"/>
        <v/>
      </c>
      <c r="AP326" t="str">
        <f t="shared" si="80"/>
        <v/>
      </c>
      <c r="AQ326" t="str">
        <f t="shared" si="81"/>
        <v/>
      </c>
      <c r="AR326">
        <f t="shared" si="82"/>
        <v>100</v>
      </c>
      <c r="AS326" t="str">
        <f t="shared" si="83"/>
        <v>F7759700I9-1</v>
      </c>
      <c r="AT326" t="str">
        <f>IFERROR(IF(VLOOKUP(Y326,vlookup!$I$2:$J$9,1,0)=Y326,VLOOKUP(Y326,vlookup!$I$2:$J$9,2,0),PROPER(Y326)),PROPER(Y326))</f>
        <v>Deductible</v>
      </c>
      <c r="AU326" t="str">
        <f>IFERROR(IF(B326=VLOOKUP(B326,vlookup!$L$2:$L$10,1,0),"Yes","No"),"No")</f>
        <v>No</v>
      </c>
    </row>
    <row r="327" spans="1:47" ht="14.45" customHeight="1" x14ac:dyDescent="0.25">
      <c r="A327" t="s">
        <v>1858</v>
      </c>
      <c r="B327" s="31" t="s">
        <v>1859</v>
      </c>
      <c r="C327">
        <v>1</v>
      </c>
      <c r="D327">
        <v>1</v>
      </c>
      <c r="E327" t="s">
        <v>382</v>
      </c>
      <c r="F327" t="s">
        <v>60</v>
      </c>
      <c r="G327" t="s">
        <v>953</v>
      </c>
      <c r="H327" t="s">
        <v>3785</v>
      </c>
      <c r="I327">
        <v>124310</v>
      </c>
      <c r="J327" s="19">
        <v>41499</v>
      </c>
      <c r="K327" s="19">
        <v>41530</v>
      </c>
      <c r="L327">
        <v>201309</v>
      </c>
      <c r="M327" s="19">
        <v>41518</v>
      </c>
      <c r="N327">
        <v>24616</v>
      </c>
      <c r="O327" t="s">
        <v>1076</v>
      </c>
      <c r="P327" t="s">
        <v>1309</v>
      </c>
      <c r="Q327" t="s">
        <v>924</v>
      </c>
      <c r="R327">
        <v>106839</v>
      </c>
      <c r="S327" s="19">
        <v>41551</v>
      </c>
      <c r="T327">
        <v>125474</v>
      </c>
      <c r="U327" t="s">
        <v>357</v>
      </c>
      <c r="V327" s="19">
        <v>41568</v>
      </c>
      <c r="W327" t="s">
        <v>1179</v>
      </c>
      <c r="X327" t="s">
        <v>635</v>
      </c>
      <c r="Y327" t="s">
        <v>635</v>
      </c>
      <c r="Z327" t="s">
        <v>14</v>
      </c>
      <c r="AA327" s="29">
        <v>100</v>
      </c>
      <c r="AB327" t="s">
        <v>544</v>
      </c>
      <c r="AC327">
        <f t="shared" si="72"/>
        <v>2013</v>
      </c>
      <c r="AD327">
        <f t="shared" si="73"/>
        <v>10</v>
      </c>
      <c r="AE327">
        <f t="shared" si="74"/>
        <v>2013</v>
      </c>
      <c r="AF327">
        <f t="shared" si="75"/>
        <v>8</v>
      </c>
      <c r="AG327" t="str">
        <f>VLOOKUP(F327,vlookup!$A$2:$E$660,2,0)</f>
        <v>Retained</v>
      </c>
      <c r="AH327" t="str">
        <f>VLOOKUP(F327,vlookup!$A$2:$E$660,3,0)</f>
        <v>Service Contract</v>
      </c>
      <c r="AI327" t="str">
        <f>VLOOKUP(F327,vlookup!$A$2:$E$660,4,0)</f>
        <v>Used Car Programs</v>
      </c>
      <c r="AJ327" t="str">
        <f>VLOOKUP(F327,vlookup!$A$2:$E$660,5,0)</f>
        <v>High Mileage</v>
      </c>
      <c r="AL327">
        <f t="shared" si="76"/>
        <v>30</v>
      </c>
      <c r="AM327">
        <f t="shared" si="77"/>
        <v>68</v>
      </c>
      <c r="AN327">
        <f t="shared" si="78"/>
        <v>1164</v>
      </c>
      <c r="AO327" t="str">
        <f t="shared" si="79"/>
        <v/>
      </c>
      <c r="AP327" t="str">
        <f t="shared" si="80"/>
        <v/>
      </c>
      <c r="AQ327">
        <f t="shared" si="81"/>
        <v>100</v>
      </c>
      <c r="AR327" t="str">
        <f t="shared" si="82"/>
        <v/>
      </c>
      <c r="AS327" t="str">
        <f t="shared" si="83"/>
        <v>66066445H3Y-1</v>
      </c>
      <c r="AT327" t="str">
        <f>IFERROR(IF(VLOOKUP(Y327,vlookup!$I$2:$J$9,1,0)=Y327,VLOOKUP(Y327,vlookup!$I$2:$J$9,2,0),PROPER(Y327)),PROPER(Y327))</f>
        <v>Deductible</v>
      </c>
      <c r="AU327" t="str">
        <f>IFERROR(IF(B327=VLOOKUP(B327,vlookup!$L$2:$L$10,1,0),"Yes","No"),"No")</f>
        <v>No</v>
      </c>
    </row>
    <row r="328" spans="1:47" ht="14.45" customHeight="1" x14ac:dyDescent="0.25">
      <c r="A328" t="s">
        <v>1860</v>
      </c>
      <c r="B328" s="31" t="s">
        <v>1861</v>
      </c>
      <c r="C328">
        <v>1</v>
      </c>
      <c r="D328">
        <v>1</v>
      </c>
      <c r="E328" t="s">
        <v>382</v>
      </c>
      <c r="F328" t="s">
        <v>464</v>
      </c>
      <c r="G328" t="s">
        <v>920</v>
      </c>
      <c r="H328" t="s">
        <v>948</v>
      </c>
      <c r="I328">
        <v>50706</v>
      </c>
      <c r="J328" s="19">
        <v>43419</v>
      </c>
      <c r="K328" s="19">
        <v>43453</v>
      </c>
      <c r="L328">
        <v>201812</v>
      </c>
      <c r="M328" s="19">
        <v>43435</v>
      </c>
      <c r="N328">
        <v>24617</v>
      </c>
      <c r="O328" t="s">
        <v>1070</v>
      </c>
      <c r="P328" t="s">
        <v>1529</v>
      </c>
      <c r="Q328" t="s">
        <v>924</v>
      </c>
      <c r="R328">
        <v>126076</v>
      </c>
      <c r="S328" s="19">
        <v>43861</v>
      </c>
      <c r="T328">
        <v>65542</v>
      </c>
      <c r="U328" t="s">
        <v>356</v>
      </c>
      <c r="V328" s="19">
        <v>43881</v>
      </c>
      <c r="W328" t="s">
        <v>635</v>
      </c>
      <c r="X328" t="s">
        <v>635</v>
      </c>
      <c r="Y328" t="s">
        <v>635</v>
      </c>
      <c r="Z328" t="s">
        <v>14</v>
      </c>
      <c r="AA328" s="29">
        <v>100</v>
      </c>
      <c r="AB328" t="s">
        <v>544</v>
      </c>
      <c r="AC328">
        <f t="shared" si="72"/>
        <v>2020</v>
      </c>
      <c r="AD328">
        <f t="shared" si="73"/>
        <v>2</v>
      </c>
      <c r="AE328">
        <f t="shared" si="74"/>
        <v>2018</v>
      </c>
      <c r="AF328">
        <f t="shared" si="75"/>
        <v>11</v>
      </c>
      <c r="AG328" t="str">
        <f>VLOOKUP(F328,vlookup!$A$2:$E$660,2,0)</f>
        <v>Retained</v>
      </c>
      <c r="AH328" t="str">
        <f>VLOOKUP(F328,vlookup!$A$2:$E$660,3,0)</f>
        <v>Service Contract</v>
      </c>
      <c r="AI328" t="str">
        <f>VLOOKUP(F328,vlookup!$A$2:$E$660,4,0)</f>
        <v>Used Car Programs</v>
      </c>
      <c r="AJ328" t="str">
        <f>VLOOKUP(F328,vlookup!$A$2:$E$660,5,0)</f>
        <v>High Mileage</v>
      </c>
      <c r="AL328">
        <f t="shared" si="76"/>
        <v>34</v>
      </c>
      <c r="AM328">
        <f t="shared" si="77"/>
        <v>455</v>
      </c>
      <c r="AN328">
        <f t="shared" si="78"/>
        <v>14836</v>
      </c>
      <c r="AO328" t="str">
        <f t="shared" si="79"/>
        <v/>
      </c>
      <c r="AP328" t="str">
        <f t="shared" si="80"/>
        <v/>
      </c>
      <c r="AQ328" t="str">
        <f t="shared" si="81"/>
        <v/>
      </c>
      <c r="AR328">
        <f t="shared" si="82"/>
        <v>100</v>
      </c>
      <c r="AS328" t="str">
        <f t="shared" si="83"/>
        <v>GP634370K8-1</v>
      </c>
      <c r="AT328" t="str">
        <f>IFERROR(IF(VLOOKUP(Y328,vlookup!$I$2:$J$9,1,0)=Y328,VLOOKUP(Y328,vlookup!$I$2:$J$9,2,0),PROPER(Y328)),PROPER(Y328))</f>
        <v>Deductible</v>
      </c>
      <c r="AU328" t="str">
        <f>IFERROR(IF(B328=VLOOKUP(B328,vlookup!$L$2:$L$10,1,0),"Yes","No"),"No")</f>
        <v>No</v>
      </c>
    </row>
    <row r="329" spans="1:47" ht="14.45" customHeight="1" x14ac:dyDescent="0.25">
      <c r="A329" t="s">
        <v>1862</v>
      </c>
      <c r="B329" s="31" t="s">
        <v>1863</v>
      </c>
      <c r="C329">
        <v>1</v>
      </c>
      <c r="D329">
        <v>1</v>
      </c>
      <c r="E329" t="s">
        <v>571</v>
      </c>
      <c r="F329" t="s">
        <v>464</v>
      </c>
      <c r="G329" t="s">
        <v>920</v>
      </c>
      <c r="H329" t="s">
        <v>948</v>
      </c>
      <c r="I329">
        <v>62364</v>
      </c>
      <c r="J329" s="19">
        <v>43830</v>
      </c>
      <c r="K329" s="19">
        <v>43860</v>
      </c>
      <c r="L329">
        <v>202001</v>
      </c>
      <c r="M329" s="19">
        <v>43831</v>
      </c>
      <c r="N329">
        <v>24616</v>
      </c>
      <c r="O329" t="s">
        <v>1076</v>
      </c>
      <c r="P329" t="s">
        <v>1864</v>
      </c>
      <c r="Q329" t="s">
        <v>924</v>
      </c>
      <c r="R329">
        <v>2592379</v>
      </c>
      <c r="S329" s="19">
        <v>44264</v>
      </c>
      <c r="T329">
        <v>78435</v>
      </c>
      <c r="U329" t="s">
        <v>356</v>
      </c>
      <c r="V329" s="19">
        <v>44266</v>
      </c>
      <c r="W329" t="s">
        <v>635</v>
      </c>
      <c r="X329" t="s">
        <v>635</v>
      </c>
      <c r="Y329" t="s">
        <v>635</v>
      </c>
      <c r="Z329" t="s">
        <v>14</v>
      </c>
      <c r="AA329" s="29">
        <v>100</v>
      </c>
      <c r="AB329" t="s">
        <v>544</v>
      </c>
      <c r="AC329">
        <f t="shared" si="72"/>
        <v>2021</v>
      </c>
      <c r="AD329">
        <f t="shared" si="73"/>
        <v>3</v>
      </c>
      <c r="AE329">
        <f t="shared" si="74"/>
        <v>2019</v>
      </c>
      <c r="AF329">
        <f t="shared" si="75"/>
        <v>12</v>
      </c>
      <c r="AG329" t="str">
        <f>VLOOKUP(F329,vlookup!$A$2:$E$660,2,0)</f>
        <v>Retained</v>
      </c>
      <c r="AH329" t="str">
        <f>VLOOKUP(F329,vlookup!$A$2:$E$660,3,0)</f>
        <v>Service Contract</v>
      </c>
      <c r="AI329" t="str">
        <f>VLOOKUP(F329,vlookup!$A$2:$E$660,4,0)</f>
        <v>Used Car Programs</v>
      </c>
      <c r="AJ329" t="str">
        <f>VLOOKUP(F329,vlookup!$A$2:$E$660,5,0)</f>
        <v>High Mileage</v>
      </c>
      <c r="AL329">
        <f t="shared" si="76"/>
        <v>30</v>
      </c>
      <c r="AM329">
        <f t="shared" si="77"/>
        <v>431</v>
      </c>
      <c r="AN329">
        <f t="shared" si="78"/>
        <v>16071</v>
      </c>
      <c r="AO329" t="str">
        <f t="shared" si="79"/>
        <v/>
      </c>
      <c r="AP329" t="str">
        <f t="shared" si="80"/>
        <v/>
      </c>
      <c r="AQ329" t="str">
        <f t="shared" si="81"/>
        <v/>
      </c>
      <c r="AR329">
        <f t="shared" si="82"/>
        <v>100</v>
      </c>
      <c r="AS329" t="str">
        <f t="shared" si="83"/>
        <v>GP695163L9-1</v>
      </c>
      <c r="AT329" t="str">
        <f>IFERROR(IF(VLOOKUP(Y329,vlookup!$I$2:$J$9,1,0)=Y329,VLOOKUP(Y329,vlookup!$I$2:$J$9,2,0),PROPER(Y329)),PROPER(Y329))</f>
        <v>Deductible</v>
      </c>
      <c r="AU329" t="str">
        <f>IFERROR(IF(B329=VLOOKUP(B329,vlookup!$L$2:$L$10,1,0),"Yes","No"),"No")</f>
        <v>No</v>
      </c>
    </row>
    <row r="330" spans="1:47" ht="14.45" customHeight="1" x14ac:dyDescent="0.25">
      <c r="A330" t="s">
        <v>1865</v>
      </c>
      <c r="B330" s="31" t="s">
        <v>1866</v>
      </c>
      <c r="C330">
        <v>1</v>
      </c>
      <c r="D330">
        <v>1</v>
      </c>
      <c r="E330" t="s">
        <v>382</v>
      </c>
      <c r="F330" t="s">
        <v>205</v>
      </c>
      <c r="G330" t="s">
        <v>1148</v>
      </c>
      <c r="H330" t="s">
        <v>1149</v>
      </c>
      <c r="I330">
        <v>109225</v>
      </c>
      <c r="J330" s="19">
        <v>42362</v>
      </c>
      <c r="K330" s="19">
        <v>42400</v>
      </c>
      <c r="L330">
        <v>201601</v>
      </c>
      <c r="M330" s="19">
        <v>42370</v>
      </c>
      <c r="N330">
        <v>24617</v>
      </c>
      <c r="O330" t="s">
        <v>1070</v>
      </c>
      <c r="P330" t="s">
        <v>1867</v>
      </c>
      <c r="Q330" t="s">
        <v>924</v>
      </c>
      <c r="R330">
        <v>945569</v>
      </c>
      <c r="S330" s="19">
        <v>42914</v>
      </c>
      <c r="T330">
        <v>129134</v>
      </c>
      <c r="U330" t="s">
        <v>356</v>
      </c>
      <c r="V330" s="19">
        <v>42950</v>
      </c>
      <c r="W330" t="s">
        <v>635</v>
      </c>
      <c r="X330" t="s">
        <v>635</v>
      </c>
      <c r="Y330" t="s">
        <v>635</v>
      </c>
      <c r="Z330" t="s">
        <v>14</v>
      </c>
      <c r="AA330" s="29">
        <v>100</v>
      </c>
      <c r="AB330" t="s">
        <v>544</v>
      </c>
      <c r="AC330">
        <f t="shared" si="72"/>
        <v>2017</v>
      </c>
      <c r="AD330">
        <f t="shared" si="73"/>
        <v>8</v>
      </c>
      <c r="AE330">
        <f t="shared" si="74"/>
        <v>2015</v>
      </c>
      <c r="AF330">
        <f t="shared" si="75"/>
        <v>12</v>
      </c>
      <c r="AG330" t="str">
        <f>VLOOKUP(F330,vlookup!$A$2:$E$660,2,0)</f>
        <v>Retained</v>
      </c>
      <c r="AH330" t="str">
        <f>VLOOKUP(F330,vlookup!$A$2:$E$660,3,0)</f>
        <v>Service Contract</v>
      </c>
      <c r="AI330" t="str">
        <f>VLOOKUP(F330,vlookup!$A$2:$E$660,4,0)</f>
        <v>Used Car Programs</v>
      </c>
      <c r="AJ330" t="str">
        <f>VLOOKUP(F330,vlookup!$A$2:$E$660,5,0)</f>
        <v>High Mileage</v>
      </c>
      <c r="AL330">
        <f t="shared" si="76"/>
        <v>37</v>
      </c>
      <c r="AM330">
        <f t="shared" si="77"/>
        <v>579</v>
      </c>
      <c r="AN330">
        <f t="shared" si="78"/>
        <v>19909</v>
      </c>
      <c r="AO330" t="str">
        <f t="shared" si="79"/>
        <v/>
      </c>
      <c r="AP330" t="str">
        <f t="shared" si="80"/>
        <v/>
      </c>
      <c r="AQ330" t="str">
        <f t="shared" si="81"/>
        <v/>
      </c>
      <c r="AR330">
        <f t="shared" si="82"/>
        <v>100</v>
      </c>
      <c r="AS330" t="str">
        <f t="shared" si="83"/>
        <v>7D031910L5-1</v>
      </c>
      <c r="AT330" t="str">
        <f>IFERROR(IF(VLOOKUP(Y330,vlookup!$I$2:$J$9,1,0)=Y330,VLOOKUP(Y330,vlookup!$I$2:$J$9,2,0),PROPER(Y330)),PROPER(Y330))</f>
        <v>Deductible</v>
      </c>
      <c r="AU330" t="str">
        <f>IFERROR(IF(B330=VLOOKUP(B330,vlookup!$L$2:$L$10,1,0),"Yes","No"),"No")</f>
        <v>No</v>
      </c>
    </row>
    <row r="331" spans="1:47" ht="14.45" customHeight="1" x14ac:dyDescent="0.25">
      <c r="A331" t="s">
        <v>3235</v>
      </c>
      <c r="B331" s="31" t="s">
        <v>3236</v>
      </c>
      <c r="C331">
        <v>2</v>
      </c>
      <c r="D331">
        <v>1</v>
      </c>
      <c r="E331" t="s">
        <v>382</v>
      </c>
      <c r="F331" t="s">
        <v>464</v>
      </c>
      <c r="G331" t="s">
        <v>1148</v>
      </c>
      <c r="H331" t="s">
        <v>3237</v>
      </c>
      <c r="I331">
        <v>77363</v>
      </c>
      <c r="J331" s="19">
        <v>45094</v>
      </c>
      <c r="K331" s="19">
        <v>45133</v>
      </c>
      <c r="L331">
        <v>202307</v>
      </c>
      <c r="M331" s="19">
        <v>45108</v>
      </c>
      <c r="N331">
        <v>24617</v>
      </c>
      <c r="O331" t="s">
        <v>1070</v>
      </c>
      <c r="P331" t="s">
        <v>1183</v>
      </c>
      <c r="Q331" t="s">
        <v>924</v>
      </c>
      <c r="R331">
        <v>30838</v>
      </c>
      <c r="S331" s="19">
        <v>45188</v>
      </c>
      <c r="T331">
        <v>80355</v>
      </c>
      <c r="U331" t="s">
        <v>357</v>
      </c>
      <c r="V331" s="19">
        <v>45236</v>
      </c>
      <c r="W331" t="s">
        <v>635</v>
      </c>
      <c r="X331" t="s">
        <v>635</v>
      </c>
      <c r="Y331" t="s">
        <v>635</v>
      </c>
      <c r="Z331" t="s">
        <v>14</v>
      </c>
      <c r="AA331" s="29">
        <v>100</v>
      </c>
      <c r="AB331" t="s">
        <v>544</v>
      </c>
      <c r="AC331">
        <f t="shared" si="72"/>
        <v>2023</v>
      </c>
      <c r="AD331">
        <f t="shared" si="73"/>
        <v>11</v>
      </c>
      <c r="AE331">
        <f t="shared" si="74"/>
        <v>2023</v>
      </c>
      <c r="AF331">
        <f t="shared" si="75"/>
        <v>6</v>
      </c>
      <c r="AG331" t="str">
        <f>VLOOKUP(F331,vlookup!$A$2:$E$660,2,0)</f>
        <v>Retained</v>
      </c>
      <c r="AH331" t="str">
        <f>VLOOKUP(F331,vlookup!$A$2:$E$660,3,0)</f>
        <v>Service Contract</v>
      </c>
      <c r="AI331" t="str">
        <f>VLOOKUP(F331,vlookup!$A$2:$E$660,4,0)</f>
        <v>Used Car Programs</v>
      </c>
      <c r="AJ331" t="str">
        <f>VLOOKUP(F331,vlookup!$A$2:$E$660,5,0)</f>
        <v>High Mileage</v>
      </c>
      <c r="AL331">
        <f t="shared" si="76"/>
        <v>39</v>
      </c>
      <c r="AM331">
        <f t="shared" si="77"/>
        <v>139</v>
      </c>
      <c r="AN331">
        <f t="shared" si="78"/>
        <v>2992</v>
      </c>
      <c r="AO331" t="str">
        <f t="shared" si="79"/>
        <v/>
      </c>
      <c r="AP331" t="str">
        <f t="shared" si="80"/>
        <v/>
      </c>
      <c r="AQ331" t="str">
        <f t="shared" si="81"/>
        <v/>
      </c>
      <c r="AR331">
        <f t="shared" si="82"/>
        <v>100</v>
      </c>
      <c r="AS331" t="str">
        <f t="shared" si="83"/>
        <v>ZAGGA052841F23-2</v>
      </c>
      <c r="AT331" t="str">
        <f>IFERROR(IF(VLOOKUP(Y331,vlookup!$I$2:$J$9,1,0)=Y331,VLOOKUP(Y331,vlookup!$I$2:$J$9,2,0),PROPER(Y331)),PROPER(Y331))</f>
        <v>Deductible</v>
      </c>
      <c r="AU331" t="str">
        <f>IFERROR(IF(B331=VLOOKUP(B331,vlookup!$L$2:$L$10,1,0),"Yes","No"),"No")</f>
        <v>No</v>
      </c>
    </row>
    <row r="332" spans="1:47" ht="14.45" customHeight="1" x14ac:dyDescent="0.25">
      <c r="A332" t="s">
        <v>1868</v>
      </c>
      <c r="B332" s="31" t="s">
        <v>1869</v>
      </c>
      <c r="C332">
        <v>2</v>
      </c>
      <c r="D332">
        <v>1</v>
      </c>
      <c r="E332" t="s">
        <v>382</v>
      </c>
      <c r="F332" t="s">
        <v>60</v>
      </c>
      <c r="G332" t="s">
        <v>1148</v>
      </c>
      <c r="H332" t="s">
        <v>1158</v>
      </c>
      <c r="I332">
        <v>160324</v>
      </c>
      <c r="J332" s="19">
        <v>41344</v>
      </c>
      <c r="K332" s="19">
        <v>41393</v>
      </c>
      <c r="L332">
        <v>201304</v>
      </c>
      <c r="M332" s="19">
        <v>41365</v>
      </c>
      <c r="N332">
        <v>24616</v>
      </c>
      <c r="O332" t="s">
        <v>1076</v>
      </c>
      <c r="P332" t="s">
        <v>1870</v>
      </c>
      <c r="Q332" t="s">
        <v>924</v>
      </c>
      <c r="R332">
        <v>8908</v>
      </c>
      <c r="S332" s="19">
        <v>41555</v>
      </c>
      <c r="T332">
        <v>166166</v>
      </c>
      <c r="U332" t="s">
        <v>357</v>
      </c>
      <c r="V332" s="19">
        <v>41564</v>
      </c>
      <c r="W332" t="s">
        <v>1179</v>
      </c>
      <c r="X332" t="s">
        <v>635</v>
      </c>
      <c r="Y332" t="s">
        <v>635</v>
      </c>
      <c r="Z332" t="s">
        <v>14</v>
      </c>
      <c r="AA332" s="29">
        <v>250</v>
      </c>
      <c r="AB332" t="s">
        <v>544</v>
      </c>
      <c r="AC332">
        <f t="shared" si="72"/>
        <v>2013</v>
      </c>
      <c r="AD332">
        <f t="shared" si="73"/>
        <v>10</v>
      </c>
      <c r="AE332">
        <f t="shared" si="74"/>
        <v>2013</v>
      </c>
      <c r="AF332">
        <f t="shared" si="75"/>
        <v>3</v>
      </c>
      <c r="AG332" t="str">
        <f>VLOOKUP(F332,vlookup!$A$2:$E$660,2,0)</f>
        <v>Retained</v>
      </c>
      <c r="AH332" t="str">
        <f>VLOOKUP(F332,vlookup!$A$2:$E$660,3,0)</f>
        <v>Service Contract</v>
      </c>
      <c r="AI332" t="str">
        <f>VLOOKUP(F332,vlookup!$A$2:$E$660,4,0)</f>
        <v>Used Car Programs</v>
      </c>
      <c r="AJ332" t="str">
        <f>VLOOKUP(F332,vlookup!$A$2:$E$660,5,0)</f>
        <v>High Mileage</v>
      </c>
      <c r="AL332">
        <f t="shared" si="76"/>
        <v>48</v>
      </c>
      <c r="AM332">
        <f t="shared" si="77"/>
        <v>216</v>
      </c>
      <c r="AN332">
        <f t="shared" si="78"/>
        <v>5842</v>
      </c>
      <c r="AO332" t="str">
        <f t="shared" si="79"/>
        <v/>
      </c>
      <c r="AP332" t="str">
        <f t="shared" si="80"/>
        <v/>
      </c>
      <c r="AQ332" t="str">
        <f t="shared" si="81"/>
        <v/>
      </c>
      <c r="AR332">
        <f t="shared" si="82"/>
        <v>250</v>
      </c>
      <c r="AS332" t="str">
        <f t="shared" si="83"/>
        <v>1N142229C3Y-2</v>
      </c>
      <c r="AT332" t="str">
        <f>IFERROR(IF(VLOOKUP(Y332,vlookup!$I$2:$J$9,1,0)=Y332,VLOOKUP(Y332,vlookup!$I$2:$J$9,2,0),PROPER(Y332)),PROPER(Y332))</f>
        <v>Deductible</v>
      </c>
      <c r="AU332" t="str">
        <f>IFERROR(IF(B332=VLOOKUP(B332,vlookup!$L$2:$L$10,1,0),"Yes","No"),"No")</f>
        <v>No</v>
      </c>
    </row>
    <row r="333" spans="1:47" ht="14.45" customHeight="1" x14ac:dyDescent="0.25">
      <c r="A333" t="s">
        <v>1871</v>
      </c>
      <c r="B333" s="31" t="s">
        <v>1872</v>
      </c>
      <c r="C333">
        <v>1</v>
      </c>
      <c r="D333">
        <v>1</v>
      </c>
      <c r="E333" t="s">
        <v>382</v>
      </c>
      <c r="F333" t="s">
        <v>238</v>
      </c>
      <c r="G333" t="s">
        <v>1148</v>
      </c>
      <c r="H333" t="s">
        <v>1873</v>
      </c>
      <c r="I333">
        <v>183023</v>
      </c>
      <c r="J333" s="19">
        <v>42414</v>
      </c>
      <c r="K333" s="19">
        <v>42444</v>
      </c>
      <c r="L333">
        <v>201603</v>
      </c>
      <c r="M333" s="19">
        <v>42430</v>
      </c>
      <c r="N333">
        <v>24616</v>
      </c>
      <c r="O333" t="s">
        <v>1076</v>
      </c>
      <c r="P333" t="s">
        <v>1874</v>
      </c>
      <c r="Q333" t="s">
        <v>924</v>
      </c>
      <c r="R333">
        <v>40009</v>
      </c>
      <c r="S333" s="19">
        <v>42460</v>
      </c>
      <c r="T333">
        <v>184831</v>
      </c>
      <c r="U333" t="s">
        <v>356</v>
      </c>
      <c r="V333" s="19">
        <v>42492</v>
      </c>
      <c r="W333" t="s">
        <v>635</v>
      </c>
      <c r="X333" t="s">
        <v>635</v>
      </c>
      <c r="Y333" t="s">
        <v>635</v>
      </c>
      <c r="Z333" t="s">
        <v>14</v>
      </c>
      <c r="AA333" s="29">
        <v>100</v>
      </c>
      <c r="AB333" t="s">
        <v>544</v>
      </c>
      <c r="AC333">
        <f t="shared" si="72"/>
        <v>2016</v>
      </c>
      <c r="AD333">
        <f t="shared" si="73"/>
        <v>5</v>
      </c>
      <c r="AE333">
        <f t="shared" si="74"/>
        <v>2016</v>
      </c>
      <c r="AF333">
        <f t="shared" si="75"/>
        <v>2</v>
      </c>
      <c r="AG333" t="str">
        <f>VLOOKUP(F333,vlookup!$A$2:$E$660,2,0)</f>
        <v>Retained</v>
      </c>
      <c r="AH333" t="str">
        <f>VLOOKUP(F333,vlookup!$A$2:$E$660,3,0)</f>
        <v>Service Contract</v>
      </c>
      <c r="AI333" t="str">
        <f>VLOOKUP(F333,vlookup!$A$2:$E$660,4,0)</f>
        <v>Used Car Programs</v>
      </c>
      <c r="AJ333" t="str">
        <f>VLOOKUP(F333,vlookup!$A$2:$E$660,5,0)</f>
        <v>High Mileage</v>
      </c>
      <c r="AL333">
        <f t="shared" si="76"/>
        <v>31</v>
      </c>
      <c r="AM333">
        <f t="shared" si="77"/>
        <v>78</v>
      </c>
      <c r="AN333">
        <f t="shared" si="78"/>
        <v>1808</v>
      </c>
      <c r="AO333" t="str">
        <f t="shared" si="79"/>
        <v/>
      </c>
      <c r="AP333" t="str">
        <f t="shared" si="80"/>
        <v/>
      </c>
      <c r="AQ333">
        <f t="shared" si="81"/>
        <v>100</v>
      </c>
      <c r="AR333" t="str">
        <f t="shared" si="82"/>
        <v/>
      </c>
      <c r="AS333" t="str">
        <f t="shared" si="83"/>
        <v>6A050312B6Y-1</v>
      </c>
      <c r="AT333" t="str">
        <f>IFERROR(IF(VLOOKUP(Y333,vlookup!$I$2:$J$9,1,0)=Y333,VLOOKUP(Y333,vlookup!$I$2:$J$9,2,0),PROPER(Y333)),PROPER(Y333))</f>
        <v>Deductible</v>
      </c>
      <c r="AU333" t="str">
        <f>IFERROR(IF(B333=VLOOKUP(B333,vlookup!$L$2:$L$10,1,0),"Yes","No"),"No")</f>
        <v>No</v>
      </c>
    </row>
    <row r="334" spans="1:47" ht="14.45" customHeight="1" x14ac:dyDescent="0.25">
      <c r="A334" t="s">
        <v>1156</v>
      </c>
      <c r="B334" s="31" t="s">
        <v>1157</v>
      </c>
      <c r="C334">
        <v>1</v>
      </c>
      <c r="D334">
        <v>1</v>
      </c>
      <c r="E334" t="s">
        <v>382</v>
      </c>
      <c r="F334" t="s">
        <v>60</v>
      </c>
      <c r="G334" t="s">
        <v>1148</v>
      </c>
      <c r="H334" t="s">
        <v>1158</v>
      </c>
      <c r="I334">
        <v>115733</v>
      </c>
      <c r="J334" s="19">
        <v>41489</v>
      </c>
      <c r="K334" s="19">
        <v>41515</v>
      </c>
      <c r="L334">
        <v>201308</v>
      </c>
      <c r="M334" s="19">
        <v>41487</v>
      </c>
      <c r="N334">
        <v>24616</v>
      </c>
      <c r="O334" t="s">
        <v>1076</v>
      </c>
      <c r="P334" t="s">
        <v>1875</v>
      </c>
      <c r="Q334" t="s">
        <v>924</v>
      </c>
      <c r="R334">
        <v>329157</v>
      </c>
      <c r="S334" s="19">
        <v>41540</v>
      </c>
      <c r="T334">
        <v>118119</v>
      </c>
      <c r="U334" t="s">
        <v>357</v>
      </c>
      <c r="V334" s="19">
        <v>41547</v>
      </c>
      <c r="W334" t="s">
        <v>1179</v>
      </c>
      <c r="X334" t="s">
        <v>635</v>
      </c>
      <c r="Y334" t="s">
        <v>635</v>
      </c>
      <c r="Z334" t="s">
        <v>14</v>
      </c>
      <c r="AA334" s="29">
        <v>100</v>
      </c>
      <c r="AB334" t="s">
        <v>544</v>
      </c>
      <c r="AC334">
        <f t="shared" si="72"/>
        <v>2013</v>
      </c>
      <c r="AD334">
        <f t="shared" si="73"/>
        <v>9</v>
      </c>
      <c r="AE334">
        <f t="shared" si="74"/>
        <v>2013</v>
      </c>
      <c r="AF334">
        <f t="shared" si="75"/>
        <v>8</v>
      </c>
      <c r="AG334" t="str">
        <f>VLOOKUP(F334,vlookup!$A$2:$E$660,2,0)</f>
        <v>Retained</v>
      </c>
      <c r="AH334" t="str">
        <f>VLOOKUP(F334,vlookup!$A$2:$E$660,3,0)</f>
        <v>Service Contract</v>
      </c>
      <c r="AI334" t="str">
        <f>VLOOKUP(F334,vlookup!$A$2:$E$660,4,0)</f>
        <v>Used Car Programs</v>
      </c>
      <c r="AJ334" t="str">
        <f>VLOOKUP(F334,vlookup!$A$2:$E$660,5,0)</f>
        <v>High Mileage</v>
      </c>
      <c r="AL334">
        <f t="shared" si="76"/>
        <v>26</v>
      </c>
      <c r="AM334">
        <f t="shared" si="77"/>
        <v>57</v>
      </c>
      <c r="AN334">
        <f t="shared" si="78"/>
        <v>2386</v>
      </c>
      <c r="AO334" t="str">
        <f t="shared" si="79"/>
        <v/>
      </c>
      <c r="AP334">
        <f t="shared" si="80"/>
        <v>100</v>
      </c>
      <c r="AQ334" t="str">
        <f t="shared" si="81"/>
        <v/>
      </c>
      <c r="AR334" t="str">
        <f t="shared" si="82"/>
        <v/>
      </c>
      <c r="AS334" t="str">
        <f t="shared" si="83"/>
        <v>5N092749H3Y-1</v>
      </c>
      <c r="AT334" t="str">
        <f>IFERROR(IF(VLOOKUP(Y334,vlookup!$I$2:$J$9,1,0)=Y334,VLOOKUP(Y334,vlookup!$I$2:$J$9,2,0),PROPER(Y334)),PROPER(Y334))</f>
        <v>Deductible</v>
      </c>
      <c r="AU334" t="str">
        <f>IFERROR(IF(B334=VLOOKUP(B334,vlookup!$L$2:$L$10,1,0),"Yes","No"),"No")</f>
        <v>No</v>
      </c>
    </row>
    <row r="335" spans="1:47" ht="14.45" customHeight="1" x14ac:dyDescent="0.25">
      <c r="A335" t="s">
        <v>1876</v>
      </c>
      <c r="B335" s="31" t="s">
        <v>1877</v>
      </c>
      <c r="C335">
        <v>1</v>
      </c>
      <c r="D335">
        <v>1</v>
      </c>
      <c r="E335" t="s">
        <v>571</v>
      </c>
      <c r="F335" t="s">
        <v>205</v>
      </c>
      <c r="G335" t="s">
        <v>1148</v>
      </c>
      <c r="H335" t="s">
        <v>1873</v>
      </c>
      <c r="I335">
        <v>95580</v>
      </c>
      <c r="J335" s="19">
        <v>41823</v>
      </c>
      <c r="K335" s="19">
        <v>41851</v>
      </c>
      <c r="L335">
        <v>201407</v>
      </c>
      <c r="M335" s="19">
        <v>41821</v>
      </c>
      <c r="N335">
        <v>24617</v>
      </c>
      <c r="O335" t="s">
        <v>1070</v>
      </c>
      <c r="P335" t="s">
        <v>1878</v>
      </c>
      <c r="Q335" t="s">
        <v>924</v>
      </c>
      <c r="R335">
        <v>9621</v>
      </c>
      <c r="S335" s="19">
        <v>41865</v>
      </c>
      <c r="T335">
        <v>97725</v>
      </c>
      <c r="U335" t="s">
        <v>357</v>
      </c>
      <c r="V335" s="19">
        <v>41879</v>
      </c>
      <c r="W335" t="s">
        <v>635</v>
      </c>
      <c r="X335" t="s">
        <v>635</v>
      </c>
      <c r="Y335" t="s">
        <v>635</v>
      </c>
      <c r="Z335" t="s">
        <v>14</v>
      </c>
      <c r="AA335" s="29">
        <v>100</v>
      </c>
      <c r="AB335" t="s">
        <v>544</v>
      </c>
      <c r="AC335">
        <f t="shared" si="72"/>
        <v>2014</v>
      </c>
      <c r="AD335">
        <f t="shared" si="73"/>
        <v>8</v>
      </c>
      <c r="AE335">
        <f t="shared" si="74"/>
        <v>2014</v>
      </c>
      <c r="AF335">
        <f t="shared" si="75"/>
        <v>7</v>
      </c>
      <c r="AG335" t="str">
        <f>VLOOKUP(F335,vlookup!$A$2:$E$660,2,0)</f>
        <v>Retained</v>
      </c>
      <c r="AH335" t="str">
        <f>VLOOKUP(F335,vlookup!$A$2:$E$660,3,0)</f>
        <v>Service Contract</v>
      </c>
      <c r="AI335" t="str">
        <f>VLOOKUP(F335,vlookup!$A$2:$E$660,4,0)</f>
        <v>Used Car Programs</v>
      </c>
      <c r="AJ335" t="str">
        <f>VLOOKUP(F335,vlookup!$A$2:$E$660,5,0)</f>
        <v>High Mileage</v>
      </c>
      <c r="AL335">
        <f t="shared" si="76"/>
        <v>28</v>
      </c>
      <c r="AM335">
        <f t="shared" si="77"/>
        <v>55</v>
      </c>
      <c r="AN335">
        <f t="shared" si="78"/>
        <v>2145</v>
      </c>
      <c r="AO335" t="str">
        <f t="shared" si="79"/>
        <v/>
      </c>
      <c r="AP335">
        <f t="shared" si="80"/>
        <v>100</v>
      </c>
      <c r="AQ335" t="str">
        <f t="shared" si="81"/>
        <v/>
      </c>
      <c r="AR335" t="str">
        <f t="shared" si="82"/>
        <v/>
      </c>
      <c r="AS335" t="str">
        <f t="shared" si="83"/>
        <v>4K008542G4-1</v>
      </c>
      <c r="AT335" t="str">
        <f>IFERROR(IF(VLOOKUP(Y335,vlookup!$I$2:$J$9,1,0)=Y335,VLOOKUP(Y335,vlookup!$I$2:$J$9,2,0),PROPER(Y335)),PROPER(Y335))</f>
        <v>Deductible</v>
      </c>
      <c r="AU335" t="str">
        <f>IFERROR(IF(B335=VLOOKUP(B335,vlookup!$L$2:$L$10,1,0),"Yes","No"),"No")</f>
        <v>No</v>
      </c>
    </row>
    <row r="336" spans="1:47" ht="14.45" customHeight="1" x14ac:dyDescent="0.25">
      <c r="A336" t="s">
        <v>1879</v>
      </c>
      <c r="B336" s="31" t="s">
        <v>3605</v>
      </c>
      <c r="C336">
        <v>1</v>
      </c>
      <c r="D336">
        <v>1</v>
      </c>
      <c r="E336" t="s">
        <v>382</v>
      </c>
      <c r="F336" t="s">
        <v>205</v>
      </c>
      <c r="G336" t="s">
        <v>1148</v>
      </c>
      <c r="H336" t="s">
        <v>1873</v>
      </c>
      <c r="I336">
        <v>118456</v>
      </c>
      <c r="J336" s="19">
        <v>42192</v>
      </c>
      <c r="K336" s="19">
        <v>42243</v>
      </c>
      <c r="L336">
        <v>201508</v>
      </c>
      <c r="M336" s="19">
        <v>42217</v>
      </c>
      <c r="N336">
        <v>24617</v>
      </c>
      <c r="O336" t="s">
        <v>1070</v>
      </c>
      <c r="P336" t="s">
        <v>1880</v>
      </c>
      <c r="Q336" t="s">
        <v>924</v>
      </c>
      <c r="R336">
        <v>879609</v>
      </c>
      <c r="S336" s="19">
        <v>42360</v>
      </c>
      <c r="T336">
        <v>119400</v>
      </c>
      <c r="U336" t="s">
        <v>357</v>
      </c>
      <c r="V336" s="19">
        <v>42388</v>
      </c>
      <c r="W336" t="s">
        <v>635</v>
      </c>
      <c r="X336" t="s">
        <v>635</v>
      </c>
      <c r="Y336" t="s">
        <v>635</v>
      </c>
      <c r="Z336" t="s">
        <v>14</v>
      </c>
      <c r="AA336" s="29">
        <v>100</v>
      </c>
      <c r="AB336" t="s">
        <v>544</v>
      </c>
      <c r="AC336">
        <f t="shared" si="72"/>
        <v>2016</v>
      </c>
      <c r="AD336">
        <f t="shared" si="73"/>
        <v>1</v>
      </c>
      <c r="AE336">
        <f t="shared" si="74"/>
        <v>2015</v>
      </c>
      <c r="AF336">
        <f t="shared" si="75"/>
        <v>7</v>
      </c>
      <c r="AG336" t="str">
        <f>VLOOKUP(F336,vlookup!$A$2:$E$660,2,0)</f>
        <v>Retained</v>
      </c>
      <c r="AH336" t="str">
        <f>VLOOKUP(F336,vlookup!$A$2:$E$660,3,0)</f>
        <v>Service Contract</v>
      </c>
      <c r="AI336" t="str">
        <f>VLOOKUP(F336,vlookup!$A$2:$E$660,4,0)</f>
        <v>Used Car Programs</v>
      </c>
      <c r="AJ336" t="str">
        <f>VLOOKUP(F336,vlookup!$A$2:$E$660,5,0)</f>
        <v>High Mileage</v>
      </c>
      <c r="AL336">
        <f t="shared" si="76"/>
        <v>50</v>
      </c>
      <c r="AM336">
        <f t="shared" si="77"/>
        <v>192</v>
      </c>
      <c r="AN336">
        <f t="shared" si="78"/>
        <v>944</v>
      </c>
      <c r="AO336" t="str">
        <f t="shared" si="79"/>
        <v/>
      </c>
      <c r="AP336" t="str">
        <f t="shared" si="80"/>
        <v/>
      </c>
      <c r="AQ336" t="str">
        <f t="shared" si="81"/>
        <v/>
      </c>
      <c r="AR336">
        <f t="shared" si="82"/>
        <v>100</v>
      </c>
      <c r="AS336" t="str">
        <f t="shared" si="83"/>
        <v>102251424-1</v>
      </c>
      <c r="AT336" t="str">
        <f>IFERROR(IF(VLOOKUP(Y336,vlookup!$I$2:$J$9,1,0)=Y336,VLOOKUP(Y336,vlookup!$I$2:$J$9,2,0),PROPER(Y336)),PROPER(Y336))</f>
        <v>Deductible</v>
      </c>
      <c r="AU336" t="str">
        <f>IFERROR(IF(B336=VLOOKUP(B336,vlookup!$L$2:$L$10,1,0),"Yes","No"),"No")</f>
        <v>No</v>
      </c>
    </row>
    <row r="337" spans="1:47" ht="14.45" customHeight="1" x14ac:dyDescent="0.25">
      <c r="A337" t="s">
        <v>1879</v>
      </c>
      <c r="B337" s="31" t="s">
        <v>3605</v>
      </c>
      <c r="C337">
        <v>5</v>
      </c>
      <c r="D337">
        <v>1</v>
      </c>
      <c r="E337" t="s">
        <v>382</v>
      </c>
      <c r="F337" t="s">
        <v>205</v>
      </c>
      <c r="G337" t="s">
        <v>1148</v>
      </c>
      <c r="H337" t="s">
        <v>1873</v>
      </c>
      <c r="I337">
        <v>118456</v>
      </c>
      <c r="J337" s="19">
        <v>42192</v>
      </c>
      <c r="K337" s="19">
        <v>42243</v>
      </c>
      <c r="L337">
        <v>201508</v>
      </c>
      <c r="M337" s="19">
        <v>42217</v>
      </c>
      <c r="N337">
        <v>24617</v>
      </c>
      <c r="O337" t="s">
        <v>1070</v>
      </c>
      <c r="P337" t="s">
        <v>1881</v>
      </c>
      <c r="Q337" t="s">
        <v>924</v>
      </c>
      <c r="R337">
        <v>19839</v>
      </c>
      <c r="S337" s="19">
        <v>42564</v>
      </c>
      <c r="T337">
        <v>125611</v>
      </c>
      <c r="U337" t="s">
        <v>356</v>
      </c>
      <c r="V337" s="19">
        <v>42570</v>
      </c>
      <c r="W337" t="s">
        <v>635</v>
      </c>
      <c r="X337" t="s">
        <v>635</v>
      </c>
      <c r="Y337" t="s">
        <v>635</v>
      </c>
      <c r="Z337" t="s">
        <v>14</v>
      </c>
      <c r="AA337" s="29">
        <v>100</v>
      </c>
      <c r="AB337" t="s">
        <v>544</v>
      </c>
      <c r="AC337">
        <f t="shared" si="72"/>
        <v>2016</v>
      </c>
      <c r="AD337">
        <f t="shared" si="73"/>
        <v>7</v>
      </c>
      <c r="AE337">
        <f t="shared" si="74"/>
        <v>2015</v>
      </c>
      <c r="AF337">
        <f t="shared" si="75"/>
        <v>7</v>
      </c>
      <c r="AG337" t="str">
        <f>VLOOKUP(F337,vlookup!$A$2:$E$660,2,0)</f>
        <v>Retained</v>
      </c>
      <c r="AH337" t="str">
        <f>VLOOKUP(F337,vlookup!$A$2:$E$660,3,0)</f>
        <v>Service Contract</v>
      </c>
      <c r="AI337" t="str">
        <f>VLOOKUP(F337,vlookup!$A$2:$E$660,4,0)</f>
        <v>Used Car Programs</v>
      </c>
      <c r="AJ337" t="str">
        <f>VLOOKUP(F337,vlookup!$A$2:$E$660,5,0)</f>
        <v>High Mileage</v>
      </c>
      <c r="AL337">
        <f t="shared" si="76"/>
        <v>50</v>
      </c>
      <c r="AM337">
        <f t="shared" si="77"/>
        <v>372</v>
      </c>
      <c r="AN337">
        <f t="shared" si="78"/>
        <v>7155</v>
      </c>
      <c r="AO337" t="str">
        <f t="shared" si="79"/>
        <v/>
      </c>
      <c r="AP337" t="str">
        <f t="shared" si="80"/>
        <v/>
      </c>
      <c r="AQ337" t="str">
        <f t="shared" si="81"/>
        <v/>
      </c>
      <c r="AR337">
        <f t="shared" si="82"/>
        <v>100</v>
      </c>
      <c r="AS337" t="str">
        <f t="shared" si="83"/>
        <v>102251424-5</v>
      </c>
      <c r="AT337" t="str">
        <f>IFERROR(IF(VLOOKUP(Y337,vlookup!$I$2:$J$9,1,0)=Y337,VLOOKUP(Y337,vlookup!$I$2:$J$9,2,0),PROPER(Y337)),PROPER(Y337))</f>
        <v>Deductible</v>
      </c>
      <c r="AU337" t="str">
        <f>IFERROR(IF(B337=VLOOKUP(B337,vlookup!$L$2:$L$10,1,0),"Yes","No"),"No")</f>
        <v>No</v>
      </c>
    </row>
    <row r="338" spans="1:47" ht="14.45" customHeight="1" x14ac:dyDescent="0.25">
      <c r="A338" t="s">
        <v>1882</v>
      </c>
      <c r="B338" s="31" t="s">
        <v>3616</v>
      </c>
      <c r="C338">
        <v>1</v>
      </c>
      <c r="D338">
        <v>1</v>
      </c>
      <c r="E338" t="s">
        <v>382</v>
      </c>
      <c r="F338" t="s">
        <v>205</v>
      </c>
      <c r="G338" t="s">
        <v>1148</v>
      </c>
      <c r="H338" t="s">
        <v>1873</v>
      </c>
      <c r="I338">
        <v>108011</v>
      </c>
      <c r="J338" s="19">
        <v>41888</v>
      </c>
      <c r="K338" s="19">
        <v>41943</v>
      </c>
      <c r="L338">
        <v>201410</v>
      </c>
      <c r="M338" s="19">
        <v>41913</v>
      </c>
      <c r="N338">
        <v>24616</v>
      </c>
      <c r="O338" t="s">
        <v>1076</v>
      </c>
      <c r="P338" t="s">
        <v>1883</v>
      </c>
      <c r="Q338" t="s">
        <v>924</v>
      </c>
      <c r="R338">
        <v>43711</v>
      </c>
      <c r="S338" s="19">
        <v>42530</v>
      </c>
      <c r="T338">
        <v>127512</v>
      </c>
      <c r="U338" t="s">
        <v>356</v>
      </c>
      <c r="V338" s="19">
        <v>42556</v>
      </c>
      <c r="W338" t="s">
        <v>635</v>
      </c>
      <c r="X338" t="s">
        <v>635</v>
      </c>
      <c r="Y338" t="s">
        <v>635</v>
      </c>
      <c r="Z338" t="s">
        <v>14</v>
      </c>
      <c r="AA338" s="29">
        <v>100</v>
      </c>
      <c r="AB338" t="s">
        <v>544</v>
      </c>
      <c r="AC338">
        <f t="shared" si="72"/>
        <v>2016</v>
      </c>
      <c r="AD338">
        <f t="shared" si="73"/>
        <v>7</v>
      </c>
      <c r="AE338">
        <f t="shared" si="74"/>
        <v>2014</v>
      </c>
      <c r="AF338">
        <f t="shared" si="75"/>
        <v>9</v>
      </c>
      <c r="AG338" t="str">
        <f>VLOOKUP(F338,vlookup!$A$2:$E$660,2,0)</f>
        <v>Retained</v>
      </c>
      <c r="AH338" t="str">
        <f>VLOOKUP(F338,vlookup!$A$2:$E$660,3,0)</f>
        <v>Service Contract</v>
      </c>
      <c r="AI338" t="str">
        <f>VLOOKUP(F338,vlookup!$A$2:$E$660,4,0)</f>
        <v>Used Car Programs</v>
      </c>
      <c r="AJ338" t="str">
        <f>VLOOKUP(F338,vlookup!$A$2:$E$660,5,0)</f>
        <v>High Mileage</v>
      </c>
      <c r="AL338">
        <f t="shared" si="76"/>
        <v>55</v>
      </c>
      <c r="AM338">
        <f t="shared" si="77"/>
        <v>659</v>
      </c>
      <c r="AN338">
        <f t="shared" si="78"/>
        <v>19501</v>
      </c>
      <c r="AO338" t="str">
        <f t="shared" si="79"/>
        <v/>
      </c>
      <c r="AP338" t="str">
        <f t="shared" si="80"/>
        <v/>
      </c>
      <c r="AQ338" t="str">
        <f t="shared" si="81"/>
        <v/>
      </c>
      <c r="AR338">
        <f t="shared" si="82"/>
        <v>100</v>
      </c>
      <c r="AS338" t="str">
        <f t="shared" si="83"/>
        <v>102108910-1</v>
      </c>
      <c r="AT338" t="str">
        <f>IFERROR(IF(VLOOKUP(Y338,vlookup!$I$2:$J$9,1,0)=Y338,VLOOKUP(Y338,vlookup!$I$2:$J$9,2,0),PROPER(Y338)),PROPER(Y338))</f>
        <v>Deductible</v>
      </c>
      <c r="AU338" t="str">
        <f>IFERROR(IF(B338=VLOOKUP(B338,vlookup!$L$2:$L$10,1,0),"Yes","No"),"No")</f>
        <v>No</v>
      </c>
    </row>
    <row r="339" spans="1:47" ht="14.45" customHeight="1" x14ac:dyDescent="0.25">
      <c r="A339" t="s">
        <v>1884</v>
      </c>
      <c r="B339" s="31" t="s">
        <v>1885</v>
      </c>
      <c r="C339">
        <v>2</v>
      </c>
      <c r="D339">
        <v>1</v>
      </c>
      <c r="E339" t="s">
        <v>382</v>
      </c>
      <c r="F339" t="s">
        <v>60</v>
      </c>
      <c r="G339" t="s">
        <v>1148</v>
      </c>
      <c r="H339" t="s">
        <v>1873</v>
      </c>
      <c r="I339">
        <v>147267</v>
      </c>
      <c r="J339" s="19">
        <v>41440</v>
      </c>
      <c r="K339" s="19">
        <v>41465</v>
      </c>
      <c r="L339">
        <v>201307</v>
      </c>
      <c r="M339" s="19">
        <v>41456</v>
      </c>
      <c r="N339">
        <v>24616</v>
      </c>
      <c r="O339" t="s">
        <v>1076</v>
      </c>
      <c r="P339" t="s">
        <v>1886</v>
      </c>
      <c r="Q339" t="s">
        <v>924</v>
      </c>
      <c r="R339">
        <v>15054</v>
      </c>
      <c r="S339" s="19">
        <v>41508</v>
      </c>
      <c r="T339">
        <v>148200</v>
      </c>
      <c r="U339" t="s">
        <v>357</v>
      </c>
      <c r="V339" s="19">
        <v>41544</v>
      </c>
      <c r="W339" t="s">
        <v>1179</v>
      </c>
      <c r="X339" t="s">
        <v>635</v>
      </c>
      <c r="Y339" t="s">
        <v>635</v>
      </c>
      <c r="Z339" t="s">
        <v>14</v>
      </c>
      <c r="AA339" s="29">
        <v>250</v>
      </c>
      <c r="AB339" t="s">
        <v>544</v>
      </c>
      <c r="AC339">
        <f t="shared" si="72"/>
        <v>2013</v>
      </c>
      <c r="AD339">
        <f t="shared" si="73"/>
        <v>9</v>
      </c>
      <c r="AE339">
        <f t="shared" si="74"/>
        <v>2013</v>
      </c>
      <c r="AF339">
        <f t="shared" si="75"/>
        <v>6</v>
      </c>
      <c r="AG339" t="str">
        <f>VLOOKUP(F339,vlookup!$A$2:$E$660,2,0)</f>
        <v>Retained</v>
      </c>
      <c r="AH339" t="str">
        <f>VLOOKUP(F339,vlookup!$A$2:$E$660,3,0)</f>
        <v>Service Contract</v>
      </c>
      <c r="AI339" t="str">
        <f>VLOOKUP(F339,vlookup!$A$2:$E$660,4,0)</f>
        <v>Used Car Programs</v>
      </c>
      <c r="AJ339" t="str">
        <f>VLOOKUP(F339,vlookup!$A$2:$E$660,5,0)</f>
        <v>High Mileage</v>
      </c>
      <c r="AL339">
        <f t="shared" si="76"/>
        <v>25</v>
      </c>
      <c r="AM339">
        <f t="shared" si="77"/>
        <v>102</v>
      </c>
      <c r="AN339">
        <f t="shared" si="78"/>
        <v>933</v>
      </c>
      <c r="AO339" t="str">
        <f t="shared" si="79"/>
        <v/>
      </c>
      <c r="AP339" t="str">
        <f t="shared" si="80"/>
        <v/>
      </c>
      <c r="AQ339" t="str">
        <f t="shared" si="81"/>
        <v/>
      </c>
      <c r="AR339">
        <f t="shared" si="82"/>
        <v>250</v>
      </c>
      <c r="AS339" t="str">
        <f t="shared" si="83"/>
        <v>4A234043F3Y-2</v>
      </c>
      <c r="AT339" t="str">
        <f>IFERROR(IF(VLOOKUP(Y339,vlookup!$I$2:$J$9,1,0)=Y339,VLOOKUP(Y339,vlookup!$I$2:$J$9,2,0),PROPER(Y339)),PROPER(Y339))</f>
        <v>Deductible</v>
      </c>
      <c r="AU339" t="str">
        <f>IFERROR(IF(B339=VLOOKUP(B339,vlookup!$L$2:$L$10,1,0),"Yes","No"),"No")</f>
        <v>No</v>
      </c>
    </row>
    <row r="340" spans="1:47" ht="14.45" customHeight="1" x14ac:dyDescent="0.25">
      <c r="A340" t="s">
        <v>1887</v>
      </c>
      <c r="B340" s="31" t="s">
        <v>1888</v>
      </c>
      <c r="C340">
        <v>1</v>
      </c>
      <c r="D340">
        <v>1</v>
      </c>
      <c r="E340" t="s">
        <v>382</v>
      </c>
      <c r="F340" t="s">
        <v>464</v>
      </c>
      <c r="G340" t="s">
        <v>1148</v>
      </c>
      <c r="H340" t="s">
        <v>1889</v>
      </c>
      <c r="I340">
        <v>93619</v>
      </c>
      <c r="J340" s="19">
        <v>43784</v>
      </c>
      <c r="K340" s="19">
        <v>43839</v>
      </c>
      <c r="L340">
        <v>202001</v>
      </c>
      <c r="M340" s="19">
        <v>43831</v>
      </c>
      <c r="N340">
        <v>24616</v>
      </c>
      <c r="O340" t="s">
        <v>1076</v>
      </c>
      <c r="P340" t="s">
        <v>1890</v>
      </c>
      <c r="Q340" t="s">
        <v>1891</v>
      </c>
      <c r="R340">
        <v>188865</v>
      </c>
      <c r="S340" s="19">
        <v>43892</v>
      </c>
      <c r="T340">
        <v>102860</v>
      </c>
      <c r="U340" t="s">
        <v>356</v>
      </c>
      <c r="V340" s="19">
        <v>43917</v>
      </c>
      <c r="W340" t="s">
        <v>635</v>
      </c>
      <c r="X340" t="s">
        <v>635</v>
      </c>
      <c r="Y340" t="s">
        <v>635</v>
      </c>
      <c r="Z340" t="s">
        <v>14</v>
      </c>
      <c r="AA340" s="29">
        <v>100</v>
      </c>
      <c r="AB340" t="s">
        <v>544</v>
      </c>
      <c r="AC340">
        <f t="shared" si="72"/>
        <v>2020</v>
      </c>
      <c r="AD340">
        <f t="shared" si="73"/>
        <v>3</v>
      </c>
      <c r="AE340">
        <f t="shared" si="74"/>
        <v>2019</v>
      </c>
      <c r="AF340">
        <f t="shared" si="75"/>
        <v>11</v>
      </c>
      <c r="AG340" t="str">
        <f>VLOOKUP(F340,vlookup!$A$2:$E$660,2,0)</f>
        <v>Retained</v>
      </c>
      <c r="AH340" t="str">
        <f>VLOOKUP(F340,vlookup!$A$2:$E$660,3,0)</f>
        <v>Service Contract</v>
      </c>
      <c r="AI340" t="str">
        <f>VLOOKUP(F340,vlookup!$A$2:$E$660,4,0)</f>
        <v>Used Car Programs</v>
      </c>
      <c r="AJ340" t="str">
        <f>VLOOKUP(F340,vlookup!$A$2:$E$660,5,0)</f>
        <v>High Mileage</v>
      </c>
      <c r="AL340">
        <f t="shared" si="76"/>
        <v>54</v>
      </c>
      <c r="AM340">
        <f t="shared" si="77"/>
        <v>132</v>
      </c>
      <c r="AN340">
        <f t="shared" si="78"/>
        <v>9241</v>
      </c>
      <c r="AO340" t="str">
        <f t="shared" si="79"/>
        <v/>
      </c>
      <c r="AP340" t="str">
        <f t="shared" si="80"/>
        <v/>
      </c>
      <c r="AQ340" t="str">
        <f t="shared" si="81"/>
        <v/>
      </c>
      <c r="AR340">
        <f t="shared" si="82"/>
        <v>100</v>
      </c>
      <c r="AS340" t="str">
        <f t="shared" si="83"/>
        <v>CA024419K9-1</v>
      </c>
      <c r="AT340" t="str">
        <f>IFERROR(IF(VLOOKUP(Y340,vlookup!$I$2:$J$9,1,0)=Y340,VLOOKUP(Y340,vlookup!$I$2:$J$9,2,0),PROPER(Y340)),PROPER(Y340))</f>
        <v>Deductible</v>
      </c>
      <c r="AU340" t="str">
        <f>IFERROR(IF(B340=VLOOKUP(B340,vlookup!$L$2:$L$10,1,0),"Yes","No"),"No")</f>
        <v>No</v>
      </c>
    </row>
    <row r="341" spans="1:47" ht="14.45" customHeight="1" x14ac:dyDescent="0.25">
      <c r="A341" t="s">
        <v>1892</v>
      </c>
      <c r="B341" s="31" t="s">
        <v>3592</v>
      </c>
      <c r="C341">
        <v>2</v>
      </c>
      <c r="D341">
        <v>1</v>
      </c>
      <c r="E341" t="s">
        <v>382</v>
      </c>
      <c r="F341" t="s">
        <v>60</v>
      </c>
      <c r="G341" t="s">
        <v>1148</v>
      </c>
      <c r="H341" t="s">
        <v>1893</v>
      </c>
      <c r="I341">
        <v>85343</v>
      </c>
      <c r="J341" s="19">
        <v>41785</v>
      </c>
      <c r="K341" s="19">
        <v>41820</v>
      </c>
      <c r="L341">
        <v>201406</v>
      </c>
      <c r="M341" s="19">
        <v>41791</v>
      </c>
      <c r="N341">
        <v>24616</v>
      </c>
      <c r="O341" t="s">
        <v>1076</v>
      </c>
      <c r="P341" t="s">
        <v>1894</v>
      </c>
      <c r="Q341" t="s">
        <v>924</v>
      </c>
      <c r="R341">
        <v>51448</v>
      </c>
      <c r="S341" s="19">
        <v>41926</v>
      </c>
      <c r="T341">
        <v>87989</v>
      </c>
      <c r="U341" t="s">
        <v>357</v>
      </c>
      <c r="V341" s="19">
        <v>41969</v>
      </c>
      <c r="W341" t="s">
        <v>635</v>
      </c>
      <c r="X341" t="s">
        <v>635</v>
      </c>
      <c r="Y341" t="s">
        <v>635</v>
      </c>
      <c r="Z341" t="s">
        <v>14</v>
      </c>
      <c r="AA341" s="29">
        <v>100</v>
      </c>
      <c r="AB341" t="s">
        <v>544</v>
      </c>
      <c r="AC341">
        <f t="shared" si="72"/>
        <v>2014</v>
      </c>
      <c r="AD341">
        <f t="shared" si="73"/>
        <v>11</v>
      </c>
      <c r="AE341">
        <f t="shared" si="74"/>
        <v>2014</v>
      </c>
      <c r="AF341">
        <f t="shared" si="75"/>
        <v>5</v>
      </c>
      <c r="AG341" t="str">
        <f>VLOOKUP(F341,vlookup!$A$2:$E$660,2,0)</f>
        <v>Retained</v>
      </c>
      <c r="AH341" t="str">
        <f>VLOOKUP(F341,vlookup!$A$2:$E$660,3,0)</f>
        <v>Service Contract</v>
      </c>
      <c r="AI341" t="str">
        <f>VLOOKUP(F341,vlookup!$A$2:$E$660,4,0)</f>
        <v>Used Car Programs</v>
      </c>
      <c r="AJ341" t="str">
        <f>VLOOKUP(F341,vlookup!$A$2:$E$660,5,0)</f>
        <v>High Mileage</v>
      </c>
      <c r="AL341">
        <f t="shared" si="76"/>
        <v>34</v>
      </c>
      <c r="AM341">
        <f t="shared" si="77"/>
        <v>180</v>
      </c>
      <c r="AN341">
        <f t="shared" si="78"/>
        <v>2646</v>
      </c>
      <c r="AO341" t="str">
        <f t="shared" si="79"/>
        <v/>
      </c>
      <c r="AP341" t="str">
        <f t="shared" si="80"/>
        <v/>
      </c>
      <c r="AQ341" t="str">
        <f t="shared" si="81"/>
        <v/>
      </c>
      <c r="AR341">
        <f t="shared" si="82"/>
        <v>100</v>
      </c>
      <c r="AS341" t="str">
        <f t="shared" si="83"/>
        <v>81255191-2</v>
      </c>
      <c r="AT341" t="str">
        <f>IFERROR(IF(VLOOKUP(Y341,vlookup!$I$2:$J$9,1,0)=Y341,VLOOKUP(Y341,vlookup!$I$2:$J$9,2,0),PROPER(Y341)),PROPER(Y341))</f>
        <v>Deductible</v>
      </c>
      <c r="AU341" t="str">
        <f>IFERROR(IF(B341=VLOOKUP(B341,vlookup!$L$2:$L$10,1,0),"Yes","No"),"No")</f>
        <v>No</v>
      </c>
    </row>
    <row r="342" spans="1:47" ht="14.45" customHeight="1" x14ac:dyDescent="0.25">
      <c r="A342" t="s">
        <v>1895</v>
      </c>
      <c r="B342" s="31" t="s">
        <v>1896</v>
      </c>
      <c r="C342">
        <v>1</v>
      </c>
      <c r="D342">
        <v>1</v>
      </c>
      <c r="E342" t="s">
        <v>382</v>
      </c>
      <c r="F342" t="s">
        <v>205</v>
      </c>
      <c r="G342" t="s">
        <v>1107</v>
      </c>
      <c r="H342" t="s">
        <v>1162</v>
      </c>
      <c r="I342">
        <v>80559</v>
      </c>
      <c r="J342" s="19">
        <v>42528</v>
      </c>
      <c r="K342" s="19">
        <v>42572</v>
      </c>
      <c r="L342">
        <v>201607</v>
      </c>
      <c r="M342" s="19">
        <v>42552</v>
      </c>
      <c r="N342">
        <v>24617</v>
      </c>
      <c r="O342" t="s">
        <v>1070</v>
      </c>
      <c r="P342" t="s">
        <v>1897</v>
      </c>
      <c r="Q342" t="s">
        <v>924</v>
      </c>
      <c r="R342">
        <v>17329</v>
      </c>
      <c r="S342" s="19">
        <v>42613</v>
      </c>
      <c r="T342">
        <v>88373</v>
      </c>
      <c r="U342" t="s">
        <v>356</v>
      </c>
      <c r="V342" s="19">
        <v>42639</v>
      </c>
      <c r="W342" t="s">
        <v>635</v>
      </c>
      <c r="X342" t="s">
        <v>635</v>
      </c>
      <c r="Y342" t="s">
        <v>635</v>
      </c>
      <c r="Z342" t="s">
        <v>14</v>
      </c>
      <c r="AA342" s="29">
        <v>100</v>
      </c>
      <c r="AB342" t="s">
        <v>544</v>
      </c>
      <c r="AC342">
        <f t="shared" si="72"/>
        <v>2016</v>
      </c>
      <c r="AD342">
        <f t="shared" si="73"/>
        <v>9</v>
      </c>
      <c r="AE342">
        <f t="shared" si="74"/>
        <v>2016</v>
      </c>
      <c r="AF342">
        <f t="shared" si="75"/>
        <v>6</v>
      </c>
      <c r="AG342" t="str">
        <f>VLOOKUP(F342,vlookup!$A$2:$E$660,2,0)</f>
        <v>Retained</v>
      </c>
      <c r="AH342" t="str">
        <f>VLOOKUP(F342,vlookup!$A$2:$E$660,3,0)</f>
        <v>Service Contract</v>
      </c>
      <c r="AI342" t="str">
        <f>VLOOKUP(F342,vlookup!$A$2:$E$660,4,0)</f>
        <v>Used Car Programs</v>
      </c>
      <c r="AJ342" t="str">
        <f>VLOOKUP(F342,vlookup!$A$2:$E$660,5,0)</f>
        <v>High Mileage</v>
      </c>
      <c r="AL342">
        <f t="shared" si="76"/>
        <v>44</v>
      </c>
      <c r="AM342">
        <f t="shared" si="77"/>
        <v>109</v>
      </c>
      <c r="AN342">
        <f t="shared" si="78"/>
        <v>7814</v>
      </c>
      <c r="AO342" t="str">
        <f t="shared" si="79"/>
        <v/>
      </c>
      <c r="AP342" t="str">
        <f t="shared" si="80"/>
        <v/>
      </c>
      <c r="AQ342" t="str">
        <f t="shared" si="81"/>
        <v/>
      </c>
      <c r="AR342">
        <f t="shared" si="82"/>
        <v>100</v>
      </c>
      <c r="AS342" t="str">
        <f t="shared" si="83"/>
        <v>DF532434F6-1</v>
      </c>
      <c r="AT342" t="str">
        <f>IFERROR(IF(VLOOKUP(Y342,vlookup!$I$2:$J$9,1,0)=Y342,VLOOKUP(Y342,vlookup!$I$2:$J$9,2,0),PROPER(Y342)),PROPER(Y342))</f>
        <v>Deductible</v>
      </c>
      <c r="AU342" t="str">
        <f>IFERROR(IF(B342=VLOOKUP(B342,vlookup!$L$2:$L$10,1,0),"Yes","No"),"No")</f>
        <v>No</v>
      </c>
    </row>
    <row r="343" spans="1:47" ht="14.45" customHeight="1" x14ac:dyDescent="0.25">
      <c r="A343" t="s">
        <v>3679</v>
      </c>
      <c r="B343" s="31" t="s">
        <v>3680</v>
      </c>
      <c r="C343">
        <v>1</v>
      </c>
      <c r="D343">
        <v>1</v>
      </c>
      <c r="E343" t="s">
        <v>382</v>
      </c>
      <c r="F343" t="s">
        <v>464</v>
      </c>
      <c r="G343" t="s">
        <v>12</v>
      </c>
      <c r="H343" t="s">
        <v>1929</v>
      </c>
      <c r="I343">
        <v>100172</v>
      </c>
      <c r="J343" s="19">
        <v>44583</v>
      </c>
      <c r="K343" s="19">
        <v>44617</v>
      </c>
      <c r="L343">
        <v>202202</v>
      </c>
      <c r="M343" s="19">
        <v>44593</v>
      </c>
      <c r="N343">
        <v>24616</v>
      </c>
      <c r="O343" t="s">
        <v>1076</v>
      </c>
      <c r="P343" t="s">
        <v>3681</v>
      </c>
      <c r="Q343" t="s">
        <v>924</v>
      </c>
      <c r="R343">
        <v>1100106</v>
      </c>
      <c r="S343" s="19">
        <v>45255</v>
      </c>
      <c r="T343">
        <v>119485</v>
      </c>
      <c r="U343" t="s">
        <v>356</v>
      </c>
      <c r="V343" s="19">
        <v>45264</v>
      </c>
      <c r="W343" t="s">
        <v>635</v>
      </c>
      <c r="X343" t="s">
        <v>635</v>
      </c>
      <c r="Y343" t="s">
        <v>635</v>
      </c>
      <c r="Z343" t="s">
        <v>14</v>
      </c>
      <c r="AA343" s="29">
        <v>100</v>
      </c>
      <c r="AB343" t="s">
        <v>544</v>
      </c>
      <c r="AC343">
        <f t="shared" si="72"/>
        <v>2023</v>
      </c>
      <c r="AD343">
        <f t="shared" si="73"/>
        <v>12</v>
      </c>
      <c r="AE343">
        <f t="shared" si="74"/>
        <v>2022</v>
      </c>
      <c r="AF343">
        <f t="shared" si="75"/>
        <v>1</v>
      </c>
      <c r="AG343" t="str">
        <f>VLOOKUP(F343,vlookup!$A$2:$E$660,2,0)</f>
        <v>Retained</v>
      </c>
      <c r="AH343" t="str">
        <f>VLOOKUP(F343,vlookup!$A$2:$E$660,3,0)</f>
        <v>Service Contract</v>
      </c>
      <c r="AI343" t="str">
        <f>VLOOKUP(F343,vlookup!$A$2:$E$660,4,0)</f>
        <v>Used Car Programs</v>
      </c>
      <c r="AJ343" t="str">
        <f>VLOOKUP(F343,vlookup!$A$2:$E$660,5,0)</f>
        <v>High Mileage</v>
      </c>
      <c r="AL343">
        <f t="shared" si="76"/>
        <v>33</v>
      </c>
      <c r="AM343">
        <f t="shared" si="77"/>
        <v>672</v>
      </c>
      <c r="AN343">
        <f t="shared" si="78"/>
        <v>19313</v>
      </c>
      <c r="AO343" t="str">
        <f t="shared" si="79"/>
        <v/>
      </c>
      <c r="AP343" t="str">
        <f t="shared" si="80"/>
        <v/>
      </c>
      <c r="AQ343" t="str">
        <f t="shared" si="81"/>
        <v/>
      </c>
      <c r="AR343">
        <f t="shared" si="82"/>
        <v>100</v>
      </c>
      <c r="AS343" t="str">
        <f t="shared" si="83"/>
        <v>ZAGFKX99891A22-1</v>
      </c>
      <c r="AT343" t="str">
        <f>IFERROR(IF(VLOOKUP(Y343,vlookup!$I$2:$J$9,1,0)=Y343,VLOOKUP(Y343,vlookup!$I$2:$J$9,2,0),PROPER(Y343)),PROPER(Y343))</f>
        <v>Deductible</v>
      </c>
      <c r="AU343" t="str">
        <f>IFERROR(IF(B343=VLOOKUP(B343,vlookup!$L$2:$L$10,1,0),"Yes","No"),"No")</f>
        <v>No</v>
      </c>
    </row>
    <row r="344" spans="1:47" ht="14.45" customHeight="1" x14ac:dyDescent="0.25">
      <c r="A344" t="s">
        <v>1898</v>
      </c>
      <c r="B344" s="31" t="s">
        <v>1899</v>
      </c>
      <c r="C344">
        <v>1</v>
      </c>
      <c r="D344">
        <v>1</v>
      </c>
      <c r="E344" t="s">
        <v>382</v>
      </c>
      <c r="F344" t="s">
        <v>464</v>
      </c>
      <c r="G344" t="s">
        <v>12</v>
      </c>
      <c r="H344" t="s">
        <v>1900</v>
      </c>
      <c r="I344">
        <v>69499</v>
      </c>
      <c r="J344" s="19">
        <v>44726</v>
      </c>
      <c r="K344" s="19">
        <v>44750</v>
      </c>
      <c r="L344">
        <v>202207</v>
      </c>
      <c r="M344" s="19">
        <v>44743</v>
      </c>
      <c r="N344">
        <v>24617</v>
      </c>
      <c r="O344" t="s">
        <v>1070</v>
      </c>
      <c r="P344" t="s">
        <v>1790</v>
      </c>
      <c r="Q344" t="s">
        <v>924</v>
      </c>
      <c r="R344">
        <v>1079054</v>
      </c>
      <c r="S344" s="19">
        <v>44897</v>
      </c>
      <c r="T344">
        <v>73541</v>
      </c>
      <c r="U344" t="s">
        <v>356</v>
      </c>
      <c r="V344" s="19">
        <v>44935</v>
      </c>
      <c r="W344" t="s">
        <v>635</v>
      </c>
      <c r="X344" t="s">
        <v>635</v>
      </c>
      <c r="Y344" t="s">
        <v>635</v>
      </c>
      <c r="Z344" t="s">
        <v>14</v>
      </c>
      <c r="AA344" s="29">
        <v>100</v>
      </c>
      <c r="AB344" t="s">
        <v>544</v>
      </c>
      <c r="AC344">
        <f t="shared" si="72"/>
        <v>2023</v>
      </c>
      <c r="AD344">
        <f t="shared" si="73"/>
        <v>1</v>
      </c>
      <c r="AE344">
        <f t="shared" si="74"/>
        <v>2022</v>
      </c>
      <c r="AF344">
        <f t="shared" si="75"/>
        <v>6</v>
      </c>
      <c r="AG344" t="str">
        <f>VLOOKUP(F344,vlookup!$A$2:$E$660,2,0)</f>
        <v>Retained</v>
      </c>
      <c r="AH344" t="str">
        <f>VLOOKUP(F344,vlookup!$A$2:$E$660,3,0)</f>
        <v>Service Contract</v>
      </c>
      <c r="AI344" t="str">
        <f>VLOOKUP(F344,vlookup!$A$2:$E$660,4,0)</f>
        <v>Used Car Programs</v>
      </c>
      <c r="AJ344" t="str">
        <f>VLOOKUP(F344,vlookup!$A$2:$E$660,5,0)</f>
        <v>High Mileage</v>
      </c>
      <c r="AL344">
        <f t="shared" si="76"/>
        <v>24</v>
      </c>
      <c r="AM344">
        <f t="shared" si="77"/>
        <v>205</v>
      </c>
      <c r="AN344">
        <f t="shared" si="78"/>
        <v>4042</v>
      </c>
      <c r="AO344" t="str">
        <f t="shared" si="79"/>
        <v/>
      </c>
      <c r="AP344" t="str">
        <f t="shared" si="80"/>
        <v/>
      </c>
      <c r="AQ344" t="str">
        <f t="shared" si="81"/>
        <v/>
      </c>
      <c r="AR344">
        <f t="shared" si="82"/>
        <v>100</v>
      </c>
      <c r="AS344" t="str">
        <f t="shared" si="83"/>
        <v>ZAGFG343979F22-1</v>
      </c>
      <c r="AT344" t="str">
        <f>IFERROR(IF(VLOOKUP(Y344,vlookup!$I$2:$J$9,1,0)=Y344,VLOOKUP(Y344,vlookup!$I$2:$J$9,2,0),PROPER(Y344)),PROPER(Y344))</f>
        <v>Deductible</v>
      </c>
      <c r="AU344" t="str">
        <f>IFERROR(IF(B344=VLOOKUP(B344,vlookup!$L$2:$L$10,1,0),"Yes","No"),"No")</f>
        <v>No</v>
      </c>
    </row>
    <row r="345" spans="1:47" ht="14.45" customHeight="1" x14ac:dyDescent="0.25">
      <c r="A345" t="s">
        <v>1901</v>
      </c>
      <c r="B345" s="31" t="s">
        <v>1902</v>
      </c>
      <c r="C345">
        <v>1</v>
      </c>
      <c r="D345">
        <v>1</v>
      </c>
      <c r="E345" t="s">
        <v>382</v>
      </c>
      <c r="F345" t="s">
        <v>464</v>
      </c>
      <c r="G345" t="s">
        <v>12</v>
      </c>
      <c r="H345" t="s">
        <v>1903</v>
      </c>
      <c r="I345">
        <v>78126</v>
      </c>
      <c r="J345" s="19">
        <v>44635</v>
      </c>
      <c r="K345" s="19">
        <v>44684</v>
      </c>
      <c r="L345">
        <v>202204</v>
      </c>
      <c r="M345" s="19">
        <v>44652</v>
      </c>
      <c r="N345">
        <v>24617</v>
      </c>
      <c r="O345" t="s">
        <v>1070</v>
      </c>
      <c r="P345" t="s">
        <v>1790</v>
      </c>
      <c r="Q345" t="s">
        <v>924</v>
      </c>
      <c r="R345">
        <v>1056563</v>
      </c>
      <c r="S345" s="19">
        <v>44712</v>
      </c>
      <c r="T345">
        <v>80634</v>
      </c>
      <c r="U345" t="s">
        <v>356</v>
      </c>
      <c r="V345" s="19">
        <v>44720</v>
      </c>
      <c r="W345" t="s">
        <v>635</v>
      </c>
      <c r="X345" t="s">
        <v>635</v>
      </c>
      <c r="Y345" t="s">
        <v>635</v>
      </c>
      <c r="Z345" t="s">
        <v>14</v>
      </c>
      <c r="AA345" s="29">
        <v>100</v>
      </c>
      <c r="AB345" t="s">
        <v>544</v>
      </c>
      <c r="AC345">
        <f t="shared" si="72"/>
        <v>2022</v>
      </c>
      <c r="AD345">
        <f t="shared" si="73"/>
        <v>6</v>
      </c>
      <c r="AE345">
        <f t="shared" si="74"/>
        <v>2022</v>
      </c>
      <c r="AF345">
        <f t="shared" si="75"/>
        <v>3</v>
      </c>
      <c r="AG345" t="str">
        <f>VLOOKUP(F345,vlookup!$A$2:$E$660,2,0)</f>
        <v>Retained</v>
      </c>
      <c r="AH345" t="str">
        <f>VLOOKUP(F345,vlookup!$A$2:$E$660,3,0)</f>
        <v>Service Contract</v>
      </c>
      <c r="AI345" t="str">
        <f>VLOOKUP(F345,vlookup!$A$2:$E$660,4,0)</f>
        <v>Used Car Programs</v>
      </c>
      <c r="AJ345" t="str">
        <f>VLOOKUP(F345,vlookup!$A$2:$E$660,5,0)</f>
        <v>High Mileage</v>
      </c>
      <c r="AL345">
        <f t="shared" si="76"/>
        <v>48</v>
      </c>
      <c r="AM345">
        <f t="shared" si="77"/>
        <v>83</v>
      </c>
      <c r="AN345">
        <f t="shared" si="78"/>
        <v>2508</v>
      </c>
      <c r="AO345" t="str">
        <f t="shared" si="79"/>
        <v/>
      </c>
      <c r="AP345" t="str">
        <f t="shared" si="80"/>
        <v/>
      </c>
      <c r="AQ345">
        <f t="shared" si="81"/>
        <v>100</v>
      </c>
      <c r="AR345" t="str">
        <f t="shared" si="82"/>
        <v/>
      </c>
      <c r="AS345" t="str">
        <f t="shared" si="83"/>
        <v>ZAGFD512556C22-1</v>
      </c>
      <c r="AT345" t="str">
        <f>IFERROR(IF(VLOOKUP(Y345,vlookup!$I$2:$J$9,1,0)=Y345,VLOOKUP(Y345,vlookup!$I$2:$J$9,2,0),PROPER(Y345)),PROPER(Y345))</f>
        <v>Deductible</v>
      </c>
      <c r="AU345" t="str">
        <f>IFERROR(IF(B345=VLOOKUP(B345,vlookup!$L$2:$L$10,1,0),"Yes","No"),"No")</f>
        <v>No</v>
      </c>
    </row>
    <row r="346" spans="1:47" ht="14.45" customHeight="1" x14ac:dyDescent="0.25">
      <c r="A346" t="s">
        <v>1901</v>
      </c>
      <c r="B346" s="31" t="s">
        <v>1902</v>
      </c>
      <c r="C346">
        <v>3</v>
      </c>
      <c r="D346">
        <v>1</v>
      </c>
      <c r="E346" t="s">
        <v>382</v>
      </c>
      <c r="F346" t="s">
        <v>464</v>
      </c>
      <c r="G346" t="s">
        <v>12</v>
      </c>
      <c r="H346" t="s">
        <v>1903</v>
      </c>
      <c r="I346">
        <v>78126</v>
      </c>
      <c r="J346" s="19">
        <v>44635</v>
      </c>
      <c r="K346" s="19">
        <v>44684</v>
      </c>
      <c r="L346">
        <v>202204</v>
      </c>
      <c r="M346" s="19">
        <v>44652</v>
      </c>
      <c r="N346">
        <v>24617</v>
      </c>
      <c r="O346" t="s">
        <v>1070</v>
      </c>
      <c r="P346" t="s">
        <v>1904</v>
      </c>
      <c r="Q346" t="s">
        <v>925</v>
      </c>
      <c r="R346">
        <v>43489</v>
      </c>
      <c r="S346" s="19">
        <v>44988</v>
      </c>
      <c r="T346">
        <v>91940</v>
      </c>
      <c r="U346" t="s">
        <v>356</v>
      </c>
      <c r="V346" s="19">
        <v>45015</v>
      </c>
      <c r="W346" t="s">
        <v>635</v>
      </c>
      <c r="X346" t="s">
        <v>635</v>
      </c>
      <c r="Y346" t="s">
        <v>635</v>
      </c>
      <c r="Z346" t="s">
        <v>14</v>
      </c>
      <c r="AA346" s="29">
        <v>100</v>
      </c>
      <c r="AB346" t="s">
        <v>544</v>
      </c>
      <c r="AC346">
        <f t="shared" si="72"/>
        <v>2023</v>
      </c>
      <c r="AD346">
        <f t="shared" si="73"/>
        <v>3</v>
      </c>
      <c r="AE346">
        <f t="shared" si="74"/>
        <v>2022</v>
      </c>
      <c r="AF346">
        <f t="shared" si="75"/>
        <v>3</v>
      </c>
      <c r="AG346" t="str">
        <f>VLOOKUP(F346,vlookup!$A$2:$E$660,2,0)</f>
        <v>Retained</v>
      </c>
      <c r="AH346" t="str">
        <f>VLOOKUP(F346,vlookup!$A$2:$E$660,3,0)</f>
        <v>Service Contract</v>
      </c>
      <c r="AI346" t="str">
        <f>VLOOKUP(F346,vlookup!$A$2:$E$660,4,0)</f>
        <v>Used Car Programs</v>
      </c>
      <c r="AJ346" t="str">
        <f>VLOOKUP(F346,vlookup!$A$2:$E$660,5,0)</f>
        <v>High Mileage</v>
      </c>
      <c r="AL346">
        <f t="shared" si="76"/>
        <v>48</v>
      </c>
      <c r="AM346">
        <f t="shared" si="77"/>
        <v>375</v>
      </c>
      <c r="AN346">
        <f t="shared" si="78"/>
        <v>13814</v>
      </c>
      <c r="AO346" t="str">
        <f t="shared" si="79"/>
        <v/>
      </c>
      <c r="AP346" t="str">
        <f t="shared" si="80"/>
        <v/>
      </c>
      <c r="AQ346" t="str">
        <f t="shared" si="81"/>
        <v/>
      </c>
      <c r="AR346">
        <f t="shared" si="82"/>
        <v>100</v>
      </c>
      <c r="AS346" t="str">
        <f t="shared" si="83"/>
        <v>ZAGFD512556C22-3</v>
      </c>
      <c r="AT346" t="str">
        <f>IFERROR(IF(VLOOKUP(Y346,vlookup!$I$2:$J$9,1,0)=Y346,VLOOKUP(Y346,vlookup!$I$2:$J$9,2,0),PROPER(Y346)),PROPER(Y346))</f>
        <v>Deductible</v>
      </c>
      <c r="AU346" t="str">
        <f>IFERROR(IF(B346=VLOOKUP(B346,vlookup!$L$2:$L$10,1,0),"Yes","No"),"No")</f>
        <v>No</v>
      </c>
    </row>
    <row r="347" spans="1:47" ht="14.45" customHeight="1" x14ac:dyDescent="0.25">
      <c r="A347" t="s">
        <v>1905</v>
      </c>
      <c r="B347" s="31" t="s">
        <v>1906</v>
      </c>
      <c r="C347">
        <v>1</v>
      </c>
      <c r="D347">
        <v>1</v>
      </c>
      <c r="E347" t="s">
        <v>382</v>
      </c>
      <c r="F347" t="s">
        <v>60</v>
      </c>
      <c r="G347" t="s">
        <v>1107</v>
      </c>
      <c r="H347" t="s">
        <v>1162</v>
      </c>
      <c r="I347">
        <v>148895</v>
      </c>
      <c r="J347" s="19">
        <v>41599</v>
      </c>
      <c r="K347" s="19">
        <v>41652</v>
      </c>
      <c r="L347">
        <v>201401</v>
      </c>
      <c r="M347" s="19">
        <v>41640</v>
      </c>
      <c r="N347">
        <v>24617</v>
      </c>
      <c r="O347" t="s">
        <v>1070</v>
      </c>
      <c r="P347" t="s">
        <v>1260</v>
      </c>
      <c r="Q347" t="s">
        <v>924</v>
      </c>
      <c r="R347">
        <v>52090</v>
      </c>
      <c r="S347" s="19">
        <v>41673</v>
      </c>
      <c r="T347">
        <v>150558</v>
      </c>
      <c r="U347" t="s">
        <v>357</v>
      </c>
      <c r="V347" s="19">
        <v>41676</v>
      </c>
      <c r="W347" t="s">
        <v>635</v>
      </c>
      <c r="X347" t="s">
        <v>635</v>
      </c>
      <c r="Y347" t="s">
        <v>635</v>
      </c>
      <c r="Z347" t="s">
        <v>14</v>
      </c>
      <c r="AA347" s="29">
        <v>100</v>
      </c>
      <c r="AB347" t="s">
        <v>544</v>
      </c>
      <c r="AC347">
        <f t="shared" si="72"/>
        <v>2014</v>
      </c>
      <c r="AD347">
        <f t="shared" si="73"/>
        <v>2</v>
      </c>
      <c r="AE347">
        <f t="shared" si="74"/>
        <v>2013</v>
      </c>
      <c r="AF347">
        <f t="shared" si="75"/>
        <v>11</v>
      </c>
      <c r="AG347" t="str">
        <f>VLOOKUP(F347,vlookup!$A$2:$E$660,2,0)</f>
        <v>Retained</v>
      </c>
      <c r="AH347" t="str">
        <f>VLOOKUP(F347,vlookup!$A$2:$E$660,3,0)</f>
        <v>Service Contract</v>
      </c>
      <c r="AI347" t="str">
        <f>VLOOKUP(F347,vlookup!$A$2:$E$660,4,0)</f>
        <v>Used Car Programs</v>
      </c>
      <c r="AJ347" t="str">
        <f>VLOOKUP(F347,vlookup!$A$2:$E$660,5,0)</f>
        <v>High Mileage</v>
      </c>
      <c r="AL347">
        <f t="shared" si="76"/>
        <v>52</v>
      </c>
      <c r="AM347">
        <f t="shared" si="77"/>
        <v>75</v>
      </c>
      <c r="AN347">
        <f t="shared" si="78"/>
        <v>1663</v>
      </c>
      <c r="AO347" t="str">
        <f t="shared" si="79"/>
        <v/>
      </c>
      <c r="AP347" t="str">
        <f t="shared" si="80"/>
        <v/>
      </c>
      <c r="AQ347">
        <f t="shared" si="81"/>
        <v>100</v>
      </c>
      <c r="AR347" t="str">
        <f t="shared" si="82"/>
        <v/>
      </c>
      <c r="AS347" t="str">
        <f t="shared" si="83"/>
        <v>4PJ00779K3Y-1</v>
      </c>
      <c r="AT347" t="str">
        <f>IFERROR(IF(VLOOKUP(Y347,vlookup!$I$2:$J$9,1,0)=Y347,VLOOKUP(Y347,vlookup!$I$2:$J$9,2,0),PROPER(Y347)),PROPER(Y347))</f>
        <v>Deductible</v>
      </c>
      <c r="AU347" t="str">
        <f>IFERROR(IF(B347=VLOOKUP(B347,vlookup!$L$2:$L$10,1,0),"Yes","No"),"No")</f>
        <v>No</v>
      </c>
    </row>
    <row r="348" spans="1:47" ht="14.45" customHeight="1" x14ac:dyDescent="0.25">
      <c r="A348" t="s">
        <v>1907</v>
      </c>
      <c r="B348" s="31" t="s">
        <v>1908</v>
      </c>
      <c r="C348">
        <v>1</v>
      </c>
      <c r="D348">
        <v>1</v>
      </c>
      <c r="E348" t="s">
        <v>382</v>
      </c>
      <c r="F348" t="s">
        <v>60</v>
      </c>
      <c r="G348" t="s">
        <v>1107</v>
      </c>
      <c r="H348" t="s">
        <v>3715</v>
      </c>
      <c r="I348">
        <v>145610</v>
      </c>
      <c r="J348" s="19">
        <v>41395</v>
      </c>
      <c r="K348" s="19">
        <v>41415</v>
      </c>
      <c r="L348">
        <v>201305</v>
      </c>
      <c r="M348" s="19">
        <v>41395</v>
      </c>
      <c r="N348">
        <v>24616</v>
      </c>
      <c r="O348" t="s">
        <v>1076</v>
      </c>
      <c r="P348" t="s">
        <v>1909</v>
      </c>
      <c r="Q348" t="s">
        <v>924</v>
      </c>
      <c r="R348">
        <v>21702714</v>
      </c>
      <c r="S348" s="19">
        <v>41417</v>
      </c>
      <c r="T348">
        <v>145953</v>
      </c>
      <c r="U348" t="s">
        <v>357</v>
      </c>
      <c r="V348" s="19">
        <v>41422</v>
      </c>
      <c r="W348" t="s">
        <v>1179</v>
      </c>
      <c r="X348" t="s">
        <v>635</v>
      </c>
      <c r="Y348" t="s">
        <v>635</v>
      </c>
      <c r="Z348" t="s">
        <v>14</v>
      </c>
      <c r="AA348" s="29">
        <v>100</v>
      </c>
      <c r="AB348" t="s">
        <v>544</v>
      </c>
      <c r="AC348">
        <f t="shared" si="72"/>
        <v>2013</v>
      </c>
      <c r="AD348">
        <f t="shared" si="73"/>
        <v>5</v>
      </c>
      <c r="AE348">
        <f t="shared" si="74"/>
        <v>2013</v>
      </c>
      <c r="AF348">
        <f t="shared" si="75"/>
        <v>5</v>
      </c>
      <c r="AG348" t="str">
        <f>VLOOKUP(F348,vlookup!$A$2:$E$660,2,0)</f>
        <v>Retained</v>
      </c>
      <c r="AH348" t="str">
        <f>VLOOKUP(F348,vlookup!$A$2:$E$660,3,0)</f>
        <v>Service Contract</v>
      </c>
      <c r="AI348" t="str">
        <f>VLOOKUP(F348,vlookup!$A$2:$E$660,4,0)</f>
        <v>Used Car Programs</v>
      </c>
      <c r="AJ348" t="str">
        <f>VLOOKUP(F348,vlookup!$A$2:$E$660,5,0)</f>
        <v>High Mileage</v>
      </c>
      <c r="AL348">
        <f t="shared" si="76"/>
        <v>20</v>
      </c>
      <c r="AM348">
        <f t="shared" si="77"/>
        <v>27</v>
      </c>
      <c r="AN348">
        <f t="shared" si="78"/>
        <v>343</v>
      </c>
      <c r="AO348">
        <f t="shared" si="79"/>
        <v>100</v>
      </c>
      <c r="AP348" t="str">
        <f t="shared" si="80"/>
        <v/>
      </c>
      <c r="AQ348" t="str">
        <f t="shared" si="81"/>
        <v/>
      </c>
      <c r="AR348" t="str">
        <f t="shared" si="82"/>
        <v/>
      </c>
      <c r="AS348" t="str">
        <f t="shared" si="83"/>
        <v>XGM63609E3Y-1</v>
      </c>
      <c r="AT348" t="str">
        <f>IFERROR(IF(VLOOKUP(Y348,vlookup!$I$2:$J$9,1,0)=Y348,VLOOKUP(Y348,vlookup!$I$2:$J$9,2,0),PROPER(Y348)),PROPER(Y348))</f>
        <v>Deductible</v>
      </c>
      <c r="AU348" t="str">
        <f>IFERROR(IF(B348=VLOOKUP(B348,vlookup!$L$2:$L$10,1,0),"Yes","No"),"No")</f>
        <v>No</v>
      </c>
    </row>
    <row r="349" spans="1:47" ht="14.45" customHeight="1" x14ac:dyDescent="0.25">
      <c r="A349" t="s">
        <v>1910</v>
      </c>
      <c r="B349" s="31" t="s">
        <v>1911</v>
      </c>
      <c r="C349">
        <v>1</v>
      </c>
      <c r="D349">
        <v>1</v>
      </c>
      <c r="E349" t="s">
        <v>571</v>
      </c>
      <c r="F349" t="s">
        <v>205</v>
      </c>
      <c r="G349" t="s">
        <v>1107</v>
      </c>
      <c r="H349" t="s">
        <v>3715</v>
      </c>
      <c r="I349">
        <v>96323</v>
      </c>
      <c r="J349" s="19">
        <v>41951</v>
      </c>
      <c r="K349" s="19">
        <v>41972</v>
      </c>
      <c r="L349">
        <v>201411</v>
      </c>
      <c r="M349" s="19">
        <v>41944</v>
      </c>
      <c r="N349">
        <v>24617</v>
      </c>
      <c r="O349" t="s">
        <v>1070</v>
      </c>
      <c r="P349" t="s">
        <v>1897</v>
      </c>
      <c r="Q349" t="s">
        <v>924</v>
      </c>
      <c r="R349">
        <v>13273</v>
      </c>
      <c r="S349" s="19">
        <v>42060</v>
      </c>
      <c r="T349">
        <v>97981</v>
      </c>
      <c r="U349" t="s">
        <v>357</v>
      </c>
      <c r="V349" s="19">
        <v>42061</v>
      </c>
      <c r="W349" t="s">
        <v>635</v>
      </c>
      <c r="X349" t="s">
        <v>635</v>
      </c>
      <c r="Y349" t="s">
        <v>635</v>
      </c>
      <c r="Z349" t="s">
        <v>14</v>
      </c>
      <c r="AA349" s="29">
        <v>100</v>
      </c>
      <c r="AB349" t="s">
        <v>544</v>
      </c>
      <c r="AC349">
        <f t="shared" si="72"/>
        <v>2015</v>
      </c>
      <c r="AD349">
        <f t="shared" si="73"/>
        <v>2</v>
      </c>
      <c r="AE349">
        <f t="shared" si="74"/>
        <v>2014</v>
      </c>
      <c r="AF349">
        <f t="shared" si="75"/>
        <v>11</v>
      </c>
      <c r="AG349" t="str">
        <f>VLOOKUP(F349,vlookup!$A$2:$E$660,2,0)</f>
        <v>Retained</v>
      </c>
      <c r="AH349" t="str">
        <f>VLOOKUP(F349,vlookup!$A$2:$E$660,3,0)</f>
        <v>Service Contract</v>
      </c>
      <c r="AI349" t="str">
        <f>VLOOKUP(F349,vlookup!$A$2:$E$660,4,0)</f>
        <v>Used Car Programs</v>
      </c>
      <c r="AJ349" t="str">
        <f>VLOOKUP(F349,vlookup!$A$2:$E$660,5,0)</f>
        <v>High Mileage</v>
      </c>
      <c r="AL349">
        <f t="shared" si="76"/>
        <v>21</v>
      </c>
      <c r="AM349">
        <f t="shared" si="77"/>
        <v>108</v>
      </c>
      <c r="AN349">
        <f t="shared" si="78"/>
        <v>1658</v>
      </c>
      <c r="AO349" t="str">
        <f t="shared" si="79"/>
        <v/>
      </c>
      <c r="AP349" t="str">
        <f t="shared" si="80"/>
        <v/>
      </c>
      <c r="AQ349" t="str">
        <f t="shared" si="81"/>
        <v/>
      </c>
      <c r="AR349">
        <f t="shared" si="82"/>
        <v>100</v>
      </c>
      <c r="AS349" t="str">
        <f t="shared" si="83"/>
        <v>4B057353K4-1</v>
      </c>
      <c r="AT349" t="str">
        <f>IFERROR(IF(VLOOKUP(Y349,vlookup!$I$2:$J$9,1,0)=Y349,VLOOKUP(Y349,vlookup!$I$2:$J$9,2,0),PROPER(Y349)),PROPER(Y349))</f>
        <v>Deductible</v>
      </c>
      <c r="AU349" t="str">
        <f>IFERROR(IF(B349=VLOOKUP(B349,vlookup!$L$2:$L$10,1,0),"Yes","No"),"No")</f>
        <v>No</v>
      </c>
    </row>
    <row r="350" spans="1:47" ht="14.45" customHeight="1" x14ac:dyDescent="0.25">
      <c r="A350" t="s">
        <v>1912</v>
      </c>
      <c r="B350" s="31" t="s">
        <v>1913</v>
      </c>
      <c r="C350">
        <v>1</v>
      </c>
      <c r="D350">
        <v>1</v>
      </c>
      <c r="E350" t="s">
        <v>571</v>
      </c>
      <c r="F350" t="s">
        <v>205</v>
      </c>
      <c r="G350" t="s">
        <v>1107</v>
      </c>
      <c r="H350" t="s">
        <v>3715</v>
      </c>
      <c r="I350">
        <v>99298</v>
      </c>
      <c r="J350" s="19">
        <v>41784</v>
      </c>
      <c r="K350" s="19">
        <v>41814</v>
      </c>
      <c r="L350">
        <v>201406</v>
      </c>
      <c r="M350" s="19">
        <v>41791</v>
      </c>
      <c r="N350">
        <v>24617</v>
      </c>
      <c r="O350" t="s">
        <v>1070</v>
      </c>
      <c r="P350" t="s">
        <v>1914</v>
      </c>
      <c r="Q350" t="s">
        <v>924</v>
      </c>
      <c r="R350">
        <v>72133</v>
      </c>
      <c r="S350" s="19">
        <v>41828</v>
      </c>
      <c r="T350">
        <v>99663</v>
      </c>
      <c r="U350" t="s">
        <v>357</v>
      </c>
      <c r="V350" s="19">
        <v>41843</v>
      </c>
      <c r="W350" t="s">
        <v>635</v>
      </c>
      <c r="X350" t="s">
        <v>635</v>
      </c>
      <c r="Y350" t="s">
        <v>635</v>
      </c>
      <c r="Z350" t="s">
        <v>14</v>
      </c>
      <c r="AA350" s="29">
        <v>100</v>
      </c>
      <c r="AB350" t="s">
        <v>544</v>
      </c>
      <c r="AC350">
        <f t="shared" si="72"/>
        <v>2014</v>
      </c>
      <c r="AD350">
        <f t="shared" si="73"/>
        <v>7</v>
      </c>
      <c r="AE350">
        <f t="shared" si="74"/>
        <v>2014</v>
      </c>
      <c r="AF350">
        <f t="shared" si="75"/>
        <v>5</v>
      </c>
      <c r="AG350" t="str">
        <f>VLOOKUP(F350,vlookup!$A$2:$E$660,2,0)</f>
        <v>Retained</v>
      </c>
      <c r="AH350" t="str">
        <f>VLOOKUP(F350,vlookup!$A$2:$E$660,3,0)</f>
        <v>Service Contract</v>
      </c>
      <c r="AI350" t="str">
        <f>VLOOKUP(F350,vlookup!$A$2:$E$660,4,0)</f>
        <v>Used Car Programs</v>
      </c>
      <c r="AJ350" t="str">
        <f>VLOOKUP(F350,vlookup!$A$2:$E$660,5,0)</f>
        <v>High Mileage</v>
      </c>
      <c r="AL350">
        <f t="shared" si="76"/>
        <v>29</v>
      </c>
      <c r="AM350">
        <f t="shared" si="77"/>
        <v>58</v>
      </c>
      <c r="AN350">
        <f t="shared" si="78"/>
        <v>365</v>
      </c>
      <c r="AO350" t="str">
        <f t="shared" si="79"/>
        <v/>
      </c>
      <c r="AP350">
        <f t="shared" si="80"/>
        <v>100</v>
      </c>
      <c r="AQ350" t="str">
        <f t="shared" si="81"/>
        <v/>
      </c>
      <c r="AR350" t="str">
        <f t="shared" si="82"/>
        <v/>
      </c>
      <c r="AS350" t="str">
        <f t="shared" si="83"/>
        <v>5CN63868E4-1</v>
      </c>
      <c r="AT350" t="str">
        <f>IFERROR(IF(VLOOKUP(Y350,vlookup!$I$2:$J$9,1,0)=Y350,VLOOKUP(Y350,vlookup!$I$2:$J$9,2,0),PROPER(Y350)),PROPER(Y350))</f>
        <v>Deductible</v>
      </c>
      <c r="AU350" t="str">
        <f>IFERROR(IF(B350=VLOOKUP(B350,vlookup!$L$2:$L$10,1,0),"Yes","No"),"No")</f>
        <v>No</v>
      </c>
    </row>
    <row r="351" spans="1:47" ht="14.45" customHeight="1" x14ac:dyDescent="0.25">
      <c r="A351" t="s">
        <v>1912</v>
      </c>
      <c r="B351" s="31" t="s">
        <v>1913</v>
      </c>
      <c r="C351">
        <v>3</v>
      </c>
      <c r="D351">
        <v>1</v>
      </c>
      <c r="E351" t="s">
        <v>571</v>
      </c>
      <c r="F351" t="s">
        <v>205</v>
      </c>
      <c r="G351" t="s">
        <v>1107</v>
      </c>
      <c r="H351" t="s">
        <v>3715</v>
      </c>
      <c r="I351">
        <v>99298</v>
      </c>
      <c r="J351" s="19">
        <v>41784</v>
      </c>
      <c r="K351" s="19">
        <v>41814</v>
      </c>
      <c r="L351">
        <v>201406</v>
      </c>
      <c r="M351" s="19">
        <v>41791</v>
      </c>
      <c r="N351">
        <v>24617</v>
      </c>
      <c r="O351" t="s">
        <v>1070</v>
      </c>
      <c r="P351" t="s">
        <v>1915</v>
      </c>
      <c r="Q351" t="s">
        <v>924</v>
      </c>
      <c r="R351">
        <v>4927</v>
      </c>
      <c r="S351" s="19">
        <v>42059</v>
      </c>
      <c r="T351">
        <v>110272</v>
      </c>
      <c r="U351" t="s">
        <v>357</v>
      </c>
      <c r="V351" s="19">
        <v>42075</v>
      </c>
      <c r="W351" t="s">
        <v>635</v>
      </c>
      <c r="X351" t="s">
        <v>635</v>
      </c>
      <c r="Y351" t="s">
        <v>635</v>
      </c>
      <c r="Z351" t="s">
        <v>14</v>
      </c>
      <c r="AA351" s="29">
        <v>100</v>
      </c>
      <c r="AB351" t="s">
        <v>544</v>
      </c>
      <c r="AC351">
        <f t="shared" si="72"/>
        <v>2015</v>
      </c>
      <c r="AD351">
        <f t="shared" si="73"/>
        <v>3</v>
      </c>
      <c r="AE351">
        <f t="shared" si="74"/>
        <v>2014</v>
      </c>
      <c r="AF351">
        <f t="shared" si="75"/>
        <v>5</v>
      </c>
      <c r="AG351" t="str">
        <f>VLOOKUP(F351,vlookup!$A$2:$E$660,2,0)</f>
        <v>Retained</v>
      </c>
      <c r="AH351" t="str">
        <f>VLOOKUP(F351,vlookup!$A$2:$E$660,3,0)</f>
        <v>Service Contract</v>
      </c>
      <c r="AI351" t="str">
        <f>VLOOKUP(F351,vlookup!$A$2:$E$660,4,0)</f>
        <v>Used Car Programs</v>
      </c>
      <c r="AJ351" t="str">
        <f>VLOOKUP(F351,vlookup!$A$2:$E$660,5,0)</f>
        <v>High Mileage</v>
      </c>
      <c r="AL351">
        <f t="shared" si="76"/>
        <v>29</v>
      </c>
      <c r="AM351">
        <f t="shared" si="77"/>
        <v>287</v>
      </c>
      <c r="AN351">
        <f t="shared" si="78"/>
        <v>10974</v>
      </c>
      <c r="AO351" t="str">
        <f t="shared" si="79"/>
        <v/>
      </c>
      <c r="AP351" t="str">
        <f t="shared" si="80"/>
        <v/>
      </c>
      <c r="AQ351" t="str">
        <f t="shared" si="81"/>
        <v/>
      </c>
      <c r="AR351">
        <f t="shared" si="82"/>
        <v>100</v>
      </c>
      <c r="AS351" t="str">
        <f t="shared" si="83"/>
        <v>5CN63868E4-3</v>
      </c>
      <c r="AT351" t="str">
        <f>IFERROR(IF(VLOOKUP(Y351,vlookup!$I$2:$J$9,1,0)=Y351,VLOOKUP(Y351,vlookup!$I$2:$J$9,2,0),PROPER(Y351)),PROPER(Y351))</f>
        <v>Deductible</v>
      </c>
      <c r="AU351" t="str">
        <f>IFERROR(IF(B351=VLOOKUP(B351,vlookup!$L$2:$L$10,1,0),"Yes","No"),"No")</f>
        <v>No</v>
      </c>
    </row>
    <row r="352" spans="1:47" ht="14.45" customHeight="1" x14ac:dyDescent="0.25">
      <c r="A352" t="s">
        <v>1912</v>
      </c>
      <c r="B352" s="31" t="s">
        <v>1913</v>
      </c>
      <c r="C352">
        <v>4</v>
      </c>
      <c r="D352">
        <v>1</v>
      </c>
      <c r="E352" t="s">
        <v>571</v>
      </c>
      <c r="F352" t="s">
        <v>205</v>
      </c>
      <c r="G352" t="s">
        <v>1107</v>
      </c>
      <c r="H352" t="s">
        <v>3715</v>
      </c>
      <c r="I352">
        <v>99298</v>
      </c>
      <c r="J352" s="19">
        <v>41784</v>
      </c>
      <c r="K352" s="19">
        <v>41814</v>
      </c>
      <c r="L352">
        <v>201406</v>
      </c>
      <c r="M352" s="19">
        <v>41791</v>
      </c>
      <c r="N352">
        <v>24617</v>
      </c>
      <c r="O352" t="s">
        <v>1070</v>
      </c>
      <c r="P352" t="s">
        <v>1914</v>
      </c>
      <c r="Q352" t="s">
        <v>924</v>
      </c>
      <c r="R352">
        <v>74352</v>
      </c>
      <c r="S352" s="19">
        <v>42087</v>
      </c>
      <c r="T352">
        <v>110745</v>
      </c>
      <c r="U352" t="s">
        <v>357</v>
      </c>
      <c r="V352" s="19">
        <v>42089</v>
      </c>
      <c r="W352" t="s">
        <v>635</v>
      </c>
      <c r="X352" t="s">
        <v>635</v>
      </c>
      <c r="Y352" t="s">
        <v>635</v>
      </c>
      <c r="Z352" t="s">
        <v>14</v>
      </c>
      <c r="AA352" s="29">
        <v>100</v>
      </c>
      <c r="AB352" t="s">
        <v>544</v>
      </c>
      <c r="AC352">
        <f t="shared" si="72"/>
        <v>2015</v>
      </c>
      <c r="AD352">
        <f t="shared" si="73"/>
        <v>3</v>
      </c>
      <c r="AE352">
        <f t="shared" si="74"/>
        <v>2014</v>
      </c>
      <c r="AF352">
        <f t="shared" si="75"/>
        <v>5</v>
      </c>
      <c r="AG352" t="str">
        <f>VLOOKUP(F352,vlookup!$A$2:$E$660,2,0)</f>
        <v>Retained</v>
      </c>
      <c r="AH352" t="str">
        <f>VLOOKUP(F352,vlookup!$A$2:$E$660,3,0)</f>
        <v>Service Contract</v>
      </c>
      <c r="AI352" t="str">
        <f>VLOOKUP(F352,vlookup!$A$2:$E$660,4,0)</f>
        <v>Used Car Programs</v>
      </c>
      <c r="AJ352" t="str">
        <f>VLOOKUP(F352,vlookup!$A$2:$E$660,5,0)</f>
        <v>High Mileage</v>
      </c>
      <c r="AL352">
        <f t="shared" si="76"/>
        <v>29</v>
      </c>
      <c r="AM352">
        <f t="shared" si="77"/>
        <v>301</v>
      </c>
      <c r="AN352">
        <f t="shared" si="78"/>
        <v>11447</v>
      </c>
      <c r="AO352" t="str">
        <f t="shared" si="79"/>
        <v/>
      </c>
      <c r="AP352" t="str">
        <f t="shared" si="80"/>
        <v/>
      </c>
      <c r="AQ352" t="str">
        <f t="shared" si="81"/>
        <v/>
      </c>
      <c r="AR352">
        <f t="shared" si="82"/>
        <v>100</v>
      </c>
      <c r="AS352" t="str">
        <f t="shared" si="83"/>
        <v>5CN63868E4-4</v>
      </c>
      <c r="AT352" t="str">
        <f>IFERROR(IF(VLOOKUP(Y352,vlookup!$I$2:$J$9,1,0)=Y352,VLOOKUP(Y352,vlookup!$I$2:$J$9,2,0),PROPER(Y352)),PROPER(Y352))</f>
        <v>Deductible</v>
      </c>
      <c r="AU352" t="str">
        <f>IFERROR(IF(B352=VLOOKUP(B352,vlookup!$L$2:$L$10,1,0),"Yes","No"),"No")</f>
        <v>No</v>
      </c>
    </row>
    <row r="353" spans="1:47" ht="14.45" customHeight="1" x14ac:dyDescent="0.25">
      <c r="A353" t="s">
        <v>1912</v>
      </c>
      <c r="B353" s="31" t="s">
        <v>1913</v>
      </c>
      <c r="C353">
        <v>5</v>
      </c>
      <c r="D353">
        <v>1</v>
      </c>
      <c r="E353" t="s">
        <v>571</v>
      </c>
      <c r="F353" t="s">
        <v>205</v>
      </c>
      <c r="G353" t="s">
        <v>1107</v>
      </c>
      <c r="H353" t="s">
        <v>3715</v>
      </c>
      <c r="I353">
        <v>99298</v>
      </c>
      <c r="J353" s="19">
        <v>41784</v>
      </c>
      <c r="K353" s="19">
        <v>41814</v>
      </c>
      <c r="L353">
        <v>201406</v>
      </c>
      <c r="M353" s="19">
        <v>41791</v>
      </c>
      <c r="N353">
        <v>24617</v>
      </c>
      <c r="O353" t="s">
        <v>1070</v>
      </c>
      <c r="P353" t="s">
        <v>1915</v>
      </c>
      <c r="Q353" t="s">
        <v>924</v>
      </c>
      <c r="R353">
        <v>5891</v>
      </c>
      <c r="S353" s="19">
        <v>42324</v>
      </c>
      <c r="T353">
        <v>119736</v>
      </c>
      <c r="U353" t="s">
        <v>357</v>
      </c>
      <c r="V353" s="19">
        <v>42331</v>
      </c>
      <c r="W353" t="s">
        <v>635</v>
      </c>
      <c r="X353" t="s">
        <v>635</v>
      </c>
      <c r="Y353" t="s">
        <v>635</v>
      </c>
      <c r="Z353" t="s">
        <v>14</v>
      </c>
      <c r="AA353" s="29">
        <v>100</v>
      </c>
      <c r="AB353" t="s">
        <v>544</v>
      </c>
      <c r="AC353">
        <f t="shared" si="72"/>
        <v>2015</v>
      </c>
      <c r="AD353">
        <f t="shared" si="73"/>
        <v>11</v>
      </c>
      <c r="AE353">
        <f t="shared" si="74"/>
        <v>2014</v>
      </c>
      <c r="AF353">
        <f t="shared" si="75"/>
        <v>5</v>
      </c>
      <c r="AG353" t="str">
        <f>VLOOKUP(F353,vlookup!$A$2:$E$660,2,0)</f>
        <v>Retained</v>
      </c>
      <c r="AH353" t="str">
        <f>VLOOKUP(F353,vlookup!$A$2:$E$660,3,0)</f>
        <v>Service Contract</v>
      </c>
      <c r="AI353" t="str">
        <f>VLOOKUP(F353,vlookup!$A$2:$E$660,4,0)</f>
        <v>Used Car Programs</v>
      </c>
      <c r="AJ353" t="str">
        <f>VLOOKUP(F353,vlookup!$A$2:$E$660,5,0)</f>
        <v>High Mileage</v>
      </c>
      <c r="AL353">
        <f t="shared" si="76"/>
        <v>29</v>
      </c>
      <c r="AM353">
        <f t="shared" si="77"/>
        <v>538</v>
      </c>
      <c r="AN353">
        <f t="shared" si="78"/>
        <v>20438</v>
      </c>
      <c r="AO353" t="str">
        <f t="shared" si="79"/>
        <v/>
      </c>
      <c r="AP353" t="str">
        <f t="shared" si="80"/>
        <v/>
      </c>
      <c r="AQ353" t="str">
        <f t="shared" si="81"/>
        <v/>
      </c>
      <c r="AR353">
        <f t="shared" si="82"/>
        <v>100</v>
      </c>
      <c r="AS353" t="str">
        <f t="shared" si="83"/>
        <v>5CN63868E4-5</v>
      </c>
      <c r="AT353" t="str">
        <f>IFERROR(IF(VLOOKUP(Y353,vlookup!$I$2:$J$9,1,0)=Y353,VLOOKUP(Y353,vlookup!$I$2:$J$9,2,0),PROPER(Y353)),PROPER(Y353))</f>
        <v>Deductible</v>
      </c>
      <c r="AU353" t="str">
        <f>IFERROR(IF(B353=VLOOKUP(B353,vlookup!$L$2:$L$10,1,0),"Yes","No"),"No")</f>
        <v>No</v>
      </c>
    </row>
    <row r="354" spans="1:47" ht="14.45" customHeight="1" x14ac:dyDescent="0.25">
      <c r="A354" t="s">
        <v>1916</v>
      </c>
      <c r="B354" s="31" t="s">
        <v>1917</v>
      </c>
      <c r="C354">
        <v>1</v>
      </c>
      <c r="D354">
        <v>1</v>
      </c>
      <c r="E354" t="s">
        <v>382</v>
      </c>
      <c r="F354" t="s">
        <v>60</v>
      </c>
      <c r="G354" t="s">
        <v>1107</v>
      </c>
      <c r="H354" t="s">
        <v>3715</v>
      </c>
      <c r="I354">
        <v>88071</v>
      </c>
      <c r="J354" s="19">
        <v>41715</v>
      </c>
      <c r="K354" s="19">
        <v>41739</v>
      </c>
      <c r="L354">
        <v>201404</v>
      </c>
      <c r="M354" s="19">
        <v>41730</v>
      </c>
      <c r="N354">
        <v>24616</v>
      </c>
      <c r="O354" t="s">
        <v>1076</v>
      </c>
      <c r="P354" t="s">
        <v>1790</v>
      </c>
      <c r="Q354" t="s">
        <v>924</v>
      </c>
      <c r="R354">
        <v>845769</v>
      </c>
      <c r="S354" s="19">
        <v>41780</v>
      </c>
      <c r="T354">
        <v>92522</v>
      </c>
      <c r="U354" t="s">
        <v>357</v>
      </c>
      <c r="V354" s="19">
        <v>41786</v>
      </c>
      <c r="W354" t="s">
        <v>635</v>
      </c>
      <c r="X354" t="s">
        <v>635</v>
      </c>
      <c r="Y354" t="s">
        <v>635</v>
      </c>
      <c r="Z354" t="s">
        <v>14</v>
      </c>
      <c r="AA354" s="29">
        <v>250</v>
      </c>
      <c r="AB354" t="s">
        <v>544</v>
      </c>
      <c r="AC354">
        <f t="shared" si="72"/>
        <v>2014</v>
      </c>
      <c r="AD354">
        <f t="shared" si="73"/>
        <v>5</v>
      </c>
      <c r="AE354">
        <f t="shared" si="74"/>
        <v>2014</v>
      </c>
      <c r="AF354">
        <f t="shared" si="75"/>
        <v>3</v>
      </c>
      <c r="AG354" t="str">
        <f>VLOOKUP(F354,vlookup!$A$2:$E$660,2,0)</f>
        <v>Retained</v>
      </c>
      <c r="AH354" t="str">
        <f>VLOOKUP(F354,vlookup!$A$2:$E$660,3,0)</f>
        <v>Service Contract</v>
      </c>
      <c r="AI354" t="str">
        <f>VLOOKUP(F354,vlookup!$A$2:$E$660,4,0)</f>
        <v>Used Car Programs</v>
      </c>
      <c r="AJ354" t="str">
        <f>VLOOKUP(F354,vlookup!$A$2:$E$660,5,0)</f>
        <v>High Mileage</v>
      </c>
      <c r="AL354">
        <f t="shared" si="76"/>
        <v>23</v>
      </c>
      <c r="AM354">
        <f t="shared" si="77"/>
        <v>70</v>
      </c>
      <c r="AN354">
        <f t="shared" si="78"/>
        <v>4451</v>
      </c>
      <c r="AO354" t="str">
        <f t="shared" si="79"/>
        <v/>
      </c>
      <c r="AP354" t="str">
        <f t="shared" si="80"/>
        <v/>
      </c>
      <c r="AQ354">
        <f t="shared" si="81"/>
        <v>250</v>
      </c>
      <c r="AR354" t="str">
        <f t="shared" si="82"/>
        <v/>
      </c>
      <c r="AS354" t="str">
        <f t="shared" si="83"/>
        <v>6CK86326C4Y-1</v>
      </c>
      <c r="AT354" t="str">
        <f>IFERROR(IF(VLOOKUP(Y354,vlookup!$I$2:$J$9,1,0)=Y354,VLOOKUP(Y354,vlookup!$I$2:$J$9,2,0),PROPER(Y354)),PROPER(Y354))</f>
        <v>Deductible</v>
      </c>
      <c r="AU354" t="str">
        <f>IFERROR(IF(B354=VLOOKUP(B354,vlookup!$L$2:$L$10,1,0),"Yes","No"),"No")</f>
        <v>No</v>
      </c>
    </row>
    <row r="355" spans="1:47" ht="14.45" customHeight="1" x14ac:dyDescent="0.25">
      <c r="A355" t="s">
        <v>1918</v>
      </c>
      <c r="B355" s="31" t="s">
        <v>1919</v>
      </c>
      <c r="C355">
        <v>1</v>
      </c>
      <c r="D355">
        <v>1</v>
      </c>
      <c r="E355" t="s">
        <v>382</v>
      </c>
      <c r="F355" t="s">
        <v>60</v>
      </c>
      <c r="G355" t="s">
        <v>1107</v>
      </c>
      <c r="H355" t="s">
        <v>3715</v>
      </c>
      <c r="I355">
        <v>12980</v>
      </c>
      <c r="J355" s="19">
        <v>41341</v>
      </c>
      <c r="K355" s="19">
        <v>41393</v>
      </c>
      <c r="L355">
        <v>201304</v>
      </c>
      <c r="M355" s="19">
        <v>41365</v>
      </c>
      <c r="N355">
        <v>24616</v>
      </c>
      <c r="O355" t="s">
        <v>1076</v>
      </c>
      <c r="P355" t="s">
        <v>1920</v>
      </c>
      <c r="Q355" t="s">
        <v>924</v>
      </c>
      <c r="R355">
        <v>112603</v>
      </c>
      <c r="S355" s="19">
        <v>41425</v>
      </c>
      <c r="T355">
        <v>13026</v>
      </c>
      <c r="U355" t="s">
        <v>357</v>
      </c>
      <c r="V355" s="19">
        <v>41442</v>
      </c>
      <c r="W355" t="s">
        <v>1179</v>
      </c>
      <c r="X355" t="s">
        <v>635</v>
      </c>
      <c r="Y355" t="s">
        <v>635</v>
      </c>
      <c r="Z355" t="s">
        <v>14</v>
      </c>
      <c r="AA355" s="29">
        <v>250</v>
      </c>
      <c r="AB355" t="s">
        <v>544</v>
      </c>
      <c r="AC355">
        <f t="shared" si="72"/>
        <v>2013</v>
      </c>
      <c r="AD355">
        <f t="shared" si="73"/>
        <v>6</v>
      </c>
      <c r="AE355">
        <f t="shared" si="74"/>
        <v>2013</v>
      </c>
      <c r="AF355">
        <f t="shared" si="75"/>
        <v>3</v>
      </c>
      <c r="AG355" t="str">
        <f>VLOOKUP(F355,vlookup!$A$2:$E$660,2,0)</f>
        <v>Retained</v>
      </c>
      <c r="AH355" t="str">
        <f>VLOOKUP(F355,vlookup!$A$2:$E$660,3,0)</f>
        <v>Service Contract</v>
      </c>
      <c r="AI355" t="str">
        <f>VLOOKUP(F355,vlookup!$A$2:$E$660,4,0)</f>
        <v>Used Car Programs</v>
      </c>
      <c r="AJ355" t="str">
        <f>VLOOKUP(F355,vlookup!$A$2:$E$660,5,0)</f>
        <v>High Mileage</v>
      </c>
      <c r="AL355">
        <f t="shared" si="76"/>
        <v>51</v>
      </c>
      <c r="AM355">
        <f t="shared" si="77"/>
        <v>99</v>
      </c>
      <c r="AN355">
        <f t="shared" si="78"/>
        <v>46</v>
      </c>
      <c r="AO355" t="str">
        <f t="shared" si="79"/>
        <v/>
      </c>
      <c r="AP355" t="str">
        <f t="shared" si="80"/>
        <v/>
      </c>
      <c r="AQ355" t="str">
        <f t="shared" si="81"/>
        <v/>
      </c>
      <c r="AR355">
        <f t="shared" si="82"/>
        <v>250</v>
      </c>
      <c r="AS355" t="str">
        <f t="shared" si="83"/>
        <v>6CG68546C3Y-1</v>
      </c>
      <c r="AT355" t="str">
        <f>IFERROR(IF(VLOOKUP(Y355,vlookup!$I$2:$J$9,1,0)=Y355,VLOOKUP(Y355,vlookup!$I$2:$J$9,2,0),PROPER(Y355)),PROPER(Y355))</f>
        <v>Deductible</v>
      </c>
      <c r="AU355" t="str">
        <f>IFERROR(IF(B355=VLOOKUP(B355,vlookup!$L$2:$L$10,1,0),"Yes","No"),"No")</f>
        <v>No</v>
      </c>
    </row>
    <row r="356" spans="1:47" ht="14.45" customHeight="1" x14ac:dyDescent="0.25">
      <c r="A356" t="s">
        <v>1921</v>
      </c>
      <c r="B356" s="31" t="s">
        <v>1922</v>
      </c>
      <c r="C356">
        <v>1</v>
      </c>
      <c r="D356">
        <v>1</v>
      </c>
      <c r="E356" t="s">
        <v>382</v>
      </c>
      <c r="F356" t="s">
        <v>238</v>
      </c>
      <c r="G356" t="s">
        <v>1107</v>
      </c>
      <c r="H356" t="s">
        <v>3715</v>
      </c>
      <c r="I356">
        <v>56873</v>
      </c>
      <c r="J356" s="19">
        <v>41887</v>
      </c>
      <c r="K356" s="19">
        <v>41912</v>
      </c>
      <c r="L356">
        <v>201409</v>
      </c>
      <c r="M356" s="19">
        <v>41883</v>
      </c>
      <c r="N356">
        <v>24617</v>
      </c>
      <c r="O356" t="s">
        <v>1070</v>
      </c>
      <c r="P356" t="s">
        <v>1923</v>
      </c>
      <c r="Q356" t="s">
        <v>924</v>
      </c>
      <c r="R356">
        <v>31949</v>
      </c>
      <c r="S356" s="19">
        <v>41887</v>
      </c>
      <c r="T356">
        <v>57346</v>
      </c>
      <c r="U356" t="s">
        <v>357</v>
      </c>
      <c r="V356" s="19">
        <v>41927</v>
      </c>
      <c r="W356" t="s">
        <v>635</v>
      </c>
      <c r="X356" t="s">
        <v>635</v>
      </c>
      <c r="Y356" t="s">
        <v>635</v>
      </c>
      <c r="Z356" t="s">
        <v>14</v>
      </c>
      <c r="AA356" s="29">
        <v>250</v>
      </c>
      <c r="AB356" t="s">
        <v>544</v>
      </c>
      <c r="AC356">
        <f t="shared" si="72"/>
        <v>2014</v>
      </c>
      <c r="AD356">
        <f t="shared" si="73"/>
        <v>10</v>
      </c>
      <c r="AE356">
        <f t="shared" si="74"/>
        <v>2014</v>
      </c>
      <c r="AF356">
        <f t="shared" si="75"/>
        <v>9</v>
      </c>
      <c r="AG356" t="str">
        <f>VLOOKUP(F356,vlookup!$A$2:$E$660,2,0)</f>
        <v>Retained</v>
      </c>
      <c r="AH356" t="str">
        <f>VLOOKUP(F356,vlookup!$A$2:$E$660,3,0)</f>
        <v>Service Contract</v>
      </c>
      <c r="AI356" t="str">
        <f>VLOOKUP(F356,vlookup!$A$2:$E$660,4,0)</f>
        <v>Used Car Programs</v>
      </c>
      <c r="AJ356" t="str">
        <f>VLOOKUP(F356,vlookup!$A$2:$E$660,5,0)</f>
        <v>High Mileage</v>
      </c>
      <c r="AL356">
        <f t="shared" si="76"/>
        <v>25</v>
      </c>
      <c r="AM356">
        <f t="shared" si="77"/>
        <v>40</v>
      </c>
      <c r="AN356">
        <f t="shared" si="78"/>
        <v>473</v>
      </c>
      <c r="AO356" t="str">
        <f t="shared" si="79"/>
        <v/>
      </c>
      <c r="AP356">
        <f t="shared" si="80"/>
        <v>250</v>
      </c>
      <c r="AQ356" t="str">
        <f t="shared" si="81"/>
        <v/>
      </c>
      <c r="AR356" t="str">
        <f t="shared" si="82"/>
        <v/>
      </c>
      <c r="AS356" t="str">
        <f t="shared" si="83"/>
        <v>8CT17194I4Y-1</v>
      </c>
      <c r="AT356" t="str">
        <f>IFERROR(IF(VLOOKUP(Y356,vlookup!$I$2:$J$9,1,0)=Y356,VLOOKUP(Y356,vlookup!$I$2:$J$9,2,0),PROPER(Y356)),PROPER(Y356))</f>
        <v>Deductible</v>
      </c>
      <c r="AU356" t="str">
        <f>IFERROR(IF(B356=VLOOKUP(B356,vlookup!$L$2:$L$10,1,0),"Yes","No"),"No")</f>
        <v>No</v>
      </c>
    </row>
    <row r="357" spans="1:47" ht="14.45" customHeight="1" x14ac:dyDescent="0.25">
      <c r="A357" t="s">
        <v>1924</v>
      </c>
      <c r="B357" s="31" t="s">
        <v>1925</v>
      </c>
      <c r="C357">
        <v>2</v>
      </c>
      <c r="D357">
        <v>1</v>
      </c>
      <c r="E357" t="s">
        <v>382</v>
      </c>
      <c r="F357" t="s">
        <v>464</v>
      </c>
      <c r="G357" t="s">
        <v>1107</v>
      </c>
      <c r="H357" t="s">
        <v>1162</v>
      </c>
      <c r="I357">
        <v>130857</v>
      </c>
      <c r="J357" s="19">
        <v>43716</v>
      </c>
      <c r="K357" s="19">
        <v>43762</v>
      </c>
      <c r="L357">
        <v>201910</v>
      </c>
      <c r="M357" s="19">
        <v>43739</v>
      </c>
      <c r="N357">
        <v>24617</v>
      </c>
      <c r="O357" t="s">
        <v>1070</v>
      </c>
      <c r="P357" t="s">
        <v>1208</v>
      </c>
      <c r="Q357" t="s">
        <v>924</v>
      </c>
      <c r="R357">
        <v>20512</v>
      </c>
      <c r="S357" s="19">
        <v>43805</v>
      </c>
      <c r="T357">
        <v>132695</v>
      </c>
      <c r="U357" t="s">
        <v>357</v>
      </c>
      <c r="V357" s="19">
        <v>43811</v>
      </c>
      <c r="W357" t="s">
        <v>635</v>
      </c>
      <c r="X357" t="s">
        <v>635</v>
      </c>
      <c r="Y357" t="s">
        <v>635</v>
      </c>
      <c r="Z357" t="s">
        <v>14</v>
      </c>
      <c r="AA357" s="29">
        <v>100</v>
      </c>
      <c r="AB357" t="s">
        <v>544</v>
      </c>
      <c r="AC357">
        <f t="shared" si="72"/>
        <v>2019</v>
      </c>
      <c r="AD357">
        <f t="shared" si="73"/>
        <v>12</v>
      </c>
      <c r="AE357">
        <f t="shared" si="74"/>
        <v>2019</v>
      </c>
      <c r="AF357">
        <f t="shared" si="75"/>
        <v>9</v>
      </c>
      <c r="AG357" t="str">
        <f>VLOOKUP(F357,vlookup!$A$2:$E$660,2,0)</f>
        <v>Retained</v>
      </c>
      <c r="AH357" t="str">
        <f>VLOOKUP(F357,vlookup!$A$2:$E$660,3,0)</f>
        <v>Service Contract</v>
      </c>
      <c r="AI357" t="str">
        <f>VLOOKUP(F357,vlookup!$A$2:$E$660,4,0)</f>
        <v>Used Car Programs</v>
      </c>
      <c r="AJ357" t="str">
        <f>VLOOKUP(F357,vlookup!$A$2:$E$660,5,0)</f>
        <v>High Mileage</v>
      </c>
      <c r="AL357">
        <f t="shared" si="76"/>
        <v>46</v>
      </c>
      <c r="AM357">
        <f t="shared" si="77"/>
        <v>94</v>
      </c>
      <c r="AN357">
        <f t="shared" si="78"/>
        <v>1838</v>
      </c>
      <c r="AO357" t="str">
        <f t="shared" si="79"/>
        <v/>
      </c>
      <c r="AP357" t="str">
        <f t="shared" si="80"/>
        <v/>
      </c>
      <c r="AQ357" t="str">
        <f t="shared" si="81"/>
        <v/>
      </c>
      <c r="AR357">
        <f t="shared" si="82"/>
        <v>100</v>
      </c>
      <c r="AS357" t="str">
        <f t="shared" si="83"/>
        <v>BNM74276I9-2</v>
      </c>
      <c r="AT357" t="str">
        <f>IFERROR(IF(VLOOKUP(Y357,vlookup!$I$2:$J$9,1,0)=Y357,VLOOKUP(Y357,vlookup!$I$2:$J$9,2,0),PROPER(Y357)),PROPER(Y357))</f>
        <v>Deductible</v>
      </c>
      <c r="AU357" t="str">
        <f>IFERROR(IF(B357=VLOOKUP(B357,vlookup!$L$2:$L$10,1,0),"Yes","No"),"No")</f>
        <v>No</v>
      </c>
    </row>
    <row r="358" spans="1:47" ht="14.45" customHeight="1" x14ac:dyDescent="0.25">
      <c r="A358" t="s">
        <v>1924</v>
      </c>
      <c r="B358" s="31" t="s">
        <v>1925</v>
      </c>
      <c r="C358">
        <v>5</v>
      </c>
      <c r="D358">
        <v>1</v>
      </c>
      <c r="E358" t="s">
        <v>382</v>
      </c>
      <c r="F358" t="s">
        <v>464</v>
      </c>
      <c r="G358" t="s">
        <v>1107</v>
      </c>
      <c r="H358" t="s">
        <v>1162</v>
      </c>
      <c r="I358">
        <v>130857</v>
      </c>
      <c r="J358" s="19">
        <v>43716</v>
      </c>
      <c r="K358" s="19">
        <v>43762</v>
      </c>
      <c r="L358">
        <v>201910</v>
      </c>
      <c r="M358" s="19">
        <v>43739</v>
      </c>
      <c r="N358">
        <v>24617</v>
      </c>
      <c r="O358" t="s">
        <v>1070</v>
      </c>
      <c r="P358" t="s">
        <v>1926</v>
      </c>
      <c r="Q358" t="s">
        <v>924</v>
      </c>
      <c r="R358">
        <v>735659</v>
      </c>
      <c r="S358" s="19">
        <v>44322</v>
      </c>
      <c r="T358">
        <v>151064</v>
      </c>
      <c r="U358" t="s">
        <v>356</v>
      </c>
      <c r="V358" s="19">
        <v>44330</v>
      </c>
      <c r="W358" t="s">
        <v>635</v>
      </c>
      <c r="X358" t="s">
        <v>635</v>
      </c>
      <c r="Y358" t="s">
        <v>635</v>
      </c>
      <c r="Z358" t="s">
        <v>14</v>
      </c>
      <c r="AA358" s="29">
        <v>100</v>
      </c>
      <c r="AB358" t="s">
        <v>544</v>
      </c>
      <c r="AC358">
        <f t="shared" si="72"/>
        <v>2021</v>
      </c>
      <c r="AD358">
        <f t="shared" si="73"/>
        <v>5</v>
      </c>
      <c r="AE358">
        <f t="shared" si="74"/>
        <v>2019</v>
      </c>
      <c r="AF358">
        <f t="shared" si="75"/>
        <v>9</v>
      </c>
      <c r="AG358" t="str">
        <f>VLOOKUP(F358,vlookup!$A$2:$E$660,2,0)</f>
        <v>Retained</v>
      </c>
      <c r="AH358" t="str">
        <f>VLOOKUP(F358,vlookup!$A$2:$E$660,3,0)</f>
        <v>Service Contract</v>
      </c>
      <c r="AI358" t="str">
        <f>VLOOKUP(F358,vlookup!$A$2:$E$660,4,0)</f>
        <v>Used Car Programs</v>
      </c>
      <c r="AJ358" t="str">
        <f>VLOOKUP(F358,vlookup!$A$2:$E$660,5,0)</f>
        <v>High Mileage</v>
      </c>
      <c r="AL358">
        <f t="shared" si="76"/>
        <v>46</v>
      </c>
      <c r="AM358">
        <f t="shared" si="77"/>
        <v>606</v>
      </c>
      <c r="AN358">
        <f t="shared" si="78"/>
        <v>20207</v>
      </c>
      <c r="AO358" t="str">
        <f t="shared" si="79"/>
        <v/>
      </c>
      <c r="AP358" t="str">
        <f t="shared" si="80"/>
        <v/>
      </c>
      <c r="AQ358" t="str">
        <f t="shared" si="81"/>
        <v/>
      </c>
      <c r="AR358">
        <f t="shared" si="82"/>
        <v>100</v>
      </c>
      <c r="AS358" t="str">
        <f t="shared" si="83"/>
        <v>BNM74276I9-5</v>
      </c>
      <c r="AT358" t="str">
        <f>IFERROR(IF(VLOOKUP(Y358,vlookup!$I$2:$J$9,1,0)=Y358,VLOOKUP(Y358,vlookup!$I$2:$J$9,2,0),PROPER(Y358)),PROPER(Y358))</f>
        <v>Deductible</v>
      </c>
      <c r="AU358" t="str">
        <f>IFERROR(IF(B358=VLOOKUP(B358,vlookup!$L$2:$L$10,1,0),"Yes","No"),"No")</f>
        <v>No</v>
      </c>
    </row>
    <row r="359" spans="1:47" ht="14.45" customHeight="1" x14ac:dyDescent="0.25">
      <c r="A359" t="s">
        <v>1927</v>
      </c>
      <c r="B359" s="31" t="s">
        <v>1928</v>
      </c>
      <c r="C359">
        <v>1</v>
      </c>
      <c r="D359">
        <v>1</v>
      </c>
      <c r="E359" t="s">
        <v>571</v>
      </c>
      <c r="F359" t="s">
        <v>464</v>
      </c>
      <c r="G359" t="s">
        <v>12</v>
      </c>
      <c r="H359" t="s">
        <v>1929</v>
      </c>
      <c r="I359">
        <v>74410</v>
      </c>
      <c r="J359" s="19">
        <v>44565</v>
      </c>
      <c r="K359" s="19">
        <v>44617</v>
      </c>
      <c r="L359">
        <v>202202</v>
      </c>
      <c r="M359" s="19">
        <v>44593</v>
      </c>
      <c r="N359">
        <v>24616</v>
      </c>
      <c r="O359" t="s">
        <v>1076</v>
      </c>
      <c r="P359" t="s">
        <v>1930</v>
      </c>
      <c r="Q359" t="s">
        <v>924</v>
      </c>
      <c r="R359">
        <v>3167446</v>
      </c>
      <c r="S359" s="19">
        <v>44739</v>
      </c>
      <c r="T359">
        <v>77369</v>
      </c>
      <c r="U359" t="s">
        <v>356</v>
      </c>
      <c r="V359" s="19">
        <v>44754</v>
      </c>
      <c r="W359" t="s">
        <v>635</v>
      </c>
      <c r="X359" t="s">
        <v>635</v>
      </c>
      <c r="Y359" t="s">
        <v>635</v>
      </c>
      <c r="Z359" t="s">
        <v>14</v>
      </c>
      <c r="AA359" s="29">
        <v>100</v>
      </c>
      <c r="AB359" t="s">
        <v>544</v>
      </c>
      <c r="AC359">
        <f t="shared" si="72"/>
        <v>2022</v>
      </c>
      <c r="AD359">
        <f t="shared" si="73"/>
        <v>7</v>
      </c>
      <c r="AE359">
        <f t="shared" si="74"/>
        <v>2022</v>
      </c>
      <c r="AF359">
        <f t="shared" si="75"/>
        <v>1</v>
      </c>
      <c r="AG359" t="str">
        <f>VLOOKUP(F359,vlookup!$A$2:$E$660,2,0)</f>
        <v>Retained</v>
      </c>
      <c r="AH359" t="str">
        <f>VLOOKUP(F359,vlookup!$A$2:$E$660,3,0)</f>
        <v>Service Contract</v>
      </c>
      <c r="AI359" t="str">
        <f>VLOOKUP(F359,vlookup!$A$2:$E$660,4,0)</f>
        <v>Used Car Programs</v>
      </c>
      <c r="AJ359" t="str">
        <f>VLOOKUP(F359,vlookup!$A$2:$E$660,5,0)</f>
        <v>High Mileage</v>
      </c>
      <c r="AL359">
        <f t="shared" si="76"/>
        <v>51</v>
      </c>
      <c r="AM359">
        <f t="shared" si="77"/>
        <v>188</v>
      </c>
      <c r="AN359">
        <f t="shared" si="78"/>
        <v>2959</v>
      </c>
      <c r="AO359" t="str">
        <f t="shared" si="79"/>
        <v/>
      </c>
      <c r="AP359" t="str">
        <f t="shared" si="80"/>
        <v/>
      </c>
      <c r="AQ359" t="str">
        <f t="shared" si="81"/>
        <v/>
      </c>
      <c r="AR359">
        <f t="shared" si="82"/>
        <v>100</v>
      </c>
      <c r="AS359" t="str">
        <f t="shared" si="83"/>
        <v>ZAGAA460665A22-1</v>
      </c>
      <c r="AT359" t="str">
        <f>IFERROR(IF(VLOOKUP(Y359,vlookup!$I$2:$J$9,1,0)=Y359,VLOOKUP(Y359,vlookup!$I$2:$J$9,2,0),PROPER(Y359)),PROPER(Y359))</f>
        <v>Deductible</v>
      </c>
      <c r="AU359" t="str">
        <f>IFERROR(IF(B359=VLOOKUP(B359,vlookup!$L$2:$L$10,1,0),"Yes","No"),"No")</f>
        <v>No</v>
      </c>
    </row>
    <row r="360" spans="1:47" ht="14.45" customHeight="1" x14ac:dyDescent="0.25">
      <c r="A360" t="s">
        <v>1931</v>
      </c>
      <c r="B360" s="31" t="s">
        <v>1932</v>
      </c>
      <c r="C360">
        <v>1</v>
      </c>
      <c r="D360">
        <v>1</v>
      </c>
      <c r="E360" t="s">
        <v>382</v>
      </c>
      <c r="F360" t="s">
        <v>238</v>
      </c>
      <c r="G360" t="s">
        <v>1107</v>
      </c>
      <c r="H360" t="s">
        <v>1162</v>
      </c>
      <c r="I360">
        <v>86627</v>
      </c>
      <c r="J360" s="19">
        <v>41854</v>
      </c>
      <c r="K360" s="19">
        <v>41866</v>
      </c>
      <c r="L360">
        <v>201408</v>
      </c>
      <c r="M360" s="19">
        <v>41852</v>
      </c>
      <c r="N360">
        <v>24616</v>
      </c>
      <c r="O360" t="s">
        <v>1076</v>
      </c>
      <c r="P360" t="s">
        <v>1933</v>
      </c>
      <c r="Q360" t="s">
        <v>924</v>
      </c>
      <c r="R360">
        <v>8854</v>
      </c>
      <c r="S360" s="19">
        <v>41862</v>
      </c>
      <c r="T360">
        <v>86989</v>
      </c>
      <c r="U360" t="s">
        <v>357</v>
      </c>
      <c r="V360" s="19">
        <v>41872</v>
      </c>
      <c r="W360" t="s">
        <v>635</v>
      </c>
      <c r="X360" t="s">
        <v>635</v>
      </c>
      <c r="Y360" t="s">
        <v>635</v>
      </c>
      <c r="Z360" t="s">
        <v>14</v>
      </c>
      <c r="AA360" s="29">
        <v>100</v>
      </c>
      <c r="AB360" t="s">
        <v>544</v>
      </c>
      <c r="AC360">
        <f t="shared" si="72"/>
        <v>2014</v>
      </c>
      <c r="AD360">
        <f t="shared" si="73"/>
        <v>8</v>
      </c>
      <c r="AE360">
        <f t="shared" si="74"/>
        <v>2014</v>
      </c>
      <c r="AF360">
        <f t="shared" si="75"/>
        <v>8</v>
      </c>
      <c r="AG360" t="str">
        <f>VLOOKUP(F360,vlookup!$A$2:$E$660,2,0)</f>
        <v>Retained</v>
      </c>
      <c r="AH360" t="str">
        <f>VLOOKUP(F360,vlookup!$A$2:$E$660,3,0)</f>
        <v>Service Contract</v>
      </c>
      <c r="AI360" t="str">
        <f>VLOOKUP(F360,vlookup!$A$2:$E$660,4,0)</f>
        <v>Used Car Programs</v>
      </c>
      <c r="AJ360" t="str">
        <f>VLOOKUP(F360,vlookup!$A$2:$E$660,5,0)</f>
        <v>High Mileage</v>
      </c>
      <c r="AL360">
        <f t="shared" si="76"/>
        <v>12</v>
      </c>
      <c r="AM360">
        <f t="shared" si="77"/>
        <v>18</v>
      </c>
      <c r="AN360">
        <f t="shared" si="78"/>
        <v>362</v>
      </c>
      <c r="AO360">
        <f t="shared" si="79"/>
        <v>100</v>
      </c>
      <c r="AP360" t="str">
        <f t="shared" si="80"/>
        <v/>
      </c>
      <c r="AQ360" t="str">
        <f t="shared" si="81"/>
        <v/>
      </c>
      <c r="AR360" t="str">
        <f t="shared" si="82"/>
        <v/>
      </c>
      <c r="AS360" t="str">
        <f t="shared" si="83"/>
        <v>6NH93385H4Y-1</v>
      </c>
      <c r="AT360" t="str">
        <f>IFERROR(IF(VLOOKUP(Y360,vlookup!$I$2:$J$9,1,0)=Y360,VLOOKUP(Y360,vlookup!$I$2:$J$9,2,0),PROPER(Y360)),PROPER(Y360))</f>
        <v>Deductible</v>
      </c>
      <c r="AU360" t="str">
        <f>IFERROR(IF(B360=VLOOKUP(B360,vlookup!$L$2:$L$10,1,0),"Yes","No"),"No")</f>
        <v>No</v>
      </c>
    </row>
    <row r="361" spans="1:47" ht="14.45" customHeight="1" x14ac:dyDescent="0.25">
      <c r="A361" t="s">
        <v>1934</v>
      </c>
      <c r="B361" s="31" t="s">
        <v>1935</v>
      </c>
      <c r="C361">
        <v>1</v>
      </c>
      <c r="D361">
        <v>1</v>
      </c>
      <c r="E361" t="s">
        <v>382</v>
      </c>
      <c r="F361" t="s">
        <v>238</v>
      </c>
      <c r="G361" t="s">
        <v>1107</v>
      </c>
      <c r="H361" t="s">
        <v>1162</v>
      </c>
      <c r="I361">
        <v>142615</v>
      </c>
      <c r="J361" s="19">
        <v>41865</v>
      </c>
      <c r="K361" s="19">
        <v>41892</v>
      </c>
      <c r="L361">
        <v>201409</v>
      </c>
      <c r="M361" s="19">
        <v>41883</v>
      </c>
      <c r="N361">
        <v>24617</v>
      </c>
      <c r="O361" t="s">
        <v>1070</v>
      </c>
      <c r="P361" t="s">
        <v>1936</v>
      </c>
      <c r="Q361" t="s">
        <v>924</v>
      </c>
      <c r="R361">
        <v>58338</v>
      </c>
      <c r="S361" s="19">
        <v>41983</v>
      </c>
      <c r="T361">
        <v>146504</v>
      </c>
      <c r="U361" t="s">
        <v>357</v>
      </c>
      <c r="V361" s="19">
        <v>42018</v>
      </c>
      <c r="W361" t="s">
        <v>635</v>
      </c>
      <c r="X361" t="s">
        <v>635</v>
      </c>
      <c r="Y361" t="s">
        <v>635</v>
      </c>
      <c r="Z361" t="s">
        <v>14</v>
      </c>
      <c r="AA361" s="29">
        <v>250</v>
      </c>
      <c r="AB361" t="s">
        <v>544</v>
      </c>
      <c r="AC361">
        <f t="shared" si="72"/>
        <v>2015</v>
      </c>
      <c r="AD361">
        <f t="shared" si="73"/>
        <v>1</v>
      </c>
      <c r="AE361">
        <f t="shared" si="74"/>
        <v>2014</v>
      </c>
      <c r="AF361">
        <f t="shared" si="75"/>
        <v>8</v>
      </c>
      <c r="AG361" t="str">
        <f>VLOOKUP(F361,vlookup!$A$2:$E$660,2,0)</f>
        <v>Retained</v>
      </c>
      <c r="AH361" t="str">
        <f>VLOOKUP(F361,vlookup!$A$2:$E$660,3,0)</f>
        <v>Service Contract</v>
      </c>
      <c r="AI361" t="str">
        <f>VLOOKUP(F361,vlookup!$A$2:$E$660,4,0)</f>
        <v>Used Car Programs</v>
      </c>
      <c r="AJ361" t="str">
        <f>VLOOKUP(F361,vlookup!$A$2:$E$660,5,0)</f>
        <v>High Mileage</v>
      </c>
      <c r="AL361">
        <f t="shared" si="76"/>
        <v>26</v>
      </c>
      <c r="AM361">
        <f t="shared" si="77"/>
        <v>150</v>
      </c>
      <c r="AN361">
        <f t="shared" si="78"/>
        <v>3889</v>
      </c>
      <c r="AO361" t="str">
        <f t="shared" si="79"/>
        <v/>
      </c>
      <c r="AP361" t="str">
        <f t="shared" si="80"/>
        <v/>
      </c>
      <c r="AQ361" t="str">
        <f t="shared" si="81"/>
        <v/>
      </c>
      <c r="AR361">
        <f t="shared" si="82"/>
        <v>250</v>
      </c>
      <c r="AS361" t="str">
        <f t="shared" si="83"/>
        <v>6KR80454H4Y-1</v>
      </c>
      <c r="AT361" t="str">
        <f>IFERROR(IF(VLOOKUP(Y361,vlookup!$I$2:$J$9,1,0)=Y361,VLOOKUP(Y361,vlookup!$I$2:$J$9,2,0),PROPER(Y361)),PROPER(Y361))</f>
        <v>Deductible</v>
      </c>
      <c r="AU361" t="str">
        <f>IFERROR(IF(B361=VLOOKUP(B361,vlookup!$L$2:$L$10,1,0),"Yes","No"),"No")</f>
        <v>No</v>
      </c>
    </row>
    <row r="362" spans="1:47" ht="14.45" customHeight="1" x14ac:dyDescent="0.25">
      <c r="A362" t="s">
        <v>1937</v>
      </c>
      <c r="B362" s="31" t="s">
        <v>1938</v>
      </c>
      <c r="C362">
        <v>1</v>
      </c>
      <c r="D362">
        <v>1</v>
      </c>
      <c r="E362" t="s">
        <v>382</v>
      </c>
      <c r="F362" t="s">
        <v>60</v>
      </c>
      <c r="G362" t="s">
        <v>1107</v>
      </c>
      <c r="H362" t="s">
        <v>1162</v>
      </c>
      <c r="I362">
        <v>85876</v>
      </c>
      <c r="J362" s="19">
        <v>41727</v>
      </c>
      <c r="K362" s="19">
        <v>41759</v>
      </c>
      <c r="L362">
        <v>201404</v>
      </c>
      <c r="M362" s="19">
        <v>41730</v>
      </c>
      <c r="N362">
        <v>24616</v>
      </c>
      <c r="O362" t="s">
        <v>1076</v>
      </c>
      <c r="P362" t="s">
        <v>1939</v>
      </c>
      <c r="Q362" t="s">
        <v>924</v>
      </c>
      <c r="R362">
        <v>596</v>
      </c>
      <c r="S362" s="19">
        <v>41794</v>
      </c>
      <c r="T362">
        <v>88212</v>
      </c>
      <c r="U362" t="s">
        <v>357</v>
      </c>
      <c r="V362" s="19">
        <v>41799</v>
      </c>
      <c r="W362" t="s">
        <v>635</v>
      </c>
      <c r="X362" t="s">
        <v>635</v>
      </c>
      <c r="Y362" t="s">
        <v>635</v>
      </c>
      <c r="Z362" t="s">
        <v>14</v>
      </c>
      <c r="AA362" s="29">
        <v>250</v>
      </c>
      <c r="AB362" t="s">
        <v>544</v>
      </c>
      <c r="AC362">
        <f t="shared" si="72"/>
        <v>2014</v>
      </c>
      <c r="AD362">
        <f t="shared" si="73"/>
        <v>6</v>
      </c>
      <c r="AE362">
        <f t="shared" si="74"/>
        <v>2014</v>
      </c>
      <c r="AF362">
        <f t="shared" si="75"/>
        <v>3</v>
      </c>
      <c r="AG362" t="str">
        <f>VLOOKUP(F362,vlookup!$A$2:$E$660,2,0)</f>
        <v>Retained</v>
      </c>
      <c r="AH362" t="str">
        <f>VLOOKUP(F362,vlookup!$A$2:$E$660,3,0)</f>
        <v>Service Contract</v>
      </c>
      <c r="AI362" t="str">
        <f>VLOOKUP(F362,vlookup!$A$2:$E$660,4,0)</f>
        <v>Used Car Programs</v>
      </c>
      <c r="AJ362" t="str">
        <f>VLOOKUP(F362,vlookup!$A$2:$E$660,5,0)</f>
        <v>High Mileage</v>
      </c>
      <c r="AL362">
        <f t="shared" si="76"/>
        <v>31</v>
      </c>
      <c r="AM362">
        <f t="shared" si="77"/>
        <v>70</v>
      </c>
      <c r="AN362">
        <f t="shared" si="78"/>
        <v>2336</v>
      </c>
      <c r="AO362" t="str">
        <f t="shared" si="79"/>
        <v/>
      </c>
      <c r="AP362" t="str">
        <f t="shared" si="80"/>
        <v/>
      </c>
      <c r="AQ362">
        <f t="shared" si="81"/>
        <v>250</v>
      </c>
      <c r="AR362" t="str">
        <f t="shared" si="82"/>
        <v/>
      </c>
      <c r="AS362" t="str">
        <f t="shared" si="83"/>
        <v>6PS13857C4Y-1</v>
      </c>
      <c r="AT362" t="str">
        <f>IFERROR(IF(VLOOKUP(Y362,vlookup!$I$2:$J$9,1,0)=Y362,VLOOKUP(Y362,vlookup!$I$2:$J$9,2,0),PROPER(Y362)),PROPER(Y362))</f>
        <v>Deductible</v>
      </c>
      <c r="AU362" t="str">
        <f>IFERROR(IF(B362=VLOOKUP(B362,vlookup!$L$2:$L$10,1,0),"Yes","No"),"No")</f>
        <v>No</v>
      </c>
    </row>
    <row r="363" spans="1:47" ht="14.45" customHeight="1" x14ac:dyDescent="0.25">
      <c r="A363" t="s">
        <v>1940</v>
      </c>
      <c r="B363" s="31" t="s">
        <v>1941</v>
      </c>
      <c r="C363">
        <v>1</v>
      </c>
      <c r="D363">
        <v>1</v>
      </c>
      <c r="E363" t="s">
        <v>382</v>
      </c>
      <c r="F363" t="s">
        <v>238</v>
      </c>
      <c r="G363" t="s">
        <v>1107</v>
      </c>
      <c r="H363" t="s">
        <v>1162</v>
      </c>
      <c r="I363">
        <v>143601</v>
      </c>
      <c r="J363" s="19">
        <v>42407</v>
      </c>
      <c r="K363" s="19">
        <v>42429</v>
      </c>
      <c r="L363">
        <v>201602</v>
      </c>
      <c r="M363" s="19">
        <v>42401</v>
      </c>
      <c r="N363">
        <v>24616</v>
      </c>
      <c r="O363" t="s">
        <v>1076</v>
      </c>
      <c r="P363" t="s">
        <v>1942</v>
      </c>
      <c r="Q363" t="s">
        <v>924</v>
      </c>
      <c r="R363">
        <v>9909</v>
      </c>
      <c r="S363" s="19">
        <v>42695</v>
      </c>
      <c r="T363">
        <v>150483</v>
      </c>
      <c r="U363" t="s">
        <v>356</v>
      </c>
      <c r="V363" s="19">
        <v>42702</v>
      </c>
      <c r="W363" t="s">
        <v>635</v>
      </c>
      <c r="X363" t="s">
        <v>635</v>
      </c>
      <c r="Y363" t="s">
        <v>635</v>
      </c>
      <c r="Z363" t="s">
        <v>14</v>
      </c>
      <c r="AA363" s="29">
        <v>100</v>
      </c>
      <c r="AB363" t="s">
        <v>544</v>
      </c>
      <c r="AC363">
        <f t="shared" si="72"/>
        <v>2016</v>
      </c>
      <c r="AD363">
        <f t="shared" si="73"/>
        <v>11</v>
      </c>
      <c r="AE363">
        <f t="shared" si="74"/>
        <v>2016</v>
      </c>
      <c r="AF363">
        <f t="shared" si="75"/>
        <v>2</v>
      </c>
      <c r="AG363" t="str">
        <f>VLOOKUP(F363,vlookup!$A$2:$E$660,2,0)</f>
        <v>Retained</v>
      </c>
      <c r="AH363" t="str">
        <f>VLOOKUP(F363,vlookup!$A$2:$E$660,3,0)</f>
        <v>Service Contract</v>
      </c>
      <c r="AI363" t="str">
        <f>VLOOKUP(F363,vlookup!$A$2:$E$660,4,0)</f>
        <v>Used Car Programs</v>
      </c>
      <c r="AJ363" t="str">
        <f>VLOOKUP(F363,vlookup!$A$2:$E$660,5,0)</f>
        <v>High Mileage</v>
      </c>
      <c r="AL363">
        <f t="shared" si="76"/>
        <v>22</v>
      </c>
      <c r="AM363">
        <f t="shared" si="77"/>
        <v>291</v>
      </c>
      <c r="AN363">
        <f t="shared" si="78"/>
        <v>6882</v>
      </c>
      <c r="AO363" t="str">
        <f t="shared" si="79"/>
        <v/>
      </c>
      <c r="AP363" t="str">
        <f t="shared" si="80"/>
        <v/>
      </c>
      <c r="AQ363" t="str">
        <f t="shared" si="81"/>
        <v/>
      </c>
      <c r="AR363">
        <f t="shared" si="82"/>
        <v>100</v>
      </c>
      <c r="AS363" t="str">
        <f t="shared" si="83"/>
        <v>7KY60291B6Y-1</v>
      </c>
      <c r="AT363" t="str">
        <f>IFERROR(IF(VLOOKUP(Y363,vlookup!$I$2:$J$9,1,0)=Y363,VLOOKUP(Y363,vlookup!$I$2:$J$9,2,0),PROPER(Y363)),PROPER(Y363))</f>
        <v>Deductible</v>
      </c>
      <c r="AU363" t="str">
        <f>IFERROR(IF(B363=VLOOKUP(B363,vlookup!$L$2:$L$10,1,0),"Yes","No"),"No")</f>
        <v>No</v>
      </c>
    </row>
    <row r="364" spans="1:47" ht="14.45" customHeight="1" x14ac:dyDescent="0.25">
      <c r="A364" t="s">
        <v>1160</v>
      </c>
      <c r="B364" s="31" t="s">
        <v>1161</v>
      </c>
      <c r="C364">
        <v>1</v>
      </c>
      <c r="D364">
        <v>1</v>
      </c>
      <c r="E364" t="s">
        <v>382</v>
      </c>
      <c r="F364" t="s">
        <v>205</v>
      </c>
      <c r="G364" t="s">
        <v>1107</v>
      </c>
      <c r="H364" t="s">
        <v>1162</v>
      </c>
      <c r="I364">
        <v>99548</v>
      </c>
      <c r="J364" s="19">
        <v>41928</v>
      </c>
      <c r="K364" s="19">
        <v>41941</v>
      </c>
      <c r="L364">
        <v>201410</v>
      </c>
      <c r="M364" s="19">
        <v>41913</v>
      </c>
      <c r="N364">
        <v>24616</v>
      </c>
      <c r="O364" t="s">
        <v>1076</v>
      </c>
      <c r="P364" t="s">
        <v>1943</v>
      </c>
      <c r="Q364" t="s">
        <v>924</v>
      </c>
      <c r="R364">
        <v>783845</v>
      </c>
      <c r="S364" s="19">
        <v>42220</v>
      </c>
      <c r="T364">
        <v>115824</v>
      </c>
      <c r="U364" t="s">
        <v>357</v>
      </c>
      <c r="V364" s="19">
        <v>42223</v>
      </c>
      <c r="W364" t="s">
        <v>635</v>
      </c>
      <c r="X364" t="s">
        <v>635</v>
      </c>
      <c r="Y364" t="s">
        <v>635</v>
      </c>
      <c r="Z364" t="s">
        <v>14</v>
      </c>
      <c r="AA364" s="29">
        <v>100</v>
      </c>
      <c r="AB364" t="s">
        <v>544</v>
      </c>
      <c r="AC364">
        <f t="shared" si="72"/>
        <v>2015</v>
      </c>
      <c r="AD364">
        <f t="shared" si="73"/>
        <v>8</v>
      </c>
      <c r="AE364">
        <f t="shared" si="74"/>
        <v>2014</v>
      </c>
      <c r="AF364">
        <f t="shared" si="75"/>
        <v>10</v>
      </c>
      <c r="AG364" t="str">
        <f>VLOOKUP(F364,vlookup!$A$2:$E$660,2,0)</f>
        <v>Retained</v>
      </c>
      <c r="AH364" t="str">
        <f>VLOOKUP(F364,vlookup!$A$2:$E$660,3,0)</f>
        <v>Service Contract</v>
      </c>
      <c r="AI364" t="str">
        <f>VLOOKUP(F364,vlookup!$A$2:$E$660,4,0)</f>
        <v>Used Car Programs</v>
      </c>
      <c r="AJ364" t="str">
        <f>VLOOKUP(F364,vlookup!$A$2:$E$660,5,0)</f>
        <v>High Mileage</v>
      </c>
      <c r="AL364">
        <f t="shared" si="76"/>
        <v>13</v>
      </c>
      <c r="AM364">
        <f t="shared" si="77"/>
        <v>291</v>
      </c>
      <c r="AN364">
        <f t="shared" si="78"/>
        <v>16276</v>
      </c>
      <c r="AO364" t="str">
        <f t="shared" si="79"/>
        <v/>
      </c>
      <c r="AP364" t="str">
        <f t="shared" si="80"/>
        <v/>
      </c>
      <c r="AQ364" t="str">
        <f t="shared" si="81"/>
        <v/>
      </c>
      <c r="AR364">
        <f t="shared" si="82"/>
        <v>100</v>
      </c>
      <c r="AS364" t="str">
        <f t="shared" si="83"/>
        <v>8KX92384J4-1</v>
      </c>
      <c r="AT364" t="str">
        <f>IFERROR(IF(VLOOKUP(Y364,vlookup!$I$2:$J$9,1,0)=Y364,VLOOKUP(Y364,vlookup!$I$2:$J$9,2,0),PROPER(Y364)),PROPER(Y364))</f>
        <v>Deductible</v>
      </c>
      <c r="AU364" t="str">
        <f>IFERROR(IF(B364=VLOOKUP(B364,vlookup!$L$2:$L$10,1,0),"Yes","No"),"No")</f>
        <v>No</v>
      </c>
    </row>
    <row r="365" spans="1:47" ht="14.45" customHeight="1" x14ac:dyDescent="0.25">
      <c r="A365" t="s">
        <v>1160</v>
      </c>
      <c r="B365" s="31" t="s">
        <v>1161</v>
      </c>
      <c r="C365">
        <v>3</v>
      </c>
      <c r="D365">
        <v>1</v>
      </c>
      <c r="E365" t="s">
        <v>382</v>
      </c>
      <c r="F365" t="s">
        <v>205</v>
      </c>
      <c r="G365" t="s">
        <v>1107</v>
      </c>
      <c r="H365" t="s">
        <v>1162</v>
      </c>
      <c r="I365">
        <v>99548</v>
      </c>
      <c r="J365" s="19">
        <v>41928</v>
      </c>
      <c r="K365" s="19">
        <v>41941</v>
      </c>
      <c r="L365">
        <v>201410</v>
      </c>
      <c r="M365" s="19">
        <v>41913</v>
      </c>
      <c r="N365">
        <v>24616</v>
      </c>
      <c r="O365" t="s">
        <v>1076</v>
      </c>
      <c r="P365" t="s">
        <v>1944</v>
      </c>
      <c r="Q365" t="s">
        <v>924</v>
      </c>
      <c r="R365" t="s">
        <v>544</v>
      </c>
      <c r="S365" s="19">
        <v>42574</v>
      </c>
      <c r="T365">
        <v>133000</v>
      </c>
      <c r="U365" t="s">
        <v>356</v>
      </c>
      <c r="V365" s="19">
        <v>42606</v>
      </c>
      <c r="W365" t="s">
        <v>635</v>
      </c>
      <c r="X365" t="s">
        <v>635</v>
      </c>
      <c r="Y365" t="s">
        <v>635</v>
      </c>
      <c r="Z365" t="s">
        <v>14</v>
      </c>
      <c r="AA365" s="29">
        <v>100</v>
      </c>
      <c r="AB365" t="s">
        <v>544</v>
      </c>
      <c r="AC365">
        <f t="shared" si="72"/>
        <v>2016</v>
      </c>
      <c r="AD365">
        <f t="shared" si="73"/>
        <v>8</v>
      </c>
      <c r="AE365">
        <f t="shared" si="74"/>
        <v>2014</v>
      </c>
      <c r="AF365">
        <f t="shared" si="75"/>
        <v>10</v>
      </c>
      <c r="AG365" t="str">
        <f>VLOOKUP(F365,vlookup!$A$2:$E$660,2,0)</f>
        <v>Retained</v>
      </c>
      <c r="AH365" t="str">
        <f>VLOOKUP(F365,vlookup!$A$2:$E$660,3,0)</f>
        <v>Service Contract</v>
      </c>
      <c r="AI365" t="str">
        <f>VLOOKUP(F365,vlookup!$A$2:$E$660,4,0)</f>
        <v>Used Car Programs</v>
      </c>
      <c r="AJ365" t="str">
        <f>VLOOKUP(F365,vlookup!$A$2:$E$660,5,0)</f>
        <v>High Mileage</v>
      </c>
      <c r="AL365">
        <f t="shared" si="76"/>
        <v>13</v>
      </c>
      <c r="AM365">
        <f t="shared" si="77"/>
        <v>668</v>
      </c>
      <c r="AN365">
        <f t="shared" si="78"/>
        <v>33452</v>
      </c>
      <c r="AO365" t="str">
        <f t="shared" si="79"/>
        <v/>
      </c>
      <c r="AP365" t="str">
        <f t="shared" si="80"/>
        <v/>
      </c>
      <c r="AQ365" t="str">
        <f t="shared" si="81"/>
        <v/>
      </c>
      <c r="AR365">
        <f t="shared" si="82"/>
        <v>100</v>
      </c>
      <c r="AS365" t="str">
        <f t="shared" si="83"/>
        <v>8KX92384J4-3</v>
      </c>
      <c r="AT365" t="str">
        <f>IFERROR(IF(VLOOKUP(Y365,vlookup!$I$2:$J$9,1,0)=Y365,VLOOKUP(Y365,vlookup!$I$2:$J$9,2,0),PROPER(Y365)),PROPER(Y365))</f>
        <v>Deductible</v>
      </c>
      <c r="AU365" t="str">
        <f>IFERROR(IF(B365=VLOOKUP(B365,vlookup!$L$2:$L$10,1,0),"Yes","No"),"No")</f>
        <v>No</v>
      </c>
    </row>
    <row r="366" spans="1:47" ht="14.45" customHeight="1" x14ac:dyDescent="0.25">
      <c r="A366" t="s">
        <v>1945</v>
      </c>
      <c r="B366" s="31" t="s">
        <v>1946</v>
      </c>
      <c r="C366">
        <v>1</v>
      </c>
      <c r="D366">
        <v>1</v>
      </c>
      <c r="E366" t="s">
        <v>382</v>
      </c>
      <c r="F366" t="s">
        <v>464</v>
      </c>
      <c r="G366" t="s">
        <v>1107</v>
      </c>
      <c r="H366" t="s">
        <v>1947</v>
      </c>
      <c r="I366">
        <v>96921</v>
      </c>
      <c r="J366" s="19">
        <v>43839</v>
      </c>
      <c r="K366" s="19">
        <v>43887</v>
      </c>
      <c r="L366">
        <v>202002</v>
      </c>
      <c r="M366" s="19">
        <v>43862</v>
      </c>
      <c r="N366">
        <v>24617</v>
      </c>
      <c r="O366" t="s">
        <v>1070</v>
      </c>
      <c r="P366" t="s">
        <v>1948</v>
      </c>
      <c r="Q366" t="s">
        <v>924</v>
      </c>
      <c r="R366">
        <v>23447</v>
      </c>
      <c r="S366" s="19">
        <v>44095</v>
      </c>
      <c r="T366">
        <v>100245</v>
      </c>
      <c r="U366" t="s">
        <v>356</v>
      </c>
      <c r="V366" s="19">
        <v>44099</v>
      </c>
      <c r="W366" t="s">
        <v>635</v>
      </c>
      <c r="X366" t="s">
        <v>635</v>
      </c>
      <c r="Y366" t="s">
        <v>635</v>
      </c>
      <c r="Z366" t="s">
        <v>14</v>
      </c>
      <c r="AA366" s="29">
        <v>100</v>
      </c>
      <c r="AB366" t="s">
        <v>544</v>
      </c>
      <c r="AC366">
        <f t="shared" si="72"/>
        <v>2020</v>
      </c>
      <c r="AD366">
        <f t="shared" si="73"/>
        <v>9</v>
      </c>
      <c r="AE366">
        <f t="shared" si="74"/>
        <v>2020</v>
      </c>
      <c r="AF366">
        <f t="shared" si="75"/>
        <v>1</v>
      </c>
      <c r="AG366" t="str">
        <f>VLOOKUP(F366,vlookup!$A$2:$E$660,2,0)</f>
        <v>Retained</v>
      </c>
      <c r="AH366" t="str">
        <f>VLOOKUP(F366,vlookup!$A$2:$E$660,3,0)</f>
        <v>Service Contract</v>
      </c>
      <c r="AI366" t="str">
        <f>VLOOKUP(F366,vlookup!$A$2:$E$660,4,0)</f>
        <v>Used Car Programs</v>
      </c>
      <c r="AJ366" t="str">
        <f>VLOOKUP(F366,vlookup!$A$2:$E$660,5,0)</f>
        <v>High Mileage</v>
      </c>
      <c r="AL366">
        <f t="shared" si="76"/>
        <v>47</v>
      </c>
      <c r="AM366">
        <f t="shared" si="77"/>
        <v>256</v>
      </c>
      <c r="AN366">
        <f t="shared" si="78"/>
        <v>3324</v>
      </c>
      <c r="AO366" t="str">
        <f t="shared" si="79"/>
        <v/>
      </c>
      <c r="AP366" t="str">
        <f t="shared" si="80"/>
        <v/>
      </c>
      <c r="AQ366" t="str">
        <f t="shared" si="81"/>
        <v/>
      </c>
      <c r="AR366">
        <f t="shared" si="82"/>
        <v>100</v>
      </c>
      <c r="AS366" t="str">
        <f t="shared" si="83"/>
        <v>EVV92672A0-1</v>
      </c>
      <c r="AT366" t="str">
        <f>IFERROR(IF(VLOOKUP(Y366,vlookup!$I$2:$J$9,1,0)=Y366,VLOOKUP(Y366,vlookup!$I$2:$J$9,2,0),PROPER(Y366)),PROPER(Y366))</f>
        <v>Deductible</v>
      </c>
      <c r="AU366" t="str">
        <f>IFERROR(IF(B366=VLOOKUP(B366,vlookup!$L$2:$L$10,1,0),"Yes","No"),"No")</f>
        <v>No</v>
      </c>
    </row>
    <row r="367" spans="1:47" ht="14.45" customHeight="1" x14ac:dyDescent="0.25">
      <c r="A367" t="s">
        <v>1945</v>
      </c>
      <c r="B367" s="31" t="s">
        <v>1946</v>
      </c>
      <c r="C367">
        <v>2</v>
      </c>
      <c r="D367">
        <v>1</v>
      </c>
      <c r="E367" t="s">
        <v>382</v>
      </c>
      <c r="F367" t="s">
        <v>464</v>
      </c>
      <c r="G367" t="s">
        <v>1107</v>
      </c>
      <c r="H367" t="s">
        <v>1947</v>
      </c>
      <c r="I367">
        <v>96921</v>
      </c>
      <c r="J367" s="19">
        <v>43839</v>
      </c>
      <c r="K367" s="19">
        <v>43887</v>
      </c>
      <c r="L367">
        <v>202002</v>
      </c>
      <c r="M367" s="19">
        <v>43862</v>
      </c>
      <c r="N367">
        <v>24617</v>
      </c>
      <c r="O367" t="s">
        <v>1070</v>
      </c>
      <c r="P367" t="s">
        <v>1949</v>
      </c>
      <c r="Q367" t="s">
        <v>924</v>
      </c>
      <c r="R367">
        <v>228577</v>
      </c>
      <c r="S367" s="19">
        <v>44327</v>
      </c>
      <c r="T367">
        <v>103185</v>
      </c>
      <c r="U367" t="s">
        <v>356</v>
      </c>
      <c r="V367" s="19">
        <v>44334</v>
      </c>
      <c r="W367" t="s">
        <v>635</v>
      </c>
      <c r="X367" t="s">
        <v>635</v>
      </c>
      <c r="Y367" t="s">
        <v>635</v>
      </c>
      <c r="Z367" t="s">
        <v>14</v>
      </c>
      <c r="AA367" s="29">
        <v>100</v>
      </c>
      <c r="AB367" t="s">
        <v>544</v>
      </c>
      <c r="AC367">
        <f t="shared" si="72"/>
        <v>2021</v>
      </c>
      <c r="AD367">
        <f t="shared" si="73"/>
        <v>5</v>
      </c>
      <c r="AE367">
        <f t="shared" si="74"/>
        <v>2020</v>
      </c>
      <c r="AF367">
        <f t="shared" si="75"/>
        <v>1</v>
      </c>
      <c r="AG367" t="str">
        <f>VLOOKUP(F367,vlookup!$A$2:$E$660,2,0)</f>
        <v>Retained</v>
      </c>
      <c r="AH367" t="str">
        <f>VLOOKUP(F367,vlookup!$A$2:$E$660,3,0)</f>
        <v>Service Contract</v>
      </c>
      <c r="AI367" t="str">
        <f>VLOOKUP(F367,vlookup!$A$2:$E$660,4,0)</f>
        <v>Used Car Programs</v>
      </c>
      <c r="AJ367" t="str">
        <f>VLOOKUP(F367,vlookup!$A$2:$E$660,5,0)</f>
        <v>High Mileage</v>
      </c>
      <c r="AL367">
        <f t="shared" si="76"/>
        <v>47</v>
      </c>
      <c r="AM367">
        <f t="shared" si="77"/>
        <v>489</v>
      </c>
      <c r="AN367">
        <f t="shared" si="78"/>
        <v>6264</v>
      </c>
      <c r="AO367" t="str">
        <f t="shared" si="79"/>
        <v/>
      </c>
      <c r="AP367" t="str">
        <f t="shared" si="80"/>
        <v/>
      </c>
      <c r="AQ367" t="str">
        <f t="shared" si="81"/>
        <v/>
      </c>
      <c r="AR367">
        <f t="shared" si="82"/>
        <v>100</v>
      </c>
      <c r="AS367" t="str">
        <f t="shared" si="83"/>
        <v>EVV92672A0-2</v>
      </c>
      <c r="AT367" t="str">
        <f>IFERROR(IF(VLOOKUP(Y367,vlookup!$I$2:$J$9,1,0)=Y367,VLOOKUP(Y367,vlookup!$I$2:$J$9,2,0),PROPER(Y367)),PROPER(Y367))</f>
        <v>Deductible</v>
      </c>
      <c r="AU367" t="str">
        <f>IFERROR(IF(B367=VLOOKUP(B367,vlookup!$L$2:$L$10,1,0),"Yes","No"),"No")</f>
        <v>No</v>
      </c>
    </row>
    <row r="368" spans="1:47" ht="14.45" customHeight="1" x14ac:dyDescent="0.25">
      <c r="A368" t="s">
        <v>1950</v>
      </c>
      <c r="B368" s="31" t="s">
        <v>1951</v>
      </c>
      <c r="C368">
        <v>1</v>
      </c>
      <c r="D368">
        <v>1</v>
      </c>
      <c r="E368" t="s">
        <v>382</v>
      </c>
      <c r="F368" t="s">
        <v>464</v>
      </c>
      <c r="G368" t="s">
        <v>1107</v>
      </c>
      <c r="H368" t="s">
        <v>3715</v>
      </c>
      <c r="I368">
        <v>47861</v>
      </c>
      <c r="J368" s="19">
        <v>43354</v>
      </c>
      <c r="K368" s="19">
        <v>43419</v>
      </c>
      <c r="L368">
        <v>201811</v>
      </c>
      <c r="M368" s="19">
        <v>43405</v>
      </c>
      <c r="N368">
        <v>24616</v>
      </c>
      <c r="O368" t="s">
        <v>1076</v>
      </c>
      <c r="P368" t="s">
        <v>1208</v>
      </c>
      <c r="Q368" t="s">
        <v>924</v>
      </c>
      <c r="R368">
        <v>18994</v>
      </c>
      <c r="S368" s="19">
        <v>43601</v>
      </c>
      <c r="T368">
        <v>54295</v>
      </c>
      <c r="U368" t="s">
        <v>356</v>
      </c>
      <c r="V368" s="19">
        <v>43633</v>
      </c>
      <c r="W368" t="s">
        <v>635</v>
      </c>
      <c r="X368" t="s">
        <v>635</v>
      </c>
      <c r="Y368" t="s">
        <v>635</v>
      </c>
      <c r="Z368" t="s">
        <v>14</v>
      </c>
      <c r="AA368" s="29">
        <v>100</v>
      </c>
      <c r="AB368" t="s">
        <v>544</v>
      </c>
      <c r="AC368">
        <f t="shared" si="72"/>
        <v>2019</v>
      </c>
      <c r="AD368">
        <f t="shared" si="73"/>
        <v>6</v>
      </c>
      <c r="AE368">
        <f t="shared" si="74"/>
        <v>2018</v>
      </c>
      <c r="AF368">
        <f t="shared" si="75"/>
        <v>9</v>
      </c>
      <c r="AG368" t="str">
        <f>VLOOKUP(F368,vlookup!$A$2:$E$660,2,0)</f>
        <v>Retained</v>
      </c>
      <c r="AH368" t="str">
        <f>VLOOKUP(F368,vlookup!$A$2:$E$660,3,0)</f>
        <v>Service Contract</v>
      </c>
      <c r="AI368" t="str">
        <f>VLOOKUP(F368,vlookup!$A$2:$E$660,4,0)</f>
        <v>Used Car Programs</v>
      </c>
      <c r="AJ368" t="str">
        <f>VLOOKUP(F368,vlookup!$A$2:$E$660,5,0)</f>
        <v>High Mileage</v>
      </c>
      <c r="AL368">
        <f t="shared" si="76"/>
        <v>64</v>
      </c>
      <c r="AM368">
        <f t="shared" si="77"/>
        <v>276</v>
      </c>
      <c r="AN368">
        <f t="shared" si="78"/>
        <v>6434</v>
      </c>
      <c r="AO368" t="str">
        <f t="shared" si="79"/>
        <v/>
      </c>
      <c r="AP368" t="str">
        <f t="shared" si="80"/>
        <v/>
      </c>
      <c r="AQ368" t="str">
        <f t="shared" si="81"/>
        <v/>
      </c>
      <c r="AR368">
        <f t="shared" si="82"/>
        <v>100</v>
      </c>
      <c r="AS368" t="str">
        <f t="shared" si="83"/>
        <v>CDW24808I8-1</v>
      </c>
      <c r="AT368" t="str">
        <f>IFERROR(IF(VLOOKUP(Y368,vlookup!$I$2:$J$9,1,0)=Y368,VLOOKUP(Y368,vlookup!$I$2:$J$9,2,0),PROPER(Y368)),PROPER(Y368))</f>
        <v>Deductible</v>
      </c>
      <c r="AU368" t="str">
        <f>IFERROR(IF(B368=VLOOKUP(B368,vlookup!$L$2:$L$10,1,0),"Yes","No"),"No")</f>
        <v>No</v>
      </c>
    </row>
    <row r="369" spans="1:47" ht="14.45" customHeight="1" x14ac:dyDescent="0.25">
      <c r="A369" t="s">
        <v>1952</v>
      </c>
      <c r="B369" s="31" t="s">
        <v>1953</v>
      </c>
      <c r="C369">
        <v>1</v>
      </c>
      <c r="D369">
        <v>1</v>
      </c>
      <c r="E369" t="s">
        <v>382</v>
      </c>
      <c r="F369" t="s">
        <v>238</v>
      </c>
      <c r="G369" t="s">
        <v>1107</v>
      </c>
      <c r="H369" t="s">
        <v>1954</v>
      </c>
      <c r="I369">
        <v>125187</v>
      </c>
      <c r="J369" s="19">
        <v>42147</v>
      </c>
      <c r="K369" s="19">
        <v>42185</v>
      </c>
      <c r="L369">
        <v>201506</v>
      </c>
      <c r="M369" s="19">
        <v>42156</v>
      </c>
      <c r="N369">
        <v>24616</v>
      </c>
      <c r="O369" t="s">
        <v>1076</v>
      </c>
      <c r="P369" t="s">
        <v>1955</v>
      </c>
      <c r="Q369" t="s">
        <v>924</v>
      </c>
      <c r="R369">
        <v>9738</v>
      </c>
      <c r="S369" s="19">
        <v>42353</v>
      </c>
      <c r="T369">
        <v>130526</v>
      </c>
      <c r="U369" t="s">
        <v>357</v>
      </c>
      <c r="V369" s="19">
        <v>42381</v>
      </c>
      <c r="W369" t="s">
        <v>635</v>
      </c>
      <c r="X369" t="s">
        <v>635</v>
      </c>
      <c r="Y369" t="s">
        <v>635</v>
      </c>
      <c r="Z369" t="s">
        <v>14</v>
      </c>
      <c r="AA369" s="29">
        <v>100</v>
      </c>
      <c r="AB369" t="s">
        <v>544</v>
      </c>
      <c r="AC369">
        <f t="shared" si="72"/>
        <v>2016</v>
      </c>
      <c r="AD369">
        <f t="shared" si="73"/>
        <v>1</v>
      </c>
      <c r="AE369">
        <f t="shared" si="74"/>
        <v>2015</v>
      </c>
      <c r="AF369">
        <f t="shared" si="75"/>
        <v>5</v>
      </c>
      <c r="AG369" t="str">
        <f>VLOOKUP(F369,vlookup!$A$2:$E$660,2,0)</f>
        <v>Retained</v>
      </c>
      <c r="AH369" t="str">
        <f>VLOOKUP(F369,vlookup!$A$2:$E$660,3,0)</f>
        <v>Service Contract</v>
      </c>
      <c r="AI369" t="str">
        <f>VLOOKUP(F369,vlookup!$A$2:$E$660,4,0)</f>
        <v>Used Car Programs</v>
      </c>
      <c r="AJ369" t="str">
        <f>VLOOKUP(F369,vlookup!$A$2:$E$660,5,0)</f>
        <v>High Mileage</v>
      </c>
      <c r="AL369">
        <f t="shared" si="76"/>
        <v>37</v>
      </c>
      <c r="AM369">
        <f t="shared" si="77"/>
        <v>229</v>
      </c>
      <c r="AN369">
        <f t="shared" si="78"/>
        <v>5339</v>
      </c>
      <c r="AO369" t="str">
        <f t="shared" si="79"/>
        <v/>
      </c>
      <c r="AP369" t="str">
        <f t="shared" si="80"/>
        <v/>
      </c>
      <c r="AQ369" t="str">
        <f t="shared" si="81"/>
        <v/>
      </c>
      <c r="AR369">
        <f t="shared" si="82"/>
        <v>100</v>
      </c>
      <c r="AS369" t="str">
        <f t="shared" si="83"/>
        <v>4WA60269E5Y-1</v>
      </c>
      <c r="AT369" t="str">
        <f>IFERROR(IF(VLOOKUP(Y369,vlookup!$I$2:$J$9,1,0)=Y369,VLOOKUP(Y369,vlookup!$I$2:$J$9,2,0),PROPER(Y369)),PROPER(Y369))</f>
        <v>Deductible</v>
      </c>
      <c r="AU369" t="str">
        <f>IFERROR(IF(B369=VLOOKUP(B369,vlookup!$L$2:$L$10,1,0),"Yes","No"),"No")</f>
        <v>No</v>
      </c>
    </row>
    <row r="370" spans="1:47" ht="14.45" customHeight="1" x14ac:dyDescent="0.25">
      <c r="A370" t="s">
        <v>1956</v>
      </c>
      <c r="B370" s="31" t="s">
        <v>1957</v>
      </c>
      <c r="C370">
        <v>1</v>
      </c>
      <c r="D370">
        <v>1</v>
      </c>
      <c r="E370" t="s">
        <v>382</v>
      </c>
      <c r="F370" t="s">
        <v>205</v>
      </c>
      <c r="G370" t="s">
        <v>1107</v>
      </c>
      <c r="H370" t="s">
        <v>1954</v>
      </c>
      <c r="I370">
        <v>73022</v>
      </c>
      <c r="J370" s="19">
        <v>42477</v>
      </c>
      <c r="K370" s="19">
        <v>42500</v>
      </c>
      <c r="L370">
        <v>201605</v>
      </c>
      <c r="M370" s="19">
        <v>42491</v>
      </c>
      <c r="N370">
        <v>24617</v>
      </c>
      <c r="O370" t="s">
        <v>1070</v>
      </c>
      <c r="P370" t="s">
        <v>1958</v>
      </c>
      <c r="Q370" t="s">
        <v>924</v>
      </c>
      <c r="R370">
        <v>148973</v>
      </c>
      <c r="S370" s="19">
        <v>42830</v>
      </c>
      <c r="T370">
        <v>82040</v>
      </c>
      <c r="U370" t="s">
        <v>356</v>
      </c>
      <c r="V370" s="19">
        <v>42845</v>
      </c>
      <c r="W370" t="s">
        <v>635</v>
      </c>
      <c r="X370" t="s">
        <v>635</v>
      </c>
      <c r="Y370" t="s">
        <v>635</v>
      </c>
      <c r="Z370" t="s">
        <v>14</v>
      </c>
      <c r="AA370" s="29">
        <v>100</v>
      </c>
      <c r="AB370" t="s">
        <v>544</v>
      </c>
      <c r="AC370">
        <f t="shared" si="72"/>
        <v>2017</v>
      </c>
      <c r="AD370">
        <f t="shared" si="73"/>
        <v>4</v>
      </c>
      <c r="AE370">
        <f t="shared" si="74"/>
        <v>2016</v>
      </c>
      <c r="AF370">
        <f t="shared" si="75"/>
        <v>4</v>
      </c>
      <c r="AG370" t="str">
        <f>VLOOKUP(F370,vlookup!$A$2:$E$660,2,0)</f>
        <v>Retained</v>
      </c>
      <c r="AH370" t="str">
        <f>VLOOKUP(F370,vlookup!$A$2:$E$660,3,0)</f>
        <v>Service Contract</v>
      </c>
      <c r="AI370" t="str">
        <f>VLOOKUP(F370,vlookup!$A$2:$E$660,4,0)</f>
        <v>Used Car Programs</v>
      </c>
      <c r="AJ370" t="str">
        <f>VLOOKUP(F370,vlookup!$A$2:$E$660,5,0)</f>
        <v>High Mileage</v>
      </c>
      <c r="AL370">
        <f t="shared" si="76"/>
        <v>23</v>
      </c>
      <c r="AM370">
        <f t="shared" si="77"/>
        <v>363</v>
      </c>
      <c r="AN370">
        <f t="shared" si="78"/>
        <v>9018</v>
      </c>
      <c r="AO370" t="str">
        <f t="shared" si="79"/>
        <v/>
      </c>
      <c r="AP370" t="str">
        <f t="shared" si="80"/>
        <v/>
      </c>
      <c r="AQ370" t="str">
        <f t="shared" si="81"/>
        <v/>
      </c>
      <c r="AR370">
        <f t="shared" si="82"/>
        <v>100</v>
      </c>
      <c r="AS370" t="str">
        <f t="shared" si="83"/>
        <v>8WJ16354D6-1</v>
      </c>
      <c r="AT370" t="str">
        <f>IFERROR(IF(VLOOKUP(Y370,vlookup!$I$2:$J$9,1,0)=Y370,VLOOKUP(Y370,vlookup!$I$2:$J$9,2,0),PROPER(Y370)),PROPER(Y370))</f>
        <v>Deductible</v>
      </c>
      <c r="AU370" t="str">
        <f>IFERROR(IF(B370=VLOOKUP(B370,vlookup!$L$2:$L$10,1,0),"Yes","No"),"No")</f>
        <v>No</v>
      </c>
    </row>
    <row r="371" spans="1:47" ht="14.45" customHeight="1" x14ac:dyDescent="0.25">
      <c r="A371" t="s">
        <v>1959</v>
      </c>
      <c r="B371" s="31" t="s">
        <v>3606</v>
      </c>
      <c r="C371">
        <v>1</v>
      </c>
      <c r="D371">
        <v>1</v>
      </c>
      <c r="E371" t="s">
        <v>382</v>
      </c>
      <c r="F371" t="s">
        <v>205</v>
      </c>
      <c r="G371" t="s">
        <v>1107</v>
      </c>
      <c r="H371" t="s">
        <v>1954</v>
      </c>
      <c r="I371">
        <v>107054</v>
      </c>
      <c r="J371" s="19">
        <v>42266</v>
      </c>
      <c r="K371" s="19">
        <v>42333</v>
      </c>
      <c r="L371">
        <v>201511</v>
      </c>
      <c r="M371" s="19">
        <v>42309</v>
      </c>
      <c r="N371">
        <v>24617</v>
      </c>
      <c r="O371" t="s">
        <v>1070</v>
      </c>
      <c r="P371" t="s">
        <v>1716</v>
      </c>
      <c r="Q371" t="s">
        <v>924</v>
      </c>
      <c r="R371">
        <v>803125</v>
      </c>
      <c r="S371" s="19">
        <v>42381</v>
      </c>
      <c r="T371">
        <v>110379</v>
      </c>
      <c r="U371" t="s">
        <v>357</v>
      </c>
      <c r="V371" s="19">
        <v>42381</v>
      </c>
      <c r="W371" t="s">
        <v>635</v>
      </c>
      <c r="X371" t="s">
        <v>635</v>
      </c>
      <c r="Y371" t="s">
        <v>635</v>
      </c>
      <c r="Z371" t="s">
        <v>14</v>
      </c>
      <c r="AA371" s="29">
        <v>100</v>
      </c>
      <c r="AB371" t="s">
        <v>544</v>
      </c>
      <c r="AC371">
        <f t="shared" si="72"/>
        <v>2016</v>
      </c>
      <c r="AD371">
        <f t="shared" si="73"/>
        <v>1</v>
      </c>
      <c r="AE371">
        <f t="shared" si="74"/>
        <v>2015</v>
      </c>
      <c r="AF371">
        <f t="shared" si="75"/>
        <v>9</v>
      </c>
      <c r="AG371" t="str">
        <f>VLOOKUP(F371,vlookup!$A$2:$E$660,2,0)</f>
        <v>Retained</v>
      </c>
      <c r="AH371" t="str">
        <f>VLOOKUP(F371,vlookup!$A$2:$E$660,3,0)</f>
        <v>Service Contract</v>
      </c>
      <c r="AI371" t="str">
        <f>VLOOKUP(F371,vlookup!$A$2:$E$660,4,0)</f>
        <v>Used Car Programs</v>
      </c>
      <c r="AJ371" t="str">
        <f>VLOOKUP(F371,vlookup!$A$2:$E$660,5,0)</f>
        <v>High Mileage</v>
      </c>
      <c r="AL371">
        <f t="shared" si="76"/>
        <v>66</v>
      </c>
      <c r="AM371">
        <f t="shared" si="77"/>
        <v>113</v>
      </c>
      <c r="AN371">
        <f t="shared" si="78"/>
        <v>3325</v>
      </c>
      <c r="AO371" t="str">
        <f t="shared" si="79"/>
        <v/>
      </c>
      <c r="AP371" t="str">
        <f t="shared" si="80"/>
        <v/>
      </c>
      <c r="AQ371" t="str">
        <f t="shared" si="81"/>
        <v/>
      </c>
      <c r="AR371">
        <f t="shared" si="82"/>
        <v>100</v>
      </c>
      <c r="AS371" t="str">
        <f t="shared" si="83"/>
        <v>102251366-1</v>
      </c>
      <c r="AT371" t="str">
        <f>IFERROR(IF(VLOOKUP(Y371,vlookup!$I$2:$J$9,1,0)=Y371,VLOOKUP(Y371,vlookup!$I$2:$J$9,2,0),PROPER(Y371)),PROPER(Y371))</f>
        <v>Deductible</v>
      </c>
      <c r="AU371" t="str">
        <f>IFERROR(IF(B371=VLOOKUP(B371,vlookup!$L$2:$L$10,1,0),"Yes","No"),"No")</f>
        <v>No</v>
      </c>
    </row>
    <row r="372" spans="1:47" ht="14.45" customHeight="1" x14ac:dyDescent="0.25">
      <c r="A372" t="s">
        <v>1959</v>
      </c>
      <c r="B372" s="31" t="s">
        <v>3606</v>
      </c>
      <c r="C372">
        <v>5</v>
      </c>
      <c r="D372">
        <v>1</v>
      </c>
      <c r="E372" t="s">
        <v>382</v>
      </c>
      <c r="F372" t="s">
        <v>205</v>
      </c>
      <c r="G372" t="s">
        <v>1107</v>
      </c>
      <c r="H372" t="s">
        <v>1954</v>
      </c>
      <c r="I372">
        <v>107054</v>
      </c>
      <c r="J372" s="19">
        <v>42266</v>
      </c>
      <c r="K372" s="19">
        <v>42333</v>
      </c>
      <c r="L372">
        <v>201511</v>
      </c>
      <c r="M372" s="19">
        <v>42309</v>
      </c>
      <c r="N372">
        <v>24617</v>
      </c>
      <c r="O372" t="s">
        <v>1070</v>
      </c>
      <c r="P372" t="s">
        <v>1172</v>
      </c>
      <c r="Q372" t="s">
        <v>924</v>
      </c>
      <c r="R372">
        <v>14232</v>
      </c>
      <c r="S372" s="19">
        <v>42921</v>
      </c>
      <c r="T372">
        <v>123819</v>
      </c>
      <c r="U372" t="s">
        <v>356</v>
      </c>
      <c r="V372" s="19">
        <v>43049</v>
      </c>
      <c r="W372" t="s">
        <v>635</v>
      </c>
      <c r="X372" t="s">
        <v>635</v>
      </c>
      <c r="Y372" t="s">
        <v>635</v>
      </c>
      <c r="Z372" t="s">
        <v>14</v>
      </c>
      <c r="AA372" s="29">
        <v>100</v>
      </c>
      <c r="AB372" t="s">
        <v>544</v>
      </c>
      <c r="AC372">
        <f t="shared" si="72"/>
        <v>2017</v>
      </c>
      <c r="AD372">
        <f t="shared" si="73"/>
        <v>11</v>
      </c>
      <c r="AE372">
        <f t="shared" si="74"/>
        <v>2015</v>
      </c>
      <c r="AF372">
        <f t="shared" si="75"/>
        <v>9</v>
      </c>
      <c r="AG372" t="str">
        <f>VLOOKUP(F372,vlookup!$A$2:$E$660,2,0)</f>
        <v>Retained</v>
      </c>
      <c r="AH372" t="str">
        <f>VLOOKUP(F372,vlookup!$A$2:$E$660,3,0)</f>
        <v>Service Contract</v>
      </c>
      <c r="AI372" t="str">
        <f>VLOOKUP(F372,vlookup!$A$2:$E$660,4,0)</f>
        <v>Used Car Programs</v>
      </c>
      <c r="AJ372" t="str">
        <f>VLOOKUP(F372,vlookup!$A$2:$E$660,5,0)</f>
        <v>High Mileage</v>
      </c>
      <c r="AL372">
        <f t="shared" si="76"/>
        <v>66</v>
      </c>
      <c r="AM372">
        <f t="shared" si="77"/>
        <v>771</v>
      </c>
      <c r="AN372">
        <f t="shared" si="78"/>
        <v>16765</v>
      </c>
      <c r="AO372" t="str">
        <f t="shared" si="79"/>
        <v/>
      </c>
      <c r="AP372" t="str">
        <f t="shared" si="80"/>
        <v/>
      </c>
      <c r="AQ372" t="str">
        <f t="shared" si="81"/>
        <v/>
      </c>
      <c r="AR372">
        <f t="shared" si="82"/>
        <v>100</v>
      </c>
      <c r="AS372" t="str">
        <f t="shared" si="83"/>
        <v>102251366-5</v>
      </c>
      <c r="AT372" t="str">
        <f>IFERROR(IF(VLOOKUP(Y372,vlookup!$I$2:$J$9,1,0)=Y372,VLOOKUP(Y372,vlookup!$I$2:$J$9,2,0),PROPER(Y372)),PROPER(Y372))</f>
        <v>Deductible</v>
      </c>
      <c r="AU372" t="str">
        <f>IFERROR(IF(B372=VLOOKUP(B372,vlookup!$L$2:$L$10,1,0),"Yes","No"),"No")</f>
        <v>No</v>
      </c>
    </row>
    <row r="373" spans="1:47" ht="14.45" customHeight="1" x14ac:dyDescent="0.25">
      <c r="A373" t="s">
        <v>1960</v>
      </c>
      <c r="B373" s="31" t="s">
        <v>1961</v>
      </c>
      <c r="C373">
        <v>3</v>
      </c>
      <c r="D373">
        <v>1</v>
      </c>
      <c r="E373" t="s">
        <v>382</v>
      </c>
      <c r="F373" t="s">
        <v>205</v>
      </c>
      <c r="G373" t="s">
        <v>3718</v>
      </c>
      <c r="H373" t="s">
        <v>3786</v>
      </c>
      <c r="I373">
        <v>86084</v>
      </c>
      <c r="J373" s="19">
        <v>41752</v>
      </c>
      <c r="K373" s="19">
        <v>41786</v>
      </c>
      <c r="L373">
        <v>201405</v>
      </c>
      <c r="M373" s="19">
        <v>41760</v>
      </c>
      <c r="N373">
        <v>24616</v>
      </c>
      <c r="O373" t="s">
        <v>1076</v>
      </c>
      <c r="P373" t="s">
        <v>1715</v>
      </c>
      <c r="Q373" t="s">
        <v>924</v>
      </c>
      <c r="R373">
        <v>329421</v>
      </c>
      <c r="S373" s="19">
        <v>42389</v>
      </c>
      <c r="T373">
        <v>109947</v>
      </c>
      <c r="U373" t="s">
        <v>357</v>
      </c>
      <c r="V373" s="19">
        <v>42401</v>
      </c>
      <c r="W373" t="s">
        <v>635</v>
      </c>
      <c r="X373" t="s">
        <v>635</v>
      </c>
      <c r="Y373" t="s">
        <v>635</v>
      </c>
      <c r="Z373" t="s">
        <v>14</v>
      </c>
      <c r="AA373" s="29">
        <v>100</v>
      </c>
      <c r="AB373" t="s">
        <v>544</v>
      </c>
      <c r="AC373">
        <f t="shared" si="72"/>
        <v>2016</v>
      </c>
      <c r="AD373">
        <f t="shared" si="73"/>
        <v>2</v>
      </c>
      <c r="AE373">
        <f t="shared" si="74"/>
        <v>2014</v>
      </c>
      <c r="AF373">
        <f t="shared" si="75"/>
        <v>4</v>
      </c>
      <c r="AG373" t="str">
        <f>VLOOKUP(F373,vlookup!$A$2:$E$660,2,0)</f>
        <v>Retained</v>
      </c>
      <c r="AH373" t="str">
        <f>VLOOKUP(F373,vlookup!$A$2:$E$660,3,0)</f>
        <v>Service Contract</v>
      </c>
      <c r="AI373" t="str">
        <f>VLOOKUP(F373,vlookup!$A$2:$E$660,4,0)</f>
        <v>Used Car Programs</v>
      </c>
      <c r="AJ373" t="str">
        <f>VLOOKUP(F373,vlookup!$A$2:$E$660,5,0)</f>
        <v>High Mileage</v>
      </c>
      <c r="AL373">
        <f t="shared" si="76"/>
        <v>34</v>
      </c>
      <c r="AM373">
        <f t="shared" si="77"/>
        <v>638</v>
      </c>
      <c r="AN373">
        <f t="shared" si="78"/>
        <v>23863</v>
      </c>
      <c r="AO373" t="str">
        <f t="shared" si="79"/>
        <v/>
      </c>
      <c r="AP373" t="str">
        <f t="shared" si="80"/>
        <v/>
      </c>
      <c r="AQ373" t="str">
        <f t="shared" si="81"/>
        <v/>
      </c>
      <c r="AR373">
        <f t="shared" si="82"/>
        <v>100</v>
      </c>
      <c r="AS373" t="str">
        <f t="shared" si="83"/>
        <v>6A787087D4-3</v>
      </c>
      <c r="AT373" t="str">
        <f>IFERROR(IF(VLOOKUP(Y373,vlookup!$I$2:$J$9,1,0)=Y373,VLOOKUP(Y373,vlookup!$I$2:$J$9,2,0),PROPER(Y373)),PROPER(Y373))</f>
        <v>Deductible</v>
      </c>
      <c r="AU373" t="str">
        <f>IFERROR(IF(B373=VLOOKUP(B373,vlookup!$L$2:$L$10,1,0),"Yes","No"),"No")</f>
        <v>No</v>
      </c>
    </row>
    <row r="374" spans="1:47" ht="14.45" customHeight="1" x14ac:dyDescent="0.25">
      <c r="A374" t="s">
        <v>1962</v>
      </c>
      <c r="B374" s="31" t="s">
        <v>1963</v>
      </c>
      <c r="C374">
        <v>1</v>
      </c>
      <c r="D374">
        <v>1</v>
      </c>
      <c r="E374" t="s">
        <v>382</v>
      </c>
      <c r="F374" t="s">
        <v>60</v>
      </c>
      <c r="G374" t="s">
        <v>1964</v>
      </c>
      <c r="H374" t="s">
        <v>3787</v>
      </c>
      <c r="I374">
        <v>144832</v>
      </c>
      <c r="J374" s="19">
        <v>41209</v>
      </c>
      <c r="K374" s="19">
        <v>41240</v>
      </c>
      <c r="L374">
        <v>201211</v>
      </c>
      <c r="M374" s="19">
        <v>41214</v>
      </c>
      <c r="N374">
        <v>24616</v>
      </c>
      <c r="O374" t="s">
        <v>1076</v>
      </c>
      <c r="P374" t="s">
        <v>1965</v>
      </c>
      <c r="Q374" t="s">
        <v>924</v>
      </c>
      <c r="R374">
        <v>1529</v>
      </c>
      <c r="S374" s="19">
        <v>41313</v>
      </c>
      <c r="T374">
        <v>153537</v>
      </c>
      <c r="U374" t="s">
        <v>357</v>
      </c>
      <c r="V374" s="19">
        <v>41330</v>
      </c>
      <c r="W374" t="s">
        <v>1179</v>
      </c>
      <c r="X374" t="s">
        <v>635</v>
      </c>
      <c r="Y374" t="s">
        <v>635</v>
      </c>
      <c r="Z374" t="s">
        <v>14</v>
      </c>
      <c r="AA374" s="29">
        <v>100</v>
      </c>
      <c r="AB374" t="s">
        <v>544</v>
      </c>
      <c r="AC374">
        <f t="shared" si="72"/>
        <v>2013</v>
      </c>
      <c r="AD374">
        <f t="shared" si="73"/>
        <v>2</v>
      </c>
      <c r="AE374">
        <f t="shared" si="74"/>
        <v>2012</v>
      </c>
      <c r="AF374">
        <f t="shared" si="75"/>
        <v>10</v>
      </c>
      <c r="AG374" t="str">
        <f>VLOOKUP(F374,vlookup!$A$2:$E$660,2,0)</f>
        <v>Retained</v>
      </c>
      <c r="AH374" t="str">
        <f>VLOOKUP(F374,vlookup!$A$2:$E$660,3,0)</f>
        <v>Service Contract</v>
      </c>
      <c r="AI374" t="str">
        <f>VLOOKUP(F374,vlookup!$A$2:$E$660,4,0)</f>
        <v>Used Car Programs</v>
      </c>
      <c r="AJ374" t="str">
        <f>VLOOKUP(F374,vlookup!$A$2:$E$660,5,0)</f>
        <v>High Mileage</v>
      </c>
      <c r="AL374">
        <f t="shared" si="76"/>
        <v>30</v>
      </c>
      <c r="AM374">
        <f t="shared" si="77"/>
        <v>118</v>
      </c>
      <c r="AN374">
        <f t="shared" si="78"/>
        <v>8705</v>
      </c>
      <c r="AO374" t="str">
        <f t="shared" si="79"/>
        <v/>
      </c>
      <c r="AP374" t="str">
        <f t="shared" si="80"/>
        <v/>
      </c>
      <c r="AQ374" t="str">
        <f t="shared" si="81"/>
        <v/>
      </c>
      <c r="AR374">
        <f t="shared" si="82"/>
        <v>100</v>
      </c>
      <c r="AS374" t="str">
        <f t="shared" si="83"/>
        <v>2TE11146J2Y-1</v>
      </c>
      <c r="AT374" t="str">
        <f>IFERROR(IF(VLOOKUP(Y374,vlookup!$I$2:$J$9,1,0)=Y374,VLOOKUP(Y374,vlookup!$I$2:$J$9,2,0),PROPER(Y374)),PROPER(Y374))</f>
        <v>Deductible</v>
      </c>
      <c r="AU374" t="str">
        <f>IFERROR(IF(B374=VLOOKUP(B374,vlookup!$L$2:$L$10,1,0),"Yes","No"),"No")</f>
        <v>No</v>
      </c>
    </row>
    <row r="375" spans="1:47" ht="14.45" customHeight="1" x14ac:dyDescent="0.25">
      <c r="A375" t="s">
        <v>1966</v>
      </c>
      <c r="B375" s="31" t="s">
        <v>1967</v>
      </c>
      <c r="C375">
        <v>3</v>
      </c>
      <c r="D375">
        <v>1</v>
      </c>
      <c r="E375" t="s">
        <v>382</v>
      </c>
      <c r="F375" t="s">
        <v>464</v>
      </c>
      <c r="G375" t="s">
        <v>1964</v>
      </c>
      <c r="H375" t="s">
        <v>1968</v>
      </c>
      <c r="I375">
        <v>110409</v>
      </c>
      <c r="J375" s="19">
        <v>43779</v>
      </c>
      <c r="K375" s="19">
        <v>43818</v>
      </c>
      <c r="L375">
        <v>201912</v>
      </c>
      <c r="M375" s="19">
        <v>43800</v>
      </c>
      <c r="N375">
        <v>24617</v>
      </c>
      <c r="O375" t="s">
        <v>1070</v>
      </c>
      <c r="P375" t="s">
        <v>1208</v>
      </c>
      <c r="Q375" t="s">
        <v>924</v>
      </c>
      <c r="R375">
        <v>697</v>
      </c>
      <c r="S375" s="19">
        <v>43844</v>
      </c>
      <c r="T375">
        <v>113363</v>
      </c>
      <c r="U375" t="s">
        <v>356</v>
      </c>
      <c r="V375" s="19">
        <v>43847</v>
      </c>
      <c r="W375" t="s">
        <v>635</v>
      </c>
      <c r="X375" t="s">
        <v>635</v>
      </c>
      <c r="Y375" t="s">
        <v>635</v>
      </c>
      <c r="Z375" t="s">
        <v>14</v>
      </c>
      <c r="AA375" s="29">
        <v>100</v>
      </c>
      <c r="AB375" t="s">
        <v>544</v>
      </c>
      <c r="AC375">
        <f t="shared" si="72"/>
        <v>2020</v>
      </c>
      <c r="AD375">
        <f t="shared" si="73"/>
        <v>1</v>
      </c>
      <c r="AE375">
        <f t="shared" si="74"/>
        <v>2019</v>
      </c>
      <c r="AF375">
        <f t="shared" si="75"/>
        <v>11</v>
      </c>
      <c r="AG375" t="str">
        <f>VLOOKUP(F375,vlookup!$A$2:$E$660,2,0)</f>
        <v>Retained</v>
      </c>
      <c r="AH375" t="str">
        <f>VLOOKUP(F375,vlookup!$A$2:$E$660,3,0)</f>
        <v>Service Contract</v>
      </c>
      <c r="AI375" t="str">
        <f>VLOOKUP(F375,vlookup!$A$2:$E$660,4,0)</f>
        <v>Used Car Programs</v>
      </c>
      <c r="AJ375" t="str">
        <f>VLOOKUP(F375,vlookup!$A$2:$E$660,5,0)</f>
        <v>High Mileage</v>
      </c>
      <c r="AL375">
        <f t="shared" si="76"/>
        <v>39</v>
      </c>
      <c r="AM375">
        <f t="shared" si="77"/>
        <v>67</v>
      </c>
      <c r="AN375">
        <f t="shared" si="78"/>
        <v>2954</v>
      </c>
      <c r="AO375" t="str">
        <f t="shared" si="79"/>
        <v/>
      </c>
      <c r="AP375" t="str">
        <f t="shared" si="80"/>
        <v/>
      </c>
      <c r="AQ375">
        <f t="shared" si="81"/>
        <v>100</v>
      </c>
      <c r="AR375" t="str">
        <f t="shared" si="82"/>
        <v/>
      </c>
      <c r="AS375" t="str">
        <f t="shared" si="83"/>
        <v>BWL55349K9-3</v>
      </c>
      <c r="AT375" t="str">
        <f>IFERROR(IF(VLOOKUP(Y375,vlookup!$I$2:$J$9,1,0)=Y375,VLOOKUP(Y375,vlookup!$I$2:$J$9,2,0),PROPER(Y375)),PROPER(Y375))</f>
        <v>Deductible</v>
      </c>
      <c r="AU375" t="str">
        <f>IFERROR(IF(B375=VLOOKUP(B375,vlookup!$L$2:$L$10,1,0),"Yes","No"),"No")</f>
        <v>No</v>
      </c>
    </row>
    <row r="376" spans="1:47" ht="14.45" customHeight="1" x14ac:dyDescent="0.25">
      <c r="A376" t="s">
        <v>1966</v>
      </c>
      <c r="B376" s="31" t="s">
        <v>1967</v>
      </c>
      <c r="C376">
        <v>5</v>
      </c>
      <c r="D376">
        <v>1</v>
      </c>
      <c r="E376" t="s">
        <v>382</v>
      </c>
      <c r="F376" t="s">
        <v>464</v>
      </c>
      <c r="G376" t="s">
        <v>1964</v>
      </c>
      <c r="H376" t="s">
        <v>1968</v>
      </c>
      <c r="I376">
        <v>110409</v>
      </c>
      <c r="J376" s="19">
        <v>43779</v>
      </c>
      <c r="K376" s="19">
        <v>43818</v>
      </c>
      <c r="L376">
        <v>201912</v>
      </c>
      <c r="M376" s="19">
        <v>43800</v>
      </c>
      <c r="N376">
        <v>24617</v>
      </c>
      <c r="O376" t="s">
        <v>1070</v>
      </c>
      <c r="P376" t="s">
        <v>1969</v>
      </c>
      <c r="Q376" t="s">
        <v>924</v>
      </c>
      <c r="R376">
        <v>228263</v>
      </c>
      <c r="S376" s="19">
        <v>44224</v>
      </c>
      <c r="T376">
        <v>127897</v>
      </c>
      <c r="U376" t="s">
        <v>356</v>
      </c>
      <c r="V376" s="19">
        <v>44242</v>
      </c>
      <c r="W376" t="s">
        <v>635</v>
      </c>
      <c r="X376" t="s">
        <v>635</v>
      </c>
      <c r="Y376" t="s">
        <v>635</v>
      </c>
      <c r="Z376" t="s">
        <v>14</v>
      </c>
      <c r="AA376" s="29">
        <v>100</v>
      </c>
      <c r="AB376" t="s">
        <v>544</v>
      </c>
      <c r="AC376">
        <f t="shared" si="72"/>
        <v>2021</v>
      </c>
      <c r="AD376">
        <f t="shared" si="73"/>
        <v>2</v>
      </c>
      <c r="AE376">
        <f t="shared" si="74"/>
        <v>2019</v>
      </c>
      <c r="AF376">
        <f t="shared" si="75"/>
        <v>11</v>
      </c>
      <c r="AG376" t="str">
        <f>VLOOKUP(F376,vlookup!$A$2:$E$660,2,0)</f>
        <v>Retained</v>
      </c>
      <c r="AH376" t="str">
        <f>VLOOKUP(F376,vlookup!$A$2:$E$660,3,0)</f>
        <v>Service Contract</v>
      </c>
      <c r="AI376" t="str">
        <f>VLOOKUP(F376,vlookup!$A$2:$E$660,4,0)</f>
        <v>Used Car Programs</v>
      </c>
      <c r="AJ376" t="str">
        <f>VLOOKUP(F376,vlookup!$A$2:$E$660,5,0)</f>
        <v>High Mileage</v>
      </c>
      <c r="AL376">
        <f t="shared" si="76"/>
        <v>39</v>
      </c>
      <c r="AM376">
        <f t="shared" si="77"/>
        <v>455</v>
      </c>
      <c r="AN376">
        <f t="shared" si="78"/>
        <v>17488</v>
      </c>
      <c r="AO376" t="str">
        <f t="shared" si="79"/>
        <v/>
      </c>
      <c r="AP376" t="str">
        <f t="shared" si="80"/>
        <v/>
      </c>
      <c r="AQ376" t="str">
        <f t="shared" si="81"/>
        <v/>
      </c>
      <c r="AR376">
        <f t="shared" si="82"/>
        <v>100</v>
      </c>
      <c r="AS376" t="str">
        <f t="shared" si="83"/>
        <v>BWL55349K9-5</v>
      </c>
      <c r="AT376" t="str">
        <f>IFERROR(IF(VLOOKUP(Y376,vlookup!$I$2:$J$9,1,0)=Y376,VLOOKUP(Y376,vlookup!$I$2:$J$9,2,0),PROPER(Y376)),PROPER(Y376))</f>
        <v>Deductible</v>
      </c>
      <c r="AU376" t="str">
        <f>IFERROR(IF(B376=VLOOKUP(B376,vlookup!$L$2:$L$10,1,0),"Yes","No"),"No")</f>
        <v>No</v>
      </c>
    </row>
    <row r="377" spans="1:47" ht="14.45" customHeight="1" x14ac:dyDescent="0.25">
      <c r="A377" t="s">
        <v>1966</v>
      </c>
      <c r="B377" s="31" t="s">
        <v>1967</v>
      </c>
      <c r="C377">
        <v>6</v>
      </c>
      <c r="D377">
        <v>1</v>
      </c>
      <c r="E377" t="s">
        <v>382</v>
      </c>
      <c r="F377" t="s">
        <v>464</v>
      </c>
      <c r="G377" t="s">
        <v>1964</v>
      </c>
      <c r="H377" t="s">
        <v>1968</v>
      </c>
      <c r="I377">
        <v>110409</v>
      </c>
      <c r="J377" s="19">
        <v>43779</v>
      </c>
      <c r="K377" s="19">
        <v>43818</v>
      </c>
      <c r="L377">
        <v>201912</v>
      </c>
      <c r="M377" s="19">
        <v>43800</v>
      </c>
      <c r="N377">
        <v>24617</v>
      </c>
      <c r="O377" t="s">
        <v>1070</v>
      </c>
      <c r="P377" t="s">
        <v>1969</v>
      </c>
      <c r="Q377" t="s">
        <v>924</v>
      </c>
      <c r="R377">
        <v>231619</v>
      </c>
      <c r="S377" s="19">
        <v>44355</v>
      </c>
      <c r="T377">
        <v>132514</v>
      </c>
      <c r="U377" t="s">
        <v>356</v>
      </c>
      <c r="V377" s="19">
        <v>44368</v>
      </c>
      <c r="W377" t="s">
        <v>635</v>
      </c>
      <c r="X377" t="s">
        <v>635</v>
      </c>
      <c r="Y377" t="s">
        <v>635</v>
      </c>
      <c r="Z377" t="s">
        <v>14</v>
      </c>
      <c r="AA377" s="29">
        <v>100</v>
      </c>
      <c r="AB377" t="s">
        <v>544</v>
      </c>
      <c r="AC377">
        <f t="shared" si="72"/>
        <v>2021</v>
      </c>
      <c r="AD377">
        <f t="shared" si="73"/>
        <v>6</v>
      </c>
      <c r="AE377">
        <f t="shared" si="74"/>
        <v>2019</v>
      </c>
      <c r="AF377">
        <f t="shared" si="75"/>
        <v>11</v>
      </c>
      <c r="AG377" t="str">
        <f>VLOOKUP(F377,vlookup!$A$2:$E$660,2,0)</f>
        <v>Retained</v>
      </c>
      <c r="AH377" t="str">
        <f>VLOOKUP(F377,vlookup!$A$2:$E$660,3,0)</f>
        <v>Service Contract</v>
      </c>
      <c r="AI377" t="str">
        <f>VLOOKUP(F377,vlookup!$A$2:$E$660,4,0)</f>
        <v>Used Car Programs</v>
      </c>
      <c r="AJ377" t="str">
        <f>VLOOKUP(F377,vlookup!$A$2:$E$660,5,0)</f>
        <v>High Mileage</v>
      </c>
      <c r="AL377">
        <f t="shared" si="76"/>
        <v>39</v>
      </c>
      <c r="AM377">
        <f t="shared" si="77"/>
        <v>581</v>
      </c>
      <c r="AN377">
        <f t="shared" si="78"/>
        <v>22105</v>
      </c>
      <c r="AO377" t="str">
        <f t="shared" si="79"/>
        <v/>
      </c>
      <c r="AP377" t="str">
        <f t="shared" si="80"/>
        <v/>
      </c>
      <c r="AQ377" t="str">
        <f t="shared" si="81"/>
        <v/>
      </c>
      <c r="AR377">
        <f t="shared" si="82"/>
        <v>100</v>
      </c>
      <c r="AS377" t="str">
        <f t="shared" si="83"/>
        <v>BWL55349K9-6</v>
      </c>
      <c r="AT377" t="str">
        <f>IFERROR(IF(VLOOKUP(Y377,vlookup!$I$2:$J$9,1,0)=Y377,VLOOKUP(Y377,vlookup!$I$2:$J$9,2,0),PROPER(Y377)),PROPER(Y377))</f>
        <v>Deductible</v>
      </c>
      <c r="AU377" t="str">
        <f>IFERROR(IF(B377=VLOOKUP(B377,vlookup!$L$2:$L$10,1,0),"Yes","No"),"No")</f>
        <v>No</v>
      </c>
    </row>
    <row r="378" spans="1:47" ht="14.45" customHeight="1" x14ac:dyDescent="0.25">
      <c r="A378" t="s">
        <v>1970</v>
      </c>
      <c r="B378" s="31" t="s">
        <v>1971</v>
      </c>
      <c r="C378">
        <v>1</v>
      </c>
      <c r="D378">
        <v>1</v>
      </c>
      <c r="E378" t="s">
        <v>382</v>
      </c>
      <c r="F378" t="s">
        <v>464</v>
      </c>
      <c r="G378" t="s">
        <v>40</v>
      </c>
      <c r="H378" t="s">
        <v>1972</v>
      </c>
      <c r="I378">
        <v>121170</v>
      </c>
      <c r="J378" s="19">
        <v>44507</v>
      </c>
      <c r="K378" s="19">
        <v>44571</v>
      </c>
      <c r="L378">
        <v>202201</v>
      </c>
      <c r="M378" s="19">
        <v>44562</v>
      </c>
      <c r="N378">
        <v>24617</v>
      </c>
      <c r="O378" t="s">
        <v>1070</v>
      </c>
      <c r="P378" t="s">
        <v>1183</v>
      </c>
      <c r="Q378" t="s">
        <v>924</v>
      </c>
      <c r="R378">
        <v>27746</v>
      </c>
      <c r="S378" s="19">
        <v>44937</v>
      </c>
      <c r="T378">
        <v>144740</v>
      </c>
      <c r="U378" t="s">
        <v>356</v>
      </c>
      <c r="V378" s="19">
        <v>44981</v>
      </c>
      <c r="W378" t="s">
        <v>635</v>
      </c>
      <c r="X378" t="s">
        <v>635</v>
      </c>
      <c r="Y378" t="s">
        <v>635</v>
      </c>
      <c r="Z378" t="s">
        <v>14</v>
      </c>
      <c r="AA378" s="29">
        <v>100</v>
      </c>
      <c r="AB378" t="s">
        <v>544</v>
      </c>
      <c r="AC378">
        <f t="shared" si="72"/>
        <v>2023</v>
      </c>
      <c r="AD378">
        <f t="shared" si="73"/>
        <v>2</v>
      </c>
      <c r="AE378">
        <f t="shared" si="74"/>
        <v>2021</v>
      </c>
      <c r="AF378">
        <f t="shared" si="75"/>
        <v>11</v>
      </c>
      <c r="AG378" t="str">
        <f>VLOOKUP(F378,vlookup!$A$2:$E$660,2,0)</f>
        <v>Retained</v>
      </c>
      <c r="AH378" t="str">
        <f>VLOOKUP(F378,vlookup!$A$2:$E$660,3,0)</f>
        <v>Service Contract</v>
      </c>
      <c r="AI378" t="str">
        <f>VLOOKUP(F378,vlookup!$A$2:$E$660,4,0)</f>
        <v>Used Car Programs</v>
      </c>
      <c r="AJ378" t="str">
        <f>VLOOKUP(F378,vlookup!$A$2:$E$660,5,0)</f>
        <v>High Mileage</v>
      </c>
      <c r="AL378">
        <f t="shared" si="76"/>
        <v>63</v>
      </c>
      <c r="AM378">
        <f t="shared" si="77"/>
        <v>467</v>
      </c>
      <c r="AN378">
        <f t="shared" si="78"/>
        <v>23570</v>
      </c>
      <c r="AO378" t="str">
        <f t="shared" si="79"/>
        <v/>
      </c>
      <c r="AP378" t="str">
        <f t="shared" si="80"/>
        <v/>
      </c>
      <c r="AQ378" t="str">
        <f t="shared" si="81"/>
        <v/>
      </c>
      <c r="AR378">
        <f t="shared" si="82"/>
        <v>100</v>
      </c>
      <c r="AS378" t="str">
        <f t="shared" si="83"/>
        <v>ZAGFW504268K21-1</v>
      </c>
      <c r="AT378" t="str">
        <f>IFERROR(IF(VLOOKUP(Y378,vlookup!$I$2:$J$9,1,0)=Y378,VLOOKUP(Y378,vlookup!$I$2:$J$9,2,0),PROPER(Y378)),PROPER(Y378))</f>
        <v>Deductible</v>
      </c>
      <c r="AU378" t="str">
        <f>IFERROR(IF(B378=VLOOKUP(B378,vlookup!$L$2:$L$10,1,0),"Yes","No"),"No")</f>
        <v>No</v>
      </c>
    </row>
    <row r="379" spans="1:47" ht="14.45" customHeight="1" x14ac:dyDescent="0.25">
      <c r="A379" t="s">
        <v>1973</v>
      </c>
      <c r="B379" s="31" t="s">
        <v>1974</v>
      </c>
      <c r="C379">
        <v>1</v>
      </c>
      <c r="D379">
        <v>1</v>
      </c>
      <c r="E379" t="s">
        <v>382</v>
      </c>
      <c r="F379" t="s">
        <v>238</v>
      </c>
      <c r="G379" t="s">
        <v>937</v>
      </c>
      <c r="H379" t="s">
        <v>3788</v>
      </c>
      <c r="I379">
        <v>127665</v>
      </c>
      <c r="J379" s="19">
        <v>42443</v>
      </c>
      <c r="K379" s="19">
        <v>42460</v>
      </c>
      <c r="L379">
        <v>201603</v>
      </c>
      <c r="M379" s="19">
        <v>42430</v>
      </c>
      <c r="N379">
        <v>24616</v>
      </c>
      <c r="O379" t="s">
        <v>1076</v>
      </c>
      <c r="P379" t="s">
        <v>1975</v>
      </c>
      <c r="Q379" t="s">
        <v>924</v>
      </c>
      <c r="R379">
        <v>58886</v>
      </c>
      <c r="S379" s="19">
        <v>42760</v>
      </c>
      <c r="T379">
        <v>136337</v>
      </c>
      <c r="U379" t="s">
        <v>357</v>
      </c>
      <c r="V379" s="19">
        <v>42817</v>
      </c>
      <c r="W379" t="s">
        <v>635</v>
      </c>
      <c r="X379" t="s">
        <v>635</v>
      </c>
      <c r="Y379" t="s">
        <v>635</v>
      </c>
      <c r="Z379" t="s">
        <v>14</v>
      </c>
      <c r="AA379" s="29">
        <v>100</v>
      </c>
      <c r="AB379" t="s">
        <v>544</v>
      </c>
      <c r="AC379">
        <f t="shared" si="72"/>
        <v>2017</v>
      </c>
      <c r="AD379">
        <f t="shared" si="73"/>
        <v>3</v>
      </c>
      <c r="AE379">
        <f t="shared" si="74"/>
        <v>2016</v>
      </c>
      <c r="AF379">
        <f t="shared" si="75"/>
        <v>3</v>
      </c>
      <c r="AG379" t="str">
        <f>VLOOKUP(F379,vlookup!$A$2:$E$660,2,0)</f>
        <v>Retained</v>
      </c>
      <c r="AH379" t="str">
        <f>VLOOKUP(F379,vlookup!$A$2:$E$660,3,0)</f>
        <v>Service Contract</v>
      </c>
      <c r="AI379" t="str">
        <f>VLOOKUP(F379,vlookup!$A$2:$E$660,4,0)</f>
        <v>Used Car Programs</v>
      </c>
      <c r="AJ379" t="str">
        <f>VLOOKUP(F379,vlookup!$A$2:$E$660,5,0)</f>
        <v>High Mileage</v>
      </c>
      <c r="AL379">
        <f t="shared" si="76"/>
        <v>17</v>
      </c>
      <c r="AM379">
        <f t="shared" si="77"/>
        <v>369</v>
      </c>
      <c r="AN379">
        <f t="shared" si="78"/>
        <v>8672</v>
      </c>
      <c r="AO379" t="str">
        <f t="shared" si="79"/>
        <v/>
      </c>
      <c r="AP379" t="str">
        <f t="shared" si="80"/>
        <v/>
      </c>
      <c r="AQ379" t="str">
        <f t="shared" si="81"/>
        <v/>
      </c>
      <c r="AR379">
        <f t="shared" si="82"/>
        <v>100</v>
      </c>
      <c r="AS379" t="str">
        <f t="shared" si="83"/>
        <v>4D026801C6Y-1</v>
      </c>
      <c r="AT379" t="str">
        <f>IFERROR(IF(VLOOKUP(Y379,vlookup!$I$2:$J$9,1,0)=Y379,VLOOKUP(Y379,vlookup!$I$2:$J$9,2,0),PROPER(Y379)),PROPER(Y379))</f>
        <v>Deductible</v>
      </c>
      <c r="AU379" t="str">
        <f>IFERROR(IF(B379=VLOOKUP(B379,vlookup!$L$2:$L$10,1,0),"Yes","No"),"No")</f>
        <v>No</v>
      </c>
    </row>
    <row r="380" spans="1:47" ht="14.45" customHeight="1" x14ac:dyDescent="0.25">
      <c r="A380" t="s">
        <v>1976</v>
      </c>
      <c r="B380" s="31" t="s">
        <v>3593</v>
      </c>
      <c r="C380">
        <v>1</v>
      </c>
      <c r="D380">
        <v>1</v>
      </c>
      <c r="E380" t="s">
        <v>382</v>
      </c>
      <c r="F380" t="s">
        <v>205</v>
      </c>
      <c r="G380" t="s">
        <v>937</v>
      </c>
      <c r="H380" t="s">
        <v>3788</v>
      </c>
      <c r="I380">
        <v>106939</v>
      </c>
      <c r="J380" s="19">
        <v>41931</v>
      </c>
      <c r="K380" s="19">
        <v>41971</v>
      </c>
      <c r="L380">
        <v>201411</v>
      </c>
      <c r="M380" s="19">
        <v>41944</v>
      </c>
      <c r="N380">
        <v>24617</v>
      </c>
      <c r="O380" t="s">
        <v>1070</v>
      </c>
      <c r="P380" t="s">
        <v>1977</v>
      </c>
      <c r="Q380" t="s">
        <v>924</v>
      </c>
      <c r="R380">
        <v>15519</v>
      </c>
      <c r="S380" s="19">
        <v>41996</v>
      </c>
      <c r="T380">
        <v>108563</v>
      </c>
      <c r="U380" t="s">
        <v>357</v>
      </c>
      <c r="V380" s="19">
        <v>42026</v>
      </c>
      <c r="W380" t="s">
        <v>635</v>
      </c>
      <c r="X380" t="s">
        <v>635</v>
      </c>
      <c r="Y380" t="s">
        <v>635</v>
      </c>
      <c r="Z380" t="s">
        <v>14</v>
      </c>
      <c r="AA380" s="29">
        <v>100</v>
      </c>
      <c r="AB380" t="s">
        <v>544</v>
      </c>
      <c r="AC380">
        <f t="shared" si="72"/>
        <v>2015</v>
      </c>
      <c r="AD380">
        <f t="shared" si="73"/>
        <v>1</v>
      </c>
      <c r="AE380">
        <f t="shared" si="74"/>
        <v>2014</v>
      </c>
      <c r="AF380">
        <f t="shared" si="75"/>
        <v>10</v>
      </c>
      <c r="AG380" t="str">
        <f>VLOOKUP(F380,vlookup!$A$2:$E$660,2,0)</f>
        <v>Retained</v>
      </c>
      <c r="AH380" t="str">
        <f>VLOOKUP(F380,vlookup!$A$2:$E$660,3,0)</f>
        <v>Service Contract</v>
      </c>
      <c r="AI380" t="str">
        <f>VLOOKUP(F380,vlookup!$A$2:$E$660,4,0)</f>
        <v>Used Car Programs</v>
      </c>
      <c r="AJ380" t="str">
        <f>VLOOKUP(F380,vlookup!$A$2:$E$660,5,0)</f>
        <v>High Mileage</v>
      </c>
      <c r="AL380">
        <f t="shared" si="76"/>
        <v>39</v>
      </c>
      <c r="AM380">
        <f t="shared" si="77"/>
        <v>93</v>
      </c>
      <c r="AN380">
        <f t="shared" si="78"/>
        <v>1624</v>
      </c>
      <c r="AO380" t="str">
        <f t="shared" si="79"/>
        <v/>
      </c>
      <c r="AP380" t="str">
        <f t="shared" si="80"/>
        <v/>
      </c>
      <c r="AQ380" t="str">
        <f t="shared" si="81"/>
        <v/>
      </c>
      <c r="AR380">
        <f t="shared" si="82"/>
        <v>100</v>
      </c>
      <c r="AS380" t="str">
        <f t="shared" si="83"/>
        <v>102109032-1</v>
      </c>
      <c r="AT380" t="str">
        <f>IFERROR(IF(VLOOKUP(Y380,vlookup!$I$2:$J$9,1,0)=Y380,VLOOKUP(Y380,vlookup!$I$2:$J$9,2,0),PROPER(Y380)),PROPER(Y380))</f>
        <v>Deductible</v>
      </c>
      <c r="AU380" t="str">
        <f>IFERROR(IF(B380=VLOOKUP(B380,vlookup!$L$2:$L$10,1,0),"Yes","No"),"No")</f>
        <v>No</v>
      </c>
    </row>
    <row r="381" spans="1:47" ht="14.45" customHeight="1" x14ac:dyDescent="0.25">
      <c r="A381" t="s">
        <v>1978</v>
      </c>
      <c r="B381" s="31" t="s">
        <v>1979</v>
      </c>
      <c r="C381">
        <v>2</v>
      </c>
      <c r="D381">
        <v>1</v>
      </c>
      <c r="E381" t="s">
        <v>382</v>
      </c>
      <c r="F381" t="s">
        <v>205</v>
      </c>
      <c r="G381" t="s">
        <v>937</v>
      </c>
      <c r="H381" t="s">
        <v>938</v>
      </c>
      <c r="I381">
        <v>107741</v>
      </c>
      <c r="J381" s="19">
        <v>42185</v>
      </c>
      <c r="K381" s="19">
        <v>42215</v>
      </c>
      <c r="L381">
        <v>201507</v>
      </c>
      <c r="M381" s="19">
        <v>42186</v>
      </c>
      <c r="N381">
        <v>24616</v>
      </c>
      <c r="O381" t="s">
        <v>1076</v>
      </c>
      <c r="P381" t="s">
        <v>1684</v>
      </c>
      <c r="Q381" t="s">
        <v>924</v>
      </c>
      <c r="R381">
        <v>16596</v>
      </c>
      <c r="S381" s="19">
        <v>42328</v>
      </c>
      <c r="T381">
        <v>113538</v>
      </c>
      <c r="U381" t="s">
        <v>357</v>
      </c>
      <c r="V381" s="19">
        <v>42333</v>
      </c>
      <c r="W381" t="s">
        <v>635</v>
      </c>
      <c r="X381" t="s">
        <v>635</v>
      </c>
      <c r="Y381" t="s">
        <v>635</v>
      </c>
      <c r="Z381" t="s">
        <v>14</v>
      </c>
      <c r="AA381" s="29">
        <v>100</v>
      </c>
      <c r="AB381" t="s">
        <v>544</v>
      </c>
      <c r="AC381">
        <f t="shared" si="72"/>
        <v>2015</v>
      </c>
      <c r="AD381">
        <f t="shared" si="73"/>
        <v>11</v>
      </c>
      <c r="AE381">
        <f t="shared" si="74"/>
        <v>2015</v>
      </c>
      <c r="AF381">
        <f t="shared" si="75"/>
        <v>6</v>
      </c>
      <c r="AG381" t="str">
        <f>VLOOKUP(F381,vlookup!$A$2:$E$660,2,0)</f>
        <v>Retained</v>
      </c>
      <c r="AH381" t="str">
        <f>VLOOKUP(F381,vlookup!$A$2:$E$660,3,0)</f>
        <v>Service Contract</v>
      </c>
      <c r="AI381" t="str">
        <f>VLOOKUP(F381,vlookup!$A$2:$E$660,4,0)</f>
        <v>Used Car Programs</v>
      </c>
      <c r="AJ381" t="str">
        <f>VLOOKUP(F381,vlookup!$A$2:$E$660,5,0)</f>
        <v>High Mileage</v>
      </c>
      <c r="AL381">
        <f t="shared" si="76"/>
        <v>30</v>
      </c>
      <c r="AM381">
        <f t="shared" si="77"/>
        <v>145</v>
      </c>
      <c r="AN381">
        <f t="shared" si="78"/>
        <v>5797</v>
      </c>
      <c r="AO381" t="str">
        <f t="shared" si="79"/>
        <v/>
      </c>
      <c r="AP381" t="str">
        <f t="shared" si="80"/>
        <v/>
      </c>
      <c r="AQ381" t="str">
        <f t="shared" si="81"/>
        <v/>
      </c>
      <c r="AR381">
        <f t="shared" si="82"/>
        <v>100</v>
      </c>
      <c r="AS381" t="str">
        <f t="shared" si="83"/>
        <v>7E148168F5-2</v>
      </c>
      <c r="AT381" t="str">
        <f>IFERROR(IF(VLOOKUP(Y381,vlookup!$I$2:$J$9,1,0)=Y381,VLOOKUP(Y381,vlookup!$I$2:$J$9,2,0),PROPER(Y381)),PROPER(Y381))</f>
        <v>Deductible</v>
      </c>
      <c r="AU381" t="str">
        <f>IFERROR(IF(B381=VLOOKUP(B381,vlookup!$L$2:$L$10,1,0),"Yes","No"),"No")</f>
        <v>No</v>
      </c>
    </row>
    <row r="382" spans="1:47" ht="14.45" customHeight="1" x14ac:dyDescent="0.25">
      <c r="A382" t="s">
        <v>1109</v>
      </c>
      <c r="B382" s="31" t="s">
        <v>3574</v>
      </c>
      <c r="C382">
        <v>1</v>
      </c>
      <c r="D382">
        <v>1</v>
      </c>
      <c r="E382" t="s">
        <v>382</v>
      </c>
      <c r="F382" t="s">
        <v>60</v>
      </c>
      <c r="G382" t="s">
        <v>937</v>
      </c>
      <c r="H382" t="s">
        <v>3716</v>
      </c>
      <c r="I382">
        <v>64304</v>
      </c>
      <c r="J382" s="19">
        <v>41392</v>
      </c>
      <c r="K382" s="19">
        <v>41452</v>
      </c>
      <c r="L382">
        <v>201306</v>
      </c>
      <c r="M382" s="19">
        <v>41426</v>
      </c>
      <c r="N382">
        <v>24616</v>
      </c>
      <c r="O382" t="s">
        <v>1076</v>
      </c>
      <c r="P382" t="s">
        <v>1082</v>
      </c>
      <c r="Q382" t="s">
        <v>973</v>
      </c>
      <c r="R382" t="s">
        <v>1110</v>
      </c>
      <c r="S382" s="19">
        <v>41432</v>
      </c>
      <c r="T382">
        <v>65090</v>
      </c>
      <c r="U382" t="s">
        <v>357</v>
      </c>
      <c r="V382" s="19">
        <v>41495</v>
      </c>
      <c r="W382" t="s">
        <v>1179</v>
      </c>
      <c r="X382" t="s">
        <v>635</v>
      </c>
      <c r="Y382" t="s">
        <v>635</v>
      </c>
      <c r="Z382" t="s">
        <v>14</v>
      </c>
      <c r="AA382" s="29">
        <v>100</v>
      </c>
      <c r="AB382" t="s">
        <v>544</v>
      </c>
      <c r="AC382">
        <f t="shared" si="72"/>
        <v>2013</v>
      </c>
      <c r="AD382">
        <f t="shared" si="73"/>
        <v>8</v>
      </c>
      <c r="AE382">
        <f t="shared" si="74"/>
        <v>2013</v>
      </c>
      <c r="AF382">
        <f t="shared" si="75"/>
        <v>4</v>
      </c>
      <c r="AG382" t="str">
        <f>VLOOKUP(F382,vlookup!$A$2:$E$660,2,0)</f>
        <v>Retained</v>
      </c>
      <c r="AH382" t="str">
        <f>VLOOKUP(F382,vlookup!$A$2:$E$660,3,0)</f>
        <v>Service Contract</v>
      </c>
      <c r="AI382" t="str">
        <f>VLOOKUP(F382,vlookup!$A$2:$E$660,4,0)</f>
        <v>Used Car Programs</v>
      </c>
      <c r="AJ382" t="str">
        <f>VLOOKUP(F382,vlookup!$A$2:$E$660,5,0)</f>
        <v>High Mileage</v>
      </c>
      <c r="AL382">
        <f t="shared" si="76"/>
        <v>59</v>
      </c>
      <c r="AM382">
        <f t="shared" si="77"/>
        <v>101</v>
      </c>
      <c r="AN382">
        <f t="shared" si="78"/>
        <v>786</v>
      </c>
      <c r="AO382" t="str">
        <f t="shared" si="79"/>
        <v/>
      </c>
      <c r="AP382" t="str">
        <f t="shared" si="80"/>
        <v/>
      </c>
      <c r="AQ382" t="str">
        <f t="shared" si="81"/>
        <v/>
      </c>
      <c r="AR382">
        <f t="shared" si="82"/>
        <v>100</v>
      </c>
      <c r="AS382" t="str">
        <f t="shared" si="83"/>
        <v>81252942-1</v>
      </c>
      <c r="AT382" t="str">
        <f>IFERROR(IF(VLOOKUP(Y382,vlookup!$I$2:$J$9,1,0)=Y382,VLOOKUP(Y382,vlookup!$I$2:$J$9,2,0),PROPER(Y382)),PROPER(Y382))</f>
        <v>Deductible</v>
      </c>
      <c r="AU382" t="str">
        <f>IFERROR(IF(B382=VLOOKUP(B382,vlookup!$L$2:$L$10,1,0),"Yes","No"),"No")</f>
        <v>No</v>
      </c>
    </row>
    <row r="383" spans="1:47" ht="14.45" customHeight="1" x14ac:dyDescent="0.25">
      <c r="A383" t="s">
        <v>1980</v>
      </c>
      <c r="B383" s="31" t="s">
        <v>1981</v>
      </c>
      <c r="C383">
        <v>2</v>
      </c>
      <c r="D383">
        <v>1</v>
      </c>
      <c r="E383" t="s">
        <v>382</v>
      </c>
      <c r="F383" t="s">
        <v>205</v>
      </c>
      <c r="G383" t="s">
        <v>937</v>
      </c>
      <c r="H383" t="s">
        <v>955</v>
      </c>
      <c r="I383">
        <v>56289</v>
      </c>
      <c r="J383" s="19">
        <v>42117</v>
      </c>
      <c r="K383" s="19">
        <v>42154</v>
      </c>
      <c r="L383">
        <v>201505</v>
      </c>
      <c r="M383" s="19">
        <v>42125</v>
      </c>
      <c r="N383">
        <v>24616</v>
      </c>
      <c r="O383" t="s">
        <v>1076</v>
      </c>
      <c r="P383" t="s">
        <v>1703</v>
      </c>
      <c r="Q383" t="s">
        <v>924</v>
      </c>
      <c r="R383">
        <v>934507</v>
      </c>
      <c r="S383" s="19">
        <v>42840</v>
      </c>
      <c r="T383">
        <v>77369</v>
      </c>
      <c r="U383" t="s">
        <v>356</v>
      </c>
      <c r="V383" s="19">
        <v>42845</v>
      </c>
      <c r="W383" t="s">
        <v>635</v>
      </c>
      <c r="X383" t="s">
        <v>635</v>
      </c>
      <c r="Y383" t="s">
        <v>635</v>
      </c>
      <c r="Z383" t="s">
        <v>14</v>
      </c>
      <c r="AA383" s="29">
        <v>100</v>
      </c>
      <c r="AB383" t="s">
        <v>544</v>
      </c>
      <c r="AC383">
        <f t="shared" si="72"/>
        <v>2017</v>
      </c>
      <c r="AD383">
        <f t="shared" si="73"/>
        <v>4</v>
      </c>
      <c r="AE383">
        <f t="shared" si="74"/>
        <v>2015</v>
      </c>
      <c r="AF383">
        <f t="shared" si="75"/>
        <v>4</v>
      </c>
      <c r="AG383" t="str">
        <f>VLOOKUP(F383,vlookup!$A$2:$E$660,2,0)</f>
        <v>Retained</v>
      </c>
      <c r="AH383" t="str">
        <f>VLOOKUP(F383,vlookup!$A$2:$E$660,3,0)</f>
        <v>Service Contract</v>
      </c>
      <c r="AI383" t="str">
        <f>VLOOKUP(F383,vlookup!$A$2:$E$660,4,0)</f>
        <v>Used Car Programs</v>
      </c>
      <c r="AJ383" t="str">
        <f>VLOOKUP(F383,vlookup!$A$2:$E$660,5,0)</f>
        <v>High Mileage</v>
      </c>
      <c r="AL383">
        <f t="shared" si="76"/>
        <v>37</v>
      </c>
      <c r="AM383">
        <f t="shared" si="77"/>
        <v>717</v>
      </c>
      <c r="AN383">
        <f t="shared" si="78"/>
        <v>21080</v>
      </c>
      <c r="AO383" t="str">
        <f t="shared" si="79"/>
        <v/>
      </c>
      <c r="AP383" t="str">
        <f t="shared" si="80"/>
        <v/>
      </c>
      <c r="AQ383" t="str">
        <f t="shared" si="81"/>
        <v/>
      </c>
      <c r="AR383">
        <f t="shared" si="82"/>
        <v>100</v>
      </c>
      <c r="AS383" t="str">
        <f t="shared" si="83"/>
        <v>AE563707D5-2</v>
      </c>
      <c r="AT383" t="str">
        <f>IFERROR(IF(VLOOKUP(Y383,vlookup!$I$2:$J$9,1,0)=Y383,VLOOKUP(Y383,vlookup!$I$2:$J$9,2,0),PROPER(Y383)),PROPER(Y383))</f>
        <v>Deductible</v>
      </c>
      <c r="AU383" t="str">
        <f>IFERROR(IF(B383=VLOOKUP(B383,vlookup!$L$2:$L$10,1,0),"Yes","No"),"No")</f>
        <v>No</v>
      </c>
    </row>
    <row r="384" spans="1:47" ht="14.45" customHeight="1" x14ac:dyDescent="0.25">
      <c r="A384" t="s">
        <v>1982</v>
      </c>
      <c r="B384" s="31" t="s">
        <v>3597</v>
      </c>
      <c r="C384">
        <v>1</v>
      </c>
      <c r="D384">
        <v>1</v>
      </c>
      <c r="E384" t="s">
        <v>382</v>
      </c>
      <c r="F384" t="s">
        <v>205</v>
      </c>
      <c r="G384" t="s">
        <v>3789</v>
      </c>
      <c r="H384" t="s">
        <v>1983</v>
      </c>
      <c r="I384">
        <v>116640</v>
      </c>
      <c r="J384" s="19">
        <v>42021</v>
      </c>
      <c r="K384" s="19">
        <v>42061</v>
      </c>
      <c r="L384">
        <v>201502</v>
      </c>
      <c r="M384" s="19">
        <v>42036</v>
      </c>
      <c r="N384">
        <v>24617</v>
      </c>
      <c r="O384" t="s">
        <v>1070</v>
      </c>
      <c r="P384" t="s">
        <v>1984</v>
      </c>
      <c r="Q384" t="s">
        <v>924</v>
      </c>
      <c r="R384">
        <v>481614</v>
      </c>
      <c r="S384" s="19">
        <v>42133</v>
      </c>
      <c r="T384">
        <v>126274</v>
      </c>
      <c r="U384" t="s">
        <v>357</v>
      </c>
      <c r="V384" s="19">
        <v>42199</v>
      </c>
      <c r="W384" t="s">
        <v>635</v>
      </c>
      <c r="X384" t="s">
        <v>635</v>
      </c>
      <c r="Y384" t="s">
        <v>635</v>
      </c>
      <c r="Z384" t="s">
        <v>14</v>
      </c>
      <c r="AA384" s="29">
        <v>100</v>
      </c>
      <c r="AB384" t="s">
        <v>544</v>
      </c>
      <c r="AC384">
        <f t="shared" si="72"/>
        <v>2015</v>
      </c>
      <c r="AD384">
        <f t="shared" si="73"/>
        <v>7</v>
      </c>
      <c r="AE384">
        <f t="shared" si="74"/>
        <v>2015</v>
      </c>
      <c r="AF384">
        <f t="shared" si="75"/>
        <v>1</v>
      </c>
      <c r="AG384" t="str">
        <f>VLOOKUP(F384,vlookup!$A$2:$E$660,2,0)</f>
        <v>Retained</v>
      </c>
      <c r="AH384" t="str">
        <f>VLOOKUP(F384,vlookup!$A$2:$E$660,3,0)</f>
        <v>Service Contract</v>
      </c>
      <c r="AI384" t="str">
        <f>VLOOKUP(F384,vlookup!$A$2:$E$660,4,0)</f>
        <v>Used Car Programs</v>
      </c>
      <c r="AJ384" t="str">
        <f>VLOOKUP(F384,vlookup!$A$2:$E$660,5,0)</f>
        <v>High Mileage</v>
      </c>
      <c r="AL384">
        <f t="shared" si="76"/>
        <v>39</v>
      </c>
      <c r="AM384">
        <f t="shared" si="77"/>
        <v>177</v>
      </c>
      <c r="AN384">
        <f t="shared" si="78"/>
        <v>9634</v>
      </c>
      <c r="AO384" t="str">
        <f t="shared" si="79"/>
        <v/>
      </c>
      <c r="AP384" t="str">
        <f t="shared" si="80"/>
        <v/>
      </c>
      <c r="AQ384" t="str">
        <f t="shared" si="81"/>
        <v/>
      </c>
      <c r="AR384">
        <f t="shared" si="82"/>
        <v>100</v>
      </c>
      <c r="AS384" t="str">
        <f t="shared" si="83"/>
        <v>102108978-1</v>
      </c>
      <c r="AT384" t="str">
        <f>IFERROR(IF(VLOOKUP(Y384,vlookup!$I$2:$J$9,1,0)=Y384,VLOOKUP(Y384,vlookup!$I$2:$J$9,2,0),PROPER(Y384)),PROPER(Y384))</f>
        <v>Deductible</v>
      </c>
      <c r="AU384" t="str">
        <f>IFERROR(IF(B384=VLOOKUP(B384,vlookup!$L$2:$L$10,1,0),"Yes","No"),"No")</f>
        <v>No</v>
      </c>
    </row>
    <row r="385" spans="1:47" ht="14.45" customHeight="1" x14ac:dyDescent="0.25">
      <c r="A385" t="s">
        <v>1982</v>
      </c>
      <c r="B385" s="31" t="s">
        <v>3597</v>
      </c>
      <c r="C385">
        <v>3</v>
      </c>
      <c r="D385">
        <v>1</v>
      </c>
      <c r="E385" t="s">
        <v>382</v>
      </c>
      <c r="F385" t="s">
        <v>205</v>
      </c>
      <c r="G385" t="s">
        <v>3789</v>
      </c>
      <c r="H385" t="s">
        <v>1983</v>
      </c>
      <c r="I385">
        <v>116640</v>
      </c>
      <c r="J385" s="19">
        <v>42021</v>
      </c>
      <c r="K385" s="19">
        <v>42061</v>
      </c>
      <c r="L385">
        <v>201502</v>
      </c>
      <c r="M385" s="19">
        <v>42036</v>
      </c>
      <c r="N385">
        <v>24617</v>
      </c>
      <c r="O385" t="s">
        <v>1070</v>
      </c>
      <c r="P385" t="s">
        <v>1984</v>
      </c>
      <c r="Q385" t="s">
        <v>924</v>
      </c>
      <c r="R385">
        <v>484440</v>
      </c>
      <c r="S385" s="19">
        <v>42219</v>
      </c>
      <c r="T385">
        <v>130918</v>
      </c>
      <c r="U385" t="s">
        <v>357</v>
      </c>
      <c r="V385" s="19">
        <v>42220</v>
      </c>
      <c r="W385" t="s">
        <v>635</v>
      </c>
      <c r="X385" t="s">
        <v>635</v>
      </c>
      <c r="Y385" t="s">
        <v>635</v>
      </c>
      <c r="Z385" t="s">
        <v>14</v>
      </c>
      <c r="AA385" s="29">
        <v>100</v>
      </c>
      <c r="AB385" t="s">
        <v>544</v>
      </c>
      <c r="AC385">
        <f t="shared" si="72"/>
        <v>2015</v>
      </c>
      <c r="AD385">
        <f t="shared" si="73"/>
        <v>8</v>
      </c>
      <c r="AE385">
        <f t="shared" si="74"/>
        <v>2015</v>
      </c>
      <c r="AF385">
        <f t="shared" si="75"/>
        <v>1</v>
      </c>
      <c r="AG385" t="str">
        <f>VLOOKUP(F385,vlookup!$A$2:$E$660,2,0)</f>
        <v>Retained</v>
      </c>
      <c r="AH385" t="str">
        <f>VLOOKUP(F385,vlookup!$A$2:$E$660,3,0)</f>
        <v>Service Contract</v>
      </c>
      <c r="AI385" t="str">
        <f>VLOOKUP(F385,vlookup!$A$2:$E$660,4,0)</f>
        <v>Used Car Programs</v>
      </c>
      <c r="AJ385" t="str">
        <f>VLOOKUP(F385,vlookup!$A$2:$E$660,5,0)</f>
        <v>High Mileage</v>
      </c>
      <c r="AL385">
        <f t="shared" si="76"/>
        <v>39</v>
      </c>
      <c r="AM385">
        <f t="shared" si="77"/>
        <v>197</v>
      </c>
      <c r="AN385">
        <f t="shared" si="78"/>
        <v>14278</v>
      </c>
      <c r="AO385" t="str">
        <f t="shared" si="79"/>
        <v/>
      </c>
      <c r="AP385" t="str">
        <f t="shared" si="80"/>
        <v/>
      </c>
      <c r="AQ385" t="str">
        <f t="shared" si="81"/>
        <v/>
      </c>
      <c r="AR385">
        <f t="shared" si="82"/>
        <v>100</v>
      </c>
      <c r="AS385" t="str">
        <f t="shared" si="83"/>
        <v>102108978-3</v>
      </c>
      <c r="AT385" t="str">
        <f>IFERROR(IF(VLOOKUP(Y385,vlookup!$I$2:$J$9,1,0)=Y385,VLOOKUP(Y385,vlookup!$I$2:$J$9,2,0),PROPER(Y385)),PROPER(Y385))</f>
        <v>Deductible</v>
      </c>
      <c r="AU385" t="str">
        <f>IFERROR(IF(B385=VLOOKUP(B385,vlookup!$L$2:$L$10,1,0),"Yes","No"),"No")</f>
        <v>No</v>
      </c>
    </row>
    <row r="386" spans="1:47" ht="14.45" customHeight="1" x14ac:dyDescent="0.25">
      <c r="A386" t="s">
        <v>1164</v>
      </c>
      <c r="B386" s="31" t="s">
        <v>1165</v>
      </c>
      <c r="C386">
        <v>10</v>
      </c>
      <c r="D386">
        <v>1</v>
      </c>
      <c r="E386" t="s">
        <v>382</v>
      </c>
      <c r="F386" t="s">
        <v>205</v>
      </c>
      <c r="G386" t="s">
        <v>919</v>
      </c>
      <c r="H386" t="s">
        <v>3723</v>
      </c>
      <c r="I386">
        <v>97290</v>
      </c>
      <c r="J386" s="19">
        <v>41778</v>
      </c>
      <c r="K386" s="19">
        <v>41813</v>
      </c>
      <c r="L386">
        <v>201406</v>
      </c>
      <c r="M386" s="19">
        <v>41791</v>
      </c>
      <c r="N386">
        <v>24616</v>
      </c>
      <c r="O386" t="s">
        <v>1076</v>
      </c>
      <c r="P386" t="s">
        <v>1116</v>
      </c>
      <c r="Q386" t="s">
        <v>925</v>
      </c>
      <c r="R386" t="s">
        <v>1985</v>
      </c>
      <c r="S386" s="19">
        <v>42496</v>
      </c>
      <c r="T386">
        <v>97290</v>
      </c>
      <c r="U386" t="s">
        <v>357</v>
      </c>
      <c r="V386" s="19">
        <v>42563</v>
      </c>
      <c r="W386" t="s">
        <v>598</v>
      </c>
      <c r="X386" t="s">
        <v>599</v>
      </c>
      <c r="Y386" t="s">
        <v>259</v>
      </c>
      <c r="Z386" t="s">
        <v>14</v>
      </c>
      <c r="AA386" s="29">
        <v>-11</v>
      </c>
      <c r="AB386">
        <v>0</v>
      </c>
      <c r="AC386">
        <f t="shared" si="72"/>
        <v>2016</v>
      </c>
      <c r="AD386">
        <f t="shared" si="73"/>
        <v>7</v>
      </c>
      <c r="AE386">
        <f t="shared" si="74"/>
        <v>2014</v>
      </c>
      <c r="AF386">
        <f t="shared" si="75"/>
        <v>5</v>
      </c>
      <c r="AG386" t="str">
        <f>VLOOKUP(F386,vlookup!$A$2:$E$660,2,0)</f>
        <v>Retained</v>
      </c>
      <c r="AH386" t="str">
        <f>VLOOKUP(F386,vlookup!$A$2:$E$660,3,0)</f>
        <v>Service Contract</v>
      </c>
      <c r="AI386" t="str">
        <f>VLOOKUP(F386,vlookup!$A$2:$E$660,4,0)</f>
        <v>Used Car Programs</v>
      </c>
      <c r="AJ386" t="str">
        <f>VLOOKUP(F386,vlookup!$A$2:$E$660,5,0)</f>
        <v>High Mileage</v>
      </c>
      <c r="AL386">
        <f t="shared" si="76"/>
        <v>34</v>
      </c>
      <c r="AM386">
        <f t="shared" si="77"/>
        <v>773</v>
      </c>
      <c r="AN386" t="str">
        <f t="shared" si="78"/>
        <v/>
      </c>
      <c r="AO386" t="str">
        <f t="shared" si="79"/>
        <v/>
      </c>
      <c r="AP386" t="str">
        <f t="shared" si="80"/>
        <v/>
      </c>
      <c r="AQ386" t="str">
        <f t="shared" si="81"/>
        <v/>
      </c>
      <c r="AR386">
        <f t="shared" si="82"/>
        <v>-11</v>
      </c>
      <c r="AS386" t="str">
        <f t="shared" si="83"/>
        <v>7F508828E4-10</v>
      </c>
      <c r="AT386" t="str">
        <f>IFERROR(IF(VLOOKUP(Y386,vlookup!$I$2:$J$9,1,0)=Y386,VLOOKUP(Y386,vlookup!$I$2:$J$9,2,0),PROPER(Y386)),PROPER(Y386))</f>
        <v>Towing &amp; Roadside</v>
      </c>
      <c r="AU386" t="str">
        <f>IFERROR(IF(B386=VLOOKUP(B386,vlookup!$L$2:$L$10,1,0),"Yes","No"),"No")</f>
        <v>No</v>
      </c>
    </row>
    <row r="387" spans="1:47" ht="14.45" customHeight="1" x14ac:dyDescent="0.25">
      <c r="A387" t="s">
        <v>1164</v>
      </c>
      <c r="B387" s="31" t="s">
        <v>1165</v>
      </c>
      <c r="C387">
        <v>2</v>
      </c>
      <c r="D387">
        <v>1</v>
      </c>
      <c r="E387" t="s">
        <v>382</v>
      </c>
      <c r="F387" t="s">
        <v>205</v>
      </c>
      <c r="G387" t="s">
        <v>919</v>
      </c>
      <c r="H387" t="s">
        <v>3723</v>
      </c>
      <c r="I387">
        <v>97290</v>
      </c>
      <c r="J387" s="19">
        <v>41778</v>
      </c>
      <c r="K387" s="19">
        <v>41813</v>
      </c>
      <c r="L387">
        <v>201406</v>
      </c>
      <c r="M387" s="19">
        <v>41791</v>
      </c>
      <c r="N387">
        <v>24616</v>
      </c>
      <c r="O387" t="s">
        <v>1076</v>
      </c>
      <c r="P387" t="s">
        <v>1116</v>
      </c>
      <c r="Q387" t="s">
        <v>925</v>
      </c>
      <c r="R387" t="s">
        <v>1986</v>
      </c>
      <c r="S387" s="19">
        <v>41896</v>
      </c>
      <c r="T387">
        <v>97290</v>
      </c>
      <c r="U387" t="s">
        <v>357</v>
      </c>
      <c r="V387" s="19">
        <v>41950</v>
      </c>
      <c r="W387" t="s">
        <v>598</v>
      </c>
      <c r="X387" t="s">
        <v>599</v>
      </c>
      <c r="Y387" t="s">
        <v>259</v>
      </c>
      <c r="Z387" t="s">
        <v>14</v>
      </c>
      <c r="AA387" s="29">
        <v>-57.2</v>
      </c>
      <c r="AB387">
        <v>0</v>
      </c>
      <c r="AC387">
        <f t="shared" ref="AC387:AC450" si="84">YEAR(V387)</f>
        <v>2014</v>
      </c>
      <c r="AD387">
        <f t="shared" ref="AD387:AD450" si="85">MONTH(V387)</f>
        <v>11</v>
      </c>
      <c r="AE387">
        <f t="shared" ref="AE387:AE450" si="86">YEAR(J387)</f>
        <v>2014</v>
      </c>
      <c r="AF387">
        <f t="shared" ref="AF387:AF450" si="87">MONTH(J387)</f>
        <v>5</v>
      </c>
      <c r="AG387" t="str">
        <f>VLOOKUP(F387,vlookup!$A$2:$E$660,2,0)</f>
        <v>Retained</v>
      </c>
      <c r="AH387" t="str">
        <f>VLOOKUP(F387,vlookup!$A$2:$E$660,3,0)</f>
        <v>Service Contract</v>
      </c>
      <c r="AI387" t="str">
        <f>VLOOKUP(F387,vlookup!$A$2:$E$660,4,0)</f>
        <v>Used Car Programs</v>
      </c>
      <c r="AJ387" t="str">
        <f>VLOOKUP(F387,vlookup!$A$2:$E$660,5,0)</f>
        <v>High Mileage</v>
      </c>
      <c r="AL387">
        <f t="shared" ref="AL387:AL450" si="88">DAYS360(J387,K387)</f>
        <v>34</v>
      </c>
      <c r="AM387">
        <f t="shared" ref="AM387:AM450" si="89">DAYS360(J387,V387)</f>
        <v>168</v>
      </c>
      <c r="AN387" t="str">
        <f t="shared" ref="AN387:AN450" si="90">IF(T387-I387&lt;1,"",T387-I387)</f>
        <v/>
      </c>
      <c r="AO387" t="str">
        <f t="shared" ref="AO387:AO450" si="91">IF(AM387&lt;31,AA387,"")</f>
        <v/>
      </c>
      <c r="AP387" t="str">
        <f t="shared" ref="AP387:AP450" si="92">IF(AND(AM387&gt;30,AM387&lt;61),AA387,"")</f>
        <v/>
      </c>
      <c r="AQ387" t="str">
        <f t="shared" ref="AQ387:AQ450" si="93">IF(AND(AM387&gt;60,AM387&lt;91),AA387,"")</f>
        <v/>
      </c>
      <c r="AR387">
        <f t="shared" ref="AR387:AR450" si="94">IF(AM387&gt;90,AA387,"")</f>
        <v>-57.2</v>
      </c>
      <c r="AS387" t="str">
        <f t="shared" ref="AS387:AS450" si="95">CONCATENATE(B387,"-",C387)</f>
        <v>7F508828E4-2</v>
      </c>
      <c r="AT387" t="str">
        <f>IFERROR(IF(VLOOKUP(Y387,vlookup!$I$2:$J$9,1,0)=Y387,VLOOKUP(Y387,vlookup!$I$2:$J$9,2,0),PROPER(Y387)),PROPER(Y387))</f>
        <v>Towing &amp; Roadside</v>
      </c>
      <c r="AU387" t="str">
        <f>IFERROR(IF(B387=VLOOKUP(B387,vlookup!$L$2:$L$10,1,0),"Yes","No"),"No")</f>
        <v>No</v>
      </c>
    </row>
    <row r="388" spans="1:47" ht="14.45" customHeight="1" x14ac:dyDescent="0.25">
      <c r="A388" t="s">
        <v>1164</v>
      </c>
      <c r="B388" s="31" t="s">
        <v>1165</v>
      </c>
      <c r="C388">
        <v>3</v>
      </c>
      <c r="D388">
        <v>1</v>
      </c>
      <c r="E388" t="s">
        <v>382</v>
      </c>
      <c r="F388" t="s">
        <v>205</v>
      </c>
      <c r="G388" t="s">
        <v>919</v>
      </c>
      <c r="H388" t="s">
        <v>3723</v>
      </c>
      <c r="I388">
        <v>97290</v>
      </c>
      <c r="J388" s="19">
        <v>41778</v>
      </c>
      <c r="K388" s="19">
        <v>41813</v>
      </c>
      <c r="L388">
        <v>201406</v>
      </c>
      <c r="M388" s="19">
        <v>41791</v>
      </c>
      <c r="N388">
        <v>24616</v>
      </c>
      <c r="O388" t="s">
        <v>1076</v>
      </c>
      <c r="P388" t="s">
        <v>1116</v>
      </c>
      <c r="Q388" t="s">
        <v>925</v>
      </c>
      <c r="R388" t="s">
        <v>1987</v>
      </c>
      <c r="S388" s="19">
        <v>41969</v>
      </c>
      <c r="T388">
        <v>97290</v>
      </c>
      <c r="U388" t="s">
        <v>357</v>
      </c>
      <c r="V388" s="19">
        <v>42010</v>
      </c>
      <c r="W388" t="s">
        <v>598</v>
      </c>
      <c r="X388" t="s">
        <v>599</v>
      </c>
      <c r="Y388" t="s">
        <v>259</v>
      </c>
      <c r="Z388" t="s">
        <v>14</v>
      </c>
      <c r="AA388" s="29">
        <v>-44.44</v>
      </c>
      <c r="AB388">
        <v>0</v>
      </c>
      <c r="AC388">
        <f t="shared" si="84"/>
        <v>2015</v>
      </c>
      <c r="AD388">
        <f t="shared" si="85"/>
        <v>1</v>
      </c>
      <c r="AE388">
        <f t="shared" si="86"/>
        <v>2014</v>
      </c>
      <c r="AF388">
        <f t="shared" si="87"/>
        <v>5</v>
      </c>
      <c r="AG388" t="str">
        <f>VLOOKUP(F388,vlookup!$A$2:$E$660,2,0)</f>
        <v>Retained</v>
      </c>
      <c r="AH388" t="str">
        <f>VLOOKUP(F388,vlookup!$A$2:$E$660,3,0)</f>
        <v>Service Contract</v>
      </c>
      <c r="AI388" t="str">
        <f>VLOOKUP(F388,vlookup!$A$2:$E$660,4,0)</f>
        <v>Used Car Programs</v>
      </c>
      <c r="AJ388" t="str">
        <f>VLOOKUP(F388,vlookup!$A$2:$E$660,5,0)</f>
        <v>High Mileage</v>
      </c>
      <c r="AL388">
        <f t="shared" si="88"/>
        <v>34</v>
      </c>
      <c r="AM388">
        <f t="shared" si="89"/>
        <v>227</v>
      </c>
      <c r="AN388" t="str">
        <f t="shared" si="90"/>
        <v/>
      </c>
      <c r="AO388" t="str">
        <f t="shared" si="91"/>
        <v/>
      </c>
      <c r="AP388" t="str">
        <f t="shared" si="92"/>
        <v/>
      </c>
      <c r="AQ388" t="str">
        <f t="shared" si="93"/>
        <v/>
      </c>
      <c r="AR388">
        <f t="shared" si="94"/>
        <v>-44.44</v>
      </c>
      <c r="AS388" t="str">
        <f t="shared" si="95"/>
        <v>7F508828E4-3</v>
      </c>
      <c r="AT388" t="str">
        <f>IFERROR(IF(VLOOKUP(Y388,vlookup!$I$2:$J$9,1,0)=Y388,VLOOKUP(Y388,vlookup!$I$2:$J$9,2,0),PROPER(Y388)),PROPER(Y388))</f>
        <v>Towing &amp; Roadside</v>
      </c>
      <c r="AU388" t="str">
        <f>IFERROR(IF(B388=VLOOKUP(B388,vlookup!$L$2:$L$10,1,0),"Yes","No"),"No")</f>
        <v>No</v>
      </c>
    </row>
    <row r="389" spans="1:47" ht="14.45" customHeight="1" x14ac:dyDescent="0.25">
      <c r="A389" t="s">
        <v>1164</v>
      </c>
      <c r="B389" s="31" t="s">
        <v>1165</v>
      </c>
      <c r="C389">
        <v>4</v>
      </c>
      <c r="D389">
        <v>1</v>
      </c>
      <c r="E389" t="s">
        <v>382</v>
      </c>
      <c r="F389" t="s">
        <v>205</v>
      </c>
      <c r="G389" t="s">
        <v>919</v>
      </c>
      <c r="H389" t="s">
        <v>3723</v>
      </c>
      <c r="I389">
        <v>97290</v>
      </c>
      <c r="J389" s="19">
        <v>41778</v>
      </c>
      <c r="K389" s="19">
        <v>41813</v>
      </c>
      <c r="L389">
        <v>201406</v>
      </c>
      <c r="M389" s="19">
        <v>41791</v>
      </c>
      <c r="N389">
        <v>24616</v>
      </c>
      <c r="O389" t="s">
        <v>1076</v>
      </c>
      <c r="P389" t="s">
        <v>1116</v>
      </c>
      <c r="Q389" t="s">
        <v>925</v>
      </c>
      <c r="R389" t="s">
        <v>1988</v>
      </c>
      <c r="S389" s="19">
        <v>42165</v>
      </c>
      <c r="T389">
        <v>97290</v>
      </c>
      <c r="U389" t="s">
        <v>357</v>
      </c>
      <c r="V389" s="19">
        <v>42221</v>
      </c>
      <c r="W389" t="s">
        <v>598</v>
      </c>
      <c r="X389" t="s">
        <v>599</v>
      </c>
      <c r="Y389" t="s">
        <v>259</v>
      </c>
      <c r="Z389" t="s">
        <v>14</v>
      </c>
      <c r="AA389" s="29">
        <v>-11</v>
      </c>
      <c r="AB389">
        <v>0</v>
      </c>
      <c r="AC389">
        <f t="shared" si="84"/>
        <v>2015</v>
      </c>
      <c r="AD389">
        <f t="shared" si="85"/>
        <v>8</v>
      </c>
      <c r="AE389">
        <f t="shared" si="86"/>
        <v>2014</v>
      </c>
      <c r="AF389">
        <f t="shared" si="87"/>
        <v>5</v>
      </c>
      <c r="AG389" t="str">
        <f>VLOOKUP(F389,vlookup!$A$2:$E$660,2,0)</f>
        <v>Retained</v>
      </c>
      <c r="AH389" t="str">
        <f>VLOOKUP(F389,vlookup!$A$2:$E$660,3,0)</f>
        <v>Service Contract</v>
      </c>
      <c r="AI389" t="str">
        <f>VLOOKUP(F389,vlookup!$A$2:$E$660,4,0)</f>
        <v>Used Car Programs</v>
      </c>
      <c r="AJ389" t="str">
        <f>VLOOKUP(F389,vlookup!$A$2:$E$660,5,0)</f>
        <v>High Mileage</v>
      </c>
      <c r="AL389">
        <f t="shared" si="88"/>
        <v>34</v>
      </c>
      <c r="AM389">
        <f t="shared" si="89"/>
        <v>436</v>
      </c>
      <c r="AN389" t="str">
        <f t="shared" si="90"/>
        <v/>
      </c>
      <c r="AO389" t="str">
        <f t="shared" si="91"/>
        <v/>
      </c>
      <c r="AP389" t="str">
        <f t="shared" si="92"/>
        <v/>
      </c>
      <c r="AQ389" t="str">
        <f t="shared" si="93"/>
        <v/>
      </c>
      <c r="AR389">
        <f t="shared" si="94"/>
        <v>-11</v>
      </c>
      <c r="AS389" t="str">
        <f t="shared" si="95"/>
        <v>7F508828E4-4</v>
      </c>
      <c r="AT389" t="str">
        <f>IFERROR(IF(VLOOKUP(Y389,vlookup!$I$2:$J$9,1,0)=Y389,VLOOKUP(Y389,vlookup!$I$2:$J$9,2,0),PROPER(Y389)),PROPER(Y389))</f>
        <v>Towing &amp; Roadside</v>
      </c>
      <c r="AU389" t="str">
        <f>IFERROR(IF(B389=VLOOKUP(B389,vlookup!$L$2:$L$10,1,0),"Yes","No"),"No")</f>
        <v>No</v>
      </c>
    </row>
    <row r="390" spans="1:47" ht="14.45" customHeight="1" x14ac:dyDescent="0.25">
      <c r="A390" t="s">
        <v>1164</v>
      </c>
      <c r="B390" s="31" t="s">
        <v>1165</v>
      </c>
      <c r="C390">
        <v>5</v>
      </c>
      <c r="D390">
        <v>1</v>
      </c>
      <c r="E390" t="s">
        <v>382</v>
      </c>
      <c r="F390" t="s">
        <v>205</v>
      </c>
      <c r="G390" t="s">
        <v>919</v>
      </c>
      <c r="H390" t="s">
        <v>3723</v>
      </c>
      <c r="I390">
        <v>97290</v>
      </c>
      <c r="J390" s="19">
        <v>41778</v>
      </c>
      <c r="K390" s="19">
        <v>41813</v>
      </c>
      <c r="L390">
        <v>201406</v>
      </c>
      <c r="M390" s="19">
        <v>41791</v>
      </c>
      <c r="N390">
        <v>24616</v>
      </c>
      <c r="O390" t="s">
        <v>1076</v>
      </c>
      <c r="P390" t="s">
        <v>1116</v>
      </c>
      <c r="Q390" t="s">
        <v>925</v>
      </c>
      <c r="R390" t="s">
        <v>1989</v>
      </c>
      <c r="S390" s="19">
        <v>42289</v>
      </c>
      <c r="T390">
        <v>97290</v>
      </c>
      <c r="U390" t="s">
        <v>357</v>
      </c>
      <c r="V390" s="19">
        <v>42345</v>
      </c>
      <c r="W390" t="s">
        <v>598</v>
      </c>
      <c r="X390" t="s">
        <v>599</v>
      </c>
      <c r="Y390" t="s">
        <v>259</v>
      </c>
      <c r="Z390" t="s">
        <v>14</v>
      </c>
      <c r="AA390" s="29">
        <v>-11</v>
      </c>
      <c r="AB390">
        <v>0</v>
      </c>
      <c r="AC390">
        <f t="shared" si="84"/>
        <v>2015</v>
      </c>
      <c r="AD390">
        <f t="shared" si="85"/>
        <v>12</v>
      </c>
      <c r="AE390">
        <f t="shared" si="86"/>
        <v>2014</v>
      </c>
      <c r="AF390">
        <f t="shared" si="87"/>
        <v>5</v>
      </c>
      <c r="AG390" t="str">
        <f>VLOOKUP(F390,vlookup!$A$2:$E$660,2,0)</f>
        <v>Retained</v>
      </c>
      <c r="AH390" t="str">
        <f>VLOOKUP(F390,vlookup!$A$2:$E$660,3,0)</f>
        <v>Service Contract</v>
      </c>
      <c r="AI390" t="str">
        <f>VLOOKUP(F390,vlookup!$A$2:$E$660,4,0)</f>
        <v>Used Car Programs</v>
      </c>
      <c r="AJ390" t="str">
        <f>VLOOKUP(F390,vlookup!$A$2:$E$660,5,0)</f>
        <v>High Mileage</v>
      </c>
      <c r="AL390">
        <f t="shared" si="88"/>
        <v>34</v>
      </c>
      <c r="AM390">
        <f t="shared" si="89"/>
        <v>558</v>
      </c>
      <c r="AN390" t="str">
        <f t="shared" si="90"/>
        <v/>
      </c>
      <c r="AO390" t="str">
        <f t="shared" si="91"/>
        <v/>
      </c>
      <c r="AP390" t="str">
        <f t="shared" si="92"/>
        <v/>
      </c>
      <c r="AQ390" t="str">
        <f t="shared" si="93"/>
        <v/>
      </c>
      <c r="AR390">
        <f t="shared" si="94"/>
        <v>-11</v>
      </c>
      <c r="AS390" t="str">
        <f t="shared" si="95"/>
        <v>7F508828E4-5</v>
      </c>
      <c r="AT390" t="str">
        <f>IFERROR(IF(VLOOKUP(Y390,vlookup!$I$2:$J$9,1,0)=Y390,VLOOKUP(Y390,vlookup!$I$2:$J$9,2,0),PROPER(Y390)),PROPER(Y390))</f>
        <v>Towing &amp; Roadside</v>
      </c>
      <c r="AU390" t="str">
        <f>IFERROR(IF(B390=VLOOKUP(B390,vlookup!$L$2:$L$10,1,0),"Yes","No"),"No")</f>
        <v>No</v>
      </c>
    </row>
    <row r="391" spans="1:47" ht="14.45" customHeight="1" x14ac:dyDescent="0.25">
      <c r="A391" t="s">
        <v>1164</v>
      </c>
      <c r="B391" s="31" t="s">
        <v>1165</v>
      </c>
      <c r="C391">
        <v>6</v>
      </c>
      <c r="D391">
        <v>1</v>
      </c>
      <c r="E391" t="s">
        <v>382</v>
      </c>
      <c r="F391" t="s">
        <v>205</v>
      </c>
      <c r="G391" t="s">
        <v>919</v>
      </c>
      <c r="H391" t="s">
        <v>3723</v>
      </c>
      <c r="I391">
        <v>97290</v>
      </c>
      <c r="J391" s="19">
        <v>41778</v>
      </c>
      <c r="K391" s="19">
        <v>41813</v>
      </c>
      <c r="L391">
        <v>201406</v>
      </c>
      <c r="M391" s="19">
        <v>41791</v>
      </c>
      <c r="N391">
        <v>24616</v>
      </c>
      <c r="O391" t="s">
        <v>1076</v>
      </c>
      <c r="P391" t="s">
        <v>1116</v>
      </c>
      <c r="Q391" t="s">
        <v>925</v>
      </c>
      <c r="R391" t="s">
        <v>1990</v>
      </c>
      <c r="S391" s="19">
        <v>42323</v>
      </c>
      <c r="T391">
        <v>97290</v>
      </c>
      <c r="U391" t="s">
        <v>357</v>
      </c>
      <c r="V391" s="19">
        <v>42367</v>
      </c>
      <c r="W391" t="s">
        <v>598</v>
      </c>
      <c r="X391" t="s">
        <v>599</v>
      </c>
      <c r="Y391" t="s">
        <v>259</v>
      </c>
      <c r="Z391" t="s">
        <v>14</v>
      </c>
      <c r="AA391" s="29">
        <v>-11</v>
      </c>
      <c r="AB391">
        <v>0</v>
      </c>
      <c r="AC391">
        <f t="shared" si="84"/>
        <v>2015</v>
      </c>
      <c r="AD391">
        <f t="shared" si="85"/>
        <v>12</v>
      </c>
      <c r="AE391">
        <f t="shared" si="86"/>
        <v>2014</v>
      </c>
      <c r="AF391">
        <f t="shared" si="87"/>
        <v>5</v>
      </c>
      <c r="AG391" t="str">
        <f>VLOOKUP(F391,vlookup!$A$2:$E$660,2,0)</f>
        <v>Retained</v>
      </c>
      <c r="AH391" t="str">
        <f>VLOOKUP(F391,vlookup!$A$2:$E$660,3,0)</f>
        <v>Service Contract</v>
      </c>
      <c r="AI391" t="str">
        <f>VLOOKUP(F391,vlookup!$A$2:$E$660,4,0)</f>
        <v>Used Car Programs</v>
      </c>
      <c r="AJ391" t="str">
        <f>VLOOKUP(F391,vlookup!$A$2:$E$660,5,0)</f>
        <v>High Mileage</v>
      </c>
      <c r="AL391">
        <f t="shared" si="88"/>
        <v>34</v>
      </c>
      <c r="AM391">
        <f t="shared" si="89"/>
        <v>580</v>
      </c>
      <c r="AN391" t="str">
        <f t="shared" si="90"/>
        <v/>
      </c>
      <c r="AO391" t="str">
        <f t="shared" si="91"/>
        <v/>
      </c>
      <c r="AP391" t="str">
        <f t="shared" si="92"/>
        <v/>
      </c>
      <c r="AQ391" t="str">
        <f t="shared" si="93"/>
        <v/>
      </c>
      <c r="AR391">
        <f t="shared" si="94"/>
        <v>-11</v>
      </c>
      <c r="AS391" t="str">
        <f t="shared" si="95"/>
        <v>7F508828E4-6</v>
      </c>
      <c r="AT391" t="str">
        <f>IFERROR(IF(VLOOKUP(Y391,vlookup!$I$2:$J$9,1,0)=Y391,VLOOKUP(Y391,vlookup!$I$2:$J$9,2,0),PROPER(Y391)),PROPER(Y391))</f>
        <v>Towing &amp; Roadside</v>
      </c>
      <c r="AU391" t="str">
        <f>IFERROR(IF(B391=VLOOKUP(B391,vlookup!$L$2:$L$10,1,0),"Yes","No"),"No")</f>
        <v>No</v>
      </c>
    </row>
    <row r="392" spans="1:47" ht="14.45" customHeight="1" x14ac:dyDescent="0.25">
      <c r="A392" t="s">
        <v>1164</v>
      </c>
      <c r="B392" s="31" t="s">
        <v>1165</v>
      </c>
      <c r="C392">
        <v>9</v>
      </c>
      <c r="D392">
        <v>1</v>
      </c>
      <c r="E392" t="s">
        <v>382</v>
      </c>
      <c r="F392" t="s">
        <v>205</v>
      </c>
      <c r="G392" t="s">
        <v>919</v>
      </c>
      <c r="H392" t="s">
        <v>3723</v>
      </c>
      <c r="I392">
        <v>97290</v>
      </c>
      <c r="J392" s="19">
        <v>41778</v>
      </c>
      <c r="K392" s="19">
        <v>41813</v>
      </c>
      <c r="L392">
        <v>201406</v>
      </c>
      <c r="M392" s="19">
        <v>41791</v>
      </c>
      <c r="N392">
        <v>24616</v>
      </c>
      <c r="O392" t="s">
        <v>1076</v>
      </c>
      <c r="P392" t="s">
        <v>1116</v>
      </c>
      <c r="Q392" t="s">
        <v>925</v>
      </c>
      <c r="R392" t="s">
        <v>1991</v>
      </c>
      <c r="S392" s="19">
        <v>42469</v>
      </c>
      <c r="T392">
        <v>97290</v>
      </c>
      <c r="U392" t="s">
        <v>357</v>
      </c>
      <c r="V392" s="19">
        <v>42544</v>
      </c>
      <c r="W392" t="s">
        <v>598</v>
      </c>
      <c r="X392" t="s">
        <v>599</v>
      </c>
      <c r="Y392" t="s">
        <v>259</v>
      </c>
      <c r="Z392" t="s">
        <v>14</v>
      </c>
      <c r="AA392" s="29">
        <v>-11</v>
      </c>
      <c r="AB392">
        <v>0</v>
      </c>
      <c r="AC392">
        <f t="shared" si="84"/>
        <v>2016</v>
      </c>
      <c r="AD392">
        <f t="shared" si="85"/>
        <v>6</v>
      </c>
      <c r="AE392">
        <f t="shared" si="86"/>
        <v>2014</v>
      </c>
      <c r="AF392">
        <f t="shared" si="87"/>
        <v>5</v>
      </c>
      <c r="AG392" t="str">
        <f>VLOOKUP(F392,vlookup!$A$2:$E$660,2,0)</f>
        <v>Retained</v>
      </c>
      <c r="AH392" t="str">
        <f>VLOOKUP(F392,vlookup!$A$2:$E$660,3,0)</f>
        <v>Service Contract</v>
      </c>
      <c r="AI392" t="str">
        <f>VLOOKUP(F392,vlookup!$A$2:$E$660,4,0)</f>
        <v>Used Car Programs</v>
      </c>
      <c r="AJ392" t="str">
        <f>VLOOKUP(F392,vlookup!$A$2:$E$660,5,0)</f>
        <v>High Mileage</v>
      </c>
      <c r="AL392">
        <f t="shared" si="88"/>
        <v>34</v>
      </c>
      <c r="AM392">
        <f t="shared" si="89"/>
        <v>754</v>
      </c>
      <c r="AN392" t="str">
        <f t="shared" si="90"/>
        <v/>
      </c>
      <c r="AO392" t="str">
        <f t="shared" si="91"/>
        <v/>
      </c>
      <c r="AP392" t="str">
        <f t="shared" si="92"/>
        <v/>
      </c>
      <c r="AQ392" t="str">
        <f t="shared" si="93"/>
        <v/>
      </c>
      <c r="AR392">
        <f t="shared" si="94"/>
        <v>-11</v>
      </c>
      <c r="AS392" t="str">
        <f t="shared" si="95"/>
        <v>7F508828E4-9</v>
      </c>
      <c r="AT392" t="str">
        <f>IFERROR(IF(VLOOKUP(Y392,vlookup!$I$2:$J$9,1,0)=Y392,VLOOKUP(Y392,vlookup!$I$2:$J$9,2,0),PROPER(Y392)),PROPER(Y392))</f>
        <v>Towing &amp; Roadside</v>
      </c>
      <c r="AU392" t="str">
        <f>IFERROR(IF(B392=VLOOKUP(B392,vlookup!$L$2:$L$10,1,0),"Yes","No"),"No")</f>
        <v>No</v>
      </c>
    </row>
    <row r="393" spans="1:47" ht="14.45" customHeight="1" x14ac:dyDescent="0.25">
      <c r="A393" t="s">
        <v>1992</v>
      </c>
      <c r="B393" s="31" t="s">
        <v>1993</v>
      </c>
      <c r="C393">
        <v>2</v>
      </c>
      <c r="D393">
        <v>1</v>
      </c>
      <c r="E393" t="s">
        <v>382</v>
      </c>
      <c r="F393" t="s">
        <v>205</v>
      </c>
      <c r="G393" t="s">
        <v>922</v>
      </c>
      <c r="H393" t="s">
        <v>3725</v>
      </c>
      <c r="I393">
        <v>74512</v>
      </c>
      <c r="J393" s="19">
        <v>41742</v>
      </c>
      <c r="K393" s="19">
        <v>41758</v>
      </c>
      <c r="L393">
        <v>201404</v>
      </c>
      <c r="M393" s="19">
        <v>41730</v>
      </c>
      <c r="N393">
        <v>24616</v>
      </c>
      <c r="O393" t="s">
        <v>1076</v>
      </c>
      <c r="P393" t="s">
        <v>1116</v>
      </c>
      <c r="Q393" t="s">
        <v>925</v>
      </c>
      <c r="R393" t="s">
        <v>1994</v>
      </c>
      <c r="S393" s="19">
        <v>42151</v>
      </c>
      <c r="T393">
        <v>74512</v>
      </c>
      <c r="U393" t="s">
        <v>357</v>
      </c>
      <c r="V393" s="19">
        <v>42187</v>
      </c>
      <c r="W393" t="s">
        <v>598</v>
      </c>
      <c r="X393" t="s">
        <v>599</v>
      </c>
      <c r="Y393" t="s">
        <v>259</v>
      </c>
      <c r="Z393" t="s">
        <v>14</v>
      </c>
      <c r="AA393" s="29">
        <v>-11</v>
      </c>
      <c r="AB393">
        <v>0</v>
      </c>
      <c r="AC393">
        <f t="shared" si="84"/>
        <v>2015</v>
      </c>
      <c r="AD393">
        <f t="shared" si="85"/>
        <v>7</v>
      </c>
      <c r="AE393">
        <f t="shared" si="86"/>
        <v>2014</v>
      </c>
      <c r="AF393">
        <f t="shared" si="87"/>
        <v>4</v>
      </c>
      <c r="AG393" t="str">
        <f>VLOOKUP(F393,vlookup!$A$2:$E$660,2,0)</f>
        <v>Retained</v>
      </c>
      <c r="AH393" t="str">
        <f>VLOOKUP(F393,vlookup!$A$2:$E$660,3,0)</f>
        <v>Service Contract</v>
      </c>
      <c r="AI393" t="str">
        <f>VLOOKUP(F393,vlookup!$A$2:$E$660,4,0)</f>
        <v>Used Car Programs</v>
      </c>
      <c r="AJ393" t="str">
        <f>VLOOKUP(F393,vlookup!$A$2:$E$660,5,0)</f>
        <v>High Mileage</v>
      </c>
      <c r="AL393">
        <f t="shared" si="88"/>
        <v>16</v>
      </c>
      <c r="AM393">
        <f t="shared" si="89"/>
        <v>439</v>
      </c>
      <c r="AN393" t="str">
        <f t="shared" si="90"/>
        <v/>
      </c>
      <c r="AO393" t="str">
        <f t="shared" si="91"/>
        <v/>
      </c>
      <c r="AP393" t="str">
        <f t="shared" si="92"/>
        <v/>
      </c>
      <c r="AQ393" t="str">
        <f t="shared" si="93"/>
        <v/>
      </c>
      <c r="AR393">
        <f t="shared" si="94"/>
        <v>-11</v>
      </c>
      <c r="AS393" t="str">
        <f t="shared" si="95"/>
        <v>9D117538D4-2</v>
      </c>
      <c r="AT393" t="str">
        <f>IFERROR(IF(VLOOKUP(Y393,vlookup!$I$2:$J$9,1,0)=Y393,VLOOKUP(Y393,vlookup!$I$2:$J$9,2,0),PROPER(Y393)),PROPER(Y393))</f>
        <v>Towing &amp; Roadside</v>
      </c>
      <c r="AU393" t="str">
        <f>IFERROR(IF(B393=VLOOKUP(B393,vlookup!$L$2:$L$10,1,0),"Yes","No"),"No")</f>
        <v>No</v>
      </c>
    </row>
    <row r="394" spans="1:47" ht="14.45" customHeight="1" x14ac:dyDescent="0.25">
      <c r="A394" t="s">
        <v>1995</v>
      </c>
      <c r="B394" s="31" t="s">
        <v>1996</v>
      </c>
      <c r="C394">
        <v>2</v>
      </c>
      <c r="D394">
        <v>1</v>
      </c>
      <c r="E394" t="s">
        <v>382</v>
      </c>
      <c r="F394" t="s">
        <v>205</v>
      </c>
      <c r="G394" t="s">
        <v>922</v>
      </c>
      <c r="H394" t="s">
        <v>3717</v>
      </c>
      <c r="I394">
        <v>44127</v>
      </c>
      <c r="J394" s="19">
        <v>42406</v>
      </c>
      <c r="K394" s="19">
        <v>42429</v>
      </c>
      <c r="L394">
        <v>201602</v>
      </c>
      <c r="M394" s="19">
        <v>42401</v>
      </c>
      <c r="N394">
        <v>24616</v>
      </c>
      <c r="O394" t="s">
        <v>1076</v>
      </c>
      <c r="P394" t="s">
        <v>1116</v>
      </c>
      <c r="Q394" t="s">
        <v>925</v>
      </c>
      <c r="R394" t="s">
        <v>1997</v>
      </c>
      <c r="S394" s="19">
        <v>42600</v>
      </c>
      <c r="T394">
        <v>44127</v>
      </c>
      <c r="U394" t="s">
        <v>357</v>
      </c>
      <c r="V394" s="19">
        <v>42647</v>
      </c>
      <c r="W394" t="s">
        <v>598</v>
      </c>
      <c r="X394" t="s">
        <v>599</v>
      </c>
      <c r="Y394" t="s">
        <v>259</v>
      </c>
      <c r="Z394" t="s">
        <v>14</v>
      </c>
      <c r="AA394" s="29">
        <v>-11</v>
      </c>
      <c r="AB394">
        <v>0</v>
      </c>
      <c r="AC394">
        <f t="shared" si="84"/>
        <v>2016</v>
      </c>
      <c r="AD394">
        <f t="shared" si="85"/>
        <v>10</v>
      </c>
      <c r="AE394">
        <f t="shared" si="86"/>
        <v>2016</v>
      </c>
      <c r="AF394">
        <f t="shared" si="87"/>
        <v>2</v>
      </c>
      <c r="AG394" t="str">
        <f>VLOOKUP(F394,vlookup!$A$2:$E$660,2,0)</f>
        <v>Retained</v>
      </c>
      <c r="AH394" t="str">
        <f>VLOOKUP(F394,vlookup!$A$2:$E$660,3,0)</f>
        <v>Service Contract</v>
      </c>
      <c r="AI394" t="str">
        <f>VLOOKUP(F394,vlookup!$A$2:$E$660,4,0)</f>
        <v>Used Car Programs</v>
      </c>
      <c r="AJ394" t="str">
        <f>VLOOKUP(F394,vlookup!$A$2:$E$660,5,0)</f>
        <v>High Mileage</v>
      </c>
      <c r="AL394">
        <f t="shared" si="88"/>
        <v>23</v>
      </c>
      <c r="AM394">
        <f t="shared" si="89"/>
        <v>238</v>
      </c>
      <c r="AN394" t="str">
        <f t="shared" si="90"/>
        <v/>
      </c>
      <c r="AO394" t="str">
        <f t="shared" si="91"/>
        <v/>
      </c>
      <c r="AP394" t="str">
        <f t="shared" si="92"/>
        <v/>
      </c>
      <c r="AQ394" t="str">
        <f t="shared" si="93"/>
        <v/>
      </c>
      <c r="AR394">
        <f t="shared" si="94"/>
        <v>-11</v>
      </c>
      <c r="AS394" t="str">
        <f t="shared" si="95"/>
        <v>DN677961B6-2</v>
      </c>
      <c r="AT394" t="str">
        <f>IFERROR(IF(VLOOKUP(Y394,vlookup!$I$2:$J$9,1,0)=Y394,VLOOKUP(Y394,vlookup!$I$2:$J$9,2,0),PROPER(Y394)),PROPER(Y394))</f>
        <v>Towing &amp; Roadside</v>
      </c>
      <c r="AU394" t="str">
        <f>IFERROR(IF(B394=VLOOKUP(B394,vlookup!$L$2:$L$10,1,0),"Yes","No"),"No")</f>
        <v>No</v>
      </c>
    </row>
    <row r="395" spans="1:47" ht="14.45" customHeight="1" x14ac:dyDescent="0.25">
      <c r="A395" t="s">
        <v>1114</v>
      </c>
      <c r="B395" s="31" t="s">
        <v>1115</v>
      </c>
      <c r="C395">
        <v>4</v>
      </c>
      <c r="D395">
        <v>1</v>
      </c>
      <c r="E395" t="s">
        <v>382</v>
      </c>
      <c r="F395" t="s">
        <v>205</v>
      </c>
      <c r="G395" t="s">
        <v>922</v>
      </c>
      <c r="H395" t="s">
        <v>3717</v>
      </c>
      <c r="I395">
        <v>72512</v>
      </c>
      <c r="J395" s="19">
        <v>42101</v>
      </c>
      <c r="K395" s="19">
        <v>42124</v>
      </c>
      <c r="L395">
        <v>201504</v>
      </c>
      <c r="M395" s="19">
        <v>42095</v>
      </c>
      <c r="N395">
        <v>24616</v>
      </c>
      <c r="O395" t="s">
        <v>1076</v>
      </c>
      <c r="P395" t="s">
        <v>1116</v>
      </c>
      <c r="Q395" t="s">
        <v>925</v>
      </c>
      <c r="R395" t="s">
        <v>1117</v>
      </c>
      <c r="S395" s="19">
        <v>42172</v>
      </c>
      <c r="T395">
        <v>72512</v>
      </c>
      <c r="U395" t="s">
        <v>357</v>
      </c>
      <c r="V395" s="19">
        <v>42221</v>
      </c>
      <c r="W395" t="s">
        <v>598</v>
      </c>
      <c r="X395" t="s">
        <v>599</v>
      </c>
      <c r="Y395" t="s">
        <v>259</v>
      </c>
      <c r="Z395" t="s">
        <v>14</v>
      </c>
      <c r="AA395" s="29">
        <v>-11</v>
      </c>
      <c r="AB395">
        <v>0</v>
      </c>
      <c r="AC395">
        <f t="shared" si="84"/>
        <v>2015</v>
      </c>
      <c r="AD395">
        <f t="shared" si="85"/>
        <v>8</v>
      </c>
      <c r="AE395">
        <f t="shared" si="86"/>
        <v>2015</v>
      </c>
      <c r="AF395">
        <f t="shared" si="87"/>
        <v>4</v>
      </c>
      <c r="AG395" t="str">
        <f>VLOOKUP(F395,vlookup!$A$2:$E$660,2,0)</f>
        <v>Retained</v>
      </c>
      <c r="AH395" t="str">
        <f>VLOOKUP(F395,vlookup!$A$2:$E$660,3,0)</f>
        <v>Service Contract</v>
      </c>
      <c r="AI395" t="str">
        <f>VLOOKUP(F395,vlookup!$A$2:$E$660,4,0)</f>
        <v>Used Car Programs</v>
      </c>
      <c r="AJ395" t="str">
        <f>VLOOKUP(F395,vlookup!$A$2:$E$660,5,0)</f>
        <v>High Mileage</v>
      </c>
      <c r="AL395">
        <f t="shared" si="88"/>
        <v>23</v>
      </c>
      <c r="AM395">
        <f t="shared" si="89"/>
        <v>118</v>
      </c>
      <c r="AN395" t="str">
        <f t="shared" si="90"/>
        <v/>
      </c>
      <c r="AO395" t="str">
        <f t="shared" si="91"/>
        <v/>
      </c>
      <c r="AP395" t="str">
        <f t="shared" si="92"/>
        <v/>
      </c>
      <c r="AQ395" t="str">
        <f t="shared" si="93"/>
        <v/>
      </c>
      <c r="AR395">
        <f t="shared" si="94"/>
        <v>-11</v>
      </c>
      <c r="AS395" t="str">
        <f t="shared" si="95"/>
        <v>CN230766D5-4</v>
      </c>
      <c r="AT395" t="str">
        <f>IFERROR(IF(VLOOKUP(Y395,vlookup!$I$2:$J$9,1,0)=Y395,VLOOKUP(Y395,vlookup!$I$2:$J$9,2,0),PROPER(Y395)),PROPER(Y395))</f>
        <v>Towing &amp; Roadside</v>
      </c>
      <c r="AU395" t="str">
        <f>IFERROR(IF(B395=VLOOKUP(B395,vlookup!$L$2:$L$10,1,0),"Yes","No"),"No")</f>
        <v>No</v>
      </c>
    </row>
    <row r="396" spans="1:47" ht="14.45" customHeight="1" x14ac:dyDescent="0.25">
      <c r="A396" t="s">
        <v>1114</v>
      </c>
      <c r="B396" s="31" t="s">
        <v>1115</v>
      </c>
      <c r="C396">
        <v>5</v>
      </c>
      <c r="D396">
        <v>1</v>
      </c>
      <c r="E396" t="s">
        <v>382</v>
      </c>
      <c r="F396" t="s">
        <v>205</v>
      </c>
      <c r="G396" t="s">
        <v>922</v>
      </c>
      <c r="H396" t="s">
        <v>3717</v>
      </c>
      <c r="I396">
        <v>72512</v>
      </c>
      <c r="J396" s="19">
        <v>42101</v>
      </c>
      <c r="K396" s="19">
        <v>42124</v>
      </c>
      <c r="L396">
        <v>201504</v>
      </c>
      <c r="M396" s="19">
        <v>42095</v>
      </c>
      <c r="N396">
        <v>24616</v>
      </c>
      <c r="O396" t="s">
        <v>1076</v>
      </c>
      <c r="P396" t="s">
        <v>1116</v>
      </c>
      <c r="Q396" t="s">
        <v>925</v>
      </c>
      <c r="R396" t="s">
        <v>1998</v>
      </c>
      <c r="S396" s="19">
        <v>42173</v>
      </c>
      <c r="T396">
        <v>72512</v>
      </c>
      <c r="U396" t="s">
        <v>357</v>
      </c>
      <c r="V396" s="19">
        <v>42221</v>
      </c>
      <c r="W396" t="s">
        <v>598</v>
      </c>
      <c r="X396" t="s">
        <v>599</v>
      </c>
      <c r="Y396" t="s">
        <v>259</v>
      </c>
      <c r="Z396" t="s">
        <v>14</v>
      </c>
      <c r="AA396" s="29">
        <v>-11</v>
      </c>
      <c r="AB396">
        <v>0</v>
      </c>
      <c r="AC396">
        <f t="shared" si="84"/>
        <v>2015</v>
      </c>
      <c r="AD396">
        <f t="shared" si="85"/>
        <v>8</v>
      </c>
      <c r="AE396">
        <f t="shared" si="86"/>
        <v>2015</v>
      </c>
      <c r="AF396">
        <f t="shared" si="87"/>
        <v>4</v>
      </c>
      <c r="AG396" t="str">
        <f>VLOOKUP(F396,vlookup!$A$2:$E$660,2,0)</f>
        <v>Retained</v>
      </c>
      <c r="AH396" t="str">
        <f>VLOOKUP(F396,vlookup!$A$2:$E$660,3,0)</f>
        <v>Service Contract</v>
      </c>
      <c r="AI396" t="str">
        <f>VLOOKUP(F396,vlookup!$A$2:$E$660,4,0)</f>
        <v>Used Car Programs</v>
      </c>
      <c r="AJ396" t="str">
        <f>VLOOKUP(F396,vlookup!$A$2:$E$660,5,0)</f>
        <v>High Mileage</v>
      </c>
      <c r="AL396">
        <f t="shared" si="88"/>
        <v>23</v>
      </c>
      <c r="AM396">
        <f t="shared" si="89"/>
        <v>118</v>
      </c>
      <c r="AN396" t="str">
        <f t="shared" si="90"/>
        <v/>
      </c>
      <c r="AO396" t="str">
        <f t="shared" si="91"/>
        <v/>
      </c>
      <c r="AP396" t="str">
        <f t="shared" si="92"/>
        <v/>
      </c>
      <c r="AQ396" t="str">
        <f t="shared" si="93"/>
        <v/>
      </c>
      <c r="AR396">
        <f t="shared" si="94"/>
        <v>-11</v>
      </c>
      <c r="AS396" t="str">
        <f t="shared" si="95"/>
        <v>CN230766D5-5</v>
      </c>
      <c r="AT396" t="str">
        <f>IFERROR(IF(VLOOKUP(Y396,vlookup!$I$2:$J$9,1,0)=Y396,VLOOKUP(Y396,vlookup!$I$2:$J$9,2,0),PROPER(Y396)),PROPER(Y396))</f>
        <v>Towing &amp; Roadside</v>
      </c>
      <c r="AU396" t="str">
        <f>IFERROR(IF(B396=VLOOKUP(B396,vlookup!$L$2:$L$10,1,0),"Yes","No"),"No")</f>
        <v>No</v>
      </c>
    </row>
    <row r="397" spans="1:47" ht="14.45" customHeight="1" x14ac:dyDescent="0.25">
      <c r="A397" t="s">
        <v>1114</v>
      </c>
      <c r="B397" s="31" t="s">
        <v>1115</v>
      </c>
      <c r="C397">
        <v>6</v>
      </c>
      <c r="D397">
        <v>1</v>
      </c>
      <c r="E397" t="s">
        <v>382</v>
      </c>
      <c r="F397" t="s">
        <v>205</v>
      </c>
      <c r="G397" t="s">
        <v>922</v>
      </c>
      <c r="H397" t="s">
        <v>3717</v>
      </c>
      <c r="I397">
        <v>72512</v>
      </c>
      <c r="J397" s="19">
        <v>42101</v>
      </c>
      <c r="K397" s="19">
        <v>42124</v>
      </c>
      <c r="L397">
        <v>201504</v>
      </c>
      <c r="M397" s="19">
        <v>42095</v>
      </c>
      <c r="N397">
        <v>24616</v>
      </c>
      <c r="O397" t="s">
        <v>1076</v>
      </c>
      <c r="P397" t="s">
        <v>1116</v>
      </c>
      <c r="Q397" t="s">
        <v>925</v>
      </c>
      <c r="R397" t="s">
        <v>1999</v>
      </c>
      <c r="S397" s="19">
        <v>42173</v>
      </c>
      <c r="T397">
        <v>72512</v>
      </c>
      <c r="U397" t="s">
        <v>357</v>
      </c>
      <c r="V397" s="19">
        <v>42221</v>
      </c>
      <c r="W397" t="s">
        <v>598</v>
      </c>
      <c r="X397" t="s">
        <v>599</v>
      </c>
      <c r="Y397" t="s">
        <v>259</v>
      </c>
      <c r="Z397" t="s">
        <v>14</v>
      </c>
      <c r="AA397" s="29">
        <v>-11</v>
      </c>
      <c r="AB397">
        <v>0</v>
      </c>
      <c r="AC397">
        <f t="shared" si="84"/>
        <v>2015</v>
      </c>
      <c r="AD397">
        <f t="shared" si="85"/>
        <v>8</v>
      </c>
      <c r="AE397">
        <f t="shared" si="86"/>
        <v>2015</v>
      </c>
      <c r="AF397">
        <f t="shared" si="87"/>
        <v>4</v>
      </c>
      <c r="AG397" t="str">
        <f>VLOOKUP(F397,vlookup!$A$2:$E$660,2,0)</f>
        <v>Retained</v>
      </c>
      <c r="AH397" t="str">
        <f>VLOOKUP(F397,vlookup!$A$2:$E$660,3,0)</f>
        <v>Service Contract</v>
      </c>
      <c r="AI397" t="str">
        <f>VLOOKUP(F397,vlookup!$A$2:$E$660,4,0)</f>
        <v>Used Car Programs</v>
      </c>
      <c r="AJ397" t="str">
        <f>VLOOKUP(F397,vlookup!$A$2:$E$660,5,0)</f>
        <v>High Mileage</v>
      </c>
      <c r="AL397">
        <f t="shared" si="88"/>
        <v>23</v>
      </c>
      <c r="AM397">
        <f t="shared" si="89"/>
        <v>118</v>
      </c>
      <c r="AN397" t="str">
        <f t="shared" si="90"/>
        <v/>
      </c>
      <c r="AO397" t="str">
        <f t="shared" si="91"/>
        <v/>
      </c>
      <c r="AP397" t="str">
        <f t="shared" si="92"/>
        <v/>
      </c>
      <c r="AQ397" t="str">
        <f t="shared" si="93"/>
        <v/>
      </c>
      <c r="AR397">
        <f t="shared" si="94"/>
        <v>-11</v>
      </c>
      <c r="AS397" t="str">
        <f t="shared" si="95"/>
        <v>CN230766D5-6</v>
      </c>
      <c r="AT397" t="str">
        <f>IFERROR(IF(VLOOKUP(Y397,vlookup!$I$2:$J$9,1,0)=Y397,VLOOKUP(Y397,vlookup!$I$2:$J$9,2,0),PROPER(Y397)),PROPER(Y397))</f>
        <v>Towing &amp; Roadside</v>
      </c>
      <c r="AU397" t="str">
        <f>IFERROR(IF(B397=VLOOKUP(B397,vlookup!$L$2:$L$10,1,0),"Yes","No"),"No")</f>
        <v>No</v>
      </c>
    </row>
    <row r="398" spans="1:47" ht="14.45" customHeight="1" x14ac:dyDescent="0.25">
      <c r="A398" t="s">
        <v>1114</v>
      </c>
      <c r="B398" s="31" t="s">
        <v>1115</v>
      </c>
      <c r="C398">
        <v>7</v>
      </c>
      <c r="D398">
        <v>1</v>
      </c>
      <c r="E398" t="s">
        <v>382</v>
      </c>
      <c r="F398" t="s">
        <v>205</v>
      </c>
      <c r="G398" t="s">
        <v>922</v>
      </c>
      <c r="H398" t="s">
        <v>3717</v>
      </c>
      <c r="I398">
        <v>72512</v>
      </c>
      <c r="J398" s="19">
        <v>42101</v>
      </c>
      <c r="K398" s="19">
        <v>42124</v>
      </c>
      <c r="L398">
        <v>201504</v>
      </c>
      <c r="M398" s="19">
        <v>42095</v>
      </c>
      <c r="N398">
        <v>24616</v>
      </c>
      <c r="O398" t="s">
        <v>1076</v>
      </c>
      <c r="P398" t="s">
        <v>1116</v>
      </c>
      <c r="Q398" t="s">
        <v>925</v>
      </c>
      <c r="R398" t="s">
        <v>2000</v>
      </c>
      <c r="S398" s="19">
        <v>42172</v>
      </c>
      <c r="T398">
        <v>72512</v>
      </c>
      <c r="U398" t="s">
        <v>357</v>
      </c>
      <c r="V398" s="19">
        <v>42221</v>
      </c>
      <c r="W398" t="s">
        <v>598</v>
      </c>
      <c r="X398" t="s">
        <v>599</v>
      </c>
      <c r="Y398" t="s">
        <v>259</v>
      </c>
      <c r="Z398" t="s">
        <v>14</v>
      </c>
      <c r="AA398" s="29">
        <v>-11</v>
      </c>
      <c r="AB398">
        <v>0</v>
      </c>
      <c r="AC398">
        <f t="shared" si="84"/>
        <v>2015</v>
      </c>
      <c r="AD398">
        <f t="shared" si="85"/>
        <v>8</v>
      </c>
      <c r="AE398">
        <f t="shared" si="86"/>
        <v>2015</v>
      </c>
      <c r="AF398">
        <f t="shared" si="87"/>
        <v>4</v>
      </c>
      <c r="AG398" t="str">
        <f>VLOOKUP(F398,vlookup!$A$2:$E$660,2,0)</f>
        <v>Retained</v>
      </c>
      <c r="AH398" t="str">
        <f>VLOOKUP(F398,vlookup!$A$2:$E$660,3,0)</f>
        <v>Service Contract</v>
      </c>
      <c r="AI398" t="str">
        <f>VLOOKUP(F398,vlookup!$A$2:$E$660,4,0)</f>
        <v>Used Car Programs</v>
      </c>
      <c r="AJ398" t="str">
        <f>VLOOKUP(F398,vlookup!$A$2:$E$660,5,0)</f>
        <v>High Mileage</v>
      </c>
      <c r="AL398">
        <f t="shared" si="88"/>
        <v>23</v>
      </c>
      <c r="AM398">
        <f t="shared" si="89"/>
        <v>118</v>
      </c>
      <c r="AN398" t="str">
        <f t="shared" si="90"/>
        <v/>
      </c>
      <c r="AO398" t="str">
        <f t="shared" si="91"/>
        <v/>
      </c>
      <c r="AP398" t="str">
        <f t="shared" si="92"/>
        <v/>
      </c>
      <c r="AQ398" t="str">
        <f t="shared" si="93"/>
        <v/>
      </c>
      <c r="AR398">
        <f t="shared" si="94"/>
        <v>-11</v>
      </c>
      <c r="AS398" t="str">
        <f t="shared" si="95"/>
        <v>CN230766D5-7</v>
      </c>
      <c r="AT398" t="str">
        <f>IFERROR(IF(VLOOKUP(Y398,vlookup!$I$2:$J$9,1,0)=Y398,VLOOKUP(Y398,vlookup!$I$2:$J$9,2,0),PROPER(Y398)),PROPER(Y398))</f>
        <v>Towing &amp; Roadside</v>
      </c>
      <c r="AU398" t="str">
        <f>IFERROR(IF(B398=VLOOKUP(B398,vlookup!$L$2:$L$10,1,0),"Yes","No"),"No")</f>
        <v>No</v>
      </c>
    </row>
    <row r="399" spans="1:47" ht="14.45" customHeight="1" x14ac:dyDescent="0.25">
      <c r="A399" t="s">
        <v>3646</v>
      </c>
      <c r="B399" s="31" t="s">
        <v>3647</v>
      </c>
      <c r="C399">
        <v>1</v>
      </c>
      <c r="D399">
        <v>2</v>
      </c>
      <c r="E399" t="s">
        <v>382</v>
      </c>
      <c r="F399" t="s">
        <v>464</v>
      </c>
      <c r="G399" t="s">
        <v>1086</v>
      </c>
      <c r="H399" t="s">
        <v>1182</v>
      </c>
      <c r="I399">
        <v>81343</v>
      </c>
      <c r="J399" s="19">
        <v>44407</v>
      </c>
      <c r="K399" s="19">
        <v>44439</v>
      </c>
      <c r="L399">
        <v>202108</v>
      </c>
      <c r="M399" s="19">
        <v>44409</v>
      </c>
      <c r="N399">
        <v>24617</v>
      </c>
      <c r="O399" t="s">
        <v>1070</v>
      </c>
      <c r="P399" t="s">
        <v>595</v>
      </c>
      <c r="Q399" t="s">
        <v>378</v>
      </c>
      <c r="R399">
        <v>58892503</v>
      </c>
      <c r="S399" s="19">
        <v>45187</v>
      </c>
      <c r="T399">
        <v>9700</v>
      </c>
      <c r="U399" t="s">
        <v>357</v>
      </c>
      <c r="V399" s="19">
        <v>45280</v>
      </c>
      <c r="W399" t="s">
        <v>598</v>
      </c>
      <c r="X399" t="s">
        <v>599</v>
      </c>
      <c r="Y399" t="s">
        <v>259</v>
      </c>
      <c r="Z399" t="s">
        <v>14</v>
      </c>
      <c r="AA399" s="29">
        <v>-16.25</v>
      </c>
      <c r="AB399">
        <v>0</v>
      </c>
      <c r="AC399">
        <f t="shared" si="84"/>
        <v>2023</v>
      </c>
      <c r="AD399">
        <f t="shared" si="85"/>
        <v>12</v>
      </c>
      <c r="AE399">
        <f t="shared" si="86"/>
        <v>2021</v>
      </c>
      <c r="AF399">
        <f t="shared" si="87"/>
        <v>7</v>
      </c>
      <c r="AG399" t="str">
        <f>VLOOKUP(F399,vlookup!$A$2:$E$660,2,0)</f>
        <v>Retained</v>
      </c>
      <c r="AH399" t="str">
        <f>VLOOKUP(F399,vlookup!$A$2:$E$660,3,0)</f>
        <v>Service Contract</v>
      </c>
      <c r="AI399" t="str">
        <f>VLOOKUP(F399,vlookup!$A$2:$E$660,4,0)</f>
        <v>Used Car Programs</v>
      </c>
      <c r="AJ399" t="str">
        <f>VLOOKUP(F399,vlookup!$A$2:$E$660,5,0)</f>
        <v>High Mileage</v>
      </c>
      <c r="AL399">
        <f t="shared" si="88"/>
        <v>30</v>
      </c>
      <c r="AM399">
        <f t="shared" si="89"/>
        <v>860</v>
      </c>
      <c r="AN399" t="str">
        <f t="shared" si="90"/>
        <v/>
      </c>
      <c r="AO399" t="str">
        <f t="shared" si="91"/>
        <v/>
      </c>
      <c r="AP399" t="str">
        <f t="shared" si="92"/>
        <v/>
      </c>
      <c r="AQ399" t="str">
        <f t="shared" si="93"/>
        <v/>
      </c>
      <c r="AR399">
        <f t="shared" si="94"/>
        <v>-16.25</v>
      </c>
      <c r="AS399" t="str">
        <f t="shared" si="95"/>
        <v>ZAGJL879101G21-1</v>
      </c>
      <c r="AT399" t="str">
        <f>IFERROR(IF(VLOOKUP(Y399,vlookup!$I$2:$J$9,1,0)=Y399,VLOOKUP(Y399,vlookup!$I$2:$J$9,2,0),PROPER(Y399)),PROPER(Y399))</f>
        <v>Towing &amp; Roadside</v>
      </c>
      <c r="AU399" t="str">
        <f>IFERROR(IF(B399=VLOOKUP(B399,vlookup!$L$2:$L$10,1,0),"Yes","No"),"No")</f>
        <v>No</v>
      </c>
    </row>
    <row r="400" spans="1:47" ht="14.45" customHeight="1" x14ac:dyDescent="0.25">
      <c r="A400" t="s">
        <v>2001</v>
      </c>
      <c r="B400" s="31" t="s">
        <v>2002</v>
      </c>
      <c r="C400">
        <v>1</v>
      </c>
      <c r="D400">
        <v>1</v>
      </c>
      <c r="E400" t="s">
        <v>571</v>
      </c>
      <c r="F400" t="s">
        <v>205</v>
      </c>
      <c r="G400" t="s">
        <v>1086</v>
      </c>
      <c r="H400" t="s">
        <v>3709</v>
      </c>
      <c r="I400">
        <v>13872</v>
      </c>
      <c r="J400" s="19">
        <v>42111</v>
      </c>
      <c r="K400" s="19">
        <v>42139</v>
      </c>
      <c r="L400">
        <v>201505</v>
      </c>
      <c r="M400" s="19">
        <v>42125</v>
      </c>
      <c r="N400">
        <v>24617</v>
      </c>
      <c r="O400" t="s">
        <v>1070</v>
      </c>
      <c r="P400" t="s">
        <v>1116</v>
      </c>
      <c r="Q400" t="s">
        <v>925</v>
      </c>
      <c r="R400" t="s">
        <v>2003</v>
      </c>
      <c r="S400" s="19">
        <v>42264</v>
      </c>
      <c r="T400">
        <v>13872</v>
      </c>
      <c r="U400" t="s">
        <v>357</v>
      </c>
      <c r="V400" s="19">
        <v>42312</v>
      </c>
      <c r="W400" t="s">
        <v>598</v>
      </c>
      <c r="X400" t="s">
        <v>599</v>
      </c>
      <c r="Y400" t="s">
        <v>259</v>
      </c>
      <c r="Z400" t="s">
        <v>14</v>
      </c>
      <c r="AA400" s="29">
        <v>-11</v>
      </c>
      <c r="AB400">
        <v>0</v>
      </c>
      <c r="AC400">
        <f t="shared" si="84"/>
        <v>2015</v>
      </c>
      <c r="AD400">
        <f t="shared" si="85"/>
        <v>11</v>
      </c>
      <c r="AE400">
        <f t="shared" si="86"/>
        <v>2015</v>
      </c>
      <c r="AF400">
        <f t="shared" si="87"/>
        <v>4</v>
      </c>
      <c r="AG400" t="str">
        <f>VLOOKUP(F400,vlookup!$A$2:$E$660,2,0)</f>
        <v>Retained</v>
      </c>
      <c r="AH400" t="str">
        <f>VLOOKUP(F400,vlookup!$A$2:$E$660,3,0)</f>
        <v>Service Contract</v>
      </c>
      <c r="AI400" t="str">
        <f>VLOOKUP(F400,vlookup!$A$2:$E$660,4,0)</f>
        <v>Used Car Programs</v>
      </c>
      <c r="AJ400" t="str">
        <f>VLOOKUP(F400,vlookup!$A$2:$E$660,5,0)</f>
        <v>High Mileage</v>
      </c>
      <c r="AL400">
        <f t="shared" si="88"/>
        <v>28</v>
      </c>
      <c r="AM400">
        <f t="shared" si="89"/>
        <v>197</v>
      </c>
      <c r="AN400" t="str">
        <f t="shared" si="90"/>
        <v/>
      </c>
      <c r="AO400" t="str">
        <f t="shared" si="91"/>
        <v/>
      </c>
      <c r="AP400" t="str">
        <f t="shared" si="92"/>
        <v/>
      </c>
      <c r="AQ400" t="str">
        <f t="shared" si="93"/>
        <v/>
      </c>
      <c r="AR400">
        <f t="shared" si="94"/>
        <v>-11</v>
      </c>
      <c r="AS400" t="str">
        <f t="shared" si="95"/>
        <v>ED547232D5-1</v>
      </c>
      <c r="AT400" t="str">
        <f>IFERROR(IF(VLOOKUP(Y400,vlookup!$I$2:$J$9,1,0)=Y400,VLOOKUP(Y400,vlookup!$I$2:$J$9,2,0),PROPER(Y400)),PROPER(Y400))</f>
        <v>Towing &amp; Roadside</v>
      </c>
      <c r="AU400" t="str">
        <f>IFERROR(IF(B400=VLOOKUP(B400,vlookup!$L$2:$L$10,1,0),"Yes","No"),"No")</f>
        <v>No</v>
      </c>
    </row>
    <row r="401" spans="1:47" ht="14.45" customHeight="1" x14ac:dyDescent="0.25">
      <c r="A401" t="s">
        <v>2004</v>
      </c>
      <c r="B401" s="31" t="s">
        <v>2005</v>
      </c>
      <c r="C401">
        <v>2</v>
      </c>
      <c r="D401">
        <v>1</v>
      </c>
      <c r="E401" t="s">
        <v>382</v>
      </c>
      <c r="F401" t="s">
        <v>464</v>
      </c>
      <c r="G401" t="s">
        <v>1086</v>
      </c>
      <c r="H401" t="s">
        <v>3709</v>
      </c>
      <c r="I401">
        <v>49260</v>
      </c>
      <c r="J401" s="19">
        <v>43223</v>
      </c>
      <c r="K401" s="19">
        <v>43274</v>
      </c>
      <c r="L401">
        <v>201806</v>
      </c>
      <c r="M401" s="19">
        <v>43252</v>
      </c>
      <c r="N401">
        <v>24616</v>
      </c>
      <c r="O401" t="s">
        <v>1076</v>
      </c>
      <c r="P401" t="s">
        <v>1116</v>
      </c>
      <c r="Q401" t="s">
        <v>925</v>
      </c>
      <c r="R401" t="s">
        <v>2006</v>
      </c>
      <c r="S401" s="19">
        <v>43326</v>
      </c>
      <c r="T401">
        <v>49260</v>
      </c>
      <c r="U401" t="s">
        <v>357</v>
      </c>
      <c r="V401" s="19">
        <v>43370</v>
      </c>
      <c r="W401" t="s">
        <v>598</v>
      </c>
      <c r="X401" t="s">
        <v>599</v>
      </c>
      <c r="Y401" t="s">
        <v>259</v>
      </c>
      <c r="Z401" t="s">
        <v>14</v>
      </c>
      <c r="AA401" s="29">
        <v>-11</v>
      </c>
      <c r="AB401">
        <v>0</v>
      </c>
      <c r="AC401">
        <f t="shared" si="84"/>
        <v>2018</v>
      </c>
      <c r="AD401">
        <f t="shared" si="85"/>
        <v>9</v>
      </c>
      <c r="AE401">
        <f t="shared" si="86"/>
        <v>2018</v>
      </c>
      <c r="AF401">
        <f t="shared" si="87"/>
        <v>5</v>
      </c>
      <c r="AG401" t="str">
        <f>VLOOKUP(F401,vlookup!$A$2:$E$660,2,0)</f>
        <v>Retained</v>
      </c>
      <c r="AH401" t="str">
        <f>VLOOKUP(F401,vlookup!$A$2:$E$660,3,0)</f>
        <v>Service Contract</v>
      </c>
      <c r="AI401" t="str">
        <f>VLOOKUP(F401,vlookup!$A$2:$E$660,4,0)</f>
        <v>Used Car Programs</v>
      </c>
      <c r="AJ401" t="str">
        <f>VLOOKUP(F401,vlookup!$A$2:$E$660,5,0)</f>
        <v>High Mileage</v>
      </c>
      <c r="AL401">
        <f t="shared" si="88"/>
        <v>50</v>
      </c>
      <c r="AM401">
        <f t="shared" si="89"/>
        <v>144</v>
      </c>
      <c r="AN401" t="str">
        <f t="shared" si="90"/>
        <v/>
      </c>
      <c r="AO401" t="str">
        <f t="shared" si="91"/>
        <v/>
      </c>
      <c r="AP401" t="str">
        <f t="shared" si="92"/>
        <v/>
      </c>
      <c r="AQ401" t="str">
        <f t="shared" si="93"/>
        <v/>
      </c>
      <c r="AR401">
        <f t="shared" si="94"/>
        <v>-11</v>
      </c>
      <c r="AS401" t="str">
        <f t="shared" si="95"/>
        <v>CD667484E8-2</v>
      </c>
      <c r="AT401" t="str">
        <f>IFERROR(IF(VLOOKUP(Y401,vlookup!$I$2:$J$9,1,0)=Y401,VLOOKUP(Y401,vlookup!$I$2:$J$9,2,0),PROPER(Y401)),PROPER(Y401))</f>
        <v>Towing &amp; Roadside</v>
      </c>
      <c r="AU401" t="str">
        <f>IFERROR(IF(B401=VLOOKUP(B401,vlookup!$L$2:$L$10,1,0),"Yes","No"),"No")</f>
        <v>No</v>
      </c>
    </row>
    <row r="402" spans="1:47" ht="14.45" customHeight="1" x14ac:dyDescent="0.25">
      <c r="A402" t="s">
        <v>2007</v>
      </c>
      <c r="B402" s="31" t="s">
        <v>2008</v>
      </c>
      <c r="C402">
        <v>3</v>
      </c>
      <c r="D402">
        <v>1</v>
      </c>
      <c r="E402" t="s">
        <v>382</v>
      </c>
      <c r="F402" t="s">
        <v>205</v>
      </c>
      <c r="G402" t="s">
        <v>1086</v>
      </c>
      <c r="H402" t="s">
        <v>3709</v>
      </c>
      <c r="I402">
        <v>58310</v>
      </c>
      <c r="J402" s="19">
        <v>42035</v>
      </c>
      <c r="K402" s="19">
        <v>42061</v>
      </c>
      <c r="L402">
        <v>201502</v>
      </c>
      <c r="M402" s="19">
        <v>42036</v>
      </c>
      <c r="N402">
        <v>24616</v>
      </c>
      <c r="O402" t="s">
        <v>1076</v>
      </c>
      <c r="P402" t="s">
        <v>1116</v>
      </c>
      <c r="Q402" t="s">
        <v>925</v>
      </c>
      <c r="R402" t="s">
        <v>2009</v>
      </c>
      <c r="S402" s="19">
        <v>42755</v>
      </c>
      <c r="T402">
        <v>58310</v>
      </c>
      <c r="U402" t="s">
        <v>357</v>
      </c>
      <c r="V402" s="19">
        <v>42807</v>
      </c>
      <c r="W402" t="s">
        <v>598</v>
      </c>
      <c r="X402" t="s">
        <v>599</v>
      </c>
      <c r="Y402" t="s">
        <v>259</v>
      </c>
      <c r="Z402" t="s">
        <v>14</v>
      </c>
      <c r="AA402" s="29">
        <v>-11</v>
      </c>
      <c r="AB402">
        <v>0</v>
      </c>
      <c r="AC402">
        <f t="shared" si="84"/>
        <v>2017</v>
      </c>
      <c r="AD402">
        <f t="shared" si="85"/>
        <v>3</v>
      </c>
      <c r="AE402">
        <f t="shared" si="86"/>
        <v>2015</v>
      </c>
      <c r="AF402">
        <f t="shared" si="87"/>
        <v>1</v>
      </c>
      <c r="AG402" t="str">
        <f>VLOOKUP(F402,vlookup!$A$2:$E$660,2,0)</f>
        <v>Retained</v>
      </c>
      <c r="AH402" t="str">
        <f>VLOOKUP(F402,vlookup!$A$2:$E$660,3,0)</f>
        <v>Service Contract</v>
      </c>
      <c r="AI402" t="str">
        <f>VLOOKUP(F402,vlookup!$A$2:$E$660,4,0)</f>
        <v>Used Car Programs</v>
      </c>
      <c r="AJ402" t="str">
        <f>VLOOKUP(F402,vlookup!$A$2:$E$660,5,0)</f>
        <v>High Mileage</v>
      </c>
      <c r="AL402">
        <f t="shared" si="88"/>
        <v>26</v>
      </c>
      <c r="AM402">
        <f t="shared" si="89"/>
        <v>763</v>
      </c>
      <c r="AN402" t="str">
        <f t="shared" si="90"/>
        <v/>
      </c>
      <c r="AO402" t="str">
        <f t="shared" si="91"/>
        <v/>
      </c>
      <c r="AP402" t="str">
        <f t="shared" si="92"/>
        <v/>
      </c>
      <c r="AQ402" t="str">
        <f t="shared" si="93"/>
        <v/>
      </c>
      <c r="AR402">
        <f t="shared" si="94"/>
        <v>-11</v>
      </c>
      <c r="AS402" t="str">
        <f t="shared" si="95"/>
        <v>CD637973A5-3</v>
      </c>
      <c r="AT402" t="str">
        <f>IFERROR(IF(VLOOKUP(Y402,vlookup!$I$2:$J$9,1,0)=Y402,VLOOKUP(Y402,vlookup!$I$2:$J$9,2,0),PROPER(Y402)),PROPER(Y402))</f>
        <v>Towing &amp; Roadside</v>
      </c>
      <c r="AU402" t="str">
        <f>IFERROR(IF(B402=VLOOKUP(B402,vlookup!$L$2:$L$10,1,0),"Yes","No"),"No")</f>
        <v>No</v>
      </c>
    </row>
    <row r="403" spans="1:47" ht="14.45" customHeight="1" x14ac:dyDescent="0.25">
      <c r="A403" t="s">
        <v>2010</v>
      </c>
      <c r="B403" s="31" t="s">
        <v>2011</v>
      </c>
      <c r="C403">
        <v>1</v>
      </c>
      <c r="D403">
        <v>2</v>
      </c>
      <c r="E403" t="s">
        <v>382</v>
      </c>
      <c r="F403" t="s">
        <v>464</v>
      </c>
      <c r="G403" t="s">
        <v>1086</v>
      </c>
      <c r="H403" t="s">
        <v>2012</v>
      </c>
      <c r="I403">
        <v>81785</v>
      </c>
      <c r="J403" s="19">
        <v>44097</v>
      </c>
      <c r="K403" s="19">
        <v>44145</v>
      </c>
      <c r="L403">
        <v>202011</v>
      </c>
      <c r="M403" s="19">
        <v>44136</v>
      </c>
      <c r="N403">
        <v>24616</v>
      </c>
      <c r="O403" t="s">
        <v>1076</v>
      </c>
      <c r="P403" t="s">
        <v>595</v>
      </c>
      <c r="Q403" t="s">
        <v>378</v>
      </c>
      <c r="R403">
        <v>3852957</v>
      </c>
      <c r="S403" s="19">
        <v>44565</v>
      </c>
      <c r="T403">
        <v>95000</v>
      </c>
      <c r="U403" t="s">
        <v>357</v>
      </c>
      <c r="V403" s="19">
        <v>44665</v>
      </c>
      <c r="W403" t="s">
        <v>598</v>
      </c>
      <c r="X403" t="s">
        <v>599</v>
      </c>
      <c r="Y403" t="s">
        <v>259</v>
      </c>
      <c r="Z403" t="s">
        <v>14</v>
      </c>
      <c r="AA403" s="29">
        <v>-16.25</v>
      </c>
      <c r="AB403">
        <v>0</v>
      </c>
      <c r="AC403">
        <f t="shared" si="84"/>
        <v>2022</v>
      </c>
      <c r="AD403">
        <f t="shared" si="85"/>
        <v>4</v>
      </c>
      <c r="AE403">
        <f t="shared" si="86"/>
        <v>2020</v>
      </c>
      <c r="AF403">
        <f t="shared" si="87"/>
        <v>9</v>
      </c>
      <c r="AG403" t="str">
        <f>VLOOKUP(F403,vlookup!$A$2:$E$660,2,0)</f>
        <v>Retained</v>
      </c>
      <c r="AH403" t="str">
        <f>VLOOKUP(F403,vlookup!$A$2:$E$660,3,0)</f>
        <v>Service Contract</v>
      </c>
      <c r="AI403" t="str">
        <f>VLOOKUP(F403,vlookup!$A$2:$E$660,4,0)</f>
        <v>Used Car Programs</v>
      </c>
      <c r="AJ403" t="str">
        <f>VLOOKUP(F403,vlookup!$A$2:$E$660,5,0)</f>
        <v>High Mileage</v>
      </c>
      <c r="AL403">
        <f t="shared" si="88"/>
        <v>47</v>
      </c>
      <c r="AM403">
        <f t="shared" si="89"/>
        <v>561</v>
      </c>
      <c r="AN403">
        <f t="shared" si="90"/>
        <v>13215</v>
      </c>
      <c r="AO403" t="str">
        <f t="shared" si="91"/>
        <v/>
      </c>
      <c r="AP403" t="str">
        <f t="shared" si="92"/>
        <v/>
      </c>
      <c r="AQ403" t="str">
        <f t="shared" si="93"/>
        <v/>
      </c>
      <c r="AR403">
        <f t="shared" si="94"/>
        <v>-16.25</v>
      </c>
      <c r="AS403" t="str">
        <f t="shared" si="95"/>
        <v>ZAGGW294087I20-1</v>
      </c>
      <c r="AT403" t="str">
        <f>IFERROR(IF(VLOOKUP(Y403,vlookup!$I$2:$J$9,1,0)=Y403,VLOOKUP(Y403,vlookup!$I$2:$J$9,2,0),PROPER(Y403)),PROPER(Y403))</f>
        <v>Towing &amp; Roadside</v>
      </c>
      <c r="AU403" t="str">
        <f>IFERROR(IF(B403=VLOOKUP(B403,vlookup!$L$2:$L$10,1,0),"Yes","No"),"No")</f>
        <v>No</v>
      </c>
    </row>
    <row r="404" spans="1:47" ht="14.45" customHeight="1" x14ac:dyDescent="0.25">
      <c r="A404" t="s">
        <v>2010</v>
      </c>
      <c r="B404" s="31" t="s">
        <v>2011</v>
      </c>
      <c r="C404">
        <v>1</v>
      </c>
      <c r="D404">
        <v>3</v>
      </c>
      <c r="E404" t="s">
        <v>382</v>
      </c>
      <c r="F404" t="s">
        <v>464</v>
      </c>
      <c r="G404" t="s">
        <v>1086</v>
      </c>
      <c r="H404" t="s">
        <v>2012</v>
      </c>
      <c r="I404">
        <v>81785</v>
      </c>
      <c r="J404" s="19">
        <v>44097</v>
      </c>
      <c r="K404" s="19">
        <v>44145</v>
      </c>
      <c r="L404">
        <v>202011</v>
      </c>
      <c r="M404" s="19">
        <v>44136</v>
      </c>
      <c r="N404">
        <v>24616</v>
      </c>
      <c r="O404" t="s">
        <v>1076</v>
      </c>
      <c r="P404" t="s">
        <v>595</v>
      </c>
      <c r="Q404" t="s">
        <v>378</v>
      </c>
      <c r="R404">
        <v>2016011</v>
      </c>
      <c r="S404" s="19">
        <v>44564</v>
      </c>
      <c r="T404">
        <v>95000</v>
      </c>
      <c r="U404" t="s">
        <v>357</v>
      </c>
      <c r="V404" s="19">
        <v>44736</v>
      </c>
      <c r="W404" t="s">
        <v>598</v>
      </c>
      <c r="X404" t="s">
        <v>599</v>
      </c>
      <c r="Y404" t="s">
        <v>259</v>
      </c>
      <c r="Z404" t="s">
        <v>14</v>
      </c>
      <c r="AA404" s="29">
        <v>-16.25</v>
      </c>
      <c r="AB404">
        <v>0</v>
      </c>
      <c r="AC404">
        <f t="shared" si="84"/>
        <v>2022</v>
      </c>
      <c r="AD404">
        <f t="shared" si="85"/>
        <v>6</v>
      </c>
      <c r="AE404">
        <f t="shared" si="86"/>
        <v>2020</v>
      </c>
      <c r="AF404">
        <f t="shared" si="87"/>
        <v>9</v>
      </c>
      <c r="AG404" t="str">
        <f>VLOOKUP(F404,vlookup!$A$2:$E$660,2,0)</f>
        <v>Retained</v>
      </c>
      <c r="AH404" t="str">
        <f>VLOOKUP(F404,vlookup!$A$2:$E$660,3,0)</f>
        <v>Service Contract</v>
      </c>
      <c r="AI404" t="str">
        <f>VLOOKUP(F404,vlookup!$A$2:$E$660,4,0)</f>
        <v>Used Car Programs</v>
      </c>
      <c r="AJ404" t="str">
        <f>VLOOKUP(F404,vlookup!$A$2:$E$660,5,0)</f>
        <v>High Mileage</v>
      </c>
      <c r="AL404">
        <f t="shared" si="88"/>
        <v>47</v>
      </c>
      <c r="AM404">
        <f t="shared" si="89"/>
        <v>631</v>
      </c>
      <c r="AN404">
        <f t="shared" si="90"/>
        <v>13215</v>
      </c>
      <c r="AO404" t="str">
        <f t="shared" si="91"/>
        <v/>
      </c>
      <c r="AP404" t="str">
        <f t="shared" si="92"/>
        <v/>
      </c>
      <c r="AQ404" t="str">
        <f t="shared" si="93"/>
        <v/>
      </c>
      <c r="AR404">
        <f t="shared" si="94"/>
        <v>-16.25</v>
      </c>
      <c r="AS404" t="str">
        <f t="shared" si="95"/>
        <v>ZAGGW294087I20-1</v>
      </c>
      <c r="AT404" t="str">
        <f>IFERROR(IF(VLOOKUP(Y404,vlookup!$I$2:$J$9,1,0)=Y404,VLOOKUP(Y404,vlookup!$I$2:$J$9,2,0),PROPER(Y404)),PROPER(Y404))</f>
        <v>Towing &amp; Roadside</v>
      </c>
      <c r="AU404" t="str">
        <f>IFERROR(IF(B404=VLOOKUP(B404,vlookup!$L$2:$L$10,1,0),"Yes","No"),"No")</f>
        <v>No</v>
      </c>
    </row>
    <row r="405" spans="1:47" ht="14.45" customHeight="1" x14ac:dyDescent="0.25">
      <c r="A405" t="s">
        <v>1198</v>
      </c>
      <c r="B405" s="31" t="s">
        <v>1199</v>
      </c>
      <c r="C405">
        <v>1</v>
      </c>
      <c r="D405">
        <v>2</v>
      </c>
      <c r="E405" t="s">
        <v>382</v>
      </c>
      <c r="F405" t="s">
        <v>464</v>
      </c>
      <c r="G405" t="s">
        <v>602</v>
      </c>
      <c r="H405">
        <v>1500</v>
      </c>
      <c r="I405">
        <v>42115</v>
      </c>
      <c r="J405" s="19">
        <v>43581</v>
      </c>
      <c r="K405" s="19">
        <v>43613</v>
      </c>
      <c r="L405">
        <v>201905</v>
      </c>
      <c r="M405" s="19">
        <v>43586</v>
      </c>
      <c r="N405">
        <v>24617</v>
      </c>
      <c r="O405" t="s">
        <v>1070</v>
      </c>
      <c r="P405" t="s">
        <v>595</v>
      </c>
      <c r="Q405" t="s">
        <v>378</v>
      </c>
      <c r="R405">
        <v>823832000</v>
      </c>
      <c r="S405" s="19">
        <v>44246</v>
      </c>
      <c r="T405">
        <v>60000</v>
      </c>
      <c r="U405" t="s">
        <v>356</v>
      </c>
      <c r="V405" s="19">
        <v>44397</v>
      </c>
      <c r="W405" t="s">
        <v>598</v>
      </c>
      <c r="X405" t="s">
        <v>599</v>
      </c>
      <c r="Y405" t="s">
        <v>259</v>
      </c>
      <c r="Z405" t="s">
        <v>14</v>
      </c>
      <c r="AA405" s="29">
        <v>-16.25</v>
      </c>
      <c r="AB405">
        <v>0</v>
      </c>
      <c r="AC405">
        <f t="shared" si="84"/>
        <v>2021</v>
      </c>
      <c r="AD405">
        <f t="shared" si="85"/>
        <v>7</v>
      </c>
      <c r="AE405">
        <f t="shared" si="86"/>
        <v>2019</v>
      </c>
      <c r="AF405">
        <f t="shared" si="87"/>
        <v>4</v>
      </c>
      <c r="AG405" t="str">
        <f>VLOOKUP(F405,vlookup!$A$2:$E$660,2,0)</f>
        <v>Retained</v>
      </c>
      <c r="AH405" t="str">
        <f>VLOOKUP(F405,vlookup!$A$2:$E$660,3,0)</f>
        <v>Service Contract</v>
      </c>
      <c r="AI405" t="str">
        <f>VLOOKUP(F405,vlookup!$A$2:$E$660,4,0)</f>
        <v>Used Car Programs</v>
      </c>
      <c r="AJ405" t="str">
        <f>VLOOKUP(F405,vlookup!$A$2:$E$660,5,0)</f>
        <v>High Mileage</v>
      </c>
      <c r="AL405">
        <f t="shared" si="88"/>
        <v>32</v>
      </c>
      <c r="AM405">
        <f t="shared" si="89"/>
        <v>804</v>
      </c>
      <c r="AN405">
        <f t="shared" si="90"/>
        <v>17885</v>
      </c>
      <c r="AO405" t="str">
        <f t="shared" si="91"/>
        <v/>
      </c>
      <c r="AP405" t="str">
        <f t="shared" si="92"/>
        <v/>
      </c>
      <c r="AQ405" t="str">
        <f t="shared" si="93"/>
        <v/>
      </c>
      <c r="AR405">
        <f t="shared" si="94"/>
        <v>-16.25</v>
      </c>
      <c r="AS405" t="str">
        <f t="shared" si="95"/>
        <v>ES422562D9-1</v>
      </c>
      <c r="AT405" t="str">
        <f>IFERROR(IF(VLOOKUP(Y405,vlookup!$I$2:$J$9,1,0)=Y405,VLOOKUP(Y405,vlookup!$I$2:$J$9,2,0),PROPER(Y405)),PROPER(Y405))</f>
        <v>Towing &amp; Roadside</v>
      </c>
      <c r="AU405" t="str">
        <f>IFERROR(IF(B405=VLOOKUP(B405,vlookup!$L$2:$L$10,1,0),"Yes","No"),"No")</f>
        <v>No</v>
      </c>
    </row>
    <row r="406" spans="1:47" ht="14.45" customHeight="1" x14ac:dyDescent="0.25">
      <c r="A406" t="s">
        <v>2013</v>
      </c>
      <c r="B406" s="31" t="s">
        <v>2014</v>
      </c>
      <c r="C406">
        <v>1</v>
      </c>
      <c r="D406">
        <v>1</v>
      </c>
      <c r="E406" t="s">
        <v>382</v>
      </c>
      <c r="F406" t="s">
        <v>464</v>
      </c>
      <c r="G406" t="s">
        <v>602</v>
      </c>
      <c r="H406">
        <v>1500</v>
      </c>
      <c r="I406">
        <v>110623</v>
      </c>
      <c r="J406" s="19">
        <v>44382</v>
      </c>
      <c r="K406" s="19">
        <v>44439</v>
      </c>
      <c r="L406">
        <v>202108</v>
      </c>
      <c r="M406" s="19">
        <v>44409</v>
      </c>
      <c r="N406">
        <v>24616</v>
      </c>
      <c r="O406" t="s">
        <v>1076</v>
      </c>
      <c r="P406" t="s">
        <v>595</v>
      </c>
      <c r="Q406" t="s">
        <v>378</v>
      </c>
      <c r="R406">
        <v>991868715</v>
      </c>
      <c r="S406" s="19">
        <v>44964</v>
      </c>
      <c r="T406">
        <v>130000</v>
      </c>
      <c r="U406" t="s">
        <v>357</v>
      </c>
      <c r="V406" s="19">
        <v>45013</v>
      </c>
      <c r="W406" t="s">
        <v>598</v>
      </c>
      <c r="X406" t="s">
        <v>599</v>
      </c>
      <c r="Y406" t="s">
        <v>259</v>
      </c>
      <c r="Z406" t="s">
        <v>14</v>
      </c>
      <c r="AA406" s="29">
        <v>-16.25</v>
      </c>
      <c r="AB406">
        <v>0</v>
      </c>
      <c r="AC406">
        <f t="shared" si="84"/>
        <v>2023</v>
      </c>
      <c r="AD406">
        <f t="shared" si="85"/>
        <v>3</v>
      </c>
      <c r="AE406">
        <f t="shared" si="86"/>
        <v>2021</v>
      </c>
      <c r="AF406">
        <f t="shared" si="87"/>
        <v>7</v>
      </c>
      <c r="AG406" t="str">
        <f>VLOOKUP(F406,vlookup!$A$2:$E$660,2,0)</f>
        <v>Retained</v>
      </c>
      <c r="AH406" t="str">
        <f>VLOOKUP(F406,vlookup!$A$2:$E$660,3,0)</f>
        <v>Service Contract</v>
      </c>
      <c r="AI406" t="str">
        <f>VLOOKUP(F406,vlookup!$A$2:$E$660,4,0)</f>
        <v>Used Car Programs</v>
      </c>
      <c r="AJ406" t="str">
        <f>VLOOKUP(F406,vlookup!$A$2:$E$660,5,0)</f>
        <v>High Mileage</v>
      </c>
      <c r="AL406">
        <f t="shared" si="88"/>
        <v>56</v>
      </c>
      <c r="AM406">
        <f t="shared" si="89"/>
        <v>623</v>
      </c>
      <c r="AN406">
        <f t="shared" si="90"/>
        <v>19377</v>
      </c>
      <c r="AO406" t="str">
        <f t="shared" si="91"/>
        <v/>
      </c>
      <c r="AP406" t="str">
        <f t="shared" si="92"/>
        <v/>
      </c>
      <c r="AQ406" t="str">
        <f t="shared" si="93"/>
        <v/>
      </c>
      <c r="AR406">
        <f t="shared" si="94"/>
        <v>-16.25</v>
      </c>
      <c r="AS406" t="str">
        <f t="shared" si="95"/>
        <v>ZAGDS554934G21-1</v>
      </c>
      <c r="AT406" t="str">
        <f>IFERROR(IF(VLOOKUP(Y406,vlookup!$I$2:$J$9,1,0)=Y406,VLOOKUP(Y406,vlookup!$I$2:$J$9,2,0),PROPER(Y406)),PROPER(Y406))</f>
        <v>Towing &amp; Roadside</v>
      </c>
      <c r="AU406" t="str">
        <f>IFERROR(IF(B406=VLOOKUP(B406,vlookup!$L$2:$L$10,1,0),"Yes","No"),"No")</f>
        <v>No</v>
      </c>
    </row>
    <row r="407" spans="1:47" ht="14.45" customHeight="1" x14ac:dyDescent="0.25">
      <c r="A407" t="s">
        <v>2015</v>
      </c>
      <c r="B407" s="31" t="s">
        <v>2016</v>
      </c>
      <c r="C407">
        <v>1</v>
      </c>
      <c r="D407">
        <v>1</v>
      </c>
      <c r="E407" t="s">
        <v>382</v>
      </c>
      <c r="F407" t="s">
        <v>464</v>
      </c>
      <c r="G407" t="s">
        <v>602</v>
      </c>
      <c r="H407">
        <v>1500</v>
      </c>
      <c r="I407">
        <v>66551</v>
      </c>
      <c r="J407" s="19">
        <v>44247</v>
      </c>
      <c r="K407" s="19">
        <v>44291</v>
      </c>
      <c r="L407">
        <v>202103</v>
      </c>
      <c r="M407" s="19">
        <v>44256</v>
      </c>
      <c r="N407">
        <v>24617</v>
      </c>
      <c r="O407" t="s">
        <v>1070</v>
      </c>
      <c r="P407" t="s">
        <v>595</v>
      </c>
      <c r="Q407" t="s">
        <v>378</v>
      </c>
      <c r="R407">
        <v>302455642</v>
      </c>
      <c r="S407" s="19">
        <v>44399</v>
      </c>
      <c r="T407">
        <v>70000</v>
      </c>
      <c r="U407" t="s">
        <v>356</v>
      </c>
      <c r="V407" s="19">
        <v>44463</v>
      </c>
      <c r="W407" t="s">
        <v>598</v>
      </c>
      <c r="X407" t="s">
        <v>599</v>
      </c>
      <c r="Y407" t="s">
        <v>259</v>
      </c>
      <c r="Z407" t="s">
        <v>14</v>
      </c>
      <c r="AA407" s="29">
        <v>-16.25</v>
      </c>
      <c r="AB407">
        <v>0</v>
      </c>
      <c r="AC407">
        <f t="shared" si="84"/>
        <v>2021</v>
      </c>
      <c r="AD407">
        <f t="shared" si="85"/>
        <v>9</v>
      </c>
      <c r="AE407">
        <f t="shared" si="86"/>
        <v>2021</v>
      </c>
      <c r="AF407">
        <f t="shared" si="87"/>
        <v>2</v>
      </c>
      <c r="AG407" t="str">
        <f>VLOOKUP(F407,vlookup!$A$2:$E$660,2,0)</f>
        <v>Retained</v>
      </c>
      <c r="AH407" t="str">
        <f>VLOOKUP(F407,vlookup!$A$2:$E$660,3,0)</f>
        <v>Service Contract</v>
      </c>
      <c r="AI407" t="str">
        <f>VLOOKUP(F407,vlookup!$A$2:$E$660,4,0)</f>
        <v>Used Car Programs</v>
      </c>
      <c r="AJ407" t="str">
        <f>VLOOKUP(F407,vlookup!$A$2:$E$660,5,0)</f>
        <v>High Mileage</v>
      </c>
      <c r="AL407">
        <f t="shared" si="88"/>
        <v>45</v>
      </c>
      <c r="AM407">
        <f t="shared" si="89"/>
        <v>214</v>
      </c>
      <c r="AN407">
        <f t="shared" si="90"/>
        <v>3449</v>
      </c>
      <c r="AO407" t="str">
        <f t="shared" si="91"/>
        <v/>
      </c>
      <c r="AP407" t="str">
        <f t="shared" si="92"/>
        <v/>
      </c>
      <c r="AQ407" t="str">
        <f t="shared" si="93"/>
        <v/>
      </c>
      <c r="AR407">
        <f t="shared" si="94"/>
        <v>-16.25</v>
      </c>
      <c r="AS407" t="str">
        <f t="shared" si="95"/>
        <v>ZAGFS507336B21-1</v>
      </c>
      <c r="AT407" t="str">
        <f>IFERROR(IF(VLOOKUP(Y407,vlookup!$I$2:$J$9,1,0)=Y407,VLOOKUP(Y407,vlookup!$I$2:$J$9,2,0),PROPER(Y407)),PROPER(Y407))</f>
        <v>Towing &amp; Roadside</v>
      </c>
      <c r="AU407" t="str">
        <f>IFERROR(IF(B407=VLOOKUP(B407,vlookup!$L$2:$L$10,1,0),"Yes","No"),"No")</f>
        <v>No</v>
      </c>
    </row>
    <row r="408" spans="1:47" ht="14.45" customHeight="1" x14ac:dyDescent="0.25">
      <c r="A408" t="s">
        <v>2015</v>
      </c>
      <c r="B408" s="31" t="s">
        <v>2016</v>
      </c>
      <c r="C408">
        <v>1</v>
      </c>
      <c r="D408">
        <v>2</v>
      </c>
      <c r="E408" t="s">
        <v>382</v>
      </c>
      <c r="F408" t="s">
        <v>464</v>
      </c>
      <c r="G408" t="s">
        <v>602</v>
      </c>
      <c r="H408">
        <v>1500</v>
      </c>
      <c r="I408">
        <v>66551</v>
      </c>
      <c r="J408" s="19">
        <v>44247</v>
      </c>
      <c r="K408" s="19">
        <v>44291</v>
      </c>
      <c r="L408">
        <v>202103</v>
      </c>
      <c r="M408" s="19">
        <v>44256</v>
      </c>
      <c r="N408">
        <v>24617</v>
      </c>
      <c r="O408" t="s">
        <v>1070</v>
      </c>
      <c r="P408" t="s">
        <v>595</v>
      </c>
      <c r="Q408" t="s">
        <v>378</v>
      </c>
      <c r="R408">
        <v>460599791</v>
      </c>
      <c r="S408" s="19">
        <v>44552</v>
      </c>
      <c r="T408">
        <v>83000</v>
      </c>
      <c r="U408" t="s">
        <v>357</v>
      </c>
      <c r="V408" s="19">
        <v>44643</v>
      </c>
      <c r="W408" t="s">
        <v>598</v>
      </c>
      <c r="X408" t="s">
        <v>599</v>
      </c>
      <c r="Y408" t="s">
        <v>259</v>
      </c>
      <c r="Z408" t="s">
        <v>14</v>
      </c>
      <c r="AA408" s="29">
        <v>-16.25</v>
      </c>
      <c r="AB408">
        <v>0</v>
      </c>
      <c r="AC408">
        <f t="shared" si="84"/>
        <v>2022</v>
      </c>
      <c r="AD408">
        <f t="shared" si="85"/>
        <v>3</v>
      </c>
      <c r="AE408">
        <f t="shared" si="86"/>
        <v>2021</v>
      </c>
      <c r="AF408">
        <f t="shared" si="87"/>
        <v>2</v>
      </c>
      <c r="AG408" t="str">
        <f>VLOOKUP(F408,vlookup!$A$2:$E$660,2,0)</f>
        <v>Retained</v>
      </c>
      <c r="AH408" t="str">
        <f>VLOOKUP(F408,vlookup!$A$2:$E$660,3,0)</f>
        <v>Service Contract</v>
      </c>
      <c r="AI408" t="str">
        <f>VLOOKUP(F408,vlookup!$A$2:$E$660,4,0)</f>
        <v>Used Car Programs</v>
      </c>
      <c r="AJ408" t="str">
        <f>VLOOKUP(F408,vlookup!$A$2:$E$660,5,0)</f>
        <v>High Mileage</v>
      </c>
      <c r="AL408">
        <f t="shared" si="88"/>
        <v>45</v>
      </c>
      <c r="AM408">
        <f t="shared" si="89"/>
        <v>393</v>
      </c>
      <c r="AN408">
        <f t="shared" si="90"/>
        <v>16449</v>
      </c>
      <c r="AO408" t="str">
        <f t="shared" si="91"/>
        <v/>
      </c>
      <c r="AP408" t="str">
        <f t="shared" si="92"/>
        <v/>
      </c>
      <c r="AQ408" t="str">
        <f t="shared" si="93"/>
        <v/>
      </c>
      <c r="AR408">
        <f t="shared" si="94"/>
        <v>-16.25</v>
      </c>
      <c r="AS408" t="str">
        <f t="shared" si="95"/>
        <v>ZAGFS507336B21-1</v>
      </c>
      <c r="AT408" t="str">
        <f>IFERROR(IF(VLOOKUP(Y408,vlookup!$I$2:$J$9,1,0)=Y408,VLOOKUP(Y408,vlookup!$I$2:$J$9,2,0),PROPER(Y408)),PROPER(Y408))</f>
        <v>Towing &amp; Roadside</v>
      </c>
      <c r="AU408" t="str">
        <f>IFERROR(IF(B408=VLOOKUP(B408,vlookup!$L$2:$L$10,1,0),"Yes","No"),"No")</f>
        <v>No</v>
      </c>
    </row>
    <row r="409" spans="1:47" ht="14.45" customHeight="1" x14ac:dyDescent="0.25">
      <c r="A409" t="s">
        <v>2015</v>
      </c>
      <c r="B409" s="31" t="s">
        <v>2016</v>
      </c>
      <c r="C409">
        <v>1</v>
      </c>
      <c r="D409">
        <v>3</v>
      </c>
      <c r="E409" t="s">
        <v>382</v>
      </c>
      <c r="F409" t="s">
        <v>464</v>
      </c>
      <c r="G409" t="s">
        <v>602</v>
      </c>
      <c r="H409">
        <v>1500</v>
      </c>
      <c r="I409">
        <v>66551</v>
      </c>
      <c r="J409" s="19">
        <v>44247</v>
      </c>
      <c r="K409" s="19">
        <v>44291</v>
      </c>
      <c r="L409">
        <v>202103</v>
      </c>
      <c r="M409" s="19">
        <v>44256</v>
      </c>
      <c r="N409">
        <v>24617</v>
      </c>
      <c r="O409" t="s">
        <v>1070</v>
      </c>
      <c r="P409" t="s">
        <v>595</v>
      </c>
      <c r="Q409" t="s">
        <v>378</v>
      </c>
      <c r="R409">
        <v>716669383</v>
      </c>
      <c r="S409" s="19">
        <v>44552</v>
      </c>
      <c r="T409">
        <v>80000</v>
      </c>
      <c r="U409" t="s">
        <v>357</v>
      </c>
      <c r="V409" s="19">
        <v>44643</v>
      </c>
      <c r="W409" t="s">
        <v>598</v>
      </c>
      <c r="X409" t="s">
        <v>599</v>
      </c>
      <c r="Y409" t="s">
        <v>259</v>
      </c>
      <c r="Z409" t="s">
        <v>14</v>
      </c>
      <c r="AA409" s="29">
        <v>-16.25</v>
      </c>
      <c r="AB409">
        <v>0</v>
      </c>
      <c r="AC409">
        <f t="shared" si="84"/>
        <v>2022</v>
      </c>
      <c r="AD409">
        <f t="shared" si="85"/>
        <v>3</v>
      </c>
      <c r="AE409">
        <f t="shared" si="86"/>
        <v>2021</v>
      </c>
      <c r="AF409">
        <f t="shared" si="87"/>
        <v>2</v>
      </c>
      <c r="AG409" t="str">
        <f>VLOOKUP(F409,vlookup!$A$2:$E$660,2,0)</f>
        <v>Retained</v>
      </c>
      <c r="AH409" t="str">
        <f>VLOOKUP(F409,vlookup!$A$2:$E$660,3,0)</f>
        <v>Service Contract</v>
      </c>
      <c r="AI409" t="str">
        <f>VLOOKUP(F409,vlookup!$A$2:$E$660,4,0)</f>
        <v>Used Car Programs</v>
      </c>
      <c r="AJ409" t="str">
        <f>VLOOKUP(F409,vlookup!$A$2:$E$660,5,0)</f>
        <v>High Mileage</v>
      </c>
      <c r="AL409">
        <f t="shared" si="88"/>
        <v>45</v>
      </c>
      <c r="AM409">
        <f t="shared" si="89"/>
        <v>393</v>
      </c>
      <c r="AN409">
        <f t="shared" si="90"/>
        <v>13449</v>
      </c>
      <c r="AO409" t="str">
        <f t="shared" si="91"/>
        <v/>
      </c>
      <c r="AP409" t="str">
        <f t="shared" si="92"/>
        <v/>
      </c>
      <c r="AQ409" t="str">
        <f t="shared" si="93"/>
        <v/>
      </c>
      <c r="AR409">
        <f t="shared" si="94"/>
        <v>-16.25</v>
      </c>
      <c r="AS409" t="str">
        <f t="shared" si="95"/>
        <v>ZAGFS507336B21-1</v>
      </c>
      <c r="AT409" t="str">
        <f>IFERROR(IF(VLOOKUP(Y409,vlookup!$I$2:$J$9,1,0)=Y409,VLOOKUP(Y409,vlookup!$I$2:$J$9,2,0),PROPER(Y409)),PROPER(Y409))</f>
        <v>Towing &amp; Roadside</v>
      </c>
      <c r="AU409" t="str">
        <f>IFERROR(IF(B409=VLOOKUP(B409,vlookup!$L$2:$L$10,1,0),"Yes","No"),"No")</f>
        <v>No</v>
      </c>
    </row>
    <row r="410" spans="1:47" ht="14.45" customHeight="1" x14ac:dyDescent="0.25">
      <c r="A410" t="s">
        <v>2015</v>
      </c>
      <c r="B410" s="31" t="s">
        <v>2016</v>
      </c>
      <c r="C410">
        <v>1</v>
      </c>
      <c r="D410">
        <v>4</v>
      </c>
      <c r="E410" t="s">
        <v>382</v>
      </c>
      <c r="F410" t="s">
        <v>464</v>
      </c>
      <c r="G410" t="s">
        <v>602</v>
      </c>
      <c r="H410">
        <v>1500</v>
      </c>
      <c r="I410">
        <v>66551</v>
      </c>
      <c r="J410" s="19">
        <v>44247</v>
      </c>
      <c r="K410" s="19">
        <v>44291</v>
      </c>
      <c r="L410">
        <v>202103</v>
      </c>
      <c r="M410" s="19">
        <v>44256</v>
      </c>
      <c r="N410">
        <v>24617</v>
      </c>
      <c r="O410" t="s">
        <v>1070</v>
      </c>
      <c r="P410" t="s">
        <v>595</v>
      </c>
      <c r="Q410" t="s">
        <v>378</v>
      </c>
      <c r="R410">
        <v>3521566</v>
      </c>
      <c r="S410" s="19">
        <v>44557</v>
      </c>
      <c r="T410">
        <v>82000</v>
      </c>
      <c r="U410" t="s">
        <v>357</v>
      </c>
      <c r="V410" s="19">
        <v>44643</v>
      </c>
      <c r="W410" t="s">
        <v>598</v>
      </c>
      <c r="X410" t="s">
        <v>599</v>
      </c>
      <c r="Y410" t="s">
        <v>259</v>
      </c>
      <c r="Z410" t="s">
        <v>14</v>
      </c>
      <c r="AA410" s="29">
        <v>-16.25</v>
      </c>
      <c r="AB410">
        <v>0</v>
      </c>
      <c r="AC410">
        <f t="shared" si="84"/>
        <v>2022</v>
      </c>
      <c r="AD410">
        <f t="shared" si="85"/>
        <v>3</v>
      </c>
      <c r="AE410">
        <f t="shared" si="86"/>
        <v>2021</v>
      </c>
      <c r="AF410">
        <f t="shared" si="87"/>
        <v>2</v>
      </c>
      <c r="AG410" t="str">
        <f>VLOOKUP(F410,vlookup!$A$2:$E$660,2,0)</f>
        <v>Retained</v>
      </c>
      <c r="AH410" t="str">
        <f>VLOOKUP(F410,vlookup!$A$2:$E$660,3,0)</f>
        <v>Service Contract</v>
      </c>
      <c r="AI410" t="str">
        <f>VLOOKUP(F410,vlookup!$A$2:$E$660,4,0)</f>
        <v>Used Car Programs</v>
      </c>
      <c r="AJ410" t="str">
        <f>VLOOKUP(F410,vlookup!$A$2:$E$660,5,0)</f>
        <v>High Mileage</v>
      </c>
      <c r="AL410">
        <f t="shared" si="88"/>
        <v>45</v>
      </c>
      <c r="AM410">
        <f t="shared" si="89"/>
        <v>393</v>
      </c>
      <c r="AN410">
        <f t="shared" si="90"/>
        <v>15449</v>
      </c>
      <c r="AO410" t="str">
        <f t="shared" si="91"/>
        <v/>
      </c>
      <c r="AP410" t="str">
        <f t="shared" si="92"/>
        <v/>
      </c>
      <c r="AQ410" t="str">
        <f t="shared" si="93"/>
        <v/>
      </c>
      <c r="AR410">
        <f t="shared" si="94"/>
        <v>-16.25</v>
      </c>
      <c r="AS410" t="str">
        <f t="shared" si="95"/>
        <v>ZAGFS507336B21-1</v>
      </c>
      <c r="AT410" t="str">
        <f>IFERROR(IF(VLOOKUP(Y410,vlookup!$I$2:$J$9,1,0)=Y410,VLOOKUP(Y410,vlookup!$I$2:$J$9,2,0),PROPER(Y410)),PROPER(Y410))</f>
        <v>Towing &amp; Roadside</v>
      </c>
      <c r="AU410" t="str">
        <f>IFERROR(IF(B410=VLOOKUP(B410,vlookup!$L$2:$L$10,1,0),"Yes","No"),"No")</f>
        <v>No</v>
      </c>
    </row>
    <row r="411" spans="1:47" ht="14.45" customHeight="1" x14ac:dyDescent="0.25">
      <c r="A411" t="s">
        <v>2015</v>
      </c>
      <c r="B411" s="31" t="s">
        <v>2016</v>
      </c>
      <c r="C411">
        <v>1</v>
      </c>
      <c r="D411">
        <v>5</v>
      </c>
      <c r="E411" t="s">
        <v>382</v>
      </c>
      <c r="F411" t="s">
        <v>464</v>
      </c>
      <c r="G411" t="s">
        <v>602</v>
      </c>
      <c r="H411">
        <v>1500</v>
      </c>
      <c r="I411">
        <v>66551</v>
      </c>
      <c r="J411" s="19">
        <v>44247</v>
      </c>
      <c r="K411" s="19">
        <v>44291</v>
      </c>
      <c r="L411">
        <v>202103</v>
      </c>
      <c r="M411" s="19">
        <v>44256</v>
      </c>
      <c r="N411">
        <v>24617</v>
      </c>
      <c r="O411" t="s">
        <v>1070</v>
      </c>
      <c r="P411" t="s">
        <v>595</v>
      </c>
      <c r="Q411" t="s">
        <v>378</v>
      </c>
      <c r="R411">
        <v>7938380</v>
      </c>
      <c r="S411" s="19">
        <v>44557</v>
      </c>
      <c r="T411">
        <v>82000</v>
      </c>
      <c r="U411" t="s">
        <v>357</v>
      </c>
      <c r="V411" s="19">
        <v>44643</v>
      </c>
      <c r="W411" t="s">
        <v>598</v>
      </c>
      <c r="X411" t="s">
        <v>599</v>
      </c>
      <c r="Y411" t="s">
        <v>259</v>
      </c>
      <c r="Z411" t="s">
        <v>14</v>
      </c>
      <c r="AA411" s="29">
        <v>-16.25</v>
      </c>
      <c r="AB411">
        <v>0</v>
      </c>
      <c r="AC411">
        <f t="shared" si="84"/>
        <v>2022</v>
      </c>
      <c r="AD411">
        <f t="shared" si="85"/>
        <v>3</v>
      </c>
      <c r="AE411">
        <f t="shared" si="86"/>
        <v>2021</v>
      </c>
      <c r="AF411">
        <f t="shared" si="87"/>
        <v>2</v>
      </c>
      <c r="AG411" t="str">
        <f>VLOOKUP(F411,vlookup!$A$2:$E$660,2,0)</f>
        <v>Retained</v>
      </c>
      <c r="AH411" t="str">
        <f>VLOOKUP(F411,vlookup!$A$2:$E$660,3,0)</f>
        <v>Service Contract</v>
      </c>
      <c r="AI411" t="str">
        <f>VLOOKUP(F411,vlookup!$A$2:$E$660,4,0)</f>
        <v>Used Car Programs</v>
      </c>
      <c r="AJ411" t="str">
        <f>VLOOKUP(F411,vlookup!$A$2:$E$660,5,0)</f>
        <v>High Mileage</v>
      </c>
      <c r="AL411">
        <f t="shared" si="88"/>
        <v>45</v>
      </c>
      <c r="AM411">
        <f t="shared" si="89"/>
        <v>393</v>
      </c>
      <c r="AN411">
        <f t="shared" si="90"/>
        <v>15449</v>
      </c>
      <c r="AO411" t="str">
        <f t="shared" si="91"/>
        <v/>
      </c>
      <c r="AP411" t="str">
        <f t="shared" si="92"/>
        <v/>
      </c>
      <c r="AQ411" t="str">
        <f t="shared" si="93"/>
        <v/>
      </c>
      <c r="AR411">
        <f t="shared" si="94"/>
        <v>-16.25</v>
      </c>
      <c r="AS411" t="str">
        <f t="shared" si="95"/>
        <v>ZAGFS507336B21-1</v>
      </c>
      <c r="AT411" t="str">
        <f>IFERROR(IF(VLOOKUP(Y411,vlookup!$I$2:$J$9,1,0)=Y411,VLOOKUP(Y411,vlookup!$I$2:$J$9,2,0),PROPER(Y411)),PROPER(Y411))</f>
        <v>Towing &amp; Roadside</v>
      </c>
      <c r="AU411" t="str">
        <f>IFERROR(IF(B411=VLOOKUP(B411,vlookup!$L$2:$L$10,1,0),"Yes","No"),"No")</f>
        <v>No</v>
      </c>
    </row>
    <row r="412" spans="1:47" ht="14.45" customHeight="1" x14ac:dyDescent="0.25">
      <c r="A412" t="s">
        <v>2015</v>
      </c>
      <c r="B412" s="31" t="s">
        <v>2016</v>
      </c>
      <c r="C412">
        <v>1</v>
      </c>
      <c r="D412">
        <v>6</v>
      </c>
      <c r="E412" t="s">
        <v>382</v>
      </c>
      <c r="F412" t="s">
        <v>464</v>
      </c>
      <c r="G412" t="s">
        <v>602</v>
      </c>
      <c r="H412">
        <v>1500</v>
      </c>
      <c r="I412">
        <v>66551</v>
      </c>
      <c r="J412" s="19">
        <v>44247</v>
      </c>
      <c r="K412" s="19">
        <v>44291</v>
      </c>
      <c r="L412">
        <v>202103</v>
      </c>
      <c r="M412" s="19">
        <v>44256</v>
      </c>
      <c r="N412">
        <v>24617</v>
      </c>
      <c r="O412" t="s">
        <v>1070</v>
      </c>
      <c r="P412" t="s">
        <v>595</v>
      </c>
      <c r="Q412" t="s">
        <v>378</v>
      </c>
      <c r="R412">
        <v>606126930</v>
      </c>
      <c r="S412" s="19">
        <v>44552</v>
      </c>
      <c r="T412">
        <v>80000</v>
      </c>
      <c r="U412" t="s">
        <v>357</v>
      </c>
      <c r="V412" s="19">
        <v>44665</v>
      </c>
      <c r="W412" t="s">
        <v>598</v>
      </c>
      <c r="X412" t="s">
        <v>599</v>
      </c>
      <c r="Y412" t="s">
        <v>259</v>
      </c>
      <c r="Z412" t="s">
        <v>14</v>
      </c>
      <c r="AA412" s="29">
        <v>-16.25</v>
      </c>
      <c r="AB412">
        <v>0</v>
      </c>
      <c r="AC412">
        <f t="shared" si="84"/>
        <v>2022</v>
      </c>
      <c r="AD412">
        <f t="shared" si="85"/>
        <v>4</v>
      </c>
      <c r="AE412">
        <f t="shared" si="86"/>
        <v>2021</v>
      </c>
      <c r="AF412">
        <f t="shared" si="87"/>
        <v>2</v>
      </c>
      <c r="AG412" t="str">
        <f>VLOOKUP(F412,vlookup!$A$2:$E$660,2,0)</f>
        <v>Retained</v>
      </c>
      <c r="AH412" t="str">
        <f>VLOOKUP(F412,vlookup!$A$2:$E$660,3,0)</f>
        <v>Service Contract</v>
      </c>
      <c r="AI412" t="str">
        <f>VLOOKUP(F412,vlookup!$A$2:$E$660,4,0)</f>
        <v>Used Car Programs</v>
      </c>
      <c r="AJ412" t="str">
        <f>VLOOKUP(F412,vlookup!$A$2:$E$660,5,0)</f>
        <v>High Mileage</v>
      </c>
      <c r="AL412">
        <f t="shared" si="88"/>
        <v>45</v>
      </c>
      <c r="AM412">
        <f t="shared" si="89"/>
        <v>414</v>
      </c>
      <c r="AN412">
        <f t="shared" si="90"/>
        <v>13449</v>
      </c>
      <c r="AO412" t="str">
        <f t="shared" si="91"/>
        <v/>
      </c>
      <c r="AP412" t="str">
        <f t="shared" si="92"/>
        <v/>
      </c>
      <c r="AQ412" t="str">
        <f t="shared" si="93"/>
        <v/>
      </c>
      <c r="AR412">
        <f t="shared" si="94"/>
        <v>-16.25</v>
      </c>
      <c r="AS412" t="str">
        <f t="shared" si="95"/>
        <v>ZAGFS507336B21-1</v>
      </c>
      <c r="AT412" t="str">
        <f>IFERROR(IF(VLOOKUP(Y412,vlookup!$I$2:$J$9,1,0)=Y412,VLOOKUP(Y412,vlookup!$I$2:$J$9,2,0),PROPER(Y412)),PROPER(Y412))</f>
        <v>Towing &amp; Roadside</v>
      </c>
      <c r="AU412" t="str">
        <f>IFERROR(IF(B412=VLOOKUP(B412,vlookup!$L$2:$L$10,1,0),"Yes","No"),"No")</f>
        <v>No</v>
      </c>
    </row>
    <row r="413" spans="1:47" ht="14.45" customHeight="1" x14ac:dyDescent="0.25">
      <c r="A413" t="s">
        <v>2017</v>
      </c>
      <c r="B413" s="31" t="s">
        <v>2018</v>
      </c>
      <c r="C413">
        <v>1</v>
      </c>
      <c r="D413">
        <v>2</v>
      </c>
      <c r="E413" t="s">
        <v>382</v>
      </c>
      <c r="F413" t="s">
        <v>464</v>
      </c>
      <c r="G413" t="s">
        <v>602</v>
      </c>
      <c r="H413">
        <v>1500</v>
      </c>
      <c r="I413">
        <v>75623</v>
      </c>
      <c r="J413" s="19">
        <v>44476</v>
      </c>
      <c r="K413" s="19">
        <v>44529</v>
      </c>
      <c r="L413">
        <v>202111</v>
      </c>
      <c r="M413" s="19">
        <v>44501</v>
      </c>
      <c r="N413">
        <v>24617</v>
      </c>
      <c r="O413" t="s">
        <v>1070</v>
      </c>
      <c r="P413" t="s">
        <v>595</v>
      </c>
      <c r="Q413" t="s">
        <v>378</v>
      </c>
      <c r="R413">
        <v>931153215</v>
      </c>
      <c r="S413" s="19">
        <v>44917</v>
      </c>
      <c r="T413">
        <v>87713</v>
      </c>
      <c r="U413" t="s">
        <v>357</v>
      </c>
      <c r="V413" s="19">
        <v>45007</v>
      </c>
      <c r="W413" t="s">
        <v>598</v>
      </c>
      <c r="X413" t="s">
        <v>599</v>
      </c>
      <c r="Y413" t="s">
        <v>259</v>
      </c>
      <c r="Z413" t="s">
        <v>14</v>
      </c>
      <c r="AA413" s="29">
        <v>-16.25</v>
      </c>
      <c r="AB413">
        <v>0</v>
      </c>
      <c r="AC413">
        <f t="shared" si="84"/>
        <v>2023</v>
      </c>
      <c r="AD413">
        <f t="shared" si="85"/>
        <v>3</v>
      </c>
      <c r="AE413">
        <f t="shared" si="86"/>
        <v>2021</v>
      </c>
      <c r="AF413">
        <f t="shared" si="87"/>
        <v>10</v>
      </c>
      <c r="AG413" t="str">
        <f>VLOOKUP(F413,vlookup!$A$2:$E$660,2,0)</f>
        <v>Retained</v>
      </c>
      <c r="AH413" t="str">
        <f>VLOOKUP(F413,vlookup!$A$2:$E$660,3,0)</f>
        <v>Service Contract</v>
      </c>
      <c r="AI413" t="str">
        <f>VLOOKUP(F413,vlookup!$A$2:$E$660,4,0)</f>
        <v>Used Car Programs</v>
      </c>
      <c r="AJ413" t="str">
        <f>VLOOKUP(F413,vlookup!$A$2:$E$660,5,0)</f>
        <v>High Mileage</v>
      </c>
      <c r="AL413">
        <f t="shared" si="88"/>
        <v>52</v>
      </c>
      <c r="AM413">
        <f t="shared" si="89"/>
        <v>525</v>
      </c>
      <c r="AN413">
        <f t="shared" si="90"/>
        <v>12090</v>
      </c>
      <c r="AO413" t="str">
        <f t="shared" si="91"/>
        <v/>
      </c>
      <c r="AP413" t="str">
        <f t="shared" si="92"/>
        <v/>
      </c>
      <c r="AQ413" t="str">
        <f t="shared" si="93"/>
        <v/>
      </c>
      <c r="AR413">
        <f t="shared" si="94"/>
        <v>-16.25</v>
      </c>
      <c r="AS413" t="str">
        <f t="shared" si="95"/>
        <v>ZAGES252108J21-1</v>
      </c>
      <c r="AT413" t="str">
        <f>IFERROR(IF(VLOOKUP(Y413,vlookup!$I$2:$J$9,1,0)=Y413,VLOOKUP(Y413,vlookup!$I$2:$J$9,2,0),PROPER(Y413)),PROPER(Y413))</f>
        <v>Towing &amp; Roadside</v>
      </c>
      <c r="AU413" t="str">
        <f>IFERROR(IF(B413=VLOOKUP(B413,vlookup!$L$2:$L$10,1,0),"Yes","No"),"No")</f>
        <v>No</v>
      </c>
    </row>
    <row r="414" spans="1:47" ht="14.45" customHeight="1" x14ac:dyDescent="0.25">
      <c r="A414" t="s">
        <v>2019</v>
      </c>
      <c r="B414" s="31" t="s">
        <v>2020</v>
      </c>
      <c r="C414">
        <v>1</v>
      </c>
      <c r="D414">
        <v>2</v>
      </c>
      <c r="E414" t="s">
        <v>382</v>
      </c>
      <c r="F414" t="s">
        <v>464</v>
      </c>
      <c r="G414" t="s">
        <v>602</v>
      </c>
      <c r="H414">
        <v>1500</v>
      </c>
      <c r="I414">
        <v>65542</v>
      </c>
      <c r="J414" s="19">
        <v>44487</v>
      </c>
      <c r="K414" s="19">
        <v>44529</v>
      </c>
      <c r="L414">
        <v>202111</v>
      </c>
      <c r="M414" s="19">
        <v>44501</v>
      </c>
      <c r="N414">
        <v>24616</v>
      </c>
      <c r="O414" t="s">
        <v>1076</v>
      </c>
      <c r="P414" t="s">
        <v>595</v>
      </c>
      <c r="Q414" t="s">
        <v>378</v>
      </c>
      <c r="R414">
        <v>699655864</v>
      </c>
      <c r="S414" s="19">
        <v>44680</v>
      </c>
      <c r="T414">
        <v>74460</v>
      </c>
      <c r="U414" t="s">
        <v>357</v>
      </c>
      <c r="V414" s="19">
        <v>44789</v>
      </c>
      <c r="W414" t="s">
        <v>598</v>
      </c>
      <c r="X414" t="s">
        <v>599</v>
      </c>
      <c r="Y414" t="s">
        <v>259</v>
      </c>
      <c r="Z414" t="s">
        <v>14</v>
      </c>
      <c r="AA414" s="29">
        <v>-16.25</v>
      </c>
      <c r="AB414">
        <v>0</v>
      </c>
      <c r="AC414">
        <f t="shared" si="84"/>
        <v>2022</v>
      </c>
      <c r="AD414">
        <f t="shared" si="85"/>
        <v>8</v>
      </c>
      <c r="AE414">
        <f t="shared" si="86"/>
        <v>2021</v>
      </c>
      <c r="AF414">
        <f t="shared" si="87"/>
        <v>10</v>
      </c>
      <c r="AG414" t="str">
        <f>VLOOKUP(F414,vlookup!$A$2:$E$660,2,0)</f>
        <v>Retained</v>
      </c>
      <c r="AH414" t="str">
        <f>VLOOKUP(F414,vlookup!$A$2:$E$660,3,0)</f>
        <v>Service Contract</v>
      </c>
      <c r="AI414" t="str">
        <f>VLOOKUP(F414,vlookup!$A$2:$E$660,4,0)</f>
        <v>Used Car Programs</v>
      </c>
      <c r="AJ414" t="str">
        <f>VLOOKUP(F414,vlookup!$A$2:$E$660,5,0)</f>
        <v>High Mileage</v>
      </c>
      <c r="AL414">
        <f t="shared" si="88"/>
        <v>41</v>
      </c>
      <c r="AM414">
        <f t="shared" si="89"/>
        <v>298</v>
      </c>
      <c r="AN414">
        <f t="shared" si="90"/>
        <v>8918</v>
      </c>
      <c r="AO414" t="str">
        <f t="shared" si="91"/>
        <v/>
      </c>
      <c r="AP414" t="str">
        <f t="shared" si="92"/>
        <v/>
      </c>
      <c r="AQ414" t="str">
        <f t="shared" si="93"/>
        <v/>
      </c>
      <c r="AR414">
        <f t="shared" si="94"/>
        <v>-16.25</v>
      </c>
      <c r="AS414" t="str">
        <f t="shared" si="95"/>
        <v>ZAGHS704843J21-1</v>
      </c>
      <c r="AT414" t="str">
        <f>IFERROR(IF(VLOOKUP(Y414,vlookup!$I$2:$J$9,1,0)=Y414,VLOOKUP(Y414,vlookup!$I$2:$J$9,2,0),PROPER(Y414)),PROPER(Y414))</f>
        <v>Towing &amp; Roadside</v>
      </c>
      <c r="AU414" t="str">
        <f>IFERROR(IF(B414=VLOOKUP(B414,vlookup!$L$2:$L$10,1,0),"Yes","No"),"No")</f>
        <v>No</v>
      </c>
    </row>
    <row r="415" spans="1:47" ht="14.45" customHeight="1" x14ac:dyDescent="0.25">
      <c r="A415" t="s">
        <v>2019</v>
      </c>
      <c r="B415" s="31" t="s">
        <v>2020</v>
      </c>
      <c r="C415">
        <v>1</v>
      </c>
      <c r="D415">
        <v>3</v>
      </c>
      <c r="E415" t="s">
        <v>382</v>
      </c>
      <c r="F415" t="s">
        <v>464</v>
      </c>
      <c r="G415" t="s">
        <v>602</v>
      </c>
      <c r="H415">
        <v>1500</v>
      </c>
      <c r="I415">
        <v>65542</v>
      </c>
      <c r="J415" s="19">
        <v>44487</v>
      </c>
      <c r="K415" s="19">
        <v>44529</v>
      </c>
      <c r="L415">
        <v>202111</v>
      </c>
      <c r="M415" s="19">
        <v>44501</v>
      </c>
      <c r="N415">
        <v>24616</v>
      </c>
      <c r="O415" t="s">
        <v>1076</v>
      </c>
      <c r="P415" t="s">
        <v>595</v>
      </c>
      <c r="Q415" t="s">
        <v>378</v>
      </c>
      <c r="R415">
        <v>709989410</v>
      </c>
      <c r="S415" s="19">
        <v>44680</v>
      </c>
      <c r="T415">
        <v>74460</v>
      </c>
      <c r="U415" t="s">
        <v>357</v>
      </c>
      <c r="V415" s="19">
        <v>44789</v>
      </c>
      <c r="W415" t="s">
        <v>598</v>
      </c>
      <c r="X415" t="s">
        <v>599</v>
      </c>
      <c r="Y415" t="s">
        <v>259</v>
      </c>
      <c r="Z415" t="s">
        <v>14</v>
      </c>
      <c r="AA415" s="29">
        <v>-16.25</v>
      </c>
      <c r="AB415">
        <v>0</v>
      </c>
      <c r="AC415">
        <f t="shared" si="84"/>
        <v>2022</v>
      </c>
      <c r="AD415">
        <f t="shared" si="85"/>
        <v>8</v>
      </c>
      <c r="AE415">
        <f t="shared" si="86"/>
        <v>2021</v>
      </c>
      <c r="AF415">
        <f t="shared" si="87"/>
        <v>10</v>
      </c>
      <c r="AG415" t="str">
        <f>VLOOKUP(F415,vlookup!$A$2:$E$660,2,0)</f>
        <v>Retained</v>
      </c>
      <c r="AH415" t="str">
        <f>VLOOKUP(F415,vlookup!$A$2:$E$660,3,0)</f>
        <v>Service Contract</v>
      </c>
      <c r="AI415" t="str">
        <f>VLOOKUP(F415,vlookup!$A$2:$E$660,4,0)</f>
        <v>Used Car Programs</v>
      </c>
      <c r="AJ415" t="str">
        <f>VLOOKUP(F415,vlookup!$A$2:$E$660,5,0)</f>
        <v>High Mileage</v>
      </c>
      <c r="AL415">
        <f t="shared" si="88"/>
        <v>41</v>
      </c>
      <c r="AM415">
        <f t="shared" si="89"/>
        <v>298</v>
      </c>
      <c r="AN415">
        <f t="shared" si="90"/>
        <v>8918</v>
      </c>
      <c r="AO415" t="str">
        <f t="shared" si="91"/>
        <v/>
      </c>
      <c r="AP415" t="str">
        <f t="shared" si="92"/>
        <v/>
      </c>
      <c r="AQ415" t="str">
        <f t="shared" si="93"/>
        <v/>
      </c>
      <c r="AR415">
        <f t="shared" si="94"/>
        <v>-16.25</v>
      </c>
      <c r="AS415" t="str">
        <f t="shared" si="95"/>
        <v>ZAGHS704843J21-1</v>
      </c>
      <c r="AT415" t="str">
        <f>IFERROR(IF(VLOOKUP(Y415,vlookup!$I$2:$J$9,1,0)=Y415,VLOOKUP(Y415,vlookup!$I$2:$J$9,2,0),PROPER(Y415)),PROPER(Y415))</f>
        <v>Towing &amp; Roadside</v>
      </c>
      <c r="AU415" t="str">
        <f>IFERROR(IF(B415=VLOOKUP(B415,vlookup!$L$2:$L$10,1,0),"Yes","No"),"No")</f>
        <v>No</v>
      </c>
    </row>
    <row r="416" spans="1:47" ht="14.45" customHeight="1" x14ac:dyDescent="0.25">
      <c r="A416" t="s">
        <v>2019</v>
      </c>
      <c r="B416" s="31" t="s">
        <v>2020</v>
      </c>
      <c r="C416">
        <v>1</v>
      </c>
      <c r="D416">
        <v>4</v>
      </c>
      <c r="E416" t="s">
        <v>382</v>
      </c>
      <c r="F416" t="s">
        <v>464</v>
      </c>
      <c r="G416" t="s">
        <v>602</v>
      </c>
      <c r="H416">
        <v>1500</v>
      </c>
      <c r="I416">
        <v>65542</v>
      </c>
      <c r="J416" s="19">
        <v>44487</v>
      </c>
      <c r="K416" s="19">
        <v>44529</v>
      </c>
      <c r="L416">
        <v>202111</v>
      </c>
      <c r="M416" s="19">
        <v>44501</v>
      </c>
      <c r="N416">
        <v>24616</v>
      </c>
      <c r="O416" t="s">
        <v>1076</v>
      </c>
      <c r="P416" t="s">
        <v>595</v>
      </c>
      <c r="Q416" t="s">
        <v>378</v>
      </c>
      <c r="R416">
        <v>296715008</v>
      </c>
      <c r="S416" s="19">
        <v>44680</v>
      </c>
      <c r="T416">
        <v>74460</v>
      </c>
      <c r="U416" t="s">
        <v>357</v>
      </c>
      <c r="V416" s="19">
        <v>44952</v>
      </c>
      <c r="W416" t="s">
        <v>598</v>
      </c>
      <c r="X416" t="s">
        <v>599</v>
      </c>
      <c r="Y416" t="s">
        <v>259</v>
      </c>
      <c r="Z416" t="s">
        <v>14</v>
      </c>
      <c r="AA416" s="29">
        <v>-16.25</v>
      </c>
      <c r="AB416">
        <v>0</v>
      </c>
      <c r="AC416">
        <f t="shared" si="84"/>
        <v>2023</v>
      </c>
      <c r="AD416">
        <f t="shared" si="85"/>
        <v>1</v>
      </c>
      <c r="AE416">
        <f t="shared" si="86"/>
        <v>2021</v>
      </c>
      <c r="AF416">
        <f t="shared" si="87"/>
        <v>10</v>
      </c>
      <c r="AG416" t="str">
        <f>VLOOKUP(F416,vlookup!$A$2:$E$660,2,0)</f>
        <v>Retained</v>
      </c>
      <c r="AH416" t="str">
        <f>VLOOKUP(F416,vlookup!$A$2:$E$660,3,0)</f>
        <v>Service Contract</v>
      </c>
      <c r="AI416" t="str">
        <f>VLOOKUP(F416,vlookup!$A$2:$E$660,4,0)</f>
        <v>Used Car Programs</v>
      </c>
      <c r="AJ416" t="str">
        <f>VLOOKUP(F416,vlookup!$A$2:$E$660,5,0)</f>
        <v>High Mileage</v>
      </c>
      <c r="AL416">
        <f t="shared" si="88"/>
        <v>41</v>
      </c>
      <c r="AM416">
        <f t="shared" si="89"/>
        <v>458</v>
      </c>
      <c r="AN416">
        <f t="shared" si="90"/>
        <v>8918</v>
      </c>
      <c r="AO416" t="str">
        <f t="shared" si="91"/>
        <v/>
      </c>
      <c r="AP416" t="str">
        <f t="shared" si="92"/>
        <v/>
      </c>
      <c r="AQ416" t="str">
        <f t="shared" si="93"/>
        <v/>
      </c>
      <c r="AR416">
        <f t="shared" si="94"/>
        <v>-16.25</v>
      </c>
      <c r="AS416" t="str">
        <f t="shared" si="95"/>
        <v>ZAGHS704843J21-1</v>
      </c>
      <c r="AT416" t="str">
        <f>IFERROR(IF(VLOOKUP(Y416,vlookup!$I$2:$J$9,1,0)=Y416,VLOOKUP(Y416,vlookup!$I$2:$J$9,2,0),PROPER(Y416)),PROPER(Y416))</f>
        <v>Towing &amp; Roadside</v>
      </c>
      <c r="AU416" t="str">
        <f>IFERROR(IF(B416=VLOOKUP(B416,vlookup!$L$2:$L$10,1,0),"Yes","No"),"No")</f>
        <v>No</v>
      </c>
    </row>
    <row r="417" spans="1:47" ht="14.45" customHeight="1" x14ac:dyDescent="0.25">
      <c r="A417" t="s">
        <v>2021</v>
      </c>
      <c r="B417" s="31" t="s">
        <v>2022</v>
      </c>
      <c r="C417">
        <v>2</v>
      </c>
      <c r="D417">
        <v>1</v>
      </c>
      <c r="E417" t="s">
        <v>382</v>
      </c>
      <c r="F417" t="s">
        <v>205</v>
      </c>
      <c r="G417" t="s">
        <v>922</v>
      </c>
      <c r="H417" t="s">
        <v>2023</v>
      </c>
      <c r="I417">
        <v>55162</v>
      </c>
      <c r="J417" s="19">
        <v>42346</v>
      </c>
      <c r="K417" s="19">
        <v>42397</v>
      </c>
      <c r="L417">
        <v>201601</v>
      </c>
      <c r="M417" s="19">
        <v>42370</v>
      </c>
      <c r="N417">
        <v>24617</v>
      </c>
      <c r="O417" t="s">
        <v>1070</v>
      </c>
      <c r="P417" t="s">
        <v>1116</v>
      </c>
      <c r="Q417" t="s">
        <v>925</v>
      </c>
      <c r="R417" t="s">
        <v>2024</v>
      </c>
      <c r="S417" s="19">
        <v>42572</v>
      </c>
      <c r="T417">
        <v>55162</v>
      </c>
      <c r="U417" t="s">
        <v>357</v>
      </c>
      <c r="V417" s="19">
        <v>42608</v>
      </c>
      <c r="W417" t="s">
        <v>598</v>
      </c>
      <c r="X417" t="s">
        <v>599</v>
      </c>
      <c r="Y417" t="s">
        <v>259</v>
      </c>
      <c r="Z417" t="s">
        <v>14</v>
      </c>
      <c r="AA417" s="29">
        <v>-11</v>
      </c>
      <c r="AB417">
        <v>0</v>
      </c>
      <c r="AC417">
        <f t="shared" si="84"/>
        <v>2016</v>
      </c>
      <c r="AD417">
        <f t="shared" si="85"/>
        <v>8</v>
      </c>
      <c r="AE417">
        <f t="shared" si="86"/>
        <v>2015</v>
      </c>
      <c r="AF417">
        <f t="shared" si="87"/>
        <v>12</v>
      </c>
      <c r="AG417" t="str">
        <f>VLOOKUP(F417,vlookup!$A$2:$E$660,2,0)</f>
        <v>Retained</v>
      </c>
      <c r="AH417" t="str">
        <f>VLOOKUP(F417,vlookup!$A$2:$E$660,3,0)</f>
        <v>Service Contract</v>
      </c>
      <c r="AI417" t="str">
        <f>VLOOKUP(F417,vlookup!$A$2:$E$660,4,0)</f>
        <v>Used Car Programs</v>
      </c>
      <c r="AJ417" t="str">
        <f>VLOOKUP(F417,vlookup!$A$2:$E$660,5,0)</f>
        <v>High Mileage</v>
      </c>
      <c r="AL417">
        <f t="shared" si="88"/>
        <v>50</v>
      </c>
      <c r="AM417">
        <f t="shared" si="89"/>
        <v>258</v>
      </c>
      <c r="AN417" t="str">
        <f t="shared" si="90"/>
        <v/>
      </c>
      <c r="AO417" t="str">
        <f t="shared" si="91"/>
        <v/>
      </c>
      <c r="AP417" t="str">
        <f t="shared" si="92"/>
        <v/>
      </c>
      <c r="AQ417" t="str">
        <f t="shared" si="93"/>
        <v/>
      </c>
      <c r="AR417">
        <f t="shared" si="94"/>
        <v>-11</v>
      </c>
      <c r="AS417" t="str">
        <f t="shared" si="95"/>
        <v>AW163651L5-2</v>
      </c>
      <c r="AT417" t="str">
        <f>IFERROR(IF(VLOOKUP(Y417,vlookup!$I$2:$J$9,1,0)=Y417,VLOOKUP(Y417,vlookup!$I$2:$J$9,2,0),PROPER(Y417)),PROPER(Y417))</f>
        <v>Towing &amp; Roadside</v>
      </c>
      <c r="AU417" t="str">
        <f>IFERROR(IF(B417=VLOOKUP(B417,vlookup!$L$2:$L$10,1,0),"Yes","No"),"No")</f>
        <v>No</v>
      </c>
    </row>
    <row r="418" spans="1:47" ht="14.45" customHeight="1" x14ac:dyDescent="0.25">
      <c r="A418" t="s">
        <v>2025</v>
      </c>
      <c r="B418" s="31" t="s">
        <v>2026</v>
      </c>
      <c r="C418">
        <v>3</v>
      </c>
      <c r="D418">
        <v>1</v>
      </c>
      <c r="E418" t="s">
        <v>382</v>
      </c>
      <c r="F418" t="s">
        <v>238</v>
      </c>
      <c r="G418" t="s">
        <v>922</v>
      </c>
      <c r="H418" t="s">
        <v>926</v>
      </c>
      <c r="I418">
        <v>211979</v>
      </c>
      <c r="J418" s="19">
        <v>42399</v>
      </c>
      <c r="K418" s="19">
        <v>42429</v>
      </c>
      <c r="L418">
        <v>201602</v>
      </c>
      <c r="M418" s="19">
        <v>42401</v>
      </c>
      <c r="N418">
        <v>24616</v>
      </c>
      <c r="O418" t="s">
        <v>1076</v>
      </c>
      <c r="P418" t="s">
        <v>1116</v>
      </c>
      <c r="Q418" t="s">
        <v>925</v>
      </c>
      <c r="R418" t="s">
        <v>2027</v>
      </c>
      <c r="S418" s="19">
        <v>42527</v>
      </c>
      <c r="T418">
        <v>211979</v>
      </c>
      <c r="U418" t="s">
        <v>357</v>
      </c>
      <c r="V418" s="19">
        <v>42586</v>
      </c>
      <c r="W418" t="s">
        <v>598</v>
      </c>
      <c r="X418" t="s">
        <v>599</v>
      </c>
      <c r="Y418" t="s">
        <v>259</v>
      </c>
      <c r="Z418" t="s">
        <v>14</v>
      </c>
      <c r="AA418" s="29">
        <v>-11</v>
      </c>
      <c r="AB418">
        <v>0</v>
      </c>
      <c r="AC418">
        <f t="shared" si="84"/>
        <v>2016</v>
      </c>
      <c r="AD418">
        <f t="shared" si="85"/>
        <v>8</v>
      </c>
      <c r="AE418">
        <f t="shared" si="86"/>
        <v>2016</v>
      </c>
      <c r="AF418">
        <f t="shared" si="87"/>
        <v>1</v>
      </c>
      <c r="AG418" t="str">
        <f>VLOOKUP(F418,vlookup!$A$2:$E$660,2,0)</f>
        <v>Retained</v>
      </c>
      <c r="AH418" t="str">
        <f>VLOOKUP(F418,vlookup!$A$2:$E$660,3,0)</f>
        <v>Service Contract</v>
      </c>
      <c r="AI418" t="str">
        <f>VLOOKUP(F418,vlookup!$A$2:$E$660,4,0)</f>
        <v>Used Car Programs</v>
      </c>
      <c r="AJ418" t="str">
        <f>VLOOKUP(F418,vlookup!$A$2:$E$660,5,0)</f>
        <v>High Mileage</v>
      </c>
      <c r="AL418">
        <f t="shared" si="88"/>
        <v>29</v>
      </c>
      <c r="AM418">
        <f t="shared" si="89"/>
        <v>184</v>
      </c>
      <c r="AN418" t="str">
        <f t="shared" si="90"/>
        <v/>
      </c>
      <c r="AO418" t="str">
        <f t="shared" si="91"/>
        <v/>
      </c>
      <c r="AP418" t="str">
        <f t="shared" si="92"/>
        <v/>
      </c>
      <c r="AQ418" t="str">
        <f t="shared" si="93"/>
        <v/>
      </c>
      <c r="AR418">
        <f t="shared" si="94"/>
        <v>-11</v>
      </c>
      <c r="AS418" t="str">
        <f t="shared" si="95"/>
        <v>7J566471A6Y-3</v>
      </c>
      <c r="AT418" t="str">
        <f>IFERROR(IF(VLOOKUP(Y418,vlookup!$I$2:$J$9,1,0)=Y418,VLOOKUP(Y418,vlookup!$I$2:$J$9,2,0),PROPER(Y418)),PROPER(Y418))</f>
        <v>Towing &amp; Roadside</v>
      </c>
      <c r="AU418" t="str">
        <f>IFERROR(IF(B418=VLOOKUP(B418,vlookup!$L$2:$L$10,1,0),"Yes","No"),"No")</f>
        <v>No</v>
      </c>
    </row>
    <row r="419" spans="1:47" ht="14.45" customHeight="1" x14ac:dyDescent="0.25">
      <c r="A419" t="s">
        <v>2025</v>
      </c>
      <c r="B419" s="31" t="s">
        <v>2026</v>
      </c>
      <c r="C419">
        <v>4</v>
      </c>
      <c r="D419">
        <v>1</v>
      </c>
      <c r="E419" t="s">
        <v>382</v>
      </c>
      <c r="F419" t="s">
        <v>238</v>
      </c>
      <c r="G419" t="s">
        <v>922</v>
      </c>
      <c r="H419" t="s">
        <v>926</v>
      </c>
      <c r="I419">
        <v>211979</v>
      </c>
      <c r="J419" s="19">
        <v>42399</v>
      </c>
      <c r="K419" s="19">
        <v>42429</v>
      </c>
      <c r="L419">
        <v>201602</v>
      </c>
      <c r="M419" s="19">
        <v>42401</v>
      </c>
      <c r="N419">
        <v>24616</v>
      </c>
      <c r="O419" t="s">
        <v>1076</v>
      </c>
      <c r="P419" t="s">
        <v>1116</v>
      </c>
      <c r="Q419" t="s">
        <v>925</v>
      </c>
      <c r="R419" t="s">
        <v>2028</v>
      </c>
      <c r="S419" s="19">
        <v>42556</v>
      </c>
      <c r="T419">
        <v>211979</v>
      </c>
      <c r="U419" t="s">
        <v>357</v>
      </c>
      <c r="V419" s="19">
        <v>42608</v>
      </c>
      <c r="W419" t="s">
        <v>598</v>
      </c>
      <c r="X419" t="s">
        <v>599</v>
      </c>
      <c r="Y419" t="s">
        <v>259</v>
      </c>
      <c r="Z419" t="s">
        <v>14</v>
      </c>
      <c r="AA419" s="29">
        <v>-11</v>
      </c>
      <c r="AB419">
        <v>0</v>
      </c>
      <c r="AC419">
        <f t="shared" si="84"/>
        <v>2016</v>
      </c>
      <c r="AD419">
        <f t="shared" si="85"/>
        <v>8</v>
      </c>
      <c r="AE419">
        <f t="shared" si="86"/>
        <v>2016</v>
      </c>
      <c r="AF419">
        <f t="shared" si="87"/>
        <v>1</v>
      </c>
      <c r="AG419" t="str">
        <f>VLOOKUP(F419,vlookup!$A$2:$E$660,2,0)</f>
        <v>Retained</v>
      </c>
      <c r="AH419" t="str">
        <f>VLOOKUP(F419,vlookup!$A$2:$E$660,3,0)</f>
        <v>Service Contract</v>
      </c>
      <c r="AI419" t="str">
        <f>VLOOKUP(F419,vlookup!$A$2:$E$660,4,0)</f>
        <v>Used Car Programs</v>
      </c>
      <c r="AJ419" t="str">
        <f>VLOOKUP(F419,vlookup!$A$2:$E$660,5,0)</f>
        <v>High Mileage</v>
      </c>
      <c r="AL419">
        <f t="shared" si="88"/>
        <v>29</v>
      </c>
      <c r="AM419">
        <f t="shared" si="89"/>
        <v>206</v>
      </c>
      <c r="AN419" t="str">
        <f t="shared" si="90"/>
        <v/>
      </c>
      <c r="AO419" t="str">
        <f t="shared" si="91"/>
        <v/>
      </c>
      <c r="AP419" t="str">
        <f t="shared" si="92"/>
        <v/>
      </c>
      <c r="AQ419" t="str">
        <f t="shared" si="93"/>
        <v/>
      </c>
      <c r="AR419">
        <f t="shared" si="94"/>
        <v>-11</v>
      </c>
      <c r="AS419" t="str">
        <f t="shared" si="95"/>
        <v>7J566471A6Y-4</v>
      </c>
      <c r="AT419" t="str">
        <f>IFERROR(IF(VLOOKUP(Y419,vlookup!$I$2:$J$9,1,0)=Y419,VLOOKUP(Y419,vlookup!$I$2:$J$9,2,0),PROPER(Y419)),PROPER(Y419))</f>
        <v>Towing &amp; Roadside</v>
      </c>
      <c r="AU419" t="str">
        <f>IFERROR(IF(B419=VLOOKUP(B419,vlookup!$L$2:$L$10,1,0),"Yes","No"),"No")</f>
        <v>No</v>
      </c>
    </row>
    <row r="420" spans="1:47" ht="14.45" customHeight="1" x14ac:dyDescent="0.25">
      <c r="A420" t="s">
        <v>2029</v>
      </c>
      <c r="B420" s="31" t="s">
        <v>2030</v>
      </c>
      <c r="C420">
        <v>1</v>
      </c>
      <c r="D420">
        <v>2</v>
      </c>
      <c r="E420" t="s">
        <v>382</v>
      </c>
      <c r="F420" t="s">
        <v>60</v>
      </c>
      <c r="G420" t="s">
        <v>922</v>
      </c>
      <c r="H420" t="s">
        <v>926</v>
      </c>
      <c r="I420">
        <v>112298</v>
      </c>
      <c r="J420" s="19">
        <v>41332</v>
      </c>
      <c r="K420" s="19">
        <v>41362</v>
      </c>
      <c r="L420">
        <v>201303</v>
      </c>
      <c r="M420" s="19">
        <v>41334</v>
      </c>
      <c r="N420">
        <v>24616</v>
      </c>
      <c r="O420" t="s">
        <v>1076</v>
      </c>
      <c r="P420" t="s">
        <v>1116</v>
      </c>
      <c r="Q420" t="s">
        <v>925</v>
      </c>
      <c r="R420" t="s">
        <v>2031</v>
      </c>
      <c r="S420" s="19">
        <v>41377</v>
      </c>
      <c r="T420">
        <v>114607</v>
      </c>
      <c r="U420" t="s">
        <v>357</v>
      </c>
      <c r="V420" s="19">
        <v>41516</v>
      </c>
      <c r="W420" t="s">
        <v>598</v>
      </c>
      <c r="X420" t="s">
        <v>599</v>
      </c>
      <c r="Y420" t="s">
        <v>259</v>
      </c>
      <c r="Z420" t="s">
        <v>14</v>
      </c>
      <c r="AA420" s="29">
        <v>-11</v>
      </c>
      <c r="AB420">
        <v>0</v>
      </c>
      <c r="AC420">
        <f t="shared" si="84"/>
        <v>2013</v>
      </c>
      <c r="AD420">
        <f t="shared" si="85"/>
        <v>8</v>
      </c>
      <c r="AE420">
        <f t="shared" si="86"/>
        <v>2013</v>
      </c>
      <c r="AF420">
        <f t="shared" si="87"/>
        <v>2</v>
      </c>
      <c r="AG420" t="str">
        <f>VLOOKUP(F420,vlookup!$A$2:$E$660,2,0)</f>
        <v>Retained</v>
      </c>
      <c r="AH420" t="str">
        <f>VLOOKUP(F420,vlookup!$A$2:$E$660,3,0)</f>
        <v>Service Contract</v>
      </c>
      <c r="AI420" t="str">
        <f>VLOOKUP(F420,vlookup!$A$2:$E$660,4,0)</f>
        <v>Used Car Programs</v>
      </c>
      <c r="AJ420" t="str">
        <f>VLOOKUP(F420,vlookup!$A$2:$E$660,5,0)</f>
        <v>High Mileage</v>
      </c>
      <c r="AL420">
        <f t="shared" si="88"/>
        <v>32</v>
      </c>
      <c r="AM420">
        <f t="shared" si="89"/>
        <v>183</v>
      </c>
      <c r="AN420">
        <f t="shared" si="90"/>
        <v>2309</v>
      </c>
      <c r="AO420" t="str">
        <f t="shared" si="91"/>
        <v/>
      </c>
      <c r="AP420" t="str">
        <f t="shared" si="92"/>
        <v/>
      </c>
      <c r="AQ420" t="str">
        <f t="shared" si="93"/>
        <v/>
      </c>
      <c r="AR420">
        <f t="shared" si="94"/>
        <v>-11</v>
      </c>
      <c r="AS420" t="str">
        <f t="shared" si="95"/>
        <v>7J539947B3Y-1</v>
      </c>
      <c r="AT420" t="str">
        <f>IFERROR(IF(VLOOKUP(Y420,vlookup!$I$2:$J$9,1,0)=Y420,VLOOKUP(Y420,vlookup!$I$2:$J$9,2,0),PROPER(Y420)),PROPER(Y420))</f>
        <v>Towing &amp; Roadside</v>
      </c>
      <c r="AU420" t="str">
        <f>IFERROR(IF(B420=VLOOKUP(B420,vlookup!$L$2:$L$10,1,0),"Yes","No"),"No")</f>
        <v>No</v>
      </c>
    </row>
    <row r="421" spans="1:47" ht="14.45" customHeight="1" x14ac:dyDescent="0.25">
      <c r="A421" t="s">
        <v>1221</v>
      </c>
      <c r="B421" s="31" t="s">
        <v>3581</v>
      </c>
      <c r="C421">
        <v>2</v>
      </c>
      <c r="D421">
        <v>1</v>
      </c>
      <c r="E421" t="s">
        <v>382</v>
      </c>
      <c r="F421" t="s">
        <v>205</v>
      </c>
      <c r="G421" t="s">
        <v>922</v>
      </c>
      <c r="H421" t="s">
        <v>926</v>
      </c>
      <c r="I421">
        <v>124190</v>
      </c>
      <c r="J421" s="19">
        <v>41902</v>
      </c>
      <c r="K421" s="19">
        <v>41943</v>
      </c>
      <c r="L421">
        <v>201410</v>
      </c>
      <c r="M421" s="19">
        <v>41913</v>
      </c>
      <c r="N421">
        <v>24617</v>
      </c>
      <c r="O421" t="s">
        <v>1070</v>
      </c>
      <c r="P421" t="s">
        <v>1116</v>
      </c>
      <c r="Q421" t="s">
        <v>925</v>
      </c>
      <c r="R421" t="s">
        <v>2032</v>
      </c>
      <c r="S421" s="19">
        <v>41955</v>
      </c>
      <c r="T421">
        <v>124190</v>
      </c>
      <c r="U421" t="s">
        <v>357</v>
      </c>
      <c r="V421" s="19">
        <v>42010</v>
      </c>
      <c r="W421" t="s">
        <v>598</v>
      </c>
      <c r="X421" t="s">
        <v>599</v>
      </c>
      <c r="Y421" t="s">
        <v>259</v>
      </c>
      <c r="Z421" t="s">
        <v>14</v>
      </c>
      <c r="AA421" s="29">
        <v>-85.26</v>
      </c>
      <c r="AB421">
        <v>0</v>
      </c>
      <c r="AC421">
        <f t="shared" si="84"/>
        <v>2015</v>
      </c>
      <c r="AD421">
        <f t="shared" si="85"/>
        <v>1</v>
      </c>
      <c r="AE421">
        <f t="shared" si="86"/>
        <v>2014</v>
      </c>
      <c r="AF421">
        <f t="shared" si="87"/>
        <v>9</v>
      </c>
      <c r="AG421" t="str">
        <f>VLOOKUP(F421,vlookup!$A$2:$E$660,2,0)</f>
        <v>Retained</v>
      </c>
      <c r="AH421" t="str">
        <f>VLOOKUP(F421,vlookup!$A$2:$E$660,3,0)</f>
        <v>Service Contract</v>
      </c>
      <c r="AI421" t="str">
        <f>VLOOKUP(F421,vlookup!$A$2:$E$660,4,0)</f>
        <v>Used Car Programs</v>
      </c>
      <c r="AJ421" t="str">
        <f>VLOOKUP(F421,vlookup!$A$2:$E$660,5,0)</f>
        <v>High Mileage</v>
      </c>
      <c r="AL421">
        <f t="shared" si="88"/>
        <v>41</v>
      </c>
      <c r="AM421">
        <f t="shared" si="89"/>
        <v>106</v>
      </c>
      <c r="AN421" t="str">
        <f t="shared" si="90"/>
        <v/>
      </c>
      <c r="AO421" t="str">
        <f t="shared" si="91"/>
        <v/>
      </c>
      <c r="AP421" t="str">
        <f t="shared" si="92"/>
        <v/>
      </c>
      <c r="AQ421" t="str">
        <f t="shared" si="93"/>
        <v/>
      </c>
      <c r="AR421">
        <f t="shared" si="94"/>
        <v>-85.26</v>
      </c>
      <c r="AS421" t="str">
        <f t="shared" si="95"/>
        <v>102109037-2</v>
      </c>
      <c r="AT421" t="str">
        <f>IFERROR(IF(VLOOKUP(Y421,vlookup!$I$2:$J$9,1,0)=Y421,VLOOKUP(Y421,vlookup!$I$2:$J$9,2,0),PROPER(Y421)),PROPER(Y421))</f>
        <v>Towing &amp; Roadside</v>
      </c>
      <c r="AU421" t="str">
        <f>IFERROR(IF(B421=VLOOKUP(B421,vlookup!$L$2:$L$10,1,0),"Yes","No"),"No")</f>
        <v>No</v>
      </c>
    </row>
    <row r="422" spans="1:47" ht="14.45" customHeight="1" x14ac:dyDescent="0.25">
      <c r="A422" t="s">
        <v>2033</v>
      </c>
      <c r="B422" s="31" t="s">
        <v>2034</v>
      </c>
      <c r="C422">
        <v>2</v>
      </c>
      <c r="D422">
        <v>1</v>
      </c>
      <c r="E422" t="s">
        <v>382</v>
      </c>
      <c r="F422" t="s">
        <v>205</v>
      </c>
      <c r="G422" t="s">
        <v>922</v>
      </c>
      <c r="H422" t="s">
        <v>926</v>
      </c>
      <c r="I422">
        <v>88575</v>
      </c>
      <c r="J422" s="19">
        <v>42034</v>
      </c>
      <c r="K422" s="19">
        <v>42061</v>
      </c>
      <c r="L422">
        <v>201502</v>
      </c>
      <c r="M422" s="19">
        <v>42036</v>
      </c>
      <c r="N422">
        <v>24616</v>
      </c>
      <c r="O422" t="s">
        <v>1076</v>
      </c>
      <c r="P422" t="s">
        <v>1116</v>
      </c>
      <c r="Q422" t="s">
        <v>925</v>
      </c>
      <c r="R422" t="s">
        <v>2035</v>
      </c>
      <c r="S422" s="19">
        <v>42091</v>
      </c>
      <c r="T422">
        <v>88575</v>
      </c>
      <c r="U422" t="s">
        <v>357</v>
      </c>
      <c r="V422" s="19">
        <v>42130</v>
      </c>
      <c r="W422" t="s">
        <v>598</v>
      </c>
      <c r="X422" t="s">
        <v>599</v>
      </c>
      <c r="Y422" t="s">
        <v>259</v>
      </c>
      <c r="Z422" t="s">
        <v>14</v>
      </c>
      <c r="AA422" s="29">
        <v>-11</v>
      </c>
      <c r="AB422">
        <v>0</v>
      </c>
      <c r="AC422">
        <f t="shared" si="84"/>
        <v>2015</v>
      </c>
      <c r="AD422">
        <f t="shared" si="85"/>
        <v>5</v>
      </c>
      <c r="AE422">
        <f t="shared" si="86"/>
        <v>2015</v>
      </c>
      <c r="AF422">
        <f t="shared" si="87"/>
        <v>1</v>
      </c>
      <c r="AG422" t="str">
        <f>VLOOKUP(F422,vlookup!$A$2:$E$660,2,0)</f>
        <v>Retained</v>
      </c>
      <c r="AH422" t="str">
        <f>VLOOKUP(F422,vlookup!$A$2:$E$660,3,0)</f>
        <v>Service Contract</v>
      </c>
      <c r="AI422" t="str">
        <f>VLOOKUP(F422,vlookup!$A$2:$E$660,4,0)</f>
        <v>Used Car Programs</v>
      </c>
      <c r="AJ422" t="str">
        <f>VLOOKUP(F422,vlookup!$A$2:$E$660,5,0)</f>
        <v>High Mileage</v>
      </c>
      <c r="AL422">
        <f t="shared" si="88"/>
        <v>26</v>
      </c>
      <c r="AM422">
        <f t="shared" si="89"/>
        <v>96</v>
      </c>
      <c r="AN422" t="str">
        <f t="shared" si="90"/>
        <v/>
      </c>
      <c r="AO422" t="str">
        <f t="shared" si="91"/>
        <v/>
      </c>
      <c r="AP422" t="str">
        <f t="shared" si="92"/>
        <v/>
      </c>
      <c r="AQ422" t="str">
        <f t="shared" si="93"/>
        <v/>
      </c>
      <c r="AR422">
        <f t="shared" si="94"/>
        <v>-11</v>
      </c>
      <c r="AS422" t="str">
        <f t="shared" si="95"/>
        <v>7J592969A5-2</v>
      </c>
      <c r="AT422" t="str">
        <f>IFERROR(IF(VLOOKUP(Y422,vlookup!$I$2:$J$9,1,0)=Y422,VLOOKUP(Y422,vlookup!$I$2:$J$9,2,0),PROPER(Y422)),PROPER(Y422))</f>
        <v>Towing &amp; Roadside</v>
      </c>
      <c r="AU422" t="str">
        <f>IFERROR(IF(B422=VLOOKUP(B422,vlookup!$L$2:$L$10,1,0),"Yes","No"),"No")</f>
        <v>No</v>
      </c>
    </row>
    <row r="423" spans="1:47" ht="14.45" customHeight="1" x14ac:dyDescent="0.25">
      <c r="A423" t="s">
        <v>2036</v>
      </c>
      <c r="B423" s="31" t="s">
        <v>2037</v>
      </c>
      <c r="C423">
        <v>1</v>
      </c>
      <c r="D423">
        <v>1</v>
      </c>
      <c r="E423" t="s">
        <v>382</v>
      </c>
      <c r="F423" t="s">
        <v>238</v>
      </c>
      <c r="G423" t="s">
        <v>922</v>
      </c>
      <c r="H423" t="s">
        <v>923</v>
      </c>
      <c r="I423">
        <v>136979</v>
      </c>
      <c r="J423" s="19">
        <v>42318</v>
      </c>
      <c r="K423" s="19">
        <v>42361</v>
      </c>
      <c r="L423">
        <v>201512</v>
      </c>
      <c r="M423" s="19">
        <v>42339</v>
      </c>
      <c r="N423">
        <v>24616</v>
      </c>
      <c r="O423" t="s">
        <v>1076</v>
      </c>
      <c r="P423" t="s">
        <v>1116</v>
      </c>
      <c r="Q423" t="s">
        <v>925</v>
      </c>
      <c r="R423" t="s">
        <v>2038</v>
      </c>
      <c r="S423" s="19">
        <v>42371</v>
      </c>
      <c r="T423">
        <v>136979</v>
      </c>
      <c r="U423" t="s">
        <v>357</v>
      </c>
      <c r="V423" s="19">
        <v>42450</v>
      </c>
      <c r="W423" t="s">
        <v>598</v>
      </c>
      <c r="X423" t="s">
        <v>599</v>
      </c>
      <c r="Y423" t="s">
        <v>259</v>
      </c>
      <c r="Z423" t="s">
        <v>14</v>
      </c>
      <c r="AA423" s="29">
        <v>-11</v>
      </c>
      <c r="AB423">
        <v>0</v>
      </c>
      <c r="AC423">
        <f t="shared" si="84"/>
        <v>2016</v>
      </c>
      <c r="AD423">
        <f t="shared" si="85"/>
        <v>3</v>
      </c>
      <c r="AE423">
        <f t="shared" si="86"/>
        <v>2015</v>
      </c>
      <c r="AF423">
        <f t="shared" si="87"/>
        <v>11</v>
      </c>
      <c r="AG423" t="str">
        <f>VLOOKUP(F423,vlookup!$A$2:$E$660,2,0)</f>
        <v>Retained</v>
      </c>
      <c r="AH423" t="str">
        <f>VLOOKUP(F423,vlookup!$A$2:$E$660,3,0)</f>
        <v>Service Contract</v>
      </c>
      <c r="AI423" t="str">
        <f>VLOOKUP(F423,vlookup!$A$2:$E$660,4,0)</f>
        <v>Used Car Programs</v>
      </c>
      <c r="AJ423" t="str">
        <f>VLOOKUP(F423,vlookup!$A$2:$E$660,5,0)</f>
        <v>High Mileage</v>
      </c>
      <c r="AL423">
        <f t="shared" si="88"/>
        <v>43</v>
      </c>
      <c r="AM423">
        <f t="shared" si="89"/>
        <v>131</v>
      </c>
      <c r="AN423" t="str">
        <f t="shared" si="90"/>
        <v/>
      </c>
      <c r="AO423" t="str">
        <f t="shared" si="91"/>
        <v/>
      </c>
      <c r="AP423" t="str">
        <f t="shared" si="92"/>
        <v/>
      </c>
      <c r="AQ423" t="str">
        <f t="shared" si="93"/>
        <v/>
      </c>
      <c r="AR423">
        <f t="shared" si="94"/>
        <v>-11</v>
      </c>
      <c r="AS423" t="str">
        <f t="shared" si="95"/>
        <v>7F532310K5Y-1</v>
      </c>
      <c r="AT423" t="str">
        <f>IFERROR(IF(VLOOKUP(Y423,vlookup!$I$2:$J$9,1,0)=Y423,VLOOKUP(Y423,vlookup!$I$2:$J$9,2,0),PROPER(Y423)),PROPER(Y423))</f>
        <v>Towing &amp; Roadside</v>
      </c>
      <c r="AU423" t="str">
        <f>IFERROR(IF(B423=VLOOKUP(B423,vlookup!$L$2:$L$10,1,0),"Yes","No"),"No")</f>
        <v>No</v>
      </c>
    </row>
    <row r="424" spans="1:47" ht="14.45" customHeight="1" x14ac:dyDescent="0.25">
      <c r="A424" t="s">
        <v>2039</v>
      </c>
      <c r="B424" s="31" t="s">
        <v>2040</v>
      </c>
      <c r="C424">
        <v>1</v>
      </c>
      <c r="D424">
        <v>1</v>
      </c>
      <c r="E424" t="s">
        <v>382</v>
      </c>
      <c r="F424" t="s">
        <v>60</v>
      </c>
      <c r="G424" t="s">
        <v>388</v>
      </c>
      <c r="H424" t="s">
        <v>928</v>
      </c>
      <c r="I424">
        <v>119073</v>
      </c>
      <c r="J424" s="19">
        <v>41155</v>
      </c>
      <c r="K424" s="19">
        <v>41180</v>
      </c>
      <c r="L424">
        <v>201209</v>
      </c>
      <c r="M424" s="19">
        <v>41153</v>
      </c>
      <c r="N424">
        <v>24616</v>
      </c>
      <c r="O424" t="s">
        <v>1076</v>
      </c>
      <c r="P424" t="s">
        <v>1116</v>
      </c>
      <c r="Q424" t="s">
        <v>925</v>
      </c>
      <c r="R424" t="s">
        <v>2041</v>
      </c>
      <c r="S424" s="19">
        <v>41163</v>
      </c>
      <c r="T424">
        <v>119250</v>
      </c>
      <c r="U424" t="s">
        <v>357</v>
      </c>
      <c r="V424" s="19">
        <v>41250</v>
      </c>
      <c r="W424" t="s">
        <v>598</v>
      </c>
      <c r="X424" t="s">
        <v>599</v>
      </c>
      <c r="Y424" t="s">
        <v>259</v>
      </c>
      <c r="Z424" t="s">
        <v>14</v>
      </c>
      <c r="AA424" s="29">
        <v>-11</v>
      </c>
      <c r="AB424">
        <v>0</v>
      </c>
      <c r="AC424">
        <f t="shared" si="84"/>
        <v>2012</v>
      </c>
      <c r="AD424">
        <f t="shared" si="85"/>
        <v>12</v>
      </c>
      <c r="AE424">
        <f t="shared" si="86"/>
        <v>2012</v>
      </c>
      <c r="AF424">
        <f t="shared" si="87"/>
        <v>9</v>
      </c>
      <c r="AG424" t="str">
        <f>VLOOKUP(F424,vlookup!$A$2:$E$660,2,0)</f>
        <v>Retained</v>
      </c>
      <c r="AH424" t="str">
        <f>VLOOKUP(F424,vlookup!$A$2:$E$660,3,0)</f>
        <v>Service Contract</v>
      </c>
      <c r="AI424" t="str">
        <f>VLOOKUP(F424,vlookup!$A$2:$E$660,4,0)</f>
        <v>Used Car Programs</v>
      </c>
      <c r="AJ424" t="str">
        <f>VLOOKUP(F424,vlookup!$A$2:$E$660,5,0)</f>
        <v>High Mileage</v>
      </c>
      <c r="AL424">
        <f t="shared" si="88"/>
        <v>25</v>
      </c>
      <c r="AM424">
        <f t="shared" si="89"/>
        <v>94</v>
      </c>
      <c r="AN424">
        <f t="shared" si="90"/>
        <v>177</v>
      </c>
      <c r="AO424" t="str">
        <f t="shared" si="91"/>
        <v/>
      </c>
      <c r="AP424" t="str">
        <f t="shared" si="92"/>
        <v/>
      </c>
      <c r="AQ424" t="str">
        <f t="shared" si="93"/>
        <v/>
      </c>
      <c r="AR424">
        <f t="shared" si="94"/>
        <v>-11</v>
      </c>
      <c r="AS424" t="str">
        <f t="shared" si="95"/>
        <v>6W116477I2Y-1</v>
      </c>
      <c r="AT424" t="str">
        <f>IFERROR(IF(VLOOKUP(Y424,vlookup!$I$2:$J$9,1,0)=Y424,VLOOKUP(Y424,vlookup!$I$2:$J$9,2,0),PROPER(Y424)),PROPER(Y424))</f>
        <v>Towing &amp; Roadside</v>
      </c>
      <c r="AU424" t="str">
        <f>IFERROR(IF(B424=VLOOKUP(B424,vlookup!$L$2:$L$10,1,0),"Yes","No"),"No")</f>
        <v>No</v>
      </c>
    </row>
    <row r="425" spans="1:47" ht="14.45" customHeight="1" x14ac:dyDescent="0.25">
      <c r="A425" t="s">
        <v>2042</v>
      </c>
      <c r="B425" s="31" t="s">
        <v>2043</v>
      </c>
      <c r="C425">
        <v>1</v>
      </c>
      <c r="D425">
        <v>1</v>
      </c>
      <c r="E425" t="s">
        <v>382</v>
      </c>
      <c r="F425" t="s">
        <v>60</v>
      </c>
      <c r="G425" t="s">
        <v>388</v>
      </c>
      <c r="H425" t="s">
        <v>928</v>
      </c>
      <c r="I425">
        <v>147221</v>
      </c>
      <c r="J425" s="19">
        <v>41202</v>
      </c>
      <c r="K425" s="19">
        <v>41226</v>
      </c>
      <c r="L425">
        <v>201211</v>
      </c>
      <c r="M425" s="19">
        <v>41214</v>
      </c>
      <c r="N425">
        <v>24616</v>
      </c>
      <c r="O425" t="s">
        <v>1076</v>
      </c>
      <c r="P425" t="s">
        <v>1116</v>
      </c>
      <c r="Q425" t="s">
        <v>925</v>
      </c>
      <c r="R425" t="s">
        <v>2044</v>
      </c>
      <c r="S425" s="19">
        <v>41288</v>
      </c>
      <c r="T425">
        <v>150000</v>
      </c>
      <c r="U425" t="s">
        <v>357</v>
      </c>
      <c r="V425" s="19">
        <v>41415</v>
      </c>
      <c r="W425" t="s">
        <v>598</v>
      </c>
      <c r="X425" t="s">
        <v>599</v>
      </c>
      <c r="Y425" t="s">
        <v>259</v>
      </c>
      <c r="Z425" t="s">
        <v>14</v>
      </c>
      <c r="AA425" s="29">
        <v>-11</v>
      </c>
      <c r="AB425">
        <v>0</v>
      </c>
      <c r="AC425">
        <f t="shared" si="84"/>
        <v>2013</v>
      </c>
      <c r="AD425">
        <f t="shared" si="85"/>
        <v>5</v>
      </c>
      <c r="AE425">
        <f t="shared" si="86"/>
        <v>2012</v>
      </c>
      <c r="AF425">
        <f t="shared" si="87"/>
        <v>10</v>
      </c>
      <c r="AG425" t="str">
        <f>VLOOKUP(F425,vlookup!$A$2:$E$660,2,0)</f>
        <v>Retained</v>
      </c>
      <c r="AH425" t="str">
        <f>VLOOKUP(F425,vlookup!$A$2:$E$660,3,0)</f>
        <v>Service Contract</v>
      </c>
      <c r="AI425" t="str">
        <f>VLOOKUP(F425,vlookup!$A$2:$E$660,4,0)</f>
        <v>Used Car Programs</v>
      </c>
      <c r="AJ425" t="str">
        <f>VLOOKUP(F425,vlookup!$A$2:$E$660,5,0)</f>
        <v>High Mileage</v>
      </c>
      <c r="AL425">
        <f t="shared" si="88"/>
        <v>23</v>
      </c>
      <c r="AM425">
        <f t="shared" si="89"/>
        <v>211</v>
      </c>
      <c r="AN425">
        <f t="shared" si="90"/>
        <v>2779</v>
      </c>
      <c r="AO425" t="str">
        <f t="shared" si="91"/>
        <v/>
      </c>
      <c r="AP425" t="str">
        <f t="shared" si="92"/>
        <v/>
      </c>
      <c r="AQ425" t="str">
        <f t="shared" si="93"/>
        <v/>
      </c>
      <c r="AR425">
        <f t="shared" si="94"/>
        <v>-11</v>
      </c>
      <c r="AS425" t="str">
        <f t="shared" si="95"/>
        <v>6W226720J2Y-1</v>
      </c>
      <c r="AT425" t="str">
        <f>IFERROR(IF(VLOOKUP(Y425,vlookup!$I$2:$J$9,1,0)=Y425,VLOOKUP(Y425,vlookup!$I$2:$J$9,2,0),PROPER(Y425)),PROPER(Y425))</f>
        <v>Towing &amp; Roadside</v>
      </c>
      <c r="AU425" t="str">
        <f>IFERROR(IF(B425=VLOOKUP(B425,vlookup!$L$2:$L$10,1,0),"Yes","No"),"No")</f>
        <v>No</v>
      </c>
    </row>
    <row r="426" spans="1:47" ht="14.45" customHeight="1" x14ac:dyDescent="0.25">
      <c r="A426" t="s">
        <v>2042</v>
      </c>
      <c r="B426" s="31" t="s">
        <v>2043</v>
      </c>
      <c r="C426">
        <v>2</v>
      </c>
      <c r="D426">
        <v>1</v>
      </c>
      <c r="E426" t="s">
        <v>382</v>
      </c>
      <c r="F426" t="s">
        <v>60</v>
      </c>
      <c r="G426" t="s">
        <v>388</v>
      </c>
      <c r="H426" t="s">
        <v>928</v>
      </c>
      <c r="I426">
        <v>147221</v>
      </c>
      <c r="J426" s="19">
        <v>41202</v>
      </c>
      <c r="K426" s="19">
        <v>41226</v>
      </c>
      <c r="L426">
        <v>201211</v>
      </c>
      <c r="M426" s="19">
        <v>41214</v>
      </c>
      <c r="N426">
        <v>24616</v>
      </c>
      <c r="O426" t="s">
        <v>1076</v>
      </c>
      <c r="P426" t="s">
        <v>1116</v>
      </c>
      <c r="Q426" t="s">
        <v>925</v>
      </c>
      <c r="R426" t="s">
        <v>2045</v>
      </c>
      <c r="S426" s="19">
        <v>41356</v>
      </c>
      <c r="T426">
        <v>152000</v>
      </c>
      <c r="U426" t="s">
        <v>357</v>
      </c>
      <c r="V426" s="19">
        <v>41472</v>
      </c>
      <c r="W426" t="s">
        <v>598</v>
      </c>
      <c r="X426" t="s">
        <v>599</v>
      </c>
      <c r="Y426" t="s">
        <v>259</v>
      </c>
      <c r="Z426" t="s">
        <v>14</v>
      </c>
      <c r="AA426" s="29">
        <v>-11</v>
      </c>
      <c r="AB426">
        <v>0</v>
      </c>
      <c r="AC426">
        <f t="shared" si="84"/>
        <v>2013</v>
      </c>
      <c r="AD426">
        <f t="shared" si="85"/>
        <v>7</v>
      </c>
      <c r="AE426">
        <f t="shared" si="86"/>
        <v>2012</v>
      </c>
      <c r="AF426">
        <f t="shared" si="87"/>
        <v>10</v>
      </c>
      <c r="AG426" t="str">
        <f>VLOOKUP(F426,vlookup!$A$2:$E$660,2,0)</f>
        <v>Retained</v>
      </c>
      <c r="AH426" t="str">
        <f>VLOOKUP(F426,vlookup!$A$2:$E$660,3,0)</f>
        <v>Service Contract</v>
      </c>
      <c r="AI426" t="str">
        <f>VLOOKUP(F426,vlookup!$A$2:$E$660,4,0)</f>
        <v>Used Car Programs</v>
      </c>
      <c r="AJ426" t="str">
        <f>VLOOKUP(F426,vlookup!$A$2:$E$660,5,0)</f>
        <v>High Mileage</v>
      </c>
      <c r="AL426">
        <f t="shared" si="88"/>
        <v>23</v>
      </c>
      <c r="AM426">
        <f t="shared" si="89"/>
        <v>267</v>
      </c>
      <c r="AN426">
        <f t="shared" si="90"/>
        <v>4779</v>
      </c>
      <c r="AO426" t="str">
        <f t="shared" si="91"/>
        <v/>
      </c>
      <c r="AP426" t="str">
        <f t="shared" si="92"/>
        <v/>
      </c>
      <c r="AQ426" t="str">
        <f t="shared" si="93"/>
        <v/>
      </c>
      <c r="AR426">
        <f t="shared" si="94"/>
        <v>-11</v>
      </c>
      <c r="AS426" t="str">
        <f t="shared" si="95"/>
        <v>6W226720J2Y-2</v>
      </c>
      <c r="AT426" t="str">
        <f>IFERROR(IF(VLOOKUP(Y426,vlookup!$I$2:$J$9,1,0)=Y426,VLOOKUP(Y426,vlookup!$I$2:$J$9,2,0),PROPER(Y426)),PROPER(Y426))</f>
        <v>Towing &amp; Roadside</v>
      </c>
      <c r="AU426" t="str">
        <f>IFERROR(IF(B426=VLOOKUP(B426,vlookup!$L$2:$L$10,1,0),"Yes","No"),"No")</f>
        <v>No</v>
      </c>
    </row>
    <row r="427" spans="1:47" ht="14.45" customHeight="1" x14ac:dyDescent="0.25">
      <c r="A427" t="s">
        <v>2046</v>
      </c>
      <c r="B427" s="31" t="s">
        <v>2047</v>
      </c>
      <c r="C427">
        <v>1</v>
      </c>
      <c r="D427">
        <v>1</v>
      </c>
      <c r="E427" t="s">
        <v>571</v>
      </c>
      <c r="F427" t="s">
        <v>60</v>
      </c>
      <c r="G427" t="s">
        <v>388</v>
      </c>
      <c r="H427" t="s">
        <v>3710</v>
      </c>
      <c r="I427">
        <v>103556</v>
      </c>
      <c r="J427" s="19">
        <v>41137</v>
      </c>
      <c r="K427" s="19">
        <v>41152</v>
      </c>
      <c r="L427">
        <v>201208</v>
      </c>
      <c r="M427" s="19">
        <v>41122</v>
      </c>
      <c r="N427">
        <v>24616</v>
      </c>
      <c r="O427" t="s">
        <v>1076</v>
      </c>
      <c r="P427" t="s">
        <v>1116</v>
      </c>
      <c r="Q427" t="s">
        <v>925</v>
      </c>
      <c r="R427" t="s">
        <v>2048</v>
      </c>
      <c r="S427" s="19">
        <v>41165</v>
      </c>
      <c r="T427">
        <v>104500</v>
      </c>
      <c r="U427" t="s">
        <v>357</v>
      </c>
      <c r="V427" s="19">
        <v>41250</v>
      </c>
      <c r="W427" t="s">
        <v>598</v>
      </c>
      <c r="X427" t="s">
        <v>599</v>
      </c>
      <c r="Y427" t="s">
        <v>259</v>
      </c>
      <c r="Z427" t="s">
        <v>14</v>
      </c>
      <c r="AA427" s="29">
        <v>-11</v>
      </c>
      <c r="AB427">
        <v>0</v>
      </c>
      <c r="AC427">
        <f t="shared" si="84"/>
        <v>2012</v>
      </c>
      <c r="AD427">
        <f t="shared" si="85"/>
        <v>12</v>
      </c>
      <c r="AE427">
        <f t="shared" si="86"/>
        <v>2012</v>
      </c>
      <c r="AF427">
        <f t="shared" si="87"/>
        <v>8</v>
      </c>
      <c r="AG427" t="str">
        <f>VLOOKUP(F427,vlookup!$A$2:$E$660,2,0)</f>
        <v>Retained</v>
      </c>
      <c r="AH427" t="str">
        <f>VLOOKUP(F427,vlookup!$A$2:$E$660,3,0)</f>
        <v>Service Contract</v>
      </c>
      <c r="AI427" t="str">
        <f>VLOOKUP(F427,vlookup!$A$2:$E$660,4,0)</f>
        <v>Used Car Programs</v>
      </c>
      <c r="AJ427" t="str">
        <f>VLOOKUP(F427,vlookup!$A$2:$E$660,5,0)</f>
        <v>High Mileage</v>
      </c>
      <c r="AL427">
        <f t="shared" si="88"/>
        <v>15</v>
      </c>
      <c r="AM427">
        <f t="shared" si="89"/>
        <v>111</v>
      </c>
      <c r="AN427">
        <f t="shared" si="90"/>
        <v>944</v>
      </c>
      <c r="AO427" t="str">
        <f t="shared" si="91"/>
        <v/>
      </c>
      <c r="AP427" t="str">
        <f t="shared" si="92"/>
        <v/>
      </c>
      <c r="AQ427" t="str">
        <f t="shared" si="93"/>
        <v/>
      </c>
      <c r="AR427">
        <f t="shared" si="94"/>
        <v>-11</v>
      </c>
      <c r="AS427" t="str">
        <f t="shared" si="95"/>
        <v>YF118653H2Y-1</v>
      </c>
      <c r="AT427" t="str">
        <f>IFERROR(IF(VLOOKUP(Y427,vlookup!$I$2:$J$9,1,0)=Y427,VLOOKUP(Y427,vlookup!$I$2:$J$9,2,0),PROPER(Y427)),PROPER(Y427))</f>
        <v>Towing &amp; Roadside</v>
      </c>
      <c r="AU427" t="str">
        <f>IFERROR(IF(B427=VLOOKUP(B427,vlookup!$L$2:$L$10,1,0),"Yes","No"),"No")</f>
        <v>No</v>
      </c>
    </row>
    <row r="428" spans="1:47" ht="14.45" customHeight="1" x14ac:dyDescent="0.25">
      <c r="A428" t="s">
        <v>2049</v>
      </c>
      <c r="B428" s="31" t="s">
        <v>2050</v>
      </c>
      <c r="C428">
        <v>1</v>
      </c>
      <c r="D428">
        <v>2</v>
      </c>
      <c r="E428" t="s">
        <v>382</v>
      </c>
      <c r="F428" t="s">
        <v>464</v>
      </c>
      <c r="G428" t="s">
        <v>388</v>
      </c>
      <c r="H428" t="s">
        <v>3728</v>
      </c>
      <c r="I428">
        <v>46833</v>
      </c>
      <c r="J428" s="19">
        <v>43465</v>
      </c>
      <c r="K428" s="19">
        <v>43538</v>
      </c>
      <c r="L428">
        <v>201903</v>
      </c>
      <c r="M428" s="19">
        <v>43525</v>
      </c>
      <c r="N428">
        <v>24616</v>
      </c>
      <c r="O428" t="s">
        <v>1076</v>
      </c>
      <c r="P428" t="s">
        <v>595</v>
      </c>
      <c r="Q428" t="s">
        <v>378</v>
      </c>
      <c r="R428">
        <v>271131310</v>
      </c>
      <c r="S428" s="19">
        <v>44006</v>
      </c>
      <c r="T428">
        <v>62929</v>
      </c>
      <c r="U428" t="s">
        <v>356</v>
      </c>
      <c r="V428" s="19">
        <v>44103</v>
      </c>
      <c r="W428" t="s">
        <v>598</v>
      </c>
      <c r="X428" t="s">
        <v>599</v>
      </c>
      <c r="Y428" t="s">
        <v>259</v>
      </c>
      <c r="Z428" t="s">
        <v>14</v>
      </c>
      <c r="AA428" s="29">
        <v>-16.25</v>
      </c>
      <c r="AB428">
        <v>0</v>
      </c>
      <c r="AC428">
        <f t="shared" si="84"/>
        <v>2020</v>
      </c>
      <c r="AD428">
        <f t="shared" si="85"/>
        <v>9</v>
      </c>
      <c r="AE428">
        <f t="shared" si="86"/>
        <v>2018</v>
      </c>
      <c r="AF428">
        <f t="shared" si="87"/>
        <v>12</v>
      </c>
      <c r="AG428" t="str">
        <f>VLOOKUP(F428,vlookup!$A$2:$E$660,2,0)</f>
        <v>Retained</v>
      </c>
      <c r="AH428" t="str">
        <f>VLOOKUP(F428,vlookup!$A$2:$E$660,3,0)</f>
        <v>Service Contract</v>
      </c>
      <c r="AI428" t="str">
        <f>VLOOKUP(F428,vlookup!$A$2:$E$660,4,0)</f>
        <v>Used Car Programs</v>
      </c>
      <c r="AJ428" t="str">
        <f>VLOOKUP(F428,vlookup!$A$2:$E$660,5,0)</f>
        <v>High Mileage</v>
      </c>
      <c r="AL428">
        <f t="shared" si="88"/>
        <v>74</v>
      </c>
      <c r="AM428">
        <f t="shared" si="89"/>
        <v>629</v>
      </c>
      <c r="AN428">
        <f t="shared" si="90"/>
        <v>16096</v>
      </c>
      <c r="AO428" t="str">
        <f t="shared" si="91"/>
        <v/>
      </c>
      <c r="AP428" t="str">
        <f t="shared" si="92"/>
        <v/>
      </c>
      <c r="AQ428" t="str">
        <f t="shared" si="93"/>
        <v/>
      </c>
      <c r="AR428">
        <f t="shared" si="94"/>
        <v>-16.25</v>
      </c>
      <c r="AS428" t="str">
        <f t="shared" si="95"/>
        <v>DG122100A9-1</v>
      </c>
      <c r="AT428" t="str">
        <f>IFERROR(IF(VLOOKUP(Y428,vlookup!$I$2:$J$9,1,0)=Y428,VLOOKUP(Y428,vlookup!$I$2:$J$9,2,0),PROPER(Y428)),PROPER(Y428))</f>
        <v>Towing &amp; Roadside</v>
      </c>
      <c r="AU428" t="str">
        <f>IFERROR(IF(B428=VLOOKUP(B428,vlookup!$L$2:$L$10,1,0),"Yes","No"),"No")</f>
        <v>No</v>
      </c>
    </row>
    <row r="429" spans="1:47" ht="14.45" customHeight="1" x14ac:dyDescent="0.25">
      <c r="A429" t="s">
        <v>2051</v>
      </c>
      <c r="B429" s="31" t="s">
        <v>2052</v>
      </c>
      <c r="C429">
        <v>1</v>
      </c>
      <c r="D429">
        <v>1</v>
      </c>
      <c r="E429" t="s">
        <v>382</v>
      </c>
      <c r="F429" t="s">
        <v>238</v>
      </c>
      <c r="G429" t="s">
        <v>388</v>
      </c>
      <c r="H429" t="s">
        <v>928</v>
      </c>
      <c r="I429">
        <v>131096</v>
      </c>
      <c r="J429" s="19">
        <v>42357</v>
      </c>
      <c r="K429" s="19">
        <v>42400</v>
      </c>
      <c r="L429">
        <v>201601</v>
      </c>
      <c r="M429" s="19">
        <v>42370</v>
      </c>
      <c r="N429">
        <v>24616</v>
      </c>
      <c r="O429" t="s">
        <v>1076</v>
      </c>
      <c r="P429" t="s">
        <v>1116</v>
      </c>
      <c r="Q429" t="s">
        <v>925</v>
      </c>
      <c r="R429" t="s">
        <v>2053</v>
      </c>
      <c r="S429" s="19">
        <v>42457</v>
      </c>
      <c r="T429">
        <v>131096</v>
      </c>
      <c r="U429" t="s">
        <v>357</v>
      </c>
      <c r="V429" s="19">
        <v>42499</v>
      </c>
      <c r="W429" t="s">
        <v>598</v>
      </c>
      <c r="X429" t="s">
        <v>599</v>
      </c>
      <c r="Y429" t="s">
        <v>259</v>
      </c>
      <c r="Z429" t="s">
        <v>14</v>
      </c>
      <c r="AA429" s="29">
        <v>-11</v>
      </c>
      <c r="AB429">
        <v>0</v>
      </c>
      <c r="AC429">
        <f t="shared" si="84"/>
        <v>2016</v>
      </c>
      <c r="AD429">
        <f t="shared" si="85"/>
        <v>5</v>
      </c>
      <c r="AE429">
        <f t="shared" si="86"/>
        <v>2015</v>
      </c>
      <c r="AF429">
        <f t="shared" si="87"/>
        <v>12</v>
      </c>
      <c r="AG429" t="str">
        <f>VLOOKUP(F429,vlookup!$A$2:$E$660,2,0)</f>
        <v>Retained</v>
      </c>
      <c r="AH429" t="str">
        <f>VLOOKUP(F429,vlookup!$A$2:$E$660,3,0)</f>
        <v>Service Contract</v>
      </c>
      <c r="AI429" t="str">
        <f>VLOOKUP(F429,vlookup!$A$2:$E$660,4,0)</f>
        <v>Used Car Programs</v>
      </c>
      <c r="AJ429" t="str">
        <f>VLOOKUP(F429,vlookup!$A$2:$E$660,5,0)</f>
        <v>High Mileage</v>
      </c>
      <c r="AL429">
        <f t="shared" si="88"/>
        <v>42</v>
      </c>
      <c r="AM429">
        <f t="shared" si="89"/>
        <v>140</v>
      </c>
      <c r="AN429" t="str">
        <f t="shared" si="90"/>
        <v/>
      </c>
      <c r="AO429" t="str">
        <f t="shared" si="91"/>
        <v/>
      </c>
      <c r="AP429" t="str">
        <f t="shared" si="92"/>
        <v/>
      </c>
      <c r="AQ429" t="str">
        <f t="shared" si="93"/>
        <v/>
      </c>
      <c r="AR429">
        <f t="shared" si="94"/>
        <v>-11</v>
      </c>
      <c r="AS429" t="str">
        <f t="shared" si="95"/>
        <v>8W138802L5Y-1</v>
      </c>
      <c r="AT429" t="str">
        <f>IFERROR(IF(VLOOKUP(Y429,vlookup!$I$2:$J$9,1,0)=Y429,VLOOKUP(Y429,vlookup!$I$2:$J$9,2,0),PROPER(Y429)),PROPER(Y429))</f>
        <v>Towing &amp; Roadside</v>
      </c>
      <c r="AU429" t="str">
        <f>IFERROR(IF(B429=VLOOKUP(B429,vlookup!$L$2:$L$10,1,0),"Yes","No"),"No")</f>
        <v>No</v>
      </c>
    </row>
    <row r="430" spans="1:47" ht="14.45" customHeight="1" x14ac:dyDescent="0.25">
      <c r="A430" t="s">
        <v>1250</v>
      </c>
      <c r="B430" s="31" t="s">
        <v>1251</v>
      </c>
      <c r="C430">
        <v>2</v>
      </c>
      <c r="D430">
        <v>2</v>
      </c>
      <c r="E430" t="s">
        <v>382</v>
      </c>
      <c r="F430" t="s">
        <v>464</v>
      </c>
      <c r="G430" t="s">
        <v>388</v>
      </c>
      <c r="H430" t="s">
        <v>949</v>
      </c>
      <c r="I430">
        <v>112528</v>
      </c>
      <c r="J430" s="19">
        <v>44465</v>
      </c>
      <c r="K430" s="19">
        <v>44497</v>
      </c>
      <c r="L430">
        <v>202110</v>
      </c>
      <c r="M430" s="19">
        <v>44470</v>
      </c>
      <c r="N430">
        <v>24616</v>
      </c>
      <c r="O430" t="s">
        <v>1076</v>
      </c>
      <c r="P430" t="s">
        <v>595</v>
      </c>
      <c r="Q430" t="s">
        <v>378</v>
      </c>
      <c r="R430">
        <v>495899686</v>
      </c>
      <c r="S430" s="19">
        <v>44671</v>
      </c>
      <c r="T430">
        <v>118000</v>
      </c>
      <c r="U430" t="s">
        <v>357</v>
      </c>
      <c r="V430" s="19">
        <v>44764</v>
      </c>
      <c r="W430" t="s">
        <v>598</v>
      </c>
      <c r="X430" t="s">
        <v>599</v>
      </c>
      <c r="Y430" t="s">
        <v>259</v>
      </c>
      <c r="Z430" t="s">
        <v>14</v>
      </c>
      <c r="AA430" s="29">
        <v>-16.25</v>
      </c>
      <c r="AB430">
        <v>0</v>
      </c>
      <c r="AC430">
        <f t="shared" si="84"/>
        <v>2022</v>
      </c>
      <c r="AD430">
        <f t="shared" si="85"/>
        <v>7</v>
      </c>
      <c r="AE430">
        <f t="shared" si="86"/>
        <v>2021</v>
      </c>
      <c r="AF430">
        <f t="shared" si="87"/>
        <v>9</v>
      </c>
      <c r="AG430" t="str">
        <f>VLOOKUP(F430,vlookup!$A$2:$E$660,2,0)</f>
        <v>Retained</v>
      </c>
      <c r="AH430" t="str">
        <f>VLOOKUP(F430,vlookup!$A$2:$E$660,3,0)</f>
        <v>Service Contract</v>
      </c>
      <c r="AI430" t="str">
        <f>VLOOKUP(F430,vlookup!$A$2:$E$660,4,0)</f>
        <v>Used Car Programs</v>
      </c>
      <c r="AJ430" t="str">
        <f>VLOOKUP(F430,vlookup!$A$2:$E$660,5,0)</f>
        <v>High Mileage</v>
      </c>
      <c r="AL430">
        <f t="shared" si="88"/>
        <v>32</v>
      </c>
      <c r="AM430">
        <f t="shared" si="89"/>
        <v>296</v>
      </c>
      <c r="AN430">
        <f t="shared" si="90"/>
        <v>5472</v>
      </c>
      <c r="AO430" t="str">
        <f t="shared" si="91"/>
        <v/>
      </c>
      <c r="AP430" t="str">
        <f t="shared" si="92"/>
        <v/>
      </c>
      <c r="AQ430" t="str">
        <f t="shared" si="93"/>
        <v/>
      </c>
      <c r="AR430">
        <f t="shared" si="94"/>
        <v>-16.25</v>
      </c>
      <c r="AS430" t="str">
        <f t="shared" si="95"/>
        <v>ZAGFUC89831I21-2</v>
      </c>
      <c r="AT430" t="str">
        <f>IFERROR(IF(VLOOKUP(Y430,vlookup!$I$2:$J$9,1,0)=Y430,VLOOKUP(Y430,vlookup!$I$2:$J$9,2,0),PROPER(Y430)),PROPER(Y430))</f>
        <v>Towing &amp; Roadside</v>
      </c>
      <c r="AU430" t="str">
        <f>IFERROR(IF(B430=VLOOKUP(B430,vlookup!$L$2:$L$10,1,0),"Yes","No"),"No")</f>
        <v>No</v>
      </c>
    </row>
    <row r="431" spans="1:47" ht="14.45" customHeight="1" x14ac:dyDescent="0.25">
      <c r="A431" t="s">
        <v>3644</v>
      </c>
      <c r="B431" s="31" t="s">
        <v>3645</v>
      </c>
      <c r="C431">
        <v>2</v>
      </c>
      <c r="D431">
        <v>2</v>
      </c>
      <c r="E431" t="s">
        <v>382</v>
      </c>
      <c r="F431" t="s">
        <v>464</v>
      </c>
      <c r="G431" t="s">
        <v>388</v>
      </c>
      <c r="H431" t="s">
        <v>949</v>
      </c>
      <c r="I431">
        <v>115987</v>
      </c>
      <c r="J431" s="19">
        <v>44874</v>
      </c>
      <c r="K431" s="19">
        <v>44917</v>
      </c>
      <c r="L431">
        <v>202212</v>
      </c>
      <c r="M431" s="19">
        <v>44896</v>
      </c>
      <c r="N431">
        <v>24616</v>
      </c>
      <c r="O431" t="s">
        <v>1076</v>
      </c>
      <c r="P431" t="s">
        <v>595</v>
      </c>
      <c r="Q431" t="s">
        <v>378</v>
      </c>
      <c r="R431">
        <v>61034806</v>
      </c>
      <c r="S431" s="19">
        <v>45228</v>
      </c>
      <c r="T431">
        <v>126311</v>
      </c>
      <c r="U431" t="s">
        <v>357</v>
      </c>
      <c r="V431" s="19">
        <v>45313</v>
      </c>
      <c r="W431" t="s">
        <v>598</v>
      </c>
      <c r="X431" t="s">
        <v>599</v>
      </c>
      <c r="Y431" t="s">
        <v>259</v>
      </c>
      <c r="Z431" t="s">
        <v>14</v>
      </c>
      <c r="AA431" s="29">
        <v>-16.25</v>
      </c>
      <c r="AB431">
        <v>0</v>
      </c>
      <c r="AC431">
        <f t="shared" si="84"/>
        <v>2024</v>
      </c>
      <c r="AD431">
        <f t="shared" si="85"/>
        <v>1</v>
      </c>
      <c r="AE431">
        <f t="shared" si="86"/>
        <v>2022</v>
      </c>
      <c r="AF431">
        <f t="shared" si="87"/>
        <v>11</v>
      </c>
      <c r="AG431" t="str">
        <f>VLOOKUP(F431,vlookup!$A$2:$E$660,2,0)</f>
        <v>Retained</v>
      </c>
      <c r="AH431" t="str">
        <f>VLOOKUP(F431,vlookup!$A$2:$E$660,3,0)</f>
        <v>Service Contract</v>
      </c>
      <c r="AI431" t="str">
        <f>VLOOKUP(F431,vlookup!$A$2:$E$660,4,0)</f>
        <v>Used Car Programs</v>
      </c>
      <c r="AJ431" t="str">
        <f>VLOOKUP(F431,vlookup!$A$2:$E$660,5,0)</f>
        <v>High Mileage</v>
      </c>
      <c r="AL431">
        <f t="shared" si="88"/>
        <v>43</v>
      </c>
      <c r="AM431">
        <f t="shared" si="89"/>
        <v>433</v>
      </c>
      <c r="AN431">
        <f t="shared" si="90"/>
        <v>10324</v>
      </c>
      <c r="AO431" t="str">
        <f t="shared" si="91"/>
        <v/>
      </c>
      <c r="AP431" t="str">
        <f t="shared" si="92"/>
        <v/>
      </c>
      <c r="AQ431" t="str">
        <f t="shared" si="93"/>
        <v/>
      </c>
      <c r="AR431">
        <f t="shared" si="94"/>
        <v>-16.25</v>
      </c>
      <c r="AS431" t="str">
        <f t="shared" si="95"/>
        <v>ZAGHUC68307K22-2</v>
      </c>
      <c r="AT431" t="str">
        <f>IFERROR(IF(VLOOKUP(Y431,vlookup!$I$2:$J$9,1,0)=Y431,VLOOKUP(Y431,vlookup!$I$2:$J$9,2,0),PROPER(Y431)),PROPER(Y431))</f>
        <v>Towing &amp; Roadside</v>
      </c>
      <c r="AU431" t="str">
        <f>IFERROR(IF(B431=VLOOKUP(B431,vlookup!$L$2:$L$10,1,0),"Yes","No"),"No")</f>
        <v>No</v>
      </c>
    </row>
    <row r="432" spans="1:47" ht="14.45" customHeight="1" x14ac:dyDescent="0.25">
      <c r="A432" t="s">
        <v>2054</v>
      </c>
      <c r="B432" s="31" t="s">
        <v>2055</v>
      </c>
      <c r="C432">
        <v>2</v>
      </c>
      <c r="D432">
        <v>1</v>
      </c>
      <c r="E432" t="s">
        <v>382</v>
      </c>
      <c r="F432" t="s">
        <v>60</v>
      </c>
      <c r="G432" t="s">
        <v>388</v>
      </c>
      <c r="H432" t="s">
        <v>929</v>
      </c>
      <c r="I432">
        <v>144489</v>
      </c>
      <c r="J432" s="19">
        <v>41491</v>
      </c>
      <c r="K432" s="19">
        <v>41515</v>
      </c>
      <c r="L432">
        <v>201308</v>
      </c>
      <c r="M432" s="19">
        <v>41487</v>
      </c>
      <c r="N432">
        <v>24616</v>
      </c>
      <c r="O432" t="s">
        <v>1076</v>
      </c>
      <c r="P432" t="s">
        <v>1116</v>
      </c>
      <c r="Q432" t="s">
        <v>925</v>
      </c>
      <c r="R432" t="s">
        <v>2056</v>
      </c>
      <c r="S432" s="19">
        <v>41492</v>
      </c>
      <c r="T432">
        <v>144489</v>
      </c>
      <c r="U432" t="s">
        <v>357</v>
      </c>
      <c r="V432" s="19">
        <v>41578</v>
      </c>
      <c r="W432" t="s">
        <v>598</v>
      </c>
      <c r="X432" t="s">
        <v>599</v>
      </c>
      <c r="Y432" t="s">
        <v>259</v>
      </c>
      <c r="Z432" t="s">
        <v>14</v>
      </c>
      <c r="AA432" s="29">
        <v>-11</v>
      </c>
      <c r="AB432">
        <v>0</v>
      </c>
      <c r="AC432">
        <f t="shared" si="84"/>
        <v>2013</v>
      </c>
      <c r="AD432">
        <f t="shared" si="85"/>
        <v>10</v>
      </c>
      <c r="AE432">
        <f t="shared" si="86"/>
        <v>2013</v>
      </c>
      <c r="AF432">
        <f t="shared" si="87"/>
        <v>8</v>
      </c>
      <c r="AG432" t="str">
        <f>VLOOKUP(F432,vlookup!$A$2:$E$660,2,0)</f>
        <v>Retained</v>
      </c>
      <c r="AH432" t="str">
        <f>VLOOKUP(F432,vlookup!$A$2:$E$660,3,0)</f>
        <v>Service Contract</v>
      </c>
      <c r="AI432" t="str">
        <f>VLOOKUP(F432,vlookup!$A$2:$E$660,4,0)</f>
        <v>Used Car Programs</v>
      </c>
      <c r="AJ432" t="str">
        <f>VLOOKUP(F432,vlookup!$A$2:$E$660,5,0)</f>
        <v>High Mileage</v>
      </c>
      <c r="AL432">
        <f t="shared" si="88"/>
        <v>24</v>
      </c>
      <c r="AM432">
        <f t="shared" si="89"/>
        <v>86</v>
      </c>
      <c r="AN432" t="str">
        <f t="shared" si="90"/>
        <v/>
      </c>
      <c r="AO432" t="str">
        <f t="shared" si="91"/>
        <v/>
      </c>
      <c r="AP432" t="str">
        <f t="shared" si="92"/>
        <v/>
      </c>
      <c r="AQ432">
        <f t="shared" si="93"/>
        <v>-11</v>
      </c>
      <c r="AR432" t="str">
        <f t="shared" si="94"/>
        <v/>
      </c>
      <c r="AS432" t="str">
        <f t="shared" si="95"/>
        <v>3ZA31392H3Y-2</v>
      </c>
      <c r="AT432" t="str">
        <f>IFERROR(IF(VLOOKUP(Y432,vlookup!$I$2:$J$9,1,0)=Y432,VLOOKUP(Y432,vlookup!$I$2:$J$9,2,0),PROPER(Y432)),PROPER(Y432))</f>
        <v>Towing &amp; Roadside</v>
      </c>
      <c r="AU432" t="str">
        <f>IFERROR(IF(B432=VLOOKUP(B432,vlookup!$L$2:$L$10,1,0),"Yes","No"),"No")</f>
        <v>No</v>
      </c>
    </row>
    <row r="433" spans="1:47" ht="14.45" customHeight="1" x14ac:dyDescent="0.25">
      <c r="A433" t="s">
        <v>2057</v>
      </c>
      <c r="B433" s="31" t="s">
        <v>2058</v>
      </c>
      <c r="C433">
        <v>1</v>
      </c>
      <c r="D433">
        <v>2</v>
      </c>
      <c r="E433" t="s">
        <v>382</v>
      </c>
      <c r="F433" t="s">
        <v>464</v>
      </c>
      <c r="G433" t="s">
        <v>388</v>
      </c>
      <c r="H433" t="s">
        <v>932</v>
      </c>
      <c r="I433">
        <v>132834</v>
      </c>
      <c r="J433" s="19">
        <v>44112</v>
      </c>
      <c r="K433" s="19">
        <v>44166</v>
      </c>
      <c r="L433">
        <v>202011</v>
      </c>
      <c r="M433" s="19">
        <v>44136</v>
      </c>
      <c r="N433">
        <v>24617</v>
      </c>
      <c r="O433" t="s">
        <v>1070</v>
      </c>
      <c r="P433" t="s">
        <v>595</v>
      </c>
      <c r="Q433" t="s">
        <v>378</v>
      </c>
      <c r="R433">
        <v>684686842</v>
      </c>
      <c r="S433" s="19">
        <v>44179</v>
      </c>
      <c r="T433">
        <v>10000</v>
      </c>
      <c r="U433" t="s">
        <v>356</v>
      </c>
      <c r="V433" s="19">
        <v>44244</v>
      </c>
      <c r="W433" t="s">
        <v>598</v>
      </c>
      <c r="X433" t="s">
        <v>599</v>
      </c>
      <c r="Y433" t="s">
        <v>259</v>
      </c>
      <c r="Z433" t="s">
        <v>14</v>
      </c>
      <c r="AA433" s="29">
        <v>-16.25</v>
      </c>
      <c r="AB433">
        <v>0</v>
      </c>
      <c r="AC433">
        <f t="shared" si="84"/>
        <v>2021</v>
      </c>
      <c r="AD433">
        <f t="shared" si="85"/>
        <v>2</v>
      </c>
      <c r="AE433">
        <f t="shared" si="86"/>
        <v>2020</v>
      </c>
      <c r="AF433">
        <f t="shared" si="87"/>
        <v>10</v>
      </c>
      <c r="AG433" t="str">
        <f>VLOOKUP(F433,vlookup!$A$2:$E$660,2,0)</f>
        <v>Retained</v>
      </c>
      <c r="AH433" t="str">
        <f>VLOOKUP(F433,vlookup!$A$2:$E$660,3,0)</f>
        <v>Service Contract</v>
      </c>
      <c r="AI433" t="str">
        <f>VLOOKUP(F433,vlookup!$A$2:$E$660,4,0)</f>
        <v>Used Car Programs</v>
      </c>
      <c r="AJ433" t="str">
        <f>VLOOKUP(F433,vlookup!$A$2:$E$660,5,0)</f>
        <v>High Mileage</v>
      </c>
      <c r="AL433">
        <f t="shared" si="88"/>
        <v>53</v>
      </c>
      <c r="AM433">
        <f t="shared" si="89"/>
        <v>129</v>
      </c>
      <c r="AN433" t="str">
        <f t="shared" si="90"/>
        <v/>
      </c>
      <c r="AO433" t="str">
        <f t="shared" si="91"/>
        <v/>
      </c>
      <c r="AP433" t="str">
        <f t="shared" si="92"/>
        <v/>
      </c>
      <c r="AQ433" t="str">
        <f t="shared" si="93"/>
        <v/>
      </c>
      <c r="AR433">
        <f t="shared" si="94"/>
        <v>-16.25</v>
      </c>
      <c r="AS433" t="str">
        <f t="shared" si="95"/>
        <v>ZAGBFD37940J20-1</v>
      </c>
      <c r="AT433" t="str">
        <f>IFERROR(IF(VLOOKUP(Y433,vlookup!$I$2:$J$9,1,0)=Y433,VLOOKUP(Y433,vlookup!$I$2:$J$9,2,0),PROPER(Y433)),PROPER(Y433))</f>
        <v>Towing &amp; Roadside</v>
      </c>
      <c r="AU433" t="str">
        <f>IFERROR(IF(B433=VLOOKUP(B433,vlookup!$L$2:$L$10,1,0),"Yes","No"),"No")</f>
        <v>No</v>
      </c>
    </row>
    <row r="434" spans="1:47" ht="14.45" customHeight="1" x14ac:dyDescent="0.25">
      <c r="A434" t="s">
        <v>2057</v>
      </c>
      <c r="B434" s="31" t="s">
        <v>2058</v>
      </c>
      <c r="C434">
        <v>2</v>
      </c>
      <c r="D434">
        <v>2</v>
      </c>
      <c r="E434" t="s">
        <v>382</v>
      </c>
      <c r="F434" t="s">
        <v>464</v>
      </c>
      <c r="G434" t="s">
        <v>388</v>
      </c>
      <c r="H434" t="s">
        <v>932</v>
      </c>
      <c r="I434">
        <v>132834</v>
      </c>
      <c r="J434" s="19">
        <v>44112</v>
      </c>
      <c r="K434" s="19">
        <v>44166</v>
      </c>
      <c r="L434">
        <v>202011</v>
      </c>
      <c r="M434" s="19">
        <v>44136</v>
      </c>
      <c r="N434">
        <v>24617</v>
      </c>
      <c r="O434" t="s">
        <v>1070</v>
      </c>
      <c r="P434" t="s">
        <v>595</v>
      </c>
      <c r="Q434" t="s">
        <v>378</v>
      </c>
      <c r="R434">
        <v>242836913</v>
      </c>
      <c r="S434" s="19">
        <v>44179</v>
      </c>
      <c r="T434">
        <v>10000</v>
      </c>
      <c r="U434" t="s">
        <v>356</v>
      </c>
      <c r="V434" s="19">
        <v>44371</v>
      </c>
      <c r="W434" t="s">
        <v>598</v>
      </c>
      <c r="X434" t="s">
        <v>599</v>
      </c>
      <c r="Y434" t="s">
        <v>259</v>
      </c>
      <c r="Z434" t="s">
        <v>14</v>
      </c>
      <c r="AA434" s="29">
        <v>-16.25</v>
      </c>
      <c r="AB434">
        <v>0</v>
      </c>
      <c r="AC434">
        <f t="shared" si="84"/>
        <v>2021</v>
      </c>
      <c r="AD434">
        <f t="shared" si="85"/>
        <v>6</v>
      </c>
      <c r="AE434">
        <f t="shared" si="86"/>
        <v>2020</v>
      </c>
      <c r="AF434">
        <f t="shared" si="87"/>
        <v>10</v>
      </c>
      <c r="AG434" t="str">
        <f>VLOOKUP(F434,vlookup!$A$2:$E$660,2,0)</f>
        <v>Retained</v>
      </c>
      <c r="AH434" t="str">
        <f>VLOOKUP(F434,vlookup!$A$2:$E$660,3,0)</f>
        <v>Service Contract</v>
      </c>
      <c r="AI434" t="str">
        <f>VLOOKUP(F434,vlookup!$A$2:$E$660,4,0)</f>
        <v>Used Car Programs</v>
      </c>
      <c r="AJ434" t="str">
        <f>VLOOKUP(F434,vlookup!$A$2:$E$660,5,0)</f>
        <v>High Mileage</v>
      </c>
      <c r="AL434">
        <f t="shared" si="88"/>
        <v>53</v>
      </c>
      <c r="AM434">
        <f t="shared" si="89"/>
        <v>256</v>
      </c>
      <c r="AN434" t="str">
        <f t="shared" si="90"/>
        <v/>
      </c>
      <c r="AO434" t="str">
        <f t="shared" si="91"/>
        <v/>
      </c>
      <c r="AP434" t="str">
        <f t="shared" si="92"/>
        <v/>
      </c>
      <c r="AQ434" t="str">
        <f t="shared" si="93"/>
        <v/>
      </c>
      <c r="AR434">
        <f t="shared" si="94"/>
        <v>-16.25</v>
      </c>
      <c r="AS434" t="str">
        <f t="shared" si="95"/>
        <v>ZAGBFD37940J20-2</v>
      </c>
      <c r="AT434" t="str">
        <f>IFERROR(IF(VLOOKUP(Y434,vlookup!$I$2:$J$9,1,0)=Y434,VLOOKUP(Y434,vlookup!$I$2:$J$9,2,0),PROPER(Y434)),PROPER(Y434))</f>
        <v>Towing &amp; Roadside</v>
      </c>
      <c r="AU434" t="str">
        <f>IFERROR(IF(B434=VLOOKUP(B434,vlookup!$L$2:$L$10,1,0),"Yes","No"),"No")</f>
        <v>No</v>
      </c>
    </row>
    <row r="435" spans="1:47" ht="14.45" customHeight="1" x14ac:dyDescent="0.25">
      <c r="A435" t="s">
        <v>1281</v>
      </c>
      <c r="B435" s="31" t="s">
        <v>1282</v>
      </c>
      <c r="C435">
        <v>2</v>
      </c>
      <c r="D435">
        <v>1</v>
      </c>
      <c r="E435" t="s">
        <v>382</v>
      </c>
      <c r="F435" t="s">
        <v>205</v>
      </c>
      <c r="G435" t="s">
        <v>388</v>
      </c>
      <c r="H435" t="s">
        <v>1267</v>
      </c>
      <c r="I435">
        <v>108695</v>
      </c>
      <c r="J435" s="19">
        <v>41943</v>
      </c>
      <c r="K435" s="19">
        <v>41972</v>
      </c>
      <c r="L435">
        <v>201411</v>
      </c>
      <c r="M435" s="19">
        <v>41944</v>
      </c>
      <c r="N435">
        <v>24617</v>
      </c>
      <c r="O435" t="s">
        <v>1070</v>
      </c>
      <c r="P435" t="s">
        <v>1116</v>
      </c>
      <c r="Q435" t="s">
        <v>925</v>
      </c>
      <c r="R435" t="s">
        <v>2059</v>
      </c>
      <c r="S435" s="19">
        <v>42297</v>
      </c>
      <c r="T435">
        <v>108695</v>
      </c>
      <c r="U435" t="s">
        <v>357</v>
      </c>
      <c r="V435" s="19">
        <v>42345</v>
      </c>
      <c r="W435" t="s">
        <v>598</v>
      </c>
      <c r="X435" t="s">
        <v>599</v>
      </c>
      <c r="Y435" t="s">
        <v>259</v>
      </c>
      <c r="Z435" t="s">
        <v>14</v>
      </c>
      <c r="AA435" s="29">
        <v>-11</v>
      </c>
      <c r="AB435">
        <v>0</v>
      </c>
      <c r="AC435">
        <f t="shared" si="84"/>
        <v>2015</v>
      </c>
      <c r="AD435">
        <f t="shared" si="85"/>
        <v>12</v>
      </c>
      <c r="AE435">
        <f t="shared" si="86"/>
        <v>2014</v>
      </c>
      <c r="AF435">
        <f t="shared" si="87"/>
        <v>10</v>
      </c>
      <c r="AG435" t="str">
        <f>VLOOKUP(F435,vlookup!$A$2:$E$660,2,0)</f>
        <v>Retained</v>
      </c>
      <c r="AH435" t="str">
        <f>VLOOKUP(F435,vlookup!$A$2:$E$660,3,0)</f>
        <v>Service Contract</v>
      </c>
      <c r="AI435" t="str">
        <f>VLOOKUP(F435,vlookup!$A$2:$E$660,4,0)</f>
        <v>Used Car Programs</v>
      </c>
      <c r="AJ435" t="str">
        <f>VLOOKUP(F435,vlookup!$A$2:$E$660,5,0)</f>
        <v>High Mileage</v>
      </c>
      <c r="AL435">
        <f t="shared" si="88"/>
        <v>29</v>
      </c>
      <c r="AM435">
        <f t="shared" si="89"/>
        <v>397</v>
      </c>
      <c r="AN435" t="str">
        <f t="shared" si="90"/>
        <v/>
      </c>
      <c r="AO435" t="str">
        <f t="shared" si="91"/>
        <v/>
      </c>
      <c r="AP435" t="str">
        <f t="shared" si="92"/>
        <v/>
      </c>
      <c r="AQ435" t="str">
        <f t="shared" si="93"/>
        <v/>
      </c>
      <c r="AR435">
        <f t="shared" si="94"/>
        <v>-11</v>
      </c>
      <c r="AS435" t="str">
        <f t="shared" si="95"/>
        <v>4EA35417J4-2</v>
      </c>
      <c r="AT435" t="str">
        <f>IFERROR(IF(VLOOKUP(Y435,vlookup!$I$2:$J$9,1,0)=Y435,VLOOKUP(Y435,vlookup!$I$2:$J$9,2,0),PROPER(Y435)),PROPER(Y435))</f>
        <v>Towing &amp; Roadside</v>
      </c>
      <c r="AU435" t="str">
        <f>IFERROR(IF(B435=VLOOKUP(B435,vlookup!$L$2:$L$10,1,0),"Yes","No"),"No")</f>
        <v>No</v>
      </c>
    </row>
    <row r="436" spans="1:47" ht="14.45" customHeight="1" x14ac:dyDescent="0.25">
      <c r="A436" t="s">
        <v>2060</v>
      </c>
      <c r="B436" s="31" t="s">
        <v>3602</v>
      </c>
      <c r="C436">
        <v>2</v>
      </c>
      <c r="D436">
        <v>1</v>
      </c>
      <c r="E436" t="s">
        <v>382</v>
      </c>
      <c r="F436" t="s">
        <v>205</v>
      </c>
      <c r="G436" t="s">
        <v>388</v>
      </c>
      <c r="H436" t="s">
        <v>1267</v>
      </c>
      <c r="I436">
        <v>148807</v>
      </c>
      <c r="J436" s="19">
        <v>41846</v>
      </c>
      <c r="K436" s="19">
        <v>41879</v>
      </c>
      <c r="L436">
        <v>201408</v>
      </c>
      <c r="M436" s="19">
        <v>41852</v>
      </c>
      <c r="N436">
        <v>24616</v>
      </c>
      <c r="O436" t="s">
        <v>1076</v>
      </c>
      <c r="P436" t="s">
        <v>1116</v>
      </c>
      <c r="Q436" t="s">
        <v>925</v>
      </c>
      <c r="R436" t="s">
        <v>2061</v>
      </c>
      <c r="S436" s="19">
        <v>42314</v>
      </c>
      <c r="T436">
        <v>148807</v>
      </c>
      <c r="U436" t="s">
        <v>357</v>
      </c>
      <c r="V436" s="19">
        <v>42367</v>
      </c>
      <c r="W436" t="s">
        <v>598</v>
      </c>
      <c r="X436" t="s">
        <v>599</v>
      </c>
      <c r="Y436" t="s">
        <v>259</v>
      </c>
      <c r="Z436" t="s">
        <v>14</v>
      </c>
      <c r="AA436" s="29">
        <v>-11</v>
      </c>
      <c r="AB436">
        <v>0</v>
      </c>
      <c r="AC436">
        <f t="shared" si="84"/>
        <v>2015</v>
      </c>
      <c r="AD436">
        <f t="shared" si="85"/>
        <v>12</v>
      </c>
      <c r="AE436">
        <f t="shared" si="86"/>
        <v>2014</v>
      </c>
      <c r="AF436">
        <f t="shared" si="87"/>
        <v>7</v>
      </c>
      <c r="AG436" t="str">
        <f>VLOOKUP(F436,vlookup!$A$2:$E$660,2,0)</f>
        <v>Retained</v>
      </c>
      <c r="AH436" t="str">
        <f>VLOOKUP(F436,vlookup!$A$2:$E$660,3,0)</f>
        <v>Service Contract</v>
      </c>
      <c r="AI436" t="str">
        <f>VLOOKUP(F436,vlookup!$A$2:$E$660,4,0)</f>
        <v>Used Car Programs</v>
      </c>
      <c r="AJ436" t="str">
        <f>VLOOKUP(F436,vlookup!$A$2:$E$660,5,0)</f>
        <v>High Mileage</v>
      </c>
      <c r="AL436">
        <f t="shared" si="88"/>
        <v>32</v>
      </c>
      <c r="AM436">
        <f t="shared" si="89"/>
        <v>513</v>
      </c>
      <c r="AN436" t="str">
        <f t="shared" si="90"/>
        <v/>
      </c>
      <c r="AO436" t="str">
        <f t="shared" si="91"/>
        <v/>
      </c>
      <c r="AP436" t="str">
        <f t="shared" si="92"/>
        <v/>
      </c>
      <c r="AQ436" t="str">
        <f t="shared" si="93"/>
        <v/>
      </c>
      <c r="AR436">
        <f t="shared" si="94"/>
        <v>-11</v>
      </c>
      <c r="AS436" t="str">
        <f t="shared" si="95"/>
        <v>102108893-2</v>
      </c>
      <c r="AT436" t="str">
        <f>IFERROR(IF(VLOOKUP(Y436,vlookup!$I$2:$J$9,1,0)=Y436,VLOOKUP(Y436,vlookup!$I$2:$J$9,2,0),PROPER(Y436)),PROPER(Y436))</f>
        <v>Towing &amp; Roadside</v>
      </c>
      <c r="AU436" t="str">
        <f>IFERROR(IF(B436=VLOOKUP(B436,vlookup!$L$2:$L$10,1,0),"Yes","No"),"No")</f>
        <v>No</v>
      </c>
    </row>
    <row r="437" spans="1:47" ht="14.45" customHeight="1" x14ac:dyDescent="0.25">
      <c r="A437" t="s">
        <v>2060</v>
      </c>
      <c r="B437" s="31" t="s">
        <v>3602</v>
      </c>
      <c r="C437">
        <v>4</v>
      </c>
      <c r="D437">
        <v>1</v>
      </c>
      <c r="E437" t="s">
        <v>382</v>
      </c>
      <c r="F437" t="s">
        <v>205</v>
      </c>
      <c r="G437" t="s">
        <v>388</v>
      </c>
      <c r="H437" t="s">
        <v>1267</v>
      </c>
      <c r="I437">
        <v>148807</v>
      </c>
      <c r="J437" s="19">
        <v>41846</v>
      </c>
      <c r="K437" s="19">
        <v>41879</v>
      </c>
      <c r="L437">
        <v>201408</v>
      </c>
      <c r="M437" s="19">
        <v>41852</v>
      </c>
      <c r="N437">
        <v>24616</v>
      </c>
      <c r="O437" t="s">
        <v>1076</v>
      </c>
      <c r="P437" t="s">
        <v>1116</v>
      </c>
      <c r="Q437" t="s">
        <v>925</v>
      </c>
      <c r="R437" t="s">
        <v>2062</v>
      </c>
      <c r="S437" s="19">
        <v>42366</v>
      </c>
      <c r="T437">
        <v>148807</v>
      </c>
      <c r="U437" t="s">
        <v>357</v>
      </c>
      <c r="V437" s="19">
        <v>42410</v>
      </c>
      <c r="W437" t="s">
        <v>598</v>
      </c>
      <c r="X437" t="s">
        <v>599</v>
      </c>
      <c r="Y437" t="s">
        <v>259</v>
      </c>
      <c r="Z437" t="s">
        <v>14</v>
      </c>
      <c r="AA437" s="29">
        <v>-11</v>
      </c>
      <c r="AB437">
        <v>0</v>
      </c>
      <c r="AC437">
        <f t="shared" si="84"/>
        <v>2016</v>
      </c>
      <c r="AD437">
        <f t="shared" si="85"/>
        <v>2</v>
      </c>
      <c r="AE437">
        <f t="shared" si="86"/>
        <v>2014</v>
      </c>
      <c r="AF437">
        <f t="shared" si="87"/>
        <v>7</v>
      </c>
      <c r="AG437" t="str">
        <f>VLOOKUP(F437,vlookup!$A$2:$E$660,2,0)</f>
        <v>Retained</v>
      </c>
      <c r="AH437" t="str">
        <f>VLOOKUP(F437,vlookup!$A$2:$E$660,3,0)</f>
        <v>Service Contract</v>
      </c>
      <c r="AI437" t="str">
        <f>VLOOKUP(F437,vlookup!$A$2:$E$660,4,0)</f>
        <v>Used Car Programs</v>
      </c>
      <c r="AJ437" t="str">
        <f>VLOOKUP(F437,vlookup!$A$2:$E$660,5,0)</f>
        <v>High Mileage</v>
      </c>
      <c r="AL437">
        <f t="shared" si="88"/>
        <v>32</v>
      </c>
      <c r="AM437">
        <f t="shared" si="89"/>
        <v>554</v>
      </c>
      <c r="AN437" t="str">
        <f t="shared" si="90"/>
        <v/>
      </c>
      <c r="AO437" t="str">
        <f t="shared" si="91"/>
        <v/>
      </c>
      <c r="AP437" t="str">
        <f t="shared" si="92"/>
        <v/>
      </c>
      <c r="AQ437" t="str">
        <f t="shared" si="93"/>
        <v/>
      </c>
      <c r="AR437">
        <f t="shared" si="94"/>
        <v>-11</v>
      </c>
      <c r="AS437" t="str">
        <f t="shared" si="95"/>
        <v>102108893-4</v>
      </c>
      <c r="AT437" t="str">
        <f>IFERROR(IF(VLOOKUP(Y437,vlookup!$I$2:$J$9,1,0)=Y437,VLOOKUP(Y437,vlookup!$I$2:$J$9,2,0),PROPER(Y437)),PROPER(Y437))</f>
        <v>Towing &amp; Roadside</v>
      </c>
      <c r="AU437" t="str">
        <f>IFERROR(IF(B437=VLOOKUP(B437,vlookup!$L$2:$L$10,1,0),"Yes","No"),"No")</f>
        <v>No</v>
      </c>
    </row>
    <row r="438" spans="1:47" ht="14.45" customHeight="1" x14ac:dyDescent="0.25">
      <c r="A438" t="s">
        <v>1285</v>
      </c>
      <c r="B438" s="31" t="s">
        <v>1286</v>
      </c>
      <c r="C438">
        <v>2</v>
      </c>
      <c r="D438">
        <v>1</v>
      </c>
      <c r="E438" t="s">
        <v>382</v>
      </c>
      <c r="F438" t="s">
        <v>60</v>
      </c>
      <c r="G438" t="s">
        <v>388</v>
      </c>
      <c r="H438" t="s">
        <v>1267</v>
      </c>
      <c r="I438">
        <v>177169</v>
      </c>
      <c r="J438" s="19">
        <v>41690</v>
      </c>
      <c r="K438" s="19">
        <v>41698</v>
      </c>
      <c r="L438">
        <v>201402</v>
      </c>
      <c r="M438" s="19">
        <v>41671</v>
      </c>
      <c r="N438">
        <v>24617</v>
      </c>
      <c r="O438" t="s">
        <v>1070</v>
      </c>
      <c r="P438" t="s">
        <v>1116</v>
      </c>
      <c r="Q438" t="s">
        <v>925</v>
      </c>
      <c r="R438" t="s">
        <v>2063</v>
      </c>
      <c r="S438" s="19">
        <v>41696</v>
      </c>
      <c r="T438">
        <v>177169</v>
      </c>
      <c r="U438" t="s">
        <v>357</v>
      </c>
      <c r="V438" s="19">
        <v>41744</v>
      </c>
      <c r="W438" t="s">
        <v>598</v>
      </c>
      <c r="X438" t="s">
        <v>599</v>
      </c>
      <c r="Y438" t="s">
        <v>259</v>
      </c>
      <c r="Z438" t="s">
        <v>14</v>
      </c>
      <c r="AA438" s="29">
        <v>-117.37</v>
      </c>
      <c r="AB438">
        <v>0</v>
      </c>
      <c r="AC438">
        <f t="shared" si="84"/>
        <v>2014</v>
      </c>
      <c r="AD438">
        <f t="shared" si="85"/>
        <v>4</v>
      </c>
      <c r="AE438">
        <f t="shared" si="86"/>
        <v>2014</v>
      </c>
      <c r="AF438">
        <f t="shared" si="87"/>
        <v>2</v>
      </c>
      <c r="AG438" t="str">
        <f>VLOOKUP(F438,vlookup!$A$2:$E$660,2,0)</f>
        <v>Retained</v>
      </c>
      <c r="AH438" t="str">
        <f>VLOOKUP(F438,vlookup!$A$2:$E$660,3,0)</f>
        <v>Service Contract</v>
      </c>
      <c r="AI438" t="str">
        <f>VLOOKUP(F438,vlookup!$A$2:$E$660,4,0)</f>
        <v>Used Car Programs</v>
      </c>
      <c r="AJ438" t="str">
        <f>VLOOKUP(F438,vlookup!$A$2:$E$660,5,0)</f>
        <v>High Mileage</v>
      </c>
      <c r="AL438">
        <f t="shared" si="88"/>
        <v>8</v>
      </c>
      <c r="AM438">
        <f t="shared" si="89"/>
        <v>55</v>
      </c>
      <c r="AN438" t="str">
        <f t="shared" si="90"/>
        <v/>
      </c>
      <c r="AO438" t="str">
        <f t="shared" si="91"/>
        <v/>
      </c>
      <c r="AP438">
        <f t="shared" si="92"/>
        <v>-117.37</v>
      </c>
      <c r="AQ438" t="str">
        <f t="shared" si="93"/>
        <v/>
      </c>
      <c r="AR438" t="str">
        <f t="shared" si="94"/>
        <v/>
      </c>
      <c r="AS438" t="str">
        <f t="shared" si="95"/>
        <v>4EA46475B4Y-2</v>
      </c>
      <c r="AT438" t="str">
        <f>IFERROR(IF(VLOOKUP(Y438,vlookup!$I$2:$J$9,1,0)=Y438,VLOOKUP(Y438,vlookup!$I$2:$J$9,2,0),PROPER(Y438)),PROPER(Y438))</f>
        <v>Towing &amp; Roadside</v>
      </c>
      <c r="AU438" t="str">
        <f>IFERROR(IF(B438=VLOOKUP(B438,vlookup!$L$2:$L$10,1,0),"Yes","No"),"No")</f>
        <v>No</v>
      </c>
    </row>
    <row r="439" spans="1:47" ht="14.45" customHeight="1" x14ac:dyDescent="0.25">
      <c r="A439" t="s">
        <v>1288</v>
      </c>
      <c r="B439" s="31" t="s">
        <v>1289</v>
      </c>
      <c r="C439">
        <v>2</v>
      </c>
      <c r="D439">
        <v>1</v>
      </c>
      <c r="E439" t="s">
        <v>382</v>
      </c>
      <c r="F439" t="s">
        <v>238</v>
      </c>
      <c r="G439" t="s">
        <v>388</v>
      </c>
      <c r="H439" t="s">
        <v>932</v>
      </c>
      <c r="I439">
        <v>148022</v>
      </c>
      <c r="J439" s="19">
        <v>42082</v>
      </c>
      <c r="K439" s="19">
        <v>42124</v>
      </c>
      <c r="L439">
        <v>201504</v>
      </c>
      <c r="M439" s="19">
        <v>42095</v>
      </c>
      <c r="N439">
        <v>24616</v>
      </c>
      <c r="O439" t="s">
        <v>1076</v>
      </c>
      <c r="P439" t="s">
        <v>1116</v>
      </c>
      <c r="Q439" t="s">
        <v>925</v>
      </c>
      <c r="R439" t="s">
        <v>2064</v>
      </c>
      <c r="S439" s="19">
        <v>42193</v>
      </c>
      <c r="T439">
        <v>148022</v>
      </c>
      <c r="U439" t="s">
        <v>357</v>
      </c>
      <c r="V439" s="19">
        <v>42257</v>
      </c>
      <c r="W439" t="s">
        <v>598</v>
      </c>
      <c r="X439" t="s">
        <v>599</v>
      </c>
      <c r="Y439" t="s">
        <v>259</v>
      </c>
      <c r="Z439" t="s">
        <v>14</v>
      </c>
      <c r="AA439" s="29">
        <v>-11</v>
      </c>
      <c r="AB439">
        <v>0</v>
      </c>
      <c r="AC439">
        <f t="shared" si="84"/>
        <v>2015</v>
      </c>
      <c r="AD439">
        <f t="shared" si="85"/>
        <v>9</v>
      </c>
      <c r="AE439">
        <f t="shared" si="86"/>
        <v>2015</v>
      </c>
      <c r="AF439">
        <f t="shared" si="87"/>
        <v>3</v>
      </c>
      <c r="AG439" t="str">
        <f>VLOOKUP(F439,vlookup!$A$2:$E$660,2,0)</f>
        <v>Retained</v>
      </c>
      <c r="AH439" t="str">
        <f>VLOOKUP(F439,vlookup!$A$2:$E$660,3,0)</f>
        <v>Service Contract</v>
      </c>
      <c r="AI439" t="str">
        <f>VLOOKUP(F439,vlookup!$A$2:$E$660,4,0)</f>
        <v>Used Car Programs</v>
      </c>
      <c r="AJ439" t="str">
        <f>VLOOKUP(F439,vlookup!$A$2:$E$660,5,0)</f>
        <v>High Mileage</v>
      </c>
      <c r="AL439">
        <f t="shared" si="88"/>
        <v>41</v>
      </c>
      <c r="AM439">
        <f t="shared" si="89"/>
        <v>171</v>
      </c>
      <c r="AN439" t="str">
        <f t="shared" si="90"/>
        <v/>
      </c>
      <c r="AO439" t="str">
        <f t="shared" si="91"/>
        <v/>
      </c>
      <c r="AP439" t="str">
        <f t="shared" si="92"/>
        <v/>
      </c>
      <c r="AQ439" t="str">
        <f t="shared" si="93"/>
        <v/>
      </c>
      <c r="AR439">
        <f t="shared" si="94"/>
        <v>-11</v>
      </c>
      <c r="AS439" t="str">
        <f t="shared" si="95"/>
        <v>5KE95622C5Y-2</v>
      </c>
      <c r="AT439" t="str">
        <f>IFERROR(IF(VLOOKUP(Y439,vlookup!$I$2:$J$9,1,0)=Y439,VLOOKUP(Y439,vlookup!$I$2:$J$9,2,0),PROPER(Y439)),PROPER(Y439))</f>
        <v>Towing &amp; Roadside</v>
      </c>
      <c r="AU439" t="str">
        <f>IFERROR(IF(B439=VLOOKUP(B439,vlookup!$L$2:$L$10,1,0),"Yes","No"),"No")</f>
        <v>No</v>
      </c>
    </row>
    <row r="440" spans="1:47" ht="14.45" customHeight="1" x14ac:dyDescent="0.25">
      <c r="A440" t="s">
        <v>1294</v>
      </c>
      <c r="B440" s="31" t="s">
        <v>3620</v>
      </c>
      <c r="C440">
        <v>2</v>
      </c>
      <c r="D440">
        <v>1</v>
      </c>
      <c r="E440" t="s">
        <v>382</v>
      </c>
      <c r="F440" t="s">
        <v>205</v>
      </c>
      <c r="G440" t="s">
        <v>388</v>
      </c>
      <c r="H440" t="s">
        <v>932</v>
      </c>
      <c r="I440">
        <v>133576</v>
      </c>
      <c r="J440" s="19">
        <v>41915</v>
      </c>
      <c r="K440" s="19">
        <v>41973</v>
      </c>
      <c r="L440">
        <v>201411</v>
      </c>
      <c r="M440" s="19">
        <v>41944</v>
      </c>
      <c r="N440">
        <v>24616</v>
      </c>
      <c r="O440" t="s">
        <v>1076</v>
      </c>
      <c r="P440" t="s">
        <v>1116</v>
      </c>
      <c r="Q440" t="s">
        <v>925</v>
      </c>
      <c r="R440" t="s">
        <v>2065</v>
      </c>
      <c r="S440" s="19">
        <v>42760</v>
      </c>
      <c r="T440">
        <v>133576</v>
      </c>
      <c r="U440" t="s">
        <v>357</v>
      </c>
      <c r="V440" s="19">
        <v>42807</v>
      </c>
      <c r="W440" t="s">
        <v>598</v>
      </c>
      <c r="X440" t="s">
        <v>599</v>
      </c>
      <c r="Y440" t="s">
        <v>259</v>
      </c>
      <c r="Z440" t="s">
        <v>14</v>
      </c>
      <c r="AA440" s="29">
        <v>-11</v>
      </c>
      <c r="AB440">
        <v>0</v>
      </c>
      <c r="AC440">
        <f t="shared" si="84"/>
        <v>2017</v>
      </c>
      <c r="AD440">
        <f t="shared" si="85"/>
        <v>3</v>
      </c>
      <c r="AE440">
        <f t="shared" si="86"/>
        <v>2014</v>
      </c>
      <c r="AF440">
        <f t="shared" si="87"/>
        <v>10</v>
      </c>
      <c r="AG440" t="str">
        <f>VLOOKUP(F440,vlookup!$A$2:$E$660,2,0)</f>
        <v>Retained</v>
      </c>
      <c r="AH440" t="str">
        <f>VLOOKUP(F440,vlookup!$A$2:$E$660,3,0)</f>
        <v>Service Contract</v>
      </c>
      <c r="AI440" t="str">
        <f>VLOOKUP(F440,vlookup!$A$2:$E$660,4,0)</f>
        <v>Used Car Programs</v>
      </c>
      <c r="AJ440" t="str">
        <f>VLOOKUP(F440,vlookup!$A$2:$E$660,5,0)</f>
        <v>High Mileage</v>
      </c>
      <c r="AL440">
        <f t="shared" si="88"/>
        <v>57</v>
      </c>
      <c r="AM440">
        <f t="shared" si="89"/>
        <v>880</v>
      </c>
      <c r="AN440" t="str">
        <f t="shared" si="90"/>
        <v/>
      </c>
      <c r="AO440" t="str">
        <f t="shared" si="91"/>
        <v/>
      </c>
      <c r="AP440" t="str">
        <f t="shared" si="92"/>
        <v/>
      </c>
      <c r="AQ440" t="str">
        <f t="shared" si="93"/>
        <v/>
      </c>
      <c r="AR440">
        <f t="shared" si="94"/>
        <v>-11</v>
      </c>
      <c r="AS440" t="str">
        <f t="shared" si="95"/>
        <v>102108917-2</v>
      </c>
      <c r="AT440" t="str">
        <f>IFERROR(IF(VLOOKUP(Y440,vlookup!$I$2:$J$9,1,0)=Y440,VLOOKUP(Y440,vlookup!$I$2:$J$9,2,0),PROPER(Y440)),PROPER(Y440))</f>
        <v>Towing &amp; Roadside</v>
      </c>
      <c r="AU440" t="str">
        <f>IFERROR(IF(B440=VLOOKUP(B440,vlookup!$L$2:$L$10,1,0),"Yes","No"),"No")</f>
        <v>No</v>
      </c>
    </row>
    <row r="441" spans="1:47" ht="14.45" customHeight="1" x14ac:dyDescent="0.25">
      <c r="A441" t="s">
        <v>2066</v>
      </c>
      <c r="B441" s="31" t="s">
        <v>2067</v>
      </c>
      <c r="C441">
        <v>2</v>
      </c>
      <c r="D441">
        <v>1</v>
      </c>
      <c r="E441" t="s">
        <v>382</v>
      </c>
      <c r="F441" t="s">
        <v>60</v>
      </c>
      <c r="G441" t="s">
        <v>388</v>
      </c>
      <c r="H441" t="s">
        <v>932</v>
      </c>
      <c r="I441">
        <v>92627</v>
      </c>
      <c r="J441" s="19">
        <v>41726</v>
      </c>
      <c r="K441" s="19">
        <v>41759</v>
      </c>
      <c r="L441">
        <v>201404</v>
      </c>
      <c r="M441" s="19">
        <v>41730</v>
      </c>
      <c r="N441">
        <v>24616</v>
      </c>
      <c r="O441" t="s">
        <v>1076</v>
      </c>
      <c r="P441" t="s">
        <v>1116</v>
      </c>
      <c r="Q441" t="s">
        <v>925</v>
      </c>
      <c r="R441" t="s">
        <v>2068</v>
      </c>
      <c r="S441" s="19">
        <v>41852</v>
      </c>
      <c r="T441">
        <v>92627</v>
      </c>
      <c r="U441" t="s">
        <v>357</v>
      </c>
      <c r="V441" s="19">
        <v>41926</v>
      </c>
      <c r="W441" t="s">
        <v>598</v>
      </c>
      <c r="X441" t="s">
        <v>599</v>
      </c>
      <c r="Y441" t="s">
        <v>259</v>
      </c>
      <c r="Z441" t="s">
        <v>14</v>
      </c>
      <c r="AA441" s="29">
        <v>-27.5</v>
      </c>
      <c r="AB441">
        <v>0</v>
      </c>
      <c r="AC441">
        <f t="shared" si="84"/>
        <v>2014</v>
      </c>
      <c r="AD441">
        <f t="shared" si="85"/>
        <v>10</v>
      </c>
      <c r="AE441">
        <f t="shared" si="86"/>
        <v>2014</v>
      </c>
      <c r="AF441">
        <f t="shared" si="87"/>
        <v>3</v>
      </c>
      <c r="AG441" t="str">
        <f>VLOOKUP(F441,vlookup!$A$2:$E$660,2,0)</f>
        <v>Retained</v>
      </c>
      <c r="AH441" t="str">
        <f>VLOOKUP(F441,vlookup!$A$2:$E$660,3,0)</f>
        <v>Service Contract</v>
      </c>
      <c r="AI441" t="str">
        <f>VLOOKUP(F441,vlookup!$A$2:$E$660,4,0)</f>
        <v>Used Car Programs</v>
      </c>
      <c r="AJ441" t="str">
        <f>VLOOKUP(F441,vlookup!$A$2:$E$660,5,0)</f>
        <v>High Mileage</v>
      </c>
      <c r="AL441">
        <f t="shared" si="88"/>
        <v>32</v>
      </c>
      <c r="AM441">
        <f t="shared" si="89"/>
        <v>196</v>
      </c>
      <c r="AN441" t="str">
        <f t="shared" si="90"/>
        <v/>
      </c>
      <c r="AO441" t="str">
        <f t="shared" si="91"/>
        <v/>
      </c>
      <c r="AP441" t="str">
        <f t="shared" si="92"/>
        <v/>
      </c>
      <c r="AQ441" t="str">
        <f t="shared" si="93"/>
        <v/>
      </c>
      <c r="AR441">
        <f t="shared" si="94"/>
        <v>-27.5</v>
      </c>
      <c r="AS441" t="str">
        <f t="shared" si="95"/>
        <v>6FA31579C4Y-2</v>
      </c>
      <c r="AT441" t="str">
        <f>IFERROR(IF(VLOOKUP(Y441,vlookup!$I$2:$J$9,1,0)=Y441,VLOOKUP(Y441,vlookup!$I$2:$J$9,2,0),PROPER(Y441)),PROPER(Y441))</f>
        <v>Towing &amp; Roadside</v>
      </c>
      <c r="AU441" t="str">
        <f>IFERROR(IF(B441=VLOOKUP(B441,vlookup!$L$2:$L$10,1,0),"Yes","No"),"No")</f>
        <v>No</v>
      </c>
    </row>
    <row r="442" spans="1:47" ht="14.45" customHeight="1" x14ac:dyDescent="0.25">
      <c r="A442" t="s">
        <v>2069</v>
      </c>
      <c r="B442" s="31" t="s">
        <v>2070</v>
      </c>
      <c r="C442">
        <v>2</v>
      </c>
      <c r="D442">
        <v>2</v>
      </c>
      <c r="E442" t="s">
        <v>571</v>
      </c>
      <c r="F442" t="s">
        <v>60</v>
      </c>
      <c r="G442" t="s">
        <v>388</v>
      </c>
      <c r="H442" t="s">
        <v>932</v>
      </c>
      <c r="I442">
        <v>141922</v>
      </c>
      <c r="J442" s="19">
        <v>41298</v>
      </c>
      <c r="K442" s="19">
        <v>41345</v>
      </c>
      <c r="L442">
        <v>201303</v>
      </c>
      <c r="M442" s="19">
        <v>41334</v>
      </c>
      <c r="N442">
        <v>24616</v>
      </c>
      <c r="O442" t="s">
        <v>1076</v>
      </c>
      <c r="P442" t="s">
        <v>1116</v>
      </c>
      <c r="Q442" t="s">
        <v>925</v>
      </c>
      <c r="R442" t="s">
        <v>2071</v>
      </c>
      <c r="S442" s="19">
        <v>41351</v>
      </c>
      <c r="T442">
        <v>144528</v>
      </c>
      <c r="U442" t="s">
        <v>357</v>
      </c>
      <c r="V442" s="19">
        <v>41472</v>
      </c>
      <c r="W442" t="s">
        <v>598</v>
      </c>
      <c r="X442" t="s">
        <v>599</v>
      </c>
      <c r="Y442" t="s">
        <v>259</v>
      </c>
      <c r="Z442" t="s">
        <v>14</v>
      </c>
      <c r="AA442" s="29">
        <v>-22</v>
      </c>
      <c r="AB442">
        <v>0</v>
      </c>
      <c r="AC442">
        <f t="shared" si="84"/>
        <v>2013</v>
      </c>
      <c r="AD442">
        <f t="shared" si="85"/>
        <v>7</v>
      </c>
      <c r="AE442">
        <f t="shared" si="86"/>
        <v>2013</v>
      </c>
      <c r="AF442">
        <f t="shared" si="87"/>
        <v>1</v>
      </c>
      <c r="AG442" t="str">
        <f>VLOOKUP(F442,vlookup!$A$2:$E$660,2,0)</f>
        <v>Retained</v>
      </c>
      <c r="AH442" t="str">
        <f>VLOOKUP(F442,vlookup!$A$2:$E$660,3,0)</f>
        <v>Service Contract</v>
      </c>
      <c r="AI442" t="str">
        <f>VLOOKUP(F442,vlookup!$A$2:$E$660,4,0)</f>
        <v>Used Car Programs</v>
      </c>
      <c r="AJ442" t="str">
        <f>VLOOKUP(F442,vlookup!$A$2:$E$660,5,0)</f>
        <v>High Mileage</v>
      </c>
      <c r="AL442">
        <f t="shared" si="88"/>
        <v>48</v>
      </c>
      <c r="AM442">
        <f t="shared" si="89"/>
        <v>173</v>
      </c>
      <c r="AN442">
        <f t="shared" si="90"/>
        <v>2606</v>
      </c>
      <c r="AO442" t="str">
        <f t="shared" si="91"/>
        <v/>
      </c>
      <c r="AP442" t="str">
        <f t="shared" si="92"/>
        <v/>
      </c>
      <c r="AQ442" t="str">
        <f t="shared" si="93"/>
        <v/>
      </c>
      <c r="AR442">
        <f t="shared" si="94"/>
        <v>-22</v>
      </c>
      <c r="AS442" t="str">
        <f t="shared" si="95"/>
        <v>4NA26796A3Y-2</v>
      </c>
      <c r="AT442" t="str">
        <f>IFERROR(IF(VLOOKUP(Y442,vlookup!$I$2:$J$9,1,0)=Y442,VLOOKUP(Y442,vlookup!$I$2:$J$9,2,0),PROPER(Y442)),PROPER(Y442))</f>
        <v>Towing &amp; Roadside</v>
      </c>
      <c r="AU442" t="str">
        <f>IFERROR(IF(B442=VLOOKUP(B442,vlookup!$L$2:$L$10,1,0),"Yes","No"),"No")</f>
        <v>No</v>
      </c>
    </row>
    <row r="443" spans="1:47" ht="14.45" customHeight="1" x14ac:dyDescent="0.25">
      <c r="A443" t="s">
        <v>2072</v>
      </c>
      <c r="B443" s="31" t="s">
        <v>2073</v>
      </c>
      <c r="C443">
        <v>2</v>
      </c>
      <c r="D443">
        <v>1</v>
      </c>
      <c r="E443" t="s">
        <v>382</v>
      </c>
      <c r="F443" t="s">
        <v>205</v>
      </c>
      <c r="G443" t="s">
        <v>388</v>
      </c>
      <c r="H443" t="s">
        <v>932</v>
      </c>
      <c r="I443">
        <v>87769</v>
      </c>
      <c r="J443" s="19">
        <v>42435</v>
      </c>
      <c r="K443" s="19">
        <v>42460</v>
      </c>
      <c r="L443">
        <v>201603</v>
      </c>
      <c r="M443" s="19">
        <v>42430</v>
      </c>
      <c r="N443">
        <v>24617</v>
      </c>
      <c r="O443" t="s">
        <v>1070</v>
      </c>
      <c r="P443" t="s">
        <v>1116</v>
      </c>
      <c r="Q443" t="s">
        <v>925</v>
      </c>
      <c r="R443" t="s">
        <v>2074</v>
      </c>
      <c r="S443" s="19">
        <v>42609</v>
      </c>
      <c r="T443">
        <v>87769</v>
      </c>
      <c r="U443" t="s">
        <v>357</v>
      </c>
      <c r="V443" s="19">
        <v>42647</v>
      </c>
      <c r="W443" t="s">
        <v>598</v>
      </c>
      <c r="X443" t="s">
        <v>599</v>
      </c>
      <c r="Y443" t="s">
        <v>259</v>
      </c>
      <c r="Z443" t="s">
        <v>14</v>
      </c>
      <c r="AA443" s="29">
        <v>-11</v>
      </c>
      <c r="AB443">
        <v>0</v>
      </c>
      <c r="AC443">
        <f t="shared" si="84"/>
        <v>2016</v>
      </c>
      <c r="AD443">
        <f t="shared" si="85"/>
        <v>10</v>
      </c>
      <c r="AE443">
        <f t="shared" si="86"/>
        <v>2016</v>
      </c>
      <c r="AF443">
        <f t="shared" si="87"/>
        <v>3</v>
      </c>
      <c r="AG443" t="str">
        <f>VLOOKUP(F443,vlookup!$A$2:$E$660,2,0)</f>
        <v>Retained</v>
      </c>
      <c r="AH443" t="str">
        <f>VLOOKUP(F443,vlookup!$A$2:$E$660,3,0)</f>
        <v>Service Contract</v>
      </c>
      <c r="AI443" t="str">
        <f>VLOOKUP(F443,vlookup!$A$2:$E$660,4,0)</f>
        <v>Used Car Programs</v>
      </c>
      <c r="AJ443" t="str">
        <f>VLOOKUP(F443,vlookup!$A$2:$E$660,5,0)</f>
        <v>High Mileage</v>
      </c>
      <c r="AL443">
        <f t="shared" si="88"/>
        <v>25</v>
      </c>
      <c r="AM443">
        <f t="shared" si="89"/>
        <v>208</v>
      </c>
      <c r="AN443" t="str">
        <f t="shared" si="90"/>
        <v/>
      </c>
      <c r="AO443" t="str">
        <f t="shared" si="91"/>
        <v/>
      </c>
      <c r="AP443" t="str">
        <f t="shared" si="92"/>
        <v/>
      </c>
      <c r="AQ443" t="str">
        <f t="shared" si="93"/>
        <v/>
      </c>
      <c r="AR443">
        <f t="shared" si="94"/>
        <v>-11</v>
      </c>
      <c r="AS443" t="str">
        <f t="shared" si="95"/>
        <v>4NA88574C6-2</v>
      </c>
      <c r="AT443" t="str">
        <f>IFERROR(IF(VLOOKUP(Y443,vlookup!$I$2:$J$9,1,0)=Y443,VLOOKUP(Y443,vlookup!$I$2:$J$9,2,0),PROPER(Y443)),PROPER(Y443))</f>
        <v>Towing &amp; Roadside</v>
      </c>
      <c r="AU443" t="str">
        <f>IFERROR(IF(B443=VLOOKUP(B443,vlookup!$L$2:$L$10,1,0),"Yes","No"),"No")</f>
        <v>No</v>
      </c>
    </row>
    <row r="444" spans="1:47" ht="14.45" customHeight="1" x14ac:dyDescent="0.25">
      <c r="A444" t="s">
        <v>1299</v>
      </c>
      <c r="B444" s="31" t="s">
        <v>1300</v>
      </c>
      <c r="C444">
        <v>3</v>
      </c>
      <c r="D444">
        <v>1</v>
      </c>
      <c r="E444" t="s">
        <v>382</v>
      </c>
      <c r="F444" t="s">
        <v>238</v>
      </c>
      <c r="G444" t="s">
        <v>388</v>
      </c>
      <c r="H444" t="s">
        <v>931</v>
      </c>
      <c r="I444">
        <v>228587</v>
      </c>
      <c r="J444" s="19">
        <v>41912</v>
      </c>
      <c r="K444" s="19">
        <v>41943</v>
      </c>
      <c r="L444">
        <v>201410</v>
      </c>
      <c r="M444" s="19">
        <v>41913</v>
      </c>
      <c r="N444">
        <v>24617</v>
      </c>
      <c r="O444" t="s">
        <v>1070</v>
      </c>
      <c r="P444" t="s">
        <v>1116</v>
      </c>
      <c r="Q444" t="s">
        <v>925</v>
      </c>
      <c r="R444" t="s">
        <v>2075</v>
      </c>
      <c r="S444" s="19">
        <v>42026</v>
      </c>
      <c r="T444">
        <v>228587</v>
      </c>
      <c r="U444" t="s">
        <v>357</v>
      </c>
      <c r="V444" s="19">
        <v>42066</v>
      </c>
      <c r="W444" t="s">
        <v>598</v>
      </c>
      <c r="X444" t="s">
        <v>599</v>
      </c>
      <c r="Y444" t="s">
        <v>259</v>
      </c>
      <c r="Z444" t="s">
        <v>14</v>
      </c>
      <c r="AA444" s="29">
        <v>-11</v>
      </c>
      <c r="AB444">
        <v>0</v>
      </c>
      <c r="AC444">
        <f t="shared" si="84"/>
        <v>2015</v>
      </c>
      <c r="AD444">
        <f t="shared" si="85"/>
        <v>3</v>
      </c>
      <c r="AE444">
        <f t="shared" si="86"/>
        <v>2014</v>
      </c>
      <c r="AF444">
        <f t="shared" si="87"/>
        <v>9</v>
      </c>
      <c r="AG444" t="str">
        <f>VLOOKUP(F444,vlookup!$A$2:$E$660,2,0)</f>
        <v>Retained</v>
      </c>
      <c r="AH444" t="str">
        <f>VLOOKUP(F444,vlookup!$A$2:$E$660,3,0)</f>
        <v>Service Contract</v>
      </c>
      <c r="AI444" t="str">
        <f>VLOOKUP(F444,vlookup!$A$2:$E$660,4,0)</f>
        <v>Used Car Programs</v>
      </c>
      <c r="AJ444" t="str">
        <f>VLOOKUP(F444,vlookup!$A$2:$E$660,5,0)</f>
        <v>High Mileage</v>
      </c>
      <c r="AL444">
        <f t="shared" si="88"/>
        <v>30</v>
      </c>
      <c r="AM444">
        <f t="shared" si="89"/>
        <v>153</v>
      </c>
      <c r="AN444" t="str">
        <f t="shared" si="90"/>
        <v/>
      </c>
      <c r="AO444" t="str">
        <f t="shared" si="91"/>
        <v/>
      </c>
      <c r="AP444" t="str">
        <f t="shared" si="92"/>
        <v/>
      </c>
      <c r="AQ444" t="str">
        <f t="shared" si="93"/>
        <v/>
      </c>
      <c r="AR444">
        <f t="shared" si="94"/>
        <v>-11</v>
      </c>
      <c r="AS444" t="str">
        <f t="shared" si="95"/>
        <v>3EB89300I4Y-3</v>
      </c>
      <c r="AT444" t="str">
        <f>IFERROR(IF(VLOOKUP(Y444,vlookup!$I$2:$J$9,1,0)=Y444,VLOOKUP(Y444,vlookup!$I$2:$J$9,2,0),PROPER(Y444)),PROPER(Y444))</f>
        <v>Towing &amp; Roadside</v>
      </c>
      <c r="AU444" t="str">
        <f>IFERROR(IF(B444=VLOOKUP(B444,vlookup!$L$2:$L$10,1,0),"Yes","No"),"No")</f>
        <v>No</v>
      </c>
    </row>
    <row r="445" spans="1:47" ht="14.45" customHeight="1" x14ac:dyDescent="0.25">
      <c r="A445" t="s">
        <v>1299</v>
      </c>
      <c r="B445" s="31" t="s">
        <v>1300</v>
      </c>
      <c r="C445">
        <v>4</v>
      </c>
      <c r="D445">
        <v>1</v>
      </c>
      <c r="E445" t="s">
        <v>382</v>
      </c>
      <c r="F445" t="s">
        <v>238</v>
      </c>
      <c r="G445" t="s">
        <v>388</v>
      </c>
      <c r="H445" t="s">
        <v>931</v>
      </c>
      <c r="I445">
        <v>228587</v>
      </c>
      <c r="J445" s="19">
        <v>41912</v>
      </c>
      <c r="K445" s="19">
        <v>41943</v>
      </c>
      <c r="L445">
        <v>201410</v>
      </c>
      <c r="M445" s="19">
        <v>41913</v>
      </c>
      <c r="N445">
        <v>24617</v>
      </c>
      <c r="O445" t="s">
        <v>1070</v>
      </c>
      <c r="P445" t="s">
        <v>1116</v>
      </c>
      <c r="Q445" t="s">
        <v>925</v>
      </c>
      <c r="R445" t="s">
        <v>2076</v>
      </c>
      <c r="S445" s="19">
        <v>42061</v>
      </c>
      <c r="T445">
        <v>228587</v>
      </c>
      <c r="U445" t="s">
        <v>357</v>
      </c>
      <c r="V445" s="19">
        <v>42103</v>
      </c>
      <c r="W445" t="s">
        <v>598</v>
      </c>
      <c r="X445" t="s">
        <v>599</v>
      </c>
      <c r="Y445" t="s">
        <v>259</v>
      </c>
      <c r="Z445" t="s">
        <v>14</v>
      </c>
      <c r="AA445" s="29">
        <v>-11</v>
      </c>
      <c r="AB445">
        <v>0</v>
      </c>
      <c r="AC445">
        <f t="shared" si="84"/>
        <v>2015</v>
      </c>
      <c r="AD445">
        <f t="shared" si="85"/>
        <v>4</v>
      </c>
      <c r="AE445">
        <f t="shared" si="86"/>
        <v>2014</v>
      </c>
      <c r="AF445">
        <f t="shared" si="87"/>
        <v>9</v>
      </c>
      <c r="AG445" t="str">
        <f>VLOOKUP(F445,vlookup!$A$2:$E$660,2,0)</f>
        <v>Retained</v>
      </c>
      <c r="AH445" t="str">
        <f>VLOOKUP(F445,vlookup!$A$2:$E$660,3,0)</f>
        <v>Service Contract</v>
      </c>
      <c r="AI445" t="str">
        <f>VLOOKUP(F445,vlookup!$A$2:$E$660,4,0)</f>
        <v>Used Car Programs</v>
      </c>
      <c r="AJ445" t="str">
        <f>VLOOKUP(F445,vlookup!$A$2:$E$660,5,0)</f>
        <v>High Mileage</v>
      </c>
      <c r="AL445">
        <f t="shared" si="88"/>
        <v>30</v>
      </c>
      <c r="AM445">
        <f t="shared" si="89"/>
        <v>189</v>
      </c>
      <c r="AN445" t="str">
        <f t="shared" si="90"/>
        <v/>
      </c>
      <c r="AO445" t="str">
        <f t="shared" si="91"/>
        <v/>
      </c>
      <c r="AP445" t="str">
        <f t="shared" si="92"/>
        <v/>
      </c>
      <c r="AQ445" t="str">
        <f t="shared" si="93"/>
        <v/>
      </c>
      <c r="AR445">
        <f t="shared" si="94"/>
        <v>-11</v>
      </c>
      <c r="AS445" t="str">
        <f t="shared" si="95"/>
        <v>3EB89300I4Y-4</v>
      </c>
      <c r="AT445" t="str">
        <f>IFERROR(IF(VLOOKUP(Y445,vlookup!$I$2:$J$9,1,0)=Y445,VLOOKUP(Y445,vlookup!$I$2:$J$9,2,0),PROPER(Y445)),PROPER(Y445))</f>
        <v>Towing &amp; Roadside</v>
      </c>
      <c r="AU445" t="str">
        <f>IFERROR(IF(B445=VLOOKUP(B445,vlookup!$L$2:$L$10,1,0),"Yes","No"),"No")</f>
        <v>No</v>
      </c>
    </row>
    <row r="446" spans="1:47" ht="14.45" customHeight="1" x14ac:dyDescent="0.25">
      <c r="A446" t="s">
        <v>1299</v>
      </c>
      <c r="B446" s="31" t="s">
        <v>1300</v>
      </c>
      <c r="C446">
        <v>7</v>
      </c>
      <c r="D446">
        <v>1</v>
      </c>
      <c r="E446" t="s">
        <v>382</v>
      </c>
      <c r="F446" t="s">
        <v>238</v>
      </c>
      <c r="G446" t="s">
        <v>388</v>
      </c>
      <c r="H446" t="s">
        <v>931</v>
      </c>
      <c r="I446">
        <v>228587</v>
      </c>
      <c r="J446" s="19">
        <v>41912</v>
      </c>
      <c r="K446" s="19">
        <v>41943</v>
      </c>
      <c r="L446">
        <v>201410</v>
      </c>
      <c r="M446" s="19">
        <v>41913</v>
      </c>
      <c r="N446">
        <v>24617</v>
      </c>
      <c r="O446" t="s">
        <v>1070</v>
      </c>
      <c r="P446" t="s">
        <v>1116</v>
      </c>
      <c r="Q446" t="s">
        <v>925</v>
      </c>
      <c r="R446" t="s">
        <v>2077</v>
      </c>
      <c r="S446" s="19">
        <v>42163</v>
      </c>
      <c r="T446">
        <v>228587</v>
      </c>
      <c r="U446" t="s">
        <v>357</v>
      </c>
      <c r="V446" s="19">
        <v>42221</v>
      </c>
      <c r="W446" t="s">
        <v>598</v>
      </c>
      <c r="X446" t="s">
        <v>599</v>
      </c>
      <c r="Y446" t="s">
        <v>259</v>
      </c>
      <c r="Z446" t="s">
        <v>14</v>
      </c>
      <c r="AA446" s="29">
        <v>-11</v>
      </c>
      <c r="AB446">
        <v>0</v>
      </c>
      <c r="AC446">
        <f t="shared" si="84"/>
        <v>2015</v>
      </c>
      <c r="AD446">
        <f t="shared" si="85"/>
        <v>8</v>
      </c>
      <c r="AE446">
        <f t="shared" si="86"/>
        <v>2014</v>
      </c>
      <c r="AF446">
        <f t="shared" si="87"/>
        <v>9</v>
      </c>
      <c r="AG446" t="str">
        <f>VLOOKUP(F446,vlookup!$A$2:$E$660,2,0)</f>
        <v>Retained</v>
      </c>
      <c r="AH446" t="str">
        <f>VLOOKUP(F446,vlookup!$A$2:$E$660,3,0)</f>
        <v>Service Contract</v>
      </c>
      <c r="AI446" t="str">
        <f>VLOOKUP(F446,vlookup!$A$2:$E$660,4,0)</f>
        <v>Used Car Programs</v>
      </c>
      <c r="AJ446" t="str">
        <f>VLOOKUP(F446,vlookup!$A$2:$E$660,5,0)</f>
        <v>High Mileage</v>
      </c>
      <c r="AL446">
        <f t="shared" si="88"/>
        <v>30</v>
      </c>
      <c r="AM446">
        <f t="shared" si="89"/>
        <v>305</v>
      </c>
      <c r="AN446" t="str">
        <f t="shared" si="90"/>
        <v/>
      </c>
      <c r="AO446" t="str">
        <f t="shared" si="91"/>
        <v/>
      </c>
      <c r="AP446" t="str">
        <f t="shared" si="92"/>
        <v/>
      </c>
      <c r="AQ446" t="str">
        <f t="shared" si="93"/>
        <v/>
      </c>
      <c r="AR446">
        <f t="shared" si="94"/>
        <v>-11</v>
      </c>
      <c r="AS446" t="str">
        <f t="shared" si="95"/>
        <v>3EB89300I4Y-7</v>
      </c>
      <c r="AT446" t="str">
        <f>IFERROR(IF(VLOOKUP(Y446,vlookup!$I$2:$J$9,1,0)=Y446,VLOOKUP(Y446,vlookup!$I$2:$J$9,2,0),PROPER(Y446)),PROPER(Y446))</f>
        <v>Towing &amp; Roadside</v>
      </c>
      <c r="AU446" t="str">
        <f>IFERROR(IF(B446=VLOOKUP(B446,vlookup!$L$2:$L$10,1,0),"Yes","No"),"No")</f>
        <v>No</v>
      </c>
    </row>
    <row r="447" spans="1:47" ht="14.45" customHeight="1" x14ac:dyDescent="0.25">
      <c r="A447" t="s">
        <v>1307</v>
      </c>
      <c r="B447" s="31" t="s">
        <v>1308</v>
      </c>
      <c r="C447">
        <v>2</v>
      </c>
      <c r="D447">
        <v>1</v>
      </c>
      <c r="E447" t="s">
        <v>382</v>
      </c>
      <c r="F447" t="s">
        <v>205</v>
      </c>
      <c r="G447" t="s">
        <v>388</v>
      </c>
      <c r="H447" t="s">
        <v>1267</v>
      </c>
      <c r="I447">
        <v>75701</v>
      </c>
      <c r="J447" s="19">
        <v>42077</v>
      </c>
      <c r="K447" s="19">
        <v>42094</v>
      </c>
      <c r="L447">
        <v>201503</v>
      </c>
      <c r="M447" s="19">
        <v>42064</v>
      </c>
      <c r="N447">
        <v>24617</v>
      </c>
      <c r="O447" t="s">
        <v>1070</v>
      </c>
      <c r="P447" t="s">
        <v>1116</v>
      </c>
      <c r="Q447" t="s">
        <v>925</v>
      </c>
      <c r="R447" t="s">
        <v>2078</v>
      </c>
      <c r="S447" s="19">
        <v>42269</v>
      </c>
      <c r="T447">
        <v>75701</v>
      </c>
      <c r="U447" t="s">
        <v>357</v>
      </c>
      <c r="V447" s="19">
        <v>42312</v>
      </c>
      <c r="W447" t="s">
        <v>598</v>
      </c>
      <c r="X447" t="s">
        <v>599</v>
      </c>
      <c r="Y447" t="s">
        <v>259</v>
      </c>
      <c r="Z447" t="s">
        <v>14</v>
      </c>
      <c r="AA447" s="29">
        <v>-11</v>
      </c>
      <c r="AB447">
        <v>0</v>
      </c>
      <c r="AC447">
        <f t="shared" si="84"/>
        <v>2015</v>
      </c>
      <c r="AD447">
        <f t="shared" si="85"/>
        <v>11</v>
      </c>
      <c r="AE447">
        <f t="shared" si="86"/>
        <v>2015</v>
      </c>
      <c r="AF447">
        <f t="shared" si="87"/>
        <v>3</v>
      </c>
      <c r="AG447" t="str">
        <f>VLOOKUP(F447,vlookup!$A$2:$E$660,2,0)</f>
        <v>Retained</v>
      </c>
      <c r="AH447" t="str">
        <f>VLOOKUP(F447,vlookup!$A$2:$E$660,3,0)</f>
        <v>Service Contract</v>
      </c>
      <c r="AI447" t="str">
        <f>VLOOKUP(F447,vlookup!$A$2:$E$660,4,0)</f>
        <v>Used Car Programs</v>
      </c>
      <c r="AJ447" t="str">
        <f>VLOOKUP(F447,vlookup!$A$2:$E$660,5,0)</f>
        <v>High Mileage</v>
      </c>
      <c r="AL447">
        <f t="shared" si="88"/>
        <v>17</v>
      </c>
      <c r="AM447">
        <f t="shared" si="89"/>
        <v>230</v>
      </c>
      <c r="AN447" t="str">
        <f t="shared" si="90"/>
        <v/>
      </c>
      <c r="AO447" t="str">
        <f t="shared" si="91"/>
        <v/>
      </c>
      <c r="AP447" t="str">
        <f t="shared" si="92"/>
        <v/>
      </c>
      <c r="AQ447" t="str">
        <f t="shared" si="93"/>
        <v/>
      </c>
      <c r="AR447">
        <f t="shared" si="94"/>
        <v>-11</v>
      </c>
      <c r="AS447" t="str">
        <f t="shared" si="95"/>
        <v>5ED00048C5-2</v>
      </c>
      <c r="AT447" t="str">
        <f>IFERROR(IF(VLOOKUP(Y447,vlookup!$I$2:$J$9,1,0)=Y447,VLOOKUP(Y447,vlookup!$I$2:$J$9,2,0),PROPER(Y447)),PROPER(Y447))</f>
        <v>Towing &amp; Roadside</v>
      </c>
      <c r="AU447" t="str">
        <f>IFERROR(IF(B447=VLOOKUP(B447,vlookup!$L$2:$L$10,1,0),"Yes","No"),"No")</f>
        <v>No</v>
      </c>
    </row>
    <row r="448" spans="1:47" ht="14.45" customHeight="1" x14ac:dyDescent="0.25">
      <c r="A448" t="s">
        <v>1307</v>
      </c>
      <c r="B448" s="31" t="s">
        <v>1308</v>
      </c>
      <c r="C448">
        <v>4</v>
      </c>
      <c r="D448">
        <v>1</v>
      </c>
      <c r="E448" t="s">
        <v>382</v>
      </c>
      <c r="F448" t="s">
        <v>205</v>
      </c>
      <c r="G448" t="s">
        <v>388</v>
      </c>
      <c r="H448" t="s">
        <v>1267</v>
      </c>
      <c r="I448">
        <v>75701</v>
      </c>
      <c r="J448" s="19">
        <v>42077</v>
      </c>
      <c r="K448" s="19">
        <v>42094</v>
      </c>
      <c r="L448">
        <v>201503</v>
      </c>
      <c r="M448" s="19">
        <v>42064</v>
      </c>
      <c r="N448">
        <v>24617</v>
      </c>
      <c r="O448" t="s">
        <v>1070</v>
      </c>
      <c r="P448" t="s">
        <v>1116</v>
      </c>
      <c r="Q448" t="s">
        <v>925</v>
      </c>
      <c r="R448" t="s">
        <v>2079</v>
      </c>
      <c r="S448" s="19">
        <v>42478</v>
      </c>
      <c r="T448">
        <v>75701</v>
      </c>
      <c r="U448" t="s">
        <v>357</v>
      </c>
      <c r="V448" s="19">
        <v>42544</v>
      </c>
      <c r="W448" t="s">
        <v>598</v>
      </c>
      <c r="X448" t="s">
        <v>599</v>
      </c>
      <c r="Y448" t="s">
        <v>259</v>
      </c>
      <c r="Z448" t="s">
        <v>14</v>
      </c>
      <c r="AA448" s="29">
        <v>-11</v>
      </c>
      <c r="AB448">
        <v>0</v>
      </c>
      <c r="AC448">
        <f t="shared" si="84"/>
        <v>2016</v>
      </c>
      <c r="AD448">
        <f t="shared" si="85"/>
        <v>6</v>
      </c>
      <c r="AE448">
        <f t="shared" si="86"/>
        <v>2015</v>
      </c>
      <c r="AF448">
        <f t="shared" si="87"/>
        <v>3</v>
      </c>
      <c r="AG448" t="str">
        <f>VLOOKUP(F448,vlookup!$A$2:$E$660,2,0)</f>
        <v>Retained</v>
      </c>
      <c r="AH448" t="str">
        <f>VLOOKUP(F448,vlookup!$A$2:$E$660,3,0)</f>
        <v>Service Contract</v>
      </c>
      <c r="AI448" t="str">
        <f>VLOOKUP(F448,vlookup!$A$2:$E$660,4,0)</f>
        <v>Used Car Programs</v>
      </c>
      <c r="AJ448" t="str">
        <f>VLOOKUP(F448,vlookup!$A$2:$E$660,5,0)</f>
        <v>High Mileage</v>
      </c>
      <c r="AL448">
        <f t="shared" si="88"/>
        <v>17</v>
      </c>
      <c r="AM448">
        <f t="shared" si="89"/>
        <v>459</v>
      </c>
      <c r="AN448" t="str">
        <f t="shared" si="90"/>
        <v/>
      </c>
      <c r="AO448" t="str">
        <f t="shared" si="91"/>
        <v/>
      </c>
      <c r="AP448" t="str">
        <f t="shared" si="92"/>
        <v/>
      </c>
      <c r="AQ448" t="str">
        <f t="shared" si="93"/>
        <v/>
      </c>
      <c r="AR448">
        <f t="shared" si="94"/>
        <v>-11</v>
      </c>
      <c r="AS448" t="str">
        <f t="shared" si="95"/>
        <v>5ED00048C5-4</v>
      </c>
      <c r="AT448" t="str">
        <f>IFERROR(IF(VLOOKUP(Y448,vlookup!$I$2:$J$9,1,0)=Y448,VLOOKUP(Y448,vlookup!$I$2:$J$9,2,0),PROPER(Y448)),PROPER(Y448))</f>
        <v>Towing &amp; Roadside</v>
      </c>
      <c r="AU448" t="str">
        <f>IFERROR(IF(B448=VLOOKUP(B448,vlookup!$L$2:$L$10,1,0),"Yes","No"),"No")</f>
        <v>No</v>
      </c>
    </row>
    <row r="449" spans="1:47" ht="14.45" customHeight="1" x14ac:dyDescent="0.25">
      <c r="A449" t="s">
        <v>1318</v>
      </c>
      <c r="B449" s="31" t="s">
        <v>1319</v>
      </c>
      <c r="C449">
        <v>6</v>
      </c>
      <c r="D449">
        <v>1</v>
      </c>
      <c r="E449" t="s">
        <v>382</v>
      </c>
      <c r="F449" t="s">
        <v>15</v>
      </c>
      <c r="G449" t="s">
        <v>388</v>
      </c>
      <c r="H449" t="s">
        <v>931</v>
      </c>
      <c r="I449">
        <v>111622</v>
      </c>
      <c r="J449" s="19">
        <v>41424</v>
      </c>
      <c r="K449" s="19">
        <v>41445</v>
      </c>
      <c r="L449">
        <v>201306</v>
      </c>
      <c r="M449" s="19">
        <v>41426</v>
      </c>
      <c r="N449">
        <v>24617</v>
      </c>
      <c r="O449" t="s">
        <v>1070</v>
      </c>
      <c r="P449" t="s">
        <v>1116</v>
      </c>
      <c r="Q449" t="s">
        <v>925</v>
      </c>
      <c r="R449" t="s">
        <v>2080</v>
      </c>
      <c r="S449" s="19">
        <v>41786</v>
      </c>
      <c r="T449">
        <v>111622</v>
      </c>
      <c r="U449" t="s">
        <v>357</v>
      </c>
      <c r="V449" s="19">
        <v>41828</v>
      </c>
      <c r="W449" t="s">
        <v>598</v>
      </c>
      <c r="X449" t="s">
        <v>599</v>
      </c>
      <c r="Y449" t="s">
        <v>259</v>
      </c>
      <c r="Z449" t="s">
        <v>14</v>
      </c>
      <c r="AA449" s="29">
        <v>-778.36</v>
      </c>
      <c r="AB449">
        <v>0</v>
      </c>
      <c r="AC449">
        <f t="shared" si="84"/>
        <v>2014</v>
      </c>
      <c r="AD449">
        <f t="shared" si="85"/>
        <v>7</v>
      </c>
      <c r="AE449">
        <f t="shared" si="86"/>
        <v>2013</v>
      </c>
      <c r="AF449">
        <f t="shared" si="87"/>
        <v>5</v>
      </c>
      <c r="AG449" t="str">
        <f>VLOOKUP(F449,vlookup!$A$2:$E$660,2,0)</f>
        <v>Retained</v>
      </c>
      <c r="AH449" t="str">
        <f>VLOOKUP(F449,vlookup!$A$2:$E$660,3,0)</f>
        <v>Service Contract</v>
      </c>
      <c r="AI449" t="str">
        <f>VLOOKUP(F449,vlookup!$A$2:$E$660,4,0)</f>
        <v>Used Car Programs</v>
      </c>
      <c r="AJ449" t="str">
        <f>VLOOKUP(F449,vlookup!$A$2:$E$660,5,0)</f>
        <v>High Mileage</v>
      </c>
      <c r="AL449">
        <f t="shared" si="88"/>
        <v>20</v>
      </c>
      <c r="AM449">
        <f t="shared" si="89"/>
        <v>398</v>
      </c>
      <c r="AN449" t="str">
        <f t="shared" si="90"/>
        <v/>
      </c>
      <c r="AO449" t="str">
        <f t="shared" si="91"/>
        <v/>
      </c>
      <c r="AP449" t="str">
        <f t="shared" si="92"/>
        <v/>
      </c>
      <c r="AQ449" t="str">
        <f t="shared" si="93"/>
        <v/>
      </c>
      <c r="AR449">
        <f t="shared" si="94"/>
        <v>-778.36</v>
      </c>
      <c r="AS449" t="str">
        <f t="shared" si="95"/>
        <v>4EA56579E3-6</v>
      </c>
      <c r="AT449" t="str">
        <f>IFERROR(IF(VLOOKUP(Y449,vlookup!$I$2:$J$9,1,0)=Y449,VLOOKUP(Y449,vlookup!$I$2:$J$9,2,0),PROPER(Y449)),PROPER(Y449))</f>
        <v>Towing &amp; Roadside</v>
      </c>
      <c r="AU449" t="str">
        <f>IFERROR(IF(B449=VLOOKUP(B449,vlookup!$L$2:$L$10,1,0),"Yes","No"),"No")</f>
        <v>No</v>
      </c>
    </row>
    <row r="450" spans="1:47" ht="14.45" customHeight="1" x14ac:dyDescent="0.25">
      <c r="A450" t="s">
        <v>1318</v>
      </c>
      <c r="B450" s="31" t="s">
        <v>1319</v>
      </c>
      <c r="C450">
        <v>7</v>
      </c>
      <c r="D450">
        <v>1</v>
      </c>
      <c r="E450" t="s">
        <v>382</v>
      </c>
      <c r="F450" t="s">
        <v>15</v>
      </c>
      <c r="G450" t="s">
        <v>388</v>
      </c>
      <c r="H450" t="s">
        <v>931</v>
      </c>
      <c r="I450">
        <v>111622</v>
      </c>
      <c r="J450" s="19">
        <v>41424</v>
      </c>
      <c r="K450" s="19">
        <v>41445</v>
      </c>
      <c r="L450">
        <v>201306</v>
      </c>
      <c r="M450" s="19">
        <v>41426</v>
      </c>
      <c r="N450">
        <v>24617</v>
      </c>
      <c r="O450" t="s">
        <v>1070</v>
      </c>
      <c r="P450" t="s">
        <v>1116</v>
      </c>
      <c r="Q450" t="s">
        <v>925</v>
      </c>
      <c r="R450" t="s">
        <v>2081</v>
      </c>
      <c r="S450" s="19">
        <v>41787</v>
      </c>
      <c r="T450">
        <v>111622</v>
      </c>
      <c r="U450" t="s">
        <v>357</v>
      </c>
      <c r="V450" s="19">
        <v>41828</v>
      </c>
      <c r="W450" t="s">
        <v>598</v>
      </c>
      <c r="X450" t="s">
        <v>599</v>
      </c>
      <c r="Y450" t="s">
        <v>259</v>
      </c>
      <c r="Z450" t="s">
        <v>14</v>
      </c>
      <c r="AA450" s="29">
        <v>-119.35</v>
      </c>
      <c r="AB450">
        <v>0</v>
      </c>
      <c r="AC450">
        <f t="shared" si="84"/>
        <v>2014</v>
      </c>
      <c r="AD450">
        <f t="shared" si="85"/>
        <v>7</v>
      </c>
      <c r="AE450">
        <f t="shared" si="86"/>
        <v>2013</v>
      </c>
      <c r="AF450">
        <f t="shared" si="87"/>
        <v>5</v>
      </c>
      <c r="AG450" t="str">
        <f>VLOOKUP(F450,vlookup!$A$2:$E$660,2,0)</f>
        <v>Retained</v>
      </c>
      <c r="AH450" t="str">
        <f>VLOOKUP(F450,vlookup!$A$2:$E$660,3,0)</f>
        <v>Service Contract</v>
      </c>
      <c r="AI450" t="str">
        <f>VLOOKUP(F450,vlookup!$A$2:$E$660,4,0)</f>
        <v>Used Car Programs</v>
      </c>
      <c r="AJ450" t="str">
        <f>VLOOKUP(F450,vlookup!$A$2:$E$660,5,0)</f>
        <v>High Mileage</v>
      </c>
      <c r="AL450">
        <f t="shared" si="88"/>
        <v>20</v>
      </c>
      <c r="AM450">
        <f t="shared" si="89"/>
        <v>398</v>
      </c>
      <c r="AN450" t="str">
        <f t="shared" si="90"/>
        <v/>
      </c>
      <c r="AO450" t="str">
        <f t="shared" si="91"/>
        <v/>
      </c>
      <c r="AP450" t="str">
        <f t="shared" si="92"/>
        <v/>
      </c>
      <c r="AQ450" t="str">
        <f t="shared" si="93"/>
        <v/>
      </c>
      <c r="AR450">
        <f t="shared" si="94"/>
        <v>-119.35</v>
      </c>
      <c r="AS450" t="str">
        <f t="shared" si="95"/>
        <v>4EA56579E3-7</v>
      </c>
      <c r="AT450" t="str">
        <f>IFERROR(IF(VLOOKUP(Y450,vlookup!$I$2:$J$9,1,0)=Y450,VLOOKUP(Y450,vlookup!$I$2:$J$9,2,0),PROPER(Y450)),PROPER(Y450))</f>
        <v>Towing &amp; Roadside</v>
      </c>
      <c r="AU450" t="str">
        <f>IFERROR(IF(B450=VLOOKUP(B450,vlookup!$L$2:$L$10,1,0),"Yes","No"),"No")</f>
        <v>No</v>
      </c>
    </row>
    <row r="451" spans="1:47" ht="14.45" customHeight="1" x14ac:dyDescent="0.25">
      <c r="A451" t="s">
        <v>2082</v>
      </c>
      <c r="B451" s="31" t="s">
        <v>2083</v>
      </c>
      <c r="C451">
        <v>1</v>
      </c>
      <c r="D451">
        <v>1</v>
      </c>
      <c r="E451" t="s">
        <v>382</v>
      </c>
      <c r="F451" t="s">
        <v>205</v>
      </c>
      <c r="G451" t="s">
        <v>388</v>
      </c>
      <c r="H451" t="s">
        <v>931</v>
      </c>
      <c r="I451">
        <v>112235</v>
      </c>
      <c r="J451" s="19">
        <v>42399</v>
      </c>
      <c r="K451" s="19">
        <v>42429</v>
      </c>
      <c r="L451">
        <v>201602</v>
      </c>
      <c r="M451" s="19">
        <v>42401</v>
      </c>
      <c r="N451">
        <v>24617</v>
      </c>
      <c r="O451" t="s">
        <v>1070</v>
      </c>
      <c r="P451" t="s">
        <v>1116</v>
      </c>
      <c r="Q451" t="s">
        <v>925</v>
      </c>
      <c r="R451" t="s">
        <v>2084</v>
      </c>
      <c r="S451" s="19">
        <v>42405</v>
      </c>
      <c r="T451">
        <v>112235</v>
      </c>
      <c r="U451" t="s">
        <v>357</v>
      </c>
      <c r="V451" s="19">
        <v>42467</v>
      </c>
      <c r="W451" t="s">
        <v>598</v>
      </c>
      <c r="X451" t="s">
        <v>599</v>
      </c>
      <c r="Y451" t="s">
        <v>259</v>
      </c>
      <c r="Z451" t="s">
        <v>14</v>
      </c>
      <c r="AA451" s="29">
        <v>-11</v>
      </c>
      <c r="AB451">
        <v>0</v>
      </c>
      <c r="AC451">
        <f t="shared" ref="AC451:AC514" si="96">YEAR(V451)</f>
        <v>2016</v>
      </c>
      <c r="AD451">
        <f t="shared" ref="AD451:AD514" si="97">MONTH(V451)</f>
        <v>4</v>
      </c>
      <c r="AE451">
        <f t="shared" ref="AE451:AE514" si="98">YEAR(J451)</f>
        <v>2016</v>
      </c>
      <c r="AF451">
        <f t="shared" ref="AF451:AF514" si="99">MONTH(J451)</f>
        <v>1</v>
      </c>
      <c r="AG451" t="str">
        <f>VLOOKUP(F451,vlookup!$A$2:$E$660,2,0)</f>
        <v>Retained</v>
      </c>
      <c r="AH451" t="str">
        <f>VLOOKUP(F451,vlookup!$A$2:$E$660,3,0)</f>
        <v>Service Contract</v>
      </c>
      <c r="AI451" t="str">
        <f>VLOOKUP(F451,vlookup!$A$2:$E$660,4,0)</f>
        <v>Used Car Programs</v>
      </c>
      <c r="AJ451" t="str">
        <f>VLOOKUP(F451,vlookup!$A$2:$E$660,5,0)</f>
        <v>High Mileage</v>
      </c>
      <c r="AL451">
        <f t="shared" ref="AL451:AL514" si="100">DAYS360(J451,K451)</f>
        <v>29</v>
      </c>
      <c r="AM451">
        <f t="shared" ref="AM451:AM514" si="101">DAYS360(J451,V451)</f>
        <v>67</v>
      </c>
      <c r="AN451" t="str">
        <f t="shared" ref="AN451:AN514" si="102">IF(T451-I451&lt;1,"",T451-I451)</f>
        <v/>
      </c>
      <c r="AO451" t="str">
        <f t="shared" ref="AO451:AO514" si="103">IF(AM451&lt;31,AA451,"")</f>
        <v/>
      </c>
      <c r="AP451" t="str">
        <f t="shared" ref="AP451:AP514" si="104">IF(AND(AM451&gt;30,AM451&lt;61),AA451,"")</f>
        <v/>
      </c>
      <c r="AQ451">
        <f t="shared" ref="AQ451:AQ514" si="105">IF(AND(AM451&gt;60,AM451&lt;91),AA451,"")</f>
        <v>-11</v>
      </c>
      <c r="AR451" t="str">
        <f t="shared" ref="AR451:AR514" si="106">IF(AM451&gt;90,AA451,"")</f>
        <v/>
      </c>
      <c r="AS451" t="str">
        <f t="shared" ref="AS451:AS514" si="107">CONCATENATE(B451,"-",C451)</f>
        <v>8EB84135A6-1</v>
      </c>
      <c r="AT451" t="str">
        <f>IFERROR(IF(VLOOKUP(Y451,vlookup!$I$2:$J$9,1,0)=Y451,VLOOKUP(Y451,vlookup!$I$2:$J$9,2,0),PROPER(Y451)),PROPER(Y451))</f>
        <v>Towing &amp; Roadside</v>
      </c>
      <c r="AU451" t="str">
        <f>IFERROR(IF(B451=VLOOKUP(B451,vlookup!$L$2:$L$10,1,0),"Yes","No"),"No")</f>
        <v>No</v>
      </c>
    </row>
    <row r="452" spans="1:47" ht="14.45" customHeight="1" x14ac:dyDescent="0.25">
      <c r="A452" t="s">
        <v>2085</v>
      </c>
      <c r="B452" s="31" t="s">
        <v>2086</v>
      </c>
      <c r="C452">
        <v>1</v>
      </c>
      <c r="D452">
        <v>3</v>
      </c>
      <c r="E452" t="s">
        <v>382</v>
      </c>
      <c r="F452" t="s">
        <v>464</v>
      </c>
      <c r="G452" t="s">
        <v>388</v>
      </c>
      <c r="H452" t="s">
        <v>931</v>
      </c>
      <c r="I452">
        <v>166833</v>
      </c>
      <c r="J452" s="19">
        <v>43498</v>
      </c>
      <c r="K452" s="19">
        <v>43538</v>
      </c>
      <c r="L452">
        <v>201903</v>
      </c>
      <c r="M452" s="19">
        <v>43525</v>
      </c>
      <c r="N452">
        <v>24617</v>
      </c>
      <c r="O452" t="s">
        <v>1070</v>
      </c>
      <c r="P452" t="s">
        <v>595</v>
      </c>
      <c r="Q452" t="s">
        <v>378</v>
      </c>
      <c r="R452">
        <v>273899262</v>
      </c>
      <c r="S452" s="19">
        <v>44082</v>
      </c>
      <c r="T452">
        <v>181000</v>
      </c>
      <c r="U452" t="s">
        <v>356</v>
      </c>
      <c r="V452" s="19">
        <v>44165</v>
      </c>
      <c r="W452" t="s">
        <v>598</v>
      </c>
      <c r="X452" t="s">
        <v>599</v>
      </c>
      <c r="Y452" t="s">
        <v>259</v>
      </c>
      <c r="Z452" t="s">
        <v>14</v>
      </c>
      <c r="AA452" s="29">
        <v>-16.25</v>
      </c>
      <c r="AB452">
        <v>0</v>
      </c>
      <c r="AC452">
        <f t="shared" si="96"/>
        <v>2020</v>
      </c>
      <c r="AD452">
        <f t="shared" si="97"/>
        <v>11</v>
      </c>
      <c r="AE452">
        <f t="shared" si="98"/>
        <v>2019</v>
      </c>
      <c r="AF452">
        <f t="shared" si="99"/>
        <v>2</v>
      </c>
      <c r="AG452" t="str">
        <f>VLOOKUP(F452,vlookup!$A$2:$E$660,2,0)</f>
        <v>Retained</v>
      </c>
      <c r="AH452" t="str">
        <f>VLOOKUP(F452,vlookup!$A$2:$E$660,3,0)</f>
        <v>Service Contract</v>
      </c>
      <c r="AI452" t="str">
        <f>VLOOKUP(F452,vlookup!$A$2:$E$660,4,0)</f>
        <v>Used Car Programs</v>
      </c>
      <c r="AJ452" t="str">
        <f>VLOOKUP(F452,vlookup!$A$2:$E$660,5,0)</f>
        <v>High Mileage</v>
      </c>
      <c r="AL452">
        <f t="shared" si="100"/>
        <v>42</v>
      </c>
      <c r="AM452">
        <f t="shared" si="101"/>
        <v>658</v>
      </c>
      <c r="AN452">
        <f t="shared" si="102"/>
        <v>14167</v>
      </c>
      <c r="AO452" t="str">
        <f t="shared" si="103"/>
        <v/>
      </c>
      <c r="AP452" t="str">
        <f t="shared" si="104"/>
        <v/>
      </c>
      <c r="AQ452" t="str">
        <f t="shared" si="105"/>
        <v/>
      </c>
      <c r="AR452">
        <f t="shared" si="106"/>
        <v>-16.25</v>
      </c>
      <c r="AS452" t="str">
        <f t="shared" si="107"/>
        <v>9EA97623B9-1</v>
      </c>
      <c r="AT452" t="str">
        <f>IFERROR(IF(VLOOKUP(Y452,vlookup!$I$2:$J$9,1,0)=Y452,VLOOKUP(Y452,vlookup!$I$2:$J$9,2,0),PROPER(Y452)),PROPER(Y452))</f>
        <v>Towing &amp; Roadside</v>
      </c>
      <c r="AU452" t="str">
        <f>IFERROR(IF(B452=VLOOKUP(B452,vlookup!$L$2:$L$10,1,0),"Yes","No"),"No")</f>
        <v>No</v>
      </c>
    </row>
    <row r="453" spans="1:47" ht="14.45" customHeight="1" x14ac:dyDescent="0.25">
      <c r="A453" t="s">
        <v>1347</v>
      </c>
      <c r="B453" s="31" t="s">
        <v>1348</v>
      </c>
      <c r="C453">
        <v>3</v>
      </c>
      <c r="D453">
        <v>1</v>
      </c>
      <c r="E453" t="s">
        <v>382</v>
      </c>
      <c r="F453" t="s">
        <v>238</v>
      </c>
      <c r="G453" t="s">
        <v>388</v>
      </c>
      <c r="H453" t="s">
        <v>931</v>
      </c>
      <c r="I453">
        <v>99592</v>
      </c>
      <c r="J453" s="19">
        <v>42321</v>
      </c>
      <c r="K453" s="19">
        <v>42361</v>
      </c>
      <c r="L453">
        <v>201512</v>
      </c>
      <c r="M453" s="19">
        <v>42339</v>
      </c>
      <c r="N453">
        <v>24616</v>
      </c>
      <c r="O453" t="s">
        <v>1076</v>
      </c>
      <c r="P453" t="s">
        <v>1116</v>
      </c>
      <c r="Q453" t="s">
        <v>925</v>
      </c>
      <c r="R453" t="s">
        <v>2087</v>
      </c>
      <c r="S453" s="19">
        <v>42394</v>
      </c>
      <c r="T453">
        <v>99592</v>
      </c>
      <c r="U453" t="s">
        <v>357</v>
      </c>
      <c r="V453" s="19">
        <v>42450</v>
      </c>
      <c r="W453" t="s">
        <v>598</v>
      </c>
      <c r="X453" t="s">
        <v>599</v>
      </c>
      <c r="Y453" t="s">
        <v>259</v>
      </c>
      <c r="Z453" t="s">
        <v>14</v>
      </c>
      <c r="AA453" s="29">
        <v>-11</v>
      </c>
      <c r="AB453">
        <v>0</v>
      </c>
      <c r="AC453">
        <f t="shared" si="96"/>
        <v>2016</v>
      </c>
      <c r="AD453">
        <f t="shared" si="97"/>
        <v>3</v>
      </c>
      <c r="AE453">
        <f t="shared" si="98"/>
        <v>2015</v>
      </c>
      <c r="AF453">
        <f t="shared" si="99"/>
        <v>11</v>
      </c>
      <c r="AG453" t="str">
        <f>VLOOKUP(F453,vlookup!$A$2:$E$660,2,0)</f>
        <v>Retained</v>
      </c>
      <c r="AH453" t="str">
        <f>VLOOKUP(F453,vlookup!$A$2:$E$660,3,0)</f>
        <v>Service Contract</v>
      </c>
      <c r="AI453" t="str">
        <f>VLOOKUP(F453,vlookup!$A$2:$E$660,4,0)</f>
        <v>Used Car Programs</v>
      </c>
      <c r="AJ453" t="str">
        <f>VLOOKUP(F453,vlookup!$A$2:$E$660,5,0)</f>
        <v>High Mileage</v>
      </c>
      <c r="AL453">
        <f t="shared" si="100"/>
        <v>40</v>
      </c>
      <c r="AM453">
        <f t="shared" si="101"/>
        <v>128</v>
      </c>
      <c r="AN453" t="str">
        <f t="shared" si="102"/>
        <v/>
      </c>
      <c r="AO453" t="str">
        <f t="shared" si="103"/>
        <v/>
      </c>
      <c r="AP453" t="str">
        <f t="shared" si="104"/>
        <v/>
      </c>
      <c r="AQ453" t="str">
        <f t="shared" si="105"/>
        <v/>
      </c>
      <c r="AR453">
        <f t="shared" si="106"/>
        <v>-11</v>
      </c>
      <c r="AS453" t="str">
        <f t="shared" si="107"/>
        <v>6EC22854K5Y-3</v>
      </c>
      <c r="AT453" t="str">
        <f>IFERROR(IF(VLOOKUP(Y453,vlookup!$I$2:$J$9,1,0)=Y453,VLOOKUP(Y453,vlookup!$I$2:$J$9,2,0),PROPER(Y453)),PROPER(Y453))</f>
        <v>Towing &amp; Roadside</v>
      </c>
      <c r="AU453" t="str">
        <f>IFERROR(IF(B453=VLOOKUP(B453,vlookup!$L$2:$L$10,1,0),"Yes","No"),"No")</f>
        <v>No</v>
      </c>
    </row>
    <row r="454" spans="1:47" ht="14.45" customHeight="1" x14ac:dyDescent="0.25">
      <c r="A454" t="s">
        <v>2088</v>
      </c>
      <c r="B454" s="31" t="s">
        <v>3634</v>
      </c>
      <c r="C454">
        <v>3</v>
      </c>
      <c r="D454">
        <v>1</v>
      </c>
      <c r="E454" t="s">
        <v>382</v>
      </c>
      <c r="F454" t="s">
        <v>205</v>
      </c>
      <c r="G454" t="s">
        <v>388</v>
      </c>
      <c r="H454" t="s">
        <v>931</v>
      </c>
      <c r="I454">
        <v>125479</v>
      </c>
      <c r="J454" s="19">
        <v>42726</v>
      </c>
      <c r="K454" s="19">
        <v>42782</v>
      </c>
      <c r="L454">
        <v>201702</v>
      </c>
      <c r="M454" s="19">
        <v>42767</v>
      </c>
      <c r="N454">
        <v>24617</v>
      </c>
      <c r="O454" t="s">
        <v>1070</v>
      </c>
      <c r="P454" t="s">
        <v>1116</v>
      </c>
      <c r="Q454" t="s">
        <v>925</v>
      </c>
      <c r="R454" t="s">
        <v>2089</v>
      </c>
      <c r="S454" s="19">
        <v>43277</v>
      </c>
      <c r="T454">
        <v>125479</v>
      </c>
      <c r="U454" t="s">
        <v>357</v>
      </c>
      <c r="V454" s="19">
        <v>43312</v>
      </c>
      <c r="W454" t="s">
        <v>598</v>
      </c>
      <c r="X454" t="s">
        <v>599</v>
      </c>
      <c r="Y454" t="s">
        <v>259</v>
      </c>
      <c r="Z454" t="s">
        <v>14</v>
      </c>
      <c r="AA454" s="29">
        <v>-11</v>
      </c>
      <c r="AB454">
        <v>0</v>
      </c>
      <c r="AC454">
        <f t="shared" si="96"/>
        <v>2018</v>
      </c>
      <c r="AD454">
        <f t="shared" si="97"/>
        <v>7</v>
      </c>
      <c r="AE454">
        <f t="shared" si="98"/>
        <v>2016</v>
      </c>
      <c r="AF454">
        <f t="shared" si="99"/>
        <v>12</v>
      </c>
      <c r="AG454" t="str">
        <f>VLOOKUP(F454,vlookup!$A$2:$E$660,2,0)</f>
        <v>Retained</v>
      </c>
      <c r="AH454" t="str">
        <f>VLOOKUP(F454,vlookup!$A$2:$E$660,3,0)</f>
        <v>Service Contract</v>
      </c>
      <c r="AI454" t="str">
        <f>VLOOKUP(F454,vlookup!$A$2:$E$660,4,0)</f>
        <v>Used Car Programs</v>
      </c>
      <c r="AJ454" t="str">
        <f>VLOOKUP(F454,vlookup!$A$2:$E$660,5,0)</f>
        <v>High Mileage</v>
      </c>
      <c r="AL454">
        <f t="shared" si="100"/>
        <v>54</v>
      </c>
      <c r="AM454">
        <f t="shared" si="101"/>
        <v>579</v>
      </c>
      <c r="AN454" t="str">
        <f t="shared" si="102"/>
        <v/>
      </c>
      <c r="AO454" t="str">
        <f t="shared" si="103"/>
        <v/>
      </c>
      <c r="AP454" t="str">
        <f t="shared" si="104"/>
        <v/>
      </c>
      <c r="AQ454" t="str">
        <f t="shared" si="105"/>
        <v/>
      </c>
      <c r="AR454">
        <f t="shared" si="106"/>
        <v>-11</v>
      </c>
      <c r="AS454" t="str">
        <f t="shared" si="107"/>
        <v>102251394-3</v>
      </c>
      <c r="AT454" t="str">
        <f>IFERROR(IF(VLOOKUP(Y454,vlookup!$I$2:$J$9,1,0)=Y454,VLOOKUP(Y454,vlookup!$I$2:$J$9,2,0),PROPER(Y454)),PROPER(Y454))</f>
        <v>Towing &amp; Roadside</v>
      </c>
      <c r="AU454" t="str">
        <f>IFERROR(IF(B454=VLOOKUP(B454,vlookup!$L$2:$L$10,1,0),"Yes","No"),"No")</f>
        <v>No</v>
      </c>
    </row>
    <row r="455" spans="1:47" ht="14.45" customHeight="1" x14ac:dyDescent="0.25">
      <c r="A455" t="s">
        <v>2090</v>
      </c>
      <c r="B455" s="31" t="s">
        <v>2091</v>
      </c>
      <c r="C455">
        <v>3</v>
      </c>
      <c r="D455">
        <v>1</v>
      </c>
      <c r="E455" t="s">
        <v>571</v>
      </c>
      <c r="F455" t="s">
        <v>205</v>
      </c>
      <c r="G455" t="s">
        <v>388</v>
      </c>
      <c r="H455" t="s">
        <v>931</v>
      </c>
      <c r="I455">
        <v>59065</v>
      </c>
      <c r="J455" s="19">
        <v>42165</v>
      </c>
      <c r="K455" s="19">
        <v>42185</v>
      </c>
      <c r="L455">
        <v>201506</v>
      </c>
      <c r="M455" s="19">
        <v>42156</v>
      </c>
      <c r="N455">
        <v>24616</v>
      </c>
      <c r="O455" t="s">
        <v>1076</v>
      </c>
      <c r="P455" t="s">
        <v>1116</v>
      </c>
      <c r="Q455" t="s">
        <v>925</v>
      </c>
      <c r="R455" t="s">
        <v>2092</v>
      </c>
      <c r="S455" s="19">
        <v>42793</v>
      </c>
      <c r="T455">
        <v>59065</v>
      </c>
      <c r="U455" t="s">
        <v>357</v>
      </c>
      <c r="V455" s="19">
        <v>42830</v>
      </c>
      <c r="W455" t="s">
        <v>598</v>
      </c>
      <c r="X455" t="s">
        <v>599</v>
      </c>
      <c r="Y455" t="s">
        <v>259</v>
      </c>
      <c r="Z455" t="s">
        <v>14</v>
      </c>
      <c r="AA455" s="29">
        <v>-11</v>
      </c>
      <c r="AB455">
        <v>0</v>
      </c>
      <c r="AC455">
        <f t="shared" si="96"/>
        <v>2017</v>
      </c>
      <c r="AD455">
        <f t="shared" si="97"/>
        <v>4</v>
      </c>
      <c r="AE455">
        <f t="shared" si="98"/>
        <v>2015</v>
      </c>
      <c r="AF455">
        <f t="shared" si="99"/>
        <v>6</v>
      </c>
      <c r="AG455" t="str">
        <f>VLOOKUP(F455,vlookup!$A$2:$E$660,2,0)</f>
        <v>Retained</v>
      </c>
      <c r="AH455" t="str">
        <f>VLOOKUP(F455,vlookup!$A$2:$E$660,3,0)</f>
        <v>Service Contract</v>
      </c>
      <c r="AI455" t="str">
        <f>VLOOKUP(F455,vlookup!$A$2:$E$660,4,0)</f>
        <v>Used Car Programs</v>
      </c>
      <c r="AJ455" t="str">
        <f>VLOOKUP(F455,vlookup!$A$2:$E$660,5,0)</f>
        <v>High Mileage</v>
      </c>
      <c r="AL455">
        <f t="shared" si="100"/>
        <v>20</v>
      </c>
      <c r="AM455">
        <f t="shared" si="101"/>
        <v>655</v>
      </c>
      <c r="AN455" t="str">
        <f t="shared" si="102"/>
        <v/>
      </c>
      <c r="AO455" t="str">
        <f t="shared" si="103"/>
        <v/>
      </c>
      <c r="AP455" t="str">
        <f t="shared" si="104"/>
        <v/>
      </c>
      <c r="AQ455" t="str">
        <f t="shared" si="105"/>
        <v/>
      </c>
      <c r="AR455">
        <f t="shared" si="106"/>
        <v>-11</v>
      </c>
      <c r="AS455" t="str">
        <f t="shared" si="107"/>
        <v>5EA94176F5-3</v>
      </c>
      <c r="AT455" t="str">
        <f>IFERROR(IF(VLOOKUP(Y455,vlookup!$I$2:$J$9,1,0)=Y455,VLOOKUP(Y455,vlookup!$I$2:$J$9,2,0),PROPER(Y455)),PROPER(Y455))</f>
        <v>Towing &amp; Roadside</v>
      </c>
      <c r="AU455" t="str">
        <f>IFERROR(IF(B455=VLOOKUP(B455,vlookup!$L$2:$L$10,1,0),"Yes","No"),"No")</f>
        <v>No</v>
      </c>
    </row>
    <row r="456" spans="1:47" ht="14.45" customHeight="1" x14ac:dyDescent="0.25">
      <c r="A456" t="s">
        <v>2093</v>
      </c>
      <c r="B456" s="31" t="s">
        <v>2094</v>
      </c>
      <c r="C456">
        <v>4</v>
      </c>
      <c r="D456">
        <v>1</v>
      </c>
      <c r="E456" t="s">
        <v>382</v>
      </c>
      <c r="F456" t="s">
        <v>205</v>
      </c>
      <c r="G456" t="s">
        <v>388</v>
      </c>
      <c r="H456" t="s">
        <v>931</v>
      </c>
      <c r="I456">
        <v>116010</v>
      </c>
      <c r="J456" s="19">
        <v>42379</v>
      </c>
      <c r="K456" s="19">
        <v>42400</v>
      </c>
      <c r="L456">
        <v>201601</v>
      </c>
      <c r="M456" s="19">
        <v>42370</v>
      </c>
      <c r="N456">
        <v>24616</v>
      </c>
      <c r="O456" t="s">
        <v>1076</v>
      </c>
      <c r="P456" t="s">
        <v>1116</v>
      </c>
      <c r="Q456" t="s">
        <v>925</v>
      </c>
      <c r="R456" t="s">
        <v>2095</v>
      </c>
      <c r="S456" s="19">
        <v>42485</v>
      </c>
      <c r="T456">
        <v>116010</v>
      </c>
      <c r="U456" t="s">
        <v>357</v>
      </c>
      <c r="V456" s="19">
        <v>42544</v>
      </c>
      <c r="W456" t="s">
        <v>598</v>
      </c>
      <c r="X456" t="s">
        <v>599</v>
      </c>
      <c r="Y456" t="s">
        <v>259</v>
      </c>
      <c r="Z456" t="s">
        <v>14</v>
      </c>
      <c r="AA456" s="29">
        <v>-11</v>
      </c>
      <c r="AB456">
        <v>0</v>
      </c>
      <c r="AC456">
        <f t="shared" si="96"/>
        <v>2016</v>
      </c>
      <c r="AD456">
        <f t="shared" si="97"/>
        <v>6</v>
      </c>
      <c r="AE456">
        <f t="shared" si="98"/>
        <v>2016</v>
      </c>
      <c r="AF456">
        <f t="shared" si="99"/>
        <v>1</v>
      </c>
      <c r="AG456" t="str">
        <f>VLOOKUP(F456,vlookup!$A$2:$E$660,2,0)</f>
        <v>Retained</v>
      </c>
      <c r="AH456" t="str">
        <f>VLOOKUP(F456,vlookup!$A$2:$E$660,3,0)</f>
        <v>Service Contract</v>
      </c>
      <c r="AI456" t="str">
        <f>VLOOKUP(F456,vlookup!$A$2:$E$660,4,0)</f>
        <v>Used Car Programs</v>
      </c>
      <c r="AJ456" t="str">
        <f>VLOOKUP(F456,vlookup!$A$2:$E$660,5,0)</f>
        <v>High Mileage</v>
      </c>
      <c r="AL456">
        <f t="shared" si="100"/>
        <v>21</v>
      </c>
      <c r="AM456">
        <f t="shared" si="101"/>
        <v>163</v>
      </c>
      <c r="AN456" t="str">
        <f t="shared" si="102"/>
        <v/>
      </c>
      <c r="AO456" t="str">
        <f t="shared" si="103"/>
        <v/>
      </c>
      <c r="AP456" t="str">
        <f t="shared" si="104"/>
        <v/>
      </c>
      <c r="AQ456" t="str">
        <f t="shared" si="105"/>
        <v/>
      </c>
      <c r="AR456">
        <f t="shared" si="106"/>
        <v>-11</v>
      </c>
      <c r="AS456" t="str">
        <f t="shared" si="107"/>
        <v>5EC95494A6-4</v>
      </c>
      <c r="AT456" t="str">
        <f>IFERROR(IF(VLOOKUP(Y456,vlookup!$I$2:$J$9,1,0)=Y456,VLOOKUP(Y456,vlookup!$I$2:$J$9,2,0),PROPER(Y456)),PROPER(Y456))</f>
        <v>Towing &amp; Roadside</v>
      </c>
      <c r="AU456" t="str">
        <f>IFERROR(IF(B456=VLOOKUP(B456,vlookup!$L$2:$L$10,1,0),"Yes","No"),"No")</f>
        <v>No</v>
      </c>
    </row>
    <row r="457" spans="1:47" ht="14.45" customHeight="1" x14ac:dyDescent="0.25">
      <c r="A457" t="s">
        <v>2096</v>
      </c>
      <c r="B457" s="31" t="s">
        <v>2097</v>
      </c>
      <c r="C457">
        <v>1</v>
      </c>
      <c r="D457">
        <v>1</v>
      </c>
      <c r="E457" t="s">
        <v>382</v>
      </c>
      <c r="F457" t="s">
        <v>238</v>
      </c>
      <c r="G457" t="s">
        <v>543</v>
      </c>
      <c r="H457" t="s">
        <v>3790</v>
      </c>
      <c r="I457">
        <v>90360</v>
      </c>
      <c r="J457" s="19">
        <v>42716</v>
      </c>
      <c r="K457" s="19">
        <v>42759</v>
      </c>
      <c r="L457">
        <v>201701</v>
      </c>
      <c r="M457" s="19">
        <v>42736</v>
      </c>
      <c r="N457">
        <v>24616</v>
      </c>
      <c r="O457" t="s">
        <v>1076</v>
      </c>
      <c r="P457" t="s">
        <v>1116</v>
      </c>
      <c r="Q457" t="s">
        <v>925</v>
      </c>
      <c r="R457" t="s">
        <v>2098</v>
      </c>
      <c r="S457" s="19">
        <v>42810</v>
      </c>
      <c r="T457">
        <v>90360</v>
      </c>
      <c r="U457" t="s">
        <v>357</v>
      </c>
      <c r="V457" s="19">
        <v>42877</v>
      </c>
      <c r="W457" t="s">
        <v>598</v>
      </c>
      <c r="X457" t="s">
        <v>599</v>
      </c>
      <c r="Y457" t="s">
        <v>259</v>
      </c>
      <c r="Z457" t="s">
        <v>14</v>
      </c>
      <c r="AA457" s="29">
        <v>-11</v>
      </c>
      <c r="AB457">
        <v>0</v>
      </c>
      <c r="AC457">
        <f t="shared" si="96"/>
        <v>2017</v>
      </c>
      <c r="AD457">
        <f t="shared" si="97"/>
        <v>5</v>
      </c>
      <c r="AE457">
        <f t="shared" si="98"/>
        <v>2016</v>
      </c>
      <c r="AF457">
        <f t="shared" si="99"/>
        <v>12</v>
      </c>
      <c r="AG457" t="str">
        <f>VLOOKUP(F457,vlookup!$A$2:$E$660,2,0)</f>
        <v>Retained</v>
      </c>
      <c r="AH457" t="str">
        <f>VLOOKUP(F457,vlookup!$A$2:$E$660,3,0)</f>
        <v>Service Contract</v>
      </c>
      <c r="AI457" t="str">
        <f>VLOOKUP(F457,vlookup!$A$2:$E$660,4,0)</f>
        <v>Used Car Programs</v>
      </c>
      <c r="AJ457" t="str">
        <f>VLOOKUP(F457,vlookup!$A$2:$E$660,5,0)</f>
        <v>High Mileage</v>
      </c>
      <c r="AL457">
        <f t="shared" si="100"/>
        <v>42</v>
      </c>
      <c r="AM457">
        <f t="shared" si="101"/>
        <v>160</v>
      </c>
      <c r="AN457" t="str">
        <f t="shared" si="102"/>
        <v/>
      </c>
      <c r="AO457" t="str">
        <f t="shared" si="103"/>
        <v/>
      </c>
      <c r="AP457" t="str">
        <f t="shared" si="104"/>
        <v/>
      </c>
      <c r="AQ457" t="str">
        <f t="shared" si="105"/>
        <v/>
      </c>
      <c r="AR457">
        <f t="shared" si="106"/>
        <v>-11</v>
      </c>
      <c r="AS457" t="str">
        <f t="shared" si="107"/>
        <v>D4184145L6Y-1</v>
      </c>
      <c r="AT457" t="str">
        <f>IFERROR(IF(VLOOKUP(Y457,vlookup!$I$2:$J$9,1,0)=Y457,VLOOKUP(Y457,vlookup!$I$2:$J$9,2,0),PROPER(Y457)),PROPER(Y457))</f>
        <v>Towing &amp; Roadside</v>
      </c>
      <c r="AU457" t="str">
        <f>IFERROR(IF(B457=VLOOKUP(B457,vlookup!$L$2:$L$10,1,0),"Yes","No"),"No")</f>
        <v>No</v>
      </c>
    </row>
    <row r="458" spans="1:47" ht="14.45" customHeight="1" x14ac:dyDescent="0.25">
      <c r="A458" t="s">
        <v>2096</v>
      </c>
      <c r="B458" s="31" t="s">
        <v>2097</v>
      </c>
      <c r="C458">
        <v>2</v>
      </c>
      <c r="D458">
        <v>1</v>
      </c>
      <c r="E458" t="s">
        <v>382</v>
      </c>
      <c r="F458" t="s">
        <v>238</v>
      </c>
      <c r="G458" t="s">
        <v>543</v>
      </c>
      <c r="H458" t="s">
        <v>3790</v>
      </c>
      <c r="I458">
        <v>90360</v>
      </c>
      <c r="J458" s="19">
        <v>42716</v>
      </c>
      <c r="K458" s="19">
        <v>42759</v>
      </c>
      <c r="L458">
        <v>201701</v>
      </c>
      <c r="M458" s="19">
        <v>42736</v>
      </c>
      <c r="N458">
        <v>24616</v>
      </c>
      <c r="O458" t="s">
        <v>1076</v>
      </c>
      <c r="P458" t="s">
        <v>1116</v>
      </c>
      <c r="Q458" t="s">
        <v>925</v>
      </c>
      <c r="R458" t="s">
        <v>2099</v>
      </c>
      <c r="S458" s="19">
        <v>42810</v>
      </c>
      <c r="T458">
        <v>90360</v>
      </c>
      <c r="U458" t="s">
        <v>357</v>
      </c>
      <c r="V458" s="19">
        <v>42877</v>
      </c>
      <c r="W458" t="s">
        <v>598</v>
      </c>
      <c r="X458" t="s">
        <v>599</v>
      </c>
      <c r="Y458" t="s">
        <v>259</v>
      </c>
      <c r="Z458" t="s">
        <v>14</v>
      </c>
      <c r="AA458" s="29">
        <v>-11</v>
      </c>
      <c r="AB458">
        <v>0</v>
      </c>
      <c r="AC458">
        <f t="shared" si="96"/>
        <v>2017</v>
      </c>
      <c r="AD458">
        <f t="shared" si="97"/>
        <v>5</v>
      </c>
      <c r="AE458">
        <f t="shared" si="98"/>
        <v>2016</v>
      </c>
      <c r="AF458">
        <f t="shared" si="99"/>
        <v>12</v>
      </c>
      <c r="AG458" t="str">
        <f>VLOOKUP(F458,vlookup!$A$2:$E$660,2,0)</f>
        <v>Retained</v>
      </c>
      <c r="AH458" t="str">
        <f>VLOOKUP(F458,vlookup!$A$2:$E$660,3,0)</f>
        <v>Service Contract</v>
      </c>
      <c r="AI458" t="str">
        <f>VLOOKUP(F458,vlookup!$A$2:$E$660,4,0)</f>
        <v>Used Car Programs</v>
      </c>
      <c r="AJ458" t="str">
        <f>VLOOKUP(F458,vlookup!$A$2:$E$660,5,0)</f>
        <v>High Mileage</v>
      </c>
      <c r="AL458">
        <f t="shared" si="100"/>
        <v>42</v>
      </c>
      <c r="AM458">
        <f t="shared" si="101"/>
        <v>160</v>
      </c>
      <c r="AN458" t="str">
        <f t="shared" si="102"/>
        <v/>
      </c>
      <c r="AO458" t="str">
        <f t="shared" si="103"/>
        <v/>
      </c>
      <c r="AP458" t="str">
        <f t="shared" si="104"/>
        <v/>
      </c>
      <c r="AQ458" t="str">
        <f t="shared" si="105"/>
        <v/>
      </c>
      <c r="AR458">
        <f t="shared" si="106"/>
        <v>-11</v>
      </c>
      <c r="AS458" t="str">
        <f t="shared" si="107"/>
        <v>D4184145L6Y-2</v>
      </c>
      <c r="AT458" t="str">
        <f>IFERROR(IF(VLOOKUP(Y458,vlookup!$I$2:$J$9,1,0)=Y458,VLOOKUP(Y458,vlookup!$I$2:$J$9,2,0),PROPER(Y458)),PROPER(Y458))</f>
        <v>Towing &amp; Roadside</v>
      </c>
      <c r="AU458" t="str">
        <f>IFERROR(IF(B458=VLOOKUP(B458,vlookup!$L$2:$L$10,1,0),"Yes","No"),"No")</f>
        <v>No</v>
      </c>
    </row>
    <row r="459" spans="1:47" ht="14.45" customHeight="1" x14ac:dyDescent="0.25">
      <c r="A459" t="s">
        <v>2100</v>
      </c>
      <c r="B459" s="31" t="s">
        <v>2101</v>
      </c>
      <c r="C459">
        <v>1</v>
      </c>
      <c r="D459">
        <v>1</v>
      </c>
      <c r="E459" t="s">
        <v>382</v>
      </c>
      <c r="F459" t="s">
        <v>464</v>
      </c>
      <c r="G459" t="s">
        <v>20</v>
      </c>
      <c r="H459" t="s">
        <v>2102</v>
      </c>
      <c r="I459">
        <v>71223</v>
      </c>
      <c r="J459" s="19">
        <v>44611</v>
      </c>
      <c r="K459" s="19">
        <v>44643</v>
      </c>
      <c r="L459">
        <v>202203</v>
      </c>
      <c r="M459" s="19">
        <v>44621</v>
      </c>
      <c r="N459">
        <v>24617</v>
      </c>
      <c r="O459" t="s">
        <v>1070</v>
      </c>
      <c r="P459" t="s">
        <v>595</v>
      </c>
      <c r="Q459" t="s">
        <v>378</v>
      </c>
      <c r="R459">
        <v>106246746</v>
      </c>
      <c r="S459" s="19">
        <v>44656</v>
      </c>
      <c r="T459">
        <v>73000</v>
      </c>
      <c r="U459" t="s">
        <v>357</v>
      </c>
      <c r="V459" s="19">
        <v>44764</v>
      </c>
      <c r="W459" t="s">
        <v>598</v>
      </c>
      <c r="X459" t="s">
        <v>599</v>
      </c>
      <c r="Y459" t="s">
        <v>259</v>
      </c>
      <c r="Z459" t="s">
        <v>14</v>
      </c>
      <c r="AA459" s="29">
        <v>-16.25</v>
      </c>
      <c r="AB459">
        <v>0</v>
      </c>
      <c r="AC459">
        <f t="shared" si="96"/>
        <v>2022</v>
      </c>
      <c r="AD459">
        <f t="shared" si="97"/>
        <v>7</v>
      </c>
      <c r="AE459">
        <f t="shared" si="98"/>
        <v>2022</v>
      </c>
      <c r="AF459">
        <f t="shared" si="99"/>
        <v>2</v>
      </c>
      <c r="AG459" t="str">
        <f>VLOOKUP(F459,vlookup!$A$2:$E$660,2,0)</f>
        <v>Retained</v>
      </c>
      <c r="AH459" t="str">
        <f>VLOOKUP(F459,vlookup!$A$2:$E$660,3,0)</f>
        <v>Service Contract</v>
      </c>
      <c r="AI459" t="str">
        <f>VLOOKUP(F459,vlookup!$A$2:$E$660,4,0)</f>
        <v>Used Car Programs</v>
      </c>
      <c r="AJ459" t="str">
        <f>VLOOKUP(F459,vlookup!$A$2:$E$660,5,0)</f>
        <v>High Mileage</v>
      </c>
      <c r="AL459">
        <f t="shared" si="100"/>
        <v>34</v>
      </c>
      <c r="AM459">
        <f t="shared" si="101"/>
        <v>153</v>
      </c>
      <c r="AN459">
        <f t="shared" si="102"/>
        <v>1777</v>
      </c>
      <c r="AO459" t="str">
        <f t="shared" si="103"/>
        <v/>
      </c>
      <c r="AP459" t="str">
        <f t="shared" si="104"/>
        <v/>
      </c>
      <c r="AQ459" t="str">
        <f t="shared" si="105"/>
        <v/>
      </c>
      <c r="AR459">
        <f t="shared" si="106"/>
        <v>-16.25</v>
      </c>
      <c r="AS459" t="str">
        <f t="shared" si="107"/>
        <v>ZAGE7314719B22-1</v>
      </c>
      <c r="AT459" t="str">
        <f>IFERROR(IF(VLOOKUP(Y459,vlookup!$I$2:$J$9,1,0)=Y459,VLOOKUP(Y459,vlookup!$I$2:$J$9,2,0),PROPER(Y459)),PROPER(Y459))</f>
        <v>Towing &amp; Roadside</v>
      </c>
      <c r="AU459" t="str">
        <f>IFERROR(IF(B459=VLOOKUP(B459,vlookup!$L$2:$L$10,1,0),"Yes","No"),"No")</f>
        <v>No</v>
      </c>
    </row>
    <row r="460" spans="1:47" ht="14.45" customHeight="1" x14ac:dyDescent="0.25">
      <c r="A460" t="s">
        <v>2100</v>
      </c>
      <c r="B460" s="31" t="s">
        <v>2101</v>
      </c>
      <c r="C460">
        <v>1</v>
      </c>
      <c r="D460">
        <v>2</v>
      </c>
      <c r="E460" t="s">
        <v>382</v>
      </c>
      <c r="F460" t="s">
        <v>464</v>
      </c>
      <c r="G460" t="s">
        <v>20</v>
      </c>
      <c r="H460" t="s">
        <v>2102</v>
      </c>
      <c r="I460">
        <v>71223</v>
      </c>
      <c r="J460" s="19">
        <v>44611</v>
      </c>
      <c r="K460" s="19">
        <v>44643</v>
      </c>
      <c r="L460">
        <v>202203</v>
      </c>
      <c r="M460" s="19">
        <v>44621</v>
      </c>
      <c r="N460">
        <v>24617</v>
      </c>
      <c r="O460" t="s">
        <v>1070</v>
      </c>
      <c r="P460" t="s">
        <v>595</v>
      </c>
      <c r="Q460" t="s">
        <v>378</v>
      </c>
      <c r="R460">
        <v>230015071</v>
      </c>
      <c r="S460" s="19">
        <v>44855</v>
      </c>
      <c r="T460">
        <v>80000</v>
      </c>
      <c r="U460" t="s">
        <v>357</v>
      </c>
      <c r="V460" s="19">
        <v>44952</v>
      </c>
      <c r="W460" t="s">
        <v>598</v>
      </c>
      <c r="X460" t="s">
        <v>599</v>
      </c>
      <c r="Y460" t="s">
        <v>259</v>
      </c>
      <c r="Z460" t="s">
        <v>14</v>
      </c>
      <c r="AA460" s="29">
        <v>-16.25</v>
      </c>
      <c r="AB460">
        <v>0</v>
      </c>
      <c r="AC460">
        <f t="shared" si="96"/>
        <v>2023</v>
      </c>
      <c r="AD460">
        <f t="shared" si="97"/>
        <v>1</v>
      </c>
      <c r="AE460">
        <f t="shared" si="98"/>
        <v>2022</v>
      </c>
      <c r="AF460">
        <f t="shared" si="99"/>
        <v>2</v>
      </c>
      <c r="AG460" t="str">
        <f>VLOOKUP(F460,vlookup!$A$2:$E$660,2,0)</f>
        <v>Retained</v>
      </c>
      <c r="AH460" t="str">
        <f>VLOOKUP(F460,vlookup!$A$2:$E$660,3,0)</f>
        <v>Service Contract</v>
      </c>
      <c r="AI460" t="str">
        <f>VLOOKUP(F460,vlookup!$A$2:$E$660,4,0)</f>
        <v>Used Car Programs</v>
      </c>
      <c r="AJ460" t="str">
        <f>VLOOKUP(F460,vlookup!$A$2:$E$660,5,0)</f>
        <v>High Mileage</v>
      </c>
      <c r="AL460">
        <f t="shared" si="100"/>
        <v>34</v>
      </c>
      <c r="AM460">
        <f t="shared" si="101"/>
        <v>337</v>
      </c>
      <c r="AN460">
        <f t="shared" si="102"/>
        <v>8777</v>
      </c>
      <c r="AO460" t="str">
        <f t="shared" si="103"/>
        <v/>
      </c>
      <c r="AP460" t="str">
        <f t="shared" si="104"/>
        <v/>
      </c>
      <c r="AQ460" t="str">
        <f t="shared" si="105"/>
        <v/>
      </c>
      <c r="AR460">
        <f t="shared" si="106"/>
        <v>-16.25</v>
      </c>
      <c r="AS460" t="str">
        <f t="shared" si="107"/>
        <v>ZAGE7314719B22-1</v>
      </c>
      <c r="AT460" t="str">
        <f>IFERROR(IF(VLOOKUP(Y460,vlookup!$I$2:$J$9,1,0)=Y460,VLOOKUP(Y460,vlookup!$I$2:$J$9,2,0),PROPER(Y460)),PROPER(Y460))</f>
        <v>Towing &amp; Roadside</v>
      </c>
      <c r="AU460" t="str">
        <f>IFERROR(IF(B460=VLOOKUP(B460,vlookup!$L$2:$L$10,1,0),"Yes","No"),"No")</f>
        <v>No</v>
      </c>
    </row>
    <row r="461" spans="1:47" ht="14.45" customHeight="1" x14ac:dyDescent="0.25">
      <c r="A461" t="s">
        <v>2100</v>
      </c>
      <c r="B461" s="31" t="s">
        <v>2101</v>
      </c>
      <c r="C461">
        <v>1</v>
      </c>
      <c r="D461">
        <v>3</v>
      </c>
      <c r="E461" t="s">
        <v>382</v>
      </c>
      <c r="F461" t="s">
        <v>464</v>
      </c>
      <c r="G461" t="s">
        <v>20</v>
      </c>
      <c r="H461" t="s">
        <v>2102</v>
      </c>
      <c r="I461">
        <v>71223</v>
      </c>
      <c r="J461" s="19">
        <v>44611</v>
      </c>
      <c r="K461" s="19">
        <v>44643</v>
      </c>
      <c r="L461">
        <v>202203</v>
      </c>
      <c r="M461" s="19">
        <v>44621</v>
      </c>
      <c r="N461">
        <v>24617</v>
      </c>
      <c r="O461" t="s">
        <v>1070</v>
      </c>
      <c r="P461" t="s">
        <v>595</v>
      </c>
      <c r="Q461" t="s">
        <v>378</v>
      </c>
      <c r="R461">
        <v>134951647</v>
      </c>
      <c r="S461" s="19">
        <v>44923</v>
      </c>
      <c r="T461">
        <v>80000</v>
      </c>
      <c r="U461" t="s">
        <v>357</v>
      </c>
      <c r="V461" s="19">
        <v>44970</v>
      </c>
      <c r="W461" t="s">
        <v>598</v>
      </c>
      <c r="X461" t="s">
        <v>599</v>
      </c>
      <c r="Y461" t="s">
        <v>259</v>
      </c>
      <c r="Z461" t="s">
        <v>14</v>
      </c>
      <c r="AA461" s="29">
        <v>-16.25</v>
      </c>
      <c r="AB461">
        <v>0</v>
      </c>
      <c r="AC461">
        <f t="shared" si="96"/>
        <v>2023</v>
      </c>
      <c r="AD461">
        <f t="shared" si="97"/>
        <v>2</v>
      </c>
      <c r="AE461">
        <f t="shared" si="98"/>
        <v>2022</v>
      </c>
      <c r="AF461">
        <f t="shared" si="99"/>
        <v>2</v>
      </c>
      <c r="AG461" t="str">
        <f>VLOOKUP(F461,vlookup!$A$2:$E$660,2,0)</f>
        <v>Retained</v>
      </c>
      <c r="AH461" t="str">
        <f>VLOOKUP(F461,vlookup!$A$2:$E$660,3,0)</f>
        <v>Service Contract</v>
      </c>
      <c r="AI461" t="str">
        <f>VLOOKUP(F461,vlookup!$A$2:$E$660,4,0)</f>
        <v>Used Car Programs</v>
      </c>
      <c r="AJ461" t="str">
        <f>VLOOKUP(F461,vlookup!$A$2:$E$660,5,0)</f>
        <v>High Mileage</v>
      </c>
      <c r="AL461">
        <f t="shared" si="100"/>
        <v>34</v>
      </c>
      <c r="AM461">
        <f t="shared" si="101"/>
        <v>354</v>
      </c>
      <c r="AN461">
        <f t="shared" si="102"/>
        <v>8777</v>
      </c>
      <c r="AO461" t="str">
        <f t="shared" si="103"/>
        <v/>
      </c>
      <c r="AP461" t="str">
        <f t="shared" si="104"/>
        <v/>
      </c>
      <c r="AQ461" t="str">
        <f t="shared" si="105"/>
        <v/>
      </c>
      <c r="AR461">
        <f t="shared" si="106"/>
        <v>-16.25</v>
      </c>
      <c r="AS461" t="str">
        <f t="shared" si="107"/>
        <v>ZAGE7314719B22-1</v>
      </c>
      <c r="AT461" t="str">
        <f>IFERROR(IF(VLOOKUP(Y461,vlookup!$I$2:$J$9,1,0)=Y461,VLOOKUP(Y461,vlookup!$I$2:$J$9,2,0),PROPER(Y461)),PROPER(Y461))</f>
        <v>Towing &amp; Roadside</v>
      </c>
      <c r="AU461" t="str">
        <f>IFERROR(IF(B461=VLOOKUP(B461,vlookup!$L$2:$L$10,1,0),"Yes","No"),"No")</f>
        <v>No</v>
      </c>
    </row>
    <row r="462" spans="1:47" ht="14.45" customHeight="1" x14ac:dyDescent="0.25">
      <c r="A462" t="s">
        <v>2100</v>
      </c>
      <c r="B462" s="31" t="s">
        <v>2101</v>
      </c>
      <c r="C462">
        <v>1</v>
      </c>
      <c r="D462">
        <v>4</v>
      </c>
      <c r="E462" t="s">
        <v>382</v>
      </c>
      <c r="F462" t="s">
        <v>464</v>
      </c>
      <c r="G462" t="s">
        <v>20</v>
      </c>
      <c r="H462" t="s">
        <v>2102</v>
      </c>
      <c r="I462">
        <v>71223</v>
      </c>
      <c r="J462" s="19">
        <v>44611</v>
      </c>
      <c r="K462" s="19">
        <v>44643</v>
      </c>
      <c r="L462">
        <v>202203</v>
      </c>
      <c r="M462" s="19">
        <v>44621</v>
      </c>
      <c r="N462">
        <v>24617</v>
      </c>
      <c r="O462" t="s">
        <v>1070</v>
      </c>
      <c r="P462" t="s">
        <v>595</v>
      </c>
      <c r="Q462" t="s">
        <v>378</v>
      </c>
      <c r="R462">
        <v>842530719</v>
      </c>
      <c r="S462" s="19">
        <v>44928</v>
      </c>
      <c r="T462">
        <v>87000</v>
      </c>
      <c r="U462" t="s">
        <v>357</v>
      </c>
      <c r="V462" s="19">
        <v>44979</v>
      </c>
      <c r="W462" t="s">
        <v>598</v>
      </c>
      <c r="X462" t="s">
        <v>599</v>
      </c>
      <c r="Y462" t="s">
        <v>259</v>
      </c>
      <c r="Z462" t="s">
        <v>14</v>
      </c>
      <c r="AA462" s="29">
        <v>-16.25</v>
      </c>
      <c r="AB462">
        <v>0</v>
      </c>
      <c r="AC462">
        <f t="shared" si="96"/>
        <v>2023</v>
      </c>
      <c r="AD462">
        <f t="shared" si="97"/>
        <v>2</v>
      </c>
      <c r="AE462">
        <f t="shared" si="98"/>
        <v>2022</v>
      </c>
      <c r="AF462">
        <f t="shared" si="99"/>
        <v>2</v>
      </c>
      <c r="AG462" t="str">
        <f>VLOOKUP(F462,vlookup!$A$2:$E$660,2,0)</f>
        <v>Retained</v>
      </c>
      <c r="AH462" t="str">
        <f>VLOOKUP(F462,vlookup!$A$2:$E$660,3,0)</f>
        <v>Service Contract</v>
      </c>
      <c r="AI462" t="str">
        <f>VLOOKUP(F462,vlookup!$A$2:$E$660,4,0)</f>
        <v>Used Car Programs</v>
      </c>
      <c r="AJ462" t="str">
        <f>VLOOKUP(F462,vlookup!$A$2:$E$660,5,0)</f>
        <v>High Mileage</v>
      </c>
      <c r="AL462">
        <f t="shared" si="100"/>
        <v>34</v>
      </c>
      <c r="AM462">
        <f t="shared" si="101"/>
        <v>363</v>
      </c>
      <c r="AN462">
        <f t="shared" si="102"/>
        <v>15777</v>
      </c>
      <c r="AO462" t="str">
        <f t="shared" si="103"/>
        <v/>
      </c>
      <c r="AP462" t="str">
        <f t="shared" si="104"/>
        <v/>
      </c>
      <c r="AQ462" t="str">
        <f t="shared" si="105"/>
        <v/>
      </c>
      <c r="AR462">
        <f t="shared" si="106"/>
        <v>-16.25</v>
      </c>
      <c r="AS462" t="str">
        <f t="shared" si="107"/>
        <v>ZAGE7314719B22-1</v>
      </c>
      <c r="AT462" t="str">
        <f>IFERROR(IF(VLOOKUP(Y462,vlookup!$I$2:$J$9,1,0)=Y462,VLOOKUP(Y462,vlookup!$I$2:$J$9,2,0),PROPER(Y462)),PROPER(Y462))</f>
        <v>Towing &amp; Roadside</v>
      </c>
      <c r="AU462" t="str">
        <f>IFERROR(IF(B462=VLOOKUP(B462,vlookup!$L$2:$L$10,1,0),"Yes","No"),"No")</f>
        <v>No</v>
      </c>
    </row>
    <row r="463" spans="1:47" ht="14.45" customHeight="1" x14ac:dyDescent="0.25">
      <c r="A463" t="s">
        <v>2100</v>
      </c>
      <c r="B463" s="31" t="s">
        <v>2101</v>
      </c>
      <c r="C463">
        <v>1</v>
      </c>
      <c r="D463">
        <v>5</v>
      </c>
      <c r="E463" t="s">
        <v>382</v>
      </c>
      <c r="F463" t="s">
        <v>464</v>
      </c>
      <c r="G463" t="s">
        <v>20</v>
      </c>
      <c r="H463" t="s">
        <v>2102</v>
      </c>
      <c r="I463">
        <v>71223</v>
      </c>
      <c r="J463" s="19">
        <v>44611</v>
      </c>
      <c r="K463" s="19">
        <v>44643</v>
      </c>
      <c r="L463">
        <v>202203</v>
      </c>
      <c r="M463" s="19">
        <v>44621</v>
      </c>
      <c r="N463">
        <v>24617</v>
      </c>
      <c r="O463" t="s">
        <v>1070</v>
      </c>
      <c r="P463" t="s">
        <v>595</v>
      </c>
      <c r="Q463" t="s">
        <v>378</v>
      </c>
      <c r="R463">
        <v>162488507</v>
      </c>
      <c r="S463" s="19">
        <v>44938</v>
      </c>
      <c r="T463">
        <v>85000</v>
      </c>
      <c r="U463" t="s">
        <v>357</v>
      </c>
      <c r="V463" s="19">
        <v>45012</v>
      </c>
      <c r="W463" t="s">
        <v>598</v>
      </c>
      <c r="X463" t="s">
        <v>599</v>
      </c>
      <c r="Y463" t="s">
        <v>259</v>
      </c>
      <c r="Z463" t="s">
        <v>14</v>
      </c>
      <c r="AA463" s="29">
        <v>-16.25</v>
      </c>
      <c r="AB463">
        <v>0</v>
      </c>
      <c r="AC463">
        <f t="shared" si="96"/>
        <v>2023</v>
      </c>
      <c r="AD463">
        <f t="shared" si="97"/>
        <v>3</v>
      </c>
      <c r="AE463">
        <f t="shared" si="98"/>
        <v>2022</v>
      </c>
      <c r="AF463">
        <f t="shared" si="99"/>
        <v>2</v>
      </c>
      <c r="AG463" t="str">
        <f>VLOOKUP(F463,vlookup!$A$2:$E$660,2,0)</f>
        <v>Retained</v>
      </c>
      <c r="AH463" t="str">
        <f>VLOOKUP(F463,vlookup!$A$2:$E$660,3,0)</f>
        <v>Service Contract</v>
      </c>
      <c r="AI463" t="str">
        <f>VLOOKUP(F463,vlookup!$A$2:$E$660,4,0)</f>
        <v>Used Car Programs</v>
      </c>
      <c r="AJ463" t="str">
        <f>VLOOKUP(F463,vlookup!$A$2:$E$660,5,0)</f>
        <v>High Mileage</v>
      </c>
      <c r="AL463">
        <f t="shared" si="100"/>
        <v>34</v>
      </c>
      <c r="AM463">
        <f t="shared" si="101"/>
        <v>398</v>
      </c>
      <c r="AN463">
        <f t="shared" si="102"/>
        <v>13777</v>
      </c>
      <c r="AO463" t="str">
        <f t="shared" si="103"/>
        <v/>
      </c>
      <c r="AP463" t="str">
        <f t="shared" si="104"/>
        <v/>
      </c>
      <c r="AQ463" t="str">
        <f t="shared" si="105"/>
        <v/>
      </c>
      <c r="AR463">
        <f t="shared" si="106"/>
        <v>-16.25</v>
      </c>
      <c r="AS463" t="str">
        <f t="shared" si="107"/>
        <v>ZAGE7314719B22-1</v>
      </c>
      <c r="AT463" t="str">
        <f>IFERROR(IF(VLOOKUP(Y463,vlookup!$I$2:$J$9,1,0)=Y463,VLOOKUP(Y463,vlookup!$I$2:$J$9,2,0),PROPER(Y463)),PROPER(Y463))</f>
        <v>Towing &amp; Roadside</v>
      </c>
      <c r="AU463" t="str">
        <f>IFERROR(IF(B463=VLOOKUP(B463,vlookup!$L$2:$L$10,1,0),"Yes","No"),"No")</f>
        <v>No</v>
      </c>
    </row>
    <row r="464" spans="1:47" ht="14.45" customHeight="1" x14ac:dyDescent="0.25">
      <c r="A464" t="s">
        <v>2100</v>
      </c>
      <c r="B464" s="31" t="s">
        <v>2101</v>
      </c>
      <c r="C464">
        <v>1</v>
      </c>
      <c r="D464">
        <v>6</v>
      </c>
      <c r="E464" t="s">
        <v>382</v>
      </c>
      <c r="F464" t="s">
        <v>464</v>
      </c>
      <c r="G464" t="s">
        <v>20</v>
      </c>
      <c r="H464" t="s">
        <v>2102</v>
      </c>
      <c r="I464">
        <v>71223</v>
      </c>
      <c r="J464" s="19">
        <v>44611</v>
      </c>
      <c r="K464" s="19">
        <v>44643</v>
      </c>
      <c r="L464">
        <v>202203</v>
      </c>
      <c r="M464" s="19">
        <v>44621</v>
      </c>
      <c r="N464">
        <v>24617</v>
      </c>
      <c r="O464" t="s">
        <v>1070</v>
      </c>
      <c r="P464" t="s">
        <v>595</v>
      </c>
      <c r="Q464" t="s">
        <v>378</v>
      </c>
      <c r="R464">
        <v>54616972</v>
      </c>
      <c r="S464" s="19">
        <v>45107</v>
      </c>
      <c r="T464">
        <v>80000</v>
      </c>
      <c r="U464" t="s">
        <v>357</v>
      </c>
      <c r="V464" s="19">
        <v>45155</v>
      </c>
      <c r="W464" t="s">
        <v>598</v>
      </c>
      <c r="X464" t="s">
        <v>599</v>
      </c>
      <c r="Y464" t="s">
        <v>259</v>
      </c>
      <c r="Z464" t="s">
        <v>14</v>
      </c>
      <c r="AA464" s="29">
        <v>-16.25</v>
      </c>
      <c r="AB464">
        <v>0</v>
      </c>
      <c r="AC464">
        <f t="shared" si="96"/>
        <v>2023</v>
      </c>
      <c r="AD464">
        <f t="shared" si="97"/>
        <v>8</v>
      </c>
      <c r="AE464">
        <f t="shared" si="98"/>
        <v>2022</v>
      </c>
      <c r="AF464">
        <f t="shared" si="99"/>
        <v>2</v>
      </c>
      <c r="AG464" t="str">
        <f>VLOOKUP(F464,vlookup!$A$2:$E$660,2,0)</f>
        <v>Retained</v>
      </c>
      <c r="AH464" t="str">
        <f>VLOOKUP(F464,vlookup!$A$2:$E$660,3,0)</f>
        <v>Service Contract</v>
      </c>
      <c r="AI464" t="str">
        <f>VLOOKUP(F464,vlookup!$A$2:$E$660,4,0)</f>
        <v>Used Car Programs</v>
      </c>
      <c r="AJ464" t="str">
        <f>VLOOKUP(F464,vlookup!$A$2:$E$660,5,0)</f>
        <v>High Mileage</v>
      </c>
      <c r="AL464">
        <f t="shared" si="100"/>
        <v>34</v>
      </c>
      <c r="AM464">
        <f t="shared" si="101"/>
        <v>538</v>
      </c>
      <c r="AN464">
        <f t="shared" si="102"/>
        <v>8777</v>
      </c>
      <c r="AO464" t="str">
        <f t="shared" si="103"/>
        <v/>
      </c>
      <c r="AP464" t="str">
        <f t="shared" si="104"/>
        <v/>
      </c>
      <c r="AQ464" t="str">
        <f t="shared" si="105"/>
        <v/>
      </c>
      <c r="AR464">
        <f t="shared" si="106"/>
        <v>-16.25</v>
      </c>
      <c r="AS464" t="str">
        <f t="shared" si="107"/>
        <v>ZAGE7314719B22-1</v>
      </c>
      <c r="AT464" t="str">
        <f>IFERROR(IF(VLOOKUP(Y464,vlookup!$I$2:$J$9,1,0)=Y464,VLOOKUP(Y464,vlookup!$I$2:$J$9,2,0),PROPER(Y464)),PROPER(Y464))</f>
        <v>Towing &amp; Roadside</v>
      </c>
      <c r="AU464" t="str">
        <f>IFERROR(IF(B464=VLOOKUP(B464,vlookup!$L$2:$L$10,1,0),"Yes","No"),"No")</f>
        <v>No</v>
      </c>
    </row>
    <row r="465" spans="1:47" ht="14.45" customHeight="1" x14ac:dyDescent="0.25">
      <c r="A465" t="s">
        <v>2100</v>
      </c>
      <c r="B465" s="31" t="s">
        <v>2101</v>
      </c>
      <c r="C465">
        <v>2</v>
      </c>
      <c r="D465">
        <v>2</v>
      </c>
      <c r="E465" t="s">
        <v>382</v>
      </c>
      <c r="F465" t="s">
        <v>464</v>
      </c>
      <c r="G465" t="s">
        <v>20</v>
      </c>
      <c r="H465" t="s">
        <v>2102</v>
      </c>
      <c r="I465">
        <v>71223</v>
      </c>
      <c r="J465" s="19">
        <v>44611</v>
      </c>
      <c r="K465" s="19">
        <v>44643</v>
      </c>
      <c r="L465">
        <v>202203</v>
      </c>
      <c r="M465" s="19">
        <v>44621</v>
      </c>
      <c r="N465">
        <v>24617</v>
      </c>
      <c r="O465" t="s">
        <v>1070</v>
      </c>
      <c r="P465" t="s">
        <v>595</v>
      </c>
      <c r="Q465" t="s">
        <v>378</v>
      </c>
      <c r="R465">
        <v>60396474</v>
      </c>
      <c r="S465" s="19">
        <v>45215</v>
      </c>
      <c r="T465">
        <v>95000</v>
      </c>
      <c r="U465" t="s">
        <v>357</v>
      </c>
      <c r="V465" s="19">
        <v>45250</v>
      </c>
      <c r="W465" t="s">
        <v>598</v>
      </c>
      <c r="X465" t="s">
        <v>599</v>
      </c>
      <c r="Y465" t="s">
        <v>259</v>
      </c>
      <c r="Z465" t="s">
        <v>14</v>
      </c>
      <c r="AA465" s="29">
        <v>-16.25</v>
      </c>
      <c r="AB465">
        <v>0</v>
      </c>
      <c r="AC465">
        <f t="shared" si="96"/>
        <v>2023</v>
      </c>
      <c r="AD465">
        <f t="shared" si="97"/>
        <v>11</v>
      </c>
      <c r="AE465">
        <f t="shared" si="98"/>
        <v>2022</v>
      </c>
      <c r="AF465">
        <f t="shared" si="99"/>
        <v>2</v>
      </c>
      <c r="AG465" t="str">
        <f>VLOOKUP(F465,vlookup!$A$2:$E$660,2,0)</f>
        <v>Retained</v>
      </c>
      <c r="AH465" t="str">
        <f>VLOOKUP(F465,vlookup!$A$2:$E$660,3,0)</f>
        <v>Service Contract</v>
      </c>
      <c r="AI465" t="str">
        <f>VLOOKUP(F465,vlookup!$A$2:$E$660,4,0)</f>
        <v>Used Car Programs</v>
      </c>
      <c r="AJ465" t="str">
        <f>VLOOKUP(F465,vlookup!$A$2:$E$660,5,0)</f>
        <v>High Mileage</v>
      </c>
      <c r="AL465">
        <f t="shared" si="100"/>
        <v>34</v>
      </c>
      <c r="AM465">
        <f t="shared" si="101"/>
        <v>631</v>
      </c>
      <c r="AN465">
        <f t="shared" si="102"/>
        <v>23777</v>
      </c>
      <c r="AO465" t="str">
        <f t="shared" si="103"/>
        <v/>
      </c>
      <c r="AP465" t="str">
        <f t="shared" si="104"/>
        <v/>
      </c>
      <c r="AQ465" t="str">
        <f t="shared" si="105"/>
        <v/>
      </c>
      <c r="AR465">
        <f t="shared" si="106"/>
        <v>-16.25</v>
      </c>
      <c r="AS465" t="str">
        <f t="shared" si="107"/>
        <v>ZAGE7314719B22-2</v>
      </c>
      <c r="AT465" t="str">
        <f>IFERROR(IF(VLOOKUP(Y465,vlookup!$I$2:$J$9,1,0)=Y465,VLOOKUP(Y465,vlookup!$I$2:$J$9,2,0),PROPER(Y465)),PROPER(Y465))</f>
        <v>Towing &amp; Roadside</v>
      </c>
      <c r="AU465" t="str">
        <f>IFERROR(IF(B465=VLOOKUP(B465,vlookup!$L$2:$L$10,1,0),"Yes","No"),"No")</f>
        <v>No</v>
      </c>
    </row>
    <row r="466" spans="1:47" ht="14.45" customHeight="1" x14ac:dyDescent="0.25">
      <c r="A466" t="s">
        <v>1361</v>
      </c>
      <c r="B466" s="31" t="s">
        <v>1362</v>
      </c>
      <c r="C466">
        <v>5</v>
      </c>
      <c r="D466">
        <v>2</v>
      </c>
      <c r="E466" t="s">
        <v>382</v>
      </c>
      <c r="F466" t="s">
        <v>464</v>
      </c>
      <c r="G466" t="s">
        <v>543</v>
      </c>
      <c r="H466" t="s">
        <v>1363</v>
      </c>
      <c r="I466">
        <v>79180</v>
      </c>
      <c r="J466" s="19">
        <v>45011</v>
      </c>
      <c r="K466" s="19">
        <v>45035</v>
      </c>
      <c r="L466">
        <v>202304</v>
      </c>
      <c r="M466" s="19">
        <v>45017</v>
      </c>
      <c r="N466">
        <v>24617</v>
      </c>
      <c r="O466" t="s">
        <v>1070</v>
      </c>
      <c r="P466" t="s">
        <v>595</v>
      </c>
      <c r="Q466" t="s">
        <v>378</v>
      </c>
      <c r="R466">
        <v>58776912</v>
      </c>
      <c r="S466" s="19">
        <v>45184</v>
      </c>
      <c r="T466">
        <v>105833</v>
      </c>
      <c r="U466" t="s">
        <v>357</v>
      </c>
      <c r="V466" s="19">
        <v>45217</v>
      </c>
      <c r="W466" t="s">
        <v>598</v>
      </c>
      <c r="X466" t="s">
        <v>599</v>
      </c>
      <c r="Y466" t="s">
        <v>259</v>
      </c>
      <c r="Z466" t="s">
        <v>14</v>
      </c>
      <c r="AA466" s="29">
        <v>-16.25</v>
      </c>
      <c r="AB466">
        <v>0</v>
      </c>
      <c r="AC466">
        <f t="shared" si="96"/>
        <v>2023</v>
      </c>
      <c r="AD466">
        <f t="shared" si="97"/>
        <v>10</v>
      </c>
      <c r="AE466">
        <f t="shared" si="98"/>
        <v>2023</v>
      </c>
      <c r="AF466">
        <f t="shared" si="99"/>
        <v>3</v>
      </c>
      <c r="AG466" t="str">
        <f>VLOOKUP(F466,vlookup!$A$2:$E$660,2,0)</f>
        <v>Retained</v>
      </c>
      <c r="AH466" t="str">
        <f>VLOOKUP(F466,vlookup!$A$2:$E$660,3,0)</f>
        <v>Service Contract</v>
      </c>
      <c r="AI466" t="str">
        <f>VLOOKUP(F466,vlookup!$A$2:$E$660,4,0)</f>
        <v>Used Car Programs</v>
      </c>
      <c r="AJ466" t="str">
        <f>VLOOKUP(F466,vlookup!$A$2:$E$660,5,0)</f>
        <v>High Mileage</v>
      </c>
      <c r="AL466">
        <f t="shared" si="100"/>
        <v>23</v>
      </c>
      <c r="AM466">
        <f t="shared" si="101"/>
        <v>202</v>
      </c>
      <c r="AN466">
        <f t="shared" si="102"/>
        <v>26653</v>
      </c>
      <c r="AO466" t="str">
        <f t="shared" si="103"/>
        <v/>
      </c>
      <c r="AP466" t="str">
        <f t="shared" si="104"/>
        <v/>
      </c>
      <c r="AQ466" t="str">
        <f t="shared" si="105"/>
        <v/>
      </c>
      <c r="AR466">
        <f t="shared" si="106"/>
        <v>-16.25</v>
      </c>
      <c r="AS466" t="str">
        <f t="shared" si="107"/>
        <v>ZAGG7161463C23-5</v>
      </c>
      <c r="AT466" t="str">
        <f>IFERROR(IF(VLOOKUP(Y466,vlookup!$I$2:$J$9,1,0)=Y466,VLOOKUP(Y466,vlookup!$I$2:$J$9,2,0),PROPER(Y466)),PROPER(Y466))</f>
        <v>Towing &amp; Roadside</v>
      </c>
      <c r="AU466" t="str">
        <f>IFERROR(IF(B466=VLOOKUP(B466,vlookup!$L$2:$L$10,1,0),"Yes","No"),"No")</f>
        <v>No</v>
      </c>
    </row>
    <row r="467" spans="1:47" ht="14.45" customHeight="1" x14ac:dyDescent="0.25">
      <c r="A467" t="s">
        <v>1361</v>
      </c>
      <c r="B467" s="31" t="s">
        <v>1362</v>
      </c>
      <c r="C467">
        <v>7</v>
      </c>
      <c r="D467">
        <v>2</v>
      </c>
      <c r="E467" t="s">
        <v>382</v>
      </c>
      <c r="F467" t="s">
        <v>464</v>
      </c>
      <c r="G467" t="s">
        <v>543</v>
      </c>
      <c r="H467" t="s">
        <v>1363</v>
      </c>
      <c r="I467">
        <v>79180</v>
      </c>
      <c r="J467" s="19">
        <v>45011</v>
      </c>
      <c r="K467" s="19">
        <v>45035</v>
      </c>
      <c r="L467">
        <v>202304</v>
      </c>
      <c r="M467" s="19">
        <v>45017</v>
      </c>
      <c r="N467">
        <v>24617</v>
      </c>
      <c r="O467" t="s">
        <v>1070</v>
      </c>
      <c r="P467" t="s">
        <v>595</v>
      </c>
      <c r="Q467" t="s">
        <v>378</v>
      </c>
      <c r="R467">
        <v>62306024</v>
      </c>
      <c r="S467" s="19">
        <v>45253</v>
      </c>
      <c r="T467">
        <v>112815</v>
      </c>
      <c r="U467" t="s">
        <v>357</v>
      </c>
      <c r="V467" s="19">
        <v>45280</v>
      </c>
      <c r="W467" t="s">
        <v>598</v>
      </c>
      <c r="X467" t="s">
        <v>599</v>
      </c>
      <c r="Y467" t="s">
        <v>259</v>
      </c>
      <c r="Z467" t="s">
        <v>14</v>
      </c>
      <c r="AA467" s="29">
        <v>-16.25</v>
      </c>
      <c r="AB467">
        <v>0</v>
      </c>
      <c r="AC467">
        <f t="shared" si="96"/>
        <v>2023</v>
      </c>
      <c r="AD467">
        <f t="shared" si="97"/>
        <v>12</v>
      </c>
      <c r="AE467">
        <f t="shared" si="98"/>
        <v>2023</v>
      </c>
      <c r="AF467">
        <f t="shared" si="99"/>
        <v>3</v>
      </c>
      <c r="AG467" t="str">
        <f>VLOOKUP(F467,vlookup!$A$2:$E$660,2,0)</f>
        <v>Retained</v>
      </c>
      <c r="AH467" t="str">
        <f>VLOOKUP(F467,vlookup!$A$2:$E$660,3,0)</f>
        <v>Service Contract</v>
      </c>
      <c r="AI467" t="str">
        <f>VLOOKUP(F467,vlookup!$A$2:$E$660,4,0)</f>
        <v>Used Car Programs</v>
      </c>
      <c r="AJ467" t="str">
        <f>VLOOKUP(F467,vlookup!$A$2:$E$660,5,0)</f>
        <v>High Mileage</v>
      </c>
      <c r="AL467">
        <f t="shared" si="100"/>
        <v>23</v>
      </c>
      <c r="AM467">
        <f t="shared" si="101"/>
        <v>264</v>
      </c>
      <c r="AN467">
        <f t="shared" si="102"/>
        <v>33635</v>
      </c>
      <c r="AO467" t="str">
        <f t="shared" si="103"/>
        <v/>
      </c>
      <c r="AP467" t="str">
        <f t="shared" si="104"/>
        <v/>
      </c>
      <c r="AQ467" t="str">
        <f t="shared" si="105"/>
        <v/>
      </c>
      <c r="AR467">
        <f t="shared" si="106"/>
        <v>-16.25</v>
      </c>
      <c r="AS467" t="str">
        <f t="shared" si="107"/>
        <v>ZAGG7161463C23-7</v>
      </c>
      <c r="AT467" t="str">
        <f>IFERROR(IF(VLOOKUP(Y467,vlookup!$I$2:$J$9,1,0)=Y467,VLOOKUP(Y467,vlookup!$I$2:$J$9,2,0),PROPER(Y467)),PROPER(Y467))</f>
        <v>Towing &amp; Roadside</v>
      </c>
      <c r="AU467" t="str">
        <f>IFERROR(IF(B467=VLOOKUP(B467,vlookup!$L$2:$L$10,1,0),"Yes","No"),"No")</f>
        <v>No</v>
      </c>
    </row>
    <row r="468" spans="1:47" ht="14.45" customHeight="1" x14ac:dyDescent="0.25">
      <c r="A468" t="s">
        <v>2103</v>
      </c>
      <c r="B468" s="31" t="s">
        <v>2104</v>
      </c>
      <c r="C468">
        <v>2</v>
      </c>
      <c r="D468">
        <v>1</v>
      </c>
      <c r="E468" t="s">
        <v>382</v>
      </c>
      <c r="F468" t="s">
        <v>205</v>
      </c>
      <c r="G468" t="s">
        <v>543</v>
      </c>
      <c r="H468" t="s">
        <v>3734</v>
      </c>
      <c r="I468">
        <v>84174</v>
      </c>
      <c r="J468" s="19">
        <v>42589</v>
      </c>
      <c r="K468" s="19">
        <v>42613</v>
      </c>
      <c r="L468">
        <v>201608</v>
      </c>
      <c r="M468" s="19">
        <v>42583</v>
      </c>
      <c r="N468">
        <v>24617</v>
      </c>
      <c r="O468" t="s">
        <v>1070</v>
      </c>
      <c r="P468" t="s">
        <v>1116</v>
      </c>
      <c r="Q468" t="s">
        <v>925</v>
      </c>
      <c r="R468" t="s">
        <v>2105</v>
      </c>
      <c r="S468" s="19">
        <v>42874</v>
      </c>
      <c r="T468">
        <v>84174</v>
      </c>
      <c r="U468" t="s">
        <v>357</v>
      </c>
      <c r="V468" s="19">
        <v>42914</v>
      </c>
      <c r="W468" t="s">
        <v>598</v>
      </c>
      <c r="X468" t="s">
        <v>599</v>
      </c>
      <c r="Y468" t="s">
        <v>259</v>
      </c>
      <c r="Z468" t="s">
        <v>14</v>
      </c>
      <c r="AA468" s="29">
        <v>-11</v>
      </c>
      <c r="AB468">
        <v>0</v>
      </c>
      <c r="AC468">
        <f t="shared" si="96"/>
        <v>2017</v>
      </c>
      <c r="AD468">
        <f t="shared" si="97"/>
        <v>6</v>
      </c>
      <c r="AE468">
        <f t="shared" si="98"/>
        <v>2016</v>
      </c>
      <c r="AF468">
        <f t="shared" si="99"/>
        <v>8</v>
      </c>
      <c r="AG468" t="str">
        <f>VLOOKUP(F468,vlookup!$A$2:$E$660,2,0)</f>
        <v>Retained</v>
      </c>
      <c r="AH468" t="str">
        <f>VLOOKUP(F468,vlookup!$A$2:$E$660,3,0)</f>
        <v>Service Contract</v>
      </c>
      <c r="AI468" t="str">
        <f>VLOOKUP(F468,vlookup!$A$2:$E$660,4,0)</f>
        <v>Used Car Programs</v>
      </c>
      <c r="AJ468" t="str">
        <f>VLOOKUP(F468,vlookup!$A$2:$E$660,5,0)</f>
        <v>High Mileage</v>
      </c>
      <c r="AL468">
        <f t="shared" si="100"/>
        <v>24</v>
      </c>
      <c r="AM468">
        <f t="shared" si="101"/>
        <v>321</v>
      </c>
      <c r="AN468" t="str">
        <f t="shared" si="102"/>
        <v/>
      </c>
      <c r="AO468" t="str">
        <f t="shared" si="103"/>
        <v/>
      </c>
      <c r="AP468" t="str">
        <f t="shared" si="104"/>
        <v/>
      </c>
      <c r="AQ468" t="str">
        <f t="shared" si="105"/>
        <v/>
      </c>
      <c r="AR468">
        <f t="shared" si="106"/>
        <v>-11</v>
      </c>
      <c r="AS468" t="str">
        <f t="shared" si="107"/>
        <v>BF389685H6-2</v>
      </c>
      <c r="AT468" t="str">
        <f>IFERROR(IF(VLOOKUP(Y468,vlookup!$I$2:$J$9,1,0)=Y468,VLOOKUP(Y468,vlookup!$I$2:$J$9,2,0),PROPER(Y468)),PROPER(Y468))</f>
        <v>Towing &amp; Roadside</v>
      </c>
      <c r="AU468" t="str">
        <f>IFERROR(IF(B468=VLOOKUP(B468,vlookup!$L$2:$L$10,1,0),"Yes","No"),"No")</f>
        <v>No</v>
      </c>
    </row>
    <row r="469" spans="1:47" ht="14.45" customHeight="1" x14ac:dyDescent="0.25">
      <c r="A469" t="s">
        <v>2106</v>
      </c>
      <c r="B469" s="31" t="s">
        <v>2107</v>
      </c>
      <c r="C469">
        <v>1</v>
      </c>
      <c r="D469">
        <v>1</v>
      </c>
      <c r="E469" t="s">
        <v>382</v>
      </c>
      <c r="F469" t="s">
        <v>60</v>
      </c>
      <c r="G469" t="s">
        <v>3756</v>
      </c>
      <c r="H469" t="s">
        <v>2108</v>
      </c>
      <c r="I469">
        <v>81393</v>
      </c>
      <c r="J469" s="19">
        <v>41300</v>
      </c>
      <c r="K469" s="19">
        <v>41333</v>
      </c>
      <c r="L469">
        <v>201302</v>
      </c>
      <c r="M469" s="19">
        <v>41306</v>
      </c>
      <c r="N469">
        <v>24616</v>
      </c>
      <c r="O469" t="s">
        <v>1076</v>
      </c>
      <c r="P469" t="s">
        <v>1116</v>
      </c>
      <c r="Q469" t="s">
        <v>925</v>
      </c>
      <c r="R469" t="s">
        <v>2109</v>
      </c>
      <c r="S469" s="19">
        <v>42281</v>
      </c>
      <c r="T469">
        <v>81393</v>
      </c>
      <c r="U469" t="s">
        <v>357</v>
      </c>
      <c r="V469" s="19">
        <v>42345</v>
      </c>
      <c r="W469" t="s">
        <v>598</v>
      </c>
      <c r="X469" t="s">
        <v>599</v>
      </c>
      <c r="Y469" t="s">
        <v>259</v>
      </c>
      <c r="Z469" t="s">
        <v>14</v>
      </c>
      <c r="AA469" s="29">
        <v>-11</v>
      </c>
      <c r="AB469">
        <v>0</v>
      </c>
      <c r="AC469">
        <f t="shared" si="96"/>
        <v>2015</v>
      </c>
      <c r="AD469">
        <f t="shared" si="97"/>
        <v>12</v>
      </c>
      <c r="AE469">
        <f t="shared" si="98"/>
        <v>2013</v>
      </c>
      <c r="AF469">
        <f t="shared" si="99"/>
        <v>1</v>
      </c>
      <c r="AG469" t="str">
        <f>VLOOKUP(F469,vlookup!$A$2:$E$660,2,0)</f>
        <v>Retained</v>
      </c>
      <c r="AH469" t="str">
        <f>VLOOKUP(F469,vlookup!$A$2:$E$660,3,0)</f>
        <v>Service Contract</v>
      </c>
      <c r="AI469" t="str">
        <f>VLOOKUP(F469,vlookup!$A$2:$E$660,4,0)</f>
        <v>Used Car Programs</v>
      </c>
      <c r="AJ469" t="str">
        <f>VLOOKUP(F469,vlookup!$A$2:$E$660,5,0)</f>
        <v>High Mileage</v>
      </c>
      <c r="AL469">
        <f t="shared" si="100"/>
        <v>32</v>
      </c>
      <c r="AM469">
        <f t="shared" si="101"/>
        <v>1031</v>
      </c>
      <c r="AN469" t="str">
        <f t="shared" si="102"/>
        <v/>
      </c>
      <c r="AO469" t="str">
        <f t="shared" si="103"/>
        <v/>
      </c>
      <c r="AP469" t="str">
        <f t="shared" si="104"/>
        <v/>
      </c>
      <c r="AQ469" t="str">
        <f t="shared" si="105"/>
        <v/>
      </c>
      <c r="AR469">
        <f t="shared" si="106"/>
        <v>-11</v>
      </c>
      <c r="AS469" t="str">
        <f t="shared" si="107"/>
        <v>94131627A3Y-1</v>
      </c>
      <c r="AT469" t="str">
        <f>IFERROR(IF(VLOOKUP(Y469,vlookup!$I$2:$J$9,1,0)=Y469,VLOOKUP(Y469,vlookup!$I$2:$J$9,2,0),PROPER(Y469)),PROPER(Y469))</f>
        <v>Towing &amp; Roadside</v>
      </c>
      <c r="AU469" t="str">
        <f>IFERROR(IF(B469=VLOOKUP(B469,vlookup!$L$2:$L$10,1,0),"Yes","No"),"No")</f>
        <v>No</v>
      </c>
    </row>
    <row r="470" spans="1:47" ht="14.45" customHeight="1" x14ac:dyDescent="0.25">
      <c r="A470" t="s">
        <v>2110</v>
      </c>
      <c r="B470" s="31" t="s">
        <v>2111</v>
      </c>
      <c r="C470">
        <v>1</v>
      </c>
      <c r="D470">
        <v>1</v>
      </c>
      <c r="E470" t="s">
        <v>382</v>
      </c>
      <c r="F470" t="s">
        <v>60</v>
      </c>
      <c r="G470" t="s">
        <v>633</v>
      </c>
      <c r="H470" t="s">
        <v>1075</v>
      </c>
      <c r="I470">
        <v>144076</v>
      </c>
      <c r="J470" s="19">
        <v>41334</v>
      </c>
      <c r="K470" s="19">
        <v>41362</v>
      </c>
      <c r="L470">
        <v>201303</v>
      </c>
      <c r="M470" s="19">
        <v>41334</v>
      </c>
      <c r="N470">
        <v>24616</v>
      </c>
      <c r="O470" t="s">
        <v>1076</v>
      </c>
      <c r="P470" t="s">
        <v>1116</v>
      </c>
      <c r="Q470" t="s">
        <v>925</v>
      </c>
      <c r="R470" t="s">
        <v>2112</v>
      </c>
      <c r="S470" s="19">
        <v>41446</v>
      </c>
      <c r="T470">
        <v>144076</v>
      </c>
      <c r="U470" t="s">
        <v>357</v>
      </c>
      <c r="V470" s="19">
        <v>41540</v>
      </c>
      <c r="W470" t="s">
        <v>598</v>
      </c>
      <c r="X470" t="s">
        <v>599</v>
      </c>
      <c r="Y470" t="s">
        <v>259</v>
      </c>
      <c r="Z470" t="s">
        <v>14</v>
      </c>
      <c r="AA470" s="29">
        <v>-11</v>
      </c>
      <c r="AB470">
        <v>0</v>
      </c>
      <c r="AC470">
        <f t="shared" si="96"/>
        <v>2013</v>
      </c>
      <c r="AD470">
        <f t="shared" si="97"/>
        <v>9</v>
      </c>
      <c r="AE470">
        <f t="shared" si="98"/>
        <v>2013</v>
      </c>
      <c r="AF470">
        <f t="shared" si="99"/>
        <v>3</v>
      </c>
      <c r="AG470" t="str">
        <f>VLOOKUP(F470,vlookup!$A$2:$E$660,2,0)</f>
        <v>Retained</v>
      </c>
      <c r="AH470" t="str">
        <f>VLOOKUP(F470,vlookup!$A$2:$E$660,3,0)</f>
        <v>Service Contract</v>
      </c>
      <c r="AI470" t="str">
        <f>VLOOKUP(F470,vlookup!$A$2:$E$660,4,0)</f>
        <v>Used Car Programs</v>
      </c>
      <c r="AJ470" t="str">
        <f>VLOOKUP(F470,vlookup!$A$2:$E$660,5,0)</f>
        <v>High Mileage</v>
      </c>
      <c r="AL470">
        <f t="shared" si="100"/>
        <v>28</v>
      </c>
      <c r="AM470">
        <f t="shared" si="101"/>
        <v>202</v>
      </c>
      <c r="AN470" t="str">
        <f t="shared" si="102"/>
        <v/>
      </c>
      <c r="AO470" t="str">
        <f t="shared" si="103"/>
        <v/>
      </c>
      <c r="AP470" t="str">
        <f t="shared" si="104"/>
        <v/>
      </c>
      <c r="AQ470" t="str">
        <f t="shared" si="105"/>
        <v/>
      </c>
      <c r="AR470">
        <f t="shared" si="106"/>
        <v>-11</v>
      </c>
      <c r="AS470" t="str">
        <f t="shared" si="107"/>
        <v>30144466C3Y-1</v>
      </c>
      <c r="AT470" t="str">
        <f>IFERROR(IF(VLOOKUP(Y470,vlookup!$I$2:$J$9,1,0)=Y470,VLOOKUP(Y470,vlookup!$I$2:$J$9,2,0),PROPER(Y470)),PROPER(Y470))</f>
        <v>Towing &amp; Roadside</v>
      </c>
      <c r="AU470" t="str">
        <f>IFERROR(IF(B470=VLOOKUP(B470,vlookup!$L$2:$L$10,1,0),"Yes","No"),"No")</f>
        <v>No</v>
      </c>
    </row>
    <row r="471" spans="1:47" ht="14.45" customHeight="1" x14ac:dyDescent="0.25">
      <c r="A471" t="s">
        <v>2113</v>
      </c>
      <c r="B471" s="31" t="s">
        <v>3596</v>
      </c>
      <c r="C471">
        <v>1</v>
      </c>
      <c r="D471">
        <v>1</v>
      </c>
      <c r="E471" t="s">
        <v>382</v>
      </c>
      <c r="F471" t="s">
        <v>205</v>
      </c>
      <c r="G471" t="s">
        <v>543</v>
      </c>
      <c r="H471" t="s">
        <v>933</v>
      </c>
      <c r="I471">
        <v>156816</v>
      </c>
      <c r="J471" s="19">
        <v>41987</v>
      </c>
      <c r="K471" s="19">
        <v>42035</v>
      </c>
      <c r="L471">
        <v>201501</v>
      </c>
      <c r="M471" s="19">
        <v>42005</v>
      </c>
      <c r="N471">
        <v>24617</v>
      </c>
      <c r="O471" t="s">
        <v>1070</v>
      </c>
      <c r="P471" t="s">
        <v>1116</v>
      </c>
      <c r="Q471" t="s">
        <v>925</v>
      </c>
      <c r="R471" t="s">
        <v>2114</v>
      </c>
      <c r="S471" s="19">
        <v>42060</v>
      </c>
      <c r="T471">
        <v>156816</v>
      </c>
      <c r="U471" t="s">
        <v>357</v>
      </c>
      <c r="V471" s="19">
        <v>42103</v>
      </c>
      <c r="W471" t="s">
        <v>598</v>
      </c>
      <c r="X471" t="s">
        <v>599</v>
      </c>
      <c r="Y471" t="s">
        <v>259</v>
      </c>
      <c r="Z471" t="s">
        <v>14</v>
      </c>
      <c r="AA471" s="29">
        <v>-11</v>
      </c>
      <c r="AB471">
        <v>0</v>
      </c>
      <c r="AC471">
        <f t="shared" si="96"/>
        <v>2015</v>
      </c>
      <c r="AD471">
        <f t="shared" si="97"/>
        <v>4</v>
      </c>
      <c r="AE471">
        <f t="shared" si="98"/>
        <v>2014</v>
      </c>
      <c r="AF471">
        <f t="shared" si="99"/>
        <v>12</v>
      </c>
      <c r="AG471" t="str">
        <f>VLOOKUP(F471,vlookup!$A$2:$E$660,2,0)</f>
        <v>Retained</v>
      </c>
      <c r="AH471" t="str">
        <f>VLOOKUP(F471,vlookup!$A$2:$E$660,3,0)</f>
        <v>Service Contract</v>
      </c>
      <c r="AI471" t="str">
        <f>VLOOKUP(F471,vlookup!$A$2:$E$660,4,0)</f>
        <v>Used Car Programs</v>
      </c>
      <c r="AJ471" t="str">
        <f>VLOOKUP(F471,vlookup!$A$2:$E$660,5,0)</f>
        <v>High Mileage</v>
      </c>
      <c r="AL471">
        <f t="shared" si="100"/>
        <v>47</v>
      </c>
      <c r="AM471">
        <f t="shared" si="101"/>
        <v>115</v>
      </c>
      <c r="AN471" t="str">
        <f t="shared" si="102"/>
        <v/>
      </c>
      <c r="AO471" t="str">
        <f t="shared" si="103"/>
        <v/>
      </c>
      <c r="AP471" t="str">
        <f t="shared" si="104"/>
        <v/>
      </c>
      <c r="AQ471" t="str">
        <f t="shared" si="105"/>
        <v/>
      </c>
      <c r="AR471">
        <f t="shared" si="106"/>
        <v>-11</v>
      </c>
      <c r="AS471" t="str">
        <f t="shared" si="107"/>
        <v>102108961-1</v>
      </c>
      <c r="AT471" t="str">
        <f>IFERROR(IF(VLOOKUP(Y471,vlookup!$I$2:$J$9,1,0)=Y471,VLOOKUP(Y471,vlookup!$I$2:$J$9,2,0),PROPER(Y471)),PROPER(Y471))</f>
        <v>Towing &amp; Roadside</v>
      </c>
      <c r="AU471" t="str">
        <f>IFERROR(IF(B471=VLOOKUP(B471,vlookup!$L$2:$L$10,1,0),"Yes","No"),"No")</f>
        <v>No</v>
      </c>
    </row>
    <row r="472" spans="1:47" ht="14.45" customHeight="1" x14ac:dyDescent="0.25">
      <c r="A472" t="s">
        <v>2115</v>
      </c>
      <c r="B472" s="31" t="s">
        <v>3629</v>
      </c>
      <c r="C472">
        <v>2</v>
      </c>
      <c r="D472">
        <v>1</v>
      </c>
      <c r="E472" t="s">
        <v>571</v>
      </c>
      <c r="F472" t="s">
        <v>205</v>
      </c>
      <c r="G472" t="s">
        <v>543</v>
      </c>
      <c r="H472" t="s">
        <v>933</v>
      </c>
      <c r="I472">
        <v>165149</v>
      </c>
      <c r="J472" s="19">
        <v>42877</v>
      </c>
      <c r="K472" s="19">
        <v>42909</v>
      </c>
      <c r="L472">
        <v>201706</v>
      </c>
      <c r="M472" s="19">
        <v>42887</v>
      </c>
      <c r="N472">
        <v>24617</v>
      </c>
      <c r="O472" t="s">
        <v>1070</v>
      </c>
      <c r="P472" t="s">
        <v>1116</v>
      </c>
      <c r="Q472" t="s">
        <v>925</v>
      </c>
      <c r="R472" t="s">
        <v>2116</v>
      </c>
      <c r="S472" s="19">
        <v>42903</v>
      </c>
      <c r="T472">
        <v>165149</v>
      </c>
      <c r="U472" t="s">
        <v>357</v>
      </c>
      <c r="V472" s="19">
        <v>42958</v>
      </c>
      <c r="W472" t="s">
        <v>598</v>
      </c>
      <c r="X472" t="s">
        <v>599</v>
      </c>
      <c r="Y472" t="s">
        <v>259</v>
      </c>
      <c r="Z472" t="s">
        <v>14</v>
      </c>
      <c r="AA472" s="29">
        <v>-11</v>
      </c>
      <c r="AB472">
        <v>0</v>
      </c>
      <c r="AC472">
        <f t="shared" si="96"/>
        <v>2017</v>
      </c>
      <c r="AD472">
        <f t="shared" si="97"/>
        <v>8</v>
      </c>
      <c r="AE472">
        <f t="shared" si="98"/>
        <v>2017</v>
      </c>
      <c r="AF472">
        <f t="shared" si="99"/>
        <v>5</v>
      </c>
      <c r="AG472" t="str">
        <f>VLOOKUP(F472,vlookup!$A$2:$E$660,2,0)</f>
        <v>Retained</v>
      </c>
      <c r="AH472" t="str">
        <f>VLOOKUP(F472,vlookup!$A$2:$E$660,3,0)</f>
        <v>Service Contract</v>
      </c>
      <c r="AI472" t="str">
        <f>VLOOKUP(F472,vlookup!$A$2:$E$660,4,0)</f>
        <v>Used Car Programs</v>
      </c>
      <c r="AJ472" t="str">
        <f>VLOOKUP(F472,vlookup!$A$2:$E$660,5,0)</f>
        <v>High Mileage</v>
      </c>
      <c r="AL472">
        <f t="shared" si="100"/>
        <v>31</v>
      </c>
      <c r="AM472">
        <f t="shared" si="101"/>
        <v>79</v>
      </c>
      <c r="AN472" t="str">
        <f t="shared" si="102"/>
        <v/>
      </c>
      <c r="AO472" t="str">
        <f t="shared" si="103"/>
        <v/>
      </c>
      <c r="AP472" t="str">
        <f t="shared" si="104"/>
        <v/>
      </c>
      <c r="AQ472">
        <f t="shared" si="105"/>
        <v>-11</v>
      </c>
      <c r="AR472" t="str">
        <f t="shared" si="106"/>
        <v/>
      </c>
      <c r="AS472" t="str">
        <f t="shared" si="107"/>
        <v>102252472-2</v>
      </c>
      <c r="AT472" t="str">
        <f>IFERROR(IF(VLOOKUP(Y472,vlookup!$I$2:$J$9,1,0)=Y472,VLOOKUP(Y472,vlookup!$I$2:$J$9,2,0),PROPER(Y472)),PROPER(Y472))</f>
        <v>Towing &amp; Roadside</v>
      </c>
      <c r="AU472" t="str">
        <f>IFERROR(IF(B472=VLOOKUP(B472,vlookup!$L$2:$L$10,1,0),"Yes","No"),"No")</f>
        <v>No</v>
      </c>
    </row>
    <row r="473" spans="1:47" ht="14.45" customHeight="1" x14ac:dyDescent="0.25">
      <c r="A473" t="s">
        <v>2115</v>
      </c>
      <c r="B473" s="31" t="s">
        <v>3629</v>
      </c>
      <c r="C473">
        <v>3</v>
      </c>
      <c r="D473">
        <v>1</v>
      </c>
      <c r="E473" t="s">
        <v>571</v>
      </c>
      <c r="F473" t="s">
        <v>205</v>
      </c>
      <c r="G473" t="s">
        <v>543</v>
      </c>
      <c r="H473" t="s">
        <v>933</v>
      </c>
      <c r="I473">
        <v>165149</v>
      </c>
      <c r="J473" s="19">
        <v>42877</v>
      </c>
      <c r="K473" s="19">
        <v>42909</v>
      </c>
      <c r="L473">
        <v>201706</v>
      </c>
      <c r="M473" s="19">
        <v>42887</v>
      </c>
      <c r="N473">
        <v>24617</v>
      </c>
      <c r="O473" t="s">
        <v>1070</v>
      </c>
      <c r="P473" t="s">
        <v>1116</v>
      </c>
      <c r="Q473" t="s">
        <v>925</v>
      </c>
      <c r="R473" t="s">
        <v>2117</v>
      </c>
      <c r="S473" s="19">
        <v>42917</v>
      </c>
      <c r="T473">
        <v>165149</v>
      </c>
      <c r="U473" t="s">
        <v>357</v>
      </c>
      <c r="V473" s="19">
        <v>43042</v>
      </c>
      <c r="W473" t="s">
        <v>598</v>
      </c>
      <c r="X473" t="s">
        <v>599</v>
      </c>
      <c r="Y473" t="s">
        <v>259</v>
      </c>
      <c r="Z473" t="s">
        <v>14</v>
      </c>
      <c r="AA473" s="29">
        <v>-11</v>
      </c>
      <c r="AB473">
        <v>0</v>
      </c>
      <c r="AC473">
        <f t="shared" si="96"/>
        <v>2017</v>
      </c>
      <c r="AD473">
        <f t="shared" si="97"/>
        <v>11</v>
      </c>
      <c r="AE473">
        <f t="shared" si="98"/>
        <v>2017</v>
      </c>
      <c r="AF473">
        <f t="shared" si="99"/>
        <v>5</v>
      </c>
      <c r="AG473" t="str">
        <f>VLOOKUP(F473,vlookup!$A$2:$E$660,2,0)</f>
        <v>Retained</v>
      </c>
      <c r="AH473" t="str">
        <f>VLOOKUP(F473,vlookup!$A$2:$E$660,3,0)</f>
        <v>Service Contract</v>
      </c>
      <c r="AI473" t="str">
        <f>VLOOKUP(F473,vlookup!$A$2:$E$660,4,0)</f>
        <v>Used Car Programs</v>
      </c>
      <c r="AJ473" t="str">
        <f>VLOOKUP(F473,vlookup!$A$2:$E$660,5,0)</f>
        <v>High Mileage</v>
      </c>
      <c r="AL473">
        <f t="shared" si="100"/>
        <v>31</v>
      </c>
      <c r="AM473">
        <f t="shared" si="101"/>
        <v>161</v>
      </c>
      <c r="AN473" t="str">
        <f t="shared" si="102"/>
        <v/>
      </c>
      <c r="AO473" t="str">
        <f t="shared" si="103"/>
        <v/>
      </c>
      <c r="AP473" t="str">
        <f t="shared" si="104"/>
        <v/>
      </c>
      <c r="AQ473" t="str">
        <f t="shared" si="105"/>
        <v/>
      </c>
      <c r="AR473">
        <f t="shared" si="106"/>
        <v>-11</v>
      </c>
      <c r="AS473" t="str">
        <f t="shared" si="107"/>
        <v>102252472-3</v>
      </c>
      <c r="AT473" t="str">
        <f>IFERROR(IF(VLOOKUP(Y473,vlookup!$I$2:$J$9,1,0)=Y473,VLOOKUP(Y473,vlookup!$I$2:$J$9,2,0),PROPER(Y473)),PROPER(Y473))</f>
        <v>Towing &amp; Roadside</v>
      </c>
      <c r="AU473" t="str">
        <f>IFERROR(IF(B473=VLOOKUP(B473,vlookup!$L$2:$L$10,1,0),"Yes","No"),"No")</f>
        <v>No</v>
      </c>
    </row>
    <row r="474" spans="1:47" ht="14.45" customHeight="1" x14ac:dyDescent="0.25">
      <c r="A474" t="s">
        <v>2118</v>
      </c>
      <c r="B474" s="31" t="s">
        <v>2119</v>
      </c>
      <c r="C474">
        <v>1</v>
      </c>
      <c r="D474">
        <v>2</v>
      </c>
      <c r="E474" t="s">
        <v>382</v>
      </c>
      <c r="F474" t="s">
        <v>464</v>
      </c>
      <c r="G474" t="s">
        <v>543</v>
      </c>
      <c r="H474" t="s">
        <v>933</v>
      </c>
      <c r="I474">
        <v>123263</v>
      </c>
      <c r="J474" s="19">
        <v>44325</v>
      </c>
      <c r="K474" s="19">
        <v>44380</v>
      </c>
      <c r="L474">
        <v>202106</v>
      </c>
      <c r="M474" s="19">
        <v>44348</v>
      </c>
      <c r="N474">
        <v>24616</v>
      </c>
      <c r="O474" t="s">
        <v>1076</v>
      </c>
      <c r="P474" t="s">
        <v>595</v>
      </c>
      <c r="Q474" t="s">
        <v>378</v>
      </c>
      <c r="R474">
        <v>634368260</v>
      </c>
      <c r="S474" s="19">
        <v>44349</v>
      </c>
      <c r="T474">
        <v>124000</v>
      </c>
      <c r="U474" t="s">
        <v>356</v>
      </c>
      <c r="V474" s="19">
        <v>44463</v>
      </c>
      <c r="W474" t="s">
        <v>598</v>
      </c>
      <c r="X474" t="s">
        <v>599</v>
      </c>
      <c r="Y474" t="s">
        <v>259</v>
      </c>
      <c r="Z474" t="s">
        <v>14</v>
      </c>
      <c r="AA474" s="29">
        <v>-16.25</v>
      </c>
      <c r="AB474">
        <v>0</v>
      </c>
      <c r="AC474">
        <f t="shared" si="96"/>
        <v>2021</v>
      </c>
      <c r="AD474">
        <f t="shared" si="97"/>
        <v>9</v>
      </c>
      <c r="AE474">
        <f t="shared" si="98"/>
        <v>2021</v>
      </c>
      <c r="AF474">
        <f t="shared" si="99"/>
        <v>5</v>
      </c>
      <c r="AG474" t="str">
        <f>VLOOKUP(F474,vlookup!$A$2:$E$660,2,0)</f>
        <v>Retained</v>
      </c>
      <c r="AH474" t="str">
        <f>VLOOKUP(F474,vlookup!$A$2:$E$660,3,0)</f>
        <v>Service Contract</v>
      </c>
      <c r="AI474" t="str">
        <f>VLOOKUP(F474,vlookup!$A$2:$E$660,4,0)</f>
        <v>Used Car Programs</v>
      </c>
      <c r="AJ474" t="str">
        <f>VLOOKUP(F474,vlookup!$A$2:$E$660,5,0)</f>
        <v>High Mileage</v>
      </c>
      <c r="AL474">
        <f t="shared" si="100"/>
        <v>54</v>
      </c>
      <c r="AM474">
        <f t="shared" si="101"/>
        <v>135</v>
      </c>
      <c r="AN474">
        <f t="shared" si="102"/>
        <v>737</v>
      </c>
      <c r="AO474" t="str">
        <f t="shared" si="103"/>
        <v/>
      </c>
      <c r="AP474" t="str">
        <f t="shared" si="104"/>
        <v/>
      </c>
      <c r="AQ474" t="str">
        <f t="shared" si="105"/>
        <v/>
      </c>
      <c r="AR474">
        <f t="shared" si="106"/>
        <v>-16.25</v>
      </c>
      <c r="AS474" t="str">
        <f t="shared" si="107"/>
        <v>ZAGBZ251599E21-1</v>
      </c>
      <c r="AT474" t="str">
        <f>IFERROR(IF(VLOOKUP(Y474,vlookup!$I$2:$J$9,1,0)=Y474,VLOOKUP(Y474,vlookup!$I$2:$J$9,2,0),PROPER(Y474)),PROPER(Y474))</f>
        <v>Towing &amp; Roadside</v>
      </c>
      <c r="AU474" t="str">
        <f>IFERROR(IF(B474=VLOOKUP(B474,vlookup!$L$2:$L$10,1,0),"Yes","No"),"No")</f>
        <v>No</v>
      </c>
    </row>
    <row r="475" spans="1:47" ht="14.45" customHeight="1" x14ac:dyDescent="0.25">
      <c r="A475" t="s">
        <v>2120</v>
      </c>
      <c r="B475" s="31" t="s">
        <v>2121</v>
      </c>
      <c r="C475">
        <v>1</v>
      </c>
      <c r="D475">
        <v>2</v>
      </c>
      <c r="E475" t="s">
        <v>571</v>
      </c>
      <c r="F475" t="s">
        <v>464</v>
      </c>
      <c r="G475" t="s">
        <v>543</v>
      </c>
      <c r="H475" t="s">
        <v>933</v>
      </c>
      <c r="I475">
        <v>140328</v>
      </c>
      <c r="J475" s="19">
        <v>43727</v>
      </c>
      <c r="K475" s="19">
        <v>43762</v>
      </c>
      <c r="L475">
        <v>201910</v>
      </c>
      <c r="M475" s="19">
        <v>43739</v>
      </c>
      <c r="N475">
        <v>24616</v>
      </c>
      <c r="O475" t="s">
        <v>1076</v>
      </c>
      <c r="P475" t="s">
        <v>595</v>
      </c>
      <c r="Q475" t="s">
        <v>378</v>
      </c>
      <c r="R475">
        <v>527733031</v>
      </c>
      <c r="S475" s="19">
        <v>43789</v>
      </c>
      <c r="T475">
        <v>10</v>
      </c>
      <c r="U475" t="s">
        <v>356</v>
      </c>
      <c r="V475" s="19">
        <v>43854</v>
      </c>
      <c r="W475" t="s">
        <v>598</v>
      </c>
      <c r="X475" t="s">
        <v>599</v>
      </c>
      <c r="Y475" t="s">
        <v>259</v>
      </c>
      <c r="Z475" t="s">
        <v>14</v>
      </c>
      <c r="AA475" s="29">
        <v>-16.25</v>
      </c>
      <c r="AB475">
        <v>0</v>
      </c>
      <c r="AC475">
        <f t="shared" si="96"/>
        <v>2020</v>
      </c>
      <c r="AD475">
        <f t="shared" si="97"/>
        <v>1</v>
      </c>
      <c r="AE475">
        <f t="shared" si="98"/>
        <v>2019</v>
      </c>
      <c r="AF475">
        <f t="shared" si="99"/>
        <v>9</v>
      </c>
      <c r="AG475" t="str">
        <f>VLOOKUP(F475,vlookup!$A$2:$E$660,2,0)</f>
        <v>Retained</v>
      </c>
      <c r="AH475" t="str">
        <f>VLOOKUP(F475,vlookup!$A$2:$E$660,3,0)</f>
        <v>Service Contract</v>
      </c>
      <c r="AI475" t="str">
        <f>VLOOKUP(F475,vlookup!$A$2:$E$660,4,0)</f>
        <v>Used Car Programs</v>
      </c>
      <c r="AJ475" t="str">
        <f>VLOOKUP(F475,vlookup!$A$2:$E$660,5,0)</f>
        <v>High Mileage</v>
      </c>
      <c r="AL475">
        <f t="shared" si="100"/>
        <v>35</v>
      </c>
      <c r="AM475">
        <f t="shared" si="101"/>
        <v>125</v>
      </c>
      <c r="AN475" t="str">
        <f t="shared" si="102"/>
        <v/>
      </c>
      <c r="AO475" t="str">
        <f t="shared" si="103"/>
        <v/>
      </c>
      <c r="AP475" t="str">
        <f t="shared" si="104"/>
        <v/>
      </c>
      <c r="AQ475" t="str">
        <f t="shared" si="105"/>
        <v/>
      </c>
      <c r="AR475">
        <f t="shared" si="106"/>
        <v>-16.25</v>
      </c>
      <c r="AS475" t="str">
        <f t="shared" si="107"/>
        <v>AZ153859I9-1</v>
      </c>
      <c r="AT475" t="str">
        <f>IFERROR(IF(VLOOKUP(Y475,vlookup!$I$2:$J$9,1,0)=Y475,VLOOKUP(Y475,vlookup!$I$2:$J$9,2,0),PROPER(Y475)),PROPER(Y475))</f>
        <v>Towing &amp; Roadside</v>
      </c>
      <c r="AU475" t="str">
        <f>IFERROR(IF(B475=VLOOKUP(B475,vlookup!$L$2:$L$10,1,0),"Yes","No"),"No")</f>
        <v>No</v>
      </c>
    </row>
    <row r="476" spans="1:47" ht="14.45" customHeight="1" x14ac:dyDescent="0.25">
      <c r="A476" t="s">
        <v>2120</v>
      </c>
      <c r="B476" s="31" t="s">
        <v>2121</v>
      </c>
      <c r="C476">
        <v>1</v>
      </c>
      <c r="D476">
        <v>3</v>
      </c>
      <c r="E476" t="s">
        <v>571</v>
      </c>
      <c r="F476" t="s">
        <v>464</v>
      </c>
      <c r="G476" t="s">
        <v>543</v>
      </c>
      <c r="H476" t="s">
        <v>933</v>
      </c>
      <c r="I476">
        <v>140328</v>
      </c>
      <c r="J476" s="19">
        <v>43727</v>
      </c>
      <c r="K476" s="19">
        <v>43762</v>
      </c>
      <c r="L476">
        <v>201910</v>
      </c>
      <c r="M476" s="19">
        <v>43739</v>
      </c>
      <c r="N476">
        <v>24616</v>
      </c>
      <c r="O476" t="s">
        <v>1076</v>
      </c>
      <c r="P476" t="s">
        <v>595</v>
      </c>
      <c r="Q476" t="s">
        <v>378</v>
      </c>
      <c r="R476">
        <v>867524896</v>
      </c>
      <c r="S476" s="19">
        <v>43789</v>
      </c>
      <c r="T476">
        <v>10</v>
      </c>
      <c r="U476" t="s">
        <v>356</v>
      </c>
      <c r="V476" s="19">
        <v>43854</v>
      </c>
      <c r="W476" t="s">
        <v>598</v>
      </c>
      <c r="X476" t="s">
        <v>599</v>
      </c>
      <c r="Y476" t="s">
        <v>259</v>
      </c>
      <c r="Z476" t="s">
        <v>14</v>
      </c>
      <c r="AA476" s="29">
        <v>-16.25</v>
      </c>
      <c r="AB476">
        <v>0</v>
      </c>
      <c r="AC476">
        <f t="shared" si="96"/>
        <v>2020</v>
      </c>
      <c r="AD476">
        <f t="shared" si="97"/>
        <v>1</v>
      </c>
      <c r="AE476">
        <f t="shared" si="98"/>
        <v>2019</v>
      </c>
      <c r="AF476">
        <f t="shared" si="99"/>
        <v>9</v>
      </c>
      <c r="AG476" t="str">
        <f>VLOOKUP(F476,vlookup!$A$2:$E$660,2,0)</f>
        <v>Retained</v>
      </c>
      <c r="AH476" t="str">
        <f>VLOOKUP(F476,vlookup!$A$2:$E$660,3,0)</f>
        <v>Service Contract</v>
      </c>
      <c r="AI476" t="str">
        <f>VLOOKUP(F476,vlookup!$A$2:$E$660,4,0)</f>
        <v>Used Car Programs</v>
      </c>
      <c r="AJ476" t="str">
        <f>VLOOKUP(F476,vlookup!$A$2:$E$660,5,0)</f>
        <v>High Mileage</v>
      </c>
      <c r="AL476">
        <f t="shared" si="100"/>
        <v>35</v>
      </c>
      <c r="AM476">
        <f t="shared" si="101"/>
        <v>125</v>
      </c>
      <c r="AN476" t="str">
        <f t="shared" si="102"/>
        <v/>
      </c>
      <c r="AO476" t="str">
        <f t="shared" si="103"/>
        <v/>
      </c>
      <c r="AP476" t="str">
        <f t="shared" si="104"/>
        <v/>
      </c>
      <c r="AQ476" t="str">
        <f t="shared" si="105"/>
        <v/>
      </c>
      <c r="AR476">
        <f t="shared" si="106"/>
        <v>-16.25</v>
      </c>
      <c r="AS476" t="str">
        <f t="shared" si="107"/>
        <v>AZ153859I9-1</v>
      </c>
      <c r="AT476" t="str">
        <f>IFERROR(IF(VLOOKUP(Y476,vlookup!$I$2:$J$9,1,0)=Y476,VLOOKUP(Y476,vlookup!$I$2:$J$9,2,0),PROPER(Y476)),PROPER(Y476))</f>
        <v>Towing &amp; Roadside</v>
      </c>
      <c r="AU476" t="str">
        <f>IFERROR(IF(B476=VLOOKUP(B476,vlookup!$L$2:$L$10,1,0),"Yes","No"),"No")</f>
        <v>No</v>
      </c>
    </row>
    <row r="477" spans="1:47" ht="14.45" customHeight="1" x14ac:dyDescent="0.25">
      <c r="A477" t="s">
        <v>2120</v>
      </c>
      <c r="B477" s="31" t="s">
        <v>2121</v>
      </c>
      <c r="C477">
        <v>1</v>
      </c>
      <c r="D477">
        <v>4</v>
      </c>
      <c r="E477" t="s">
        <v>571</v>
      </c>
      <c r="F477" t="s">
        <v>464</v>
      </c>
      <c r="G477" t="s">
        <v>543</v>
      </c>
      <c r="H477" t="s">
        <v>933</v>
      </c>
      <c r="I477">
        <v>140328</v>
      </c>
      <c r="J477" s="19">
        <v>43727</v>
      </c>
      <c r="K477" s="19">
        <v>43762</v>
      </c>
      <c r="L477">
        <v>201910</v>
      </c>
      <c r="M477" s="19">
        <v>43739</v>
      </c>
      <c r="N477">
        <v>24616</v>
      </c>
      <c r="O477" t="s">
        <v>1076</v>
      </c>
      <c r="P477" t="s">
        <v>595</v>
      </c>
      <c r="Q477" t="s">
        <v>378</v>
      </c>
      <c r="R477">
        <v>149181313</v>
      </c>
      <c r="S477" s="19">
        <v>43790</v>
      </c>
      <c r="T477">
        <v>10</v>
      </c>
      <c r="U477" t="s">
        <v>356</v>
      </c>
      <c r="V477" s="19">
        <v>43854</v>
      </c>
      <c r="W477" t="s">
        <v>598</v>
      </c>
      <c r="X477" t="s">
        <v>599</v>
      </c>
      <c r="Y477" t="s">
        <v>259</v>
      </c>
      <c r="Z477" t="s">
        <v>14</v>
      </c>
      <c r="AA477" s="29">
        <v>-16.25</v>
      </c>
      <c r="AB477">
        <v>0</v>
      </c>
      <c r="AC477">
        <f t="shared" si="96"/>
        <v>2020</v>
      </c>
      <c r="AD477">
        <f t="shared" si="97"/>
        <v>1</v>
      </c>
      <c r="AE477">
        <f t="shared" si="98"/>
        <v>2019</v>
      </c>
      <c r="AF477">
        <f t="shared" si="99"/>
        <v>9</v>
      </c>
      <c r="AG477" t="str">
        <f>VLOOKUP(F477,vlookup!$A$2:$E$660,2,0)</f>
        <v>Retained</v>
      </c>
      <c r="AH477" t="str">
        <f>VLOOKUP(F477,vlookup!$A$2:$E$660,3,0)</f>
        <v>Service Contract</v>
      </c>
      <c r="AI477" t="str">
        <f>VLOOKUP(F477,vlookup!$A$2:$E$660,4,0)</f>
        <v>Used Car Programs</v>
      </c>
      <c r="AJ477" t="str">
        <f>VLOOKUP(F477,vlookup!$A$2:$E$660,5,0)</f>
        <v>High Mileage</v>
      </c>
      <c r="AL477">
        <f t="shared" si="100"/>
        <v>35</v>
      </c>
      <c r="AM477">
        <f t="shared" si="101"/>
        <v>125</v>
      </c>
      <c r="AN477" t="str">
        <f t="shared" si="102"/>
        <v/>
      </c>
      <c r="AO477" t="str">
        <f t="shared" si="103"/>
        <v/>
      </c>
      <c r="AP477" t="str">
        <f t="shared" si="104"/>
        <v/>
      </c>
      <c r="AQ477" t="str">
        <f t="shared" si="105"/>
        <v/>
      </c>
      <c r="AR477">
        <f t="shared" si="106"/>
        <v>-16.25</v>
      </c>
      <c r="AS477" t="str">
        <f t="shared" si="107"/>
        <v>AZ153859I9-1</v>
      </c>
      <c r="AT477" t="str">
        <f>IFERROR(IF(VLOOKUP(Y477,vlookup!$I$2:$J$9,1,0)=Y477,VLOOKUP(Y477,vlookup!$I$2:$J$9,2,0),PROPER(Y477)),PROPER(Y477))</f>
        <v>Towing &amp; Roadside</v>
      </c>
      <c r="AU477" t="str">
        <f>IFERROR(IF(B477=VLOOKUP(B477,vlookup!$L$2:$L$10,1,0),"Yes","No"),"No")</f>
        <v>No</v>
      </c>
    </row>
    <row r="478" spans="1:47" ht="14.45" customHeight="1" x14ac:dyDescent="0.25">
      <c r="A478" t="s">
        <v>1395</v>
      </c>
      <c r="B478" s="31" t="s">
        <v>1396</v>
      </c>
      <c r="C478">
        <v>3</v>
      </c>
      <c r="D478">
        <v>1</v>
      </c>
      <c r="E478" t="s">
        <v>382</v>
      </c>
      <c r="F478" t="s">
        <v>464</v>
      </c>
      <c r="G478" t="s">
        <v>543</v>
      </c>
      <c r="H478" t="s">
        <v>933</v>
      </c>
      <c r="I478">
        <v>44742</v>
      </c>
      <c r="J478" s="19">
        <v>43196</v>
      </c>
      <c r="K478" s="19">
        <v>43244</v>
      </c>
      <c r="L478">
        <v>201805</v>
      </c>
      <c r="M478" s="19">
        <v>43221</v>
      </c>
      <c r="N478">
        <v>24616</v>
      </c>
      <c r="O478" t="s">
        <v>1076</v>
      </c>
      <c r="P478" t="s">
        <v>1116</v>
      </c>
      <c r="Q478" t="s">
        <v>925</v>
      </c>
      <c r="R478" t="s">
        <v>2122</v>
      </c>
      <c r="S478" s="19">
        <v>43438</v>
      </c>
      <c r="T478">
        <v>44742</v>
      </c>
      <c r="U478" t="s">
        <v>357</v>
      </c>
      <c r="V478" s="19">
        <v>43494</v>
      </c>
      <c r="W478" t="s">
        <v>598</v>
      </c>
      <c r="X478" t="s">
        <v>599</v>
      </c>
      <c r="Y478" t="s">
        <v>259</v>
      </c>
      <c r="Z478" t="s">
        <v>14</v>
      </c>
      <c r="AA478" s="29">
        <v>-11</v>
      </c>
      <c r="AB478">
        <v>0</v>
      </c>
      <c r="AC478">
        <f t="shared" si="96"/>
        <v>2019</v>
      </c>
      <c r="AD478">
        <f t="shared" si="97"/>
        <v>1</v>
      </c>
      <c r="AE478">
        <f t="shared" si="98"/>
        <v>2018</v>
      </c>
      <c r="AF478">
        <f t="shared" si="99"/>
        <v>4</v>
      </c>
      <c r="AG478" t="str">
        <f>VLOOKUP(F478,vlookup!$A$2:$E$660,2,0)</f>
        <v>Retained</v>
      </c>
      <c r="AH478" t="str">
        <f>VLOOKUP(F478,vlookup!$A$2:$E$660,3,0)</f>
        <v>Service Contract</v>
      </c>
      <c r="AI478" t="str">
        <f>VLOOKUP(F478,vlookup!$A$2:$E$660,4,0)</f>
        <v>Used Car Programs</v>
      </c>
      <c r="AJ478" t="str">
        <f>VLOOKUP(F478,vlookup!$A$2:$E$660,5,0)</f>
        <v>High Mileage</v>
      </c>
      <c r="AL478">
        <f t="shared" si="100"/>
        <v>48</v>
      </c>
      <c r="AM478">
        <f t="shared" si="101"/>
        <v>293</v>
      </c>
      <c r="AN478" t="str">
        <f t="shared" si="102"/>
        <v/>
      </c>
      <c r="AO478" t="str">
        <f t="shared" si="103"/>
        <v/>
      </c>
      <c r="AP478" t="str">
        <f t="shared" si="104"/>
        <v/>
      </c>
      <c r="AQ478" t="str">
        <f t="shared" si="105"/>
        <v/>
      </c>
      <c r="AR478">
        <f t="shared" si="106"/>
        <v>-11</v>
      </c>
      <c r="AS478" t="str">
        <f t="shared" si="107"/>
        <v>GZ202015D8-3</v>
      </c>
      <c r="AT478" t="str">
        <f>IFERROR(IF(VLOOKUP(Y478,vlookup!$I$2:$J$9,1,0)=Y478,VLOOKUP(Y478,vlookup!$I$2:$J$9,2,0),PROPER(Y478)),PROPER(Y478))</f>
        <v>Towing &amp; Roadside</v>
      </c>
      <c r="AU478" t="str">
        <f>IFERROR(IF(B478=VLOOKUP(B478,vlookup!$L$2:$L$10,1,0),"Yes","No"),"No")</f>
        <v>No</v>
      </c>
    </row>
    <row r="479" spans="1:47" ht="14.45" customHeight="1" x14ac:dyDescent="0.25">
      <c r="A479" t="s">
        <v>1395</v>
      </c>
      <c r="B479" s="31" t="s">
        <v>1396</v>
      </c>
      <c r="C479">
        <v>3</v>
      </c>
      <c r="D479">
        <v>2</v>
      </c>
      <c r="E479" t="s">
        <v>382</v>
      </c>
      <c r="F479" t="s">
        <v>464</v>
      </c>
      <c r="G479" t="s">
        <v>543</v>
      </c>
      <c r="H479" t="s">
        <v>933</v>
      </c>
      <c r="I479">
        <v>44742</v>
      </c>
      <c r="J479" s="19">
        <v>43196</v>
      </c>
      <c r="K479" s="19">
        <v>43244</v>
      </c>
      <c r="L479">
        <v>201805</v>
      </c>
      <c r="M479" s="19">
        <v>43221</v>
      </c>
      <c r="N479">
        <v>24616</v>
      </c>
      <c r="O479" t="s">
        <v>1076</v>
      </c>
      <c r="P479" t="s">
        <v>595</v>
      </c>
      <c r="Q479" t="s">
        <v>378</v>
      </c>
      <c r="R479">
        <v>385825108</v>
      </c>
      <c r="S479" s="19">
        <v>43581</v>
      </c>
      <c r="T479">
        <v>0</v>
      </c>
      <c r="U479" t="s">
        <v>356</v>
      </c>
      <c r="V479" s="19">
        <v>43677</v>
      </c>
      <c r="W479" t="s">
        <v>598</v>
      </c>
      <c r="X479" t="s">
        <v>599</v>
      </c>
      <c r="Y479" t="s">
        <v>259</v>
      </c>
      <c r="Z479" t="s">
        <v>14</v>
      </c>
      <c r="AA479" s="29">
        <v>-16.25</v>
      </c>
      <c r="AB479">
        <v>0</v>
      </c>
      <c r="AC479">
        <f t="shared" si="96"/>
        <v>2019</v>
      </c>
      <c r="AD479">
        <f t="shared" si="97"/>
        <v>7</v>
      </c>
      <c r="AE479">
        <f t="shared" si="98"/>
        <v>2018</v>
      </c>
      <c r="AF479">
        <f t="shared" si="99"/>
        <v>4</v>
      </c>
      <c r="AG479" t="str">
        <f>VLOOKUP(F479,vlookup!$A$2:$E$660,2,0)</f>
        <v>Retained</v>
      </c>
      <c r="AH479" t="str">
        <f>VLOOKUP(F479,vlookup!$A$2:$E$660,3,0)</f>
        <v>Service Contract</v>
      </c>
      <c r="AI479" t="str">
        <f>VLOOKUP(F479,vlookup!$A$2:$E$660,4,0)</f>
        <v>Used Car Programs</v>
      </c>
      <c r="AJ479" t="str">
        <f>VLOOKUP(F479,vlookup!$A$2:$E$660,5,0)</f>
        <v>High Mileage</v>
      </c>
      <c r="AL479">
        <f t="shared" si="100"/>
        <v>48</v>
      </c>
      <c r="AM479">
        <f t="shared" si="101"/>
        <v>475</v>
      </c>
      <c r="AN479" t="str">
        <f t="shared" si="102"/>
        <v/>
      </c>
      <c r="AO479" t="str">
        <f t="shared" si="103"/>
        <v/>
      </c>
      <c r="AP479" t="str">
        <f t="shared" si="104"/>
        <v/>
      </c>
      <c r="AQ479" t="str">
        <f t="shared" si="105"/>
        <v/>
      </c>
      <c r="AR479">
        <f t="shared" si="106"/>
        <v>-16.25</v>
      </c>
      <c r="AS479" t="str">
        <f t="shared" si="107"/>
        <v>GZ202015D8-3</v>
      </c>
      <c r="AT479" t="str">
        <f>IFERROR(IF(VLOOKUP(Y479,vlookup!$I$2:$J$9,1,0)=Y479,VLOOKUP(Y479,vlookup!$I$2:$J$9,2,0),PROPER(Y479)),PROPER(Y479))</f>
        <v>Towing &amp; Roadside</v>
      </c>
      <c r="AU479" t="str">
        <f>IFERROR(IF(B479=VLOOKUP(B479,vlookup!$L$2:$L$10,1,0),"Yes","No"),"No")</f>
        <v>No</v>
      </c>
    </row>
    <row r="480" spans="1:47" ht="14.45" customHeight="1" x14ac:dyDescent="0.25">
      <c r="A480" t="s">
        <v>2123</v>
      </c>
      <c r="B480" s="31" t="s">
        <v>2124</v>
      </c>
      <c r="C480">
        <v>2</v>
      </c>
      <c r="D480">
        <v>1</v>
      </c>
      <c r="E480" t="s">
        <v>382</v>
      </c>
      <c r="F480" t="s">
        <v>60</v>
      </c>
      <c r="G480" t="s">
        <v>3708</v>
      </c>
      <c r="H480" t="s">
        <v>3740</v>
      </c>
      <c r="I480">
        <v>175551</v>
      </c>
      <c r="J480" s="19">
        <v>41726</v>
      </c>
      <c r="K480" s="19">
        <v>41759</v>
      </c>
      <c r="L480">
        <v>201404</v>
      </c>
      <c r="M480" s="19">
        <v>41730</v>
      </c>
      <c r="N480">
        <v>24616</v>
      </c>
      <c r="O480" t="s">
        <v>1076</v>
      </c>
      <c r="P480" t="s">
        <v>1116</v>
      </c>
      <c r="Q480" t="s">
        <v>925</v>
      </c>
      <c r="R480" t="s">
        <v>2125</v>
      </c>
      <c r="S480" s="19">
        <v>41856</v>
      </c>
      <c r="T480">
        <v>175551</v>
      </c>
      <c r="U480" t="s">
        <v>357</v>
      </c>
      <c r="V480" s="19">
        <v>41926</v>
      </c>
      <c r="W480" t="s">
        <v>598</v>
      </c>
      <c r="X480" t="s">
        <v>599</v>
      </c>
      <c r="Y480" t="s">
        <v>259</v>
      </c>
      <c r="Z480" t="s">
        <v>14</v>
      </c>
      <c r="AA480" s="29">
        <v>-40.04</v>
      </c>
      <c r="AB480">
        <v>0</v>
      </c>
      <c r="AC480">
        <f t="shared" si="96"/>
        <v>2014</v>
      </c>
      <c r="AD480">
        <f t="shared" si="97"/>
        <v>10</v>
      </c>
      <c r="AE480">
        <f t="shared" si="98"/>
        <v>2014</v>
      </c>
      <c r="AF480">
        <f t="shared" si="99"/>
        <v>3</v>
      </c>
      <c r="AG480" t="str">
        <f>VLOOKUP(F480,vlookup!$A$2:$E$660,2,0)</f>
        <v>Retained</v>
      </c>
      <c r="AH480" t="str">
        <f>VLOOKUP(F480,vlookup!$A$2:$E$660,3,0)</f>
        <v>Service Contract</v>
      </c>
      <c r="AI480" t="str">
        <f>VLOOKUP(F480,vlookup!$A$2:$E$660,4,0)</f>
        <v>Used Car Programs</v>
      </c>
      <c r="AJ480" t="str">
        <f>VLOOKUP(F480,vlookup!$A$2:$E$660,5,0)</f>
        <v>High Mileage</v>
      </c>
      <c r="AL480">
        <f t="shared" si="100"/>
        <v>32</v>
      </c>
      <c r="AM480">
        <f t="shared" si="101"/>
        <v>196</v>
      </c>
      <c r="AN480" t="str">
        <f t="shared" si="102"/>
        <v/>
      </c>
      <c r="AO480" t="str">
        <f t="shared" si="103"/>
        <v/>
      </c>
      <c r="AP480" t="str">
        <f t="shared" si="104"/>
        <v/>
      </c>
      <c r="AQ480" t="str">
        <f t="shared" si="105"/>
        <v/>
      </c>
      <c r="AR480">
        <f t="shared" si="106"/>
        <v>-40.04</v>
      </c>
      <c r="AS480" t="str">
        <f t="shared" si="107"/>
        <v>5J129555C4Y-2</v>
      </c>
      <c r="AT480" t="str">
        <f>IFERROR(IF(VLOOKUP(Y480,vlookup!$I$2:$J$9,1,0)=Y480,VLOOKUP(Y480,vlookup!$I$2:$J$9,2,0),PROPER(Y480)),PROPER(Y480))</f>
        <v>Towing &amp; Roadside</v>
      </c>
      <c r="AU480" t="str">
        <f>IFERROR(IF(B480=VLOOKUP(B480,vlookup!$L$2:$L$10,1,0),"Yes","No"),"No")</f>
        <v>No</v>
      </c>
    </row>
    <row r="481" spans="1:47" ht="14.45" customHeight="1" x14ac:dyDescent="0.25">
      <c r="A481" t="s">
        <v>2123</v>
      </c>
      <c r="B481" s="31" t="s">
        <v>2124</v>
      </c>
      <c r="C481">
        <v>3</v>
      </c>
      <c r="D481">
        <v>1</v>
      </c>
      <c r="E481" t="s">
        <v>382</v>
      </c>
      <c r="F481" t="s">
        <v>60</v>
      </c>
      <c r="G481" t="s">
        <v>3708</v>
      </c>
      <c r="H481" t="s">
        <v>3740</v>
      </c>
      <c r="I481">
        <v>175551</v>
      </c>
      <c r="J481" s="19">
        <v>41726</v>
      </c>
      <c r="K481" s="19">
        <v>41759</v>
      </c>
      <c r="L481">
        <v>201404</v>
      </c>
      <c r="M481" s="19">
        <v>41730</v>
      </c>
      <c r="N481">
        <v>24616</v>
      </c>
      <c r="O481" t="s">
        <v>1076</v>
      </c>
      <c r="P481" t="s">
        <v>1116</v>
      </c>
      <c r="Q481" t="s">
        <v>925</v>
      </c>
      <c r="R481" t="s">
        <v>2126</v>
      </c>
      <c r="S481" s="19">
        <v>41856</v>
      </c>
      <c r="T481">
        <v>175551</v>
      </c>
      <c r="U481" t="s">
        <v>357</v>
      </c>
      <c r="V481" s="19">
        <v>41926</v>
      </c>
      <c r="W481" t="s">
        <v>598</v>
      </c>
      <c r="X481" t="s">
        <v>599</v>
      </c>
      <c r="Y481" t="s">
        <v>259</v>
      </c>
      <c r="Z481" t="s">
        <v>14</v>
      </c>
      <c r="AA481" s="29">
        <v>-40.04</v>
      </c>
      <c r="AB481">
        <v>0</v>
      </c>
      <c r="AC481">
        <f t="shared" si="96"/>
        <v>2014</v>
      </c>
      <c r="AD481">
        <f t="shared" si="97"/>
        <v>10</v>
      </c>
      <c r="AE481">
        <f t="shared" si="98"/>
        <v>2014</v>
      </c>
      <c r="AF481">
        <f t="shared" si="99"/>
        <v>3</v>
      </c>
      <c r="AG481" t="str">
        <f>VLOOKUP(F481,vlookup!$A$2:$E$660,2,0)</f>
        <v>Retained</v>
      </c>
      <c r="AH481" t="str">
        <f>VLOOKUP(F481,vlookup!$A$2:$E$660,3,0)</f>
        <v>Service Contract</v>
      </c>
      <c r="AI481" t="str">
        <f>VLOOKUP(F481,vlookup!$A$2:$E$660,4,0)</f>
        <v>Used Car Programs</v>
      </c>
      <c r="AJ481" t="str">
        <f>VLOOKUP(F481,vlookup!$A$2:$E$660,5,0)</f>
        <v>High Mileage</v>
      </c>
      <c r="AL481">
        <f t="shared" si="100"/>
        <v>32</v>
      </c>
      <c r="AM481">
        <f t="shared" si="101"/>
        <v>196</v>
      </c>
      <c r="AN481" t="str">
        <f t="shared" si="102"/>
        <v/>
      </c>
      <c r="AO481" t="str">
        <f t="shared" si="103"/>
        <v/>
      </c>
      <c r="AP481" t="str">
        <f t="shared" si="104"/>
        <v/>
      </c>
      <c r="AQ481" t="str">
        <f t="shared" si="105"/>
        <v/>
      </c>
      <c r="AR481">
        <f t="shared" si="106"/>
        <v>-40.04</v>
      </c>
      <c r="AS481" t="str">
        <f t="shared" si="107"/>
        <v>5J129555C4Y-3</v>
      </c>
      <c r="AT481" t="str">
        <f>IFERROR(IF(VLOOKUP(Y481,vlookup!$I$2:$J$9,1,0)=Y481,VLOOKUP(Y481,vlookup!$I$2:$J$9,2,0),PROPER(Y481)),PROPER(Y481))</f>
        <v>Towing &amp; Roadside</v>
      </c>
      <c r="AU481" t="str">
        <f>IFERROR(IF(B481=VLOOKUP(B481,vlookup!$L$2:$L$10,1,0),"Yes","No"),"No")</f>
        <v>No</v>
      </c>
    </row>
    <row r="482" spans="1:47" ht="14.45" customHeight="1" x14ac:dyDescent="0.25">
      <c r="A482" t="s">
        <v>2127</v>
      </c>
      <c r="B482" s="31" t="s">
        <v>2128</v>
      </c>
      <c r="C482">
        <v>2</v>
      </c>
      <c r="D482">
        <v>1</v>
      </c>
      <c r="E482" t="s">
        <v>571</v>
      </c>
      <c r="F482" t="s">
        <v>205</v>
      </c>
      <c r="G482" t="s">
        <v>3708</v>
      </c>
      <c r="H482" t="s">
        <v>3739</v>
      </c>
      <c r="I482">
        <v>110805</v>
      </c>
      <c r="J482" s="19">
        <v>41961</v>
      </c>
      <c r="K482" s="19">
        <v>41997</v>
      </c>
      <c r="L482">
        <v>201412</v>
      </c>
      <c r="M482" s="19">
        <v>41974</v>
      </c>
      <c r="N482">
        <v>24616</v>
      </c>
      <c r="O482" t="s">
        <v>1076</v>
      </c>
      <c r="P482" t="s">
        <v>1116</v>
      </c>
      <c r="Q482" t="s">
        <v>925</v>
      </c>
      <c r="R482" t="s">
        <v>2129</v>
      </c>
      <c r="S482" s="19">
        <v>42002</v>
      </c>
      <c r="T482">
        <v>110805</v>
      </c>
      <c r="U482" t="s">
        <v>357</v>
      </c>
      <c r="V482" s="19">
        <v>42038</v>
      </c>
      <c r="W482" t="s">
        <v>598</v>
      </c>
      <c r="X482" t="s">
        <v>599</v>
      </c>
      <c r="Y482" t="s">
        <v>259</v>
      </c>
      <c r="Z482" t="s">
        <v>14</v>
      </c>
      <c r="AA482" s="29">
        <v>-44.44</v>
      </c>
      <c r="AB482">
        <v>0</v>
      </c>
      <c r="AC482">
        <f t="shared" si="96"/>
        <v>2015</v>
      </c>
      <c r="AD482">
        <f t="shared" si="97"/>
        <v>2</v>
      </c>
      <c r="AE482">
        <f t="shared" si="98"/>
        <v>2014</v>
      </c>
      <c r="AF482">
        <f t="shared" si="99"/>
        <v>11</v>
      </c>
      <c r="AG482" t="str">
        <f>VLOOKUP(F482,vlookup!$A$2:$E$660,2,0)</f>
        <v>Retained</v>
      </c>
      <c r="AH482" t="str">
        <f>VLOOKUP(F482,vlookup!$A$2:$E$660,3,0)</f>
        <v>Service Contract</v>
      </c>
      <c r="AI482" t="str">
        <f>VLOOKUP(F482,vlookup!$A$2:$E$660,4,0)</f>
        <v>Used Car Programs</v>
      </c>
      <c r="AJ482" t="str">
        <f>VLOOKUP(F482,vlookup!$A$2:$E$660,5,0)</f>
        <v>High Mileage</v>
      </c>
      <c r="AL482">
        <f t="shared" si="100"/>
        <v>36</v>
      </c>
      <c r="AM482">
        <f t="shared" si="101"/>
        <v>75</v>
      </c>
      <c r="AN482" t="str">
        <f t="shared" si="102"/>
        <v/>
      </c>
      <c r="AO482" t="str">
        <f t="shared" si="103"/>
        <v/>
      </c>
      <c r="AP482" t="str">
        <f t="shared" si="104"/>
        <v/>
      </c>
      <c r="AQ482">
        <f t="shared" si="105"/>
        <v>-44.44</v>
      </c>
      <c r="AR482" t="str">
        <f t="shared" si="106"/>
        <v/>
      </c>
      <c r="AS482" t="str">
        <f t="shared" si="107"/>
        <v>9J104108K4-2</v>
      </c>
      <c r="AT482" t="str">
        <f>IFERROR(IF(VLOOKUP(Y482,vlookup!$I$2:$J$9,1,0)=Y482,VLOOKUP(Y482,vlookup!$I$2:$J$9,2,0),PROPER(Y482)),PROPER(Y482))</f>
        <v>Towing &amp; Roadside</v>
      </c>
      <c r="AU482" t="str">
        <f>IFERROR(IF(B482=VLOOKUP(B482,vlookup!$L$2:$L$10,1,0),"Yes","No"),"No")</f>
        <v>No</v>
      </c>
    </row>
    <row r="483" spans="1:47" ht="14.45" customHeight="1" x14ac:dyDescent="0.25">
      <c r="A483" t="s">
        <v>2130</v>
      </c>
      <c r="B483" s="31" t="s">
        <v>3576</v>
      </c>
      <c r="C483">
        <v>2</v>
      </c>
      <c r="D483">
        <v>1</v>
      </c>
      <c r="E483" t="s">
        <v>382</v>
      </c>
      <c r="F483" t="s">
        <v>15</v>
      </c>
      <c r="G483" t="s">
        <v>3708</v>
      </c>
      <c r="H483" t="s">
        <v>3737</v>
      </c>
      <c r="I483">
        <v>123509</v>
      </c>
      <c r="J483" s="19">
        <v>41406</v>
      </c>
      <c r="K483" s="19">
        <v>41444</v>
      </c>
      <c r="L483">
        <v>201306</v>
      </c>
      <c r="M483" s="19">
        <v>41426</v>
      </c>
      <c r="N483">
        <v>24616</v>
      </c>
      <c r="O483" t="s">
        <v>1076</v>
      </c>
      <c r="P483" t="s">
        <v>1116</v>
      </c>
      <c r="Q483" t="s">
        <v>925</v>
      </c>
      <c r="R483" t="s">
        <v>2131</v>
      </c>
      <c r="S483" s="19">
        <v>41441</v>
      </c>
      <c r="T483">
        <v>123509</v>
      </c>
      <c r="U483" t="s">
        <v>357</v>
      </c>
      <c r="V483" s="19">
        <v>41540</v>
      </c>
      <c r="W483" t="s">
        <v>598</v>
      </c>
      <c r="X483" t="s">
        <v>599</v>
      </c>
      <c r="Y483" t="s">
        <v>259</v>
      </c>
      <c r="Z483" t="s">
        <v>14</v>
      </c>
      <c r="AA483" s="29">
        <v>-11</v>
      </c>
      <c r="AB483">
        <v>0</v>
      </c>
      <c r="AC483">
        <f t="shared" si="96"/>
        <v>2013</v>
      </c>
      <c r="AD483">
        <f t="shared" si="97"/>
        <v>9</v>
      </c>
      <c r="AE483">
        <f t="shared" si="98"/>
        <v>2013</v>
      </c>
      <c r="AF483">
        <f t="shared" si="99"/>
        <v>5</v>
      </c>
      <c r="AG483" t="str">
        <f>VLOOKUP(F483,vlookup!$A$2:$E$660,2,0)</f>
        <v>Retained</v>
      </c>
      <c r="AH483" t="str">
        <f>VLOOKUP(F483,vlookup!$A$2:$E$660,3,0)</f>
        <v>Service Contract</v>
      </c>
      <c r="AI483" t="str">
        <f>VLOOKUP(F483,vlookup!$A$2:$E$660,4,0)</f>
        <v>Used Car Programs</v>
      </c>
      <c r="AJ483" t="str">
        <f>VLOOKUP(F483,vlookup!$A$2:$E$660,5,0)</f>
        <v>High Mileage</v>
      </c>
      <c r="AL483">
        <f t="shared" si="100"/>
        <v>37</v>
      </c>
      <c r="AM483">
        <f t="shared" si="101"/>
        <v>131</v>
      </c>
      <c r="AN483" t="str">
        <f t="shared" si="102"/>
        <v/>
      </c>
      <c r="AO483" t="str">
        <f t="shared" si="103"/>
        <v/>
      </c>
      <c r="AP483" t="str">
        <f t="shared" si="104"/>
        <v/>
      </c>
      <c r="AQ483" t="str">
        <f t="shared" si="105"/>
        <v/>
      </c>
      <c r="AR483">
        <f t="shared" si="106"/>
        <v>-11</v>
      </c>
      <c r="AS483" t="str">
        <f t="shared" si="107"/>
        <v>72137446E3-2</v>
      </c>
      <c r="AT483" t="str">
        <f>IFERROR(IF(VLOOKUP(Y483,vlookup!$I$2:$J$9,1,0)=Y483,VLOOKUP(Y483,vlookup!$I$2:$J$9,2,0),PROPER(Y483)),PROPER(Y483))</f>
        <v>Towing &amp; Roadside</v>
      </c>
      <c r="AU483" t="str">
        <f>IFERROR(IF(B483=VLOOKUP(B483,vlookup!$L$2:$L$10,1,0),"Yes","No"),"No")</f>
        <v>No</v>
      </c>
    </row>
    <row r="484" spans="1:47" ht="14.45" customHeight="1" x14ac:dyDescent="0.25">
      <c r="A484" t="s">
        <v>2132</v>
      </c>
      <c r="B484" s="31" t="s">
        <v>2133</v>
      </c>
      <c r="C484">
        <v>3</v>
      </c>
      <c r="D484">
        <v>1</v>
      </c>
      <c r="E484" t="s">
        <v>382</v>
      </c>
      <c r="F484" t="s">
        <v>60</v>
      </c>
      <c r="G484" t="s">
        <v>3708</v>
      </c>
      <c r="H484" t="s">
        <v>3739</v>
      </c>
      <c r="I484">
        <v>182396</v>
      </c>
      <c r="J484" s="19">
        <v>41427</v>
      </c>
      <c r="K484" s="19">
        <v>41452</v>
      </c>
      <c r="L484">
        <v>201306</v>
      </c>
      <c r="M484" s="19">
        <v>41426</v>
      </c>
      <c r="N484">
        <v>24616</v>
      </c>
      <c r="O484" t="s">
        <v>1076</v>
      </c>
      <c r="P484" t="s">
        <v>1116</v>
      </c>
      <c r="Q484" t="s">
        <v>925</v>
      </c>
      <c r="R484" t="s">
        <v>2134</v>
      </c>
      <c r="S484" s="19">
        <v>41522</v>
      </c>
      <c r="T484">
        <v>182396</v>
      </c>
      <c r="U484" t="s">
        <v>357</v>
      </c>
      <c r="V484" s="19">
        <v>41578</v>
      </c>
      <c r="W484" t="s">
        <v>598</v>
      </c>
      <c r="X484" t="s">
        <v>599</v>
      </c>
      <c r="Y484" t="s">
        <v>259</v>
      </c>
      <c r="Z484" t="s">
        <v>14</v>
      </c>
      <c r="AA484" s="29">
        <v>-11</v>
      </c>
      <c r="AB484">
        <v>0</v>
      </c>
      <c r="AC484">
        <f t="shared" si="96"/>
        <v>2013</v>
      </c>
      <c r="AD484">
        <f t="shared" si="97"/>
        <v>10</v>
      </c>
      <c r="AE484">
        <f t="shared" si="98"/>
        <v>2013</v>
      </c>
      <c r="AF484">
        <f t="shared" si="99"/>
        <v>6</v>
      </c>
      <c r="AG484" t="str">
        <f>VLOOKUP(F484,vlookup!$A$2:$E$660,2,0)</f>
        <v>Retained</v>
      </c>
      <c r="AH484" t="str">
        <f>VLOOKUP(F484,vlookup!$A$2:$E$660,3,0)</f>
        <v>Service Contract</v>
      </c>
      <c r="AI484" t="str">
        <f>VLOOKUP(F484,vlookup!$A$2:$E$660,4,0)</f>
        <v>Used Car Programs</v>
      </c>
      <c r="AJ484" t="str">
        <f>VLOOKUP(F484,vlookup!$A$2:$E$660,5,0)</f>
        <v>High Mileage</v>
      </c>
      <c r="AL484">
        <f t="shared" si="100"/>
        <v>25</v>
      </c>
      <c r="AM484">
        <f t="shared" si="101"/>
        <v>149</v>
      </c>
      <c r="AN484" t="str">
        <f t="shared" si="102"/>
        <v/>
      </c>
      <c r="AO484" t="str">
        <f t="shared" si="103"/>
        <v/>
      </c>
      <c r="AP484" t="str">
        <f t="shared" si="104"/>
        <v/>
      </c>
      <c r="AQ484" t="str">
        <f t="shared" si="105"/>
        <v/>
      </c>
      <c r="AR484">
        <f t="shared" si="106"/>
        <v>-11</v>
      </c>
      <c r="AS484" t="str">
        <f t="shared" si="107"/>
        <v>8J277336F3Y-3</v>
      </c>
      <c r="AT484" t="str">
        <f>IFERROR(IF(VLOOKUP(Y484,vlookup!$I$2:$J$9,1,0)=Y484,VLOOKUP(Y484,vlookup!$I$2:$J$9,2,0),PROPER(Y484)),PROPER(Y484))</f>
        <v>Towing &amp; Roadside</v>
      </c>
      <c r="AU484" t="str">
        <f>IFERROR(IF(B484=VLOOKUP(B484,vlookup!$L$2:$L$10,1,0),"Yes","No"),"No")</f>
        <v>No</v>
      </c>
    </row>
    <row r="485" spans="1:47" ht="14.45" customHeight="1" x14ac:dyDescent="0.25">
      <c r="A485" t="s">
        <v>2135</v>
      </c>
      <c r="B485" s="31" t="s">
        <v>2136</v>
      </c>
      <c r="C485">
        <v>3</v>
      </c>
      <c r="D485">
        <v>1</v>
      </c>
      <c r="E485" t="s">
        <v>382</v>
      </c>
      <c r="F485" t="s">
        <v>205</v>
      </c>
      <c r="G485" t="s">
        <v>3708</v>
      </c>
      <c r="H485" t="s">
        <v>3739</v>
      </c>
      <c r="I485">
        <v>106127</v>
      </c>
      <c r="J485" s="19">
        <v>42058</v>
      </c>
      <c r="K485" s="19">
        <v>42094</v>
      </c>
      <c r="L485">
        <v>201503</v>
      </c>
      <c r="M485" s="19">
        <v>42064</v>
      </c>
      <c r="N485">
        <v>24616</v>
      </c>
      <c r="O485" t="s">
        <v>1076</v>
      </c>
      <c r="P485" t="s">
        <v>1116</v>
      </c>
      <c r="Q485" t="s">
        <v>925</v>
      </c>
      <c r="R485" t="s">
        <v>2137</v>
      </c>
      <c r="S485" s="19">
        <v>42117</v>
      </c>
      <c r="T485">
        <v>106127</v>
      </c>
      <c r="U485" t="s">
        <v>357</v>
      </c>
      <c r="V485" s="19">
        <v>42187</v>
      </c>
      <c r="W485" t="s">
        <v>598</v>
      </c>
      <c r="X485" t="s">
        <v>599</v>
      </c>
      <c r="Y485" t="s">
        <v>259</v>
      </c>
      <c r="Z485" t="s">
        <v>14</v>
      </c>
      <c r="AA485" s="29">
        <v>-11</v>
      </c>
      <c r="AB485">
        <v>0</v>
      </c>
      <c r="AC485">
        <f t="shared" si="96"/>
        <v>2015</v>
      </c>
      <c r="AD485">
        <f t="shared" si="97"/>
        <v>7</v>
      </c>
      <c r="AE485">
        <f t="shared" si="98"/>
        <v>2015</v>
      </c>
      <c r="AF485">
        <f t="shared" si="99"/>
        <v>2</v>
      </c>
      <c r="AG485" t="str">
        <f>VLOOKUP(F485,vlookup!$A$2:$E$660,2,0)</f>
        <v>Retained</v>
      </c>
      <c r="AH485" t="str">
        <f>VLOOKUP(F485,vlookup!$A$2:$E$660,3,0)</f>
        <v>Service Contract</v>
      </c>
      <c r="AI485" t="str">
        <f>VLOOKUP(F485,vlookup!$A$2:$E$660,4,0)</f>
        <v>Used Car Programs</v>
      </c>
      <c r="AJ485" t="str">
        <f>VLOOKUP(F485,vlookup!$A$2:$E$660,5,0)</f>
        <v>High Mileage</v>
      </c>
      <c r="AL485">
        <f t="shared" si="100"/>
        <v>38</v>
      </c>
      <c r="AM485">
        <f t="shared" si="101"/>
        <v>129</v>
      </c>
      <c r="AN485" t="str">
        <f t="shared" si="102"/>
        <v/>
      </c>
      <c r="AO485" t="str">
        <f t="shared" si="103"/>
        <v/>
      </c>
      <c r="AP485" t="str">
        <f t="shared" si="104"/>
        <v/>
      </c>
      <c r="AQ485" t="str">
        <f t="shared" si="105"/>
        <v/>
      </c>
      <c r="AR485">
        <f t="shared" si="106"/>
        <v>-11</v>
      </c>
      <c r="AS485" t="str">
        <f t="shared" si="107"/>
        <v>7J166525B5-3</v>
      </c>
      <c r="AT485" t="str">
        <f>IFERROR(IF(VLOOKUP(Y485,vlookup!$I$2:$J$9,1,0)=Y485,VLOOKUP(Y485,vlookup!$I$2:$J$9,2,0),PROPER(Y485)),PROPER(Y485))</f>
        <v>Towing &amp; Roadside</v>
      </c>
      <c r="AU485" t="str">
        <f>IFERROR(IF(B485=VLOOKUP(B485,vlookup!$L$2:$L$10,1,0),"Yes","No"),"No")</f>
        <v>No</v>
      </c>
    </row>
    <row r="486" spans="1:47" ht="14.45" customHeight="1" x14ac:dyDescent="0.25">
      <c r="A486" t="s">
        <v>2138</v>
      </c>
      <c r="B486" s="31" t="s">
        <v>2139</v>
      </c>
      <c r="C486">
        <v>2</v>
      </c>
      <c r="D486">
        <v>1</v>
      </c>
      <c r="E486" t="s">
        <v>382</v>
      </c>
      <c r="F486" t="s">
        <v>238</v>
      </c>
      <c r="G486" t="s">
        <v>3708</v>
      </c>
      <c r="H486" t="s">
        <v>3740</v>
      </c>
      <c r="I486">
        <v>121256</v>
      </c>
      <c r="J486" s="19">
        <v>42442</v>
      </c>
      <c r="K486" s="19">
        <v>42460</v>
      </c>
      <c r="L486">
        <v>201603</v>
      </c>
      <c r="M486" s="19">
        <v>42430</v>
      </c>
      <c r="N486">
        <v>24616</v>
      </c>
      <c r="O486" t="s">
        <v>1076</v>
      </c>
      <c r="P486" t="s">
        <v>1116</v>
      </c>
      <c r="Q486" t="s">
        <v>925</v>
      </c>
      <c r="R486" t="s">
        <v>2140</v>
      </c>
      <c r="S486" s="19">
        <v>42598</v>
      </c>
      <c r="T486">
        <v>121256</v>
      </c>
      <c r="U486" t="s">
        <v>357</v>
      </c>
      <c r="V486" s="19">
        <v>42647</v>
      </c>
      <c r="W486" t="s">
        <v>598</v>
      </c>
      <c r="X486" t="s">
        <v>599</v>
      </c>
      <c r="Y486" t="s">
        <v>259</v>
      </c>
      <c r="Z486" t="s">
        <v>14</v>
      </c>
      <c r="AA486" s="29">
        <v>-11</v>
      </c>
      <c r="AB486">
        <v>0</v>
      </c>
      <c r="AC486">
        <f t="shared" si="96"/>
        <v>2016</v>
      </c>
      <c r="AD486">
        <f t="shared" si="97"/>
        <v>10</v>
      </c>
      <c r="AE486">
        <f t="shared" si="98"/>
        <v>2016</v>
      </c>
      <c r="AF486">
        <f t="shared" si="99"/>
        <v>3</v>
      </c>
      <c r="AG486" t="str">
        <f>VLOOKUP(F486,vlookup!$A$2:$E$660,2,0)</f>
        <v>Retained</v>
      </c>
      <c r="AH486" t="str">
        <f>VLOOKUP(F486,vlookup!$A$2:$E$660,3,0)</f>
        <v>Service Contract</v>
      </c>
      <c r="AI486" t="str">
        <f>VLOOKUP(F486,vlookup!$A$2:$E$660,4,0)</f>
        <v>Used Car Programs</v>
      </c>
      <c r="AJ486" t="str">
        <f>VLOOKUP(F486,vlookup!$A$2:$E$660,5,0)</f>
        <v>High Mileage</v>
      </c>
      <c r="AL486">
        <f t="shared" si="100"/>
        <v>18</v>
      </c>
      <c r="AM486">
        <f t="shared" si="101"/>
        <v>201</v>
      </c>
      <c r="AN486" t="str">
        <f t="shared" si="102"/>
        <v/>
      </c>
      <c r="AO486" t="str">
        <f t="shared" si="103"/>
        <v/>
      </c>
      <c r="AP486" t="str">
        <f t="shared" si="104"/>
        <v/>
      </c>
      <c r="AQ486" t="str">
        <f t="shared" si="105"/>
        <v/>
      </c>
      <c r="AR486">
        <f t="shared" si="106"/>
        <v>-11</v>
      </c>
      <c r="AS486" t="str">
        <f t="shared" si="107"/>
        <v>8R213390C6Y-2</v>
      </c>
      <c r="AT486" t="str">
        <f>IFERROR(IF(VLOOKUP(Y486,vlookup!$I$2:$J$9,1,0)=Y486,VLOOKUP(Y486,vlookup!$I$2:$J$9,2,0),PROPER(Y486)),PROPER(Y486))</f>
        <v>Towing &amp; Roadside</v>
      </c>
      <c r="AU486" t="str">
        <f>IFERROR(IF(B486=VLOOKUP(B486,vlookup!$L$2:$L$10,1,0),"Yes","No"),"No")</f>
        <v>No</v>
      </c>
    </row>
    <row r="487" spans="1:47" ht="14.45" customHeight="1" x14ac:dyDescent="0.25">
      <c r="A487" t="s">
        <v>1118</v>
      </c>
      <c r="B487" s="31" t="s">
        <v>3619</v>
      </c>
      <c r="C487">
        <v>1</v>
      </c>
      <c r="D487">
        <v>1</v>
      </c>
      <c r="E487" t="s">
        <v>382</v>
      </c>
      <c r="F487" t="s">
        <v>205</v>
      </c>
      <c r="G487" t="s">
        <v>3708</v>
      </c>
      <c r="H487" t="s">
        <v>1078</v>
      </c>
      <c r="I487">
        <v>146189</v>
      </c>
      <c r="J487" s="19">
        <v>42485</v>
      </c>
      <c r="K487" s="19">
        <v>42530</v>
      </c>
      <c r="L487">
        <v>201606</v>
      </c>
      <c r="M487" s="19">
        <v>42522</v>
      </c>
      <c r="N487">
        <v>24616</v>
      </c>
      <c r="O487" t="s">
        <v>1076</v>
      </c>
      <c r="P487" t="s">
        <v>1116</v>
      </c>
      <c r="Q487" t="s">
        <v>925</v>
      </c>
      <c r="R487" t="s">
        <v>1119</v>
      </c>
      <c r="S487" s="19">
        <v>42592</v>
      </c>
      <c r="T487">
        <v>146189</v>
      </c>
      <c r="U487" t="s">
        <v>357</v>
      </c>
      <c r="V487" s="19">
        <v>42647</v>
      </c>
      <c r="W487" t="s">
        <v>598</v>
      </c>
      <c r="X487" t="s">
        <v>599</v>
      </c>
      <c r="Y487" t="s">
        <v>259</v>
      </c>
      <c r="Z487" t="s">
        <v>14</v>
      </c>
      <c r="AA487" s="29">
        <v>-11</v>
      </c>
      <c r="AB487">
        <v>0</v>
      </c>
      <c r="AC487">
        <f t="shared" si="96"/>
        <v>2016</v>
      </c>
      <c r="AD487">
        <f t="shared" si="97"/>
        <v>10</v>
      </c>
      <c r="AE487">
        <f t="shared" si="98"/>
        <v>2016</v>
      </c>
      <c r="AF487">
        <f t="shared" si="99"/>
        <v>4</v>
      </c>
      <c r="AG487" t="str">
        <f>VLOOKUP(F487,vlookup!$A$2:$E$660,2,0)</f>
        <v>Retained</v>
      </c>
      <c r="AH487" t="str">
        <f>VLOOKUP(F487,vlookup!$A$2:$E$660,3,0)</f>
        <v>Service Contract</v>
      </c>
      <c r="AI487" t="str">
        <f>VLOOKUP(F487,vlookup!$A$2:$E$660,4,0)</f>
        <v>Used Car Programs</v>
      </c>
      <c r="AJ487" t="str">
        <f>VLOOKUP(F487,vlookup!$A$2:$E$660,5,0)</f>
        <v>High Mileage</v>
      </c>
      <c r="AL487">
        <f t="shared" si="100"/>
        <v>44</v>
      </c>
      <c r="AM487">
        <f t="shared" si="101"/>
        <v>159</v>
      </c>
      <c r="AN487" t="str">
        <f t="shared" si="102"/>
        <v/>
      </c>
      <c r="AO487" t="str">
        <f t="shared" si="103"/>
        <v/>
      </c>
      <c r="AP487" t="str">
        <f t="shared" si="104"/>
        <v/>
      </c>
      <c r="AQ487" t="str">
        <f t="shared" si="105"/>
        <v/>
      </c>
      <c r="AR487">
        <f t="shared" si="106"/>
        <v>-11</v>
      </c>
      <c r="AS487" t="str">
        <f t="shared" si="107"/>
        <v>102108864-1</v>
      </c>
      <c r="AT487" t="str">
        <f>IFERROR(IF(VLOOKUP(Y487,vlookup!$I$2:$J$9,1,0)=Y487,VLOOKUP(Y487,vlookup!$I$2:$J$9,2,0),PROPER(Y487)),PROPER(Y487))</f>
        <v>Towing &amp; Roadside</v>
      </c>
      <c r="AU487" t="str">
        <f>IFERROR(IF(B487=VLOOKUP(B487,vlookup!$L$2:$L$10,1,0),"Yes","No"),"No")</f>
        <v>No</v>
      </c>
    </row>
    <row r="488" spans="1:47" ht="14.45" customHeight="1" x14ac:dyDescent="0.25">
      <c r="A488" t="s">
        <v>1118</v>
      </c>
      <c r="B488" s="31" t="s">
        <v>3619</v>
      </c>
      <c r="C488">
        <v>2</v>
      </c>
      <c r="D488">
        <v>1</v>
      </c>
      <c r="E488" t="s">
        <v>382</v>
      </c>
      <c r="F488" t="s">
        <v>205</v>
      </c>
      <c r="G488" t="s">
        <v>3708</v>
      </c>
      <c r="H488" t="s">
        <v>1078</v>
      </c>
      <c r="I488">
        <v>146189</v>
      </c>
      <c r="J488" s="19">
        <v>42485</v>
      </c>
      <c r="K488" s="19">
        <v>42530</v>
      </c>
      <c r="L488">
        <v>201606</v>
      </c>
      <c r="M488" s="19">
        <v>42522</v>
      </c>
      <c r="N488">
        <v>24616</v>
      </c>
      <c r="O488" t="s">
        <v>1076</v>
      </c>
      <c r="P488" t="s">
        <v>1116</v>
      </c>
      <c r="Q488" t="s">
        <v>925</v>
      </c>
      <c r="R488" t="s">
        <v>2141</v>
      </c>
      <c r="S488" s="19">
        <v>42624</v>
      </c>
      <c r="T488">
        <v>146189</v>
      </c>
      <c r="U488" t="s">
        <v>357</v>
      </c>
      <c r="V488" s="19">
        <v>42676</v>
      </c>
      <c r="W488" t="s">
        <v>598</v>
      </c>
      <c r="X488" t="s">
        <v>599</v>
      </c>
      <c r="Y488" t="s">
        <v>259</v>
      </c>
      <c r="Z488" t="s">
        <v>14</v>
      </c>
      <c r="AA488" s="29">
        <v>-11</v>
      </c>
      <c r="AB488">
        <v>0</v>
      </c>
      <c r="AC488">
        <f t="shared" si="96"/>
        <v>2016</v>
      </c>
      <c r="AD488">
        <f t="shared" si="97"/>
        <v>11</v>
      </c>
      <c r="AE488">
        <f t="shared" si="98"/>
        <v>2016</v>
      </c>
      <c r="AF488">
        <f t="shared" si="99"/>
        <v>4</v>
      </c>
      <c r="AG488" t="str">
        <f>VLOOKUP(F488,vlookup!$A$2:$E$660,2,0)</f>
        <v>Retained</v>
      </c>
      <c r="AH488" t="str">
        <f>VLOOKUP(F488,vlookup!$A$2:$E$660,3,0)</f>
        <v>Service Contract</v>
      </c>
      <c r="AI488" t="str">
        <f>VLOOKUP(F488,vlookup!$A$2:$E$660,4,0)</f>
        <v>Used Car Programs</v>
      </c>
      <c r="AJ488" t="str">
        <f>VLOOKUP(F488,vlookup!$A$2:$E$660,5,0)</f>
        <v>High Mileage</v>
      </c>
      <c r="AL488">
        <f t="shared" si="100"/>
        <v>44</v>
      </c>
      <c r="AM488">
        <f t="shared" si="101"/>
        <v>187</v>
      </c>
      <c r="AN488" t="str">
        <f t="shared" si="102"/>
        <v/>
      </c>
      <c r="AO488" t="str">
        <f t="shared" si="103"/>
        <v/>
      </c>
      <c r="AP488" t="str">
        <f t="shared" si="104"/>
        <v/>
      </c>
      <c r="AQ488" t="str">
        <f t="shared" si="105"/>
        <v/>
      </c>
      <c r="AR488">
        <f t="shared" si="106"/>
        <v>-11</v>
      </c>
      <c r="AS488" t="str">
        <f t="shared" si="107"/>
        <v>102108864-2</v>
      </c>
      <c r="AT488" t="str">
        <f>IFERROR(IF(VLOOKUP(Y488,vlookup!$I$2:$J$9,1,0)=Y488,VLOOKUP(Y488,vlookup!$I$2:$J$9,2,0),PROPER(Y488)),PROPER(Y488))</f>
        <v>Towing &amp; Roadside</v>
      </c>
      <c r="AU488" t="str">
        <f>IFERROR(IF(B488=VLOOKUP(B488,vlookup!$L$2:$L$10,1,0),"Yes","No"),"No")</f>
        <v>No</v>
      </c>
    </row>
    <row r="489" spans="1:47" ht="14.45" customHeight="1" x14ac:dyDescent="0.25">
      <c r="A489" t="s">
        <v>1118</v>
      </c>
      <c r="B489" s="31" t="s">
        <v>3619</v>
      </c>
      <c r="C489">
        <v>3</v>
      </c>
      <c r="D489">
        <v>1</v>
      </c>
      <c r="E489" t="s">
        <v>382</v>
      </c>
      <c r="F489" t="s">
        <v>205</v>
      </c>
      <c r="G489" t="s">
        <v>3708</v>
      </c>
      <c r="H489" t="s">
        <v>1078</v>
      </c>
      <c r="I489">
        <v>146189</v>
      </c>
      <c r="J489" s="19">
        <v>42485</v>
      </c>
      <c r="K489" s="19">
        <v>42530</v>
      </c>
      <c r="L489">
        <v>201606</v>
      </c>
      <c r="M489" s="19">
        <v>42522</v>
      </c>
      <c r="N489">
        <v>24616</v>
      </c>
      <c r="O489" t="s">
        <v>1076</v>
      </c>
      <c r="P489" t="s">
        <v>1116</v>
      </c>
      <c r="Q489" t="s">
        <v>925</v>
      </c>
      <c r="R489" t="s">
        <v>1120</v>
      </c>
      <c r="S489" s="19">
        <v>42624</v>
      </c>
      <c r="T489">
        <v>146189</v>
      </c>
      <c r="U489" t="s">
        <v>357</v>
      </c>
      <c r="V489" s="19">
        <v>42676</v>
      </c>
      <c r="W489" t="s">
        <v>598</v>
      </c>
      <c r="X489" t="s">
        <v>599</v>
      </c>
      <c r="Y489" t="s">
        <v>259</v>
      </c>
      <c r="Z489" t="s">
        <v>14</v>
      </c>
      <c r="AA489" s="29">
        <v>-11</v>
      </c>
      <c r="AB489">
        <v>0</v>
      </c>
      <c r="AC489">
        <f t="shared" si="96"/>
        <v>2016</v>
      </c>
      <c r="AD489">
        <f t="shared" si="97"/>
        <v>11</v>
      </c>
      <c r="AE489">
        <f t="shared" si="98"/>
        <v>2016</v>
      </c>
      <c r="AF489">
        <f t="shared" si="99"/>
        <v>4</v>
      </c>
      <c r="AG489" t="str">
        <f>VLOOKUP(F489,vlookup!$A$2:$E$660,2,0)</f>
        <v>Retained</v>
      </c>
      <c r="AH489" t="str">
        <f>VLOOKUP(F489,vlookup!$A$2:$E$660,3,0)</f>
        <v>Service Contract</v>
      </c>
      <c r="AI489" t="str">
        <f>VLOOKUP(F489,vlookup!$A$2:$E$660,4,0)</f>
        <v>Used Car Programs</v>
      </c>
      <c r="AJ489" t="str">
        <f>VLOOKUP(F489,vlookup!$A$2:$E$660,5,0)</f>
        <v>High Mileage</v>
      </c>
      <c r="AL489">
        <f t="shared" si="100"/>
        <v>44</v>
      </c>
      <c r="AM489">
        <f t="shared" si="101"/>
        <v>187</v>
      </c>
      <c r="AN489" t="str">
        <f t="shared" si="102"/>
        <v/>
      </c>
      <c r="AO489" t="str">
        <f t="shared" si="103"/>
        <v/>
      </c>
      <c r="AP489" t="str">
        <f t="shared" si="104"/>
        <v/>
      </c>
      <c r="AQ489" t="str">
        <f t="shared" si="105"/>
        <v/>
      </c>
      <c r="AR489">
        <f t="shared" si="106"/>
        <v>-11</v>
      </c>
      <c r="AS489" t="str">
        <f t="shared" si="107"/>
        <v>102108864-3</v>
      </c>
      <c r="AT489" t="str">
        <f>IFERROR(IF(VLOOKUP(Y489,vlookup!$I$2:$J$9,1,0)=Y489,VLOOKUP(Y489,vlookup!$I$2:$J$9,2,0),PROPER(Y489)),PROPER(Y489))</f>
        <v>Towing &amp; Roadside</v>
      </c>
      <c r="AU489" t="str">
        <f>IFERROR(IF(B489=VLOOKUP(B489,vlookup!$L$2:$L$10,1,0),"Yes","No"),"No")</f>
        <v>No</v>
      </c>
    </row>
    <row r="490" spans="1:47" ht="14.45" customHeight="1" x14ac:dyDescent="0.25">
      <c r="A490" t="s">
        <v>1118</v>
      </c>
      <c r="B490" s="31" t="s">
        <v>3619</v>
      </c>
      <c r="C490">
        <v>5</v>
      </c>
      <c r="D490">
        <v>1</v>
      </c>
      <c r="E490" t="s">
        <v>382</v>
      </c>
      <c r="F490" t="s">
        <v>205</v>
      </c>
      <c r="G490" t="s">
        <v>3708</v>
      </c>
      <c r="H490" t="s">
        <v>1078</v>
      </c>
      <c r="I490">
        <v>146189</v>
      </c>
      <c r="J490" s="19">
        <v>42485</v>
      </c>
      <c r="K490" s="19">
        <v>42530</v>
      </c>
      <c r="L490">
        <v>201606</v>
      </c>
      <c r="M490" s="19">
        <v>42522</v>
      </c>
      <c r="N490">
        <v>24616</v>
      </c>
      <c r="O490" t="s">
        <v>1076</v>
      </c>
      <c r="P490" t="s">
        <v>1116</v>
      </c>
      <c r="Q490" t="s">
        <v>925</v>
      </c>
      <c r="R490" t="s">
        <v>2142</v>
      </c>
      <c r="S490" s="19">
        <v>42720</v>
      </c>
      <c r="T490">
        <v>146189</v>
      </c>
      <c r="U490" t="s">
        <v>357</v>
      </c>
      <c r="V490" s="19">
        <v>42769</v>
      </c>
      <c r="W490" t="s">
        <v>598</v>
      </c>
      <c r="X490" t="s">
        <v>599</v>
      </c>
      <c r="Y490" t="s">
        <v>259</v>
      </c>
      <c r="Z490" t="s">
        <v>14</v>
      </c>
      <c r="AA490" s="29">
        <v>-11</v>
      </c>
      <c r="AB490">
        <v>0</v>
      </c>
      <c r="AC490">
        <f t="shared" si="96"/>
        <v>2017</v>
      </c>
      <c r="AD490">
        <f t="shared" si="97"/>
        <v>2</v>
      </c>
      <c r="AE490">
        <f t="shared" si="98"/>
        <v>2016</v>
      </c>
      <c r="AF490">
        <f t="shared" si="99"/>
        <v>4</v>
      </c>
      <c r="AG490" t="str">
        <f>VLOOKUP(F490,vlookup!$A$2:$E$660,2,0)</f>
        <v>Retained</v>
      </c>
      <c r="AH490" t="str">
        <f>VLOOKUP(F490,vlookup!$A$2:$E$660,3,0)</f>
        <v>Service Contract</v>
      </c>
      <c r="AI490" t="str">
        <f>VLOOKUP(F490,vlookup!$A$2:$E$660,4,0)</f>
        <v>Used Car Programs</v>
      </c>
      <c r="AJ490" t="str">
        <f>VLOOKUP(F490,vlookup!$A$2:$E$660,5,0)</f>
        <v>High Mileage</v>
      </c>
      <c r="AL490">
        <f t="shared" si="100"/>
        <v>44</v>
      </c>
      <c r="AM490">
        <f t="shared" si="101"/>
        <v>278</v>
      </c>
      <c r="AN490" t="str">
        <f t="shared" si="102"/>
        <v/>
      </c>
      <c r="AO490" t="str">
        <f t="shared" si="103"/>
        <v/>
      </c>
      <c r="AP490" t="str">
        <f t="shared" si="104"/>
        <v/>
      </c>
      <c r="AQ490" t="str">
        <f t="shared" si="105"/>
        <v/>
      </c>
      <c r="AR490">
        <f t="shared" si="106"/>
        <v>-11</v>
      </c>
      <c r="AS490" t="str">
        <f t="shared" si="107"/>
        <v>102108864-5</v>
      </c>
      <c r="AT490" t="str">
        <f>IFERROR(IF(VLOOKUP(Y490,vlookup!$I$2:$J$9,1,0)=Y490,VLOOKUP(Y490,vlookup!$I$2:$J$9,2,0),PROPER(Y490)),PROPER(Y490))</f>
        <v>Towing &amp; Roadside</v>
      </c>
      <c r="AU490" t="str">
        <f>IFERROR(IF(B490=VLOOKUP(B490,vlookup!$L$2:$L$10,1,0),"Yes","No"),"No")</f>
        <v>No</v>
      </c>
    </row>
    <row r="491" spans="1:47" ht="14.45" customHeight="1" x14ac:dyDescent="0.25">
      <c r="A491" t="s">
        <v>1416</v>
      </c>
      <c r="B491" s="31" t="s">
        <v>1417</v>
      </c>
      <c r="C491">
        <v>3</v>
      </c>
      <c r="D491">
        <v>1</v>
      </c>
      <c r="E491" t="s">
        <v>571</v>
      </c>
      <c r="F491" t="s">
        <v>464</v>
      </c>
      <c r="G491" t="s">
        <v>3708</v>
      </c>
      <c r="H491" t="s">
        <v>3739</v>
      </c>
      <c r="I491">
        <v>69253</v>
      </c>
      <c r="J491" s="19">
        <v>43158</v>
      </c>
      <c r="K491" s="19">
        <v>43201</v>
      </c>
      <c r="L491">
        <v>201804</v>
      </c>
      <c r="M491" s="19">
        <v>43191</v>
      </c>
      <c r="N491">
        <v>24617</v>
      </c>
      <c r="O491" t="s">
        <v>1070</v>
      </c>
      <c r="P491" t="s">
        <v>1116</v>
      </c>
      <c r="Q491" t="s">
        <v>925</v>
      </c>
      <c r="R491" t="s">
        <v>2143</v>
      </c>
      <c r="S491" s="19">
        <v>43407</v>
      </c>
      <c r="T491">
        <v>69253</v>
      </c>
      <c r="U491" t="s">
        <v>357</v>
      </c>
      <c r="V491" s="19">
        <v>43461</v>
      </c>
      <c r="W491" t="s">
        <v>598</v>
      </c>
      <c r="X491" t="s">
        <v>599</v>
      </c>
      <c r="Y491" t="s">
        <v>259</v>
      </c>
      <c r="Z491" t="s">
        <v>14</v>
      </c>
      <c r="AA491" s="29">
        <v>-11</v>
      </c>
      <c r="AB491">
        <v>0</v>
      </c>
      <c r="AC491">
        <f t="shared" si="96"/>
        <v>2018</v>
      </c>
      <c r="AD491">
        <f t="shared" si="97"/>
        <v>12</v>
      </c>
      <c r="AE491">
        <f t="shared" si="98"/>
        <v>2018</v>
      </c>
      <c r="AF491">
        <f t="shared" si="99"/>
        <v>2</v>
      </c>
      <c r="AG491" t="str">
        <f>VLOOKUP(F491,vlookup!$A$2:$E$660,2,0)</f>
        <v>Retained</v>
      </c>
      <c r="AH491" t="str">
        <f>VLOOKUP(F491,vlookup!$A$2:$E$660,3,0)</f>
        <v>Service Contract</v>
      </c>
      <c r="AI491" t="str">
        <f>VLOOKUP(F491,vlookup!$A$2:$E$660,4,0)</f>
        <v>Used Car Programs</v>
      </c>
      <c r="AJ491" t="str">
        <f>VLOOKUP(F491,vlookup!$A$2:$E$660,5,0)</f>
        <v>High Mileage</v>
      </c>
      <c r="AL491">
        <f t="shared" si="100"/>
        <v>44</v>
      </c>
      <c r="AM491">
        <f t="shared" si="101"/>
        <v>300</v>
      </c>
      <c r="AN491" t="str">
        <f t="shared" si="102"/>
        <v/>
      </c>
      <c r="AO491" t="str">
        <f t="shared" si="103"/>
        <v/>
      </c>
      <c r="AP491" t="str">
        <f t="shared" si="104"/>
        <v/>
      </c>
      <c r="AQ491" t="str">
        <f t="shared" si="105"/>
        <v/>
      </c>
      <c r="AR491">
        <f t="shared" si="106"/>
        <v>-11</v>
      </c>
      <c r="AS491" t="str">
        <f t="shared" si="107"/>
        <v>CJ345164B8-3</v>
      </c>
      <c r="AT491" t="str">
        <f>IFERROR(IF(VLOOKUP(Y491,vlookup!$I$2:$J$9,1,0)=Y491,VLOOKUP(Y491,vlookup!$I$2:$J$9,2,0),PROPER(Y491)),PROPER(Y491))</f>
        <v>Towing &amp; Roadside</v>
      </c>
      <c r="AU491" t="str">
        <f>IFERROR(IF(B491=VLOOKUP(B491,vlookup!$L$2:$L$10,1,0),"Yes","No"),"No")</f>
        <v>No</v>
      </c>
    </row>
    <row r="492" spans="1:47" ht="14.45" customHeight="1" x14ac:dyDescent="0.25">
      <c r="A492" t="s">
        <v>2144</v>
      </c>
      <c r="B492" s="31" t="s">
        <v>2145</v>
      </c>
      <c r="C492">
        <v>3</v>
      </c>
      <c r="D492">
        <v>1</v>
      </c>
      <c r="E492" t="s">
        <v>382</v>
      </c>
      <c r="F492" t="s">
        <v>60</v>
      </c>
      <c r="G492" t="s">
        <v>543</v>
      </c>
      <c r="H492" t="s">
        <v>1425</v>
      </c>
      <c r="I492">
        <v>167895</v>
      </c>
      <c r="J492" s="19">
        <v>41465</v>
      </c>
      <c r="K492" s="19">
        <v>41499</v>
      </c>
      <c r="L492">
        <v>201308</v>
      </c>
      <c r="M492" s="19">
        <v>41487</v>
      </c>
      <c r="N492">
        <v>24616</v>
      </c>
      <c r="O492" t="s">
        <v>1076</v>
      </c>
      <c r="P492" t="s">
        <v>1116</v>
      </c>
      <c r="Q492" t="s">
        <v>925</v>
      </c>
      <c r="R492" t="s">
        <v>2146</v>
      </c>
      <c r="S492" s="19">
        <v>41748</v>
      </c>
      <c r="T492">
        <v>167895</v>
      </c>
      <c r="U492" t="s">
        <v>357</v>
      </c>
      <c r="V492" s="19">
        <v>41795</v>
      </c>
      <c r="W492" t="s">
        <v>598</v>
      </c>
      <c r="X492" t="s">
        <v>599</v>
      </c>
      <c r="Y492" t="s">
        <v>259</v>
      </c>
      <c r="Z492" t="s">
        <v>14</v>
      </c>
      <c r="AA492" s="29">
        <v>-126.41</v>
      </c>
      <c r="AB492">
        <v>0</v>
      </c>
      <c r="AC492">
        <f t="shared" si="96"/>
        <v>2014</v>
      </c>
      <c r="AD492">
        <f t="shared" si="97"/>
        <v>6</v>
      </c>
      <c r="AE492">
        <f t="shared" si="98"/>
        <v>2013</v>
      </c>
      <c r="AF492">
        <f t="shared" si="99"/>
        <v>7</v>
      </c>
      <c r="AG492" t="str">
        <f>VLOOKUP(F492,vlookup!$A$2:$E$660,2,0)</f>
        <v>Retained</v>
      </c>
      <c r="AH492" t="str">
        <f>VLOOKUP(F492,vlookup!$A$2:$E$660,3,0)</f>
        <v>Service Contract</v>
      </c>
      <c r="AI492" t="str">
        <f>VLOOKUP(F492,vlookup!$A$2:$E$660,4,0)</f>
        <v>Used Car Programs</v>
      </c>
      <c r="AJ492" t="str">
        <f>VLOOKUP(F492,vlookup!$A$2:$E$660,5,0)</f>
        <v>High Mileage</v>
      </c>
      <c r="AL492">
        <f t="shared" si="100"/>
        <v>33</v>
      </c>
      <c r="AM492">
        <f t="shared" si="101"/>
        <v>325</v>
      </c>
      <c r="AN492" t="str">
        <f t="shared" si="102"/>
        <v/>
      </c>
      <c r="AO492" t="str">
        <f t="shared" si="103"/>
        <v/>
      </c>
      <c r="AP492" t="str">
        <f t="shared" si="104"/>
        <v/>
      </c>
      <c r="AQ492" t="str">
        <f t="shared" si="105"/>
        <v/>
      </c>
      <c r="AR492">
        <f t="shared" si="106"/>
        <v>-126.41</v>
      </c>
      <c r="AS492" t="str">
        <f t="shared" si="107"/>
        <v>YJ122815G3Y-3</v>
      </c>
      <c r="AT492" t="str">
        <f>IFERROR(IF(VLOOKUP(Y492,vlookup!$I$2:$J$9,1,0)=Y492,VLOOKUP(Y492,vlookup!$I$2:$J$9,2,0),PROPER(Y492)),PROPER(Y492))</f>
        <v>Towing &amp; Roadside</v>
      </c>
      <c r="AU492" t="str">
        <f>IFERROR(IF(B492=VLOOKUP(B492,vlookup!$L$2:$L$10,1,0),"Yes","No"),"No")</f>
        <v>No</v>
      </c>
    </row>
    <row r="493" spans="1:47" ht="14.45" customHeight="1" x14ac:dyDescent="0.25">
      <c r="A493" t="s">
        <v>2144</v>
      </c>
      <c r="B493" s="31" t="s">
        <v>2145</v>
      </c>
      <c r="C493">
        <v>4</v>
      </c>
      <c r="D493">
        <v>1</v>
      </c>
      <c r="E493" t="s">
        <v>382</v>
      </c>
      <c r="F493" t="s">
        <v>60</v>
      </c>
      <c r="G493" t="s">
        <v>543</v>
      </c>
      <c r="H493" t="s">
        <v>1425</v>
      </c>
      <c r="I493">
        <v>167895</v>
      </c>
      <c r="J493" s="19">
        <v>41465</v>
      </c>
      <c r="K493" s="19">
        <v>41499</v>
      </c>
      <c r="L493">
        <v>201308</v>
      </c>
      <c r="M493" s="19">
        <v>41487</v>
      </c>
      <c r="N493">
        <v>24616</v>
      </c>
      <c r="O493" t="s">
        <v>1076</v>
      </c>
      <c r="P493" t="s">
        <v>1116</v>
      </c>
      <c r="Q493" t="s">
        <v>925</v>
      </c>
      <c r="R493" t="s">
        <v>2147</v>
      </c>
      <c r="S493" s="19">
        <v>41766</v>
      </c>
      <c r="T493">
        <v>167895</v>
      </c>
      <c r="U493" t="s">
        <v>357</v>
      </c>
      <c r="V493" s="19">
        <v>41828</v>
      </c>
      <c r="W493" t="s">
        <v>598</v>
      </c>
      <c r="X493" t="s">
        <v>599</v>
      </c>
      <c r="Y493" t="s">
        <v>259</v>
      </c>
      <c r="Z493" t="s">
        <v>14</v>
      </c>
      <c r="AA493" s="29">
        <v>-40.03</v>
      </c>
      <c r="AB493">
        <v>0</v>
      </c>
      <c r="AC493">
        <f t="shared" si="96"/>
        <v>2014</v>
      </c>
      <c r="AD493">
        <f t="shared" si="97"/>
        <v>7</v>
      </c>
      <c r="AE493">
        <f t="shared" si="98"/>
        <v>2013</v>
      </c>
      <c r="AF493">
        <f t="shared" si="99"/>
        <v>7</v>
      </c>
      <c r="AG493" t="str">
        <f>VLOOKUP(F493,vlookup!$A$2:$E$660,2,0)</f>
        <v>Retained</v>
      </c>
      <c r="AH493" t="str">
        <f>VLOOKUP(F493,vlookup!$A$2:$E$660,3,0)</f>
        <v>Service Contract</v>
      </c>
      <c r="AI493" t="str">
        <f>VLOOKUP(F493,vlookup!$A$2:$E$660,4,0)</f>
        <v>Used Car Programs</v>
      </c>
      <c r="AJ493" t="str">
        <f>VLOOKUP(F493,vlookup!$A$2:$E$660,5,0)</f>
        <v>High Mileage</v>
      </c>
      <c r="AL493">
        <f t="shared" si="100"/>
        <v>33</v>
      </c>
      <c r="AM493">
        <f t="shared" si="101"/>
        <v>358</v>
      </c>
      <c r="AN493" t="str">
        <f t="shared" si="102"/>
        <v/>
      </c>
      <c r="AO493" t="str">
        <f t="shared" si="103"/>
        <v/>
      </c>
      <c r="AP493" t="str">
        <f t="shared" si="104"/>
        <v/>
      </c>
      <c r="AQ493" t="str">
        <f t="shared" si="105"/>
        <v/>
      </c>
      <c r="AR493">
        <f t="shared" si="106"/>
        <v>-40.03</v>
      </c>
      <c r="AS493" t="str">
        <f t="shared" si="107"/>
        <v>YJ122815G3Y-4</v>
      </c>
      <c r="AT493" t="str">
        <f>IFERROR(IF(VLOOKUP(Y493,vlookup!$I$2:$J$9,1,0)=Y493,VLOOKUP(Y493,vlookup!$I$2:$J$9,2,0),PROPER(Y493)),PROPER(Y493))</f>
        <v>Towing &amp; Roadside</v>
      </c>
      <c r="AU493" t="str">
        <f>IFERROR(IF(B493=VLOOKUP(B493,vlookup!$L$2:$L$10,1,0),"Yes","No"),"No")</f>
        <v>No</v>
      </c>
    </row>
    <row r="494" spans="1:47" ht="14.45" customHeight="1" x14ac:dyDescent="0.25">
      <c r="A494" t="s">
        <v>2148</v>
      </c>
      <c r="B494" s="31" t="s">
        <v>3578</v>
      </c>
      <c r="C494">
        <v>2</v>
      </c>
      <c r="D494">
        <v>1</v>
      </c>
      <c r="E494" t="s">
        <v>571</v>
      </c>
      <c r="F494" t="s">
        <v>205</v>
      </c>
      <c r="G494" t="s">
        <v>543</v>
      </c>
      <c r="H494" t="s">
        <v>1425</v>
      </c>
      <c r="I494">
        <v>152689</v>
      </c>
      <c r="J494" s="19">
        <v>41760</v>
      </c>
      <c r="K494" s="19">
        <v>41759</v>
      </c>
      <c r="L494">
        <v>201404</v>
      </c>
      <c r="M494" s="19">
        <v>41730</v>
      </c>
      <c r="N494">
        <v>24617</v>
      </c>
      <c r="O494" t="s">
        <v>1070</v>
      </c>
      <c r="P494" t="s">
        <v>1116</v>
      </c>
      <c r="Q494" t="s">
        <v>925</v>
      </c>
      <c r="R494" t="s">
        <v>2149</v>
      </c>
      <c r="S494" s="19">
        <v>41766</v>
      </c>
      <c r="T494">
        <v>152689</v>
      </c>
      <c r="U494" t="s">
        <v>357</v>
      </c>
      <c r="V494" s="19">
        <v>41828</v>
      </c>
      <c r="W494" t="s">
        <v>598</v>
      </c>
      <c r="X494" t="s">
        <v>599</v>
      </c>
      <c r="Y494" t="s">
        <v>259</v>
      </c>
      <c r="Z494" t="s">
        <v>14</v>
      </c>
      <c r="AA494" s="29">
        <v>-129.68</v>
      </c>
      <c r="AB494">
        <v>0</v>
      </c>
      <c r="AC494">
        <f t="shared" si="96"/>
        <v>2014</v>
      </c>
      <c r="AD494">
        <f t="shared" si="97"/>
        <v>7</v>
      </c>
      <c r="AE494">
        <f t="shared" si="98"/>
        <v>2014</v>
      </c>
      <c r="AF494">
        <f t="shared" si="99"/>
        <v>5</v>
      </c>
      <c r="AG494" t="str">
        <f>VLOOKUP(F494,vlookup!$A$2:$E$660,2,0)</f>
        <v>Retained</v>
      </c>
      <c r="AH494" t="str">
        <f>VLOOKUP(F494,vlookup!$A$2:$E$660,3,0)</f>
        <v>Service Contract</v>
      </c>
      <c r="AI494" t="str">
        <f>VLOOKUP(F494,vlookup!$A$2:$E$660,4,0)</f>
        <v>Used Car Programs</v>
      </c>
      <c r="AJ494" t="str">
        <f>VLOOKUP(F494,vlookup!$A$2:$E$660,5,0)</f>
        <v>High Mileage</v>
      </c>
      <c r="AL494">
        <f t="shared" si="100"/>
        <v>-1</v>
      </c>
      <c r="AM494">
        <f t="shared" si="101"/>
        <v>67</v>
      </c>
      <c r="AN494" t="str">
        <f t="shared" si="102"/>
        <v/>
      </c>
      <c r="AO494" t="str">
        <f t="shared" si="103"/>
        <v/>
      </c>
      <c r="AP494" t="str">
        <f t="shared" si="104"/>
        <v/>
      </c>
      <c r="AQ494">
        <f t="shared" si="105"/>
        <v>-129.68</v>
      </c>
      <c r="AR494" t="str">
        <f t="shared" si="106"/>
        <v/>
      </c>
      <c r="AS494" t="str">
        <f t="shared" si="107"/>
        <v>102109022-2</v>
      </c>
      <c r="AT494" t="str">
        <f>IFERROR(IF(VLOOKUP(Y494,vlookup!$I$2:$J$9,1,0)=Y494,VLOOKUP(Y494,vlookup!$I$2:$J$9,2,0),PROPER(Y494)),PROPER(Y494))</f>
        <v>Towing &amp; Roadside</v>
      </c>
      <c r="AU494" t="str">
        <f>IFERROR(IF(B494=VLOOKUP(B494,vlookup!$L$2:$L$10,1,0),"Yes","No"),"No")</f>
        <v>No</v>
      </c>
    </row>
    <row r="495" spans="1:47" ht="14.45" customHeight="1" x14ac:dyDescent="0.25">
      <c r="A495" t="s">
        <v>1079</v>
      </c>
      <c r="B495" s="31" t="s">
        <v>1080</v>
      </c>
      <c r="C495">
        <v>2</v>
      </c>
      <c r="D495">
        <v>1</v>
      </c>
      <c r="E495" t="s">
        <v>382</v>
      </c>
      <c r="F495" t="s">
        <v>60</v>
      </c>
      <c r="G495" t="s">
        <v>543</v>
      </c>
      <c r="H495" t="s">
        <v>1081</v>
      </c>
      <c r="I495">
        <v>158597</v>
      </c>
      <c r="J495" s="19">
        <v>41306</v>
      </c>
      <c r="K495" s="19">
        <v>41345</v>
      </c>
      <c r="L495">
        <v>201303</v>
      </c>
      <c r="M495" s="19">
        <v>41334</v>
      </c>
      <c r="N495">
        <v>24616</v>
      </c>
      <c r="O495" t="s">
        <v>1076</v>
      </c>
      <c r="P495" t="s">
        <v>1116</v>
      </c>
      <c r="Q495" t="s">
        <v>925</v>
      </c>
      <c r="R495" t="s">
        <v>2150</v>
      </c>
      <c r="S495" s="19">
        <v>41605</v>
      </c>
      <c r="T495">
        <v>158597</v>
      </c>
      <c r="U495" t="s">
        <v>357</v>
      </c>
      <c r="V495" s="19">
        <v>41652</v>
      </c>
      <c r="W495" t="s">
        <v>598</v>
      </c>
      <c r="X495" t="s">
        <v>599</v>
      </c>
      <c r="Y495" t="s">
        <v>259</v>
      </c>
      <c r="Z495" t="s">
        <v>14</v>
      </c>
      <c r="AA495" s="29">
        <v>-30</v>
      </c>
      <c r="AB495">
        <v>0</v>
      </c>
      <c r="AC495">
        <f t="shared" si="96"/>
        <v>2014</v>
      </c>
      <c r="AD495">
        <f t="shared" si="97"/>
        <v>1</v>
      </c>
      <c r="AE495">
        <f t="shared" si="98"/>
        <v>2013</v>
      </c>
      <c r="AF495">
        <f t="shared" si="99"/>
        <v>2</v>
      </c>
      <c r="AG495" t="str">
        <f>VLOOKUP(F495,vlookup!$A$2:$E$660,2,0)</f>
        <v>Retained</v>
      </c>
      <c r="AH495" t="str">
        <f>VLOOKUP(F495,vlookup!$A$2:$E$660,3,0)</f>
        <v>Service Contract</v>
      </c>
      <c r="AI495" t="str">
        <f>VLOOKUP(F495,vlookup!$A$2:$E$660,4,0)</f>
        <v>Used Car Programs</v>
      </c>
      <c r="AJ495" t="str">
        <f>VLOOKUP(F495,vlookup!$A$2:$E$660,5,0)</f>
        <v>High Mileage</v>
      </c>
      <c r="AL495">
        <f t="shared" si="100"/>
        <v>41</v>
      </c>
      <c r="AM495">
        <f t="shared" si="101"/>
        <v>342</v>
      </c>
      <c r="AN495" t="str">
        <f t="shared" si="102"/>
        <v/>
      </c>
      <c r="AO495" t="str">
        <f t="shared" si="103"/>
        <v/>
      </c>
      <c r="AP495" t="str">
        <f t="shared" si="104"/>
        <v/>
      </c>
      <c r="AQ495" t="str">
        <f t="shared" si="105"/>
        <v/>
      </c>
      <c r="AR495">
        <f t="shared" si="106"/>
        <v>-30</v>
      </c>
      <c r="AS495" t="str">
        <f t="shared" si="107"/>
        <v>36232504B3Y-2</v>
      </c>
      <c r="AT495" t="str">
        <f>IFERROR(IF(VLOOKUP(Y495,vlookup!$I$2:$J$9,1,0)=Y495,VLOOKUP(Y495,vlookup!$I$2:$J$9,2,0),PROPER(Y495)),PROPER(Y495))</f>
        <v>Towing &amp; Roadside</v>
      </c>
      <c r="AU495" t="str">
        <f>IFERROR(IF(B495=VLOOKUP(B495,vlookup!$L$2:$L$10,1,0),"Yes","No"),"No")</f>
        <v>No</v>
      </c>
    </row>
    <row r="496" spans="1:47" ht="14.45" customHeight="1" x14ac:dyDescent="0.25">
      <c r="A496" t="s">
        <v>1079</v>
      </c>
      <c r="B496" s="31" t="s">
        <v>1080</v>
      </c>
      <c r="C496">
        <v>3</v>
      </c>
      <c r="D496">
        <v>1</v>
      </c>
      <c r="E496" t="s">
        <v>382</v>
      </c>
      <c r="F496" t="s">
        <v>60</v>
      </c>
      <c r="G496" t="s">
        <v>543</v>
      </c>
      <c r="H496" t="s">
        <v>1081</v>
      </c>
      <c r="I496">
        <v>158597</v>
      </c>
      <c r="J496" s="19">
        <v>41306</v>
      </c>
      <c r="K496" s="19">
        <v>41345</v>
      </c>
      <c r="L496">
        <v>201303</v>
      </c>
      <c r="M496" s="19">
        <v>41334</v>
      </c>
      <c r="N496">
        <v>24616</v>
      </c>
      <c r="O496" t="s">
        <v>1076</v>
      </c>
      <c r="P496" t="s">
        <v>1116</v>
      </c>
      <c r="Q496" t="s">
        <v>925</v>
      </c>
      <c r="R496" t="s">
        <v>2151</v>
      </c>
      <c r="S496" s="19">
        <v>41610</v>
      </c>
      <c r="T496">
        <v>158597</v>
      </c>
      <c r="U496" t="s">
        <v>357</v>
      </c>
      <c r="V496" s="19">
        <v>41670</v>
      </c>
      <c r="W496" t="s">
        <v>598</v>
      </c>
      <c r="X496" t="s">
        <v>599</v>
      </c>
      <c r="Y496" t="s">
        <v>259</v>
      </c>
      <c r="Z496" t="s">
        <v>14</v>
      </c>
      <c r="AA496" s="29">
        <v>-90.48</v>
      </c>
      <c r="AB496">
        <v>0</v>
      </c>
      <c r="AC496">
        <f t="shared" si="96"/>
        <v>2014</v>
      </c>
      <c r="AD496">
        <f t="shared" si="97"/>
        <v>1</v>
      </c>
      <c r="AE496">
        <f t="shared" si="98"/>
        <v>2013</v>
      </c>
      <c r="AF496">
        <f t="shared" si="99"/>
        <v>2</v>
      </c>
      <c r="AG496" t="str">
        <f>VLOOKUP(F496,vlookup!$A$2:$E$660,2,0)</f>
        <v>Retained</v>
      </c>
      <c r="AH496" t="str">
        <f>VLOOKUP(F496,vlookup!$A$2:$E$660,3,0)</f>
        <v>Service Contract</v>
      </c>
      <c r="AI496" t="str">
        <f>VLOOKUP(F496,vlookup!$A$2:$E$660,4,0)</f>
        <v>Used Car Programs</v>
      </c>
      <c r="AJ496" t="str">
        <f>VLOOKUP(F496,vlookup!$A$2:$E$660,5,0)</f>
        <v>High Mileage</v>
      </c>
      <c r="AL496">
        <f t="shared" si="100"/>
        <v>41</v>
      </c>
      <c r="AM496">
        <f t="shared" si="101"/>
        <v>360</v>
      </c>
      <c r="AN496" t="str">
        <f t="shared" si="102"/>
        <v/>
      </c>
      <c r="AO496" t="str">
        <f t="shared" si="103"/>
        <v/>
      </c>
      <c r="AP496" t="str">
        <f t="shared" si="104"/>
        <v/>
      </c>
      <c r="AQ496" t="str">
        <f t="shared" si="105"/>
        <v/>
      </c>
      <c r="AR496">
        <f t="shared" si="106"/>
        <v>-90.48</v>
      </c>
      <c r="AS496" t="str">
        <f t="shared" si="107"/>
        <v>36232504B3Y-3</v>
      </c>
      <c r="AT496" t="str">
        <f>IFERROR(IF(VLOOKUP(Y496,vlookup!$I$2:$J$9,1,0)=Y496,VLOOKUP(Y496,vlookup!$I$2:$J$9,2,0),PROPER(Y496)),PROPER(Y496))</f>
        <v>Towing &amp; Roadside</v>
      </c>
      <c r="AU496" t="str">
        <f>IFERROR(IF(B496=VLOOKUP(B496,vlookup!$L$2:$L$10,1,0),"Yes","No"),"No")</f>
        <v>No</v>
      </c>
    </row>
    <row r="497" spans="1:47" ht="14.45" customHeight="1" x14ac:dyDescent="0.25">
      <c r="A497" t="s">
        <v>1079</v>
      </c>
      <c r="B497" s="31" t="s">
        <v>1080</v>
      </c>
      <c r="C497">
        <v>4</v>
      </c>
      <c r="D497">
        <v>1</v>
      </c>
      <c r="E497" t="s">
        <v>382</v>
      </c>
      <c r="F497" t="s">
        <v>60</v>
      </c>
      <c r="G497" t="s">
        <v>543</v>
      </c>
      <c r="H497" t="s">
        <v>1081</v>
      </c>
      <c r="I497">
        <v>158597</v>
      </c>
      <c r="J497" s="19">
        <v>41306</v>
      </c>
      <c r="K497" s="19">
        <v>41345</v>
      </c>
      <c r="L497">
        <v>201303</v>
      </c>
      <c r="M497" s="19">
        <v>41334</v>
      </c>
      <c r="N497">
        <v>24616</v>
      </c>
      <c r="O497" t="s">
        <v>1076</v>
      </c>
      <c r="P497" t="s">
        <v>1116</v>
      </c>
      <c r="Q497" t="s">
        <v>925</v>
      </c>
      <c r="R497" t="s">
        <v>2152</v>
      </c>
      <c r="S497" s="19">
        <v>41605</v>
      </c>
      <c r="T497">
        <v>158597</v>
      </c>
      <c r="U497" t="s">
        <v>357</v>
      </c>
      <c r="V497" s="19">
        <v>41746</v>
      </c>
      <c r="W497" t="s">
        <v>598</v>
      </c>
      <c r="X497" t="s">
        <v>599</v>
      </c>
      <c r="Y497" t="s">
        <v>259</v>
      </c>
      <c r="Z497" t="s">
        <v>14</v>
      </c>
      <c r="AA497" s="29">
        <v>-117.26</v>
      </c>
      <c r="AB497">
        <v>0</v>
      </c>
      <c r="AC497">
        <f t="shared" si="96"/>
        <v>2014</v>
      </c>
      <c r="AD497">
        <f t="shared" si="97"/>
        <v>4</v>
      </c>
      <c r="AE497">
        <f t="shared" si="98"/>
        <v>2013</v>
      </c>
      <c r="AF497">
        <f t="shared" si="99"/>
        <v>2</v>
      </c>
      <c r="AG497" t="str">
        <f>VLOOKUP(F497,vlookup!$A$2:$E$660,2,0)</f>
        <v>Retained</v>
      </c>
      <c r="AH497" t="str">
        <f>VLOOKUP(F497,vlookup!$A$2:$E$660,3,0)</f>
        <v>Service Contract</v>
      </c>
      <c r="AI497" t="str">
        <f>VLOOKUP(F497,vlookup!$A$2:$E$660,4,0)</f>
        <v>Used Car Programs</v>
      </c>
      <c r="AJ497" t="str">
        <f>VLOOKUP(F497,vlookup!$A$2:$E$660,5,0)</f>
        <v>High Mileage</v>
      </c>
      <c r="AL497">
        <f t="shared" si="100"/>
        <v>41</v>
      </c>
      <c r="AM497">
        <f t="shared" si="101"/>
        <v>436</v>
      </c>
      <c r="AN497" t="str">
        <f t="shared" si="102"/>
        <v/>
      </c>
      <c r="AO497" t="str">
        <f t="shared" si="103"/>
        <v/>
      </c>
      <c r="AP497" t="str">
        <f t="shared" si="104"/>
        <v/>
      </c>
      <c r="AQ497" t="str">
        <f t="shared" si="105"/>
        <v/>
      </c>
      <c r="AR497">
        <f t="shared" si="106"/>
        <v>-117.26</v>
      </c>
      <c r="AS497" t="str">
        <f t="shared" si="107"/>
        <v>36232504B3Y-4</v>
      </c>
      <c r="AT497" t="str">
        <f>IFERROR(IF(VLOOKUP(Y497,vlookup!$I$2:$J$9,1,0)=Y497,VLOOKUP(Y497,vlookup!$I$2:$J$9,2,0),PROPER(Y497)),PROPER(Y497))</f>
        <v>Towing &amp; Roadside</v>
      </c>
      <c r="AU497" t="str">
        <f>IFERROR(IF(B497=VLOOKUP(B497,vlookup!$L$2:$L$10,1,0),"Yes","No"),"No")</f>
        <v>No</v>
      </c>
    </row>
    <row r="498" spans="1:47" ht="14.45" customHeight="1" x14ac:dyDescent="0.25">
      <c r="A498" t="s">
        <v>1440</v>
      </c>
      <c r="B498" s="31" t="s">
        <v>1441</v>
      </c>
      <c r="C498">
        <v>1</v>
      </c>
      <c r="D498">
        <v>3</v>
      </c>
      <c r="E498" t="s">
        <v>382</v>
      </c>
      <c r="F498" t="s">
        <v>464</v>
      </c>
      <c r="G498" t="s">
        <v>543</v>
      </c>
      <c r="H498" t="s">
        <v>1425</v>
      </c>
      <c r="I498">
        <v>143788</v>
      </c>
      <c r="J498" s="19">
        <v>43605</v>
      </c>
      <c r="K498" s="19">
        <v>43643</v>
      </c>
      <c r="L498">
        <v>201906</v>
      </c>
      <c r="M498" s="19">
        <v>43617</v>
      </c>
      <c r="N498">
        <v>24617</v>
      </c>
      <c r="O498" t="s">
        <v>1070</v>
      </c>
      <c r="P498" t="s">
        <v>595</v>
      </c>
      <c r="Q498" t="s">
        <v>378</v>
      </c>
      <c r="R498">
        <v>397503577</v>
      </c>
      <c r="S498" s="19">
        <v>44300</v>
      </c>
      <c r="T498">
        <v>169361</v>
      </c>
      <c r="U498" t="s">
        <v>356</v>
      </c>
      <c r="V498" s="19">
        <v>44371</v>
      </c>
      <c r="W498" t="s">
        <v>598</v>
      </c>
      <c r="X498" t="s">
        <v>599</v>
      </c>
      <c r="Y498" t="s">
        <v>259</v>
      </c>
      <c r="Z498" t="s">
        <v>14</v>
      </c>
      <c r="AA498" s="29">
        <v>-16.25</v>
      </c>
      <c r="AB498">
        <v>0</v>
      </c>
      <c r="AC498">
        <f t="shared" si="96"/>
        <v>2021</v>
      </c>
      <c r="AD498">
        <f t="shared" si="97"/>
        <v>6</v>
      </c>
      <c r="AE498">
        <f t="shared" si="98"/>
        <v>2019</v>
      </c>
      <c r="AF498">
        <f t="shared" si="99"/>
        <v>5</v>
      </c>
      <c r="AG498" t="str">
        <f>VLOOKUP(F498,vlookup!$A$2:$E$660,2,0)</f>
        <v>Retained</v>
      </c>
      <c r="AH498" t="str">
        <f>VLOOKUP(F498,vlookup!$A$2:$E$660,3,0)</f>
        <v>Service Contract</v>
      </c>
      <c r="AI498" t="str">
        <f>VLOOKUP(F498,vlookup!$A$2:$E$660,4,0)</f>
        <v>Used Car Programs</v>
      </c>
      <c r="AJ498" t="str">
        <f>VLOOKUP(F498,vlookup!$A$2:$E$660,5,0)</f>
        <v>High Mileage</v>
      </c>
      <c r="AL498">
        <f t="shared" si="100"/>
        <v>37</v>
      </c>
      <c r="AM498">
        <f t="shared" si="101"/>
        <v>754</v>
      </c>
      <c r="AN498">
        <f t="shared" si="102"/>
        <v>25573</v>
      </c>
      <c r="AO498" t="str">
        <f t="shared" si="103"/>
        <v/>
      </c>
      <c r="AP498" t="str">
        <f t="shared" si="104"/>
        <v/>
      </c>
      <c r="AQ498" t="str">
        <f t="shared" si="105"/>
        <v/>
      </c>
      <c r="AR498">
        <f t="shared" si="106"/>
        <v>-16.25</v>
      </c>
      <c r="AS498" t="str">
        <f t="shared" si="107"/>
        <v>7R204035E9-1</v>
      </c>
      <c r="AT498" t="str">
        <f>IFERROR(IF(VLOOKUP(Y498,vlookup!$I$2:$J$9,1,0)=Y498,VLOOKUP(Y498,vlookup!$I$2:$J$9,2,0),PROPER(Y498)),PROPER(Y498))</f>
        <v>Towing &amp; Roadside</v>
      </c>
      <c r="AU498" t="str">
        <f>IFERROR(IF(B498=VLOOKUP(B498,vlookup!$L$2:$L$10,1,0),"Yes","No"),"No")</f>
        <v>No</v>
      </c>
    </row>
    <row r="499" spans="1:47" ht="14.45" customHeight="1" x14ac:dyDescent="0.25">
      <c r="A499" t="s">
        <v>1440</v>
      </c>
      <c r="B499" s="31" t="s">
        <v>1441</v>
      </c>
      <c r="C499">
        <v>1</v>
      </c>
      <c r="D499">
        <v>4</v>
      </c>
      <c r="E499" t="s">
        <v>382</v>
      </c>
      <c r="F499" t="s">
        <v>464</v>
      </c>
      <c r="G499" t="s">
        <v>543</v>
      </c>
      <c r="H499" t="s">
        <v>1425</v>
      </c>
      <c r="I499">
        <v>143788</v>
      </c>
      <c r="J499" s="19">
        <v>43605</v>
      </c>
      <c r="K499" s="19">
        <v>43643</v>
      </c>
      <c r="L499">
        <v>201906</v>
      </c>
      <c r="M499" s="19">
        <v>43617</v>
      </c>
      <c r="N499">
        <v>24617</v>
      </c>
      <c r="O499" t="s">
        <v>1070</v>
      </c>
      <c r="P499" t="s">
        <v>595</v>
      </c>
      <c r="Q499" t="s">
        <v>378</v>
      </c>
      <c r="R499">
        <v>734552861</v>
      </c>
      <c r="S499" s="19">
        <v>44300</v>
      </c>
      <c r="T499">
        <v>169361</v>
      </c>
      <c r="U499" t="s">
        <v>356</v>
      </c>
      <c r="V499" s="19">
        <v>44495</v>
      </c>
      <c r="W499" t="s">
        <v>598</v>
      </c>
      <c r="X499" t="s">
        <v>599</v>
      </c>
      <c r="Y499" t="s">
        <v>259</v>
      </c>
      <c r="Z499" t="s">
        <v>14</v>
      </c>
      <c r="AA499" s="29">
        <v>-16.25</v>
      </c>
      <c r="AB499">
        <v>0</v>
      </c>
      <c r="AC499">
        <f t="shared" si="96"/>
        <v>2021</v>
      </c>
      <c r="AD499">
        <f t="shared" si="97"/>
        <v>10</v>
      </c>
      <c r="AE499">
        <f t="shared" si="98"/>
        <v>2019</v>
      </c>
      <c r="AF499">
        <f t="shared" si="99"/>
        <v>5</v>
      </c>
      <c r="AG499" t="str">
        <f>VLOOKUP(F499,vlookup!$A$2:$E$660,2,0)</f>
        <v>Retained</v>
      </c>
      <c r="AH499" t="str">
        <f>VLOOKUP(F499,vlookup!$A$2:$E$660,3,0)</f>
        <v>Service Contract</v>
      </c>
      <c r="AI499" t="str">
        <f>VLOOKUP(F499,vlookup!$A$2:$E$660,4,0)</f>
        <v>Used Car Programs</v>
      </c>
      <c r="AJ499" t="str">
        <f>VLOOKUP(F499,vlookup!$A$2:$E$660,5,0)</f>
        <v>High Mileage</v>
      </c>
      <c r="AL499">
        <f t="shared" si="100"/>
        <v>37</v>
      </c>
      <c r="AM499">
        <f t="shared" si="101"/>
        <v>876</v>
      </c>
      <c r="AN499">
        <f t="shared" si="102"/>
        <v>25573</v>
      </c>
      <c r="AO499" t="str">
        <f t="shared" si="103"/>
        <v/>
      </c>
      <c r="AP499" t="str">
        <f t="shared" si="104"/>
        <v/>
      </c>
      <c r="AQ499" t="str">
        <f t="shared" si="105"/>
        <v/>
      </c>
      <c r="AR499">
        <f t="shared" si="106"/>
        <v>-16.25</v>
      </c>
      <c r="AS499" t="str">
        <f t="shared" si="107"/>
        <v>7R204035E9-1</v>
      </c>
      <c r="AT499" t="str">
        <f>IFERROR(IF(VLOOKUP(Y499,vlookup!$I$2:$J$9,1,0)=Y499,VLOOKUP(Y499,vlookup!$I$2:$J$9,2,0),PROPER(Y499)),PROPER(Y499))</f>
        <v>Towing &amp; Roadside</v>
      </c>
      <c r="AU499" t="str">
        <f>IFERROR(IF(B499=VLOOKUP(B499,vlookup!$L$2:$L$10,1,0),"Yes","No"),"No")</f>
        <v>No</v>
      </c>
    </row>
    <row r="500" spans="1:47" ht="14.45" customHeight="1" x14ac:dyDescent="0.25">
      <c r="A500" t="s">
        <v>2153</v>
      </c>
      <c r="B500" s="31" t="s">
        <v>2154</v>
      </c>
      <c r="C500">
        <v>2</v>
      </c>
      <c r="D500">
        <v>1</v>
      </c>
      <c r="E500" t="s">
        <v>382</v>
      </c>
      <c r="F500" t="s">
        <v>238</v>
      </c>
      <c r="G500" t="s">
        <v>543</v>
      </c>
      <c r="H500" t="s">
        <v>1425</v>
      </c>
      <c r="I500">
        <v>103883</v>
      </c>
      <c r="J500" s="19">
        <v>42037</v>
      </c>
      <c r="K500" s="19">
        <v>42063</v>
      </c>
      <c r="L500">
        <v>201502</v>
      </c>
      <c r="M500" s="19">
        <v>42036</v>
      </c>
      <c r="N500">
        <v>24616</v>
      </c>
      <c r="O500" t="s">
        <v>1076</v>
      </c>
      <c r="P500" t="s">
        <v>1116</v>
      </c>
      <c r="Q500" t="s">
        <v>925</v>
      </c>
      <c r="R500" t="s">
        <v>2155</v>
      </c>
      <c r="S500" s="19">
        <v>42121</v>
      </c>
      <c r="T500">
        <v>103883</v>
      </c>
      <c r="U500" t="s">
        <v>357</v>
      </c>
      <c r="V500" s="19">
        <v>42187</v>
      </c>
      <c r="W500" t="s">
        <v>598</v>
      </c>
      <c r="X500" t="s">
        <v>599</v>
      </c>
      <c r="Y500" t="s">
        <v>259</v>
      </c>
      <c r="Z500" t="s">
        <v>14</v>
      </c>
      <c r="AA500" s="29">
        <v>-11</v>
      </c>
      <c r="AB500">
        <v>0</v>
      </c>
      <c r="AC500">
        <f t="shared" si="96"/>
        <v>2015</v>
      </c>
      <c r="AD500">
        <f t="shared" si="97"/>
        <v>7</v>
      </c>
      <c r="AE500">
        <f t="shared" si="98"/>
        <v>2015</v>
      </c>
      <c r="AF500">
        <f t="shared" si="99"/>
        <v>2</v>
      </c>
      <c r="AG500" t="str">
        <f>VLOOKUP(F500,vlookup!$A$2:$E$660,2,0)</f>
        <v>Retained</v>
      </c>
      <c r="AH500" t="str">
        <f>VLOOKUP(F500,vlookup!$A$2:$E$660,3,0)</f>
        <v>Service Contract</v>
      </c>
      <c r="AI500" t="str">
        <f>VLOOKUP(F500,vlookup!$A$2:$E$660,4,0)</f>
        <v>Used Car Programs</v>
      </c>
      <c r="AJ500" t="str">
        <f>VLOOKUP(F500,vlookup!$A$2:$E$660,5,0)</f>
        <v>High Mileage</v>
      </c>
      <c r="AL500">
        <f t="shared" si="100"/>
        <v>26</v>
      </c>
      <c r="AM500">
        <f t="shared" si="101"/>
        <v>150</v>
      </c>
      <c r="AN500" t="str">
        <f t="shared" si="102"/>
        <v/>
      </c>
      <c r="AO500" t="str">
        <f t="shared" si="103"/>
        <v/>
      </c>
      <c r="AP500" t="str">
        <f t="shared" si="104"/>
        <v/>
      </c>
      <c r="AQ500" t="str">
        <f t="shared" si="105"/>
        <v/>
      </c>
      <c r="AR500">
        <f t="shared" si="106"/>
        <v>-11</v>
      </c>
      <c r="AS500" t="str">
        <f t="shared" si="107"/>
        <v>8R272546B5Y-2</v>
      </c>
      <c r="AT500" t="str">
        <f>IFERROR(IF(VLOOKUP(Y500,vlookup!$I$2:$J$9,1,0)=Y500,VLOOKUP(Y500,vlookup!$I$2:$J$9,2,0),PROPER(Y500)),PROPER(Y500))</f>
        <v>Towing &amp; Roadside</v>
      </c>
      <c r="AU500" t="str">
        <f>IFERROR(IF(B500=VLOOKUP(B500,vlookup!$L$2:$L$10,1,0),"Yes","No"),"No")</f>
        <v>No</v>
      </c>
    </row>
    <row r="501" spans="1:47" ht="14.45" customHeight="1" x14ac:dyDescent="0.25">
      <c r="A501" t="s">
        <v>2153</v>
      </c>
      <c r="B501" s="31" t="s">
        <v>2154</v>
      </c>
      <c r="C501">
        <v>3</v>
      </c>
      <c r="D501">
        <v>1</v>
      </c>
      <c r="E501" t="s">
        <v>382</v>
      </c>
      <c r="F501" t="s">
        <v>238</v>
      </c>
      <c r="G501" t="s">
        <v>543</v>
      </c>
      <c r="H501" t="s">
        <v>1425</v>
      </c>
      <c r="I501">
        <v>103883</v>
      </c>
      <c r="J501" s="19">
        <v>42037</v>
      </c>
      <c r="K501" s="19">
        <v>42063</v>
      </c>
      <c r="L501">
        <v>201502</v>
      </c>
      <c r="M501" s="19">
        <v>42036</v>
      </c>
      <c r="N501">
        <v>24616</v>
      </c>
      <c r="O501" t="s">
        <v>1076</v>
      </c>
      <c r="P501" t="s">
        <v>1116</v>
      </c>
      <c r="Q501" t="s">
        <v>925</v>
      </c>
      <c r="R501" t="s">
        <v>2156</v>
      </c>
      <c r="S501" s="19">
        <v>42121</v>
      </c>
      <c r="T501">
        <v>103883</v>
      </c>
      <c r="U501" t="s">
        <v>357</v>
      </c>
      <c r="V501" s="19">
        <v>42187</v>
      </c>
      <c r="W501" t="s">
        <v>598</v>
      </c>
      <c r="X501" t="s">
        <v>599</v>
      </c>
      <c r="Y501" t="s">
        <v>259</v>
      </c>
      <c r="Z501" t="s">
        <v>14</v>
      </c>
      <c r="AA501" s="29">
        <v>-11</v>
      </c>
      <c r="AB501">
        <v>0</v>
      </c>
      <c r="AC501">
        <f t="shared" si="96"/>
        <v>2015</v>
      </c>
      <c r="AD501">
        <f t="shared" si="97"/>
        <v>7</v>
      </c>
      <c r="AE501">
        <f t="shared" si="98"/>
        <v>2015</v>
      </c>
      <c r="AF501">
        <f t="shared" si="99"/>
        <v>2</v>
      </c>
      <c r="AG501" t="str">
        <f>VLOOKUP(F501,vlookup!$A$2:$E$660,2,0)</f>
        <v>Retained</v>
      </c>
      <c r="AH501" t="str">
        <f>VLOOKUP(F501,vlookup!$A$2:$E$660,3,0)</f>
        <v>Service Contract</v>
      </c>
      <c r="AI501" t="str">
        <f>VLOOKUP(F501,vlookup!$A$2:$E$660,4,0)</f>
        <v>Used Car Programs</v>
      </c>
      <c r="AJ501" t="str">
        <f>VLOOKUP(F501,vlookup!$A$2:$E$660,5,0)</f>
        <v>High Mileage</v>
      </c>
      <c r="AL501">
        <f t="shared" si="100"/>
        <v>26</v>
      </c>
      <c r="AM501">
        <f t="shared" si="101"/>
        <v>150</v>
      </c>
      <c r="AN501" t="str">
        <f t="shared" si="102"/>
        <v/>
      </c>
      <c r="AO501" t="str">
        <f t="shared" si="103"/>
        <v/>
      </c>
      <c r="AP501" t="str">
        <f t="shared" si="104"/>
        <v/>
      </c>
      <c r="AQ501" t="str">
        <f t="shared" si="105"/>
        <v/>
      </c>
      <c r="AR501">
        <f t="shared" si="106"/>
        <v>-11</v>
      </c>
      <c r="AS501" t="str">
        <f t="shared" si="107"/>
        <v>8R272546B5Y-3</v>
      </c>
      <c r="AT501" t="str">
        <f>IFERROR(IF(VLOOKUP(Y501,vlookup!$I$2:$J$9,1,0)=Y501,VLOOKUP(Y501,vlookup!$I$2:$J$9,2,0),PROPER(Y501)),PROPER(Y501))</f>
        <v>Towing &amp; Roadside</v>
      </c>
      <c r="AU501" t="str">
        <f>IFERROR(IF(B501=VLOOKUP(B501,vlookup!$L$2:$L$10,1,0),"Yes","No"),"No")</f>
        <v>No</v>
      </c>
    </row>
    <row r="502" spans="1:47" ht="14.45" customHeight="1" x14ac:dyDescent="0.25">
      <c r="A502" t="s">
        <v>2157</v>
      </c>
      <c r="B502" s="31" t="s">
        <v>2158</v>
      </c>
      <c r="C502">
        <v>1</v>
      </c>
      <c r="D502">
        <v>2</v>
      </c>
      <c r="E502" t="s">
        <v>382</v>
      </c>
      <c r="F502" t="s">
        <v>464</v>
      </c>
      <c r="G502" t="s">
        <v>543</v>
      </c>
      <c r="H502" t="s">
        <v>2159</v>
      </c>
      <c r="I502">
        <v>76222</v>
      </c>
      <c r="J502" s="19">
        <v>44275</v>
      </c>
      <c r="K502" s="19">
        <v>44318</v>
      </c>
      <c r="L502">
        <v>202104</v>
      </c>
      <c r="M502" s="19">
        <v>44287</v>
      </c>
      <c r="N502">
        <v>24617</v>
      </c>
      <c r="O502" t="s">
        <v>1070</v>
      </c>
      <c r="P502" t="s">
        <v>595</v>
      </c>
      <c r="Q502" t="s">
        <v>378</v>
      </c>
      <c r="R502">
        <v>201581925</v>
      </c>
      <c r="S502" s="19">
        <v>44530</v>
      </c>
      <c r="T502">
        <v>93000</v>
      </c>
      <c r="U502" t="s">
        <v>357</v>
      </c>
      <c r="V502" s="19">
        <v>44643</v>
      </c>
      <c r="W502" t="s">
        <v>598</v>
      </c>
      <c r="X502" t="s">
        <v>599</v>
      </c>
      <c r="Y502" t="s">
        <v>259</v>
      </c>
      <c r="Z502" t="s">
        <v>14</v>
      </c>
      <c r="AA502" s="29">
        <v>-16.25</v>
      </c>
      <c r="AB502">
        <v>0</v>
      </c>
      <c r="AC502">
        <f t="shared" si="96"/>
        <v>2022</v>
      </c>
      <c r="AD502">
        <f t="shared" si="97"/>
        <v>3</v>
      </c>
      <c r="AE502">
        <f t="shared" si="98"/>
        <v>2021</v>
      </c>
      <c r="AF502">
        <f t="shared" si="99"/>
        <v>3</v>
      </c>
      <c r="AG502" t="str">
        <f>VLOOKUP(F502,vlookup!$A$2:$E$660,2,0)</f>
        <v>Retained</v>
      </c>
      <c r="AH502" t="str">
        <f>VLOOKUP(F502,vlookup!$A$2:$E$660,3,0)</f>
        <v>Service Contract</v>
      </c>
      <c r="AI502" t="str">
        <f>VLOOKUP(F502,vlookup!$A$2:$E$660,4,0)</f>
        <v>Used Car Programs</v>
      </c>
      <c r="AJ502" t="str">
        <f>VLOOKUP(F502,vlookup!$A$2:$E$660,5,0)</f>
        <v>High Mileage</v>
      </c>
      <c r="AL502">
        <f t="shared" si="100"/>
        <v>42</v>
      </c>
      <c r="AM502">
        <f t="shared" si="101"/>
        <v>363</v>
      </c>
      <c r="AN502">
        <f t="shared" si="102"/>
        <v>16778</v>
      </c>
      <c r="AO502" t="str">
        <f t="shared" si="103"/>
        <v/>
      </c>
      <c r="AP502" t="str">
        <f t="shared" si="104"/>
        <v/>
      </c>
      <c r="AQ502" t="str">
        <f t="shared" si="105"/>
        <v/>
      </c>
      <c r="AR502">
        <f t="shared" si="106"/>
        <v>-16.25</v>
      </c>
      <c r="AS502" t="str">
        <f t="shared" si="107"/>
        <v>ZAGDJ119327C21-1</v>
      </c>
      <c r="AT502" t="str">
        <f>IFERROR(IF(VLOOKUP(Y502,vlookup!$I$2:$J$9,1,0)=Y502,VLOOKUP(Y502,vlookup!$I$2:$J$9,2,0),PROPER(Y502)),PROPER(Y502))</f>
        <v>Towing &amp; Roadside</v>
      </c>
      <c r="AU502" t="str">
        <f>IFERROR(IF(B502=VLOOKUP(B502,vlookup!$L$2:$L$10,1,0),"Yes","No"),"No")</f>
        <v>No</v>
      </c>
    </row>
    <row r="503" spans="1:47" ht="14.45" customHeight="1" x14ac:dyDescent="0.25">
      <c r="A503" t="s">
        <v>2157</v>
      </c>
      <c r="B503" s="31" t="s">
        <v>2158</v>
      </c>
      <c r="C503">
        <v>1</v>
      </c>
      <c r="D503">
        <v>3</v>
      </c>
      <c r="E503" t="s">
        <v>382</v>
      </c>
      <c r="F503" t="s">
        <v>464</v>
      </c>
      <c r="G503" t="s">
        <v>543</v>
      </c>
      <c r="H503" t="s">
        <v>2159</v>
      </c>
      <c r="I503">
        <v>76222</v>
      </c>
      <c r="J503" s="19">
        <v>44275</v>
      </c>
      <c r="K503" s="19">
        <v>44318</v>
      </c>
      <c r="L503">
        <v>202104</v>
      </c>
      <c r="M503" s="19">
        <v>44287</v>
      </c>
      <c r="N503">
        <v>24617</v>
      </c>
      <c r="O503" t="s">
        <v>1070</v>
      </c>
      <c r="P503" t="s">
        <v>595</v>
      </c>
      <c r="Q503" t="s">
        <v>378</v>
      </c>
      <c r="R503">
        <v>729534784</v>
      </c>
      <c r="S503" s="19">
        <v>44530</v>
      </c>
      <c r="T503">
        <v>93000</v>
      </c>
      <c r="U503" t="s">
        <v>357</v>
      </c>
      <c r="V503" s="19">
        <v>44643</v>
      </c>
      <c r="W503" t="s">
        <v>598</v>
      </c>
      <c r="X503" t="s">
        <v>599</v>
      </c>
      <c r="Y503" t="s">
        <v>259</v>
      </c>
      <c r="Z503" t="s">
        <v>14</v>
      </c>
      <c r="AA503" s="29">
        <v>-16.25</v>
      </c>
      <c r="AB503">
        <v>0</v>
      </c>
      <c r="AC503">
        <f t="shared" si="96"/>
        <v>2022</v>
      </c>
      <c r="AD503">
        <f t="shared" si="97"/>
        <v>3</v>
      </c>
      <c r="AE503">
        <f t="shared" si="98"/>
        <v>2021</v>
      </c>
      <c r="AF503">
        <f t="shared" si="99"/>
        <v>3</v>
      </c>
      <c r="AG503" t="str">
        <f>VLOOKUP(F503,vlookup!$A$2:$E$660,2,0)</f>
        <v>Retained</v>
      </c>
      <c r="AH503" t="str">
        <f>VLOOKUP(F503,vlookup!$A$2:$E$660,3,0)</f>
        <v>Service Contract</v>
      </c>
      <c r="AI503" t="str">
        <f>VLOOKUP(F503,vlookup!$A$2:$E$660,4,0)</f>
        <v>Used Car Programs</v>
      </c>
      <c r="AJ503" t="str">
        <f>VLOOKUP(F503,vlookup!$A$2:$E$660,5,0)</f>
        <v>High Mileage</v>
      </c>
      <c r="AL503">
        <f t="shared" si="100"/>
        <v>42</v>
      </c>
      <c r="AM503">
        <f t="shared" si="101"/>
        <v>363</v>
      </c>
      <c r="AN503">
        <f t="shared" si="102"/>
        <v>16778</v>
      </c>
      <c r="AO503" t="str">
        <f t="shared" si="103"/>
        <v/>
      </c>
      <c r="AP503" t="str">
        <f t="shared" si="104"/>
        <v/>
      </c>
      <c r="AQ503" t="str">
        <f t="shared" si="105"/>
        <v/>
      </c>
      <c r="AR503">
        <f t="shared" si="106"/>
        <v>-16.25</v>
      </c>
      <c r="AS503" t="str">
        <f t="shared" si="107"/>
        <v>ZAGDJ119327C21-1</v>
      </c>
      <c r="AT503" t="str">
        <f>IFERROR(IF(VLOOKUP(Y503,vlookup!$I$2:$J$9,1,0)=Y503,VLOOKUP(Y503,vlookup!$I$2:$J$9,2,0),PROPER(Y503)),PROPER(Y503))</f>
        <v>Towing &amp; Roadside</v>
      </c>
      <c r="AU503" t="str">
        <f>IFERROR(IF(B503=VLOOKUP(B503,vlookup!$L$2:$L$10,1,0),"Yes","No"),"No")</f>
        <v>No</v>
      </c>
    </row>
    <row r="504" spans="1:47" ht="14.45" customHeight="1" x14ac:dyDescent="0.25">
      <c r="A504" t="s">
        <v>2160</v>
      </c>
      <c r="B504" s="31" t="s">
        <v>2161</v>
      </c>
      <c r="C504">
        <v>2</v>
      </c>
      <c r="D504">
        <v>2</v>
      </c>
      <c r="E504" t="s">
        <v>382</v>
      </c>
      <c r="F504" t="s">
        <v>464</v>
      </c>
      <c r="G504" t="s">
        <v>30</v>
      </c>
      <c r="H504" t="s">
        <v>942</v>
      </c>
      <c r="I504">
        <v>196821</v>
      </c>
      <c r="J504" s="19">
        <v>44891</v>
      </c>
      <c r="K504" s="19">
        <v>44917</v>
      </c>
      <c r="L504">
        <v>202212</v>
      </c>
      <c r="M504" s="19">
        <v>44896</v>
      </c>
      <c r="N504">
        <v>24617</v>
      </c>
      <c r="O504" t="s">
        <v>1070</v>
      </c>
      <c r="P504" t="s">
        <v>595</v>
      </c>
      <c r="Q504" t="s">
        <v>378</v>
      </c>
      <c r="R504">
        <v>673838782</v>
      </c>
      <c r="S504" s="19">
        <v>44930</v>
      </c>
      <c r="T504">
        <v>198000</v>
      </c>
      <c r="U504" t="s">
        <v>357</v>
      </c>
      <c r="V504" s="19">
        <v>44979</v>
      </c>
      <c r="W504" t="s">
        <v>598</v>
      </c>
      <c r="X504" t="s">
        <v>599</v>
      </c>
      <c r="Y504" t="s">
        <v>259</v>
      </c>
      <c r="Z504" t="s">
        <v>14</v>
      </c>
      <c r="AA504" s="29">
        <v>-16.25</v>
      </c>
      <c r="AB504">
        <v>0</v>
      </c>
      <c r="AC504">
        <f t="shared" si="96"/>
        <v>2023</v>
      </c>
      <c r="AD504">
        <f t="shared" si="97"/>
        <v>2</v>
      </c>
      <c r="AE504">
        <f t="shared" si="98"/>
        <v>2022</v>
      </c>
      <c r="AF504">
        <f t="shared" si="99"/>
        <v>11</v>
      </c>
      <c r="AG504" t="str">
        <f>VLOOKUP(F504,vlookup!$A$2:$E$660,2,0)</f>
        <v>Retained</v>
      </c>
      <c r="AH504" t="str">
        <f>VLOOKUP(F504,vlookup!$A$2:$E$660,3,0)</f>
        <v>Service Contract</v>
      </c>
      <c r="AI504" t="str">
        <f>VLOOKUP(F504,vlookup!$A$2:$E$660,4,0)</f>
        <v>Used Car Programs</v>
      </c>
      <c r="AJ504" t="str">
        <f>VLOOKUP(F504,vlookup!$A$2:$E$660,5,0)</f>
        <v>High Mileage</v>
      </c>
      <c r="AL504">
        <f t="shared" si="100"/>
        <v>26</v>
      </c>
      <c r="AM504">
        <f t="shared" si="101"/>
        <v>86</v>
      </c>
      <c r="AN504">
        <f t="shared" si="102"/>
        <v>1179</v>
      </c>
      <c r="AO504" t="str">
        <f t="shared" si="103"/>
        <v/>
      </c>
      <c r="AP504" t="str">
        <f t="shared" si="104"/>
        <v/>
      </c>
      <c r="AQ504">
        <f t="shared" si="105"/>
        <v>-16.25</v>
      </c>
      <c r="AR504" t="str">
        <f t="shared" si="106"/>
        <v/>
      </c>
      <c r="AS504" t="str">
        <f t="shared" si="107"/>
        <v>ZAGBF130761K22-2</v>
      </c>
      <c r="AT504" t="str">
        <f>IFERROR(IF(VLOOKUP(Y504,vlookup!$I$2:$J$9,1,0)=Y504,VLOOKUP(Y504,vlookup!$I$2:$J$9,2,0),PROPER(Y504)),PROPER(Y504))</f>
        <v>Towing &amp; Roadside</v>
      </c>
      <c r="AU504" t="str">
        <f>IFERROR(IF(B504=VLOOKUP(B504,vlookup!$L$2:$L$10,1,0),"Yes","No"),"No")</f>
        <v>No</v>
      </c>
    </row>
    <row r="505" spans="1:47" ht="14.45" customHeight="1" x14ac:dyDescent="0.25">
      <c r="A505" t="s">
        <v>1121</v>
      </c>
      <c r="B505" s="31" t="s">
        <v>1122</v>
      </c>
      <c r="C505">
        <v>1</v>
      </c>
      <c r="D505">
        <v>1</v>
      </c>
      <c r="E505" t="s">
        <v>382</v>
      </c>
      <c r="F505" t="s">
        <v>205</v>
      </c>
      <c r="G505" t="s">
        <v>633</v>
      </c>
      <c r="H505" t="s">
        <v>634</v>
      </c>
      <c r="I505">
        <v>93800</v>
      </c>
      <c r="J505" s="19">
        <v>41661</v>
      </c>
      <c r="K505" s="19">
        <v>41697</v>
      </c>
      <c r="L505">
        <v>201402</v>
      </c>
      <c r="M505" s="19">
        <v>41671</v>
      </c>
      <c r="N505">
        <v>24616</v>
      </c>
      <c r="O505" t="s">
        <v>1076</v>
      </c>
      <c r="P505" t="s">
        <v>1116</v>
      </c>
      <c r="Q505" t="s">
        <v>925</v>
      </c>
      <c r="R505" t="s">
        <v>2162</v>
      </c>
      <c r="S505" s="19">
        <v>41741</v>
      </c>
      <c r="T505">
        <v>93800</v>
      </c>
      <c r="U505" t="s">
        <v>357</v>
      </c>
      <c r="V505" s="19">
        <v>41795</v>
      </c>
      <c r="W505" t="s">
        <v>598</v>
      </c>
      <c r="X505" t="s">
        <v>599</v>
      </c>
      <c r="Y505" t="s">
        <v>259</v>
      </c>
      <c r="Z505" t="s">
        <v>14</v>
      </c>
      <c r="AA505" s="29">
        <v>-40.04</v>
      </c>
      <c r="AB505">
        <v>0</v>
      </c>
      <c r="AC505">
        <f t="shared" si="96"/>
        <v>2014</v>
      </c>
      <c r="AD505">
        <f t="shared" si="97"/>
        <v>6</v>
      </c>
      <c r="AE505">
        <f t="shared" si="98"/>
        <v>2014</v>
      </c>
      <c r="AF505">
        <f t="shared" si="99"/>
        <v>1</v>
      </c>
      <c r="AG505" t="str">
        <f>VLOOKUP(F505,vlookup!$A$2:$E$660,2,0)</f>
        <v>Retained</v>
      </c>
      <c r="AH505" t="str">
        <f>VLOOKUP(F505,vlookup!$A$2:$E$660,3,0)</f>
        <v>Service Contract</v>
      </c>
      <c r="AI505" t="str">
        <f>VLOOKUP(F505,vlookup!$A$2:$E$660,4,0)</f>
        <v>Used Car Programs</v>
      </c>
      <c r="AJ505" t="str">
        <f>VLOOKUP(F505,vlookup!$A$2:$E$660,5,0)</f>
        <v>High Mileage</v>
      </c>
      <c r="AL505">
        <f t="shared" si="100"/>
        <v>35</v>
      </c>
      <c r="AM505">
        <f t="shared" si="101"/>
        <v>133</v>
      </c>
      <c r="AN505" t="str">
        <f t="shared" si="102"/>
        <v/>
      </c>
      <c r="AO505" t="str">
        <f t="shared" si="103"/>
        <v/>
      </c>
      <c r="AP505" t="str">
        <f t="shared" si="104"/>
        <v/>
      </c>
      <c r="AQ505" t="str">
        <f t="shared" si="105"/>
        <v/>
      </c>
      <c r="AR505">
        <f t="shared" si="106"/>
        <v>-40.04</v>
      </c>
      <c r="AS505" t="str">
        <f t="shared" si="107"/>
        <v>50188565A4-1</v>
      </c>
      <c r="AT505" t="str">
        <f>IFERROR(IF(VLOOKUP(Y505,vlookup!$I$2:$J$9,1,0)=Y505,VLOOKUP(Y505,vlookup!$I$2:$J$9,2,0),PROPER(Y505)),PROPER(Y505))</f>
        <v>Towing &amp; Roadside</v>
      </c>
      <c r="AU505" t="str">
        <f>IFERROR(IF(B505=VLOOKUP(B505,vlookup!$L$2:$L$10,1,0),"Yes","No"),"No")</f>
        <v>No</v>
      </c>
    </row>
    <row r="506" spans="1:47" ht="14.45" customHeight="1" x14ac:dyDescent="0.25">
      <c r="A506" t="s">
        <v>1121</v>
      </c>
      <c r="B506" s="31" t="s">
        <v>1122</v>
      </c>
      <c r="C506">
        <v>2</v>
      </c>
      <c r="D506">
        <v>1</v>
      </c>
      <c r="E506" t="s">
        <v>382</v>
      </c>
      <c r="F506" t="s">
        <v>205</v>
      </c>
      <c r="G506" t="s">
        <v>633</v>
      </c>
      <c r="H506" t="s">
        <v>634</v>
      </c>
      <c r="I506">
        <v>93800</v>
      </c>
      <c r="J506" s="19">
        <v>41661</v>
      </c>
      <c r="K506" s="19">
        <v>41697</v>
      </c>
      <c r="L506">
        <v>201402</v>
      </c>
      <c r="M506" s="19">
        <v>41671</v>
      </c>
      <c r="N506">
        <v>24616</v>
      </c>
      <c r="O506" t="s">
        <v>1076</v>
      </c>
      <c r="P506" t="s">
        <v>1116</v>
      </c>
      <c r="Q506" t="s">
        <v>925</v>
      </c>
      <c r="R506" t="s">
        <v>1123</v>
      </c>
      <c r="S506" s="19">
        <v>41741</v>
      </c>
      <c r="T506">
        <v>93800</v>
      </c>
      <c r="U506" t="s">
        <v>357</v>
      </c>
      <c r="V506" s="19">
        <v>41795</v>
      </c>
      <c r="W506" t="s">
        <v>598</v>
      </c>
      <c r="X506" t="s">
        <v>599</v>
      </c>
      <c r="Y506" t="s">
        <v>259</v>
      </c>
      <c r="Z506" t="s">
        <v>14</v>
      </c>
      <c r="AA506" s="29">
        <v>-17</v>
      </c>
      <c r="AB506">
        <v>0</v>
      </c>
      <c r="AC506">
        <f t="shared" si="96"/>
        <v>2014</v>
      </c>
      <c r="AD506">
        <f t="shared" si="97"/>
        <v>6</v>
      </c>
      <c r="AE506">
        <f t="shared" si="98"/>
        <v>2014</v>
      </c>
      <c r="AF506">
        <f t="shared" si="99"/>
        <v>1</v>
      </c>
      <c r="AG506" t="str">
        <f>VLOOKUP(F506,vlookup!$A$2:$E$660,2,0)</f>
        <v>Retained</v>
      </c>
      <c r="AH506" t="str">
        <f>VLOOKUP(F506,vlookup!$A$2:$E$660,3,0)</f>
        <v>Service Contract</v>
      </c>
      <c r="AI506" t="str">
        <f>VLOOKUP(F506,vlookup!$A$2:$E$660,4,0)</f>
        <v>Used Car Programs</v>
      </c>
      <c r="AJ506" t="str">
        <f>VLOOKUP(F506,vlookup!$A$2:$E$660,5,0)</f>
        <v>High Mileage</v>
      </c>
      <c r="AL506">
        <f t="shared" si="100"/>
        <v>35</v>
      </c>
      <c r="AM506">
        <f t="shared" si="101"/>
        <v>133</v>
      </c>
      <c r="AN506" t="str">
        <f t="shared" si="102"/>
        <v/>
      </c>
      <c r="AO506" t="str">
        <f t="shared" si="103"/>
        <v/>
      </c>
      <c r="AP506" t="str">
        <f t="shared" si="104"/>
        <v/>
      </c>
      <c r="AQ506" t="str">
        <f t="shared" si="105"/>
        <v/>
      </c>
      <c r="AR506">
        <f t="shared" si="106"/>
        <v>-17</v>
      </c>
      <c r="AS506" t="str">
        <f t="shared" si="107"/>
        <v>50188565A4-2</v>
      </c>
      <c r="AT506" t="str">
        <f>IFERROR(IF(VLOOKUP(Y506,vlookup!$I$2:$J$9,1,0)=Y506,VLOOKUP(Y506,vlookup!$I$2:$J$9,2,0),PROPER(Y506)),PROPER(Y506))</f>
        <v>Towing &amp; Roadside</v>
      </c>
      <c r="AU506" t="str">
        <f>IFERROR(IF(B506=VLOOKUP(B506,vlookup!$L$2:$L$10,1,0),"Yes","No"),"No")</f>
        <v>No</v>
      </c>
    </row>
    <row r="507" spans="1:47" ht="14.45" customHeight="1" x14ac:dyDescent="0.25">
      <c r="A507" t="s">
        <v>1121</v>
      </c>
      <c r="B507" s="31" t="s">
        <v>1122</v>
      </c>
      <c r="C507">
        <v>3</v>
      </c>
      <c r="D507">
        <v>1</v>
      </c>
      <c r="E507" t="s">
        <v>382</v>
      </c>
      <c r="F507" t="s">
        <v>205</v>
      </c>
      <c r="G507" t="s">
        <v>633</v>
      </c>
      <c r="H507" t="s">
        <v>634</v>
      </c>
      <c r="I507">
        <v>93800</v>
      </c>
      <c r="J507" s="19">
        <v>41661</v>
      </c>
      <c r="K507" s="19">
        <v>41697</v>
      </c>
      <c r="L507">
        <v>201402</v>
      </c>
      <c r="M507" s="19">
        <v>41671</v>
      </c>
      <c r="N507">
        <v>24616</v>
      </c>
      <c r="O507" t="s">
        <v>1076</v>
      </c>
      <c r="P507" t="s">
        <v>1116</v>
      </c>
      <c r="Q507" t="s">
        <v>925</v>
      </c>
      <c r="R507" t="s">
        <v>2163</v>
      </c>
      <c r="S507" s="19">
        <v>41916</v>
      </c>
      <c r="T507">
        <v>93800</v>
      </c>
      <c r="U507" t="s">
        <v>357</v>
      </c>
      <c r="V507" s="19">
        <v>41976</v>
      </c>
      <c r="W507" t="s">
        <v>598</v>
      </c>
      <c r="X507" t="s">
        <v>599</v>
      </c>
      <c r="Y507" t="s">
        <v>259</v>
      </c>
      <c r="Z507" t="s">
        <v>14</v>
      </c>
      <c r="AA507" s="29">
        <v>-44.44</v>
      </c>
      <c r="AB507">
        <v>0</v>
      </c>
      <c r="AC507">
        <f t="shared" si="96"/>
        <v>2014</v>
      </c>
      <c r="AD507">
        <f t="shared" si="97"/>
        <v>12</v>
      </c>
      <c r="AE507">
        <f t="shared" si="98"/>
        <v>2014</v>
      </c>
      <c r="AF507">
        <f t="shared" si="99"/>
        <v>1</v>
      </c>
      <c r="AG507" t="str">
        <f>VLOOKUP(F507,vlookup!$A$2:$E$660,2,0)</f>
        <v>Retained</v>
      </c>
      <c r="AH507" t="str">
        <f>VLOOKUP(F507,vlookup!$A$2:$E$660,3,0)</f>
        <v>Service Contract</v>
      </c>
      <c r="AI507" t="str">
        <f>VLOOKUP(F507,vlookup!$A$2:$E$660,4,0)</f>
        <v>Used Car Programs</v>
      </c>
      <c r="AJ507" t="str">
        <f>VLOOKUP(F507,vlookup!$A$2:$E$660,5,0)</f>
        <v>High Mileage</v>
      </c>
      <c r="AL507">
        <f t="shared" si="100"/>
        <v>35</v>
      </c>
      <c r="AM507">
        <f t="shared" si="101"/>
        <v>311</v>
      </c>
      <c r="AN507" t="str">
        <f t="shared" si="102"/>
        <v/>
      </c>
      <c r="AO507" t="str">
        <f t="shared" si="103"/>
        <v/>
      </c>
      <c r="AP507" t="str">
        <f t="shared" si="104"/>
        <v/>
      </c>
      <c r="AQ507" t="str">
        <f t="shared" si="105"/>
        <v/>
      </c>
      <c r="AR507">
        <f t="shared" si="106"/>
        <v>-44.44</v>
      </c>
      <c r="AS507" t="str">
        <f t="shared" si="107"/>
        <v>50188565A4-3</v>
      </c>
      <c r="AT507" t="str">
        <f>IFERROR(IF(VLOOKUP(Y507,vlookup!$I$2:$J$9,1,0)=Y507,VLOOKUP(Y507,vlookup!$I$2:$J$9,2,0),PROPER(Y507)),PROPER(Y507))</f>
        <v>Towing &amp; Roadside</v>
      </c>
      <c r="AU507" t="str">
        <f>IFERROR(IF(B507=VLOOKUP(B507,vlookup!$L$2:$L$10,1,0),"Yes","No"),"No")</f>
        <v>No</v>
      </c>
    </row>
    <row r="508" spans="1:47" ht="14.45" customHeight="1" x14ac:dyDescent="0.25">
      <c r="A508" t="s">
        <v>2164</v>
      </c>
      <c r="B508" s="31" t="s">
        <v>2165</v>
      </c>
      <c r="C508">
        <v>1</v>
      </c>
      <c r="D508">
        <v>1</v>
      </c>
      <c r="E508" t="s">
        <v>382</v>
      </c>
      <c r="F508" t="s">
        <v>238</v>
      </c>
      <c r="G508" t="s">
        <v>633</v>
      </c>
      <c r="H508" t="s">
        <v>636</v>
      </c>
      <c r="I508">
        <v>105106</v>
      </c>
      <c r="J508" s="19">
        <v>42308</v>
      </c>
      <c r="K508" s="19">
        <v>42338</v>
      </c>
      <c r="L508">
        <v>201511</v>
      </c>
      <c r="M508" s="19">
        <v>42309</v>
      </c>
      <c r="N508">
        <v>24616</v>
      </c>
      <c r="O508" t="s">
        <v>1076</v>
      </c>
      <c r="P508" t="s">
        <v>1116</v>
      </c>
      <c r="Q508" t="s">
        <v>925</v>
      </c>
      <c r="R508" t="s">
        <v>2166</v>
      </c>
      <c r="S508" s="19">
        <v>42312</v>
      </c>
      <c r="T508">
        <v>105106</v>
      </c>
      <c r="U508" t="s">
        <v>357</v>
      </c>
      <c r="V508" s="19">
        <v>42367</v>
      </c>
      <c r="W508" t="s">
        <v>598</v>
      </c>
      <c r="X508" t="s">
        <v>599</v>
      </c>
      <c r="Y508" t="s">
        <v>259</v>
      </c>
      <c r="Z508" t="s">
        <v>14</v>
      </c>
      <c r="AA508" s="29">
        <v>-11</v>
      </c>
      <c r="AB508">
        <v>0</v>
      </c>
      <c r="AC508">
        <f t="shared" si="96"/>
        <v>2015</v>
      </c>
      <c r="AD508">
        <f t="shared" si="97"/>
        <v>12</v>
      </c>
      <c r="AE508">
        <f t="shared" si="98"/>
        <v>2015</v>
      </c>
      <c r="AF508">
        <f t="shared" si="99"/>
        <v>10</v>
      </c>
      <c r="AG508" t="str">
        <f>VLOOKUP(F508,vlookup!$A$2:$E$660,2,0)</f>
        <v>Retained</v>
      </c>
      <c r="AH508" t="str">
        <f>VLOOKUP(F508,vlookup!$A$2:$E$660,3,0)</f>
        <v>Service Contract</v>
      </c>
      <c r="AI508" t="str">
        <f>VLOOKUP(F508,vlookup!$A$2:$E$660,4,0)</f>
        <v>Used Car Programs</v>
      </c>
      <c r="AJ508" t="str">
        <f>VLOOKUP(F508,vlookup!$A$2:$E$660,5,0)</f>
        <v>High Mileage</v>
      </c>
      <c r="AL508">
        <f t="shared" si="100"/>
        <v>30</v>
      </c>
      <c r="AM508">
        <f t="shared" si="101"/>
        <v>59</v>
      </c>
      <c r="AN508" t="str">
        <f t="shared" si="102"/>
        <v/>
      </c>
      <c r="AO508" t="str">
        <f t="shared" si="103"/>
        <v/>
      </c>
      <c r="AP508">
        <f t="shared" si="104"/>
        <v>-11</v>
      </c>
      <c r="AQ508" t="str">
        <f t="shared" si="105"/>
        <v/>
      </c>
      <c r="AR508" t="str">
        <f t="shared" si="106"/>
        <v/>
      </c>
      <c r="AS508" t="str">
        <f t="shared" si="107"/>
        <v>7R285843J5Y-1</v>
      </c>
      <c r="AT508" t="str">
        <f>IFERROR(IF(VLOOKUP(Y508,vlookup!$I$2:$J$9,1,0)=Y508,VLOOKUP(Y508,vlookup!$I$2:$J$9,2,0),PROPER(Y508)),PROPER(Y508))</f>
        <v>Towing &amp; Roadside</v>
      </c>
      <c r="AU508" t="str">
        <f>IFERROR(IF(B508=VLOOKUP(B508,vlookup!$L$2:$L$10,1,0),"Yes","No"),"No")</f>
        <v>No</v>
      </c>
    </row>
    <row r="509" spans="1:47" ht="14.45" customHeight="1" x14ac:dyDescent="0.25">
      <c r="A509" t="s">
        <v>2167</v>
      </c>
      <c r="B509" s="31" t="s">
        <v>2168</v>
      </c>
      <c r="C509">
        <v>3</v>
      </c>
      <c r="D509">
        <v>1</v>
      </c>
      <c r="E509" t="s">
        <v>382</v>
      </c>
      <c r="F509" t="s">
        <v>205</v>
      </c>
      <c r="G509" t="s">
        <v>633</v>
      </c>
      <c r="H509" t="s">
        <v>636</v>
      </c>
      <c r="I509">
        <v>90606</v>
      </c>
      <c r="J509" s="19">
        <v>42994</v>
      </c>
      <c r="K509" s="19">
        <v>43039</v>
      </c>
      <c r="L509">
        <v>201710</v>
      </c>
      <c r="M509" s="19">
        <v>43009</v>
      </c>
      <c r="N509">
        <v>24616</v>
      </c>
      <c r="O509" t="s">
        <v>1076</v>
      </c>
      <c r="P509" t="s">
        <v>1116</v>
      </c>
      <c r="Q509" t="s">
        <v>925</v>
      </c>
      <c r="R509" t="s">
        <v>2169</v>
      </c>
      <c r="S509" s="19">
        <v>43327</v>
      </c>
      <c r="T509">
        <v>90606</v>
      </c>
      <c r="U509" t="s">
        <v>357</v>
      </c>
      <c r="V509" s="19">
        <v>43370</v>
      </c>
      <c r="W509" t="s">
        <v>598</v>
      </c>
      <c r="X509" t="s">
        <v>599</v>
      </c>
      <c r="Y509" t="s">
        <v>259</v>
      </c>
      <c r="Z509" t="s">
        <v>14</v>
      </c>
      <c r="AA509" s="29">
        <v>-11</v>
      </c>
      <c r="AB509">
        <v>0</v>
      </c>
      <c r="AC509">
        <f t="shared" si="96"/>
        <v>2018</v>
      </c>
      <c r="AD509">
        <f t="shared" si="97"/>
        <v>9</v>
      </c>
      <c r="AE509">
        <f t="shared" si="98"/>
        <v>2017</v>
      </c>
      <c r="AF509">
        <f t="shared" si="99"/>
        <v>9</v>
      </c>
      <c r="AG509" t="str">
        <f>VLOOKUP(F509,vlookup!$A$2:$E$660,2,0)</f>
        <v>Retained</v>
      </c>
      <c r="AH509" t="str">
        <f>VLOOKUP(F509,vlookup!$A$2:$E$660,3,0)</f>
        <v>Service Contract</v>
      </c>
      <c r="AI509" t="str">
        <f>VLOOKUP(F509,vlookup!$A$2:$E$660,4,0)</f>
        <v>Used Car Programs</v>
      </c>
      <c r="AJ509" t="str">
        <f>VLOOKUP(F509,vlookup!$A$2:$E$660,5,0)</f>
        <v>High Mileage</v>
      </c>
      <c r="AL509">
        <f t="shared" si="100"/>
        <v>45</v>
      </c>
      <c r="AM509">
        <f t="shared" si="101"/>
        <v>371</v>
      </c>
      <c r="AN509" t="str">
        <f t="shared" si="102"/>
        <v/>
      </c>
      <c r="AO509" t="str">
        <f t="shared" si="103"/>
        <v/>
      </c>
      <c r="AP509" t="str">
        <f t="shared" si="104"/>
        <v/>
      </c>
      <c r="AQ509" t="str">
        <f t="shared" si="105"/>
        <v/>
      </c>
      <c r="AR509">
        <f t="shared" si="106"/>
        <v>-11</v>
      </c>
      <c r="AS509" t="str">
        <f t="shared" si="107"/>
        <v>7R397204I7-3</v>
      </c>
      <c r="AT509" t="str">
        <f>IFERROR(IF(VLOOKUP(Y509,vlookup!$I$2:$J$9,1,0)=Y509,VLOOKUP(Y509,vlookup!$I$2:$J$9,2,0),PROPER(Y509)),PROPER(Y509))</f>
        <v>Towing &amp; Roadside</v>
      </c>
      <c r="AU509" t="str">
        <f>IFERROR(IF(B509=VLOOKUP(B509,vlookup!$L$2:$L$10,1,0),"Yes","No"),"No")</f>
        <v>No</v>
      </c>
    </row>
    <row r="510" spans="1:47" ht="14.45" customHeight="1" x14ac:dyDescent="0.25">
      <c r="A510" t="s">
        <v>2167</v>
      </c>
      <c r="B510" s="31" t="s">
        <v>2168</v>
      </c>
      <c r="C510">
        <v>4</v>
      </c>
      <c r="D510">
        <v>1</v>
      </c>
      <c r="E510" t="s">
        <v>382</v>
      </c>
      <c r="F510" t="s">
        <v>205</v>
      </c>
      <c r="G510" t="s">
        <v>633</v>
      </c>
      <c r="H510" t="s">
        <v>636</v>
      </c>
      <c r="I510">
        <v>90606</v>
      </c>
      <c r="J510" s="19">
        <v>42994</v>
      </c>
      <c r="K510" s="19">
        <v>43039</v>
      </c>
      <c r="L510">
        <v>201710</v>
      </c>
      <c r="M510" s="19">
        <v>43009</v>
      </c>
      <c r="N510">
        <v>24616</v>
      </c>
      <c r="O510" t="s">
        <v>1076</v>
      </c>
      <c r="P510" t="s">
        <v>1116</v>
      </c>
      <c r="Q510" t="s">
        <v>925</v>
      </c>
      <c r="R510" t="s">
        <v>2170</v>
      </c>
      <c r="S510" s="19">
        <v>43335</v>
      </c>
      <c r="T510">
        <v>90606</v>
      </c>
      <c r="U510" t="s">
        <v>357</v>
      </c>
      <c r="V510" s="19">
        <v>43370</v>
      </c>
      <c r="W510" t="s">
        <v>598</v>
      </c>
      <c r="X510" t="s">
        <v>599</v>
      </c>
      <c r="Y510" t="s">
        <v>259</v>
      </c>
      <c r="Z510" t="s">
        <v>14</v>
      </c>
      <c r="AA510" s="29">
        <v>-11</v>
      </c>
      <c r="AB510">
        <v>0</v>
      </c>
      <c r="AC510">
        <f t="shared" si="96"/>
        <v>2018</v>
      </c>
      <c r="AD510">
        <f t="shared" si="97"/>
        <v>9</v>
      </c>
      <c r="AE510">
        <f t="shared" si="98"/>
        <v>2017</v>
      </c>
      <c r="AF510">
        <f t="shared" si="99"/>
        <v>9</v>
      </c>
      <c r="AG510" t="str">
        <f>VLOOKUP(F510,vlookup!$A$2:$E$660,2,0)</f>
        <v>Retained</v>
      </c>
      <c r="AH510" t="str">
        <f>VLOOKUP(F510,vlookup!$A$2:$E$660,3,0)</f>
        <v>Service Contract</v>
      </c>
      <c r="AI510" t="str">
        <f>VLOOKUP(F510,vlookup!$A$2:$E$660,4,0)</f>
        <v>Used Car Programs</v>
      </c>
      <c r="AJ510" t="str">
        <f>VLOOKUP(F510,vlookup!$A$2:$E$660,5,0)</f>
        <v>High Mileage</v>
      </c>
      <c r="AL510">
        <f t="shared" si="100"/>
        <v>45</v>
      </c>
      <c r="AM510">
        <f t="shared" si="101"/>
        <v>371</v>
      </c>
      <c r="AN510" t="str">
        <f t="shared" si="102"/>
        <v/>
      </c>
      <c r="AO510" t="str">
        <f t="shared" si="103"/>
        <v/>
      </c>
      <c r="AP510" t="str">
        <f t="shared" si="104"/>
        <v/>
      </c>
      <c r="AQ510" t="str">
        <f t="shared" si="105"/>
        <v/>
      </c>
      <c r="AR510">
        <f t="shared" si="106"/>
        <v>-11</v>
      </c>
      <c r="AS510" t="str">
        <f t="shared" si="107"/>
        <v>7R397204I7-4</v>
      </c>
      <c r="AT510" t="str">
        <f>IFERROR(IF(VLOOKUP(Y510,vlookup!$I$2:$J$9,1,0)=Y510,VLOOKUP(Y510,vlookup!$I$2:$J$9,2,0),PROPER(Y510)),PROPER(Y510))</f>
        <v>Towing &amp; Roadside</v>
      </c>
      <c r="AU510" t="str">
        <f>IFERROR(IF(B510=VLOOKUP(B510,vlookup!$L$2:$L$10,1,0),"Yes","No"),"No")</f>
        <v>No</v>
      </c>
    </row>
    <row r="511" spans="1:47" ht="14.45" customHeight="1" x14ac:dyDescent="0.25">
      <c r="A511" t="s">
        <v>2171</v>
      </c>
      <c r="B511" s="31" t="s">
        <v>2172</v>
      </c>
      <c r="C511">
        <v>1</v>
      </c>
      <c r="D511">
        <v>1</v>
      </c>
      <c r="E511" t="s">
        <v>571</v>
      </c>
      <c r="F511" t="s">
        <v>464</v>
      </c>
      <c r="G511" t="s">
        <v>934</v>
      </c>
      <c r="H511" t="s">
        <v>935</v>
      </c>
      <c r="I511">
        <v>115220</v>
      </c>
      <c r="J511" s="19">
        <v>44540</v>
      </c>
      <c r="K511" s="19">
        <v>44594</v>
      </c>
      <c r="L511">
        <v>202201</v>
      </c>
      <c r="M511" s="19">
        <v>44562</v>
      </c>
      <c r="N511">
        <v>24617</v>
      </c>
      <c r="O511" t="s">
        <v>1070</v>
      </c>
      <c r="P511" t="s">
        <v>595</v>
      </c>
      <c r="Q511" t="s">
        <v>378</v>
      </c>
      <c r="R511">
        <v>934927524</v>
      </c>
      <c r="S511" s="19">
        <v>44595</v>
      </c>
      <c r="T511">
        <v>150000</v>
      </c>
      <c r="U511" t="s">
        <v>357</v>
      </c>
      <c r="V511" s="19">
        <v>44665</v>
      </c>
      <c r="W511" t="s">
        <v>598</v>
      </c>
      <c r="X511" t="s">
        <v>599</v>
      </c>
      <c r="Y511" t="s">
        <v>259</v>
      </c>
      <c r="Z511" t="s">
        <v>14</v>
      </c>
      <c r="AA511" s="29">
        <v>-16.25</v>
      </c>
      <c r="AB511">
        <v>0</v>
      </c>
      <c r="AC511">
        <f t="shared" si="96"/>
        <v>2022</v>
      </c>
      <c r="AD511">
        <f t="shared" si="97"/>
        <v>4</v>
      </c>
      <c r="AE511">
        <f t="shared" si="98"/>
        <v>2021</v>
      </c>
      <c r="AF511">
        <f t="shared" si="99"/>
        <v>12</v>
      </c>
      <c r="AG511" t="str">
        <f>VLOOKUP(F511,vlookup!$A$2:$E$660,2,0)</f>
        <v>Retained</v>
      </c>
      <c r="AH511" t="str">
        <f>VLOOKUP(F511,vlookup!$A$2:$E$660,3,0)</f>
        <v>Service Contract</v>
      </c>
      <c r="AI511" t="str">
        <f>VLOOKUP(F511,vlookup!$A$2:$E$660,4,0)</f>
        <v>Used Car Programs</v>
      </c>
      <c r="AJ511" t="str">
        <f>VLOOKUP(F511,vlookup!$A$2:$E$660,5,0)</f>
        <v>High Mileage</v>
      </c>
      <c r="AL511">
        <f t="shared" si="100"/>
        <v>52</v>
      </c>
      <c r="AM511">
        <f t="shared" si="101"/>
        <v>124</v>
      </c>
      <c r="AN511">
        <f t="shared" si="102"/>
        <v>34780</v>
      </c>
      <c r="AO511" t="str">
        <f t="shared" si="103"/>
        <v/>
      </c>
      <c r="AP511" t="str">
        <f t="shared" si="104"/>
        <v/>
      </c>
      <c r="AQ511" t="str">
        <f t="shared" si="105"/>
        <v/>
      </c>
      <c r="AR511">
        <f t="shared" si="106"/>
        <v>-16.25</v>
      </c>
      <c r="AS511" t="str">
        <f t="shared" si="107"/>
        <v>ZAGCA028247L21-1</v>
      </c>
      <c r="AT511" t="str">
        <f>IFERROR(IF(VLOOKUP(Y511,vlookup!$I$2:$J$9,1,0)=Y511,VLOOKUP(Y511,vlookup!$I$2:$J$9,2,0),PROPER(Y511)),PROPER(Y511))</f>
        <v>Towing &amp; Roadside</v>
      </c>
      <c r="AU511" t="str">
        <f>IFERROR(IF(B511=VLOOKUP(B511,vlookup!$L$2:$L$10,1,0),"Yes","No"),"No")</f>
        <v>No</v>
      </c>
    </row>
    <row r="512" spans="1:47" ht="14.45" customHeight="1" x14ac:dyDescent="0.25">
      <c r="A512" t="s">
        <v>1124</v>
      </c>
      <c r="B512" s="31" t="s">
        <v>1125</v>
      </c>
      <c r="C512">
        <v>1</v>
      </c>
      <c r="D512">
        <v>2</v>
      </c>
      <c r="E512" t="s">
        <v>382</v>
      </c>
      <c r="F512" t="s">
        <v>238</v>
      </c>
      <c r="G512" t="s">
        <v>934</v>
      </c>
      <c r="H512" t="s">
        <v>1126</v>
      </c>
      <c r="I512">
        <v>195043</v>
      </c>
      <c r="J512" s="19">
        <v>43867</v>
      </c>
      <c r="K512" s="19">
        <v>43959</v>
      </c>
      <c r="L512">
        <v>202005</v>
      </c>
      <c r="M512" s="19">
        <v>43952</v>
      </c>
      <c r="N512">
        <v>24616</v>
      </c>
      <c r="O512" t="s">
        <v>1076</v>
      </c>
      <c r="P512" t="s">
        <v>595</v>
      </c>
      <c r="Q512" t="s">
        <v>378</v>
      </c>
      <c r="R512">
        <v>352660068</v>
      </c>
      <c r="S512" s="19">
        <v>44044</v>
      </c>
      <c r="T512">
        <v>200554</v>
      </c>
      <c r="U512" t="s">
        <v>356</v>
      </c>
      <c r="V512" s="19">
        <v>44131</v>
      </c>
      <c r="W512" t="s">
        <v>598</v>
      </c>
      <c r="X512" t="s">
        <v>599</v>
      </c>
      <c r="Y512" t="s">
        <v>259</v>
      </c>
      <c r="Z512" t="s">
        <v>14</v>
      </c>
      <c r="AA512" s="29">
        <v>-16.25</v>
      </c>
      <c r="AB512">
        <v>0</v>
      </c>
      <c r="AC512">
        <f t="shared" si="96"/>
        <v>2020</v>
      </c>
      <c r="AD512">
        <f t="shared" si="97"/>
        <v>10</v>
      </c>
      <c r="AE512">
        <f t="shared" si="98"/>
        <v>2020</v>
      </c>
      <c r="AF512">
        <f t="shared" si="99"/>
        <v>2</v>
      </c>
      <c r="AG512" t="str">
        <f>VLOOKUP(F512,vlookup!$A$2:$E$660,2,0)</f>
        <v>Retained</v>
      </c>
      <c r="AH512" t="str">
        <f>VLOOKUP(F512,vlookup!$A$2:$E$660,3,0)</f>
        <v>Service Contract</v>
      </c>
      <c r="AI512" t="str">
        <f>VLOOKUP(F512,vlookup!$A$2:$E$660,4,0)</f>
        <v>Used Car Programs</v>
      </c>
      <c r="AJ512" t="str">
        <f>VLOOKUP(F512,vlookup!$A$2:$E$660,5,0)</f>
        <v>High Mileage</v>
      </c>
      <c r="AL512">
        <f t="shared" si="100"/>
        <v>92</v>
      </c>
      <c r="AM512">
        <f t="shared" si="101"/>
        <v>261</v>
      </c>
      <c r="AN512">
        <f t="shared" si="102"/>
        <v>5511</v>
      </c>
      <c r="AO512" t="str">
        <f t="shared" si="103"/>
        <v/>
      </c>
      <c r="AP512" t="str">
        <f t="shared" si="104"/>
        <v/>
      </c>
      <c r="AQ512" t="str">
        <f t="shared" si="105"/>
        <v/>
      </c>
      <c r="AR512">
        <f t="shared" si="106"/>
        <v>-16.25</v>
      </c>
      <c r="AS512" t="str">
        <f t="shared" si="107"/>
        <v>5L004983B0Y-1</v>
      </c>
      <c r="AT512" t="str">
        <f>IFERROR(IF(VLOOKUP(Y512,vlookup!$I$2:$J$9,1,0)=Y512,VLOOKUP(Y512,vlookup!$I$2:$J$9,2,0),PROPER(Y512)),PROPER(Y512))</f>
        <v>Towing &amp; Roadside</v>
      </c>
      <c r="AU512" t="str">
        <f>IFERROR(IF(B512=VLOOKUP(B512,vlookup!$L$2:$L$10,1,0),"Yes","No"),"No")</f>
        <v>No</v>
      </c>
    </row>
    <row r="513" spans="1:47" ht="14.45" customHeight="1" x14ac:dyDescent="0.25">
      <c r="A513" t="s">
        <v>1124</v>
      </c>
      <c r="B513" s="31" t="s">
        <v>1125</v>
      </c>
      <c r="C513">
        <v>1</v>
      </c>
      <c r="D513">
        <v>4</v>
      </c>
      <c r="E513" t="s">
        <v>382</v>
      </c>
      <c r="F513" t="s">
        <v>238</v>
      </c>
      <c r="G513" t="s">
        <v>934</v>
      </c>
      <c r="H513" t="s">
        <v>1126</v>
      </c>
      <c r="I513">
        <v>195043</v>
      </c>
      <c r="J513" s="19">
        <v>43867</v>
      </c>
      <c r="K513" s="19">
        <v>43959</v>
      </c>
      <c r="L513">
        <v>202005</v>
      </c>
      <c r="M513" s="19">
        <v>43952</v>
      </c>
      <c r="N513">
        <v>24616</v>
      </c>
      <c r="O513" t="s">
        <v>1076</v>
      </c>
      <c r="P513" t="s">
        <v>595</v>
      </c>
      <c r="Q513" t="s">
        <v>378</v>
      </c>
      <c r="R513">
        <v>371060575</v>
      </c>
      <c r="S513" s="19">
        <v>44055</v>
      </c>
      <c r="T513">
        <v>201139</v>
      </c>
      <c r="U513" t="s">
        <v>356</v>
      </c>
      <c r="V513" s="19">
        <v>44165</v>
      </c>
      <c r="W513" t="s">
        <v>598</v>
      </c>
      <c r="X513" t="s">
        <v>599</v>
      </c>
      <c r="Y513" t="s">
        <v>259</v>
      </c>
      <c r="Z513" t="s">
        <v>14</v>
      </c>
      <c r="AA513" s="29">
        <v>-16.25</v>
      </c>
      <c r="AB513">
        <v>0</v>
      </c>
      <c r="AC513">
        <f t="shared" si="96"/>
        <v>2020</v>
      </c>
      <c r="AD513">
        <f t="shared" si="97"/>
        <v>11</v>
      </c>
      <c r="AE513">
        <f t="shared" si="98"/>
        <v>2020</v>
      </c>
      <c r="AF513">
        <f t="shared" si="99"/>
        <v>2</v>
      </c>
      <c r="AG513" t="str">
        <f>VLOOKUP(F513,vlookup!$A$2:$E$660,2,0)</f>
        <v>Retained</v>
      </c>
      <c r="AH513" t="str">
        <f>VLOOKUP(F513,vlookup!$A$2:$E$660,3,0)</f>
        <v>Service Contract</v>
      </c>
      <c r="AI513" t="str">
        <f>VLOOKUP(F513,vlookup!$A$2:$E$660,4,0)</f>
        <v>Used Car Programs</v>
      </c>
      <c r="AJ513" t="str">
        <f>VLOOKUP(F513,vlookup!$A$2:$E$660,5,0)</f>
        <v>High Mileage</v>
      </c>
      <c r="AL513">
        <f t="shared" si="100"/>
        <v>92</v>
      </c>
      <c r="AM513">
        <f t="shared" si="101"/>
        <v>294</v>
      </c>
      <c r="AN513">
        <f t="shared" si="102"/>
        <v>6096</v>
      </c>
      <c r="AO513" t="str">
        <f t="shared" si="103"/>
        <v/>
      </c>
      <c r="AP513" t="str">
        <f t="shared" si="104"/>
        <v/>
      </c>
      <c r="AQ513" t="str">
        <f t="shared" si="105"/>
        <v/>
      </c>
      <c r="AR513">
        <f t="shared" si="106"/>
        <v>-16.25</v>
      </c>
      <c r="AS513" t="str">
        <f t="shared" si="107"/>
        <v>5L004983B0Y-1</v>
      </c>
      <c r="AT513" t="str">
        <f>IFERROR(IF(VLOOKUP(Y513,vlookup!$I$2:$J$9,1,0)=Y513,VLOOKUP(Y513,vlookup!$I$2:$J$9,2,0),PROPER(Y513)),PROPER(Y513))</f>
        <v>Towing &amp; Roadside</v>
      </c>
      <c r="AU513" t="str">
        <f>IFERROR(IF(B513=VLOOKUP(B513,vlookup!$L$2:$L$10,1,0),"Yes","No"),"No")</f>
        <v>No</v>
      </c>
    </row>
    <row r="514" spans="1:47" ht="14.45" customHeight="1" x14ac:dyDescent="0.25">
      <c r="A514" t="s">
        <v>1124</v>
      </c>
      <c r="B514" s="31" t="s">
        <v>1125</v>
      </c>
      <c r="C514">
        <v>1</v>
      </c>
      <c r="D514">
        <v>5</v>
      </c>
      <c r="E514" t="s">
        <v>382</v>
      </c>
      <c r="F514" t="s">
        <v>238</v>
      </c>
      <c r="G514" t="s">
        <v>934</v>
      </c>
      <c r="H514" t="s">
        <v>1126</v>
      </c>
      <c r="I514">
        <v>195043</v>
      </c>
      <c r="J514" s="19">
        <v>43867</v>
      </c>
      <c r="K514" s="19">
        <v>43959</v>
      </c>
      <c r="L514">
        <v>202005</v>
      </c>
      <c r="M514" s="19">
        <v>43952</v>
      </c>
      <c r="N514">
        <v>24616</v>
      </c>
      <c r="O514" t="s">
        <v>1076</v>
      </c>
      <c r="P514" t="s">
        <v>595</v>
      </c>
      <c r="Q514" t="s">
        <v>378</v>
      </c>
      <c r="R514">
        <v>870867377</v>
      </c>
      <c r="S514" s="19">
        <v>44036</v>
      </c>
      <c r="T514">
        <v>200025</v>
      </c>
      <c r="U514" t="s">
        <v>356</v>
      </c>
      <c r="V514" s="19">
        <v>44225</v>
      </c>
      <c r="W514" t="s">
        <v>598</v>
      </c>
      <c r="X514" t="s">
        <v>599</v>
      </c>
      <c r="Y514" t="s">
        <v>259</v>
      </c>
      <c r="Z514" t="s">
        <v>14</v>
      </c>
      <c r="AA514" s="29">
        <v>-16.25</v>
      </c>
      <c r="AB514">
        <v>0</v>
      </c>
      <c r="AC514">
        <f t="shared" si="96"/>
        <v>2021</v>
      </c>
      <c r="AD514">
        <f t="shared" si="97"/>
        <v>1</v>
      </c>
      <c r="AE514">
        <f t="shared" si="98"/>
        <v>2020</v>
      </c>
      <c r="AF514">
        <f t="shared" si="99"/>
        <v>2</v>
      </c>
      <c r="AG514" t="str">
        <f>VLOOKUP(F514,vlookup!$A$2:$E$660,2,0)</f>
        <v>Retained</v>
      </c>
      <c r="AH514" t="str">
        <f>VLOOKUP(F514,vlookup!$A$2:$E$660,3,0)</f>
        <v>Service Contract</v>
      </c>
      <c r="AI514" t="str">
        <f>VLOOKUP(F514,vlookup!$A$2:$E$660,4,0)</f>
        <v>Used Car Programs</v>
      </c>
      <c r="AJ514" t="str">
        <f>VLOOKUP(F514,vlookup!$A$2:$E$660,5,0)</f>
        <v>High Mileage</v>
      </c>
      <c r="AL514">
        <f t="shared" si="100"/>
        <v>92</v>
      </c>
      <c r="AM514">
        <f t="shared" si="101"/>
        <v>353</v>
      </c>
      <c r="AN514">
        <f t="shared" si="102"/>
        <v>4982</v>
      </c>
      <c r="AO514" t="str">
        <f t="shared" si="103"/>
        <v/>
      </c>
      <c r="AP514" t="str">
        <f t="shared" si="104"/>
        <v/>
      </c>
      <c r="AQ514" t="str">
        <f t="shared" si="105"/>
        <v/>
      </c>
      <c r="AR514">
        <f t="shared" si="106"/>
        <v>-16.25</v>
      </c>
      <c r="AS514" t="str">
        <f t="shared" si="107"/>
        <v>5L004983B0Y-1</v>
      </c>
      <c r="AT514" t="str">
        <f>IFERROR(IF(VLOOKUP(Y514,vlookup!$I$2:$J$9,1,0)=Y514,VLOOKUP(Y514,vlookup!$I$2:$J$9,2,0),PROPER(Y514)),PROPER(Y514))</f>
        <v>Towing &amp; Roadside</v>
      </c>
      <c r="AU514" t="str">
        <f>IFERROR(IF(B514=VLOOKUP(B514,vlookup!$L$2:$L$10,1,0),"Yes","No"),"No")</f>
        <v>No</v>
      </c>
    </row>
    <row r="515" spans="1:47" ht="14.45" customHeight="1" x14ac:dyDescent="0.25">
      <c r="A515" t="s">
        <v>1124</v>
      </c>
      <c r="B515" s="31" t="s">
        <v>1125</v>
      </c>
      <c r="C515">
        <v>2</v>
      </c>
      <c r="D515">
        <v>2</v>
      </c>
      <c r="E515" t="s">
        <v>382</v>
      </c>
      <c r="F515" t="s">
        <v>238</v>
      </c>
      <c r="G515" t="s">
        <v>934</v>
      </c>
      <c r="H515" t="s">
        <v>1126</v>
      </c>
      <c r="I515">
        <v>195043</v>
      </c>
      <c r="J515" s="19">
        <v>43867</v>
      </c>
      <c r="K515" s="19">
        <v>43959</v>
      </c>
      <c r="L515">
        <v>202005</v>
      </c>
      <c r="M515" s="19">
        <v>43952</v>
      </c>
      <c r="N515">
        <v>24616</v>
      </c>
      <c r="O515" t="s">
        <v>1076</v>
      </c>
      <c r="P515" t="s">
        <v>595</v>
      </c>
      <c r="Q515" t="s">
        <v>378</v>
      </c>
      <c r="R515">
        <v>568408089</v>
      </c>
      <c r="S515" s="19">
        <v>44353</v>
      </c>
      <c r="T515">
        <v>211949</v>
      </c>
      <c r="U515" t="s">
        <v>356</v>
      </c>
      <c r="V515" s="19">
        <v>44433</v>
      </c>
      <c r="W515" t="s">
        <v>598</v>
      </c>
      <c r="X515" t="s">
        <v>599</v>
      </c>
      <c r="Y515" t="s">
        <v>259</v>
      </c>
      <c r="Z515" t="s">
        <v>14</v>
      </c>
      <c r="AA515" s="29">
        <v>-16.25</v>
      </c>
      <c r="AB515">
        <v>0</v>
      </c>
      <c r="AC515">
        <f t="shared" ref="AC515:AC578" si="108">YEAR(V515)</f>
        <v>2021</v>
      </c>
      <c r="AD515">
        <f t="shared" ref="AD515:AD578" si="109">MONTH(V515)</f>
        <v>8</v>
      </c>
      <c r="AE515">
        <f t="shared" ref="AE515:AE578" si="110">YEAR(J515)</f>
        <v>2020</v>
      </c>
      <c r="AF515">
        <f t="shared" ref="AF515:AF578" si="111">MONTH(J515)</f>
        <v>2</v>
      </c>
      <c r="AG515" t="str">
        <f>VLOOKUP(F515,vlookup!$A$2:$E$660,2,0)</f>
        <v>Retained</v>
      </c>
      <c r="AH515" t="str">
        <f>VLOOKUP(F515,vlookup!$A$2:$E$660,3,0)</f>
        <v>Service Contract</v>
      </c>
      <c r="AI515" t="str">
        <f>VLOOKUP(F515,vlookup!$A$2:$E$660,4,0)</f>
        <v>Used Car Programs</v>
      </c>
      <c r="AJ515" t="str">
        <f>VLOOKUP(F515,vlookup!$A$2:$E$660,5,0)</f>
        <v>High Mileage</v>
      </c>
      <c r="AL515">
        <f t="shared" ref="AL515:AL578" si="112">DAYS360(J515,K515)</f>
        <v>92</v>
      </c>
      <c r="AM515">
        <f t="shared" ref="AM515:AM578" si="113">DAYS360(J515,V515)</f>
        <v>559</v>
      </c>
      <c r="AN515">
        <f t="shared" ref="AN515:AN578" si="114">IF(T515-I515&lt;1,"",T515-I515)</f>
        <v>16906</v>
      </c>
      <c r="AO515" t="str">
        <f t="shared" ref="AO515:AO578" si="115">IF(AM515&lt;31,AA515,"")</f>
        <v/>
      </c>
      <c r="AP515" t="str">
        <f t="shared" ref="AP515:AP578" si="116">IF(AND(AM515&gt;30,AM515&lt;61),AA515,"")</f>
        <v/>
      </c>
      <c r="AQ515" t="str">
        <f t="shared" ref="AQ515:AQ578" si="117">IF(AND(AM515&gt;60,AM515&lt;91),AA515,"")</f>
        <v/>
      </c>
      <c r="AR515">
        <f t="shared" ref="AR515:AR578" si="118">IF(AM515&gt;90,AA515,"")</f>
        <v>-16.25</v>
      </c>
      <c r="AS515" t="str">
        <f t="shared" ref="AS515:AS578" si="119">CONCATENATE(B515,"-",C515)</f>
        <v>5L004983B0Y-2</v>
      </c>
      <c r="AT515" t="str">
        <f>IFERROR(IF(VLOOKUP(Y515,vlookup!$I$2:$J$9,1,0)=Y515,VLOOKUP(Y515,vlookup!$I$2:$J$9,2,0),PROPER(Y515)),PROPER(Y515))</f>
        <v>Towing &amp; Roadside</v>
      </c>
      <c r="AU515" t="str">
        <f>IFERROR(IF(B515=VLOOKUP(B515,vlookup!$L$2:$L$10,1,0),"Yes","No"),"No")</f>
        <v>No</v>
      </c>
    </row>
    <row r="516" spans="1:47" ht="14.45" customHeight="1" x14ac:dyDescent="0.25">
      <c r="A516" t="s">
        <v>1124</v>
      </c>
      <c r="B516" s="31" t="s">
        <v>1125</v>
      </c>
      <c r="C516">
        <v>2</v>
      </c>
      <c r="D516">
        <v>3</v>
      </c>
      <c r="E516" t="s">
        <v>382</v>
      </c>
      <c r="F516" t="s">
        <v>238</v>
      </c>
      <c r="G516" t="s">
        <v>934</v>
      </c>
      <c r="H516" t="s">
        <v>1126</v>
      </c>
      <c r="I516">
        <v>195043</v>
      </c>
      <c r="J516" s="19">
        <v>43867</v>
      </c>
      <c r="K516" s="19">
        <v>43959</v>
      </c>
      <c r="L516">
        <v>202005</v>
      </c>
      <c r="M516" s="19">
        <v>43952</v>
      </c>
      <c r="N516">
        <v>24616</v>
      </c>
      <c r="O516" t="s">
        <v>1076</v>
      </c>
      <c r="P516" t="s">
        <v>595</v>
      </c>
      <c r="Q516" t="s">
        <v>378</v>
      </c>
      <c r="R516">
        <v>508416221</v>
      </c>
      <c r="S516" s="19">
        <v>44394</v>
      </c>
      <c r="T516">
        <v>120000</v>
      </c>
      <c r="U516" t="s">
        <v>356</v>
      </c>
      <c r="V516" s="19">
        <v>44463</v>
      </c>
      <c r="W516" t="s">
        <v>598</v>
      </c>
      <c r="X516" t="s">
        <v>599</v>
      </c>
      <c r="Y516" t="s">
        <v>259</v>
      </c>
      <c r="Z516" t="s">
        <v>14</v>
      </c>
      <c r="AA516" s="29">
        <v>-16.25</v>
      </c>
      <c r="AB516">
        <v>0</v>
      </c>
      <c r="AC516">
        <f t="shared" si="108"/>
        <v>2021</v>
      </c>
      <c r="AD516">
        <f t="shared" si="109"/>
        <v>9</v>
      </c>
      <c r="AE516">
        <f t="shared" si="110"/>
        <v>2020</v>
      </c>
      <c r="AF516">
        <f t="shared" si="111"/>
        <v>2</v>
      </c>
      <c r="AG516" t="str">
        <f>VLOOKUP(F516,vlookup!$A$2:$E$660,2,0)</f>
        <v>Retained</v>
      </c>
      <c r="AH516" t="str">
        <f>VLOOKUP(F516,vlookup!$A$2:$E$660,3,0)</f>
        <v>Service Contract</v>
      </c>
      <c r="AI516" t="str">
        <f>VLOOKUP(F516,vlookup!$A$2:$E$660,4,0)</f>
        <v>Used Car Programs</v>
      </c>
      <c r="AJ516" t="str">
        <f>VLOOKUP(F516,vlookup!$A$2:$E$660,5,0)</f>
        <v>High Mileage</v>
      </c>
      <c r="AL516">
        <f t="shared" si="112"/>
        <v>92</v>
      </c>
      <c r="AM516">
        <f t="shared" si="113"/>
        <v>588</v>
      </c>
      <c r="AN516" t="str">
        <f t="shared" si="114"/>
        <v/>
      </c>
      <c r="AO516" t="str">
        <f t="shared" si="115"/>
        <v/>
      </c>
      <c r="AP516" t="str">
        <f t="shared" si="116"/>
        <v/>
      </c>
      <c r="AQ516" t="str">
        <f t="shared" si="117"/>
        <v/>
      </c>
      <c r="AR516">
        <f t="shared" si="118"/>
        <v>-16.25</v>
      </c>
      <c r="AS516" t="str">
        <f t="shared" si="119"/>
        <v>5L004983B0Y-2</v>
      </c>
      <c r="AT516" t="str">
        <f>IFERROR(IF(VLOOKUP(Y516,vlookup!$I$2:$J$9,1,0)=Y516,VLOOKUP(Y516,vlookup!$I$2:$J$9,2,0),PROPER(Y516)),PROPER(Y516))</f>
        <v>Towing &amp; Roadside</v>
      </c>
      <c r="AU516" t="str">
        <f>IFERROR(IF(B516=VLOOKUP(B516,vlookup!$L$2:$L$10,1,0),"Yes","No"),"No")</f>
        <v>No</v>
      </c>
    </row>
    <row r="517" spans="1:47" ht="14.45" customHeight="1" x14ac:dyDescent="0.25">
      <c r="A517" t="s">
        <v>1124</v>
      </c>
      <c r="B517" s="31" t="s">
        <v>1125</v>
      </c>
      <c r="C517">
        <v>2</v>
      </c>
      <c r="D517">
        <v>4</v>
      </c>
      <c r="E517" t="s">
        <v>382</v>
      </c>
      <c r="F517" t="s">
        <v>238</v>
      </c>
      <c r="G517" t="s">
        <v>934</v>
      </c>
      <c r="H517" t="s">
        <v>1126</v>
      </c>
      <c r="I517">
        <v>195043</v>
      </c>
      <c r="J517" s="19">
        <v>43867</v>
      </c>
      <c r="K517" s="19">
        <v>43959</v>
      </c>
      <c r="L517">
        <v>202005</v>
      </c>
      <c r="M517" s="19">
        <v>43952</v>
      </c>
      <c r="N517">
        <v>24616</v>
      </c>
      <c r="O517" t="s">
        <v>1076</v>
      </c>
      <c r="P517" t="s">
        <v>595</v>
      </c>
      <c r="Q517" t="s">
        <v>378</v>
      </c>
      <c r="R517">
        <v>978030767</v>
      </c>
      <c r="S517" s="19">
        <v>44396</v>
      </c>
      <c r="T517">
        <v>200000</v>
      </c>
      <c r="U517" t="s">
        <v>356</v>
      </c>
      <c r="V517" s="19">
        <v>44463</v>
      </c>
      <c r="W517" t="s">
        <v>598</v>
      </c>
      <c r="X517" t="s">
        <v>599</v>
      </c>
      <c r="Y517" t="s">
        <v>259</v>
      </c>
      <c r="Z517" t="s">
        <v>14</v>
      </c>
      <c r="AA517" s="29">
        <v>-16.25</v>
      </c>
      <c r="AB517">
        <v>0</v>
      </c>
      <c r="AC517">
        <f t="shared" si="108"/>
        <v>2021</v>
      </c>
      <c r="AD517">
        <f t="shared" si="109"/>
        <v>9</v>
      </c>
      <c r="AE517">
        <f t="shared" si="110"/>
        <v>2020</v>
      </c>
      <c r="AF517">
        <f t="shared" si="111"/>
        <v>2</v>
      </c>
      <c r="AG517" t="str">
        <f>VLOOKUP(F517,vlookup!$A$2:$E$660,2,0)</f>
        <v>Retained</v>
      </c>
      <c r="AH517" t="str">
        <f>VLOOKUP(F517,vlookup!$A$2:$E$660,3,0)</f>
        <v>Service Contract</v>
      </c>
      <c r="AI517" t="str">
        <f>VLOOKUP(F517,vlookup!$A$2:$E$660,4,0)</f>
        <v>Used Car Programs</v>
      </c>
      <c r="AJ517" t="str">
        <f>VLOOKUP(F517,vlookup!$A$2:$E$660,5,0)</f>
        <v>High Mileage</v>
      </c>
      <c r="AL517">
        <f t="shared" si="112"/>
        <v>92</v>
      </c>
      <c r="AM517">
        <f t="shared" si="113"/>
        <v>588</v>
      </c>
      <c r="AN517">
        <f t="shared" si="114"/>
        <v>4957</v>
      </c>
      <c r="AO517" t="str">
        <f t="shared" si="115"/>
        <v/>
      </c>
      <c r="AP517" t="str">
        <f t="shared" si="116"/>
        <v/>
      </c>
      <c r="AQ517" t="str">
        <f t="shared" si="117"/>
        <v/>
      </c>
      <c r="AR517">
        <f t="shared" si="118"/>
        <v>-16.25</v>
      </c>
      <c r="AS517" t="str">
        <f t="shared" si="119"/>
        <v>5L004983B0Y-2</v>
      </c>
      <c r="AT517" t="str">
        <f>IFERROR(IF(VLOOKUP(Y517,vlookup!$I$2:$J$9,1,0)=Y517,VLOOKUP(Y517,vlookup!$I$2:$J$9,2,0),PROPER(Y517)),PROPER(Y517))</f>
        <v>Towing &amp; Roadside</v>
      </c>
      <c r="AU517" t="str">
        <f>IFERROR(IF(B517=VLOOKUP(B517,vlookup!$L$2:$L$10,1,0),"Yes","No"),"No")</f>
        <v>No</v>
      </c>
    </row>
    <row r="518" spans="1:47" ht="14.45" customHeight="1" x14ac:dyDescent="0.25">
      <c r="A518" t="s">
        <v>2173</v>
      </c>
      <c r="B518" s="31" t="s">
        <v>2174</v>
      </c>
      <c r="C518">
        <v>2</v>
      </c>
      <c r="D518">
        <v>1</v>
      </c>
      <c r="E518" t="s">
        <v>382</v>
      </c>
      <c r="F518" t="s">
        <v>60</v>
      </c>
      <c r="G518" t="s">
        <v>1086</v>
      </c>
      <c r="H518" t="s">
        <v>3744</v>
      </c>
      <c r="I518">
        <v>161544</v>
      </c>
      <c r="J518" s="19">
        <v>41328</v>
      </c>
      <c r="K518" s="19">
        <v>41361</v>
      </c>
      <c r="L518">
        <v>201303</v>
      </c>
      <c r="M518" s="19">
        <v>41334</v>
      </c>
      <c r="N518">
        <v>24616</v>
      </c>
      <c r="O518" t="s">
        <v>1076</v>
      </c>
      <c r="P518" t="s">
        <v>1116</v>
      </c>
      <c r="Q518" t="s">
        <v>925</v>
      </c>
      <c r="R518" t="s">
        <v>2175</v>
      </c>
      <c r="S518" s="19">
        <v>41464</v>
      </c>
      <c r="T518">
        <v>161544</v>
      </c>
      <c r="U518" t="s">
        <v>357</v>
      </c>
      <c r="V518" s="19">
        <v>41541</v>
      </c>
      <c r="W518" t="s">
        <v>598</v>
      </c>
      <c r="X518" t="s">
        <v>599</v>
      </c>
      <c r="Y518" t="s">
        <v>259</v>
      </c>
      <c r="Z518" t="s">
        <v>14</v>
      </c>
      <c r="AA518" s="29">
        <v>-11</v>
      </c>
      <c r="AB518">
        <v>0</v>
      </c>
      <c r="AC518">
        <f t="shared" si="108"/>
        <v>2013</v>
      </c>
      <c r="AD518">
        <f t="shared" si="109"/>
        <v>9</v>
      </c>
      <c r="AE518">
        <f t="shared" si="110"/>
        <v>2013</v>
      </c>
      <c r="AF518">
        <f t="shared" si="111"/>
        <v>2</v>
      </c>
      <c r="AG518" t="str">
        <f>VLOOKUP(F518,vlookup!$A$2:$E$660,2,0)</f>
        <v>Retained</v>
      </c>
      <c r="AH518" t="str">
        <f>VLOOKUP(F518,vlookup!$A$2:$E$660,3,0)</f>
        <v>Service Contract</v>
      </c>
      <c r="AI518" t="str">
        <f>VLOOKUP(F518,vlookup!$A$2:$E$660,4,0)</f>
        <v>Used Car Programs</v>
      </c>
      <c r="AJ518" t="str">
        <f>VLOOKUP(F518,vlookup!$A$2:$E$660,5,0)</f>
        <v>High Mileage</v>
      </c>
      <c r="AL518">
        <f t="shared" si="112"/>
        <v>35</v>
      </c>
      <c r="AM518">
        <f t="shared" si="113"/>
        <v>211</v>
      </c>
      <c r="AN518" t="str">
        <f t="shared" si="114"/>
        <v/>
      </c>
      <c r="AO518" t="str">
        <f t="shared" si="115"/>
        <v/>
      </c>
      <c r="AP518" t="str">
        <f t="shared" si="116"/>
        <v/>
      </c>
      <c r="AQ518" t="str">
        <f t="shared" si="117"/>
        <v/>
      </c>
      <c r="AR518">
        <f t="shared" si="118"/>
        <v>-11</v>
      </c>
      <c r="AS518" t="str">
        <f t="shared" si="119"/>
        <v>3W731574B3Y-2</v>
      </c>
      <c r="AT518" t="str">
        <f>IFERROR(IF(VLOOKUP(Y518,vlookup!$I$2:$J$9,1,0)=Y518,VLOOKUP(Y518,vlookup!$I$2:$J$9,2,0),PROPER(Y518)),PROPER(Y518))</f>
        <v>Towing &amp; Roadside</v>
      </c>
      <c r="AU518" t="str">
        <f>IFERROR(IF(B518=VLOOKUP(B518,vlookup!$L$2:$L$10,1,0),"Yes","No"),"No")</f>
        <v>No</v>
      </c>
    </row>
    <row r="519" spans="1:47" ht="14.45" customHeight="1" x14ac:dyDescent="0.25">
      <c r="A519" t="s">
        <v>2173</v>
      </c>
      <c r="B519" s="31" t="s">
        <v>2174</v>
      </c>
      <c r="C519">
        <v>3</v>
      </c>
      <c r="D519">
        <v>1</v>
      </c>
      <c r="E519" t="s">
        <v>382</v>
      </c>
      <c r="F519" t="s">
        <v>60</v>
      </c>
      <c r="G519" t="s">
        <v>1086</v>
      </c>
      <c r="H519" t="s">
        <v>3744</v>
      </c>
      <c r="I519">
        <v>161544</v>
      </c>
      <c r="J519" s="19">
        <v>41328</v>
      </c>
      <c r="K519" s="19">
        <v>41361</v>
      </c>
      <c r="L519">
        <v>201303</v>
      </c>
      <c r="M519" s="19">
        <v>41334</v>
      </c>
      <c r="N519">
        <v>24616</v>
      </c>
      <c r="O519" t="s">
        <v>1076</v>
      </c>
      <c r="P519" t="s">
        <v>1116</v>
      </c>
      <c r="Q519" t="s">
        <v>925</v>
      </c>
      <c r="R519" t="s">
        <v>2176</v>
      </c>
      <c r="S519" s="19">
        <v>41471</v>
      </c>
      <c r="T519">
        <v>161544</v>
      </c>
      <c r="U519" t="s">
        <v>357</v>
      </c>
      <c r="V519" s="19">
        <v>41541</v>
      </c>
      <c r="W519" t="s">
        <v>598</v>
      </c>
      <c r="X519" t="s">
        <v>599</v>
      </c>
      <c r="Y519" t="s">
        <v>259</v>
      </c>
      <c r="Z519" t="s">
        <v>14</v>
      </c>
      <c r="AA519" s="29">
        <v>-11</v>
      </c>
      <c r="AB519">
        <v>0</v>
      </c>
      <c r="AC519">
        <f t="shared" si="108"/>
        <v>2013</v>
      </c>
      <c r="AD519">
        <f t="shared" si="109"/>
        <v>9</v>
      </c>
      <c r="AE519">
        <f t="shared" si="110"/>
        <v>2013</v>
      </c>
      <c r="AF519">
        <f t="shared" si="111"/>
        <v>2</v>
      </c>
      <c r="AG519" t="str">
        <f>VLOOKUP(F519,vlookup!$A$2:$E$660,2,0)</f>
        <v>Retained</v>
      </c>
      <c r="AH519" t="str">
        <f>VLOOKUP(F519,vlookup!$A$2:$E$660,3,0)</f>
        <v>Service Contract</v>
      </c>
      <c r="AI519" t="str">
        <f>VLOOKUP(F519,vlookup!$A$2:$E$660,4,0)</f>
        <v>Used Car Programs</v>
      </c>
      <c r="AJ519" t="str">
        <f>VLOOKUP(F519,vlookup!$A$2:$E$660,5,0)</f>
        <v>High Mileage</v>
      </c>
      <c r="AL519">
        <f t="shared" si="112"/>
        <v>35</v>
      </c>
      <c r="AM519">
        <f t="shared" si="113"/>
        <v>211</v>
      </c>
      <c r="AN519" t="str">
        <f t="shared" si="114"/>
        <v/>
      </c>
      <c r="AO519" t="str">
        <f t="shared" si="115"/>
        <v/>
      </c>
      <c r="AP519" t="str">
        <f t="shared" si="116"/>
        <v/>
      </c>
      <c r="AQ519" t="str">
        <f t="shared" si="117"/>
        <v/>
      </c>
      <c r="AR519">
        <f t="shared" si="118"/>
        <v>-11</v>
      </c>
      <c r="AS519" t="str">
        <f t="shared" si="119"/>
        <v>3W731574B3Y-3</v>
      </c>
      <c r="AT519" t="str">
        <f>IFERROR(IF(VLOOKUP(Y519,vlookup!$I$2:$J$9,1,0)=Y519,VLOOKUP(Y519,vlookup!$I$2:$J$9,2,0),PROPER(Y519)),PROPER(Y519))</f>
        <v>Towing &amp; Roadside</v>
      </c>
      <c r="AU519" t="str">
        <f>IFERROR(IF(B519=VLOOKUP(B519,vlookup!$L$2:$L$10,1,0),"Yes","No"),"No")</f>
        <v>No</v>
      </c>
    </row>
    <row r="520" spans="1:47" ht="14.45" customHeight="1" x14ac:dyDescent="0.25">
      <c r="A520" t="s">
        <v>2173</v>
      </c>
      <c r="B520" s="31" t="s">
        <v>2174</v>
      </c>
      <c r="C520">
        <v>4</v>
      </c>
      <c r="D520">
        <v>1</v>
      </c>
      <c r="E520" t="s">
        <v>382</v>
      </c>
      <c r="F520" t="s">
        <v>60</v>
      </c>
      <c r="G520" t="s">
        <v>1086</v>
      </c>
      <c r="H520" t="s">
        <v>3744</v>
      </c>
      <c r="I520">
        <v>161544</v>
      </c>
      <c r="J520" s="19">
        <v>41328</v>
      </c>
      <c r="K520" s="19">
        <v>41361</v>
      </c>
      <c r="L520">
        <v>201303</v>
      </c>
      <c r="M520" s="19">
        <v>41334</v>
      </c>
      <c r="N520">
        <v>24616</v>
      </c>
      <c r="O520" t="s">
        <v>1076</v>
      </c>
      <c r="P520" t="s">
        <v>1116</v>
      </c>
      <c r="Q520" t="s">
        <v>925</v>
      </c>
      <c r="R520" t="s">
        <v>2177</v>
      </c>
      <c r="S520" s="19">
        <v>41471</v>
      </c>
      <c r="T520">
        <v>161544</v>
      </c>
      <c r="U520" t="s">
        <v>357</v>
      </c>
      <c r="V520" s="19">
        <v>41652</v>
      </c>
      <c r="W520" t="s">
        <v>598</v>
      </c>
      <c r="X520" t="s">
        <v>599</v>
      </c>
      <c r="Y520" t="s">
        <v>259</v>
      </c>
      <c r="Z520" t="s">
        <v>14</v>
      </c>
      <c r="AA520" s="29">
        <v>-44.62</v>
      </c>
      <c r="AB520">
        <v>0</v>
      </c>
      <c r="AC520">
        <f t="shared" si="108"/>
        <v>2014</v>
      </c>
      <c r="AD520">
        <f t="shared" si="109"/>
        <v>1</v>
      </c>
      <c r="AE520">
        <f t="shared" si="110"/>
        <v>2013</v>
      </c>
      <c r="AF520">
        <f t="shared" si="111"/>
        <v>2</v>
      </c>
      <c r="AG520" t="str">
        <f>VLOOKUP(F520,vlookup!$A$2:$E$660,2,0)</f>
        <v>Retained</v>
      </c>
      <c r="AH520" t="str">
        <f>VLOOKUP(F520,vlookup!$A$2:$E$660,3,0)</f>
        <v>Service Contract</v>
      </c>
      <c r="AI520" t="str">
        <f>VLOOKUP(F520,vlookup!$A$2:$E$660,4,0)</f>
        <v>Used Car Programs</v>
      </c>
      <c r="AJ520" t="str">
        <f>VLOOKUP(F520,vlookup!$A$2:$E$660,5,0)</f>
        <v>High Mileage</v>
      </c>
      <c r="AL520">
        <f t="shared" si="112"/>
        <v>35</v>
      </c>
      <c r="AM520">
        <f t="shared" si="113"/>
        <v>320</v>
      </c>
      <c r="AN520" t="str">
        <f t="shared" si="114"/>
        <v/>
      </c>
      <c r="AO520" t="str">
        <f t="shared" si="115"/>
        <v/>
      </c>
      <c r="AP520" t="str">
        <f t="shared" si="116"/>
        <v/>
      </c>
      <c r="AQ520" t="str">
        <f t="shared" si="117"/>
        <v/>
      </c>
      <c r="AR520">
        <f t="shared" si="118"/>
        <v>-44.62</v>
      </c>
      <c r="AS520" t="str">
        <f t="shared" si="119"/>
        <v>3W731574B3Y-4</v>
      </c>
      <c r="AT520" t="str">
        <f>IFERROR(IF(VLOOKUP(Y520,vlookup!$I$2:$J$9,1,0)=Y520,VLOOKUP(Y520,vlookup!$I$2:$J$9,2,0),PROPER(Y520)),PROPER(Y520))</f>
        <v>Towing &amp; Roadside</v>
      </c>
      <c r="AU520" t="str">
        <f>IFERROR(IF(B520=VLOOKUP(B520,vlookup!$L$2:$L$10,1,0),"Yes","No"),"No")</f>
        <v>No</v>
      </c>
    </row>
    <row r="521" spans="1:47" ht="14.45" customHeight="1" x14ac:dyDescent="0.25">
      <c r="A521" t="s">
        <v>2178</v>
      </c>
      <c r="B521" s="31" t="s">
        <v>2179</v>
      </c>
      <c r="C521">
        <v>2</v>
      </c>
      <c r="D521">
        <v>1</v>
      </c>
      <c r="E521" t="s">
        <v>382</v>
      </c>
      <c r="F521" t="s">
        <v>238</v>
      </c>
      <c r="G521" t="s">
        <v>1086</v>
      </c>
      <c r="H521" t="s">
        <v>3744</v>
      </c>
      <c r="I521">
        <v>192283</v>
      </c>
      <c r="J521" s="19">
        <v>42484</v>
      </c>
      <c r="K521" s="19">
        <v>42503</v>
      </c>
      <c r="L521">
        <v>201605</v>
      </c>
      <c r="M521" s="19">
        <v>42491</v>
      </c>
      <c r="N521">
        <v>24616</v>
      </c>
      <c r="O521" t="s">
        <v>1076</v>
      </c>
      <c r="P521" t="s">
        <v>1116</v>
      </c>
      <c r="Q521" t="s">
        <v>925</v>
      </c>
      <c r="R521" t="s">
        <v>2180</v>
      </c>
      <c r="S521" s="19">
        <v>42634</v>
      </c>
      <c r="T521">
        <v>192283</v>
      </c>
      <c r="U521" t="s">
        <v>357</v>
      </c>
      <c r="V521" s="19">
        <v>42676</v>
      </c>
      <c r="W521" t="s">
        <v>598</v>
      </c>
      <c r="X521" t="s">
        <v>599</v>
      </c>
      <c r="Y521" t="s">
        <v>259</v>
      </c>
      <c r="Z521" t="s">
        <v>14</v>
      </c>
      <c r="AA521" s="29">
        <v>-11</v>
      </c>
      <c r="AB521">
        <v>0</v>
      </c>
      <c r="AC521">
        <f t="shared" si="108"/>
        <v>2016</v>
      </c>
      <c r="AD521">
        <f t="shared" si="109"/>
        <v>11</v>
      </c>
      <c r="AE521">
        <f t="shared" si="110"/>
        <v>2016</v>
      </c>
      <c r="AF521">
        <f t="shared" si="111"/>
        <v>4</v>
      </c>
      <c r="AG521" t="str">
        <f>VLOOKUP(F521,vlookup!$A$2:$E$660,2,0)</f>
        <v>Retained</v>
      </c>
      <c r="AH521" t="str">
        <f>VLOOKUP(F521,vlookup!$A$2:$E$660,3,0)</f>
        <v>Service Contract</v>
      </c>
      <c r="AI521" t="str">
        <f>VLOOKUP(F521,vlookup!$A$2:$E$660,4,0)</f>
        <v>Used Car Programs</v>
      </c>
      <c r="AJ521" t="str">
        <f>VLOOKUP(F521,vlookup!$A$2:$E$660,5,0)</f>
        <v>High Mileage</v>
      </c>
      <c r="AL521">
        <f t="shared" si="112"/>
        <v>19</v>
      </c>
      <c r="AM521">
        <f t="shared" si="113"/>
        <v>188</v>
      </c>
      <c r="AN521" t="str">
        <f t="shared" si="114"/>
        <v/>
      </c>
      <c r="AO521" t="str">
        <f t="shared" si="115"/>
        <v/>
      </c>
      <c r="AP521" t="str">
        <f t="shared" si="116"/>
        <v/>
      </c>
      <c r="AQ521" t="str">
        <f t="shared" si="117"/>
        <v/>
      </c>
      <c r="AR521">
        <f t="shared" si="118"/>
        <v>-11</v>
      </c>
      <c r="AS521" t="str">
        <f t="shared" si="119"/>
        <v>5W624516D6Y-2</v>
      </c>
      <c r="AT521" t="str">
        <f>IFERROR(IF(VLOOKUP(Y521,vlookup!$I$2:$J$9,1,0)=Y521,VLOOKUP(Y521,vlookup!$I$2:$J$9,2,0),PROPER(Y521)),PROPER(Y521))</f>
        <v>Towing &amp; Roadside</v>
      </c>
      <c r="AU521" t="str">
        <f>IFERROR(IF(B521=VLOOKUP(B521,vlookup!$L$2:$L$10,1,0),"Yes","No"),"No")</f>
        <v>No</v>
      </c>
    </row>
    <row r="522" spans="1:47" ht="14.45" customHeight="1" x14ac:dyDescent="0.25">
      <c r="A522" t="s">
        <v>1486</v>
      </c>
      <c r="B522" s="31" t="s">
        <v>1487</v>
      </c>
      <c r="C522">
        <v>1</v>
      </c>
      <c r="D522">
        <v>2</v>
      </c>
      <c r="E522" t="s">
        <v>382</v>
      </c>
      <c r="F522" t="s">
        <v>464</v>
      </c>
      <c r="G522" t="s">
        <v>1086</v>
      </c>
      <c r="H522" t="s">
        <v>3743</v>
      </c>
      <c r="I522">
        <v>136833</v>
      </c>
      <c r="J522" s="19">
        <v>43545</v>
      </c>
      <c r="K522" s="19">
        <v>43566</v>
      </c>
      <c r="L522">
        <v>201904</v>
      </c>
      <c r="M522" s="19">
        <v>43556</v>
      </c>
      <c r="N522">
        <v>24617</v>
      </c>
      <c r="O522" t="s">
        <v>1070</v>
      </c>
      <c r="P522" t="s">
        <v>595</v>
      </c>
      <c r="Q522" t="s">
        <v>378</v>
      </c>
      <c r="R522">
        <v>556373578</v>
      </c>
      <c r="S522" s="19">
        <v>43665</v>
      </c>
      <c r="T522">
        <v>0</v>
      </c>
      <c r="U522" t="s">
        <v>356</v>
      </c>
      <c r="V522" s="19">
        <v>43733</v>
      </c>
      <c r="W522" t="s">
        <v>598</v>
      </c>
      <c r="X522" t="s">
        <v>599</v>
      </c>
      <c r="Y522" t="s">
        <v>259</v>
      </c>
      <c r="Z522" t="s">
        <v>14</v>
      </c>
      <c r="AA522" s="29">
        <v>-16.25</v>
      </c>
      <c r="AB522">
        <v>0</v>
      </c>
      <c r="AC522">
        <f t="shared" si="108"/>
        <v>2019</v>
      </c>
      <c r="AD522">
        <f t="shared" si="109"/>
        <v>9</v>
      </c>
      <c r="AE522">
        <f t="shared" si="110"/>
        <v>2019</v>
      </c>
      <c r="AF522">
        <f t="shared" si="111"/>
        <v>3</v>
      </c>
      <c r="AG522" t="str">
        <f>VLOOKUP(F522,vlookup!$A$2:$E$660,2,0)</f>
        <v>Retained</v>
      </c>
      <c r="AH522" t="str">
        <f>VLOOKUP(F522,vlookup!$A$2:$E$660,3,0)</f>
        <v>Service Contract</v>
      </c>
      <c r="AI522" t="str">
        <f>VLOOKUP(F522,vlookup!$A$2:$E$660,4,0)</f>
        <v>Used Car Programs</v>
      </c>
      <c r="AJ522" t="str">
        <f>VLOOKUP(F522,vlookup!$A$2:$E$660,5,0)</f>
        <v>High Mileage</v>
      </c>
      <c r="AL522">
        <f t="shared" si="112"/>
        <v>20</v>
      </c>
      <c r="AM522">
        <f t="shared" si="113"/>
        <v>184</v>
      </c>
      <c r="AN522" t="str">
        <f t="shared" si="114"/>
        <v/>
      </c>
      <c r="AO522" t="str">
        <f t="shared" si="115"/>
        <v/>
      </c>
      <c r="AP522" t="str">
        <f t="shared" si="116"/>
        <v/>
      </c>
      <c r="AQ522" t="str">
        <f t="shared" si="117"/>
        <v/>
      </c>
      <c r="AR522">
        <f t="shared" si="118"/>
        <v>-16.25</v>
      </c>
      <c r="AS522" t="str">
        <f t="shared" si="119"/>
        <v>BC570410C9-1</v>
      </c>
      <c r="AT522" t="str">
        <f>IFERROR(IF(VLOOKUP(Y522,vlookup!$I$2:$J$9,1,0)=Y522,VLOOKUP(Y522,vlookup!$I$2:$J$9,2,0),PROPER(Y522)),PROPER(Y522))</f>
        <v>Towing &amp; Roadside</v>
      </c>
      <c r="AU522" t="str">
        <f>IFERROR(IF(B522=VLOOKUP(B522,vlookup!$L$2:$L$10,1,0),"Yes","No"),"No")</f>
        <v>No</v>
      </c>
    </row>
    <row r="523" spans="1:47" ht="14.45" customHeight="1" x14ac:dyDescent="0.25">
      <c r="A523" t="s">
        <v>2181</v>
      </c>
      <c r="B523" s="31" t="s">
        <v>2182</v>
      </c>
      <c r="C523">
        <v>3</v>
      </c>
      <c r="D523">
        <v>1</v>
      </c>
      <c r="E523" t="s">
        <v>382</v>
      </c>
      <c r="F523" t="s">
        <v>205</v>
      </c>
      <c r="G523" t="s">
        <v>1086</v>
      </c>
      <c r="H523" t="s">
        <v>3744</v>
      </c>
      <c r="I523">
        <v>110485</v>
      </c>
      <c r="J523" s="19">
        <v>42264</v>
      </c>
      <c r="K523" s="19">
        <v>42299</v>
      </c>
      <c r="L523">
        <v>201510</v>
      </c>
      <c r="M523" s="19">
        <v>42278</v>
      </c>
      <c r="N523">
        <v>24616</v>
      </c>
      <c r="O523" t="s">
        <v>1076</v>
      </c>
      <c r="P523" t="s">
        <v>1116</v>
      </c>
      <c r="Q523" t="s">
        <v>925</v>
      </c>
      <c r="R523" t="s">
        <v>2183</v>
      </c>
      <c r="S523" s="19">
        <v>42470</v>
      </c>
      <c r="T523">
        <v>110485</v>
      </c>
      <c r="U523" t="s">
        <v>357</v>
      </c>
      <c r="V523" s="19">
        <v>42544</v>
      </c>
      <c r="W523" t="s">
        <v>598</v>
      </c>
      <c r="X523" t="s">
        <v>599</v>
      </c>
      <c r="Y523" t="s">
        <v>259</v>
      </c>
      <c r="Z523" t="s">
        <v>14</v>
      </c>
      <c r="AA523" s="29">
        <v>-11</v>
      </c>
      <c r="AB523">
        <v>0</v>
      </c>
      <c r="AC523">
        <f t="shared" si="108"/>
        <v>2016</v>
      </c>
      <c r="AD523">
        <f t="shared" si="109"/>
        <v>6</v>
      </c>
      <c r="AE523">
        <f t="shared" si="110"/>
        <v>2015</v>
      </c>
      <c r="AF523">
        <f t="shared" si="111"/>
        <v>9</v>
      </c>
      <c r="AG523" t="str">
        <f>VLOOKUP(F523,vlookup!$A$2:$E$660,2,0)</f>
        <v>Retained</v>
      </c>
      <c r="AH523" t="str">
        <f>VLOOKUP(F523,vlookup!$A$2:$E$660,3,0)</f>
        <v>Service Contract</v>
      </c>
      <c r="AI523" t="str">
        <f>VLOOKUP(F523,vlookup!$A$2:$E$660,4,0)</f>
        <v>Used Car Programs</v>
      </c>
      <c r="AJ523" t="str">
        <f>VLOOKUP(F523,vlookup!$A$2:$E$660,5,0)</f>
        <v>High Mileage</v>
      </c>
      <c r="AL523">
        <f t="shared" si="112"/>
        <v>35</v>
      </c>
      <c r="AM523">
        <f t="shared" si="113"/>
        <v>276</v>
      </c>
      <c r="AN523" t="str">
        <f t="shared" si="114"/>
        <v/>
      </c>
      <c r="AO523" t="str">
        <f t="shared" si="115"/>
        <v/>
      </c>
      <c r="AP523" t="str">
        <f t="shared" si="116"/>
        <v/>
      </c>
      <c r="AQ523" t="str">
        <f t="shared" si="117"/>
        <v/>
      </c>
      <c r="AR523">
        <f t="shared" si="118"/>
        <v>-11</v>
      </c>
      <c r="AS523" t="str">
        <f t="shared" si="119"/>
        <v>9W515146I5-3</v>
      </c>
      <c r="AT523" t="str">
        <f>IFERROR(IF(VLOOKUP(Y523,vlookup!$I$2:$J$9,1,0)=Y523,VLOOKUP(Y523,vlookup!$I$2:$J$9,2,0),PROPER(Y523)),PROPER(Y523))</f>
        <v>Towing &amp; Roadside</v>
      </c>
      <c r="AU523" t="str">
        <f>IFERROR(IF(B523=VLOOKUP(B523,vlookup!$L$2:$L$10,1,0),"Yes","No"),"No")</f>
        <v>No</v>
      </c>
    </row>
    <row r="524" spans="1:47" ht="14.45" customHeight="1" x14ac:dyDescent="0.25">
      <c r="A524" t="s">
        <v>2181</v>
      </c>
      <c r="B524" s="31" t="s">
        <v>2182</v>
      </c>
      <c r="C524">
        <v>5</v>
      </c>
      <c r="D524">
        <v>1</v>
      </c>
      <c r="E524" t="s">
        <v>382</v>
      </c>
      <c r="F524" t="s">
        <v>205</v>
      </c>
      <c r="G524" t="s">
        <v>1086</v>
      </c>
      <c r="H524" t="s">
        <v>3744</v>
      </c>
      <c r="I524">
        <v>110485</v>
      </c>
      <c r="J524" s="19">
        <v>42264</v>
      </c>
      <c r="K524" s="19">
        <v>42299</v>
      </c>
      <c r="L524">
        <v>201510</v>
      </c>
      <c r="M524" s="19">
        <v>42278</v>
      </c>
      <c r="N524">
        <v>24616</v>
      </c>
      <c r="O524" t="s">
        <v>1076</v>
      </c>
      <c r="P524" t="s">
        <v>1116</v>
      </c>
      <c r="Q524" t="s">
        <v>925</v>
      </c>
      <c r="R524" t="s">
        <v>2184</v>
      </c>
      <c r="S524" s="19">
        <v>42536</v>
      </c>
      <c r="T524">
        <v>110485</v>
      </c>
      <c r="U524" t="s">
        <v>357</v>
      </c>
      <c r="V524" s="19">
        <v>42586</v>
      </c>
      <c r="W524" t="s">
        <v>598</v>
      </c>
      <c r="X524" t="s">
        <v>599</v>
      </c>
      <c r="Y524" t="s">
        <v>259</v>
      </c>
      <c r="Z524" t="s">
        <v>14</v>
      </c>
      <c r="AA524" s="29">
        <v>-11</v>
      </c>
      <c r="AB524">
        <v>0</v>
      </c>
      <c r="AC524">
        <f t="shared" si="108"/>
        <v>2016</v>
      </c>
      <c r="AD524">
        <f t="shared" si="109"/>
        <v>8</v>
      </c>
      <c r="AE524">
        <f t="shared" si="110"/>
        <v>2015</v>
      </c>
      <c r="AF524">
        <f t="shared" si="111"/>
        <v>9</v>
      </c>
      <c r="AG524" t="str">
        <f>VLOOKUP(F524,vlookup!$A$2:$E$660,2,0)</f>
        <v>Retained</v>
      </c>
      <c r="AH524" t="str">
        <f>VLOOKUP(F524,vlookup!$A$2:$E$660,3,0)</f>
        <v>Service Contract</v>
      </c>
      <c r="AI524" t="str">
        <f>VLOOKUP(F524,vlookup!$A$2:$E$660,4,0)</f>
        <v>Used Car Programs</v>
      </c>
      <c r="AJ524" t="str">
        <f>VLOOKUP(F524,vlookup!$A$2:$E$660,5,0)</f>
        <v>High Mileage</v>
      </c>
      <c r="AL524">
        <f t="shared" si="112"/>
        <v>35</v>
      </c>
      <c r="AM524">
        <f t="shared" si="113"/>
        <v>317</v>
      </c>
      <c r="AN524" t="str">
        <f t="shared" si="114"/>
        <v/>
      </c>
      <c r="AO524" t="str">
        <f t="shared" si="115"/>
        <v/>
      </c>
      <c r="AP524" t="str">
        <f t="shared" si="116"/>
        <v/>
      </c>
      <c r="AQ524" t="str">
        <f t="shared" si="117"/>
        <v/>
      </c>
      <c r="AR524">
        <f t="shared" si="118"/>
        <v>-11</v>
      </c>
      <c r="AS524" t="str">
        <f t="shared" si="119"/>
        <v>9W515146I5-5</v>
      </c>
      <c r="AT524" t="str">
        <f>IFERROR(IF(VLOOKUP(Y524,vlookup!$I$2:$J$9,1,0)=Y524,VLOOKUP(Y524,vlookup!$I$2:$J$9,2,0),PROPER(Y524)),PROPER(Y524))</f>
        <v>Towing &amp; Roadside</v>
      </c>
      <c r="AU524" t="str">
        <f>IFERROR(IF(B524=VLOOKUP(B524,vlookup!$L$2:$L$10,1,0),"Yes","No"),"No")</f>
        <v>No</v>
      </c>
    </row>
    <row r="525" spans="1:47" ht="14.45" customHeight="1" x14ac:dyDescent="0.25">
      <c r="A525" t="s">
        <v>2181</v>
      </c>
      <c r="B525" s="31" t="s">
        <v>2182</v>
      </c>
      <c r="C525">
        <v>6</v>
      </c>
      <c r="D525">
        <v>1</v>
      </c>
      <c r="E525" t="s">
        <v>382</v>
      </c>
      <c r="F525" t="s">
        <v>205</v>
      </c>
      <c r="G525" t="s">
        <v>1086</v>
      </c>
      <c r="H525" t="s">
        <v>3744</v>
      </c>
      <c r="I525">
        <v>110485</v>
      </c>
      <c r="J525" s="19">
        <v>42264</v>
      </c>
      <c r="K525" s="19">
        <v>42299</v>
      </c>
      <c r="L525">
        <v>201510</v>
      </c>
      <c r="M525" s="19">
        <v>42278</v>
      </c>
      <c r="N525">
        <v>24616</v>
      </c>
      <c r="O525" t="s">
        <v>1076</v>
      </c>
      <c r="P525" t="s">
        <v>1116</v>
      </c>
      <c r="Q525" t="s">
        <v>925</v>
      </c>
      <c r="R525" t="s">
        <v>2185</v>
      </c>
      <c r="S525" s="19">
        <v>42705</v>
      </c>
      <c r="T525">
        <v>110485</v>
      </c>
      <c r="U525" t="s">
        <v>357</v>
      </c>
      <c r="V525" s="19">
        <v>42769</v>
      </c>
      <c r="W525" t="s">
        <v>598</v>
      </c>
      <c r="X525" t="s">
        <v>599</v>
      </c>
      <c r="Y525" t="s">
        <v>259</v>
      </c>
      <c r="Z525" t="s">
        <v>14</v>
      </c>
      <c r="AA525" s="29">
        <v>-11</v>
      </c>
      <c r="AB525">
        <v>0</v>
      </c>
      <c r="AC525">
        <f t="shared" si="108"/>
        <v>2017</v>
      </c>
      <c r="AD525">
        <f t="shared" si="109"/>
        <v>2</v>
      </c>
      <c r="AE525">
        <f t="shared" si="110"/>
        <v>2015</v>
      </c>
      <c r="AF525">
        <f t="shared" si="111"/>
        <v>9</v>
      </c>
      <c r="AG525" t="str">
        <f>VLOOKUP(F525,vlookup!$A$2:$E$660,2,0)</f>
        <v>Retained</v>
      </c>
      <c r="AH525" t="str">
        <f>VLOOKUP(F525,vlookup!$A$2:$E$660,3,0)</f>
        <v>Service Contract</v>
      </c>
      <c r="AI525" t="str">
        <f>VLOOKUP(F525,vlookup!$A$2:$E$660,4,0)</f>
        <v>Used Car Programs</v>
      </c>
      <c r="AJ525" t="str">
        <f>VLOOKUP(F525,vlookup!$A$2:$E$660,5,0)</f>
        <v>High Mileage</v>
      </c>
      <c r="AL525">
        <f t="shared" si="112"/>
        <v>35</v>
      </c>
      <c r="AM525">
        <f t="shared" si="113"/>
        <v>496</v>
      </c>
      <c r="AN525" t="str">
        <f t="shared" si="114"/>
        <v/>
      </c>
      <c r="AO525" t="str">
        <f t="shared" si="115"/>
        <v/>
      </c>
      <c r="AP525" t="str">
        <f t="shared" si="116"/>
        <v/>
      </c>
      <c r="AQ525" t="str">
        <f t="shared" si="117"/>
        <v/>
      </c>
      <c r="AR525">
        <f t="shared" si="118"/>
        <v>-11</v>
      </c>
      <c r="AS525" t="str">
        <f t="shared" si="119"/>
        <v>9W515146I5-6</v>
      </c>
      <c r="AT525" t="str">
        <f>IFERROR(IF(VLOOKUP(Y525,vlookup!$I$2:$J$9,1,0)=Y525,VLOOKUP(Y525,vlookup!$I$2:$J$9,2,0),PROPER(Y525)),PROPER(Y525))</f>
        <v>Towing &amp; Roadside</v>
      </c>
      <c r="AU525" t="str">
        <f>IFERROR(IF(B525=VLOOKUP(B525,vlookup!$L$2:$L$10,1,0),"Yes","No"),"No")</f>
        <v>No</v>
      </c>
    </row>
    <row r="526" spans="1:47" ht="14.45" customHeight="1" x14ac:dyDescent="0.25">
      <c r="A526" t="s">
        <v>2186</v>
      </c>
      <c r="B526" s="31" t="s">
        <v>2187</v>
      </c>
      <c r="C526">
        <v>2</v>
      </c>
      <c r="D526">
        <v>1</v>
      </c>
      <c r="E526" t="s">
        <v>382</v>
      </c>
      <c r="F526" t="s">
        <v>205</v>
      </c>
      <c r="G526" t="s">
        <v>1086</v>
      </c>
      <c r="H526" t="s">
        <v>3743</v>
      </c>
      <c r="I526">
        <v>96844</v>
      </c>
      <c r="J526" s="19">
        <v>41729</v>
      </c>
      <c r="K526" s="19">
        <v>41758</v>
      </c>
      <c r="L526">
        <v>201404</v>
      </c>
      <c r="M526" s="19">
        <v>41730</v>
      </c>
      <c r="N526">
        <v>24616</v>
      </c>
      <c r="O526" t="s">
        <v>1076</v>
      </c>
      <c r="P526" t="s">
        <v>1116</v>
      </c>
      <c r="Q526" t="s">
        <v>925</v>
      </c>
      <c r="R526" t="s">
        <v>2188</v>
      </c>
      <c r="S526" s="19">
        <v>41753</v>
      </c>
      <c r="T526">
        <v>96844</v>
      </c>
      <c r="U526" t="s">
        <v>357</v>
      </c>
      <c r="V526" s="19">
        <v>41795</v>
      </c>
      <c r="W526" t="s">
        <v>598</v>
      </c>
      <c r="X526" t="s">
        <v>599</v>
      </c>
      <c r="Y526" t="s">
        <v>259</v>
      </c>
      <c r="Z526" t="s">
        <v>14</v>
      </c>
      <c r="AA526" s="29">
        <v>-229.72</v>
      </c>
      <c r="AB526">
        <v>0</v>
      </c>
      <c r="AC526">
        <f t="shared" si="108"/>
        <v>2014</v>
      </c>
      <c r="AD526">
        <f t="shared" si="109"/>
        <v>6</v>
      </c>
      <c r="AE526">
        <f t="shared" si="110"/>
        <v>2014</v>
      </c>
      <c r="AF526">
        <f t="shared" si="111"/>
        <v>3</v>
      </c>
      <c r="AG526" t="str">
        <f>VLOOKUP(F526,vlookup!$A$2:$E$660,2,0)</f>
        <v>Retained</v>
      </c>
      <c r="AH526" t="str">
        <f>VLOOKUP(F526,vlookup!$A$2:$E$660,3,0)</f>
        <v>Service Contract</v>
      </c>
      <c r="AI526" t="str">
        <f>VLOOKUP(F526,vlookup!$A$2:$E$660,4,0)</f>
        <v>Used Car Programs</v>
      </c>
      <c r="AJ526" t="str">
        <f>VLOOKUP(F526,vlookup!$A$2:$E$660,5,0)</f>
        <v>High Mileage</v>
      </c>
      <c r="AL526">
        <f t="shared" si="112"/>
        <v>29</v>
      </c>
      <c r="AM526">
        <f t="shared" si="113"/>
        <v>65</v>
      </c>
      <c r="AN526" t="str">
        <f t="shared" si="114"/>
        <v/>
      </c>
      <c r="AO526" t="str">
        <f t="shared" si="115"/>
        <v/>
      </c>
      <c r="AP526" t="str">
        <f t="shared" si="116"/>
        <v/>
      </c>
      <c r="AQ526">
        <f t="shared" si="117"/>
        <v>-229.72</v>
      </c>
      <c r="AR526" t="str">
        <f t="shared" si="118"/>
        <v/>
      </c>
      <c r="AS526" t="str">
        <f t="shared" si="119"/>
        <v>7C570687C4-2</v>
      </c>
      <c r="AT526" t="str">
        <f>IFERROR(IF(VLOOKUP(Y526,vlookup!$I$2:$J$9,1,0)=Y526,VLOOKUP(Y526,vlookup!$I$2:$J$9,2,0),PROPER(Y526)),PROPER(Y526))</f>
        <v>Towing &amp; Roadside</v>
      </c>
      <c r="AU526" t="str">
        <f>IFERROR(IF(B526=VLOOKUP(B526,vlookup!$L$2:$L$10,1,0),"Yes","No"),"No")</f>
        <v>No</v>
      </c>
    </row>
    <row r="527" spans="1:47" ht="14.45" customHeight="1" x14ac:dyDescent="0.25">
      <c r="A527" t="s">
        <v>2189</v>
      </c>
      <c r="B527" s="31" t="s">
        <v>2190</v>
      </c>
      <c r="C527">
        <v>2</v>
      </c>
      <c r="D527">
        <v>1</v>
      </c>
      <c r="E527" t="s">
        <v>571</v>
      </c>
      <c r="F527" t="s">
        <v>205</v>
      </c>
      <c r="G527" t="s">
        <v>1086</v>
      </c>
      <c r="H527" t="s">
        <v>3743</v>
      </c>
      <c r="I527">
        <v>102276</v>
      </c>
      <c r="J527" s="19">
        <v>42392</v>
      </c>
      <c r="K527" s="19">
        <v>42429</v>
      </c>
      <c r="L527">
        <v>201602</v>
      </c>
      <c r="M527" s="19">
        <v>42401</v>
      </c>
      <c r="N527">
        <v>24617</v>
      </c>
      <c r="O527" t="s">
        <v>1070</v>
      </c>
      <c r="P527" t="s">
        <v>1116</v>
      </c>
      <c r="Q527" t="s">
        <v>925</v>
      </c>
      <c r="R527" t="s">
        <v>2191</v>
      </c>
      <c r="S527" s="19">
        <v>42467</v>
      </c>
      <c r="T527">
        <v>102276</v>
      </c>
      <c r="U527" t="s">
        <v>357</v>
      </c>
      <c r="V527" s="19">
        <v>42544</v>
      </c>
      <c r="W527" t="s">
        <v>598</v>
      </c>
      <c r="X527" t="s">
        <v>599</v>
      </c>
      <c r="Y527" t="s">
        <v>259</v>
      </c>
      <c r="Z527" t="s">
        <v>14</v>
      </c>
      <c r="AA527" s="29">
        <v>-11</v>
      </c>
      <c r="AB527">
        <v>0</v>
      </c>
      <c r="AC527">
        <f t="shared" si="108"/>
        <v>2016</v>
      </c>
      <c r="AD527">
        <f t="shared" si="109"/>
        <v>6</v>
      </c>
      <c r="AE527">
        <f t="shared" si="110"/>
        <v>2016</v>
      </c>
      <c r="AF527">
        <f t="shared" si="111"/>
        <v>1</v>
      </c>
      <c r="AG527" t="str">
        <f>VLOOKUP(F527,vlookup!$A$2:$E$660,2,0)</f>
        <v>Retained</v>
      </c>
      <c r="AH527" t="str">
        <f>VLOOKUP(F527,vlookup!$A$2:$E$660,3,0)</f>
        <v>Service Contract</v>
      </c>
      <c r="AI527" t="str">
        <f>VLOOKUP(F527,vlookup!$A$2:$E$660,4,0)</f>
        <v>Used Car Programs</v>
      </c>
      <c r="AJ527" t="str">
        <f>VLOOKUP(F527,vlookup!$A$2:$E$660,5,0)</f>
        <v>High Mileage</v>
      </c>
      <c r="AL527">
        <f t="shared" si="112"/>
        <v>36</v>
      </c>
      <c r="AM527">
        <f t="shared" si="113"/>
        <v>150</v>
      </c>
      <c r="AN527" t="str">
        <f t="shared" si="114"/>
        <v/>
      </c>
      <c r="AO527" t="str">
        <f t="shared" si="115"/>
        <v/>
      </c>
      <c r="AP527" t="str">
        <f t="shared" si="116"/>
        <v/>
      </c>
      <c r="AQ527" t="str">
        <f t="shared" si="117"/>
        <v/>
      </c>
      <c r="AR527">
        <f t="shared" si="118"/>
        <v>-11</v>
      </c>
      <c r="AS527" t="str">
        <f t="shared" si="119"/>
        <v>7C664803A6-2</v>
      </c>
      <c r="AT527" t="str">
        <f>IFERROR(IF(VLOOKUP(Y527,vlookup!$I$2:$J$9,1,0)=Y527,VLOOKUP(Y527,vlookup!$I$2:$J$9,2,0),PROPER(Y527)),PROPER(Y527))</f>
        <v>Towing &amp; Roadside</v>
      </c>
      <c r="AU527" t="str">
        <f>IFERROR(IF(B527=VLOOKUP(B527,vlookup!$L$2:$L$10,1,0),"Yes","No"),"No")</f>
        <v>No</v>
      </c>
    </row>
    <row r="528" spans="1:47" ht="14.45" customHeight="1" x14ac:dyDescent="0.25">
      <c r="A528" t="s">
        <v>2192</v>
      </c>
      <c r="B528" s="31" t="s">
        <v>2193</v>
      </c>
      <c r="C528">
        <v>2</v>
      </c>
      <c r="D528">
        <v>1</v>
      </c>
      <c r="E528" t="s">
        <v>382</v>
      </c>
      <c r="F528" t="s">
        <v>60</v>
      </c>
      <c r="G528" t="s">
        <v>1086</v>
      </c>
      <c r="H528" t="s">
        <v>3746</v>
      </c>
      <c r="I528">
        <v>81361</v>
      </c>
      <c r="J528" s="19">
        <v>41786</v>
      </c>
      <c r="K528" s="19">
        <v>41813</v>
      </c>
      <c r="L528">
        <v>201406</v>
      </c>
      <c r="M528" s="19">
        <v>41791</v>
      </c>
      <c r="N528">
        <v>24616</v>
      </c>
      <c r="O528" t="s">
        <v>1076</v>
      </c>
      <c r="P528" t="s">
        <v>1116</v>
      </c>
      <c r="Q528" t="s">
        <v>925</v>
      </c>
      <c r="R528" t="s">
        <v>2194</v>
      </c>
      <c r="S528" s="19">
        <v>41821</v>
      </c>
      <c r="T528">
        <v>81361</v>
      </c>
      <c r="U528" t="s">
        <v>357</v>
      </c>
      <c r="V528" s="19">
        <v>41893</v>
      </c>
      <c r="W528" t="s">
        <v>598</v>
      </c>
      <c r="X528" t="s">
        <v>599</v>
      </c>
      <c r="Y528" t="s">
        <v>259</v>
      </c>
      <c r="Z528" t="s">
        <v>14</v>
      </c>
      <c r="AA528" s="29">
        <v>-66.92</v>
      </c>
      <c r="AB528">
        <v>0</v>
      </c>
      <c r="AC528">
        <f t="shared" si="108"/>
        <v>2014</v>
      </c>
      <c r="AD528">
        <f t="shared" si="109"/>
        <v>9</v>
      </c>
      <c r="AE528">
        <f t="shared" si="110"/>
        <v>2014</v>
      </c>
      <c r="AF528">
        <f t="shared" si="111"/>
        <v>5</v>
      </c>
      <c r="AG528" t="str">
        <f>VLOOKUP(F528,vlookup!$A$2:$E$660,2,0)</f>
        <v>Retained</v>
      </c>
      <c r="AH528" t="str">
        <f>VLOOKUP(F528,vlookup!$A$2:$E$660,3,0)</f>
        <v>Service Contract</v>
      </c>
      <c r="AI528" t="str">
        <f>VLOOKUP(F528,vlookup!$A$2:$E$660,4,0)</f>
        <v>Used Car Programs</v>
      </c>
      <c r="AJ528" t="str">
        <f>VLOOKUP(F528,vlookup!$A$2:$E$660,5,0)</f>
        <v>High Mileage</v>
      </c>
      <c r="AL528">
        <f t="shared" si="112"/>
        <v>26</v>
      </c>
      <c r="AM528">
        <f t="shared" si="113"/>
        <v>104</v>
      </c>
      <c r="AN528" t="str">
        <f t="shared" si="114"/>
        <v/>
      </c>
      <c r="AO528" t="str">
        <f t="shared" si="115"/>
        <v/>
      </c>
      <c r="AP528" t="str">
        <f t="shared" si="116"/>
        <v/>
      </c>
      <c r="AQ528" t="str">
        <f t="shared" si="117"/>
        <v/>
      </c>
      <c r="AR528">
        <f t="shared" si="118"/>
        <v>-66.92</v>
      </c>
      <c r="AS528" t="str">
        <f t="shared" si="119"/>
        <v>7C591919E4Y-2</v>
      </c>
      <c r="AT528" t="str">
        <f>IFERROR(IF(VLOOKUP(Y528,vlookup!$I$2:$J$9,1,0)=Y528,VLOOKUP(Y528,vlookup!$I$2:$J$9,2,0),PROPER(Y528)),PROPER(Y528))</f>
        <v>Towing &amp; Roadside</v>
      </c>
      <c r="AU528" t="str">
        <f>IFERROR(IF(B528=VLOOKUP(B528,vlookup!$L$2:$L$10,1,0),"Yes","No"),"No")</f>
        <v>No</v>
      </c>
    </row>
    <row r="529" spans="1:47" ht="14.45" customHeight="1" x14ac:dyDescent="0.25">
      <c r="A529" t="s">
        <v>2192</v>
      </c>
      <c r="B529" s="31" t="s">
        <v>2193</v>
      </c>
      <c r="C529">
        <v>3</v>
      </c>
      <c r="D529">
        <v>1</v>
      </c>
      <c r="E529" t="s">
        <v>382</v>
      </c>
      <c r="F529" t="s">
        <v>60</v>
      </c>
      <c r="G529" t="s">
        <v>1086</v>
      </c>
      <c r="H529" t="s">
        <v>3746</v>
      </c>
      <c r="I529">
        <v>81361</v>
      </c>
      <c r="J529" s="19">
        <v>41786</v>
      </c>
      <c r="K529" s="19">
        <v>41813</v>
      </c>
      <c r="L529">
        <v>201406</v>
      </c>
      <c r="M529" s="19">
        <v>41791</v>
      </c>
      <c r="N529">
        <v>24616</v>
      </c>
      <c r="O529" t="s">
        <v>1076</v>
      </c>
      <c r="P529" t="s">
        <v>1116</v>
      </c>
      <c r="Q529" t="s">
        <v>925</v>
      </c>
      <c r="R529" t="s">
        <v>2195</v>
      </c>
      <c r="S529" s="19">
        <v>41835</v>
      </c>
      <c r="T529">
        <v>81361</v>
      </c>
      <c r="U529" t="s">
        <v>357</v>
      </c>
      <c r="V529" s="19">
        <v>41893</v>
      </c>
      <c r="W529" t="s">
        <v>598</v>
      </c>
      <c r="X529" t="s">
        <v>599</v>
      </c>
      <c r="Y529" t="s">
        <v>259</v>
      </c>
      <c r="Z529" t="s">
        <v>14</v>
      </c>
      <c r="AA529" s="29">
        <v>-69.78</v>
      </c>
      <c r="AB529">
        <v>0</v>
      </c>
      <c r="AC529">
        <f t="shared" si="108"/>
        <v>2014</v>
      </c>
      <c r="AD529">
        <f t="shared" si="109"/>
        <v>9</v>
      </c>
      <c r="AE529">
        <f t="shared" si="110"/>
        <v>2014</v>
      </c>
      <c r="AF529">
        <f t="shared" si="111"/>
        <v>5</v>
      </c>
      <c r="AG529" t="str">
        <f>VLOOKUP(F529,vlookup!$A$2:$E$660,2,0)</f>
        <v>Retained</v>
      </c>
      <c r="AH529" t="str">
        <f>VLOOKUP(F529,vlookup!$A$2:$E$660,3,0)</f>
        <v>Service Contract</v>
      </c>
      <c r="AI529" t="str">
        <f>VLOOKUP(F529,vlookup!$A$2:$E$660,4,0)</f>
        <v>Used Car Programs</v>
      </c>
      <c r="AJ529" t="str">
        <f>VLOOKUP(F529,vlookup!$A$2:$E$660,5,0)</f>
        <v>High Mileage</v>
      </c>
      <c r="AL529">
        <f t="shared" si="112"/>
        <v>26</v>
      </c>
      <c r="AM529">
        <f t="shared" si="113"/>
        <v>104</v>
      </c>
      <c r="AN529" t="str">
        <f t="shared" si="114"/>
        <v/>
      </c>
      <c r="AO529" t="str">
        <f t="shared" si="115"/>
        <v/>
      </c>
      <c r="AP529" t="str">
        <f t="shared" si="116"/>
        <v/>
      </c>
      <c r="AQ529" t="str">
        <f t="shared" si="117"/>
        <v/>
      </c>
      <c r="AR529">
        <f t="shared" si="118"/>
        <v>-69.78</v>
      </c>
      <c r="AS529" t="str">
        <f t="shared" si="119"/>
        <v>7C591919E4Y-3</v>
      </c>
      <c r="AT529" t="str">
        <f>IFERROR(IF(VLOOKUP(Y529,vlookup!$I$2:$J$9,1,0)=Y529,VLOOKUP(Y529,vlookup!$I$2:$J$9,2,0),PROPER(Y529)),PROPER(Y529))</f>
        <v>Towing &amp; Roadside</v>
      </c>
      <c r="AU529" t="str">
        <f>IFERROR(IF(B529=VLOOKUP(B529,vlookup!$L$2:$L$10,1,0),"Yes","No"),"No")</f>
        <v>No</v>
      </c>
    </row>
    <row r="530" spans="1:47" ht="14.45" customHeight="1" x14ac:dyDescent="0.25">
      <c r="A530" t="s">
        <v>2196</v>
      </c>
      <c r="B530" s="31" t="s">
        <v>2197</v>
      </c>
      <c r="C530">
        <v>3</v>
      </c>
      <c r="D530">
        <v>1</v>
      </c>
      <c r="E530" t="s">
        <v>571</v>
      </c>
      <c r="F530" t="s">
        <v>60</v>
      </c>
      <c r="G530" t="s">
        <v>3772</v>
      </c>
      <c r="H530" t="s">
        <v>2198</v>
      </c>
      <c r="I530">
        <v>113180</v>
      </c>
      <c r="J530" s="19">
        <v>41328</v>
      </c>
      <c r="K530" s="19">
        <v>41361</v>
      </c>
      <c r="L530">
        <v>201303</v>
      </c>
      <c r="M530" s="19">
        <v>41334</v>
      </c>
      <c r="N530">
        <v>24616</v>
      </c>
      <c r="O530" t="s">
        <v>1076</v>
      </c>
      <c r="P530" t="s">
        <v>1116</v>
      </c>
      <c r="Q530" t="s">
        <v>925</v>
      </c>
      <c r="R530" t="s">
        <v>2199</v>
      </c>
      <c r="S530" s="19">
        <v>41430</v>
      </c>
      <c r="T530">
        <v>113180</v>
      </c>
      <c r="U530" t="s">
        <v>357</v>
      </c>
      <c r="V530" s="19">
        <v>41540</v>
      </c>
      <c r="W530" t="s">
        <v>598</v>
      </c>
      <c r="X530" t="s">
        <v>599</v>
      </c>
      <c r="Y530" t="s">
        <v>259</v>
      </c>
      <c r="Z530" t="s">
        <v>14</v>
      </c>
      <c r="AA530" s="29">
        <v>-11</v>
      </c>
      <c r="AB530">
        <v>0</v>
      </c>
      <c r="AC530">
        <f t="shared" si="108"/>
        <v>2013</v>
      </c>
      <c r="AD530">
        <f t="shared" si="109"/>
        <v>9</v>
      </c>
      <c r="AE530">
        <f t="shared" si="110"/>
        <v>2013</v>
      </c>
      <c r="AF530">
        <f t="shared" si="111"/>
        <v>2</v>
      </c>
      <c r="AG530" t="str">
        <f>VLOOKUP(F530,vlookup!$A$2:$E$660,2,0)</f>
        <v>Retained</v>
      </c>
      <c r="AH530" t="str">
        <f>VLOOKUP(F530,vlookup!$A$2:$E$660,3,0)</f>
        <v>Service Contract</v>
      </c>
      <c r="AI530" t="str">
        <f>VLOOKUP(F530,vlookup!$A$2:$E$660,4,0)</f>
        <v>Used Car Programs</v>
      </c>
      <c r="AJ530" t="str">
        <f>VLOOKUP(F530,vlookup!$A$2:$E$660,5,0)</f>
        <v>High Mileage</v>
      </c>
      <c r="AL530">
        <f t="shared" si="112"/>
        <v>35</v>
      </c>
      <c r="AM530">
        <f t="shared" si="113"/>
        <v>210</v>
      </c>
      <c r="AN530" t="str">
        <f t="shared" si="114"/>
        <v/>
      </c>
      <c r="AO530" t="str">
        <f t="shared" si="115"/>
        <v/>
      </c>
      <c r="AP530" t="str">
        <f t="shared" si="116"/>
        <v/>
      </c>
      <c r="AQ530" t="str">
        <f t="shared" si="117"/>
        <v/>
      </c>
      <c r="AR530">
        <f t="shared" si="118"/>
        <v>-11</v>
      </c>
      <c r="AS530" t="str">
        <f t="shared" si="119"/>
        <v>4Y635547B3Y-3</v>
      </c>
      <c r="AT530" t="str">
        <f>IFERROR(IF(VLOOKUP(Y530,vlookup!$I$2:$J$9,1,0)=Y530,VLOOKUP(Y530,vlookup!$I$2:$J$9,2,0),PROPER(Y530)),PROPER(Y530))</f>
        <v>Towing &amp; Roadside</v>
      </c>
      <c r="AU530" t="str">
        <f>IFERROR(IF(B530=VLOOKUP(B530,vlookup!$L$2:$L$10,1,0),"Yes","No"),"No")</f>
        <v>No</v>
      </c>
    </row>
    <row r="531" spans="1:47" ht="14.45" customHeight="1" x14ac:dyDescent="0.25">
      <c r="A531" t="s">
        <v>2200</v>
      </c>
      <c r="B531" s="31" t="s">
        <v>2201</v>
      </c>
      <c r="C531">
        <v>1</v>
      </c>
      <c r="D531">
        <v>1</v>
      </c>
      <c r="E531" t="s">
        <v>382</v>
      </c>
      <c r="F531" t="s">
        <v>238</v>
      </c>
      <c r="G531" t="s">
        <v>920</v>
      </c>
      <c r="H531" t="s">
        <v>936</v>
      </c>
      <c r="I531">
        <v>135050</v>
      </c>
      <c r="J531" s="19">
        <v>42246</v>
      </c>
      <c r="K531" s="19">
        <v>42299</v>
      </c>
      <c r="L531">
        <v>201510</v>
      </c>
      <c r="M531" s="19">
        <v>42278</v>
      </c>
      <c r="N531">
        <v>24616</v>
      </c>
      <c r="O531" t="s">
        <v>1076</v>
      </c>
      <c r="P531" t="s">
        <v>1116</v>
      </c>
      <c r="Q531" t="s">
        <v>925</v>
      </c>
      <c r="R531" t="s">
        <v>2202</v>
      </c>
      <c r="S531" s="19">
        <v>42398</v>
      </c>
      <c r="T531">
        <v>135050</v>
      </c>
      <c r="U531" t="s">
        <v>357</v>
      </c>
      <c r="V531" s="19">
        <v>42450</v>
      </c>
      <c r="W531" t="s">
        <v>598</v>
      </c>
      <c r="X531" t="s">
        <v>599</v>
      </c>
      <c r="Y531" t="s">
        <v>259</v>
      </c>
      <c r="Z531" t="s">
        <v>14</v>
      </c>
      <c r="AA531" s="29">
        <v>-11</v>
      </c>
      <c r="AB531">
        <v>0</v>
      </c>
      <c r="AC531">
        <f t="shared" si="108"/>
        <v>2016</v>
      </c>
      <c r="AD531">
        <f t="shared" si="109"/>
        <v>3</v>
      </c>
      <c r="AE531">
        <f t="shared" si="110"/>
        <v>2015</v>
      </c>
      <c r="AF531">
        <f t="shared" si="111"/>
        <v>8</v>
      </c>
      <c r="AG531" t="str">
        <f>VLOOKUP(F531,vlookup!$A$2:$E$660,2,0)</f>
        <v>Retained</v>
      </c>
      <c r="AH531" t="str">
        <f>VLOOKUP(F531,vlookup!$A$2:$E$660,3,0)</f>
        <v>Service Contract</v>
      </c>
      <c r="AI531" t="str">
        <f>VLOOKUP(F531,vlookup!$A$2:$E$660,4,0)</f>
        <v>Used Car Programs</v>
      </c>
      <c r="AJ531" t="str">
        <f>VLOOKUP(F531,vlookup!$A$2:$E$660,5,0)</f>
        <v>High Mileage</v>
      </c>
      <c r="AL531">
        <f t="shared" si="112"/>
        <v>52</v>
      </c>
      <c r="AM531">
        <f t="shared" si="113"/>
        <v>201</v>
      </c>
      <c r="AN531" t="str">
        <f t="shared" si="114"/>
        <v/>
      </c>
      <c r="AO531" t="str">
        <f t="shared" si="115"/>
        <v/>
      </c>
      <c r="AP531" t="str">
        <f t="shared" si="116"/>
        <v/>
      </c>
      <c r="AQ531" t="str">
        <f t="shared" si="117"/>
        <v/>
      </c>
      <c r="AR531">
        <f t="shared" si="118"/>
        <v>-11</v>
      </c>
      <c r="AS531" t="str">
        <f t="shared" si="119"/>
        <v>2C137473H5Y-1</v>
      </c>
      <c r="AT531" t="str">
        <f>IFERROR(IF(VLOOKUP(Y531,vlookup!$I$2:$J$9,1,0)=Y531,VLOOKUP(Y531,vlookup!$I$2:$J$9,2,0),PROPER(Y531)),PROPER(Y531))</f>
        <v>Towing &amp; Roadside</v>
      </c>
      <c r="AU531" t="str">
        <f>IFERROR(IF(B531=VLOOKUP(B531,vlookup!$L$2:$L$10,1,0),"Yes","No"),"No")</f>
        <v>No</v>
      </c>
    </row>
    <row r="532" spans="1:47" ht="14.45" customHeight="1" x14ac:dyDescent="0.25">
      <c r="A532" t="s">
        <v>2203</v>
      </c>
      <c r="B532" s="31" t="s">
        <v>2204</v>
      </c>
      <c r="C532">
        <v>1</v>
      </c>
      <c r="D532">
        <v>1</v>
      </c>
      <c r="E532" t="s">
        <v>382</v>
      </c>
      <c r="F532" t="s">
        <v>205</v>
      </c>
      <c r="G532" t="s">
        <v>920</v>
      </c>
      <c r="H532" t="s">
        <v>936</v>
      </c>
      <c r="I532">
        <v>69246</v>
      </c>
      <c r="J532" s="19">
        <v>41994</v>
      </c>
      <c r="K532" s="19">
        <v>42033</v>
      </c>
      <c r="L532">
        <v>201501</v>
      </c>
      <c r="M532" s="19">
        <v>42005</v>
      </c>
      <c r="N532">
        <v>24617</v>
      </c>
      <c r="O532" t="s">
        <v>1070</v>
      </c>
      <c r="P532" t="s">
        <v>1116</v>
      </c>
      <c r="Q532" t="s">
        <v>925</v>
      </c>
      <c r="R532" t="s">
        <v>2205</v>
      </c>
      <c r="S532" s="19">
        <v>42190</v>
      </c>
      <c r="T532">
        <v>69246</v>
      </c>
      <c r="U532" t="s">
        <v>357</v>
      </c>
      <c r="V532" s="19">
        <v>42257</v>
      </c>
      <c r="W532" t="s">
        <v>598</v>
      </c>
      <c r="X532" t="s">
        <v>599</v>
      </c>
      <c r="Y532" t="s">
        <v>259</v>
      </c>
      <c r="Z532" t="s">
        <v>14</v>
      </c>
      <c r="AA532" s="29">
        <v>-11</v>
      </c>
      <c r="AB532">
        <v>0</v>
      </c>
      <c r="AC532">
        <f t="shared" si="108"/>
        <v>2015</v>
      </c>
      <c r="AD532">
        <f t="shared" si="109"/>
        <v>9</v>
      </c>
      <c r="AE532">
        <f t="shared" si="110"/>
        <v>2014</v>
      </c>
      <c r="AF532">
        <f t="shared" si="111"/>
        <v>12</v>
      </c>
      <c r="AG532" t="str">
        <f>VLOOKUP(F532,vlookup!$A$2:$E$660,2,0)</f>
        <v>Retained</v>
      </c>
      <c r="AH532" t="str">
        <f>VLOOKUP(F532,vlookup!$A$2:$E$660,3,0)</f>
        <v>Service Contract</v>
      </c>
      <c r="AI532" t="str">
        <f>VLOOKUP(F532,vlookup!$A$2:$E$660,4,0)</f>
        <v>Used Car Programs</v>
      </c>
      <c r="AJ532" t="str">
        <f>VLOOKUP(F532,vlookup!$A$2:$E$660,5,0)</f>
        <v>High Mileage</v>
      </c>
      <c r="AL532">
        <f t="shared" si="112"/>
        <v>38</v>
      </c>
      <c r="AM532">
        <f t="shared" si="113"/>
        <v>259</v>
      </c>
      <c r="AN532" t="str">
        <f t="shared" si="114"/>
        <v/>
      </c>
      <c r="AO532" t="str">
        <f t="shared" si="115"/>
        <v/>
      </c>
      <c r="AP532" t="str">
        <f t="shared" si="116"/>
        <v/>
      </c>
      <c r="AQ532" t="str">
        <f t="shared" si="117"/>
        <v/>
      </c>
      <c r="AR532">
        <f t="shared" si="118"/>
        <v>-11</v>
      </c>
      <c r="AS532" t="str">
        <f t="shared" si="119"/>
        <v>8C252802L4-1</v>
      </c>
      <c r="AT532" t="str">
        <f>IFERROR(IF(VLOOKUP(Y532,vlookup!$I$2:$J$9,1,0)=Y532,VLOOKUP(Y532,vlookup!$I$2:$J$9,2,0),PROPER(Y532)),PROPER(Y532))</f>
        <v>Towing &amp; Roadside</v>
      </c>
      <c r="AU532" t="str">
        <f>IFERROR(IF(B532=VLOOKUP(B532,vlookup!$L$2:$L$10,1,0),"Yes","No"),"No")</f>
        <v>No</v>
      </c>
    </row>
    <row r="533" spans="1:47" ht="14.45" customHeight="1" x14ac:dyDescent="0.25">
      <c r="A533" t="s">
        <v>1530</v>
      </c>
      <c r="B533" s="31" t="s">
        <v>2206</v>
      </c>
      <c r="C533">
        <v>1</v>
      </c>
      <c r="D533">
        <v>1</v>
      </c>
      <c r="E533" t="s">
        <v>382</v>
      </c>
      <c r="F533" t="s">
        <v>60</v>
      </c>
      <c r="G533" t="s">
        <v>920</v>
      </c>
      <c r="H533" t="s">
        <v>1532</v>
      </c>
      <c r="I533">
        <v>197095</v>
      </c>
      <c r="J533" s="19">
        <v>41335</v>
      </c>
      <c r="K533" s="19">
        <v>41362</v>
      </c>
      <c r="L533">
        <v>201303</v>
      </c>
      <c r="M533" s="19">
        <v>41334</v>
      </c>
      <c r="N533">
        <v>24616</v>
      </c>
      <c r="O533" t="s">
        <v>1076</v>
      </c>
      <c r="P533" t="s">
        <v>1116</v>
      </c>
      <c r="Q533" t="s">
        <v>925</v>
      </c>
      <c r="R533" t="s">
        <v>2207</v>
      </c>
      <c r="S533" s="19">
        <v>41394</v>
      </c>
      <c r="T533">
        <v>198000</v>
      </c>
      <c r="U533" t="s">
        <v>357</v>
      </c>
      <c r="V533" s="19">
        <v>41516</v>
      </c>
      <c r="W533" t="s">
        <v>598</v>
      </c>
      <c r="X533" t="s">
        <v>599</v>
      </c>
      <c r="Y533" t="s">
        <v>259</v>
      </c>
      <c r="Z533" t="s">
        <v>14</v>
      </c>
      <c r="AA533" s="29">
        <v>-11</v>
      </c>
      <c r="AB533">
        <v>0</v>
      </c>
      <c r="AC533">
        <f t="shared" si="108"/>
        <v>2013</v>
      </c>
      <c r="AD533">
        <f t="shared" si="109"/>
        <v>8</v>
      </c>
      <c r="AE533">
        <f t="shared" si="110"/>
        <v>2013</v>
      </c>
      <c r="AF533">
        <f t="shared" si="111"/>
        <v>3</v>
      </c>
      <c r="AG533" t="str">
        <f>VLOOKUP(F533,vlookup!$A$2:$E$660,2,0)</f>
        <v>Retained</v>
      </c>
      <c r="AH533" t="str">
        <f>VLOOKUP(F533,vlookup!$A$2:$E$660,3,0)</f>
        <v>Service Contract</v>
      </c>
      <c r="AI533" t="str">
        <f>VLOOKUP(F533,vlookup!$A$2:$E$660,4,0)</f>
        <v>Used Car Programs</v>
      </c>
      <c r="AJ533" t="str">
        <f>VLOOKUP(F533,vlookup!$A$2:$E$660,5,0)</f>
        <v>High Mileage</v>
      </c>
      <c r="AL533">
        <f t="shared" si="112"/>
        <v>27</v>
      </c>
      <c r="AM533">
        <f t="shared" si="113"/>
        <v>178</v>
      </c>
      <c r="AN533">
        <f t="shared" si="114"/>
        <v>905</v>
      </c>
      <c r="AO533" t="str">
        <f t="shared" si="115"/>
        <v/>
      </c>
      <c r="AP533" t="str">
        <f t="shared" si="116"/>
        <v/>
      </c>
      <c r="AQ533" t="str">
        <f t="shared" si="117"/>
        <v/>
      </c>
      <c r="AR533">
        <f t="shared" si="118"/>
        <v>-11</v>
      </c>
      <c r="AS533" t="str">
        <f t="shared" si="119"/>
        <v>1C310236C3Y-1</v>
      </c>
      <c r="AT533" t="str">
        <f>IFERROR(IF(VLOOKUP(Y533,vlookup!$I$2:$J$9,1,0)=Y533,VLOOKUP(Y533,vlookup!$I$2:$J$9,2,0),PROPER(Y533)),PROPER(Y533))</f>
        <v>Towing &amp; Roadside</v>
      </c>
      <c r="AU533" t="str">
        <f>IFERROR(IF(B533=VLOOKUP(B533,vlookup!$L$2:$L$10,1,0),"Yes","No"),"No")</f>
        <v>No</v>
      </c>
    </row>
    <row r="534" spans="1:47" ht="14.45" customHeight="1" x14ac:dyDescent="0.25">
      <c r="A534" t="s">
        <v>1534</v>
      </c>
      <c r="B534" s="31" t="s">
        <v>1535</v>
      </c>
      <c r="C534">
        <v>3</v>
      </c>
      <c r="D534">
        <v>1</v>
      </c>
      <c r="E534" t="s">
        <v>382</v>
      </c>
      <c r="F534" t="s">
        <v>205</v>
      </c>
      <c r="G534" t="s">
        <v>952</v>
      </c>
      <c r="H534" t="s">
        <v>3750</v>
      </c>
      <c r="I534">
        <v>104593</v>
      </c>
      <c r="J534" s="19">
        <v>42086</v>
      </c>
      <c r="K534" s="19">
        <v>42124</v>
      </c>
      <c r="L534">
        <v>201504</v>
      </c>
      <c r="M534" s="19">
        <v>42095</v>
      </c>
      <c r="N534">
        <v>24617</v>
      </c>
      <c r="O534" t="s">
        <v>1070</v>
      </c>
      <c r="P534" t="s">
        <v>1116</v>
      </c>
      <c r="Q534" t="s">
        <v>925</v>
      </c>
      <c r="R534" t="s">
        <v>2208</v>
      </c>
      <c r="S534" s="19">
        <v>42373</v>
      </c>
      <c r="T534">
        <v>104593</v>
      </c>
      <c r="U534" t="s">
        <v>357</v>
      </c>
      <c r="V534" s="19">
        <v>42450</v>
      </c>
      <c r="W534" t="s">
        <v>598</v>
      </c>
      <c r="X534" t="s">
        <v>599</v>
      </c>
      <c r="Y534" t="s">
        <v>259</v>
      </c>
      <c r="Z534" t="s">
        <v>14</v>
      </c>
      <c r="AA534" s="29">
        <v>-11</v>
      </c>
      <c r="AB534">
        <v>0</v>
      </c>
      <c r="AC534">
        <f t="shared" si="108"/>
        <v>2016</v>
      </c>
      <c r="AD534">
        <f t="shared" si="109"/>
        <v>3</v>
      </c>
      <c r="AE534">
        <f t="shared" si="110"/>
        <v>2015</v>
      </c>
      <c r="AF534">
        <f t="shared" si="111"/>
        <v>3</v>
      </c>
      <c r="AG534" t="str">
        <f>VLOOKUP(F534,vlookup!$A$2:$E$660,2,0)</f>
        <v>Retained</v>
      </c>
      <c r="AH534" t="str">
        <f>VLOOKUP(F534,vlookup!$A$2:$E$660,3,0)</f>
        <v>Service Contract</v>
      </c>
      <c r="AI534" t="str">
        <f>VLOOKUP(F534,vlookup!$A$2:$E$660,4,0)</f>
        <v>Used Car Programs</v>
      </c>
      <c r="AJ534" t="str">
        <f>VLOOKUP(F534,vlookup!$A$2:$E$660,5,0)</f>
        <v>High Mileage</v>
      </c>
      <c r="AL534">
        <f t="shared" si="112"/>
        <v>37</v>
      </c>
      <c r="AM534">
        <f t="shared" si="113"/>
        <v>358</v>
      </c>
      <c r="AN534" t="str">
        <f t="shared" si="114"/>
        <v/>
      </c>
      <c r="AO534" t="str">
        <f t="shared" si="115"/>
        <v/>
      </c>
      <c r="AP534" t="str">
        <f t="shared" si="116"/>
        <v/>
      </c>
      <c r="AQ534" t="str">
        <f t="shared" si="117"/>
        <v/>
      </c>
      <c r="AR534">
        <f t="shared" si="118"/>
        <v>-11</v>
      </c>
      <c r="AS534" t="str">
        <f t="shared" si="119"/>
        <v>6Z753095C5-3</v>
      </c>
      <c r="AT534" t="str">
        <f>IFERROR(IF(VLOOKUP(Y534,vlookup!$I$2:$J$9,1,0)=Y534,VLOOKUP(Y534,vlookup!$I$2:$J$9,2,0),PROPER(Y534)),PROPER(Y534))</f>
        <v>Towing &amp; Roadside</v>
      </c>
      <c r="AU534" t="str">
        <f>IFERROR(IF(B534=VLOOKUP(B534,vlookup!$L$2:$L$10,1,0),"Yes","No"),"No")</f>
        <v>No</v>
      </c>
    </row>
    <row r="535" spans="1:47" ht="14.45" customHeight="1" x14ac:dyDescent="0.25">
      <c r="A535" t="s">
        <v>1534</v>
      </c>
      <c r="B535" s="31" t="s">
        <v>1535</v>
      </c>
      <c r="C535">
        <v>5</v>
      </c>
      <c r="D535">
        <v>1</v>
      </c>
      <c r="E535" t="s">
        <v>382</v>
      </c>
      <c r="F535" t="s">
        <v>205</v>
      </c>
      <c r="G535" t="s">
        <v>952</v>
      </c>
      <c r="H535" t="s">
        <v>3750</v>
      </c>
      <c r="I535">
        <v>104593</v>
      </c>
      <c r="J535" s="19">
        <v>42086</v>
      </c>
      <c r="K535" s="19">
        <v>42124</v>
      </c>
      <c r="L535">
        <v>201504</v>
      </c>
      <c r="M535" s="19">
        <v>42095</v>
      </c>
      <c r="N535">
        <v>24617</v>
      </c>
      <c r="O535" t="s">
        <v>1070</v>
      </c>
      <c r="P535" t="s">
        <v>1116</v>
      </c>
      <c r="Q535" t="s">
        <v>925</v>
      </c>
      <c r="R535" t="s">
        <v>2209</v>
      </c>
      <c r="S535" s="19">
        <v>42498</v>
      </c>
      <c r="T535">
        <v>104593</v>
      </c>
      <c r="U535" t="s">
        <v>357</v>
      </c>
      <c r="V535" s="19">
        <v>42563</v>
      </c>
      <c r="W535" t="s">
        <v>598</v>
      </c>
      <c r="X535" t="s">
        <v>599</v>
      </c>
      <c r="Y535" t="s">
        <v>259</v>
      </c>
      <c r="Z535" t="s">
        <v>14</v>
      </c>
      <c r="AA535" s="29">
        <v>-11</v>
      </c>
      <c r="AB535">
        <v>0</v>
      </c>
      <c r="AC535">
        <f t="shared" si="108"/>
        <v>2016</v>
      </c>
      <c r="AD535">
        <f t="shared" si="109"/>
        <v>7</v>
      </c>
      <c r="AE535">
        <f t="shared" si="110"/>
        <v>2015</v>
      </c>
      <c r="AF535">
        <f t="shared" si="111"/>
        <v>3</v>
      </c>
      <c r="AG535" t="str">
        <f>VLOOKUP(F535,vlookup!$A$2:$E$660,2,0)</f>
        <v>Retained</v>
      </c>
      <c r="AH535" t="str">
        <f>VLOOKUP(F535,vlookup!$A$2:$E$660,3,0)</f>
        <v>Service Contract</v>
      </c>
      <c r="AI535" t="str">
        <f>VLOOKUP(F535,vlookup!$A$2:$E$660,4,0)</f>
        <v>Used Car Programs</v>
      </c>
      <c r="AJ535" t="str">
        <f>VLOOKUP(F535,vlookup!$A$2:$E$660,5,0)</f>
        <v>High Mileage</v>
      </c>
      <c r="AL535">
        <f t="shared" si="112"/>
        <v>37</v>
      </c>
      <c r="AM535">
        <f t="shared" si="113"/>
        <v>469</v>
      </c>
      <c r="AN535" t="str">
        <f t="shared" si="114"/>
        <v/>
      </c>
      <c r="AO535" t="str">
        <f t="shared" si="115"/>
        <v/>
      </c>
      <c r="AP535" t="str">
        <f t="shared" si="116"/>
        <v/>
      </c>
      <c r="AQ535" t="str">
        <f t="shared" si="117"/>
        <v/>
      </c>
      <c r="AR535">
        <f t="shared" si="118"/>
        <v>-11</v>
      </c>
      <c r="AS535" t="str">
        <f t="shared" si="119"/>
        <v>6Z753095C5-5</v>
      </c>
      <c r="AT535" t="str">
        <f>IFERROR(IF(VLOOKUP(Y535,vlookup!$I$2:$J$9,1,0)=Y535,VLOOKUP(Y535,vlookup!$I$2:$J$9,2,0),PROPER(Y535)),PROPER(Y535))</f>
        <v>Towing &amp; Roadside</v>
      </c>
      <c r="AU535" t="str">
        <f>IFERROR(IF(B535=VLOOKUP(B535,vlookup!$L$2:$L$10,1,0),"Yes","No"),"No")</f>
        <v>No</v>
      </c>
    </row>
    <row r="536" spans="1:47" ht="14.45" customHeight="1" x14ac:dyDescent="0.25">
      <c r="A536" t="s">
        <v>1534</v>
      </c>
      <c r="B536" s="31" t="s">
        <v>1535</v>
      </c>
      <c r="C536">
        <v>6</v>
      </c>
      <c r="D536">
        <v>1</v>
      </c>
      <c r="E536" t="s">
        <v>382</v>
      </c>
      <c r="F536" t="s">
        <v>205</v>
      </c>
      <c r="G536" t="s">
        <v>952</v>
      </c>
      <c r="H536" t="s">
        <v>3750</v>
      </c>
      <c r="I536">
        <v>104593</v>
      </c>
      <c r="J536" s="19">
        <v>42086</v>
      </c>
      <c r="K536" s="19">
        <v>42124</v>
      </c>
      <c r="L536">
        <v>201504</v>
      </c>
      <c r="M536" s="19">
        <v>42095</v>
      </c>
      <c r="N536">
        <v>24617</v>
      </c>
      <c r="O536" t="s">
        <v>1070</v>
      </c>
      <c r="P536" t="s">
        <v>1116</v>
      </c>
      <c r="Q536" t="s">
        <v>925</v>
      </c>
      <c r="R536" t="s">
        <v>2210</v>
      </c>
      <c r="S536" s="19">
        <v>42499</v>
      </c>
      <c r="T536">
        <v>104593</v>
      </c>
      <c r="U536" t="s">
        <v>357</v>
      </c>
      <c r="V536" s="19">
        <v>42563</v>
      </c>
      <c r="W536" t="s">
        <v>598</v>
      </c>
      <c r="X536" t="s">
        <v>599</v>
      </c>
      <c r="Y536" t="s">
        <v>259</v>
      </c>
      <c r="Z536" t="s">
        <v>14</v>
      </c>
      <c r="AA536" s="29">
        <v>-11</v>
      </c>
      <c r="AB536">
        <v>0</v>
      </c>
      <c r="AC536">
        <f t="shared" si="108"/>
        <v>2016</v>
      </c>
      <c r="AD536">
        <f t="shared" si="109"/>
        <v>7</v>
      </c>
      <c r="AE536">
        <f t="shared" si="110"/>
        <v>2015</v>
      </c>
      <c r="AF536">
        <f t="shared" si="111"/>
        <v>3</v>
      </c>
      <c r="AG536" t="str">
        <f>VLOOKUP(F536,vlookup!$A$2:$E$660,2,0)</f>
        <v>Retained</v>
      </c>
      <c r="AH536" t="str">
        <f>VLOOKUP(F536,vlookup!$A$2:$E$660,3,0)</f>
        <v>Service Contract</v>
      </c>
      <c r="AI536" t="str">
        <f>VLOOKUP(F536,vlookup!$A$2:$E$660,4,0)</f>
        <v>Used Car Programs</v>
      </c>
      <c r="AJ536" t="str">
        <f>VLOOKUP(F536,vlookup!$A$2:$E$660,5,0)</f>
        <v>High Mileage</v>
      </c>
      <c r="AL536">
        <f t="shared" si="112"/>
        <v>37</v>
      </c>
      <c r="AM536">
        <f t="shared" si="113"/>
        <v>469</v>
      </c>
      <c r="AN536" t="str">
        <f t="shared" si="114"/>
        <v/>
      </c>
      <c r="AO536" t="str">
        <f t="shared" si="115"/>
        <v/>
      </c>
      <c r="AP536" t="str">
        <f t="shared" si="116"/>
        <v/>
      </c>
      <c r="AQ536" t="str">
        <f t="shared" si="117"/>
        <v/>
      </c>
      <c r="AR536">
        <f t="shared" si="118"/>
        <v>-11</v>
      </c>
      <c r="AS536" t="str">
        <f t="shared" si="119"/>
        <v>6Z753095C5-6</v>
      </c>
      <c r="AT536" t="str">
        <f>IFERROR(IF(VLOOKUP(Y536,vlookup!$I$2:$J$9,1,0)=Y536,VLOOKUP(Y536,vlookup!$I$2:$J$9,2,0),PROPER(Y536)),PROPER(Y536))</f>
        <v>Towing &amp; Roadside</v>
      </c>
      <c r="AU536" t="str">
        <f>IFERROR(IF(B536=VLOOKUP(B536,vlookup!$L$2:$L$10,1,0),"Yes","No"),"No")</f>
        <v>No</v>
      </c>
    </row>
    <row r="537" spans="1:47" ht="14.45" customHeight="1" x14ac:dyDescent="0.25">
      <c r="A537" t="s">
        <v>1534</v>
      </c>
      <c r="B537" s="31" t="s">
        <v>1535</v>
      </c>
      <c r="C537">
        <v>7</v>
      </c>
      <c r="D537">
        <v>1</v>
      </c>
      <c r="E537" t="s">
        <v>382</v>
      </c>
      <c r="F537" t="s">
        <v>205</v>
      </c>
      <c r="G537" t="s">
        <v>952</v>
      </c>
      <c r="H537" t="s">
        <v>3750</v>
      </c>
      <c r="I537">
        <v>104593</v>
      </c>
      <c r="J537" s="19">
        <v>42086</v>
      </c>
      <c r="K537" s="19">
        <v>42124</v>
      </c>
      <c r="L537">
        <v>201504</v>
      </c>
      <c r="M537" s="19">
        <v>42095</v>
      </c>
      <c r="N537">
        <v>24617</v>
      </c>
      <c r="O537" t="s">
        <v>1070</v>
      </c>
      <c r="P537" t="s">
        <v>1116</v>
      </c>
      <c r="Q537" t="s">
        <v>925</v>
      </c>
      <c r="R537" t="s">
        <v>2211</v>
      </c>
      <c r="S537" s="19">
        <v>42503</v>
      </c>
      <c r="T537">
        <v>104593</v>
      </c>
      <c r="U537" t="s">
        <v>357</v>
      </c>
      <c r="V537" s="19">
        <v>42563</v>
      </c>
      <c r="W537" t="s">
        <v>598</v>
      </c>
      <c r="X537" t="s">
        <v>599</v>
      </c>
      <c r="Y537" t="s">
        <v>259</v>
      </c>
      <c r="Z537" t="s">
        <v>14</v>
      </c>
      <c r="AA537" s="29">
        <v>-11</v>
      </c>
      <c r="AB537">
        <v>0</v>
      </c>
      <c r="AC537">
        <f t="shared" si="108"/>
        <v>2016</v>
      </c>
      <c r="AD537">
        <f t="shared" si="109"/>
        <v>7</v>
      </c>
      <c r="AE537">
        <f t="shared" si="110"/>
        <v>2015</v>
      </c>
      <c r="AF537">
        <f t="shared" si="111"/>
        <v>3</v>
      </c>
      <c r="AG537" t="str">
        <f>VLOOKUP(F537,vlookup!$A$2:$E$660,2,0)</f>
        <v>Retained</v>
      </c>
      <c r="AH537" t="str">
        <f>VLOOKUP(F537,vlookup!$A$2:$E$660,3,0)</f>
        <v>Service Contract</v>
      </c>
      <c r="AI537" t="str">
        <f>VLOOKUP(F537,vlookup!$A$2:$E$660,4,0)</f>
        <v>Used Car Programs</v>
      </c>
      <c r="AJ537" t="str">
        <f>VLOOKUP(F537,vlookup!$A$2:$E$660,5,0)</f>
        <v>High Mileage</v>
      </c>
      <c r="AL537">
        <f t="shared" si="112"/>
        <v>37</v>
      </c>
      <c r="AM537">
        <f t="shared" si="113"/>
        <v>469</v>
      </c>
      <c r="AN537" t="str">
        <f t="shared" si="114"/>
        <v/>
      </c>
      <c r="AO537" t="str">
        <f t="shared" si="115"/>
        <v/>
      </c>
      <c r="AP537" t="str">
        <f t="shared" si="116"/>
        <v/>
      </c>
      <c r="AQ537" t="str">
        <f t="shared" si="117"/>
        <v/>
      </c>
      <c r="AR537">
        <f t="shared" si="118"/>
        <v>-11</v>
      </c>
      <c r="AS537" t="str">
        <f t="shared" si="119"/>
        <v>6Z753095C5-7</v>
      </c>
      <c r="AT537" t="str">
        <f>IFERROR(IF(VLOOKUP(Y537,vlookup!$I$2:$J$9,1,0)=Y537,VLOOKUP(Y537,vlookup!$I$2:$J$9,2,0),PROPER(Y537)),PROPER(Y537))</f>
        <v>Towing &amp; Roadside</v>
      </c>
      <c r="AU537" t="str">
        <f>IFERROR(IF(B537=VLOOKUP(B537,vlookup!$L$2:$L$10,1,0),"Yes","No"),"No")</f>
        <v>No</v>
      </c>
    </row>
    <row r="538" spans="1:47" ht="14.45" customHeight="1" x14ac:dyDescent="0.25">
      <c r="A538" t="s">
        <v>1534</v>
      </c>
      <c r="B538" s="31" t="s">
        <v>1535</v>
      </c>
      <c r="C538">
        <v>8</v>
      </c>
      <c r="D538">
        <v>1</v>
      </c>
      <c r="E538" t="s">
        <v>382</v>
      </c>
      <c r="F538" t="s">
        <v>205</v>
      </c>
      <c r="G538" t="s">
        <v>952</v>
      </c>
      <c r="H538" t="s">
        <v>3750</v>
      </c>
      <c r="I538">
        <v>104593</v>
      </c>
      <c r="J538" s="19">
        <v>42086</v>
      </c>
      <c r="K538" s="19">
        <v>42124</v>
      </c>
      <c r="L538">
        <v>201504</v>
      </c>
      <c r="M538" s="19">
        <v>42095</v>
      </c>
      <c r="N538">
        <v>24617</v>
      </c>
      <c r="O538" t="s">
        <v>1070</v>
      </c>
      <c r="P538" t="s">
        <v>1116</v>
      </c>
      <c r="Q538" t="s">
        <v>925</v>
      </c>
      <c r="R538" t="s">
        <v>2212</v>
      </c>
      <c r="S538" s="19">
        <v>42566</v>
      </c>
      <c r="T538">
        <v>104593</v>
      </c>
      <c r="U538" t="s">
        <v>357</v>
      </c>
      <c r="V538" s="19">
        <v>42608</v>
      </c>
      <c r="W538" t="s">
        <v>598</v>
      </c>
      <c r="X538" t="s">
        <v>599</v>
      </c>
      <c r="Y538" t="s">
        <v>259</v>
      </c>
      <c r="Z538" t="s">
        <v>14</v>
      </c>
      <c r="AA538" s="29">
        <v>-11</v>
      </c>
      <c r="AB538">
        <v>0</v>
      </c>
      <c r="AC538">
        <f t="shared" si="108"/>
        <v>2016</v>
      </c>
      <c r="AD538">
        <f t="shared" si="109"/>
        <v>8</v>
      </c>
      <c r="AE538">
        <f t="shared" si="110"/>
        <v>2015</v>
      </c>
      <c r="AF538">
        <f t="shared" si="111"/>
        <v>3</v>
      </c>
      <c r="AG538" t="str">
        <f>VLOOKUP(F538,vlookup!$A$2:$E$660,2,0)</f>
        <v>Retained</v>
      </c>
      <c r="AH538" t="str">
        <f>VLOOKUP(F538,vlookup!$A$2:$E$660,3,0)</f>
        <v>Service Contract</v>
      </c>
      <c r="AI538" t="str">
        <f>VLOOKUP(F538,vlookup!$A$2:$E$660,4,0)</f>
        <v>Used Car Programs</v>
      </c>
      <c r="AJ538" t="str">
        <f>VLOOKUP(F538,vlookup!$A$2:$E$660,5,0)</f>
        <v>High Mileage</v>
      </c>
      <c r="AL538">
        <f t="shared" si="112"/>
        <v>37</v>
      </c>
      <c r="AM538">
        <f t="shared" si="113"/>
        <v>513</v>
      </c>
      <c r="AN538" t="str">
        <f t="shared" si="114"/>
        <v/>
      </c>
      <c r="AO538" t="str">
        <f t="shared" si="115"/>
        <v/>
      </c>
      <c r="AP538" t="str">
        <f t="shared" si="116"/>
        <v/>
      </c>
      <c r="AQ538" t="str">
        <f t="shared" si="117"/>
        <v/>
      </c>
      <c r="AR538">
        <f t="shared" si="118"/>
        <v>-11</v>
      </c>
      <c r="AS538" t="str">
        <f t="shared" si="119"/>
        <v>6Z753095C5-8</v>
      </c>
      <c r="AT538" t="str">
        <f>IFERROR(IF(VLOOKUP(Y538,vlookup!$I$2:$J$9,1,0)=Y538,VLOOKUP(Y538,vlookup!$I$2:$J$9,2,0),PROPER(Y538)),PROPER(Y538))</f>
        <v>Towing &amp; Roadside</v>
      </c>
      <c r="AU538" t="str">
        <f>IFERROR(IF(B538=VLOOKUP(B538,vlookup!$L$2:$L$10,1,0),"Yes","No"),"No")</f>
        <v>No</v>
      </c>
    </row>
    <row r="539" spans="1:47" ht="14.45" customHeight="1" x14ac:dyDescent="0.25">
      <c r="A539" t="s">
        <v>2213</v>
      </c>
      <c r="B539" s="31" t="s">
        <v>2214</v>
      </c>
      <c r="C539">
        <v>1</v>
      </c>
      <c r="D539">
        <v>2</v>
      </c>
      <c r="E539" t="s">
        <v>382</v>
      </c>
      <c r="F539" t="s">
        <v>464</v>
      </c>
      <c r="G539" t="s">
        <v>937</v>
      </c>
      <c r="H539" t="s">
        <v>938</v>
      </c>
      <c r="I539">
        <v>57898</v>
      </c>
      <c r="J539" s="19">
        <v>44485</v>
      </c>
      <c r="K539" s="19">
        <v>44529</v>
      </c>
      <c r="L539">
        <v>202111</v>
      </c>
      <c r="M539" s="19">
        <v>44501</v>
      </c>
      <c r="N539">
        <v>24616</v>
      </c>
      <c r="O539" t="s">
        <v>1076</v>
      </c>
      <c r="P539" t="s">
        <v>595</v>
      </c>
      <c r="Q539" t="s">
        <v>378</v>
      </c>
      <c r="R539">
        <v>148359300</v>
      </c>
      <c r="S539" s="19">
        <v>44629</v>
      </c>
      <c r="T539">
        <v>63000</v>
      </c>
      <c r="U539" t="s">
        <v>357</v>
      </c>
      <c r="V539" s="19">
        <v>44736</v>
      </c>
      <c r="W539" t="s">
        <v>598</v>
      </c>
      <c r="X539" t="s">
        <v>599</v>
      </c>
      <c r="Y539" t="s">
        <v>259</v>
      </c>
      <c r="Z539" t="s">
        <v>14</v>
      </c>
      <c r="AA539" s="29">
        <v>-16.25</v>
      </c>
      <c r="AB539">
        <v>0</v>
      </c>
      <c r="AC539">
        <f t="shared" si="108"/>
        <v>2022</v>
      </c>
      <c r="AD539">
        <f t="shared" si="109"/>
        <v>6</v>
      </c>
      <c r="AE539">
        <f t="shared" si="110"/>
        <v>2021</v>
      </c>
      <c r="AF539">
        <f t="shared" si="111"/>
        <v>10</v>
      </c>
      <c r="AG539" t="str">
        <f>VLOOKUP(F539,vlookup!$A$2:$E$660,2,0)</f>
        <v>Retained</v>
      </c>
      <c r="AH539" t="str">
        <f>VLOOKUP(F539,vlookup!$A$2:$E$660,3,0)</f>
        <v>Service Contract</v>
      </c>
      <c r="AI539" t="str">
        <f>VLOOKUP(F539,vlookup!$A$2:$E$660,4,0)</f>
        <v>Used Car Programs</v>
      </c>
      <c r="AJ539" t="str">
        <f>VLOOKUP(F539,vlookup!$A$2:$E$660,5,0)</f>
        <v>High Mileage</v>
      </c>
      <c r="AL539">
        <f t="shared" si="112"/>
        <v>43</v>
      </c>
      <c r="AM539">
        <f t="shared" si="113"/>
        <v>248</v>
      </c>
      <c r="AN539">
        <f t="shared" si="114"/>
        <v>5102</v>
      </c>
      <c r="AO539" t="str">
        <f t="shared" si="115"/>
        <v/>
      </c>
      <c r="AP539" t="str">
        <f t="shared" si="116"/>
        <v/>
      </c>
      <c r="AQ539" t="str">
        <f t="shared" si="117"/>
        <v/>
      </c>
      <c r="AR539">
        <f t="shared" si="118"/>
        <v>-16.25</v>
      </c>
      <c r="AS539" t="str">
        <f t="shared" si="119"/>
        <v>ZAGGC061211J21-1</v>
      </c>
      <c r="AT539" t="str">
        <f>IFERROR(IF(VLOOKUP(Y539,vlookup!$I$2:$J$9,1,0)=Y539,VLOOKUP(Y539,vlookup!$I$2:$J$9,2,0),PROPER(Y539)),PROPER(Y539))</f>
        <v>Towing &amp; Roadside</v>
      </c>
      <c r="AU539" t="str">
        <f>IFERROR(IF(B539=VLOOKUP(B539,vlookup!$L$2:$L$10,1,0),"Yes","No"),"No")</f>
        <v>No</v>
      </c>
    </row>
    <row r="540" spans="1:47" ht="14.45" customHeight="1" x14ac:dyDescent="0.25">
      <c r="A540" t="s">
        <v>2213</v>
      </c>
      <c r="B540" s="31" t="s">
        <v>2214</v>
      </c>
      <c r="C540">
        <v>1</v>
      </c>
      <c r="D540">
        <v>3</v>
      </c>
      <c r="E540" t="s">
        <v>382</v>
      </c>
      <c r="F540" t="s">
        <v>464</v>
      </c>
      <c r="G540" t="s">
        <v>937</v>
      </c>
      <c r="H540" t="s">
        <v>938</v>
      </c>
      <c r="I540">
        <v>57898</v>
      </c>
      <c r="J540" s="19">
        <v>44485</v>
      </c>
      <c r="K540" s="19">
        <v>44529</v>
      </c>
      <c r="L540">
        <v>202111</v>
      </c>
      <c r="M540" s="19">
        <v>44501</v>
      </c>
      <c r="N540">
        <v>24616</v>
      </c>
      <c r="O540" t="s">
        <v>1076</v>
      </c>
      <c r="P540" t="s">
        <v>595</v>
      </c>
      <c r="Q540" t="s">
        <v>378</v>
      </c>
      <c r="R540">
        <v>514910398</v>
      </c>
      <c r="S540" s="19">
        <v>44630</v>
      </c>
      <c r="T540">
        <v>63000</v>
      </c>
      <c r="U540" t="s">
        <v>357</v>
      </c>
      <c r="V540" s="19">
        <v>44736</v>
      </c>
      <c r="W540" t="s">
        <v>598</v>
      </c>
      <c r="X540" t="s">
        <v>599</v>
      </c>
      <c r="Y540" t="s">
        <v>259</v>
      </c>
      <c r="Z540" t="s">
        <v>14</v>
      </c>
      <c r="AA540" s="29">
        <v>-16.25</v>
      </c>
      <c r="AB540">
        <v>0</v>
      </c>
      <c r="AC540">
        <f t="shared" si="108"/>
        <v>2022</v>
      </c>
      <c r="AD540">
        <f t="shared" si="109"/>
        <v>6</v>
      </c>
      <c r="AE540">
        <f t="shared" si="110"/>
        <v>2021</v>
      </c>
      <c r="AF540">
        <f t="shared" si="111"/>
        <v>10</v>
      </c>
      <c r="AG540" t="str">
        <f>VLOOKUP(F540,vlookup!$A$2:$E$660,2,0)</f>
        <v>Retained</v>
      </c>
      <c r="AH540" t="str">
        <f>VLOOKUP(F540,vlookup!$A$2:$E$660,3,0)</f>
        <v>Service Contract</v>
      </c>
      <c r="AI540" t="str">
        <f>VLOOKUP(F540,vlookup!$A$2:$E$660,4,0)</f>
        <v>Used Car Programs</v>
      </c>
      <c r="AJ540" t="str">
        <f>VLOOKUP(F540,vlookup!$A$2:$E$660,5,0)</f>
        <v>High Mileage</v>
      </c>
      <c r="AL540">
        <f t="shared" si="112"/>
        <v>43</v>
      </c>
      <c r="AM540">
        <f t="shared" si="113"/>
        <v>248</v>
      </c>
      <c r="AN540">
        <f t="shared" si="114"/>
        <v>5102</v>
      </c>
      <c r="AO540" t="str">
        <f t="shared" si="115"/>
        <v/>
      </c>
      <c r="AP540" t="str">
        <f t="shared" si="116"/>
        <v/>
      </c>
      <c r="AQ540" t="str">
        <f t="shared" si="117"/>
        <v/>
      </c>
      <c r="AR540">
        <f t="shared" si="118"/>
        <v>-16.25</v>
      </c>
      <c r="AS540" t="str">
        <f t="shared" si="119"/>
        <v>ZAGGC061211J21-1</v>
      </c>
      <c r="AT540" t="str">
        <f>IFERROR(IF(VLOOKUP(Y540,vlookup!$I$2:$J$9,1,0)=Y540,VLOOKUP(Y540,vlookup!$I$2:$J$9,2,0),PROPER(Y540)),PROPER(Y540))</f>
        <v>Towing &amp; Roadside</v>
      </c>
      <c r="AU540" t="str">
        <f>IFERROR(IF(B540=VLOOKUP(B540,vlookup!$L$2:$L$10,1,0),"Yes","No"),"No")</f>
        <v>No</v>
      </c>
    </row>
    <row r="541" spans="1:47" ht="14.45" customHeight="1" x14ac:dyDescent="0.25">
      <c r="A541" t="s">
        <v>2215</v>
      </c>
      <c r="B541" s="31" t="s">
        <v>2216</v>
      </c>
      <c r="C541">
        <v>1</v>
      </c>
      <c r="D541">
        <v>2</v>
      </c>
      <c r="E541" t="s">
        <v>382</v>
      </c>
      <c r="F541" t="s">
        <v>464</v>
      </c>
      <c r="G541" t="s">
        <v>22</v>
      </c>
      <c r="H541" t="s">
        <v>2217</v>
      </c>
      <c r="I541">
        <v>62953</v>
      </c>
      <c r="J541" s="19">
        <v>44753</v>
      </c>
      <c r="K541" s="19">
        <v>44789</v>
      </c>
      <c r="L541">
        <v>202208</v>
      </c>
      <c r="M541" s="19">
        <v>44774</v>
      </c>
      <c r="N541">
        <v>24617</v>
      </c>
      <c r="O541" t="s">
        <v>1070</v>
      </c>
      <c r="P541" t="s">
        <v>595</v>
      </c>
      <c r="Q541" t="s">
        <v>378</v>
      </c>
      <c r="R541">
        <v>441633486</v>
      </c>
      <c r="S541" s="19">
        <v>44802</v>
      </c>
      <c r="T541">
        <v>63600</v>
      </c>
      <c r="U541" t="s">
        <v>357</v>
      </c>
      <c r="V541" s="19">
        <v>44840</v>
      </c>
      <c r="W541" t="s">
        <v>598</v>
      </c>
      <c r="X541" t="s">
        <v>599</v>
      </c>
      <c r="Y541" t="s">
        <v>259</v>
      </c>
      <c r="Z541" t="s">
        <v>14</v>
      </c>
      <c r="AA541" s="29">
        <v>-16.25</v>
      </c>
      <c r="AB541">
        <v>0</v>
      </c>
      <c r="AC541">
        <f t="shared" si="108"/>
        <v>2022</v>
      </c>
      <c r="AD541">
        <f t="shared" si="109"/>
        <v>10</v>
      </c>
      <c r="AE541">
        <f t="shared" si="110"/>
        <v>2022</v>
      </c>
      <c r="AF541">
        <f t="shared" si="111"/>
        <v>7</v>
      </c>
      <c r="AG541" t="str">
        <f>VLOOKUP(F541,vlookup!$A$2:$E$660,2,0)</f>
        <v>Retained</v>
      </c>
      <c r="AH541" t="str">
        <f>VLOOKUP(F541,vlookup!$A$2:$E$660,3,0)</f>
        <v>Service Contract</v>
      </c>
      <c r="AI541" t="str">
        <f>VLOOKUP(F541,vlookup!$A$2:$E$660,4,0)</f>
        <v>Used Car Programs</v>
      </c>
      <c r="AJ541" t="str">
        <f>VLOOKUP(F541,vlookup!$A$2:$E$660,5,0)</f>
        <v>High Mileage</v>
      </c>
      <c r="AL541">
        <f t="shared" si="112"/>
        <v>35</v>
      </c>
      <c r="AM541">
        <f t="shared" si="113"/>
        <v>85</v>
      </c>
      <c r="AN541">
        <f t="shared" si="114"/>
        <v>647</v>
      </c>
      <c r="AO541" t="str">
        <f t="shared" si="115"/>
        <v/>
      </c>
      <c r="AP541" t="str">
        <f t="shared" si="116"/>
        <v/>
      </c>
      <c r="AQ541">
        <f t="shared" si="117"/>
        <v>-16.25</v>
      </c>
      <c r="AR541" t="str">
        <f t="shared" si="118"/>
        <v/>
      </c>
      <c r="AS541" t="str">
        <f t="shared" si="119"/>
        <v>ZAGE5202650G22-1</v>
      </c>
      <c r="AT541" t="str">
        <f>IFERROR(IF(VLOOKUP(Y541,vlookup!$I$2:$J$9,1,0)=Y541,VLOOKUP(Y541,vlookup!$I$2:$J$9,2,0),PROPER(Y541)),PROPER(Y541))</f>
        <v>Towing &amp; Roadside</v>
      </c>
      <c r="AU541" t="str">
        <f>IFERROR(IF(B541=VLOOKUP(B541,vlookup!$L$2:$L$10,1,0),"Yes","No"),"No")</f>
        <v>No</v>
      </c>
    </row>
    <row r="542" spans="1:47" ht="14.45" customHeight="1" x14ac:dyDescent="0.25">
      <c r="A542" t="s">
        <v>2218</v>
      </c>
      <c r="B542" s="31" t="s">
        <v>2219</v>
      </c>
      <c r="C542">
        <v>2</v>
      </c>
      <c r="D542">
        <v>1</v>
      </c>
      <c r="E542" t="s">
        <v>382</v>
      </c>
      <c r="F542" t="s">
        <v>205</v>
      </c>
      <c r="G542" t="s">
        <v>919</v>
      </c>
      <c r="H542" t="s">
        <v>3752</v>
      </c>
      <c r="I542">
        <v>85876</v>
      </c>
      <c r="J542" s="19">
        <v>41804</v>
      </c>
      <c r="K542" s="19">
        <v>41838</v>
      </c>
      <c r="L542">
        <v>201407</v>
      </c>
      <c r="M542" s="19">
        <v>41821</v>
      </c>
      <c r="N542">
        <v>24616</v>
      </c>
      <c r="O542" t="s">
        <v>1076</v>
      </c>
      <c r="P542" t="s">
        <v>1116</v>
      </c>
      <c r="Q542" t="s">
        <v>925</v>
      </c>
      <c r="R542" t="s">
        <v>2220</v>
      </c>
      <c r="S542" s="19">
        <v>41989</v>
      </c>
      <c r="T542">
        <v>85876</v>
      </c>
      <c r="U542" t="s">
        <v>357</v>
      </c>
      <c r="V542" s="19">
        <v>42038</v>
      </c>
      <c r="W542" t="s">
        <v>598</v>
      </c>
      <c r="X542" t="s">
        <v>599</v>
      </c>
      <c r="Y542" t="s">
        <v>259</v>
      </c>
      <c r="Z542" t="s">
        <v>14</v>
      </c>
      <c r="AA542" s="29">
        <v>-77.790000000000006</v>
      </c>
      <c r="AB542">
        <v>0</v>
      </c>
      <c r="AC542">
        <f t="shared" si="108"/>
        <v>2015</v>
      </c>
      <c r="AD542">
        <f t="shared" si="109"/>
        <v>2</v>
      </c>
      <c r="AE542">
        <f t="shared" si="110"/>
        <v>2014</v>
      </c>
      <c r="AF542">
        <f t="shared" si="111"/>
        <v>6</v>
      </c>
      <c r="AG542" t="str">
        <f>VLOOKUP(F542,vlookup!$A$2:$E$660,2,0)</f>
        <v>Retained</v>
      </c>
      <c r="AH542" t="str">
        <f>VLOOKUP(F542,vlookup!$A$2:$E$660,3,0)</f>
        <v>Service Contract</v>
      </c>
      <c r="AI542" t="str">
        <f>VLOOKUP(F542,vlookup!$A$2:$E$660,4,0)</f>
        <v>Used Car Programs</v>
      </c>
      <c r="AJ542" t="str">
        <f>VLOOKUP(F542,vlookup!$A$2:$E$660,5,0)</f>
        <v>High Mileage</v>
      </c>
      <c r="AL542">
        <f t="shared" si="112"/>
        <v>34</v>
      </c>
      <c r="AM542">
        <f t="shared" si="113"/>
        <v>229</v>
      </c>
      <c r="AN542" t="str">
        <f t="shared" si="114"/>
        <v/>
      </c>
      <c r="AO542" t="str">
        <f t="shared" si="115"/>
        <v/>
      </c>
      <c r="AP542" t="str">
        <f t="shared" si="116"/>
        <v/>
      </c>
      <c r="AQ542" t="str">
        <f t="shared" si="117"/>
        <v/>
      </c>
      <c r="AR542">
        <f t="shared" si="118"/>
        <v>-77.790000000000006</v>
      </c>
      <c r="AS542" t="str">
        <f t="shared" si="119"/>
        <v>7R318390F4-2</v>
      </c>
      <c r="AT542" t="str">
        <f>IFERROR(IF(VLOOKUP(Y542,vlookup!$I$2:$J$9,1,0)=Y542,VLOOKUP(Y542,vlookup!$I$2:$J$9,2,0),PROPER(Y542)),PROPER(Y542))</f>
        <v>Towing &amp; Roadside</v>
      </c>
      <c r="AU542" t="str">
        <f>IFERROR(IF(B542=VLOOKUP(B542,vlookup!$L$2:$L$10,1,0),"Yes","No"),"No")</f>
        <v>No</v>
      </c>
    </row>
    <row r="543" spans="1:47" ht="14.45" customHeight="1" x14ac:dyDescent="0.25">
      <c r="A543" t="s">
        <v>2218</v>
      </c>
      <c r="B543" s="31" t="s">
        <v>2219</v>
      </c>
      <c r="C543">
        <v>3</v>
      </c>
      <c r="D543">
        <v>1</v>
      </c>
      <c r="E543" t="s">
        <v>382</v>
      </c>
      <c r="F543" t="s">
        <v>205</v>
      </c>
      <c r="G543" t="s">
        <v>919</v>
      </c>
      <c r="H543" t="s">
        <v>3752</v>
      </c>
      <c r="I543">
        <v>85876</v>
      </c>
      <c r="J543" s="19">
        <v>41804</v>
      </c>
      <c r="K543" s="19">
        <v>41838</v>
      </c>
      <c r="L543">
        <v>201407</v>
      </c>
      <c r="M543" s="19">
        <v>41821</v>
      </c>
      <c r="N543">
        <v>24616</v>
      </c>
      <c r="O543" t="s">
        <v>1076</v>
      </c>
      <c r="P543" t="s">
        <v>1116</v>
      </c>
      <c r="Q543" t="s">
        <v>925</v>
      </c>
      <c r="R543" t="s">
        <v>2221</v>
      </c>
      <c r="S543" s="19">
        <v>41994</v>
      </c>
      <c r="T543">
        <v>85876</v>
      </c>
      <c r="U543" t="s">
        <v>357</v>
      </c>
      <c r="V543" s="19">
        <v>42038</v>
      </c>
      <c r="W543" t="s">
        <v>598</v>
      </c>
      <c r="X543" t="s">
        <v>599</v>
      </c>
      <c r="Y543" t="s">
        <v>259</v>
      </c>
      <c r="Z543" t="s">
        <v>14</v>
      </c>
      <c r="AA543" s="29">
        <v>-123.63</v>
      </c>
      <c r="AB543">
        <v>0</v>
      </c>
      <c r="AC543">
        <f t="shared" si="108"/>
        <v>2015</v>
      </c>
      <c r="AD543">
        <f t="shared" si="109"/>
        <v>2</v>
      </c>
      <c r="AE543">
        <f t="shared" si="110"/>
        <v>2014</v>
      </c>
      <c r="AF543">
        <f t="shared" si="111"/>
        <v>6</v>
      </c>
      <c r="AG543" t="str">
        <f>VLOOKUP(F543,vlookup!$A$2:$E$660,2,0)</f>
        <v>Retained</v>
      </c>
      <c r="AH543" t="str">
        <f>VLOOKUP(F543,vlookup!$A$2:$E$660,3,0)</f>
        <v>Service Contract</v>
      </c>
      <c r="AI543" t="str">
        <f>VLOOKUP(F543,vlookup!$A$2:$E$660,4,0)</f>
        <v>Used Car Programs</v>
      </c>
      <c r="AJ543" t="str">
        <f>VLOOKUP(F543,vlookup!$A$2:$E$660,5,0)</f>
        <v>High Mileage</v>
      </c>
      <c r="AL543">
        <f t="shared" si="112"/>
        <v>34</v>
      </c>
      <c r="AM543">
        <f t="shared" si="113"/>
        <v>229</v>
      </c>
      <c r="AN543" t="str">
        <f t="shared" si="114"/>
        <v/>
      </c>
      <c r="AO543" t="str">
        <f t="shared" si="115"/>
        <v/>
      </c>
      <c r="AP543" t="str">
        <f t="shared" si="116"/>
        <v/>
      </c>
      <c r="AQ543" t="str">
        <f t="shared" si="117"/>
        <v/>
      </c>
      <c r="AR543">
        <f t="shared" si="118"/>
        <v>-123.63</v>
      </c>
      <c r="AS543" t="str">
        <f t="shared" si="119"/>
        <v>7R318390F4-3</v>
      </c>
      <c r="AT543" t="str">
        <f>IFERROR(IF(VLOOKUP(Y543,vlookup!$I$2:$J$9,1,0)=Y543,VLOOKUP(Y543,vlookup!$I$2:$J$9,2,0),PROPER(Y543)),PROPER(Y543))</f>
        <v>Towing &amp; Roadside</v>
      </c>
      <c r="AU543" t="str">
        <f>IFERROR(IF(B543=VLOOKUP(B543,vlookup!$L$2:$L$10,1,0),"Yes","No"),"No")</f>
        <v>No</v>
      </c>
    </row>
    <row r="544" spans="1:47" ht="14.45" customHeight="1" x14ac:dyDescent="0.25">
      <c r="A544" t="s">
        <v>2218</v>
      </c>
      <c r="B544" s="31" t="s">
        <v>2219</v>
      </c>
      <c r="C544">
        <v>4</v>
      </c>
      <c r="D544">
        <v>1</v>
      </c>
      <c r="E544" t="s">
        <v>382</v>
      </c>
      <c r="F544" t="s">
        <v>205</v>
      </c>
      <c r="G544" t="s">
        <v>919</v>
      </c>
      <c r="H544" t="s">
        <v>3752</v>
      </c>
      <c r="I544">
        <v>85876</v>
      </c>
      <c r="J544" s="19">
        <v>41804</v>
      </c>
      <c r="K544" s="19">
        <v>41838</v>
      </c>
      <c r="L544">
        <v>201407</v>
      </c>
      <c r="M544" s="19">
        <v>41821</v>
      </c>
      <c r="N544">
        <v>24616</v>
      </c>
      <c r="O544" t="s">
        <v>1076</v>
      </c>
      <c r="P544" t="s">
        <v>1116</v>
      </c>
      <c r="Q544" t="s">
        <v>925</v>
      </c>
      <c r="R544" t="s">
        <v>2222</v>
      </c>
      <c r="S544" s="19">
        <v>42016</v>
      </c>
      <c r="T544">
        <v>85876</v>
      </c>
      <c r="U544" t="s">
        <v>357</v>
      </c>
      <c r="V544" s="19">
        <v>42066</v>
      </c>
      <c r="W544" t="s">
        <v>598</v>
      </c>
      <c r="X544" t="s">
        <v>599</v>
      </c>
      <c r="Y544" t="s">
        <v>259</v>
      </c>
      <c r="Z544" t="s">
        <v>14</v>
      </c>
      <c r="AA544" s="29">
        <v>-11</v>
      </c>
      <c r="AB544">
        <v>0</v>
      </c>
      <c r="AC544">
        <f t="shared" si="108"/>
        <v>2015</v>
      </c>
      <c r="AD544">
        <f t="shared" si="109"/>
        <v>3</v>
      </c>
      <c r="AE544">
        <f t="shared" si="110"/>
        <v>2014</v>
      </c>
      <c r="AF544">
        <f t="shared" si="111"/>
        <v>6</v>
      </c>
      <c r="AG544" t="str">
        <f>VLOOKUP(F544,vlookup!$A$2:$E$660,2,0)</f>
        <v>Retained</v>
      </c>
      <c r="AH544" t="str">
        <f>VLOOKUP(F544,vlookup!$A$2:$E$660,3,0)</f>
        <v>Service Contract</v>
      </c>
      <c r="AI544" t="str">
        <f>VLOOKUP(F544,vlookup!$A$2:$E$660,4,0)</f>
        <v>Used Car Programs</v>
      </c>
      <c r="AJ544" t="str">
        <f>VLOOKUP(F544,vlookup!$A$2:$E$660,5,0)</f>
        <v>High Mileage</v>
      </c>
      <c r="AL544">
        <f t="shared" si="112"/>
        <v>34</v>
      </c>
      <c r="AM544">
        <f t="shared" si="113"/>
        <v>259</v>
      </c>
      <c r="AN544" t="str">
        <f t="shared" si="114"/>
        <v/>
      </c>
      <c r="AO544" t="str">
        <f t="shared" si="115"/>
        <v/>
      </c>
      <c r="AP544" t="str">
        <f t="shared" si="116"/>
        <v/>
      </c>
      <c r="AQ544" t="str">
        <f t="shared" si="117"/>
        <v/>
      </c>
      <c r="AR544">
        <f t="shared" si="118"/>
        <v>-11</v>
      </c>
      <c r="AS544" t="str">
        <f t="shared" si="119"/>
        <v>7R318390F4-4</v>
      </c>
      <c r="AT544" t="str">
        <f>IFERROR(IF(VLOOKUP(Y544,vlookup!$I$2:$J$9,1,0)=Y544,VLOOKUP(Y544,vlookup!$I$2:$J$9,2,0),PROPER(Y544)),PROPER(Y544))</f>
        <v>Towing &amp; Roadside</v>
      </c>
      <c r="AU544" t="str">
        <f>IFERROR(IF(B544=VLOOKUP(B544,vlookup!$L$2:$L$10,1,0),"Yes","No"),"No")</f>
        <v>No</v>
      </c>
    </row>
    <row r="545" spans="1:47" ht="14.45" customHeight="1" x14ac:dyDescent="0.25">
      <c r="A545" t="s">
        <v>2223</v>
      </c>
      <c r="B545" s="31" t="s">
        <v>2224</v>
      </c>
      <c r="C545">
        <v>2</v>
      </c>
      <c r="D545">
        <v>1</v>
      </c>
      <c r="E545" t="s">
        <v>382</v>
      </c>
      <c r="F545" t="s">
        <v>205</v>
      </c>
      <c r="G545" t="s">
        <v>919</v>
      </c>
      <c r="H545" t="s">
        <v>2225</v>
      </c>
      <c r="I545">
        <v>107040</v>
      </c>
      <c r="J545" s="19">
        <v>42266</v>
      </c>
      <c r="K545" s="19">
        <v>42299</v>
      </c>
      <c r="L545">
        <v>201510</v>
      </c>
      <c r="M545" s="19">
        <v>42278</v>
      </c>
      <c r="N545">
        <v>24616</v>
      </c>
      <c r="O545" t="s">
        <v>1076</v>
      </c>
      <c r="P545" t="s">
        <v>1116</v>
      </c>
      <c r="Q545" t="s">
        <v>925</v>
      </c>
      <c r="R545" t="s">
        <v>2226</v>
      </c>
      <c r="S545" s="19">
        <v>42425</v>
      </c>
      <c r="T545">
        <v>107040</v>
      </c>
      <c r="U545" t="s">
        <v>357</v>
      </c>
      <c r="V545" s="19">
        <v>42467</v>
      </c>
      <c r="W545" t="s">
        <v>598</v>
      </c>
      <c r="X545" t="s">
        <v>599</v>
      </c>
      <c r="Y545" t="s">
        <v>259</v>
      </c>
      <c r="Z545" t="s">
        <v>14</v>
      </c>
      <c r="AA545" s="29">
        <v>-11</v>
      </c>
      <c r="AB545">
        <v>0</v>
      </c>
      <c r="AC545">
        <f t="shared" si="108"/>
        <v>2016</v>
      </c>
      <c r="AD545">
        <f t="shared" si="109"/>
        <v>4</v>
      </c>
      <c r="AE545">
        <f t="shared" si="110"/>
        <v>2015</v>
      </c>
      <c r="AF545">
        <f t="shared" si="111"/>
        <v>9</v>
      </c>
      <c r="AG545" t="str">
        <f>VLOOKUP(F545,vlookup!$A$2:$E$660,2,0)</f>
        <v>Retained</v>
      </c>
      <c r="AH545" t="str">
        <f>VLOOKUP(F545,vlookup!$A$2:$E$660,3,0)</f>
        <v>Service Contract</v>
      </c>
      <c r="AI545" t="str">
        <f>VLOOKUP(F545,vlookup!$A$2:$E$660,4,0)</f>
        <v>Used Car Programs</v>
      </c>
      <c r="AJ545" t="str">
        <f>VLOOKUP(F545,vlookup!$A$2:$E$660,5,0)</f>
        <v>High Mileage</v>
      </c>
      <c r="AL545">
        <f t="shared" si="112"/>
        <v>33</v>
      </c>
      <c r="AM545">
        <f t="shared" si="113"/>
        <v>198</v>
      </c>
      <c r="AN545" t="str">
        <f t="shared" si="114"/>
        <v/>
      </c>
      <c r="AO545" t="str">
        <f t="shared" si="115"/>
        <v/>
      </c>
      <c r="AP545" t="str">
        <f t="shared" si="116"/>
        <v/>
      </c>
      <c r="AQ545" t="str">
        <f t="shared" si="117"/>
        <v/>
      </c>
      <c r="AR545">
        <f t="shared" si="118"/>
        <v>-11</v>
      </c>
      <c r="AS545" t="str">
        <f t="shared" si="119"/>
        <v>8R736995I5-2</v>
      </c>
      <c r="AT545" t="str">
        <f>IFERROR(IF(VLOOKUP(Y545,vlookup!$I$2:$J$9,1,0)=Y545,VLOOKUP(Y545,vlookup!$I$2:$J$9,2,0),PROPER(Y545)),PROPER(Y545))</f>
        <v>Towing &amp; Roadside</v>
      </c>
      <c r="AU545" t="str">
        <f>IFERROR(IF(B545=VLOOKUP(B545,vlookup!$L$2:$L$10,1,0),"Yes","No"),"No")</f>
        <v>No</v>
      </c>
    </row>
    <row r="546" spans="1:47" ht="14.45" customHeight="1" x14ac:dyDescent="0.25">
      <c r="A546" t="s">
        <v>2227</v>
      </c>
      <c r="B546" s="31" t="s">
        <v>2228</v>
      </c>
      <c r="C546">
        <v>1</v>
      </c>
      <c r="D546">
        <v>1</v>
      </c>
      <c r="E546" t="s">
        <v>382</v>
      </c>
      <c r="F546" t="s">
        <v>205</v>
      </c>
      <c r="G546" t="s">
        <v>922</v>
      </c>
      <c r="H546" t="s">
        <v>1544</v>
      </c>
      <c r="I546">
        <v>55372</v>
      </c>
      <c r="J546" s="19">
        <v>42335</v>
      </c>
      <c r="K546" s="19">
        <v>42369</v>
      </c>
      <c r="L546">
        <v>201512</v>
      </c>
      <c r="M546" s="19">
        <v>42339</v>
      </c>
      <c r="N546">
        <v>24617</v>
      </c>
      <c r="O546" t="s">
        <v>1070</v>
      </c>
      <c r="P546" t="s">
        <v>1116</v>
      </c>
      <c r="Q546" t="s">
        <v>925</v>
      </c>
      <c r="R546" t="s">
        <v>2229</v>
      </c>
      <c r="S546" s="19">
        <v>42516</v>
      </c>
      <c r="T546">
        <v>55372</v>
      </c>
      <c r="U546" t="s">
        <v>357</v>
      </c>
      <c r="V546" s="19">
        <v>42563</v>
      </c>
      <c r="W546" t="s">
        <v>598</v>
      </c>
      <c r="X546" t="s">
        <v>599</v>
      </c>
      <c r="Y546" t="s">
        <v>259</v>
      </c>
      <c r="Z546" t="s">
        <v>14</v>
      </c>
      <c r="AA546" s="29">
        <v>-11</v>
      </c>
      <c r="AB546">
        <v>0</v>
      </c>
      <c r="AC546">
        <f t="shared" si="108"/>
        <v>2016</v>
      </c>
      <c r="AD546">
        <f t="shared" si="109"/>
        <v>7</v>
      </c>
      <c r="AE546">
        <f t="shared" si="110"/>
        <v>2015</v>
      </c>
      <c r="AF546">
        <f t="shared" si="111"/>
        <v>11</v>
      </c>
      <c r="AG546" t="str">
        <f>VLOOKUP(F546,vlookup!$A$2:$E$660,2,0)</f>
        <v>Retained</v>
      </c>
      <c r="AH546" t="str">
        <f>VLOOKUP(F546,vlookup!$A$2:$E$660,3,0)</f>
        <v>Service Contract</v>
      </c>
      <c r="AI546" t="str">
        <f>VLOOKUP(F546,vlookup!$A$2:$E$660,4,0)</f>
        <v>Used Car Programs</v>
      </c>
      <c r="AJ546" t="str">
        <f>VLOOKUP(F546,vlookup!$A$2:$E$660,5,0)</f>
        <v>High Mileage</v>
      </c>
      <c r="AL546">
        <f t="shared" si="112"/>
        <v>34</v>
      </c>
      <c r="AM546">
        <f t="shared" si="113"/>
        <v>225</v>
      </c>
      <c r="AN546" t="str">
        <f t="shared" si="114"/>
        <v/>
      </c>
      <c r="AO546" t="str">
        <f t="shared" si="115"/>
        <v/>
      </c>
      <c r="AP546" t="str">
        <f t="shared" si="116"/>
        <v/>
      </c>
      <c r="AQ546" t="str">
        <f t="shared" si="117"/>
        <v/>
      </c>
      <c r="AR546">
        <f t="shared" si="118"/>
        <v>-11</v>
      </c>
      <c r="AS546" t="str">
        <f t="shared" si="119"/>
        <v>BH612501K5-1</v>
      </c>
      <c r="AT546" t="str">
        <f>IFERROR(IF(VLOOKUP(Y546,vlookup!$I$2:$J$9,1,0)=Y546,VLOOKUP(Y546,vlookup!$I$2:$J$9,2,0),PROPER(Y546)),PROPER(Y546))</f>
        <v>Towing &amp; Roadside</v>
      </c>
      <c r="AU546" t="str">
        <f>IFERROR(IF(B546=VLOOKUP(B546,vlookup!$L$2:$L$10,1,0),"Yes","No"),"No")</f>
        <v>No</v>
      </c>
    </row>
    <row r="547" spans="1:47" ht="14.45" customHeight="1" x14ac:dyDescent="0.25">
      <c r="A547" t="s">
        <v>2227</v>
      </c>
      <c r="B547" s="31" t="s">
        <v>2228</v>
      </c>
      <c r="C547">
        <v>2</v>
      </c>
      <c r="D547">
        <v>1</v>
      </c>
      <c r="E547" t="s">
        <v>382</v>
      </c>
      <c r="F547" t="s">
        <v>205</v>
      </c>
      <c r="G547" t="s">
        <v>922</v>
      </c>
      <c r="H547" t="s">
        <v>1544</v>
      </c>
      <c r="I547">
        <v>55372</v>
      </c>
      <c r="J547" s="19">
        <v>42335</v>
      </c>
      <c r="K547" s="19">
        <v>42369</v>
      </c>
      <c r="L547">
        <v>201512</v>
      </c>
      <c r="M547" s="19">
        <v>42339</v>
      </c>
      <c r="N547">
        <v>24617</v>
      </c>
      <c r="O547" t="s">
        <v>1070</v>
      </c>
      <c r="P547" t="s">
        <v>1116</v>
      </c>
      <c r="Q547" t="s">
        <v>925</v>
      </c>
      <c r="R547" t="s">
        <v>2230</v>
      </c>
      <c r="S547" s="19">
        <v>42734</v>
      </c>
      <c r="T547">
        <v>55372</v>
      </c>
      <c r="U547" t="s">
        <v>357</v>
      </c>
      <c r="V547" s="19">
        <v>42769</v>
      </c>
      <c r="W547" t="s">
        <v>598</v>
      </c>
      <c r="X547" t="s">
        <v>599</v>
      </c>
      <c r="Y547" t="s">
        <v>259</v>
      </c>
      <c r="Z547" t="s">
        <v>14</v>
      </c>
      <c r="AA547" s="29">
        <v>-11</v>
      </c>
      <c r="AB547">
        <v>0</v>
      </c>
      <c r="AC547">
        <f t="shared" si="108"/>
        <v>2017</v>
      </c>
      <c r="AD547">
        <f t="shared" si="109"/>
        <v>2</v>
      </c>
      <c r="AE547">
        <f t="shared" si="110"/>
        <v>2015</v>
      </c>
      <c r="AF547">
        <f t="shared" si="111"/>
        <v>11</v>
      </c>
      <c r="AG547" t="str">
        <f>VLOOKUP(F547,vlookup!$A$2:$E$660,2,0)</f>
        <v>Retained</v>
      </c>
      <c r="AH547" t="str">
        <f>VLOOKUP(F547,vlookup!$A$2:$E$660,3,0)</f>
        <v>Service Contract</v>
      </c>
      <c r="AI547" t="str">
        <f>VLOOKUP(F547,vlookup!$A$2:$E$660,4,0)</f>
        <v>Used Car Programs</v>
      </c>
      <c r="AJ547" t="str">
        <f>VLOOKUP(F547,vlookup!$A$2:$E$660,5,0)</f>
        <v>High Mileage</v>
      </c>
      <c r="AL547">
        <f t="shared" si="112"/>
        <v>34</v>
      </c>
      <c r="AM547">
        <f t="shared" si="113"/>
        <v>426</v>
      </c>
      <c r="AN547" t="str">
        <f t="shared" si="114"/>
        <v/>
      </c>
      <c r="AO547" t="str">
        <f t="shared" si="115"/>
        <v/>
      </c>
      <c r="AP547" t="str">
        <f t="shared" si="116"/>
        <v/>
      </c>
      <c r="AQ547" t="str">
        <f t="shared" si="117"/>
        <v/>
      </c>
      <c r="AR547">
        <f t="shared" si="118"/>
        <v>-11</v>
      </c>
      <c r="AS547" t="str">
        <f t="shared" si="119"/>
        <v>BH612501K5-2</v>
      </c>
      <c r="AT547" t="str">
        <f>IFERROR(IF(VLOOKUP(Y547,vlookup!$I$2:$J$9,1,0)=Y547,VLOOKUP(Y547,vlookup!$I$2:$J$9,2,0),PROPER(Y547)),PROPER(Y547))</f>
        <v>Towing &amp; Roadside</v>
      </c>
      <c r="AU547" t="str">
        <f>IFERROR(IF(B547=VLOOKUP(B547,vlookup!$L$2:$L$10,1,0),"Yes","No"),"No")</f>
        <v>No</v>
      </c>
    </row>
    <row r="548" spans="1:47" ht="14.45" customHeight="1" x14ac:dyDescent="0.25">
      <c r="A548" t="s">
        <v>2231</v>
      </c>
      <c r="B548" s="31" t="s">
        <v>2232</v>
      </c>
      <c r="C548">
        <v>2</v>
      </c>
      <c r="D548">
        <v>1</v>
      </c>
      <c r="E548" t="s">
        <v>382</v>
      </c>
      <c r="F548" t="s">
        <v>60</v>
      </c>
      <c r="G548" t="s">
        <v>922</v>
      </c>
      <c r="H548" t="s">
        <v>1544</v>
      </c>
      <c r="I548">
        <v>118309</v>
      </c>
      <c r="J548" s="19">
        <v>41328</v>
      </c>
      <c r="K548" s="19">
        <v>41361</v>
      </c>
      <c r="L548">
        <v>201303</v>
      </c>
      <c r="M548" s="19">
        <v>41334</v>
      </c>
      <c r="N548">
        <v>24616</v>
      </c>
      <c r="O548" t="s">
        <v>1076</v>
      </c>
      <c r="P548" t="s">
        <v>1116</v>
      </c>
      <c r="Q548" t="s">
        <v>925</v>
      </c>
      <c r="R548" t="s">
        <v>2233</v>
      </c>
      <c r="S548" s="19">
        <v>41449</v>
      </c>
      <c r="T548">
        <v>118309</v>
      </c>
      <c r="U548" t="s">
        <v>357</v>
      </c>
      <c r="V548" s="19">
        <v>41540</v>
      </c>
      <c r="W548" t="s">
        <v>598</v>
      </c>
      <c r="X548" t="s">
        <v>599</v>
      </c>
      <c r="Y548" t="s">
        <v>259</v>
      </c>
      <c r="Z548" t="s">
        <v>14</v>
      </c>
      <c r="AA548" s="29">
        <v>-11</v>
      </c>
      <c r="AB548">
        <v>0</v>
      </c>
      <c r="AC548">
        <f t="shared" si="108"/>
        <v>2013</v>
      </c>
      <c r="AD548">
        <f t="shared" si="109"/>
        <v>9</v>
      </c>
      <c r="AE548">
        <f t="shared" si="110"/>
        <v>2013</v>
      </c>
      <c r="AF548">
        <f t="shared" si="111"/>
        <v>2</v>
      </c>
      <c r="AG548" t="str">
        <f>VLOOKUP(F548,vlookup!$A$2:$E$660,2,0)</f>
        <v>Retained</v>
      </c>
      <c r="AH548" t="str">
        <f>VLOOKUP(F548,vlookup!$A$2:$E$660,3,0)</f>
        <v>Service Contract</v>
      </c>
      <c r="AI548" t="str">
        <f>VLOOKUP(F548,vlookup!$A$2:$E$660,4,0)</f>
        <v>Used Car Programs</v>
      </c>
      <c r="AJ548" t="str">
        <f>VLOOKUP(F548,vlookup!$A$2:$E$660,5,0)</f>
        <v>High Mileage</v>
      </c>
      <c r="AL548">
        <f t="shared" si="112"/>
        <v>35</v>
      </c>
      <c r="AM548">
        <f t="shared" si="113"/>
        <v>210</v>
      </c>
      <c r="AN548" t="str">
        <f t="shared" si="114"/>
        <v/>
      </c>
      <c r="AO548" t="str">
        <f t="shared" si="115"/>
        <v/>
      </c>
      <c r="AP548" t="str">
        <f t="shared" si="116"/>
        <v/>
      </c>
      <c r="AQ548" t="str">
        <f t="shared" si="117"/>
        <v/>
      </c>
      <c r="AR548">
        <f t="shared" si="118"/>
        <v>-11</v>
      </c>
      <c r="AS548" t="str">
        <f t="shared" si="119"/>
        <v>7H608826B3Y-2</v>
      </c>
      <c r="AT548" t="str">
        <f>IFERROR(IF(VLOOKUP(Y548,vlookup!$I$2:$J$9,1,0)=Y548,VLOOKUP(Y548,vlookup!$I$2:$J$9,2,0),PROPER(Y548)),PROPER(Y548))</f>
        <v>Towing &amp; Roadside</v>
      </c>
      <c r="AU548" t="str">
        <f>IFERROR(IF(B548=VLOOKUP(B548,vlookup!$L$2:$L$10,1,0),"Yes","No"),"No")</f>
        <v>No</v>
      </c>
    </row>
    <row r="549" spans="1:47" ht="14.45" customHeight="1" x14ac:dyDescent="0.25">
      <c r="A549" t="s">
        <v>2234</v>
      </c>
      <c r="B549" s="31" t="s">
        <v>2235</v>
      </c>
      <c r="C549">
        <v>1</v>
      </c>
      <c r="D549">
        <v>1</v>
      </c>
      <c r="E549" t="s">
        <v>382</v>
      </c>
      <c r="F549" t="s">
        <v>205</v>
      </c>
      <c r="G549" t="s">
        <v>922</v>
      </c>
      <c r="H549" t="s">
        <v>1544</v>
      </c>
      <c r="I549">
        <v>105866</v>
      </c>
      <c r="J549" s="19">
        <v>41710</v>
      </c>
      <c r="K549" s="19">
        <v>41739</v>
      </c>
      <c r="L549">
        <v>201404</v>
      </c>
      <c r="M549" s="19">
        <v>41730</v>
      </c>
      <c r="N549">
        <v>24616</v>
      </c>
      <c r="O549" t="s">
        <v>1076</v>
      </c>
      <c r="P549" t="s">
        <v>1116</v>
      </c>
      <c r="Q549" t="s">
        <v>925</v>
      </c>
      <c r="R549" t="s">
        <v>2236</v>
      </c>
      <c r="S549" s="19">
        <v>41808</v>
      </c>
      <c r="T549">
        <v>105866</v>
      </c>
      <c r="U549" t="s">
        <v>357</v>
      </c>
      <c r="V549" s="19">
        <v>41852</v>
      </c>
      <c r="W549" t="s">
        <v>598</v>
      </c>
      <c r="X549" t="s">
        <v>599</v>
      </c>
      <c r="Y549" t="s">
        <v>259</v>
      </c>
      <c r="Z549" t="s">
        <v>14</v>
      </c>
      <c r="AA549" s="29">
        <v>-17</v>
      </c>
      <c r="AB549">
        <v>0</v>
      </c>
      <c r="AC549">
        <f t="shared" si="108"/>
        <v>2014</v>
      </c>
      <c r="AD549">
        <f t="shared" si="109"/>
        <v>8</v>
      </c>
      <c r="AE549">
        <f t="shared" si="110"/>
        <v>2014</v>
      </c>
      <c r="AF549">
        <f t="shared" si="111"/>
        <v>3</v>
      </c>
      <c r="AG549" t="str">
        <f>VLOOKUP(F549,vlookup!$A$2:$E$660,2,0)</f>
        <v>Retained</v>
      </c>
      <c r="AH549" t="str">
        <f>VLOOKUP(F549,vlookup!$A$2:$E$660,3,0)</f>
        <v>Service Contract</v>
      </c>
      <c r="AI549" t="str">
        <f>VLOOKUP(F549,vlookup!$A$2:$E$660,4,0)</f>
        <v>Used Car Programs</v>
      </c>
      <c r="AJ549" t="str">
        <f>VLOOKUP(F549,vlookup!$A$2:$E$660,5,0)</f>
        <v>High Mileage</v>
      </c>
      <c r="AL549">
        <f t="shared" si="112"/>
        <v>28</v>
      </c>
      <c r="AM549">
        <f t="shared" si="113"/>
        <v>139</v>
      </c>
      <c r="AN549" t="str">
        <f t="shared" si="114"/>
        <v/>
      </c>
      <c r="AO549" t="str">
        <f t="shared" si="115"/>
        <v/>
      </c>
      <c r="AP549" t="str">
        <f t="shared" si="116"/>
        <v/>
      </c>
      <c r="AQ549" t="str">
        <f t="shared" si="117"/>
        <v/>
      </c>
      <c r="AR549">
        <f t="shared" si="118"/>
        <v>-17</v>
      </c>
      <c r="AS549" t="str">
        <f t="shared" si="119"/>
        <v>6H333424C4-1</v>
      </c>
      <c r="AT549" t="str">
        <f>IFERROR(IF(VLOOKUP(Y549,vlookup!$I$2:$J$9,1,0)=Y549,VLOOKUP(Y549,vlookup!$I$2:$J$9,2,0),PROPER(Y549)),PROPER(Y549))</f>
        <v>Towing &amp; Roadside</v>
      </c>
      <c r="AU549" t="str">
        <f>IFERROR(IF(B549=VLOOKUP(B549,vlookup!$L$2:$L$10,1,0),"Yes","No"),"No")</f>
        <v>No</v>
      </c>
    </row>
    <row r="550" spans="1:47" ht="14.45" customHeight="1" x14ac:dyDescent="0.25">
      <c r="A550" t="s">
        <v>2234</v>
      </c>
      <c r="B550" s="31" t="s">
        <v>2235</v>
      </c>
      <c r="C550">
        <v>2</v>
      </c>
      <c r="D550">
        <v>1</v>
      </c>
      <c r="E550" t="s">
        <v>382</v>
      </c>
      <c r="F550" t="s">
        <v>205</v>
      </c>
      <c r="G550" t="s">
        <v>922</v>
      </c>
      <c r="H550" t="s">
        <v>1544</v>
      </c>
      <c r="I550">
        <v>105866</v>
      </c>
      <c r="J550" s="19">
        <v>41710</v>
      </c>
      <c r="K550" s="19">
        <v>41739</v>
      </c>
      <c r="L550">
        <v>201404</v>
      </c>
      <c r="M550" s="19">
        <v>41730</v>
      </c>
      <c r="N550">
        <v>24616</v>
      </c>
      <c r="O550" t="s">
        <v>1076</v>
      </c>
      <c r="P550" t="s">
        <v>1116</v>
      </c>
      <c r="Q550" t="s">
        <v>925</v>
      </c>
      <c r="R550" t="s">
        <v>2237</v>
      </c>
      <c r="S550" s="19">
        <v>41844</v>
      </c>
      <c r="T550">
        <v>105866</v>
      </c>
      <c r="U550" t="s">
        <v>357</v>
      </c>
      <c r="V550" s="19">
        <v>41893</v>
      </c>
      <c r="W550" t="s">
        <v>598</v>
      </c>
      <c r="X550" t="s">
        <v>599</v>
      </c>
      <c r="Y550" t="s">
        <v>259</v>
      </c>
      <c r="Z550" t="s">
        <v>14</v>
      </c>
      <c r="AA550" s="29">
        <v>-27.5</v>
      </c>
      <c r="AB550">
        <v>0</v>
      </c>
      <c r="AC550">
        <f t="shared" si="108"/>
        <v>2014</v>
      </c>
      <c r="AD550">
        <f t="shared" si="109"/>
        <v>9</v>
      </c>
      <c r="AE550">
        <f t="shared" si="110"/>
        <v>2014</v>
      </c>
      <c r="AF550">
        <f t="shared" si="111"/>
        <v>3</v>
      </c>
      <c r="AG550" t="str">
        <f>VLOOKUP(F550,vlookup!$A$2:$E$660,2,0)</f>
        <v>Retained</v>
      </c>
      <c r="AH550" t="str">
        <f>VLOOKUP(F550,vlookup!$A$2:$E$660,3,0)</f>
        <v>Service Contract</v>
      </c>
      <c r="AI550" t="str">
        <f>VLOOKUP(F550,vlookup!$A$2:$E$660,4,0)</f>
        <v>Used Car Programs</v>
      </c>
      <c r="AJ550" t="str">
        <f>VLOOKUP(F550,vlookup!$A$2:$E$660,5,0)</f>
        <v>High Mileage</v>
      </c>
      <c r="AL550">
        <f t="shared" si="112"/>
        <v>28</v>
      </c>
      <c r="AM550">
        <f t="shared" si="113"/>
        <v>179</v>
      </c>
      <c r="AN550" t="str">
        <f t="shared" si="114"/>
        <v/>
      </c>
      <c r="AO550" t="str">
        <f t="shared" si="115"/>
        <v/>
      </c>
      <c r="AP550" t="str">
        <f t="shared" si="116"/>
        <v/>
      </c>
      <c r="AQ550" t="str">
        <f t="shared" si="117"/>
        <v/>
      </c>
      <c r="AR550">
        <f t="shared" si="118"/>
        <v>-27.5</v>
      </c>
      <c r="AS550" t="str">
        <f t="shared" si="119"/>
        <v>6H333424C4-2</v>
      </c>
      <c r="AT550" t="str">
        <f>IFERROR(IF(VLOOKUP(Y550,vlookup!$I$2:$J$9,1,0)=Y550,VLOOKUP(Y550,vlookup!$I$2:$J$9,2,0),PROPER(Y550)),PROPER(Y550))</f>
        <v>Towing &amp; Roadside</v>
      </c>
      <c r="AU550" t="str">
        <f>IFERROR(IF(B550=VLOOKUP(B550,vlookup!$L$2:$L$10,1,0),"Yes","No"),"No")</f>
        <v>No</v>
      </c>
    </row>
    <row r="551" spans="1:47" ht="14.45" customHeight="1" x14ac:dyDescent="0.25">
      <c r="A551" t="s">
        <v>2234</v>
      </c>
      <c r="B551" s="31" t="s">
        <v>2235</v>
      </c>
      <c r="C551">
        <v>4</v>
      </c>
      <c r="D551">
        <v>1</v>
      </c>
      <c r="E551" t="s">
        <v>382</v>
      </c>
      <c r="F551" t="s">
        <v>205</v>
      </c>
      <c r="G551" t="s">
        <v>922</v>
      </c>
      <c r="H551" t="s">
        <v>1544</v>
      </c>
      <c r="I551">
        <v>105866</v>
      </c>
      <c r="J551" s="19">
        <v>41710</v>
      </c>
      <c r="K551" s="19">
        <v>41739</v>
      </c>
      <c r="L551">
        <v>201404</v>
      </c>
      <c r="M551" s="19">
        <v>41730</v>
      </c>
      <c r="N551">
        <v>24616</v>
      </c>
      <c r="O551" t="s">
        <v>1076</v>
      </c>
      <c r="P551" t="s">
        <v>1116</v>
      </c>
      <c r="Q551" t="s">
        <v>925</v>
      </c>
      <c r="R551" t="s">
        <v>2238</v>
      </c>
      <c r="S551" s="19">
        <v>42002</v>
      </c>
      <c r="T551">
        <v>105866</v>
      </c>
      <c r="U551" t="s">
        <v>357</v>
      </c>
      <c r="V551" s="19">
        <v>42038</v>
      </c>
      <c r="W551" t="s">
        <v>598</v>
      </c>
      <c r="X551" t="s">
        <v>599</v>
      </c>
      <c r="Y551" t="s">
        <v>259</v>
      </c>
      <c r="Z551" t="s">
        <v>14</v>
      </c>
      <c r="AA551" s="29">
        <v>-123.63</v>
      </c>
      <c r="AB551">
        <v>0</v>
      </c>
      <c r="AC551">
        <f t="shared" si="108"/>
        <v>2015</v>
      </c>
      <c r="AD551">
        <f t="shared" si="109"/>
        <v>2</v>
      </c>
      <c r="AE551">
        <f t="shared" si="110"/>
        <v>2014</v>
      </c>
      <c r="AF551">
        <f t="shared" si="111"/>
        <v>3</v>
      </c>
      <c r="AG551" t="str">
        <f>VLOOKUP(F551,vlookup!$A$2:$E$660,2,0)</f>
        <v>Retained</v>
      </c>
      <c r="AH551" t="str">
        <f>VLOOKUP(F551,vlookup!$A$2:$E$660,3,0)</f>
        <v>Service Contract</v>
      </c>
      <c r="AI551" t="str">
        <f>VLOOKUP(F551,vlookup!$A$2:$E$660,4,0)</f>
        <v>Used Car Programs</v>
      </c>
      <c r="AJ551" t="str">
        <f>VLOOKUP(F551,vlookup!$A$2:$E$660,5,0)</f>
        <v>High Mileage</v>
      </c>
      <c r="AL551">
        <f t="shared" si="112"/>
        <v>28</v>
      </c>
      <c r="AM551">
        <f t="shared" si="113"/>
        <v>321</v>
      </c>
      <c r="AN551" t="str">
        <f t="shared" si="114"/>
        <v/>
      </c>
      <c r="AO551" t="str">
        <f t="shared" si="115"/>
        <v/>
      </c>
      <c r="AP551" t="str">
        <f t="shared" si="116"/>
        <v/>
      </c>
      <c r="AQ551" t="str">
        <f t="shared" si="117"/>
        <v/>
      </c>
      <c r="AR551">
        <f t="shared" si="118"/>
        <v>-123.63</v>
      </c>
      <c r="AS551" t="str">
        <f t="shared" si="119"/>
        <v>6H333424C4-4</v>
      </c>
      <c r="AT551" t="str">
        <f>IFERROR(IF(VLOOKUP(Y551,vlookup!$I$2:$J$9,1,0)=Y551,VLOOKUP(Y551,vlookup!$I$2:$J$9,2,0),PROPER(Y551)),PROPER(Y551))</f>
        <v>Towing &amp; Roadside</v>
      </c>
      <c r="AU551" t="str">
        <f>IFERROR(IF(B551=VLOOKUP(B551,vlookup!$L$2:$L$10,1,0),"Yes","No"),"No")</f>
        <v>No</v>
      </c>
    </row>
    <row r="552" spans="1:47" ht="14.45" customHeight="1" x14ac:dyDescent="0.25">
      <c r="A552" t="s">
        <v>2239</v>
      </c>
      <c r="B552" s="31" t="s">
        <v>2240</v>
      </c>
      <c r="C552">
        <v>2</v>
      </c>
      <c r="D552">
        <v>1</v>
      </c>
      <c r="E552" t="s">
        <v>382</v>
      </c>
      <c r="F552" t="s">
        <v>60</v>
      </c>
      <c r="G552" t="s">
        <v>919</v>
      </c>
      <c r="H552" t="s">
        <v>2241</v>
      </c>
      <c r="I552">
        <v>110902</v>
      </c>
      <c r="J552" s="19">
        <v>41313</v>
      </c>
      <c r="K552" s="19">
        <v>41345</v>
      </c>
      <c r="L552">
        <v>201303</v>
      </c>
      <c r="M552" s="19">
        <v>41334</v>
      </c>
      <c r="N552">
        <v>24616</v>
      </c>
      <c r="O552" t="s">
        <v>1076</v>
      </c>
      <c r="P552" t="s">
        <v>1116</v>
      </c>
      <c r="Q552" t="s">
        <v>925</v>
      </c>
      <c r="R552" t="s">
        <v>2242</v>
      </c>
      <c r="S552" s="19">
        <v>41494</v>
      </c>
      <c r="T552">
        <v>110902</v>
      </c>
      <c r="U552" t="s">
        <v>357</v>
      </c>
      <c r="V552" s="19">
        <v>41578</v>
      </c>
      <c r="W552" t="s">
        <v>598</v>
      </c>
      <c r="X552" t="s">
        <v>599</v>
      </c>
      <c r="Y552" t="s">
        <v>259</v>
      </c>
      <c r="Z552" t="s">
        <v>14</v>
      </c>
      <c r="AA552" s="29">
        <v>-11</v>
      </c>
      <c r="AB552">
        <v>0</v>
      </c>
      <c r="AC552">
        <f t="shared" si="108"/>
        <v>2013</v>
      </c>
      <c r="AD552">
        <f t="shared" si="109"/>
        <v>10</v>
      </c>
      <c r="AE552">
        <f t="shared" si="110"/>
        <v>2013</v>
      </c>
      <c r="AF552">
        <f t="shared" si="111"/>
        <v>2</v>
      </c>
      <c r="AG552" t="str">
        <f>VLOOKUP(F552,vlookup!$A$2:$E$660,2,0)</f>
        <v>Retained</v>
      </c>
      <c r="AH552" t="str">
        <f>VLOOKUP(F552,vlookup!$A$2:$E$660,3,0)</f>
        <v>Service Contract</v>
      </c>
      <c r="AI552" t="str">
        <f>VLOOKUP(F552,vlookup!$A$2:$E$660,4,0)</f>
        <v>Used Car Programs</v>
      </c>
      <c r="AJ552" t="str">
        <f>VLOOKUP(F552,vlookup!$A$2:$E$660,5,0)</f>
        <v>High Mileage</v>
      </c>
      <c r="AL552">
        <f t="shared" si="112"/>
        <v>34</v>
      </c>
      <c r="AM552">
        <f t="shared" si="113"/>
        <v>263</v>
      </c>
      <c r="AN552" t="str">
        <f t="shared" si="114"/>
        <v/>
      </c>
      <c r="AO552" t="str">
        <f t="shared" si="115"/>
        <v/>
      </c>
      <c r="AP552" t="str">
        <f t="shared" si="116"/>
        <v/>
      </c>
      <c r="AQ552" t="str">
        <f t="shared" si="117"/>
        <v/>
      </c>
      <c r="AR552">
        <f t="shared" si="118"/>
        <v>-11</v>
      </c>
      <c r="AS552" t="str">
        <f t="shared" si="119"/>
        <v>5H501644B3Y-2</v>
      </c>
      <c r="AT552" t="str">
        <f>IFERROR(IF(VLOOKUP(Y552,vlookup!$I$2:$J$9,1,0)=Y552,VLOOKUP(Y552,vlookup!$I$2:$J$9,2,0),PROPER(Y552)),PROPER(Y552))</f>
        <v>Towing &amp; Roadside</v>
      </c>
      <c r="AU552" t="str">
        <f>IFERROR(IF(B552=VLOOKUP(B552,vlookup!$L$2:$L$10,1,0),"Yes","No"),"No")</f>
        <v>No</v>
      </c>
    </row>
    <row r="553" spans="1:47" ht="14.45" customHeight="1" x14ac:dyDescent="0.25">
      <c r="A553" t="s">
        <v>2239</v>
      </c>
      <c r="B553" s="31" t="s">
        <v>2240</v>
      </c>
      <c r="C553">
        <v>2</v>
      </c>
      <c r="D553">
        <v>2</v>
      </c>
      <c r="E553" t="s">
        <v>382</v>
      </c>
      <c r="F553" t="s">
        <v>60</v>
      </c>
      <c r="G553" t="s">
        <v>919</v>
      </c>
      <c r="H553" t="s">
        <v>2241</v>
      </c>
      <c r="I553">
        <v>110902</v>
      </c>
      <c r="J553" s="19">
        <v>41313</v>
      </c>
      <c r="K553" s="19">
        <v>41345</v>
      </c>
      <c r="L553">
        <v>201303</v>
      </c>
      <c r="M553" s="19">
        <v>41334</v>
      </c>
      <c r="N553">
        <v>24616</v>
      </c>
      <c r="O553" t="s">
        <v>1076</v>
      </c>
      <c r="P553" t="s">
        <v>1116</v>
      </c>
      <c r="Q553" t="s">
        <v>925</v>
      </c>
      <c r="R553" t="s">
        <v>2242</v>
      </c>
      <c r="S553" s="19">
        <v>41494</v>
      </c>
      <c r="T553">
        <v>110902</v>
      </c>
      <c r="U553" t="s">
        <v>357</v>
      </c>
      <c r="V553" s="19">
        <v>41670</v>
      </c>
      <c r="W553" t="s">
        <v>598</v>
      </c>
      <c r="X553" t="s">
        <v>599</v>
      </c>
      <c r="Y553" t="s">
        <v>259</v>
      </c>
      <c r="Z553" t="s">
        <v>14</v>
      </c>
      <c r="AA553" s="29">
        <v>-11</v>
      </c>
      <c r="AB553">
        <v>0</v>
      </c>
      <c r="AC553">
        <f t="shared" si="108"/>
        <v>2014</v>
      </c>
      <c r="AD553">
        <f t="shared" si="109"/>
        <v>1</v>
      </c>
      <c r="AE553">
        <f t="shared" si="110"/>
        <v>2013</v>
      </c>
      <c r="AF553">
        <f t="shared" si="111"/>
        <v>2</v>
      </c>
      <c r="AG553" t="str">
        <f>VLOOKUP(F553,vlookup!$A$2:$E$660,2,0)</f>
        <v>Retained</v>
      </c>
      <c r="AH553" t="str">
        <f>VLOOKUP(F553,vlookup!$A$2:$E$660,3,0)</f>
        <v>Service Contract</v>
      </c>
      <c r="AI553" t="str">
        <f>VLOOKUP(F553,vlookup!$A$2:$E$660,4,0)</f>
        <v>Used Car Programs</v>
      </c>
      <c r="AJ553" t="str">
        <f>VLOOKUP(F553,vlookup!$A$2:$E$660,5,0)</f>
        <v>High Mileage</v>
      </c>
      <c r="AL553">
        <f t="shared" si="112"/>
        <v>34</v>
      </c>
      <c r="AM553">
        <f t="shared" si="113"/>
        <v>353</v>
      </c>
      <c r="AN553" t="str">
        <f t="shared" si="114"/>
        <v/>
      </c>
      <c r="AO553" t="str">
        <f t="shared" si="115"/>
        <v/>
      </c>
      <c r="AP553" t="str">
        <f t="shared" si="116"/>
        <v/>
      </c>
      <c r="AQ553" t="str">
        <f t="shared" si="117"/>
        <v/>
      </c>
      <c r="AR553">
        <f t="shared" si="118"/>
        <v>-11</v>
      </c>
      <c r="AS553" t="str">
        <f t="shared" si="119"/>
        <v>5H501644B3Y-2</v>
      </c>
      <c r="AT553" t="str">
        <f>IFERROR(IF(VLOOKUP(Y553,vlookup!$I$2:$J$9,1,0)=Y553,VLOOKUP(Y553,vlookup!$I$2:$J$9,2,0),PROPER(Y553)),PROPER(Y553))</f>
        <v>Towing &amp; Roadside</v>
      </c>
      <c r="AU553" t="str">
        <f>IFERROR(IF(B553=VLOOKUP(B553,vlookup!$L$2:$L$10,1,0),"Yes","No"),"No")</f>
        <v>No</v>
      </c>
    </row>
    <row r="554" spans="1:47" ht="14.45" customHeight="1" x14ac:dyDescent="0.25">
      <c r="A554" t="s">
        <v>2243</v>
      </c>
      <c r="B554" s="31" t="s">
        <v>2244</v>
      </c>
      <c r="C554">
        <v>2</v>
      </c>
      <c r="D554">
        <v>1</v>
      </c>
      <c r="E554" t="s">
        <v>382</v>
      </c>
      <c r="F554" t="s">
        <v>464</v>
      </c>
      <c r="G554" t="s">
        <v>919</v>
      </c>
      <c r="H554">
        <v>300</v>
      </c>
      <c r="I554">
        <v>43042</v>
      </c>
      <c r="J554" s="19">
        <v>43085</v>
      </c>
      <c r="K554" s="19">
        <v>43125</v>
      </c>
      <c r="L554">
        <v>201801</v>
      </c>
      <c r="M554" s="19">
        <v>43101</v>
      </c>
      <c r="N554">
        <v>24617</v>
      </c>
      <c r="O554" t="s">
        <v>1070</v>
      </c>
      <c r="P554" t="s">
        <v>1116</v>
      </c>
      <c r="Q554" t="s">
        <v>925</v>
      </c>
      <c r="R554" t="s">
        <v>2245</v>
      </c>
      <c r="S554" s="19">
        <v>43137</v>
      </c>
      <c r="T554">
        <v>43042</v>
      </c>
      <c r="U554" t="s">
        <v>357</v>
      </c>
      <c r="V554" s="19">
        <v>43188</v>
      </c>
      <c r="W554" t="s">
        <v>598</v>
      </c>
      <c r="X554" t="s">
        <v>599</v>
      </c>
      <c r="Y554" t="s">
        <v>259</v>
      </c>
      <c r="Z554" t="s">
        <v>14</v>
      </c>
      <c r="AA554" s="29">
        <v>-11</v>
      </c>
      <c r="AB554">
        <v>0</v>
      </c>
      <c r="AC554">
        <f t="shared" si="108"/>
        <v>2018</v>
      </c>
      <c r="AD554">
        <f t="shared" si="109"/>
        <v>3</v>
      </c>
      <c r="AE554">
        <f t="shared" si="110"/>
        <v>2017</v>
      </c>
      <c r="AF554">
        <f t="shared" si="111"/>
        <v>12</v>
      </c>
      <c r="AG554" t="str">
        <f>VLOOKUP(F554,vlookup!$A$2:$E$660,2,0)</f>
        <v>Retained</v>
      </c>
      <c r="AH554" t="str">
        <f>VLOOKUP(F554,vlookup!$A$2:$E$660,3,0)</f>
        <v>Service Contract</v>
      </c>
      <c r="AI554" t="str">
        <f>VLOOKUP(F554,vlookup!$A$2:$E$660,4,0)</f>
        <v>Used Car Programs</v>
      </c>
      <c r="AJ554" t="str">
        <f>VLOOKUP(F554,vlookup!$A$2:$E$660,5,0)</f>
        <v>High Mileage</v>
      </c>
      <c r="AL554">
        <f t="shared" si="112"/>
        <v>39</v>
      </c>
      <c r="AM554">
        <f t="shared" si="113"/>
        <v>103</v>
      </c>
      <c r="AN554" t="str">
        <f t="shared" si="114"/>
        <v/>
      </c>
      <c r="AO554" t="str">
        <f t="shared" si="115"/>
        <v/>
      </c>
      <c r="AP554" t="str">
        <f t="shared" si="116"/>
        <v/>
      </c>
      <c r="AQ554" t="str">
        <f t="shared" si="117"/>
        <v/>
      </c>
      <c r="AR554">
        <f t="shared" si="118"/>
        <v>-11</v>
      </c>
      <c r="AS554" t="str">
        <f t="shared" si="119"/>
        <v>CH152880L7-2</v>
      </c>
      <c r="AT554" t="str">
        <f>IFERROR(IF(VLOOKUP(Y554,vlookup!$I$2:$J$9,1,0)=Y554,VLOOKUP(Y554,vlookup!$I$2:$J$9,2,0),PROPER(Y554)),PROPER(Y554))</f>
        <v>Towing &amp; Roadside</v>
      </c>
      <c r="AU554" t="str">
        <f>IFERROR(IF(B554=VLOOKUP(B554,vlookup!$L$2:$L$10,1,0),"Yes","No"),"No")</f>
        <v>No</v>
      </c>
    </row>
    <row r="555" spans="1:47" ht="14.45" customHeight="1" x14ac:dyDescent="0.25">
      <c r="A555" t="s">
        <v>2243</v>
      </c>
      <c r="B555" s="31" t="s">
        <v>2244</v>
      </c>
      <c r="C555">
        <v>4</v>
      </c>
      <c r="D555">
        <v>1</v>
      </c>
      <c r="E555" t="s">
        <v>382</v>
      </c>
      <c r="F555" t="s">
        <v>464</v>
      </c>
      <c r="G555" t="s">
        <v>919</v>
      </c>
      <c r="H555">
        <v>300</v>
      </c>
      <c r="I555">
        <v>43042</v>
      </c>
      <c r="J555" s="19">
        <v>43085</v>
      </c>
      <c r="K555" s="19">
        <v>43125</v>
      </c>
      <c r="L555">
        <v>201801</v>
      </c>
      <c r="M555" s="19">
        <v>43101</v>
      </c>
      <c r="N555">
        <v>24617</v>
      </c>
      <c r="O555" t="s">
        <v>1070</v>
      </c>
      <c r="P555" t="s">
        <v>1116</v>
      </c>
      <c r="Q555" t="s">
        <v>925</v>
      </c>
      <c r="R555" t="s">
        <v>2246</v>
      </c>
      <c r="S555" s="19">
        <v>43440</v>
      </c>
      <c r="T555">
        <v>43042</v>
      </c>
      <c r="U555" t="s">
        <v>357</v>
      </c>
      <c r="V555" s="19">
        <v>43494</v>
      </c>
      <c r="W555" t="s">
        <v>598</v>
      </c>
      <c r="X555" t="s">
        <v>599</v>
      </c>
      <c r="Y555" t="s">
        <v>259</v>
      </c>
      <c r="Z555" t="s">
        <v>14</v>
      </c>
      <c r="AA555" s="29">
        <v>-11</v>
      </c>
      <c r="AB555">
        <v>0</v>
      </c>
      <c r="AC555">
        <f t="shared" si="108"/>
        <v>2019</v>
      </c>
      <c r="AD555">
        <f t="shared" si="109"/>
        <v>1</v>
      </c>
      <c r="AE555">
        <f t="shared" si="110"/>
        <v>2017</v>
      </c>
      <c r="AF555">
        <f t="shared" si="111"/>
        <v>12</v>
      </c>
      <c r="AG555" t="str">
        <f>VLOOKUP(F555,vlookup!$A$2:$E$660,2,0)</f>
        <v>Retained</v>
      </c>
      <c r="AH555" t="str">
        <f>VLOOKUP(F555,vlookup!$A$2:$E$660,3,0)</f>
        <v>Service Contract</v>
      </c>
      <c r="AI555" t="str">
        <f>VLOOKUP(F555,vlookup!$A$2:$E$660,4,0)</f>
        <v>Used Car Programs</v>
      </c>
      <c r="AJ555" t="str">
        <f>VLOOKUP(F555,vlookup!$A$2:$E$660,5,0)</f>
        <v>High Mileage</v>
      </c>
      <c r="AL555">
        <f t="shared" si="112"/>
        <v>39</v>
      </c>
      <c r="AM555">
        <f t="shared" si="113"/>
        <v>403</v>
      </c>
      <c r="AN555" t="str">
        <f t="shared" si="114"/>
        <v/>
      </c>
      <c r="AO555" t="str">
        <f t="shared" si="115"/>
        <v/>
      </c>
      <c r="AP555" t="str">
        <f t="shared" si="116"/>
        <v/>
      </c>
      <c r="AQ555" t="str">
        <f t="shared" si="117"/>
        <v/>
      </c>
      <c r="AR555">
        <f t="shared" si="118"/>
        <v>-11</v>
      </c>
      <c r="AS555" t="str">
        <f t="shared" si="119"/>
        <v>CH152880L7-4</v>
      </c>
      <c r="AT555" t="str">
        <f>IFERROR(IF(VLOOKUP(Y555,vlookup!$I$2:$J$9,1,0)=Y555,VLOOKUP(Y555,vlookup!$I$2:$J$9,2,0),PROPER(Y555)),PROPER(Y555))</f>
        <v>Towing &amp; Roadside</v>
      </c>
      <c r="AU555" t="str">
        <f>IFERROR(IF(B555=VLOOKUP(B555,vlookup!$L$2:$L$10,1,0),"Yes","No"),"No")</f>
        <v>No</v>
      </c>
    </row>
    <row r="556" spans="1:47" ht="14.45" customHeight="1" x14ac:dyDescent="0.25">
      <c r="A556" t="s">
        <v>2247</v>
      </c>
      <c r="B556" s="31" t="s">
        <v>2248</v>
      </c>
      <c r="C556">
        <v>2</v>
      </c>
      <c r="D556">
        <v>1</v>
      </c>
      <c r="E556" t="s">
        <v>571</v>
      </c>
      <c r="F556" t="s">
        <v>464</v>
      </c>
      <c r="G556" t="s">
        <v>922</v>
      </c>
      <c r="H556" t="s">
        <v>1544</v>
      </c>
      <c r="I556">
        <v>88564</v>
      </c>
      <c r="J556" s="19">
        <v>43246</v>
      </c>
      <c r="K556" s="19">
        <v>43277</v>
      </c>
      <c r="L556">
        <v>201806</v>
      </c>
      <c r="M556" s="19">
        <v>43252</v>
      </c>
      <c r="N556">
        <v>24616</v>
      </c>
      <c r="O556" t="s">
        <v>1076</v>
      </c>
      <c r="P556" t="s">
        <v>1116</v>
      </c>
      <c r="Q556" t="s">
        <v>925</v>
      </c>
      <c r="R556" t="s">
        <v>2249</v>
      </c>
      <c r="S556" s="19">
        <v>43248</v>
      </c>
      <c r="T556">
        <v>88564</v>
      </c>
      <c r="U556" t="s">
        <v>357</v>
      </c>
      <c r="V556" s="19">
        <v>43278</v>
      </c>
      <c r="W556" t="s">
        <v>598</v>
      </c>
      <c r="X556" t="s">
        <v>599</v>
      </c>
      <c r="Y556" t="s">
        <v>259</v>
      </c>
      <c r="Z556" t="s">
        <v>14</v>
      </c>
      <c r="AA556" s="29">
        <v>-11</v>
      </c>
      <c r="AB556">
        <v>0</v>
      </c>
      <c r="AC556">
        <f t="shared" si="108"/>
        <v>2018</v>
      </c>
      <c r="AD556">
        <f t="shared" si="109"/>
        <v>6</v>
      </c>
      <c r="AE556">
        <f t="shared" si="110"/>
        <v>2018</v>
      </c>
      <c r="AF556">
        <f t="shared" si="111"/>
        <v>5</v>
      </c>
      <c r="AG556" t="str">
        <f>VLOOKUP(F556,vlookup!$A$2:$E$660,2,0)</f>
        <v>Retained</v>
      </c>
      <c r="AH556" t="str">
        <f>VLOOKUP(F556,vlookup!$A$2:$E$660,3,0)</f>
        <v>Service Contract</v>
      </c>
      <c r="AI556" t="str">
        <f>VLOOKUP(F556,vlookup!$A$2:$E$660,4,0)</f>
        <v>Used Car Programs</v>
      </c>
      <c r="AJ556" t="str">
        <f>VLOOKUP(F556,vlookup!$A$2:$E$660,5,0)</f>
        <v>High Mileage</v>
      </c>
      <c r="AL556">
        <f t="shared" si="112"/>
        <v>30</v>
      </c>
      <c r="AM556">
        <f t="shared" si="113"/>
        <v>31</v>
      </c>
      <c r="AN556" t="str">
        <f t="shared" si="114"/>
        <v/>
      </c>
      <c r="AO556" t="str">
        <f t="shared" si="115"/>
        <v/>
      </c>
      <c r="AP556">
        <f t="shared" si="116"/>
        <v>-11</v>
      </c>
      <c r="AQ556" t="str">
        <f t="shared" si="117"/>
        <v/>
      </c>
      <c r="AR556" t="str">
        <f t="shared" si="118"/>
        <v/>
      </c>
      <c r="AS556" t="str">
        <f t="shared" si="119"/>
        <v>DH537602E8-2</v>
      </c>
      <c r="AT556" t="str">
        <f>IFERROR(IF(VLOOKUP(Y556,vlookup!$I$2:$J$9,1,0)=Y556,VLOOKUP(Y556,vlookup!$I$2:$J$9,2,0),PROPER(Y556)),PROPER(Y556))</f>
        <v>Towing &amp; Roadside</v>
      </c>
      <c r="AU556" t="str">
        <f>IFERROR(IF(B556=VLOOKUP(B556,vlookup!$L$2:$L$10,1,0),"Yes","No"),"No")</f>
        <v>No</v>
      </c>
    </row>
    <row r="557" spans="1:47" ht="14.45" customHeight="1" x14ac:dyDescent="0.25">
      <c r="A557" t="s">
        <v>2250</v>
      </c>
      <c r="B557" s="31" t="s">
        <v>2251</v>
      </c>
      <c r="C557">
        <v>2</v>
      </c>
      <c r="D557">
        <v>1</v>
      </c>
      <c r="E557" t="s">
        <v>382</v>
      </c>
      <c r="F557" t="s">
        <v>238</v>
      </c>
      <c r="G557" t="s">
        <v>919</v>
      </c>
      <c r="H557">
        <v>300</v>
      </c>
      <c r="I557">
        <v>145477</v>
      </c>
      <c r="J557" s="19">
        <v>42337</v>
      </c>
      <c r="K557" s="19">
        <v>42369</v>
      </c>
      <c r="L557">
        <v>201512</v>
      </c>
      <c r="M557" s="19">
        <v>42339</v>
      </c>
      <c r="N557">
        <v>24616</v>
      </c>
      <c r="O557" t="s">
        <v>1076</v>
      </c>
      <c r="P557" t="s">
        <v>1116</v>
      </c>
      <c r="Q557" t="s">
        <v>925</v>
      </c>
      <c r="R557" t="s">
        <v>2252</v>
      </c>
      <c r="S557" s="19">
        <v>42342</v>
      </c>
      <c r="T557">
        <v>145477</v>
      </c>
      <c r="U557" t="s">
        <v>357</v>
      </c>
      <c r="V557" s="19">
        <v>42410</v>
      </c>
      <c r="W557" t="s">
        <v>598</v>
      </c>
      <c r="X557" t="s">
        <v>599</v>
      </c>
      <c r="Y557" t="s">
        <v>259</v>
      </c>
      <c r="Z557" t="s">
        <v>14</v>
      </c>
      <c r="AA557" s="29">
        <v>-11</v>
      </c>
      <c r="AB557">
        <v>0</v>
      </c>
      <c r="AC557">
        <f t="shared" si="108"/>
        <v>2016</v>
      </c>
      <c r="AD557">
        <f t="shared" si="109"/>
        <v>2</v>
      </c>
      <c r="AE557">
        <f t="shared" si="110"/>
        <v>2015</v>
      </c>
      <c r="AF557">
        <f t="shared" si="111"/>
        <v>11</v>
      </c>
      <c r="AG557" t="str">
        <f>VLOOKUP(F557,vlookup!$A$2:$E$660,2,0)</f>
        <v>Retained</v>
      </c>
      <c r="AH557" t="str">
        <f>VLOOKUP(F557,vlookup!$A$2:$E$660,3,0)</f>
        <v>Service Contract</v>
      </c>
      <c r="AI557" t="str">
        <f>VLOOKUP(F557,vlookup!$A$2:$E$660,4,0)</f>
        <v>Used Car Programs</v>
      </c>
      <c r="AJ557" t="str">
        <f>VLOOKUP(F557,vlookup!$A$2:$E$660,5,0)</f>
        <v>High Mileage</v>
      </c>
      <c r="AL557">
        <f t="shared" si="112"/>
        <v>32</v>
      </c>
      <c r="AM557">
        <f t="shared" si="113"/>
        <v>71</v>
      </c>
      <c r="AN557" t="str">
        <f t="shared" si="114"/>
        <v/>
      </c>
      <c r="AO557" t="str">
        <f t="shared" si="115"/>
        <v/>
      </c>
      <c r="AP557" t="str">
        <f t="shared" si="116"/>
        <v/>
      </c>
      <c r="AQ557">
        <f t="shared" si="117"/>
        <v>-11</v>
      </c>
      <c r="AR557" t="str">
        <f t="shared" si="118"/>
        <v/>
      </c>
      <c r="AS557" t="str">
        <f t="shared" si="119"/>
        <v>6H205028K5Y-2</v>
      </c>
      <c r="AT557" t="str">
        <f>IFERROR(IF(VLOOKUP(Y557,vlookup!$I$2:$J$9,1,0)=Y557,VLOOKUP(Y557,vlookup!$I$2:$J$9,2,0),PROPER(Y557)),PROPER(Y557))</f>
        <v>Towing &amp; Roadside</v>
      </c>
      <c r="AU557" t="str">
        <f>IFERROR(IF(B557=VLOOKUP(B557,vlookup!$L$2:$L$10,1,0),"Yes","No"),"No")</f>
        <v>No</v>
      </c>
    </row>
    <row r="558" spans="1:47" ht="14.45" customHeight="1" x14ac:dyDescent="0.25">
      <c r="A558" t="s">
        <v>2253</v>
      </c>
      <c r="B558" s="31" t="s">
        <v>2254</v>
      </c>
      <c r="C558">
        <v>1</v>
      </c>
      <c r="D558">
        <v>1</v>
      </c>
      <c r="E558" t="s">
        <v>382</v>
      </c>
      <c r="F558" t="s">
        <v>60</v>
      </c>
      <c r="G558" t="s">
        <v>919</v>
      </c>
      <c r="H558" t="s">
        <v>2241</v>
      </c>
      <c r="I558">
        <v>174710</v>
      </c>
      <c r="J558" s="19">
        <v>41777</v>
      </c>
      <c r="K558" s="19">
        <v>41813</v>
      </c>
      <c r="L558">
        <v>201406</v>
      </c>
      <c r="M558" s="19">
        <v>41791</v>
      </c>
      <c r="N558">
        <v>24616</v>
      </c>
      <c r="O558" t="s">
        <v>1076</v>
      </c>
      <c r="P558" t="s">
        <v>1116</v>
      </c>
      <c r="Q558" t="s">
        <v>925</v>
      </c>
      <c r="R558" t="s">
        <v>2255</v>
      </c>
      <c r="S558" s="19">
        <v>41808</v>
      </c>
      <c r="T558">
        <v>174710</v>
      </c>
      <c r="U558" t="s">
        <v>357</v>
      </c>
      <c r="V558" s="19">
        <v>41852</v>
      </c>
      <c r="W558" t="s">
        <v>598</v>
      </c>
      <c r="X558" t="s">
        <v>599</v>
      </c>
      <c r="Y558" t="s">
        <v>259</v>
      </c>
      <c r="Z558" t="s">
        <v>14</v>
      </c>
      <c r="AA558" s="29">
        <v>-120.68</v>
      </c>
      <c r="AB558">
        <v>0</v>
      </c>
      <c r="AC558">
        <f t="shared" si="108"/>
        <v>2014</v>
      </c>
      <c r="AD558">
        <f t="shared" si="109"/>
        <v>8</v>
      </c>
      <c r="AE558">
        <f t="shared" si="110"/>
        <v>2014</v>
      </c>
      <c r="AF558">
        <f t="shared" si="111"/>
        <v>5</v>
      </c>
      <c r="AG558" t="str">
        <f>VLOOKUP(F558,vlookup!$A$2:$E$660,2,0)</f>
        <v>Retained</v>
      </c>
      <c r="AH558" t="str">
        <f>VLOOKUP(F558,vlookup!$A$2:$E$660,3,0)</f>
        <v>Service Contract</v>
      </c>
      <c r="AI558" t="str">
        <f>VLOOKUP(F558,vlookup!$A$2:$E$660,4,0)</f>
        <v>Used Car Programs</v>
      </c>
      <c r="AJ558" t="str">
        <f>VLOOKUP(F558,vlookup!$A$2:$E$660,5,0)</f>
        <v>High Mileage</v>
      </c>
      <c r="AL558">
        <f t="shared" si="112"/>
        <v>35</v>
      </c>
      <c r="AM558">
        <f t="shared" si="113"/>
        <v>73</v>
      </c>
      <c r="AN558" t="str">
        <f t="shared" si="114"/>
        <v/>
      </c>
      <c r="AO558" t="str">
        <f t="shared" si="115"/>
        <v/>
      </c>
      <c r="AP558" t="str">
        <f t="shared" si="116"/>
        <v/>
      </c>
      <c r="AQ558">
        <f t="shared" si="117"/>
        <v>-120.68</v>
      </c>
      <c r="AR558" t="str">
        <f t="shared" si="118"/>
        <v/>
      </c>
      <c r="AS558" t="str">
        <f t="shared" si="119"/>
        <v>6H362226E4Y-1</v>
      </c>
      <c r="AT558" t="str">
        <f>IFERROR(IF(VLOOKUP(Y558,vlookup!$I$2:$J$9,1,0)=Y558,VLOOKUP(Y558,vlookup!$I$2:$J$9,2,0),PROPER(Y558)),PROPER(Y558))</f>
        <v>Towing &amp; Roadside</v>
      </c>
      <c r="AU558" t="str">
        <f>IFERROR(IF(B558=VLOOKUP(B558,vlookup!$L$2:$L$10,1,0),"Yes","No"),"No")</f>
        <v>No</v>
      </c>
    </row>
    <row r="559" spans="1:47" ht="14.45" customHeight="1" x14ac:dyDescent="0.25">
      <c r="A559" t="s">
        <v>2256</v>
      </c>
      <c r="B559" s="31" t="s">
        <v>2257</v>
      </c>
      <c r="C559">
        <v>2</v>
      </c>
      <c r="D559">
        <v>1</v>
      </c>
      <c r="E559" t="s">
        <v>382</v>
      </c>
      <c r="F559" t="s">
        <v>205</v>
      </c>
      <c r="G559" t="s">
        <v>922</v>
      </c>
      <c r="H559" t="s">
        <v>939</v>
      </c>
      <c r="I559">
        <v>83445</v>
      </c>
      <c r="J559" s="19">
        <v>42353</v>
      </c>
      <c r="K559" s="19">
        <v>42382</v>
      </c>
      <c r="L559">
        <v>201601</v>
      </c>
      <c r="M559" s="19">
        <v>42370</v>
      </c>
      <c r="N559">
        <v>24616</v>
      </c>
      <c r="O559" t="s">
        <v>1076</v>
      </c>
      <c r="P559" t="s">
        <v>1116</v>
      </c>
      <c r="Q559" t="s">
        <v>925</v>
      </c>
      <c r="R559" t="s">
        <v>2258</v>
      </c>
      <c r="S559" s="19">
        <v>42510</v>
      </c>
      <c r="T559">
        <v>83445</v>
      </c>
      <c r="U559" t="s">
        <v>357</v>
      </c>
      <c r="V559" s="19">
        <v>42563</v>
      </c>
      <c r="W559" t="s">
        <v>598</v>
      </c>
      <c r="X559" t="s">
        <v>599</v>
      </c>
      <c r="Y559" t="s">
        <v>259</v>
      </c>
      <c r="Z559" t="s">
        <v>14</v>
      </c>
      <c r="AA559" s="29">
        <v>-11</v>
      </c>
      <c r="AB559">
        <v>0</v>
      </c>
      <c r="AC559">
        <f t="shared" si="108"/>
        <v>2016</v>
      </c>
      <c r="AD559">
        <f t="shared" si="109"/>
        <v>7</v>
      </c>
      <c r="AE559">
        <f t="shared" si="110"/>
        <v>2015</v>
      </c>
      <c r="AF559">
        <f t="shared" si="111"/>
        <v>12</v>
      </c>
      <c r="AG559" t="str">
        <f>VLOOKUP(F559,vlookup!$A$2:$E$660,2,0)</f>
        <v>Retained</v>
      </c>
      <c r="AH559" t="str">
        <f>VLOOKUP(F559,vlookup!$A$2:$E$660,3,0)</f>
        <v>Service Contract</v>
      </c>
      <c r="AI559" t="str">
        <f>VLOOKUP(F559,vlookup!$A$2:$E$660,4,0)</f>
        <v>Used Car Programs</v>
      </c>
      <c r="AJ559" t="str">
        <f>VLOOKUP(F559,vlookup!$A$2:$E$660,5,0)</f>
        <v>High Mileage</v>
      </c>
      <c r="AL559">
        <f t="shared" si="112"/>
        <v>28</v>
      </c>
      <c r="AM559">
        <f t="shared" si="113"/>
        <v>207</v>
      </c>
      <c r="AN559" t="str">
        <f t="shared" si="114"/>
        <v/>
      </c>
      <c r="AO559" t="str">
        <f t="shared" si="115"/>
        <v/>
      </c>
      <c r="AP559" t="str">
        <f t="shared" si="116"/>
        <v/>
      </c>
      <c r="AQ559" t="str">
        <f t="shared" si="117"/>
        <v/>
      </c>
      <c r="AR559">
        <f t="shared" si="118"/>
        <v>-11</v>
      </c>
      <c r="AS559" t="str">
        <f t="shared" si="119"/>
        <v>CR195111L5-2</v>
      </c>
      <c r="AT559" t="str">
        <f>IFERROR(IF(VLOOKUP(Y559,vlookup!$I$2:$J$9,1,0)=Y559,VLOOKUP(Y559,vlookup!$I$2:$J$9,2,0),PROPER(Y559)),PROPER(Y559))</f>
        <v>Towing &amp; Roadside</v>
      </c>
      <c r="AU559" t="str">
        <f>IFERROR(IF(B559=VLOOKUP(B559,vlookup!$L$2:$L$10,1,0),"Yes","No"),"No")</f>
        <v>No</v>
      </c>
    </row>
    <row r="560" spans="1:47" ht="14.45" customHeight="1" x14ac:dyDescent="0.25">
      <c r="A560" t="s">
        <v>2256</v>
      </c>
      <c r="B560" s="31" t="s">
        <v>2257</v>
      </c>
      <c r="C560">
        <v>3</v>
      </c>
      <c r="D560">
        <v>1</v>
      </c>
      <c r="E560" t="s">
        <v>382</v>
      </c>
      <c r="F560" t="s">
        <v>205</v>
      </c>
      <c r="G560" t="s">
        <v>922</v>
      </c>
      <c r="H560" t="s">
        <v>939</v>
      </c>
      <c r="I560">
        <v>83445</v>
      </c>
      <c r="J560" s="19">
        <v>42353</v>
      </c>
      <c r="K560" s="19">
        <v>42382</v>
      </c>
      <c r="L560">
        <v>201601</v>
      </c>
      <c r="M560" s="19">
        <v>42370</v>
      </c>
      <c r="N560">
        <v>24616</v>
      </c>
      <c r="O560" t="s">
        <v>1076</v>
      </c>
      <c r="P560" t="s">
        <v>1116</v>
      </c>
      <c r="Q560" t="s">
        <v>925</v>
      </c>
      <c r="R560" t="s">
        <v>2259</v>
      </c>
      <c r="S560" s="19">
        <v>42510</v>
      </c>
      <c r="T560">
        <v>83445</v>
      </c>
      <c r="U560" t="s">
        <v>357</v>
      </c>
      <c r="V560" s="19">
        <v>42563</v>
      </c>
      <c r="W560" t="s">
        <v>598</v>
      </c>
      <c r="X560" t="s">
        <v>599</v>
      </c>
      <c r="Y560" t="s">
        <v>259</v>
      </c>
      <c r="Z560" t="s">
        <v>14</v>
      </c>
      <c r="AA560" s="29">
        <v>-11</v>
      </c>
      <c r="AB560">
        <v>0</v>
      </c>
      <c r="AC560">
        <f t="shared" si="108"/>
        <v>2016</v>
      </c>
      <c r="AD560">
        <f t="shared" si="109"/>
        <v>7</v>
      </c>
      <c r="AE560">
        <f t="shared" si="110"/>
        <v>2015</v>
      </c>
      <c r="AF560">
        <f t="shared" si="111"/>
        <v>12</v>
      </c>
      <c r="AG560" t="str">
        <f>VLOOKUP(F560,vlookup!$A$2:$E$660,2,0)</f>
        <v>Retained</v>
      </c>
      <c r="AH560" t="str">
        <f>VLOOKUP(F560,vlookup!$A$2:$E$660,3,0)</f>
        <v>Service Contract</v>
      </c>
      <c r="AI560" t="str">
        <f>VLOOKUP(F560,vlookup!$A$2:$E$660,4,0)</f>
        <v>Used Car Programs</v>
      </c>
      <c r="AJ560" t="str">
        <f>VLOOKUP(F560,vlookup!$A$2:$E$660,5,0)</f>
        <v>High Mileage</v>
      </c>
      <c r="AL560">
        <f t="shared" si="112"/>
        <v>28</v>
      </c>
      <c r="AM560">
        <f t="shared" si="113"/>
        <v>207</v>
      </c>
      <c r="AN560" t="str">
        <f t="shared" si="114"/>
        <v/>
      </c>
      <c r="AO560" t="str">
        <f t="shared" si="115"/>
        <v/>
      </c>
      <c r="AP560" t="str">
        <f t="shared" si="116"/>
        <v/>
      </c>
      <c r="AQ560" t="str">
        <f t="shared" si="117"/>
        <v/>
      </c>
      <c r="AR560">
        <f t="shared" si="118"/>
        <v>-11</v>
      </c>
      <c r="AS560" t="str">
        <f t="shared" si="119"/>
        <v>CR195111L5-3</v>
      </c>
      <c r="AT560" t="str">
        <f>IFERROR(IF(VLOOKUP(Y560,vlookup!$I$2:$J$9,1,0)=Y560,VLOOKUP(Y560,vlookup!$I$2:$J$9,2,0),PROPER(Y560)),PROPER(Y560))</f>
        <v>Towing &amp; Roadside</v>
      </c>
      <c r="AU560" t="str">
        <f>IFERROR(IF(B560=VLOOKUP(B560,vlookup!$L$2:$L$10,1,0),"Yes","No"),"No")</f>
        <v>No</v>
      </c>
    </row>
    <row r="561" spans="1:47" ht="14.45" customHeight="1" x14ac:dyDescent="0.25">
      <c r="A561" t="s">
        <v>2260</v>
      </c>
      <c r="B561" s="31" t="s">
        <v>2261</v>
      </c>
      <c r="C561">
        <v>2</v>
      </c>
      <c r="D561">
        <v>1</v>
      </c>
      <c r="E561" t="s">
        <v>382</v>
      </c>
      <c r="F561" t="s">
        <v>60</v>
      </c>
      <c r="G561" t="s">
        <v>3756</v>
      </c>
      <c r="H561" t="s">
        <v>3791</v>
      </c>
      <c r="I561">
        <v>125524</v>
      </c>
      <c r="J561" s="19">
        <v>41690</v>
      </c>
      <c r="K561" s="19">
        <v>41729</v>
      </c>
      <c r="L561">
        <v>201403</v>
      </c>
      <c r="M561" s="19">
        <v>41699</v>
      </c>
      <c r="N561">
        <v>24616</v>
      </c>
      <c r="O561" t="s">
        <v>1076</v>
      </c>
      <c r="P561" t="s">
        <v>1116</v>
      </c>
      <c r="Q561" t="s">
        <v>925</v>
      </c>
      <c r="R561" t="s">
        <v>2262</v>
      </c>
      <c r="S561" s="19">
        <v>41820</v>
      </c>
      <c r="T561">
        <v>125524</v>
      </c>
      <c r="U561" t="s">
        <v>357</v>
      </c>
      <c r="V561" s="19">
        <v>41852</v>
      </c>
      <c r="W561" t="s">
        <v>598</v>
      </c>
      <c r="X561" t="s">
        <v>599</v>
      </c>
      <c r="Y561" t="s">
        <v>259</v>
      </c>
      <c r="Z561" t="s">
        <v>14</v>
      </c>
      <c r="AA561" s="29">
        <v>-120.68</v>
      </c>
      <c r="AB561">
        <v>0</v>
      </c>
      <c r="AC561">
        <f t="shared" si="108"/>
        <v>2014</v>
      </c>
      <c r="AD561">
        <f t="shared" si="109"/>
        <v>8</v>
      </c>
      <c r="AE561">
        <f t="shared" si="110"/>
        <v>2014</v>
      </c>
      <c r="AF561">
        <f t="shared" si="111"/>
        <v>2</v>
      </c>
      <c r="AG561" t="str">
        <f>VLOOKUP(F561,vlookup!$A$2:$E$660,2,0)</f>
        <v>Retained</v>
      </c>
      <c r="AH561" t="str">
        <f>VLOOKUP(F561,vlookup!$A$2:$E$660,3,0)</f>
        <v>Service Contract</v>
      </c>
      <c r="AI561" t="str">
        <f>VLOOKUP(F561,vlookup!$A$2:$E$660,4,0)</f>
        <v>Used Car Programs</v>
      </c>
      <c r="AJ561" t="str">
        <f>VLOOKUP(F561,vlookup!$A$2:$E$660,5,0)</f>
        <v>High Mileage</v>
      </c>
      <c r="AL561">
        <f t="shared" si="112"/>
        <v>41</v>
      </c>
      <c r="AM561">
        <f t="shared" si="113"/>
        <v>161</v>
      </c>
      <c r="AN561" t="str">
        <f t="shared" si="114"/>
        <v/>
      </c>
      <c r="AO561" t="str">
        <f t="shared" si="115"/>
        <v/>
      </c>
      <c r="AP561" t="str">
        <f t="shared" si="116"/>
        <v/>
      </c>
      <c r="AQ561" t="str">
        <f t="shared" si="117"/>
        <v/>
      </c>
      <c r="AR561">
        <f t="shared" si="118"/>
        <v>-120.68</v>
      </c>
      <c r="AS561" t="str">
        <f t="shared" si="119"/>
        <v>66028912B4Y-2</v>
      </c>
      <c r="AT561" t="str">
        <f>IFERROR(IF(VLOOKUP(Y561,vlookup!$I$2:$J$9,1,0)=Y561,VLOOKUP(Y561,vlookup!$I$2:$J$9,2,0),PROPER(Y561)),PROPER(Y561))</f>
        <v>Towing &amp; Roadside</v>
      </c>
      <c r="AU561" t="str">
        <f>IFERROR(IF(B561=VLOOKUP(B561,vlookup!$L$2:$L$10,1,0),"Yes","No"),"No")</f>
        <v>No</v>
      </c>
    </row>
    <row r="562" spans="1:47" ht="14.45" customHeight="1" x14ac:dyDescent="0.25">
      <c r="A562" t="s">
        <v>2263</v>
      </c>
      <c r="B562" s="31" t="s">
        <v>2264</v>
      </c>
      <c r="C562">
        <v>2</v>
      </c>
      <c r="D562">
        <v>1</v>
      </c>
      <c r="E562" t="s">
        <v>382</v>
      </c>
      <c r="F562" t="s">
        <v>238</v>
      </c>
      <c r="G562" t="s">
        <v>3708</v>
      </c>
      <c r="H562" t="s">
        <v>940</v>
      </c>
      <c r="I562">
        <v>75841</v>
      </c>
      <c r="J562" s="19">
        <v>42421</v>
      </c>
      <c r="K562" s="19">
        <v>42444</v>
      </c>
      <c r="L562">
        <v>201603</v>
      </c>
      <c r="M562" s="19">
        <v>42430</v>
      </c>
      <c r="N562">
        <v>24616</v>
      </c>
      <c r="O562" t="s">
        <v>1076</v>
      </c>
      <c r="P562" t="s">
        <v>1116</v>
      </c>
      <c r="Q562" t="s">
        <v>925</v>
      </c>
      <c r="R562" t="s">
        <v>2265</v>
      </c>
      <c r="S562" s="19">
        <v>42496</v>
      </c>
      <c r="T562">
        <v>75841</v>
      </c>
      <c r="U562" t="s">
        <v>357</v>
      </c>
      <c r="V562" s="19">
        <v>42563</v>
      </c>
      <c r="W562" t="s">
        <v>598</v>
      </c>
      <c r="X562" t="s">
        <v>599</v>
      </c>
      <c r="Y562" t="s">
        <v>259</v>
      </c>
      <c r="Z562" t="s">
        <v>14</v>
      </c>
      <c r="AA562" s="29">
        <v>-11</v>
      </c>
      <c r="AB562">
        <v>0</v>
      </c>
      <c r="AC562">
        <f t="shared" si="108"/>
        <v>2016</v>
      </c>
      <c r="AD562">
        <f t="shared" si="109"/>
        <v>7</v>
      </c>
      <c r="AE562">
        <f t="shared" si="110"/>
        <v>2016</v>
      </c>
      <c r="AF562">
        <f t="shared" si="111"/>
        <v>2</v>
      </c>
      <c r="AG562" t="str">
        <f>VLOOKUP(F562,vlookup!$A$2:$E$660,2,0)</f>
        <v>Retained</v>
      </c>
      <c r="AH562" t="str">
        <f>VLOOKUP(F562,vlookup!$A$2:$E$660,3,0)</f>
        <v>Service Contract</v>
      </c>
      <c r="AI562" t="str">
        <f>VLOOKUP(F562,vlookup!$A$2:$E$660,4,0)</f>
        <v>Used Car Programs</v>
      </c>
      <c r="AJ562" t="str">
        <f>VLOOKUP(F562,vlookup!$A$2:$E$660,5,0)</f>
        <v>High Mileage</v>
      </c>
      <c r="AL562">
        <f t="shared" si="112"/>
        <v>24</v>
      </c>
      <c r="AM562">
        <f t="shared" si="113"/>
        <v>141</v>
      </c>
      <c r="AN562" t="str">
        <f t="shared" si="114"/>
        <v/>
      </c>
      <c r="AO562" t="str">
        <f t="shared" si="115"/>
        <v/>
      </c>
      <c r="AP562" t="str">
        <f t="shared" si="116"/>
        <v/>
      </c>
      <c r="AQ562" t="str">
        <f t="shared" si="117"/>
        <v/>
      </c>
      <c r="AR562">
        <f t="shared" si="118"/>
        <v>-11</v>
      </c>
      <c r="AS562" t="str">
        <f t="shared" si="119"/>
        <v>A6267416B6Y-2</v>
      </c>
      <c r="AT562" t="str">
        <f>IFERROR(IF(VLOOKUP(Y562,vlookup!$I$2:$J$9,1,0)=Y562,VLOOKUP(Y562,vlookup!$I$2:$J$9,2,0),PROPER(Y562)),PROPER(Y562))</f>
        <v>Towing &amp; Roadside</v>
      </c>
      <c r="AU562" t="str">
        <f>IFERROR(IF(B562=VLOOKUP(B562,vlookup!$L$2:$L$10,1,0),"Yes","No"),"No")</f>
        <v>No</v>
      </c>
    </row>
    <row r="563" spans="1:47" ht="14.45" customHeight="1" x14ac:dyDescent="0.25">
      <c r="A563" t="s">
        <v>2266</v>
      </c>
      <c r="B563" s="31" t="s">
        <v>2267</v>
      </c>
      <c r="C563">
        <v>1</v>
      </c>
      <c r="D563">
        <v>1</v>
      </c>
      <c r="E563" t="s">
        <v>382</v>
      </c>
      <c r="F563" t="s">
        <v>60</v>
      </c>
      <c r="G563" t="s">
        <v>922</v>
      </c>
      <c r="H563" t="s">
        <v>3754</v>
      </c>
      <c r="I563">
        <v>159694</v>
      </c>
      <c r="J563" s="19">
        <v>41682</v>
      </c>
      <c r="K563" s="19">
        <v>41709</v>
      </c>
      <c r="L563">
        <v>201403</v>
      </c>
      <c r="M563" s="19">
        <v>41699</v>
      </c>
      <c r="N563">
        <v>24616</v>
      </c>
      <c r="O563" t="s">
        <v>1076</v>
      </c>
      <c r="P563" t="s">
        <v>1116</v>
      </c>
      <c r="Q563" t="s">
        <v>925</v>
      </c>
      <c r="R563" t="s">
        <v>2268</v>
      </c>
      <c r="S563" s="19">
        <v>41718</v>
      </c>
      <c r="T563">
        <v>159694</v>
      </c>
      <c r="U563" t="s">
        <v>357</v>
      </c>
      <c r="V563" s="19">
        <v>41768</v>
      </c>
      <c r="W563" t="s">
        <v>598</v>
      </c>
      <c r="X563" t="s">
        <v>599</v>
      </c>
      <c r="Y563" t="s">
        <v>259</v>
      </c>
      <c r="Z563" t="s">
        <v>14</v>
      </c>
      <c r="AA563" s="29">
        <v>-27.5</v>
      </c>
      <c r="AB563">
        <v>0</v>
      </c>
      <c r="AC563">
        <f t="shared" si="108"/>
        <v>2014</v>
      </c>
      <c r="AD563">
        <f t="shared" si="109"/>
        <v>5</v>
      </c>
      <c r="AE563">
        <f t="shared" si="110"/>
        <v>2014</v>
      </c>
      <c r="AF563">
        <f t="shared" si="111"/>
        <v>2</v>
      </c>
      <c r="AG563" t="str">
        <f>VLOOKUP(F563,vlookup!$A$2:$E$660,2,0)</f>
        <v>Retained</v>
      </c>
      <c r="AH563" t="str">
        <f>VLOOKUP(F563,vlookup!$A$2:$E$660,3,0)</f>
        <v>Service Contract</v>
      </c>
      <c r="AI563" t="str">
        <f>VLOOKUP(F563,vlookup!$A$2:$E$660,4,0)</f>
        <v>Used Car Programs</v>
      </c>
      <c r="AJ563" t="str">
        <f>VLOOKUP(F563,vlookup!$A$2:$E$660,5,0)</f>
        <v>High Mileage</v>
      </c>
      <c r="AL563">
        <f t="shared" si="112"/>
        <v>29</v>
      </c>
      <c r="AM563">
        <f t="shared" si="113"/>
        <v>87</v>
      </c>
      <c r="AN563" t="str">
        <f t="shared" si="114"/>
        <v/>
      </c>
      <c r="AO563" t="str">
        <f t="shared" si="115"/>
        <v/>
      </c>
      <c r="AP563" t="str">
        <f t="shared" si="116"/>
        <v/>
      </c>
      <c r="AQ563">
        <f t="shared" si="117"/>
        <v>-27.5</v>
      </c>
      <c r="AR563" t="str">
        <f t="shared" si="118"/>
        <v/>
      </c>
      <c r="AS563" t="str">
        <f t="shared" si="119"/>
        <v>6H456602B4Y-1</v>
      </c>
      <c r="AT563" t="str">
        <f>IFERROR(IF(VLOOKUP(Y563,vlookup!$I$2:$J$9,1,0)=Y563,VLOOKUP(Y563,vlookup!$I$2:$J$9,2,0),PROPER(Y563)),PROPER(Y563))</f>
        <v>Towing &amp; Roadside</v>
      </c>
      <c r="AU563" t="str">
        <f>IFERROR(IF(B563=VLOOKUP(B563,vlookup!$L$2:$L$10,1,0),"Yes","No"),"No")</f>
        <v>No</v>
      </c>
    </row>
    <row r="564" spans="1:47" ht="14.45" customHeight="1" x14ac:dyDescent="0.25">
      <c r="A564" t="s">
        <v>2266</v>
      </c>
      <c r="B564" s="31" t="s">
        <v>2267</v>
      </c>
      <c r="C564">
        <v>2</v>
      </c>
      <c r="D564">
        <v>1</v>
      </c>
      <c r="E564" t="s">
        <v>382</v>
      </c>
      <c r="F564" t="s">
        <v>60</v>
      </c>
      <c r="G564" t="s">
        <v>922</v>
      </c>
      <c r="H564" t="s">
        <v>3754</v>
      </c>
      <c r="I564">
        <v>159694</v>
      </c>
      <c r="J564" s="19">
        <v>41682</v>
      </c>
      <c r="K564" s="19">
        <v>41709</v>
      </c>
      <c r="L564">
        <v>201403</v>
      </c>
      <c r="M564" s="19">
        <v>41699</v>
      </c>
      <c r="N564">
        <v>24616</v>
      </c>
      <c r="O564" t="s">
        <v>1076</v>
      </c>
      <c r="P564" t="s">
        <v>1116</v>
      </c>
      <c r="Q564" t="s">
        <v>925</v>
      </c>
      <c r="R564" t="s">
        <v>2269</v>
      </c>
      <c r="S564" s="19">
        <v>41743</v>
      </c>
      <c r="T564">
        <v>159694</v>
      </c>
      <c r="U564" t="s">
        <v>357</v>
      </c>
      <c r="V564" s="19">
        <v>41795</v>
      </c>
      <c r="W564" t="s">
        <v>598</v>
      </c>
      <c r="X564" t="s">
        <v>599</v>
      </c>
      <c r="Y564" t="s">
        <v>259</v>
      </c>
      <c r="Z564" t="s">
        <v>14</v>
      </c>
      <c r="AA564" s="29">
        <v>-27.5</v>
      </c>
      <c r="AB564">
        <v>0</v>
      </c>
      <c r="AC564">
        <f t="shared" si="108"/>
        <v>2014</v>
      </c>
      <c r="AD564">
        <f t="shared" si="109"/>
        <v>6</v>
      </c>
      <c r="AE564">
        <f t="shared" si="110"/>
        <v>2014</v>
      </c>
      <c r="AF564">
        <f t="shared" si="111"/>
        <v>2</v>
      </c>
      <c r="AG564" t="str">
        <f>VLOOKUP(F564,vlookup!$A$2:$E$660,2,0)</f>
        <v>Retained</v>
      </c>
      <c r="AH564" t="str">
        <f>VLOOKUP(F564,vlookup!$A$2:$E$660,3,0)</f>
        <v>Service Contract</v>
      </c>
      <c r="AI564" t="str">
        <f>VLOOKUP(F564,vlookup!$A$2:$E$660,4,0)</f>
        <v>Used Car Programs</v>
      </c>
      <c r="AJ564" t="str">
        <f>VLOOKUP(F564,vlookup!$A$2:$E$660,5,0)</f>
        <v>High Mileage</v>
      </c>
      <c r="AL564">
        <f t="shared" si="112"/>
        <v>29</v>
      </c>
      <c r="AM564">
        <f t="shared" si="113"/>
        <v>113</v>
      </c>
      <c r="AN564" t="str">
        <f t="shared" si="114"/>
        <v/>
      </c>
      <c r="AO564" t="str">
        <f t="shared" si="115"/>
        <v/>
      </c>
      <c r="AP564" t="str">
        <f t="shared" si="116"/>
        <v/>
      </c>
      <c r="AQ564" t="str">
        <f t="shared" si="117"/>
        <v/>
      </c>
      <c r="AR564">
        <f t="shared" si="118"/>
        <v>-27.5</v>
      </c>
      <c r="AS564" t="str">
        <f t="shared" si="119"/>
        <v>6H456602B4Y-2</v>
      </c>
      <c r="AT564" t="str">
        <f>IFERROR(IF(VLOOKUP(Y564,vlookup!$I$2:$J$9,1,0)=Y564,VLOOKUP(Y564,vlookup!$I$2:$J$9,2,0),PROPER(Y564)),PROPER(Y564))</f>
        <v>Towing &amp; Roadside</v>
      </c>
      <c r="AU564" t="str">
        <f>IFERROR(IF(B564=VLOOKUP(B564,vlookup!$L$2:$L$10,1,0),"Yes","No"),"No")</f>
        <v>No</v>
      </c>
    </row>
    <row r="565" spans="1:47" ht="14.45" customHeight="1" x14ac:dyDescent="0.25">
      <c r="A565" t="s">
        <v>2266</v>
      </c>
      <c r="B565" s="31" t="s">
        <v>2267</v>
      </c>
      <c r="C565">
        <v>3</v>
      </c>
      <c r="D565">
        <v>1</v>
      </c>
      <c r="E565" t="s">
        <v>382</v>
      </c>
      <c r="F565" t="s">
        <v>60</v>
      </c>
      <c r="G565" t="s">
        <v>922</v>
      </c>
      <c r="H565" t="s">
        <v>3754</v>
      </c>
      <c r="I565">
        <v>159694</v>
      </c>
      <c r="J565" s="19">
        <v>41682</v>
      </c>
      <c r="K565" s="19">
        <v>41709</v>
      </c>
      <c r="L565">
        <v>201403</v>
      </c>
      <c r="M565" s="19">
        <v>41699</v>
      </c>
      <c r="N565">
        <v>24616</v>
      </c>
      <c r="O565" t="s">
        <v>1076</v>
      </c>
      <c r="P565" t="s">
        <v>1116</v>
      </c>
      <c r="Q565" t="s">
        <v>925</v>
      </c>
      <c r="R565" t="s">
        <v>2270</v>
      </c>
      <c r="S565" s="19">
        <v>41746</v>
      </c>
      <c r="T565">
        <v>159694</v>
      </c>
      <c r="U565" t="s">
        <v>357</v>
      </c>
      <c r="V565" s="19">
        <v>41795</v>
      </c>
      <c r="W565" t="s">
        <v>598</v>
      </c>
      <c r="X565" t="s">
        <v>599</v>
      </c>
      <c r="Y565" t="s">
        <v>259</v>
      </c>
      <c r="Z565" t="s">
        <v>14</v>
      </c>
      <c r="AA565" s="29">
        <v>-27.5</v>
      </c>
      <c r="AB565">
        <v>0</v>
      </c>
      <c r="AC565">
        <f t="shared" si="108"/>
        <v>2014</v>
      </c>
      <c r="AD565">
        <f t="shared" si="109"/>
        <v>6</v>
      </c>
      <c r="AE565">
        <f t="shared" si="110"/>
        <v>2014</v>
      </c>
      <c r="AF565">
        <f t="shared" si="111"/>
        <v>2</v>
      </c>
      <c r="AG565" t="str">
        <f>VLOOKUP(F565,vlookup!$A$2:$E$660,2,0)</f>
        <v>Retained</v>
      </c>
      <c r="AH565" t="str">
        <f>VLOOKUP(F565,vlookup!$A$2:$E$660,3,0)</f>
        <v>Service Contract</v>
      </c>
      <c r="AI565" t="str">
        <f>VLOOKUP(F565,vlookup!$A$2:$E$660,4,0)</f>
        <v>Used Car Programs</v>
      </c>
      <c r="AJ565" t="str">
        <f>VLOOKUP(F565,vlookup!$A$2:$E$660,5,0)</f>
        <v>High Mileage</v>
      </c>
      <c r="AL565">
        <f t="shared" si="112"/>
        <v>29</v>
      </c>
      <c r="AM565">
        <f t="shared" si="113"/>
        <v>113</v>
      </c>
      <c r="AN565" t="str">
        <f t="shared" si="114"/>
        <v/>
      </c>
      <c r="AO565" t="str">
        <f t="shared" si="115"/>
        <v/>
      </c>
      <c r="AP565" t="str">
        <f t="shared" si="116"/>
        <v/>
      </c>
      <c r="AQ565" t="str">
        <f t="shared" si="117"/>
        <v/>
      </c>
      <c r="AR565">
        <f t="shared" si="118"/>
        <v>-27.5</v>
      </c>
      <c r="AS565" t="str">
        <f t="shared" si="119"/>
        <v>6H456602B4Y-3</v>
      </c>
      <c r="AT565" t="str">
        <f>IFERROR(IF(VLOOKUP(Y565,vlookup!$I$2:$J$9,1,0)=Y565,VLOOKUP(Y565,vlookup!$I$2:$J$9,2,0),PROPER(Y565)),PROPER(Y565))</f>
        <v>Towing &amp; Roadside</v>
      </c>
      <c r="AU565" t="str">
        <f>IFERROR(IF(B565=VLOOKUP(B565,vlookup!$L$2:$L$10,1,0),"Yes","No"),"No")</f>
        <v>No</v>
      </c>
    </row>
    <row r="566" spans="1:47" ht="14.45" customHeight="1" x14ac:dyDescent="0.25">
      <c r="A566" t="s">
        <v>2266</v>
      </c>
      <c r="B566" s="31" t="s">
        <v>2267</v>
      </c>
      <c r="C566">
        <v>4</v>
      </c>
      <c r="D566">
        <v>1</v>
      </c>
      <c r="E566" t="s">
        <v>382</v>
      </c>
      <c r="F566" t="s">
        <v>60</v>
      </c>
      <c r="G566" t="s">
        <v>922</v>
      </c>
      <c r="H566" t="s">
        <v>3754</v>
      </c>
      <c r="I566">
        <v>159694</v>
      </c>
      <c r="J566" s="19">
        <v>41682</v>
      </c>
      <c r="K566" s="19">
        <v>41709</v>
      </c>
      <c r="L566">
        <v>201403</v>
      </c>
      <c r="M566" s="19">
        <v>41699</v>
      </c>
      <c r="N566">
        <v>24616</v>
      </c>
      <c r="O566" t="s">
        <v>1076</v>
      </c>
      <c r="P566" t="s">
        <v>1116</v>
      </c>
      <c r="Q566" t="s">
        <v>925</v>
      </c>
      <c r="R566" t="s">
        <v>2271</v>
      </c>
      <c r="S566" s="19">
        <v>41779</v>
      </c>
      <c r="T566">
        <v>159694</v>
      </c>
      <c r="U566" t="s">
        <v>357</v>
      </c>
      <c r="V566" s="19">
        <v>41828</v>
      </c>
      <c r="W566" t="s">
        <v>598</v>
      </c>
      <c r="X566" t="s">
        <v>599</v>
      </c>
      <c r="Y566" t="s">
        <v>259</v>
      </c>
      <c r="Z566" t="s">
        <v>14</v>
      </c>
      <c r="AA566" s="29">
        <v>-27.5</v>
      </c>
      <c r="AB566">
        <v>0</v>
      </c>
      <c r="AC566">
        <f t="shared" si="108"/>
        <v>2014</v>
      </c>
      <c r="AD566">
        <f t="shared" si="109"/>
        <v>7</v>
      </c>
      <c r="AE566">
        <f t="shared" si="110"/>
        <v>2014</v>
      </c>
      <c r="AF566">
        <f t="shared" si="111"/>
        <v>2</v>
      </c>
      <c r="AG566" t="str">
        <f>VLOOKUP(F566,vlookup!$A$2:$E$660,2,0)</f>
        <v>Retained</v>
      </c>
      <c r="AH566" t="str">
        <f>VLOOKUP(F566,vlookup!$A$2:$E$660,3,0)</f>
        <v>Service Contract</v>
      </c>
      <c r="AI566" t="str">
        <f>VLOOKUP(F566,vlookup!$A$2:$E$660,4,0)</f>
        <v>Used Car Programs</v>
      </c>
      <c r="AJ566" t="str">
        <f>VLOOKUP(F566,vlookup!$A$2:$E$660,5,0)</f>
        <v>High Mileage</v>
      </c>
      <c r="AL566">
        <f t="shared" si="112"/>
        <v>29</v>
      </c>
      <c r="AM566">
        <f t="shared" si="113"/>
        <v>146</v>
      </c>
      <c r="AN566" t="str">
        <f t="shared" si="114"/>
        <v/>
      </c>
      <c r="AO566" t="str">
        <f t="shared" si="115"/>
        <v/>
      </c>
      <c r="AP566" t="str">
        <f t="shared" si="116"/>
        <v/>
      </c>
      <c r="AQ566" t="str">
        <f t="shared" si="117"/>
        <v/>
      </c>
      <c r="AR566">
        <f t="shared" si="118"/>
        <v>-27.5</v>
      </c>
      <c r="AS566" t="str">
        <f t="shared" si="119"/>
        <v>6H456602B4Y-4</v>
      </c>
      <c r="AT566" t="str">
        <f>IFERROR(IF(VLOOKUP(Y566,vlookup!$I$2:$J$9,1,0)=Y566,VLOOKUP(Y566,vlookup!$I$2:$J$9,2,0),PROPER(Y566)),PROPER(Y566))</f>
        <v>Towing &amp; Roadside</v>
      </c>
      <c r="AU566" t="str">
        <f>IFERROR(IF(B566=VLOOKUP(B566,vlookup!$L$2:$L$10,1,0),"Yes","No"),"No")</f>
        <v>No</v>
      </c>
    </row>
    <row r="567" spans="1:47" ht="14.45" customHeight="1" x14ac:dyDescent="0.25">
      <c r="A567" t="s">
        <v>2272</v>
      </c>
      <c r="B567" s="31" t="s">
        <v>2273</v>
      </c>
      <c r="C567">
        <v>2</v>
      </c>
      <c r="D567">
        <v>1</v>
      </c>
      <c r="E567" t="s">
        <v>382</v>
      </c>
      <c r="F567" t="s">
        <v>205</v>
      </c>
      <c r="G567" t="s">
        <v>388</v>
      </c>
      <c r="H567" t="s">
        <v>2274</v>
      </c>
      <c r="I567">
        <v>101661</v>
      </c>
      <c r="J567" s="19">
        <v>41489</v>
      </c>
      <c r="K567" s="19">
        <v>41515</v>
      </c>
      <c r="L567">
        <v>201308</v>
      </c>
      <c r="M567" s="19">
        <v>41487</v>
      </c>
      <c r="N567">
        <v>24616</v>
      </c>
      <c r="O567" t="s">
        <v>1076</v>
      </c>
      <c r="P567" t="s">
        <v>1116</v>
      </c>
      <c r="Q567" t="s">
        <v>925</v>
      </c>
      <c r="R567" t="s">
        <v>2275</v>
      </c>
      <c r="S567" s="19">
        <v>41899</v>
      </c>
      <c r="T567">
        <v>101661</v>
      </c>
      <c r="U567" t="s">
        <v>357</v>
      </c>
      <c r="V567" s="19">
        <v>41950</v>
      </c>
      <c r="W567" t="s">
        <v>598</v>
      </c>
      <c r="X567" t="s">
        <v>599</v>
      </c>
      <c r="Y567" t="s">
        <v>259</v>
      </c>
      <c r="Z567" t="s">
        <v>14</v>
      </c>
      <c r="AA567" s="29">
        <v>-52.05</v>
      </c>
      <c r="AB567">
        <v>0</v>
      </c>
      <c r="AC567">
        <f t="shared" si="108"/>
        <v>2014</v>
      </c>
      <c r="AD567">
        <f t="shared" si="109"/>
        <v>11</v>
      </c>
      <c r="AE567">
        <f t="shared" si="110"/>
        <v>2013</v>
      </c>
      <c r="AF567">
        <f t="shared" si="111"/>
        <v>8</v>
      </c>
      <c r="AG567" t="str">
        <f>VLOOKUP(F567,vlookup!$A$2:$E$660,2,0)</f>
        <v>Retained</v>
      </c>
      <c r="AH567" t="str">
        <f>VLOOKUP(F567,vlookup!$A$2:$E$660,3,0)</f>
        <v>Service Contract</v>
      </c>
      <c r="AI567" t="str">
        <f>VLOOKUP(F567,vlookup!$A$2:$E$660,4,0)</f>
        <v>Used Car Programs</v>
      </c>
      <c r="AJ567" t="str">
        <f>VLOOKUP(F567,vlookup!$A$2:$E$660,5,0)</f>
        <v>High Mileage</v>
      </c>
      <c r="AL567">
        <f t="shared" si="112"/>
        <v>26</v>
      </c>
      <c r="AM567">
        <f t="shared" si="113"/>
        <v>454</v>
      </c>
      <c r="AN567" t="str">
        <f t="shared" si="114"/>
        <v/>
      </c>
      <c r="AO567" t="str">
        <f t="shared" si="115"/>
        <v/>
      </c>
      <c r="AP567" t="str">
        <f t="shared" si="116"/>
        <v/>
      </c>
      <c r="AQ567" t="str">
        <f t="shared" si="117"/>
        <v/>
      </c>
      <c r="AR567">
        <f t="shared" si="118"/>
        <v>-52.05</v>
      </c>
      <c r="AS567" t="str">
        <f t="shared" si="119"/>
        <v>8BA13797H3-2</v>
      </c>
      <c r="AT567" t="str">
        <f>IFERROR(IF(VLOOKUP(Y567,vlookup!$I$2:$J$9,1,0)=Y567,VLOOKUP(Y567,vlookup!$I$2:$J$9,2,0),PROPER(Y567)),PROPER(Y567))</f>
        <v>Towing &amp; Roadside</v>
      </c>
      <c r="AU567" t="str">
        <f>IFERROR(IF(B567=VLOOKUP(B567,vlookup!$L$2:$L$10,1,0),"Yes","No"),"No")</f>
        <v>No</v>
      </c>
    </row>
    <row r="568" spans="1:47" ht="14.45" customHeight="1" x14ac:dyDescent="0.25">
      <c r="A568" t="s">
        <v>2276</v>
      </c>
      <c r="B568" s="31" t="s">
        <v>2277</v>
      </c>
      <c r="C568">
        <v>3</v>
      </c>
      <c r="D568">
        <v>1</v>
      </c>
      <c r="E568" t="s">
        <v>382</v>
      </c>
      <c r="F568" t="s">
        <v>205</v>
      </c>
      <c r="G568" t="s">
        <v>388</v>
      </c>
      <c r="H568" t="s">
        <v>2274</v>
      </c>
      <c r="I568">
        <v>112374</v>
      </c>
      <c r="J568" s="19">
        <v>42046</v>
      </c>
      <c r="K568" s="19">
        <v>42094</v>
      </c>
      <c r="L568">
        <v>201503</v>
      </c>
      <c r="M568" s="19">
        <v>42064</v>
      </c>
      <c r="N568">
        <v>24616</v>
      </c>
      <c r="O568" t="s">
        <v>1076</v>
      </c>
      <c r="P568" t="s">
        <v>1116</v>
      </c>
      <c r="Q568" t="s">
        <v>925</v>
      </c>
      <c r="R568" t="s">
        <v>2278</v>
      </c>
      <c r="S568" s="19">
        <v>42117</v>
      </c>
      <c r="T568">
        <v>112374</v>
      </c>
      <c r="U568" t="s">
        <v>357</v>
      </c>
      <c r="V568" s="19">
        <v>42187</v>
      </c>
      <c r="W568" t="s">
        <v>598</v>
      </c>
      <c r="X568" t="s">
        <v>599</v>
      </c>
      <c r="Y568" t="s">
        <v>259</v>
      </c>
      <c r="Z568" t="s">
        <v>14</v>
      </c>
      <c r="AA568" s="29">
        <v>-11</v>
      </c>
      <c r="AB568">
        <v>0</v>
      </c>
      <c r="AC568">
        <f t="shared" si="108"/>
        <v>2015</v>
      </c>
      <c r="AD568">
        <f t="shared" si="109"/>
        <v>7</v>
      </c>
      <c r="AE568">
        <f t="shared" si="110"/>
        <v>2015</v>
      </c>
      <c r="AF568">
        <f t="shared" si="111"/>
        <v>2</v>
      </c>
      <c r="AG568" t="str">
        <f>VLOOKUP(F568,vlookup!$A$2:$E$660,2,0)</f>
        <v>Retained</v>
      </c>
      <c r="AH568" t="str">
        <f>VLOOKUP(F568,vlookup!$A$2:$E$660,3,0)</f>
        <v>Service Contract</v>
      </c>
      <c r="AI568" t="str">
        <f>VLOOKUP(F568,vlookup!$A$2:$E$660,4,0)</f>
        <v>Used Car Programs</v>
      </c>
      <c r="AJ568" t="str">
        <f>VLOOKUP(F568,vlookup!$A$2:$E$660,5,0)</f>
        <v>High Mileage</v>
      </c>
      <c r="AL568">
        <f t="shared" si="112"/>
        <v>50</v>
      </c>
      <c r="AM568">
        <f t="shared" si="113"/>
        <v>141</v>
      </c>
      <c r="AN568" t="str">
        <f t="shared" si="114"/>
        <v/>
      </c>
      <c r="AO568" t="str">
        <f t="shared" si="115"/>
        <v/>
      </c>
      <c r="AP568" t="str">
        <f t="shared" si="116"/>
        <v/>
      </c>
      <c r="AQ568" t="str">
        <f t="shared" si="117"/>
        <v/>
      </c>
      <c r="AR568">
        <f t="shared" si="118"/>
        <v>-11</v>
      </c>
      <c r="AS568" t="str">
        <f t="shared" si="119"/>
        <v>9BA54299B5-3</v>
      </c>
      <c r="AT568" t="str">
        <f>IFERROR(IF(VLOOKUP(Y568,vlookup!$I$2:$J$9,1,0)=Y568,VLOOKUP(Y568,vlookup!$I$2:$J$9,2,0),PROPER(Y568)),PROPER(Y568))</f>
        <v>Towing &amp; Roadside</v>
      </c>
      <c r="AU568" t="str">
        <f>IFERROR(IF(B568=VLOOKUP(B568,vlookup!$L$2:$L$10,1,0),"Yes","No"),"No")</f>
        <v>No</v>
      </c>
    </row>
    <row r="569" spans="1:47" ht="14.45" customHeight="1" x14ac:dyDescent="0.25">
      <c r="A569" t="s">
        <v>2279</v>
      </c>
      <c r="B569" s="31" t="s">
        <v>2280</v>
      </c>
      <c r="C569">
        <v>1</v>
      </c>
      <c r="D569">
        <v>2</v>
      </c>
      <c r="E569" t="s">
        <v>571</v>
      </c>
      <c r="F569" t="s">
        <v>464</v>
      </c>
      <c r="G569" t="s">
        <v>388</v>
      </c>
      <c r="H569" t="s">
        <v>2274</v>
      </c>
      <c r="I569">
        <v>176590</v>
      </c>
      <c r="J569" s="19">
        <v>43744</v>
      </c>
      <c r="K569" s="19">
        <v>43773</v>
      </c>
      <c r="L569">
        <v>201910</v>
      </c>
      <c r="M569" s="19">
        <v>43739</v>
      </c>
      <c r="N569">
        <v>24617</v>
      </c>
      <c r="O569" t="s">
        <v>1070</v>
      </c>
      <c r="P569" t="s">
        <v>595</v>
      </c>
      <c r="Q569" t="s">
        <v>378</v>
      </c>
      <c r="R569">
        <v>838228385</v>
      </c>
      <c r="S569" s="19">
        <v>43748</v>
      </c>
      <c r="T569">
        <v>176000</v>
      </c>
      <c r="U569" t="s">
        <v>356</v>
      </c>
      <c r="V569" s="19">
        <v>43942</v>
      </c>
      <c r="W569" t="s">
        <v>598</v>
      </c>
      <c r="X569" t="s">
        <v>599</v>
      </c>
      <c r="Y569" t="s">
        <v>259</v>
      </c>
      <c r="Z569" t="s">
        <v>14</v>
      </c>
      <c r="AA569" s="29">
        <v>-16.25</v>
      </c>
      <c r="AB569">
        <v>0</v>
      </c>
      <c r="AC569">
        <f t="shared" si="108"/>
        <v>2020</v>
      </c>
      <c r="AD569">
        <f t="shared" si="109"/>
        <v>4</v>
      </c>
      <c r="AE569">
        <f t="shared" si="110"/>
        <v>2019</v>
      </c>
      <c r="AF569">
        <f t="shared" si="111"/>
        <v>10</v>
      </c>
      <c r="AG569" t="str">
        <f>VLOOKUP(F569,vlookup!$A$2:$E$660,2,0)</f>
        <v>Retained</v>
      </c>
      <c r="AH569" t="str">
        <f>VLOOKUP(F569,vlookup!$A$2:$E$660,3,0)</f>
        <v>Service Contract</v>
      </c>
      <c r="AI569" t="str">
        <f>VLOOKUP(F569,vlookup!$A$2:$E$660,4,0)</f>
        <v>Used Car Programs</v>
      </c>
      <c r="AJ569" t="str">
        <f>VLOOKUP(F569,vlookup!$A$2:$E$660,5,0)</f>
        <v>High Mileage</v>
      </c>
      <c r="AL569">
        <f t="shared" si="112"/>
        <v>28</v>
      </c>
      <c r="AM569">
        <f t="shared" si="113"/>
        <v>195</v>
      </c>
      <c r="AN569" t="str">
        <f t="shared" si="114"/>
        <v/>
      </c>
      <c r="AO569" t="str">
        <f t="shared" si="115"/>
        <v/>
      </c>
      <c r="AP569" t="str">
        <f t="shared" si="116"/>
        <v/>
      </c>
      <c r="AQ569" t="str">
        <f t="shared" si="117"/>
        <v/>
      </c>
      <c r="AR569">
        <f t="shared" si="118"/>
        <v>-16.25</v>
      </c>
      <c r="AS569" t="str">
        <f t="shared" si="119"/>
        <v>7BA57418J9-1</v>
      </c>
      <c r="AT569" t="str">
        <f>IFERROR(IF(VLOOKUP(Y569,vlookup!$I$2:$J$9,1,0)=Y569,VLOOKUP(Y569,vlookup!$I$2:$J$9,2,0),PROPER(Y569)),PROPER(Y569))</f>
        <v>Towing &amp; Roadside</v>
      </c>
      <c r="AU569" t="str">
        <f>IFERROR(IF(B569=VLOOKUP(B569,vlookup!$L$2:$L$10,1,0),"Yes","No"),"No")</f>
        <v>No</v>
      </c>
    </row>
    <row r="570" spans="1:47" ht="14.45" customHeight="1" x14ac:dyDescent="0.25">
      <c r="A570" t="s">
        <v>2279</v>
      </c>
      <c r="B570" s="31" t="s">
        <v>2280</v>
      </c>
      <c r="C570">
        <v>1</v>
      </c>
      <c r="D570">
        <v>3</v>
      </c>
      <c r="E570" t="s">
        <v>571</v>
      </c>
      <c r="F570" t="s">
        <v>464</v>
      </c>
      <c r="G570" t="s">
        <v>388</v>
      </c>
      <c r="H570" t="s">
        <v>2274</v>
      </c>
      <c r="I570">
        <v>176590</v>
      </c>
      <c r="J570" s="19">
        <v>43744</v>
      </c>
      <c r="K570" s="19">
        <v>43773</v>
      </c>
      <c r="L570">
        <v>201910</v>
      </c>
      <c r="M570" s="19">
        <v>43739</v>
      </c>
      <c r="N570">
        <v>24617</v>
      </c>
      <c r="O570" t="s">
        <v>1070</v>
      </c>
      <c r="P570" t="s">
        <v>595</v>
      </c>
      <c r="Q570" t="s">
        <v>378</v>
      </c>
      <c r="R570">
        <v>903685696</v>
      </c>
      <c r="S570" s="19">
        <v>43748</v>
      </c>
      <c r="T570">
        <v>176000</v>
      </c>
      <c r="U570" t="s">
        <v>356</v>
      </c>
      <c r="V570" s="19">
        <v>44069</v>
      </c>
      <c r="W570" t="s">
        <v>598</v>
      </c>
      <c r="X570" t="s">
        <v>599</v>
      </c>
      <c r="Y570" t="s">
        <v>259</v>
      </c>
      <c r="Z570" t="s">
        <v>14</v>
      </c>
      <c r="AA570" s="29">
        <v>-16.25</v>
      </c>
      <c r="AB570">
        <v>0</v>
      </c>
      <c r="AC570">
        <f t="shared" si="108"/>
        <v>2020</v>
      </c>
      <c r="AD570">
        <f t="shared" si="109"/>
        <v>8</v>
      </c>
      <c r="AE570">
        <f t="shared" si="110"/>
        <v>2019</v>
      </c>
      <c r="AF570">
        <f t="shared" si="111"/>
        <v>10</v>
      </c>
      <c r="AG570" t="str">
        <f>VLOOKUP(F570,vlookup!$A$2:$E$660,2,0)</f>
        <v>Retained</v>
      </c>
      <c r="AH570" t="str">
        <f>VLOOKUP(F570,vlookup!$A$2:$E$660,3,0)</f>
        <v>Service Contract</v>
      </c>
      <c r="AI570" t="str">
        <f>VLOOKUP(F570,vlookup!$A$2:$E$660,4,0)</f>
        <v>Used Car Programs</v>
      </c>
      <c r="AJ570" t="str">
        <f>VLOOKUP(F570,vlookup!$A$2:$E$660,5,0)</f>
        <v>High Mileage</v>
      </c>
      <c r="AL570">
        <f t="shared" si="112"/>
        <v>28</v>
      </c>
      <c r="AM570">
        <f t="shared" si="113"/>
        <v>320</v>
      </c>
      <c r="AN570" t="str">
        <f t="shared" si="114"/>
        <v/>
      </c>
      <c r="AO570" t="str">
        <f t="shared" si="115"/>
        <v/>
      </c>
      <c r="AP570" t="str">
        <f t="shared" si="116"/>
        <v/>
      </c>
      <c r="AQ570" t="str">
        <f t="shared" si="117"/>
        <v/>
      </c>
      <c r="AR570">
        <f t="shared" si="118"/>
        <v>-16.25</v>
      </c>
      <c r="AS570" t="str">
        <f t="shared" si="119"/>
        <v>7BA57418J9-1</v>
      </c>
      <c r="AT570" t="str">
        <f>IFERROR(IF(VLOOKUP(Y570,vlookup!$I$2:$J$9,1,0)=Y570,VLOOKUP(Y570,vlookup!$I$2:$J$9,2,0),PROPER(Y570)),PROPER(Y570))</f>
        <v>Towing &amp; Roadside</v>
      </c>
      <c r="AU570" t="str">
        <f>IFERROR(IF(B570=VLOOKUP(B570,vlookup!$L$2:$L$10,1,0),"Yes","No"),"No")</f>
        <v>No</v>
      </c>
    </row>
    <row r="571" spans="1:47" ht="14.45" customHeight="1" x14ac:dyDescent="0.25">
      <c r="A571" t="s">
        <v>2281</v>
      </c>
      <c r="B571" s="31" t="s">
        <v>2282</v>
      </c>
      <c r="C571">
        <v>1</v>
      </c>
      <c r="D571">
        <v>1</v>
      </c>
      <c r="E571" t="s">
        <v>382</v>
      </c>
      <c r="F571" t="s">
        <v>464</v>
      </c>
      <c r="G571" t="s">
        <v>543</v>
      </c>
      <c r="H571" t="s">
        <v>3792</v>
      </c>
      <c r="I571">
        <v>124574</v>
      </c>
      <c r="J571" s="19">
        <v>43206</v>
      </c>
      <c r="K571" s="19">
        <v>43244</v>
      </c>
      <c r="L571">
        <v>201805</v>
      </c>
      <c r="M571" s="19">
        <v>43221</v>
      </c>
      <c r="N571">
        <v>24617</v>
      </c>
      <c r="O571" t="s">
        <v>1070</v>
      </c>
      <c r="P571" t="s">
        <v>1116</v>
      </c>
      <c r="Q571" t="s">
        <v>925</v>
      </c>
      <c r="R571" t="s">
        <v>2283</v>
      </c>
      <c r="S571" s="19">
        <v>43296</v>
      </c>
      <c r="T571">
        <v>124574</v>
      </c>
      <c r="U571" t="s">
        <v>357</v>
      </c>
      <c r="V571" s="19">
        <v>43336</v>
      </c>
      <c r="W571" t="s">
        <v>598</v>
      </c>
      <c r="X571" t="s">
        <v>599</v>
      </c>
      <c r="Y571" t="s">
        <v>259</v>
      </c>
      <c r="Z571" t="s">
        <v>14</v>
      </c>
      <c r="AA571" s="29">
        <v>-11</v>
      </c>
      <c r="AB571">
        <v>0</v>
      </c>
      <c r="AC571">
        <f t="shared" si="108"/>
        <v>2018</v>
      </c>
      <c r="AD571">
        <f t="shared" si="109"/>
        <v>8</v>
      </c>
      <c r="AE571">
        <f t="shared" si="110"/>
        <v>2018</v>
      </c>
      <c r="AF571">
        <f t="shared" si="111"/>
        <v>4</v>
      </c>
      <c r="AG571" t="str">
        <f>VLOOKUP(F571,vlookup!$A$2:$E$660,2,0)</f>
        <v>Retained</v>
      </c>
      <c r="AH571" t="str">
        <f>VLOOKUP(F571,vlookup!$A$2:$E$660,3,0)</f>
        <v>Service Contract</v>
      </c>
      <c r="AI571" t="str">
        <f>VLOOKUP(F571,vlookup!$A$2:$E$660,4,0)</f>
        <v>Used Car Programs</v>
      </c>
      <c r="AJ571" t="str">
        <f>VLOOKUP(F571,vlookup!$A$2:$E$660,5,0)</f>
        <v>High Mileage</v>
      </c>
      <c r="AL571">
        <f t="shared" si="112"/>
        <v>38</v>
      </c>
      <c r="AM571">
        <f t="shared" si="113"/>
        <v>128</v>
      </c>
      <c r="AN571" t="str">
        <f t="shared" si="114"/>
        <v/>
      </c>
      <c r="AO571" t="str">
        <f t="shared" si="115"/>
        <v/>
      </c>
      <c r="AP571" t="str">
        <f t="shared" si="116"/>
        <v/>
      </c>
      <c r="AQ571" t="str">
        <f t="shared" si="117"/>
        <v/>
      </c>
      <c r="AR571">
        <f t="shared" si="118"/>
        <v>-11</v>
      </c>
      <c r="AS571" t="str">
        <f t="shared" si="119"/>
        <v>A9211262D8-1</v>
      </c>
      <c r="AT571" t="str">
        <f>IFERROR(IF(VLOOKUP(Y571,vlookup!$I$2:$J$9,1,0)=Y571,VLOOKUP(Y571,vlookup!$I$2:$J$9,2,0),PROPER(Y571)),PROPER(Y571))</f>
        <v>Towing &amp; Roadside</v>
      </c>
      <c r="AU571" t="str">
        <f>IFERROR(IF(B571=VLOOKUP(B571,vlookup!$L$2:$L$10,1,0),"Yes","No"),"No")</f>
        <v>No</v>
      </c>
    </row>
    <row r="572" spans="1:47" ht="14.45" customHeight="1" x14ac:dyDescent="0.25">
      <c r="A572" t="s">
        <v>1581</v>
      </c>
      <c r="B572" s="31" t="s">
        <v>1582</v>
      </c>
      <c r="C572">
        <v>2</v>
      </c>
      <c r="D572">
        <v>2</v>
      </c>
      <c r="E572" t="s">
        <v>571</v>
      </c>
      <c r="F572" t="s">
        <v>464</v>
      </c>
      <c r="G572" t="s">
        <v>543</v>
      </c>
      <c r="H572" t="s">
        <v>1576</v>
      </c>
      <c r="I572">
        <v>51263</v>
      </c>
      <c r="J572" s="19">
        <v>44353</v>
      </c>
      <c r="K572" s="19">
        <v>44402</v>
      </c>
      <c r="L572">
        <v>202107</v>
      </c>
      <c r="M572" s="19">
        <v>44378</v>
      </c>
      <c r="N572">
        <v>24617</v>
      </c>
      <c r="O572" t="s">
        <v>1070</v>
      </c>
      <c r="P572" t="s">
        <v>595</v>
      </c>
      <c r="Q572" t="s">
        <v>378</v>
      </c>
      <c r="R572">
        <v>432757780</v>
      </c>
      <c r="S572" s="19">
        <v>44427</v>
      </c>
      <c r="T572">
        <v>54000</v>
      </c>
      <c r="U572" t="s">
        <v>356</v>
      </c>
      <c r="V572" s="19">
        <v>44495</v>
      </c>
      <c r="W572" t="s">
        <v>598</v>
      </c>
      <c r="X572" t="s">
        <v>599</v>
      </c>
      <c r="Y572" t="s">
        <v>259</v>
      </c>
      <c r="Z572" t="s">
        <v>14</v>
      </c>
      <c r="AA572" s="29">
        <v>-16.25</v>
      </c>
      <c r="AB572">
        <v>0</v>
      </c>
      <c r="AC572">
        <f t="shared" si="108"/>
        <v>2021</v>
      </c>
      <c r="AD572">
        <f t="shared" si="109"/>
        <v>10</v>
      </c>
      <c r="AE572">
        <f t="shared" si="110"/>
        <v>2021</v>
      </c>
      <c r="AF572">
        <f t="shared" si="111"/>
        <v>6</v>
      </c>
      <c r="AG572" t="str">
        <f>VLOOKUP(F572,vlookup!$A$2:$E$660,2,0)</f>
        <v>Retained</v>
      </c>
      <c r="AH572" t="str">
        <f>VLOOKUP(F572,vlookup!$A$2:$E$660,3,0)</f>
        <v>Service Contract</v>
      </c>
      <c r="AI572" t="str">
        <f>VLOOKUP(F572,vlookup!$A$2:$E$660,4,0)</f>
        <v>Used Car Programs</v>
      </c>
      <c r="AJ572" t="str">
        <f>VLOOKUP(F572,vlookup!$A$2:$E$660,5,0)</f>
        <v>High Mileage</v>
      </c>
      <c r="AL572">
        <f t="shared" si="112"/>
        <v>49</v>
      </c>
      <c r="AM572">
        <f t="shared" si="113"/>
        <v>140</v>
      </c>
      <c r="AN572">
        <f t="shared" si="114"/>
        <v>2737</v>
      </c>
      <c r="AO572" t="str">
        <f t="shared" si="115"/>
        <v/>
      </c>
      <c r="AP572" t="str">
        <f t="shared" si="116"/>
        <v/>
      </c>
      <c r="AQ572" t="str">
        <f t="shared" si="117"/>
        <v/>
      </c>
      <c r="AR572">
        <f t="shared" si="118"/>
        <v>-16.25</v>
      </c>
      <c r="AS572" t="str">
        <f t="shared" si="119"/>
        <v>ZAGD1190842F21-2</v>
      </c>
      <c r="AT572" t="str">
        <f>IFERROR(IF(VLOOKUP(Y572,vlookup!$I$2:$J$9,1,0)=Y572,VLOOKUP(Y572,vlookup!$I$2:$J$9,2,0),PROPER(Y572)),PROPER(Y572))</f>
        <v>Towing &amp; Roadside</v>
      </c>
      <c r="AU572" t="str">
        <f>IFERROR(IF(B572=VLOOKUP(B572,vlookup!$L$2:$L$10,1,0),"Yes","No"),"No")</f>
        <v>No</v>
      </c>
    </row>
    <row r="573" spans="1:47" ht="14.45" customHeight="1" x14ac:dyDescent="0.25">
      <c r="A573" t="s">
        <v>1585</v>
      </c>
      <c r="B573" s="31" t="s">
        <v>1586</v>
      </c>
      <c r="C573">
        <v>1</v>
      </c>
      <c r="D573">
        <v>2</v>
      </c>
      <c r="E573" t="s">
        <v>571</v>
      </c>
      <c r="F573" t="s">
        <v>60</v>
      </c>
      <c r="G573" t="s">
        <v>3756</v>
      </c>
      <c r="H573" t="s">
        <v>3757</v>
      </c>
      <c r="I573">
        <v>173595</v>
      </c>
      <c r="J573" s="19">
        <v>41194</v>
      </c>
      <c r="K573" s="19">
        <v>41226</v>
      </c>
      <c r="L573">
        <v>201211</v>
      </c>
      <c r="M573" s="19">
        <v>41214</v>
      </c>
      <c r="N573">
        <v>24616</v>
      </c>
      <c r="O573" t="s">
        <v>1076</v>
      </c>
      <c r="P573" t="s">
        <v>1116</v>
      </c>
      <c r="Q573" t="s">
        <v>925</v>
      </c>
      <c r="R573" t="s">
        <v>2284</v>
      </c>
      <c r="S573" s="19">
        <v>41256</v>
      </c>
      <c r="T573">
        <v>178511</v>
      </c>
      <c r="U573" t="s">
        <v>357</v>
      </c>
      <c r="V573" s="19">
        <v>41404</v>
      </c>
      <c r="W573" t="s">
        <v>598</v>
      </c>
      <c r="X573" t="s">
        <v>599</v>
      </c>
      <c r="Y573" t="s">
        <v>259</v>
      </c>
      <c r="Z573" t="s">
        <v>14</v>
      </c>
      <c r="AA573" s="29">
        <v>-11</v>
      </c>
      <c r="AB573">
        <v>0</v>
      </c>
      <c r="AC573">
        <f t="shared" si="108"/>
        <v>2013</v>
      </c>
      <c r="AD573">
        <f t="shared" si="109"/>
        <v>5</v>
      </c>
      <c r="AE573">
        <f t="shared" si="110"/>
        <v>2012</v>
      </c>
      <c r="AF573">
        <f t="shared" si="111"/>
        <v>10</v>
      </c>
      <c r="AG573" t="str">
        <f>VLOOKUP(F573,vlookup!$A$2:$E$660,2,0)</f>
        <v>Retained</v>
      </c>
      <c r="AH573" t="str">
        <f>VLOOKUP(F573,vlookup!$A$2:$E$660,3,0)</f>
        <v>Service Contract</v>
      </c>
      <c r="AI573" t="str">
        <f>VLOOKUP(F573,vlookup!$A$2:$E$660,4,0)</f>
        <v>Used Car Programs</v>
      </c>
      <c r="AJ573" t="str">
        <f>VLOOKUP(F573,vlookup!$A$2:$E$660,5,0)</f>
        <v>High Mileage</v>
      </c>
      <c r="AL573">
        <f t="shared" si="112"/>
        <v>31</v>
      </c>
      <c r="AM573">
        <f t="shared" si="113"/>
        <v>208</v>
      </c>
      <c r="AN573">
        <f t="shared" si="114"/>
        <v>4916</v>
      </c>
      <c r="AO573" t="str">
        <f t="shared" si="115"/>
        <v/>
      </c>
      <c r="AP573" t="str">
        <f t="shared" si="116"/>
        <v/>
      </c>
      <c r="AQ573" t="str">
        <f t="shared" si="117"/>
        <v/>
      </c>
      <c r="AR573">
        <f t="shared" si="118"/>
        <v>-11</v>
      </c>
      <c r="AS573" t="str">
        <f t="shared" si="119"/>
        <v>41235606J2Y-1</v>
      </c>
      <c r="AT573" t="str">
        <f>IFERROR(IF(VLOOKUP(Y573,vlookup!$I$2:$J$9,1,0)=Y573,VLOOKUP(Y573,vlookup!$I$2:$J$9,2,0),PROPER(Y573)),PROPER(Y573))</f>
        <v>Towing &amp; Roadside</v>
      </c>
      <c r="AU573" t="str">
        <f>IFERROR(IF(B573=VLOOKUP(B573,vlookup!$L$2:$L$10,1,0),"Yes","No"),"No")</f>
        <v>No</v>
      </c>
    </row>
    <row r="574" spans="1:47" ht="14.45" customHeight="1" x14ac:dyDescent="0.25">
      <c r="A574" t="s">
        <v>1585</v>
      </c>
      <c r="B574" s="31" t="s">
        <v>1586</v>
      </c>
      <c r="C574">
        <v>2</v>
      </c>
      <c r="D574">
        <v>1</v>
      </c>
      <c r="E574" t="s">
        <v>571</v>
      </c>
      <c r="F574" t="s">
        <v>60</v>
      </c>
      <c r="G574" t="s">
        <v>3756</v>
      </c>
      <c r="H574" t="s">
        <v>3757</v>
      </c>
      <c r="I574">
        <v>173595</v>
      </c>
      <c r="J574" s="19">
        <v>41194</v>
      </c>
      <c r="K574" s="19">
        <v>41226</v>
      </c>
      <c r="L574">
        <v>201211</v>
      </c>
      <c r="M574" s="19">
        <v>41214</v>
      </c>
      <c r="N574">
        <v>24616</v>
      </c>
      <c r="O574" t="s">
        <v>1076</v>
      </c>
      <c r="P574" t="s">
        <v>1116</v>
      </c>
      <c r="Q574" t="s">
        <v>925</v>
      </c>
      <c r="R574" t="s">
        <v>2285</v>
      </c>
      <c r="S574" s="19">
        <v>41276</v>
      </c>
      <c r="T574">
        <v>179356</v>
      </c>
      <c r="U574" t="s">
        <v>357</v>
      </c>
      <c r="V574" s="19">
        <v>41415</v>
      </c>
      <c r="W574" t="s">
        <v>598</v>
      </c>
      <c r="X574" t="s">
        <v>599</v>
      </c>
      <c r="Y574" t="s">
        <v>259</v>
      </c>
      <c r="Z574" t="s">
        <v>14</v>
      </c>
      <c r="AA574" s="29">
        <v>-11</v>
      </c>
      <c r="AB574">
        <v>0</v>
      </c>
      <c r="AC574">
        <f t="shared" si="108"/>
        <v>2013</v>
      </c>
      <c r="AD574">
        <f t="shared" si="109"/>
        <v>5</v>
      </c>
      <c r="AE574">
        <f t="shared" si="110"/>
        <v>2012</v>
      </c>
      <c r="AF574">
        <f t="shared" si="111"/>
        <v>10</v>
      </c>
      <c r="AG574" t="str">
        <f>VLOOKUP(F574,vlookup!$A$2:$E$660,2,0)</f>
        <v>Retained</v>
      </c>
      <c r="AH574" t="str">
        <f>VLOOKUP(F574,vlookup!$A$2:$E$660,3,0)</f>
        <v>Service Contract</v>
      </c>
      <c r="AI574" t="str">
        <f>VLOOKUP(F574,vlookup!$A$2:$E$660,4,0)</f>
        <v>Used Car Programs</v>
      </c>
      <c r="AJ574" t="str">
        <f>VLOOKUP(F574,vlookup!$A$2:$E$660,5,0)</f>
        <v>High Mileage</v>
      </c>
      <c r="AL574">
        <f t="shared" si="112"/>
        <v>31</v>
      </c>
      <c r="AM574">
        <f t="shared" si="113"/>
        <v>219</v>
      </c>
      <c r="AN574">
        <f t="shared" si="114"/>
        <v>5761</v>
      </c>
      <c r="AO574" t="str">
        <f t="shared" si="115"/>
        <v/>
      </c>
      <c r="AP574" t="str">
        <f t="shared" si="116"/>
        <v/>
      </c>
      <c r="AQ574" t="str">
        <f t="shared" si="117"/>
        <v/>
      </c>
      <c r="AR574">
        <f t="shared" si="118"/>
        <v>-11</v>
      </c>
      <c r="AS574" t="str">
        <f t="shared" si="119"/>
        <v>41235606J2Y-2</v>
      </c>
      <c r="AT574" t="str">
        <f>IFERROR(IF(VLOOKUP(Y574,vlookup!$I$2:$J$9,1,0)=Y574,VLOOKUP(Y574,vlookup!$I$2:$J$9,2,0),PROPER(Y574)),PROPER(Y574))</f>
        <v>Towing &amp; Roadside</v>
      </c>
      <c r="AU574" t="str">
        <f>IFERROR(IF(B574=VLOOKUP(B574,vlookup!$L$2:$L$10,1,0),"Yes","No"),"No")</f>
        <v>No</v>
      </c>
    </row>
    <row r="575" spans="1:47" ht="14.45" customHeight="1" x14ac:dyDescent="0.25">
      <c r="A575" t="s">
        <v>1585</v>
      </c>
      <c r="B575" s="31" t="s">
        <v>1586</v>
      </c>
      <c r="C575">
        <v>2</v>
      </c>
      <c r="D575">
        <v>2</v>
      </c>
      <c r="E575" t="s">
        <v>571</v>
      </c>
      <c r="F575" t="s">
        <v>60</v>
      </c>
      <c r="G575" t="s">
        <v>3756</v>
      </c>
      <c r="H575" t="s">
        <v>3757</v>
      </c>
      <c r="I575">
        <v>173595</v>
      </c>
      <c r="J575" s="19">
        <v>41194</v>
      </c>
      <c r="K575" s="19">
        <v>41226</v>
      </c>
      <c r="L575">
        <v>201211</v>
      </c>
      <c r="M575" s="19">
        <v>41214</v>
      </c>
      <c r="N575">
        <v>24616</v>
      </c>
      <c r="O575" t="s">
        <v>1076</v>
      </c>
      <c r="P575" t="s">
        <v>1116</v>
      </c>
      <c r="Q575" t="s">
        <v>925</v>
      </c>
      <c r="R575" t="s">
        <v>2286</v>
      </c>
      <c r="S575" s="19">
        <v>41274</v>
      </c>
      <c r="T575">
        <v>179356</v>
      </c>
      <c r="U575" t="s">
        <v>357</v>
      </c>
      <c r="V575" s="19">
        <v>41404</v>
      </c>
      <c r="W575" t="s">
        <v>598</v>
      </c>
      <c r="X575" t="s">
        <v>599</v>
      </c>
      <c r="Y575" t="s">
        <v>259</v>
      </c>
      <c r="Z575" t="s">
        <v>14</v>
      </c>
      <c r="AA575" s="29">
        <v>-11</v>
      </c>
      <c r="AB575">
        <v>0</v>
      </c>
      <c r="AC575">
        <f t="shared" si="108"/>
        <v>2013</v>
      </c>
      <c r="AD575">
        <f t="shared" si="109"/>
        <v>5</v>
      </c>
      <c r="AE575">
        <f t="shared" si="110"/>
        <v>2012</v>
      </c>
      <c r="AF575">
        <f t="shared" si="111"/>
        <v>10</v>
      </c>
      <c r="AG575" t="str">
        <f>VLOOKUP(F575,vlookup!$A$2:$E$660,2,0)</f>
        <v>Retained</v>
      </c>
      <c r="AH575" t="str">
        <f>VLOOKUP(F575,vlookup!$A$2:$E$660,3,0)</f>
        <v>Service Contract</v>
      </c>
      <c r="AI575" t="str">
        <f>VLOOKUP(F575,vlookup!$A$2:$E$660,4,0)</f>
        <v>Used Car Programs</v>
      </c>
      <c r="AJ575" t="str">
        <f>VLOOKUP(F575,vlookup!$A$2:$E$660,5,0)</f>
        <v>High Mileage</v>
      </c>
      <c r="AL575">
        <f t="shared" si="112"/>
        <v>31</v>
      </c>
      <c r="AM575">
        <f t="shared" si="113"/>
        <v>208</v>
      </c>
      <c r="AN575">
        <f t="shared" si="114"/>
        <v>5761</v>
      </c>
      <c r="AO575" t="str">
        <f t="shared" si="115"/>
        <v/>
      </c>
      <c r="AP575" t="str">
        <f t="shared" si="116"/>
        <v/>
      </c>
      <c r="AQ575" t="str">
        <f t="shared" si="117"/>
        <v/>
      </c>
      <c r="AR575">
        <f t="shared" si="118"/>
        <v>-11</v>
      </c>
      <c r="AS575" t="str">
        <f t="shared" si="119"/>
        <v>41235606J2Y-2</v>
      </c>
      <c r="AT575" t="str">
        <f>IFERROR(IF(VLOOKUP(Y575,vlookup!$I$2:$J$9,1,0)=Y575,VLOOKUP(Y575,vlookup!$I$2:$J$9,2,0),PROPER(Y575)),PROPER(Y575))</f>
        <v>Towing &amp; Roadside</v>
      </c>
      <c r="AU575" t="str">
        <f>IFERROR(IF(B575=VLOOKUP(B575,vlookup!$L$2:$L$10,1,0),"Yes","No"),"No")</f>
        <v>No</v>
      </c>
    </row>
    <row r="576" spans="1:47" ht="14.45" customHeight="1" x14ac:dyDescent="0.25">
      <c r="A576" t="s">
        <v>1593</v>
      </c>
      <c r="B576" s="31" t="s">
        <v>1594</v>
      </c>
      <c r="C576">
        <v>1</v>
      </c>
      <c r="D576">
        <v>2</v>
      </c>
      <c r="E576" t="s">
        <v>382</v>
      </c>
      <c r="F576" t="s">
        <v>60</v>
      </c>
      <c r="G576" t="s">
        <v>543</v>
      </c>
      <c r="H576" t="s">
        <v>933</v>
      </c>
      <c r="I576">
        <v>166328</v>
      </c>
      <c r="J576" s="19">
        <v>41154</v>
      </c>
      <c r="K576" s="19">
        <v>41171</v>
      </c>
      <c r="L576">
        <v>201209</v>
      </c>
      <c r="M576" s="19">
        <v>41153</v>
      </c>
      <c r="N576">
        <v>24616</v>
      </c>
      <c r="O576" t="s">
        <v>1076</v>
      </c>
      <c r="P576" t="s">
        <v>1116</v>
      </c>
      <c r="Q576" t="s">
        <v>925</v>
      </c>
      <c r="R576" t="s">
        <v>2287</v>
      </c>
      <c r="S576" s="19">
        <v>41172</v>
      </c>
      <c r="T576">
        <v>167044</v>
      </c>
      <c r="U576" t="s">
        <v>357</v>
      </c>
      <c r="V576" s="19">
        <v>41250</v>
      </c>
      <c r="W576" t="s">
        <v>598</v>
      </c>
      <c r="X576" t="s">
        <v>599</v>
      </c>
      <c r="Y576" t="s">
        <v>259</v>
      </c>
      <c r="Z576" t="s">
        <v>14</v>
      </c>
      <c r="AA576" s="29">
        <v>-11</v>
      </c>
      <c r="AB576">
        <v>0</v>
      </c>
      <c r="AC576">
        <f t="shared" si="108"/>
        <v>2012</v>
      </c>
      <c r="AD576">
        <f t="shared" si="109"/>
        <v>12</v>
      </c>
      <c r="AE576">
        <f t="shared" si="110"/>
        <v>2012</v>
      </c>
      <c r="AF576">
        <f t="shared" si="111"/>
        <v>9</v>
      </c>
      <c r="AG576" t="str">
        <f>VLOOKUP(F576,vlookup!$A$2:$E$660,2,0)</f>
        <v>Retained</v>
      </c>
      <c r="AH576" t="str">
        <f>VLOOKUP(F576,vlookup!$A$2:$E$660,3,0)</f>
        <v>Service Contract</v>
      </c>
      <c r="AI576" t="str">
        <f>VLOOKUP(F576,vlookup!$A$2:$E$660,4,0)</f>
        <v>Used Car Programs</v>
      </c>
      <c r="AJ576" t="str">
        <f>VLOOKUP(F576,vlookup!$A$2:$E$660,5,0)</f>
        <v>High Mileage</v>
      </c>
      <c r="AL576">
        <f t="shared" si="112"/>
        <v>17</v>
      </c>
      <c r="AM576">
        <f t="shared" si="113"/>
        <v>95</v>
      </c>
      <c r="AN576">
        <f t="shared" si="114"/>
        <v>716</v>
      </c>
      <c r="AO576" t="str">
        <f t="shared" si="115"/>
        <v/>
      </c>
      <c r="AP576" t="str">
        <f t="shared" si="116"/>
        <v/>
      </c>
      <c r="AQ576" t="str">
        <f t="shared" si="117"/>
        <v/>
      </c>
      <c r="AR576">
        <f t="shared" si="118"/>
        <v>-11</v>
      </c>
      <c r="AS576" t="str">
        <f t="shared" si="119"/>
        <v>Y1107882I2Y-1</v>
      </c>
      <c r="AT576" t="str">
        <f>IFERROR(IF(VLOOKUP(Y576,vlookup!$I$2:$J$9,1,0)=Y576,VLOOKUP(Y576,vlookup!$I$2:$J$9,2,0),PROPER(Y576)),PROPER(Y576))</f>
        <v>Towing &amp; Roadside</v>
      </c>
      <c r="AU576" t="str">
        <f>IFERROR(IF(B576=VLOOKUP(B576,vlookup!$L$2:$L$10,1,0),"Yes","No"),"No")</f>
        <v>No</v>
      </c>
    </row>
    <row r="577" spans="1:47" ht="14.45" customHeight="1" x14ac:dyDescent="0.25">
      <c r="A577" t="s">
        <v>1593</v>
      </c>
      <c r="B577" s="31" t="s">
        <v>1594</v>
      </c>
      <c r="C577">
        <v>2</v>
      </c>
      <c r="D577">
        <v>1</v>
      </c>
      <c r="E577" t="s">
        <v>382</v>
      </c>
      <c r="F577" t="s">
        <v>60</v>
      </c>
      <c r="G577" t="s">
        <v>543</v>
      </c>
      <c r="H577" t="s">
        <v>933</v>
      </c>
      <c r="I577">
        <v>166328</v>
      </c>
      <c r="J577" s="19">
        <v>41154</v>
      </c>
      <c r="K577" s="19">
        <v>41171</v>
      </c>
      <c r="L577">
        <v>201209</v>
      </c>
      <c r="M577" s="19">
        <v>41153</v>
      </c>
      <c r="N577">
        <v>24616</v>
      </c>
      <c r="O577" t="s">
        <v>1076</v>
      </c>
      <c r="P577" t="s">
        <v>1116</v>
      </c>
      <c r="Q577" t="s">
        <v>925</v>
      </c>
      <c r="R577" t="s">
        <v>2288</v>
      </c>
      <c r="S577" s="19">
        <v>41344</v>
      </c>
      <c r="T577">
        <v>173000</v>
      </c>
      <c r="U577" t="s">
        <v>357</v>
      </c>
      <c r="V577" s="19">
        <v>41472</v>
      </c>
      <c r="W577" t="s">
        <v>598</v>
      </c>
      <c r="X577" t="s">
        <v>599</v>
      </c>
      <c r="Y577" t="s">
        <v>259</v>
      </c>
      <c r="Z577" t="s">
        <v>14</v>
      </c>
      <c r="AA577" s="29">
        <v>-11</v>
      </c>
      <c r="AB577">
        <v>0</v>
      </c>
      <c r="AC577">
        <f t="shared" si="108"/>
        <v>2013</v>
      </c>
      <c r="AD577">
        <f t="shared" si="109"/>
        <v>7</v>
      </c>
      <c r="AE577">
        <f t="shared" si="110"/>
        <v>2012</v>
      </c>
      <c r="AF577">
        <f t="shared" si="111"/>
        <v>9</v>
      </c>
      <c r="AG577" t="str">
        <f>VLOOKUP(F577,vlookup!$A$2:$E$660,2,0)</f>
        <v>Retained</v>
      </c>
      <c r="AH577" t="str">
        <f>VLOOKUP(F577,vlookup!$A$2:$E$660,3,0)</f>
        <v>Service Contract</v>
      </c>
      <c r="AI577" t="str">
        <f>VLOOKUP(F577,vlookup!$A$2:$E$660,4,0)</f>
        <v>Used Car Programs</v>
      </c>
      <c r="AJ577" t="str">
        <f>VLOOKUP(F577,vlookup!$A$2:$E$660,5,0)</f>
        <v>High Mileage</v>
      </c>
      <c r="AL577">
        <f t="shared" si="112"/>
        <v>17</v>
      </c>
      <c r="AM577">
        <f t="shared" si="113"/>
        <v>315</v>
      </c>
      <c r="AN577">
        <f t="shared" si="114"/>
        <v>6672</v>
      </c>
      <c r="AO577" t="str">
        <f t="shared" si="115"/>
        <v/>
      </c>
      <c r="AP577" t="str">
        <f t="shared" si="116"/>
        <v/>
      </c>
      <c r="AQ577" t="str">
        <f t="shared" si="117"/>
        <v/>
      </c>
      <c r="AR577">
        <f t="shared" si="118"/>
        <v>-11</v>
      </c>
      <c r="AS577" t="str">
        <f t="shared" si="119"/>
        <v>Y1107882I2Y-2</v>
      </c>
      <c r="AT577" t="str">
        <f>IFERROR(IF(VLOOKUP(Y577,vlookup!$I$2:$J$9,1,0)=Y577,VLOOKUP(Y577,vlookup!$I$2:$J$9,2,0),PROPER(Y577)),PROPER(Y577))</f>
        <v>Towing &amp; Roadside</v>
      </c>
      <c r="AU577" t="str">
        <f>IFERROR(IF(B577=VLOOKUP(B577,vlookup!$L$2:$L$10,1,0),"Yes","No"),"No")</f>
        <v>No</v>
      </c>
    </row>
    <row r="578" spans="1:47" ht="14.45" customHeight="1" x14ac:dyDescent="0.25">
      <c r="A578" t="s">
        <v>1593</v>
      </c>
      <c r="B578" s="31" t="s">
        <v>1594</v>
      </c>
      <c r="C578">
        <v>4</v>
      </c>
      <c r="D578">
        <v>1</v>
      </c>
      <c r="E578" t="s">
        <v>382</v>
      </c>
      <c r="F578" t="s">
        <v>60</v>
      </c>
      <c r="G578" t="s">
        <v>543</v>
      </c>
      <c r="H578" t="s">
        <v>933</v>
      </c>
      <c r="I578">
        <v>166328</v>
      </c>
      <c r="J578" s="19">
        <v>41154</v>
      </c>
      <c r="K578" s="19">
        <v>41171</v>
      </c>
      <c r="L578">
        <v>201209</v>
      </c>
      <c r="M578" s="19">
        <v>41153</v>
      </c>
      <c r="N578">
        <v>24616</v>
      </c>
      <c r="O578" t="s">
        <v>1076</v>
      </c>
      <c r="P578" t="s">
        <v>1116</v>
      </c>
      <c r="Q578" t="s">
        <v>925</v>
      </c>
      <c r="R578" t="s">
        <v>2289</v>
      </c>
      <c r="S578" s="19">
        <v>41456</v>
      </c>
      <c r="T578">
        <v>166328</v>
      </c>
      <c r="U578" t="s">
        <v>357</v>
      </c>
      <c r="V578" s="19">
        <v>41541</v>
      </c>
      <c r="W578" t="s">
        <v>598</v>
      </c>
      <c r="X578" t="s">
        <v>599</v>
      </c>
      <c r="Y578" t="s">
        <v>259</v>
      </c>
      <c r="Z578" t="s">
        <v>14</v>
      </c>
      <c r="AA578" s="29">
        <v>-11</v>
      </c>
      <c r="AB578">
        <v>0</v>
      </c>
      <c r="AC578">
        <f t="shared" si="108"/>
        <v>2013</v>
      </c>
      <c r="AD578">
        <f t="shared" si="109"/>
        <v>9</v>
      </c>
      <c r="AE578">
        <f t="shared" si="110"/>
        <v>2012</v>
      </c>
      <c r="AF578">
        <f t="shared" si="111"/>
        <v>9</v>
      </c>
      <c r="AG578" t="str">
        <f>VLOOKUP(F578,vlookup!$A$2:$E$660,2,0)</f>
        <v>Retained</v>
      </c>
      <c r="AH578" t="str">
        <f>VLOOKUP(F578,vlookup!$A$2:$E$660,3,0)</f>
        <v>Service Contract</v>
      </c>
      <c r="AI578" t="str">
        <f>VLOOKUP(F578,vlookup!$A$2:$E$660,4,0)</f>
        <v>Used Car Programs</v>
      </c>
      <c r="AJ578" t="str">
        <f>VLOOKUP(F578,vlookup!$A$2:$E$660,5,0)</f>
        <v>High Mileage</v>
      </c>
      <c r="AL578">
        <f t="shared" si="112"/>
        <v>17</v>
      </c>
      <c r="AM578">
        <f t="shared" si="113"/>
        <v>382</v>
      </c>
      <c r="AN578" t="str">
        <f t="shared" si="114"/>
        <v/>
      </c>
      <c r="AO578" t="str">
        <f t="shared" si="115"/>
        <v/>
      </c>
      <c r="AP578" t="str">
        <f t="shared" si="116"/>
        <v/>
      </c>
      <c r="AQ578" t="str">
        <f t="shared" si="117"/>
        <v/>
      </c>
      <c r="AR578">
        <f t="shared" si="118"/>
        <v>-11</v>
      </c>
      <c r="AS578" t="str">
        <f t="shared" si="119"/>
        <v>Y1107882I2Y-4</v>
      </c>
      <c r="AT578" t="str">
        <f>IFERROR(IF(VLOOKUP(Y578,vlookup!$I$2:$J$9,1,0)=Y578,VLOOKUP(Y578,vlookup!$I$2:$J$9,2,0),PROPER(Y578)),PROPER(Y578))</f>
        <v>Towing &amp; Roadside</v>
      </c>
      <c r="AU578" t="str">
        <f>IFERROR(IF(B578=VLOOKUP(B578,vlookup!$L$2:$L$10,1,0),"Yes","No"),"No")</f>
        <v>No</v>
      </c>
    </row>
    <row r="579" spans="1:47" ht="14.45" customHeight="1" x14ac:dyDescent="0.25">
      <c r="A579" t="s">
        <v>2290</v>
      </c>
      <c r="B579" s="31" t="s">
        <v>2291</v>
      </c>
      <c r="C579">
        <v>1</v>
      </c>
      <c r="D579">
        <v>1</v>
      </c>
      <c r="E579" t="s">
        <v>382</v>
      </c>
      <c r="F579" t="s">
        <v>60</v>
      </c>
      <c r="G579" t="s">
        <v>543</v>
      </c>
      <c r="H579" t="s">
        <v>933</v>
      </c>
      <c r="I579">
        <v>170310</v>
      </c>
      <c r="J579" s="19">
        <v>41742</v>
      </c>
      <c r="K579" s="19">
        <v>41758</v>
      </c>
      <c r="L579">
        <v>201404</v>
      </c>
      <c r="M579" s="19">
        <v>41730</v>
      </c>
      <c r="N579">
        <v>24616</v>
      </c>
      <c r="O579" t="s">
        <v>1076</v>
      </c>
      <c r="P579" t="s">
        <v>1116</v>
      </c>
      <c r="Q579" t="s">
        <v>925</v>
      </c>
      <c r="R579" t="s">
        <v>2292</v>
      </c>
      <c r="S579" s="19">
        <v>41798</v>
      </c>
      <c r="T579">
        <v>170310</v>
      </c>
      <c r="U579" t="s">
        <v>357</v>
      </c>
      <c r="V579" s="19">
        <v>41852</v>
      </c>
      <c r="W579" t="s">
        <v>598</v>
      </c>
      <c r="X579" t="s">
        <v>599</v>
      </c>
      <c r="Y579" t="s">
        <v>259</v>
      </c>
      <c r="Z579" t="s">
        <v>14</v>
      </c>
      <c r="AA579" s="29">
        <v>-60.62</v>
      </c>
      <c r="AB579">
        <v>0</v>
      </c>
      <c r="AC579">
        <f t="shared" ref="AC579:AC642" si="120">YEAR(V579)</f>
        <v>2014</v>
      </c>
      <c r="AD579">
        <f t="shared" ref="AD579:AD642" si="121">MONTH(V579)</f>
        <v>8</v>
      </c>
      <c r="AE579">
        <f t="shared" ref="AE579:AE642" si="122">YEAR(J579)</f>
        <v>2014</v>
      </c>
      <c r="AF579">
        <f t="shared" ref="AF579:AF642" si="123">MONTH(J579)</f>
        <v>4</v>
      </c>
      <c r="AG579" t="str">
        <f>VLOOKUP(F579,vlookup!$A$2:$E$660,2,0)</f>
        <v>Retained</v>
      </c>
      <c r="AH579" t="str">
        <f>VLOOKUP(F579,vlookup!$A$2:$E$660,3,0)</f>
        <v>Service Contract</v>
      </c>
      <c r="AI579" t="str">
        <f>VLOOKUP(F579,vlookup!$A$2:$E$660,4,0)</f>
        <v>Used Car Programs</v>
      </c>
      <c r="AJ579" t="str">
        <f>VLOOKUP(F579,vlookup!$A$2:$E$660,5,0)</f>
        <v>High Mileage</v>
      </c>
      <c r="AL579">
        <f t="shared" ref="AL579:AL642" si="124">DAYS360(J579,K579)</f>
        <v>16</v>
      </c>
      <c r="AM579">
        <f t="shared" ref="AM579:AM642" si="125">DAYS360(J579,V579)</f>
        <v>108</v>
      </c>
      <c r="AN579" t="str">
        <f t="shared" ref="AN579:AN642" si="126">IF(T579-I579&lt;1,"",T579-I579)</f>
        <v/>
      </c>
      <c r="AO579" t="str">
        <f t="shared" ref="AO579:AO642" si="127">IF(AM579&lt;31,AA579,"")</f>
        <v/>
      </c>
      <c r="AP579" t="str">
        <f t="shared" ref="AP579:AP642" si="128">IF(AND(AM579&gt;30,AM579&lt;61),AA579,"")</f>
        <v/>
      </c>
      <c r="AQ579" t="str">
        <f t="shared" ref="AQ579:AQ642" si="129">IF(AND(AM579&gt;60,AM579&lt;91),AA579,"")</f>
        <v/>
      </c>
      <c r="AR579">
        <f t="shared" ref="AR579:AR642" si="130">IF(AM579&gt;90,AA579,"")</f>
        <v>-60.62</v>
      </c>
      <c r="AS579" t="str">
        <f t="shared" ref="AS579:AS642" si="131">CONCATENATE(B579,"-",C579)</f>
        <v>41349859D4Y-1</v>
      </c>
      <c r="AT579" t="str">
        <f>IFERROR(IF(VLOOKUP(Y579,vlookup!$I$2:$J$9,1,0)=Y579,VLOOKUP(Y579,vlookup!$I$2:$J$9,2,0),PROPER(Y579)),PROPER(Y579))</f>
        <v>Towing &amp; Roadside</v>
      </c>
      <c r="AU579" t="str">
        <f>IFERROR(IF(B579=VLOOKUP(B579,vlookup!$L$2:$L$10,1,0),"Yes","No"),"No")</f>
        <v>No</v>
      </c>
    </row>
    <row r="580" spans="1:47" ht="14.45" customHeight="1" x14ac:dyDescent="0.25">
      <c r="A580" t="s">
        <v>2293</v>
      </c>
      <c r="B580" s="31" t="s">
        <v>2294</v>
      </c>
      <c r="C580">
        <v>2</v>
      </c>
      <c r="D580">
        <v>1</v>
      </c>
      <c r="E580" t="s">
        <v>382</v>
      </c>
      <c r="F580" t="s">
        <v>60</v>
      </c>
      <c r="G580" t="s">
        <v>543</v>
      </c>
      <c r="H580" t="s">
        <v>933</v>
      </c>
      <c r="I580">
        <v>203193</v>
      </c>
      <c r="J580" s="19">
        <v>41720</v>
      </c>
      <c r="K580" s="19">
        <v>41739</v>
      </c>
      <c r="L580">
        <v>201404</v>
      </c>
      <c r="M580" s="19">
        <v>41730</v>
      </c>
      <c r="N580">
        <v>24616</v>
      </c>
      <c r="O580" t="s">
        <v>1076</v>
      </c>
      <c r="P580" t="s">
        <v>1116</v>
      </c>
      <c r="Q580" t="s">
        <v>925</v>
      </c>
      <c r="R580" t="s">
        <v>2295</v>
      </c>
      <c r="S580" s="19">
        <v>41747</v>
      </c>
      <c r="T580">
        <v>203193</v>
      </c>
      <c r="U580" t="s">
        <v>357</v>
      </c>
      <c r="V580" s="19">
        <v>41795</v>
      </c>
      <c r="W580" t="s">
        <v>598</v>
      </c>
      <c r="X580" t="s">
        <v>599</v>
      </c>
      <c r="Y580" t="s">
        <v>259</v>
      </c>
      <c r="Z580" t="s">
        <v>14</v>
      </c>
      <c r="AA580" s="29">
        <v>-110.97</v>
      </c>
      <c r="AB580">
        <v>0</v>
      </c>
      <c r="AC580">
        <f t="shared" si="120"/>
        <v>2014</v>
      </c>
      <c r="AD580">
        <f t="shared" si="121"/>
        <v>6</v>
      </c>
      <c r="AE580">
        <f t="shared" si="122"/>
        <v>2014</v>
      </c>
      <c r="AF580">
        <f t="shared" si="123"/>
        <v>3</v>
      </c>
      <c r="AG580" t="str">
        <f>VLOOKUP(F580,vlookup!$A$2:$E$660,2,0)</f>
        <v>Retained</v>
      </c>
      <c r="AH580" t="str">
        <f>VLOOKUP(F580,vlookup!$A$2:$E$660,3,0)</f>
        <v>Service Contract</v>
      </c>
      <c r="AI580" t="str">
        <f>VLOOKUP(F580,vlookup!$A$2:$E$660,4,0)</f>
        <v>Used Car Programs</v>
      </c>
      <c r="AJ580" t="str">
        <f>VLOOKUP(F580,vlookup!$A$2:$E$660,5,0)</f>
        <v>High Mileage</v>
      </c>
      <c r="AL580">
        <f t="shared" si="124"/>
        <v>18</v>
      </c>
      <c r="AM580">
        <f t="shared" si="125"/>
        <v>73</v>
      </c>
      <c r="AN580" t="str">
        <f t="shared" si="126"/>
        <v/>
      </c>
      <c r="AO580" t="str">
        <f t="shared" si="127"/>
        <v/>
      </c>
      <c r="AP580" t="str">
        <f t="shared" si="128"/>
        <v/>
      </c>
      <c r="AQ580">
        <f t="shared" si="129"/>
        <v>-110.97</v>
      </c>
      <c r="AR580" t="str">
        <f t="shared" si="130"/>
        <v/>
      </c>
      <c r="AS580" t="str">
        <f t="shared" si="131"/>
        <v>31355610C4Y-2</v>
      </c>
      <c r="AT580" t="str">
        <f>IFERROR(IF(VLOOKUP(Y580,vlookup!$I$2:$J$9,1,0)=Y580,VLOOKUP(Y580,vlookup!$I$2:$J$9,2,0),PROPER(Y580)),PROPER(Y580))</f>
        <v>Towing &amp; Roadside</v>
      </c>
      <c r="AU580" t="str">
        <f>IFERROR(IF(B580=VLOOKUP(B580,vlookup!$L$2:$L$10,1,0),"Yes","No"),"No")</f>
        <v>No</v>
      </c>
    </row>
    <row r="581" spans="1:47" ht="14.45" customHeight="1" x14ac:dyDescent="0.25">
      <c r="A581" t="s">
        <v>2293</v>
      </c>
      <c r="B581" s="31" t="s">
        <v>2294</v>
      </c>
      <c r="C581">
        <v>4</v>
      </c>
      <c r="D581">
        <v>1</v>
      </c>
      <c r="E581" t="s">
        <v>382</v>
      </c>
      <c r="F581" t="s">
        <v>60</v>
      </c>
      <c r="G581" t="s">
        <v>543</v>
      </c>
      <c r="H581" t="s">
        <v>933</v>
      </c>
      <c r="I581">
        <v>203193</v>
      </c>
      <c r="J581" s="19">
        <v>41720</v>
      </c>
      <c r="K581" s="19">
        <v>41739</v>
      </c>
      <c r="L581">
        <v>201404</v>
      </c>
      <c r="M581" s="19">
        <v>41730</v>
      </c>
      <c r="N581">
        <v>24616</v>
      </c>
      <c r="O581" t="s">
        <v>1076</v>
      </c>
      <c r="P581" t="s">
        <v>1116</v>
      </c>
      <c r="Q581" t="s">
        <v>925</v>
      </c>
      <c r="R581" t="s">
        <v>2296</v>
      </c>
      <c r="S581" s="19">
        <v>41799</v>
      </c>
      <c r="T581">
        <v>203193</v>
      </c>
      <c r="U581" t="s">
        <v>357</v>
      </c>
      <c r="V581" s="19">
        <v>41852</v>
      </c>
      <c r="W581" t="s">
        <v>598</v>
      </c>
      <c r="X581" t="s">
        <v>599</v>
      </c>
      <c r="Y581" t="s">
        <v>259</v>
      </c>
      <c r="Z581" t="s">
        <v>14</v>
      </c>
      <c r="AA581" s="29">
        <v>-120.68</v>
      </c>
      <c r="AB581">
        <v>0</v>
      </c>
      <c r="AC581">
        <f t="shared" si="120"/>
        <v>2014</v>
      </c>
      <c r="AD581">
        <f t="shared" si="121"/>
        <v>8</v>
      </c>
      <c r="AE581">
        <f t="shared" si="122"/>
        <v>2014</v>
      </c>
      <c r="AF581">
        <f t="shared" si="123"/>
        <v>3</v>
      </c>
      <c r="AG581" t="str">
        <f>VLOOKUP(F581,vlookup!$A$2:$E$660,2,0)</f>
        <v>Retained</v>
      </c>
      <c r="AH581" t="str">
        <f>VLOOKUP(F581,vlookup!$A$2:$E$660,3,0)</f>
        <v>Service Contract</v>
      </c>
      <c r="AI581" t="str">
        <f>VLOOKUP(F581,vlookup!$A$2:$E$660,4,0)</f>
        <v>Used Car Programs</v>
      </c>
      <c r="AJ581" t="str">
        <f>VLOOKUP(F581,vlookup!$A$2:$E$660,5,0)</f>
        <v>High Mileage</v>
      </c>
      <c r="AL581">
        <f t="shared" si="124"/>
        <v>18</v>
      </c>
      <c r="AM581">
        <f t="shared" si="125"/>
        <v>129</v>
      </c>
      <c r="AN581" t="str">
        <f t="shared" si="126"/>
        <v/>
      </c>
      <c r="AO581" t="str">
        <f t="shared" si="127"/>
        <v/>
      </c>
      <c r="AP581" t="str">
        <f t="shared" si="128"/>
        <v/>
      </c>
      <c r="AQ581" t="str">
        <f t="shared" si="129"/>
        <v/>
      </c>
      <c r="AR581">
        <f t="shared" si="130"/>
        <v>-120.68</v>
      </c>
      <c r="AS581" t="str">
        <f t="shared" si="131"/>
        <v>31355610C4Y-4</v>
      </c>
      <c r="AT581" t="str">
        <f>IFERROR(IF(VLOOKUP(Y581,vlookup!$I$2:$J$9,1,0)=Y581,VLOOKUP(Y581,vlookup!$I$2:$J$9,2,0),PROPER(Y581)),PROPER(Y581))</f>
        <v>Towing &amp; Roadside</v>
      </c>
      <c r="AU581" t="str">
        <f>IFERROR(IF(B581=VLOOKUP(B581,vlookup!$L$2:$L$10,1,0),"Yes","No"),"No")</f>
        <v>No</v>
      </c>
    </row>
    <row r="582" spans="1:47" ht="14.45" customHeight="1" x14ac:dyDescent="0.25">
      <c r="A582" t="s">
        <v>1604</v>
      </c>
      <c r="B582" s="31" t="s">
        <v>3599</v>
      </c>
      <c r="C582">
        <v>2</v>
      </c>
      <c r="D582">
        <v>1</v>
      </c>
      <c r="E582" t="s">
        <v>382</v>
      </c>
      <c r="F582" t="s">
        <v>205</v>
      </c>
      <c r="G582" t="s">
        <v>3708</v>
      </c>
      <c r="H582" t="s">
        <v>942</v>
      </c>
      <c r="I582">
        <v>153443</v>
      </c>
      <c r="J582" s="19">
        <v>42187</v>
      </c>
      <c r="K582" s="19">
        <v>42216</v>
      </c>
      <c r="L582">
        <v>201507</v>
      </c>
      <c r="M582" s="19">
        <v>42186</v>
      </c>
      <c r="N582">
        <v>24616</v>
      </c>
      <c r="O582" t="s">
        <v>1076</v>
      </c>
      <c r="P582" t="s">
        <v>1116</v>
      </c>
      <c r="Q582" t="s">
        <v>925</v>
      </c>
      <c r="R582" t="s">
        <v>2297</v>
      </c>
      <c r="S582" s="19">
        <v>42326</v>
      </c>
      <c r="T582">
        <v>153443</v>
      </c>
      <c r="U582" t="s">
        <v>357</v>
      </c>
      <c r="V582" s="19">
        <v>42367</v>
      </c>
      <c r="W582" t="s">
        <v>598</v>
      </c>
      <c r="X582" t="s">
        <v>599</v>
      </c>
      <c r="Y582" t="s">
        <v>259</v>
      </c>
      <c r="Z582" t="s">
        <v>14</v>
      </c>
      <c r="AA582" s="29">
        <v>-11</v>
      </c>
      <c r="AB582">
        <v>0</v>
      </c>
      <c r="AC582">
        <f t="shared" si="120"/>
        <v>2015</v>
      </c>
      <c r="AD582">
        <f t="shared" si="121"/>
        <v>12</v>
      </c>
      <c r="AE582">
        <f t="shared" si="122"/>
        <v>2015</v>
      </c>
      <c r="AF582">
        <f t="shared" si="123"/>
        <v>7</v>
      </c>
      <c r="AG582" t="str">
        <f>VLOOKUP(F582,vlookup!$A$2:$E$660,2,0)</f>
        <v>Retained</v>
      </c>
      <c r="AH582" t="str">
        <f>VLOOKUP(F582,vlookup!$A$2:$E$660,3,0)</f>
        <v>Service Contract</v>
      </c>
      <c r="AI582" t="str">
        <f>VLOOKUP(F582,vlookup!$A$2:$E$660,4,0)</f>
        <v>Used Car Programs</v>
      </c>
      <c r="AJ582" t="str">
        <f>VLOOKUP(F582,vlookup!$A$2:$E$660,5,0)</f>
        <v>High Mileage</v>
      </c>
      <c r="AL582">
        <f t="shared" si="124"/>
        <v>29</v>
      </c>
      <c r="AM582">
        <f t="shared" si="125"/>
        <v>177</v>
      </c>
      <c r="AN582" t="str">
        <f t="shared" si="126"/>
        <v/>
      </c>
      <c r="AO582" t="str">
        <f t="shared" si="127"/>
        <v/>
      </c>
      <c r="AP582" t="str">
        <f t="shared" si="128"/>
        <v/>
      </c>
      <c r="AQ582" t="str">
        <f t="shared" si="129"/>
        <v/>
      </c>
      <c r="AR582">
        <f t="shared" si="130"/>
        <v>-11</v>
      </c>
      <c r="AS582" t="str">
        <f t="shared" si="131"/>
        <v>102108929-2</v>
      </c>
      <c r="AT582" t="str">
        <f>IFERROR(IF(VLOOKUP(Y582,vlookup!$I$2:$J$9,1,0)=Y582,VLOOKUP(Y582,vlookup!$I$2:$J$9,2,0),PROPER(Y582)),PROPER(Y582))</f>
        <v>Towing &amp; Roadside</v>
      </c>
      <c r="AU582" t="str">
        <f>IFERROR(IF(B582=VLOOKUP(B582,vlookup!$L$2:$L$10,1,0),"Yes","No"),"No")</f>
        <v>No</v>
      </c>
    </row>
    <row r="583" spans="1:47" ht="14.45" customHeight="1" x14ac:dyDescent="0.25">
      <c r="A583" t="s">
        <v>2298</v>
      </c>
      <c r="B583" s="31" t="s">
        <v>2299</v>
      </c>
      <c r="C583">
        <v>1</v>
      </c>
      <c r="D583">
        <v>1</v>
      </c>
      <c r="E583" t="s">
        <v>382</v>
      </c>
      <c r="F583" t="s">
        <v>238</v>
      </c>
      <c r="G583" t="s">
        <v>934</v>
      </c>
      <c r="H583" t="s">
        <v>1126</v>
      </c>
      <c r="I583">
        <v>100342</v>
      </c>
      <c r="J583" s="19">
        <v>41833</v>
      </c>
      <c r="K583" s="19">
        <v>41863</v>
      </c>
      <c r="L583">
        <v>201408</v>
      </c>
      <c r="M583" s="19">
        <v>41852</v>
      </c>
      <c r="N583">
        <v>24616</v>
      </c>
      <c r="O583" t="s">
        <v>1076</v>
      </c>
      <c r="P583" t="s">
        <v>1116</v>
      </c>
      <c r="Q583" t="s">
        <v>925</v>
      </c>
      <c r="R583" t="s">
        <v>2300</v>
      </c>
      <c r="S583" s="19">
        <v>41856</v>
      </c>
      <c r="T583">
        <v>100342</v>
      </c>
      <c r="U583" t="s">
        <v>357</v>
      </c>
      <c r="V583" s="19">
        <v>41926</v>
      </c>
      <c r="W583" t="s">
        <v>598</v>
      </c>
      <c r="X583" t="s">
        <v>599</v>
      </c>
      <c r="Y583" t="s">
        <v>259</v>
      </c>
      <c r="Z583" t="s">
        <v>14</v>
      </c>
      <c r="AA583" s="29">
        <v>-122.91</v>
      </c>
      <c r="AB583">
        <v>0</v>
      </c>
      <c r="AC583">
        <f t="shared" si="120"/>
        <v>2014</v>
      </c>
      <c r="AD583">
        <f t="shared" si="121"/>
        <v>10</v>
      </c>
      <c r="AE583">
        <f t="shared" si="122"/>
        <v>2014</v>
      </c>
      <c r="AF583">
        <f t="shared" si="123"/>
        <v>7</v>
      </c>
      <c r="AG583" t="str">
        <f>VLOOKUP(F583,vlookup!$A$2:$E$660,2,0)</f>
        <v>Retained</v>
      </c>
      <c r="AH583" t="str">
        <f>VLOOKUP(F583,vlookup!$A$2:$E$660,3,0)</f>
        <v>Service Contract</v>
      </c>
      <c r="AI583" t="str">
        <f>VLOOKUP(F583,vlookup!$A$2:$E$660,4,0)</f>
        <v>Used Car Programs</v>
      </c>
      <c r="AJ583" t="str">
        <f>VLOOKUP(F583,vlookup!$A$2:$E$660,5,0)</f>
        <v>High Mileage</v>
      </c>
      <c r="AL583">
        <f t="shared" si="124"/>
        <v>29</v>
      </c>
      <c r="AM583">
        <f t="shared" si="125"/>
        <v>91</v>
      </c>
      <c r="AN583" t="str">
        <f t="shared" si="126"/>
        <v/>
      </c>
      <c r="AO583" t="str">
        <f t="shared" si="127"/>
        <v/>
      </c>
      <c r="AP583" t="str">
        <f t="shared" si="128"/>
        <v/>
      </c>
      <c r="AQ583" t="str">
        <f t="shared" si="129"/>
        <v/>
      </c>
      <c r="AR583">
        <f t="shared" si="130"/>
        <v>-122.91</v>
      </c>
      <c r="AS583" t="str">
        <f t="shared" si="131"/>
        <v>7H700518G4Y-1</v>
      </c>
      <c r="AT583" t="str">
        <f>IFERROR(IF(VLOOKUP(Y583,vlookup!$I$2:$J$9,1,0)=Y583,VLOOKUP(Y583,vlookup!$I$2:$J$9,2,0),PROPER(Y583)),PROPER(Y583))</f>
        <v>Towing &amp; Roadside</v>
      </c>
      <c r="AU583" t="str">
        <f>IFERROR(IF(B583=VLOOKUP(B583,vlookup!$L$2:$L$10,1,0),"Yes","No"),"No")</f>
        <v>No</v>
      </c>
    </row>
    <row r="584" spans="1:47" ht="14.45" customHeight="1" x14ac:dyDescent="0.25">
      <c r="A584" t="s">
        <v>2298</v>
      </c>
      <c r="B584" s="31" t="s">
        <v>2299</v>
      </c>
      <c r="C584">
        <v>2</v>
      </c>
      <c r="D584">
        <v>1</v>
      </c>
      <c r="E584" t="s">
        <v>382</v>
      </c>
      <c r="F584" t="s">
        <v>238</v>
      </c>
      <c r="G584" t="s">
        <v>934</v>
      </c>
      <c r="H584" t="s">
        <v>1126</v>
      </c>
      <c r="I584">
        <v>100342</v>
      </c>
      <c r="J584" s="19">
        <v>41833</v>
      </c>
      <c r="K584" s="19">
        <v>41863</v>
      </c>
      <c r="L584">
        <v>201408</v>
      </c>
      <c r="M584" s="19">
        <v>41852</v>
      </c>
      <c r="N584">
        <v>24616</v>
      </c>
      <c r="O584" t="s">
        <v>1076</v>
      </c>
      <c r="P584" t="s">
        <v>1116</v>
      </c>
      <c r="Q584" t="s">
        <v>925</v>
      </c>
      <c r="R584" t="s">
        <v>2301</v>
      </c>
      <c r="S584" s="19">
        <v>41857</v>
      </c>
      <c r="T584">
        <v>100342</v>
      </c>
      <c r="U584" t="s">
        <v>357</v>
      </c>
      <c r="V584" s="19">
        <v>41926</v>
      </c>
      <c r="W584" t="s">
        <v>598</v>
      </c>
      <c r="X584" t="s">
        <v>599</v>
      </c>
      <c r="Y584" t="s">
        <v>259</v>
      </c>
      <c r="Z584" t="s">
        <v>14</v>
      </c>
      <c r="AA584" s="29">
        <v>-122.91</v>
      </c>
      <c r="AB584">
        <v>0</v>
      </c>
      <c r="AC584">
        <f t="shared" si="120"/>
        <v>2014</v>
      </c>
      <c r="AD584">
        <f t="shared" si="121"/>
        <v>10</v>
      </c>
      <c r="AE584">
        <f t="shared" si="122"/>
        <v>2014</v>
      </c>
      <c r="AF584">
        <f t="shared" si="123"/>
        <v>7</v>
      </c>
      <c r="AG584" t="str">
        <f>VLOOKUP(F584,vlookup!$A$2:$E$660,2,0)</f>
        <v>Retained</v>
      </c>
      <c r="AH584" t="str">
        <f>VLOOKUP(F584,vlookup!$A$2:$E$660,3,0)</f>
        <v>Service Contract</v>
      </c>
      <c r="AI584" t="str">
        <f>VLOOKUP(F584,vlookup!$A$2:$E$660,4,0)</f>
        <v>Used Car Programs</v>
      </c>
      <c r="AJ584" t="str">
        <f>VLOOKUP(F584,vlookup!$A$2:$E$660,5,0)</f>
        <v>High Mileage</v>
      </c>
      <c r="AL584">
        <f t="shared" si="124"/>
        <v>29</v>
      </c>
      <c r="AM584">
        <f t="shared" si="125"/>
        <v>91</v>
      </c>
      <c r="AN584" t="str">
        <f t="shared" si="126"/>
        <v/>
      </c>
      <c r="AO584" t="str">
        <f t="shared" si="127"/>
        <v/>
      </c>
      <c r="AP584" t="str">
        <f t="shared" si="128"/>
        <v/>
      </c>
      <c r="AQ584" t="str">
        <f t="shared" si="129"/>
        <v/>
      </c>
      <c r="AR584">
        <f t="shared" si="130"/>
        <v>-122.91</v>
      </c>
      <c r="AS584" t="str">
        <f t="shared" si="131"/>
        <v>7H700518G4Y-2</v>
      </c>
      <c r="AT584" t="str">
        <f>IFERROR(IF(VLOOKUP(Y584,vlookup!$I$2:$J$9,1,0)=Y584,VLOOKUP(Y584,vlookup!$I$2:$J$9,2,0),PROPER(Y584)),PROPER(Y584))</f>
        <v>Towing &amp; Roadside</v>
      </c>
      <c r="AU584" t="str">
        <f>IFERROR(IF(B584=VLOOKUP(B584,vlookup!$L$2:$L$10,1,0),"Yes","No"),"No")</f>
        <v>No</v>
      </c>
    </row>
    <row r="585" spans="1:47" ht="14.45" customHeight="1" x14ac:dyDescent="0.25">
      <c r="A585" t="s">
        <v>1127</v>
      </c>
      <c r="B585" s="31" t="s">
        <v>1128</v>
      </c>
      <c r="C585">
        <v>1</v>
      </c>
      <c r="D585">
        <v>1</v>
      </c>
      <c r="E585" t="s">
        <v>382</v>
      </c>
      <c r="F585" t="s">
        <v>205</v>
      </c>
      <c r="G585" t="s">
        <v>934</v>
      </c>
      <c r="H585" t="s">
        <v>1126</v>
      </c>
      <c r="I585">
        <v>51374</v>
      </c>
      <c r="J585" s="19">
        <v>42062</v>
      </c>
      <c r="K585" s="19">
        <v>42094</v>
      </c>
      <c r="L585">
        <v>201503</v>
      </c>
      <c r="M585" s="19">
        <v>42064</v>
      </c>
      <c r="N585">
        <v>24616</v>
      </c>
      <c r="O585" t="s">
        <v>1076</v>
      </c>
      <c r="P585" t="s">
        <v>1116</v>
      </c>
      <c r="Q585" t="s">
        <v>925</v>
      </c>
      <c r="R585" t="s">
        <v>1129</v>
      </c>
      <c r="S585" s="19">
        <v>42122</v>
      </c>
      <c r="T585">
        <v>51374</v>
      </c>
      <c r="U585" t="s">
        <v>357</v>
      </c>
      <c r="V585" s="19">
        <v>42187</v>
      </c>
      <c r="W585" t="s">
        <v>598</v>
      </c>
      <c r="X585" t="s">
        <v>599</v>
      </c>
      <c r="Y585" t="s">
        <v>259</v>
      </c>
      <c r="Z585" t="s">
        <v>14</v>
      </c>
      <c r="AA585" s="29">
        <v>-11</v>
      </c>
      <c r="AB585">
        <v>0</v>
      </c>
      <c r="AC585">
        <f t="shared" si="120"/>
        <v>2015</v>
      </c>
      <c r="AD585">
        <f t="shared" si="121"/>
        <v>7</v>
      </c>
      <c r="AE585">
        <f t="shared" si="122"/>
        <v>2015</v>
      </c>
      <c r="AF585">
        <f t="shared" si="123"/>
        <v>2</v>
      </c>
      <c r="AG585" t="str">
        <f>VLOOKUP(F585,vlookup!$A$2:$E$660,2,0)</f>
        <v>Retained</v>
      </c>
      <c r="AH585" t="str">
        <f>VLOOKUP(F585,vlookup!$A$2:$E$660,3,0)</f>
        <v>Service Contract</v>
      </c>
      <c r="AI585" t="str">
        <f>VLOOKUP(F585,vlookup!$A$2:$E$660,4,0)</f>
        <v>Used Car Programs</v>
      </c>
      <c r="AJ585" t="str">
        <f>VLOOKUP(F585,vlookup!$A$2:$E$660,5,0)</f>
        <v>High Mileage</v>
      </c>
      <c r="AL585">
        <f t="shared" si="124"/>
        <v>34</v>
      </c>
      <c r="AM585">
        <f t="shared" si="125"/>
        <v>125</v>
      </c>
      <c r="AN585" t="str">
        <f t="shared" si="126"/>
        <v/>
      </c>
      <c r="AO585" t="str">
        <f t="shared" si="127"/>
        <v/>
      </c>
      <c r="AP585" t="str">
        <f t="shared" si="128"/>
        <v/>
      </c>
      <c r="AQ585" t="str">
        <f t="shared" si="129"/>
        <v/>
      </c>
      <c r="AR585">
        <f t="shared" si="130"/>
        <v>-11</v>
      </c>
      <c r="AS585" t="str">
        <f t="shared" si="131"/>
        <v>CH305925B5-1</v>
      </c>
      <c r="AT585" t="str">
        <f>IFERROR(IF(VLOOKUP(Y585,vlookup!$I$2:$J$9,1,0)=Y585,VLOOKUP(Y585,vlookup!$I$2:$J$9,2,0),PROPER(Y585)),PROPER(Y585))</f>
        <v>Towing &amp; Roadside</v>
      </c>
      <c r="AU585" t="str">
        <f>IFERROR(IF(B585=VLOOKUP(B585,vlookup!$L$2:$L$10,1,0),"Yes","No"),"No")</f>
        <v>No</v>
      </c>
    </row>
    <row r="586" spans="1:47" ht="14.45" customHeight="1" x14ac:dyDescent="0.25">
      <c r="A586" t="s">
        <v>2302</v>
      </c>
      <c r="B586" s="31" t="s">
        <v>2303</v>
      </c>
      <c r="C586">
        <v>1</v>
      </c>
      <c r="D586">
        <v>1</v>
      </c>
      <c r="E586" t="s">
        <v>382</v>
      </c>
      <c r="F586" t="s">
        <v>205</v>
      </c>
      <c r="G586" t="s">
        <v>934</v>
      </c>
      <c r="H586" t="s">
        <v>1126</v>
      </c>
      <c r="I586">
        <v>75201</v>
      </c>
      <c r="J586" s="19">
        <v>42505</v>
      </c>
      <c r="K586" s="19">
        <v>42550</v>
      </c>
      <c r="L586">
        <v>201606</v>
      </c>
      <c r="M586" s="19">
        <v>42522</v>
      </c>
      <c r="N586">
        <v>24617</v>
      </c>
      <c r="O586" t="s">
        <v>1070</v>
      </c>
      <c r="P586" t="s">
        <v>1116</v>
      </c>
      <c r="Q586" t="s">
        <v>925</v>
      </c>
      <c r="R586" t="s">
        <v>2304</v>
      </c>
      <c r="S586" s="19">
        <v>42530</v>
      </c>
      <c r="T586">
        <v>75201</v>
      </c>
      <c r="U586" t="s">
        <v>357</v>
      </c>
      <c r="V586" s="19">
        <v>42586</v>
      </c>
      <c r="W586" t="s">
        <v>598</v>
      </c>
      <c r="X586" t="s">
        <v>599</v>
      </c>
      <c r="Y586" t="s">
        <v>259</v>
      </c>
      <c r="Z586" t="s">
        <v>14</v>
      </c>
      <c r="AA586" s="29">
        <v>-11</v>
      </c>
      <c r="AB586">
        <v>0</v>
      </c>
      <c r="AC586">
        <f t="shared" si="120"/>
        <v>2016</v>
      </c>
      <c r="AD586">
        <f t="shared" si="121"/>
        <v>8</v>
      </c>
      <c r="AE586">
        <f t="shared" si="122"/>
        <v>2016</v>
      </c>
      <c r="AF586">
        <f t="shared" si="123"/>
        <v>5</v>
      </c>
      <c r="AG586" t="str">
        <f>VLOOKUP(F586,vlookup!$A$2:$E$660,2,0)</f>
        <v>Retained</v>
      </c>
      <c r="AH586" t="str">
        <f>VLOOKUP(F586,vlookup!$A$2:$E$660,3,0)</f>
        <v>Service Contract</v>
      </c>
      <c r="AI586" t="str">
        <f>VLOOKUP(F586,vlookup!$A$2:$E$660,4,0)</f>
        <v>Used Car Programs</v>
      </c>
      <c r="AJ586" t="str">
        <f>VLOOKUP(F586,vlookup!$A$2:$E$660,5,0)</f>
        <v>High Mileage</v>
      </c>
      <c r="AL586">
        <f t="shared" si="124"/>
        <v>44</v>
      </c>
      <c r="AM586">
        <f t="shared" si="125"/>
        <v>79</v>
      </c>
      <c r="AN586" t="str">
        <f t="shared" si="126"/>
        <v/>
      </c>
      <c r="AO586" t="str">
        <f t="shared" si="127"/>
        <v/>
      </c>
      <c r="AP586" t="str">
        <f t="shared" si="128"/>
        <v/>
      </c>
      <c r="AQ586">
        <f t="shared" si="129"/>
        <v>-11</v>
      </c>
      <c r="AR586" t="str">
        <f t="shared" si="130"/>
        <v/>
      </c>
      <c r="AS586" t="str">
        <f t="shared" si="131"/>
        <v>BH515025E6-1</v>
      </c>
      <c r="AT586" t="str">
        <f>IFERROR(IF(VLOOKUP(Y586,vlookup!$I$2:$J$9,1,0)=Y586,VLOOKUP(Y586,vlookup!$I$2:$J$9,2,0),PROPER(Y586)),PROPER(Y586))</f>
        <v>Towing &amp; Roadside</v>
      </c>
      <c r="AU586" t="str">
        <f>IFERROR(IF(B586=VLOOKUP(B586,vlookup!$L$2:$L$10,1,0),"Yes","No"),"No")</f>
        <v>No</v>
      </c>
    </row>
    <row r="587" spans="1:47" ht="14.45" customHeight="1" x14ac:dyDescent="0.25">
      <c r="A587" t="s">
        <v>2302</v>
      </c>
      <c r="B587" s="31" t="s">
        <v>2303</v>
      </c>
      <c r="C587">
        <v>2</v>
      </c>
      <c r="D587">
        <v>1</v>
      </c>
      <c r="E587" t="s">
        <v>382</v>
      </c>
      <c r="F587" t="s">
        <v>205</v>
      </c>
      <c r="G587" t="s">
        <v>934</v>
      </c>
      <c r="H587" t="s">
        <v>1126</v>
      </c>
      <c r="I587">
        <v>75201</v>
      </c>
      <c r="J587" s="19">
        <v>42505</v>
      </c>
      <c r="K587" s="19">
        <v>42550</v>
      </c>
      <c r="L587">
        <v>201606</v>
      </c>
      <c r="M587" s="19">
        <v>42522</v>
      </c>
      <c r="N587">
        <v>24617</v>
      </c>
      <c r="O587" t="s">
        <v>1070</v>
      </c>
      <c r="P587" t="s">
        <v>1116</v>
      </c>
      <c r="Q587" t="s">
        <v>925</v>
      </c>
      <c r="R587" t="s">
        <v>2305</v>
      </c>
      <c r="S587" s="19">
        <v>42530</v>
      </c>
      <c r="T587">
        <v>75201</v>
      </c>
      <c r="U587" t="s">
        <v>357</v>
      </c>
      <c r="V587" s="19">
        <v>42586</v>
      </c>
      <c r="W587" t="s">
        <v>598</v>
      </c>
      <c r="X587" t="s">
        <v>599</v>
      </c>
      <c r="Y587" t="s">
        <v>259</v>
      </c>
      <c r="Z587" t="s">
        <v>14</v>
      </c>
      <c r="AA587" s="29">
        <v>-11</v>
      </c>
      <c r="AB587">
        <v>0</v>
      </c>
      <c r="AC587">
        <f t="shared" si="120"/>
        <v>2016</v>
      </c>
      <c r="AD587">
        <f t="shared" si="121"/>
        <v>8</v>
      </c>
      <c r="AE587">
        <f t="shared" si="122"/>
        <v>2016</v>
      </c>
      <c r="AF587">
        <f t="shared" si="123"/>
        <v>5</v>
      </c>
      <c r="AG587" t="str">
        <f>VLOOKUP(F587,vlookup!$A$2:$E$660,2,0)</f>
        <v>Retained</v>
      </c>
      <c r="AH587" t="str">
        <f>VLOOKUP(F587,vlookup!$A$2:$E$660,3,0)</f>
        <v>Service Contract</v>
      </c>
      <c r="AI587" t="str">
        <f>VLOOKUP(F587,vlookup!$A$2:$E$660,4,0)</f>
        <v>Used Car Programs</v>
      </c>
      <c r="AJ587" t="str">
        <f>VLOOKUP(F587,vlookup!$A$2:$E$660,5,0)</f>
        <v>High Mileage</v>
      </c>
      <c r="AL587">
        <f t="shared" si="124"/>
        <v>44</v>
      </c>
      <c r="AM587">
        <f t="shared" si="125"/>
        <v>79</v>
      </c>
      <c r="AN587" t="str">
        <f t="shared" si="126"/>
        <v/>
      </c>
      <c r="AO587" t="str">
        <f t="shared" si="127"/>
        <v/>
      </c>
      <c r="AP587" t="str">
        <f t="shared" si="128"/>
        <v/>
      </c>
      <c r="AQ587">
        <f t="shared" si="129"/>
        <v>-11</v>
      </c>
      <c r="AR587" t="str">
        <f t="shared" si="130"/>
        <v/>
      </c>
      <c r="AS587" t="str">
        <f t="shared" si="131"/>
        <v>BH515025E6-2</v>
      </c>
      <c r="AT587" t="str">
        <f>IFERROR(IF(VLOOKUP(Y587,vlookup!$I$2:$J$9,1,0)=Y587,VLOOKUP(Y587,vlookup!$I$2:$J$9,2,0),PROPER(Y587)),PROPER(Y587))</f>
        <v>Towing &amp; Roadside</v>
      </c>
      <c r="AU587" t="str">
        <f>IFERROR(IF(B587=VLOOKUP(B587,vlookup!$L$2:$L$10,1,0),"Yes","No"),"No")</f>
        <v>No</v>
      </c>
    </row>
    <row r="588" spans="1:47" ht="14.45" customHeight="1" x14ac:dyDescent="0.25">
      <c r="A588" t="s">
        <v>2306</v>
      </c>
      <c r="B588" s="31" t="s">
        <v>2307</v>
      </c>
      <c r="C588">
        <v>2</v>
      </c>
      <c r="D588">
        <v>1</v>
      </c>
      <c r="E588" t="s">
        <v>382</v>
      </c>
      <c r="F588" t="s">
        <v>205</v>
      </c>
      <c r="G588" t="s">
        <v>1611</v>
      </c>
      <c r="H588" t="s">
        <v>1612</v>
      </c>
      <c r="I588">
        <v>127499</v>
      </c>
      <c r="J588" s="19">
        <v>41980</v>
      </c>
      <c r="K588" s="19">
        <v>42012</v>
      </c>
      <c r="L588">
        <v>201501</v>
      </c>
      <c r="M588" s="19">
        <v>42005</v>
      </c>
      <c r="N588">
        <v>24616</v>
      </c>
      <c r="O588" t="s">
        <v>1076</v>
      </c>
      <c r="P588" t="s">
        <v>1116</v>
      </c>
      <c r="Q588" t="s">
        <v>925</v>
      </c>
      <c r="R588" t="s">
        <v>2308</v>
      </c>
      <c r="S588" s="19">
        <v>42110</v>
      </c>
      <c r="T588">
        <v>127499</v>
      </c>
      <c r="U588" t="s">
        <v>357</v>
      </c>
      <c r="V588" s="19">
        <v>42187</v>
      </c>
      <c r="W588" t="s">
        <v>598</v>
      </c>
      <c r="X588" t="s">
        <v>599</v>
      </c>
      <c r="Y588" t="s">
        <v>259</v>
      </c>
      <c r="Z588" t="s">
        <v>14</v>
      </c>
      <c r="AA588" s="29">
        <v>-11</v>
      </c>
      <c r="AB588">
        <v>0</v>
      </c>
      <c r="AC588">
        <f t="shared" si="120"/>
        <v>2015</v>
      </c>
      <c r="AD588">
        <f t="shared" si="121"/>
        <v>7</v>
      </c>
      <c r="AE588">
        <f t="shared" si="122"/>
        <v>2014</v>
      </c>
      <c r="AF588">
        <f t="shared" si="123"/>
        <v>12</v>
      </c>
      <c r="AG588" t="str">
        <f>VLOOKUP(F588,vlookup!$A$2:$E$660,2,0)</f>
        <v>Retained</v>
      </c>
      <c r="AH588" t="str">
        <f>VLOOKUP(F588,vlookup!$A$2:$E$660,3,0)</f>
        <v>Service Contract</v>
      </c>
      <c r="AI588" t="str">
        <f>VLOOKUP(F588,vlookup!$A$2:$E$660,4,0)</f>
        <v>Used Car Programs</v>
      </c>
      <c r="AJ588" t="str">
        <f>VLOOKUP(F588,vlookup!$A$2:$E$660,5,0)</f>
        <v>High Mileage</v>
      </c>
      <c r="AL588">
        <f t="shared" si="124"/>
        <v>31</v>
      </c>
      <c r="AM588">
        <f t="shared" si="125"/>
        <v>205</v>
      </c>
      <c r="AN588" t="str">
        <f t="shared" si="126"/>
        <v/>
      </c>
      <c r="AO588" t="str">
        <f t="shared" si="127"/>
        <v/>
      </c>
      <c r="AP588" t="str">
        <f t="shared" si="128"/>
        <v/>
      </c>
      <c r="AQ588" t="str">
        <f t="shared" si="129"/>
        <v/>
      </c>
      <c r="AR588">
        <f t="shared" si="130"/>
        <v>-11</v>
      </c>
      <c r="AS588" t="str">
        <f t="shared" si="131"/>
        <v>7H552352L4-2</v>
      </c>
      <c r="AT588" t="str">
        <f>IFERROR(IF(VLOOKUP(Y588,vlookup!$I$2:$J$9,1,0)=Y588,VLOOKUP(Y588,vlookup!$I$2:$J$9,2,0),PROPER(Y588)),PROPER(Y588))</f>
        <v>Towing &amp; Roadside</v>
      </c>
      <c r="AU588" t="str">
        <f>IFERROR(IF(B588=VLOOKUP(B588,vlookup!$L$2:$L$10,1,0),"Yes","No"),"No")</f>
        <v>No</v>
      </c>
    </row>
    <row r="589" spans="1:47" ht="14.45" customHeight="1" x14ac:dyDescent="0.25">
      <c r="A589" t="s">
        <v>2309</v>
      </c>
      <c r="B589" s="31" t="s">
        <v>2310</v>
      </c>
      <c r="C589">
        <v>1</v>
      </c>
      <c r="D589">
        <v>1</v>
      </c>
      <c r="E589" t="s">
        <v>382</v>
      </c>
      <c r="F589" t="s">
        <v>60</v>
      </c>
      <c r="G589" t="s">
        <v>3712</v>
      </c>
      <c r="H589" t="s">
        <v>3793</v>
      </c>
      <c r="I589">
        <v>89165</v>
      </c>
      <c r="J589" s="19">
        <v>41728</v>
      </c>
      <c r="K589" s="19">
        <v>41759</v>
      </c>
      <c r="L589">
        <v>201404</v>
      </c>
      <c r="M589" s="19">
        <v>41730</v>
      </c>
      <c r="N589">
        <v>24616</v>
      </c>
      <c r="O589" t="s">
        <v>1076</v>
      </c>
      <c r="P589" t="s">
        <v>1116</v>
      </c>
      <c r="Q589" t="s">
        <v>925</v>
      </c>
      <c r="R589" t="s">
        <v>2311</v>
      </c>
      <c r="S589" s="19">
        <v>41743</v>
      </c>
      <c r="T589">
        <v>89165</v>
      </c>
      <c r="U589" t="s">
        <v>357</v>
      </c>
      <c r="V589" s="19">
        <v>41795</v>
      </c>
      <c r="W589" t="s">
        <v>598</v>
      </c>
      <c r="X589" t="s">
        <v>599</v>
      </c>
      <c r="Y589" t="s">
        <v>259</v>
      </c>
      <c r="Z589" t="s">
        <v>14</v>
      </c>
      <c r="AA589" s="29">
        <v>-51.48</v>
      </c>
      <c r="AB589">
        <v>0</v>
      </c>
      <c r="AC589">
        <f t="shared" si="120"/>
        <v>2014</v>
      </c>
      <c r="AD589">
        <f t="shared" si="121"/>
        <v>6</v>
      </c>
      <c r="AE589">
        <f t="shared" si="122"/>
        <v>2014</v>
      </c>
      <c r="AF589">
        <f t="shared" si="123"/>
        <v>3</v>
      </c>
      <c r="AG589" t="str">
        <f>VLOOKUP(F589,vlookup!$A$2:$E$660,2,0)</f>
        <v>Retained</v>
      </c>
      <c r="AH589" t="str">
        <f>VLOOKUP(F589,vlookup!$A$2:$E$660,3,0)</f>
        <v>Service Contract</v>
      </c>
      <c r="AI589" t="str">
        <f>VLOOKUP(F589,vlookup!$A$2:$E$660,4,0)</f>
        <v>Used Car Programs</v>
      </c>
      <c r="AJ589" t="str">
        <f>VLOOKUP(F589,vlookup!$A$2:$E$660,5,0)</f>
        <v>High Mileage</v>
      </c>
      <c r="AL589">
        <f t="shared" si="124"/>
        <v>30</v>
      </c>
      <c r="AM589">
        <f t="shared" si="125"/>
        <v>65</v>
      </c>
      <c r="AN589" t="str">
        <f t="shared" si="126"/>
        <v/>
      </c>
      <c r="AO589" t="str">
        <f t="shared" si="127"/>
        <v/>
      </c>
      <c r="AP589" t="str">
        <f t="shared" si="128"/>
        <v/>
      </c>
      <c r="AQ589">
        <f t="shared" si="129"/>
        <v>-51.48</v>
      </c>
      <c r="AR589" t="str">
        <f t="shared" si="130"/>
        <v/>
      </c>
      <c r="AS589" t="str">
        <f t="shared" si="131"/>
        <v>4BJ14295C4Y-1</v>
      </c>
      <c r="AT589" t="str">
        <f>IFERROR(IF(VLOOKUP(Y589,vlookup!$I$2:$J$9,1,0)=Y589,VLOOKUP(Y589,vlookup!$I$2:$J$9,2,0),PROPER(Y589)),PROPER(Y589))</f>
        <v>Towing &amp; Roadside</v>
      </c>
      <c r="AU589" t="str">
        <f>IFERROR(IF(B589=VLOOKUP(B589,vlookup!$L$2:$L$10,1,0),"Yes","No"),"No")</f>
        <v>No</v>
      </c>
    </row>
    <row r="590" spans="1:47" ht="14.45" customHeight="1" x14ac:dyDescent="0.25">
      <c r="A590" t="s">
        <v>2312</v>
      </c>
      <c r="B590" s="31" t="s">
        <v>2313</v>
      </c>
      <c r="C590">
        <v>1</v>
      </c>
      <c r="D590">
        <v>1</v>
      </c>
      <c r="E590" t="s">
        <v>571</v>
      </c>
      <c r="F590" t="s">
        <v>205</v>
      </c>
      <c r="G590" t="s">
        <v>952</v>
      </c>
      <c r="H590" t="s">
        <v>3750</v>
      </c>
      <c r="I590">
        <v>56979</v>
      </c>
      <c r="J590" s="19">
        <v>42442</v>
      </c>
      <c r="K590" s="19">
        <v>42460</v>
      </c>
      <c r="L590">
        <v>201603</v>
      </c>
      <c r="M590" s="19">
        <v>42430</v>
      </c>
      <c r="N590">
        <v>24616</v>
      </c>
      <c r="O590" t="s">
        <v>1076</v>
      </c>
      <c r="P590" t="s">
        <v>1116</v>
      </c>
      <c r="Q590" t="s">
        <v>925</v>
      </c>
      <c r="R590" t="s">
        <v>2314</v>
      </c>
      <c r="S590" s="19">
        <v>42483</v>
      </c>
      <c r="T590">
        <v>56979</v>
      </c>
      <c r="U590" t="s">
        <v>357</v>
      </c>
      <c r="V590" s="19">
        <v>42544</v>
      </c>
      <c r="W590" t="s">
        <v>598</v>
      </c>
      <c r="X590" t="s">
        <v>599</v>
      </c>
      <c r="Y590" t="s">
        <v>259</v>
      </c>
      <c r="Z590" t="s">
        <v>14</v>
      </c>
      <c r="AA590" s="29">
        <v>-11</v>
      </c>
      <c r="AB590">
        <v>0</v>
      </c>
      <c r="AC590">
        <f t="shared" si="120"/>
        <v>2016</v>
      </c>
      <c r="AD590">
        <f t="shared" si="121"/>
        <v>6</v>
      </c>
      <c r="AE590">
        <f t="shared" si="122"/>
        <v>2016</v>
      </c>
      <c r="AF590">
        <f t="shared" si="123"/>
        <v>3</v>
      </c>
      <c r="AG590" t="str">
        <f>VLOOKUP(F590,vlookup!$A$2:$E$660,2,0)</f>
        <v>Retained</v>
      </c>
      <c r="AH590" t="str">
        <f>VLOOKUP(F590,vlookup!$A$2:$E$660,3,0)</f>
        <v>Service Contract</v>
      </c>
      <c r="AI590" t="str">
        <f>VLOOKUP(F590,vlookup!$A$2:$E$660,4,0)</f>
        <v>Used Car Programs</v>
      </c>
      <c r="AJ590" t="str">
        <f>VLOOKUP(F590,vlookup!$A$2:$E$660,5,0)</f>
        <v>High Mileage</v>
      </c>
      <c r="AL590">
        <f t="shared" si="124"/>
        <v>18</v>
      </c>
      <c r="AM590">
        <f t="shared" si="125"/>
        <v>100</v>
      </c>
      <c r="AN590" t="str">
        <f t="shared" si="126"/>
        <v/>
      </c>
      <c r="AO590" t="str">
        <f t="shared" si="127"/>
        <v/>
      </c>
      <c r="AP590" t="str">
        <f t="shared" si="128"/>
        <v/>
      </c>
      <c r="AQ590" t="str">
        <f t="shared" si="129"/>
        <v/>
      </c>
      <c r="AR590">
        <f t="shared" si="130"/>
        <v>-11</v>
      </c>
      <c r="AS590" t="str">
        <f t="shared" si="131"/>
        <v>CC856224C6-1</v>
      </c>
      <c r="AT590" t="str">
        <f>IFERROR(IF(VLOOKUP(Y590,vlookup!$I$2:$J$9,1,0)=Y590,VLOOKUP(Y590,vlookup!$I$2:$J$9,2,0),PROPER(Y590)),PROPER(Y590))</f>
        <v>Towing &amp; Roadside</v>
      </c>
      <c r="AU590" t="str">
        <f>IFERROR(IF(B590=VLOOKUP(B590,vlookup!$L$2:$L$10,1,0),"Yes","No"),"No")</f>
        <v>No</v>
      </c>
    </row>
    <row r="591" spans="1:47" ht="14.45" customHeight="1" x14ac:dyDescent="0.25">
      <c r="A591" t="s">
        <v>2315</v>
      </c>
      <c r="B591" s="31" t="s">
        <v>2316</v>
      </c>
      <c r="C591">
        <v>2</v>
      </c>
      <c r="D591">
        <v>1</v>
      </c>
      <c r="E591" t="s">
        <v>382</v>
      </c>
      <c r="F591" t="s">
        <v>60</v>
      </c>
      <c r="G591" t="s">
        <v>919</v>
      </c>
      <c r="H591" t="s">
        <v>3711</v>
      </c>
      <c r="I591">
        <v>121594</v>
      </c>
      <c r="J591" s="19">
        <v>41336</v>
      </c>
      <c r="K591" s="19">
        <v>41362</v>
      </c>
      <c r="L591">
        <v>201303</v>
      </c>
      <c r="M591" s="19">
        <v>41334</v>
      </c>
      <c r="N591">
        <v>24616</v>
      </c>
      <c r="O591" t="s">
        <v>1076</v>
      </c>
      <c r="P591" t="s">
        <v>1116</v>
      </c>
      <c r="Q591" t="s">
        <v>925</v>
      </c>
      <c r="R591" t="s">
        <v>2317</v>
      </c>
      <c r="S591" s="19">
        <v>41457</v>
      </c>
      <c r="T591">
        <v>121594</v>
      </c>
      <c r="U591" t="s">
        <v>357</v>
      </c>
      <c r="V591" s="19">
        <v>41541</v>
      </c>
      <c r="W591" t="s">
        <v>598</v>
      </c>
      <c r="X591" t="s">
        <v>599</v>
      </c>
      <c r="Y591" t="s">
        <v>259</v>
      </c>
      <c r="Z591" t="s">
        <v>14</v>
      </c>
      <c r="AA591" s="29">
        <v>-11</v>
      </c>
      <c r="AB591">
        <v>0</v>
      </c>
      <c r="AC591">
        <f t="shared" si="120"/>
        <v>2013</v>
      </c>
      <c r="AD591">
        <f t="shared" si="121"/>
        <v>9</v>
      </c>
      <c r="AE591">
        <f t="shared" si="122"/>
        <v>2013</v>
      </c>
      <c r="AF591">
        <f t="shared" si="123"/>
        <v>3</v>
      </c>
      <c r="AG591" t="str">
        <f>VLOOKUP(F591,vlookup!$A$2:$E$660,2,0)</f>
        <v>Retained</v>
      </c>
      <c r="AH591" t="str">
        <f>VLOOKUP(F591,vlookup!$A$2:$E$660,3,0)</f>
        <v>Service Contract</v>
      </c>
      <c r="AI591" t="str">
        <f>VLOOKUP(F591,vlookup!$A$2:$E$660,4,0)</f>
        <v>Used Car Programs</v>
      </c>
      <c r="AJ591" t="str">
        <f>VLOOKUP(F591,vlookup!$A$2:$E$660,5,0)</f>
        <v>High Mileage</v>
      </c>
      <c r="AL591">
        <f t="shared" si="124"/>
        <v>26</v>
      </c>
      <c r="AM591">
        <f t="shared" si="125"/>
        <v>201</v>
      </c>
      <c r="AN591" t="str">
        <f t="shared" si="126"/>
        <v/>
      </c>
      <c r="AO591" t="str">
        <f t="shared" si="127"/>
        <v/>
      </c>
      <c r="AP591" t="str">
        <f t="shared" si="128"/>
        <v/>
      </c>
      <c r="AQ591" t="str">
        <f t="shared" si="129"/>
        <v/>
      </c>
      <c r="AR591">
        <f t="shared" si="130"/>
        <v>-11</v>
      </c>
      <c r="AS591" t="str">
        <f t="shared" si="131"/>
        <v>7T506901C3Y-2</v>
      </c>
      <c r="AT591" t="str">
        <f>IFERROR(IF(VLOOKUP(Y591,vlookup!$I$2:$J$9,1,0)=Y591,VLOOKUP(Y591,vlookup!$I$2:$J$9,2,0),PROPER(Y591)),PROPER(Y591))</f>
        <v>Towing &amp; Roadside</v>
      </c>
      <c r="AU591" t="str">
        <f>IFERROR(IF(B591=VLOOKUP(B591,vlookup!$L$2:$L$10,1,0),"Yes","No"),"No")</f>
        <v>No</v>
      </c>
    </row>
    <row r="592" spans="1:47" ht="14.45" customHeight="1" x14ac:dyDescent="0.25">
      <c r="A592" t="s">
        <v>2318</v>
      </c>
      <c r="B592" s="31" t="s">
        <v>2319</v>
      </c>
      <c r="C592">
        <v>1</v>
      </c>
      <c r="D592">
        <v>1</v>
      </c>
      <c r="E592" t="s">
        <v>571</v>
      </c>
      <c r="F592" t="s">
        <v>464</v>
      </c>
      <c r="G592" t="s">
        <v>922</v>
      </c>
      <c r="H592" t="s">
        <v>2320</v>
      </c>
      <c r="I592">
        <v>74097</v>
      </c>
      <c r="J592" s="19">
        <v>44150</v>
      </c>
      <c r="K592" s="19">
        <v>44202</v>
      </c>
      <c r="L592">
        <v>202012</v>
      </c>
      <c r="M592" s="19">
        <v>44166</v>
      </c>
      <c r="N592">
        <v>24617</v>
      </c>
      <c r="O592" t="s">
        <v>1070</v>
      </c>
      <c r="P592" t="s">
        <v>595</v>
      </c>
      <c r="Q592" t="s">
        <v>378</v>
      </c>
      <c r="R592">
        <v>656321432</v>
      </c>
      <c r="S592" s="19">
        <v>44498</v>
      </c>
      <c r="T592">
        <v>76000</v>
      </c>
      <c r="U592" t="s">
        <v>357</v>
      </c>
      <c r="V592" s="19">
        <v>44628</v>
      </c>
      <c r="W592" t="s">
        <v>598</v>
      </c>
      <c r="X592" t="s">
        <v>599</v>
      </c>
      <c r="Y592" t="s">
        <v>259</v>
      </c>
      <c r="Z592" t="s">
        <v>14</v>
      </c>
      <c r="AA592" s="29">
        <v>-16.25</v>
      </c>
      <c r="AB592">
        <v>0</v>
      </c>
      <c r="AC592">
        <f t="shared" si="120"/>
        <v>2022</v>
      </c>
      <c r="AD592">
        <f t="shared" si="121"/>
        <v>3</v>
      </c>
      <c r="AE592">
        <f t="shared" si="122"/>
        <v>2020</v>
      </c>
      <c r="AF592">
        <f t="shared" si="123"/>
        <v>11</v>
      </c>
      <c r="AG592" t="str">
        <f>VLOOKUP(F592,vlookup!$A$2:$E$660,2,0)</f>
        <v>Retained</v>
      </c>
      <c r="AH592" t="str">
        <f>VLOOKUP(F592,vlookup!$A$2:$E$660,3,0)</f>
        <v>Service Contract</v>
      </c>
      <c r="AI592" t="str">
        <f>VLOOKUP(F592,vlookup!$A$2:$E$660,4,0)</f>
        <v>Used Car Programs</v>
      </c>
      <c r="AJ592" t="str">
        <f>VLOOKUP(F592,vlookup!$A$2:$E$660,5,0)</f>
        <v>High Mileage</v>
      </c>
      <c r="AL592">
        <f t="shared" si="124"/>
        <v>51</v>
      </c>
      <c r="AM592">
        <f t="shared" si="125"/>
        <v>473</v>
      </c>
      <c r="AN592">
        <f t="shared" si="126"/>
        <v>1903</v>
      </c>
      <c r="AO592" t="str">
        <f t="shared" si="127"/>
        <v/>
      </c>
      <c r="AP592" t="str">
        <f t="shared" si="128"/>
        <v/>
      </c>
      <c r="AQ592" t="str">
        <f t="shared" si="129"/>
        <v/>
      </c>
      <c r="AR592">
        <f t="shared" si="130"/>
        <v>-16.25</v>
      </c>
      <c r="AS592" t="str">
        <f t="shared" si="131"/>
        <v>ZAGHT634207K20-1</v>
      </c>
      <c r="AT592" t="str">
        <f>IFERROR(IF(VLOOKUP(Y592,vlookup!$I$2:$J$9,1,0)=Y592,VLOOKUP(Y592,vlookup!$I$2:$J$9,2,0),PROPER(Y592)),PROPER(Y592))</f>
        <v>Towing &amp; Roadside</v>
      </c>
      <c r="AU592" t="str">
        <f>IFERROR(IF(B592=VLOOKUP(B592,vlookup!$L$2:$L$10,1,0),"Yes","No"),"No")</f>
        <v>No</v>
      </c>
    </row>
    <row r="593" spans="1:47" ht="14.45" customHeight="1" x14ac:dyDescent="0.25">
      <c r="A593" t="s">
        <v>1659</v>
      </c>
      <c r="B593" s="31" t="s">
        <v>1660</v>
      </c>
      <c r="C593">
        <v>2</v>
      </c>
      <c r="D593">
        <v>4</v>
      </c>
      <c r="E593" t="s">
        <v>382</v>
      </c>
      <c r="F593" t="s">
        <v>464</v>
      </c>
      <c r="G593" t="s">
        <v>543</v>
      </c>
      <c r="H593" t="s">
        <v>933</v>
      </c>
      <c r="I593">
        <v>118770</v>
      </c>
      <c r="J593" s="19">
        <v>43877</v>
      </c>
      <c r="K593" s="19">
        <v>43959</v>
      </c>
      <c r="L593">
        <v>202005</v>
      </c>
      <c r="M593" s="19">
        <v>43952</v>
      </c>
      <c r="N593">
        <v>24616</v>
      </c>
      <c r="O593" t="s">
        <v>1076</v>
      </c>
      <c r="P593" t="s">
        <v>595</v>
      </c>
      <c r="Q593" t="s">
        <v>378</v>
      </c>
      <c r="R593">
        <v>383616552</v>
      </c>
      <c r="S593" s="19">
        <v>44102</v>
      </c>
      <c r="T593">
        <v>30000</v>
      </c>
      <c r="U593" t="s">
        <v>356</v>
      </c>
      <c r="V593" s="19">
        <v>44195</v>
      </c>
      <c r="W593" t="s">
        <v>598</v>
      </c>
      <c r="X593" t="s">
        <v>599</v>
      </c>
      <c r="Y593" t="s">
        <v>259</v>
      </c>
      <c r="Z593" t="s">
        <v>14</v>
      </c>
      <c r="AA593" s="29">
        <v>-16.25</v>
      </c>
      <c r="AB593">
        <v>0</v>
      </c>
      <c r="AC593">
        <f t="shared" si="120"/>
        <v>2020</v>
      </c>
      <c r="AD593">
        <f t="shared" si="121"/>
        <v>12</v>
      </c>
      <c r="AE593">
        <f t="shared" si="122"/>
        <v>2020</v>
      </c>
      <c r="AF593">
        <f t="shared" si="123"/>
        <v>2</v>
      </c>
      <c r="AG593" t="str">
        <f>VLOOKUP(F593,vlookup!$A$2:$E$660,2,0)</f>
        <v>Retained</v>
      </c>
      <c r="AH593" t="str">
        <f>VLOOKUP(F593,vlookup!$A$2:$E$660,3,0)</f>
        <v>Service Contract</v>
      </c>
      <c r="AI593" t="str">
        <f>VLOOKUP(F593,vlookup!$A$2:$E$660,4,0)</f>
        <v>Used Car Programs</v>
      </c>
      <c r="AJ593" t="str">
        <f>VLOOKUP(F593,vlookup!$A$2:$E$660,5,0)</f>
        <v>High Mileage</v>
      </c>
      <c r="AL593">
        <f t="shared" si="124"/>
        <v>82</v>
      </c>
      <c r="AM593">
        <f t="shared" si="125"/>
        <v>314</v>
      </c>
      <c r="AN593" t="str">
        <f t="shared" si="126"/>
        <v/>
      </c>
      <c r="AO593" t="str">
        <f t="shared" si="127"/>
        <v/>
      </c>
      <c r="AP593" t="str">
        <f t="shared" si="128"/>
        <v/>
      </c>
      <c r="AQ593" t="str">
        <f t="shared" si="129"/>
        <v/>
      </c>
      <c r="AR593">
        <f t="shared" si="130"/>
        <v>-16.25</v>
      </c>
      <c r="AS593" t="str">
        <f t="shared" si="131"/>
        <v>EG221499B0-2</v>
      </c>
      <c r="AT593" t="str">
        <f>IFERROR(IF(VLOOKUP(Y593,vlookup!$I$2:$J$9,1,0)=Y593,VLOOKUP(Y593,vlookup!$I$2:$J$9,2,0),PROPER(Y593)),PROPER(Y593))</f>
        <v>Towing &amp; Roadside</v>
      </c>
      <c r="AU593" t="str">
        <f>IFERROR(IF(B593=VLOOKUP(B593,vlookup!$L$2:$L$10,1,0),"Yes","No"),"No")</f>
        <v>No</v>
      </c>
    </row>
    <row r="594" spans="1:47" ht="14.45" customHeight="1" x14ac:dyDescent="0.25">
      <c r="A594" t="s">
        <v>1659</v>
      </c>
      <c r="B594" s="31" t="s">
        <v>1660</v>
      </c>
      <c r="C594">
        <v>2</v>
      </c>
      <c r="D594">
        <v>5</v>
      </c>
      <c r="E594" t="s">
        <v>382</v>
      </c>
      <c r="F594" t="s">
        <v>464</v>
      </c>
      <c r="G594" t="s">
        <v>543</v>
      </c>
      <c r="H594" t="s">
        <v>933</v>
      </c>
      <c r="I594">
        <v>118770</v>
      </c>
      <c r="J594" s="19">
        <v>43877</v>
      </c>
      <c r="K594" s="19">
        <v>43959</v>
      </c>
      <c r="L594">
        <v>202005</v>
      </c>
      <c r="M594" s="19">
        <v>43952</v>
      </c>
      <c r="N594">
        <v>24616</v>
      </c>
      <c r="O594" t="s">
        <v>1076</v>
      </c>
      <c r="P594" t="s">
        <v>595</v>
      </c>
      <c r="Q594" t="s">
        <v>378</v>
      </c>
      <c r="R594">
        <v>963414711</v>
      </c>
      <c r="S594" s="19">
        <v>44139</v>
      </c>
      <c r="T594">
        <v>130000</v>
      </c>
      <c r="U594" t="s">
        <v>356</v>
      </c>
      <c r="V594" s="19">
        <v>44225</v>
      </c>
      <c r="W594" t="s">
        <v>598</v>
      </c>
      <c r="X594" t="s">
        <v>599</v>
      </c>
      <c r="Y594" t="s">
        <v>259</v>
      </c>
      <c r="Z594" t="s">
        <v>14</v>
      </c>
      <c r="AA594" s="29">
        <v>-16.25</v>
      </c>
      <c r="AB594">
        <v>0</v>
      </c>
      <c r="AC594">
        <f t="shared" si="120"/>
        <v>2021</v>
      </c>
      <c r="AD594">
        <f t="shared" si="121"/>
        <v>1</v>
      </c>
      <c r="AE594">
        <f t="shared" si="122"/>
        <v>2020</v>
      </c>
      <c r="AF594">
        <f t="shared" si="123"/>
        <v>2</v>
      </c>
      <c r="AG594" t="str">
        <f>VLOOKUP(F594,vlookup!$A$2:$E$660,2,0)</f>
        <v>Retained</v>
      </c>
      <c r="AH594" t="str">
        <f>VLOOKUP(F594,vlookup!$A$2:$E$660,3,0)</f>
        <v>Service Contract</v>
      </c>
      <c r="AI594" t="str">
        <f>VLOOKUP(F594,vlookup!$A$2:$E$660,4,0)</f>
        <v>Used Car Programs</v>
      </c>
      <c r="AJ594" t="str">
        <f>VLOOKUP(F594,vlookup!$A$2:$E$660,5,0)</f>
        <v>High Mileage</v>
      </c>
      <c r="AL594">
        <f t="shared" si="124"/>
        <v>82</v>
      </c>
      <c r="AM594">
        <f t="shared" si="125"/>
        <v>343</v>
      </c>
      <c r="AN594">
        <f t="shared" si="126"/>
        <v>11230</v>
      </c>
      <c r="AO594" t="str">
        <f t="shared" si="127"/>
        <v/>
      </c>
      <c r="AP594" t="str">
        <f t="shared" si="128"/>
        <v/>
      </c>
      <c r="AQ594" t="str">
        <f t="shared" si="129"/>
        <v/>
      </c>
      <c r="AR594">
        <f t="shared" si="130"/>
        <v>-16.25</v>
      </c>
      <c r="AS594" t="str">
        <f t="shared" si="131"/>
        <v>EG221499B0-2</v>
      </c>
      <c r="AT594" t="str">
        <f>IFERROR(IF(VLOOKUP(Y594,vlookup!$I$2:$J$9,1,0)=Y594,VLOOKUP(Y594,vlookup!$I$2:$J$9,2,0),PROPER(Y594)),PROPER(Y594))</f>
        <v>Towing &amp; Roadside</v>
      </c>
      <c r="AU594" t="str">
        <f>IFERROR(IF(B594=VLOOKUP(B594,vlookup!$L$2:$L$10,1,0),"Yes","No"),"No")</f>
        <v>No</v>
      </c>
    </row>
    <row r="595" spans="1:47" ht="14.45" customHeight="1" x14ac:dyDescent="0.25">
      <c r="A595" t="s">
        <v>1659</v>
      </c>
      <c r="B595" s="31" t="s">
        <v>1660</v>
      </c>
      <c r="C595">
        <v>2</v>
      </c>
      <c r="D595">
        <v>6</v>
      </c>
      <c r="E595" t="s">
        <v>382</v>
      </c>
      <c r="F595" t="s">
        <v>464</v>
      </c>
      <c r="G595" t="s">
        <v>543</v>
      </c>
      <c r="H595" t="s">
        <v>933</v>
      </c>
      <c r="I595">
        <v>118770</v>
      </c>
      <c r="J595" s="19">
        <v>43877</v>
      </c>
      <c r="K595" s="19">
        <v>43959</v>
      </c>
      <c r="L595">
        <v>202005</v>
      </c>
      <c r="M595" s="19">
        <v>43952</v>
      </c>
      <c r="N595">
        <v>24616</v>
      </c>
      <c r="O595" t="s">
        <v>1076</v>
      </c>
      <c r="P595" t="s">
        <v>595</v>
      </c>
      <c r="Q595" t="s">
        <v>378</v>
      </c>
      <c r="R595">
        <v>128999829</v>
      </c>
      <c r="S595" s="19">
        <v>44139</v>
      </c>
      <c r="T595">
        <v>130000</v>
      </c>
      <c r="U595" t="s">
        <v>356</v>
      </c>
      <c r="V595" s="19">
        <v>44273</v>
      </c>
      <c r="W595" t="s">
        <v>598</v>
      </c>
      <c r="X595" t="s">
        <v>599</v>
      </c>
      <c r="Y595" t="s">
        <v>259</v>
      </c>
      <c r="Z595" t="s">
        <v>14</v>
      </c>
      <c r="AA595" s="29">
        <v>-16.25</v>
      </c>
      <c r="AB595">
        <v>0</v>
      </c>
      <c r="AC595">
        <f t="shared" si="120"/>
        <v>2021</v>
      </c>
      <c r="AD595">
        <f t="shared" si="121"/>
        <v>3</v>
      </c>
      <c r="AE595">
        <f t="shared" si="122"/>
        <v>2020</v>
      </c>
      <c r="AF595">
        <f t="shared" si="123"/>
        <v>2</v>
      </c>
      <c r="AG595" t="str">
        <f>VLOOKUP(F595,vlookup!$A$2:$E$660,2,0)</f>
        <v>Retained</v>
      </c>
      <c r="AH595" t="str">
        <f>VLOOKUP(F595,vlookup!$A$2:$E$660,3,0)</f>
        <v>Service Contract</v>
      </c>
      <c r="AI595" t="str">
        <f>VLOOKUP(F595,vlookup!$A$2:$E$660,4,0)</f>
        <v>Used Car Programs</v>
      </c>
      <c r="AJ595" t="str">
        <f>VLOOKUP(F595,vlookup!$A$2:$E$660,5,0)</f>
        <v>High Mileage</v>
      </c>
      <c r="AL595">
        <f t="shared" si="124"/>
        <v>82</v>
      </c>
      <c r="AM595">
        <f t="shared" si="125"/>
        <v>392</v>
      </c>
      <c r="AN595">
        <f t="shared" si="126"/>
        <v>11230</v>
      </c>
      <c r="AO595" t="str">
        <f t="shared" si="127"/>
        <v/>
      </c>
      <c r="AP595" t="str">
        <f t="shared" si="128"/>
        <v/>
      </c>
      <c r="AQ595" t="str">
        <f t="shared" si="129"/>
        <v/>
      </c>
      <c r="AR595">
        <f t="shared" si="130"/>
        <v>-16.25</v>
      </c>
      <c r="AS595" t="str">
        <f t="shared" si="131"/>
        <v>EG221499B0-2</v>
      </c>
      <c r="AT595" t="str">
        <f>IFERROR(IF(VLOOKUP(Y595,vlookup!$I$2:$J$9,1,0)=Y595,VLOOKUP(Y595,vlookup!$I$2:$J$9,2,0),PROPER(Y595)),PROPER(Y595))</f>
        <v>Towing &amp; Roadside</v>
      </c>
      <c r="AU595" t="str">
        <f>IFERROR(IF(B595=VLOOKUP(B595,vlookup!$L$2:$L$10,1,0),"Yes","No"),"No")</f>
        <v>No</v>
      </c>
    </row>
    <row r="596" spans="1:47" ht="14.45" customHeight="1" x14ac:dyDescent="0.25">
      <c r="A596" t="s">
        <v>1665</v>
      </c>
      <c r="B596" s="31" t="s">
        <v>1666</v>
      </c>
      <c r="C596">
        <v>3</v>
      </c>
      <c r="D596">
        <v>1</v>
      </c>
      <c r="E596" t="s">
        <v>382</v>
      </c>
      <c r="F596" t="s">
        <v>205</v>
      </c>
      <c r="G596" t="s">
        <v>543</v>
      </c>
      <c r="H596" t="s">
        <v>1667</v>
      </c>
      <c r="I596">
        <v>125004</v>
      </c>
      <c r="J596" s="19">
        <v>41609</v>
      </c>
      <c r="K596" s="19">
        <v>41652</v>
      </c>
      <c r="L596">
        <v>201401</v>
      </c>
      <c r="M596" s="19">
        <v>41640</v>
      </c>
      <c r="N596">
        <v>24616</v>
      </c>
      <c r="O596" t="s">
        <v>1076</v>
      </c>
      <c r="P596" t="s">
        <v>1116</v>
      </c>
      <c r="Q596" t="s">
        <v>925</v>
      </c>
      <c r="R596" t="s">
        <v>2321</v>
      </c>
      <c r="S596" s="19">
        <v>41989</v>
      </c>
      <c r="T596">
        <v>125004</v>
      </c>
      <c r="U596" t="s">
        <v>357</v>
      </c>
      <c r="V596" s="19">
        <v>42038</v>
      </c>
      <c r="W596" t="s">
        <v>598</v>
      </c>
      <c r="X596" t="s">
        <v>599</v>
      </c>
      <c r="Y596" t="s">
        <v>259</v>
      </c>
      <c r="Z596" t="s">
        <v>14</v>
      </c>
      <c r="AA596" s="29">
        <v>-69.78</v>
      </c>
      <c r="AB596">
        <v>0</v>
      </c>
      <c r="AC596">
        <f t="shared" si="120"/>
        <v>2015</v>
      </c>
      <c r="AD596">
        <f t="shared" si="121"/>
        <v>2</v>
      </c>
      <c r="AE596">
        <f t="shared" si="122"/>
        <v>2013</v>
      </c>
      <c r="AF596">
        <f t="shared" si="123"/>
        <v>12</v>
      </c>
      <c r="AG596" t="str">
        <f>VLOOKUP(F596,vlookup!$A$2:$E$660,2,0)</f>
        <v>Retained</v>
      </c>
      <c r="AH596" t="str">
        <f>VLOOKUP(F596,vlookup!$A$2:$E$660,3,0)</f>
        <v>Service Contract</v>
      </c>
      <c r="AI596" t="str">
        <f>VLOOKUP(F596,vlookup!$A$2:$E$660,4,0)</f>
        <v>Used Car Programs</v>
      </c>
      <c r="AJ596" t="str">
        <f>VLOOKUP(F596,vlookup!$A$2:$E$660,5,0)</f>
        <v>High Mileage</v>
      </c>
      <c r="AL596">
        <f t="shared" si="124"/>
        <v>42</v>
      </c>
      <c r="AM596">
        <f t="shared" si="125"/>
        <v>422</v>
      </c>
      <c r="AN596" t="str">
        <f t="shared" si="126"/>
        <v/>
      </c>
      <c r="AO596" t="str">
        <f t="shared" si="127"/>
        <v/>
      </c>
      <c r="AP596" t="str">
        <f t="shared" si="128"/>
        <v/>
      </c>
      <c r="AQ596" t="str">
        <f t="shared" si="129"/>
        <v/>
      </c>
      <c r="AR596">
        <f t="shared" si="130"/>
        <v>-69.78</v>
      </c>
      <c r="AS596" t="str">
        <f t="shared" si="131"/>
        <v>7G262968L3-3</v>
      </c>
      <c r="AT596" t="str">
        <f>IFERROR(IF(VLOOKUP(Y596,vlookup!$I$2:$J$9,1,0)=Y596,VLOOKUP(Y596,vlookup!$I$2:$J$9,2,0),PROPER(Y596)),PROPER(Y596))</f>
        <v>Towing &amp; Roadside</v>
      </c>
      <c r="AU596" t="str">
        <f>IFERROR(IF(B596=VLOOKUP(B596,vlookup!$L$2:$L$10,1,0),"Yes","No"),"No")</f>
        <v>No</v>
      </c>
    </row>
    <row r="597" spans="1:47" ht="14.45" customHeight="1" x14ac:dyDescent="0.25">
      <c r="A597" t="s">
        <v>2322</v>
      </c>
      <c r="B597" s="31" t="s">
        <v>2323</v>
      </c>
      <c r="C597">
        <v>2</v>
      </c>
      <c r="D597">
        <v>1</v>
      </c>
      <c r="E597" t="s">
        <v>382</v>
      </c>
      <c r="F597" t="s">
        <v>238</v>
      </c>
      <c r="G597" t="s">
        <v>543</v>
      </c>
      <c r="H597" t="s">
        <v>1451</v>
      </c>
      <c r="I597">
        <v>149882</v>
      </c>
      <c r="J597" s="19">
        <v>42181</v>
      </c>
      <c r="K597" s="19">
        <v>42213</v>
      </c>
      <c r="L597">
        <v>201507</v>
      </c>
      <c r="M597" s="19">
        <v>42186</v>
      </c>
      <c r="N597">
        <v>24616</v>
      </c>
      <c r="O597" t="s">
        <v>1076</v>
      </c>
      <c r="P597" t="s">
        <v>1116</v>
      </c>
      <c r="Q597" t="s">
        <v>925</v>
      </c>
      <c r="R597" t="s">
        <v>2324</v>
      </c>
      <c r="S597" s="19">
        <v>42221</v>
      </c>
      <c r="T597">
        <v>149882</v>
      </c>
      <c r="U597" t="s">
        <v>357</v>
      </c>
      <c r="V597" s="19">
        <v>42289</v>
      </c>
      <c r="W597" t="s">
        <v>598</v>
      </c>
      <c r="X597" t="s">
        <v>599</v>
      </c>
      <c r="Y597" t="s">
        <v>259</v>
      </c>
      <c r="Z597" t="s">
        <v>14</v>
      </c>
      <c r="AA597" s="29">
        <v>-11</v>
      </c>
      <c r="AB597">
        <v>0</v>
      </c>
      <c r="AC597">
        <f t="shared" si="120"/>
        <v>2015</v>
      </c>
      <c r="AD597">
        <f t="shared" si="121"/>
        <v>10</v>
      </c>
      <c r="AE597">
        <f t="shared" si="122"/>
        <v>2015</v>
      </c>
      <c r="AF597">
        <f t="shared" si="123"/>
        <v>6</v>
      </c>
      <c r="AG597" t="str">
        <f>VLOOKUP(F597,vlookup!$A$2:$E$660,2,0)</f>
        <v>Retained</v>
      </c>
      <c r="AH597" t="str">
        <f>VLOOKUP(F597,vlookup!$A$2:$E$660,3,0)</f>
        <v>Service Contract</v>
      </c>
      <c r="AI597" t="str">
        <f>VLOOKUP(F597,vlookup!$A$2:$E$660,4,0)</f>
        <v>Used Car Programs</v>
      </c>
      <c r="AJ597" t="str">
        <f>VLOOKUP(F597,vlookup!$A$2:$E$660,5,0)</f>
        <v>High Mileage</v>
      </c>
      <c r="AL597">
        <f t="shared" si="124"/>
        <v>32</v>
      </c>
      <c r="AM597">
        <f t="shared" si="125"/>
        <v>106</v>
      </c>
      <c r="AN597" t="str">
        <f t="shared" si="126"/>
        <v/>
      </c>
      <c r="AO597" t="str">
        <f t="shared" si="127"/>
        <v/>
      </c>
      <c r="AP597" t="str">
        <f t="shared" si="128"/>
        <v/>
      </c>
      <c r="AQ597" t="str">
        <f t="shared" si="129"/>
        <v/>
      </c>
      <c r="AR597">
        <f t="shared" si="130"/>
        <v>-11</v>
      </c>
      <c r="AS597" t="str">
        <f t="shared" si="131"/>
        <v>8G197757F5Y-2</v>
      </c>
      <c r="AT597" t="str">
        <f>IFERROR(IF(VLOOKUP(Y597,vlookup!$I$2:$J$9,1,0)=Y597,VLOOKUP(Y597,vlookup!$I$2:$J$9,2,0),PROPER(Y597)),PROPER(Y597))</f>
        <v>Towing &amp; Roadside</v>
      </c>
      <c r="AU597" t="str">
        <f>IFERROR(IF(B597=VLOOKUP(B597,vlookup!$L$2:$L$10,1,0),"Yes","No"),"No")</f>
        <v>No</v>
      </c>
    </row>
    <row r="598" spans="1:47" ht="14.45" customHeight="1" x14ac:dyDescent="0.25">
      <c r="A598" t="s">
        <v>1678</v>
      </c>
      <c r="B598" s="31" t="s">
        <v>1679</v>
      </c>
      <c r="C598">
        <v>2</v>
      </c>
      <c r="D598">
        <v>4</v>
      </c>
      <c r="E598" t="s">
        <v>382</v>
      </c>
      <c r="F598" t="s">
        <v>464</v>
      </c>
      <c r="G598" t="s">
        <v>543</v>
      </c>
      <c r="H598" t="s">
        <v>1667</v>
      </c>
      <c r="I598">
        <v>126445</v>
      </c>
      <c r="J598" s="19">
        <v>44550</v>
      </c>
      <c r="K598" s="19">
        <v>44594</v>
      </c>
      <c r="L598">
        <v>202201</v>
      </c>
      <c r="M598" s="19">
        <v>44562</v>
      </c>
      <c r="N598">
        <v>24616</v>
      </c>
      <c r="O598" t="s">
        <v>1076</v>
      </c>
      <c r="P598" t="s">
        <v>595</v>
      </c>
      <c r="Q598" t="s">
        <v>378</v>
      </c>
      <c r="R598">
        <v>228814221</v>
      </c>
      <c r="S598" s="19">
        <v>44741</v>
      </c>
      <c r="T598">
        <v>135000</v>
      </c>
      <c r="U598" t="s">
        <v>357</v>
      </c>
      <c r="V598" s="19">
        <v>44817</v>
      </c>
      <c r="W598" t="s">
        <v>598</v>
      </c>
      <c r="X598" t="s">
        <v>599</v>
      </c>
      <c r="Y598" t="s">
        <v>259</v>
      </c>
      <c r="Z598" t="s">
        <v>14</v>
      </c>
      <c r="AA598" s="29">
        <v>-16.25</v>
      </c>
      <c r="AB598">
        <v>0</v>
      </c>
      <c r="AC598">
        <f t="shared" si="120"/>
        <v>2022</v>
      </c>
      <c r="AD598">
        <f t="shared" si="121"/>
        <v>9</v>
      </c>
      <c r="AE598">
        <f t="shared" si="122"/>
        <v>2021</v>
      </c>
      <c r="AF598">
        <f t="shared" si="123"/>
        <v>12</v>
      </c>
      <c r="AG598" t="str">
        <f>VLOOKUP(F598,vlookup!$A$2:$E$660,2,0)</f>
        <v>Retained</v>
      </c>
      <c r="AH598" t="str">
        <f>VLOOKUP(F598,vlookup!$A$2:$E$660,3,0)</f>
        <v>Service Contract</v>
      </c>
      <c r="AI598" t="str">
        <f>VLOOKUP(F598,vlookup!$A$2:$E$660,4,0)</f>
        <v>Used Car Programs</v>
      </c>
      <c r="AJ598" t="str">
        <f>VLOOKUP(F598,vlookup!$A$2:$E$660,5,0)</f>
        <v>High Mileage</v>
      </c>
      <c r="AL598">
        <f t="shared" si="124"/>
        <v>42</v>
      </c>
      <c r="AM598">
        <f t="shared" si="125"/>
        <v>263</v>
      </c>
      <c r="AN598">
        <f t="shared" si="126"/>
        <v>8555</v>
      </c>
      <c r="AO598" t="str">
        <f t="shared" si="127"/>
        <v/>
      </c>
      <c r="AP598" t="str">
        <f t="shared" si="128"/>
        <v/>
      </c>
      <c r="AQ598" t="str">
        <f t="shared" si="129"/>
        <v/>
      </c>
      <c r="AR598">
        <f t="shared" si="130"/>
        <v>-16.25</v>
      </c>
      <c r="AS598" t="str">
        <f t="shared" si="131"/>
        <v>ZAGAG186978L21-2</v>
      </c>
      <c r="AT598" t="str">
        <f>IFERROR(IF(VLOOKUP(Y598,vlookup!$I$2:$J$9,1,0)=Y598,VLOOKUP(Y598,vlookup!$I$2:$J$9,2,0),PROPER(Y598)),PROPER(Y598))</f>
        <v>Towing &amp; Roadside</v>
      </c>
      <c r="AU598" t="str">
        <f>IFERROR(IF(B598=VLOOKUP(B598,vlookup!$L$2:$L$10,1,0),"Yes","No"),"No")</f>
        <v>No</v>
      </c>
    </row>
    <row r="599" spans="1:47" ht="14.45" customHeight="1" x14ac:dyDescent="0.25">
      <c r="A599" t="s">
        <v>1678</v>
      </c>
      <c r="B599" s="31" t="s">
        <v>1679</v>
      </c>
      <c r="C599">
        <v>2</v>
      </c>
      <c r="D599">
        <v>5</v>
      </c>
      <c r="E599" t="s">
        <v>382</v>
      </c>
      <c r="F599" t="s">
        <v>464</v>
      </c>
      <c r="G599" t="s">
        <v>543</v>
      </c>
      <c r="H599" t="s">
        <v>1667</v>
      </c>
      <c r="I599">
        <v>126445</v>
      </c>
      <c r="J599" s="19">
        <v>44550</v>
      </c>
      <c r="K599" s="19">
        <v>44594</v>
      </c>
      <c r="L599">
        <v>202201</v>
      </c>
      <c r="M599" s="19">
        <v>44562</v>
      </c>
      <c r="N599">
        <v>24616</v>
      </c>
      <c r="O599" t="s">
        <v>1076</v>
      </c>
      <c r="P599" t="s">
        <v>595</v>
      </c>
      <c r="Q599" t="s">
        <v>378</v>
      </c>
      <c r="R599">
        <v>422522054</v>
      </c>
      <c r="S599" s="19">
        <v>44742</v>
      </c>
      <c r="T599">
        <v>135000</v>
      </c>
      <c r="U599" t="s">
        <v>357</v>
      </c>
      <c r="V599" s="19">
        <v>44817</v>
      </c>
      <c r="W599" t="s">
        <v>598</v>
      </c>
      <c r="X599" t="s">
        <v>599</v>
      </c>
      <c r="Y599" t="s">
        <v>259</v>
      </c>
      <c r="Z599" t="s">
        <v>14</v>
      </c>
      <c r="AA599" s="29">
        <v>-16.25</v>
      </c>
      <c r="AB599">
        <v>0</v>
      </c>
      <c r="AC599">
        <f t="shared" si="120"/>
        <v>2022</v>
      </c>
      <c r="AD599">
        <f t="shared" si="121"/>
        <v>9</v>
      </c>
      <c r="AE599">
        <f t="shared" si="122"/>
        <v>2021</v>
      </c>
      <c r="AF599">
        <f t="shared" si="123"/>
        <v>12</v>
      </c>
      <c r="AG599" t="str">
        <f>VLOOKUP(F599,vlookup!$A$2:$E$660,2,0)</f>
        <v>Retained</v>
      </c>
      <c r="AH599" t="str">
        <f>VLOOKUP(F599,vlookup!$A$2:$E$660,3,0)</f>
        <v>Service Contract</v>
      </c>
      <c r="AI599" t="str">
        <f>VLOOKUP(F599,vlookup!$A$2:$E$660,4,0)</f>
        <v>Used Car Programs</v>
      </c>
      <c r="AJ599" t="str">
        <f>VLOOKUP(F599,vlookup!$A$2:$E$660,5,0)</f>
        <v>High Mileage</v>
      </c>
      <c r="AL599">
        <f t="shared" si="124"/>
        <v>42</v>
      </c>
      <c r="AM599">
        <f t="shared" si="125"/>
        <v>263</v>
      </c>
      <c r="AN599">
        <f t="shared" si="126"/>
        <v>8555</v>
      </c>
      <c r="AO599" t="str">
        <f t="shared" si="127"/>
        <v/>
      </c>
      <c r="AP599" t="str">
        <f t="shared" si="128"/>
        <v/>
      </c>
      <c r="AQ599" t="str">
        <f t="shared" si="129"/>
        <v/>
      </c>
      <c r="AR599">
        <f t="shared" si="130"/>
        <v>-16.25</v>
      </c>
      <c r="AS599" t="str">
        <f t="shared" si="131"/>
        <v>ZAGAG186978L21-2</v>
      </c>
      <c r="AT599" t="str">
        <f>IFERROR(IF(VLOOKUP(Y599,vlookup!$I$2:$J$9,1,0)=Y599,VLOOKUP(Y599,vlookup!$I$2:$J$9,2,0),PROPER(Y599)),PROPER(Y599))</f>
        <v>Towing &amp; Roadside</v>
      </c>
      <c r="AU599" t="str">
        <f>IFERROR(IF(B599=VLOOKUP(B599,vlookup!$L$2:$L$10,1,0),"Yes","No"),"No")</f>
        <v>No</v>
      </c>
    </row>
    <row r="600" spans="1:47" ht="14.45" customHeight="1" x14ac:dyDescent="0.25">
      <c r="A600" t="s">
        <v>2325</v>
      </c>
      <c r="B600" s="31" t="s">
        <v>2326</v>
      </c>
      <c r="C600">
        <v>1</v>
      </c>
      <c r="D600">
        <v>1</v>
      </c>
      <c r="E600" t="s">
        <v>382</v>
      </c>
      <c r="F600" t="s">
        <v>464</v>
      </c>
      <c r="G600" t="s">
        <v>30</v>
      </c>
      <c r="H600" t="s">
        <v>2327</v>
      </c>
      <c r="I600">
        <v>123480</v>
      </c>
      <c r="J600" s="19">
        <v>44616</v>
      </c>
      <c r="K600" s="19">
        <v>44650</v>
      </c>
      <c r="L600">
        <v>202203</v>
      </c>
      <c r="M600" s="19">
        <v>44621</v>
      </c>
      <c r="N600">
        <v>24616</v>
      </c>
      <c r="O600" t="s">
        <v>1076</v>
      </c>
      <c r="P600" t="s">
        <v>595</v>
      </c>
      <c r="Q600" t="s">
        <v>378</v>
      </c>
      <c r="R600">
        <v>53909394</v>
      </c>
      <c r="S600" s="19">
        <v>45092</v>
      </c>
      <c r="T600">
        <v>144000</v>
      </c>
      <c r="U600" t="s">
        <v>357</v>
      </c>
      <c r="V600" s="19">
        <v>45155</v>
      </c>
      <c r="W600" t="s">
        <v>598</v>
      </c>
      <c r="X600" t="s">
        <v>599</v>
      </c>
      <c r="Y600" t="s">
        <v>259</v>
      </c>
      <c r="Z600" t="s">
        <v>14</v>
      </c>
      <c r="AA600" s="29">
        <v>-16.25</v>
      </c>
      <c r="AB600">
        <v>0</v>
      </c>
      <c r="AC600">
        <f t="shared" si="120"/>
        <v>2023</v>
      </c>
      <c r="AD600">
        <f t="shared" si="121"/>
        <v>8</v>
      </c>
      <c r="AE600">
        <f t="shared" si="122"/>
        <v>2022</v>
      </c>
      <c r="AF600">
        <f t="shared" si="123"/>
        <v>2</v>
      </c>
      <c r="AG600" t="str">
        <f>VLOOKUP(F600,vlookup!$A$2:$E$660,2,0)</f>
        <v>Retained</v>
      </c>
      <c r="AH600" t="str">
        <f>VLOOKUP(F600,vlookup!$A$2:$E$660,3,0)</f>
        <v>Service Contract</v>
      </c>
      <c r="AI600" t="str">
        <f>VLOOKUP(F600,vlookup!$A$2:$E$660,4,0)</f>
        <v>Used Car Programs</v>
      </c>
      <c r="AJ600" t="str">
        <f>VLOOKUP(F600,vlookup!$A$2:$E$660,5,0)</f>
        <v>High Mileage</v>
      </c>
      <c r="AL600">
        <f t="shared" si="124"/>
        <v>36</v>
      </c>
      <c r="AM600">
        <f t="shared" si="125"/>
        <v>533</v>
      </c>
      <c r="AN600">
        <f t="shared" si="126"/>
        <v>20520</v>
      </c>
      <c r="AO600" t="str">
        <f t="shared" si="127"/>
        <v/>
      </c>
      <c r="AP600" t="str">
        <f t="shared" si="128"/>
        <v/>
      </c>
      <c r="AQ600" t="str">
        <f t="shared" si="129"/>
        <v/>
      </c>
      <c r="AR600">
        <f t="shared" si="130"/>
        <v>-16.25</v>
      </c>
      <c r="AS600" t="str">
        <f t="shared" si="131"/>
        <v>ZAGDG313722B22-1</v>
      </c>
      <c r="AT600" t="str">
        <f>IFERROR(IF(VLOOKUP(Y600,vlookup!$I$2:$J$9,1,0)=Y600,VLOOKUP(Y600,vlookup!$I$2:$J$9,2,0),PROPER(Y600)),PROPER(Y600))</f>
        <v>Towing &amp; Roadside</v>
      </c>
      <c r="AU600" t="str">
        <f>IFERROR(IF(B600=VLOOKUP(B600,vlookup!$L$2:$L$10,1,0),"Yes","No"),"No")</f>
        <v>No</v>
      </c>
    </row>
    <row r="601" spans="1:47" ht="14.45" customHeight="1" x14ac:dyDescent="0.25">
      <c r="A601" t="s">
        <v>2328</v>
      </c>
      <c r="B601" s="31" t="s">
        <v>3638</v>
      </c>
      <c r="C601">
        <v>2</v>
      </c>
      <c r="D601">
        <v>1</v>
      </c>
      <c r="E601" t="s">
        <v>571</v>
      </c>
      <c r="F601" t="s">
        <v>205</v>
      </c>
      <c r="G601" t="s">
        <v>633</v>
      </c>
      <c r="H601" t="s">
        <v>3767</v>
      </c>
      <c r="I601">
        <v>124104</v>
      </c>
      <c r="J601" s="19">
        <v>42978</v>
      </c>
      <c r="K601" s="19">
        <v>43025</v>
      </c>
      <c r="L601">
        <v>201710</v>
      </c>
      <c r="M601" s="19">
        <v>43009</v>
      </c>
      <c r="N601">
        <v>24616</v>
      </c>
      <c r="O601" t="s">
        <v>1076</v>
      </c>
      <c r="P601" t="s">
        <v>1116</v>
      </c>
      <c r="Q601" t="s">
        <v>925</v>
      </c>
      <c r="R601" t="s">
        <v>2329</v>
      </c>
      <c r="S601" s="19">
        <v>43313</v>
      </c>
      <c r="T601">
        <v>124104</v>
      </c>
      <c r="U601" t="s">
        <v>357</v>
      </c>
      <c r="V601" s="19">
        <v>43370</v>
      </c>
      <c r="W601" t="s">
        <v>598</v>
      </c>
      <c r="X601" t="s">
        <v>599</v>
      </c>
      <c r="Y601" t="s">
        <v>259</v>
      </c>
      <c r="Z601" t="s">
        <v>14</v>
      </c>
      <c r="AA601" s="29">
        <v>-11</v>
      </c>
      <c r="AB601">
        <v>0</v>
      </c>
      <c r="AC601">
        <f t="shared" si="120"/>
        <v>2018</v>
      </c>
      <c r="AD601">
        <f t="shared" si="121"/>
        <v>9</v>
      </c>
      <c r="AE601">
        <f t="shared" si="122"/>
        <v>2017</v>
      </c>
      <c r="AF601">
        <f t="shared" si="123"/>
        <v>8</v>
      </c>
      <c r="AG601" t="str">
        <f>VLOOKUP(F601,vlookup!$A$2:$E$660,2,0)</f>
        <v>Retained</v>
      </c>
      <c r="AH601" t="str">
        <f>VLOOKUP(F601,vlookup!$A$2:$E$660,3,0)</f>
        <v>Service Contract</v>
      </c>
      <c r="AI601" t="str">
        <f>VLOOKUP(F601,vlookup!$A$2:$E$660,4,0)</f>
        <v>Used Car Programs</v>
      </c>
      <c r="AJ601" t="str">
        <f>VLOOKUP(F601,vlookup!$A$2:$E$660,5,0)</f>
        <v>High Mileage</v>
      </c>
      <c r="AL601">
        <f t="shared" si="124"/>
        <v>47</v>
      </c>
      <c r="AM601">
        <f t="shared" si="125"/>
        <v>387</v>
      </c>
      <c r="AN601" t="str">
        <f t="shared" si="126"/>
        <v/>
      </c>
      <c r="AO601" t="str">
        <f t="shared" si="127"/>
        <v/>
      </c>
      <c r="AP601" t="str">
        <f t="shared" si="128"/>
        <v/>
      </c>
      <c r="AQ601" t="str">
        <f t="shared" si="129"/>
        <v/>
      </c>
      <c r="AR601">
        <f t="shared" si="130"/>
        <v>-11</v>
      </c>
      <c r="AS601" t="str">
        <f t="shared" si="131"/>
        <v>102252435-2</v>
      </c>
      <c r="AT601" t="str">
        <f>IFERROR(IF(VLOOKUP(Y601,vlookup!$I$2:$J$9,1,0)=Y601,VLOOKUP(Y601,vlookup!$I$2:$J$9,2,0),PROPER(Y601)),PROPER(Y601))</f>
        <v>Towing &amp; Roadside</v>
      </c>
      <c r="AU601" t="str">
        <f>IFERROR(IF(B601=VLOOKUP(B601,vlookup!$L$2:$L$10,1,0),"Yes","No"),"No")</f>
        <v>No</v>
      </c>
    </row>
    <row r="602" spans="1:47" ht="14.45" customHeight="1" x14ac:dyDescent="0.25">
      <c r="A602" t="s">
        <v>2328</v>
      </c>
      <c r="B602" s="31" t="s">
        <v>3638</v>
      </c>
      <c r="C602">
        <v>3</v>
      </c>
      <c r="D602">
        <v>1</v>
      </c>
      <c r="E602" t="s">
        <v>571</v>
      </c>
      <c r="F602" t="s">
        <v>205</v>
      </c>
      <c r="G602" t="s">
        <v>633</v>
      </c>
      <c r="H602" t="s">
        <v>3767</v>
      </c>
      <c r="I602">
        <v>124104</v>
      </c>
      <c r="J602" s="19">
        <v>42978</v>
      </c>
      <c r="K602" s="19">
        <v>43025</v>
      </c>
      <c r="L602">
        <v>201710</v>
      </c>
      <c r="M602" s="19">
        <v>43009</v>
      </c>
      <c r="N602">
        <v>24616</v>
      </c>
      <c r="O602" t="s">
        <v>1076</v>
      </c>
      <c r="P602" t="s">
        <v>1116</v>
      </c>
      <c r="Q602" t="s">
        <v>925</v>
      </c>
      <c r="R602" t="s">
        <v>2330</v>
      </c>
      <c r="S602" s="19">
        <v>43379</v>
      </c>
      <c r="T602">
        <v>124104</v>
      </c>
      <c r="U602" t="s">
        <v>357</v>
      </c>
      <c r="V602" s="19">
        <v>43432</v>
      </c>
      <c r="W602" t="s">
        <v>598</v>
      </c>
      <c r="X602" t="s">
        <v>599</v>
      </c>
      <c r="Y602" t="s">
        <v>259</v>
      </c>
      <c r="Z602" t="s">
        <v>14</v>
      </c>
      <c r="AA602" s="29">
        <v>-11</v>
      </c>
      <c r="AB602">
        <v>0</v>
      </c>
      <c r="AC602">
        <f t="shared" si="120"/>
        <v>2018</v>
      </c>
      <c r="AD602">
        <f t="shared" si="121"/>
        <v>11</v>
      </c>
      <c r="AE602">
        <f t="shared" si="122"/>
        <v>2017</v>
      </c>
      <c r="AF602">
        <f t="shared" si="123"/>
        <v>8</v>
      </c>
      <c r="AG602" t="str">
        <f>VLOOKUP(F602,vlookup!$A$2:$E$660,2,0)</f>
        <v>Retained</v>
      </c>
      <c r="AH602" t="str">
        <f>VLOOKUP(F602,vlookup!$A$2:$E$660,3,0)</f>
        <v>Service Contract</v>
      </c>
      <c r="AI602" t="str">
        <f>VLOOKUP(F602,vlookup!$A$2:$E$660,4,0)</f>
        <v>Used Car Programs</v>
      </c>
      <c r="AJ602" t="str">
        <f>VLOOKUP(F602,vlookup!$A$2:$E$660,5,0)</f>
        <v>High Mileage</v>
      </c>
      <c r="AL602">
        <f t="shared" si="124"/>
        <v>47</v>
      </c>
      <c r="AM602">
        <f t="shared" si="125"/>
        <v>448</v>
      </c>
      <c r="AN602" t="str">
        <f t="shared" si="126"/>
        <v/>
      </c>
      <c r="AO602" t="str">
        <f t="shared" si="127"/>
        <v/>
      </c>
      <c r="AP602" t="str">
        <f t="shared" si="128"/>
        <v/>
      </c>
      <c r="AQ602" t="str">
        <f t="shared" si="129"/>
        <v/>
      </c>
      <c r="AR602">
        <f t="shared" si="130"/>
        <v>-11</v>
      </c>
      <c r="AS602" t="str">
        <f t="shared" si="131"/>
        <v>102252435-3</v>
      </c>
      <c r="AT602" t="str">
        <f>IFERROR(IF(VLOOKUP(Y602,vlookup!$I$2:$J$9,1,0)=Y602,VLOOKUP(Y602,vlookup!$I$2:$J$9,2,0),PROPER(Y602)),PROPER(Y602))</f>
        <v>Towing &amp; Roadside</v>
      </c>
      <c r="AU602" t="str">
        <f>IFERROR(IF(B602=VLOOKUP(B602,vlookup!$L$2:$L$10,1,0),"Yes","No"),"No")</f>
        <v>No</v>
      </c>
    </row>
    <row r="603" spans="1:47" ht="14.45" customHeight="1" x14ac:dyDescent="0.25">
      <c r="A603" t="s">
        <v>2331</v>
      </c>
      <c r="B603" s="31" t="s">
        <v>2332</v>
      </c>
      <c r="C603">
        <v>3</v>
      </c>
      <c r="D603">
        <v>1</v>
      </c>
      <c r="E603" t="s">
        <v>382</v>
      </c>
      <c r="F603" t="s">
        <v>60</v>
      </c>
      <c r="G603" t="s">
        <v>633</v>
      </c>
      <c r="H603" t="s">
        <v>3742</v>
      </c>
      <c r="I603">
        <v>152773</v>
      </c>
      <c r="J603" s="19">
        <v>41217</v>
      </c>
      <c r="K603" s="19">
        <v>41240</v>
      </c>
      <c r="L603">
        <v>201211</v>
      </c>
      <c r="M603" s="19">
        <v>41214</v>
      </c>
      <c r="N603">
        <v>24616</v>
      </c>
      <c r="O603" t="s">
        <v>1076</v>
      </c>
      <c r="P603" t="s">
        <v>1116</v>
      </c>
      <c r="Q603" t="s">
        <v>925</v>
      </c>
      <c r="R603" t="s">
        <v>2333</v>
      </c>
      <c r="S603" s="19">
        <v>41493</v>
      </c>
      <c r="T603">
        <v>152773</v>
      </c>
      <c r="U603" t="s">
        <v>357</v>
      </c>
      <c r="V603" s="19">
        <v>41578</v>
      </c>
      <c r="W603" t="s">
        <v>598</v>
      </c>
      <c r="X603" t="s">
        <v>599</v>
      </c>
      <c r="Y603" t="s">
        <v>259</v>
      </c>
      <c r="Z603" t="s">
        <v>14</v>
      </c>
      <c r="AA603" s="29">
        <v>-11</v>
      </c>
      <c r="AB603">
        <v>0</v>
      </c>
      <c r="AC603">
        <f t="shared" si="120"/>
        <v>2013</v>
      </c>
      <c r="AD603">
        <f t="shared" si="121"/>
        <v>10</v>
      </c>
      <c r="AE603">
        <f t="shared" si="122"/>
        <v>2012</v>
      </c>
      <c r="AF603">
        <f t="shared" si="123"/>
        <v>11</v>
      </c>
      <c r="AG603" t="str">
        <f>VLOOKUP(F603,vlookup!$A$2:$E$660,2,0)</f>
        <v>Retained</v>
      </c>
      <c r="AH603" t="str">
        <f>VLOOKUP(F603,vlookup!$A$2:$E$660,3,0)</f>
        <v>Service Contract</v>
      </c>
      <c r="AI603" t="str">
        <f>VLOOKUP(F603,vlookup!$A$2:$E$660,4,0)</f>
        <v>Used Car Programs</v>
      </c>
      <c r="AJ603" t="str">
        <f>VLOOKUP(F603,vlookup!$A$2:$E$660,5,0)</f>
        <v>High Mileage</v>
      </c>
      <c r="AL603">
        <f t="shared" si="124"/>
        <v>23</v>
      </c>
      <c r="AM603">
        <f t="shared" si="125"/>
        <v>357</v>
      </c>
      <c r="AN603" t="str">
        <f t="shared" si="126"/>
        <v/>
      </c>
      <c r="AO603" t="str">
        <f t="shared" si="127"/>
        <v/>
      </c>
      <c r="AP603" t="str">
        <f t="shared" si="128"/>
        <v/>
      </c>
      <c r="AQ603" t="str">
        <f t="shared" si="129"/>
        <v/>
      </c>
      <c r="AR603">
        <f t="shared" si="130"/>
        <v>-11</v>
      </c>
      <c r="AS603" t="str">
        <f t="shared" si="131"/>
        <v>3G327610K2Y-3</v>
      </c>
      <c r="AT603" t="str">
        <f>IFERROR(IF(VLOOKUP(Y603,vlookup!$I$2:$J$9,1,0)=Y603,VLOOKUP(Y603,vlookup!$I$2:$J$9,2,0),PROPER(Y603)),PROPER(Y603))</f>
        <v>Towing &amp; Roadside</v>
      </c>
      <c r="AU603" t="str">
        <f>IFERROR(IF(B603=VLOOKUP(B603,vlookup!$L$2:$L$10,1,0),"Yes","No"),"No")</f>
        <v>No</v>
      </c>
    </row>
    <row r="604" spans="1:47" ht="14.45" customHeight="1" x14ac:dyDescent="0.25">
      <c r="A604" t="s">
        <v>2334</v>
      </c>
      <c r="B604" s="31" t="s">
        <v>2335</v>
      </c>
      <c r="C604">
        <v>1</v>
      </c>
      <c r="D604">
        <v>2</v>
      </c>
      <c r="E604" t="s">
        <v>382</v>
      </c>
      <c r="F604" t="s">
        <v>464</v>
      </c>
      <c r="G604" t="s">
        <v>920</v>
      </c>
      <c r="H604" t="s">
        <v>944</v>
      </c>
      <c r="I604">
        <v>38901</v>
      </c>
      <c r="J604" s="19">
        <v>43807</v>
      </c>
      <c r="K604" s="19">
        <v>43839</v>
      </c>
      <c r="L604">
        <v>202001</v>
      </c>
      <c r="M604" s="19">
        <v>43831</v>
      </c>
      <c r="N604">
        <v>24617</v>
      </c>
      <c r="O604" t="s">
        <v>1070</v>
      </c>
      <c r="P604" t="s">
        <v>595</v>
      </c>
      <c r="Q604" t="s">
        <v>378</v>
      </c>
      <c r="R604">
        <v>503748212</v>
      </c>
      <c r="S604" s="19">
        <v>44116</v>
      </c>
      <c r="T604">
        <v>38901</v>
      </c>
      <c r="U604" t="s">
        <v>356</v>
      </c>
      <c r="V604" s="19">
        <v>44225</v>
      </c>
      <c r="W604" t="s">
        <v>598</v>
      </c>
      <c r="X604" t="s">
        <v>599</v>
      </c>
      <c r="Y604" t="s">
        <v>259</v>
      </c>
      <c r="Z604" t="s">
        <v>14</v>
      </c>
      <c r="AA604" s="29">
        <v>-16.25</v>
      </c>
      <c r="AB604">
        <v>0</v>
      </c>
      <c r="AC604">
        <f t="shared" si="120"/>
        <v>2021</v>
      </c>
      <c r="AD604">
        <f t="shared" si="121"/>
        <v>1</v>
      </c>
      <c r="AE604">
        <f t="shared" si="122"/>
        <v>2019</v>
      </c>
      <c r="AF604">
        <f t="shared" si="123"/>
        <v>12</v>
      </c>
      <c r="AG604" t="str">
        <f>VLOOKUP(F604,vlookup!$A$2:$E$660,2,0)</f>
        <v>Retained</v>
      </c>
      <c r="AH604" t="str">
        <f>VLOOKUP(F604,vlookup!$A$2:$E$660,3,0)</f>
        <v>Service Contract</v>
      </c>
      <c r="AI604" t="str">
        <f>VLOOKUP(F604,vlookup!$A$2:$E$660,4,0)</f>
        <v>Used Car Programs</v>
      </c>
      <c r="AJ604" t="str">
        <f>VLOOKUP(F604,vlookup!$A$2:$E$660,5,0)</f>
        <v>High Mileage</v>
      </c>
      <c r="AL604">
        <f t="shared" si="124"/>
        <v>31</v>
      </c>
      <c r="AM604">
        <f t="shared" si="125"/>
        <v>411</v>
      </c>
      <c r="AN604" t="str">
        <f t="shared" si="126"/>
        <v/>
      </c>
      <c r="AO604" t="str">
        <f t="shared" si="127"/>
        <v/>
      </c>
      <c r="AP604" t="str">
        <f t="shared" si="128"/>
        <v/>
      </c>
      <c r="AQ604" t="str">
        <f t="shared" si="129"/>
        <v/>
      </c>
      <c r="AR604">
        <f t="shared" si="130"/>
        <v>-16.25</v>
      </c>
      <c r="AS604" t="str">
        <f t="shared" si="131"/>
        <v>FY260624L9-1</v>
      </c>
      <c r="AT604" t="str">
        <f>IFERROR(IF(VLOOKUP(Y604,vlookup!$I$2:$J$9,1,0)=Y604,VLOOKUP(Y604,vlookup!$I$2:$J$9,2,0),PROPER(Y604)),PROPER(Y604))</f>
        <v>Towing &amp; Roadside</v>
      </c>
      <c r="AU604" t="str">
        <f>IFERROR(IF(B604=VLOOKUP(B604,vlookup!$L$2:$L$10,1,0),"Yes","No"),"No")</f>
        <v>No</v>
      </c>
    </row>
    <row r="605" spans="1:47" ht="14.45" customHeight="1" x14ac:dyDescent="0.25">
      <c r="A605" t="s">
        <v>2336</v>
      </c>
      <c r="B605" s="31" t="s">
        <v>2337</v>
      </c>
      <c r="C605">
        <v>1</v>
      </c>
      <c r="D605">
        <v>2</v>
      </c>
      <c r="E605" t="s">
        <v>382</v>
      </c>
      <c r="F605" t="s">
        <v>464</v>
      </c>
      <c r="G605" t="s">
        <v>937</v>
      </c>
      <c r="H605" t="s">
        <v>1096</v>
      </c>
      <c r="I605">
        <v>29476</v>
      </c>
      <c r="J605" s="19">
        <v>43299</v>
      </c>
      <c r="K605" s="19">
        <v>43340</v>
      </c>
      <c r="L605">
        <v>201808</v>
      </c>
      <c r="M605" s="19">
        <v>43313</v>
      </c>
      <c r="N605">
        <v>24616</v>
      </c>
      <c r="O605" t="s">
        <v>1076</v>
      </c>
      <c r="P605" t="s">
        <v>595</v>
      </c>
      <c r="Q605" t="s">
        <v>378</v>
      </c>
      <c r="R605">
        <v>186641698</v>
      </c>
      <c r="S605" s="19">
        <v>43794</v>
      </c>
      <c r="T605">
        <v>41000</v>
      </c>
      <c r="U605" t="s">
        <v>356</v>
      </c>
      <c r="V605" s="19">
        <v>43854</v>
      </c>
      <c r="W605" t="s">
        <v>598</v>
      </c>
      <c r="X605" t="s">
        <v>599</v>
      </c>
      <c r="Y605" t="s">
        <v>259</v>
      </c>
      <c r="Z605" t="s">
        <v>14</v>
      </c>
      <c r="AA605" s="29">
        <v>-16.25</v>
      </c>
      <c r="AB605">
        <v>0</v>
      </c>
      <c r="AC605">
        <f t="shared" si="120"/>
        <v>2020</v>
      </c>
      <c r="AD605">
        <f t="shared" si="121"/>
        <v>1</v>
      </c>
      <c r="AE605">
        <f t="shared" si="122"/>
        <v>2018</v>
      </c>
      <c r="AF605">
        <f t="shared" si="123"/>
        <v>7</v>
      </c>
      <c r="AG605" t="str">
        <f>VLOOKUP(F605,vlookup!$A$2:$E$660,2,0)</f>
        <v>Retained</v>
      </c>
      <c r="AH605" t="str">
        <f>VLOOKUP(F605,vlookup!$A$2:$E$660,3,0)</f>
        <v>Service Contract</v>
      </c>
      <c r="AI605" t="str">
        <f>VLOOKUP(F605,vlookup!$A$2:$E$660,4,0)</f>
        <v>Used Car Programs</v>
      </c>
      <c r="AJ605" t="str">
        <f>VLOOKUP(F605,vlookup!$A$2:$E$660,5,0)</f>
        <v>High Mileage</v>
      </c>
      <c r="AL605">
        <f t="shared" si="124"/>
        <v>40</v>
      </c>
      <c r="AM605">
        <f t="shared" si="125"/>
        <v>546</v>
      </c>
      <c r="AN605">
        <f t="shared" si="126"/>
        <v>11524</v>
      </c>
      <c r="AO605" t="str">
        <f t="shared" si="127"/>
        <v/>
      </c>
      <c r="AP605" t="str">
        <f t="shared" si="128"/>
        <v/>
      </c>
      <c r="AQ605" t="str">
        <f t="shared" si="129"/>
        <v/>
      </c>
      <c r="AR605">
        <f t="shared" si="130"/>
        <v>-16.25</v>
      </c>
      <c r="AS605" t="str">
        <f t="shared" si="131"/>
        <v>EM436651G8-1</v>
      </c>
      <c r="AT605" t="str">
        <f>IFERROR(IF(VLOOKUP(Y605,vlookup!$I$2:$J$9,1,0)=Y605,VLOOKUP(Y605,vlookup!$I$2:$J$9,2,0),PROPER(Y605)),PROPER(Y605))</f>
        <v>Towing &amp; Roadside</v>
      </c>
      <c r="AU605" t="str">
        <f>IFERROR(IF(B605=VLOOKUP(B605,vlookup!$L$2:$L$10,1,0),"Yes","No"),"No")</f>
        <v>No</v>
      </c>
    </row>
    <row r="606" spans="1:47" ht="14.45" customHeight="1" x14ac:dyDescent="0.25">
      <c r="A606" t="s">
        <v>2338</v>
      </c>
      <c r="B606" s="31" t="s">
        <v>2339</v>
      </c>
      <c r="C606">
        <v>1</v>
      </c>
      <c r="D606">
        <v>1</v>
      </c>
      <c r="E606" t="s">
        <v>382</v>
      </c>
      <c r="F606" t="s">
        <v>205</v>
      </c>
      <c r="G606" t="s">
        <v>937</v>
      </c>
      <c r="H606" t="s">
        <v>2340</v>
      </c>
      <c r="I606">
        <v>106410</v>
      </c>
      <c r="J606" s="19">
        <v>41820</v>
      </c>
      <c r="K606" s="19">
        <v>41838</v>
      </c>
      <c r="L606">
        <v>201407</v>
      </c>
      <c r="M606" s="19">
        <v>41821</v>
      </c>
      <c r="N606">
        <v>24616</v>
      </c>
      <c r="O606" t="s">
        <v>1076</v>
      </c>
      <c r="P606" t="s">
        <v>1116</v>
      </c>
      <c r="Q606" t="s">
        <v>925</v>
      </c>
      <c r="R606" t="s">
        <v>2341</v>
      </c>
      <c r="S606" s="19">
        <v>41878</v>
      </c>
      <c r="T606">
        <v>106410</v>
      </c>
      <c r="U606" t="s">
        <v>357</v>
      </c>
      <c r="V606" s="19">
        <v>41926</v>
      </c>
      <c r="W606" t="s">
        <v>598</v>
      </c>
      <c r="X606" t="s">
        <v>599</v>
      </c>
      <c r="Y606" t="s">
        <v>259</v>
      </c>
      <c r="Z606" t="s">
        <v>14</v>
      </c>
      <c r="AA606" s="29">
        <v>-122.91</v>
      </c>
      <c r="AB606">
        <v>0</v>
      </c>
      <c r="AC606">
        <f t="shared" si="120"/>
        <v>2014</v>
      </c>
      <c r="AD606">
        <f t="shared" si="121"/>
        <v>10</v>
      </c>
      <c r="AE606">
        <f t="shared" si="122"/>
        <v>2014</v>
      </c>
      <c r="AF606">
        <f t="shared" si="123"/>
        <v>6</v>
      </c>
      <c r="AG606" t="str">
        <f>VLOOKUP(F606,vlookup!$A$2:$E$660,2,0)</f>
        <v>Retained</v>
      </c>
      <c r="AH606" t="str">
        <f>VLOOKUP(F606,vlookup!$A$2:$E$660,3,0)</f>
        <v>Service Contract</v>
      </c>
      <c r="AI606" t="str">
        <f>VLOOKUP(F606,vlookup!$A$2:$E$660,4,0)</f>
        <v>Used Car Programs</v>
      </c>
      <c r="AJ606" t="str">
        <f>VLOOKUP(F606,vlookup!$A$2:$E$660,5,0)</f>
        <v>High Mileage</v>
      </c>
      <c r="AL606">
        <f t="shared" si="124"/>
        <v>18</v>
      </c>
      <c r="AM606">
        <f t="shared" si="125"/>
        <v>104</v>
      </c>
      <c r="AN606" t="str">
        <f t="shared" si="126"/>
        <v/>
      </c>
      <c r="AO606" t="str">
        <f t="shared" si="127"/>
        <v/>
      </c>
      <c r="AP606" t="str">
        <f t="shared" si="128"/>
        <v/>
      </c>
      <c r="AQ606" t="str">
        <f t="shared" si="129"/>
        <v/>
      </c>
      <c r="AR606">
        <f t="shared" si="130"/>
        <v>-122.91</v>
      </c>
      <c r="AS606" t="str">
        <f t="shared" si="131"/>
        <v>8M113316F4-1</v>
      </c>
      <c r="AT606" t="str">
        <f>IFERROR(IF(VLOOKUP(Y606,vlookup!$I$2:$J$9,1,0)=Y606,VLOOKUP(Y606,vlookup!$I$2:$J$9,2,0),PROPER(Y606)),PROPER(Y606))</f>
        <v>Towing &amp; Roadside</v>
      </c>
      <c r="AU606" t="str">
        <f>IFERROR(IF(B606=VLOOKUP(B606,vlookup!$L$2:$L$10,1,0),"Yes","No"),"No")</f>
        <v>No</v>
      </c>
    </row>
    <row r="607" spans="1:47" ht="14.45" customHeight="1" x14ac:dyDescent="0.25">
      <c r="A607" t="s">
        <v>2342</v>
      </c>
      <c r="B607" s="31" t="s">
        <v>2343</v>
      </c>
      <c r="C607">
        <v>1</v>
      </c>
      <c r="D607">
        <v>1</v>
      </c>
      <c r="E607" t="s">
        <v>382</v>
      </c>
      <c r="F607" t="s">
        <v>464</v>
      </c>
      <c r="G607" t="s">
        <v>937</v>
      </c>
      <c r="H607" t="s">
        <v>1096</v>
      </c>
      <c r="I607">
        <v>154481</v>
      </c>
      <c r="J607" s="19">
        <v>43142</v>
      </c>
      <c r="K607" s="19">
        <v>43185</v>
      </c>
      <c r="L607">
        <v>201803</v>
      </c>
      <c r="M607" s="19">
        <v>43160</v>
      </c>
      <c r="N607">
        <v>24616</v>
      </c>
      <c r="O607" t="s">
        <v>1076</v>
      </c>
      <c r="P607" t="s">
        <v>1116</v>
      </c>
      <c r="Q607" t="s">
        <v>925</v>
      </c>
      <c r="R607" t="s">
        <v>3794</v>
      </c>
      <c r="S607" s="19">
        <v>43347</v>
      </c>
      <c r="T607">
        <v>154481</v>
      </c>
      <c r="U607" t="s">
        <v>357</v>
      </c>
      <c r="V607" s="19">
        <v>43404</v>
      </c>
      <c r="W607" t="s">
        <v>598</v>
      </c>
      <c r="X607" t="s">
        <v>599</v>
      </c>
      <c r="Y607" t="s">
        <v>259</v>
      </c>
      <c r="Z607" t="s">
        <v>14</v>
      </c>
      <c r="AA607" s="29">
        <v>-11</v>
      </c>
      <c r="AB607">
        <v>0</v>
      </c>
      <c r="AC607">
        <f t="shared" si="120"/>
        <v>2018</v>
      </c>
      <c r="AD607">
        <f t="shared" si="121"/>
        <v>10</v>
      </c>
      <c r="AE607">
        <f t="shared" si="122"/>
        <v>2018</v>
      </c>
      <c r="AF607">
        <f t="shared" si="123"/>
        <v>2</v>
      </c>
      <c r="AG607" t="str">
        <f>VLOOKUP(F607,vlookup!$A$2:$E$660,2,0)</f>
        <v>Retained</v>
      </c>
      <c r="AH607" t="str">
        <f>VLOOKUP(F607,vlookup!$A$2:$E$660,3,0)</f>
        <v>Service Contract</v>
      </c>
      <c r="AI607" t="str">
        <f>VLOOKUP(F607,vlookup!$A$2:$E$660,4,0)</f>
        <v>Used Car Programs</v>
      </c>
      <c r="AJ607" t="str">
        <f>VLOOKUP(F607,vlookup!$A$2:$E$660,5,0)</f>
        <v>High Mileage</v>
      </c>
      <c r="AL607">
        <f t="shared" si="124"/>
        <v>45</v>
      </c>
      <c r="AM607">
        <f t="shared" si="125"/>
        <v>260</v>
      </c>
      <c r="AN607" t="str">
        <f t="shared" si="126"/>
        <v/>
      </c>
      <c r="AO607" t="str">
        <f t="shared" si="127"/>
        <v/>
      </c>
      <c r="AP607" t="str">
        <f t="shared" si="128"/>
        <v/>
      </c>
      <c r="AQ607" t="str">
        <f t="shared" si="129"/>
        <v/>
      </c>
      <c r="AR607">
        <f t="shared" si="130"/>
        <v>-11</v>
      </c>
      <c r="AS607" t="str">
        <f t="shared" si="131"/>
        <v>6M671694B8-1</v>
      </c>
      <c r="AT607" t="str">
        <f>IFERROR(IF(VLOOKUP(Y607,vlookup!$I$2:$J$9,1,0)=Y607,VLOOKUP(Y607,vlookup!$I$2:$J$9,2,0),PROPER(Y607)),PROPER(Y607))</f>
        <v>Towing &amp; Roadside</v>
      </c>
      <c r="AU607" t="str">
        <f>IFERROR(IF(B607=VLOOKUP(B607,vlookup!$L$2:$L$10,1,0),"Yes","No"),"No")</f>
        <v>No</v>
      </c>
    </row>
    <row r="608" spans="1:47" ht="14.45" customHeight="1" x14ac:dyDescent="0.25">
      <c r="A608" t="s">
        <v>2342</v>
      </c>
      <c r="B608" s="31" t="s">
        <v>2343</v>
      </c>
      <c r="C608">
        <v>2</v>
      </c>
      <c r="D608">
        <v>1</v>
      </c>
      <c r="E608" t="s">
        <v>382</v>
      </c>
      <c r="F608" t="s">
        <v>464</v>
      </c>
      <c r="G608" t="s">
        <v>937</v>
      </c>
      <c r="H608" t="s">
        <v>1096</v>
      </c>
      <c r="I608">
        <v>154481</v>
      </c>
      <c r="J608" s="19">
        <v>43142</v>
      </c>
      <c r="K608" s="19">
        <v>43185</v>
      </c>
      <c r="L608">
        <v>201803</v>
      </c>
      <c r="M608" s="19">
        <v>43160</v>
      </c>
      <c r="N608">
        <v>24616</v>
      </c>
      <c r="O608" t="s">
        <v>1076</v>
      </c>
      <c r="P608" t="s">
        <v>1116</v>
      </c>
      <c r="Q608" t="s">
        <v>925</v>
      </c>
      <c r="R608" t="s">
        <v>3795</v>
      </c>
      <c r="S608" s="19">
        <v>43369</v>
      </c>
      <c r="T608">
        <v>154481</v>
      </c>
      <c r="U608" t="s">
        <v>357</v>
      </c>
      <c r="V608" s="19">
        <v>43404</v>
      </c>
      <c r="W608" t="s">
        <v>598</v>
      </c>
      <c r="X608" t="s">
        <v>599</v>
      </c>
      <c r="Y608" t="s">
        <v>259</v>
      </c>
      <c r="Z608" t="s">
        <v>14</v>
      </c>
      <c r="AA608" s="29">
        <v>-11</v>
      </c>
      <c r="AB608">
        <v>0</v>
      </c>
      <c r="AC608">
        <f t="shared" si="120"/>
        <v>2018</v>
      </c>
      <c r="AD608">
        <f t="shared" si="121"/>
        <v>10</v>
      </c>
      <c r="AE608">
        <f t="shared" si="122"/>
        <v>2018</v>
      </c>
      <c r="AF608">
        <f t="shared" si="123"/>
        <v>2</v>
      </c>
      <c r="AG608" t="str">
        <f>VLOOKUP(F608,vlookup!$A$2:$E$660,2,0)</f>
        <v>Retained</v>
      </c>
      <c r="AH608" t="str">
        <f>VLOOKUP(F608,vlookup!$A$2:$E$660,3,0)</f>
        <v>Service Contract</v>
      </c>
      <c r="AI608" t="str">
        <f>VLOOKUP(F608,vlookup!$A$2:$E$660,4,0)</f>
        <v>Used Car Programs</v>
      </c>
      <c r="AJ608" t="str">
        <f>VLOOKUP(F608,vlookup!$A$2:$E$660,5,0)</f>
        <v>High Mileage</v>
      </c>
      <c r="AL608">
        <f t="shared" si="124"/>
        <v>45</v>
      </c>
      <c r="AM608">
        <f t="shared" si="125"/>
        <v>260</v>
      </c>
      <c r="AN608" t="str">
        <f t="shared" si="126"/>
        <v/>
      </c>
      <c r="AO608" t="str">
        <f t="shared" si="127"/>
        <v/>
      </c>
      <c r="AP608" t="str">
        <f t="shared" si="128"/>
        <v/>
      </c>
      <c r="AQ608" t="str">
        <f t="shared" si="129"/>
        <v/>
      </c>
      <c r="AR608">
        <f t="shared" si="130"/>
        <v>-11</v>
      </c>
      <c r="AS608" t="str">
        <f t="shared" si="131"/>
        <v>6M671694B8-2</v>
      </c>
      <c r="AT608" t="str">
        <f>IFERROR(IF(VLOOKUP(Y608,vlookup!$I$2:$J$9,1,0)=Y608,VLOOKUP(Y608,vlookup!$I$2:$J$9,2,0),PROPER(Y608)),PROPER(Y608))</f>
        <v>Towing &amp; Roadside</v>
      </c>
      <c r="AU608" t="str">
        <f>IFERROR(IF(B608=VLOOKUP(B608,vlookup!$L$2:$L$10,1,0),"Yes","No"),"No")</f>
        <v>No</v>
      </c>
    </row>
    <row r="609" spans="1:47" ht="14.45" customHeight="1" x14ac:dyDescent="0.25">
      <c r="A609" t="s">
        <v>2342</v>
      </c>
      <c r="B609" s="31" t="s">
        <v>2343</v>
      </c>
      <c r="C609">
        <v>4</v>
      </c>
      <c r="D609">
        <v>1</v>
      </c>
      <c r="E609" t="s">
        <v>382</v>
      </c>
      <c r="F609" t="s">
        <v>464</v>
      </c>
      <c r="G609" t="s">
        <v>937</v>
      </c>
      <c r="H609" t="s">
        <v>1096</v>
      </c>
      <c r="I609">
        <v>154481</v>
      </c>
      <c r="J609" s="19">
        <v>43142</v>
      </c>
      <c r="K609" s="19">
        <v>43185</v>
      </c>
      <c r="L609">
        <v>201803</v>
      </c>
      <c r="M609" s="19">
        <v>43160</v>
      </c>
      <c r="N609">
        <v>24616</v>
      </c>
      <c r="O609" t="s">
        <v>1076</v>
      </c>
      <c r="P609" t="s">
        <v>1116</v>
      </c>
      <c r="Q609" t="s">
        <v>925</v>
      </c>
      <c r="R609" t="s">
        <v>2344</v>
      </c>
      <c r="S609" s="19">
        <v>43403</v>
      </c>
      <c r="T609">
        <v>154481</v>
      </c>
      <c r="U609" t="s">
        <v>357</v>
      </c>
      <c r="V609" s="19">
        <v>43432</v>
      </c>
      <c r="W609" t="s">
        <v>598</v>
      </c>
      <c r="X609" t="s">
        <v>599</v>
      </c>
      <c r="Y609" t="s">
        <v>259</v>
      </c>
      <c r="Z609" t="s">
        <v>14</v>
      </c>
      <c r="AA609" s="29">
        <v>-11</v>
      </c>
      <c r="AB609">
        <v>0</v>
      </c>
      <c r="AC609">
        <f t="shared" si="120"/>
        <v>2018</v>
      </c>
      <c r="AD609">
        <f t="shared" si="121"/>
        <v>11</v>
      </c>
      <c r="AE609">
        <f t="shared" si="122"/>
        <v>2018</v>
      </c>
      <c r="AF609">
        <f t="shared" si="123"/>
        <v>2</v>
      </c>
      <c r="AG609" t="str">
        <f>VLOOKUP(F609,vlookup!$A$2:$E$660,2,0)</f>
        <v>Retained</v>
      </c>
      <c r="AH609" t="str">
        <f>VLOOKUP(F609,vlookup!$A$2:$E$660,3,0)</f>
        <v>Service Contract</v>
      </c>
      <c r="AI609" t="str">
        <f>VLOOKUP(F609,vlookup!$A$2:$E$660,4,0)</f>
        <v>Used Car Programs</v>
      </c>
      <c r="AJ609" t="str">
        <f>VLOOKUP(F609,vlookup!$A$2:$E$660,5,0)</f>
        <v>High Mileage</v>
      </c>
      <c r="AL609">
        <f t="shared" si="124"/>
        <v>45</v>
      </c>
      <c r="AM609">
        <f t="shared" si="125"/>
        <v>287</v>
      </c>
      <c r="AN609" t="str">
        <f t="shared" si="126"/>
        <v/>
      </c>
      <c r="AO609" t="str">
        <f t="shared" si="127"/>
        <v/>
      </c>
      <c r="AP609" t="str">
        <f t="shared" si="128"/>
        <v/>
      </c>
      <c r="AQ609" t="str">
        <f t="shared" si="129"/>
        <v/>
      </c>
      <c r="AR609">
        <f t="shared" si="130"/>
        <v>-11</v>
      </c>
      <c r="AS609" t="str">
        <f t="shared" si="131"/>
        <v>6M671694B8-4</v>
      </c>
      <c r="AT609" t="str">
        <f>IFERROR(IF(VLOOKUP(Y609,vlookup!$I$2:$J$9,1,0)=Y609,VLOOKUP(Y609,vlookup!$I$2:$J$9,2,0),PROPER(Y609)),PROPER(Y609))</f>
        <v>Towing &amp; Roadside</v>
      </c>
      <c r="AU609" t="str">
        <f>IFERROR(IF(B609=VLOOKUP(B609,vlookup!$L$2:$L$10,1,0),"Yes","No"),"No")</f>
        <v>No</v>
      </c>
    </row>
    <row r="610" spans="1:47" ht="14.45" customHeight="1" x14ac:dyDescent="0.25">
      <c r="A610" t="s">
        <v>2342</v>
      </c>
      <c r="B610" s="31" t="s">
        <v>2343</v>
      </c>
      <c r="C610">
        <v>5</v>
      </c>
      <c r="D610">
        <v>1</v>
      </c>
      <c r="E610" t="s">
        <v>382</v>
      </c>
      <c r="F610" t="s">
        <v>464</v>
      </c>
      <c r="G610" t="s">
        <v>937</v>
      </c>
      <c r="H610" t="s">
        <v>1096</v>
      </c>
      <c r="I610">
        <v>154481</v>
      </c>
      <c r="J610" s="19">
        <v>43142</v>
      </c>
      <c r="K610" s="19">
        <v>43185</v>
      </c>
      <c r="L610">
        <v>201803</v>
      </c>
      <c r="M610" s="19">
        <v>43160</v>
      </c>
      <c r="N610">
        <v>24616</v>
      </c>
      <c r="O610" t="s">
        <v>1076</v>
      </c>
      <c r="P610" t="s">
        <v>1116</v>
      </c>
      <c r="Q610" t="s">
        <v>925</v>
      </c>
      <c r="R610" t="s">
        <v>2345</v>
      </c>
      <c r="S610" s="19">
        <v>43437</v>
      </c>
      <c r="T610">
        <v>154481</v>
      </c>
      <c r="U610" t="s">
        <v>357</v>
      </c>
      <c r="V610" s="19">
        <v>43494</v>
      </c>
      <c r="W610" t="s">
        <v>598</v>
      </c>
      <c r="X610" t="s">
        <v>599</v>
      </c>
      <c r="Y610" t="s">
        <v>259</v>
      </c>
      <c r="Z610" t="s">
        <v>14</v>
      </c>
      <c r="AA610" s="29">
        <v>-11</v>
      </c>
      <c r="AB610">
        <v>0</v>
      </c>
      <c r="AC610">
        <f t="shared" si="120"/>
        <v>2019</v>
      </c>
      <c r="AD610">
        <f t="shared" si="121"/>
        <v>1</v>
      </c>
      <c r="AE610">
        <f t="shared" si="122"/>
        <v>2018</v>
      </c>
      <c r="AF610">
        <f t="shared" si="123"/>
        <v>2</v>
      </c>
      <c r="AG610" t="str">
        <f>VLOOKUP(F610,vlookup!$A$2:$E$660,2,0)</f>
        <v>Retained</v>
      </c>
      <c r="AH610" t="str">
        <f>VLOOKUP(F610,vlookup!$A$2:$E$660,3,0)</f>
        <v>Service Contract</v>
      </c>
      <c r="AI610" t="str">
        <f>VLOOKUP(F610,vlookup!$A$2:$E$660,4,0)</f>
        <v>Used Car Programs</v>
      </c>
      <c r="AJ610" t="str">
        <f>VLOOKUP(F610,vlookup!$A$2:$E$660,5,0)</f>
        <v>High Mileage</v>
      </c>
      <c r="AL610">
        <f t="shared" si="124"/>
        <v>45</v>
      </c>
      <c r="AM610">
        <f t="shared" si="125"/>
        <v>348</v>
      </c>
      <c r="AN610" t="str">
        <f t="shared" si="126"/>
        <v/>
      </c>
      <c r="AO610" t="str">
        <f t="shared" si="127"/>
        <v/>
      </c>
      <c r="AP610" t="str">
        <f t="shared" si="128"/>
        <v/>
      </c>
      <c r="AQ610" t="str">
        <f t="shared" si="129"/>
        <v/>
      </c>
      <c r="AR610">
        <f t="shared" si="130"/>
        <v>-11</v>
      </c>
      <c r="AS610" t="str">
        <f t="shared" si="131"/>
        <v>6M671694B8-5</v>
      </c>
      <c r="AT610" t="str">
        <f>IFERROR(IF(VLOOKUP(Y610,vlookup!$I$2:$J$9,1,0)=Y610,VLOOKUP(Y610,vlookup!$I$2:$J$9,2,0),PROPER(Y610)),PROPER(Y610))</f>
        <v>Towing &amp; Roadside</v>
      </c>
      <c r="AU610" t="str">
        <f>IFERROR(IF(B610=VLOOKUP(B610,vlookup!$L$2:$L$10,1,0),"Yes","No"),"No")</f>
        <v>No</v>
      </c>
    </row>
    <row r="611" spans="1:47" ht="14.45" customHeight="1" x14ac:dyDescent="0.25">
      <c r="A611" t="s">
        <v>2346</v>
      </c>
      <c r="B611" s="31" t="s">
        <v>2347</v>
      </c>
      <c r="C611">
        <v>2</v>
      </c>
      <c r="D611">
        <v>1</v>
      </c>
      <c r="E611" t="s">
        <v>382</v>
      </c>
      <c r="F611" t="s">
        <v>238</v>
      </c>
      <c r="G611" t="s">
        <v>937</v>
      </c>
      <c r="H611" t="s">
        <v>1096</v>
      </c>
      <c r="I611">
        <v>157714</v>
      </c>
      <c r="J611" s="19">
        <v>42325</v>
      </c>
      <c r="K611" s="19">
        <v>42361</v>
      </c>
      <c r="L611">
        <v>201512</v>
      </c>
      <c r="M611" s="19">
        <v>42339</v>
      </c>
      <c r="N611">
        <v>24617</v>
      </c>
      <c r="O611" t="s">
        <v>1070</v>
      </c>
      <c r="P611" t="s">
        <v>1116</v>
      </c>
      <c r="Q611" t="s">
        <v>925</v>
      </c>
      <c r="R611" t="s">
        <v>2348</v>
      </c>
      <c r="S611" s="19">
        <v>42381</v>
      </c>
      <c r="T611">
        <v>157714</v>
      </c>
      <c r="U611" t="s">
        <v>357</v>
      </c>
      <c r="V611" s="19">
        <v>42450</v>
      </c>
      <c r="W611" t="s">
        <v>598</v>
      </c>
      <c r="X611" t="s">
        <v>599</v>
      </c>
      <c r="Y611" t="s">
        <v>259</v>
      </c>
      <c r="Z611" t="s">
        <v>14</v>
      </c>
      <c r="AA611" s="29">
        <v>-11</v>
      </c>
      <c r="AB611">
        <v>0</v>
      </c>
      <c r="AC611">
        <f t="shared" si="120"/>
        <v>2016</v>
      </c>
      <c r="AD611">
        <f t="shared" si="121"/>
        <v>3</v>
      </c>
      <c r="AE611">
        <f t="shared" si="122"/>
        <v>2015</v>
      </c>
      <c r="AF611">
        <f t="shared" si="123"/>
        <v>11</v>
      </c>
      <c r="AG611" t="str">
        <f>VLOOKUP(F611,vlookup!$A$2:$E$660,2,0)</f>
        <v>Retained</v>
      </c>
      <c r="AH611" t="str">
        <f>VLOOKUP(F611,vlookup!$A$2:$E$660,3,0)</f>
        <v>Service Contract</v>
      </c>
      <c r="AI611" t="str">
        <f>VLOOKUP(F611,vlookup!$A$2:$E$660,4,0)</f>
        <v>Used Car Programs</v>
      </c>
      <c r="AJ611" t="str">
        <f>VLOOKUP(F611,vlookup!$A$2:$E$660,5,0)</f>
        <v>High Mileage</v>
      </c>
      <c r="AL611">
        <f t="shared" si="124"/>
        <v>36</v>
      </c>
      <c r="AM611">
        <f t="shared" si="125"/>
        <v>124</v>
      </c>
      <c r="AN611" t="str">
        <f t="shared" si="126"/>
        <v/>
      </c>
      <c r="AO611" t="str">
        <f t="shared" si="127"/>
        <v/>
      </c>
      <c r="AP611" t="str">
        <f t="shared" si="128"/>
        <v/>
      </c>
      <c r="AQ611" t="str">
        <f t="shared" si="129"/>
        <v/>
      </c>
      <c r="AR611">
        <f t="shared" si="130"/>
        <v>-11</v>
      </c>
      <c r="AS611" t="str">
        <f t="shared" si="131"/>
        <v>3M135949K5Y-2</v>
      </c>
      <c r="AT611" t="str">
        <f>IFERROR(IF(VLOOKUP(Y611,vlookup!$I$2:$J$9,1,0)=Y611,VLOOKUP(Y611,vlookup!$I$2:$J$9,2,0),PROPER(Y611)),PROPER(Y611))</f>
        <v>Towing &amp; Roadside</v>
      </c>
      <c r="AU611" t="str">
        <f>IFERROR(IF(B611=VLOOKUP(B611,vlookup!$L$2:$L$10,1,0),"Yes","No"),"No")</f>
        <v>No</v>
      </c>
    </row>
    <row r="612" spans="1:47" ht="14.45" customHeight="1" x14ac:dyDescent="0.25">
      <c r="A612" t="s">
        <v>2349</v>
      </c>
      <c r="B612" s="31" t="s">
        <v>2350</v>
      </c>
      <c r="C612">
        <v>3</v>
      </c>
      <c r="D612">
        <v>1</v>
      </c>
      <c r="E612" t="s">
        <v>382</v>
      </c>
      <c r="F612" t="s">
        <v>60</v>
      </c>
      <c r="G612" t="s">
        <v>937</v>
      </c>
      <c r="H612" t="s">
        <v>1096</v>
      </c>
      <c r="I612">
        <v>112006</v>
      </c>
      <c r="J612" s="19">
        <v>41416</v>
      </c>
      <c r="K612" s="19">
        <v>41445</v>
      </c>
      <c r="L612">
        <v>201306</v>
      </c>
      <c r="M612" s="19">
        <v>41426</v>
      </c>
      <c r="N612">
        <v>24616</v>
      </c>
      <c r="O612" t="s">
        <v>1076</v>
      </c>
      <c r="P612" t="s">
        <v>1116</v>
      </c>
      <c r="Q612" t="s">
        <v>925</v>
      </c>
      <c r="R612" t="s">
        <v>2351</v>
      </c>
      <c r="S612" s="19">
        <v>41462</v>
      </c>
      <c r="T612">
        <v>112006</v>
      </c>
      <c r="U612" t="s">
        <v>357</v>
      </c>
      <c r="V612" s="19">
        <v>41541</v>
      </c>
      <c r="W612" t="s">
        <v>598</v>
      </c>
      <c r="X612" t="s">
        <v>599</v>
      </c>
      <c r="Y612" t="s">
        <v>259</v>
      </c>
      <c r="Z612" t="s">
        <v>14</v>
      </c>
      <c r="AA612" s="29">
        <v>-11</v>
      </c>
      <c r="AB612">
        <v>0</v>
      </c>
      <c r="AC612">
        <f t="shared" si="120"/>
        <v>2013</v>
      </c>
      <c r="AD612">
        <f t="shared" si="121"/>
        <v>9</v>
      </c>
      <c r="AE612">
        <f t="shared" si="122"/>
        <v>2013</v>
      </c>
      <c r="AF612">
        <f t="shared" si="123"/>
        <v>5</v>
      </c>
      <c r="AG612" t="str">
        <f>VLOOKUP(F612,vlookup!$A$2:$E$660,2,0)</f>
        <v>Retained</v>
      </c>
      <c r="AH612" t="str">
        <f>VLOOKUP(F612,vlookup!$A$2:$E$660,3,0)</f>
        <v>Service Contract</v>
      </c>
      <c r="AI612" t="str">
        <f>VLOOKUP(F612,vlookup!$A$2:$E$660,4,0)</f>
        <v>Used Car Programs</v>
      </c>
      <c r="AJ612" t="str">
        <f>VLOOKUP(F612,vlookup!$A$2:$E$660,5,0)</f>
        <v>High Mileage</v>
      </c>
      <c r="AL612">
        <f t="shared" si="124"/>
        <v>28</v>
      </c>
      <c r="AM612">
        <f t="shared" si="125"/>
        <v>122</v>
      </c>
      <c r="AN612" t="str">
        <f t="shared" si="126"/>
        <v/>
      </c>
      <c r="AO612" t="str">
        <f t="shared" si="127"/>
        <v/>
      </c>
      <c r="AP612" t="str">
        <f t="shared" si="128"/>
        <v/>
      </c>
      <c r="AQ612" t="str">
        <f t="shared" si="129"/>
        <v/>
      </c>
      <c r="AR612">
        <f t="shared" si="130"/>
        <v>-11</v>
      </c>
      <c r="AS612" t="str">
        <f t="shared" si="131"/>
        <v>1M022432E3Y-3</v>
      </c>
      <c r="AT612" t="str">
        <f>IFERROR(IF(VLOOKUP(Y612,vlookup!$I$2:$J$9,1,0)=Y612,VLOOKUP(Y612,vlookup!$I$2:$J$9,2,0),PROPER(Y612)),PROPER(Y612))</f>
        <v>Towing &amp; Roadside</v>
      </c>
      <c r="AU612" t="str">
        <f>IFERROR(IF(B612=VLOOKUP(B612,vlookup!$L$2:$L$10,1,0),"Yes","No"),"No")</f>
        <v>No</v>
      </c>
    </row>
    <row r="613" spans="1:47" ht="14.45" customHeight="1" x14ac:dyDescent="0.25">
      <c r="A613" t="s">
        <v>2349</v>
      </c>
      <c r="B613" s="31" t="s">
        <v>2350</v>
      </c>
      <c r="C613">
        <v>4</v>
      </c>
      <c r="D613">
        <v>1</v>
      </c>
      <c r="E613" t="s">
        <v>382</v>
      </c>
      <c r="F613" t="s">
        <v>60</v>
      </c>
      <c r="G613" t="s">
        <v>937</v>
      </c>
      <c r="H613" t="s">
        <v>1096</v>
      </c>
      <c r="I613">
        <v>112006</v>
      </c>
      <c r="J613" s="19">
        <v>41416</v>
      </c>
      <c r="K613" s="19">
        <v>41445</v>
      </c>
      <c r="L613">
        <v>201306</v>
      </c>
      <c r="M613" s="19">
        <v>41426</v>
      </c>
      <c r="N613">
        <v>24616</v>
      </c>
      <c r="O613" t="s">
        <v>1076</v>
      </c>
      <c r="P613" t="s">
        <v>1116</v>
      </c>
      <c r="Q613" t="s">
        <v>925</v>
      </c>
      <c r="R613" t="s">
        <v>2352</v>
      </c>
      <c r="S613" s="19">
        <v>41525</v>
      </c>
      <c r="T613">
        <v>112006</v>
      </c>
      <c r="U613" t="s">
        <v>357</v>
      </c>
      <c r="V613" s="19">
        <v>41578</v>
      </c>
      <c r="W613" t="s">
        <v>598</v>
      </c>
      <c r="X613" t="s">
        <v>599</v>
      </c>
      <c r="Y613" t="s">
        <v>259</v>
      </c>
      <c r="Z613" t="s">
        <v>14</v>
      </c>
      <c r="AA613" s="29">
        <v>-11</v>
      </c>
      <c r="AB613">
        <v>0</v>
      </c>
      <c r="AC613">
        <f t="shared" si="120"/>
        <v>2013</v>
      </c>
      <c r="AD613">
        <f t="shared" si="121"/>
        <v>10</v>
      </c>
      <c r="AE613">
        <f t="shared" si="122"/>
        <v>2013</v>
      </c>
      <c r="AF613">
        <f t="shared" si="123"/>
        <v>5</v>
      </c>
      <c r="AG613" t="str">
        <f>VLOOKUP(F613,vlookup!$A$2:$E$660,2,0)</f>
        <v>Retained</v>
      </c>
      <c r="AH613" t="str">
        <f>VLOOKUP(F613,vlookup!$A$2:$E$660,3,0)</f>
        <v>Service Contract</v>
      </c>
      <c r="AI613" t="str">
        <f>VLOOKUP(F613,vlookup!$A$2:$E$660,4,0)</f>
        <v>Used Car Programs</v>
      </c>
      <c r="AJ613" t="str">
        <f>VLOOKUP(F613,vlookup!$A$2:$E$660,5,0)</f>
        <v>High Mileage</v>
      </c>
      <c r="AL613">
        <f t="shared" si="124"/>
        <v>28</v>
      </c>
      <c r="AM613">
        <f t="shared" si="125"/>
        <v>159</v>
      </c>
      <c r="AN613" t="str">
        <f t="shared" si="126"/>
        <v/>
      </c>
      <c r="AO613" t="str">
        <f t="shared" si="127"/>
        <v/>
      </c>
      <c r="AP613" t="str">
        <f t="shared" si="128"/>
        <v/>
      </c>
      <c r="AQ613" t="str">
        <f t="shared" si="129"/>
        <v/>
      </c>
      <c r="AR613">
        <f t="shared" si="130"/>
        <v>-11</v>
      </c>
      <c r="AS613" t="str">
        <f t="shared" si="131"/>
        <v>1M022432E3Y-4</v>
      </c>
      <c r="AT613" t="str">
        <f>IFERROR(IF(VLOOKUP(Y613,vlookup!$I$2:$J$9,1,0)=Y613,VLOOKUP(Y613,vlookup!$I$2:$J$9,2,0),PROPER(Y613)),PROPER(Y613))</f>
        <v>Towing &amp; Roadside</v>
      </c>
      <c r="AU613" t="str">
        <f>IFERROR(IF(B613=VLOOKUP(B613,vlookup!$L$2:$L$10,1,0),"Yes","No"),"No")</f>
        <v>No</v>
      </c>
    </row>
    <row r="614" spans="1:47" ht="14.45" customHeight="1" x14ac:dyDescent="0.25">
      <c r="A614" t="s">
        <v>2349</v>
      </c>
      <c r="B614" s="31" t="s">
        <v>2350</v>
      </c>
      <c r="C614">
        <v>5</v>
      </c>
      <c r="D614">
        <v>1</v>
      </c>
      <c r="E614" t="s">
        <v>382</v>
      </c>
      <c r="F614" t="s">
        <v>60</v>
      </c>
      <c r="G614" t="s">
        <v>937</v>
      </c>
      <c r="H614" t="s">
        <v>1096</v>
      </c>
      <c r="I614">
        <v>112006</v>
      </c>
      <c r="J614" s="19">
        <v>41416</v>
      </c>
      <c r="K614" s="19">
        <v>41445</v>
      </c>
      <c r="L614">
        <v>201306</v>
      </c>
      <c r="M614" s="19">
        <v>41426</v>
      </c>
      <c r="N614">
        <v>24616</v>
      </c>
      <c r="O614" t="s">
        <v>1076</v>
      </c>
      <c r="P614" t="s">
        <v>1116</v>
      </c>
      <c r="Q614" t="s">
        <v>925</v>
      </c>
      <c r="R614" t="s">
        <v>2353</v>
      </c>
      <c r="S614" s="19">
        <v>41528</v>
      </c>
      <c r="T614">
        <v>112006</v>
      </c>
      <c r="U614" t="s">
        <v>357</v>
      </c>
      <c r="V614" s="19">
        <v>41578</v>
      </c>
      <c r="W614" t="s">
        <v>598</v>
      </c>
      <c r="X614" t="s">
        <v>599</v>
      </c>
      <c r="Y614" t="s">
        <v>259</v>
      </c>
      <c r="Z614" t="s">
        <v>14</v>
      </c>
      <c r="AA614" s="29">
        <v>-11</v>
      </c>
      <c r="AB614">
        <v>0</v>
      </c>
      <c r="AC614">
        <f t="shared" si="120"/>
        <v>2013</v>
      </c>
      <c r="AD614">
        <f t="shared" si="121"/>
        <v>10</v>
      </c>
      <c r="AE614">
        <f t="shared" si="122"/>
        <v>2013</v>
      </c>
      <c r="AF614">
        <f t="shared" si="123"/>
        <v>5</v>
      </c>
      <c r="AG614" t="str">
        <f>VLOOKUP(F614,vlookup!$A$2:$E$660,2,0)</f>
        <v>Retained</v>
      </c>
      <c r="AH614" t="str">
        <f>VLOOKUP(F614,vlookup!$A$2:$E$660,3,0)</f>
        <v>Service Contract</v>
      </c>
      <c r="AI614" t="str">
        <f>VLOOKUP(F614,vlookup!$A$2:$E$660,4,0)</f>
        <v>Used Car Programs</v>
      </c>
      <c r="AJ614" t="str">
        <f>VLOOKUP(F614,vlookup!$A$2:$E$660,5,0)</f>
        <v>High Mileage</v>
      </c>
      <c r="AL614">
        <f t="shared" si="124"/>
        <v>28</v>
      </c>
      <c r="AM614">
        <f t="shared" si="125"/>
        <v>159</v>
      </c>
      <c r="AN614" t="str">
        <f t="shared" si="126"/>
        <v/>
      </c>
      <c r="AO614" t="str">
        <f t="shared" si="127"/>
        <v/>
      </c>
      <c r="AP614" t="str">
        <f t="shared" si="128"/>
        <v/>
      </c>
      <c r="AQ614" t="str">
        <f t="shared" si="129"/>
        <v/>
      </c>
      <c r="AR614">
        <f t="shared" si="130"/>
        <v>-11</v>
      </c>
      <c r="AS614" t="str">
        <f t="shared" si="131"/>
        <v>1M022432E3Y-5</v>
      </c>
      <c r="AT614" t="str">
        <f>IFERROR(IF(VLOOKUP(Y614,vlookup!$I$2:$J$9,1,0)=Y614,VLOOKUP(Y614,vlookup!$I$2:$J$9,2,0),PROPER(Y614)),PROPER(Y614))</f>
        <v>Towing &amp; Roadside</v>
      </c>
      <c r="AU614" t="str">
        <f>IFERROR(IF(B614=VLOOKUP(B614,vlookup!$L$2:$L$10,1,0),"Yes","No"),"No")</f>
        <v>No</v>
      </c>
    </row>
    <row r="615" spans="1:47" ht="14.45" customHeight="1" x14ac:dyDescent="0.25">
      <c r="A615" t="s">
        <v>1704</v>
      </c>
      <c r="B615" s="31" t="s">
        <v>1705</v>
      </c>
      <c r="C615">
        <v>1</v>
      </c>
      <c r="D615">
        <v>1</v>
      </c>
      <c r="E615" t="s">
        <v>382</v>
      </c>
      <c r="F615" t="s">
        <v>60</v>
      </c>
      <c r="G615" t="s">
        <v>3769</v>
      </c>
      <c r="H615" t="s">
        <v>3770</v>
      </c>
      <c r="I615">
        <v>126309</v>
      </c>
      <c r="J615" s="19">
        <v>41365</v>
      </c>
      <c r="K615" s="19">
        <v>41394</v>
      </c>
      <c r="L615">
        <v>201304</v>
      </c>
      <c r="M615" s="19">
        <v>41365</v>
      </c>
      <c r="N615">
        <v>24616</v>
      </c>
      <c r="O615" t="s">
        <v>1076</v>
      </c>
      <c r="P615" t="s">
        <v>1116</v>
      </c>
      <c r="Q615" t="s">
        <v>925</v>
      </c>
      <c r="R615" t="s">
        <v>2354</v>
      </c>
      <c r="S615" s="19">
        <v>41372</v>
      </c>
      <c r="T615">
        <v>126315</v>
      </c>
      <c r="U615" t="s">
        <v>357</v>
      </c>
      <c r="V615" s="19">
        <v>41516</v>
      </c>
      <c r="W615" t="s">
        <v>598</v>
      </c>
      <c r="X615" t="s">
        <v>599</v>
      </c>
      <c r="Y615" t="s">
        <v>259</v>
      </c>
      <c r="Z615" t="s">
        <v>14</v>
      </c>
      <c r="AA615" s="29">
        <v>-11</v>
      </c>
      <c r="AB615">
        <v>0</v>
      </c>
      <c r="AC615">
        <f t="shared" si="120"/>
        <v>2013</v>
      </c>
      <c r="AD615">
        <f t="shared" si="121"/>
        <v>8</v>
      </c>
      <c r="AE615">
        <f t="shared" si="122"/>
        <v>2013</v>
      </c>
      <c r="AF615">
        <f t="shared" si="123"/>
        <v>4</v>
      </c>
      <c r="AG615" t="str">
        <f>VLOOKUP(F615,vlookup!$A$2:$E$660,2,0)</f>
        <v>Retained</v>
      </c>
      <c r="AH615" t="str">
        <f>VLOOKUP(F615,vlookup!$A$2:$E$660,3,0)</f>
        <v>Service Contract</v>
      </c>
      <c r="AI615" t="str">
        <f>VLOOKUP(F615,vlookup!$A$2:$E$660,4,0)</f>
        <v>Used Car Programs</v>
      </c>
      <c r="AJ615" t="str">
        <f>VLOOKUP(F615,vlookup!$A$2:$E$660,5,0)</f>
        <v>High Mileage</v>
      </c>
      <c r="AL615">
        <f t="shared" si="124"/>
        <v>29</v>
      </c>
      <c r="AM615">
        <f t="shared" si="125"/>
        <v>149</v>
      </c>
      <c r="AN615">
        <f t="shared" si="126"/>
        <v>6</v>
      </c>
      <c r="AO615" t="str">
        <f t="shared" si="127"/>
        <v/>
      </c>
      <c r="AP615" t="str">
        <f t="shared" si="128"/>
        <v/>
      </c>
      <c r="AQ615" t="str">
        <f t="shared" si="129"/>
        <v/>
      </c>
      <c r="AR615">
        <f t="shared" si="130"/>
        <v>-11</v>
      </c>
      <c r="AS615" t="str">
        <f t="shared" si="131"/>
        <v>1E229285D3Y-1</v>
      </c>
      <c r="AT615" t="str">
        <f>IFERROR(IF(VLOOKUP(Y615,vlookup!$I$2:$J$9,1,0)=Y615,VLOOKUP(Y615,vlookup!$I$2:$J$9,2,0),PROPER(Y615)),PROPER(Y615))</f>
        <v>Towing &amp; Roadside</v>
      </c>
      <c r="AU615" t="str">
        <f>IFERROR(IF(B615=VLOOKUP(B615,vlookup!$L$2:$L$10,1,0),"Yes","No"),"No")</f>
        <v>No</v>
      </c>
    </row>
    <row r="616" spans="1:47" ht="14.45" customHeight="1" x14ac:dyDescent="0.25">
      <c r="A616" t="s">
        <v>1704</v>
      </c>
      <c r="B616" s="31" t="s">
        <v>1705</v>
      </c>
      <c r="C616">
        <v>2</v>
      </c>
      <c r="D616">
        <v>2</v>
      </c>
      <c r="E616" t="s">
        <v>382</v>
      </c>
      <c r="F616" t="s">
        <v>60</v>
      </c>
      <c r="G616" t="s">
        <v>3769</v>
      </c>
      <c r="H616" t="s">
        <v>3770</v>
      </c>
      <c r="I616">
        <v>126309</v>
      </c>
      <c r="J616" s="19">
        <v>41365</v>
      </c>
      <c r="K616" s="19">
        <v>41394</v>
      </c>
      <c r="L616">
        <v>201304</v>
      </c>
      <c r="M616" s="19">
        <v>41365</v>
      </c>
      <c r="N616">
        <v>24616</v>
      </c>
      <c r="O616" t="s">
        <v>1076</v>
      </c>
      <c r="P616" t="s">
        <v>1116</v>
      </c>
      <c r="Q616" t="s">
        <v>925</v>
      </c>
      <c r="R616" t="s">
        <v>2355</v>
      </c>
      <c r="S616" s="19">
        <v>41394</v>
      </c>
      <c r="T616">
        <v>127227</v>
      </c>
      <c r="U616" t="s">
        <v>357</v>
      </c>
      <c r="V616" s="19">
        <v>41516</v>
      </c>
      <c r="W616" t="s">
        <v>598</v>
      </c>
      <c r="X616" t="s">
        <v>599</v>
      </c>
      <c r="Y616" t="s">
        <v>259</v>
      </c>
      <c r="Z616" t="s">
        <v>14</v>
      </c>
      <c r="AA616" s="29">
        <v>-11</v>
      </c>
      <c r="AB616">
        <v>0</v>
      </c>
      <c r="AC616">
        <f t="shared" si="120"/>
        <v>2013</v>
      </c>
      <c r="AD616">
        <f t="shared" si="121"/>
        <v>8</v>
      </c>
      <c r="AE616">
        <f t="shared" si="122"/>
        <v>2013</v>
      </c>
      <c r="AF616">
        <f t="shared" si="123"/>
        <v>4</v>
      </c>
      <c r="AG616" t="str">
        <f>VLOOKUP(F616,vlookup!$A$2:$E$660,2,0)</f>
        <v>Retained</v>
      </c>
      <c r="AH616" t="str">
        <f>VLOOKUP(F616,vlookup!$A$2:$E$660,3,0)</f>
        <v>Service Contract</v>
      </c>
      <c r="AI616" t="str">
        <f>VLOOKUP(F616,vlookup!$A$2:$E$660,4,0)</f>
        <v>Used Car Programs</v>
      </c>
      <c r="AJ616" t="str">
        <f>VLOOKUP(F616,vlookup!$A$2:$E$660,5,0)</f>
        <v>High Mileage</v>
      </c>
      <c r="AL616">
        <f t="shared" si="124"/>
        <v>29</v>
      </c>
      <c r="AM616">
        <f t="shared" si="125"/>
        <v>149</v>
      </c>
      <c r="AN616">
        <f t="shared" si="126"/>
        <v>918</v>
      </c>
      <c r="AO616" t="str">
        <f t="shared" si="127"/>
        <v/>
      </c>
      <c r="AP616" t="str">
        <f t="shared" si="128"/>
        <v/>
      </c>
      <c r="AQ616" t="str">
        <f t="shared" si="129"/>
        <v/>
      </c>
      <c r="AR616">
        <f t="shared" si="130"/>
        <v>-11</v>
      </c>
      <c r="AS616" t="str">
        <f t="shared" si="131"/>
        <v>1E229285D3Y-2</v>
      </c>
      <c r="AT616" t="str">
        <f>IFERROR(IF(VLOOKUP(Y616,vlookup!$I$2:$J$9,1,0)=Y616,VLOOKUP(Y616,vlookup!$I$2:$J$9,2,0),PROPER(Y616)),PROPER(Y616))</f>
        <v>Towing &amp; Roadside</v>
      </c>
      <c r="AU616" t="str">
        <f>IFERROR(IF(B616=VLOOKUP(B616,vlookup!$L$2:$L$10,1,0),"Yes","No"),"No")</f>
        <v>No</v>
      </c>
    </row>
    <row r="617" spans="1:47" ht="14.45" customHeight="1" x14ac:dyDescent="0.25">
      <c r="A617" t="s">
        <v>1130</v>
      </c>
      <c r="B617" s="31" t="s">
        <v>1131</v>
      </c>
      <c r="C617">
        <v>2</v>
      </c>
      <c r="D617">
        <v>1</v>
      </c>
      <c r="E617" t="s">
        <v>382</v>
      </c>
      <c r="F617" t="s">
        <v>238</v>
      </c>
      <c r="G617" t="s">
        <v>3718</v>
      </c>
      <c r="H617" t="s">
        <v>3719</v>
      </c>
      <c r="I617">
        <v>103235</v>
      </c>
      <c r="J617" s="19">
        <v>42721</v>
      </c>
      <c r="K617" s="19">
        <v>42731</v>
      </c>
      <c r="L617">
        <v>201612</v>
      </c>
      <c r="M617" s="19">
        <v>42705</v>
      </c>
      <c r="N617">
        <v>24616</v>
      </c>
      <c r="O617" t="s">
        <v>1076</v>
      </c>
      <c r="P617" t="s">
        <v>1116</v>
      </c>
      <c r="Q617" t="s">
        <v>925</v>
      </c>
      <c r="R617" t="s">
        <v>2356</v>
      </c>
      <c r="S617" s="19">
        <v>42732</v>
      </c>
      <c r="T617">
        <v>103235</v>
      </c>
      <c r="U617" t="s">
        <v>357</v>
      </c>
      <c r="V617" s="19">
        <v>42769</v>
      </c>
      <c r="W617" t="s">
        <v>598</v>
      </c>
      <c r="X617" t="s">
        <v>599</v>
      </c>
      <c r="Y617" t="s">
        <v>259</v>
      </c>
      <c r="Z617" t="s">
        <v>14</v>
      </c>
      <c r="AA617" s="29">
        <v>-11</v>
      </c>
      <c r="AB617">
        <v>0</v>
      </c>
      <c r="AC617">
        <f t="shared" si="120"/>
        <v>2017</v>
      </c>
      <c r="AD617">
        <f t="shared" si="121"/>
        <v>2</v>
      </c>
      <c r="AE617">
        <f t="shared" si="122"/>
        <v>2016</v>
      </c>
      <c r="AF617">
        <f t="shared" si="123"/>
        <v>12</v>
      </c>
      <c r="AG617" t="str">
        <f>VLOOKUP(F617,vlookup!$A$2:$E$660,2,0)</f>
        <v>Retained</v>
      </c>
      <c r="AH617" t="str">
        <f>VLOOKUP(F617,vlookup!$A$2:$E$660,3,0)</f>
        <v>Service Contract</v>
      </c>
      <c r="AI617" t="str">
        <f>VLOOKUP(F617,vlookup!$A$2:$E$660,4,0)</f>
        <v>Used Car Programs</v>
      </c>
      <c r="AJ617" t="str">
        <f>VLOOKUP(F617,vlookup!$A$2:$E$660,5,0)</f>
        <v>High Mileage</v>
      </c>
      <c r="AL617">
        <f t="shared" si="124"/>
        <v>10</v>
      </c>
      <c r="AM617">
        <f t="shared" si="125"/>
        <v>46</v>
      </c>
      <c r="AN617" t="str">
        <f t="shared" si="126"/>
        <v/>
      </c>
      <c r="AO617" t="str">
        <f t="shared" si="127"/>
        <v/>
      </c>
      <c r="AP617">
        <f t="shared" si="128"/>
        <v>-11</v>
      </c>
      <c r="AQ617" t="str">
        <f t="shared" si="129"/>
        <v/>
      </c>
      <c r="AR617" t="str">
        <f t="shared" si="130"/>
        <v/>
      </c>
      <c r="AS617" t="str">
        <f t="shared" si="131"/>
        <v>6A075507L6Y-2</v>
      </c>
      <c r="AT617" t="str">
        <f>IFERROR(IF(VLOOKUP(Y617,vlookup!$I$2:$J$9,1,0)=Y617,VLOOKUP(Y617,vlookup!$I$2:$J$9,2,0),PROPER(Y617)),PROPER(Y617))</f>
        <v>Towing &amp; Roadside</v>
      </c>
      <c r="AU617" t="str">
        <f>IFERROR(IF(B617=VLOOKUP(B617,vlookup!$L$2:$L$10,1,0),"Yes","No"),"No")</f>
        <v>No</v>
      </c>
    </row>
    <row r="618" spans="1:47" ht="14.45" customHeight="1" x14ac:dyDescent="0.25">
      <c r="A618" t="s">
        <v>1130</v>
      </c>
      <c r="B618" s="31" t="s">
        <v>1131</v>
      </c>
      <c r="C618">
        <v>3</v>
      </c>
      <c r="D618">
        <v>1</v>
      </c>
      <c r="E618" t="s">
        <v>382</v>
      </c>
      <c r="F618" t="s">
        <v>238</v>
      </c>
      <c r="G618" t="s">
        <v>3718</v>
      </c>
      <c r="H618" t="s">
        <v>3719</v>
      </c>
      <c r="I618">
        <v>103235</v>
      </c>
      <c r="J618" s="19">
        <v>42721</v>
      </c>
      <c r="K618" s="19">
        <v>42731</v>
      </c>
      <c r="L618">
        <v>201612</v>
      </c>
      <c r="M618" s="19">
        <v>42705</v>
      </c>
      <c r="N618">
        <v>24616</v>
      </c>
      <c r="O618" t="s">
        <v>1076</v>
      </c>
      <c r="P618" t="s">
        <v>1116</v>
      </c>
      <c r="Q618" t="s">
        <v>925</v>
      </c>
      <c r="R618" t="s">
        <v>1132</v>
      </c>
      <c r="S618" s="19">
        <v>42787</v>
      </c>
      <c r="T618">
        <v>103235</v>
      </c>
      <c r="U618" t="s">
        <v>357</v>
      </c>
      <c r="V618" s="19">
        <v>42830</v>
      </c>
      <c r="W618" t="s">
        <v>598</v>
      </c>
      <c r="X618" t="s">
        <v>599</v>
      </c>
      <c r="Y618" t="s">
        <v>259</v>
      </c>
      <c r="Z618" t="s">
        <v>14</v>
      </c>
      <c r="AA618" s="29">
        <v>-11</v>
      </c>
      <c r="AB618">
        <v>0</v>
      </c>
      <c r="AC618">
        <f t="shared" si="120"/>
        <v>2017</v>
      </c>
      <c r="AD618">
        <f t="shared" si="121"/>
        <v>4</v>
      </c>
      <c r="AE618">
        <f t="shared" si="122"/>
        <v>2016</v>
      </c>
      <c r="AF618">
        <f t="shared" si="123"/>
        <v>12</v>
      </c>
      <c r="AG618" t="str">
        <f>VLOOKUP(F618,vlookup!$A$2:$E$660,2,0)</f>
        <v>Retained</v>
      </c>
      <c r="AH618" t="str">
        <f>VLOOKUP(F618,vlookup!$A$2:$E$660,3,0)</f>
        <v>Service Contract</v>
      </c>
      <c r="AI618" t="str">
        <f>VLOOKUP(F618,vlookup!$A$2:$E$660,4,0)</f>
        <v>Used Car Programs</v>
      </c>
      <c r="AJ618" t="str">
        <f>VLOOKUP(F618,vlookup!$A$2:$E$660,5,0)</f>
        <v>High Mileage</v>
      </c>
      <c r="AL618">
        <f t="shared" si="124"/>
        <v>10</v>
      </c>
      <c r="AM618">
        <f t="shared" si="125"/>
        <v>108</v>
      </c>
      <c r="AN618" t="str">
        <f t="shared" si="126"/>
        <v/>
      </c>
      <c r="AO618" t="str">
        <f t="shared" si="127"/>
        <v/>
      </c>
      <c r="AP618" t="str">
        <f t="shared" si="128"/>
        <v/>
      </c>
      <c r="AQ618" t="str">
        <f t="shared" si="129"/>
        <v/>
      </c>
      <c r="AR618">
        <f t="shared" si="130"/>
        <v>-11</v>
      </c>
      <c r="AS618" t="str">
        <f t="shared" si="131"/>
        <v>6A075507L6Y-3</v>
      </c>
      <c r="AT618" t="str">
        <f>IFERROR(IF(VLOOKUP(Y618,vlookup!$I$2:$J$9,1,0)=Y618,VLOOKUP(Y618,vlookup!$I$2:$J$9,2,0),PROPER(Y618)),PROPER(Y618))</f>
        <v>Towing &amp; Roadside</v>
      </c>
      <c r="AU618" t="str">
        <f>IFERROR(IF(B618=VLOOKUP(B618,vlookup!$L$2:$L$10,1,0),"Yes","No"),"No")</f>
        <v>No</v>
      </c>
    </row>
    <row r="619" spans="1:47" ht="14.45" customHeight="1" x14ac:dyDescent="0.25">
      <c r="A619" t="s">
        <v>1130</v>
      </c>
      <c r="B619" s="31" t="s">
        <v>1131</v>
      </c>
      <c r="C619">
        <v>4</v>
      </c>
      <c r="D619">
        <v>1</v>
      </c>
      <c r="E619" t="s">
        <v>382</v>
      </c>
      <c r="F619" t="s">
        <v>238</v>
      </c>
      <c r="G619" t="s">
        <v>3718</v>
      </c>
      <c r="H619" t="s">
        <v>3719</v>
      </c>
      <c r="I619">
        <v>103235</v>
      </c>
      <c r="J619" s="19">
        <v>42721</v>
      </c>
      <c r="K619" s="19">
        <v>42731</v>
      </c>
      <c r="L619">
        <v>201612</v>
      </c>
      <c r="M619" s="19">
        <v>42705</v>
      </c>
      <c r="N619">
        <v>24616</v>
      </c>
      <c r="O619" t="s">
        <v>1076</v>
      </c>
      <c r="P619" t="s">
        <v>1116</v>
      </c>
      <c r="Q619" t="s">
        <v>925</v>
      </c>
      <c r="R619" t="s">
        <v>2357</v>
      </c>
      <c r="S619" s="19">
        <v>42787</v>
      </c>
      <c r="T619">
        <v>103235</v>
      </c>
      <c r="U619" t="s">
        <v>357</v>
      </c>
      <c r="V619" s="19">
        <v>42830</v>
      </c>
      <c r="W619" t="s">
        <v>598</v>
      </c>
      <c r="X619" t="s">
        <v>599</v>
      </c>
      <c r="Y619" t="s">
        <v>259</v>
      </c>
      <c r="Z619" t="s">
        <v>14</v>
      </c>
      <c r="AA619" s="29">
        <v>-11</v>
      </c>
      <c r="AB619">
        <v>0</v>
      </c>
      <c r="AC619">
        <f t="shared" si="120"/>
        <v>2017</v>
      </c>
      <c r="AD619">
        <f t="shared" si="121"/>
        <v>4</v>
      </c>
      <c r="AE619">
        <f t="shared" si="122"/>
        <v>2016</v>
      </c>
      <c r="AF619">
        <f t="shared" si="123"/>
        <v>12</v>
      </c>
      <c r="AG619" t="str">
        <f>VLOOKUP(F619,vlookup!$A$2:$E$660,2,0)</f>
        <v>Retained</v>
      </c>
      <c r="AH619" t="str">
        <f>VLOOKUP(F619,vlookup!$A$2:$E$660,3,0)</f>
        <v>Service Contract</v>
      </c>
      <c r="AI619" t="str">
        <f>VLOOKUP(F619,vlookup!$A$2:$E$660,4,0)</f>
        <v>Used Car Programs</v>
      </c>
      <c r="AJ619" t="str">
        <f>VLOOKUP(F619,vlookup!$A$2:$E$660,5,0)</f>
        <v>High Mileage</v>
      </c>
      <c r="AL619">
        <f t="shared" si="124"/>
        <v>10</v>
      </c>
      <c r="AM619">
        <f t="shared" si="125"/>
        <v>108</v>
      </c>
      <c r="AN619" t="str">
        <f t="shared" si="126"/>
        <v/>
      </c>
      <c r="AO619" t="str">
        <f t="shared" si="127"/>
        <v/>
      </c>
      <c r="AP619" t="str">
        <f t="shared" si="128"/>
        <v/>
      </c>
      <c r="AQ619" t="str">
        <f t="shared" si="129"/>
        <v/>
      </c>
      <c r="AR619">
        <f t="shared" si="130"/>
        <v>-11</v>
      </c>
      <c r="AS619" t="str">
        <f t="shared" si="131"/>
        <v>6A075507L6Y-4</v>
      </c>
      <c r="AT619" t="str">
        <f>IFERROR(IF(VLOOKUP(Y619,vlookup!$I$2:$J$9,1,0)=Y619,VLOOKUP(Y619,vlookup!$I$2:$J$9,2,0),PROPER(Y619)),PROPER(Y619))</f>
        <v>Towing &amp; Roadside</v>
      </c>
      <c r="AU619" t="str">
        <f>IFERROR(IF(B619=VLOOKUP(B619,vlookup!$L$2:$L$10,1,0),"Yes","No"),"No")</f>
        <v>No</v>
      </c>
    </row>
    <row r="620" spans="1:47" ht="14.45" customHeight="1" x14ac:dyDescent="0.25">
      <c r="A620" t="s">
        <v>1134</v>
      </c>
      <c r="B620" s="31" t="s">
        <v>1135</v>
      </c>
      <c r="C620">
        <v>2</v>
      </c>
      <c r="D620">
        <v>1</v>
      </c>
      <c r="E620" t="s">
        <v>382</v>
      </c>
      <c r="F620" t="s">
        <v>205</v>
      </c>
      <c r="G620" t="s">
        <v>3718</v>
      </c>
      <c r="H620" t="s">
        <v>3719</v>
      </c>
      <c r="I620">
        <v>109096</v>
      </c>
      <c r="J620" s="19">
        <v>41824</v>
      </c>
      <c r="K620" s="19">
        <v>41851</v>
      </c>
      <c r="L620">
        <v>201407</v>
      </c>
      <c r="M620" s="19">
        <v>41821</v>
      </c>
      <c r="N620">
        <v>24616</v>
      </c>
      <c r="O620" t="s">
        <v>1076</v>
      </c>
      <c r="P620" t="s">
        <v>1116</v>
      </c>
      <c r="Q620" t="s">
        <v>925</v>
      </c>
      <c r="R620" t="s">
        <v>1136</v>
      </c>
      <c r="S620" s="19">
        <v>41869</v>
      </c>
      <c r="T620">
        <v>109096</v>
      </c>
      <c r="U620" t="s">
        <v>357</v>
      </c>
      <c r="V620" s="19">
        <v>41926</v>
      </c>
      <c r="W620" t="s">
        <v>598</v>
      </c>
      <c r="X620" t="s">
        <v>599</v>
      </c>
      <c r="Y620" t="s">
        <v>259</v>
      </c>
      <c r="Z620" t="s">
        <v>14</v>
      </c>
      <c r="AA620" s="29">
        <v>-27.5</v>
      </c>
      <c r="AB620">
        <v>0</v>
      </c>
      <c r="AC620">
        <f t="shared" si="120"/>
        <v>2014</v>
      </c>
      <c r="AD620">
        <f t="shared" si="121"/>
        <v>10</v>
      </c>
      <c r="AE620">
        <f t="shared" si="122"/>
        <v>2014</v>
      </c>
      <c r="AF620">
        <f t="shared" si="123"/>
        <v>7</v>
      </c>
      <c r="AG620" t="str">
        <f>VLOOKUP(F620,vlookup!$A$2:$E$660,2,0)</f>
        <v>Retained</v>
      </c>
      <c r="AH620" t="str">
        <f>VLOOKUP(F620,vlookup!$A$2:$E$660,3,0)</f>
        <v>Service Contract</v>
      </c>
      <c r="AI620" t="str">
        <f>VLOOKUP(F620,vlookup!$A$2:$E$660,4,0)</f>
        <v>Used Car Programs</v>
      </c>
      <c r="AJ620" t="str">
        <f>VLOOKUP(F620,vlookup!$A$2:$E$660,5,0)</f>
        <v>High Mileage</v>
      </c>
      <c r="AL620">
        <f t="shared" si="124"/>
        <v>27</v>
      </c>
      <c r="AM620">
        <f t="shared" si="125"/>
        <v>100</v>
      </c>
      <c r="AN620" t="str">
        <f t="shared" si="126"/>
        <v/>
      </c>
      <c r="AO620" t="str">
        <f t="shared" si="127"/>
        <v/>
      </c>
      <c r="AP620" t="str">
        <f t="shared" si="128"/>
        <v/>
      </c>
      <c r="AQ620" t="str">
        <f t="shared" si="129"/>
        <v/>
      </c>
      <c r="AR620">
        <f t="shared" si="130"/>
        <v>-27.5</v>
      </c>
      <c r="AS620" t="str">
        <f t="shared" si="131"/>
        <v>8A299812G4-2</v>
      </c>
      <c r="AT620" t="str">
        <f>IFERROR(IF(VLOOKUP(Y620,vlookup!$I$2:$J$9,1,0)=Y620,VLOOKUP(Y620,vlookup!$I$2:$J$9,2,0),PROPER(Y620)),PROPER(Y620))</f>
        <v>Towing &amp; Roadside</v>
      </c>
      <c r="AU620" t="str">
        <f>IFERROR(IF(B620=VLOOKUP(B620,vlookup!$L$2:$L$10,1,0),"Yes","No"),"No")</f>
        <v>No</v>
      </c>
    </row>
    <row r="621" spans="1:47" ht="14.45" customHeight="1" x14ac:dyDescent="0.25">
      <c r="A621" t="s">
        <v>1134</v>
      </c>
      <c r="B621" s="31" t="s">
        <v>1135</v>
      </c>
      <c r="C621">
        <v>3</v>
      </c>
      <c r="D621">
        <v>1</v>
      </c>
      <c r="E621" t="s">
        <v>382</v>
      </c>
      <c r="F621" t="s">
        <v>205</v>
      </c>
      <c r="G621" t="s">
        <v>3718</v>
      </c>
      <c r="H621" t="s">
        <v>3719</v>
      </c>
      <c r="I621">
        <v>109096</v>
      </c>
      <c r="J621" s="19">
        <v>41824</v>
      </c>
      <c r="K621" s="19">
        <v>41851</v>
      </c>
      <c r="L621">
        <v>201407</v>
      </c>
      <c r="M621" s="19">
        <v>41821</v>
      </c>
      <c r="N621">
        <v>24616</v>
      </c>
      <c r="O621" t="s">
        <v>1076</v>
      </c>
      <c r="P621" t="s">
        <v>1116</v>
      </c>
      <c r="Q621" t="s">
        <v>925</v>
      </c>
      <c r="R621" t="s">
        <v>1137</v>
      </c>
      <c r="S621" s="19">
        <v>41870</v>
      </c>
      <c r="T621">
        <v>109096</v>
      </c>
      <c r="U621" t="s">
        <v>357</v>
      </c>
      <c r="V621" s="19">
        <v>41926</v>
      </c>
      <c r="W621" t="s">
        <v>598</v>
      </c>
      <c r="X621" t="s">
        <v>599</v>
      </c>
      <c r="Y621" t="s">
        <v>259</v>
      </c>
      <c r="Z621" t="s">
        <v>14</v>
      </c>
      <c r="AA621" s="29">
        <v>-41.76</v>
      </c>
      <c r="AB621">
        <v>0</v>
      </c>
      <c r="AC621">
        <f t="shared" si="120"/>
        <v>2014</v>
      </c>
      <c r="AD621">
        <f t="shared" si="121"/>
        <v>10</v>
      </c>
      <c r="AE621">
        <f t="shared" si="122"/>
        <v>2014</v>
      </c>
      <c r="AF621">
        <f t="shared" si="123"/>
        <v>7</v>
      </c>
      <c r="AG621" t="str">
        <f>VLOOKUP(F621,vlookup!$A$2:$E$660,2,0)</f>
        <v>Retained</v>
      </c>
      <c r="AH621" t="str">
        <f>VLOOKUP(F621,vlookup!$A$2:$E$660,3,0)</f>
        <v>Service Contract</v>
      </c>
      <c r="AI621" t="str">
        <f>VLOOKUP(F621,vlookup!$A$2:$E$660,4,0)</f>
        <v>Used Car Programs</v>
      </c>
      <c r="AJ621" t="str">
        <f>VLOOKUP(F621,vlookup!$A$2:$E$660,5,0)</f>
        <v>High Mileage</v>
      </c>
      <c r="AL621">
        <f t="shared" si="124"/>
        <v>27</v>
      </c>
      <c r="AM621">
        <f t="shared" si="125"/>
        <v>100</v>
      </c>
      <c r="AN621" t="str">
        <f t="shared" si="126"/>
        <v/>
      </c>
      <c r="AO621" t="str">
        <f t="shared" si="127"/>
        <v/>
      </c>
      <c r="AP621" t="str">
        <f t="shared" si="128"/>
        <v/>
      </c>
      <c r="AQ621" t="str">
        <f t="shared" si="129"/>
        <v/>
      </c>
      <c r="AR621">
        <f t="shared" si="130"/>
        <v>-41.76</v>
      </c>
      <c r="AS621" t="str">
        <f t="shared" si="131"/>
        <v>8A299812G4-3</v>
      </c>
      <c r="AT621" t="str">
        <f>IFERROR(IF(VLOOKUP(Y621,vlookup!$I$2:$J$9,1,0)=Y621,VLOOKUP(Y621,vlookup!$I$2:$J$9,2,0),PROPER(Y621)),PROPER(Y621))</f>
        <v>Towing &amp; Roadside</v>
      </c>
      <c r="AU621" t="str">
        <f>IFERROR(IF(B621=VLOOKUP(B621,vlookup!$L$2:$L$10,1,0),"Yes","No"),"No")</f>
        <v>No</v>
      </c>
    </row>
    <row r="622" spans="1:47" ht="14.45" customHeight="1" x14ac:dyDescent="0.25">
      <c r="A622" t="s">
        <v>1134</v>
      </c>
      <c r="B622" s="31" t="s">
        <v>1135</v>
      </c>
      <c r="C622">
        <v>4</v>
      </c>
      <c r="D622">
        <v>1</v>
      </c>
      <c r="E622" t="s">
        <v>382</v>
      </c>
      <c r="F622" t="s">
        <v>205</v>
      </c>
      <c r="G622" t="s">
        <v>3718</v>
      </c>
      <c r="H622" t="s">
        <v>3719</v>
      </c>
      <c r="I622">
        <v>109096</v>
      </c>
      <c r="J622" s="19">
        <v>41824</v>
      </c>
      <c r="K622" s="19">
        <v>41851</v>
      </c>
      <c r="L622">
        <v>201407</v>
      </c>
      <c r="M622" s="19">
        <v>41821</v>
      </c>
      <c r="N622">
        <v>24616</v>
      </c>
      <c r="O622" t="s">
        <v>1076</v>
      </c>
      <c r="P622" t="s">
        <v>1116</v>
      </c>
      <c r="Q622" t="s">
        <v>925</v>
      </c>
      <c r="R622" t="s">
        <v>2358</v>
      </c>
      <c r="S622" s="19">
        <v>41870</v>
      </c>
      <c r="T622">
        <v>109096</v>
      </c>
      <c r="U622" t="s">
        <v>357</v>
      </c>
      <c r="V622" s="19">
        <v>41926</v>
      </c>
      <c r="W622" t="s">
        <v>598</v>
      </c>
      <c r="X622" t="s">
        <v>599</v>
      </c>
      <c r="Y622" t="s">
        <v>259</v>
      </c>
      <c r="Z622" t="s">
        <v>14</v>
      </c>
      <c r="AA622" s="29">
        <v>-70.17</v>
      </c>
      <c r="AB622">
        <v>0</v>
      </c>
      <c r="AC622">
        <f t="shared" si="120"/>
        <v>2014</v>
      </c>
      <c r="AD622">
        <f t="shared" si="121"/>
        <v>10</v>
      </c>
      <c r="AE622">
        <f t="shared" si="122"/>
        <v>2014</v>
      </c>
      <c r="AF622">
        <f t="shared" si="123"/>
        <v>7</v>
      </c>
      <c r="AG622" t="str">
        <f>VLOOKUP(F622,vlookup!$A$2:$E$660,2,0)</f>
        <v>Retained</v>
      </c>
      <c r="AH622" t="str">
        <f>VLOOKUP(F622,vlookup!$A$2:$E$660,3,0)</f>
        <v>Service Contract</v>
      </c>
      <c r="AI622" t="str">
        <f>VLOOKUP(F622,vlookup!$A$2:$E$660,4,0)</f>
        <v>Used Car Programs</v>
      </c>
      <c r="AJ622" t="str">
        <f>VLOOKUP(F622,vlookup!$A$2:$E$660,5,0)</f>
        <v>High Mileage</v>
      </c>
      <c r="AL622">
        <f t="shared" si="124"/>
        <v>27</v>
      </c>
      <c r="AM622">
        <f t="shared" si="125"/>
        <v>100</v>
      </c>
      <c r="AN622" t="str">
        <f t="shared" si="126"/>
        <v/>
      </c>
      <c r="AO622" t="str">
        <f t="shared" si="127"/>
        <v/>
      </c>
      <c r="AP622" t="str">
        <f t="shared" si="128"/>
        <v/>
      </c>
      <c r="AQ622" t="str">
        <f t="shared" si="129"/>
        <v/>
      </c>
      <c r="AR622">
        <f t="shared" si="130"/>
        <v>-70.17</v>
      </c>
      <c r="AS622" t="str">
        <f t="shared" si="131"/>
        <v>8A299812G4-4</v>
      </c>
      <c r="AT622" t="str">
        <f>IFERROR(IF(VLOOKUP(Y622,vlookup!$I$2:$J$9,1,0)=Y622,VLOOKUP(Y622,vlookup!$I$2:$J$9,2,0),PROPER(Y622)),PROPER(Y622))</f>
        <v>Towing &amp; Roadside</v>
      </c>
      <c r="AU622" t="str">
        <f>IFERROR(IF(B622=VLOOKUP(B622,vlookup!$L$2:$L$10,1,0),"Yes","No"),"No")</f>
        <v>No</v>
      </c>
    </row>
    <row r="623" spans="1:47" ht="14.45" customHeight="1" x14ac:dyDescent="0.25">
      <c r="A623" t="s">
        <v>1718</v>
      </c>
      <c r="B623" s="31" t="s">
        <v>1719</v>
      </c>
      <c r="C623">
        <v>2</v>
      </c>
      <c r="D623">
        <v>1</v>
      </c>
      <c r="E623" t="s">
        <v>382</v>
      </c>
      <c r="F623" t="s">
        <v>60</v>
      </c>
      <c r="G623" t="s">
        <v>3712</v>
      </c>
      <c r="H623" t="s">
        <v>3713</v>
      </c>
      <c r="I623">
        <v>161598</v>
      </c>
      <c r="J623" s="19">
        <v>41664</v>
      </c>
      <c r="K623" s="19">
        <v>41691</v>
      </c>
      <c r="L623">
        <v>201402</v>
      </c>
      <c r="M623" s="19">
        <v>41671</v>
      </c>
      <c r="N623">
        <v>24616</v>
      </c>
      <c r="O623" t="s">
        <v>1076</v>
      </c>
      <c r="P623" t="s">
        <v>1116</v>
      </c>
      <c r="Q623" t="s">
        <v>925</v>
      </c>
      <c r="R623" t="s">
        <v>2359</v>
      </c>
      <c r="S623" s="19">
        <v>41911</v>
      </c>
      <c r="T623">
        <v>161598</v>
      </c>
      <c r="U623" t="s">
        <v>357</v>
      </c>
      <c r="V623" s="19">
        <v>41950</v>
      </c>
      <c r="W623" t="s">
        <v>598</v>
      </c>
      <c r="X623" t="s">
        <v>599</v>
      </c>
      <c r="Y623" t="s">
        <v>259</v>
      </c>
      <c r="Z623" t="s">
        <v>14</v>
      </c>
      <c r="AA623" s="29">
        <v>-124.81</v>
      </c>
      <c r="AB623">
        <v>0</v>
      </c>
      <c r="AC623">
        <f t="shared" si="120"/>
        <v>2014</v>
      </c>
      <c r="AD623">
        <f t="shared" si="121"/>
        <v>11</v>
      </c>
      <c r="AE623">
        <f t="shared" si="122"/>
        <v>2014</v>
      </c>
      <c r="AF623">
        <f t="shared" si="123"/>
        <v>1</v>
      </c>
      <c r="AG623" t="str">
        <f>VLOOKUP(F623,vlookup!$A$2:$E$660,2,0)</f>
        <v>Retained</v>
      </c>
      <c r="AH623" t="str">
        <f>VLOOKUP(F623,vlookup!$A$2:$E$660,3,0)</f>
        <v>Service Contract</v>
      </c>
      <c r="AI623" t="str">
        <f>VLOOKUP(F623,vlookup!$A$2:$E$660,4,0)</f>
        <v>Used Car Programs</v>
      </c>
      <c r="AJ623" t="str">
        <f>VLOOKUP(F623,vlookup!$A$2:$E$660,5,0)</f>
        <v>High Mileage</v>
      </c>
      <c r="AL623">
        <f t="shared" si="124"/>
        <v>26</v>
      </c>
      <c r="AM623">
        <f t="shared" si="125"/>
        <v>282</v>
      </c>
      <c r="AN623" t="str">
        <f t="shared" si="126"/>
        <v/>
      </c>
      <c r="AO623" t="str">
        <f t="shared" si="127"/>
        <v/>
      </c>
      <c r="AP623" t="str">
        <f t="shared" si="128"/>
        <v/>
      </c>
      <c r="AQ623" t="str">
        <f t="shared" si="129"/>
        <v/>
      </c>
      <c r="AR623">
        <f t="shared" si="130"/>
        <v>-124.81</v>
      </c>
      <c r="AS623" t="str">
        <f t="shared" si="131"/>
        <v>7UJ16807A4Y-2</v>
      </c>
      <c r="AT623" t="str">
        <f>IFERROR(IF(VLOOKUP(Y623,vlookup!$I$2:$J$9,1,0)=Y623,VLOOKUP(Y623,vlookup!$I$2:$J$9,2,0),PROPER(Y623)),PROPER(Y623))</f>
        <v>Towing &amp; Roadside</v>
      </c>
      <c r="AU623" t="str">
        <f>IFERROR(IF(B623=VLOOKUP(B623,vlookup!$L$2:$L$10,1,0),"Yes","No"),"No")</f>
        <v>No</v>
      </c>
    </row>
    <row r="624" spans="1:47" ht="14.45" customHeight="1" x14ac:dyDescent="0.25">
      <c r="A624" t="s">
        <v>1718</v>
      </c>
      <c r="B624" s="31" t="s">
        <v>1719</v>
      </c>
      <c r="C624">
        <v>3</v>
      </c>
      <c r="D624">
        <v>1</v>
      </c>
      <c r="E624" t="s">
        <v>382</v>
      </c>
      <c r="F624" t="s">
        <v>60</v>
      </c>
      <c r="G624" t="s">
        <v>3712</v>
      </c>
      <c r="H624" t="s">
        <v>3713</v>
      </c>
      <c r="I624">
        <v>161598</v>
      </c>
      <c r="J624" s="19">
        <v>41664</v>
      </c>
      <c r="K624" s="19">
        <v>41691</v>
      </c>
      <c r="L624">
        <v>201402</v>
      </c>
      <c r="M624" s="19">
        <v>41671</v>
      </c>
      <c r="N624">
        <v>24616</v>
      </c>
      <c r="O624" t="s">
        <v>1076</v>
      </c>
      <c r="P624" t="s">
        <v>1116</v>
      </c>
      <c r="Q624" t="s">
        <v>925</v>
      </c>
      <c r="R624" t="s">
        <v>2360</v>
      </c>
      <c r="S624" s="19">
        <v>41911</v>
      </c>
      <c r="T624">
        <v>161598</v>
      </c>
      <c r="U624" t="s">
        <v>357</v>
      </c>
      <c r="V624" s="19">
        <v>41950</v>
      </c>
      <c r="W624" t="s">
        <v>598</v>
      </c>
      <c r="X624" t="s">
        <v>599</v>
      </c>
      <c r="Y624" t="s">
        <v>259</v>
      </c>
      <c r="Z624" t="s">
        <v>14</v>
      </c>
      <c r="AA624" s="29">
        <v>-124.81</v>
      </c>
      <c r="AB624">
        <v>0</v>
      </c>
      <c r="AC624">
        <f t="shared" si="120"/>
        <v>2014</v>
      </c>
      <c r="AD624">
        <f t="shared" si="121"/>
        <v>11</v>
      </c>
      <c r="AE624">
        <f t="shared" si="122"/>
        <v>2014</v>
      </c>
      <c r="AF624">
        <f t="shared" si="123"/>
        <v>1</v>
      </c>
      <c r="AG624" t="str">
        <f>VLOOKUP(F624,vlookup!$A$2:$E$660,2,0)</f>
        <v>Retained</v>
      </c>
      <c r="AH624" t="str">
        <f>VLOOKUP(F624,vlookup!$A$2:$E$660,3,0)</f>
        <v>Service Contract</v>
      </c>
      <c r="AI624" t="str">
        <f>VLOOKUP(F624,vlookup!$A$2:$E$660,4,0)</f>
        <v>Used Car Programs</v>
      </c>
      <c r="AJ624" t="str">
        <f>VLOOKUP(F624,vlookup!$A$2:$E$660,5,0)</f>
        <v>High Mileage</v>
      </c>
      <c r="AL624">
        <f t="shared" si="124"/>
        <v>26</v>
      </c>
      <c r="AM624">
        <f t="shared" si="125"/>
        <v>282</v>
      </c>
      <c r="AN624" t="str">
        <f t="shared" si="126"/>
        <v/>
      </c>
      <c r="AO624" t="str">
        <f t="shared" si="127"/>
        <v/>
      </c>
      <c r="AP624" t="str">
        <f t="shared" si="128"/>
        <v/>
      </c>
      <c r="AQ624" t="str">
        <f t="shared" si="129"/>
        <v/>
      </c>
      <c r="AR624">
        <f t="shared" si="130"/>
        <v>-124.81</v>
      </c>
      <c r="AS624" t="str">
        <f t="shared" si="131"/>
        <v>7UJ16807A4Y-3</v>
      </c>
      <c r="AT624" t="str">
        <f>IFERROR(IF(VLOOKUP(Y624,vlookup!$I$2:$J$9,1,0)=Y624,VLOOKUP(Y624,vlookup!$I$2:$J$9,2,0),PROPER(Y624)),PROPER(Y624))</f>
        <v>Towing &amp; Roadside</v>
      </c>
      <c r="AU624" t="str">
        <f>IFERROR(IF(B624=VLOOKUP(B624,vlookup!$L$2:$L$10,1,0),"Yes","No"),"No")</f>
        <v>No</v>
      </c>
    </row>
    <row r="625" spans="1:47" ht="14.45" customHeight="1" x14ac:dyDescent="0.25">
      <c r="A625" t="s">
        <v>2361</v>
      </c>
      <c r="B625" s="31" t="s">
        <v>2362</v>
      </c>
      <c r="C625">
        <v>3</v>
      </c>
      <c r="D625">
        <v>1</v>
      </c>
      <c r="E625" t="s">
        <v>382</v>
      </c>
      <c r="F625" t="s">
        <v>238</v>
      </c>
      <c r="G625" t="s">
        <v>1107</v>
      </c>
      <c r="H625" t="s">
        <v>1732</v>
      </c>
      <c r="I625">
        <v>71911</v>
      </c>
      <c r="J625" s="19">
        <v>42419</v>
      </c>
      <c r="K625" s="19">
        <v>42444</v>
      </c>
      <c r="L625">
        <v>201603</v>
      </c>
      <c r="M625" s="19">
        <v>42430</v>
      </c>
      <c r="N625">
        <v>24616</v>
      </c>
      <c r="O625" t="s">
        <v>1076</v>
      </c>
      <c r="P625" t="s">
        <v>1116</v>
      </c>
      <c r="Q625" t="s">
        <v>925</v>
      </c>
      <c r="R625" t="s">
        <v>2363</v>
      </c>
      <c r="S625" s="19">
        <v>42740</v>
      </c>
      <c r="T625">
        <v>71911</v>
      </c>
      <c r="U625" t="s">
        <v>357</v>
      </c>
      <c r="V625" s="19">
        <v>42807</v>
      </c>
      <c r="W625" t="s">
        <v>598</v>
      </c>
      <c r="X625" t="s">
        <v>599</v>
      </c>
      <c r="Y625" t="s">
        <v>259</v>
      </c>
      <c r="Z625" t="s">
        <v>14</v>
      </c>
      <c r="AA625" s="29">
        <v>-11</v>
      </c>
      <c r="AB625">
        <v>0</v>
      </c>
      <c r="AC625">
        <f t="shared" si="120"/>
        <v>2017</v>
      </c>
      <c r="AD625">
        <f t="shared" si="121"/>
        <v>3</v>
      </c>
      <c r="AE625">
        <f t="shared" si="122"/>
        <v>2016</v>
      </c>
      <c r="AF625">
        <f t="shared" si="123"/>
        <v>2</v>
      </c>
      <c r="AG625" t="str">
        <f>VLOOKUP(F625,vlookup!$A$2:$E$660,2,0)</f>
        <v>Retained</v>
      </c>
      <c r="AH625" t="str">
        <f>VLOOKUP(F625,vlookup!$A$2:$E$660,3,0)</f>
        <v>Service Contract</v>
      </c>
      <c r="AI625" t="str">
        <f>VLOOKUP(F625,vlookup!$A$2:$E$660,4,0)</f>
        <v>Used Car Programs</v>
      </c>
      <c r="AJ625" t="str">
        <f>VLOOKUP(F625,vlookup!$A$2:$E$660,5,0)</f>
        <v>High Mileage</v>
      </c>
      <c r="AL625">
        <f t="shared" si="124"/>
        <v>26</v>
      </c>
      <c r="AM625">
        <f t="shared" si="125"/>
        <v>384</v>
      </c>
      <c r="AN625" t="str">
        <f t="shared" si="126"/>
        <v/>
      </c>
      <c r="AO625" t="str">
        <f t="shared" si="127"/>
        <v/>
      </c>
      <c r="AP625" t="str">
        <f t="shared" si="128"/>
        <v/>
      </c>
      <c r="AQ625" t="str">
        <f t="shared" si="129"/>
        <v/>
      </c>
      <c r="AR625">
        <f t="shared" si="130"/>
        <v>-11</v>
      </c>
      <c r="AS625" t="str">
        <f t="shared" si="131"/>
        <v>7LY75091B6Y-3</v>
      </c>
      <c r="AT625" t="str">
        <f>IFERROR(IF(VLOOKUP(Y625,vlookup!$I$2:$J$9,1,0)=Y625,VLOOKUP(Y625,vlookup!$I$2:$J$9,2,0),PROPER(Y625)),PROPER(Y625))</f>
        <v>Towing &amp; Roadside</v>
      </c>
      <c r="AU625" t="str">
        <f>IFERROR(IF(B625=VLOOKUP(B625,vlookup!$L$2:$L$10,1,0),"Yes","No"),"No")</f>
        <v>No</v>
      </c>
    </row>
    <row r="626" spans="1:47" ht="14.45" customHeight="1" x14ac:dyDescent="0.25">
      <c r="A626" t="s">
        <v>2361</v>
      </c>
      <c r="B626" s="31" t="s">
        <v>2362</v>
      </c>
      <c r="C626">
        <v>4</v>
      </c>
      <c r="D626">
        <v>1</v>
      </c>
      <c r="E626" t="s">
        <v>382</v>
      </c>
      <c r="F626" t="s">
        <v>238</v>
      </c>
      <c r="G626" t="s">
        <v>1107</v>
      </c>
      <c r="H626" t="s">
        <v>1732</v>
      </c>
      <c r="I626">
        <v>71911</v>
      </c>
      <c r="J626" s="19">
        <v>42419</v>
      </c>
      <c r="K626" s="19">
        <v>42444</v>
      </c>
      <c r="L626">
        <v>201603</v>
      </c>
      <c r="M626" s="19">
        <v>42430</v>
      </c>
      <c r="N626">
        <v>24616</v>
      </c>
      <c r="O626" t="s">
        <v>1076</v>
      </c>
      <c r="P626" t="s">
        <v>1116</v>
      </c>
      <c r="Q626" t="s">
        <v>925</v>
      </c>
      <c r="R626" t="s">
        <v>2364</v>
      </c>
      <c r="S626" s="19">
        <v>42752</v>
      </c>
      <c r="T626">
        <v>71911</v>
      </c>
      <c r="U626" t="s">
        <v>357</v>
      </c>
      <c r="V626" s="19">
        <v>42807</v>
      </c>
      <c r="W626" t="s">
        <v>598</v>
      </c>
      <c r="X626" t="s">
        <v>599</v>
      </c>
      <c r="Y626" t="s">
        <v>259</v>
      </c>
      <c r="Z626" t="s">
        <v>14</v>
      </c>
      <c r="AA626" s="29">
        <v>-11</v>
      </c>
      <c r="AB626">
        <v>0</v>
      </c>
      <c r="AC626">
        <f t="shared" si="120"/>
        <v>2017</v>
      </c>
      <c r="AD626">
        <f t="shared" si="121"/>
        <v>3</v>
      </c>
      <c r="AE626">
        <f t="shared" si="122"/>
        <v>2016</v>
      </c>
      <c r="AF626">
        <f t="shared" si="123"/>
        <v>2</v>
      </c>
      <c r="AG626" t="str">
        <f>VLOOKUP(F626,vlookup!$A$2:$E$660,2,0)</f>
        <v>Retained</v>
      </c>
      <c r="AH626" t="str">
        <f>VLOOKUP(F626,vlookup!$A$2:$E$660,3,0)</f>
        <v>Service Contract</v>
      </c>
      <c r="AI626" t="str">
        <f>VLOOKUP(F626,vlookup!$A$2:$E$660,4,0)</f>
        <v>Used Car Programs</v>
      </c>
      <c r="AJ626" t="str">
        <f>VLOOKUP(F626,vlookup!$A$2:$E$660,5,0)</f>
        <v>High Mileage</v>
      </c>
      <c r="AL626">
        <f t="shared" si="124"/>
        <v>26</v>
      </c>
      <c r="AM626">
        <f t="shared" si="125"/>
        <v>384</v>
      </c>
      <c r="AN626" t="str">
        <f t="shared" si="126"/>
        <v/>
      </c>
      <c r="AO626" t="str">
        <f t="shared" si="127"/>
        <v/>
      </c>
      <c r="AP626" t="str">
        <f t="shared" si="128"/>
        <v/>
      </c>
      <c r="AQ626" t="str">
        <f t="shared" si="129"/>
        <v/>
      </c>
      <c r="AR626">
        <f t="shared" si="130"/>
        <v>-11</v>
      </c>
      <c r="AS626" t="str">
        <f t="shared" si="131"/>
        <v>7LY75091B6Y-4</v>
      </c>
      <c r="AT626" t="str">
        <f>IFERROR(IF(VLOOKUP(Y626,vlookup!$I$2:$J$9,1,0)=Y626,VLOOKUP(Y626,vlookup!$I$2:$J$9,2,0),PROPER(Y626)),PROPER(Y626))</f>
        <v>Towing &amp; Roadside</v>
      </c>
      <c r="AU626" t="str">
        <f>IFERROR(IF(B626=VLOOKUP(B626,vlookup!$L$2:$L$10,1,0),"Yes","No"),"No")</f>
        <v>No</v>
      </c>
    </row>
    <row r="627" spans="1:47" ht="14.45" customHeight="1" x14ac:dyDescent="0.25">
      <c r="A627" t="s">
        <v>2361</v>
      </c>
      <c r="B627" s="31" t="s">
        <v>2362</v>
      </c>
      <c r="C627">
        <v>5</v>
      </c>
      <c r="D627">
        <v>1</v>
      </c>
      <c r="E627" t="s">
        <v>382</v>
      </c>
      <c r="F627" t="s">
        <v>238</v>
      </c>
      <c r="G627" t="s">
        <v>1107</v>
      </c>
      <c r="H627" t="s">
        <v>1732</v>
      </c>
      <c r="I627">
        <v>71911</v>
      </c>
      <c r="J627" s="19">
        <v>42419</v>
      </c>
      <c r="K627" s="19">
        <v>42444</v>
      </c>
      <c r="L627">
        <v>201603</v>
      </c>
      <c r="M627" s="19">
        <v>42430</v>
      </c>
      <c r="N627">
        <v>24616</v>
      </c>
      <c r="O627" t="s">
        <v>1076</v>
      </c>
      <c r="P627" t="s">
        <v>1116</v>
      </c>
      <c r="Q627" t="s">
        <v>925</v>
      </c>
      <c r="R627" t="s">
        <v>2365</v>
      </c>
      <c r="S627" s="19">
        <v>42762</v>
      </c>
      <c r="T627">
        <v>71911</v>
      </c>
      <c r="U627" t="s">
        <v>357</v>
      </c>
      <c r="V627" s="19">
        <v>42807</v>
      </c>
      <c r="W627" t="s">
        <v>598</v>
      </c>
      <c r="X627" t="s">
        <v>599</v>
      </c>
      <c r="Y627" t="s">
        <v>259</v>
      </c>
      <c r="Z627" t="s">
        <v>14</v>
      </c>
      <c r="AA627" s="29">
        <v>-11</v>
      </c>
      <c r="AB627">
        <v>0</v>
      </c>
      <c r="AC627">
        <f t="shared" si="120"/>
        <v>2017</v>
      </c>
      <c r="AD627">
        <f t="shared" si="121"/>
        <v>3</v>
      </c>
      <c r="AE627">
        <f t="shared" si="122"/>
        <v>2016</v>
      </c>
      <c r="AF627">
        <f t="shared" si="123"/>
        <v>2</v>
      </c>
      <c r="AG627" t="str">
        <f>VLOOKUP(F627,vlookup!$A$2:$E$660,2,0)</f>
        <v>Retained</v>
      </c>
      <c r="AH627" t="str">
        <f>VLOOKUP(F627,vlookup!$A$2:$E$660,3,0)</f>
        <v>Service Contract</v>
      </c>
      <c r="AI627" t="str">
        <f>VLOOKUP(F627,vlookup!$A$2:$E$660,4,0)</f>
        <v>Used Car Programs</v>
      </c>
      <c r="AJ627" t="str">
        <f>VLOOKUP(F627,vlookup!$A$2:$E$660,5,0)</f>
        <v>High Mileage</v>
      </c>
      <c r="AL627">
        <f t="shared" si="124"/>
        <v>26</v>
      </c>
      <c r="AM627">
        <f t="shared" si="125"/>
        <v>384</v>
      </c>
      <c r="AN627" t="str">
        <f t="shared" si="126"/>
        <v/>
      </c>
      <c r="AO627" t="str">
        <f t="shared" si="127"/>
        <v/>
      </c>
      <c r="AP627" t="str">
        <f t="shared" si="128"/>
        <v/>
      </c>
      <c r="AQ627" t="str">
        <f t="shared" si="129"/>
        <v/>
      </c>
      <c r="AR627">
        <f t="shared" si="130"/>
        <v>-11</v>
      </c>
      <c r="AS627" t="str">
        <f t="shared" si="131"/>
        <v>7LY75091B6Y-5</v>
      </c>
      <c r="AT627" t="str">
        <f>IFERROR(IF(VLOOKUP(Y627,vlookup!$I$2:$J$9,1,0)=Y627,VLOOKUP(Y627,vlookup!$I$2:$J$9,2,0),PROPER(Y627)),PROPER(Y627))</f>
        <v>Towing &amp; Roadside</v>
      </c>
      <c r="AU627" t="str">
        <f>IFERROR(IF(B627=VLOOKUP(B627,vlookup!$L$2:$L$10,1,0),"Yes","No"),"No")</f>
        <v>No</v>
      </c>
    </row>
    <row r="628" spans="1:47" ht="14.45" customHeight="1" x14ac:dyDescent="0.25">
      <c r="A628" t="s">
        <v>2366</v>
      </c>
      <c r="B628" s="31" t="s">
        <v>2367</v>
      </c>
      <c r="C628">
        <v>1</v>
      </c>
      <c r="D628">
        <v>2</v>
      </c>
      <c r="E628" t="s">
        <v>382</v>
      </c>
      <c r="F628" t="s">
        <v>464</v>
      </c>
      <c r="G628" t="s">
        <v>42</v>
      </c>
      <c r="H628" t="s">
        <v>1612</v>
      </c>
      <c r="I628">
        <v>74642</v>
      </c>
      <c r="J628" s="19">
        <v>44577</v>
      </c>
      <c r="K628" s="19">
        <v>44617</v>
      </c>
      <c r="L628">
        <v>202202</v>
      </c>
      <c r="M628" s="19">
        <v>44593</v>
      </c>
      <c r="N628">
        <v>24616</v>
      </c>
      <c r="O628" t="s">
        <v>1076</v>
      </c>
      <c r="P628" t="s">
        <v>595</v>
      </c>
      <c r="Q628" t="s">
        <v>378</v>
      </c>
      <c r="R628">
        <v>481543887</v>
      </c>
      <c r="S628" s="19">
        <v>44901</v>
      </c>
      <c r="T628">
        <v>84000</v>
      </c>
      <c r="U628" t="s">
        <v>357</v>
      </c>
      <c r="V628" s="19">
        <v>44970</v>
      </c>
      <c r="W628" t="s">
        <v>598</v>
      </c>
      <c r="X628" t="s">
        <v>599</v>
      </c>
      <c r="Y628" t="s">
        <v>259</v>
      </c>
      <c r="Z628" t="s">
        <v>14</v>
      </c>
      <c r="AA628" s="29">
        <v>-16.25</v>
      </c>
      <c r="AB628">
        <v>0</v>
      </c>
      <c r="AC628">
        <f t="shared" si="120"/>
        <v>2023</v>
      </c>
      <c r="AD628">
        <f t="shared" si="121"/>
        <v>2</v>
      </c>
      <c r="AE628">
        <f t="shared" si="122"/>
        <v>2022</v>
      </c>
      <c r="AF628">
        <f t="shared" si="123"/>
        <v>1</v>
      </c>
      <c r="AG628" t="str">
        <f>VLOOKUP(F628,vlookup!$A$2:$E$660,2,0)</f>
        <v>Retained</v>
      </c>
      <c r="AH628" t="str">
        <f>VLOOKUP(F628,vlookup!$A$2:$E$660,3,0)</f>
        <v>Service Contract</v>
      </c>
      <c r="AI628" t="str">
        <f>VLOOKUP(F628,vlookup!$A$2:$E$660,4,0)</f>
        <v>Used Car Programs</v>
      </c>
      <c r="AJ628" t="str">
        <f>VLOOKUP(F628,vlookup!$A$2:$E$660,5,0)</f>
        <v>High Mileage</v>
      </c>
      <c r="AL628">
        <f t="shared" si="124"/>
        <v>39</v>
      </c>
      <c r="AM628">
        <f t="shared" si="125"/>
        <v>387</v>
      </c>
      <c r="AN628">
        <f t="shared" si="126"/>
        <v>9358</v>
      </c>
      <c r="AO628" t="str">
        <f t="shared" si="127"/>
        <v/>
      </c>
      <c r="AP628" t="str">
        <f t="shared" si="128"/>
        <v/>
      </c>
      <c r="AQ628" t="str">
        <f t="shared" si="129"/>
        <v/>
      </c>
      <c r="AR628">
        <f t="shared" si="130"/>
        <v>-16.25</v>
      </c>
      <c r="AS628" t="str">
        <f t="shared" si="131"/>
        <v>ZAGGB045068A22-1</v>
      </c>
      <c r="AT628" t="str">
        <f>IFERROR(IF(VLOOKUP(Y628,vlookup!$I$2:$J$9,1,0)=Y628,VLOOKUP(Y628,vlookup!$I$2:$J$9,2,0),PROPER(Y628)),PROPER(Y628))</f>
        <v>Towing &amp; Roadside</v>
      </c>
      <c r="AU628" t="str">
        <f>IFERROR(IF(B628=VLOOKUP(B628,vlookup!$L$2:$L$10,1,0),"Yes","No"),"No")</f>
        <v>No</v>
      </c>
    </row>
    <row r="629" spans="1:47" ht="14.45" customHeight="1" x14ac:dyDescent="0.25">
      <c r="A629" t="s">
        <v>2368</v>
      </c>
      <c r="B629" s="31" t="s">
        <v>2369</v>
      </c>
      <c r="C629">
        <v>2</v>
      </c>
      <c r="D629">
        <v>1</v>
      </c>
      <c r="E629" t="s">
        <v>382</v>
      </c>
      <c r="F629" t="s">
        <v>238</v>
      </c>
      <c r="G629" t="s">
        <v>3763</v>
      </c>
      <c r="H629" t="s">
        <v>3796</v>
      </c>
      <c r="I629">
        <v>130998</v>
      </c>
      <c r="J629" s="19">
        <v>42392</v>
      </c>
      <c r="K629" s="19">
        <v>42429</v>
      </c>
      <c r="L629">
        <v>201602</v>
      </c>
      <c r="M629" s="19">
        <v>42401</v>
      </c>
      <c r="N629">
        <v>24616</v>
      </c>
      <c r="O629" t="s">
        <v>1076</v>
      </c>
      <c r="P629" t="s">
        <v>1116</v>
      </c>
      <c r="Q629" t="s">
        <v>925</v>
      </c>
      <c r="R629" t="s">
        <v>2370</v>
      </c>
      <c r="S629" s="19">
        <v>42683</v>
      </c>
      <c r="T629">
        <v>130998</v>
      </c>
      <c r="U629" t="s">
        <v>357</v>
      </c>
      <c r="V629" s="19">
        <v>42740</v>
      </c>
      <c r="W629" t="s">
        <v>598</v>
      </c>
      <c r="X629" t="s">
        <v>599</v>
      </c>
      <c r="Y629" t="s">
        <v>259</v>
      </c>
      <c r="Z629" t="s">
        <v>14</v>
      </c>
      <c r="AA629" s="29">
        <v>-11</v>
      </c>
      <c r="AB629">
        <v>0</v>
      </c>
      <c r="AC629">
        <f t="shared" si="120"/>
        <v>2017</v>
      </c>
      <c r="AD629">
        <f t="shared" si="121"/>
        <v>1</v>
      </c>
      <c r="AE629">
        <f t="shared" si="122"/>
        <v>2016</v>
      </c>
      <c r="AF629">
        <f t="shared" si="123"/>
        <v>1</v>
      </c>
      <c r="AG629" t="str">
        <f>VLOOKUP(F629,vlookup!$A$2:$E$660,2,0)</f>
        <v>Retained</v>
      </c>
      <c r="AH629" t="str">
        <f>VLOOKUP(F629,vlookup!$A$2:$E$660,3,0)</f>
        <v>Service Contract</v>
      </c>
      <c r="AI629" t="str">
        <f>VLOOKUP(F629,vlookup!$A$2:$E$660,4,0)</f>
        <v>Used Car Programs</v>
      </c>
      <c r="AJ629" t="str">
        <f>VLOOKUP(F629,vlookup!$A$2:$E$660,5,0)</f>
        <v>High Mileage</v>
      </c>
      <c r="AL629">
        <f t="shared" si="124"/>
        <v>36</v>
      </c>
      <c r="AM629">
        <f t="shared" si="125"/>
        <v>342</v>
      </c>
      <c r="AN629" t="str">
        <f t="shared" si="126"/>
        <v/>
      </c>
      <c r="AO629" t="str">
        <f t="shared" si="127"/>
        <v/>
      </c>
      <c r="AP629" t="str">
        <f t="shared" si="128"/>
        <v/>
      </c>
      <c r="AQ629" t="str">
        <f t="shared" si="129"/>
        <v/>
      </c>
      <c r="AR629">
        <f t="shared" si="130"/>
        <v>-11</v>
      </c>
      <c r="AS629" t="str">
        <f t="shared" si="131"/>
        <v>AJ116052A6Y-2</v>
      </c>
      <c r="AT629" t="str">
        <f>IFERROR(IF(VLOOKUP(Y629,vlookup!$I$2:$J$9,1,0)=Y629,VLOOKUP(Y629,vlookup!$I$2:$J$9,2,0),PROPER(Y629)),PROPER(Y629))</f>
        <v>Towing &amp; Roadside</v>
      </c>
      <c r="AU629" t="str">
        <f>IFERROR(IF(B629=VLOOKUP(B629,vlookup!$L$2:$L$10,1,0),"Yes","No"),"No")</f>
        <v>No</v>
      </c>
    </row>
    <row r="630" spans="1:47" ht="14.45" customHeight="1" x14ac:dyDescent="0.25">
      <c r="A630" t="s">
        <v>1740</v>
      </c>
      <c r="B630" s="31" t="s">
        <v>1741</v>
      </c>
      <c r="C630">
        <v>2</v>
      </c>
      <c r="D630">
        <v>1</v>
      </c>
      <c r="E630" t="s">
        <v>382</v>
      </c>
      <c r="F630" t="s">
        <v>238</v>
      </c>
      <c r="G630" t="s">
        <v>3772</v>
      </c>
      <c r="H630" t="s">
        <v>3774</v>
      </c>
      <c r="I630">
        <v>138100</v>
      </c>
      <c r="J630" s="19">
        <v>42358</v>
      </c>
      <c r="K630" s="19">
        <v>42400</v>
      </c>
      <c r="L630">
        <v>201601</v>
      </c>
      <c r="M630" s="19">
        <v>42370</v>
      </c>
      <c r="N630">
        <v>24616</v>
      </c>
      <c r="O630" t="s">
        <v>1076</v>
      </c>
      <c r="P630" t="s">
        <v>1116</v>
      </c>
      <c r="Q630" t="s">
        <v>925</v>
      </c>
      <c r="R630" t="s">
        <v>2371</v>
      </c>
      <c r="S630" s="19">
        <v>42504</v>
      </c>
      <c r="T630">
        <v>138100</v>
      </c>
      <c r="U630" t="s">
        <v>357</v>
      </c>
      <c r="V630" s="19">
        <v>42563</v>
      </c>
      <c r="W630" t="s">
        <v>598</v>
      </c>
      <c r="X630" t="s">
        <v>599</v>
      </c>
      <c r="Y630" t="s">
        <v>259</v>
      </c>
      <c r="Z630" t="s">
        <v>14</v>
      </c>
      <c r="AA630" s="29">
        <v>-11</v>
      </c>
      <c r="AB630">
        <v>0</v>
      </c>
      <c r="AC630">
        <f t="shared" si="120"/>
        <v>2016</v>
      </c>
      <c r="AD630">
        <f t="shared" si="121"/>
        <v>7</v>
      </c>
      <c r="AE630">
        <f t="shared" si="122"/>
        <v>2015</v>
      </c>
      <c r="AF630">
        <f t="shared" si="123"/>
        <v>12</v>
      </c>
      <c r="AG630" t="str">
        <f>VLOOKUP(F630,vlookup!$A$2:$E$660,2,0)</f>
        <v>Retained</v>
      </c>
      <c r="AH630" t="str">
        <f>VLOOKUP(F630,vlookup!$A$2:$E$660,3,0)</f>
        <v>Service Contract</v>
      </c>
      <c r="AI630" t="str">
        <f>VLOOKUP(F630,vlookup!$A$2:$E$660,4,0)</f>
        <v>Used Car Programs</v>
      </c>
      <c r="AJ630" t="str">
        <f>VLOOKUP(F630,vlookup!$A$2:$E$660,5,0)</f>
        <v>High Mileage</v>
      </c>
      <c r="AL630">
        <f t="shared" si="124"/>
        <v>41</v>
      </c>
      <c r="AM630">
        <f t="shared" si="125"/>
        <v>202</v>
      </c>
      <c r="AN630" t="str">
        <f t="shared" si="126"/>
        <v/>
      </c>
      <c r="AO630" t="str">
        <f t="shared" si="127"/>
        <v/>
      </c>
      <c r="AP630" t="str">
        <f t="shared" si="128"/>
        <v/>
      </c>
      <c r="AQ630" t="str">
        <f t="shared" si="129"/>
        <v/>
      </c>
      <c r="AR630">
        <f t="shared" si="130"/>
        <v>-11</v>
      </c>
      <c r="AS630" t="str">
        <f t="shared" si="131"/>
        <v>7LJ24778L5Y-2</v>
      </c>
      <c r="AT630" t="str">
        <f>IFERROR(IF(VLOOKUP(Y630,vlookup!$I$2:$J$9,1,0)=Y630,VLOOKUP(Y630,vlookup!$I$2:$J$9,2,0),PROPER(Y630)),PROPER(Y630))</f>
        <v>Towing &amp; Roadside</v>
      </c>
      <c r="AU630" t="str">
        <f>IFERROR(IF(B630=VLOOKUP(B630,vlookup!$L$2:$L$10,1,0),"Yes","No"),"No")</f>
        <v>No</v>
      </c>
    </row>
    <row r="631" spans="1:47" ht="14.45" customHeight="1" x14ac:dyDescent="0.25">
      <c r="A631" t="s">
        <v>1740</v>
      </c>
      <c r="B631" s="31" t="s">
        <v>1741</v>
      </c>
      <c r="C631">
        <v>3</v>
      </c>
      <c r="D631">
        <v>1</v>
      </c>
      <c r="E631" t="s">
        <v>382</v>
      </c>
      <c r="F631" t="s">
        <v>238</v>
      </c>
      <c r="G631" t="s">
        <v>3772</v>
      </c>
      <c r="H631" t="s">
        <v>3774</v>
      </c>
      <c r="I631">
        <v>138100</v>
      </c>
      <c r="J631" s="19">
        <v>42358</v>
      </c>
      <c r="K631" s="19">
        <v>42400</v>
      </c>
      <c r="L631">
        <v>201601</v>
      </c>
      <c r="M631" s="19">
        <v>42370</v>
      </c>
      <c r="N631">
        <v>24616</v>
      </c>
      <c r="O631" t="s">
        <v>1076</v>
      </c>
      <c r="P631" t="s">
        <v>1116</v>
      </c>
      <c r="Q631" t="s">
        <v>925</v>
      </c>
      <c r="R631" t="s">
        <v>2372</v>
      </c>
      <c r="S631" s="19">
        <v>42507</v>
      </c>
      <c r="T631">
        <v>138100</v>
      </c>
      <c r="U631" t="s">
        <v>357</v>
      </c>
      <c r="V631" s="19">
        <v>42563</v>
      </c>
      <c r="W631" t="s">
        <v>598</v>
      </c>
      <c r="X631" t="s">
        <v>599</v>
      </c>
      <c r="Y631" t="s">
        <v>259</v>
      </c>
      <c r="Z631" t="s">
        <v>14</v>
      </c>
      <c r="AA631" s="29">
        <v>-11</v>
      </c>
      <c r="AB631">
        <v>0</v>
      </c>
      <c r="AC631">
        <f t="shared" si="120"/>
        <v>2016</v>
      </c>
      <c r="AD631">
        <f t="shared" si="121"/>
        <v>7</v>
      </c>
      <c r="AE631">
        <f t="shared" si="122"/>
        <v>2015</v>
      </c>
      <c r="AF631">
        <f t="shared" si="123"/>
        <v>12</v>
      </c>
      <c r="AG631" t="str">
        <f>VLOOKUP(F631,vlookup!$A$2:$E$660,2,0)</f>
        <v>Retained</v>
      </c>
      <c r="AH631" t="str">
        <f>VLOOKUP(F631,vlookup!$A$2:$E$660,3,0)</f>
        <v>Service Contract</v>
      </c>
      <c r="AI631" t="str">
        <f>VLOOKUP(F631,vlookup!$A$2:$E$660,4,0)</f>
        <v>Used Car Programs</v>
      </c>
      <c r="AJ631" t="str">
        <f>VLOOKUP(F631,vlookup!$A$2:$E$660,5,0)</f>
        <v>High Mileage</v>
      </c>
      <c r="AL631">
        <f t="shared" si="124"/>
        <v>41</v>
      </c>
      <c r="AM631">
        <f t="shared" si="125"/>
        <v>202</v>
      </c>
      <c r="AN631" t="str">
        <f t="shared" si="126"/>
        <v/>
      </c>
      <c r="AO631" t="str">
        <f t="shared" si="127"/>
        <v/>
      </c>
      <c r="AP631" t="str">
        <f t="shared" si="128"/>
        <v/>
      </c>
      <c r="AQ631" t="str">
        <f t="shared" si="129"/>
        <v/>
      </c>
      <c r="AR631">
        <f t="shared" si="130"/>
        <v>-11</v>
      </c>
      <c r="AS631" t="str">
        <f t="shared" si="131"/>
        <v>7LJ24778L5Y-3</v>
      </c>
      <c r="AT631" t="str">
        <f>IFERROR(IF(VLOOKUP(Y631,vlookup!$I$2:$J$9,1,0)=Y631,VLOOKUP(Y631,vlookup!$I$2:$J$9,2,0),PROPER(Y631)),PROPER(Y631))</f>
        <v>Towing &amp; Roadside</v>
      </c>
      <c r="AU631" t="str">
        <f>IFERROR(IF(B631=VLOOKUP(B631,vlookup!$L$2:$L$10,1,0),"Yes","No"),"No")</f>
        <v>No</v>
      </c>
    </row>
    <row r="632" spans="1:47" ht="14.45" customHeight="1" x14ac:dyDescent="0.25">
      <c r="A632" t="s">
        <v>1138</v>
      </c>
      <c r="B632" s="31" t="s">
        <v>1139</v>
      </c>
      <c r="C632">
        <v>1</v>
      </c>
      <c r="D632">
        <v>1</v>
      </c>
      <c r="E632" t="s">
        <v>382</v>
      </c>
      <c r="F632" t="s">
        <v>238</v>
      </c>
      <c r="G632" t="s">
        <v>920</v>
      </c>
      <c r="H632" t="s">
        <v>3721</v>
      </c>
      <c r="I632">
        <v>143009</v>
      </c>
      <c r="J632" s="19">
        <v>42184</v>
      </c>
      <c r="K632" s="19">
        <v>42215</v>
      </c>
      <c r="L632">
        <v>201507</v>
      </c>
      <c r="M632" s="19">
        <v>42186</v>
      </c>
      <c r="N632">
        <v>24616</v>
      </c>
      <c r="O632" t="s">
        <v>1076</v>
      </c>
      <c r="P632" t="s">
        <v>1116</v>
      </c>
      <c r="Q632" t="s">
        <v>925</v>
      </c>
      <c r="R632" t="s">
        <v>1140</v>
      </c>
      <c r="S632" s="19">
        <v>42268</v>
      </c>
      <c r="T632">
        <v>143009</v>
      </c>
      <c r="U632" t="s">
        <v>357</v>
      </c>
      <c r="V632" s="19">
        <v>42312</v>
      </c>
      <c r="W632" t="s">
        <v>598</v>
      </c>
      <c r="X632" t="s">
        <v>599</v>
      </c>
      <c r="Y632" t="s">
        <v>259</v>
      </c>
      <c r="Z632" t="s">
        <v>14</v>
      </c>
      <c r="AA632" s="29">
        <v>-11</v>
      </c>
      <c r="AB632">
        <v>0</v>
      </c>
      <c r="AC632">
        <f t="shared" si="120"/>
        <v>2015</v>
      </c>
      <c r="AD632">
        <f t="shared" si="121"/>
        <v>11</v>
      </c>
      <c r="AE632">
        <f t="shared" si="122"/>
        <v>2015</v>
      </c>
      <c r="AF632">
        <f t="shared" si="123"/>
        <v>6</v>
      </c>
      <c r="AG632" t="str">
        <f>VLOOKUP(F632,vlookup!$A$2:$E$660,2,0)</f>
        <v>Retained</v>
      </c>
      <c r="AH632" t="str">
        <f>VLOOKUP(F632,vlookup!$A$2:$E$660,3,0)</f>
        <v>Service Contract</v>
      </c>
      <c r="AI632" t="str">
        <f>VLOOKUP(F632,vlookup!$A$2:$E$660,4,0)</f>
        <v>Used Car Programs</v>
      </c>
      <c r="AJ632" t="str">
        <f>VLOOKUP(F632,vlookup!$A$2:$E$660,5,0)</f>
        <v>High Mileage</v>
      </c>
      <c r="AL632">
        <f t="shared" si="124"/>
        <v>31</v>
      </c>
      <c r="AM632">
        <f t="shared" si="125"/>
        <v>125</v>
      </c>
      <c r="AN632" t="str">
        <f t="shared" si="126"/>
        <v/>
      </c>
      <c r="AO632" t="str">
        <f t="shared" si="127"/>
        <v/>
      </c>
      <c r="AP632" t="str">
        <f t="shared" si="128"/>
        <v/>
      </c>
      <c r="AQ632" t="str">
        <f t="shared" si="129"/>
        <v/>
      </c>
      <c r="AR632">
        <f t="shared" si="130"/>
        <v>-11</v>
      </c>
      <c r="AS632" t="str">
        <f t="shared" si="131"/>
        <v>8N603861F5Y-1</v>
      </c>
      <c r="AT632" t="str">
        <f>IFERROR(IF(VLOOKUP(Y632,vlookup!$I$2:$J$9,1,0)=Y632,VLOOKUP(Y632,vlookup!$I$2:$J$9,2,0),PROPER(Y632)),PROPER(Y632))</f>
        <v>Towing &amp; Roadside</v>
      </c>
      <c r="AU632" t="str">
        <f>IFERROR(IF(B632=VLOOKUP(B632,vlookup!$L$2:$L$10,1,0),"Yes","No"),"No")</f>
        <v>No</v>
      </c>
    </row>
    <row r="633" spans="1:47" ht="14.45" customHeight="1" x14ac:dyDescent="0.25">
      <c r="A633" t="s">
        <v>2373</v>
      </c>
      <c r="B633" s="31" t="s">
        <v>2374</v>
      </c>
      <c r="C633">
        <v>2</v>
      </c>
      <c r="D633">
        <v>1</v>
      </c>
      <c r="E633" t="s">
        <v>382</v>
      </c>
      <c r="F633" t="s">
        <v>205</v>
      </c>
      <c r="G633" t="s">
        <v>920</v>
      </c>
      <c r="H633" t="s">
        <v>3775</v>
      </c>
      <c r="I633">
        <v>107805</v>
      </c>
      <c r="J633" s="19">
        <v>41807</v>
      </c>
      <c r="K633" s="19">
        <v>41838</v>
      </c>
      <c r="L633">
        <v>201407</v>
      </c>
      <c r="M633" s="19">
        <v>41821</v>
      </c>
      <c r="N633">
        <v>24616</v>
      </c>
      <c r="O633" t="s">
        <v>1076</v>
      </c>
      <c r="P633" t="s">
        <v>1116</v>
      </c>
      <c r="Q633" t="s">
        <v>925</v>
      </c>
      <c r="R633" t="s">
        <v>2375</v>
      </c>
      <c r="S633" s="19">
        <v>42892</v>
      </c>
      <c r="T633">
        <v>107805</v>
      </c>
      <c r="U633" t="s">
        <v>357</v>
      </c>
      <c r="V633" s="19">
        <v>42958</v>
      </c>
      <c r="W633" t="s">
        <v>598</v>
      </c>
      <c r="X633" t="s">
        <v>599</v>
      </c>
      <c r="Y633" t="s">
        <v>259</v>
      </c>
      <c r="Z633" t="s">
        <v>14</v>
      </c>
      <c r="AA633" s="29">
        <v>-11</v>
      </c>
      <c r="AB633">
        <v>0</v>
      </c>
      <c r="AC633">
        <f t="shared" si="120"/>
        <v>2017</v>
      </c>
      <c r="AD633">
        <f t="shared" si="121"/>
        <v>8</v>
      </c>
      <c r="AE633">
        <f t="shared" si="122"/>
        <v>2014</v>
      </c>
      <c r="AF633">
        <f t="shared" si="123"/>
        <v>6</v>
      </c>
      <c r="AG633" t="str">
        <f>VLOOKUP(F633,vlookup!$A$2:$E$660,2,0)</f>
        <v>Retained</v>
      </c>
      <c r="AH633" t="str">
        <f>VLOOKUP(F633,vlookup!$A$2:$E$660,3,0)</f>
        <v>Service Contract</v>
      </c>
      <c r="AI633" t="str">
        <f>VLOOKUP(F633,vlookup!$A$2:$E$660,4,0)</f>
        <v>Used Car Programs</v>
      </c>
      <c r="AJ633" t="str">
        <f>VLOOKUP(F633,vlookup!$A$2:$E$660,5,0)</f>
        <v>High Mileage</v>
      </c>
      <c r="AL633">
        <f t="shared" si="124"/>
        <v>31</v>
      </c>
      <c r="AM633">
        <f t="shared" si="125"/>
        <v>1134</v>
      </c>
      <c r="AN633" t="str">
        <f t="shared" si="126"/>
        <v/>
      </c>
      <c r="AO633" t="str">
        <f t="shared" si="127"/>
        <v/>
      </c>
      <c r="AP633" t="str">
        <f t="shared" si="128"/>
        <v/>
      </c>
      <c r="AQ633" t="str">
        <f t="shared" si="129"/>
        <v/>
      </c>
      <c r="AR633">
        <f t="shared" si="130"/>
        <v>-11</v>
      </c>
      <c r="AS633" t="str">
        <f t="shared" si="131"/>
        <v>8C513352F4-2</v>
      </c>
      <c r="AT633" t="str">
        <f>IFERROR(IF(VLOOKUP(Y633,vlookup!$I$2:$J$9,1,0)=Y633,VLOOKUP(Y633,vlookup!$I$2:$J$9,2,0),PROPER(Y633)),PROPER(Y633))</f>
        <v>Towing &amp; Roadside</v>
      </c>
      <c r="AU633" t="str">
        <f>IFERROR(IF(B633=VLOOKUP(B633,vlookup!$L$2:$L$10,1,0),"Yes","No"),"No")</f>
        <v>No</v>
      </c>
    </row>
    <row r="634" spans="1:47" ht="14.45" customHeight="1" x14ac:dyDescent="0.25">
      <c r="A634" t="s">
        <v>1752</v>
      </c>
      <c r="B634" s="31" t="s">
        <v>1753</v>
      </c>
      <c r="C634">
        <v>3</v>
      </c>
      <c r="D634">
        <v>1</v>
      </c>
      <c r="E634" t="s">
        <v>382</v>
      </c>
      <c r="F634" t="s">
        <v>205</v>
      </c>
      <c r="G634" t="s">
        <v>920</v>
      </c>
      <c r="H634" t="s">
        <v>3776</v>
      </c>
      <c r="I634">
        <v>105341</v>
      </c>
      <c r="J634" s="19">
        <v>41795</v>
      </c>
      <c r="K634" s="19">
        <v>41830</v>
      </c>
      <c r="L634">
        <v>201407</v>
      </c>
      <c r="M634" s="19">
        <v>41821</v>
      </c>
      <c r="N634">
        <v>24616</v>
      </c>
      <c r="O634" t="s">
        <v>1076</v>
      </c>
      <c r="P634" t="s">
        <v>1116</v>
      </c>
      <c r="Q634" t="s">
        <v>925</v>
      </c>
      <c r="R634" t="s">
        <v>2376</v>
      </c>
      <c r="S634" s="19">
        <v>41805</v>
      </c>
      <c r="T634">
        <v>105341</v>
      </c>
      <c r="U634" t="s">
        <v>357</v>
      </c>
      <c r="V634" s="19">
        <v>41852</v>
      </c>
      <c r="W634" t="s">
        <v>598</v>
      </c>
      <c r="X634" t="s">
        <v>599</v>
      </c>
      <c r="Y634" t="s">
        <v>259</v>
      </c>
      <c r="Z634" t="s">
        <v>14</v>
      </c>
      <c r="AA634" s="29">
        <v>-40.04</v>
      </c>
      <c r="AB634">
        <v>0</v>
      </c>
      <c r="AC634">
        <f t="shared" si="120"/>
        <v>2014</v>
      </c>
      <c r="AD634">
        <f t="shared" si="121"/>
        <v>8</v>
      </c>
      <c r="AE634">
        <f t="shared" si="122"/>
        <v>2014</v>
      </c>
      <c r="AF634">
        <f t="shared" si="123"/>
        <v>6</v>
      </c>
      <c r="AG634" t="str">
        <f>VLOOKUP(F634,vlookup!$A$2:$E$660,2,0)</f>
        <v>Retained</v>
      </c>
      <c r="AH634" t="str">
        <f>VLOOKUP(F634,vlookup!$A$2:$E$660,3,0)</f>
        <v>Service Contract</v>
      </c>
      <c r="AI634" t="str">
        <f>VLOOKUP(F634,vlookup!$A$2:$E$660,4,0)</f>
        <v>Used Car Programs</v>
      </c>
      <c r="AJ634" t="str">
        <f>VLOOKUP(F634,vlookup!$A$2:$E$660,5,0)</f>
        <v>High Mileage</v>
      </c>
      <c r="AL634">
        <f t="shared" si="124"/>
        <v>35</v>
      </c>
      <c r="AM634">
        <f t="shared" si="125"/>
        <v>56</v>
      </c>
      <c r="AN634" t="str">
        <f t="shared" si="126"/>
        <v/>
      </c>
      <c r="AO634" t="str">
        <f t="shared" si="127"/>
        <v/>
      </c>
      <c r="AP634">
        <f t="shared" si="128"/>
        <v>-40.04</v>
      </c>
      <c r="AQ634" t="str">
        <f t="shared" si="129"/>
        <v/>
      </c>
      <c r="AR634" t="str">
        <f t="shared" si="130"/>
        <v/>
      </c>
      <c r="AS634" t="str">
        <f t="shared" si="131"/>
        <v>4N350940F4-3</v>
      </c>
      <c r="AT634" t="str">
        <f>IFERROR(IF(VLOOKUP(Y634,vlookup!$I$2:$J$9,1,0)=Y634,VLOOKUP(Y634,vlookup!$I$2:$J$9,2,0),PROPER(Y634)),PROPER(Y634))</f>
        <v>Towing &amp; Roadside</v>
      </c>
      <c r="AU634" t="str">
        <f>IFERROR(IF(B634=VLOOKUP(B634,vlookup!$L$2:$L$10,1,0),"Yes","No"),"No")</f>
        <v>No</v>
      </c>
    </row>
    <row r="635" spans="1:47" ht="14.45" customHeight="1" x14ac:dyDescent="0.25">
      <c r="A635" t="s">
        <v>1752</v>
      </c>
      <c r="B635" s="31" t="s">
        <v>1753</v>
      </c>
      <c r="C635">
        <v>4</v>
      </c>
      <c r="D635">
        <v>1</v>
      </c>
      <c r="E635" t="s">
        <v>382</v>
      </c>
      <c r="F635" t="s">
        <v>205</v>
      </c>
      <c r="G635" t="s">
        <v>920</v>
      </c>
      <c r="H635" t="s">
        <v>3776</v>
      </c>
      <c r="I635">
        <v>105341</v>
      </c>
      <c r="J635" s="19">
        <v>41795</v>
      </c>
      <c r="K635" s="19">
        <v>41830</v>
      </c>
      <c r="L635">
        <v>201407</v>
      </c>
      <c r="M635" s="19">
        <v>41821</v>
      </c>
      <c r="N635">
        <v>24616</v>
      </c>
      <c r="O635" t="s">
        <v>1076</v>
      </c>
      <c r="P635" t="s">
        <v>1116</v>
      </c>
      <c r="Q635" t="s">
        <v>925</v>
      </c>
      <c r="R635" t="s">
        <v>2377</v>
      </c>
      <c r="S635" s="19">
        <v>41806</v>
      </c>
      <c r="T635">
        <v>105341</v>
      </c>
      <c r="U635" t="s">
        <v>357</v>
      </c>
      <c r="V635" s="19">
        <v>41852</v>
      </c>
      <c r="W635" t="s">
        <v>598</v>
      </c>
      <c r="X635" t="s">
        <v>599</v>
      </c>
      <c r="Y635" t="s">
        <v>259</v>
      </c>
      <c r="Z635" t="s">
        <v>14</v>
      </c>
      <c r="AA635" s="29">
        <v>-62.87</v>
      </c>
      <c r="AB635">
        <v>0</v>
      </c>
      <c r="AC635">
        <f t="shared" si="120"/>
        <v>2014</v>
      </c>
      <c r="AD635">
        <f t="shared" si="121"/>
        <v>8</v>
      </c>
      <c r="AE635">
        <f t="shared" si="122"/>
        <v>2014</v>
      </c>
      <c r="AF635">
        <f t="shared" si="123"/>
        <v>6</v>
      </c>
      <c r="AG635" t="str">
        <f>VLOOKUP(F635,vlookup!$A$2:$E$660,2,0)</f>
        <v>Retained</v>
      </c>
      <c r="AH635" t="str">
        <f>VLOOKUP(F635,vlookup!$A$2:$E$660,3,0)</f>
        <v>Service Contract</v>
      </c>
      <c r="AI635" t="str">
        <f>VLOOKUP(F635,vlookup!$A$2:$E$660,4,0)</f>
        <v>Used Car Programs</v>
      </c>
      <c r="AJ635" t="str">
        <f>VLOOKUP(F635,vlookup!$A$2:$E$660,5,0)</f>
        <v>High Mileage</v>
      </c>
      <c r="AL635">
        <f t="shared" si="124"/>
        <v>35</v>
      </c>
      <c r="AM635">
        <f t="shared" si="125"/>
        <v>56</v>
      </c>
      <c r="AN635" t="str">
        <f t="shared" si="126"/>
        <v/>
      </c>
      <c r="AO635" t="str">
        <f t="shared" si="127"/>
        <v/>
      </c>
      <c r="AP635">
        <f t="shared" si="128"/>
        <v>-62.87</v>
      </c>
      <c r="AQ635" t="str">
        <f t="shared" si="129"/>
        <v/>
      </c>
      <c r="AR635" t="str">
        <f t="shared" si="130"/>
        <v/>
      </c>
      <c r="AS635" t="str">
        <f t="shared" si="131"/>
        <v>4N350940F4-4</v>
      </c>
      <c r="AT635" t="str">
        <f>IFERROR(IF(VLOOKUP(Y635,vlookup!$I$2:$J$9,1,0)=Y635,VLOOKUP(Y635,vlookup!$I$2:$J$9,2,0),PROPER(Y635)),PROPER(Y635))</f>
        <v>Towing &amp; Roadside</v>
      </c>
      <c r="AU635" t="str">
        <f>IFERROR(IF(B635=VLOOKUP(B635,vlookup!$L$2:$L$10,1,0),"Yes","No"),"No")</f>
        <v>No</v>
      </c>
    </row>
    <row r="636" spans="1:47" ht="14.45" customHeight="1" x14ac:dyDescent="0.25">
      <c r="A636" t="s">
        <v>2378</v>
      </c>
      <c r="B636" s="31" t="s">
        <v>2379</v>
      </c>
      <c r="C636">
        <v>2</v>
      </c>
      <c r="D636">
        <v>1</v>
      </c>
      <c r="E636" t="s">
        <v>382</v>
      </c>
      <c r="F636" t="s">
        <v>205</v>
      </c>
      <c r="G636" t="s">
        <v>950</v>
      </c>
      <c r="H636" t="s">
        <v>2380</v>
      </c>
      <c r="I636">
        <v>133674</v>
      </c>
      <c r="J636" s="19">
        <v>42093</v>
      </c>
      <c r="K636" s="19">
        <v>42124</v>
      </c>
      <c r="L636">
        <v>201504</v>
      </c>
      <c r="M636" s="19">
        <v>42095</v>
      </c>
      <c r="N636">
        <v>24616</v>
      </c>
      <c r="O636" t="s">
        <v>1076</v>
      </c>
      <c r="P636" t="s">
        <v>1116</v>
      </c>
      <c r="Q636" t="s">
        <v>925</v>
      </c>
      <c r="R636" t="s">
        <v>2381</v>
      </c>
      <c r="S636" s="19">
        <v>42228</v>
      </c>
      <c r="T636">
        <v>133674</v>
      </c>
      <c r="U636" t="s">
        <v>357</v>
      </c>
      <c r="V636" s="19">
        <v>42289</v>
      </c>
      <c r="W636" t="s">
        <v>598</v>
      </c>
      <c r="X636" t="s">
        <v>599</v>
      </c>
      <c r="Y636" t="s">
        <v>259</v>
      </c>
      <c r="Z636" t="s">
        <v>14</v>
      </c>
      <c r="AA636" s="29">
        <v>-11</v>
      </c>
      <c r="AB636">
        <v>0</v>
      </c>
      <c r="AC636">
        <f t="shared" si="120"/>
        <v>2015</v>
      </c>
      <c r="AD636">
        <f t="shared" si="121"/>
        <v>10</v>
      </c>
      <c r="AE636">
        <f t="shared" si="122"/>
        <v>2015</v>
      </c>
      <c r="AF636">
        <f t="shared" si="123"/>
        <v>3</v>
      </c>
      <c r="AG636" t="str">
        <f>VLOOKUP(F636,vlookup!$A$2:$E$660,2,0)</f>
        <v>Retained</v>
      </c>
      <c r="AH636" t="str">
        <f>VLOOKUP(F636,vlookup!$A$2:$E$660,3,0)</f>
        <v>Service Contract</v>
      </c>
      <c r="AI636" t="str">
        <f>VLOOKUP(F636,vlookup!$A$2:$E$660,4,0)</f>
        <v>Used Car Programs</v>
      </c>
      <c r="AJ636" t="str">
        <f>VLOOKUP(F636,vlookup!$A$2:$E$660,5,0)</f>
        <v>High Mileage</v>
      </c>
      <c r="AL636">
        <f t="shared" si="124"/>
        <v>30</v>
      </c>
      <c r="AM636">
        <f t="shared" si="125"/>
        <v>192</v>
      </c>
      <c r="AN636" t="str">
        <f t="shared" si="126"/>
        <v/>
      </c>
      <c r="AO636" t="str">
        <f t="shared" si="127"/>
        <v/>
      </c>
      <c r="AP636" t="str">
        <f t="shared" si="128"/>
        <v/>
      </c>
      <c r="AQ636" t="str">
        <f t="shared" si="129"/>
        <v/>
      </c>
      <c r="AR636">
        <f t="shared" si="130"/>
        <v>-11</v>
      </c>
      <c r="AS636" t="str">
        <f t="shared" si="131"/>
        <v>4N810515C5-2</v>
      </c>
      <c r="AT636" t="str">
        <f>IFERROR(IF(VLOOKUP(Y636,vlookup!$I$2:$J$9,1,0)=Y636,VLOOKUP(Y636,vlookup!$I$2:$J$9,2,0),PROPER(Y636)),PROPER(Y636))</f>
        <v>Towing &amp; Roadside</v>
      </c>
      <c r="AU636" t="str">
        <f>IFERROR(IF(B636=VLOOKUP(B636,vlookup!$L$2:$L$10,1,0),"Yes","No"),"No")</f>
        <v>No</v>
      </c>
    </row>
    <row r="637" spans="1:47" ht="14.45" customHeight="1" x14ac:dyDescent="0.25">
      <c r="A637" t="s">
        <v>1770</v>
      </c>
      <c r="B637" s="31" t="s">
        <v>1771</v>
      </c>
      <c r="C637">
        <v>2</v>
      </c>
      <c r="D637">
        <v>2</v>
      </c>
      <c r="E637" t="s">
        <v>382</v>
      </c>
      <c r="F637" t="s">
        <v>464</v>
      </c>
      <c r="G637" t="s">
        <v>946</v>
      </c>
      <c r="H637" t="s">
        <v>3777</v>
      </c>
      <c r="I637">
        <v>98949</v>
      </c>
      <c r="J637" s="19">
        <v>43876</v>
      </c>
      <c r="K637" s="19">
        <v>43959</v>
      </c>
      <c r="L637">
        <v>202005</v>
      </c>
      <c r="M637" s="19">
        <v>43952</v>
      </c>
      <c r="N637">
        <v>24617</v>
      </c>
      <c r="O637" t="s">
        <v>1070</v>
      </c>
      <c r="P637" t="s">
        <v>595</v>
      </c>
      <c r="Q637" t="s">
        <v>378</v>
      </c>
      <c r="R637">
        <v>959467884</v>
      </c>
      <c r="S637" s="19">
        <v>43969</v>
      </c>
      <c r="T637">
        <v>105700</v>
      </c>
      <c r="U637" t="s">
        <v>356</v>
      </c>
      <c r="V637" s="19">
        <v>44069</v>
      </c>
      <c r="W637" t="s">
        <v>598</v>
      </c>
      <c r="X637" t="s">
        <v>599</v>
      </c>
      <c r="Y637" t="s">
        <v>259</v>
      </c>
      <c r="Z637" t="s">
        <v>14</v>
      </c>
      <c r="AA637" s="29">
        <v>-16.25</v>
      </c>
      <c r="AB637">
        <v>0</v>
      </c>
      <c r="AC637">
        <f t="shared" si="120"/>
        <v>2020</v>
      </c>
      <c r="AD637">
        <f t="shared" si="121"/>
        <v>8</v>
      </c>
      <c r="AE637">
        <f t="shared" si="122"/>
        <v>2020</v>
      </c>
      <c r="AF637">
        <f t="shared" si="123"/>
        <v>2</v>
      </c>
      <c r="AG637" t="str">
        <f>VLOOKUP(F637,vlookup!$A$2:$E$660,2,0)</f>
        <v>Retained</v>
      </c>
      <c r="AH637" t="str">
        <f>VLOOKUP(F637,vlookup!$A$2:$E$660,3,0)</f>
        <v>Service Contract</v>
      </c>
      <c r="AI637" t="str">
        <f>VLOOKUP(F637,vlookup!$A$2:$E$660,4,0)</f>
        <v>Used Car Programs</v>
      </c>
      <c r="AJ637" t="str">
        <f>VLOOKUP(F637,vlookup!$A$2:$E$660,5,0)</f>
        <v>High Mileage</v>
      </c>
      <c r="AL637">
        <f t="shared" si="124"/>
        <v>83</v>
      </c>
      <c r="AM637">
        <f t="shared" si="125"/>
        <v>191</v>
      </c>
      <c r="AN637">
        <f t="shared" si="126"/>
        <v>6751</v>
      </c>
      <c r="AO637" t="str">
        <f t="shared" si="127"/>
        <v/>
      </c>
      <c r="AP637" t="str">
        <f t="shared" si="128"/>
        <v/>
      </c>
      <c r="AQ637" t="str">
        <f t="shared" si="129"/>
        <v/>
      </c>
      <c r="AR637">
        <f t="shared" si="130"/>
        <v>-16.25</v>
      </c>
      <c r="AS637" t="str">
        <f t="shared" si="131"/>
        <v>CH331063B0-2</v>
      </c>
      <c r="AT637" t="str">
        <f>IFERROR(IF(VLOOKUP(Y637,vlookup!$I$2:$J$9,1,0)=Y637,VLOOKUP(Y637,vlookup!$I$2:$J$9,2,0),PROPER(Y637)),PROPER(Y637))</f>
        <v>Towing &amp; Roadside</v>
      </c>
      <c r="AU637" t="str">
        <f>IFERROR(IF(B637=VLOOKUP(B637,vlookup!$L$2:$L$10,1,0),"Yes","No"),"No")</f>
        <v>No</v>
      </c>
    </row>
    <row r="638" spans="1:47" ht="14.45" customHeight="1" x14ac:dyDescent="0.25">
      <c r="A638" t="s">
        <v>1770</v>
      </c>
      <c r="B638" s="31" t="s">
        <v>1771</v>
      </c>
      <c r="C638">
        <v>2</v>
      </c>
      <c r="D638">
        <v>3</v>
      </c>
      <c r="E638" t="s">
        <v>382</v>
      </c>
      <c r="F638" t="s">
        <v>464</v>
      </c>
      <c r="G638" t="s">
        <v>946</v>
      </c>
      <c r="H638" t="s">
        <v>3777</v>
      </c>
      <c r="I638">
        <v>98949</v>
      </c>
      <c r="J638" s="19">
        <v>43876</v>
      </c>
      <c r="K638" s="19">
        <v>43959</v>
      </c>
      <c r="L638">
        <v>202005</v>
      </c>
      <c r="M638" s="19">
        <v>43952</v>
      </c>
      <c r="N638">
        <v>24617</v>
      </c>
      <c r="O638" t="s">
        <v>1070</v>
      </c>
      <c r="P638" t="s">
        <v>595</v>
      </c>
      <c r="Q638" t="s">
        <v>378</v>
      </c>
      <c r="R638">
        <v>734119614</v>
      </c>
      <c r="S638" s="19">
        <v>43972</v>
      </c>
      <c r="T638">
        <v>105700</v>
      </c>
      <c r="U638" t="s">
        <v>356</v>
      </c>
      <c r="V638" s="19">
        <v>44069</v>
      </c>
      <c r="W638" t="s">
        <v>598</v>
      </c>
      <c r="X638" t="s">
        <v>599</v>
      </c>
      <c r="Y638" t="s">
        <v>259</v>
      </c>
      <c r="Z638" t="s">
        <v>14</v>
      </c>
      <c r="AA638" s="29">
        <v>-16.25</v>
      </c>
      <c r="AB638">
        <v>0</v>
      </c>
      <c r="AC638">
        <f t="shared" si="120"/>
        <v>2020</v>
      </c>
      <c r="AD638">
        <f t="shared" si="121"/>
        <v>8</v>
      </c>
      <c r="AE638">
        <f t="shared" si="122"/>
        <v>2020</v>
      </c>
      <c r="AF638">
        <f t="shared" si="123"/>
        <v>2</v>
      </c>
      <c r="AG638" t="str">
        <f>VLOOKUP(F638,vlookup!$A$2:$E$660,2,0)</f>
        <v>Retained</v>
      </c>
      <c r="AH638" t="str">
        <f>VLOOKUP(F638,vlookup!$A$2:$E$660,3,0)</f>
        <v>Service Contract</v>
      </c>
      <c r="AI638" t="str">
        <f>VLOOKUP(F638,vlookup!$A$2:$E$660,4,0)</f>
        <v>Used Car Programs</v>
      </c>
      <c r="AJ638" t="str">
        <f>VLOOKUP(F638,vlookup!$A$2:$E$660,5,0)</f>
        <v>High Mileage</v>
      </c>
      <c r="AL638">
        <f t="shared" si="124"/>
        <v>83</v>
      </c>
      <c r="AM638">
        <f t="shared" si="125"/>
        <v>191</v>
      </c>
      <c r="AN638">
        <f t="shared" si="126"/>
        <v>6751</v>
      </c>
      <c r="AO638" t="str">
        <f t="shared" si="127"/>
        <v/>
      </c>
      <c r="AP638" t="str">
        <f t="shared" si="128"/>
        <v/>
      </c>
      <c r="AQ638" t="str">
        <f t="shared" si="129"/>
        <v/>
      </c>
      <c r="AR638">
        <f t="shared" si="130"/>
        <v>-16.25</v>
      </c>
      <c r="AS638" t="str">
        <f t="shared" si="131"/>
        <v>CH331063B0-2</v>
      </c>
      <c r="AT638" t="str">
        <f>IFERROR(IF(VLOOKUP(Y638,vlookup!$I$2:$J$9,1,0)=Y638,VLOOKUP(Y638,vlookup!$I$2:$J$9,2,0),PROPER(Y638)),PROPER(Y638))</f>
        <v>Towing &amp; Roadside</v>
      </c>
      <c r="AU638" t="str">
        <f>IFERROR(IF(B638=VLOOKUP(B638,vlookup!$L$2:$L$10,1,0),"Yes","No"),"No")</f>
        <v>No</v>
      </c>
    </row>
    <row r="639" spans="1:47" ht="14.45" customHeight="1" x14ac:dyDescent="0.25">
      <c r="A639" t="s">
        <v>1770</v>
      </c>
      <c r="B639" s="31" t="s">
        <v>1771</v>
      </c>
      <c r="C639">
        <v>2</v>
      </c>
      <c r="D639">
        <v>4</v>
      </c>
      <c r="E639" t="s">
        <v>382</v>
      </c>
      <c r="F639" t="s">
        <v>464</v>
      </c>
      <c r="G639" t="s">
        <v>946</v>
      </c>
      <c r="H639" t="s">
        <v>3777</v>
      </c>
      <c r="I639">
        <v>98949</v>
      </c>
      <c r="J639" s="19">
        <v>43876</v>
      </c>
      <c r="K639" s="19">
        <v>43959</v>
      </c>
      <c r="L639">
        <v>202005</v>
      </c>
      <c r="M639" s="19">
        <v>43952</v>
      </c>
      <c r="N639">
        <v>24617</v>
      </c>
      <c r="O639" t="s">
        <v>1070</v>
      </c>
      <c r="P639" t="s">
        <v>595</v>
      </c>
      <c r="Q639" t="s">
        <v>378</v>
      </c>
      <c r="R639">
        <v>422587109</v>
      </c>
      <c r="S639" s="19">
        <v>44013</v>
      </c>
      <c r="T639">
        <v>15000</v>
      </c>
      <c r="U639" t="s">
        <v>356</v>
      </c>
      <c r="V639" s="19">
        <v>44103</v>
      </c>
      <c r="W639" t="s">
        <v>598</v>
      </c>
      <c r="X639" t="s">
        <v>599</v>
      </c>
      <c r="Y639" t="s">
        <v>259</v>
      </c>
      <c r="Z639" t="s">
        <v>14</v>
      </c>
      <c r="AA639" s="29">
        <v>-16.25</v>
      </c>
      <c r="AB639">
        <v>0</v>
      </c>
      <c r="AC639">
        <f t="shared" si="120"/>
        <v>2020</v>
      </c>
      <c r="AD639">
        <f t="shared" si="121"/>
        <v>9</v>
      </c>
      <c r="AE639">
        <f t="shared" si="122"/>
        <v>2020</v>
      </c>
      <c r="AF639">
        <f t="shared" si="123"/>
        <v>2</v>
      </c>
      <c r="AG639" t="str">
        <f>VLOOKUP(F639,vlookup!$A$2:$E$660,2,0)</f>
        <v>Retained</v>
      </c>
      <c r="AH639" t="str">
        <f>VLOOKUP(F639,vlookup!$A$2:$E$660,3,0)</f>
        <v>Service Contract</v>
      </c>
      <c r="AI639" t="str">
        <f>VLOOKUP(F639,vlookup!$A$2:$E$660,4,0)</f>
        <v>Used Car Programs</v>
      </c>
      <c r="AJ639" t="str">
        <f>VLOOKUP(F639,vlookup!$A$2:$E$660,5,0)</f>
        <v>High Mileage</v>
      </c>
      <c r="AL639">
        <f t="shared" si="124"/>
        <v>83</v>
      </c>
      <c r="AM639">
        <f t="shared" si="125"/>
        <v>224</v>
      </c>
      <c r="AN639" t="str">
        <f t="shared" si="126"/>
        <v/>
      </c>
      <c r="AO639" t="str">
        <f t="shared" si="127"/>
        <v/>
      </c>
      <c r="AP639" t="str">
        <f t="shared" si="128"/>
        <v/>
      </c>
      <c r="AQ639" t="str">
        <f t="shared" si="129"/>
        <v/>
      </c>
      <c r="AR639">
        <f t="shared" si="130"/>
        <v>-16.25</v>
      </c>
      <c r="AS639" t="str">
        <f t="shared" si="131"/>
        <v>CH331063B0-2</v>
      </c>
      <c r="AT639" t="str">
        <f>IFERROR(IF(VLOOKUP(Y639,vlookup!$I$2:$J$9,1,0)=Y639,VLOOKUP(Y639,vlookup!$I$2:$J$9,2,0),PROPER(Y639)),PROPER(Y639))</f>
        <v>Towing &amp; Roadside</v>
      </c>
      <c r="AU639" t="str">
        <f>IFERROR(IF(B639=VLOOKUP(B639,vlookup!$L$2:$L$10,1,0),"Yes","No"),"No")</f>
        <v>No</v>
      </c>
    </row>
    <row r="640" spans="1:47" ht="14.45" customHeight="1" x14ac:dyDescent="0.25">
      <c r="A640" t="s">
        <v>1770</v>
      </c>
      <c r="B640" s="31" t="s">
        <v>1771</v>
      </c>
      <c r="C640">
        <v>2</v>
      </c>
      <c r="D640">
        <v>5</v>
      </c>
      <c r="E640" t="s">
        <v>382</v>
      </c>
      <c r="F640" t="s">
        <v>464</v>
      </c>
      <c r="G640" t="s">
        <v>946</v>
      </c>
      <c r="H640" t="s">
        <v>3777</v>
      </c>
      <c r="I640">
        <v>98949</v>
      </c>
      <c r="J640" s="19">
        <v>43876</v>
      </c>
      <c r="K640" s="19">
        <v>43959</v>
      </c>
      <c r="L640">
        <v>202005</v>
      </c>
      <c r="M640" s="19">
        <v>43952</v>
      </c>
      <c r="N640">
        <v>24617</v>
      </c>
      <c r="O640" t="s">
        <v>1070</v>
      </c>
      <c r="P640" t="s">
        <v>595</v>
      </c>
      <c r="Q640" t="s">
        <v>378</v>
      </c>
      <c r="R640">
        <v>364249598</v>
      </c>
      <c r="S640" s="19">
        <v>44014</v>
      </c>
      <c r="T640">
        <v>105000</v>
      </c>
      <c r="U640" t="s">
        <v>356</v>
      </c>
      <c r="V640" s="19">
        <v>44103</v>
      </c>
      <c r="W640" t="s">
        <v>598</v>
      </c>
      <c r="X640" t="s">
        <v>599</v>
      </c>
      <c r="Y640" t="s">
        <v>259</v>
      </c>
      <c r="Z640" t="s">
        <v>14</v>
      </c>
      <c r="AA640" s="29">
        <v>-16.25</v>
      </c>
      <c r="AB640">
        <v>0</v>
      </c>
      <c r="AC640">
        <f t="shared" si="120"/>
        <v>2020</v>
      </c>
      <c r="AD640">
        <f t="shared" si="121"/>
        <v>9</v>
      </c>
      <c r="AE640">
        <f t="shared" si="122"/>
        <v>2020</v>
      </c>
      <c r="AF640">
        <f t="shared" si="123"/>
        <v>2</v>
      </c>
      <c r="AG640" t="str">
        <f>VLOOKUP(F640,vlookup!$A$2:$E$660,2,0)</f>
        <v>Retained</v>
      </c>
      <c r="AH640" t="str">
        <f>VLOOKUP(F640,vlookup!$A$2:$E$660,3,0)</f>
        <v>Service Contract</v>
      </c>
      <c r="AI640" t="str">
        <f>VLOOKUP(F640,vlookup!$A$2:$E$660,4,0)</f>
        <v>Used Car Programs</v>
      </c>
      <c r="AJ640" t="str">
        <f>VLOOKUP(F640,vlookup!$A$2:$E$660,5,0)</f>
        <v>High Mileage</v>
      </c>
      <c r="AL640">
        <f t="shared" si="124"/>
        <v>83</v>
      </c>
      <c r="AM640">
        <f t="shared" si="125"/>
        <v>224</v>
      </c>
      <c r="AN640">
        <f t="shared" si="126"/>
        <v>6051</v>
      </c>
      <c r="AO640" t="str">
        <f t="shared" si="127"/>
        <v/>
      </c>
      <c r="AP640" t="str">
        <f t="shared" si="128"/>
        <v/>
      </c>
      <c r="AQ640" t="str">
        <f t="shared" si="129"/>
        <v/>
      </c>
      <c r="AR640">
        <f t="shared" si="130"/>
        <v>-16.25</v>
      </c>
      <c r="AS640" t="str">
        <f t="shared" si="131"/>
        <v>CH331063B0-2</v>
      </c>
      <c r="AT640" t="str">
        <f>IFERROR(IF(VLOOKUP(Y640,vlookup!$I$2:$J$9,1,0)=Y640,VLOOKUP(Y640,vlookup!$I$2:$J$9,2,0),PROPER(Y640)),PROPER(Y640))</f>
        <v>Towing &amp; Roadside</v>
      </c>
      <c r="AU640" t="str">
        <f>IFERROR(IF(B640=VLOOKUP(B640,vlookup!$L$2:$L$10,1,0),"Yes","No"),"No")</f>
        <v>No</v>
      </c>
    </row>
    <row r="641" spans="1:47" ht="14.45" customHeight="1" x14ac:dyDescent="0.25">
      <c r="A641" t="s">
        <v>1770</v>
      </c>
      <c r="B641" s="31" t="s">
        <v>1771</v>
      </c>
      <c r="C641">
        <v>2</v>
      </c>
      <c r="D641">
        <v>8</v>
      </c>
      <c r="E641" t="s">
        <v>382</v>
      </c>
      <c r="F641" t="s">
        <v>464</v>
      </c>
      <c r="G641" t="s">
        <v>946</v>
      </c>
      <c r="H641" t="s">
        <v>3777</v>
      </c>
      <c r="I641">
        <v>98949</v>
      </c>
      <c r="J641" s="19">
        <v>43876</v>
      </c>
      <c r="K641" s="19">
        <v>43959</v>
      </c>
      <c r="L641">
        <v>202005</v>
      </c>
      <c r="M641" s="19">
        <v>43952</v>
      </c>
      <c r="N641">
        <v>24617</v>
      </c>
      <c r="O641" t="s">
        <v>1070</v>
      </c>
      <c r="P641" t="s">
        <v>595</v>
      </c>
      <c r="Q641" t="s">
        <v>378</v>
      </c>
      <c r="R641">
        <v>717305158</v>
      </c>
      <c r="S641" s="19">
        <v>43972</v>
      </c>
      <c r="T641">
        <v>105700</v>
      </c>
      <c r="U641" t="s">
        <v>356</v>
      </c>
      <c r="V641" s="19">
        <v>44195</v>
      </c>
      <c r="W641" t="s">
        <v>598</v>
      </c>
      <c r="X641" t="s">
        <v>599</v>
      </c>
      <c r="Y641" t="s">
        <v>259</v>
      </c>
      <c r="Z641" t="s">
        <v>14</v>
      </c>
      <c r="AA641" s="29">
        <v>-16.25</v>
      </c>
      <c r="AB641">
        <v>0</v>
      </c>
      <c r="AC641">
        <f t="shared" si="120"/>
        <v>2020</v>
      </c>
      <c r="AD641">
        <f t="shared" si="121"/>
        <v>12</v>
      </c>
      <c r="AE641">
        <f t="shared" si="122"/>
        <v>2020</v>
      </c>
      <c r="AF641">
        <f t="shared" si="123"/>
        <v>2</v>
      </c>
      <c r="AG641" t="str">
        <f>VLOOKUP(F641,vlookup!$A$2:$E$660,2,0)</f>
        <v>Retained</v>
      </c>
      <c r="AH641" t="str">
        <f>VLOOKUP(F641,vlookup!$A$2:$E$660,3,0)</f>
        <v>Service Contract</v>
      </c>
      <c r="AI641" t="str">
        <f>VLOOKUP(F641,vlookup!$A$2:$E$660,4,0)</f>
        <v>Used Car Programs</v>
      </c>
      <c r="AJ641" t="str">
        <f>VLOOKUP(F641,vlookup!$A$2:$E$660,5,0)</f>
        <v>High Mileage</v>
      </c>
      <c r="AL641">
        <f t="shared" si="124"/>
        <v>83</v>
      </c>
      <c r="AM641">
        <f t="shared" si="125"/>
        <v>315</v>
      </c>
      <c r="AN641">
        <f t="shared" si="126"/>
        <v>6751</v>
      </c>
      <c r="AO641" t="str">
        <f t="shared" si="127"/>
        <v/>
      </c>
      <c r="AP641" t="str">
        <f t="shared" si="128"/>
        <v/>
      </c>
      <c r="AQ641" t="str">
        <f t="shared" si="129"/>
        <v/>
      </c>
      <c r="AR641">
        <f t="shared" si="130"/>
        <v>-16.25</v>
      </c>
      <c r="AS641" t="str">
        <f t="shared" si="131"/>
        <v>CH331063B0-2</v>
      </c>
      <c r="AT641" t="str">
        <f>IFERROR(IF(VLOOKUP(Y641,vlookup!$I$2:$J$9,1,0)=Y641,VLOOKUP(Y641,vlookup!$I$2:$J$9,2,0),PROPER(Y641)),PROPER(Y641))</f>
        <v>Towing &amp; Roadside</v>
      </c>
      <c r="AU641" t="str">
        <f>IFERROR(IF(B641=VLOOKUP(B641,vlookup!$L$2:$L$10,1,0),"Yes","No"),"No")</f>
        <v>No</v>
      </c>
    </row>
    <row r="642" spans="1:47" ht="14.45" customHeight="1" x14ac:dyDescent="0.25">
      <c r="A642" t="s">
        <v>1776</v>
      </c>
      <c r="B642" s="31" t="s">
        <v>1777</v>
      </c>
      <c r="C642">
        <v>3</v>
      </c>
      <c r="D642">
        <v>1</v>
      </c>
      <c r="E642" t="s">
        <v>382</v>
      </c>
      <c r="F642" t="s">
        <v>238</v>
      </c>
      <c r="G642" t="s">
        <v>952</v>
      </c>
      <c r="H642" t="s">
        <v>3778</v>
      </c>
      <c r="I642">
        <v>121217</v>
      </c>
      <c r="J642" s="19">
        <v>42452</v>
      </c>
      <c r="K642" s="19">
        <v>42490</v>
      </c>
      <c r="L642">
        <v>201604</v>
      </c>
      <c r="M642" s="19">
        <v>42461</v>
      </c>
      <c r="N642">
        <v>24616</v>
      </c>
      <c r="O642" t="s">
        <v>1076</v>
      </c>
      <c r="P642" t="s">
        <v>1116</v>
      </c>
      <c r="Q642" t="s">
        <v>925</v>
      </c>
      <c r="R642" t="s">
        <v>2382</v>
      </c>
      <c r="S642" s="19">
        <v>42521</v>
      </c>
      <c r="T642">
        <v>121217</v>
      </c>
      <c r="U642" t="s">
        <v>357</v>
      </c>
      <c r="V642" s="19">
        <v>42563</v>
      </c>
      <c r="W642" t="s">
        <v>598</v>
      </c>
      <c r="X642" t="s">
        <v>599</v>
      </c>
      <c r="Y642" t="s">
        <v>259</v>
      </c>
      <c r="Z642" t="s">
        <v>14</v>
      </c>
      <c r="AA642" s="29">
        <v>-11</v>
      </c>
      <c r="AB642">
        <v>0</v>
      </c>
      <c r="AC642">
        <f t="shared" si="120"/>
        <v>2016</v>
      </c>
      <c r="AD642">
        <f t="shared" si="121"/>
        <v>7</v>
      </c>
      <c r="AE642">
        <f t="shared" si="122"/>
        <v>2016</v>
      </c>
      <c r="AF642">
        <f t="shared" si="123"/>
        <v>3</v>
      </c>
      <c r="AG642" t="str">
        <f>VLOOKUP(F642,vlookup!$A$2:$E$660,2,0)</f>
        <v>Retained</v>
      </c>
      <c r="AH642" t="str">
        <f>VLOOKUP(F642,vlookup!$A$2:$E$660,3,0)</f>
        <v>Service Contract</v>
      </c>
      <c r="AI642" t="str">
        <f>VLOOKUP(F642,vlookup!$A$2:$E$660,4,0)</f>
        <v>Used Car Programs</v>
      </c>
      <c r="AJ642" t="str">
        <f>VLOOKUP(F642,vlookup!$A$2:$E$660,5,0)</f>
        <v>High Mileage</v>
      </c>
      <c r="AL642">
        <f t="shared" si="124"/>
        <v>37</v>
      </c>
      <c r="AM642">
        <f t="shared" si="125"/>
        <v>109</v>
      </c>
      <c r="AN642" t="str">
        <f t="shared" si="126"/>
        <v/>
      </c>
      <c r="AO642" t="str">
        <f t="shared" si="127"/>
        <v/>
      </c>
      <c r="AP642" t="str">
        <f t="shared" si="128"/>
        <v/>
      </c>
      <c r="AQ642" t="str">
        <f t="shared" si="129"/>
        <v/>
      </c>
      <c r="AR642">
        <f t="shared" si="130"/>
        <v>-11</v>
      </c>
      <c r="AS642" t="str">
        <f t="shared" si="131"/>
        <v>8S000887C6Y-3</v>
      </c>
      <c r="AT642" t="str">
        <f>IFERROR(IF(VLOOKUP(Y642,vlookup!$I$2:$J$9,1,0)=Y642,VLOOKUP(Y642,vlookup!$I$2:$J$9,2,0),PROPER(Y642)),PROPER(Y642))</f>
        <v>Towing &amp; Roadside</v>
      </c>
      <c r="AU642" t="str">
        <f>IFERROR(IF(B642=VLOOKUP(B642,vlookup!$L$2:$L$10,1,0),"Yes","No"),"No")</f>
        <v>No</v>
      </c>
    </row>
    <row r="643" spans="1:47" ht="14.45" customHeight="1" x14ac:dyDescent="0.25">
      <c r="A643" t="s">
        <v>2383</v>
      </c>
      <c r="B643" s="31" t="s">
        <v>2384</v>
      </c>
      <c r="C643">
        <v>2</v>
      </c>
      <c r="D643">
        <v>1</v>
      </c>
      <c r="E643" t="s">
        <v>382</v>
      </c>
      <c r="F643" t="s">
        <v>238</v>
      </c>
      <c r="G643" t="s">
        <v>952</v>
      </c>
      <c r="H643" t="s">
        <v>3779</v>
      </c>
      <c r="I643">
        <v>117622</v>
      </c>
      <c r="J643" s="19">
        <v>42713</v>
      </c>
      <c r="K643" s="19">
        <v>42759</v>
      </c>
      <c r="L643">
        <v>201701</v>
      </c>
      <c r="M643" s="19">
        <v>42736</v>
      </c>
      <c r="N643">
        <v>24616</v>
      </c>
      <c r="O643" t="s">
        <v>1076</v>
      </c>
      <c r="P643" t="s">
        <v>1116</v>
      </c>
      <c r="Q643" t="s">
        <v>925</v>
      </c>
      <c r="R643" t="s">
        <v>2385</v>
      </c>
      <c r="S643" s="19">
        <v>42798</v>
      </c>
      <c r="T643">
        <v>117622</v>
      </c>
      <c r="U643" t="s">
        <v>357</v>
      </c>
      <c r="V643" s="19">
        <v>42877</v>
      </c>
      <c r="W643" t="s">
        <v>598</v>
      </c>
      <c r="X643" t="s">
        <v>599</v>
      </c>
      <c r="Y643" t="s">
        <v>259</v>
      </c>
      <c r="Z643" t="s">
        <v>14</v>
      </c>
      <c r="AA643" s="29">
        <v>-11</v>
      </c>
      <c r="AB643">
        <v>0</v>
      </c>
      <c r="AC643">
        <f t="shared" ref="AC643:AC706" si="132">YEAR(V643)</f>
        <v>2017</v>
      </c>
      <c r="AD643">
        <f t="shared" ref="AD643:AD706" si="133">MONTH(V643)</f>
        <v>5</v>
      </c>
      <c r="AE643">
        <f t="shared" ref="AE643:AE706" si="134">YEAR(J643)</f>
        <v>2016</v>
      </c>
      <c r="AF643">
        <f t="shared" ref="AF643:AF706" si="135">MONTH(J643)</f>
        <v>12</v>
      </c>
      <c r="AG643" t="str">
        <f>VLOOKUP(F643,vlookup!$A$2:$E$660,2,0)</f>
        <v>Retained</v>
      </c>
      <c r="AH643" t="str">
        <f>VLOOKUP(F643,vlookup!$A$2:$E$660,3,0)</f>
        <v>Service Contract</v>
      </c>
      <c r="AI643" t="str">
        <f>VLOOKUP(F643,vlookup!$A$2:$E$660,4,0)</f>
        <v>Used Car Programs</v>
      </c>
      <c r="AJ643" t="str">
        <f>VLOOKUP(F643,vlookup!$A$2:$E$660,5,0)</f>
        <v>High Mileage</v>
      </c>
      <c r="AL643">
        <f t="shared" ref="AL643:AL706" si="136">DAYS360(J643,K643)</f>
        <v>45</v>
      </c>
      <c r="AM643">
        <f t="shared" ref="AM643:AM706" si="137">DAYS360(J643,V643)</f>
        <v>163</v>
      </c>
      <c r="AN643" t="str">
        <f t="shared" ref="AN643:AN706" si="138">IF(T643-I643&lt;1,"",T643-I643)</f>
        <v/>
      </c>
      <c r="AO643" t="str">
        <f t="shared" ref="AO643:AO706" si="139">IF(AM643&lt;31,AA643,"")</f>
        <v/>
      </c>
      <c r="AP643" t="str">
        <f t="shared" ref="AP643:AP706" si="140">IF(AND(AM643&gt;30,AM643&lt;61),AA643,"")</f>
        <v/>
      </c>
      <c r="AQ643" t="str">
        <f t="shared" ref="AQ643:AQ706" si="141">IF(AND(AM643&gt;60,AM643&lt;91),AA643,"")</f>
        <v/>
      </c>
      <c r="AR643">
        <f t="shared" ref="AR643:AR706" si="142">IF(AM643&gt;90,AA643,"")</f>
        <v>-11</v>
      </c>
      <c r="AS643" t="str">
        <f t="shared" ref="AS643:AS706" si="143">CONCATENATE(B643,"-",C643)</f>
        <v>7X014183L6Y-2</v>
      </c>
      <c r="AT643" t="str">
        <f>IFERROR(IF(VLOOKUP(Y643,vlookup!$I$2:$J$9,1,0)=Y643,VLOOKUP(Y643,vlookup!$I$2:$J$9,2,0),PROPER(Y643)),PROPER(Y643))</f>
        <v>Towing &amp; Roadside</v>
      </c>
      <c r="AU643" t="str">
        <f>IFERROR(IF(B643=VLOOKUP(B643,vlookup!$L$2:$L$10,1,0),"Yes","No"),"No")</f>
        <v>No</v>
      </c>
    </row>
    <row r="644" spans="1:47" ht="14.45" customHeight="1" x14ac:dyDescent="0.25">
      <c r="A644" t="s">
        <v>1782</v>
      </c>
      <c r="B644" s="31" t="s">
        <v>1783</v>
      </c>
      <c r="C644">
        <v>1</v>
      </c>
      <c r="D644">
        <v>3</v>
      </c>
      <c r="E644" t="s">
        <v>382</v>
      </c>
      <c r="F644" t="s">
        <v>60</v>
      </c>
      <c r="G644" t="s">
        <v>1107</v>
      </c>
      <c r="H644" t="s">
        <v>1732</v>
      </c>
      <c r="I644">
        <v>141988</v>
      </c>
      <c r="J644" s="19">
        <v>41295</v>
      </c>
      <c r="K644" s="19">
        <v>41333</v>
      </c>
      <c r="L644">
        <v>201302</v>
      </c>
      <c r="M644" s="19">
        <v>41306</v>
      </c>
      <c r="N644">
        <v>24616</v>
      </c>
      <c r="O644" t="s">
        <v>1076</v>
      </c>
      <c r="P644" t="s">
        <v>1116</v>
      </c>
      <c r="Q644" t="s">
        <v>925</v>
      </c>
      <c r="R644" t="s">
        <v>2386</v>
      </c>
      <c r="S644" s="19">
        <v>41369</v>
      </c>
      <c r="T644">
        <v>144374</v>
      </c>
      <c r="U644" t="s">
        <v>357</v>
      </c>
      <c r="V644" s="19">
        <v>41516</v>
      </c>
      <c r="W644" t="s">
        <v>598</v>
      </c>
      <c r="X644" t="s">
        <v>599</v>
      </c>
      <c r="Y644" t="s">
        <v>259</v>
      </c>
      <c r="Z644" t="s">
        <v>14</v>
      </c>
      <c r="AA644" s="29">
        <v>-11</v>
      </c>
      <c r="AB644">
        <v>0</v>
      </c>
      <c r="AC644">
        <f t="shared" si="132"/>
        <v>2013</v>
      </c>
      <c r="AD644">
        <f t="shared" si="133"/>
        <v>8</v>
      </c>
      <c r="AE644">
        <f t="shared" si="134"/>
        <v>2013</v>
      </c>
      <c r="AF644">
        <f t="shared" si="135"/>
        <v>1</v>
      </c>
      <c r="AG644" t="str">
        <f>VLOOKUP(F644,vlookup!$A$2:$E$660,2,0)</f>
        <v>Retained</v>
      </c>
      <c r="AH644" t="str">
        <f>VLOOKUP(F644,vlookup!$A$2:$E$660,3,0)</f>
        <v>Service Contract</v>
      </c>
      <c r="AI644" t="str">
        <f>VLOOKUP(F644,vlookup!$A$2:$E$660,4,0)</f>
        <v>Used Car Programs</v>
      </c>
      <c r="AJ644" t="str">
        <f>VLOOKUP(F644,vlookup!$A$2:$E$660,5,0)</f>
        <v>High Mileage</v>
      </c>
      <c r="AL644">
        <f t="shared" si="136"/>
        <v>37</v>
      </c>
      <c r="AM644">
        <f t="shared" si="137"/>
        <v>219</v>
      </c>
      <c r="AN644">
        <f t="shared" si="138"/>
        <v>2386</v>
      </c>
      <c r="AO644" t="str">
        <f t="shared" si="139"/>
        <v/>
      </c>
      <c r="AP644" t="str">
        <f t="shared" si="140"/>
        <v/>
      </c>
      <c r="AQ644" t="str">
        <f t="shared" si="141"/>
        <v/>
      </c>
      <c r="AR644">
        <f t="shared" si="142"/>
        <v>-11</v>
      </c>
      <c r="AS644" t="str">
        <f t="shared" si="143"/>
        <v>2LH36485A3Y-1</v>
      </c>
      <c r="AT644" t="str">
        <f>IFERROR(IF(VLOOKUP(Y644,vlookup!$I$2:$J$9,1,0)=Y644,VLOOKUP(Y644,vlookup!$I$2:$J$9,2,0),PROPER(Y644)),PROPER(Y644))</f>
        <v>Towing &amp; Roadside</v>
      </c>
      <c r="AU644" t="str">
        <f>IFERROR(IF(B644=VLOOKUP(B644,vlookup!$L$2:$L$10,1,0),"Yes","No"),"No")</f>
        <v>No</v>
      </c>
    </row>
    <row r="645" spans="1:47" ht="14.45" customHeight="1" x14ac:dyDescent="0.25">
      <c r="A645" t="s">
        <v>1782</v>
      </c>
      <c r="B645" s="31" t="s">
        <v>1783</v>
      </c>
      <c r="C645">
        <v>3</v>
      </c>
      <c r="D645">
        <v>1</v>
      </c>
      <c r="E645" t="s">
        <v>382</v>
      </c>
      <c r="F645" t="s">
        <v>60</v>
      </c>
      <c r="G645" t="s">
        <v>1107</v>
      </c>
      <c r="H645" t="s">
        <v>1732</v>
      </c>
      <c r="I645">
        <v>141988</v>
      </c>
      <c r="J645" s="19">
        <v>41295</v>
      </c>
      <c r="K645" s="19">
        <v>41333</v>
      </c>
      <c r="L645">
        <v>201302</v>
      </c>
      <c r="M645" s="19">
        <v>41306</v>
      </c>
      <c r="N645">
        <v>24616</v>
      </c>
      <c r="O645" t="s">
        <v>1076</v>
      </c>
      <c r="P645" t="s">
        <v>1116</v>
      </c>
      <c r="Q645" t="s">
        <v>925</v>
      </c>
      <c r="R645" t="s">
        <v>2387</v>
      </c>
      <c r="S645" s="19">
        <v>41587</v>
      </c>
      <c r="T645">
        <v>141988</v>
      </c>
      <c r="U645" t="s">
        <v>357</v>
      </c>
      <c r="V645" s="19">
        <v>41652</v>
      </c>
      <c r="W645" t="s">
        <v>598</v>
      </c>
      <c r="X645" t="s">
        <v>599</v>
      </c>
      <c r="Y645" t="s">
        <v>259</v>
      </c>
      <c r="Z645" t="s">
        <v>14</v>
      </c>
      <c r="AA645" s="29">
        <v>-27.5</v>
      </c>
      <c r="AB645">
        <v>0</v>
      </c>
      <c r="AC645">
        <f t="shared" si="132"/>
        <v>2014</v>
      </c>
      <c r="AD645">
        <f t="shared" si="133"/>
        <v>1</v>
      </c>
      <c r="AE645">
        <f t="shared" si="134"/>
        <v>2013</v>
      </c>
      <c r="AF645">
        <f t="shared" si="135"/>
        <v>1</v>
      </c>
      <c r="AG645" t="str">
        <f>VLOOKUP(F645,vlookup!$A$2:$E$660,2,0)</f>
        <v>Retained</v>
      </c>
      <c r="AH645" t="str">
        <f>VLOOKUP(F645,vlookup!$A$2:$E$660,3,0)</f>
        <v>Service Contract</v>
      </c>
      <c r="AI645" t="str">
        <f>VLOOKUP(F645,vlookup!$A$2:$E$660,4,0)</f>
        <v>Used Car Programs</v>
      </c>
      <c r="AJ645" t="str">
        <f>VLOOKUP(F645,vlookup!$A$2:$E$660,5,0)</f>
        <v>High Mileage</v>
      </c>
      <c r="AL645">
        <f t="shared" si="136"/>
        <v>37</v>
      </c>
      <c r="AM645">
        <f t="shared" si="137"/>
        <v>352</v>
      </c>
      <c r="AN645" t="str">
        <f t="shared" si="138"/>
        <v/>
      </c>
      <c r="AO645" t="str">
        <f t="shared" si="139"/>
        <v/>
      </c>
      <c r="AP645" t="str">
        <f t="shared" si="140"/>
        <v/>
      </c>
      <c r="AQ645" t="str">
        <f t="shared" si="141"/>
        <v/>
      </c>
      <c r="AR645">
        <f t="shared" si="142"/>
        <v>-27.5</v>
      </c>
      <c r="AS645" t="str">
        <f t="shared" si="143"/>
        <v>2LH36485A3Y-3</v>
      </c>
      <c r="AT645" t="str">
        <f>IFERROR(IF(VLOOKUP(Y645,vlookup!$I$2:$J$9,1,0)=Y645,VLOOKUP(Y645,vlookup!$I$2:$J$9,2,0),PROPER(Y645)),PROPER(Y645))</f>
        <v>Towing &amp; Roadside</v>
      </c>
      <c r="AU645" t="str">
        <f>IFERROR(IF(B645=VLOOKUP(B645,vlookup!$L$2:$L$10,1,0),"Yes","No"),"No")</f>
        <v>No</v>
      </c>
    </row>
    <row r="646" spans="1:47" ht="14.45" customHeight="1" x14ac:dyDescent="0.25">
      <c r="A646" t="s">
        <v>2388</v>
      </c>
      <c r="B646" s="31" t="s">
        <v>2389</v>
      </c>
      <c r="C646">
        <v>5</v>
      </c>
      <c r="D646">
        <v>1</v>
      </c>
      <c r="E646" t="s">
        <v>382</v>
      </c>
      <c r="F646" t="s">
        <v>205</v>
      </c>
      <c r="G646" t="s">
        <v>1107</v>
      </c>
      <c r="H646" t="s">
        <v>1732</v>
      </c>
      <c r="I646">
        <v>83130</v>
      </c>
      <c r="J646" s="19">
        <v>42351</v>
      </c>
      <c r="K646" s="19">
        <v>42397</v>
      </c>
      <c r="L646">
        <v>201601</v>
      </c>
      <c r="M646" s="19">
        <v>42370</v>
      </c>
      <c r="N646">
        <v>24617</v>
      </c>
      <c r="O646" t="s">
        <v>1070</v>
      </c>
      <c r="P646" t="s">
        <v>1116</v>
      </c>
      <c r="Q646" t="s">
        <v>925</v>
      </c>
      <c r="R646" t="s">
        <v>2390</v>
      </c>
      <c r="S646" s="19">
        <v>42625</v>
      </c>
      <c r="T646">
        <v>83130</v>
      </c>
      <c r="U646" t="s">
        <v>357</v>
      </c>
      <c r="V646" s="19">
        <v>42676</v>
      </c>
      <c r="W646" t="s">
        <v>598</v>
      </c>
      <c r="X646" t="s">
        <v>599</v>
      </c>
      <c r="Y646" t="s">
        <v>259</v>
      </c>
      <c r="Z646" t="s">
        <v>14</v>
      </c>
      <c r="AA646" s="29">
        <v>-11</v>
      </c>
      <c r="AB646">
        <v>0</v>
      </c>
      <c r="AC646">
        <f t="shared" si="132"/>
        <v>2016</v>
      </c>
      <c r="AD646">
        <f t="shared" si="133"/>
        <v>11</v>
      </c>
      <c r="AE646">
        <f t="shared" si="134"/>
        <v>2015</v>
      </c>
      <c r="AF646">
        <f t="shared" si="135"/>
        <v>12</v>
      </c>
      <c r="AG646" t="str">
        <f>VLOOKUP(F646,vlookup!$A$2:$E$660,2,0)</f>
        <v>Retained</v>
      </c>
      <c r="AH646" t="str">
        <f>VLOOKUP(F646,vlookup!$A$2:$E$660,3,0)</f>
        <v>Service Contract</v>
      </c>
      <c r="AI646" t="str">
        <f>VLOOKUP(F646,vlookup!$A$2:$E$660,4,0)</f>
        <v>Used Car Programs</v>
      </c>
      <c r="AJ646" t="str">
        <f>VLOOKUP(F646,vlookup!$A$2:$E$660,5,0)</f>
        <v>High Mileage</v>
      </c>
      <c r="AL646">
        <f t="shared" si="136"/>
        <v>45</v>
      </c>
      <c r="AM646">
        <f t="shared" si="137"/>
        <v>319</v>
      </c>
      <c r="AN646" t="str">
        <f t="shared" si="138"/>
        <v/>
      </c>
      <c r="AO646" t="str">
        <f t="shared" si="139"/>
        <v/>
      </c>
      <c r="AP646" t="str">
        <f t="shared" si="140"/>
        <v/>
      </c>
      <c r="AQ646" t="str">
        <f t="shared" si="141"/>
        <v/>
      </c>
      <c r="AR646">
        <f t="shared" si="142"/>
        <v>-11</v>
      </c>
      <c r="AS646" t="str">
        <f t="shared" si="143"/>
        <v>8L034735L5-5</v>
      </c>
      <c r="AT646" t="str">
        <f>IFERROR(IF(VLOOKUP(Y646,vlookup!$I$2:$J$9,1,0)=Y646,VLOOKUP(Y646,vlookup!$I$2:$J$9,2,0),PROPER(Y646)),PROPER(Y646))</f>
        <v>Towing &amp; Roadside</v>
      </c>
      <c r="AU646" t="str">
        <f>IFERROR(IF(B646=VLOOKUP(B646,vlookup!$L$2:$L$10,1,0),"Yes","No"),"No")</f>
        <v>No</v>
      </c>
    </row>
    <row r="647" spans="1:47" ht="14.45" customHeight="1" x14ac:dyDescent="0.25">
      <c r="A647" t="s">
        <v>2388</v>
      </c>
      <c r="B647" s="31" t="s">
        <v>2389</v>
      </c>
      <c r="C647">
        <v>6</v>
      </c>
      <c r="D647">
        <v>1</v>
      </c>
      <c r="E647" t="s">
        <v>382</v>
      </c>
      <c r="F647" t="s">
        <v>205</v>
      </c>
      <c r="G647" t="s">
        <v>1107</v>
      </c>
      <c r="H647" t="s">
        <v>1732</v>
      </c>
      <c r="I647">
        <v>83130</v>
      </c>
      <c r="J647" s="19">
        <v>42351</v>
      </c>
      <c r="K647" s="19">
        <v>42397</v>
      </c>
      <c r="L647">
        <v>201601</v>
      </c>
      <c r="M647" s="19">
        <v>42370</v>
      </c>
      <c r="N647">
        <v>24617</v>
      </c>
      <c r="O647" t="s">
        <v>1070</v>
      </c>
      <c r="P647" t="s">
        <v>1116</v>
      </c>
      <c r="Q647" t="s">
        <v>925</v>
      </c>
      <c r="R647" t="s">
        <v>2391</v>
      </c>
      <c r="S647" s="19">
        <v>42636</v>
      </c>
      <c r="T647">
        <v>83130</v>
      </c>
      <c r="U647" t="s">
        <v>357</v>
      </c>
      <c r="V647" s="19">
        <v>42676</v>
      </c>
      <c r="W647" t="s">
        <v>598</v>
      </c>
      <c r="X647" t="s">
        <v>599</v>
      </c>
      <c r="Y647" t="s">
        <v>259</v>
      </c>
      <c r="Z647" t="s">
        <v>14</v>
      </c>
      <c r="AA647" s="29">
        <v>-11</v>
      </c>
      <c r="AB647">
        <v>0</v>
      </c>
      <c r="AC647">
        <f t="shared" si="132"/>
        <v>2016</v>
      </c>
      <c r="AD647">
        <f t="shared" si="133"/>
        <v>11</v>
      </c>
      <c r="AE647">
        <f t="shared" si="134"/>
        <v>2015</v>
      </c>
      <c r="AF647">
        <f t="shared" si="135"/>
        <v>12</v>
      </c>
      <c r="AG647" t="str">
        <f>VLOOKUP(F647,vlookup!$A$2:$E$660,2,0)</f>
        <v>Retained</v>
      </c>
      <c r="AH647" t="str">
        <f>VLOOKUP(F647,vlookup!$A$2:$E$660,3,0)</f>
        <v>Service Contract</v>
      </c>
      <c r="AI647" t="str">
        <f>VLOOKUP(F647,vlookup!$A$2:$E$660,4,0)</f>
        <v>Used Car Programs</v>
      </c>
      <c r="AJ647" t="str">
        <f>VLOOKUP(F647,vlookup!$A$2:$E$660,5,0)</f>
        <v>High Mileage</v>
      </c>
      <c r="AL647">
        <f t="shared" si="136"/>
        <v>45</v>
      </c>
      <c r="AM647">
        <f t="shared" si="137"/>
        <v>319</v>
      </c>
      <c r="AN647" t="str">
        <f t="shared" si="138"/>
        <v/>
      </c>
      <c r="AO647" t="str">
        <f t="shared" si="139"/>
        <v/>
      </c>
      <c r="AP647" t="str">
        <f t="shared" si="140"/>
        <v/>
      </c>
      <c r="AQ647" t="str">
        <f t="shared" si="141"/>
        <v/>
      </c>
      <c r="AR647">
        <f t="shared" si="142"/>
        <v>-11</v>
      </c>
      <c r="AS647" t="str">
        <f t="shared" si="143"/>
        <v>8L034735L5-6</v>
      </c>
      <c r="AT647" t="str">
        <f>IFERROR(IF(VLOOKUP(Y647,vlookup!$I$2:$J$9,1,0)=Y647,VLOOKUP(Y647,vlookup!$I$2:$J$9,2,0),PROPER(Y647)),PROPER(Y647))</f>
        <v>Towing &amp; Roadside</v>
      </c>
      <c r="AU647" t="str">
        <f>IFERROR(IF(B647=VLOOKUP(B647,vlookup!$L$2:$L$10,1,0),"Yes","No"),"No")</f>
        <v>No</v>
      </c>
    </row>
    <row r="648" spans="1:47" ht="14.45" customHeight="1" x14ac:dyDescent="0.25">
      <c r="A648" t="s">
        <v>2388</v>
      </c>
      <c r="B648" s="31" t="s">
        <v>2389</v>
      </c>
      <c r="C648">
        <v>7</v>
      </c>
      <c r="D648">
        <v>1</v>
      </c>
      <c r="E648" t="s">
        <v>382</v>
      </c>
      <c r="F648" t="s">
        <v>205</v>
      </c>
      <c r="G648" t="s">
        <v>1107</v>
      </c>
      <c r="H648" t="s">
        <v>1732</v>
      </c>
      <c r="I648">
        <v>83130</v>
      </c>
      <c r="J648" s="19">
        <v>42351</v>
      </c>
      <c r="K648" s="19">
        <v>42397</v>
      </c>
      <c r="L648">
        <v>201601</v>
      </c>
      <c r="M648" s="19">
        <v>42370</v>
      </c>
      <c r="N648">
        <v>24617</v>
      </c>
      <c r="O648" t="s">
        <v>1070</v>
      </c>
      <c r="P648" t="s">
        <v>1116</v>
      </c>
      <c r="Q648" t="s">
        <v>925</v>
      </c>
      <c r="R648" t="s">
        <v>2392</v>
      </c>
      <c r="S648" s="19">
        <v>42643</v>
      </c>
      <c r="T648">
        <v>83130</v>
      </c>
      <c r="U648" t="s">
        <v>357</v>
      </c>
      <c r="V648" s="19">
        <v>42676</v>
      </c>
      <c r="W648" t="s">
        <v>598</v>
      </c>
      <c r="X648" t="s">
        <v>599</v>
      </c>
      <c r="Y648" t="s">
        <v>259</v>
      </c>
      <c r="Z648" t="s">
        <v>14</v>
      </c>
      <c r="AA648" s="29">
        <v>-11</v>
      </c>
      <c r="AB648">
        <v>0</v>
      </c>
      <c r="AC648">
        <f t="shared" si="132"/>
        <v>2016</v>
      </c>
      <c r="AD648">
        <f t="shared" si="133"/>
        <v>11</v>
      </c>
      <c r="AE648">
        <f t="shared" si="134"/>
        <v>2015</v>
      </c>
      <c r="AF648">
        <f t="shared" si="135"/>
        <v>12</v>
      </c>
      <c r="AG648" t="str">
        <f>VLOOKUP(F648,vlookup!$A$2:$E$660,2,0)</f>
        <v>Retained</v>
      </c>
      <c r="AH648" t="str">
        <f>VLOOKUP(F648,vlookup!$A$2:$E$660,3,0)</f>
        <v>Service Contract</v>
      </c>
      <c r="AI648" t="str">
        <f>VLOOKUP(F648,vlookup!$A$2:$E$660,4,0)</f>
        <v>Used Car Programs</v>
      </c>
      <c r="AJ648" t="str">
        <f>VLOOKUP(F648,vlookup!$A$2:$E$660,5,0)</f>
        <v>High Mileage</v>
      </c>
      <c r="AL648">
        <f t="shared" si="136"/>
        <v>45</v>
      </c>
      <c r="AM648">
        <f t="shared" si="137"/>
        <v>319</v>
      </c>
      <c r="AN648" t="str">
        <f t="shared" si="138"/>
        <v/>
      </c>
      <c r="AO648" t="str">
        <f t="shared" si="139"/>
        <v/>
      </c>
      <c r="AP648" t="str">
        <f t="shared" si="140"/>
        <v/>
      </c>
      <c r="AQ648" t="str">
        <f t="shared" si="141"/>
        <v/>
      </c>
      <c r="AR648">
        <f t="shared" si="142"/>
        <v>-11</v>
      </c>
      <c r="AS648" t="str">
        <f t="shared" si="143"/>
        <v>8L034735L5-7</v>
      </c>
      <c r="AT648" t="str">
        <f>IFERROR(IF(VLOOKUP(Y648,vlookup!$I$2:$J$9,1,0)=Y648,VLOOKUP(Y648,vlookup!$I$2:$J$9,2,0),PROPER(Y648)),PROPER(Y648))</f>
        <v>Towing &amp; Roadside</v>
      </c>
      <c r="AU648" t="str">
        <f>IFERROR(IF(B648=VLOOKUP(B648,vlookup!$L$2:$L$10,1,0),"Yes","No"),"No")</f>
        <v>No</v>
      </c>
    </row>
    <row r="649" spans="1:47" ht="14.45" customHeight="1" x14ac:dyDescent="0.25">
      <c r="A649" t="s">
        <v>1787</v>
      </c>
      <c r="B649" s="31" t="s">
        <v>1788</v>
      </c>
      <c r="C649">
        <v>2</v>
      </c>
      <c r="D649">
        <v>4</v>
      </c>
      <c r="E649" t="s">
        <v>382</v>
      </c>
      <c r="F649" t="s">
        <v>464</v>
      </c>
      <c r="G649" t="s">
        <v>1107</v>
      </c>
      <c r="H649" t="s">
        <v>1789</v>
      </c>
      <c r="I649">
        <v>102232</v>
      </c>
      <c r="J649" s="19">
        <v>44148</v>
      </c>
      <c r="K649" s="19">
        <v>44202</v>
      </c>
      <c r="L649">
        <v>202012</v>
      </c>
      <c r="M649" s="19">
        <v>44166</v>
      </c>
      <c r="N649">
        <v>24617</v>
      </c>
      <c r="O649" t="s">
        <v>1070</v>
      </c>
      <c r="P649" t="s">
        <v>595</v>
      </c>
      <c r="Q649" t="s">
        <v>378</v>
      </c>
      <c r="R649">
        <v>213089695</v>
      </c>
      <c r="S649" s="19">
        <v>44328</v>
      </c>
      <c r="T649">
        <v>112000</v>
      </c>
      <c r="U649" t="s">
        <v>356</v>
      </c>
      <c r="V649" s="19">
        <v>44397</v>
      </c>
      <c r="W649" t="s">
        <v>598</v>
      </c>
      <c r="X649" t="s">
        <v>599</v>
      </c>
      <c r="Y649" t="s">
        <v>259</v>
      </c>
      <c r="Z649" t="s">
        <v>14</v>
      </c>
      <c r="AA649" s="29">
        <v>-16.25</v>
      </c>
      <c r="AB649">
        <v>0</v>
      </c>
      <c r="AC649">
        <f t="shared" si="132"/>
        <v>2021</v>
      </c>
      <c r="AD649">
        <f t="shared" si="133"/>
        <v>7</v>
      </c>
      <c r="AE649">
        <f t="shared" si="134"/>
        <v>2020</v>
      </c>
      <c r="AF649">
        <f t="shared" si="135"/>
        <v>11</v>
      </c>
      <c r="AG649" t="str">
        <f>VLOOKUP(F649,vlookup!$A$2:$E$660,2,0)</f>
        <v>Retained</v>
      </c>
      <c r="AH649" t="str">
        <f>VLOOKUP(F649,vlookup!$A$2:$E$660,3,0)</f>
        <v>Service Contract</v>
      </c>
      <c r="AI649" t="str">
        <f>VLOOKUP(F649,vlookup!$A$2:$E$660,4,0)</f>
        <v>Used Car Programs</v>
      </c>
      <c r="AJ649" t="str">
        <f>VLOOKUP(F649,vlookup!$A$2:$E$660,5,0)</f>
        <v>High Mileage</v>
      </c>
      <c r="AL649">
        <f t="shared" si="136"/>
        <v>53</v>
      </c>
      <c r="AM649">
        <f t="shared" si="137"/>
        <v>247</v>
      </c>
      <c r="AN649">
        <f t="shared" si="138"/>
        <v>9768</v>
      </c>
      <c r="AO649" t="str">
        <f t="shared" si="139"/>
        <v/>
      </c>
      <c r="AP649" t="str">
        <f t="shared" si="140"/>
        <v/>
      </c>
      <c r="AQ649" t="str">
        <f t="shared" si="141"/>
        <v/>
      </c>
      <c r="AR649">
        <f t="shared" si="142"/>
        <v>-16.25</v>
      </c>
      <c r="AS649" t="str">
        <f t="shared" si="143"/>
        <v>ZAGE0H10039K20-2</v>
      </c>
      <c r="AT649" t="str">
        <f>IFERROR(IF(VLOOKUP(Y649,vlookup!$I$2:$J$9,1,0)=Y649,VLOOKUP(Y649,vlookup!$I$2:$J$9,2,0),PROPER(Y649)),PROPER(Y649))</f>
        <v>Towing &amp; Roadside</v>
      </c>
      <c r="AU649" t="str">
        <f>IFERROR(IF(B649=VLOOKUP(B649,vlookup!$L$2:$L$10,1,0),"Yes","No"),"No")</f>
        <v>No</v>
      </c>
    </row>
    <row r="650" spans="1:47" ht="14.45" customHeight="1" x14ac:dyDescent="0.25">
      <c r="A650" t="s">
        <v>1787</v>
      </c>
      <c r="B650" s="31" t="s">
        <v>1788</v>
      </c>
      <c r="C650">
        <v>2</v>
      </c>
      <c r="D650">
        <v>5</v>
      </c>
      <c r="E650" t="s">
        <v>382</v>
      </c>
      <c r="F650" t="s">
        <v>464</v>
      </c>
      <c r="G650" t="s">
        <v>1107</v>
      </c>
      <c r="H650" t="s">
        <v>1789</v>
      </c>
      <c r="I650">
        <v>102232</v>
      </c>
      <c r="J650" s="19">
        <v>44148</v>
      </c>
      <c r="K650" s="19">
        <v>44202</v>
      </c>
      <c r="L650">
        <v>202012</v>
      </c>
      <c r="M650" s="19">
        <v>44166</v>
      </c>
      <c r="N650">
        <v>24617</v>
      </c>
      <c r="O650" t="s">
        <v>1070</v>
      </c>
      <c r="P650" t="s">
        <v>595</v>
      </c>
      <c r="Q650" t="s">
        <v>378</v>
      </c>
      <c r="R650">
        <v>6751143</v>
      </c>
      <c r="S650" s="19">
        <v>44329</v>
      </c>
      <c r="T650">
        <v>112000</v>
      </c>
      <c r="U650" t="s">
        <v>356</v>
      </c>
      <c r="V650" s="19">
        <v>44397</v>
      </c>
      <c r="W650" t="s">
        <v>598</v>
      </c>
      <c r="X650" t="s">
        <v>599</v>
      </c>
      <c r="Y650" t="s">
        <v>259</v>
      </c>
      <c r="Z650" t="s">
        <v>14</v>
      </c>
      <c r="AA650" s="29">
        <v>-16.25</v>
      </c>
      <c r="AB650">
        <v>0</v>
      </c>
      <c r="AC650">
        <f t="shared" si="132"/>
        <v>2021</v>
      </c>
      <c r="AD650">
        <f t="shared" si="133"/>
        <v>7</v>
      </c>
      <c r="AE650">
        <f t="shared" si="134"/>
        <v>2020</v>
      </c>
      <c r="AF650">
        <f t="shared" si="135"/>
        <v>11</v>
      </c>
      <c r="AG650" t="str">
        <f>VLOOKUP(F650,vlookup!$A$2:$E$660,2,0)</f>
        <v>Retained</v>
      </c>
      <c r="AH650" t="str">
        <f>VLOOKUP(F650,vlookup!$A$2:$E$660,3,0)</f>
        <v>Service Contract</v>
      </c>
      <c r="AI650" t="str">
        <f>VLOOKUP(F650,vlookup!$A$2:$E$660,4,0)</f>
        <v>Used Car Programs</v>
      </c>
      <c r="AJ650" t="str">
        <f>VLOOKUP(F650,vlookup!$A$2:$E$660,5,0)</f>
        <v>High Mileage</v>
      </c>
      <c r="AL650">
        <f t="shared" si="136"/>
        <v>53</v>
      </c>
      <c r="AM650">
        <f t="shared" si="137"/>
        <v>247</v>
      </c>
      <c r="AN650">
        <f t="shared" si="138"/>
        <v>9768</v>
      </c>
      <c r="AO650" t="str">
        <f t="shared" si="139"/>
        <v/>
      </c>
      <c r="AP650" t="str">
        <f t="shared" si="140"/>
        <v/>
      </c>
      <c r="AQ650" t="str">
        <f t="shared" si="141"/>
        <v/>
      </c>
      <c r="AR650">
        <f t="shared" si="142"/>
        <v>-16.25</v>
      </c>
      <c r="AS650" t="str">
        <f t="shared" si="143"/>
        <v>ZAGE0H10039K20-2</v>
      </c>
      <c r="AT650" t="str">
        <f>IFERROR(IF(VLOOKUP(Y650,vlookup!$I$2:$J$9,1,0)=Y650,VLOOKUP(Y650,vlookup!$I$2:$J$9,2,0),PROPER(Y650)),PROPER(Y650))</f>
        <v>Towing &amp; Roadside</v>
      </c>
      <c r="AU650" t="str">
        <f>IFERROR(IF(B650=VLOOKUP(B650,vlookup!$L$2:$L$10,1,0),"Yes","No"),"No")</f>
        <v>No</v>
      </c>
    </row>
    <row r="651" spans="1:47" ht="14.45" customHeight="1" x14ac:dyDescent="0.25">
      <c r="A651" t="s">
        <v>1787</v>
      </c>
      <c r="B651" s="31" t="s">
        <v>1788</v>
      </c>
      <c r="C651">
        <v>2</v>
      </c>
      <c r="D651">
        <v>6</v>
      </c>
      <c r="E651" t="s">
        <v>382</v>
      </c>
      <c r="F651" t="s">
        <v>464</v>
      </c>
      <c r="G651" t="s">
        <v>1107</v>
      </c>
      <c r="H651" t="s">
        <v>1789</v>
      </c>
      <c r="I651">
        <v>102232</v>
      </c>
      <c r="J651" s="19">
        <v>44148</v>
      </c>
      <c r="K651" s="19">
        <v>44202</v>
      </c>
      <c r="L651">
        <v>202012</v>
      </c>
      <c r="M651" s="19">
        <v>44166</v>
      </c>
      <c r="N651">
        <v>24617</v>
      </c>
      <c r="O651" t="s">
        <v>1070</v>
      </c>
      <c r="P651" t="s">
        <v>595</v>
      </c>
      <c r="Q651" t="s">
        <v>378</v>
      </c>
      <c r="R651">
        <v>134615383</v>
      </c>
      <c r="S651" s="19">
        <v>44329</v>
      </c>
      <c r="T651">
        <v>112000</v>
      </c>
      <c r="U651" t="s">
        <v>356</v>
      </c>
      <c r="V651" s="19">
        <v>44523</v>
      </c>
      <c r="W651" t="s">
        <v>598</v>
      </c>
      <c r="X651" t="s">
        <v>599</v>
      </c>
      <c r="Y651" t="s">
        <v>259</v>
      </c>
      <c r="Z651" t="s">
        <v>14</v>
      </c>
      <c r="AA651" s="29">
        <v>-16.25</v>
      </c>
      <c r="AB651">
        <v>0</v>
      </c>
      <c r="AC651">
        <f t="shared" si="132"/>
        <v>2021</v>
      </c>
      <c r="AD651">
        <f t="shared" si="133"/>
        <v>11</v>
      </c>
      <c r="AE651">
        <f t="shared" si="134"/>
        <v>2020</v>
      </c>
      <c r="AF651">
        <f t="shared" si="135"/>
        <v>11</v>
      </c>
      <c r="AG651" t="str">
        <f>VLOOKUP(F651,vlookup!$A$2:$E$660,2,0)</f>
        <v>Retained</v>
      </c>
      <c r="AH651" t="str">
        <f>VLOOKUP(F651,vlookup!$A$2:$E$660,3,0)</f>
        <v>Service Contract</v>
      </c>
      <c r="AI651" t="str">
        <f>VLOOKUP(F651,vlookup!$A$2:$E$660,4,0)</f>
        <v>Used Car Programs</v>
      </c>
      <c r="AJ651" t="str">
        <f>VLOOKUP(F651,vlookup!$A$2:$E$660,5,0)</f>
        <v>High Mileage</v>
      </c>
      <c r="AL651">
        <f t="shared" si="136"/>
        <v>53</v>
      </c>
      <c r="AM651">
        <f t="shared" si="137"/>
        <v>370</v>
      </c>
      <c r="AN651">
        <f t="shared" si="138"/>
        <v>9768</v>
      </c>
      <c r="AO651" t="str">
        <f t="shared" si="139"/>
        <v/>
      </c>
      <c r="AP651" t="str">
        <f t="shared" si="140"/>
        <v/>
      </c>
      <c r="AQ651" t="str">
        <f t="shared" si="141"/>
        <v/>
      </c>
      <c r="AR651">
        <f t="shared" si="142"/>
        <v>-16.25</v>
      </c>
      <c r="AS651" t="str">
        <f t="shared" si="143"/>
        <v>ZAGE0H10039K20-2</v>
      </c>
      <c r="AT651" t="str">
        <f>IFERROR(IF(VLOOKUP(Y651,vlookup!$I$2:$J$9,1,0)=Y651,VLOOKUP(Y651,vlookup!$I$2:$J$9,2,0),PROPER(Y651)),PROPER(Y651))</f>
        <v>Towing &amp; Roadside</v>
      </c>
      <c r="AU651" t="str">
        <f>IFERROR(IF(B651=VLOOKUP(B651,vlookup!$L$2:$L$10,1,0),"Yes","No"),"No")</f>
        <v>No</v>
      </c>
    </row>
    <row r="652" spans="1:47" ht="14.45" customHeight="1" x14ac:dyDescent="0.25">
      <c r="A652" t="s">
        <v>2393</v>
      </c>
      <c r="B652" s="31" t="s">
        <v>2394</v>
      </c>
      <c r="C652">
        <v>1</v>
      </c>
      <c r="D652">
        <v>2</v>
      </c>
      <c r="E652" t="s">
        <v>382</v>
      </c>
      <c r="F652" t="s">
        <v>464</v>
      </c>
      <c r="G652" t="s">
        <v>1107</v>
      </c>
      <c r="H652" t="s">
        <v>1789</v>
      </c>
      <c r="I652">
        <v>82316</v>
      </c>
      <c r="J652" s="19">
        <v>43989</v>
      </c>
      <c r="K652" s="19">
        <v>44039</v>
      </c>
      <c r="L652">
        <v>202007</v>
      </c>
      <c r="M652" s="19">
        <v>44013</v>
      </c>
      <c r="N652">
        <v>24616</v>
      </c>
      <c r="O652" t="s">
        <v>1076</v>
      </c>
      <c r="P652" t="s">
        <v>595</v>
      </c>
      <c r="Q652" t="s">
        <v>378</v>
      </c>
      <c r="R652">
        <v>237271358</v>
      </c>
      <c r="S652" s="19">
        <v>44020</v>
      </c>
      <c r="T652">
        <v>86000</v>
      </c>
      <c r="U652" t="s">
        <v>356</v>
      </c>
      <c r="V652" s="19">
        <v>44131</v>
      </c>
      <c r="W652" t="s">
        <v>598</v>
      </c>
      <c r="X652" t="s">
        <v>599</v>
      </c>
      <c r="Y652" t="s">
        <v>259</v>
      </c>
      <c r="Z652" t="s">
        <v>14</v>
      </c>
      <c r="AA652" s="29">
        <v>-16.25</v>
      </c>
      <c r="AB652">
        <v>0</v>
      </c>
      <c r="AC652">
        <f t="shared" si="132"/>
        <v>2020</v>
      </c>
      <c r="AD652">
        <f t="shared" si="133"/>
        <v>10</v>
      </c>
      <c r="AE652">
        <f t="shared" si="134"/>
        <v>2020</v>
      </c>
      <c r="AF652">
        <f t="shared" si="135"/>
        <v>6</v>
      </c>
      <c r="AG652" t="str">
        <f>VLOOKUP(F652,vlookup!$A$2:$E$660,2,0)</f>
        <v>Retained</v>
      </c>
      <c r="AH652" t="str">
        <f>VLOOKUP(F652,vlookup!$A$2:$E$660,3,0)</f>
        <v>Service Contract</v>
      </c>
      <c r="AI652" t="str">
        <f>VLOOKUP(F652,vlookup!$A$2:$E$660,4,0)</f>
        <v>Used Car Programs</v>
      </c>
      <c r="AJ652" t="str">
        <f>VLOOKUP(F652,vlookup!$A$2:$E$660,5,0)</f>
        <v>High Mileage</v>
      </c>
      <c r="AL652">
        <f t="shared" si="136"/>
        <v>50</v>
      </c>
      <c r="AM652">
        <f t="shared" si="137"/>
        <v>140</v>
      </c>
      <c r="AN652">
        <f t="shared" si="138"/>
        <v>3684</v>
      </c>
      <c r="AO652" t="str">
        <f t="shared" si="139"/>
        <v/>
      </c>
      <c r="AP652" t="str">
        <f t="shared" si="140"/>
        <v/>
      </c>
      <c r="AQ652" t="str">
        <f t="shared" si="141"/>
        <v/>
      </c>
      <c r="AR652">
        <f t="shared" si="142"/>
        <v>-16.25</v>
      </c>
      <c r="AS652" t="str">
        <f t="shared" si="143"/>
        <v>ZAGALZ94679F20-1</v>
      </c>
      <c r="AT652" t="str">
        <f>IFERROR(IF(VLOOKUP(Y652,vlookup!$I$2:$J$9,1,0)=Y652,VLOOKUP(Y652,vlookup!$I$2:$J$9,2,0),PROPER(Y652)),PROPER(Y652))</f>
        <v>Towing &amp; Roadside</v>
      </c>
      <c r="AU652" t="str">
        <f>IFERROR(IF(B652=VLOOKUP(B652,vlookup!$L$2:$L$10,1,0),"Yes","No"),"No")</f>
        <v>No</v>
      </c>
    </row>
    <row r="653" spans="1:47" ht="14.45" customHeight="1" x14ac:dyDescent="0.25">
      <c r="A653" t="s">
        <v>2395</v>
      </c>
      <c r="B653" s="31" t="s">
        <v>2396</v>
      </c>
      <c r="C653">
        <v>1</v>
      </c>
      <c r="D653">
        <v>3</v>
      </c>
      <c r="E653" t="s">
        <v>382</v>
      </c>
      <c r="F653" t="s">
        <v>464</v>
      </c>
      <c r="G653" t="s">
        <v>953</v>
      </c>
      <c r="H653" t="s">
        <v>2397</v>
      </c>
      <c r="I653">
        <v>97559</v>
      </c>
      <c r="J653" s="19">
        <v>44464</v>
      </c>
      <c r="K653" s="19">
        <v>44497</v>
      </c>
      <c r="L653">
        <v>202110</v>
      </c>
      <c r="M653" s="19">
        <v>44470</v>
      </c>
      <c r="N653">
        <v>24617</v>
      </c>
      <c r="O653" t="s">
        <v>1070</v>
      </c>
      <c r="P653" t="s">
        <v>595</v>
      </c>
      <c r="Q653" t="s">
        <v>378</v>
      </c>
      <c r="R653">
        <v>400910953</v>
      </c>
      <c r="S653" s="19">
        <v>44750</v>
      </c>
      <c r="T653">
        <v>107000</v>
      </c>
      <c r="U653" t="s">
        <v>357</v>
      </c>
      <c r="V653" s="19">
        <v>44817</v>
      </c>
      <c r="W653" t="s">
        <v>598</v>
      </c>
      <c r="X653" t="s">
        <v>599</v>
      </c>
      <c r="Y653" t="s">
        <v>259</v>
      </c>
      <c r="Z653" t="s">
        <v>14</v>
      </c>
      <c r="AA653" s="29">
        <v>-16.25</v>
      </c>
      <c r="AB653">
        <v>0</v>
      </c>
      <c r="AC653">
        <f t="shared" si="132"/>
        <v>2022</v>
      </c>
      <c r="AD653">
        <f t="shared" si="133"/>
        <v>9</v>
      </c>
      <c r="AE653">
        <f t="shared" si="134"/>
        <v>2021</v>
      </c>
      <c r="AF653">
        <f t="shared" si="135"/>
        <v>9</v>
      </c>
      <c r="AG653" t="str">
        <f>VLOOKUP(F653,vlookup!$A$2:$E$660,2,0)</f>
        <v>Retained</v>
      </c>
      <c r="AH653" t="str">
        <f>VLOOKUP(F653,vlookup!$A$2:$E$660,3,0)</f>
        <v>Service Contract</v>
      </c>
      <c r="AI653" t="str">
        <f>VLOOKUP(F653,vlookup!$A$2:$E$660,4,0)</f>
        <v>Used Car Programs</v>
      </c>
      <c r="AJ653" t="str">
        <f>VLOOKUP(F653,vlookup!$A$2:$E$660,5,0)</f>
        <v>High Mileage</v>
      </c>
      <c r="AL653">
        <f t="shared" si="136"/>
        <v>33</v>
      </c>
      <c r="AM653">
        <f t="shared" si="137"/>
        <v>348</v>
      </c>
      <c r="AN653">
        <f t="shared" si="138"/>
        <v>9441</v>
      </c>
      <c r="AO653" t="str">
        <f t="shared" si="139"/>
        <v/>
      </c>
      <c r="AP653" t="str">
        <f t="shared" si="140"/>
        <v/>
      </c>
      <c r="AQ653" t="str">
        <f t="shared" si="141"/>
        <v/>
      </c>
      <c r="AR653">
        <f t="shared" si="142"/>
        <v>-16.25</v>
      </c>
      <c r="AS653" t="str">
        <f t="shared" si="143"/>
        <v>ZAGFG440564I21-1</v>
      </c>
      <c r="AT653" t="str">
        <f>IFERROR(IF(VLOOKUP(Y653,vlookup!$I$2:$J$9,1,0)=Y653,VLOOKUP(Y653,vlookup!$I$2:$J$9,2,0),PROPER(Y653)),PROPER(Y653))</f>
        <v>Towing &amp; Roadside</v>
      </c>
      <c r="AU653" t="str">
        <f>IFERROR(IF(B653=VLOOKUP(B653,vlookup!$L$2:$L$10,1,0),"Yes","No"),"No")</f>
        <v>No</v>
      </c>
    </row>
    <row r="654" spans="1:47" ht="14.45" customHeight="1" x14ac:dyDescent="0.25">
      <c r="A654" t="s">
        <v>2398</v>
      </c>
      <c r="B654" s="31" t="s">
        <v>2399</v>
      </c>
      <c r="C654">
        <v>2</v>
      </c>
      <c r="D654">
        <v>1</v>
      </c>
      <c r="E654" t="s">
        <v>382</v>
      </c>
      <c r="F654" t="s">
        <v>205</v>
      </c>
      <c r="G654" t="s">
        <v>953</v>
      </c>
      <c r="H654" t="s">
        <v>2397</v>
      </c>
      <c r="I654">
        <v>68702</v>
      </c>
      <c r="J654" s="19">
        <v>42547</v>
      </c>
      <c r="K654" s="19">
        <v>42572</v>
      </c>
      <c r="L654">
        <v>201607</v>
      </c>
      <c r="M654" s="19">
        <v>42552</v>
      </c>
      <c r="N654">
        <v>24616</v>
      </c>
      <c r="O654" t="s">
        <v>1076</v>
      </c>
      <c r="P654" t="s">
        <v>1116</v>
      </c>
      <c r="Q654" t="s">
        <v>925</v>
      </c>
      <c r="R654" t="s">
        <v>2400</v>
      </c>
      <c r="S654" s="19">
        <v>42586</v>
      </c>
      <c r="T654">
        <v>68702</v>
      </c>
      <c r="U654" t="s">
        <v>357</v>
      </c>
      <c r="V654" s="19">
        <v>42647</v>
      </c>
      <c r="W654" t="s">
        <v>598</v>
      </c>
      <c r="X654" t="s">
        <v>599</v>
      </c>
      <c r="Y654" t="s">
        <v>259</v>
      </c>
      <c r="Z654" t="s">
        <v>14</v>
      </c>
      <c r="AA654" s="29">
        <v>-11</v>
      </c>
      <c r="AB654">
        <v>0</v>
      </c>
      <c r="AC654">
        <f t="shared" si="132"/>
        <v>2016</v>
      </c>
      <c r="AD654">
        <f t="shared" si="133"/>
        <v>10</v>
      </c>
      <c r="AE654">
        <f t="shared" si="134"/>
        <v>2016</v>
      </c>
      <c r="AF654">
        <f t="shared" si="135"/>
        <v>6</v>
      </c>
      <c r="AG654" t="str">
        <f>VLOOKUP(F654,vlookup!$A$2:$E$660,2,0)</f>
        <v>Retained</v>
      </c>
      <c r="AH654" t="str">
        <f>VLOOKUP(F654,vlookup!$A$2:$E$660,3,0)</f>
        <v>Service Contract</v>
      </c>
      <c r="AI654" t="str">
        <f>VLOOKUP(F654,vlookup!$A$2:$E$660,4,0)</f>
        <v>Used Car Programs</v>
      </c>
      <c r="AJ654" t="str">
        <f>VLOOKUP(F654,vlookup!$A$2:$E$660,5,0)</f>
        <v>High Mileage</v>
      </c>
      <c r="AL654">
        <f t="shared" si="136"/>
        <v>25</v>
      </c>
      <c r="AM654">
        <f t="shared" si="137"/>
        <v>98</v>
      </c>
      <c r="AN654" t="str">
        <f t="shared" si="138"/>
        <v/>
      </c>
      <c r="AO654" t="str">
        <f t="shared" si="139"/>
        <v/>
      </c>
      <c r="AP654" t="str">
        <f t="shared" si="140"/>
        <v/>
      </c>
      <c r="AQ654" t="str">
        <f t="shared" si="141"/>
        <v/>
      </c>
      <c r="AR654">
        <f t="shared" si="142"/>
        <v>-11</v>
      </c>
      <c r="AS654" t="str">
        <f t="shared" si="143"/>
        <v>DG205327F6-2</v>
      </c>
      <c r="AT654" t="str">
        <f>IFERROR(IF(VLOOKUP(Y654,vlookup!$I$2:$J$9,1,0)=Y654,VLOOKUP(Y654,vlookup!$I$2:$J$9,2,0),PROPER(Y654)),PROPER(Y654))</f>
        <v>Towing &amp; Roadside</v>
      </c>
      <c r="AU654" t="str">
        <f>IFERROR(IF(B654=VLOOKUP(B654,vlookup!$L$2:$L$10,1,0),"Yes","No"),"No")</f>
        <v>No</v>
      </c>
    </row>
    <row r="655" spans="1:47" ht="14.45" customHeight="1" x14ac:dyDescent="0.25">
      <c r="A655" t="s">
        <v>3797</v>
      </c>
      <c r="B655" s="31" t="s">
        <v>3798</v>
      </c>
      <c r="C655">
        <v>1</v>
      </c>
      <c r="D655">
        <v>2</v>
      </c>
      <c r="E655" t="s">
        <v>382</v>
      </c>
      <c r="F655" t="s">
        <v>464</v>
      </c>
      <c r="G655" t="s">
        <v>953</v>
      </c>
      <c r="H655" t="s">
        <v>3799</v>
      </c>
      <c r="I655">
        <v>98926</v>
      </c>
      <c r="J655" s="19">
        <v>45256</v>
      </c>
      <c r="K655" s="19">
        <v>45295</v>
      </c>
      <c r="L655">
        <v>202401</v>
      </c>
      <c r="M655" s="19">
        <v>45292</v>
      </c>
      <c r="N655">
        <v>24616</v>
      </c>
      <c r="O655" t="s">
        <v>1076</v>
      </c>
      <c r="P655" t="s">
        <v>595</v>
      </c>
      <c r="Q655" t="s">
        <v>378</v>
      </c>
      <c r="R655">
        <v>64714070</v>
      </c>
      <c r="S655" s="19">
        <v>45302</v>
      </c>
      <c r="T655">
        <v>101981</v>
      </c>
      <c r="U655" t="s">
        <v>357</v>
      </c>
      <c r="V655" s="19">
        <v>45337</v>
      </c>
      <c r="W655" t="s">
        <v>598</v>
      </c>
      <c r="X655" t="s">
        <v>599</v>
      </c>
      <c r="Y655" t="s">
        <v>259</v>
      </c>
      <c r="Z655" t="s">
        <v>14</v>
      </c>
      <c r="AA655" s="29">
        <v>-16.25</v>
      </c>
      <c r="AB655">
        <v>0</v>
      </c>
      <c r="AC655">
        <f t="shared" si="132"/>
        <v>2024</v>
      </c>
      <c r="AD655">
        <f t="shared" si="133"/>
        <v>2</v>
      </c>
      <c r="AE655">
        <f t="shared" si="134"/>
        <v>2023</v>
      </c>
      <c r="AF655">
        <f t="shared" si="135"/>
        <v>11</v>
      </c>
      <c r="AG655" t="str">
        <f>VLOOKUP(F655,vlookup!$A$2:$E$660,2,0)</f>
        <v>Retained</v>
      </c>
      <c r="AH655" t="str">
        <f>VLOOKUP(F655,vlookup!$A$2:$E$660,3,0)</f>
        <v>Service Contract</v>
      </c>
      <c r="AI655" t="str">
        <f>VLOOKUP(F655,vlookup!$A$2:$E$660,4,0)</f>
        <v>Used Car Programs</v>
      </c>
      <c r="AJ655" t="str">
        <f>VLOOKUP(F655,vlookup!$A$2:$E$660,5,0)</f>
        <v>High Mileage</v>
      </c>
      <c r="AL655">
        <f t="shared" si="136"/>
        <v>38</v>
      </c>
      <c r="AM655">
        <f t="shared" si="137"/>
        <v>79</v>
      </c>
      <c r="AN655">
        <f t="shared" si="138"/>
        <v>3055</v>
      </c>
      <c r="AO655" t="str">
        <f t="shared" si="139"/>
        <v/>
      </c>
      <c r="AP655" t="str">
        <f t="shared" si="140"/>
        <v/>
      </c>
      <c r="AQ655">
        <f t="shared" si="141"/>
        <v>-16.25</v>
      </c>
      <c r="AR655" t="str">
        <f t="shared" si="142"/>
        <v/>
      </c>
      <c r="AS655" t="str">
        <f t="shared" si="143"/>
        <v>ZAGGG055778K23-1</v>
      </c>
      <c r="AT655" t="str">
        <f>IFERROR(IF(VLOOKUP(Y655,vlookup!$I$2:$J$9,1,0)=Y655,VLOOKUP(Y655,vlookup!$I$2:$J$9,2,0),PROPER(Y655)),PROPER(Y655))</f>
        <v>Towing &amp; Roadside</v>
      </c>
      <c r="AU655" t="str">
        <f>IFERROR(IF(B655=VLOOKUP(B655,vlookup!$L$2:$L$10,1,0),"Yes","No"),"No")</f>
        <v>No</v>
      </c>
    </row>
    <row r="656" spans="1:47" ht="14.45" customHeight="1" x14ac:dyDescent="0.25">
      <c r="A656" t="s">
        <v>2401</v>
      </c>
      <c r="B656" s="31" t="s">
        <v>3594</v>
      </c>
      <c r="C656">
        <v>2</v>
      </c>
      <c r="D656">
        <v>1</v>
      </c>
      <c r="E656" t="s">
        <v>382</v>
      </c>
      <c r="F656" t="s">
        <v>205</v>
      </c>
      <c r="G656" t="s">
        <v>3756</v>
      </c>
      <c r="H656" t="s">
        <v>2402</v>
      </c>
      <c r="I656">
        <v>155168</v>
      </c>
      <c r="J656" s="19">
        <v>41888</v>
      </c>
      <c r="K656" s="19">
        <v>41943</v>
      </c>
      <c r="L656">
        <v>201410</v>
      </c>
      <c r="M656" s="19">
        <v>41913</v>
      </c>
      <c r="N656">
        <v>24616</v>
      </c>
      <c r="O656" t="s">
        <v>1076</v>
      </c>
      <c r="P656" t="s">
        <v>1116</v>
      </c>
      <c r="Q656" t="s">
        <v>925</v>
      </c>
      <c r="R656" t="s">
        <v>2403</v>
      </c>
      <c r="S656" s="19">
        <v>41912</v>
      </c>
      <c r="T656">
        <v>155168</v>
      </c>
      <c r="U656" t="s">
        <v>357</v>
      </c>
      <c r="V656" s="19">
        <v>41950</v>
      </c>
      <c r="W656" t="s">
        <v>598</v>
      </c>
      <c r="X656" t="s">
        <v>599</v>
      </c>
      <c r="Y656" t="s">
        <v>259</v>
      </c>
      <c r="Z656" t="s">
        <v>14</v>
      </c>
      <c r="AA656" s="29">
        <v>-44.44</v>
      </c>
      <c r="AB656">
        <v>0</v>
      </c>
      <c r="AC656">
        <f t="shared" si="132"/>
        <v>2014</v>
      </c>
      <c r="AD656">
        <f t="shared" si="133"/>
        <v>11</v>
      </c>
      <c r="AE656">
        <f t="shared" si="134"/>
        <v>2014</v>
      </c>
      <c r="AF656">
        <f t="shared" si="135"/>
        <v>9</v>
      </c>
      <c r="AG656" t="str">
        <f>VLOOKUP(F656,vlookup!$A$2:$E$660,2,0)</f>
        <v>Retained</v>
      </c>
      <c r="AH656" t="str">
        <f>VLOOKUP(F656,vlookup!$A$2:$E$660,3,0)</f>
        <v>Service Contract</v>
      </c>
      <c r="AI656" t="str">
        <f>VLOOKUP(F656,vlookup!$A$2:$E$660,4,0)</f>
        <v>Used Car Programs</v>
      </c>
      <c r="AJ656" t="str">
        <f>VLOOKUP(F656,vlookup!$A$2:$E$660,5,0)</f>
        <v>High Mileage</v>
      </c>
      <c r="AL656">
        <f t="shared" si="136"/>
        <v>55</v>
      </c>
      <c r="AM656">
        <f t="shared" si="137"/>
        <v>61</v>
      </c>
      <c r="AN656" t="str">
        <f t="shared" si="138"/>
        <v/>
      </c>
      <c r="AO656" t="str">
        <f t="shared" si="139"/>
        <v/>
      </c>
      <c r="AP656" t="str">
        <f t="shared" si="140"/>
        <v/>
      </c>
      <c r="AQ656">
        <f t="shared" si="141"/>
        <v>-44.44</v>
      </c>
      <c r="AR656" t="str">
        <f t="shared" si="142"/>
        <v/>
      </c>
      <c r="AS656" t="str">
        <f t="shared" si="143"/>
        <v>102108896-2</v>
      </c>
      <c r="AT656" t="str">
        <f>IFERROR(IF(VLOOKUP(Y656,vlookup!$I$2:$J$9,1,0)=Y656,VLOOKUP(Y656,vlookup!$I$2:$J$9,2,0),PROPER(Y656)),PROPER(Y656))</f>
        <v>Towing &amp; Roadside</v>
      </c>
      <c r="AU656" t="str">
        <f>IFERROR(IF(B656=VLOOKUP(B656,vlookup!$L$2:$L$10,1,0),"Yes","No"),"No")</f>
        <v>No</v>
      </c>
    </row>
    <row r="657" spans="1:47" ht="14.45" customHeight="1" x14ac:dyDescent="0.25">
      <c r="A657" t="s">
        <v>2404</v>
      </c>
      <c r="B657" s="31" t="s">
        <v>2405</v>
      </c>
      <c r="C657">
        <v>3</v>
      </c>
      <c r="D657">
        <v>1</v>
      </c>
      <c r="E657" t="s">
        <v>382</v>
      </c>
      <c r="F657" t="s">
        <v>238</v>
      </c>
      <c r="G657" t="s">
        <v>1723</v>
      </c>
      <c r="H657" t="s">
        <v>1800</v>
      </c>
      <c r="I657">
        <v>107518</v>
      </c>
      <c r="J657" s="19">
        <v>42451</v>
      </c>
      <c r="K657" s="19">
        <v>42490</v>
      </c>
      <c r="L657">
        <v>201604</v>
      </c>
      <c r="M657" s="19">
        <v>42461</v>
      </c>
      <c r="N657">
        <v>24616</v>
      </c>
      <c r="O657" t="s">
        <v>1076</v>
      </c>
      <c r="P657" t="s">
        <v>1116</v>
      </c>
      <c r="Q657" t="s">
        <v>925</v>
      </c>
      <c r="R657" t="s">
        <v>2406</v>
      </c>
      <c r="S657" s="19">
        <v>42740</v>
      </c>
      <c r="T657">
        <v>107518</v>
      </c>
      <c r="U657" t="s">
        <v>357</v>
      </c>
      <c r="V657" s="19">
        <v>42807</v>
      </c>
      <c r="W657" t="s">
        <v>598</v>
      </c>
      <c r="X657" t="s">
        <v>599</v>
      </c>
      <c r="Y657" t="s">
        <v>259</v>
      </c>
      <c r="Z657" t="s">
        <v>14</v>
      </c>
      <c r="AA657" s="29">
        <v>-11</v>
      </c>
      <c r="AB657">
        <v>0</v>
      </c>
      <c r="AC657">
        <f t="shared" si="132"/>
        <v>2017</v>
      </c>
      <c r="AD657">
        <f t="shared" si="133"/>
        <v>3</v>
      </c>
      <c r="AE657">
        <f t="shared" si="134"/>
        <v>2016</v>
      </c>
      <c r="AF657">
        <f t="shared" si="135"/>
        <v>3</v>
      </c>
      <c r="AG657" t="str">
        <f>VLOOKUP(F657,vlookup!$A$2:$E$660,2,0)</f>
        <v>Retained</v>
      </c>
      <c r="AH657" t="str">
        <f>VLOOKUP(F657,vlookup!$A$2:$E$660,3,0)</f>
        <v>Service Contract</v>
      </c>
      <c r="AI657" t="str">
        <f>VLOOKUP(F657,vlookup!$A$2:$E$660,4,0)</f>
        <v>Used Car Programs</v>
      </c>
      <c r="AJ657" t="str">
        <f>VLOOKUP(F657,vlookup!$A$2:$E$660,5,0)</f>
        <v>High Mileage</v>
      </c>
      <c r="AL657">
        <f t="shared" si="136"/>
        <v>38</v>
      </c>
      <c r="AM657">
        <f t="shared" si="137"/>
        <v>351</v>
      </c>
      <c r="AN657" t="str">
        <f t="shared" si="138"/>
        <v/>
      </c>
      <c r="AO657" t="str">
        <f t="shared" si="139"/>
        <v/>
      </c>
      <c r="AP657" t="str">
        <f t="shared" si="140"/>
        <v/>
      </c>
      <c r="AQ657" t="str">
        <f t="shared" si="141"/>
        <v/>
      </c>
      <c r="AR657">
        <f t="shared" si="142"/>
        <v>-11</v>
      </c>
      <c r="AS657" t="str">
        <f t="shared" si="143"/>
        <v>9G502077C6Y-3</v>
      </c>
      <c r="AT657" t="str">
        <f>IFERROR(IF(VLOOKUP(Y657,vlookup!$I$2:$J$9,1,0)=Y657,VLOOKUP(Y657,vlookup!$I$2:$J$9,2,0),PROPER(Y657)),PROPER(Y657))</f>
        <v>Towing &amp; Roadside</v>
      </c>
      <c r="AU657" t="str">
        <f>IFERROR(IF(B657=VLOOKUP(B657,vlookup!$L$2:$L$10,1,0),"Yes","No"),"No")</f>
        <v>No</v>
      </c>
    </row>
    <row r="658" spans="1:47" ht="14.45" customHeight="1" x14ac:dyDescent="0.25">
      <c r="A658" t="s">
        <v>2404</v>
      </c>
      <c r="B658" s="31" t="s">
        <v>2405</v>
      </c>
      <c r="C658">
        <v>4</v>
      </c>
      <c r="D658">
        <v>1</v>
      </c>
      <c r="E658" t="s">
        <v>382</v>
      </c>
      <c r="F658" t="s">
        <v>238</v>
      </c>
      <c r="G658" t="s">
        <v>1723</v>
      </c>
      <c r="H658" t="s">
        <v>1800</v>
      </c>
      <c r="I658">
        <v>107518</v>
      </c>
      <c r="J658" s="19">
        <v>42451</v>
      </c>
      <c r="K658" s="19">
        <v>42490</v>
      </c>
      <c r="L658">
        <v>201604</v>
      </c>
      <c r="M658" s="19">
        <v>42461</v>
      </c>
      <c r="N658">
        <v>24616</v>
      </c>
      <c r="O658" t="s">
        <v>1076</v>
      </c>
      <c r="P658" t="s">
        <v>1116</v>
      </c>
      <c r="Q658" t="s">
        <v>925</v>
      </c>
      <c r="R658" t="s">
        <v>2407</v>
      </c>
      <c r="S658" s="19">
        <v>42741</v>
      </c>
      <c r="T658">
        <v>107518</v>
      </c>
      <c r="U658" t="s">
        <v>357</v>
      </c>
      <c r="V658" s="19">
        <v>42807</v>
      </c>
      <c r="W658" t="s">
        <v>598</v>
      </c>
      <c r="X658" t="s">
        <v>599</v>
      </c>
      <c r="Y658" t="s">
        <v>259</v>
      </c>
      <c r="Z658" t="s">
        <v>14</v>
      </c>
      <c r="AA658" s="29">
        <v>-11</v>
      </c>
      <c r="AB658">
        <v>0</v>
      </c>
      <c r="AC658">
        <f t="shared" si="132"/>
        <v>2017</v>
      </c>
      <c r="AD658">
        <f t="shared" si="133"/>
        <v>3</v>
      </c>
      <c r="AE658">
        <f t="shared" si="134"/>
        <v>2016</v>
      </c>
      <c r="AF658">
        <f t="shared" si="135"/>
        <v>3</v>
      </c>
      <c r="AG658" t="str">
        <f>VLOOKUP(F658,vlookup!$A$2:$E$660,2,0)</f>
        <v>Retained</v>
      </c>
      <c r="AH658" t="str">
        <f>VLOOKUP(F658,vlookup!$A$2:$E$660,3,0)</f>
        <v>Service Contract</v>
      </c>
      <c r="AI658" t="str">
        <f>VLOOKUP(F658,vlookup!$A$2:$E$660,4,0)</f>
        <v>Used Car Programs</v>
      </c>
      <c r="AJ658" t="str">
        <f>VLOOKUP(F658,vlookup!$A$2:$E$660,5,0)</f>
        <v>High Mileage</v>
      </c>
      <c r="AL658">
        <f t="shared" si="136"/>
        <v>38</v>
      </c>
      <c r="AM658">
        <f t="shared" si="137"/>
        <v>351</v>
      </c>
      <c r="AN658" t="str">
        <f t="shared" si="138"/>
        <v/>
      </c>
      <c r="AO658" t="str">
        <f t="shared" si="139"/>
        <v/>
      </c>
      <c r="AP658" t="str">
        <f t="shared" si="140"/>
        <v/>
      </c>
      <c r="AQ658" t="str">
        <f t="shared" si="141"/>
        <v/>
      </c>
      <c r="AR658">
        <f t="shared" si="142"/>
        <v>-11</v>
      </c>
      <c r="AS658" t="str">
        <f t="shared" si="143"/>
        <v>9G502077C6Y-4</v>
      </c>
      <c r="AT658" t="str">
        <f>IFERROR(IF(VLOOKUP(Y658,vlookup!$I$2:$J$9,1,0)=Y658,VLOOKUP(Y658,vlookup!$I$2:$J$9,2,0),PROPER(Y658)),PROPER(Y658))</f>
        <v>Towing &amp; Roadside</v>
      </c>
      <c r="AU658" t="str">
        <f>IFERROR(IF(B658=VLOOKUP(B658,vlookup!$L$2:$L$10,1,0),"Yes","No"),"No")</f>
        <v>No</v>
      </c>
    </row>
    <row r="659" spans="1:47" ht="14.45" customHeight="1" x14ac:dyDescent="0.25">
      <c r="A659" t="s">
        <v>2408</v>
      </c>
      <c r="B659" s="31" t="s">
        <v>2409</v>
      </c>
      <c r="C659">
        <v>2</v>
      </c>
      <c r="D659">
        <v>1</v>
      </c>
      <c r="E659" t="s">
        <v>382</v>
      </c>
      <c r="F659" t="s">
        <v>60</v>
      </c>
      <c r="G659" t="s">
        <v>934</v>
      </c>
      <c r="H659" t="s">
        <v>945</v>
      </c>
      <c r="I659">
        <v>169054</v>
      </c>
      <c r="J659" s="19">
        <v>41399</v>
      </c>
      <c r="K659" s="19">
        <v>41418</v>
      </c>
      <c r="L659">
        <v>201305</v>
      </c>
      <c r="M659" s="19">
        <v>41395</v>
      </c>
      <c r="N659">
        <v>24616</v>
      </c>
      <c r="O659" t="s">
        <v>1076</v>
      </c>
      <c r="P659" t="s">
        <v>1116</v>
      </c>
      <c r="Q659" t="s">
        <v>925</v>
      </c>
      <c r="R659" t="s">
        <v>2410</v>
      </c>
      <c r="S659" s="19">
        <v>41463</v>
      </c>
      <c r="T659">
        <v>169054</v>
      </c>
      <c r="U659" t="s">
        <v>357</v>
      </c>
      <c r="V659" s="19">
        <v>41541</v>
      </c>
      <c r="W659" t="s">
        <v>598</v>
      </c>
      <c r="X659" t="s">
        <v>599</v>
      </c>
      <c r="Y659" t="s">
        <v>259</v>
      </c>
      <c r="Z659" t="s">
        <v>14</v>
      </c>
      <c r="AA659" s="29">
        <v>-11</v>
      </c>
      <c r="AB659">
        <v>0</v>
      </c>
      <c r="AC659">
        <f t="shared" si="132"/>
        <v>2013</v>
      </c>
      <c r="AD659">
        <f t="shared" si="133"/>
        <v>9</v>
      </c>
      <c r="AE659">
        <f t="shared" si="134"/>
        <v>2013</v>
      </c>
      <c r="AF659">
        <f t="shared" si="135"/>
        <v>5</v>
      </c>
      <c r="AG659" t="str">
        <f>VLOOKUP(F659,vlookup!$A$2:$E$660,2,0)</f>
        <v>Retained</v>
      </c>
      <c r="AH659" t="str">
        <f>VLOOKUP(F659,vlookup!$A$2:$E$660,3,0)</f>
        <v>Service Contract</v>
      </c>
      <c r="AI659" t="str">
        <f>VLOOKUP(F659,vlookup!$A$2:$E$660,4,0)</f>
        <v>Used Car Programs</v>
      </c>
      <c r="AJ659" t="str">
        <f>VLOOKUP(F659,vlookup!$A$2:$E$660,5,0)</f>
        <v>High Mileage</v>
      </c>
      <c r="AL659">
        <f t="shared" si="136"/>
        <v>19</v>
      </c>
      <c r="AM659">
        <f t="shared" si="137"/>
        <v>139</v>
      </c>
      <c r="AN659" t="str">
        <f t="shared" si="138"/>
        <v/>
      </c>
      <c r="AO659" t="str">
        <f t="shared" si="139"/>
        <v/>
      </c>
      <c r="AP659" t="str">
        <f t="shared" si="140"/>
        <v/>
      </c>
      <c r="AQ659" t="str">
        <f t="shared" si="141"/>
        <v/>
      </c>
      <c r="AR659">
        <f t="shared" si="142"/>
        <v>-11</v>
      </c>
      <c r="AS659" t="str">
        <f t="shared" si="143"/>
        <v>1C006956E3Y-2</v>
      </c>
      <c r="AT659" t="str">
        <f>IFERROR(IF(VLOOKUP(Y659,vlookup!$I$2:$J$9,1,0)=Y659,VLOOKUP(Y659,vlookup!$I$2:$J$9,2,0),PROPER(Y659)),PROPER(Y659))</f>
        <v>Towing &amp; Roadside</v>
      </c>
      <c r="AU659" t="str">
        <f>IFERROR(IF(B659=VLOOKUP(B659,vlookup!$L$2:$L$10,1,0),"Yes","No"),"No")</f>
        <v>No</v>
      </c>
    </row>
    <row r="660" spans="1:47" ht="14.45" customHeight="1" x14ac:dyDescent="0.25">
      <c r="A660" t="s">
        <v>2411</v>
      </c>
      <c r="B660" s="31" t="s">
        <v>2412</v>
      </c>
      <c r="C660">
        <v>3</v>
      </c>
      <c r="D660">
        <v>1</v>
      </c>
      <c r="E660" t="s">
        <v>382</v>
      </c>
      <c r="F660" t="s">
        <v>205</v>
      </c>
      <c r="G660" t="s">
        <v>3714</v>
      </c>
      <c r="H660" t="s">
        <v>3800</v>
      </c>
      <c r="I660">
        <v>104082</v>
      </c>
      <c r="J660" s="19">
        <v>42361</v>
      </c>
      <c r="K660" s="19">
        <v>42400</v>
      </c>
      <c r="L660">
        <v>201601</v>
      </c>
      <c r="M660" s="19">
        <v>42370</v>
      </c>
      <c r="N660">
        <v>24616</v>
      </c>
      <c r="O660" t="s">
        <v>1076</v>
      </c>
      <c r="P660" t="s">
        <v>1116</v>
      </c>
      <c r="Q660" t="s">
        <v>925</v>
      </c>
      <c r="R660" t="s">
        <v>2413</v>
      </c>
      <c r="S660" s="19">
        <v>42506</v>
      </c>
      <c r="T660">
        <v>104082</v>
      </c>
      <c r="U660" t="s">
        <v>357</v>
      </c>
      <c r="V660" s="19">
        <v>42563</v>
      </c>
      <c r="W660" t="s">
        <v>598</v>
      </c>
      <c r="X660" t="s">
        <v>599</v>
      </c>
      <c r="Y660" t="s">
        <v>259</v>
      </c>
      <c r="Z660" t="s">
        <v>14</v>
      </c>
      <c r="AA660" s="29">
        <v>-11</v>
      </c>
      <c r="AB660">
        <v>0</v>
      </c>
      <c r="AC660">
        <f t="shared" si="132"/>
        <v>2016</v>
      </c>
      <c r="AD660">
        <f t="shared" si="133"/>
        <v>7</v>
      </c>
      <c r="AE660">
        <f t="shared" si="134"/>
        <v>2015</v>
      </c>
      <c r="AF660">
        <f t="shared" si="135"/>
        <v>12</v>
      </c>
      <c r="AG660" t="str">
        <f>VLOOKUP(F660,vlookup!$A$2:$E$660,2,0)</f>
        <v>Retained</v>
      </c>
      <c r="AH660" t="str">
        <f>VLOOKUP(F660,vlookup!$A$2:$E$660,3,0)</f>
        <v>Service Contract</v>
      </c>
      <c r="AI660" t="str">
        <f>VLOOKUP(F660,vlookup!$A$2:$E$660,4,0)</f>
        <v>Used Car Programs</v>
      </c>
      <c r="AJ660" t="str">
        <f>VLOOKUP(F660,vlookup!$A$2:$E$660,5,0)</f>
        <v>High Mileage</v>
      </c>
      <c r="AL660">
        <f t="shared" si="136"/>
        <v>38</v>
      </c>
      <c r="AM660">
        <f t="shared" si="137"/>
        <v>199</v>
      </c>
      <c r="AN660" t="str">
        <f t="shared" si="138"/>
        <v/>
      </c>
      <c r="AO660" t="str">
        <f t="shared" si="139"/>
        <v/>
      </c>
      <c r="AP660" t="str">
        <f t="shared" si="140"/>
        <v/>
      </c>
      <c r="AQ660" t="str">
        <f t="shared" si="141"/>
        <v/>
      </c>
      <c r="AR660">
        <f t="shared" si="142"/>
        <v>-11</v>
      </c>
      <c r="AS660" t="str">
        <f t="shared" si="143"/>
        <v>81122373L5-3</v>
      </c>
      <c r="AT660" t="str">
        <f>IFERROR(IF(VLOOKUP(Y660,vlookup!$I$2:$J$9,1,0)=Y660,VLOOKUP(Y660,vlookup!$I$2:$J$9,2,0),PROPER(Y660)),PROPER(Y660))</f>
        <v>Towing &amp; Roadside</v>
      </c>
      <c r="AU660" t="str">
        <f>IFERROR(IF(B660=VLOOKUP(B660,vlookup!$L$2:$L$10,1,0),"Yes","No"),"No")</f>
        <v>No</v>
      </c>
    </row>
    <row r="661" spans="1:47" ht="14.45" customHeight="1" x14ac:dyDescent="0.25">
      <c r="A661" t="s">
        <v>2411</v>
      </c>
      <c r="B661" s="31" t="s">
        <v>2412</v>
      </c>
      <c r="C661">
        <v>4</v>
      </c>
      <c r="D661">
        <v>1</v>
      </c>
      <c r="E661" t="s">
        <v>382</v>
      </c>
      <c r="F661" t="s">
        <v>205</v>
      </c>
      <c r="G661" t="s">
        <v>3714</v>
      </c>
      <c r="H661" t="s">
        <v>3800</v>
      </c>
      <c r="I661">
        <v>104082</v>
      </c>
      <c r="J661" s="19">
        <v>42361</v>
      </c>
      <c r="K661" s="19">
        <v>42400</v>
      </c>
      <c r="L661">
        <v>201601</v>
      </c>
      <c r="M661" s="19">
        <v>42370</v>
      </c>
      <c r="N661">
        <v>24616</v>
      </c>
      <c r="O661" t="s">
        <v>1076</v>
      </c>
      <c r="P661" t="s">
        <v>1116</v>
      </c>
      <c r="Q661" t="s">
        <v>925</v>
      </c>
      <c r="R661" t="s">
        <v>2414</v>
      </c>
      <c r="S661" s="19">
        <v>42509</v>
      </c>
      <c r="T661">
        <v>104082</v>
      </c>
      <c r="U661" t="s">
        <v>357</v>
      </c>
      <c r="V661" s="19">
        <v>42563</v>
      </c>
      <c r="W661" t="s">
        <v>598</v>
      </c>
      <c r="X661" t="s">
        <v>599</v>
      </c>
      <c r="Y661" t="s">
        <v>259</v>
      </c>
      <c r="Z661" t="s">
        <v>14</v>
      </c>
      <c r="AA661" s="29">
        <v>-11</v>
      </c>
      <c r="AB661">
        <v>0</v>
      </c>
      <c r="AC661">
        <f t="shared" si="132"/>
        <v>2016</v>
      </c>
      <c r="AD661">
        <f t="shared" si="133"/>
        <v>7</v>
      </c>
      <c r="AE661">
        <f t="shared" si="134"/>
        <v>2015</v>
      </c>
      <c r="AF661">
        <f t="shared" si="135"/>
        <v>12</v>
      </c>
      <c r="AG661" t="str">
        <f>VLOOKUP(F661,vlookup!$A$2:$E$660,2,0)</f>
        <v>Retained</v>
      </c>
      <c r="AH661" t="str">
        <f>VLOOKUP(F661,vlookup!$A$2:$E$660,3,0)</f>
        <v>Service Contract</v>
      </c>
      <c r="AI661" t="str">
        <f>VLOOKUP(F661,vlookup!$A$2:$E$660,4,0)</f>
        <v>Used Car Programs</v>
      </c>
      <c r="AJ661" t="str">
        <f>VLOOKUP(F661,vlookup!$A$2:$E$660,5,0)</f>
        <v>High Mileage</v>
      </c>
      <c r="AL661">
        <f t="shared" si="136"/>
        <v>38</v>
      </c>
      <c r="AM661">
        <f t="shared" si="137"/>
        <v>199</v>
      </c>
      <c r="AN661" t="str">
        <f t="shared" si="138"/>
        <v/>
      </c>
      <c r="AO661" t="str">
        <f t="shared" si="139"/>
        <v/>
      </c>
      <c r="AP661" t="str">
        <f t="shared" si="140"/>
        <v/>
      </c>
      <c r="AQ661" t="str">
        <f t="shared" si="141"/>
        <v/>
      </c>
      <c r="AR661">
        <f t="shared" si="142"/>
        <v>-11</v>
      </c>
      <c r="AS661" t="str">
        <f t="shared" si="143"/>
        <v>81122373L5-4</v>
      </c>
      <c r="AT661" t="str">
        <f>IFERROR(IF(VLOOKUP(Y661,vlookup!$I$2:$J$9,1,0)=Y661,VLOOKUP(Y661,vlookup!$I$2:$J$9,2,0),PROPER(Y661)),PROPER(Y661))</f>
        <v>Towing &amp; Roadside</v>
      </c>
      <c r="AU661" t="str">
        <f>IFERROR(IF(B661=VLOOKUP(B661,vlookup!$L$2:$L$10,1,0),"Yes","No"),"No")</f>
        <v>No</v>
      </c>
    </row>
    <row r="662" spans="1:47" ht="14.45" customHeight="1" x14ac:dyDescent="0.25">
      <c r="A662" t="s">
        <v>2411</v>
      </c>
      <c r="B662" s="31" t="s">
        <v>2412</v>
      </c>
      <c r="C662">
        <v>5</v>
      </c>
      <c r="D662">
        <v>1</v>
      </c>
      <c r="E662" t="s">
        <v>382</v>
      </c>
      <c r="F662" t="s">
        <v>205</v>
      </c>
      <c r="G662" t="s">
        <v>3714</v>
      </c>
      <c r="H662" t="s">
        <v>3800</v>
      </c>
      <c r="I662">
        <v>104082</v>
      </c>
      <c r="J662" s="19">
        <v>42361</v>
      </c>
      <c r="K662" s="19">
        <v>42400</v>
      </c>
      <c r="L662">
        <v>201601</v>
      </c>
      <c r="M662" s="19">
        <v>42370</v>
      </c>
      <c r="N662">
        <v>24616</v>
      </c>
      <c r="O662" t="s">
        <v>1076</v>
      </c>
      <c r="P662" t="s">
        <v>1116</v>
      </c>
      <c r="Q662" t="s">
        <v>925</v>
      </c>
      <c r="R662" t="s">
        <v>2415</v>
      </c>
      <c r="S662" s="19">
        <v>42518</v>
      </c>
      <c r="T662">
        <v>104082</v>
      </c>
      <c r="U662" t="s">
        <v>357</v>
      </c>
      <c r="V662" s="19">
        <v>42563</v>
      </c>
      <c r="W662" t="s">
        <v>598</v>
      </c>
      <c r="X662" t="s">
        <v>599</v>
      </c>
      <c r="Y662" t="s">
        <v>259</v>
      </c>
      <c r="Z662" t="s">
        <v>14</v>
      </c>
      <c r="AA662" s="29">
        <v>-11</v>
      </c>
      <c r="AB662">
        <v>0</v>
      </c>
      <c r="AC662">
        <f t="shared" si="132"/>
        <v>2016</v>
      </c>
      <c r="AD662">
        <f t="shared" si="133"/>
        <v>7</v>
      </c>
      <c r="AE662">
        <f t="shared" si="134"/>
        <v>2015</v>
      </c>
      <c r="AF662">
        <f t="shared" si="135"/>
        <v>12</v>
      </c>
      <c r="AG662" t="str">
        <f>VLOOKUP(F662,vlookup!$A$2:$E$660,2,0)</f>
        <v>Retained</v>
      </c>
      <c r="AH662" t="str">
        <f>VLOOKUP(F662,vlookup!$A$2:$E$660,3,0)</f>
        <v>Service Contract</v>
      </c>
      <c r="AI662" t="str">
        <f>VLOOKUP(F662,vlookup!$A$2:$E$660,4,0)</f>
        <v>Used Car Programs</v>
      </c>
      <c r="AJ662" t="str">
        <f>VLOOKUP(F662,vlookup!$A$2:$E$660,5,0)</f>
        <v>High Mileage</v>
      </c>
      <c r="AL662">
        <f t="shared" si="136"/>
        <v>38</v>
      </c>
      <c r="AM662">
        <f t="shared" si="137"/>
        <v>199</v>
      </c>
      <c r="AN662" t="str">
        <f t="shared" si="138"/>
        <v/>
      </c>
      <c r="AO662" t="str">
        <f t="shared" si="139"/>
        <v/>
      </c>
      <c r="AP662" t="str">
        <f t="shared" si="140"/>
        <v/>
      </c>
      <c r="AQ662" t="str">
        <f t="shared" si="141"/>
        <v/>
      </c>
      <c r="AR662">
        <f t="shared" si="142"/>
        <v>-11</v>
      </c>
      <c r="AS662" t="str">
        <f t="shared" si="143"/>
        <v>81122373L5-5</v>
      </c>
      <c r="AT662" t="str">
        <f>IFERROR(IF(VLOOKUP(Y662,vlookup!$I$2:$J$9,1,0)=Y662,VLOOKUP(Y662,vlookup!$I$2:$J$9,2,0),PROPER(Y662)),PROPER(Y662))</f>
        <v>Towing &amp; Roadside</v>
      </c>
      <c r="AU662" t="str">
        <f>IFERROR(IF(B662=VLOOKUP(B662,vlookup!$L$2:$L$10,1,0),"Yes","No"),"No")</f>
        <v>No</v>
      </c>
    </row>
    <row r="663" spans="1:47" ht="14.45" customHeight="1" x14ac:dyDescent="0.25">
      <c r="A663" t="s">
        <v>2411</v>
      </c>
      <c r="B663" s="31" t="s">
        <v>2412</v>
      </c>
      <c r="C663">
        <v>6</v>
      </c>
      <c r="D663">
        <v>1</v>
      </c>
      <c r="E663" t="s">
        <v>382</v>
      </c>
      <c r="F663" t="s">
        <v>205</v>
      </c>
      <c r="G663" t="s">
        <v>3714</v>
      </c>
      <c r="H663" t="s">
        <v>3800</v>
      </c>
      <c r="I663">
        <v>104082</v>
      </c>
      <c r="J663" s="19">
        <v>42361</v>
      </c>
      <c r="K663" s="19">
        <v>42400</v>
      </c>
      <c r="L663">
        <v>201601</v>
      </c>
      <c r="M663" s="19">
        <v>42370</v>
      </c>
      <c r="N663">
        <v>24616</v>
      </c>
      <c r="O663" t="s">
        <v>1076</v>
      </c>
      <c r="P663" t="s">
        <v>1116</v>
      </c>
      <c r="Q663" t="s">
        <v>925</v>
      </c>
      <c r="R663" t="s">
        <v>2416</v>
      </c>
      <c r="S663" s="19">
        <v>42548</v>
      </c>
      <c r="T663">
        <v>104082</v>
      </c>
      <c r="U663" t="s">
        <v>357</v>
      </c>
      <c r="V663" s="19">
        <v>42586</v>
      </c>
      <c r="W663" t="s">
        <v>598</v>
      </c>
      <c r="X663" t="s">
        <v>599</v>
      </c>
      <c r="Y663" t="s">
        <v>259</v>
      </c>
      <c r="Z663" t="s">
        <v>14</v>
      </c>
      <c r="AA663" s="29">
        <v>-11</v>
      </c>
      <c r="AB663">
        <v>0</v>
      </c>
      <c r="AC663">
        <f t="shared" si="132"/>
        <v>2016</v>
      </c>
      <c r="AD663">
        <f t="shared" si="133"/>
        <v>8</v>
      </c>
      <c r="AE663">
        <f t="shared" si="134"/>
        <v>2015</v>
      </c>
      <c r="AF663">
        <f t="shared" si="135"/>
        <v>12</v>
      </c>
      <c r="AG663" t="str">
        <f>VLOOKUP(F663,vlookup!$A$2:$E$660,2,0)</f>
        <v>Retained</v>
      </c>
      <c r="AH663" t="str">
        <f>VLOOKUP(F663,vlookup!$A$2:$E$660,3,0)</f>
        <v>Service Contract</v>
      </c>
      <c r="AI663" t="str">
        <f>VLOOKUP(F663,vlookup!$A$2:$E$660,4,0)</f>
        <v>Used Car Programs</v>
      </c>
      <c r="AJ663" t="str">
        <f>VLOOKUP(F663,vlookup!$A$2:$E$660,5,0)</f>
        <v>High Mileage</v>
      </c>
      <c r="AL663">
        <f t="shared" si="136"/>
        <v>38</v>
      </c>
      <c r="AM663">
        <f t="shared" si="137"/>
        <v>221</v>
      </c>
      <c r="AN663" t="str">
        <f t="shared" si="138"/>
        <v/>
      </c>
      <c r="AO663" t="str">
        <f t="shared" si="139"/>
        <v/>
      </c>
      <c r="AP663" t="str">
        <f t="shared" si="140"/>
        <v/>
      </c>
      <c r="AQ663" t="str">
        <f t="shared" si="141"/>
        <v/>
      </c>
      <c r="AR663">
        <f t="shared" si="142"/>
        <v>-11</v>
      </c>
      <c r="AS663" t="str">
        <f t="shared" si="143"/>
        <v>81122373L5-6</v>
      </c>
      <c r="AT663" t="str">
        <f>IFERROR(IF(VLOOKUP(Y663,vlookup!$I$2:$J$9,1,0)=Y663,VLOOKUP(Y663,vlookup!$I$2:$J$9,2,0),PROPER(Y663)),PROPER(Y663))</f>
        <v>Towing &amp; Roadside</v>
      </c>
      <c r="AU663" t="str">
        <f>IFERROR(IF(B663=VLOOKUP(B663,vlookup!$L$2:$L$10,1,0),"Yes","No"),"No")</f>
        <v>No</v>
      </c>
    </row>
    <row r="664" spans="1:47" ht="14.45" customHeight="1" x14ac:dyDescent="0.25">
      <c r="A664" t="s">
        <v>2417</v>
      </c>
      <c r="B664" s="31" t="s">
        <v>2418</v>
      </c>
      <c r="C664">
        <v>2</v>
      </c>
      <c r="D664">
        <v>1</v>
      </c>
      <c r="E664" t="s">
        <v>382</v>
      </c>
      <c r="F664" t="s">
        <v>60</v>
      </c>
      <c r="G664" t="s">
        <v>3714</v>
      </c>
      <c r="H664" t="s">
        <v>1103</v>
      </c>
      <c r="I664">
        <v>89521</v>
      </c>
      <c r="J664" s="19">
        <v>41335</v>
      </c>
      <c r="K664" s="19">
        <v>41362</v>
      </c>
      <c r="L664">
        <v>201303</v>
      </c>
      <c r="M664" s="19">
        <v>41334</v>
      </c>
      <c r="N664">
        <v>24616</v>
      </c>
      <c r="O664" t="s">
        <v>1076</v>
      </c>
      <c r="P664" t="s">
        <v>1116</v>
      </c>
      <c r="Q664" t="s">
        <v>925</v>
      </c>
      <c r="R664" t="s">
        <v>2419</v>
      </c>
      <c r="S664" s="19">
        <v>41507</v>
      </c>
      <c r="T664">
        <v>89521</v>
      </c>
      <c r="U664" t="s">
        <v>357</v>
      </c>
      <c r="V664" s="19">
        <v>41578</v>
      </c>
      <c r="W664" t="s">
        <v>598</v>
      </c>
      <c r="X664" t="s">
        <v>599</v>
      </c>
      <c r="Y664" t="s">
        <v>259</v>
      </c>
      <c r="Z664" t="s">
        <v>14</v>
      </c>
      <c r="AA664" s="29">
        <v>-11</v>
      </c>
      <c r="AB664">
        <v>0</v>
      </c>
      <c r="AC664">
        <f t="shared" si="132"/>
        <v>2013</v>
      </c>
      <c r="AD664">
        <f t="shared" si="133"/>
        <v>10</v>
      </c>
      <c r="AE664">
        <f t="shared" si="134"/>
        <v>2013</v>
      </c>
      <c r="AF664">
        <f t="shared" si="135"/>
        <v>3</v>
      </c>
      <c r="AG664" t="str">
        <f>VLOOKUP(F664,vlookup!$A$2:$E$660,2,0)</f>
        <v>Retained</v>
      </c>
      <c r="AH664" t="str">
        <f>VLOOKUP(F664,vlookup!$A$2:$E$660,3,0)</f>
        <v>Service Contract</v>
      </c>
      <c r="AI664" t="str">
        <f>VLOOKUP(F664,vlookup!$A$2:$E$660,4,0)</f>
        <v>Used Car Programs</v>
      </c>
      <c r="AJ664" t="str">
        <f>VLOOKUP(F664,vlookup!$A$2:$E$660,5,0)</f>
        <v>High Mileage</v>
      </c>
      <c r="AL664">
        <f t="shared" si="136"/>
        <v>27</v>
      </c>
      <c r="AM664">
        <f t="shared" si="137"/>
        <v>239</v>
      </c>
      <c r="AN664" t="str">
        <f t="shared" si="138"/>
        <v/>
      </c>
      <c r="AO664" t="str">
        <f t="shared" si="139"/>
        <v/>
      </c>
      <c r="AP664" t="str">
        <f t="shared" si="140"/>
        <v/>
      </c>
      <c r="AQ664" t="str">
        <f t="shared" si="141"/>
        <v/>
      </c>
      <c r="AR664">
        <f t="shared" si="142"/>
        <v>-11</v>
      </c>
      <c r="AS664" t="str">
        <f t="shared" si="143"/>
        <v>40137607C3Y-2</v>
      </c>
      <c r="AT664" t="str">
        <f>IFERROR(IF(VLOOKUP(Y664,vlookup!$I$2:$J$9,1,0)=Y664,VLOOKUP(Y664,vlookup!$I$2:$J$9,2,0),PROPER(Y664)),PROPER(Y664))</f>
        <v>Towing &amp; Roadside</v>
      </c>
      <c r="AU664" t="str">
        <f>IFERROR(IF(B664=VLOOKUP(B664,vlookup!$L$2:$L$10,1,0),"Yes","No"),"No")</f>
        <v>No</v>
      </c>
    </row>
    <row r="665" spans="1:47" ht="14.45" customHeight="1" x14ac:dyDescent="0.25">
      <c r="A665" t="s">
        <v>1816</v>
      </c>
      <c r="B665" s="31" t="s">
        <v>1817</v>
      </c>
      <c r="C665">
        <v>2</v>
      </c>
      <c r="D665">
        <v>1</v>
      </c>
      <c r="E665" t="s">
        <v>382</v>
      </c>
      <c r="F665" t="s">
        <v>205</v>
      </c>
      <c r="G665" t="s">
        <v>3714</v>
      </c>
      <c r="H665" t="s">
        <v>1818</v>
      </c>
      <c r="I665">
        <v>84922</v>
      </c>
      <c r="J665" s="19">
        <v>41986</v>
      </c>
      <c r="K665" s="19">
        <v>42012</v>
      </c>
      <c r="L665">
        <v>201501</v>
      </c>
      <c r="M665" s="19">
        <v>42005</v>
      </c>
      <c r="N665">
        <v>24616</v>
      </c>
      <c r="O665" t="s">
        <v>1076</v>
      </c>
      <c r="P665" t="s">
        <v>1116</v>
      </c>
      <c r="Q665" t="s">
        <v>925</v>
      </c>
      <c r="R665" t="s">
        <v>2420</v>
      </c>
      <c r="S665" s="19">
        <v>42215</v>
      </c>
      <c r="T665">
        <v>84922</v>
      </c>
      <c r="U665" t="s">
        <v>357</v>
      </c>
      <c r="V665" s="19">
        <v>42257</v>
      </c>
      <c r="W665" t="s">
        <v>598</v>
      </c>
      <c r="X665" t="s">
        <v>599</v>
      </c>
      <c r="Y665" t="s">
        <v>259</v>
      </c>
      <c r="Z665" t="s">
        <v>14</v>
      </c>
      <c r="AA665" s="29">
        <v>-11</v>
      </c>
      <c r="AB665">
        <v>0</v>
      </c>
      <c r="AC665">
        <f t="shared" si="132"/>
        <v>2015</v>
      </c>
      <c r="AD665">
        <f t="shared" si="133"/>
        <v>9</v>
      </c>
      <c r="AE665">
        <f t="shared" si="134"/>
        <v>2014</v>
      </c>
      <c r="AF665">
        <f t="shared" si="135"/>
        <v>12</v>
      </c>
      <c r="AG665" t="str">
        <f>VLOOKUP(F665,vlookup!$A$2:$E$660,2,0)</f>
        <v>Retained</v>
      </c>
      <c r="AH665" t="str">
        <f>VLOOKUP(F665,vlookup!$A$2:$E$660,3,0)</f>
        <v>Service Contract</v>
      </c>
      <c r="AI665" t="str">
        <f>VLOOKUP(F665,vlookup!$A$2:$E$660,4,0)</f>
        <v>Used Car Programs</v>
      </c>
      <c r="AJ665" t="str">
        <f>VLOOKUP(F665,vlookup!$A$2:$E$660,5,0)</f>
        <v>High Mileage</v>
      </c>
      <c r="AL665">
        <f t="shared" si="136"/>
        <v>25</v>
      </c>
      <c r="AM665">
        <f t="shared" si="137"/>
        <v>267</v>
      </c>
      <c r="AN665" t="str">
        <f t="shared" si="138"/>
        <v/>
      </c>
      <c r="AO665" t="str">
        <f t="shared" si="139"/>
        <v/>
      </c>
      <c r="AP665" t="str">
        <f t="shared" si="140"/>
        <v/>
      </c>
      <c r="AQ665" t="str">
        <f t="shared" si="141"/>
        <v/>
      </c>
      <c r="AR665">
        <f t="shared" si="142"/>
        <v>-11</v>
      </c>
      <c r="AS665" t="str">
        <f t="shared" si="143"/>
        <v>70164536L4-2</v>
      </c>
      <c r="AT665" t="str">
        <f>IFERROR(IF(VLOOKUP(Y665,vlookup!$I$2:$J$9,1,0)=Y665,VLOOKUP(Y665,vlookup!$I$2:$J$9,2,0),PROPER(Y665)),PROPER(Y665))</f>
        <v>Towing &amp; Roadside</v>
      </c>
      <c r="AU665" t="str">
        <f>IFERROR(IF(B665=VLOOKUP(B665,vlookup!$L$2:$L$10,1,0),"Yes","No"),"No")</f>
        <v>No</v>
      </c>
    </row>
    <row r="666" spans="1:47" ht="14.45" customHeight="1" x14ac:dyDescent="0.25">
      <c r="A666" t="s">
        <v>1816</v>
      </c>
      <c r="B666" s="31" t="s">
        <v>1817</v>
      </c>
      <c r="C666">
        <v>3</v>
      </c>
      <c r="D666">
        <v>1</v>
      </c>
      <c r="E666" t="s">
        <v>382</v>
      </c>
      <c r="F666" t="s">
        <v>205</v>
      </c>
      <c r="G666" t="s">
        <v>3714</v>
      </c>
      <c r="H666" t="s">
        <v>1818</v>
      </c>
      <c r="I666">
        <v>84922</v>
      </c>
      <c r="J666" s="19">
        <v>41986</v>
      </c>
      <c r="K666" s="19">
        <v>42012</v>
      </c>
      <c r="L666">
        <v>201501</v>
      </c>
      <c r="M666" s="19">
        <v>42005</v>
      </c>
      <c r="N666">
        <v>24616</v>
      </c>
      <c r="O666" t="s">
        <v>1076</v>
      </c>
      <c r="P666" t="s">
        <v>1116</v>
      </c>
      <c r="Q666" t="s">
        <v>925</v>
      </c>
      <c r="R666" t="s">
        <v>2421</v>
      </c>
      <c r="S666" s="19">
        <v>42215</v>
      </c>
      <c r="T666">
        <v>84922</v>
      </c>
      <c r="U666" t="s">
        <v>357</v>
      </c>
      <c r="V666" s="19">
        <v>42257</v>
      </c>
      <c r="W666" t="s">
        <v>598</v>
      </c>
      <c r="X666" t="s">
        <v>599</v>
      </c>
      <c r="Y666" t="s">
        <v>259</v>
      </c>
      <c r="Z666" t="s">
        <v>14</v>
      </c>
      <c r="AA666" s="29">
        <v>-11</v>
      </c>
      <c r="AB666">
        <v>0</v>
      </c>
      <c r="AC666">
        <f t="shared" si="132"/>
        <v>2015</v>
      </c>
      <c r="AD666">
        <f t="shared" si="133"/>
        <v>9</v>
      </c>
      <c r="AE666">
        <f t="shared" si="134"/>
        <v>2014</v>
      </c>
      <c r="AF666">
        <f t="shared" si="135"/>
        <v>12</v>
      </c>
      <c r="AG666" t="str">
        <f>VLOOKUP(F666,vlookup!$A$2:$E$660,2,0)</f>
        <v>Retained</v>
      </c>
      <c r="AH666" t="str">
        <f>VLOOKUP(F666,vlookup!$A$2:$E$660,3,0)</f>
        <v>Service Contract</v>
      </c>
      <c r="AI666" t="str">
        <f>VLOOKUP(F666,vlookup!$A$2:$E$660,4,0)</f>
        <v>Used Car Programs</v>
      </c>
      <c r="AJ666" t="str">
        <f>VLOOKUP(F666,vlookup!$A$2:$E$660,5,0)</f>
        <v>High Mileage</v>
      </c>
      <c r="AL666">
        <f t="shared" si="136"/>
        <v>25</v>
      </c>
      <c r="AM666">
        <f t="shared" si="137"/>
        <v>267</v>
      </c>
      <c r="AN666" t="str">
        <f t="shared" si="138"/>
        <v/>
      </c>
      <c r="AO666" t="str">
        <f t="shared" si="139"/>
        <v/>
      </c>
      <c r="AP666" t="str">
        <f t="shared" si="140"/>
        <v/>
      </c>
      <c r="AQ666" t="str">
        <f t="shared" si="141"/>
        <v/>
      </c>
      <c r="AR666">
        <f t="shared" si="142"/>
        <v>-11</v>
      </c>
      <c r="AS666" t="str">
        <f t="shared" si="143"/>
        <v>70164536L4-3</v>
      </c>
      <c r="AT666" t="str">
        <f>IFERROR(IF(VLOOKUP(Y666,vlookup!$I$2:$J$9,1,0)=Y666,VLOOKUP(Y666,vlookup!$I$2:$J$9,2,0),PROPER(Y666)),PROPER(Y666))</f>
        <v>Towing &amp; Roadside</v>
      </c>
      <c r="AU666" t="str">
        <f>IFERROR(IF(B666=VLOOKUP(B666,vlookup!$L$2:$L$10,1,0),"Yes","No"),"No")</f>
        <v>No</v>
      </c>
    </row>
    <row r="667" spans="1:47" ht="14.45" customHeight="1" x14ac:dyDescent="0.25">
      <c r="A667" t="s">
        <v>1816</v>
      </c>
      <c r="B667" s="31" t="s">
        <v>1817</v>
      </c>
      <c r="C667">
        <v>4</v>
      </c>
      <c r="D667">
        <v>1</v>
      </c>
      <c r="E667" t="s">
        <v>382</v>
      </c>
      <c r="F667" t="s">
        <v>205</v>
      </c>
      <c r="G667" t="s">
        <v>3714</v>
      </c>
      <c r="H667" t="s">
        <v>1818</v>
      </c>
      <c r="I667">
        <v>84922</v>
      </c>
      <c r="J667" s="19">
        <v>41986</v>
      </c>
      <c r="K667" s="19">
        <v>42012</v>
      </c>
      <c r="L667">
        <v>201501</v>
      </c>
      <c r="M667" s="19">
        <v>42005</v>
      </c>
      <c r="N667">
        <v>24616</v>
      </c>
      <c r="O667" t="s">
        <v>1076</v>
      </c>
      <c r="P667" t="s">
        <v>1116</v>
      </c>
      <c r="Q667" t="s">
        <v>925</v>
      </c>
      <c r="R667" t="s">
        <v>2422</v>
      </c>
      <c r="S667" s="19">
        <v>42220</v>
      </c>
      <c r="T667">
        <v>84922</v>
      </c>
      <c r="U667" t="s">
        <v>357</v>
      </c>
      <c r="V667" s="19">
        <v>42289</v>
      </c>
      <c r="W667" t="s">
        <v>598</v>
      </c>
      <c r="X667" t="s">
        <v>599</v>
      </c>
      <c r="Y667" t="s">
        <v>259</v>
      </c>
      <c r="Z667" t="s">
        <v>14</v>
      </c>
      <c r="AA667" s="29">
        <v>-11</v>
      </c>
      <c r="AB667">
        <v>0</v>
      </c>
      <c r="AC667">
        <f t="shared" si="132"/>
        <v>2015</v>
      </c>
      <c r="AD667">
        <f t="shared" si="133"/>
        <v>10</v>
      </c>
      <c r="AE667">
        <f t="shared" si="134"/>
        <v>2014</v>
      </c>
      <c r="AF667">
        <f t="shared" si="135"/>
        <v>12</v>
      </c>
      <c r="AG667" t="str">
        <f>VLOOKUP(F667,vlookup!$A$2:$E$660,2,0)</f>
        <v>Retained</v>
      </c>
      <c r="AH667" t="str">
        <f>VLOOKUP(F667,vlookup!$A$2:$E$660,3,0)</f>
        <v>Service Contract</v>
      </c>
      <c r="AI667" t="str">
        <f>VLOOKUP(F667,vlookup!$A$2:$E$660,4,0)</f>
        <v>Used Car Programs</v>
      </c>
      <c r="AJ667" t="str">
        <f>VLOOKUP(F667,vlookup!$A$2:$E$660,5,0)</f>
        <v>High Mileage</v>
      </c>
      <c r="AL667">
        <f t="shared" si="136"/>
        <v>25</v>
      </c>
      <c r="AM667">
        <f t="shared" si="137"/>
        <v>299</v>
      </c>
      <c r="AN667" t="str">
        <f t="shared" si="138"/>
        <v/>
      </c>
      <c r="AO667" t="str">
        <f t="shared" si="139"/>
        <v/>
      </c>
      <c r="AP667" t="str">
        <f t="shared" si="140"/>
        <v/>
      </c>
      <c r="AQ667" t="str">
        <f t="shared" si="141"/>
        <v/>
      </c>
      <c r="AR667">
        <f t="shared" si="142"/>
        <v>-11</v>
      </c>
      <c r="AS667" t="str">
        <f t="shared" si="143"/>
        <v>70164536L4-4</v>
      </c>
      <c r="AT667" t="str">
        <f>IFERROR(IF(VLOOKUP(Y667,vlookup!$I$2:$J$9,1,0)=Y667,VLOOKUP(Y667,vlookup!$I$2:$J$9,2,0),PROPER(Y667)),PROPER(Y667))</f>
        <v>Towing &amp; Roadside</v>
      </c>
      <c r="AU667" t="str">
        <f>IFERROR(IF(B667=VLOOKUP(B667,vlookup!$L$2:$L$10,1,0),"Yes","No"),"No")</f>
        <v>No</v>
      </c>
    </row>
    <row r="668" spans="1:47" ht="14.45" customHeight="1" x14ac:dyDescent="0.25">
      <c r="A668" t="s">
        <v>2423</v>
      </c>
      <c r="B668" s="31" t="s">
        <v>2424</v>
      </c>
      <c r="C668">
        <v>2</v>
      </c>
      <c r="D668">
        <v>2</v>
      </c>
      <c r="E668" t="s">
        <v>382</v>
      </c>
      <c r="F668" t="s">
        <v>464</v>
      </c>
      <c r="G668" t="s">
        <v>920</v>
      </c>
      <c r="H668" t="s">
        <v>2425</v>
      </c>
      <c r="I668">
        <v>113972</v>
      </c>
      <c r="J668" s="19">
        <v>43359</v>
      </c>
      <c r="K668" s="19">
        <v>43419</v>
      </c>
      <c r="L668">
        <v>201811</v>
      </c>
      <c r="M668" s="19">
        <v>43405</v>
      </c>
      <c r="N668">
        <v>24617</v>
      </c>
      <c r="O668" t="s">
        <v>1070</v>
      </c>
      <c r="P668" t="s">
        <v>595</v>
      </c>
      <c r="Q668" t="s">
        <v>378</v>
      </c>
      <c r="R668">
        <v>946564719</v>
      </c>
      <c r="S668" s="19">
        <v>43782</v>
      </c>
      <c r="T668">
        <v>120000</v>
      </c>
      <c r="U668" t="s">
        <v>356</v>
      </c>
      <c r="V668" s="19">
        <v>43892</v>
      </c>
      <c r="W668" t="s">
        <v>598</v>
      </c>
      <c r="X668" t="s">
        <v>599</v>
      </c>
      <c r="Y668" t="s">
        <v>259</v>
      </c>
      <c r="Z668" t="s">
        <v>14</v>
      </c>
      <c r="AA668" s="29">
        <v>-16.25</v>
      </c>
      <c r="AB668">
        <v>0</v>
      </c>
      <c r="AC668">
        <f t="shared" si="132"/>
        <v>2020</v>
      </c>
      <c r="AD668">
        <f t="shared" si="133"/>
        <v>3</v>
      </c>
      <c r="AE668">
        <f t="shared" si="134"/>
        <v>2018</v>
      </c>
      <c r="AF668">
        <f t="shared" si="135"/>
        <v>9</v>
      </c>
      <c r="AG668" t="str">
        <f>VLOOKUP(F668,vlookup!$A$2:$E$660,2,0)</f>
        <v>Retained</v>
      </c>
      <c r="AH668" t="str">
        <f>VLOOKUP(F668,vlookup!$A$2:$E$660,3,0)</f>
        <v>Service Contract</v>
      </c>
      <c r="AI668" t="str">
        <f>VLOOKUP(F668,vlookup!$A$2:$E$660,4,0)</f>
        <v>Used Car Programs</v>
      </c>
      <c r="AJ668" t="str">
        <f>VLOOKUP(F668,vlookup!$A$2:$E$660,5,0)</f>
        <v>High Mileage</v>
      </c>
      <c r="AL668">
        <f t="shared" si="136"/>
        <v>59</v>
      </c>
      <c r="AM668">
        <f t="shared" si="137"/>
        <v>526</v>
      </c>
      <c r="AN668">
        <f t="shared" si="138"/>
        <v>6028</v>
      </c>
      <c r="AO668" t="str">
        <f t="shared" si="139"/>
        <v/>
      </c>
      <c r="AP668" t="str">
        <f t="shared" si="140"/>
        <v/>
      </c>
      <c r="AQ668" t="str">
        <f t="shared" si="141"/>
        <v/>
      </c>
      <c r="AR668">
        <f t="shared" si="142"/>
        <v>-16.25</v>
      </c>
      <c r="AS668" t="str">
        <f t="shared" si="143"/>
        <v>9M403060I8-2</v>
      </c>
      <c r="AT668" t="str">
        <f>IFERROR(IF(VLOOKUP(Y668,vlookup!$I$2:$J$9,1,0)=Y668,VLOOKUP(Y668,vlookup!$I$2:$J$9,2,0),PROPER(Y668)),PROPER(Y668))</f>
        <v>Towing &amp; Roadside</v>
      </c>
      <c r="AU668" t="str">
        <f>IFERROR(IF(B668=VLOOKUP(B668,vlookup!$L$2:$L$10,1,0),"Yes","No"),"No")</f>
        <v>No</v>
      </c>
    </row>
    <row r="669" spans="1:47" ht="14.45" customHeight="1" x14ac:dyDescent="0.25">
      <c r="A669" t="s">
        <v>2423</v>
      </c>
      <c r="B669" s="31" t="s">
        <v>2424</v>
      </c>
      <c r="C669">
        <v>2</v>
      </c>
      <c r="D669">
        <v>3</v>
      </c>
      <c r="E669" t="s">
        <v>382</v>
      </c>
      <c r="F669" t="s">
        <v>464</v>
      </c>
      <c r="G669" t="s">
        <v>920</v>
      </c>
      <c r="H669" t="s">
        <v>2425</v>
      </c>
      <c r="I669">
        <v>113972</v>
      </c>
      <c r="J669" s="19">
        <v>43359</v>
      </c>
      <c r="K669" s="19">
        <v>43419</v>
      </c>
      <c r="L669">
        <v>201811</v>
      </c>
      <c r="M669" s="19">
        <v>43405</v>
      </c>
      <c r="N669">
        <v>24617</v>
      </c>
      <c r="O669" t="s">
        <v>1070</v>
      </c>
      <c r="P669" t="s">
        <v>595</v>
      </c>
      <c r="Q669" t="s">
        <v>378</v>
      </c>
      <c r="R669">
        <v>882468228</v>
      </c>
      <c r="S669" s="19">
        <v>43811</v>
      </c>
      <c r="T669">
        <v>118000</v>
      </c>
      <c r="U669" t="s">
        <v>356</v>
      </c>
      <c r="V669" s="19">
        <v>43892</v>
      </c>
      <c r="W669" t="s">
        <v>598</v>
      </c>
      <c r="X669" t="s">
        <v>599</v>
      </c>
      <c r="Y669" t="s">
        <v>259</v>
      </c>
      <c r="Z669" t="s">
        <v>14</v>
      </c>
      <c r="AA669" s="29">
        <v>-16.25</v>
      </c>
      <c r="AB669">
        <v>0</v>
      </c>
      <c r="AC669">
        <f t="shared" si="132"/>
        <v>2020</v>
      </c>
      <c r="AD669">
        <f t="shared" si="133"/>
        <v>3</v>
      </c>
      <c r="AE669">
        <f t="shared" si="134"/>
        <v>2018</v>
      </c>
      <c r="AF669">
        <f t="shared" si="135"/>
        <v>9</v>
      </c>
      <c r="AG669" t="str">
        <f>VLOOKUP(F669,vlookup!$A$2:$E$660,2,0)</f>
        <v>Retained</v>
      </c>
      <c r="AH669" t="str">
        <f>VLOOKUP(F669,vlookup!$A$2:$E$660,3,0)</f>
        <v>Service Contract</v>
      </c>
      <c r="AI669" t="str">
        <f>VLOOKUP(F669,vlookup!$A$2:$E$660,4,0)</f>
        <v>Used Car Programs</v>
      </c>
      <c r="AJ669" t="str">
        <f>VLOOKUP(F669,vlookup!$A$2:$E$660,5,0)</f>
        <v>High Mileage</v>
      </c>
      <c r="AL669">
        <f t="shared" si="136"/>
        <v>59</v>
      </c>
      <c r="AM669">
        <f t="shared" si="137"/>
        <v>526</v>
      </c>
      <c r="AN669">
        <f t="shared" si="138"/>
        <v>4028</v>
      </c>
      <c r="AO669" t="str">
        <f t="shared" si="139"/>
        <v/>
      </c>
      <c r="AP669" t="str">
        <f t="shared" si="140"/>
        <v/>
      </c>
      <c r="AQ669" t="str">
        <f t="shared" si="141"/>
        <v/>
      </c>
      <c r="AR669">
        <f t="shared" si="142"/>
        <v>-16.25</v>
      </c>
      <c r="AS669" t="str">
        <f t="shared" si="143"/>
        <v>9M403060I8-2</v>
      </c>
      <c r="AT669" t="str">
        <f>IFERROR(IF(VLOOKUP(Y669,vlookup!$I$2:$J$9,1,0)=Y669,VLOOKUP(Y669,vlookup!$I$2:$J$9,2,0),PROPER(Y669)),PROPER(Y669))</f>
        <v>Towing &amp; Roadside</v>
      </c>
      <c r="AU669" t="str">
        <f>IFERROR(IF(B669=VLOOKUP(B669,vlookup!$L$2:$L$10,1,0),"Yes","No"),"No")</f>
        <v>No</v>
      </c>
    </row>
    <row r="670" spans="1:47" ht="14.45" customHeight="1" x14ac:dyDescent="0.25">
      <c r="A670" t="s">
        <v>2423</v>
      </c>
      <c r="B670" s="31" t="s">
        <v>2424</v>
      </c>
      <c r="C670">
        <v>2</v>
      </c>
      <c r="D670">
        <v>5</v>
      </c>
      <c r="E670" t="s">
        <v>382</v>
      </c>
      <c r="F670" t="s">
        <v>464</v>
      </c>
      <c r="G670" t="s">
        <v>920</v>
      </c>
      <c r="H670" t="s">
        <v>2425</v>
      </c>
      <c r="I670">
        <v>113972</v>
      </c>
      <c r="J670" s="19">
        <v>43359</v>
      </c>
      <c r="K670" s="19">
        <v>43419</v>
      </c>
      <c r="L670">
        <v>201811</v>
      </c>
      <c r="M670" s="19">
        <v>43405</v>
      </c>
      <c r="N670">
        <v>24617</v>
      </c>
      <c r="O670" t="s">
        <v>1070</v>
      </c>
      <c r="P670" t="s">
        <v>595</v>
      </c>
      <c r="Q670" t="s">
        <v>378</v>
      </c>
      <c r="R670">
        <v>803136917</v>
      </c>
      <c r="S670" s="19">
        <v>43777</v>
      </c>
      <c r="T670">
        <v>120000</v>
      </c>
      <c r="U670" t="s">
        <v>356</v>
      </c>
      <c r="V670" s="19">
        <v>43977</v>
      </c>
      <c r="W670" t="s">
        <v>598</v>
      </c>
      <c r="X670" t="s">
        <v>599</v>
      </c>
      <c r="Y670" t="s">
        <v>259</v>
      </c>
      <c r="Z670" t="s">
        <v>14</v>
      </c>
      <c r="AA670" s="29">
        <v>-16.25</v>
      </c>
      <c r="AB670">
        <v>0</v>
      </c>
      <c r="AC670">
        <f t="shared" si="132"/>
        <v>2020</v>
      </c>
      <c r="AD670">
        <f t="shared" si="133"/>
        <v>5</v>
      </c>
      <c r="AE670">
        <f t="shared" si="134"/>
        <v>2018</v>
      </c>
      <c r="AF670">
        <f t="shared" si="135"/>
        <v>9</v>
      </c>
      <c r="AG670" t="str">
        <f>VLOOKUP(F670,vlookup!$A$2:$E$660,2,0)</f>
        <v>Retained</v>
      </c>
      <c r="AH670" t="str">
        <f>VLOOKUP(F670,vlookup!$A$2:$E$660,3,0)</f>
        <v>Service Contract</v>
      </c>
      <c r="AI670" t="str">
        <f>VLOOKUP(F670,vlookup!$A$2:$E$660,4,0)</f>
        <v>Used Car Programs</v>
      </c>
      <c r="AJ670" t="str">
        <f>VLOOKUP(F670,vlookup!$A$2:$E$660,5,0)</f>
        <v>High Mileage</v>
      </c>
      <c r="AL670">
        <f t="shared" si="136"/>
        <v>59</v>
      </c>
      <c r="AM670">
        <f t="shared" si="137"/>
        <v>610</v>
      </c>
      <c r="AN670">
        <f t="shared" si="138"/>
        <v>6028</v>
      </c>
      <c r="AO670" t="str">
        <f t="shared" si="139"/>
        <v/>
      </c>
      <c r="AP670" t="str">
        <f t="shared" si="140"/>
        <v/>
      </c>
      <c r="AQ670" t="str">
        <f t="shared" si="141"/>
        <v/>
      </c>
      <c r="AR670">
        <f t="shared" si="142"/>
        <v>-16.25</v>
      </c>
      <c r="AS670" t="str">
        <f t="shared" si="143"/>
        <v>9M403060I8-2</v>
      </c>
      <c r="AT670" t="str">
        <f>IFERROR(IF(VLOOKUP(Y670,vlookup!$I$2:$J$9,1,0)=Y670,VLOOKUP(Y670,vlookup!$I$2:$J$9,2,0),PROPER(Y670)),PROPER(Y670))</f>
        <v>Towing &amp; Roadside</v>
      </c>
      <c r="AU670" t="str">
        <f>IFERROR(IF(B670=VLOOKUP(B670,vlookup!$L$2:$L$10,1,0),"Yes","No"),"No")</f>
        <v>No</v>
      </c>
    </row>
    <row r="671" spans="1:47" ht="14.45" customHeight="1" x14ac:dyDescent="0.25">
      <c r="A671" t="s">
        <v>2426</v>
      </c>
      <c r="B671" s="31" t="s">
        <v>2427</v>
      </c>
      <c r="C671">
        <v>1</v>
      </c>
      <c r="D671">
        <v>1</v>
      </c>
      <c r="E671" t="s">
        <v>382</v>
      </c>
      <c r="F671" t="s">
        <v>238</v>
      </c>
      <c r="G671" t="s">
        <v>920</v>
      </c>
      <c r="H671" t="s">
        <v>948</v>
      </c>
      <c r="I671">
        <v>85665</v>
      </c>
      <c r="J671" s="19">
        <v>42374</v>
      </c>
      <c r="K671" s="19">
        <v>42400</v>
      </c>
      <c r="L671">
        <v>201601</v>
      </c>
      <c r="M671" s="19">
        <v>42370</v>
      </c>
      <c r="N671">
        <v>24616</v>
      </c>
      <c r="O671" t="s">
        <v>1076</v>
      </c>
      <c r="P671" t="s">
        <v>1116</v>
      </c>
      <c r="Q671" t="s">
        <v>925</v>
      </c>
      <c r="R671" t="s">
        <v>2428</v>
      </c>
      <c r="S671" s="19">
        <v>42480</v>
      </c>
      <c r="T671">
        <v>85665</v>
      </c>
      <c r="U671" t="s">
        <v>357</v>
      </c>
      <c r="V671" s="19">
        <v>42544</v>
      </c>
      <c r="W671" t="s">
        <v>598</v>
      </c>
      <c r="X671" t="s">
        <v>599</v>
      </c>
      <c r="Y671" t="s">
        <v>259</v>
      </c>
      <c r="Z671" t="s">
        <v>14</v>
      </c>
      <c r="AA671" s="29">
        <v>-11</v>
      </c>
      <c r="AB671">
        <v>0</v>
      </c>
      <c r="AC671">
        <f t="shared" si="132"/>
        <v>2016</v>
      </c>
      <c r="AD671">
        <f t="shared" si="133"/>
        <v>6</v>
      </c>
      <c r="AE671">
        <f t="shared" si="134"/>
        <v>2016</v>
      </c>
      <c r="AF671">
        <f t="shared" si="135"/>
        <v>1</v>
      </c>
      <c r="AG671" t="str">
        <f>VLOOKUP(F671,vlookup!$A$2:$E$660,2,0)</f>
        <v>Retained</v>
      </c>
      <c r="AH671" t="str">
        <f>VLOOKUP(F671,vlookup!$A$2:$E$660,3,0)</f>
        <v>Service Contract</v>
      </c>
      <c r="AI671" t="str">
        <f>VLOOKUP(F671,vlookup!$A$2:$E$660,4,0)</f>
        <v>Used Car Programs</v>
      </c>
      <c r="AJ671" t="str">
        <f>VLOOKUP(F671,vlookup!$A$2:$E$660,5,0)</f>
        <v>High Mileage</v>
      </c>
      <c r="AL671">
        <f t="shared" si="136"/>
        <v>26</v>
      </c>
      <c r="AM671">
        <f t="shared" si="137"/>
        <v>168</v>
      </c>
      <c r="AN671" t="str">
        <f t="shared" si="138"/>
        <v/>
      </c>
      <c r="AO671" t="str">
        <f t="shared" si="139"/>
        <v/>
      </c>
      <c r="AP671" t="str">
        <f t="shared" si="140"/>
        <v/>
      </c>
      <c r="AQ671" t="str">
        <f t="shared" si="141"/>
        <v/>
      </c>
      <c r="AR671">
        <f t="shared" si="142"/>
        <v>-11</v>
      </c>
      <c r="AS671" t="str">
        <f t="shared" si="143"/>
        <v>9W448239A6Y-1</v>
      </c>
      <c r="AT671" t="str">
        <f>IFERROR(IF(VLOOKUP(Y671,vlookup!$I$2:$J$9,1,0)=Y671,VLOOKUP(Y671,vlookup!$I$2:$J$9,2,0),PROPER(Y671)),PROPER(Y671))</f>
        <v>Towing &amp; Roadside</v>
      </c>
      <c r="AU671" t="str">
        <f>IFERROR(IF(B671=VLOOKUP(B671,vlookup!$L$2:$L$10,1,0),"Yes","No"),"No")</f>
        <v>No</v>
      </c>
    </row>
    <row r="672" spans="1:47" ht="14.45" customHeight="1" x14ac:dyDescent="0.25">
      <c r="A672" t="s">
        <v>2429</v>
      </c>
      <c r="B672" s="31" t="s">
        <v>2430</v>
      </c>
      <c r="C672">
        <v>1</v>
      </c>
      <c r="D672">
        <v>1</v>
      </c>
      <c r="E672" t="s">
        <v>382</v>
      </c>
      <c r="F672" t="s">
        <v>60</v>
      </c>
      <c r="G672" t="s">
        <v>920</v>
      </c>
      <c r="H672" t="s">
        <v>3781</v>
      </c>
      <c r="I672">
        <v>140186</v>
      </c>
      <c r="J672" s="19">
        <v>41357</v>
      </c>
      <c r="K672" s="19">
        <v>41381</v>
      </c>
      <c r="L672">
        <v>201304</v>
      </c>
      <c r="M672" s="19">
        <v>41365</v>
      </c>
      <c r="N672">
        <v>24616</v>
      </c>
      <c r="O672" t="s">
        <v>1076</v>
      </c>
      <c r="P672" t="s">
        <v>1116</v>
      </c>
      <c r="Q672" t="s">
        <v>925</v>
      </c>
      <c r="R672" t="s">
        <v>2431</v>
      </c>
      <c r="S672" s="19">
        <v>41374</v>
      </c>
      <c r="T672">
        <v>141000</v>
      </c>
      <c r="U672" t="s">
        <v>357</v>
      </c>
      <c r="V672" s="19">
        <v>41516</v>
      </c>
      <c r="W672" t="s">
        <v>598</v>
      </c>
      <c r="X672" t="s">
        <v>599</v>
      </c>
      <c r="Y672" t="s">
        <v>259</v>
      </c>
      <c r="Z672" t="s">
        <v>14</v>
      </c>
      <c r="AA672" s="29">
        <v>-11</v>
      </c>
      <c r="AB672">
        <v>0</v>
      </c>
      <c r="AC672">
        <f t="shared" si="132"/>
        <v>2013</v>
      </c>
      <c r="AD672">
        <f t="shared" si="133"/>
        <v>8</v>
      </c>
      <c r="AE672">
        <f t="shared" si="134"/>
        <v>2013</v>
      </c>
      <c r="AF672">
        <f t="shared" si="135"/>
        <v>3</v>
      </c>
      <c r="AG672" t="str">
        <f>VLOOKUP(F672,vlookup!$A$2:$E$660,2,0)</f>
        <v>Retained</v>
      </c>
      <c r="AH672" t="str">
        <f>VLOOKUP(F672,vlookup!$A$2:$E$660,3,0)</f>
        <v>Service Contract</v>
      </c>
      <c r="AI672" t="str">
        <f>VLOOKUP(F672,vlookup!$A$2:$E$660,4,0)</f>
        <v>Used Car Programs</v>
      </c>
      <c r="AJ672" t="str">
        <f>VLOOKUP(F672,vlookup!$A$2:$E$660,5,0)</f>
        <v>High Mileage</v>
      </c>
      <c r="AL672">
        <f t="shared" si="136"/>
        <v>23</v>
      </c>
      <c r="AM672">
        <f t="shared" si="137"/>
        <v>156</v>
      </c>
      <c r="AN672">
        <f t="shared" si="138"/>
        <v>814</v>
      </c>
      <c r="AO672" t="str">
        <f t="shared" si="139"/>
        <v/>
      </c>
      <c r="AP672" t="str">
        <f t="shared" si="140"/>
        <v/>
      </c>
      <c r="AQ672" t="str">
        <f t="shared" si="141"/>
        <v/>
      </c>
      <c r="AR672">
        <f t="shared" si="142"/>
        <v>-11</v>
      </c>
      <c r="AS672" t="str">
        <f t="shared" si="143"/>
        <v>5W411191C3Y-1</v>
      </c>
      <c r="AT672" t="str">
        <f>IFERROR(IF(VLOOKUP(Y672,vlookup!$I$2:$J$9,1,0)=Y672,VLOOKUP(Y672,vlookup!$I$2:$J$9,2,0),PROPER(Y672)),PROPER(Y672))</f>
        <v>Towing &amp; Roadside</v>
      </c>
      <c r="AU672" t="str">
        <f>IFERROR(IF(B672=VLOOKUP(B672,vlookup!$L$2:$L$10,1,0),"Yes","No"),"No")</f>
        <v>No</v>
      </c>
    </row>
    <row r="673" spans="1:47" ht="14.45" customHeight="1" x14ac:dyDescent="0.25">
      <c r="A673" t="s">
        <v>1832</v>
      </c>
      <c r="B673" s="31" t="s">
        <v>1833</v>
      </c>
      <c r="C673">
        <v>3</v>
      </c>
      <c r="D673">
        <v>1</v>
      </c>
      <c r="E673" t="s">
        <v>382</v>
      </c>
      <c r="F673" t="s">
        <v>205</v>
      </c>
      <c r="G673" t="s">
        <v>950</v>
      </c>
      <c r="H673" t="s">
        <v>1834</v>
      </c>
      <c r="I673">
        <v>85660</v>
      </c>
      <c r="J673" s="19">
        <v>41767</v>
      </c>
      <c r="K673" s="19">
        <v>41790</v>
      </c>
      <c r="L673">
        <v>201405</v>
      </c>
      <c r="M673" s="19">
        <v>41760</v>
      </c>
      <c r="N673">
        <v>24616</v>
      </c>
      <c r="O673" t="s">
        <v>1076</v>
      </c>
      <c r="P673" t="s">
        <v>1116</v>
      </c>
      <c r="Q673" t="s">
        <v>925</v>
      </c>
      <c r="R673" t="s">
        <v>2432</v>
      </c>
      <c r="S673" s="19">
        <v>42240</v>
      </c>
      <c r="T673">
        <v>85660</v>
      </c>
      <c r="U673" t="s">
        <v>357</v>
      </c>
      <c r="V673" s="19">
        <v>42289</v>
      </c>
      <c r="W673" t="s">
        <v>598</v>
      </c>
      <c r="X673" t="s">
        <v>599</v>
      </c>
      <c r="Y673" t="s">
        <v>259</v>
      </c>
      <c r="Z673" t="s">
        <v>14</v>
      </c>
      <c r="AA673" s="29">
        <v>-11</v>
      </c>
      <c r="AB673">
        <v>0</v>
      </c>
      <c r="AC673">
        <f t="shared" si="132"/>
        <v>2015</v>
      </c>
      <c r="AD673">
        <f t="shared" si="133"/>
        <v>10</v>
      </c>
      <c r="AE673">
        <f t="shared" si="134"/>
        <v>2014</v>
      </c>
      <c r="AF673">
        <f t="shared" si="135"/>
        <v>5</v>
      </c>
      <c r="AG673" t="str">
        <f>VLOOKUP(F673,vlookup!$A$2:$E$660,2,0)</f>
        <v>Retained</v>
      </c>
      <c r="AH673" t="str">
        <f>VLOOKUP(F673,vlookup!$A$2:$E$660,3,0)</f>
        <v>Service Contract</v>
      </c>
      <c r="AI673" t="str">
        <f>VLOOKUP(F673,vlookup!$A$2:$E$660,4,0)</f>
        <v>Used Car Programs</v>
      </c>
      <c r="AJ673" t="str">
        <f>VLOOKUP(F673,vlookup!$A$2:$E$660,5,0)</f>
        <v>High Mileage</v>
      </c>
      <c r="AL673">
        <f t="shared" si="136"/>
        <v>23</v>
      </c>
      <c r="AM673">
        <f t="shared" si="137"/>
        <v>514</v>
      </c>
      <c r="AN673" t="str">
        <f t="shared" si="138"/>
        <v/>
      </c>
      <c r="AO673" t="str">
        <f t="shared" si="139"/>
        <v/>
      </c>
      <c r="AP673" t="str">
        <f t="shared" si="140"/>
        <v/>
      </c>
      <c r="AQ673" t="str">
        <f t="shared" si="141"/>
        <v/>
      </c>
      <c r="AR673">
        <f t="shared" si="142"/>
        <v>-11</v>
      </c>
      <c r="AS673" t="str">
        <f t="shared" si="143"/>
        <v>5X205570E4-3</v>
      </c>
      <c r="AT673" t="str">
        <f>IFERROR(IF(VLOOKUP(Y673,vlookup!$I$2:$J$9,1,0)=Y673,VLOOKUP(Y673,vlookup!$I$2:$J$9,2,0),PROPER(Y673)),PROPER(Y673))</f>
        <v>Towing &amp; Roadside</v>
      </c>
      <c r="AU673" t="str">
        <f>IFERROR(IF(B673=VLOOKUP(B673,vlookup!$L$2:$L$10,1,0),"Yes","No"),"No")</f>
        <v>No</v>
      </c>
    </row>
    <row r="674" spans="1:47" ht="14.45" customHeight="1" x14ac:dyDescent="0.25">
      <c r="A674" t="s">
        <v>1832</v>
      </c>
      <c r="B674" s="31" t="s">
        <v>1833</v>
      </c>
      <c r="C674">
        <v>4</v>
      </c>
      <c r="D674">
        <v>1</v>
      </c>
      <c r="E674" t="s">
        <v>382</v>
      </c>
      <c r="F674" t="s">
        <v>205</v>
      </c>
      <c r="G674" t="s">
        <v>950</v>
      </c>
      <c r="H674" t="s">
        <v>1834</v>
      </c>
      <c r="I674">
        <v>85660</v>
      </c>
      <c r="J674" s="19">
        <v>41767</v>
      </c>
      <c r="K674" s="19">
        <v>41790</v>
      </c>
      <c r="L674">
        <v>201405</v>
      </c>
      <c r="M674" s="19">
        <v>41760</v>
      </c>
      <c r="N674">
        <v>24616</v>
      </c>
      <c r="O674" t="s">
        <v>1076</v>
      </c>
      <c r="P674" t="s">
        <v>1116</v>
      </c>
      <c r="Q674" t="s">
        <v>925</v>
      </c>
      <c r="R674" t="s">
        <v>2433</v>
      </c>
      <c r="S674" s="19">
        <v>42243</v>
      </c>
      <c r="T674">
        <v>85660</v>
      </c>
      <c r="U674" t="s">
        <v>357</v>
      </c>
      <c r="V674" s="19">
        <v>42289</v>
      </c>
      <c r="W674" t="s">
        <v>598</v>
      </c>
      <c r="X674" t="s">
        <v>599</v>
      </c>
      <c r="Y674" t="s">
        <v>259</v>
      </c>
      <c r="Z674" t="s">
        <v>14</v>
      </c>
      <c r="AA674" s="29">
        <v>-11</v>
      </c>
      <c r="AB674">
        <v>0</v>
      </c>
      <c r="AC674">
        <f t="shared" si="132"/>
        <v>2015</v>
      </c>
      <c r="AD674">
        <f t="shared" si="133"/>
        <v>10</v>
      </c>
      <c r="AE674">
        <f t="shared" si="134"/>
        <v>2014</v>
      </c>
      <c r="AF674">
        <f t="shared" si="135"/>
        <v>5</v>
      </c>
      <c r="AG674" t="str">
        <f>VLOOKUP(F674,vlookup!$A$2:$E$660,2,0)</f>
        <v>Retained</v>
      </c>
      <c r="AH674" t="str">
        <f>VLOOKUP(F674,vlookup!$A$2:$E$660,3,0)</f>
        <v>Service Contract</v>
      </c>
      <c r="AI674" t="str">
        <f>VLOOKUP(F674,vlookup!$A$2:$E$660,4,0)</f>
        <v>Used Car Programs</v>
      </c>
      <c r="AJ674" t="str">
        <f>VLOOKUP(F674,vlookup!$A$2:$E$660,5,0)</f>
        <v>High Mileage</v>
      </c>
      <c r="AL674">
        <f t="shared" si="136"/>
        <v>23</v>
      </c>
      <c r="AM674">
        <f t="shared" si="137"/>
        <v>514</v>
      </c>
      <c r="AN674" t="str">
        <f t="shared" si="138"/>
        <v/>
      </c>
      <c r="AO674" t="str">
        <f t="shared" si="139"/>
        <v/>
      </c>
      <c r="AP674" t="str">
        <f t="shared" si="140"/>
        <v/>
      </c>
      <c r="AQ674" t="str">
        <f t="shared" si="141"/>
        <v/>
      </c>
      <c r="AR674">
        <f t="shared" si="142"/>
        <v>-11</v>
      </c>
      <c r="AS674" t="str">
        <f t="shared" si="143"/>
        <v>5X205570E4-4</v>
      </c>
      <c r="AT674" t="str">
        <f>IFERROR(IF(VLOOKUP(Y674,vlookup!$I$2:$J$9,1,0)=Y674,VLOOKUP(Y674,vlookup!$I$2:$J$9,2,0),PROPER(Y674)),PROPER(Y674))</f>
        <v>Towing &amp; Roadside</v>
      </c>
      <c r="AU674" t="str">
        <f>IFERROR(IF(B674=VLOOKUP(B674,vlookup!$L$2:$L$10,1,0),"Yes","No"),"No")</f>
        <v>No</v>
      </c>
    </row>
    <row r="675" spans="1:47" ht="14.45" customHeight="1" x14ac:dyDescent="0.25">
      <c r="A675" t="s">
        <v>1141</v>
      </c>
      <c r="B675" s="31" t="s">
        <v>1142</v>
      </c>
      <c r="C675">
        <v>1</v>
      </c>
      <c r="D675">
        <v>1</v>
      </c>
      <c r="E675" t="s">
        <v>571</v>
      </c>
      <c r="F675" t="s">
        <v>205</v>
      </c>
      <c r="G675" t="s">
        <v>952</v>
      </c>
      <c r="H675" t="s">
        <v>3722</v>
      </c>
      <c r="I675">
        <v>80027</v>
      </c>
      <c r="J675" s="19">
        <v>42094</v>
      </c>
      <c r="K675" s="19">
        <v>42124</v>
      </c>
      <c r="L675">
        <v>201504</v>
      </c>
      <c r="M675" s="19">
        <v>42095</v>
      </c>
      <c r="N675">
        <v>24617</v>
      </c>
      <c r="O675" t="s">
        <v>1070</v>
      </c>
      <c r="P675" t="s">
        <v>1116</v>
      </c>
      <c r="Q675" t="s">
        <v>925</v>
      </c>
      <c r="R675" t="s">
        <v>1143</v>
      </c>
      <c r="S675" s="19">
        <v>42521</v>
      </c>
      <c r="T675">
        <v>80027</v>
      </c>
      <c r="U675" t="s">
        <v>357</v>
      </c>
      <c r="V675" s="19">
        <v>42563</v>
      </c>
      <c r="W675" t="s">
        <v>598</v>
      </c>
      <c r="X675" t="s">
        <v>599</v>
      </c>
      <c r="Y675" t="s">
        <v>259</v>
      </c>
      <c r="Z675" t="s">
        <v>14</v>
      </c>
      <c r="AA675" s="29">
        <v>-11</v>
      </c>
      <c r="AB675">
        <v>0</v>
      </c>
      <c r="AC675">
        <f t="shared" si="132"/>
        <v>2016</v>
      </c>
      <c r="AD675">
        <f t="shared" si="133"/>
        <v>7</v>
      </c>
      <c r="AE675">
        <f t="shared" si="134"/>
        <v>2015</v>
      </c>
      <c r="AF675">
        <f t="shared" si="135"/>
        <v>3</v>
      </c>
      <c r="AG675" t="str">
        <f>VLOOKUP(F675,vlookup!$A$2:$E$660,2,0)</f>
        <v>Retained</v>
      </c>
      <c r="AH675" t="str">
        <f>VLOOKUP(F675,vlookup!$A$2:$E$660,3,0)</f>
        <v>Service Contract</v>
      </c>
      <c r="AI675" t="str">
        <f>VLOOKUP(F675,vlookup!$A$2:$E$660,4,0)</f>
        <v>Used Car Programs</v>
      </c>
      <c r="AJ675" t="str">
        <f>VLOOKUP(F675,vlookup!$A$2:$E$660,5,0)</f>
        <v>High Mileage</v>
      </c>
      <c r="AL675">
        <f t="shared" si="136"/>
        <v>30</v>
      </c>
      <c r="AM675">
        <f t="shared" si="137"/>
        <v>462</v>
      </c>
      <c r="AN675" t="str">
        <f t="shared" si="138"/>
        <v/>
      </c>
      <c r="AO675" t="str">
        <f t="shared" si="139"/>
        <v/>
      </c>
      <c r="AP675" t="str">
        <f t="shared" si="140"/>
        <v/>
      </c>
      <c r="AQ675" t="str">
        <f t="shared" si="141"/>
        <v/>
      </c>
      <c r="AR675">
        <f t="shared" si="142"/>
        <v>-11</v>
      </c>
      <c r="AS675" t="str">
        <f t="shared" si="143"/>
        <v>60008185C5-1</v>
      </c>
      <c r="AT675" t="str">
        <f>IFERROR(IF(VLOOKUP(Y675,vlookup!$I$2:$J$9,1,0)=Y675,VLOOKUP(Y675,vlookup!$I$2:$J$9,2,0),PROPER(Y675)),PROPER(Y675))</f>
        <v>Towing &amp; Roadside</v>
      </c>
      <c r="AU675" t="str">
        <f>IFERROR(IF(B675=VLOOKUP(B675,vlookup!$L$2:$L$10,1,0),"Yes","No"),"No")</f>
        <v>No</v>
      </c>
    </row>
    <row r="676" spans="1:47" ht="14.45" customHeight="1" x14ac:dyDescent="0.25">
      <c r="A676" t="s">
        <v>1141</v>
      </c>
      <c r="B676" s="31" t="s">
        <v>1142</v>
      </c>
      <c r="C676">
        <v>2</v>
      </c>
      <c r="D676">
        <v>1</v>
      </c>
      <c r="E676" t="s">
        <v>571</v>
      </c>
      <c r="F676" t="s">
        <v>205</v>
      </c>
      <c r="G676" t="s">
        <v>952</v>
      </c>
      <c r="H676" t="s">
        <v>3722</v>
      </c>
      <c r="I676">
        <v>80027</v>
      </c>
      <c r="J676" s="19">
        <v>42094</v>
      </c>
      <c r="K676" s="19">
        <v>42124</v>
      </c>
      <c r="L676">
        <v>201504</v>
      </c>
      <c r="M676" s="19">
        <v>42095</v>
      </c>
      <c r="N676">
        <v>24617</v>
      </c>
      <c r="O676" t="s">
        <v>1070</v>
      </c>
      <c r="P676" t="s">
        <v>1116</v>
      </c>
      <c r="Q676" t="s">
        <v>925</v>
      </c>
      <c r="R676" t="s">
        <v>1144</v>
      </c>
      <c r="S676" s="19">
        <v>42598</v>
      </c>
      <c r="T676">
        <v>80027</v>
      </c>
      <c r="U676" t="s">
        <v>357</v>
      </c>
      <c r="V676" s="19">
        <v>42647</v>
      </c>
      <c r="W676" t="s">
        <v>598</v>
      </c>
      <c r="X676" t="s">
        <v>599</v>
      </c>
      <c r="Y676" t="s">
        <v>259</v>
      </c>
      <c r="Z676" t="s">
        <v>14</v>
      </c>
      <c r="AA676" s="29">
        <v>-11</v>
      </c>
      <c r="AB676">
        <v>0</v>
      </c>
      <c r="AC676">
        <f t="shared" si="132"/>
        <v>2016</v>
      </c>
      <c r="AD676">
        <f t="shared" si="133"/>
        <v>10</v>
      </c>
      <c r="AE676">
        <f t="shared" si="134"/>
        <v>2015</v>
      </c>
      <c r="AF676">
        <f t="shared" si="135"/>
        <v>3</v>
      </c>
      <c r="AG676" t="str">
        <f>VLOOKUP(F676,vlookup!$A$2:$E$660,2,0)</f>
        <v>Retained</v>
      </c>
      <c r="AH676" t="str">
        <f>VLOOKUP(F676,vlookup!$A$2:$E$660,3,0)</f>
        <v>Service Contract</v>
      </c>
      <c r="AI676" t="str">
        <f>VLOOKUP(F676,vlookup!$A$2:$E$660,4,0)</f>
        <v>Used Car Programs</v>
      </c>
      <c r="AJ676" t="str">
        <f>VLOOKUP(F676,vlookup!$A$2:$E$660,5,0)</f>
        <v>High Mileage</v>
      </c>
      <c r="AL676">
        <f t="shared" si="136"/>
        <v>30</v>
      </c>
      <c r="AM676">
        <f t="shared" si="137"/>
        <v>544</v>
      </c>
      <c r="AN676" t="str">
        <f t="shared" si="138"/>
        <v/>
      </c>
      <c r="AO676" t="str">
        <f t="shared" si="139"/>
        <v/>
      </c>
      <c r="AP676" t="str">
        <f t="shared" si="140"/>
        <v/>
      </c>
      <c r="AQ676" t="str">
        <f t="shared" si="141"/>
        <v/>
      </c>
      <c r="AR676">
        <f t="shared" si="142"/>
        <v>-11</v>
      </c>
      <c r="AS676" t="str">
        <f t="shared" si="143"/>
        <v>60008185C5-2</v>
      </c>
      <c r="AT676" t="str">
        <f>IFERROR(IF(VLOOKUP(Y676,vlookup!$I$2:$J$9,1,0)=Y676,VLOOKUP(Y676,vlookup!$I$2:$J$9,2,0),PROPER(Y676)),PROPER(Y676))</f>
        <v>Towing &amp; Roadside</v>
      </c>
      <c r="AU676" t="str">
        <f>IFERROR(IF(B676=VLOOKUP(B676,vlookup!$L$2:$L$10,1,0),"Yes","No"),"No")</f>
        <v>No</v>
      </c>
    </row>
    <row r="677" spans="1:47" ht="14.45" customHeight="1" x14ac:dyDescent="0.25">
      <c r="A677" t="s">
        <v>1141</v>
      </c>
      <c r="B677" s="31" t="s">
        <v>1142</v>
      </c>
      <c r="C677">
        <v>4</v>
      </c>
      <c r="D677">
        <v>1</v>
      </c>
      <c r="E677" t="s">
        <v>571</v>
      </c>
      <c r="F677" t="s">
        <v>205</v>
      </c>
      <c r="G677" t="s">
        <v>952</v>
      </c>
      <c r="H677" t="s">
        <v>3722</v>
      </c>
      <c r="I677">
        <v>80027</v>
      </c>
      <c r="J677" s="19">
        <v>42094</v>
      </c>
      <c r="K677" s="19">
        <v>42124</v>
      </c>
      <c r="L677">
        <v>201504</v>
      </c>
      <c r="M677" s="19">
        <v>42095</v>
      </c>
      <c r="N677">
        <v>24617</v>
      </c>
      <c r="O677" t="s">
        <v>1070</v>
      </c>
      <c r="P677" t="s">
        <v>1116</v>
      </c>
      <c r="Q677" t="s">
        <v>925</v>
      </c>
      <c r="R677" t="s">
        <v>1145</v>
      </c>
      <c r="S677" s="19">
        <v>42682</v>
      </c>
      <c r="T677">
        <v>80027</v>
      </c>
      <c r="U677" t="s">
        <v>357</v>
      </c>
      <c r="V677" s="19">
        <v>42740</v>
      </c>
      <c r="W677" t="s">
        <v>598</v>
      </c>
      <c r="X677" t="s">
        <v>599</v>
      </c>
      <c r="Y677" t="s">
        <v>259</v>
      </c>
      <c r="Z677" t="s">
        <v>14</v>
      </c>
      <c r="AA677" s="29">
        <v>-11</v>
      </c>
      <c r="AB677">
        <v>0</v>
      </c>
      <c r="AC677">
        <f t="shared" si="132"/>
        <v>2017</v>
      </c>
      <c r="AD677">
        <f t="shared" si="133"/>
        <v>1</v>
      </c>
      <c r="AE677">
        <f t="shared" si="134"/>
        <v>2015</v>
      </c>
      <c r="AF677">
        <f t="shared" si="135"/>
        <v>3</v>
      </c>
      <c r="AG677" t="str">
        <f>VLOOKUP(F677,vlookup!$A$2:$E$660,2,0)</f>
        <v>Retained</v>
      </c>
      <c r="AH677" t="str">
        <f>VLOOKUP(F677,vlookup!$A$2:$E$660,3,0)</f>
        <v>Service Contract</v>
      </c>
      <c r="AI677" t="str">
        <f>VLOOKUP(F677,vlookup!$A$2:$E$660,4,0)</f>
        <v>Used Car Programs</v>
      </c>
      <c r="AJ677" t="str">
        <f>VLOOKUP(F677,vlookup!$A$2:$E$660,5,0)</f>
        <v>High Mileage</v>
      </c>
      <c r="AL677">
        <f t="shared" si="136"/>
        <v>30</v>
      </c>
      <c r="AM677">
        <f t="shared" si="137"/>
        <v>635</v>
      </c>
      <c r="AN677" t="str">
        <f t="shared" si="138"/>
        <v/>
      </c>
      <c r="AO677" t="str">
        <f t="shared" si="139"/>
        <v/>
      </c>
      <c r="AP677" t="str">
        <f t="shared" si="140"/>
        <v/>
      </c>
      <c r="AQ677" t="str">
        <f t="shared" si="141"/>
        <v/>
      </c>
      <c r="AR677">
        <f t="shared" si="142"/>
        <v>-11</v>
      </c>
      <c r="AS677" t="str">
        <f t="shared" si="143"/>
        <v>60008185C5-4</v>
      </c>
      <c r="AT677" t="str">
        <f>IFERROR(IF(VLOOKUP(Y677,vlookup!$I$2:$J$9,1,0)=Y677,VLOOKUP(Y677,vlookup!$I$2:$J$9,2,0),PROPER(Y677)),PROPER(Y677))</f>
        <v>Towing &amp; Roadside</v>
      </c>
      <c r="AU677" t="str">
        <f>IFERROR(IF(B677=VLOOKUP(B677,vlookup!$L$2:$L$10,1,0),"Yes","No"),"No")</f>
        <v>No</v>
      </c>
    </row>
    <row r="678" spans="1:47" ht="14.45" customHeight="1" x14ac:dyDescent="0.25">
      <c r="A678" t="s">
        <v>2434</v>
      </c>
      <c r="B678" s="31" t="s">
        <v>3626</v>
      </c>
      <c r="C678">
        <v>5</v>
      </c>
      <c r="D678">
        <v>1</v>
      </c>
      <c r="E678" t="s">
        <v>382</v>
      </c>
      <c r="F678" t="s">
        <v>205</v>
      </c>
      <c r="G678" t="s">
        <v>1837</v>
      </c>
      <c r="H678" t="s">
        <v>2435</v>
      </c>
      <c r="I678">
        <v>147997</v>
      </c>
      <c r="J678" s="19">
        <v>42815</v>
      </c>
      <c r="K678" s="19">
        <v>42825</v>
      </c>
      <c r="L678">
        <v>201703</v>
      </c>
      <c r="M678" s="19">
        <v>42795</v>
      </c>
      <c r="N678">
        <v>24617</v>
      </c>
      <c r="O678" t="s">
        <v>1070</v>
      </c>
      <c r="P678" t="s">
        <v>1116</v>
      </c>
      <c r="Q678" t="s">
        <v>925</v>
      </c>
      <c r="R678" t="s">
        <v>2436</v>
      </c>
      <c r="S678" s="19">
        <v>43096</v>
      </c>
      <c r="T678">
        <v>147997</v>
      </c>
      <c r="U678" t="s">
        <v>357</v>
      </c>
      <c r="V678" s="19">
        <v>43131</v>
      </c>
      <c r="W678" t="s">
        <v>598</v>
      </c>
      <c r="X678" t="s">
        <v>599</v>
      </c>
      <c r="Y678" t="s">
        <v>259</v>
      </c>
      <c r="Z678" t="s">
        <v>14</v>
      </c>
      <c r="AA678" s="29">
        <v>-11</v>
      </c>
      <c r="AB678">
        <v>0</v>
      </c>
      <c r="AC678">
        <f t="shared" si="132"/>
        <v>2018</v>
      </c>
      <c r="AD678">
        <f t="shared" si="133"/>
        <v>1</v>
      </c>
      <c r="AE678">
        <f t="shared" si="134"/>
        <v>2017</v>
      </c>
      <c r="AF678">
        <f t="shared" si="135"/>
        <v>3</v>
      </c>
      <c r="AG678" t="str">
        <f>VLOOKUP(F678,vlookup!$A$2:$E$660,2,0)</f>
        <v>Retained</v>
      </c>
      <c r="AH678" t="str">
        <f>VLOOKUP(F678,vlookup!$A$2:$E$660,3,0)</f>
        <v>Service Contract</v>
      </c>
      <c r="AI678" t="str">
        <f>VLOOKUP(F678,vlookup!$A$2:$E$660,4,0)</f>
        <v>Used Car Programs</v>
      </c>
      <c r="AJ678" t="str">
        <f>VLOOKUP(F678,vlookup!$A$2:$E$660,5,0)</f>
        <v>High Mileage</v>
      </c>
      <c r="AL678">
        <f t="shared" si="136"/>
        <v>10</v>
      </c>
      <c r="AM678">
        <f t="shared" si="137"/>
        <v>310</v>
      </c>
      <c r="AN678" t="str">
        <f t="shared" si="138"/>
        <v/>
      </c>
      <c r="AO678" t="str">
        <f t="shared" si="139"/>
        <v/>
      </c>
      <c r="AP678" t="str">
        <f t="shared" si="140"/>
        <v/>
      </c>
      <c r="AQ678" t="str">
        <f t="shared" si="141"/>
        <v/>
      </c>
      <c r="AR678">
        <f t="shared" si="142"/>
        <v>-11</v>
      </c>
      <c r="AS678" t="str">
        <f t="shared" si="143"/>
        <v>102252460-5</v>
      </c>
      <c r="AT678" t="str">
        <f>IFERROR(IF(VLOOKUP(Y678,vlookup!$I$2:$J$9,1,0)=Y678,VLOOKUP(Y678,vlookup!$I$2:$J$9,2,0),PROPER(Y678)),PROPER(Y678))</f>
        <v>Towing &amp; Roadside</v>
      </c>
      <c r="AU678" t="str">
        <f>IFERROR(IF(B678=VLOOKUP(B678,vlookup!$L$2:$L$10,1,0),"Yes","No"),"No")</f>
        <v>No</v>
      </c>
    </row>
    <row r="679" spans="1:47" ht="14.45" customHeight="1" x14ac:dyDescent="0.25">
      <c r="A679" t="s">
        <v>2437</v>
      </c>
      <c r="B679" s="31" t="s">
        <v>2438</v>
      </c>
      <c r="C679">
        <v>2</v>
      </c>
      <c r="D679">
        <v>1</v>
      </c>
      <c r="E679" t="s">
        <v>382</v>
      </c>
      <c r="F679" t="s">
        <v>238</v>
      </c>
      <c r="G679" t="s">
        <v>1837</v>
      </c>
      <c r="H679" t="s">
        <v>2439</v>
      </c>
      <c r="I679">
        <v>59495</v>
      </c>
      <c r="J679" s="19">
        <v>41829</v>
      </c>
      <c r="K679" s="19">
        <v>41851</v>
      </c>
      <c r="L679">
        <v>201407</v>
      </c>
      <c r="M679" s="19">
        <v>41821</v>
      </c>
      <c r="N679">
        <v>24616</v>
      </c>
      <c r="O679" t="s">
        <v>1076</v>
      </c>
      <c r="P679" t="s">
        <v>1116</v>
      </c>
      <c r="Q679" t="s">
        <v>925</v>
      </c>
      <c r="R679" t="s">
        <v>2440</v>
      </c>
      <c r="S679" s="19">
        <v>41844</v>
      </c>
      <c r="T679">
        <v>59495</v>
      </c>
      <c r="U679" t="s">
        <v>357</v>
      </c>
      <c r="V679" s="19">
        <v>41893</v>
      </c>
      <c r="W679" t="s">
        <v>598</v>
      </c>
      <c r="X679" t="s">
        <v>599</v>
      </c>
      <c r="Y679" t="s">
        <v>259</v>
      </c>
      <c r="Z679" t="s">
        <v>14</v>
      </c>
      <c r="AA679" s="29">
        <v>-122.05</v>
      </c>
      <c r="AB679">
        <v>0</v>
      </c>
      <c r="AC679">
        <f t="shared" si="132"/>
        <v>2014</v>
      </c>
      <c r="AD679">
        <f t="shared" si="133"/>
        <v>9</v>
      </c>
      <c r="AE679">
        <f t="shared" si="134"/>
        <v>2014</v>
      </c>
      <c r="AF679">
        <f t="shared" si="135"/>
        <v>7</v>
      </c>
      <c r="AG679" t="str">
        <f>VLOOKUP(F679,vlookup!$A$2:$E$660,2,0)</f>
        <v>Retained</v>
      </c>
      <c r="AH679" t="str">
        <f>VLOOKUP(F679,vlookup!$A$2:$E$660,3,0)</f>
        <v>Service Contract</v>
      </c>
      <c r="AI679" t="str">
        <f>VLOOKUP(F679,vlookup!$A$2:$E$660,4,0)</f>
        <v>Used Car Programs</v>
      </c>
      <c r="AJ679" t="str">
        <f>VLOOKUP(F679,vlookup!$A$2:$E$660,5,0)</f>
        <v>High Mileage</v>
      </c>
      <c r="AL679">
        <f t="shared" si="136"/>
        <v>22</v>
      </c>
      <c r="AM679">
        <f t="shared" si="137"/>
        <v>62</v>
      </c>
      <c r="AN679" t="str">
        <f t="shared" si="138"/>
        <v/>
      </c>
      <c r="AO679" t="str">
        <f t="shared" si="139"/>
        <v/>
      </c>
      <c r="AP679" t="str">
        <f t="shared" si="140"/>
        <v/>
      </c>
      <c r="AQ679">
        <f t="shared" si="141"/>
        <v>-122.05</v>
      </c>
      <c r="AR679" t="str">
        <f t="shared" si="142"/>
        <v/>
      </c>
      <c r="AS679" t="str">
        <f t="shared" si="143"/>
        <v>40044510G4Y-2</v>
      </c>
      <c r="AT679" t="str">
        <f>IFERROR(IF(VLOOKUP(Y679,vlookup!$I$2:$J$9,1,0)=Y679,VLOOKUP(Y679,vlookup!$I$2:$J$9,2,0),PROPER(Y679)),PROPER(Y679))</f>
        <v>Towing &amp; Roadside</v>
      </c>
      <c r="AU679" t="str">
        <f>IFERROR(IF(B679=VLOOKUP(B679,vlookup!$L$2:$L$10,1,0),"Yes","No"),"No")</f>
        <v>No</v>
      </c>
    </row>
    <row r="680" spans="1:47" ht="14.45" customHeight="1" x14ac:dyDescent="0.25">
      <c r="A680" t="s">
        <v>2441</v>
      </c>
      <c r="B680" s="31" t="s">
        <v>2442</v>
      </c>
      <c r="C680">
        <v>1</v>
      </c>
      <c r="D680">
        <v>1</v>
      </c>
      <c r="E680" t="s">
        <v>382</v>
      </c>
      <c r="F680" t="s">
        <v>60</v>
      </c>
      <c r="G680" t="s">
        <v>1837</v>
      </c>
      <c r="H680" t="s">
        <v>2443</v>
      </c>
      <c r="I680">
        <v>129838</v>
      </c>
      <c r="J680" s="19">
        <v>41337</v>
      </c>
      <c r="K680" s="19">
        <v>41388</v>
      </c>
      <c r="L680">
        <v>201304</v>
      </c>
      <c r="M680" s="19">
        <v>41365</v>
      </c>
      <c r="N680">
        <v>24616</v>
      </c>
      <c r="O680" t="s">
        <v>1076</v>
      </c>
      <c r="P680" t="s">
        <v>1116</v>
      </c>
      <c r="Q680" t="s">
        <v>925</v>
      </c>
      <c r="R680" t="s">
        <v>2444</v>
      </c>
      <c r="S680" s="19">
        <v>41435</v>
      </c>
      <c r="T680">
        <v>129838</v>
      </c>
      <c r="U680" t="s">
        <v>357</v>
      </c>
      <c r="V680" s="19">
        <v>41540</v>
      </c>
      <c r="W680" t="s">
        <v>598</v>
      </c>
      <c r="X680" t="s">
        <v>599</v>
      </c>
      <c r="Y680" t="s">
        <v>259</v>
      </c>
      <c r="Z680" t="s">
        <v>14</v>
      </c>
      <c r="AA680" s="29">
        <v>-11</v>
      </c>
      <c r="AB680">
        <v>0</v>
      </c>
      <c r="AC680">
        <f t="shared" si="132"/>
        <v>2013</v>
      </c>
      <c r="AD680">
        <f t="shared" si="133"/>
        <v>9</v>
      </c>
      <c r="AE680">
        <f t="shared" si="134"/>
        <v>2013</v>
      </c>
      <c r="AF680">
        <f t="shared" si="135"/>
        <v>3</v>
      </c>
      <c r="AG680" t="str">
        <f>VLOOKUP(F680,vlookup!$A$2:$E$660,2,0)</f>
        <v>Retained</v>
      </c>
      <c r="AH680" t="str">
        <f>VLOOKUP(F680,vlookup!$A$2:$E$660,3,0)</f>
        <v>Service Contract</v>
      </c>
      <c r="AI680" t="str">
        <f>VLOOKUP(F680,vlookup!$A$2:$E$660,4,0)</f>
        <v>Used Car Programs</v>
      </c>
      <c r="AJ680" t="str">
        <f>VLOOKUP(F680,vlookup!$A$2:$E$660,5,0)</f>
        <v>High Mileage</v>
      </c>
      <c r="AL680">
        <f t="shared" si="136"/>
        <v>50</v>
      </c>
      <c r="AM680">
        <f t="shared" si="137"/>
        <v>199</v>
      </c>
      <c r="AN680" t="str">
        <f t="shared" si="138"/>
        <v/>
      </c>
      <c r="AO680" t="str">
        <f t="shared" si="139"/>
        <v/>
      </c>
      <c r="AP680" t="str">
        <f t="shared" si="140"/>
        <v/>
      </c>
      <c r="AQ680" t="str">
        <f t="shared" si="141"/>
        <v/>
      </c>
      <c r="AR680">
        <f t="shared" si="142"/>
        <v>-11</v>
      </c>
      <c r="AS680" t="str">
        <f t="shared" si="143"/>
        <v>10184211C3Y-1</v>
      </c>
      <c r="AT680" t="str">
        <f>IFERROR(IF(VLOOKUP(Y680,vlookup!$I$2:$J$9,1,0)=Y680,VLOOKUP(Y680,vlookup!$I$2:$J$9,2,0),PROPER(Y680)),PROPER(Y680))</f>
        <v>Towing &amp; Roadside</v>
      </c>
      <c r="AU680" t="str">
        <f>IFERROR(IF(B680=VLOOKUP(B680,vlookup!$L$2:$L$10,1,0),"Yes","No"),"No")</f>
        <v>No</v>
      </c>
    </row>
    <row r="681" spans="1:47" ht="14.45" customHeight="1" x14ac:dyDescent="0.25">
      <c r="A681" t="s">
        <v>2445</v>
      </c>
      <c r="B681" s="31" t="s">
        <v>2446</v>
      </c>
      <c r="C681">
        <v>2</v>
      </c>
      <c r="D681">
        <v>1</v>
      </c>
      <c r="E681" t="s">
        <v>382</v>
      </c>
      <c r="F681" t="s">
        <v>238</v>
      </c>
      <c r="G681" t="s">
        <v>953</v>
      </c>
      <c r="H681" t="s">
        <v>3799</v>
      </c>
      <c r="I681">
        <v>120432</v>
      </c>
      <c r="J681" s="19">
        <v>42239</v>
      </c>
      <c r="K681" s="19">
        <v>42290</v>
      </c>
      <c r="L681">
        <v>201510</v>
      </c>
      <c r="M681" s="19">
        <v>42278</v>
      </c>
      <c r="N681">
        <v>24616</v>
      </c>
      <c r="O681" t="s">
        <v>1076</v>
      </c>
      <c r="P681" t="s">
        <v>1116</v>
      </c>
      <c r="Q681" t="s">
        <v>925</v>
      </c>
      <c r="R681" t="s">
        <v>2447</v>
      </c>
      <c r="S681" s="19">
        <v>42348</v>
      </c>
      <c r="T681">
        <v>120432</v>
      </c>
      <c r="U681" t="s">
        <v>357</v>
      </c>
      <c r="V681" s="19">
        <v>42410</v>
      </c>
      <c r="W681" t="s">
        <v>598</v>
      </c>
      <c r="X681" t="s">
        <v>599</v>
      </c>
      <c r="Y681" t="s">
        <v>259</v>
      </c>
      <c r="Z681" t="s">
        <v>14</v>
      </c>
      <c r="AA681" s="29">
        <v>-11</v>
      </c>
      <c r="AB681">
        <v>0</v>
      </c>
      <c r="AC681">
        <f t="shared" si="132"/>
        <v>2016</v>
      </c>
      <c r="AD681">
        <f t="shared" si="133"/>
        <v>2</v>
      </c>
      <c r="AE681">
        <f t="shared" si="134"/>
        <v>2015</v>
      </c>
      <c r="AF681">
        <f t="shared" si="135"/>
        <v>8</v>
      </c>
      <c r="AG681" t="str">
        <f>VLOOKUP(F681,vlookup!$A$2:$E$660,2,0)</f>
        <v>Retained</v>
      </c>
      <c r="AH681" t="str">
        <f>VLOOKUP(F681,vlookup!$A$2:$E$660,3,0)</f>
        <v>Service Contract</v>
      </c>
      <c r="AI681" t="str">
        <f>VLOOKUP(F681,vlookup!$A$2:$E$660,4,0)</f>
        <v>Used Car Programs</v>
      </c>
      <c r="AJ681" t="str">
        <f>VLOOKUP(F681,vlookup!$A$2:$E$660,5,0)</f>
        <v>High Mileage</v>
      </c>
      <c r="AL681">
        <f t="shared" si="136"/>
        <v>50</v>
      </c>
      <c r="AM681">
        <f t="shared" si="137"/>
        <v>167</v>
      </c>
      <c r="AN681" t="str">
        <f t="shared" si="138"/>
        <v/>
      </c>
      <c r="AO681" t="str">
        <f t="shared" si="139"/>
        <v/>
      </c>
      <c r="AP681" t="str">
        <f t="shared" si="140"/>
        <v/>
      </c>
      <c r="AQ681" t="str">
        <f t="shared" si="141"/>
        <v/>
      </c>
      <c r="AR681">
        <f t="shared" si="142"/>
        <v>-11</v>
      </c>
      <c r="AS681" t="str">
        <f t="shared" si="143"/>
        <v>55345161H5Y-2</v>
      </c>
      <c r="AT681" t="str">
        <f>IFERROR(IF(VLOOKUP(Y681,vlookup!$I$2:$J$9,1,0)=Y681,VLOOKUP(Y681,vlookup!$I$2:$J$9,2,0),PROPER(Y681)),PROPER(Y681))</f>
        <v>Towing &amp; Roadside</v>
      </c>
      <c r="AU681" t="str">
        <f>IFERROR(IF(B681=VLOOKUP(B681,vlookup!$L$2:$L$10,1,0),"Yes","No"),"No")</f>
        <v>No</v>
      </c>
    </row>
    <row r="682" spans="1:47" ht="14.45" customHeight="1" x14ac:dyDescent="0.25">
      <c r="A682" t="s">
        <v>1856</v>
      </c>
      <c r="B682" s="31" t="s">
        <v>1857</v>
      </c>
      <c r="C682">
        <v>1</v>
      </c>
      <c r="D682">
        <v>3</v>
      </c>
      <c r="E682" t="s">
        <v>571</v>
      </c>
      <c r="F682" t="s">
        <v>464</v>
      </c>
      <c r="G682" t="s">
        <v>953</v>
      </c>
      <c r="H682" t="s">
        <v>954</v>
      </c>
      <c r="I682">
        <v>74499</v>
      </c>
      <c r="J682" s="19">
        <v>43729</v>
      </c>
      <c r="K682" s="19">
        <v>43762</v>
      </c>
      <c r="L682">
        <v>201910</v>
      </c>
      <c r="M682" s="19">
        <v>43739</v>
      </c>
      <c r="N682">
        <v>24617</v>
      </c>
      <c r="O682" t="s">
        <v>1070</v>
      </c>
      <c r="P682" t="s">
        <v>595</v>
      </c>
      <c r="Q682" t="s">
        <v>378</v>
      </c>
      <c r="R682">
        <v>668066862</v>
      </c>
      <c r="S682" s="19">
        <v>43799</v>
      </c>
      <c r="T682">
        <v>77000</v>
      </c>
      <c r="U682" t="s">
        <v>356</v>
      </c>
      <c r="V682" s="19">
        <v>43892</v>
      </c>
      <c r="W682" t="s">
        <v>598</v>
      </c>
      <c r="X682" t="s">
        <v>599</v>
      </c>
      <c r="Y682" t="s">
        <v>259</v>
      </c>
      <c r="Z682" t="s">
        <v>14</v>
      </c>
      <c r="AA682" s="29">
        <v>-16.25</v>
      </c>
      <c r="AB682">
        <v>0</v>
      </c>
      <c r="AC682">
        <f t="shared" si="132"/>
        <v>2020</v>
      </c>
      <c r="AD682">
        <f t="shared" si="133"/>
        <v>3</v>
      </c>
      <c r="AE682">
        <f t="shared" si="134"/>
        <v>2019</v>
      </c>
      <c r="AF682">
        <f t="shared" si="135"/>
        <v>9</v>
      </c>
      <c r="AG682" t="str">
        <f>VLOOKUP(F682,vlookup!$A$2:$E$660,2,0)</f>
        <v>Retained</v>
      </c>
      <c r="AH682" t="str">
        <f>VLOOKUP(F682,vlookup!$A$2:$E$660,3,0)</f>
        <v>Service Contract</v>
      </c>
      <c r="AI682" t="str">
        <f>VLOOKUP(F682,vlookup!$A$2:$E$660,4,0)</f>
        <v>Used Car Programs</v>
      </c>
      <c r="AJ682" t="str">
        <f>VLOOKUP(F682,vlookup!$A$2:$E$660,5,0)</f>
        <v>High Mileage</v>
      </c>
      <c r="AL682">
        <f t="shared" si="136"/>
        <v>33</v>
      </c>
      <c r="AM682">
        <f t="shared" si="137"/>
        <v>161</v>
      </c>
      <c r="AN682">
        <f t="shared" si="138"/>
        <v>2501</v>
      </c>
      <c r="AO682" t="str">
        <f t="shared" si="139"/>
        <v/>
      </c>
      <c r="AP682" t="str">
        <f t="shared" si="140"/>
        <v/>
      </c>
      <c r="AQ682" t="str">
        <f t="shared" si="141"/>
        <v/>
      </c>
      <c r="AR682">
        <f t="shared" si="142"/>
        <v>-16.25</v>
      </c>
      <c r="AS682" t="str">
        <f t="shared" si="143"/>
        <v>F7759700I9-1</v>
      </c>
      <c r="AT682" t="str">
        <f>IFERROR(IF(VLOOKUP(Y682,vlookup!$I$2:$J$9,1,0)=Y682,VLOOKUP(Y682,vlookup!$I$2:$J$9,2,0),PROPER(Y682)),PROPER(Y682))</f>
        <v>Towing &amp; Roadside</v>
      </c>
      <c r="AU682" t="str">
        <f>IFERROR(IF(B682=VLOOKUP(B682,vlookup!$L$2:$L$10,1,0),"Yes","No"),"No")</f>
        <v>No</v>
      </c>
    </row>
    <row r="683" spans="1:47" ht="14.45" customHeight="1" x14ac:dyDescent="0.25">
      <c r="A683" t="s">
        <v>1856</v>
      </c>
      <c r="B683" s="31" t="s">
        <v>1857</v>
      </c>
      <c r="C683">
        <v>1</v>
      </c>
      <c r="D683">
        <v>4</v>
      </c>
      <c r="E683" t="s">
        <v>571</v>
      </c>
      <c r="F683" t="s">
        <v>464</v>
      </c>
      <c r="G683" t="s">
        <v>953</v>
      </c>
      <c r="H683" t="s">
        <v>954</v>
      </c>
      <c r="I683">
        <v>74499</v>
      </c>
      <c r="J683" s="19">
        <v>43729</v>
      </c>
      <c r="K683" s="19">
        <v>43762</v>
      </c>
      <c r="L683">
        <v>201910</v>
      </c>
      <c r="M683" s="19">
        <v>43739</v>
      </c>
      <c r="N683">
        <v>24617</v>
      </c>
      <c r="O683" t="s">
        <v>1070</v>
      </c>
      <c r="P683" t="s">
        <v>595</v>
      </c>
      <c r="Q683" t="s">
        <v>378</v>
      </c>
      <c r="R683">
        <v>700116572</v>
      </c>
      <c r="S683" s="19">
        <v>43801</v>
      </c>
      <c r="T683">
        <v>77000</v>
      </c>
      <c r="U683" t="s">
        <v>356</v>
      </c>
      <c r="V683" s="19">
        <v>43892</v>
      </c>
      <c r="W683" t="s">
        <v>598</v>
      </c>
      <c r="X683" t="s">
        <v>599</v>
      </c>
      <c r="Y683" t="s">
        <v>259</v>
      </c>
      <c r="Z683" t="s">
        <v>14</v>
      </c>
      <c r="AA683" s="29">
        <v>-16.25</v>
      </c>
      <c r="AB683">
        <v>0</v>
      </c>
      <c r="AC683">
        <f t="shared" si="132"/>
        <v>2020</v>
      </c>
      <c r="AD683">
        <f t="shared" si="133"/>
        <v>3</v>
      </c>
      <c r="AE683">
        <f t="shared" si="134"/>
        <v>2019</v>
      </c>
      <c r="AF683">
        <f t="shared" si="135"/>
        <v>9</v>
      </c>
      <c r="AG683" t="str">
        <f>VLOOKUP(F683,vlookup!$A$2:$E$660,2,0)</f>
        <v>Retained</v>
      </c>
      <c r="AH683" t="str">
        <f>VLOOKUP(F683,vlookup!$A$2:$E$660,3,0)</f>
        <v>Service Contract</v>
      </c>
      <c r="AI683" t="str">
        <f>VLOOKUP(F683,vlookup!$A$2:$E$660,4,0)</f>
        <v>Used Car Programs</v>
      </c>
      <c r="AJ683" t="str">
        <f>VLOOKUP(F683,vlookup!$A$2:$E$660,5,0)</f>
        <v>High Mileage</v>
      </c>
      <c r="AL683">
        <f t="shared" si="136"/>
        <v>33</v>
      </c>
      <c r="AM683">
        <f t="shared" si="137"/>
        <v>161</v>
      </c>
      <c r="AN683">
        <f t="shared" si="138"/>
        <v>2501</v>
      </c>
      <c r="AO683" t="str">
        <f t="shared" si="139"/>
        <v/>
      </c>
      <c r="AP683" t="str">
        <f t="shared" si="140"/>
        <v/>
      </c>
      <c r="AQ683" t="str">
        <f t="shared" si="141"/>
        <v/>
      </c>
      <c r="AR683">
        <f t="shared" si="142"/>
        <v>-16.25</v>
      </c>
      <c r="AS683" t="str">
        <f t="shared" si="143"/>
        <v>F7759700I9-1</v>
      </c>
      <c r="AT683" t="str">
        <f>IFERROR(IF(VLOOKUP(Y683,vlookup!$I$2:$J$9,1,0)=Y683,VLOOKUP(Y683,vlookup!$I$2:$J$9,2,0),PROPER(Y683)),PROPER(Y683))</f>
        <v>Towing &amp; Roadside</v>
      </c>
      <c r="AU683" t="str">
        <f>IFERROR(IF(B683=VLOOKUP(B683,vlookup!$L$2:$L$10,1,0),"Yes","No"),"No")</f>
        <v>No</v>
      </c>
    </row>
    <row r="684" spans="1:47" ht="14.45" customHeight="1" x14ac:dyDescent="0.25">
      <c r="A684" t="s">
        <v>2448</v>
      </c>
      <c r="B684" s="31" t="s">
        <v>2449</v>
      </c>
      <c r="C684">
        <v>2</v>
      </c>
      <c r="D684">
        <v>1</v>
      </c>
      <c r="E684" t="s">
        <v>382</v>
      </c>
      <c r="F684" t="s">
        <v>60</v>
      </c>
      <c r="G684" t="s">
        <v>953</v>
      </c>
      <c r="H684" t="s">
        <v>3785</v>
      </c>
      <c r="I684">
        <v>74611</v>
      </c>
      <c r="J684" s="19">
        <v>41311</v>
      </c>
      <c r="K684" s="19">
        <v>41345</v>
      </c>
      <c r="L684">
        <v>201303</v>
      </c>
      <c r="M684" s="19">
        <v>41334</v>
      </c>
      <c r="N684">
        <v>24616</v>
      </c>
      <c r="O684" t="s">
        <v>1076</v>
      </c>
      <c r="P684" t="s">
        <v>1116</v>
      </c>
      <c r="Q684" t="s">
        <v>925</v>
      </c>
      <c r="R684" t="s">
        <v>2450</v>
      </c>
      <c r="S684" s="19">
        <v>41496</v>
      </c>
      <c r="T684">
        <v>74611</v>
      </c>
      <c r="U684" t="s">
        <v>357</v>
      </c>
      <c r="V684" s="19">
        <v>41578</v>
      </c>
      <c r="W684" t="s">
        <v>598</v>
      </c>
      <c r="X684" t="s">
        <v>599</v>
      </c>
      <c r="Y684" t="s">
        <v>259</v>
      </c>
      <c r="Z684" t="s">
        <v>14</v>
      </c>
      <c r="AA684" s="29">
        <v>-11</v>
      </c>
      <c r="AB684">
        <v>0</v>
      </c>
      <c r="AC684">
        <f t="shared" si="132"/>
        <v>2013</v>
      </c>
      <c r="AD684">
        <f t="shared" si="133"/>
        <v>10</v>
      </c>
      <c r="AE684">
        <f t="shared" si="134"/>
        <v>2013</v>
      </c>
      <c r="AF684">
        <f t="shared" si="135"/>
        <v>2</v>
      </c>
      <c r="AG684" t="str">
        <f>VLOOKUP(F684,vlookup!$A$2:$E$660,2,0)</f>
        <v>Retained</v>
      </c>
      <c r="AH684" t="str">
        <f>VLOOKUP(F684,vlookup!$A$2:$E$660,3,0)</f>
        <v>Service Contract</v>
      </c>
      <c r="AI684" t="str">
        <f>VLOOKUP(F684,vlookup!$A$2:$E$660,4,0)</f>
        <v>Used Car Programs</v>
      </c>
      <c r="AJ684" t="str">
        <f>VLOOKUP(F684,vlookup!$A$2:$E$660,5,0)</f>
        <v>High Mileage</v>
      </c>
      <c r="AL684">
        <f t="shared" si="136"/>
        <v>36</v>
      </c>
      <c r="AM684">
        <f t="shared" si="137"/>
        <v>265</v>
      </c>
      <c r="AN684" t="str">
        <f t="shared" si="138"/>
        <v/>
      </c>
      <c r="AO684" t="str">
        <f t="shared" si="139"/>
        <v/>
      </c>
      <c r="AP684" t="str">
        <f t="shared" si="140"/>
        <v/>
      </c>
      <c r="AQ684" t="str">
        <f t="shared" si="141"/>
        <v/>
      </c>
      <c r="AR684">
        <f t="shared" si="142"/>
        <v>-11</v>
      </c>
      <c r="AS684" t="str">
        <f t="shared" si="143"/>
        <v>56710383B3Y-2</v>
      </c>
      <c r="AT684" t="str">
        <f>IFERROR(IF(VLOOKUP(Y684,vlookup!$I$2:$J$9,1,0)=Y684,VLOOKUP(Y684,vlookup!$I$2:$J$9,2,0),PROPER(Y684)),PROPER(Y684))</f>
        <v>Towing &amp; Roadside</v>
      </c>
      <c r="AU684" t="str">
        <f>IFERROR(IF(B684=VLOOKUP(B684,vlookup!$L$2:$L$10,1,0),"Yes","No"),"No")</f>
        <v>No</v>
      </c>
    </row>
    <row r="685" spans="1:47" ht="14.45" customHeight="1" x14ac:dyDescent="0.25">
      <c r="A685" t="s">
        <v>2448</v>
      </c>
      <c r="B685" s="31" t="s">
        <v>2449</v>
      </c>
      <c r="C685">
        <v>3</v>
      </c>
      <c r="D685">
        <v>1</v>
      </c>
      <c r="E685" t="s">
        <v>382</v>
      </c>
      <c r="F685" t="s">
        <v>60</v>
      </c>
      <c r="G685" t="s">
        <v>953</v>
      </c>
      <c r="H685" t="s">
        <v>3785</v>
      </c>
      <c r="I685">
        <v>74611</v>
      </c>
      <c r="J685" s="19">
        <v>41311</v>
      </c>
      <c r="K685" s="19">
        <v>41345</v>
      </c>
      <c r="L685">
        <v>201303</v>
      </c>
      <c r="M685" s="19">
        <v>41334</v>
      </c>
      <c r="N685">
        <v>24616</v>
      </c>
      <c r="O685" t="s">
        <v>1076</v>
      </c>
      <c r="P685" t="s">
        <v>1116</v>
      </c>
      <c r="Q685" t="s">
        <v>925</v>
      </c>
      <c r="R685" t="s">
        <v>2451</v>
      </c>
      <c r="S685" s="19">
        <v>41552</v>
      </c>
      <c r="T685">
        <v>74611</v>
      </c>
      <c r="U685" t="s">
        <v>357</v>
      </c>
      <c r="V685" s="19">
        <v>41612</v>
      </c>
      <c r="W685" t="s">
        <v>598</v>
      </c>
      <c r="X685" t="s">
        <v>599</v>
      </c>
      <c r="Y685" t="s">
        <v>259</v>
      </c>
      <c r="Z685" t="s">
        <v>14</v>
      </c>
      <c r="AA685" s="29">
        <v>-11</v>
      </c>
      <c r="AB685">
        <v>0</v>
      </c>
      <c r="AC685">
        <f t="shared" si="132"/>
        <v>2013</v>
      </c>
      <c r="AD685">
        <f t="shared" si="133"/>
        <v>12</v>
      </c>
      <c r="AE685">
        <f t="shared" si="134"/>
        <v>2013</v>
      </c>
      <c r="AF685">
        <f t="shared" si="135"/>
        <v>2</v>
      </c>
      <c r="AG685" t="str">
        <f>VLOOKUP(F685,vlookup!$A$2:$E$660,2,0)</f>
        <v>Retained</v>
      </c>
      <c r="AH685" t="str">
        <f>VLOOKUP(F685,vlookup!$A$2:$E$660,3,0)</f>
        <v>Service Contract</v>
      </c>
      <c r="AI685" t="str">
        <f>VLOOKUP(F685,vlookup!$A$2:$E$660,4,0)</f>
        <v>Used Car Programs</v>
      </c>
      <c r="AJ685" t="str">
        <f>VLOOKUP(F685,vlookup!$A$2:$E$660,5,0)</f>
        <v>High Mileage</v>
      </c>
      <c r="AL685">
        <f t="shared" si="136"/>
        <v>36</v>
      </c>
      <c r="AM685">
        <f t="shared" si="137"/>
        <v>298</v>
      </c>
      <c r="AN685" t="str">
        <f t="shared" si="138"/>
        <v/>
      </c>
      <c r="AO685" t="str">
        <f t="shared" si="139"/>
        <v/>
      </c>
      <c r="AP685" t="str">
        <f t="shared" si="140"/>
        <v/>
      </c>
      <c r="AQ685" t="str">
        <f t="shared" si="141"/>
        <v/>
      </c>
      <c r="AR685">
        <f t="shared" si="142"/>
        <v>-11</v>
      </c>
      <c r="AS685" t="str">
        <f t="shared" si="143"/>
        <v>56710383B3Y-3</v>
      </c>
      <c r="AT685" t="str">
        <f>IFERROR(IF(VLOOKUP(Y685,vlookup!$I$2:$J$9,1,0)=Y685,VLOOKUP(Y685,vlookup!$I$2:$J$9,2,0),PROPER(Y685)),PROPER(Y685))</f>
        <v>Towing &amp; Roadside</v>
      </c>
      <c r="AU685" t="str">
        <f>IFERROR(IF(B685=VLOOKUP(B685,vlookup!$L$2:$L$10,1,0),"Yes","No"),"No")</f>
        <v>No</v>
      </c>
    </row>
    <row r="686" spans="1:47" ht="14.45" customHeight="1" x14ac:dyDescent="0.25">
      <c r="A686" t="s">
        <v>2448</v>
      </c>
      <c r="B686" s="31" t="s">
        <v>2449</v>
      </c>
      <c r="C686">
        <v>4</v>
      </c>
      <c r="D686">
        <v>1</v>
      </c>
      <c r="E686" t="s">
        <v>382</v>
      </c>
      <c r="F686" t="s">
        <v>60</v>
      </c>
      <c r="G686" t="s">
        <v>953</v>
      </c>
      <c r="H686" t="s">
        <v>3785</v>
      </c>
      <c r="I686">
        <v>74611</v>
      </c>
      <c r="J686" s="19">
        <v>41311</v>
      </c>
      <c r="K686" s="19">
        <v>41345</v>
      </c>
      <c r="L686">
        <v>201303</v>
      </c>
      <c r="M686" s="19">
        <v>41334</v>
      </c>
      <c r="N686">
        <v>24616</v>
      </c>
      <c r="O686" t="s">
        <v>1076</v>
      </c>
      <c r="P686" t="s">
        <v>1116</v>
      </c>
      <c r="Q686" t="s">
        <v>925</v>
      </c>
      <c r="R686" t="s">
        <v>2452</v>
      </c>
      <c r="S686" s="19">
        <v>41587</v>
      </c>
      <c r="T686">
        <v>74611</v>
      </c>
      <c r="U686" t="s">
        <v>357</v>
      </c>
      <c r="V686" s="19">
        <v>41652</v>
      </c>
      <c r="W686" t="s">
        <v>598</v>
      </c>
      <c r="X686" t="s">
        <v>599</v>
      </c>
      <c r="Y686" t="s">
        <v>259</v>
      </c>
      <c r="Z686" t="s">
        <v>14</v>
      </c>
      <c r="AA686" s="29">
        <v>-27.5</v>
      </c>
      <c r="AB686">
        <v>0</v>
      </c>
      <c r="AC686">
        <f t="shared" si="132"/>
        <v>2014</v>
      </c>
      <c r="AD686">
        <f t="shared" si="133"/>
        <v>1</v>
      </c>
      <c r="AE686">
        <f t="shared" si="134"/>
        <v>2013</v>
      </c>
      <c r="AF686">
        <f t="shared" si="135"/>
        <v>2</v>
      </c>
      <c r="AG686" t="str">
        <f>VLOOKUP(F686,vlookup!$A$2:$E$660,2,0)</f>
        <v>Retained</v>
      </c>
      <c r="AH686" t="str">
        <f>VLOOKUP(F686,vlookup!$A$2:$E$660,3,0)</f>
        <v>Service Contract</v>
      </c>
      <c r="AI686" t="str">
        <f>VLOOKUP(F686,vlookup!$A$2:$E$660,4,0)</f>
        <v>Used Car Programs</v>
      </c>
      <c r="AJ686" t="str">
        <f>VLOOKUP(F686,vlookup!$A$2:$E$660,5,0)</f>
        <v>High Mileage</v>
      </c>
      <c r="AL686">
        <f t="shared" si="136"/>
        <v>36</v>
      </c>
      <c r="AM686">
        <f t="shared" si="137"/>
        <v>337</v>
      </c>
      <c r="AN686" t="str">
        <f t="shared" si="138"/>
        <v/>
      </c>
      <c r="AO686" t="str">
        <f t="shared" si="139"/>
        <v/>
      </c>
      <c r="AP686" t="str">
        <f t="shared" si="140"/>
        <v/>
      </c>
      <c r="AQ686" t="str">
        <f t="shared" si="141"/>
        <v/>
      </c>
      <c r="AR686">
        <f t="shared" si="142"/>
        <v>-27.5</v>
      </c>
      <c r="AS686" t="str">
        <f t="shared" si="143"/>
        <v>56710383B3Y-4</v>
      </c>
      <c r="AT686" t="str">
        <f>IFERROR(IF(VLOOKUP(Y686,vlookup!$I$2:$J$9,1,0)=Y686,VLOOKUP(Y686,vlookup!$I$2:$J$9,2,0),PROPER(Y686)),PROPER(Y686))</f>
        <v>Towing &amp; Roadside</v>
      </c>
      <c r="AU686" t="str">
        <f>IFERROR(IF(B686=VLOOKUP(B686,vlookup!$L$2:$L$10,1,0),"Yes","No"),"No")</f>
        <v>No</v>
      </c>
    </row>
    <row r="687" spans="1:47" ht="14.45" customHeight="1" x14ac:dyDescent="0.25">
      <c r="A687" t="s">
        <v>2448</v>
      </c>
      <c r="B687" s="31" t="s">
        <v>2449</v>
      </c>
      <c r="C687">
        <v>5</v>
      </c>
      <c r="D687">
        <v>1</v>
      </c>
      <c r="E687" t="s">
        <v>382</v>
      </c>
      <c r="F687" t="s">
        <v>60</v>
      </c>
      <c r="G687" t="s">
        <v>953</v>
      </c>
      <c r="H687" t="s">
        <v>3785</v>
      </c>
      <c r="I687">
        <v>74611</v>
      </c>
      <c r="J687" s="19">
        <v>41311</v>
      </c>
      <c r="K687" s="19">
        <v>41345</v>
      </c>
      <c r="L687">
        <v>201303</v>
      </c>
      <c r="M687" s="19">
        <v>41334</v>
      </c>
      <c r="N687">
        <v>24616</v>
      </c>
      <c r="O687" t="s">
        <v>1076</v>
      </c>
      <c r="P687" t="s">
        <v>1116</v>
      </c>
      <c r="Q687" t="s">
        <v>925</v>
      </c>
      <c r="R687" t="s">
        <v>2453</v>
      </c>
      <c r="S687" s="19">
        <v>41605</v>
      </c>
      <c r="T687">
        <v>74611</v>
      </c>
      <c r="U687" t="s">
        <v>357</v>
      </c>
      <c r="V687" s="19">
        <v>41652</v>
      </c>
      <c r="W687" t="s">
        <v>598</v>
      </c>
      <c r="X687" t="s">
        <v>599</v>
      </c>
      <c r="Y687" t="s">
        <v>259</v>
      </c>
      <c r="Z687" t="s">
        <v>14</v>
      </c>
      <c r="AA687" s="29">
        <v>-44.44</v>
      </c>
      <c r="AB687">
        <v>0</v>
      </c>
      <c r="AC687">
        <f t="shared" si="132"/>
        <v>2014</v>
      </c>
      <c r="AD687">
        <f t="shared" si="133"/>
        <v>1</v>
      </c>
      <c r="AE687">
        <f t="shared" si="134"/>
        <v>2013</v>
      </c>
      <c r="AF687">
        <f t="shared" si="135"/>
        <v>2</v>
      </c>
      <c r="AG687" t="str">
        <f>VLOOKUP(F687,vlookup!$A$2:$E$660,2,0)</f>
        <v>Retained</v>
      </c>
      <c r="AH687" t="str">
        <f>VLOOKUP(F687,vlookup!$A$2:$E$660,3,0)</f>
        <v>Service Contract</v>
      </c>
      <c r="AI687" t="str">
        <f>VLOOKUP(F687,vlookup!$A$2:$E$660,4,0)</f>
        <v>Used Car Programs</v>
      </c>
      <c r="AJ687" t="str">
        <f>VLOOKUP(F687,vlookup!$A$2:$E$660,5,0)</f>
        <v>High Mileage</v>
      </c>
      <c r="AL687">
        <f t="shared" si="136"/>
        <v>36</v>
      </c>
      <c r="AM687">
        <f t="shared" si="137"/>
        <v>337</v>
      </c>
      <c r="AN687" t="str">
        <f t="shared" si="138"/>
        <v/>
      </c>
      <c r="AO687" t="str">
        <f t="shared" si="139"/>
        <v/>
      </c>
      <c r="AP687" t="str">
        <f t="shared" si="140"/>
        <v/>
      </c>
      <c r="AQ687" t="str">
        <f t="shared" si="141"/>
        <v/>
      </c>
      <c r="AR687">
        <f t="shared" si="142"/>
        <v>-44.44</v>
      </c>
      <c r="AS687" t="str">
        <f t="shared" si="143"/>
        <v>56710383B3Y-5</v>
      </c>
      <c r="AT687" t="str">
        <f>IFERROR(IF(VLOOKUP(Y687,vlookup!$I$2:$J$9,1,0)=Y687,VLOOKUP(Y687,vlookup!$I$2:$J$9,2,0),PROPER(Y687)),PROPER(Y687))</f>
        <v>Towing &amp; Roadside</v>
      </c>
      <c r="AU687" t="str">
        <f>IFERROR(IF(B687=VLOOKUP(B687,vlookup!$L$2:$L$10,1,0),"Yes","No"),"No")</f>
        <v>No</v>
      </c>
    </row>
    <row r="688" spans="1:47" ht="14.45" customHeight="1" x14ac:dyDescent="0.25">
      <c r="A688" t="s">
        <v>2448</v>
      </c>
      <c r="B688" s="31" t="s">
        <v>2449</v>
      </c>
      <c r="C688">
        <v>6</v>
      </c>
      <c r="D688">
        <v>1</v>
      </c>
      <c r="E688" t="s">
        <v>382</v>
      </c>
      <c r="F688" t="s">
        <v>60</v>
      </c>
      <c r="G688" t="s">
        <v>953</v>
      </c>
      <c r="H688" t="s">
        <v>3785</v>
      </c>
      <c r="I688">
        <v>74611</v>
      </c>
      <c r="J688" s="19">
        <v>41311</v>
      </c>
      <c r="K688" s="19">
        <v>41345</v>
      </c>
      <c r="L688">
        <v>201303</v>
      </c>
      <c r="M688" s="19">
        <v>41334</v>
      </c>
      <c r="N688">
        <v>24616</v>
      </c>
      <c r="O688" t="s">
        <v>1076</v>
      </c>
      <c r="P688" t="s">
        <v>1116</v>
      </c>
      <c r="Q688" t="s">
        <v>925</v>
      </c>
      <c r="R688" t="s">
        <v>2454</v>
      </c>
      <c r="S688" s="19">
        <v>41676</v>
      </c>
      <c r="T688">
        <v>74611</v>
      </c>
      <c r="U688" t="s">
        <v>357</v>
      </c>
      <c r="V688" s="19">
        <v>41744</v>
      </c>
      <c r="W688" t="s">
        <v>598</v>
      </c>
      <c r="X688" t="s">
        <v>599</v>
      </c>
      <c r="Y688" t="s">
        <v>259</v>
      </c>
      <c r="Z688" t="s">
        <v>14</v>
      </c>
      <c r="AA688" s="29">
        <v>-27.5</v>
      </c>
      <c r="AB688">
        <v>0</v>
      </c>
      <c r="AC688">
        <f t="shared" si="132"/>
        <v>2014</v>
      </c>
      <c r="AD688">
        <f t="shared" si="133"/>
        <v>4</v>
      </c>
      <c r="AE688">
        <f t="shared" si="134"/>
        <v>2013</v>
      </c>
      <c r="AF688">
        <f t="shared" si="135"/>
        <v>2</v>
      </c>
      <c r="AG688" t="str">
        <f>VLOOKUP(F688,vlookup!$A$2:$E$660,2,0)</f>
        <v>Retained</v>
      </c>
      <c r="AH688" t="str">
        <f>VLOOKUP(F688,vlookup!$A$2:$E$660,3,0)</f>
        <v>Service Contract</v>
      </c>
      <c r="AI688" t="str">
        <f>VLOOKUP(F688,vlookup!$A$2:$E$660,4,0)</f>
        <v>Used Car Programs</v>
      </c>
      <c r="AJ688" t="str">
        <f>VLOOKUP(F688,vlookup!$A$2:$E$660,5,0)</f>
        <v>High Mileage</v>
      </c>
      <c r="AL688">
        <f t="shared" si="136"/>
        <v>36</v>
      </c>
      <c r="AM688">
        <f t="shared" si="137"/>
        <v>429</v>
      </c>
      <c r="AN688" t="str">
        <f t="shared" si="138"/>
        <v/>
      </c>
      <c r="AO688" t="str">
        <f t="shared" si="139"/>
        <v/>
      </c>
      <c r="AP688" t="str">
        <f t="shared" si="140"/>
        <v/>
      </c>
      <c r="AQ688" t="str">
        <f t="shared" si="141"/>
        <v/>
      </c>
      <c r="AR688">
        <f t="shared" si="142"/>
        <v>-27.5</v>
      </c>
      <c r="AS688" t="str">
        <f t="shared" si="143"/>
        <v>56710383B3Y-6</v>
      </c>
      <c r="AT688" t="str">
        <f>IFERROR(IF(VLOOKUP(Y688,vlookup!$I$2:$J$9,1,0)=Y688,VLOOKUP(Y688,vlookup!$I$2:$J$9,2,0),PROPER(Y688)),PROPER(Y688))</f>
        <v>Towing &amp; Roadside</v>
      </c>
      <c r="AU688" t="str">
        <f>IFERROR(IF(B688=VLOOKUP(B688,vlookup!$L$2:$L$10,1,0),"Yes","No"),"No")</f>
        <v>No</v>
      </c>
    </row>
    <row r="689" spans="1:47" ht="14.45" customHeight="1" x14ac:dyDescent="0.25">
      <c r="A689" t="s">
        <v>1146</v>
      </c>
      <c r="B689" s="31" t="s">
        <v>1147</v>
      </c>
      <c r="C689">
        <v>1</v>
      </c>
      <c r="D689">
        <v>1</v>
      </c>
      <c r="E689" t="s">
        <v>382</v>
      </c>
      <c r="F689" t="s">
        <v>60</v>
      </c>
      <c r="G689" t="s">
        <v>1148</v>
      </c>
      <c r="H689" t="s">
        <v>1149</v>
      </c>
      <c r="I689">
        <v>86686</v>
      </c>
      <c r="J689" s="19">
        <v>41391</v>
      </c>
      <c r="K689" s="19">
        <v>41418</v>
      </c>
      <c r="L689">
        <v>201305</v>
      </c>
      <c r="M689" s="19">
        <v>41395</v>
      </c>
      <c r="N689">
        <v>24617</v>
      </c>
      <c r="O689" t="s">
        <v>1070</v>
      </c>
      <c r="P689" t="s">
        <v>1116</v>
      </c>
      <c r="Q689" t="s">
        <v>925</v>
      </c>
      <c r="R689" t="s">
        <v>1150</v>
      </c>
      <c r="S689" s="19">
        <v>41830</v>
      </c>
      <c r="T689">
        <v>86686</v>
      </c>
      <c r="U689" t="s">
        <v>357</v>
      </c>
      <c r="V689" s="19">
        <v>41893</v>
      </c>
      <c r="W689" t="s">
        <v>598</v>
      </c>
      <c r="X689" t="s">
        <v>599</v>
      </c>
      <c r="Y689" t="s">
        <v>259</v>
      </c>
      <c r="Z689" t="s">
        <v>14</v>
      </c>
      <c r="AA689" s="29">
        <v>-32.03</v>
      </c>
      <c r="AB689">
        <v>0</v>
      </c>
      <c r="AC689">
        <f t="shared" si="132"/>
        <v>2014</v>
      </c>
      <c r="AD689">
        <f t="shared" si="133"/>
        <v>9</v>
      </c>
      <c r="AE689">
        <f t="shared" si="134"/>
        <v>2013</v>
      </c>
      <c r="AF689">
        <f t="shared" si="135"/>
        <v>4</v>
      </c>
      <c r="AG689" t="str">
        <f>VLOOKUP(F689,vlookup!$A$2:$E$660,2,0)</f>
        <v>Retained</v>
      </c>
      <c r="AH689" t="str">
        <f>VLOOKUP(F689,vlookup!$A$2:$E$660,3,0)</f>
        <v>Service Contract</v>
      </c>
      <c r="AI689" t="str">
        <f>VLOOKUP(F689,vlookup!$A$2:$E$660,4,0)</f>
        <v>Used Car Programs</v>
      </c>
      <c r="AJ689" t="str">
        <f>VLOOKUP(F689,vlookup!$A$2:$E$660,5,0)</f>
        <v>High Mileage</v>
      </c>
      <c r="AL689">
        <f t="shared" si="136"/>
        <v>27</v>
      </c>
      <c r="AM689">
        <f t="shared" si="137"/>
        <v>494</v>
      </c>
      <c r="AN689" t="str">
        <f t="shared" si="138"/>
        <v/>
      </c>
      <c r="AO689" t="str">
        <f t="shared" si="139"/>
        <v/>
      </c>
      <c r="AP689" t="str">
        <f t="shared" si="140"/>
        <v/>
      </c>
      <c r="AQ689" t="str">
        <f t="shared" si="141"/>
        <v/>
      </c>
      <c r="AR689">
        <f t="shared" si="142"/>
        <v>-32.03</v>
      </c>
      <c r="AS689" t="str">
        <f t="shared" si="143"/>
        <v>7D018424D3Y-1</v>
      </c>
      <c r="AT689" t="str">
        <f>IFERROR(IF(VLOOKUP(Y689,vlookup!$I$2:$J$9,1,0)=Y689,VLOOKUP(Y689,vlookup!$I$2:$J$9,2,0),PROPER(Y689)),PROPER(Y689))</f>
        <v>Towing &amp; Roadside</v>
      </c>
      <c r="AU689" t="str">
        <f>IFERROR(IF(B689=VLOOKUP(B689,vlookup!$L$2:$L$10,1,0),"Yes","No"),"No")</f>
        <v>No</v>
      </c>
    </row>
    <row r="690" spans="1:47" ht="14.45" customHeight="1" x14ac:dyDescent="0.25">
      <c r="A690" t="s">
        <v>1146</v>
      </c>
      <c r="B690" s="31" t="s">
        <v>1147</v>
      </c>
      <c r="C690">
        <v>2</v>
      </c>
      <c r="D690">
        <v>1</v>
      </c>
      <c r="E690" t="s">
        <v>382</v>
      </c>
      <c r="F690" t="s">
        <v>60</v>
      </c>
      <c r="G690" t="s">
        <v>1148</v>
      </c>
      <c r="H690" t="s">
        <v>1149</v>
      </c>
      <c r="I690">
        <v>86686</v>
      </c>
      <c r="J690" s="19">
        <v>41391</v>
      </c>
      <c r="K690" s="19">
        <v>41418</v>
      </c>
      <c r="L690">
        <v>201305</v>
      </c>
      <c r="M690" s="19">
        <v>41395</v>
      </c>
      <c r="N690">
        <v>24617</v>
      </c>
      <c r="O690" t="s">
        <v>1070</v>
      </c>
      <c r="P690" t="s">
        <v>1116</v>
      </c>
      <c r="Q690" t="s">
        <v>925</v>
      </c>
      <c r="R690" t="s">
        <v>1151</v>
      </c>
      <c r="S690" s="19">
        <v>41846</v>
      </c>
      <c r="T690">
        <v>86686</v>
      </c>
      <c r="U690" t="s">
        <v>357</v>
      </c>
      <c r="V690" s="19">
        <v>41893</v>
      </c>
      <c r="W690" t="s">
        <v>598</v>
      </c>
      <c r="X690" t="s">
        <v>599</v>
      </c>
      <c r="Y690" t="s">
        <v>259</v>
      </c>
      <c r="Z690" t="s">
        <v>14</v>
      </c>
      <c r="AA690" s="29">
        <v>-27.5</v>
      </c>
      <c r="AB690">
        <v>0</v>
      </c>
      <c r="AC690">
        <f t="shared" si="132"/>
        <v>2014</v>
      </c>
      <c r="AD690">
        <f t="shared" si="133"/>
        <v>9</v>
      </c>
      <c r="AE690">
        <f t="shared" si="134"/>
        <v>2013</v>
      </c>
      <c r="AF690">
        <f t="shared" si="135"/>
        <v>4</v>
      </c>
      <c r="AG690" t="str">
        <f>VLOOKUP(F690,vlookup!$A$2:$E$660,2,0)</f>
        <v>Retained</v>
      </c>
      <c r="AH690" t="str">
        <f>VLOOKUP(F690,vlookup!$A$2:$E$660,3,0)</f>
        <v>Service Contract</v>
      </c>
      <c r="AI690" t="str">
        <f>VLOOKUP(F690,vlookup!$A$2:$E$660,4,0)</f>
        <v>Used Car Programs</v>
      </c>
      <c r="AJ690" t="str">
        <f>VLOOKUP(F690,vlookup!$A$2:$E$660,5,0)</f>
        <v>High Mileage</v>
      </c>
      <c r="AL690">
        <f t="shared" si="136"/>
        <v>27</v>
      </c>
      <c r="AM690">
        <f t="shared" si="137"/>
        <v>494</v>
      </c>
      <c r="AN690" t="str">
        <f t="shared" si="138"/>
        <v/>
      </c>
      <c r="AO690" t="str">
        <f t="shared" si="139"/>
        <v/>
      </c>
      <c r="AP690" t="str">
        <f t="shared" si="140"/>
        <v/>
      </c>
      <c r="AQ690" t="str">
        <f t="shared" si="141"/>
        <v/>
      </c>
      <c r="AR690">
        <f t="shared" si="142"/>
        <v>-27.5</v>
      </c>
      <c r="AS690" t="str">
        <f t="shared" si="143"/>
        <v>7D018424D3Y-2</v>
      </c>
      <c r="AT690" t="str">
        <f>IFERROR(IF(VLOOKUP(Y690,vlookup!$I$2:$J$9,1,0)=Y690,VLOOKUP(Y690,vlookup!$I$2:$J$9,2,0),PROPER(Y690)),PROPER(Y690))</f>
        <v>Towing &amp; Roadside</v>
      </c>
      <c r="AU690" t="str">
        <f>IFERROR(IF(B690=VLOOKUP(B690,vlookup!$L$2:$L$10,1,0),"Yes","No"),"No")</f>
        <v>No</v>
      </c>
    </row>
    <row r="691" spans="1:47" ht="14.45" customHeight="1" x14ac:dyDescent="0.25">
      <c r="A691" t="s">
        <v>1146</v>
      </c>
      <c r="B691" s="31" t="s">
        <v>1147</v>
      </c>
      <c r="C691">
        <v>3</v>
      </c>
      <c r="D691">
        <v>1</v>
      </c>
      <c r="E691" t="s">
        <v>382</v>
      </c>
      <c r="F691" t="s">
        <v>60</v>
      </c>
      <c r="G691" t="s">
        <v>1148</v>
      </c>
      <c r="H691" t="s">
        <v>1149</v>
      </c>
      <c r="I691">
        <v>86686</v>
      </c>
      <c r="J691" s="19">
        <v>41391</v>
      </c>
      <c r="K691" s="19">
        <v>41418</v>
      </c>
      <c r="L691">
        <v>201305</v>
      </c>
      <c r="M691" s="19">
        <v>41395</v>
      </c>
      <c r="N691">
        <v>24617</v>
      </c>
      <c r="O691" t="s">
        <v>1070</v>
      </c>
      <c r="P691" t="s">
        <v>1116</v>
      </c>
      <c r="Q691" t="s">
        <v>925</v>
      </c>
      <c r="R691" t="s">
        <v>1152</v>
      </c>
      <c r="S691" s="19">
        <v>41857</v>
      </c>
      <c r="T691">
        <v>86686</v>
      </c>
      <c r="U691" t="s">
        <v>357</v>
      </c>
      <c r="V691" s="19">
        <v>41926</v>
      </c>
      <c r="W691" t="s">
        <v>598</v>
      </c>
      <c r="X691" t="s">
        <v>599</v>
      </c>
      <c r="Y691" t="s">
        <v>259</v>
      </c>
      <c r="Z691" t="s">
        <v>14</v>
      </c>
      <c r="AA691" s="29">
        <v>-27.5</v>
      </c>
      <c r="AB691">
        <v>0</v>
      </c>
      <c r="AC691">
        <f t="shared" si="132"/>
        <v>2014</v>
      </c>
      <c r="AD691">
        <f t="shared" si="133"/>
        <v>10</v>
      </c>
      <c r="AE691">
        <f t="shared" si="134"/>
        <v>2013</v>
      </c>
      <c r="AF691">
        <f t="shared" si="135"/>
        <v>4</v>
      </c>
      <c r="AG691" t="str">
        <f>VLOOKUP(F691,vlookup!$A$2:$E$660,2,0)</f>
        <v>Retained</v>
      </c>
      <c r="AH691" t="str">
        <f>VLOOKUP(F691,vlookup!$A$2:$E$660,3,0)</f>
        <v>Service Contract</v>
      </c>
      <c r="AI691" t="str">
        <f>VLOOKUP(F691,vlookup!$A$2:$E$660,4,0)</f>
        <v>Used Car Programs</v>
      </c>
      <c r="AJ691" t="str">
        <f>VLOOKUP(F691,vlookup!$A$2:$E$660,5,0)</f>
        <v>High Mileage</v>
      </c>
      <c r="AL691">
        <f t="shared" si="136"/>
        <v>27</v>
      </c>
      <c r="AM691">
        <f t="shared" si="137"/>
        <v>527</v>
      </c>
      <c r="AN691" t="str">
        <f t="shared" si="138"/>
        <v/>
      </c>
      <c r="AO691" t="str">
        <f t="shared" si="139"/>
        <v/>
      </c>
      <c r="AP691" t="str">
        <f t="shared" si="140"/>
        <v/>
      </c>
      <c r="AQ691" t="str">
        <f t="shared" si="141"/>
        <v/>
      </c>
      <c r="AR691">
        <f t="shared" si="142"/>
        <v>-27.5</v>
      </c>
      <c r="AS691" t="str">
        <f t="shared" si="143"/>
        <v>7D018424D3Y-3</v>
      </c>
      <c r="AT691" t="str">
        <f>IFERROR(IF(VLOOKUP(Y691,vlookup!$I$2:$J$9,1,0)=Y691,VLOOKUP(Y691,vlookup!$I$2:$J$9,2,0),PROPER(Y691)),PROPER(Y691))</f>
        <v>Towing &amp; Roadside</v>
      </c>
      <c r="AU691" t="str">
        <f>IFERROR(IF(B691=VLOOKUP(B691,vlookup!$L$2:$L$10,1,0),"Yes","No"),"No")</f>
        <v>No</v>
      </c>
    </row>
    <row r="692" spans="1:47" ht="14.45" customHeight="1" x14ac:dyDescent="0.25">
      <c r="A692" t="s">
        <v>1146</v>
      </c>
      <c r="B692" s="31" t="s">
        <v>1147</v>
      </c>
      <c r="C692">
        <v>4</v>
      </c>
      <c r="D692">
        <v>1</v>
      </c>
      <c r="E692" t="s">
        <v>382</v>
      </c>
      <c r="F692" t="s">
        <v>60</v>
      </c>
      <c r="G692" t="s">
        <v>1148</v>
      </c>
      <c r="H692" t="s">
        <v>1149</v>
      </c>
      <c r="I692">
        <v>86686</v>
      </c>
      <c r="J692" s="19">
        <v>41391</v>
      </c>
      <c r="K692" s="19">
        <v>41418</v>
      </c>
      <c r="L692">
        <v>201305</v>
      </c>
      <c r="M692" s="19">
        <v>41395</v>
      </c>
      <c r="N692">
        <v>24617</v>
      </c>
      <c r="O692" t="s">
        <v>1070</v>
      </c>
      <c r="P692" t="s">
        <v>1116</v>
      </c>
      <c r="Q692" t="s">
        <v>925</v>
      </c>
      <c r="R692" t="s">
        <v>1153</v>
      </c>
      <c r="S692" s="19">
        <v>41877</v>
      </c>
      <c r="T692">
        <v>86686</v>
      </c>
      <c r="U692" t="s">
        <v>357</v>
      </c>
      <c r="V692" s="19">
        <v>41926</v>
      </c>
      <c r="W692" t="s">
        <v>598</v>
      </c>
      <c r="X692" t="s">
        <v>599</v>
      </c>
      <c r="Y692" t="s">
        <v>259</v>
      </c>
      <c r="Z692" t="s">
        <v>14</v>
      </c>
      <c r="AA692" s="29">
        <v>-54.34</v>
      </c>
      <c r="AB692">
        <v>0</v>
      </c>
      <c r="AC692">
        <f t="shared" si="132"/>
        <v>2014</v>
      </c>
      <c r="AD692">
        <f t="shared" si="133"/>
        <v>10</v>
      </c>
      <c r="AE692">
        <f t="shared" si="134"/>
        <v>2013</v>
      </c>
      <c r="AF692">
        <f t="shared" si="135"/>
        <v>4</v>
      </c>
      <c r="AG692" t="str">
        <f>VLOOKUP(F692,vlookup!$A$2:$E$660,2,0)</f>
        <v>Retained</v>
      </c>
      <c r="AH692" t="str">
        <f>VLOOKUP(F692,vlookup!$A$2:$E$660,3,0)</f>
        <v>Service Contract</v>
      </c>
      <c r="AI692" t="str">
        <f>VLOOKUP(F692,vlookup!$A$2:$E$660,4,0)</f>
        <v>Used Car Programs</v>
      </c>
      <c r="AJ692" t="str">
        <f>VLOOKUP(F692,vlookup!$A$2:$E$660,5,0)</f>
        <v>High Mileage</v>
      </c>
      <c r="AL692">
        <f t="shared" si="136"/>
        <v>27</v>
      </c>
      <c r="AM692">
        <f t="shared" si="137"/>
        <v>527</v>
      </c>
      <c r="AN692" t="str">
        <f t="shared" si="138"/>
        <v/>
      </c>
      <c r="AO692" t="str">
        <f t="shared" si="139"/>
        <v/>
      </c>
      <c r="AP692" t="str">
        <f t="shared" si="140"/>
        <v/>
      </c>
      <c r="AQ692" t="str">
        <f t="shared" si="141"/>
        <v/>
      </c>
      <c r="AR692">
        <f t="shared" si="142"/>
        <v>-54.34</v>
      </c>
      <c r="AS692" t="str">
        <f t="shared" si="143"/>
        <v>7D018424D3Y-4</v>
      </c>
      <c r="AT692" t="str">
        <f>IFERROR(IF(VLOOKUP(Y692,vlookup!$I$2:$J$9,1,0)=Y692,VLOOKUP(Y692,vlookup!$I$2:$J$9,2,0),PROPER(Y692)),PROPER(Y692))</f>
        <v>Towing &amp; Roadside</v>
      </c>
      <c r="AU692" t="str">
        <f>IFERROR(IF(B692=VLOOKUP(B692,vlookup!$L$2:$L$10,1,0),"Yes","No"),"No")</f>
        <v>No</v>
      </c>
    </row>
    <row r="693" spans="1:47" ht="14.45" customHeight="1" x14ac:dyDescent="0.25">
      <c r="A693" t="s">
        <v>1146</v>
      </c>
      <c r="B693" s="31" t="s">
        <v>1147</v>
      </c>
      <c r="C693">
        <v>5</v>
      </c>
      <c r="D693">
        <v>1</v>
      </c>
      <c r="E693" t="s">
        <v>382</v>
      </c>
      <c r="F693" t="s">
        <v>60</v>
      </c>
      <c r="G693" t="s">
        <v>1148</v>
      </c>
      <c r="H693" t="s">
        <v>1149</v>
      </c>
      <c r="I693">
        <v>86686</v>
      </c>
      <c r="J693" s="19">
        <v>41391</v>
      </c>
      <c r="K693" s="19">
        <v>41418</v>
      </c>
      <c r="L693">
        <v>201305</v>
      </c>
      <c r="M693" s="19">
        <v>41395</v>
      </c>
      <c r="N693">
        <v>24617</v>
      </c>
      <c r="O693" t="s">
        <v>1070</v>
      </c>
      <c r="P693" t="s">
        <v>1116</v>
      </c>
      <c r="Q693" t="s">
        <v>925</v>
      </c>
      <c r="R693" t="s">
        <v>1154</v>
      </c>
      <c r="S693" s="19">
        <v>41883</v>
      </c>
      <c r="T693">
        <v>86686</v>
      </c>
      <c r="U693" t="s">
        <v>357</v>
      </c>
      <c r="V693" s="19">
        <v>41950</v>
      </c>
      <c r="W693" t="s">
        <v>598</v>
      </c>
      <c r="X693" t="s">
        <v>599</v>
      </c>
      <c r="Y693" t="s">
        <v>259</v>
      </c>
      <c r="Z693" t="s">
        <v>14</v>
      </c>
      <c r="AA693" s="29">
        <v>-34.32</v>
      </c>
      <c r="AB693">
        <v>0</v>
      </c>
      <c r="AC693">
        <f t="shared" si="132"/>
        <v>2014</v>
      </c>
      <c r="AD693">
        <f t="shared" si="133"/>
        <v>11</v>
      </c>
      <c r="AE693">
        <f t="shared" si="134"/>
        <v>2013</v>
      </c>
      <c r="AF693">
        <f t="shared" si="135"/>
        <v>4</v>
      </c>
      <c r="AG693" t="str">
        <f>VLOOKUP(F693,vlookup!$A$2:$E$660,2,0)</f>
        <v>Retained</v>
      </c>
      <c r="AH693" t="str">
        <f>VLOOKUP(F693,vlookup!$A$2:$E$660,3,0)</f>
        <v>Service Contract</v>
      </c>
      <c r="AI693" t="str">
        <f>VLOOKUP(F693,vlookup!$A$2:$E$660,4,0)</f>
        <v>Used Car Programs</v>
      </c>
      <c r="AJ693" t="str">
        <f>VLOOKUP(F693,vlookup!$A$2:$E$660,5,0)</f>
        <v>High Mileage</v>
      </c>
      <c r="AL693">
        <f t="shared" si="136"/>
        <v>27</v>
      </c>
      <c r="AM693">
        <f t="shared" si="137"/>
        <v>550</v>
      </c>
      <c r="AN693" t="str">
        <f t="shared" si="138"/>
        <v/>
      </c>
      <c r="AO693" t="str">
        <f t="shared" si="139"/>
        <v/>
      </c>
      <c r="AP693" t="str">
        <f t="shared" si="140"/>
        <v/>
      </c>
      <c r="AQ693" t="str">
        <f t="shared" si="141"/>
        <v/>
      </c>
      <c r="AR693">
        <f t="shared" si="142"/>
        <v>-34.32</v>
      </c>
      <c r="AS693" t="str">
        <f t="shared" si="143"/>
        <v>7D018424D3Y-5</v>
      </c>
      <c r="AT693" t="str">
        <f>IFERROR(IF(VLOOKUP(Y693,vlookup!$I$2:$J$9,1,0)=Y693,VLOOKUP(Y693,vlookup!$I$2:$J$9,2,0),PROPER(Y693)),PROPER(Y693))</f>
        <v>Towing &amp; Roadside</v>
      </c>
      <c r="AU693" t="str">
        <f>IFERROR(IF(B693=VLOOKUP(B693,vlookup!$L$2:$L$10,1,0),"Yes","No"),"No")</f>
        <v>No</v>
      </c>
    </row>
    <row r="694" spans="1:47" ht="14.45" customHeight="1" x14ac:dyDescent="0.25">
      <c r="A694" t="s">
        <v>1146</v>
      </c>
      <c r="B694" s="31" t="s">
        <v>1147</v>
      </c>
      <c r="C694">
        <v>6</v>
      </c>
      <c r="D694">
        <v>1</v>
      </c>
      <c r="E694" t="s">
        <v>382</v>
      </c>
      <c r="F694" t="s">
        <v>60</v>
      </c>
      <c r="G694" t="s">
        <v>1148</v>
      </c>
      <c r="H694" t="s">
        <v>1149</v>
      </c>
      <c r="I694">
        <v>86686</v>
      </c>
      <c r="J694" s="19">
        <v>41391</v>
      </c>
      <c r="K694" s="19">
        <v>41418</v>
      </c>
      <c r="L694">
        <v>201305</v>
      </c>
      <c r="M694" s="19">
        <v>41395</v>
      </c>
      <c r="N694">
        <v>24617</v>
      </c>
      <c r="O694" t="s">
        <v>1070</v>
      </c>
      <c r="P694" t="s">
        <v>1116</v>
      </c>
      <c r="Q694" t="s">
        <v>925</v>
      </c>
      <c r="R694" t="s">
        <v>1155</v>
      </c>
      <c r="S694" s="19">
        <v>41936</v>
      </c>
      <c r="T694">
        <v>86686</v>
      </c>
      <c r="U694" t="s">
        <v>357</v>
      </c>
      <c r="V694" s="19">
        <v>41976</v>
      </c>
      <c r="W694" t="s">
        <v>598</v>
      </c>
      <c r="X694" t="s">
        <v>599</v>
      </c>
      <c r="Y694" t="s">
        <v>259</v>
      </c>
      <c r="Z694" t="s">
        <v>14</v>
      </c>
      <c r="AA694" s="29">
        <v>-27.5</v>
      </c>
      <c r="AB694">
        <v>0</v>
      </c>
      <c r="AC694">
        <f t="shared" si="132"/>
        <v>2014</v>
      </c>
      <c r="AD694">
        <f t="shared" si="133"/>
        <v>12</v>
      </c>
      <c r="AE694">
        <f t="shared" si="134"/>
        <v>2013</v>
      </c>
      <c r="AF694">
        <f t="shared" si="135"/>
        <v>4</v>
      </c>
      <c r="AG694" t="str">
        <f>VLOOKUP(F694,vlookup!$A$2:$E$660,2,0)</f>
        <v>Retained</v>
      </c>
      <c r="AH694" t="str">
        <f>VLOOKUP(F694,vlookup!$A$2:$E$660,3,0)</f>
        <v>Service Contract</v>
      </c>
      <c r="AI694" t="str">
        <f>VLOOKUP(F694,vlookup!$A$2:$E$660,4,0)</f>
        <v>Used Car Programs</v>
      </c>
      <c r="AJ694" t="str">
        <f>VLOOKUP(F694,vlookup!$A$2:$E$660,5,0)</f>
        <v>High Mileage</v>
      </c>
      <c r="AL694">
        <f t="shared" si="136"/>
        <v>27</v>
      </c>
      <c r="AM694">
        <f t="shared" si="137"/>
        <v>576</v>
      </c>
      <c r="AN694" t="str">
        <f t="shared" si="138"/>
        <v/>
      </c>
      <c r="AO694" t="str">
        <f t="shared" si="139"/>
        <v/>
      </c>
      <c r="AP694" t="str">
        <f t="shared" si="140"/>
        <v/>
      </c>
      <c r="AQ694" t="str">
        <f t="shared" si="141"/>
        <v/>
      </c>
      <c r="AR694">
        <f t="shared" si="142"/>
        <v>-27.5</v>
      </c>
      <c r="AS694" t="str">
        <f t="shared" si="143"/>
        <v>7D018424D3Y-6</v>
      </c>
      <c r="AT694" t="str">
        <f>IFERROR(IF(VLOOKUP(Y694,vlookup!$I$2:$J$9,1,0)=Y694,VLOOKUP(Y694,vlookup!$I$2:$J$9,2,0),PROPER(Y694)),PROPER(Y694))</f>
        <v>Towing &amp; Roadside</v>
      </c>
      <c r="AU694" t="str">
        <f>IFERROR(IF(B694=VLOOKUP(B694,vlookup!$L$2:$L$10,1,0),"Yes","No"),"No")</f>
        <v>No</v>
      </c>
    </row>
    <row r="695" spans="1:47" ht="14.45" customHeight="1" x14ac:dyDescent="0.25">
      <c r="A695" t="s">
        <v>1146</v>
      </c>
      <c r="B695" s="31" t="s">
        <v>1147</v>
      </c>
      <c r="C695">
        <v>7</v>
      </c>
      <c r="D695">
        <v>1</v>
      </c>
      <c r="E695" t="s">
        <v>382</v>
      </c>
      <c r="F695" t="s">
        <v>60</v>
      </c>
      <c r="G695" t="s">
        <v>1148</v>
      </c>
      <c r="H695" t="s">
        <v>1149</v>
      </c>
      <c r="I695">
        <v>86686</v>
      </c>
      <c r="J695" s="19">
        <v>41391</v>
      </c>
      <c r="K695" s="19">
        <v>41418</v>
      </c>
      <c r="L695">
        <v>201305</v>
      </c>
      <c r="M695" s="19">
        <v>41395</v>
      </c>
      <c r="N695">
        <v>24617</v>
      </c>
      <c r="O695" t="s">
        <v>1070</v>
      </c>
      <c r="P695" t="s">
        <v>1116</v>
      </c>
      <c r="Q695" t="s">
        <v>925</v>
      </c>
      <c r="R695" t="s">
        <v>2455</v>
      </c>
      <c r="S695" s="19">
        <v>41937</v>
      </c>
      <c r="T695">
        <v>86686</v>
      </c>
      <c r="U695" t="s">
        <v>357</v>
      </c>
      <c r="V695" s="19">
        <v>41976</v>
      </c>
      <c r="W695" t="s">
        <v>598</v>
      </c>
      <c r="X695" t="s">
        <v>599</v>
      </c>
      <c r="Y695" t="s">
        <v>259</v>
      </c>
      <c r="Z695" t="s">
        <v>14</v>
      </c>
      <c r="AA695" s="29">
        <v>-125.27</v>
      </c>
      <c r="AB695">
        <v>0</v>
      </c>
      <c r="AC695">
        <f t="shared" si="132"/>
        <v>2014</v>
      </c>
      <c r="AD695">
        <f t="shared" si="133"/>
        <v>12</v>
      </c>
      <c r="AE695">
        <f t="shared" si="134"/>
        <v>2013</v>
      </c>
      <c r="AF695">
        <f t="shared" si="135"/>
        <v>4</v>
      </c>
      <c r="AG695" t="str">
        <f>VLOOKUP(F695,vlookup!$A$2:$E$660,2,0)</f>
        <v>Retained</v>
      </c>
      <c r="AH695" t="str">
        <f>VLOOKUP(F695,vlookup!$A$2:$E$660,3,0)</f>
        <v>Service Contract</v>
      </c>
      <c r="AI695" t="str">
        <f>VLOOKUP(F695,vlookup!$A$2:$E$660,4,0)</f>
        <v>Used Car Programs</v>
      </c>
      <c r="AJ695" t="str">
        <f>VLOOKUP(F695,vlookup!$A$2:$E$660,5,0)</f>
        <v>High Mileage</v>
      </c>
      <c r="AL695">
        <f t="shared" si="136"/>
        <v>27</v>
      </c>
      <c r="AM695">
        <f t="shared" si="137"/>
        <v>576</v>
      </c>
      <c r="AN695" t="str">
        <f t="shared" si="138"/>
        <v/>
      </c>
      <c r="AO695" t="str">
        <f t="shared" si="139"/>
        <v/>
      </c>
      <c r="AP695" t="str">
        <f t="shared" si="140"/>
        <v/>
      </c>
      <c r="AQ695" t="str">
        <f t="shared" si="141"/>
        <v/>
      </c>
      <c r="AR695">
        <f t="shared" si="142"/>
        <v>-125.27</v>
      </c>
      <c r="AS695" t="str">
        <f t="shared" si="143"/>
        <v>7D018424D3Y-7</v>
      </c>
      <c r="AT695" t="str">
        <f>IFERROR(IF(VLOOKUP(Y695,vlookup!$I$2:$J$9,1,0)=Y695,VLOOKUP(Y695,vlookup!$I$2:$J$9,2,0),PROPER(Y695)),PROPER(Y695))</f>
        <v>Towing &amp; Roadside</v>
      </c>
      <c r="AU695" t="str">
        <f>IFERROR(IF(B695=VLOOKUP(B695,vlookup!$L$2:$L$10,1,0),"Yes","No"),"No")</f>
        <v>No</v>
      </c>
    </row>
    <row r="696" spans="1:47" ht="14.45" customHeight="1" x14ac:dyDescent="0.25">
      <c r="A696" t="s">
        <v>2456</v>
      </c>
      <c r="B696" s="31" t="s">
        <v>2457</v>
      </c>
      <c r="C696">
        <v>3</v>
      </c>
      <c r="D696">
        <v>1</v>
      </c>
      <c r="E696" t="s">
        <v>571</v>
      </c>
      <c r="F696" t="s">
        <v>205</v>
      </c>
      <c r="G696" t="s">
        <v>1148</v>
      </c>
      <c r="H696" t="s">
        <v>1873</v>
      </c>
      <c r="I696">
        <v>82789</v>
      </c>
      <c r="J696" s="19">
        <v>41985</v>
      </c>
      <c r="K696" s="19">
        <v>42012</v>
      </c>
      <c r="L696">
        <v>201501</v>
      </c>
      <c r="M696" s="19">
        <v>42005</v>
      </c>
      <c r="N696">
        <v>24616</v>
      </c>
      <c r="O696" t="s">
        <v>1076</v>
      </c>
      <c r="P696" t="s">
        <v>1116</v>
      </c>
      <c r="Q696" t="s">
        <v>925</v>
      </c>
      <c r="R696" t="s">
        <v>2458</v>
      </c>
      <c r="S696" s="19">
        <v>42408</v>
      </c>
      <c r="T696">
        <v>82789</v>
      </c>
      <c r="U696" t="s">
        <v>357</v>
      </c>
      <c r="V696" s="19">
        <v>42467</v>
      </c>
      <c r="W696" t="s">
        <v>598</v>
      </c>
      <c r="X696" t="s">
        <v>599</v>
      </c>
      <c r="Y696" t="s">
        <v>259</v>
      </c>
      <c r="Z696" t="s">
        <v>14</v>
      </c>
      <c r="AA696" s="29">
        <v>-11</v>
      </c>
      <c r="AB696">
        <v>0</v>
      </c>
      <c r="AC696">
        <f t="shared" si="132"/>
        <v>2016</v>
      </c>
      <c r="AD696">
        <f t="shared" si="133"/>
        <v>4</v>
      </c>
      <c r="AE696">
        <f t="shared" si="134"/>
        <v>2014</v>
      </c>
      <c r="AF696">
        <f t="shared" si="135"/>
        <v>12</v>
      </c>
      <c r="AG696" t="str">
        <f>VLOOKUP(F696,vlookup!$A$2:$E$660,2,0)</f>
        <v>Retained</v>
      </c>
      <c r="AH696" t="str">
        <f>VLOOKUP(F696,vlookup!$A$2:$E$660,3,0)</f>
        <v>Service Contract</v>
      </c>
      <c r="AI696" t="str">
        <f>VLOOKUP(F696,vlookup!$A$2:$E$660,4,0)</f>
        <v>Used Car Programs</v>
      </c>
      <c r="AJ696" t="str">
        <f>VLOOKUP(F696,vlookup!$A$2:$E$660,5,0)</f>
        <v>High Mileage</v>
      </c>
      <c r="AL696">
        <f t="shared" si="136"/>
        <v>26</v>
      </c>
      <c r="AM696">
        <f t="shared" si="137"/>
        <v>475</v>
      </c>
      <c r="AN696" t="str">
        <f t="shared" si="138"/>
        <v/>
      </c>
      <c r="AO696" t="str">
        <f t="shared" si="139"/>
        <v/>
      </c>
      <c r="AP696" t="str">
        <f t="shared" si="140"/>
        <v/>
      </c>
      <c r="AQ696" t="str">
        <f t="shared" si="141"/>
        <v/>
      </c>
      <c r="AR696">
        <f t="shared" si="142"/>
        <v>-11</v>
      </c>
      <c r="AS696" t="str">
        <f t="shared" si="143"/>
        <v>7A054541L4-3</v>
      </c>
      <c r="AT696" t="str">
        <f>IFERROR(IF(VLOOKUP(Y696,vlookup!$I$2:$J$9,1,0)=Y696,VLOOKUP(Y696,vlookup!$I$2:$J$9,2,0),PROPER(Y696)),PROPER(Y696))</f>
        <v>Towing &amp; Roadside</v>
      </c>
      <c r="AU696" t="str">
        <f>IFERROR(IF(B696=VLOOKUP(B696,vlookup!$L$2:$L$10,1,0),"Yes","No"),"No")</f>
        <v>No</v>
      </c>
    </row>
    <row r="697" spans="1:47" ht="14.45" customHeight="1" x14ac:dyDescent="0.25">
      <c r="A697" t="s">
        <v>2456</v>
      </c>
      <c r="B697" s="31" t="s">
        <v>2457</v>
      </c>
      <c r="C697">
        <v>5</v>
      </c>
      <c r="D697">
        <v>1</v>
      </c>
      <c r="E697" t="s">
        <v>571</v>
      </c>
      <c r="F697" t="s">
        <v>205</v>
      </c>
      <c r="G697" t="s">
        <v>1148</v>
      </c>
      <c r="H697" t="s">
        <v>1873</v>
      </c>
      <c r="I697">
        <v>82789</v>
      </c>
      <c r="J697" s="19">
        <v>41985</v>
      </c>
      <c r="K697" s="19">
        <v>42012</v>
      </c>
      <c r="L697">
        <v>201501</v>
      </c>
      <c r="M697" s="19">
        <v>42005</v>
      </c>
      <c r="N697">
        <v>24616</v>
      </c>
      <c r="O697" t="s">
        <v>1076</v>
      </c>
      <c r="P697" t="s">
        <v>1116</v>
      </c>
      <c r="Q697" t="s">
        <v>925</v>
      </c>
      <c r="R697" t="s">
        <v>2459</v>
      </c>
      <c r="S697" s="19">
        <v>42483</v>
      </c>
      <c r="T697">
        <v>82789</v>
      </c>
      <c r="U697" t="s">
        <v>357</v>
      </c>
      <c r="V697" s="19">
        <v>42544</v>
      </c>
      <c r="W697" t="s">
        <v>598</v>
      </c>
      <c r="X697" t="s">
        <v>599</v>
      </c>
      <c r="Y697" t="s">
        <v>259</v>
      </c>
      <c r="Z697" t="s">
        <v>14</v>
      </c>
      <c r="AA697" s="29">
        <v>-11</v>
      </c>
      <c r="AB697">
        <v>0</v>
      </c>
      <c r="AC697">
        <f t="shared" si="132"/>
        <v>2016</v>
      </c>
      <c r="AD697">
        <f t="shared" si="133"/>
        <v>6</v>
      </c>
      <c r="AE697">
        <f t="shared" si="134"/>
        <v>2014</v>
      </c>
      <c r="AF697">
        <f t="shared" si="135"/>
        <v>12</v>
      </c>
      <c r="AG697" t="str">
        <f>VLOOKUP(F697,vlookup!$A$2:$E$660,2,0)</f>
        <v>Retained</v>
      </c>
      <c r="AH697" t="str">
        <f>VLOOKUP(F697,vlookup!$A$2:$E$660,3,0)</f>
        <v>Service Contract</v>
      </c>
      <c r="AI697" t="str">
        <f>VLOOKUP(F697,vlookup!$A$2:$E$660,4,0)</f>
        <v>Used Car Programs</v>
      </c>
      <c r="AJ697" t="str">
        <f>VLOOKUP(F697,vlookup!$A$2:$E$660,5,0)</f>
        <v>High Mileage</v>
      </c>
      <c r="AL697">
        <f t="shared" si="136"/>
        <v>26</v>
      </c>
      <c r="AM697">
        <f t="shared" si="137"/>
        <v>551</v>
      </c>
      <c r="AN697" t="str">
        <f t="shared" si="138"/>
        <v/>
      </c>
      <c r="AO697" t="str">
        <f t="shared" si="139"/>
        <v/>
      </c>
      <c r="AP697" t="str">
        <f t="shared" si="140"/>
        <v/>
      </c>
      <c r="AQ697" t="str">
        <f t="shared" si="141"/>
        <v/>
      </c>
      <c r="AR697">
        <f t="shared" si="142"/>
        <v>-11</v>
      </c>
      <c r="AS697" t="str">
        <f t="shared" si="143"/>
        <v>7A054541L4-5</v>
      </c>
      <c r="AT697" t="str">
        <f>IFERROR(IF(VLOOKUP(Y697,vlookup!$I$2:$J$9,1,0)=Y697,VLOOKUP(Y697,vlookup!$I$2:$J$9,2,0),PROPER(Y697)),PROPER(Y697))</f>
        <v>Towing &amp; Roadside</v>
      </c>
      <c r="AU697" t="str">
        <f>IFERROR(IF(B697=VLOOKUP(B697,vlookup!$L$2:$L$10,1,0),"Yes","No"),"No")</f>
        <v>No</v>
      </c>
    </row>
    <row r="698" spans="1:47" ht="14.45" customHeight="1" x14ac:dyDescent="0.25">
      <c r="A698" t="s">
        <v>2456</v>
      </c>
      <c r="B698" s="31" t="s">
        <v>2457</v>
      </c>
      <c r="C698">
        <v>6</v>
      </c>
      <c r="D698">
        <v>1</v>
      </c>
      <c r="E698" t="s">
        <v>571</v>
      </c>
      <c r="F698" t="s">
        <v>205</v>
      </c>
      <c r="G698" t="s">
        <v>1148</v>
      </c>
      <c r="H698" t="s">
        <v>1873</v>
      </c>
      <c r="I698">
        <v>82789</v>
      </c>
      <c r="J698" s="19">
        <v>41985</v>
      </c>
      <c r="K698" s="19">
        <v>42012</v>
      </c>
      <c r="L698">
        <v>201501</v>
      </c>
      <c r="M698" s="19">
        <v>42005</v>
      </c>
      <c r="N698">
        <v>24616</v>
      </c>
      <c r="O698" t="s">
        <v>1076</v>
      </c>
      <c r="P698" t="s">
        <v>1116</v>
      </c>
      <c r="Q698" t="s">
        <v>925</v>
      </c>
      <c r="R698" t="s">
        <v>2460</v>
      </c>
      <c r="S698" s="19">
        <v>42483</v>
      </c>
      <c r="T698">
        <v>82789</v>
      </c>
      <c r="U698" t="s">
        <v>357</v>
      </c>
      <c r="V698" s="19">
        <v>42544</v>
      </c>
      <c r="W698" t="s">
        <v>598</v>
      </c>
      <c r="X698" t="s">
        <v>599</v>
      </c>
      <c r="Y698" t="s">
        <v>259</v>
      </c>
      <c r="Z698" t="s">
        <v>14</v>
      </c>
      <c r="AA698" s="29">
        <v>-11</v>
      </c>
      <c r="AB698">
        <v>0</v>
      </c>
      <c r="AC698">
        <f t="shared" si="132"/>
        <v>2016</v>
      </c>
      <c r="AD698">
        <f t="shared" si="133"/>
        <v>6</v>
      </c>
      <c r="AE698">
        <f t="shared" si="134"/>
        <v>2014</v>
      </c>
      <c r="AF698">
        <f t="shared" si="135"/>
        <v>12</v>
      </c>
      <c r="AG698" t="str">
        <f>VLOOKUP(F698,vlookup!$A$2:$E$660,2,0)</f>
        <v>Retained</v>
      </c>
      <c r="AH698" t="str">
        <f>VLOOKUP(F698,vlookup!$A$2:$E$660,3,0)</f>
        <v>Service Contract</v>
      </c>
      <c r="AI698" t="str">
        <f>VLOOKUP(F698,vlookup!$A$2:$E$660,4,0)</f>
        <v>Used Car Programs</v>
      </c>
      <c r="AJ698" t="str">
        <f>VLOOKUP(F698,vlookup!$A$2:$E$660,5,0)</f>
        <v>High Mileage</v>
      </c>
      <c r="AL698">
        <f t="shared" si="136"/>
        <v>26</v>
      </c>
      <c r="AM698">
        <f t="shared" si="137"/>
        <v>551</v>
      </c>
      <c r="AN698" t="str">
        <f t="shared" si="138"/>
        <v/>
      </c>
      <c r="AO698" t="str">
        <f t="shared" si="139"/>
        <v/>
      </c>
      <c r="AP698" t="str">
        <f t="shared" si="140"/>
        <v/>
      </c>
      <c r="AQ698" t="str">
        <f t="shared" si="141"/>
        <v/>
      </c>
      <c r="AR698">
        <f t="shared" si="142"/>
        <v>-11</v>
      </c>
      <c r="AS698" t="str">
        <f t="shared" si="143"/>
        <v>7A054541L4-6</v>
      </c>
      <c r="AT698" t="str">
        <f>IFERROR(IF(VLOOKUP(Y698,vlookup!$I$2:$J$9,1,0)=Y698,VLOOKUP(Y698,vlookup!$I$2:$J$9,2,0),PROPER(Y698)),PROPER(Y698))</f>
        <v>Towing &amp; Roadside</v>
      </c>
      <c r="AU698" t="str">
        <f>IFERROR(IF(B698=VLOOKUP(B698,vlookup!$L$2:$L$10,1,0),"Yes","No"),"No")</f>
        <v>No</v>
      </c>
    </row>
    <row r="699" spans="1:47" ht="14.45" customHeight="1" x14ac:dyDescent="0.25">
      <c r="A699" t="s">
        <v>1156</v>
      </c>
      <c r="B699" s="31" t="s">
        <v>1157</v>
      </c>
      <c r="C699">
        <v>2</v>
      </c>
      <c r="D699">
        <v>1</v>
      </c>
      <c r="E699" t="s">
        <v>382</v>
      </c>
      <c r="F699" t="s">
        <v>60</v>
      </c>
      <c r="G699" t="s">
        <v>1148</v>
      </c>
      <c r="H699" t="s">
        <v>1158</v>
      </c>
      <c r="I699">
        <v>115733</v>
      </c>
      <c r="J699" s="19">
        <v>41489</v>
      </c>
      <c r="K699" s="19">
        <v>41515</v>
      </c>
      <c r="L699">
        <v>201308</v>
      </c>
      <c r="M699" s="19">
        <v>41487</v>
      </c>
      <c r="N699">
        <v>24616</v>
      </c>
      <c r="O699" t="s">
        <v>1076</v>
      </c>
      <c r="P699" t="s">
        <v>1116</v>
      </c>
      <c r="Q699" t="s">
        <v>925</v>
      </c>
      <c r="R699" t="s">
        <v>2461</v>
      </c>
      <c r="S699" s="19">
        <v>41540</v>
      </c>
      <c r="T699">
        <v>115733</v>
      </c>
      <c r="U699" t="s">
        <v>357</v>
      </c>
      <c r="V699" s="19">
        <v>41578</v>
      </c>
      <c r="W699" t="s">
        <v>598</v>
      </c>
      <c r="X699" t="s">
        <v>599</v>
      </c>
      <c r="Y699" t="s">
        <v>259</v>
      </c>
      <c r="Z699" t="s">
        <v>14</v>
      </c>
      <c r="AA699" s="29">
        <v>-11</v>
      </c>
      <c r="AB699">
        <v>0</v>
      </c>
      <c r="AC699">
        <f t="shared" si="132"/>
        <v>2013</v>
      </c>
      <c r="AD699">
        <f t="shared" si="133"/>
        <v>10</v>
      </c>
      <c r="AE699">
        <f t="shared" si="134"/>
        <v>2013</v>
      </c>
      <c r="AF699">
        <f t="shared" si="135"/>
        <v>8</v>
      </c>
      <c r="AG699" t="str">
        <f>VLOOKUP(F699,vlookup!$A$2:$E$660,2,0)</f>
        <v>Retained</v>
      </c>
      <c r="AH699" t="str">
        <f>VLOOKUP(F699,vlookup!$A$2:$E$660,3,0)</f>
        <v>Service Contract</v>
      </c>
      <c r="AI699" t="str">
        <f>VLOOKUP(F699,vlookup!$A$2:$E$660,4,0)</f>
        <v>Used Car Programs</v>
      </c>
      <c r="AJ699" t="str">
        <f>VLOOKUP(F699,vlookup!$A$2:$E$660,5,0)</f>
        <v>High Mileage</v>
      </c>
      <c r="AL699">
        <f t="shared" si="136"/>
        <v>26</v>
      </c>
      <c r="AM699">
        <f t="shared" si="137"/>
        <v>88</v>
      </c>
      <c r="AN699" t="str">
        <f t="shared" si="138"/>
        <v/>
      </c>
      <c r="AO699" t="str">
        <f t="shared" si="139"/>
        <v/>
      </c>
      <c r="AP699" t="str">
        <f t="shared" si="140"/>
        <v/>
      </c>
      <c r="AQ699">
        <f t="shared" si="141"/>
        <v>-11</v>
      </c>
      <c r="AR699" t="str">
        <f t="shared" si="142"/>
        <v/>
      </c>
      <c r="AS699" t="str">
        <f t="shared" si="143"/>
        <v>5N092749H3Y-2</v>
      </c>
      <c r="AT699" t="str">
        <f>IFERROR(IF(VLOOKUP(Y699,vlookup!$I$2:$J$9,1,0)=Y699,VLOOKUP(Y699,vlookup!$I$2:$J$9,2,0),PROPER(Y699)),PROPER(Y699))</f>
        <v>Towing &amp; Roadside</v>
      </c>
      <c r="AU699" t="str">
        <f>IFERROR(IF(B699=VLOOKUP(B699,vlookup!$L$2:$L$10,1,0),"Yes","No"),"No")</f>
        <v>No</v>
      </c>
    </row>
    <row r="700" spans="1:47" ht="14.45" customHeight="1" x14ac:dyDescent="0.25">
      <c r="A700" t="s">
        <v>1156</v>
      </c>
      <c r="B700" s="31" t="s">
        <v>1157</v>
      </c>
      <c r="C700">
        <v>3</v>
      </c>
      <c r="D700">
        <v>1</v>
      </c>
      <c r="E700" t="s">
        <v>382</v>
      </c>
      <c r="F700" t="s">
        <v>60</v>
      </c>
      <c r="G700" t="s">
        <v>1148</v>
      </c>
      <c r="H700" t="s">
        <v>1158</v>
      </c>
      <c r="I700">
        <v>115733</v>
      </c>
      <c r="J700" s="19">
        <v>41489</v>
      </c>
      <c r="K700" s="19">
        <v>41515</v>
      </c>
      <c r="L700">
        <v>201308</v>
      </c>
      <c r="M700" s="19">
        <v>41487</v>
      </c>
      <c r="N700">
        <v>24616</v>
      </c>
      <c r="O700" t="s">
        <v>1076</v>
      </c>
      <c r="P700" t="s">
        <v>1116</v>
      </c>
      <c r="Q700" t="s">
        <v>925</v>
      </c>
      <c r="R700" t="s">
        <v>1159</v>
      </c>
      <c r="S700" s="19">
        <v>41569</v>
      </c>
      <c r="T700">
        <v>115733</v>
      </c>
      <c r="U700" t="s">
        <v>357</v>
      </c>
      <c r="V700" s="19">
        <v>41612</v>
      </c>
      <c r="W700" t="s">
        <v>598</v>
      </c>
      <c r="X700" t="s">
        <v>599</v>
      </c>
      <c r="Y700" t="s">
        <v>259</v>
      </c>
      <c r="Z700" t="s">
        <v>14</v>
      </c>
      <c r="AA700" s="29">
        <v>-11</v>
      </c>
      <c r="AB700">
        <v>0</v>
      </c>
      <c r="AC700">
        <f t="shared" si="132"/>
        <v>2013</v>
      </c>
      <c r="AD700">
        <f t="shared" si="133"/>
        <v>12</v>
      </c>
      <c r="AE700">
        <f t="shared" si="134"/>
        <v>2013</v>
      </c>
      <c r="AF700">
        <f t="shared" si="135"/>
        <v>8</v>
      </c>
      <c r="AG700" t="str">
        <f>VLOOKUP(F700,vlookup!$A$2:$E$660,2,0)</f>
        <v>Retained</v>
      </c>
      <c r="AH700" t="str">
        <f>VLOOKUP(F700,vlookup!$A$2:$E$660,3,0)</f>
        <v>Service Contract</v>
      </c>
      <c r="AI700" t="str">
        <f>VLOOKUP(F700,vlookup!$A$2:$E$660,4,0)</f>
        <v>Used Car Programs</v>
      </c>
      <c r="AJ700" t="str">
        <f>VLOOKUP(F700,vlookup!$A$2:$E$660,5,0)</f>
        <v>High Mileage</v>
      </c>
      <c r="AL700">
        <f t="shared" si="136"/>
        <v>26</v>
      </c>
      <c r="AM700">
        <f t="shared" si="137"/>
        <v>121</v>
      </c>
      <c r="AN700" t="str">
        <f t="shared" si="138"/>
        <v/>
      </c>
      <c r="AO700" t="str">
        <f t="shared" si="139"/>
        <v/>
      </c>
      <c r="AP700" t="str">
        <f t="shared" si="140"/>
        <v/>
      </c>
      <c r="AQ700" t="str">
        <f t="shared" si="141"/>
        <v/>
      </c>
      <c r="AR700">
        <f t="shared" si="142"/>
        <v>-11</v>
      </c>
      <c r="AS700" t="str">
        <f t="shared" si="143"/>
        <v>5N092749H3Y-3</v>
      </c>
      <c r="AT700" t="str">
        <f>IFERROR(IF(VLOOKUP(Y700,vlookup!$I$2:$J$9,1,0)=Y700,VLOOKUP(Y700,vlookup!$I$2:$J$9,2,0),PROPER(Y700)),PROPER(Y700))</f>
        <v>Towing &amp; Roadside</v>
      </c>
      <c r="AU700" t="str">
        <f>IFERROR(IF(B700=VLOOKUP(B700,vlookup!$L$2:$L$10,1,0),"Yes","No"),"No")</f>
        <v>No</v>
      </c>
    </row>
    <row r="701" spans="1:47" ht="14.45" customHeight="1" x14ac:dyDescent="0.25">
      <c r="A701" t="s">
        <v>2462</v>
      </c>
      <c r="B701" s="31" t="s">
        <v>2463</v>
      </c>
      <c r="C701">
        <v>1</v>
      </c>
      <c r="D701">
        <v>1</v>
      </c>
      <c r="E701" t="s">
        <v>382</v>
      </c>
      <c r="F701" t="s">
        <v>238</v>
      </c>
      <c r="G701" t="s">
        <v>1148</v>
      </c>
      <c r="H701" t="s">
        <v>1873</v>
      </c>
      <c r="I701">
        <v>74367</v>
      </c>
      <c r="J701" s="19">
        <v>42414</v>
      </c>
      <c r="K701" s="19">
        <v>42429</v>
      </c>
      <c r="L701">
        <v>201602</v>
      </c>
      <c r="M701" s="19">
        <v>42401</v>
      </c>
      <c r="N701">
        <v>24616</v>
      </c>
      <c r="O701" t="s">
        <v>1076</v>
      </c>
      <c r="P701" t="s">
        <v>1116</v>
      </c>
      <c r="Q701" t="s">
        <v>925</v>
      </c>
      <c r="R701" t="s">
        <v>2464</v>
      </c>
      <c r="S701" s="19">
        <v>42600</v>
      </c>
      <c r="T701">
        <v>74367</v>
      </c>
      <c r="U701" t="s">
        <v>357</v>
      </c>
      <c r="V701" s="19">
        <v>42647</v>
      </c>
      <c r="W701" t="s">
        <v>598</v>
      </c>
      <c r="X701" t="s">
        <v>599</v>
      </c>
      <c r="Y701" t="s">
        <v>259</v>
      </c>
      <c r="Z701" t="s">
        <v>14</v>
      </c>
      <c r="AA701" s="29">
        <v>-11</v>
      </c>
      <c r="AB701">
        <v>0</v>
      </c>
      <c r="AC701">
        <f t="shared" si="132"/>
        <v>2016</v>
      </c>
      <c r="AD701">
        <f t="shared" si="133"/>
        <v>10</v>
      </c>
      <c r="AE701">
        <f t="shared" si="134"/>
        <v>2016</v>
      </c>
      <c r="AF701">
        <f t="shared" si="135"/>
        <v>2</v>
      </c>
      <c r="AG701" t="str">
        <f>VLOOKUP(F701,vlookup!$A$2:$E$660,2,0)</f>
        <v>Retained</v>
      </c>
      <c r="AH701" t="str">
        <f>VLOOKUP(F701,vlookup!$A$2:$E$660,3,0)</f>
        <v>Service Contract</v>
      </c>
      <c r="AI701" t="str">
        <f>VLOOKUP(F701,vlookup!$A$2:$E$660,4,0)</f>
        <v>Used Car Programs</v>
      </c>
      <c r="AJ701" t="str">
        <f>VLOOKUP(F701,vlookup!$A$2:$E$660,5,0)</f>
        <v>High Mileage</v>
      </c>
      <c r="AL701">
        <f t="shared" si="136"/>
        <v>15</v>
      </c>
      <c r="AM701">
        <f t="shared" si="137"/>
        <v>230</v>
      </c>
      <c r="AN701" t="str">
        <f t="shared" si="138"/>
        <v/>
      </c>
      <c r="AO701" t="str">
        <f t="shared" si="139"/>
        <v/>
      </c>
      <c r="AP701" t="str">
        <f t="shared" si="140"/>
        <v/>
      </c>
      <c r="AQ701" t="str">
        <f t="shared" si="141"/>
        <v/>
      </c>
      <c r="AR701">
        <f t="shared" si="142"/>
        <v>-11</v>
      </c>
      <c r="AS701" t="str">
        <f t="shared" si="143"/>
        <v>BN009506B6Y-1</v>
      </c>
      <c r="AT701" t="str">
        <f>IFERROR(IF(VLOOKUP(Y701,vlookup!$I$2:$J$9,1,0)=Y701,VLOOKUP(Y701,vlookup!$I$2:$J$9,2,0),PROPER(Y701)),PROPER(Y701))</f>
        <v>Towing &amp; Roadside</v>
      </c>
      <c r="AU701" t="str">
        <f>IFERROR(IF(B701=VLOOKUP(B701,vlookup!$L$2:$L$10,1,0),"Yes","No"),"No")</f>
        <v>No</v>
      </c>
    </row>
    <row r="702" spans="1:47" ht="14.45" customHeight="1" x14ac:dyDescent="0.25">
      <c r="A702" t="s">
        <v>1879</v>
      </c>
      <c r="B702" s="31" t="s">
        <v>3605</v>
      </c>
      <c r="C702">
        <v>10</v>
      </c>
      <c r="D702">
        <v>1</v>
      </c>
      <c r="E702" t="s">
        <v>382</v>
      </c>
      <c r="F702" t="s">
        <v>205</v>
      </c>
      <c r="G702" t="s">
        <v>1148</v>
      </c>
      <c r="H702" t="s">
        <v>1873</v>
      </c>
      <c r="I702">
        <v>118456</v>
      </c>
      <c r="J702" s="19">
        <v>42192</v>
      </c>
      <c r="K702" s="19">
        <v>42243</v>
      </c>
      <c r="L702">
        <v>201508</v>
      </c>
      <c r="M702" s="19">
        <v>42217</v>
      </c>
      <c r="N702">
        <v>24617</v>
      </c>
      <c r="O702" t="s">
        <v>1070</v>
      </c>
      <c r="P702" t="s">
        <v>1116</v>
      </c>
      <c r="Q702" t="s">
        <v>925</v>
      </c>
      <c r="R702" t="s">
        <v>2465</v>
      </c>
      <c r="S702" s="19">
        <v>43124</v>
      </c>
      <c r="T702">
        <v>118456</v>
      </c>
      <c r="U702" t="s">
        <v>357</v>
      </c>
      <c r="V702" s="19">
        <v>43172</v>
      </c>
      <c r="W702" t="s">
        <v>598</v>
      </c>
      <c r="X702" t="s">
        <v>599</v>
      </c>
      <c r="Y702" t="s">
        <v>259</v>
      </c>
      <c r="Z702" t="s">
        <v>14</v>
      </c>
      <c r="AA702" s="29">
        <v>-11</v>
      </c>
      <c r="AB702">
        <v>0</v>
      </c>
      <c r="AC702">
        <f t="shared" si="132"/>
        <v>2018</v>
      </c>
      <c r="AD702">
        <f t="shared" si="133"/>
        <v>3</v>
      </c>
      <c r="AE702">
        <f t="shared" si="134"/>
        <v>2015</v>
      </c>
      <c r="AF702">
        <f t="shared" si="135"/>
        <v>7</v>
      </c>
      <c r="AG702" t="str">
        <f>VLOOKUP(F702,vlookup!$A$2:$E$660,2,0)</f>
        <v>Retained</v>
      </c>
      <c r="AH702" t="str">
        <f>VLOOKUP(F702,vlookup!$A$2:$E$660,3,0)</f>
        <v>Service Contract</v>
      </c>
      <c r="AI702" t="str">
        <f>VLOOKUP(F702,vlookup!$A$2:$E$660,4,0)</f>
        <v>Used Car Programs</v>
      </c>
      <c r="AJ702" t="str">
        <f>VLOOKUP(F702,vlookup!$A$2:$E$660,5,0)</f>
        <v>High Mileage</v>
      </c>
      <c r="AL702">
        <f t="shared" si="136"/>
        <v>50</v>
      </c>
      <c r="AM702">
        <f t="shared" si="137"/>
        <v>966</v>
      </c>
      <c r="AN702" t="str">
        <f t="shared" si="138"/>
        <v/>
      </c>
      <c r="AO702" t="str">
        <f t="shared" si="139"/>
        <v/>
      </c>
      <c r="AP702" t="str">
        <f t="shared" si="140"/>
        <v/>
      </c>
      <c r="AQ702" t="str">
        <f t="shared" si="141"/>
        <v/>
      </c>
      <c r="AR702">
        <f t="shared" si="142"/>
        <v>-11</v>
      </c>
      <c r="AS702" t="str">
        <f t="shared" si="143"/>
        <v>102251424-10</v>
      </c>
      <c r="AT702" t="str">
        <f>IFERROR(IF(VLOOKUP(Y702,vlookup!$I$2:$J$9,1,0)=Y702,VLOOKUP(Y702,vlookup!$I$2:$J$9,2,0),PROPER(Y702)),PROPER(Y702))</f>
        <v>Towing &amp; Roadside</v>
      </c>
      <c r="AU702" t="str">
        <f>IFERROR(IF(B702=VLOOKUP(B702,vlookup!$L$2:$L$10,1,0),"Yes","No"),"No")</f>
        <v>No</v>
      </c>
    </row>
    <row r="703" spans="1:47" ht="14.45" customHeight="1" x14ac:dyDescent="0.25">
      <c r="A703" t="s">
        <v>1879</v>
      </c>
      <c r="B703" s="31" t="s">
        <v>3605</v>
      </c>
      <c r="C703">
        <v>2</v>
      </c>
      <c r="D703">
        <v>1</v>
      </c>
      <c r="E703" t="s">
        <v>382</v>
      </c>
      <c r="F703" t="s">
        <v>205</v>
      </c>
      <c r="G703" t="s">
        <v>1148</v>
      </c>
      <c r="H703" t="s">
        <v>1873</v>
      </c>
      <c r="I703">
        <v>118456</v>
      </c>
      <c r="J703" s="19">
        <v>42192</v>
      </c>
      <c r="K703" s="19">
        <v>42243</v>
      </c>
      <c r="L703">
        <v>201508</v>
      </c>
      <c r="M703" s="19">
        <v>42217</v>
      </c>
      <c r="N703">
        <v>24617</v>
      </c>
      <c r="O703" t="s">
        <v>1070</v>
      </c>
      <c r="P703" t="s">
        <v>1116</v>
      </c>
      <c r="Q703" t="s">
        <v>925</v>
      </c>
      <c r="R703" t="s">
        <v>2466</v>
      </c>
      <c r="S703" s="19">
        <v>42359</v>
      </c>
      <c r="T703">
        <v>118456</v>
      </c>
      <c r="U703" t="s">
        <v>357</v>
      </c>
      <c r="V703" s="19">
        <v>42410</v>
      </c>
      <c r="W703" t="s">
        <v>598</v>
      </c>
      <c r="X703" t="s">
        <v>599</v>
      </c>
      <c r="Y703" t="s">
        <v>259</v>
      </c>
      <c r="Z703" t="s">
        <v>14</v>
      </c>
      <c r="AA703" s="29">
        <v>-11</v>
      </c>
      <c r="AB703">
        <v>0</v>
      </c>
      <c r="AC703">
        <f t="shared" si="132"/>
        <v>2016</v>
      </c>
      <c r="AD703">
        <f t="shared" si="133"/>
        <v>2</v>
      </c>
      <c r="AE703">
        <f t="shared" si="134"/>
        <v>2015</v>
      </c>
      <c r="AF703">
        <f t="shared" si="135"/>
        <v>7</v>
      </c>
      <c r="AG703" t="str">
        <f>VLOOKUP(F703,vlookup!$A$2:$E$660,2,0)</f>
        <v>Retained</v>
      </c>
      <c r="AH703" t="str">
        <f>VLOOKUP(F703,vlookup!$A$2:$E$660,3,0)</f>
        <v>Service Contract</v>
      </c>
      <c r="AI703" t="str">
        <f>VLOOKUP(F703,vlookup!$A$2:$E$660,4,0)</f>
        <v>Used Car Programs</v>
      </c>
      <c r="AJ703" t="str">
        <f>VLOOKUP(F703,vlookup!$A$2:$E$660,5,0)</f>
        <v>High Mileage</v>
      </c>
      <c r="AL703">
        <f t="shared" si="136"/>
        <v>50</v>
      </c>
      <c r="AM703">
        <f t="shared" si="137"/>
        <v>213</v>
      </c>
      <c r="AN703" t="str">
        <f t="shared" si="138"/>
        <v/>
      </c>
      <c r="AO703" t="str">
        <f t="shared" si="139"/>
        <v/>
      </c>
      <c r="AP703" t="str">
        <f t="shared" si="140"/>
        <v/>
      </c>
      <c r="AQ703" t="str">
        <f t="shared" si="141"/>
        <v/>
      </c>
      <c r="AR703">
        <f t="shared" si="142"/>
        <v>-11</v>
      </c>
      <c r="AS703" t="str">
        <f t="shared" si="143"/>
        <v>102251424-2</v>
      </c>
      <c r="AT703" t="str">
        <f>IFERROR(IF(VLOOKUP(Y703,vlookup!$I$2:$J$9,1,0)=Y703,VLOOKUP(Y703,vlookup!$I$2:$J$9,2,0),PROPER(Y703)),PROPER(Y703))</f>
        <v>Towing &amp; Roadside</v>
      </c>
      <c r="AU703" t="str">
        <f>IFERROR(IF(B703=VLOOKUP(B703,vlookup!$L$2:$L$10,1,0),"Yes","No"),"No")</f>
        <v>No</v>
      </c>
    </row>
    <row r="704" spans="1:47" ht="14.45" customHeight="1" x14ac:dyDescent="0.25">
      <c r="A704" t="s">
        <v>1879</v>
      </c>
      <c r="B704" s="31" t="s">
        <v>3605</v>
      </c>
      <c r="C704">
        <v>4</v>
      </c>
      <c r="D704">
        <v>1</v>
      </c>
      <c r="E704" t="s">
        <v>382</v>
      </c>
      <c r="F704" t="s">
        <v>205</v>
      </c>
      <c r="G704" t="s">
        <v>1148</v>
      </c>
      <c r="H704" t="s">
        <v>1873</v>
      </c>
      <c r="I704">
        <v>118456</v>
      </c>
      <c r="J704" s="19">
        <v>42192</v>
      </c>
      <c r="K704" s="19">
        <v>42243</v>
      </c>
      <c r="L704">
        <v>201508</v>
      </c>
      <c r="M704" s="19">
        <v>42217</v>
      </c>
      <c r="N704">
        <v>24617</v>
      </c>
      <c r="O704" t="s">
        <v>1070</v>
      </c>
      <c r="P704" t="s">
        <v>1116</v>
      </c>
      <c r="Q704" t="s">
        <v>925</v>
      </c>
      <c r="R704" t="s">
        <v>2467</v>
      </c>
      <c r="S704" s="19">
        <v>42424</v>
      </c>
      <c r="T704">
        <v>118456</v>
      </c>
      <c r="U704" t="s">
        <v>357</v>
      </c>
      <c r="V704" s="19">
        <v>42467</v>
      </c>
      <c r="W704" t="s">
        <v>598</v>
      </c>
      <c r="X704" t="s">
        <v>599</v>
      </c>
      <c r="Y704" t="s">
        <v>259</v>
      </c>
      <c r="Z704" t="s">
        <v>14</v>
      </c>
      <c r="AA704" s="29">
        <v>-11</v>
      </c>
      <c r="AB704">
        <v>0</v>
      </c>
      <c r="AC704">
        <f t="shared" si="132"/>
        <v>2016</v>
      </c>
      <c r="AD704">
        <f t="shared" si="133"/>
        <v>4</v>
      </c>
      <c r="AE704">
        <f t="shared" si="134"/>
        <v>2015</v>
      </c>
      <c r="AF704">
        <f t="shared" si="135"/>
        <v>7</v>
      </c>
      <c r="AG704" t="str">
        <f>VLOOKUP(F704,vlookup!$A$2:$E$660,2,0)</f>
        <v>Retained</v>
      </c>
      <c r="AH704" t="str">
        <f>VLOOKUP(F704,vlookup!$A$2:$E$660,3,0)</f>
        <v>Service Contract</v>
      </c>
      <c r="AI704" t="str">
        <f>VLOOKUP(F704,vlookup!$A$2:$E$660,4,0)</f>
        <v>Used Car Programs</v>
      </c>
      <c r="AJ704" t="str">
        <f>VLOOKUP(F704,vlookup!$A$2:$E$660,5,0)</f>
        <v>High Mileage</v>
      </c>
      <c r="AL704">
        <f t="shared" si="136"/>
        <v>50</v>
      </c>
      <c r="AM704">
        <f t="shared" si="137"/>
        <v>270</v>
      </c>
      <c r="AN704" t="str">
        <f t="shared" si="138"/>
        <v/>
      </c>
      <c r="AO704" t="str">
        <f t="shared" si="139"/>
        <v/>
      </c>
      <c r="AP704" t="str">
        <f t="shared" si="140"/>
        <v/>
      </c>
      <c r="AQ704" t="str">
        <f t="shared" si="141"/>
        <v/>
      </c>
      <c r="AR704">
        <f t="shared" si="142"/>
        <v>-11</v>
      </c>
      <c r="AS704" t="str">
        <f t="shared" si="143"/>
        <v>102251424-4</v>
      </c>
      <c r="AT704" t="str">
        <f>IFERROR(IF(VLOOKUP(Y704,vlookup!$I$2:$J$9,1,0)=Y704,VLOOKUP(Y704,vlookup!$I$2:$J$9,2,0),PROPER(Y704)),PROPER(Y704))</f>
        <v>Towing &amp; Roadside</v>
      </c>
      <c r="AU704" t="str">
        <f>IFERROR(IF(B704=VLOOKUP(B704,vlookup!$L$2:$L$10,1,0),"Yes","No"),"No")</f>
        <v>No</v>
      </c>
    </row>
    <row r="705" spans="1:47" ht="14.45" customHeight="1" x14ac:dyDescent="0.25">
      <c r="A705" t="s">
        <v>1879</v>
      </c>
      <c r="B705" s="31" t="s">
        <v>3605</v>
      </c>
      <c r="C705">
        <v>6</v>
      </c>
      <c r="D705">
        <v>1</v>
      </c>
      <c r="E705" t="s">
        <v>382</v>
      </c>
      <c r="F705" t="s">
        <v>205</v>
      </c>
      <c r="G705" t="s">
        <v>1148</v>
      </c>
      <c r="H705" t="s">
        <v>1873</v>
      </c>
      <c r="I705">
        <v>118456</v>
      </c>
      <c r="J705" s="19">
        <v>42192</v>
      </c>
      <c r="K705" s="19">
        <v>42243</v>
      </c>
      <c r="L705">
        <v>201508</v>
      </c>
      <c r="M705" s="19">
        <v>42217</v>
      </c>
      <c r="N705">
        <v>24617</v>
      </c>
      <c r="O705" t="s">
        <v>1070</v>
      </c>
      <c r="P705" t="s">
        <v>1116</v>
      </c>
      <c r="Q705" t="s">
        <v>925</v>
      </c>
      <c r="R705" t="s">
        <v>2468</v>
      </c>
      <c r="S705" s="19">
        <v>42710</v>
      </c>
      <c r="T705">
        <v>118456</v>
      </c>
      <c r="U705" t="s">
        <v>357</v>
      </c>
      <c r="V705" s="19">
        <v>42769</v>
      </c>
      <c r="W705" t="s">
        <v>598</v>
      </c>
      <c r="X705" t="s">
        <v>599</v>
      </c>
      <c r="Y705" t="s">
        <v>259</v>
      </c>
      <c r="Z705" t="s">
        <v>14</v>
      </c>
      <c r="AA705" s="29">
        <v>-11</v>
      </c>
      <c r="AB705">
        <v>0</v>
      </c>
      <c r="AC705">
        <f t="shared" si="132"/>
        <v>2017</v>
      </c>
      <c r="AD705">
        <f t="shared" si="133"/>
        <v>2</v>
      </c>
      <c r="AE705">
        <f t="shared" si="134"/>
        <v>2015</v>
      </c>
      <c r="AF705">
        <f t="shared" si="135"/>
        <v>7</v>
      </c>
      <c r="AG705" t="str">
        <f>VLOOKUP(F705,vlookup!$A$2:$E$660,2,0)</f>
        <v>Retained</v>
      </c>
      <c r="AH705" t="str">
        <f>VLOOKUP(F705,vlookup!$A$2:$E$660,3,0)</f>
        <v>Service Contract</v>
      </c>
      <c r="AI705" t="str">
        <f>VLOOKUP(F705,vlookup!$A$2:$E$660,4,0)</f>
        <v>Used Car Programs</v>
      </c>
      <c r="AJ705" t="str">
        <f>VLOOKUP(F705,vlookup!$A$2:$E$660,5,0)</f>
        <v>High Mileage</v>
      </c>
      <c r="AL705">
        <f t="shared" si="136"/>
        <v>50</v>
      </c>
      <c r="AM705">
        <f t="shared" si="137"/>
        <v>566</v>
      </c>
      <c r="AN705" t="str">
        <f t="shared" si="138"/>
        <v/>
      </c>
      <c r="AO705" t="str">
        <f t="shared" si="139"/>
        <v/>
      </c>
      <c r="AP705" t="str">
        <f t="shared" si="140"/>
        <v/>
      </c>
      <c r="AQ705" t="str">
        <f t="shared" si="141"/>
        <v/>
      </c>
      <c r="AR705">
        <f t="shared" si="142"/>
        <v>-11</v>
      </c>
      <c r="AS705" t="str">
        <f t="shared" si="143"/>
        <v>102251424-6</v>
      </c>
      <c r="AT705" t="str">
        <f>IFERROR(IF(VLOOKUP(Y705,vlookup!$I$2:$J$9,1,0)=Y705,VLOOKUP(Y705,vlookup!$I$2:$J$9,2,0),PROPER(Y705)),PROPER(Y705))</f>
        <v>Towing &amp; Roadside</v>
      </c>
      <c r="AU705" t="str">
        <f>IFERROR(IF(B705=VLOOKUP(B705,vlookup!$L$2:$L$10,1,0),"Yes","No"),"No")</f>
        <v>No</v>
      </c>
    </row>
    <row r="706" spans="1:47" ht="14.45" customHeight="1" x14ac:dyDescent="0.25">
      <c r="A706" t="s">
        <v>1879</v>
      </c>
      <c r="B706" s="31" t="s">
        <v>3605</v>
      </c>
      <c r="C706">
        <v>7</v>
      </c>
      <c r="D706">
        <v>1</v>
      </c>
      <c r="E706" t="s">
        <v>382</v>
      </c>
      <c r="F706" t="s">
        <v>205</v>
      </c>
      <c r="G706" t="s">
        <v>1148</v>
      </c>
      <c r="H706" t="s">
        <v>1873</v>
      </c>
      <c r="I706">
        <v>118456</v>
      </c>
      <c r="J706" s="19">
        <v>42192</v>
      </c>
      <c r="K706" s="19">
        <v>42243</v>
      </c>
      <c r="L706">
        <v>201508</v>
      </c>
      <c r="M706" s="19">
        <v>42217</v>
      </c>
      <c r="N706">
        <v>24617</v>
      </c>
      <c r="O706" t="s">
        <v>1070</v>
      </c>
      <c r="P706" t="s">
        <v>1116</v>
      </c>
      <c r="Q706" t="s">
        <v>925</v>
      </c>
      <c r="R706" t="s">
        <v>2469</v>
      </c>
      <c r="S706" s="19">
        <v>42710</v>
      </c>
      <c r="T706">
        <v>118456</v>
      </c>
      <c r="U706" t="s">
        <v>357</v>
      </c>
      <c r="V706" s="19">
        <v>42769</v>
      </c>
      <c r="W706" t="s">
        <v>598</v>
      </c>
      <c r="X706" t="s">
        <v>599</v>
      </c>
      <c r="Y706" t="s">
        <v>259</v>
      </c>
      <c r="Z706" t="s">
        <v>14</v>
      </c>
      <c r="AA706" s="29">
        <v>-11</v>
      </c>
      <c r="AB706">
        <v>0</v>
      </c>
      <c r="AC706">
        <f t="shared" si="132"/>
        <v>2017</v>
      </c>
      <c r="AD706">
        <f t="shared" si="133"/>
        <v>2</v>
      </c>
      <c r="AE706">
        <f t="shared" si="134"/>
        <v>2015</v>
      </c>
      <c r="AF706">
        <f t="shared" si="135"/>
        <v>7</v>
      </c>
      <c r="AG706" t="str">
        <f>VLOOKUP(F706,vlookup!$A$2:$E$660,2,0)</f>
        <v>Retained</v>
      </c>
      <c r="AH706" t="str">
        <f>VLOOKUP(F706,vlookup!$A$2:$E$660,3,0)</f>
        <v>Service Contract</v>
      </c>
      <c r="AI706" t="str">
        <f>VLOOKUP(F706,vlookup!$A$2:$E$660,4,0)</f>
        <v>Used Car Programs</v>
      </c>
      <c r="AJ706" t="str">
        <f>VLOOKUP(F706,vlookup!$A$2:$E$660,5,0)</f>
        <v>High Mileage</v>
      </c>
      <c r="AL706">
        <f t="shared" si="136"/>
        <v>50</v>
      </c>
      <c r="AM706">
        <f t="shared" si="137"/>
        <v>566</v>
      </c>
      <c r="AN706" t="str">
        <f t="shared" si="138"/>
        <v/>
      </c>
      <c r="AO706" t="str">
        <f t="shared" si="139"/>
        <v/>
      </c>
      <c r="AP706" t="str">
        <f t="shared" si="140"/>
        <v/>
      </c>
      <c r="AQ706" t="str">
        <f t="shared" si="141"/>
        <v/>
      </c>
      <c r="AR706">
        <f t="shared" si="142"/>
        <v>-11</v>
      </c>
      <c r="AS706" t="str">
        <f t="shared" si="143"/>
        <v>102251424-7</v>
      </c>
      <c r="AT706" t="str">
        <f>IFERROR(IF(VLOOKUP(Y706,vlookup!$I$2:$J$9,1,0)=Y706,VLOOKUP(Y706,vlookup!$I$2:$J$9,2,0),PROPER(Y706)),PROPER(Y706))</f>
        <v>Towing &amp; Roadside</v>
      </c>
      <c r="AU706" t="str">
        <f>IFERROR(IF(B706=VLOOKUP(B706,vlookup!$L$2:$L$10,1,0),"Yes","No"),"No")</f>
        <v>No</v>
      </c>
    </row>
    <row r="707" spans="1:47" ht="14.45" customHeight="1" x14ac:dyDescent="0.25">
      <c r="A707" t="s">
        <v>1879</v>
      </c>
      <c r="B707" s="31" t="s">
        <v>3605</v>
      </c>
      <c r="C707">
        <v>8</v>
      </c>
      <c r="D707">
        <v>1</v>
      </c>
      <c r="E707" t="s">
        <v>382</v>
      </c>
      <c r="F707" t="s">
        <v>205</v>
      </c>
      <c r="G707" t="s">
        <v>1148</v>
      </c>
      <c r="H707" t="s">
        <v>1873</v>
      </c>
      <c r="I707">
        <v>118456</v>
      </c>
      <c r="J707" s="19">
        <v>42192</v>
      </c>
      <c r="K707" s="19">
        <v>42243</v>
      </c>
      <c r="L707">
        <v>201508</v>
      </c>
      <c r="M707" s="19">
        <v>42217</v>
      </c>
      <c r="N707">
        <v>24617</v>
      </c>
      <c r="O707" t="s">
        <v>1070</v>
      </c>
      <c r="P707" t="s">
        <v>1116</v>
      </c>
      <c r="Q707" t="s">
        <v>925</v>
      </c>
      <c r="R707" t="s">
        <v>2470</v>
      </c>
      <c r="S707" s="19">
        <v>42852</v>
      </c>
      <c r="T707">
        <v>118456</v>
      </c>
      <c r="U707" t="s">
        <v>357</v>
      </c>
      <c r="V707" s="19">
        <v>42902</v>
      </c>
      <c r="W707" t="s">
        <v>598</v>
      </c>
      <c r="X707" t="s">
        <v>599</v>
      </c>
      <c r="Y707" t="s">
        <v>259</v>
      </c>
      <c r="Z707" t="s">
        <v>14</v>
      </c>
      <c r="AA707" s="29">
        <v>-11</v>
      </c>
      <c r="AB707">
        <v>0</v>
      </c>
      <c r="AC707">
        <f t="shared" ref="AC707:AC770" si="144">YEAR(V707)</f>
        <v>2017</v>
      </c>
      <c r="AD707">
        <f t="shared" ref="AD707:AD770" si="145">MONTH(V707)</f>
        <v>6</v>
      </c>
      <c r="AE707">
        <f t="shared" ref="AE707:AE770" si="146">YEAR(J707)</f>
        <v>2015</v>
      </c>
      <c r="AF707">
        <f t="shared" ref="AF707:AF770" si="147">MONTH(J707)</f>
        <v>7</v>
      </c>
      <c r="AG707" t="str">
        <f>VLOOKUP(F707,vlookup!$A$2:$E$660,2,0)</f>
        <v>Retained</v>
      </c>
      <c r="AH707" t="str">
        <f>VLOOKUP(F707,vlookup!$A$2:$E$660,3,0)</f>
        <v>Service Contract</v>
      </c>
      <c r="AI707" t="str">
        <f>VLOOKUP(F707,vlookup!$A$2:$E$660,4,0)</f>
        <v>Used Car Programs</v>
      </c>
      <c r="AJ707" t="str">
        <f>VLOOKUP(F707,vlookup!$A$2:$E$660,5,0)</f>
        <v>High Mileage</v>
      </c>
      <c r="AL707">
        <f t="shared" ref="AL707:AL770" si="148">DAYS360(J707,K707)</f>
        <v>50</v>
      </c>
      <c r="AM707">
        <f t="shared" ref="AM707:AM770" si="149">DAYS360(J707,V707)</f>
        <v>699</v>
      </c>
      <c r="AN707" t="str">
        <f t="shared" ref="AN707:AN770" si="150">IF(T707-I707&lt;1,"",T707-I707)</f>
        <v/>
      </c>
      <c r="AO707" t="str">
        <f t="shared" ref="AO707:AO770" si="151">IF(AM707&lt;31,AA707,"")</f>
        <v/>
      </c>
      <c r="AP707" t="str">
        <f t="shared" ref="AP707:AP770" si="152">IF(AND(AM707&gt;30,AM707&lt;61),AA707,"")</f>
        <v/>
      </c>
      <c r="AQ707" t="str">
        <f t="shared" ref="AQ707:AQ770" si="153">IF(AND(AM707&gt;60,AM707&lt;91),AA707,"")</f>
        <v/>
      </c>
      <c r="AR707">
        <f t="shared" ref="AR707:AR770" si="154">IF(AM707&gt;90,AA707,"")</f>
        <v>-11</v>
      </c>
      <c r="AS707" t="str">
        <f t="shared" ref="AS707:AS770" si="155">CONCATENATE(B707,"-",C707)</f>
        <v>102251424-8</v>
      </c>
      <c r="AT707" t="str">
        <f>IFERROR(IF(VLOOKUP(Y707,vlookup!$I$2:$J$9,1,0)=Y707,VLOOKUP(Y707,vlookup!$I$2:$J$9,2,0),PROPER(Y707)),PROPER(Y707))</f>
        <v>Towing &amp; Roadside</v>
      </c>
      <c r="AU707" t="str">
        <f>IFERROR(IF(B707=VLOOKUP(B707,vlookup!$L$2:$L$10,1,0),"Yes","No"),"No")</f>
        <v>No</v>
      </c>
    </row>
    <row r="708" spans="1:47" ht="14.45" customHeight="1" x14ac:dyDescent="0.25">
      <c r="A708" t="s">
        <v>1879</v>
      </c>
      <c r="B708" s="31" t="s">
        <v>3605</v>
      </c>
      <c r="C708">
        <v>9</v>
      </c>
      <c r="D708">
        <v>1</v>
      </c>
      <c r="E708" t="s">
        <v>382</v>
      </c>
      <c r="F708" t="s">
        <v>205</v>
      </c>
      <c r="G708" t="s">
        <v>1148</v>
      </c>
      <c r="H708" t="s">
        <v>1873</v>
      </c>
      <c r="I708">
        <v>118456</v>
      </c>
      <c r="J708" s="19">
        <v>42192</v>
      </c>
      <c r="K708" s="19">
        <v>42243</v>
      </c>
      <c r="L708">
        <v>201508</v>
      </c>
      <c r="M708" s="19">
        <v>42217</v>
      </c>
      <c r="N708">
        <v>24617</v>
      </c>
      <c r="O708" t="s">
        <v>1070</v>
      </c>
      <c r="P708" t="s">
        <v>1116</v>
      </c>
      <c r="Q708" t="s">
        <v>925</v>
      </c>
      <c r="R708" t="s">
        <v>2471</v>
      </c>
      <c r="S708" s="19">
        <v>43063</v>
      </c>
      <c r="T708">
        <v>118456</v>
      </c>
      <c r="U708" t="s">
        <v>357</v>
      </c>
      <c r="V708" s="19">
        <v>43091</v>
      </c>
      <c r="W708" t="s">
        <v>598</v>
      </c>
      <c r="X708" t="s">
        <v>599</v>
      </c>
      <c r="Y708" t="s">
        <v>259</v>
      </c>
      <c r="Z708" t="s">
        <v>14</v>
      </c>
      <c r="AA708" s="29">
        <v>-11</v>
      </c>
      <c r="AB708">
        <v>0</v>
      </c>
      <c r="AC708">
        <f t="shared" si="144"/>
        <v>2017</v>
      </c>
      <c r="AD708">
        <f t="shared" si="145"/>
        <v>12</v>
      </c>
      <c r="AE708">
        <f t="shared" si="146"/>
        <v>2015</v>
      </c>
      <c r="AF708">
        <f t="shared" si="147"/>
        <v>7</v>
      </c>
      <c r="AG708" t="str">
        <f>VLOOKUP(F708,vlookup!$A$2:$E$660,2,0)</f>
        <v>Retained</v>
      </c>
      <c r="AH708" t="str">
        <f>VLOOKUP(F708,vlookup!$A$2:$E$660,3,0)</f>
        <v>Service Contract</v>
      </c>
      <c r="AI708" t="str">
        <f>VLOOKUP(F708,vlookup!$A$2:$E$660,4,0)</f>
        <v>Used Car Programs</v>
      </c>
      <c r="AJ708" t="str">
        <f>VLOOKUP(F708,vlookup!$A$2:$E$660,5,0)</f>
        <v>High Mileage</v>
      </c>
      <c r="AL708">
        <f t="shared" si="148"/>
        <v>50</v>
      </c>
      <c r="AM708">
        <f t="shared" si="149"/>
        <v>885</v>
      </c>
      <c r="AN708" t="str">
        <f t="shared" si="150"/>
        <v/>
      </c>
      <c r="AO708" t="str">
        <f t="shared" si="151"/>
        <v/>
      </c>
      <c r="AP708" t="str">
        <f t="shared" si="152"/>
        <v/>
      </c>
      <c r="AQ708" t="str">
        <f t="shared" si="153"/>
        <v/>
      </c>
      <c r="AR708">
        <f t="shared" si="154"/>
        <v>-11</v>
      </c>
      <c r="AS708" t="str">
        <f t="shared" si="155"/>
        <v>102251424-9</v>
      </c>
      <c r="AT708" t="str">
        <f>IFERROR(IF(VLOOKUP(Y708,vlookup!$I$2:$J$9,1,0)=Y708,VLOOKUP(Y708,vlookup!$I$2:$J$9,2,0),PROPER(Y708)),PROPER(Y708))</f>
        <v>Towing &amp; Roadside</v>
      </c>
      <c r="AU708" t="str">
        <f>IFERROR(IF(B708=VLOOKUP(B708,vlookup!$L$2:$L$10,1,0),"Yes","No"),"No")</f>
        <v>No</v>
      </c>
    </row>
    <row r="709" spans="1:47" ht="14.45" customHeight="1" x14ac:dyDescent="0.25">
      <c r="A709" t="s">
        <v>2472</v>
      </c>
      <c r="B709" s="31" t="s">
        <v>2473</v>
      </c>
      <c r="C709">
        <v>2</v>
      </c>
      <c r="D709">
        <v>1</v>
      </c>
      <c r="E709" t="s">
        <v>382</v>
      </c>
      <c r="F709" t="s">
        <v>238</v>
      </c>
      <c r="G709" t="s">
        <v>1148</v>
      </c>
      <c r="H709" t="s">
        <v>1158</v>
      </c>
      <c r="I709">
        <v>48598</v>
      </c>
      <c r="J709" s="19">
        <v>42710</v>
      </c>
      <c r="K709" s="19">
        <v>42759</v>
      </c>
      <c r="L709">
        <v>201701</v>
      </c>
      <c r="M709" s="19">
        <v>42736</v>
      </c>
      <c r="N709">
        <v>24616</v>
      </c>
      <c r="O709" t="s">
        <v>1076</v>
      </c>
      <c r="P709" t="s">
        <v>1116</v>
      </c>
      <c r="Q709" t="s">
        <v>925</v>
      </c>
      <c r="R709" t="s">
        <v>2474</v>
      </c>
      <c r="S709" s="19">
        <v>42786</v>
      </c>
      <c r="T709">
        <v>48598</v>
      </c>
      <c r="U709" t="s">
        <v>357</v>
      </c>
      <c r="V709" s="19">
        <v>42830</v>
      </c>
      <c r="W709" t="s">
        <v>598</v>
      </c>
      <c r="X709" t="s">
        <v>599</v>
      </c>
      <c r="Y709" t="s">
        <v>259</v>
      </c>
      <c r="Z709" t="s">
        <v>14</v>
      </c>
      <c r="AA709" s="29">
        <v>-11</v>
      </c>
      <c r="AB709">
        <v>0</v>
      </c>
      <c r="AC709">
        <f t="shared" si="144"/>
        <v>2017</v>
      </c>
      <c r="AD709">
        <f t="shared" si="145"/>
        <v>4</v>
      </c>
      <c r="AE709">
        <f t="shared" si="146"/>
        <v>2016</v>
      </c>
      <c r="AF709">
        <f t="shared" si="147"/>
        <v>12</v>
      </c>
      <c r="AG709" t="str">
        <f>VLOOKUP(F709,vlookup!$A$2:$E$660,2,0)</f>
        <v>Retained</v>
      </c>
      <c r="AH709" t="str">
        <f>VLOOKUP(F709,vlookup!$A$2:$E$660,3,0)</f>
        <v>Service Contract</v>
      </c>
      <c r="AI709" t="str">
        <f>VLOOKUP(F709,vlookup!$A$2:$E$660,4,0)</f>
        <v>Used Car Programs</v>
      </c>
      <c r="AJ709" t="str">
        <f>VLOOKUP(F709,vlookup!$A$2:$E$660,5,0)</f>
        <v>High Mileage</v>
      </c>
      <c r="AL709">
        <f t="shared" si="148"/>
        <v>48</v>
      </c>
      <c r="AM709">
        <f t="shared" si="149"/>
        <v>119</v>
      </c>
      <c r="AN709" t="str">
        <f t="shared" si="150"/>
        <v/>
      </c>
      <c r="AO709" t="str">
        <f t="shared" si="151"/>
        <v/>
      </c>
      <c r="AP709" t="str">
        <f t="shared" si="152"/>
        <v/>
      </c>
      <c r="AQ709" t="str">
        <f t="shared" si="153"/>
        <v/>
      </c>
      <c r="AR709">
        <f t="shared" si="154"/>
        <v>-11</v>
      </c>
      <c r="AS709" t="str">
        <f t="shared" si="155"/>
        <v>AN052598L6Y-2</v>
      </c>
      <c r="AT709" t="str">
        <f>IFERROR(IF(VLOOKUP(Y709,vlookup!$I$2:$J$9,1,0)=Y709,VLOOKUP(Y709,vlookup!$I$2:$J$9,2,0),PROPER(Y709)),PROPER(Y709))</f>
        <v>Towing &amp; Roadside</v>
      </c>
      <c r="AU709" t="str">
        <f>IFERROR(IF(B709=VLOOKUP(B709,vlookup!$L$2:$L$10,1,0),"Yes","No"),"No")</f>
        <v>No</v>
      </c>
    </row>
    <row r="710" spans="1:47" ht="14.45" customHeight="1" x14ac:dyDescent="0.25">
      <c r="A710" t="s">
        <v>2475</v>
      </c>
      <c r="B710" s="31" t="s">
        <v>2476</v>
      </c>
      <c r="C710">
        <v>2</v>
      </c>
      <c r="D710">
        <v>1</v>
      </c>
      <c r="E710" t="s">
        <v>382</v>
      </c>
      <c r="F710" t="s">
        <v>205</v>
      </c>
      <c r="G710" t="s">
        <v>1107</v>
      </c>
      <c r="H710" t="s">
        <v>1162</v>
      </c>
      <c r="I710">
        <v>86792</v>
      </c>
      <c r="J710" s="19">
        <v>41662</v>
      </c>
      <c r="K710" s="19">
        <v>41697</v>
      </c>
      <c r="L710">
        <v>201402</v>
      </c>
      <c r="M710" s="19">
        <v>41671</v>
      </c>
      <c r="N710">
        <v>24616</v>
      </c>
      <c r="O710" t="s">
        <v>1076</v>
      </c>
      <c r="P710" t="s">
        <v>1116</v>
      </c>
      <c r="Q710" t="s">
        <v>925</v>
      </c>
      <c r="R710" t="s">
        <v>2477</v>
      </c>
      <c r="S710" s="19">
        <v>42044</v>
      </c>
      <c r="T710">
        <v>86792</v>
      </c>
      <c r="U710" t="s">
        <v>357</v>
      </c>
      <c r="V710" s="19">
        <v>42103</v>
      </c>
      <c r="W710" t="s">
        <v>598</v>
      </c>
      <c r="X710" t="s">
        <v>599</v>
      </c>
      <c r="Y710" t="s">
        <v>259</v>
      </c>
      <c r="Z710" t="s">
        <v>14</v>
      </c>
      <c r="AA710" s="29">
        <v>-11</v>
      </c>
      <c r="AB710">
        <v>0</v>
      </c>
      <c r="AC710">
        <f t="shared" si="144"/>
        <v>2015</v>
      </c>
      <c r="AD710">
        <f t="shared" si="145"/>
        <v>4</v>
      </c>
      <c r="AE710">
        <f t="shared" si="146"/>
        <v>2014</v>
      </c>
      <c r="AF710">
        <f t="shared" si="147"/>
        <v>1</v>
      </c>
      <c r="AG710" t="str">
        <f>VLOOKUP(F710,vlookup!$A$2:$E$660,2,0)</f>
        <v>Retained</v>
      </c>
      <c r="AH710" t="str">
        <f>VLOOKUP(F710,vlookup!$A$2:$E$660,3,0)</f>
        <v>Service Contract</v>
      </c>
      <c r="AI710" t="str">
        <f>VLOOKUP(F710,vlookup!$A$2:$E$660,4,0)</f>
        <v>Used Car Programs</v>
      </c>
      <c r="AJ710" t="str">
        <f>VLOOKUP(F710,vlookup!$A$2:$E$660,5,0)</f>
        <v>High Mileage</v>
      </c>
      <c r="AL710">
        <f t="shared" si="148"/>
        <v>34</v>
      </c>
      <c r="AM710">
        <f t="shared" si="149"/>
        <v>436</v>
      </c>
      <c r="AN710" t="str">
        <f t="shared" si="150"/>
        <v/>
      </c>
      <c r="AO710" t="str">
        <f t="shared" si="151"/>
        <v/>
      </c>
      <c r="AP710" t="str">
        <f t="shared" si="152"/>
        <v/>
      </c>
      <c r="AQ710" t="str">
        <f t="shared" si="153"/>
        <v/>
      </c>
      <c r="AR710">
        <f t="shared" si="154"/>
        <v>-11</v>
      </c>
      <c r="AS710" t="str">
        <f t="shared" si="155"/>
        <v>2PG58869A4-2</v>
      </c>
      <c r="AT710" t="str">
        <f>IFERROR(IF(VLOOKUP(Y710,vlookup!$I$2:$J$9,1,0)=Y710,VLOOKUP(Y710,vlookup!$I$2:$J$9,2,0),PROPER(Y710)),PROPER(Y710))</f>
        <v>Towing &amp; Roadside</v>
      </c>
      <c r="AU710" t="str">
        <f>IFERROR(IF(B710=VLOOKUP(B710,vlookup!$L$2:$L$10,1,0),"Yes","No"),"No")</f>
        <v>No</v>
      </c>
    </row>
    <row r="711" spans="1:47" ht="14.45" customHeight="1" x14ac:dyDescent="0.25">
      <c r="A711" t="s">
        <v>2478</v>
      </c>
      <c r="B711" s="31" t="s">
        <v>2479</v>
      </c>
      <c r="C711">
        <v>2</v>
      </c>
      <c r="D711">
        <v>1</v>
      </c>
      <c r="E711" t="s">
        <v>571</v>
      </c>
      <c r="F711" t="s">
        <v>60</v>
      </c>
      <c r="G711" t="s">
        <v>1107</v>
      </c>
      <c r="H711" t="s">
        <v>3715</v>
      </c>
      <c r="I711">
        <v>151032</v>
      </c>
      <c r="J711" s="19">
        <v>41325</v>
      </c>
      <c r="K711" s="19">
        <v>41361</v>
      </c>
      <c r="L711">
        <v>201303</v>
      </c>
      <c r="M711" s="19">
        <v>41334</v>
      </c>
      <c r="N711">
        <v>24616</v>
      </c>
      <c r="O711" t="s">
        <v>1076</v>
      </c>
      <c r="P711" t="s">
        <v>1116</v>
      </c>
      <c r="Q711" t="s">
        <v>925</v>
      </c>
      <c r="R711" t="s">
        <v>2480</v>
      </c>
      <c r="S711" s="19">
        <v>41398</v>
      </c>
      <c r="T711">
        <v>151032</v>
      </c>
      <c r="U711" t="s">
        <v>357</v>
      </c>
      <c r="V711" s="19">
        <v>41541</v>
      </c>
      <c r="W711" t="s">
        <v>598</v>
      </c>
      <c r="X711" t="s">
        <v>599</v>
      </c>
      <c r="Y711" t="s">
        <v>259</v>
      </c>
      <c r="Z711" t="s">
        <v>14</v>
      </c>
      <c r="AA711" s="29">
        <v>-11</v>
      </c>
      <c r="AB711">
        <v>0</v>
      </c>
      <c r="AC711">
        <f t="shared" si="144"/>
        <v>2013</v>
      </c>
      <c r="AD711">
        <f t="shared" si="145"/>
        <v>9</v>
      </c>
      <c r="AE711">
        <f t="shared" si="146"/>
        <v>2013</v>
      </c>
      <c r="AF711">
        <f t="shared" si="147"/>
        <v>2</v>
      </c>
      <c r="AG711" t="str">
        <f>VLOOKUP(F711,vlookup!$A$2:$E$660,2,0)</f>
        <v>Retained</v>
      </c>
      <c r="AH711" t="str">
        <f>VLOOKUP(F711,vlookup!$A$2:$E$660,3,0)</f>
        <v>Service Contract</v>
      </c>
      <c r="AI711" t="str">
        <f>VLOOKUP(F711,vlookup!$A$2:$E$660,4,0)</f>
        <v>Used Car Programs</v>
      </c>
      <c r="AJ711" t="str">
        <f>VLOOKUP(F711,vlookup!$A$2:$E$660,5,0)</f>
        <v>High Mileage</v>
      </c>
      <c r="AL711">
        <f t="shared" si="148"/>
        <v>38</v>
      </c>
      <c r="AM711">
        <f t="shared" si="149"/>
        <v>214</v>
      </c>
      <c r="AN711" t="str">
        <f t="shared" si="150"/>
        <v/>
      </c>
      <c r="AO711" t="str">
        <f t="shared" si="151"/>
        <v/>
      </c>
      <c r="AP711" t="str">
        <f t="shared" si="152"/>
        <v/>
      </c>
      <c r="AQ711" t="str">
        <f t="shared" si="153"/>
        <v/>
      </c>
      <c r="AR711">
        <f t="shared" si="154"/>
        <v>-11</v>
      </c>
      <c r="AS711" t="str">
        <f t="shared" si="155"/>
        <v>YGC93988B3Y-2</v>
      </c>
      <c r="AT711" t="str">
        <f>IFERROR(IF(VLOOKUP(Y711,vlookup!$I$2:$J$9,1,0)=Y711,VLOOKUP(Y711,vlookup!$I$2:$J$9,2,0),PROPER(Y711)),PROPER(Y711))</f>
        <v>Towing &amp; Roadside</v>
      </c>
      <c r="AU711" t="str">
        <f>IFERROR(IF(B711=VLOOKUP(B711,vlookup!$L$2:$L$10,1,0),"Yes","No"),"No")</f>
        <v>No</v>
      </c>
    </row>
    <row r="712" spans="1:47" ht="14.45" customHeight="1" x14ac:dyDescent="0.25">
      <c r="A712" t="s">
        <v>2481</v>
      </c>
      <c r="B712" s="31" t="s">
        <v>2482</v>
      </c>
      <c r="C712">
        <v>2</v>
      </c>
      <c r="D712">
        <v>1</v>
      </c>
      <c r="E712" t="s">
        <v>382</v>
      </c>
      <c r="F712" t="s">
        <v>238</v>
      </c>
      <c r="G712" t="s">
        <v>1107</v>
      </c>
      <c r="H712" t="s">
        <v>3801</v>
      </c>
      <c r="I712">
        <v>149858</v>
      </c>
      <c r="J712" s="19">
        <v>42031</v>
      </c>
      <c r="K712" s="19">
        <v>42061</v>
      </c>
      <c r="L712">
        <v>201502</v>
      </c>
      <c r="M712" s="19">
        <v>42036</v>
      </c>
      <c r="N712">
        <v>24616</v>
      </c>
      <c r="O712" t="s">
        <v>1076</v>
      </c>
      <c r="P712" t="s">
        <v>1116</v>
      </c>
      <c r="Q712" t="s">
        <v>925</v>
      </c>
      <c r="R712" t="s">
        <v>2483</v>
      </c>
      <c r="S712" s="19">
        <v>42086</v>
      </c>
      <c r="T712">
        <v>149858</v>
      </c>
      <c r="U712" t="s">
        <v>357</v>
      </c>
      <c r="V712" s="19">
        <v>42130</v>
      </c>
      <c r="W712" t="s">
        <v>598</v>
      </c>
      <c r="X712" t="s">
        <v>599</v>
      </c>
      <c r="Y712" t="s">
        <v>259</v>
      </c>
      <c r="Z712" t="s">
        <v>14</v>
      </c>
      <c r="AA712" s="29">
        <v>-11</v>
      </c>
      <c r="AB712">
        <v>0</v>
      </c>
      <c r="AC712">
        <f t="shared" si="144"/>
        <v>2015</v>
      </c>
      <c r="AD712">
        <f t="shared" si="145"/>
        <v>5</v>
      </c>
      <c r="AE712">
        <f t="shared" si="146"/>
        <v>2015</v>
      </c>
      <c r="AF712">
        <f t="shared" si="147"/>
        <v>1</v>
      </c>
      <c r="AG712" t="str">
        <f>VLOOKUP(F712,vlookup!$A$2:$E$660,2,0)</f>
        <v>Retained</v>
      </c>
      <c r="AH712" t="str">
        <f>VLOOKUP(F712,vlookup!$A$2:$E$660,3,0)</f>
        <v>Service Contract</v>
      </c>
      <c r="AI712" t="str">
        <f>VLOOKUP(F712,vlookup!$A$2:$E$660,4,0)</f>
        <v>Used Car Programs</v>
      </c>
      <c r="AJ712" t="str">
        <f>VLOOKUP(F712,vlookup!$A$2:$E$660,5,0)</f>
        <v>High Mileage</v>
      </c>
      <c r="AL712">
        <f t="shared" si="148"/>
        <v>29</v>
      </c>
      <c r="AM712">
        <f t="shared" si="149"/>
        <v>99</v>
      </c>
      <c r="AN712" t="str">
        <f t="shared" si="150"/>
        <v/>
      </c>
      <c r="AO712" t="str">
        <f t="shared" si="151"/>
        <v/>
      </c>
      <c r="AP712" t="str">
        <f t="shared" si="152"/>
        <v/>
      </c>
      <c r="AQ712" t="str">
        <f t="shared" si="153"/>
        <v/>
      </c>
      <c r="AR712">
        <f t="shared" si="154"/>
        <v>-11</v>
      </c>
      <c r="AS712" t="str">
        <f t="shared" si="155"/>
        <v>5B193096A5Y-2</v>
      </c>
      <c r="AT712" t="str">
        <f>IFERROR(IF(VLOOKUP(Y712,vlookup!$I$2:$J$9,1,0)=Y712,VLOOKUP(Y712,vlookup!$I$2:$J$9,2,0),PROPER(Y712)),PROPER(Y712))</f>
        <v>Towing &amp; Roadside</v>
      </c>
      <c r="AU712" t="str">
        <f>IFERROR(IF(B712=VLOOKUP(B712,vlookup!$L$2:$L$10,1,0),"Yes","No"),"No")</f>
        <v>No</v>
      </c>
    </row>
    <row r="713" spans="1:47" ht="14.45" customHeight="1" x14ac:dyDescent="0.25">
      <c r="A713" t="s">
        <v>2481</v>
      </c>
      <c r="B713" s="31" t="s">
        <v>2482</v>
      </c>
      <c r="C713">
        <v>3</v>
      </c>
      <c r="D713">
        <v>1</v>
      </c>
      <c r="E713" t="s">
        <v>382</v>
      </c>
      <c r="F713" t="s">
        <v>238</v>
      </c>
      <c r="G713" t="s">
        <v>1107</v>
      </c>
      <c r="H713" t="s">
        <v>3801</v>
      </c>
      <c r="I713">
        <v>149858</v>
      </c>
      <c r="J713" s="19">
        <v>42031</v>
      </c>
      <c r="K713" s="19">
        <v>42061</v>
      </c>
      <c r="L713">
        <v>201502</v>
      </c>
      <c r="M713" s="19">
        <v>42036</v>
      </c>
      <c r="N713">
        <v>24616</v>
      </c>
      <c r="O713" t="s">
        <v>1076</v>
      </c>
      <c r="P713" t="s">
        <v>1116</v>
      </c>
      <c r="Q713" t="s">
        <v>925</v>
      </c>
      <c r="R713" t="s">
        <v>2484</v>
      </c>
      <c r="S713" s="19">
        <v>42089</v>
      </c>
      <c r="T713">
        <v>149858</v>
      </c>
      <c r="U713" t="s">
        <v>357</v>
      </c>
      <c r="V713" s="19">
        <v>42130</v>
      </c>
      <c r="W713" t="s">
        <v>598</v>
      </c>
      <c r="X713" t="s">
        <v>599</v>
      </c>
      <c r="Y713" t="s">
        <v>259</v>
      </c>
      <c r="Z713" t="s">
        <v>14</v>
      </c>
      <c r="AA713" s="29">
        <v>-11</v>
      </c>
      <c r="AB713">
        <v>0</v>
      </c>
      <c r="AC713">
        <f t="shared" si="144"/>
        <v>2015</v>
      </c>
      <c r="AD713">
        <f t="shared" si="145"/>
        <v>5</v>
      </c>
      <c r="AE713">
        <f t="shared" si="146"/>
        <v>2015</v>
      </c>
      <c r="AF713">
        <f t="shared" si="147"/>
        <v>1</v>
      </c>
      <c r="AG713" t="str">
        <f>VLOOKUP(F713,vlookup!$A$2:$E$660,2,0)</f>
        <v>Retained</v>
      </c>
      <c r="AH713" t="str">
        <f>VLOOKUP(F713,vlookup!$A$2:$E$660,3,0)</f>
        <v>Service Contract</v>
      </c>
      <c r="AI713" t="str">
        <f>VLOOKUP(F713,vlookup!$A$2:$E$660,4,0)</f>
        <v>Used Car Programs</v>
      </c>
      <c r="AJ713" t="str">
        <f>VLOOKUP(F713,vlookup!$A$2:$E$660,5,0)</f>
        <v>High Mileage</v>
      </c>
      <c r="AL713">
        <f t="shared" si="148"/>
        <v>29</v>
      </c>
      <c r="AM713">
        <f t="shared" si="149"/>
        <v>99</v>
      </c>
      <c r="AN713" t="str">
        <f t="shared" si="150"/>
        <v/>
      </c>
      <c r="AO713" t="str">
        <f t="shared" si="151"/>
        <v/>
      </c>
      <c r="AP713" t="str">
        <f t="shared" si="152"/>
        <v/>
      </c>
      <c r="AQ713" t="str">
        <f t="shared" si="153"/>
        <v/>
      </c>
      <c r="AR713">
        <f t="shared" si="154"/>
        <v>-11</v>
      </c>
      <c r="AS713" t="str">
        <f t="shared" si="155"/>
        <v>5B193096A5Y-3</v>
      </c>
      <c r="AT713" t="str">
        <f>IFERROR(IF(VLOOKUP(Y713,vlookup!$I$2:$J$9,1,0)=Y713,VLOOKUP(Y713,vlookup!$I$2:$J$9,2,0),PROPER(Y713)),PROPER(Y713))</f>
        <v>Towing &amp; Roadside</v>
      </c>
      <c r="AU713" t="str">
        <f>IFERROR(IF(B713=VLOOKUP(B713,vlookup!$L$2:$L$10,1,0),"Yes","No"),"No")</f>
        <v>No</v>
      </c>
    </row>
    <row r="714" spans="1:47" ht="14.45" customHeight="1" x14ac:dyDescent="0.25">
      <c r="A714" t="s">
        <v>2481</v>
      </c>
      <c r="B714" s="31" t="s">
        <v>2482</v>
      </c>
      <c r="C714">
        <v>4</v>
      </c>
      <c r="D714">
        <v>1</v>
      </c>
      <c r="E714" t="s">
        <v>382</v>
      </c>
      <c r="F714" t="s">
        <v>238</v>
      </c>
      <c r="G714" t="s">
        <v>1107</v>
      </c>
      <c r="H714" t="s">
        <v>3801</v>
      </c>
      <c r="I714">
        <v>149858</v>
      </c>
      <c r="J714" s="19">
        <v>42031</v>
      </c>
      <c r="K714" s="19">
        <v>42061</v>
      </c>
      <c r="L714">
        <v>201502</v>
      </c>
      <c r="M714" s="19">
        <v>42036</v>
      </c>
      <c r="N714">
        <v>24616</v>
      </c>
      <c r="O714" t="s">
        <v>1076</v>
      </c>
      <c r="P714" t="s">
        <v>1116</v>
      </c>
      <c r="Q714" t="s">
        <v>925</v>
      </c>
      <c r="R714" t="s">
        <v>2485</v>
      </c>
      <c r="S714" s="19">
        <v>42270</v>
      </c>
      <c r="T714">
        <v>149858</v>
      </c>
      <c r="U714" t="s">
        <v>357</v>
      </c>
      <c r="V714" s="19">
        <v>42312</v>
      </c>
      <c r="W714" t="s">
        <v>598</v>
      </c>
      <c r="X714" t="s">
        <v>599</v>
      </c>
      <c r="Y714" t="s">
        <v>259</v>
      </c>
      <c r="Z714" t="s">
        <v>14</v>
      </c>
      <c r="AA714" s="29">
        <v>-11</v>
      </c>
      <c r="AB714">
        <v>0</v>
      </c>
      <c r="AC714">
        <f t="shared" si="144"/>
        <v>2015</v>
      </c>
      <c r="AD714">
        <f t="shared" si="145"/>
        <v>11</v>
      </c>
      <c r="AE714">
        <f t="shared" si="146"/>
        <v>2015</v>
      </c>
      <c r="AF714">
        <f t="shared" si="147"/>
        <v>1</v>
      </c>
      <c r="AG714" t="str">
        <f>VLOOKUP(F714,vlookup!$A$2:$E$660,2,0)</f>
        <v>Retained</v>
      </c>
      <c r="AH714" t="str">
        <f>VLOOKUP(F714,vlookup!$A$2:$E$660,3,0)</f>
        <v>Service Contract</v>
      </c>
      <c r="AI714" t="str">
        <f>VLOOKUP(F714,vlookup!$A$2:$E$660,4,0)</f>
        <v>Used Car Programs</v>
      </c>
      <c r="AJ714" t="str">
        <f>VLOOKUP(F714,vlookup!$A$2:$E$660,5,0)</f>
        <v>High Mileage</v>
      </c>
      <c r="AL714">
        <f t="shared" si="148"/>
        <v>29</v>
      </c>
      <c r="AM714">
        <f t="shared" si="149"/>
        <v>277</v>
      </c>
      <c r="AN714" t="str">
        <f t="shared" si="150"/>
        <v/>
      </c>
      <c r="AO714" t="str">
        <f t="shared" si="151"/>
        <v/>
      </c>
      <c r="AP714" t="str">
        <f t="shared" si="152"/>
        <v/>
      </c>
      <c r="AQ714" t="str">
        <f t="shared" si="153"/>
        <v/>
      </c>
      <c r="AR714">
        <f t="shared" si="154"/>
        <v>-11</v>
      </c>
      <c r="AS714" t="str">
        <f t="shared" si="155"/>
        <v>5B193096A5Y-4</v>
      </c>
      <c r="AT714" t="str">
        <f>IFERROR(IF(VLOOKUP(Y714,vlookup!$I$2:$J$9,1,0)=Y714,VLOOKUP(Y714,vlookup!$I$2:$J$9,2,0),PROPER(Y714)),PROPER(Y714))</f>
        <v>Towing &amp; Roadside</v>
      </c>
      <c r="AU714" t="str">
        <f>IFERROR(IF(B714=VLOOKUP(B714,vlookup!$L$2:$L$10,1,0),"Yes","No"),"No")</f>
        <v>No</v>
      </c>
    </row>
    <row r="715" spans="1:47" ht="14.45" customHeight="1" x14ac:dyDescent="0.25">
      <c r="A715" t="s">
        <v>1910</v>
      </c>
      <c r="B715" s="31" t="s">
        <v>1911</v>
      </c>
      <c r="C715">
        <v>2</v>
      </c>
      <c r="D715">
        <v>1</v>
      </c>
      <c r="E715" t="s">
        <v>571</v>
      </c>
      <c r="F715" t="s">
        <v>205</v>
      </c>
      <c r="G715" t="s">
        <v>1107</v>
      </c>
      <c r="H715" t="s">
        <v>3715</v>
      </c>
      <c r="I715">
        <v>96323</v>
      </c>
      <c r="J715" s="19">
        <v>41951</v>
      </c>
      <c r="K715" s="19">
        <v>41972</v>
      </c>
      <c r="L715">
        <v>201411</v>
      </c>
      <c r="M715" s="19">
        <v>41944</v>
      </c>
      <c r="N715">
        <v>24617</v>
      </c>
      <c r="O715" t="s">
        <v>1070</v>
      </c>
      <c r="P715" t="s">
        <v>1116</v>
      </c>
      <c r="Q715" t="s">
        <v>925</v>
      </c>
      <c r="R715" t="s">
        <v>2486</v>
      </c>
      <c r="S715" s="19">
        <v>42060</v>
      </c>
      <c r="T715">
        <v>96323</v>
      </c>
      <c r="U715" t="s">
        <v>357</v>
      </c>
      <c r="V715" s="19">
        <v>42103</v>
      </c>
      <c r="W715" t="s">
        <v>598</v>
      </c>
      <c r="X715" t="s">
        <v>599</v>
      </c>
      <c r="Y715" t="s">
        <v>259</v>
      </c>
      <c r="Z715" t="s">
        <v>14</v>
      </c>
      <c r="AA715" s="29">
        <v>-11</v>
      </c>
      <c r="AB715">
        <v>0</v>
      </c>
      <c r="AC715">
        <f t="shared" si="144"/>
        <v>2015</v>
      </c>
      <c r="AD715">
        <f t="shared" si="145"/>
        <v>4</v>
      </c>
      <c r="AE715">
        <f t="shared" si="146"/>
        <v>2014</v>
      </c>
      <c r="AF715">
        <f t="shared" si="147"/>
        <v>11</v>
      </c>
      <c r="AG715" t="str">
        <f>VLOOKUP(F715,vlookup!$A$2:$E$660,2,0)</f>
        <v>Retained</v>
      </c>
      <c r="AH715" t="str">
        <f>VLOOKUP(F715,vlookup!$A$2:$E$660,3,0)</f>
        <v>Service Contract</v>
      </c>
      <c r="AI715" t="str">
        <f>VLOOKUP(F715,vlookup!$A$2:$E$660,4,0)</f>
        <v>Used Car Programs</v>
      </c>
      <c r="AJ715" t="str">
        <f>VLOOKUP(F715,vlookup!$A$2:$E$660,5,0)</f>
        <v>High Mileage</v>
      </c>
      <c r="AL715">
        <f t="shared" si="148"/>
        <v>21</v>
      </c>
      <c r="AM715">
        <f t="shared" si="149"/>
        <v>151</v>
      </c>
      <c r="AN715" t="str">
        <f t="shared" si="150"/>
        <v/>
      </c>
      <c r="AO715" t="str">
        <f t="shared" si="151"/>
        <v/>
      </c>
      <c r="AP715" t="str">
        <f t="shared" si="152"/>
        <v/>
      </c>
      <c r="AQ715" t="str">
        <f t="shared" si="153"/>
        <v/>
      </c>
      <c r="AR715">
        <f t="shared" si="154"/>
        <v>-11</v>
      </c>
      <c r="AS715" t="str">
        <f t="shared" si="155"/>
        <v>4B057353K4-2</v>
      </c>
      <c r="AT715" t="str">
        <f>IFERROR(IF(VLOOKUP(Y715,vlookup!$I$2:$J$9,1,0)=Y715,VLOOKUP(Y715,vlookup!$I$2:$J$9,2,0),PROPER(Y715)),PROPER(Y715))</f>
        <v>Towing &amp; Roadside</v>
      </c>
      <c r="AU715" t="str">
        <f>IFERROR(IF(B715=VLOOKUP(B715,vlookup!$L$2:$L$10,1,0),"Yes","No"),"No")</f>
        <v>No</v>
      </c>
    </row>
    <row r="716" spans="1:47" ht="14.45" customHeight="1" x14ac:dyDescent="0.25">
      <c r="A716" t="s">
        <v>2487</v>
      </c>
      <c r="B716" s="31" t="s">
        <v>2488</v>
      </c>
      <c r="C716">
        <v>2</v>
      </c>
      <c r="D716">
        <v>1</v>
      </c>
      <c r="E716" t="s">
        <v>382</v>
      </c>
      <c r="F716" t="s">
        <v>238</v>
      </c>
      <c r="G716" t="s">
        <v>1107</v>
      </c>
      <c r="H716" t="s">
        <v>3715</v>
      </c>
      <c r="I716">
        <v>90583</v>
      </c>
      <c r="J716" s="19">
        <v>42388</v>
      </c>
      <c r="K716" s="19">
        <v>42424</v>
      </c>
      <c r="L716">
        <v>201602</v>
      </c>
      <c r="M716" s="19">
        <v>42401</v>
      </c>
      <c r="N716">
        <v>24616</v>
      </c>
      <c r="O716" t="s">
        <v>1076</v>
      </c>
      <c r="P716" t="s">
        <v>1116</v>
      </c>
      <c r="Q716" t="s">
        <v>925</v>
      </c>
      <c r="R716" t="s">
        <v>2489</v>
      </c>
      <c r="S716" s="19">
        <v>42451</v>
      </c>
      <c r="T716">
        <v>90583</v>
      </c>
      <c r="U716" t="s">
        <v>357</v>
      </c>
      <c r="V716" s="19">
        <v>42499</v>
      </c>
      <c r="W716" t="s">
        <v>598</v>
      </c>
      <c r="X716" t="s">
        <v>599</v>
      </c>
      <c r="Y716" t="s">
        <v>259</v>
      </c>
      <c r="Z716" t="s">
        <v>14</v>
      </c>
      <c r="AA716" s="29">
        <v>-11</v>
      </c>
      <c r="AB716">
        <v>0</v>
      </c>
      <c r="AC716">
        <f t="shared" si="144"/>
        <v>2016</v>
      </c>
      <c r="AD716">
        <f t="shared" si="145"/>
        <v>5</v>
      </c>
      <c r="AE716">
        <f t="shared" si="146"/>
        <v>2016</v>
      </c>
      <c r="AF716">
        <f t="shared" si="147"/>
        <v>1</v>
      </c>
      <c r="AG716" t="str">
        <f>VLOOKUP(F716,vlookup!$A$2:$E$660,2,0)</f>
        <v>Retained</v>
      </c>
      <c r="AH716" t="str">
        <f>VLOOKUP(F716,vlookup!$A$2:$E$660,3,0)</f>
        <v>Service Contract</v>
      </c>
      <c r="AI716" t="str">
        <f>VLOOKUP(F716,vlookup!$A$2:$E$660,4,0)</f>
        <v>Used Car Programs</v>
      </c>
      <c r="AJ716" t="str">
        <f>VLOOKUP(F716,vlookup!$A$2:$E$660,5,0)</f>
        <v>High Mileage</v>
      </c>
      <c r="AL716">
        <f t="shared" si="148"/>
        <v>35</v>
      </c>
      <c r="AM716">
        <f t="shared" si="149"/>
        <v>110</v>
      </c>
      <c r="AN716" t="str">
        <f t="shared" si="150"/>
        <v/>
      </c>
      <c r="AO716" t="str">
        <f t="shared" si="151"/>
        <v/>
      </c>
      <c r="AP716" t="str">
        <f t="shared" si="152"/>
        <v/>
      </c>
      <c r="AQ716" t="str">
        <f t="shared" si="153"/>
        <v/>
      </c>
      <c r="AR716">
        <f t="shared" si="154"/>
        <v>-11</v>
      </c>
      <c r="AS716" t="str">
        <f t="shared" si="155"/>
        <v>7CM46031A6Y-2</v>
      </c>
      <c r="AT716" t="str">
        <f>IFERROR(IF(VLOOKUP(Y716,vlookup!$I$2:$J$9,1,0)=Y716,VLOOKUP(Y716,vlookup!$I$2:$J$9,2,0),PROPER(Y716)),PROPER(Y716))</f>
        <v>Towing &amp; Roadside</v>
      </c>
      <c r="AU716" t="str">
        <f>IFERROR(IF(B716=VLOOKUP(B716,vlookup!$L$2:$L$10,1,0),"Yes","No"),"No")</f>
        <v>No</v>
      </c>
    </row>
    <row r="717" spans="1:47" ht="14.45" customHeight="1" x14ac:dyDescent="0.25">
      <c r="A717" t="s">
        <v>2490</v>
      </c>
      <c r="B717" s="31" t="s">
        <v>2491</v>
      </c>
      <c r="C717">
        <v>4</v>
      </c>
      <c r="D717">
        <v>1</v>
      </c>
      <c r="E717" t="s">
        <v>382</v>
      </c>
      <c r="F717" t="s">
        <v>205</v>
      </c>
      <c r="G717" t="s">
        <v>1107</v>
      </c>
      <c r="H717" t="s">
        <v>1162</v>
      </c>
      <c r="I717">
        <v>48368</v>
      </c>
      <c r="J717" s="19">
        <v>42058</v>
      </c>
      <c r="K717" s="19">
        <v>42094</v>
      </c>
      <c r="L717">
        <v>201503</v>
      </c>
      <c r="M717" s="19">
        <v>42064</v>
      </c>
      <c r="N717">
        <v>24616</v>
      </c>
      <c r="O717" t="s">
        <v>1076</v>
      </c>
      <c r="P717" t="s">
        <v>1116</v>
      </c>
      <c r="Q717" t="s">
        <v>925</v>
      </c>
      <c r="R717" t="s">
        <v>2492</v>
      </c>
      <c r="S717" s="19">
        <v>42699</v>
      </c>
      <c r="T717">
        <v>48368</v>
      </c>
      <c r="U717" t="s">
        <v>357</v>
      </c>
      <c r="V717" s="19">
        <v>42740</v>
      </c>
      <c r="W717" t="s">
        <v>598</v>
      </c>
      <c r="X717" t="s">
        <v>599</v>
      </c>
      <c r="Y717" t="s">
        <v>259</v>
      </c>
      <c r="Z717" t="s">
        <v>14</v>
      </c>
      <c r="AA717" s="29">
        <v>-11</v>
      </c>
      <c r="AB717">
        <v>0</v>
      </c>
      <c r="AC717">
        <f t="shared" si="144"/>
        <v>2017</v>
      </c>
      <c r="AD717">
        <f t="shared" si="145"/>
        <v>1</v>
      </c>
      <c r="AE717">
        <f t="shared" si="146"/>
        <v>2015</v>
      </c>
      <c r="AF717">
        <f t="shared" si="147"/>
        <v>2</v>
      </c>
      <c r="AG717" t="str">
        <f>VLOOKUP(F717,vlookup!$A$2:$E$660,2,0)</f>
        <v>Retained</v>
      </c>
      <c r="AH717" t="str">
        <f>VLOOKUP(F717,vlookup!$A$2:$E$660,3,0)</f>
        <v>Service Contract</v>
      </c>
      <c r="AI717" t="str">
        <f>VLOOKUP(F717,vlookup!$A$2:$E$660,4,0)</f>
        <v>Used Car Programs</v>
      </c>
      <c r="AJ717" t="str">
        <f>VLOOKUP(F717,vlookup!$A$2:$E$660,5,0)</f>
        <v>High Mileage</v>
      </c>
      <c r="AL717">
        <f t="shared" si="148"/>
        <v>38</v>
      </c>
      <c r="AM717">
        <f t="shared" si="149"/>
        <v>672</v>
      </c>
      <c r="AN717" t="str">
        <f t="shared" si="150"/>
        <v/>
      </c>
      <c r="AO717" t="str">
        <f t="shared" si="151"/>
        <v/>
      </c>
      <c r="AP717" t="str">
        <f t="shared" si="152"/>
        <v/>
      </c>
      <c r="AQ717" t="str">
        <f t="shared" si="153"/>
        <v/>
      </c>
      <c r="AR717">
        <f t="shared" si="154"/>
        <v>-11</v>
      </c>
      <c r="AS717" t="str">
        <f t="shared" si="155"/>
        <v>9A512965B5-4</v>
      </c>
      <c r="AT717" t="str">
        <f>IFERROR(IF(VLOOKUP(Y717,vlookup!$I$2:$J$9,1,0)=Y717,VLOOKUP(Y717,vlookup!$I$2:$J$9,2,0),PROPER(Y717)),PROPER(Y717))</f>
        <v>Towing &amp; Roadside</v>
      </c>
      <c r="AU717" t="str">
        <f>IFERROR(IF(B717=VLOOKUP(B717,vlookup!$L$2:$L$10,1,0),"Yes","No"),"No")</f>
        <v>No</v>
      </c>
    </row>
    <row r="718" spans="1:47" ht="14.45" customHeight="1" x14ac:dyDescent="0.25">
      <c r="A718" t="s">
        <v>2490</v>
      </c>
      <c r="B718" s="31" t="s">
        <v>2491</v>
      </c>
      <c r="C718">
        <v>6</v>
      </c>
      <c r="D718">
        <v>1</v>
      </c>
      <c r="E718" t="s">
        <v>382</v>
      </c>
      <c r="F718" t="s">
        <v>205</v>
      </c>
      <c r="G718" t="s">
        <v>1107</v>
      </c>
      <c r="H718" t="s">
        <v>1162</v>
      </c>
      <c r="I718">
        <v>48368</v>
      </c>
      <c r="J718" s="19">
        <v>42058</v>
      </c>
      <c r="K718" s="19">
        <v>42094</v>
      </c>
      <c r="L718">
        <v>201503</v>
      </c>
      <c r="M718" s="19">
        <v>42064</v>
      </c>
      <c r="N718">
        <v>24616</v>
      </c>
      <c r="O718" t="s">
        <v>1076</v>
      </c>
      <c r="P718" t="s">
        <v>1116</v>
      </c>
      <c r="Q718" t="s">
        <v>925</v>
      </c>
      <c r="R718" t="s">
        <v>2493</v>
      </c>
      <c r="S718" s="19">
        <v>42811</v>
      </c>
      <c r="T718">
        <v>48368</v>
      </c>
      <c r="U718" t="s">
        <v>357</v>
      </c>
      <c r="V718" s="19">
        <v>42877</v>
      </c>
      <c r="W718" t="s">
        <v>598</v>
      </c>
      <c r="X718" t="s">
        <v>599</v>
      </c>
      <c r="Y718" t="s">
        <v>259</v>
      </c>
      <c r="Z718" t="s">
        <v>14</v>
      </c>
      <c r="AA718" s="29">
        <v>-11</v>
      </c>
      <c r="AB718">
        <v>0</v>
      </c>
      <c r="AC718">
        <f t="shared" si="144"/>
        <v>2017</v>
      </c>
      <c r="AD718">
        <f t="shared" si="145"/>
        <v>5</v>
      </c>
      <c r="AE718">
        <f t="shared" si="146"/>
        <v>2015</v>
      </c>
      <c r="AF718">
        <f t="shared" si="147"/>
        <v>2</v>
      </c>
      <c r="AG718" t="str">
        <f>VLOOKUP(F718,vlookup!$A$2:$E$660,2,0)</f>
        <v>Retained</v>
      </c>
      <c r="AH718" t="str">
        <f>VLOOKUP(F718,vlookup!$A$2:$E$660,3,0)</f>
        <v>Service Contract</v>
      </c>
      <c r="AI718" t="str">
        <f>VLOOKUP(F718,vlookup!$A$2:$E$660,4,0)</f>
        <v>Used Car Programs</v>
      </c>
      <c r="AJ718" t="str">
        <f>VLOOKUP(F718,vlookup!$A$2:$E$660,5,0)</f>
        <v>High Mileage</v>
      </c>
      <c r="AL718">
        <f t="shared" si="148"/>
        <v>38</v>
      </c>
      <c r="AM718">
        <f t="shared" si="149"/>
        <v>809</v>
      </c>
      <c r="AN718" t="str">
        <f t="shared" si="150"/>
        <v/>
      </c>
      <c r="AO718" t="str">
        <f t="shared" si="151"/>
        <v/>
      </c>
      <c r="AP718" t="str">
        <f t="shared" si="152"/>
        <v/>
      </c>
      <c r="AQ718" t="str">
        <f t="shared" si="153"/>
        <v/>
      </c>
      <c r="AR718">
        <f t="shared" si="154"/>
        <v>-11</v>
      </c>
      <c r="AS718" t="str">
        <f t="shared" si="155"/>
        <v>9A512965B5-6</v>
      </c>
      <c r="AT718" t="str">
        <f>IFERROR(IF(VLOOKUP(Y718,vlookup!$I$2:$J$9,1,0)=Y718,VLOOKUP(Y718,vlookup!$I$2:$J$9,2,0),PROPER(Y718)),PROPER(Y718))</f>
        <v>Towing &amp; Roadside</v>
      </c>
      <c r="AU718" t="str">
        <f>IFERROR(IF(B718=VLOOKUP(B718,vlookup!$L$2:$L$10,1,0),"Yes","No"),"No")</f>
        <v>No</v>
      </c>
    </row>
    <row r="719" spans="1:47" ht="14.45" customHeight="1" x14ac:dyDescent="0.25">
      <c r="A719" t="s">
        <v>2494</v>
      </c>
      <c r="B719" s="31" t="s">
        <v>2495</v>
      </c>
      <c r="C719">
        <v>2</v>
      </c>
      <c r="D719">
        <v>1</v>
      </c>
      <c r="E719" t="s">
        <v>382</v>
      </c>
      <c r="F719" t="s">
        <v>238</v>
      </c>
      <c r="G719" t="s">
        <v>1107</v>
      </c>
      <c r="H719" t="s">
        <v>1162</v>
      </c>
      <c r="I719">
        <v>150497</v>
      </c>
      <c r="J719" s="19">
        <v>42724</v>
      </c>
      <c r="K719" s="19">
        <v>42779</v>
      </c>
      <c r="L719">
        <v>201702</v>
      </c>
      <c r="M719" s="19">
        <v>42767</v>
      </c>
      <c r="N719">
        <v>24616</v>
      </c>
      <c r="O719" t="s">
        <v>1076</v>
      </c>
      <c r="P719" t="s">
        <v>1116</v>
      </c>
      <c r="Q719" t="s">
        <v>925</v>
      </c>
      <c r="R719" t="s">
        <v>2496</v>
      </c>
      <c r="S719" s="19">
        <v>42749</v>
      </c>
      <c r="T719">
        <v>150497</v>
      </c>
      <c r="U719" t="s">
        <v>357</v>
      </c>
      <c r="V719" s="19">
        <v>42807</v>
      </c>
      <c r="W719" t="s">
        <v>598</v>
      </c>
      <c r="X719" t="s">
        <v>599</v>
      </c>
      <c r="Y719" t="s">
        <v>259</v>
      </c>
      <c r="Z719" t="s">
        <v>14</v>
      </c>
      <c r="AA719" s="29">
        <v>-11</v>
      </c>
      <c r="AB719">
        <v>0</v>
      </c>
      <c r="AC719">
        <f t="shared" si="144"/>
        <v>2017</v>
      </c>
      <c r="AD719">
        <f t="shared" si="145"/>
        <v>3</v>
      </c>
      <c r="AE719">
        <f t="shared" si="146"/>
        <v>2016</v>
      </c>
      <c r="AF719">
        <f t="shared" si="147"/>
        <v>12</v>
      </c>
      <c r="AG719" t="str">
        <f>VLOOKUP(F719,vlookup!$A$2:$E$660,2,0)</f>
        <v>Retained</v>
      </c>
      <c r="AH719" t="str">
        <f>VLOOKUP(F719,vlookup!$A$2:$E$660,3,0)</f>
        <v>Service Contract</v>
      </c>
      <c r="AI719" t="str">
        <f>VLOOKUP(F719,vlookup!$A$2:$E$660,4,0)</f>
        <v>Used Car Programs</v>
      </c>
      <c r="AJ719" t="str">
        <f>VLOOKUP(F719,vlookup!$A$2:$E$660,5,0)</f>
        <v>High Mileage</v>
      </c>
      <c r="AL719">
        <f t="shared" si="148"/>
        <v>53</v>
      </c>
      <c r="AM719">
        <f t="shared" si="149"/>
        <v>83</v>
      </c>
      <c r="AN719" t="str">
        <f t="shared" si="150"/>
        <v/>
      </c>
      <c r="AO719" t="str">
        <f t="shared" si="151"/>
        <v/>
      </c>
      <c r="AP719" t="str">
        <f t="shared" si="152"/>
        <v/>
      </c>
      <c r="AQ719">
        <f t="shared" si="153"/>
        <v>-11</v>
      </c>
      <c r="AR719" t="str">
        <f t="shared" si="154"/>
        <v/>
      </c>
      <c r="AS719" t="str">
        <f t="shared" si="155"/>
        <v>7VF50684L6Y-2</v>
      </c>
      <c r="AT719" t="str">
        <f>IFERROR(IF(VLOOKUP(Y719,vlookup!$I$2:$J$9,1,0)=Y719,VLOOKUP(Y719,vlookup!$I$2:$J$9,2,0),PROPER(Y719)),PROPER(Y719))</f>
        <v>Towing &amp; Roadside</v>
      </c>
      <c r="AU719" t="str">
        <f>IFERROR(IF(B719=VLOOKUP(B719,vlookup!$L$2:$L$10,1,0),"Yes","No"),"No")</f>
        <v>No</v>
      </c>
    </row>
    <row r="720" spans="1:47" ht="14.45" customHeight="1" x14ac:dyDescent="0.25">
      <c r="A720" t="s">
        <v>2494</v>
      </c>
      <c r="B720" s="31" t="s">
        <v>2495</v>
      </c>
      <c r="C720">
        <v>4</v>
      </c>
      <c r="D720">
        <v>1</v>
      </c>
      <c r="E720" t="s">
        <v>382</v>
      </c>
      <c r="F720" t="s">
        <v>238</v>
      </c>
      <c r="G720" t="s">
        <v>1107</v>
      </c>
      <c r="H720" t="s">
        <v>1162</v>
      </c>
      <c r="I720">
        <v>150497</v>
      </c>
      <c r="J720" s="19">
        <v>42724</v>
      </c>
      <c r="K720" s="19">
        <v>42779</v>
      </c>
      <c r="L720">
        <v>201702</v>
      </c>
      <c r="M720" s="19">
        <v>42767</v>
      </c>
      <c r="N720">
        <v>24616</v>
      </c>
      <c r="O720" t="s">
        <v>1076</v>
      </c>
      <c r="P720" t="s">
        <v>1116</v>
      </c>
      <c r="Q720" t="s">
        <v>925</v>
      </c>
      <c r="R720" t="s">
        <v>2497</v>
      </c>
      <c r="S720" s="19">
        <v>42963</v>
      </c>
      <c r="T720">
        <v>150497</v>
      </c>
      <c r="U720" t="s">
        <v>357</v>
      </c>
      <c r="V720" s="19">
        <v>43013</v>
      </c>
      <c r="W720" t="s">
        <v>598</v>
      </c>
      <c r="X720" t="s">
        <v>599</v>
      </c>
      <c r="Y720" t="s">
        <v>259</v>
      </c>
      <c r="Z720" t="s">
        <v>14</v>
      </c>
      <c r="AA720" s="29">
        <v>-11</v>
      </c>
      <c r="AB720">
        <v>0</v>
      </c>
      <c r="AC720">
        <f t="shared" si="144"/>
        <v>2017</v>
      </c>
      <c r="AD720">
        <f t="shared" si="145"/>
        <v>10</v>
      </c>
      <c r="AE720">
        <f t="shared" si="146"/>
        <v>2016</v>
      </c>
      <c r="AF720">
        <f t="shared" si="147"/>
        <v>12</v>
      </c>
      <c r="AG720" t="str">
        <f>VLOOKUP(F720,vlookup!$A$2:$E$660,2,0)</f>
        <v>Retained</v>
      </c>
      <c r="AH720" t="str">
        <f>VLOOKUP(F720,vlookup!$A$2:$E$660,3,0)</f>
        <v>Service Contract</v>
      </c>
      <c r="AI720" t="str">
        <f>VLOOKUP(F720,vlookup!$A$2:$E$660,4,0)</f>
        <v>Used Car Programs</v>
      </c>
      <c r="AJ720" t="str">
        <f>VLOOKUP(F720,vlookup!$A$2:$E$660,5,0)</f>
        <v>High Mileage</v>
      </c>
      <c r="AL720">
        <f t="shared" si="148"/>
        <v>53</v>
      </c>
      <c r="AM720">
        <f t="shared" si="149"/>
        <v>285</v>
      </c>
      <c r="AN720" t="str">
        <f t="shared" si="150"/>
        <v/>
      </c>
      <c r="AO720" t="str">
        <f t="shared" si="151"/>
        <v/>
      </c>
      <c r="AP720" t="str">
        <f t="shared" si="152"/>
        <v/>
      </c>
      <c r="AQ720" t="str">
        <f t="shared" si="153"/>
        <v/>
      </c>
      <c r="AR720">
        <f t="shared" si="154"/>
        <v>-11</v>
      </c>
      <c r="AS720" t="str">
        <f t="shared" si="155"/>
        <v>7VF50684L6Y-4</v>
      </c>
      <c r="AT720" t="str">
        <f>IFERROR(IF(VLOOKUP(Y720,vlookup!$I$2:$J$9,1,0)=Y720,VLOOKUP(Y720,vlookup!$I$2:$J$9,2,0),PROPER(Y720)),PROPER(Y720))</f>
        <v>Towing &amp; Roadside</v>
      </c>
      <c r="AU720" t="str">
        <f>IFERROR(IF(B720=VLOOKUP(B720,vlookup!$L$2:$L$10,1,0),"Yes","No"),"No")</f>
        <v>No</v>
      </c>
    </row>
    <row r="721" spans="1:47" ht="14.45" customHeight="1" x14ac:dyDescent="0.25">
      <c r="A721" t="s">
        <v>2494</v>
      </c>
      <c r="B721" s="31" t="s">
        <v>2495</v>
      </c>
      <c r="C721">
        <v>5</v>
      </c>
      <c r="D721">
        <v>1</v>
      </c>
      <c r="E721" t="s">
        <v>382</v>
      </c>
      <c r="F721" t="s">
        <v>238</v>
      </c>
      <c r="G721" t="s">
        <v>1107</v>
      </c>
      <c r="H721" t="s">
        <v>1162</v>
      </c>
      <c r="I721">
        <v>150497</v>
      </c>
      <c r="J721" s="19">
        <v>42724</v>
      </c>
      <c r="K721" s="19">
        <v>42779</v>
      </c>
      <c r="L721">
        <v>201702</v>
      </c>
      <c r="M721" s="19">
        <v>42767</v>
      </c>
      <c r="N721">
        <v>24616</v>
      </c>
      <c r="O721" t="s">
        <v>1076</v>
      </c>
      <c r="P721" t="s">
        <v>1116</v>
      </c>
      <c r="Q721" t="s">
        <v>925</v>
      </c>
      <c r="R721" t="s">
        <v>2498</v>
      </c>
      <c r="S721" s="19">
        <v>42965</v>
      </c>
      <c r="T721">
        <v>150497</v>
      </c>
      <c r="U721" t="s">
        <v>357</v>
      </c>
      <c r="V721" s="19">
        <v>43013</v>
      </c>
      <c r="W721" t="s">
        <v>598</v>
      </c>
      <c r="X721" t="s">
        <v>599</v>
      </c>
      <c r="Y721" t="s">
        <v>259</v>
      </c>
      <c r="Z721" t="s">
        <v>14</v>
      </c>
      <c r="AA721" s="29">
        <v>-11</v>
      </c>
      <c r="AB721">
        <v>0</v>
      </c>
      <c r="AC721">
        <f t="shared" si="144"/>
        <v>2017</v>
      </c>
      <c r="AD721">
        <f t="shared" si="145"/>
        <v>10</v>
      </c>
      <c r="AE721">
        <f t="shared" si="146"/>
        <v>2016</v>
      </c>
      <c r="AF721">
        <f t="shared" si="147"/>
        <v>12</v>
      </c>
      <c r="AG721" t="str">
        <f>VLOOKUP(F721,vlookup!$A$2:$E$660,2,0)</f>
        <v>Retained</v>
      </c>
      <c r="AH721" t="str">
        <f>VLOOKUP(F721,vlookup!$A$2:$E$660,3,0)</f>
        <v>Service Contract</v>
      </c>
      <c r="AI721" t="str">
        <f>VLOOKUP(F721,vlookup!$A$2:$E$660,4,0)</f>
        <v>Used Car Programs</v>
      </c>
      <c r="AJ721" t="str">
        <f>VLOOKUP(F721,vlookup!$A$2:$E$660,5,0)</f>
        <v>High Mileage</v>
      </c>
      <c r="AL721">
        <f t="shared" si="148"/>
        <v>53</v>
      </c>
      <c r="AM721">
        <f t="shared" si="149"/>
        <v>285</v>
      </c>
      <c r="AN721" t="str">
        <f t="shared" si="150"/>
        <v/>
      </c>
      <c r="AO721" t="str">
        <f t="shared" si="151"/>
        <v/>
      </c>
      <c r="AP721" t="str">
        <f t="shared" si="152"/>
        <v/>
      </c>
      <c r="AQ721" t="str">
        <f t="shared" si="153"/>
        <v/>
      </c>
      <c r="AR721">
        <f t="shared" si="154"/>
        <v>-11</v>
      </c>
      <c r="AS721" t="str">
        <f t="shared" si="155"/>
        <v>7VF50684L6Y-5</v>
      </c>
      <c r="AT721" t="str">
        <f>IFERROR(IF(VLOOKUP(Y721,vlookup!$I$2:$J$9,1,0)=Y721,VLOOKUP(Y721,vlookup!$I$2:$J$9,2,0),PROPER(Y721)),PROPER(Y721))</f>
        <v>Towing &amp; Roadside</v>
      </c>
      <c r="AU721" t="str">
        <f>IFERROR(IF(B721=VLOOKUP(B721,vlookup!$L$2:$L$10,1,0),"Yes","No"),"No")</f>
        <v>No</v>
      </c>
    </row>
    <row r="722" spans="1:47" ht="14.45" customHeight="1" x14ac:dyDescent="0.25">
      <c r="A722" t="s">
        <v>1160</v>
      </c>
      <c r="B722" s="31" t="s">
        <v>1161</v>
      </c>
      <c r="C722">
        <v>4</v>
      </c>
      <c r="D722">
        <v>1</v>
      </c>
      <c r="E722" t="s">
        <v>382</v>
      </c>
      <c r="F722" t="s">
        <v>205</v>
      </c>
      <c r="G722" t="s">
        <v>1107</v>
      </c>
      <c r="H722" t="s">
        <v>1162</v>
      </c>
      <c r="I722">
        <v>99548</v>
      </c>
      <c r="J722" s="19">
        <v>41928</v>
      </c>
      <c r="K722" s="19">
        <v>41941</v>
      </c>
      <c r="L722">
        <v>201410</v>
      </c>
      <c r="M722" s="19">
        <v>41913</v>
      </c>
      <c r="N722">
        <v>24616</v>
      </c>
      <c r="O722" t="s">
        <v>1076</v>
      </c>
      <c r="P722" t="s">
        <v>1116</v>
      </c>
      <c r="Q722" t="s">
        <v>925</v>
      </c>
      <c r="R722" t="s">
        <v>1163</v>
      </c>
      <c r="S722" s="19">
        <v>42558</v>
      </c>
      <c r="T722">
        <v>99548</v>
      </c>
      <c r="U722" t="s">
        <v>357</v>
      </c>
      <c r="V722" s="19">
        <v>42608</v>
      </c>
      <c r="W722" t="s">
        <v>598</v>
      </c>
      <c r="X722" t="s">
        <v>599</v>
      </c>
      <c r="Y722" t="s">
        <v>259</v>
      </c>
      <c r="Z722" t="s">
        <v>14</v>
      </c>
      <c r="AA722" s="29">
        <v>-11</v>
      </c>
      <c r="AB722">
        <v>0</v>
      </c>
      <c r="AC722">
        <f t="shared" si="144"/>
        <v>2016</v>
      </c>
      <c r="AD722">
        <f t="shared" si="145"/>
        <v>8</v>
      </c>
      <c r="AE722">
        <f t="shared" si="146"/>
        <v>2014</v>
      </c>
      <c r="AF722">
        <f t="shared" si="147"/>
        <v>10</v>
      </c>
      <c r="AG722" t="str">
        <f>VLOOKUP(F722,vlookup!$A$2:$E$660,2,0)</f>
        <v>Retained</v>
      </c>
      <c r="AH722" t="str">
        <f>VLOOKUP(F722,vlookup!$A$2:$E$660,3,0)</f>
        <v>Service Contract</v>
      </c>
      <c r="AI722" t="str">
        <f>VLOOKUP(F722,vlookup!$A$2:$E$660,4,0)</f>
        <v>Used Car Programs</v>
      </c>
      <c r="AJ722" t="str">
        <f>VLOOKUP(F722,vlookup!$A$2:$E$660,5,0)</f>
        <v>High Mileage</v>
      </c>
      <c r="AL722">
        <f t="shared" si="148"/>
        <v>13</v>
      </c>
      <c r="AM722">
        <f t="shared" si="149"/>
        <v>670</v>
      </c>
      <c r="AN722" t="str">
        <f t="shared" si="150"/>
        <v/>
      </c>
      <c r="AO722" t="str">
        <f t="shared" si="151"/>
        <v/>
      </c>
      <c r="AP722" t="str">
        <f t="shared" si="152"/>
        <v/>
      </c>
      <c r="AQ722" t="str">
        <f t="shared" si="153"/>
        <v/>
      </c>
      <c r="AR722">
        <f t="shared" si="154"/>
        <v>-11</v>
      </c>
      <c r="AS722" t="str">
        <f t="shared" si="155"/>
        <v>8KX92384J4-4</v>
      </c>
      <c r="AT722" t="str">
        <f>IFERROR(IF(VLOOKUP(Y722,vlookup!$I$2:$J$9,1,0)=Y722,VLOOKUP(Y722,vlookup!$I$2:$J$9,2,0),PROPER(Y722)),PROPER(Y722))</f>
        <v>Towing &amp; Roadside</v>
      </c>
      <c r="AU722" t="str">
        <f>IFERROR(IF(B722=VLOOKUP(B722,vlookup!$L$2:$L$10,1,0),"Yes","No"),"No")</f>
        <v>No</v>
      </c>
    </row>
    <row r="723" spans="1:47" ht="14.45" customHeight="1" x14ac:dyDescent="0.25">
      <c r="A723" t="s">
        <v>1160</v>
      </c>
      <c r="B723" s="31" t="s">
        <v>1161</v>
      </c>
      <c r="C723">
        <v>5</v>
      </c>
      <c r="D723">
        <v>1</v>
      </c>
      <c r="E723" t="s">
        <v>382</v>
      </c>
      <c r="F723" t="s">
        <v>205</v>
      </c>
      <c r="G723" t="s">
        <v>1107</v>
      </c>
      <c r="H723" t="s">
        <v>1162</v>
      </c>
      <c r="I723">
        <v>99548</v>
      </c>
      <c r="J723" s="19">
        <v>41928</v>
      </c>
      <c r="K723" s="19">
        <v>41941</v>
      </c>
      <c r="L723">
        <v>201410</v>
      </c>
      <c r="M723" s="19">
        <v>41913</v>
      </c>
      <c r="N723">
        <v>24616</v>
      </c>
      <c r="O723" t="s">
        <v>1076</v>
      </c>
      <c r="P723" t="s">
        <v>1116</v>
      </c>
      <c r="Q723" t="s">
        <v>925</v>
      </c>
      <c r="R723" t="s">
        <v>2499</v>
      </c>
      <c r="S723" s="19">
        <v>42558</v>
      </c>
      <c r="T723">
        <v>99548</v>
      </c>
      <c r="U723" t="s">
        <v>357</v>
      </c>
      <c r="V723" s="19">
        <v>42608</v>
      </c>
      <c r="W723" t="s">
        <v>598</v>
      </c>
      <c r="X723" t="s">
        <v>599</v>
      </c>
      <c r="Y723" t="s">
        <v>259</v>
      </c>
      <c r="Z723" t="s">
        <v>14</v>
      </c>
      <c r="AA723" s="29">
        <v>-11</v>
      </c>
      <c r="AB723">
        <v>0</v>
      </c>
      <c r="AC723">
        <f t="shared" si="144"/>
        <v>2016</v>
      </c>
      <c r="AD723">
        <f t="shared" si="145"/>
        <v>8</v>
      </c>
      <c r="AE723">
        <f t="shared" si="146"/>
        <v>2014</v>
      </c>
      <c r="AF723">
        <f t="shared" si="147"/>
        <v>10</v>
      </c>
      <c r="AG723" t="str">
        <f>VLOOKUP(F723,vlookup!$A$2:$E$660,2,0)</f>
        <v>Retained</v>
      </c>
      <c r="AH723" t="str">
        <f>VLOOKUP(F723,vlookup!$A$2:$E$660,3,0)</f>
        <v>Service Contract</v>
      </c>
      <c r="AI723" t="str">
        <f>VLOOKUP(F723,vlookup!$A$2:$E$660,4,0)</f>
        <v>Used Car Programs</v>
      </c>
      <c r="AJ723" t="str">
        <f>VLOOKUP(F723,vlookup!$A$2:$E$660,5,0)</f>
        <v>High Mileage</v>
      </c>
      <c r="AL723">
        <f t="shared" si="148"/>
        <v>13</v>
      </c>
      <c r="AM723">
        <f t="shared" si="149"/>
        <v>670</v>
      </c>
      <c r="AN723" t="str">
        <f t="shared" si="150"/>
        <v/>
      </c>
      <c r="AO723" t="str">
        <f t="shared" si="151"/>
        <v/>
      </c>
      <c r="AP723" t="str">
        <f t="shared" si="152"/>
        <v/>
      </c>
      <c r="AQ723" t="str">
        <f t="shared" si="153"/>
        <v/>
      </c>
      <c r="AR723">
        <f t="shared" si="154"/>
        <v>-11</v>
      </c>
      <c r="AS723" t="str">
        <f t="shared" si="155"/>
        <v>8KX92384J4-5</v>
      </c>
      <c r="AT723" t="str">
        <f>IFERROR(IF(VLOOKUP(Y723,vlookup!$I$2:$J$9,1,0)=Y723,VLOOKUP(Y723,vlookup!$I$2:$J$9,2,0),PROPER(Y723)),PROPER(Y723))</f>
        <v>Towing &amp; Roadside</v>
      </c>
      <c r="AU723" t="str">
        <f>IFERROR(IF(B723=VLOOKUP(B723,vlookup!$L$2:$L$10,1,0),"Yes","No"),"No")</f>
        <v>No</v>
      </c>
    </row>
    <row r="724" spans="1:47" ht="14.45" customHeight="1" x14ac:dyDescent="0.25">
      <c r="A724" t="s">
        <v>2500</v>
      </c>
      <c r="B724" s="31" t="s">
        <v>2501</v>
      </c>
      <c r="C724">
        <v>2</v>
      </c>
      <c r="D724">
        <v>1</v>
      </c>
      <c r="E724" t="s">
        <v>382</v>
      </c>
      <c r="F724" t="s">
        <v>238</v>
      </c>
      <c r="G724" t="s">
        <v>1107</v>
      </c>
      <c r="H724" t="s">
        <v>1162</v>
      </c>
      <c r="I724">
        <v>104421</v>
      </c>
      <c r="J724" s="19">
        <v>41931</v>
      </c>
      <c r="K724" s="19">
        <v>41941</v>
      </c>
      <c r="L724">
        <v>201410</v>
      </c>
      <c r="M724" s="19">
        <v>41913</v>
      </c>
      <c r="N724">
        <v>24616</v>
      </c>
      <c r="O724" t="s">
        <v>1076</v>
      </c>
      <c r="P724" t="s">
        <v>1116</v>
      </c>
      <c r="Q724" t="s">
        <v>925</v>
      </c>
      <c r="R724" t="s">
        <v>2502</v>
      </c>
      <c r="S724" s="19">
        <v>41947</v>
      </c>
      <c r="T724">
        <v>104421</v>
      </c>
      <c r="U724" t="s">
        <v>357</v>
      </c>
      <c r="V724" s="19">
        <v>42010</v>
      </c>
      <c r="W724" t="s">
        <v>598</v>
      </c>
      <c r="X724" t="s">
        <v>599</v>
      </c>
      <c r="Y724" t="s">
        <v>259</v>
      </c>
      <c r="Z724" t="s">
        <v>14</v>
      </c>
      <c r="AA724" s="29">
        <v>-45.76</v>
      </c>
      <c r="AB724">
        <v>0</v>
      </c>
      <c r="AC724">
        <f t="shared" si="144"/>
        <v>2015</v>
      </c>
      <c r="AD724">
        <f t="shared" si="145"/>
        <v>1</v>
      </c>
      <c r="AE724">
        <f t="shared" si="146"/>
        <v>2014</v>
      </c>
      <c r="AF724">
        <f t="shared" si="147"/>
        <v>10</v>
      </c>
      <c r="AG724" t="str">
        <f>VLOOKUP(F724,vlookup!$A$2:$E$660,2,0)</f>
        <v>Retained</v>
      </c>
      <c r="AH724" t="str">
        <f>VLOOKUP(F724,vlookup!$A$2:$E$660,3,0)</f>
        <v>Service Contract</v>
      </c>
      <c r="AI724" t="str">
        <f>VLOOKUP(F724,vlookup!$A$2:$E$660,4,0)</f>
        <v>Used Car Programs</v>
      </c>
      <c r="AJ724" t="str">
        <f>VLOOKUP(F724,vlookup!$A$2:$E$660,5,0)</f>
        <v>High Mileage</v>
      </c>
      <c r="AL724">
        <f t="shared" si="148"/>
        <v>10</v>
      </c>
      <c r="AM724">
        <f t="shared" si="149"/>
        <v>77</v>
      </c>
      <c r="AN724" t="str">
        <f t="shared" si="150"/>
        <v/>
      </c>
      <c r="AO724" t="str">
        <f t="shared" si="151"/>
        <v/>
      </c>
      <c r="AP724" t="str">
        <f t="shared" si="152"/>
        <v/>
      </c>
      <c r="AQ724">
        <f t="shared" si="153"/>
        <v>-45.76</v>
      </c>
      <c r="AR724" t="str">
        <f t="shared" si="154"/>
        <v/>
      </c>
      <c r="AS724" t="str">
        <f t="shared" si="155"/>
        <v>6KL52613J4Y-2</v>
      </c>
      <c r="AT724" t="str">
        <f>IFERROR(IF(VLOOKUP(Y724,vlookup!$I$2:$J$9,1,0)=Y724,VLOOKUP(Y724,vlookup!$I$2:$J$9,2,0),PROPER(Y724)),PROPER(Y724))</f>
        <v>Towing &amp; Roadside</v>
      </c>
      <c r="AU724" t="str">
        <f>IFERROR(IF(B724=VLOOKUP(B724,vlookup!$L$2:$L$10,1,0),"Yes","No"),"No")</f>
        <v>No</v>
      </c>
    </row>
    <row r="725" spans="1:47" ht="14.45" customHeight="1" x14ac:dyDescent="0.25">
      <c r="A725" t="s">
        <v>2500</v>
      </c>
      <c r="B725" s="31" t="s">
        <v>2501</v>
      </c>
      <c r="C725">
        <v>4</v>
      </c>
      <c r="D725">
        <v>1</v>
      </c>
      <c r="E725" t="s">
        <v>382</v>
      </c>
      <c r="F725" t="s">
        <v>238</v>
      </c>
      <c r="G725" t="s">
        <v>1107</v>
      </c>
      <c r="H725" t="s">
        <v>1162</v>
      </c>
      <c r="I725">
        <v>104421</v>
      </c>
      <c r="J725" s="19">
        <v>41931</v>
      </c>
      <c r="K725" s="19">
        <v>41941</v>
      </c>
      <c r="L725">
        <v>201410</v>
      </c>
      <c r="M725" s="19">
        <v>41913</v>
      </c>
      <c r="N725">
        <v>24616</v>
      </c>
      <c r="O725" t="s">
        <v>1076</v>
      </c>
      <c r="P725" t="s">
        <v>1116</v>
      </c>
      <c r="Q725" t="s">
        <v>925</v>
      </c>
      <c r="R725" t="s">
        <v>2503</v>
      </c>
      <c r="S725" s="19">
        <v>42037</v>
      </c>
      <c r="T725">
        <v>104421</v>
      </c>
      <c r="U725" t="s">
        <v>357</v>
      </c>
      <c r="V725" s="19">
        <v>42103</v>
      </c>
      <c r="W725" t="s">
        <v>598</v>
      </c>
      <c r="X725" t="s">
        <v>599</v>
      </c>
      <c r="Y725" t="s">
        <v>259</v>
      </c>
      <c r="Z725" t="s">
        <v>14</v>
      </c>
      <c r="AA725" s="29">
        <v>-11</v>
      </c>
      <c r="AB725">
        <v>0</v>
      </c>
      <c r="AC725">
        <f t="shared" si="144"/>
        <v>2015</v>
      </c>
      <c r="AD725">
        <f t="shared" si="145"/>
        <v>4</v>
      </c>
      <c r="AE725">
        <f t="shared" si="146"/>
        <v>2014</v>
      </c>
      <c r="AF725">
        <f t="shared" si="147"/>
        <v>10</v>
      </c>
      <c r="AG725" t="str">
        <f>VLOOKUP(F725,vlookup!$A$2:$E$660,2,0)</f>
        <v>Retained</v>
      </c>
      <c r="AH725" t="str">
        <f>VLOOKUP(F725,vlookup!$A$2:$E$660,3,0)</f>
        <v>Service Contract</v>
      </c>
      <c r="AI725" t="str">
        <f>VLOOKUP(F725,vlookup!$A$2:$E$660,4,0)</f>
        <v>Used Car Programs</v>
      </c>
      <c r="AJ725" t="str">
        <f>VLOOKUP(F725,vlookup!$A$2:$E$660,5,0)</f>
        <v>High Mileage</v>
      </c>
      <c r="AL725">
        <f t="shared" si="148"/>
        <v>10</v>
      </c>
      <c r="AM725">
        <f t="shared" si="149"/>
        <v>170</v>
      </c>
      <c r="AN725" t="str">
        <f t="shared" si="150"/>
        <v/>
      </c>
      <c r="AO725" t="str">
        <f t="shared" si="151"/>
        <v/>
      </c>
      <c r="AP725" t="str">
        <f t="shared" si="152"/>
        <v/>
      </c>
      <c r="AQ725" t="str">
        <f t="shared" si="153"/>
        <v/>
      </c>
      <c r="AR725">
        <f t="shared" si="154"/>
        <v>-11</v>
      </c>
      <c r="AS725" t="str">
        <f t="shared" si="155"/>
        <v>6KL52613J4Y-4</v>
      </c>
      <c r="AT725" t="str">
        <f>IFERROR(IF(VLOOKUP(Y725,vlookup!$I$2:$J$9,1,0)=Y725,VLOOKUP(Y725,vlookup!$I$2:$J$9,2,0),PROPER(Y725)),PROPER(Y725))</f>
        <v>Towing &amp; Roadside</v>
      </c>
      <c r="AU725" t="str">
        <f>IFERROR(IF(B725=VLOOKUP(B725,vlookup!$L$2:$L$10,1,0),"Yes","No"),"No")</f>
        <v>No</v>
      </c>
    </row>
    <row r="726" spans="1:47" ht="14.45" customHeight="1" x14ac:dyDescent="0.25">
      <c r="A726" t="s">
        <v>1950</v>
      </c>
      <c r="B726" s="31" t="s">
        <v>1951</v>
      </c>
      <c r="C726">
        <v>1</v>
      </c>
      <c r="D726">
        <v>3</v>
      </c>
      <c r="E726" t="s">
        <v>382</v>
      </c>
      <c r="F726" t="s">
        <v>464</v>
      </c>
      <c r="G726" t="s">
        <v>1107</v>
      </c>
      <c r="H726" t="s">
        <v>3715</v>
      </c>
      <c r="I726">
        <v>47861</v>
      </c>
      <c r="J726" s="19">
        <v>43354</v>
      </c>
      <c r="K726" s="19">
        <v>43419</v>
      </c>
      <c r="L726">
        <v>201811</v>
      </c>
      <c r="M726" s="19">
        <v>43405</v>
      </c>
      <c r="N726">
        <v>24616</v>
      </c>
      <c r="O726" t="s">
        <v>1076</v>
      </c>
      <c r="P726" t="s">
        <v>595</v>
      </c>
      <c r="Q726" t="s">
        <v>378</v>
      </c>
      <c r="R726">
        <v>536738435</v>
      </c>
      <c r="S726" s="19">
        <v>43559</v>
      </c>
      <c r="T726">
        <v>0</v>
      </c>
      <c r="U726" t="s">
        <v>356</v>
      </c>
      <c r="V726" s="19">
        <v>43677</v>
      </c>
      <c r="W726" t="s">
        <v>598</v>
      </c>
      <c r="X726" t="s">
        <v>599</v>
      </c>
      <c r="Y726" t="s">
        <v>259</v>
      </c>
      <c r="Z726" t="s">
        <v>14</v>
      </c>
      <c r="AA726" s="29">
        <v>-16.25</v>
      </c>
      <c r="AB726">
        <v>0</v>
      </c>
      <c r="AC726">
        <f t="shared" si="144"/>
        <v>2019</v>
      </c>
      <c r="AD726">
        <f t="shared" si="145"/>
        <v>7</v>
      </c>
      <c r="AE726">
        <f t="shared" si="146"/>
        <v>2018</v>
      </c>
      <c r="AF726">
        <f t="shared" si="147"/>
        <v>9</v>
      </c>
      <c r="AG726" t="str">
        <f>VLOOKUP(F726,vlookup!$A$2:$E$660,2,0)</f>
        <v>Retained</v>
      </c>
      <c r="AH726" t="str">
        <f>VLOOKUP(F726,vlookup!$A$2:$E$660,3,0)</f>
        <v>Service Contract</v>
      </c>
      <c r="AI726" t="str">
        <f>VLOOKUP(F726,vlookup!$A$2:$E$660,4,0)</f>
        <v>Used Car Programs</v>
      </c>
      <c r="AJ726" t="str">
        <f>VLOOKUP(F726,vlookup!$A$2:$E$660,5,0)</f>
        <v>High Mileage</v>
      </c>
      <c r="AL726">
        <f t="shared" si="148"/>
        <v>64</v>
      </c>
      <c r="AM726">
        <f t="shared" si="149"/>
        <v>320</v>
      </c>
      <c r="AN726" t="str">
        <f t="shared" si="150"/>
        <v/>
      </c>
      <c r="AO726" t="str">
        <f t="shared" si="151"/>
        <v/>
      </c>
      <c r="AP726" t="str">
        <f t="shared" si="152"/>
        <v/>
      </c>
      <c r="AQ726" t="str">
        <f t="shared" si="153"/>
        <v/>
      </c>
      <c r="AR726">
        <f t="shared" si="154"/>
        <v>-16.25</v>
      </c>
      <c r="AS726" t="str">
        <f t="shared" si="155"/>
        <v>CDW24808I8-1</v>
      </c>
      <c r="AT726" t="str">
        <f>IFERROR(IF(VLOOKUP(Y726,vlookup!$I$2:$J$9,1,0)=Y726,VLOOKUP(Y726,vlookup!$I$2:$J$9,2,0),PROPER(Y726)),PROPER(Y726))</f>
        <v>Towing &amp; Roadside</v>
      </c>
      <c r="AU726" t="str">
        <f>IFERROR(IF(B726=VLOOKUP(B726,vlookup!$L$2:$L$10,1,0),"Yes","No"),"No")</f>
        <v>No</v>
      </c>
    </row>
    <row r="727" spans="1:47" ht="14.45" customHeight="1" x14ac:dyDescent="0.25">
      <c r="A727" t="s">
        <v>1952</v>
      </c>
      <c r="B727" s="31" t="s">
        <v>1953</v>
      </c>
      <c r="C727">
        <v>2</v>
      </c>
      <c r="D727">
        <v>1</v>
      </c>
      <c r="E727" t="s">
        <v>382</v>
      </c>
      <c r="F727" t="s">
        <v>238</v>
      </c>
      <c r="G727" t="s">
        <v>1107</v>
      </c>
      <c r="H727" t="s">
        <v>1954</v>
      </c>
      <c r="I727">
        <v>125187</v>
      </c>
      <c r="J727" s="19">
        <v>42147</v>
      </c>
      <c r="K727" s="19">
        <v>42185</v>
      </c>
      <c r="L727">
        <v>201506</v>
      </c>
      <c r="M727" s="19">
        <v>42156</v>
      </c>
      <c r="N727">
        <v>24616</v>
      </c>
      <c r="O727" t="s">
        <v>1076</v>
      </c>
      <c r="P727" t="s">
        <v>1116</v>
      </c>
      <c r="Q727" t="s">
        <v>925</v>
      </c>
      <c r="R727" t="s">
        <v>2504</v>
      </c>
      <c r="S727" s="19">
        <v>42360</v>
      </c>
      <c r="T727">
        <v>125187</v>
      </c>
      <c r="U727" t="s">
        <v>357</v>
      </c>
      <c r="V727" s="19">
        <v>42410</v>
      </c>
      <c r="W727" t="s">
        <v>598</v>
      </c>
      <c r="X727" t="s">
        <v>599</v>
      </c>
      <c r="Y727" t="s">
        <v>259</v>
      </c>
      <c r="Z727" t="s">
        <v>14</v>
      </c>
      <c r="AA727" s="29">
        <v>-11</v>
      </c>
      <c r="AB727">
        <v>0</v>
      </c>
      <c r="AC727">
        <f t="shared" si="144"/>
        <v>2016</v>
      </c>
      <c r="AD727">
        <f t="shared" si="145"/>
        <v>2</v>
      </c>
      <c r="AE727">
        <f t="shared" si="146"/>
        <v>2015</v>
      </c>
      <c r="AF727">
        <f t="shared" si="147"/>
        <v>5</v>
      </c>
      <c r="AG727" t="str">
        <f>VLOOKUP(F727,vlookup!$A$2:$E$660,2,0)</f>
        <v>Retained</v>
      </c>
      <c r="AH727" t="str">
        <f>VLOOKUP(F727,vlookup!$A$2:$E$660,3,0)</f>
        <v>Service Contract</v>
      </c>
      <c r="AI727" t="str">
        <f>VLOOKUP(F727,vlookup!$A$2:$E$660,4,0)</f>
        <v>Used Car Programs</v>
      </c>
      <c r="AJ727" t="str">
        <f>VLOOKUP(F727,vlookup!$A$2:$E$660,5,0)</f>
        <v>High Mileage</v>
      </c>
      <c r="AL727">
        <f t="shared" si="148"/>
        <v>37</v>
      </c>
      <c r="AM727">
        <f t="shared" si="149"/>
        <v>257</v>
      </c>
      <c r="AN727" t="str">
        <f t="shared" si="150"/>
        <v/>
      </c>
      <c r="AO727" t="str">
        <f t="shared" si="151"/>
        <v/>
      </c>
      <c r="AP727" t="str">
        <f t="shared" si="152"/>
        <v/>
      </c>
      <c r="AQ727" t="str">
        <f t="shared" si="153"/>
        <v/>
      </c>
      <c r="AR727">
        <f t="shared" si="154"/>
        <v>-11</v>
      </c>
      <c r="AS727" t="str">
        <f t="shared" si="155"/>
        <v>4WA60269E5Y-2</v>
      </c>
      <c r="AT727" t="str">
        <f>IFERROR(IF(VLOOKUP(Y727,vlookup!$I$2:$J$9,1,0)=Y727,VLOOKUP(Y727,vlookup!$I$2:$J$9,2,0),PROPER(Y727)),PROPER(Y727))</f>
        <v>Towing &amp; Roadside</v>
      </c>
      <c r="AU727" t="str">
        <f>IFERROR(IF(B727=VLOOKUP(B727,vlookup!$L$2:$L$10,1,0),"Yes","No"),"No")</f>
        <v>No</v>
      </c>
    </row>
    <row r="728" spans="1:47" ht="14.45" customHeight="1" x14ac:dyDescent="0.25">
      <c r="A728" t="s">
        <v>2505</v>
      </c>
      <c r="B728" s="31" t="s">
        <v>2506</v>
      </c>
      <c r="C728">
        <v>2</v>
      </c>
      <c r="D728">
        <v>1</v>
      </c>
      <c r="E728" t="s">
        <v>382</v>
      </c>
      <c r="F728" t="s">
        <v>238</v>
      </c>
      <c r="G728" t="s">
        <v>1107</v>
      </c>
      <c r="H728" t="s">
        <v>1954</v>
      </c>
      <c r="I728">
        <v>112902</v>
      </c>
      <c r="J728" s="19">
        <v>42247</v>
      </c>
      <c r="K728" s="19">
        <v>42299</v>
      </c>
      <c r="L728">
        <v>201510</v>
      </c>
      <c r="M728" s="19">
        <v>42278</v>
      </c>
      <c r="N728">
        <v>24616</v>
      </c>
      <c r="O728" t="s">
        <v>1076</v>
      </c>
      <c r="P728" t="s">
        <v>1116</v>
      </c>
      <c r="Q728" t="s">
        <v>925</v>
      </c>
      <c r="R728" t="s">
        <v>2507</v>
      </c>
      <c r="S728" s="19">
        <v>42311</v>
      </c>
      <c r="T728">
        <v>112902</v>
      </c>
      <c r="U728" t="s">
        <v>357</v>
      </c>
      <c r="V728" s="19">
        <v>42367</v>
      </c>
      <c r="W728" t="s">
        <v>598</v>
      </c>
      <c r="X728" t="s">
        <v>599</v>
      </c>
      <c r="Y728" t="s">
        <v>259</v>
      </c>
      <c r="Z728" t="s">
        <v>14</v>
      </c>
      <c r="AA728" s="29">
        <v>-11</v>
      </c>
      <c r="AB728">
        <v>0</v>
      </c>
      <c r="AC728">
        <f t="shared" si="144"/>
        <v>2015</v>
      </c>
      <c r="AD728">
        <f t="shared" si="145"/>
        <v>12</v>
      </c>
      <c r="AE728">
        <f t="shared" si="146"/>
        <v>2015</v>
      </c>
      <c r="AF728">
        <f t="shared" si="147"/>
        <v>8</v>
      </c>
      <c r="AG728" t="str">
        <f>VLOOKUP(F728,vlookup!$A$2:$E$660,2,0)</f>
        <v>Retained</v>
      </c>
      <c r="AH728" t="str">
        <f>VLOOKUP(F728,vlookup!$A$2:$E$660,3,0)</f>
        <v>Service Contract</v>
      </c>
      <c r="AI728" t="str">
        <f>VLOOKUP(F728,vlookup!$A$2:$E$660,4,0)</f>
        <v>Used Car Programs</v>
      </c>
      <c r="AJ728" t="str">
        <f>VLOOKUP(F728,vlookup!$A$2:$E$660,5,0)</f>
        <v>High Mileage</v>
      </c>
      <c r="AL728">
        <f t="shared" si="148"/>
        <v>52</v>
      </c>
      <c r="AM728">
        <f t="shared" si="149"/>
        <v>119</v>
      </c>
      <c r="AN728" t="str">
        <f t="shared" si="150"/>
        <v/>
      </c>
      <c r="AO728" t="str">
        <f t="shared" si="151"/>
        <v/>
      </c>
      <c r="AP728" t="str">
        <f t="shared" si="152"/>
        <v/>
      </c>
      <c r="AQ728" t="str">
        <f t="shared" si="153"/>
        <v/>
      </c>
      <c r="AR728">
        <f t="shared" si="154"/>
        <v>-11</v>
      </c>
      <c r="AS728" t="str">
        <f t="shared" si="155"/>
        <v>6WD30959H5Y-2</v>
      </c>
      <c r="AT728" t="str">
        <f>IFERROR(IF(VLOOKUP(Y728,vlookup!$I$2:$J$9,1,0)=Y728,VLOOKUP(Y728,vlookup!$I$2:$J$9,2,0),PROPER(Y728)),PROPER(Y728))</f>
        <v>Towing &amp; Roadside</v>
      </c>
      <c r="AU728" t="str">
        <f>IFERROR(IF(B728=VLOOKUP(B728,vlookup!$L$2:$L$10,1,0),"Yes","No"),"No")</f>
        <v>No</v>
      </c>
    </row>
    <row r="729" spans="1:47" ht="14.45" customHeight="1" x14ac:dyDescent="0.25">
      <c r="A729" t="s">
        <v>1959</v>
      </c>
      <c r="B729" s="31" t="s">
        <v>3606</v>
      </c>
      <c r="C729">
        <v>3</v>
      </c>
      <c r="D729">
        <v>1</v>
      </c>
      <c r="E729" t="s">
        <v>382</v>
      </c>
      <c r="F729" t="s">
        <v>205</v>
      </c>
      <c r="G729" t="s">
        <v>1107</v>
      </c>
      <c r="H729" t="s">
        <v>1954</v>
      </c>
      <c r="I729">
        <v>107054</v>
      </c>
      <c r="J729" s="19">
        <v>42266</v>
      </c>
      <c r="K729" s="19">
        <v>42333</v>
      </c>
      <c r="L729">
        <v>201511</v>
      </c>
      <c r="M729" s="19">
        <v>42309</v>
      </c>
      <c r="N729">
        <v>24617</v>
      </c>
      <c r="O729" t="s">
        <v>1070</v>
      </c>
      <c r="P729" t="s">
        <v>1116</v>
      </c>
      <c r="Q729" t="s">
        <v>925</v>
      </c>
      <c r="R729" t="s">
        <v>2508</v>
      </c>
      <c r="S729" s="19">
        <v>42646</v>
      </c>
      <c r="T729">
        <v>107054</v>
      </c>
      <c r="U729" t="s">
        <v>357</v>
      </c>
      <c r="V729" s="19">
        <v>42711</v>
      </c>
      <c r="W729" t="s">
        <v>598</v>
      </c>
      <c r="X729" t="s">
        <v>599</v>
      </c>
      <c r="Y729" t="s">
        <v>259</v>
      </c>
      <c r="Z729" t="s">
        <v>14</v>
      </c>
      <c r="AA729" s="29">
        <v>-11</v>
      </c>
      <c r="AB729">
        <v>0</v>
      </c>
      <c r="AC729">
        <f t="shared" si="144"/>
        <v>2016</v>
      </c>
      <c r="AD729">
        <f t="shared" si="145"/>
        <v>12</v>
      </c>
      <c r="AE729">
        <f t="shared" si="146"/>
        <v>2015</v>
      </c>
      <c r="AF729">
        <f t="shared" si="147"/>
        <v>9</v>
      </c>
      <c r="AG729" t="str">
        <f>VLOOKUP(F729,vlookup!$A$2:$E$660,2,0)</f>
        <v>Retained</v>
      </c>
      <c r="AH729" t="str">
        <f>VLOOKUP(F729,vlookup!$A$2:$E$660,3,0)</f>
        <v>Service Contract</v>
      </c>
      <c r="AI729" t="str">
        <f>VLOOKUP(F729,vlookup!$A$2:$E$660,4,0)</f>
        <v>Used Car Programs</v>
      </c>
      <c r="AJ729" t="str">
        <f>VLOOKUP(F729,vlookup!$A$2:$E$660,5,0)</f>
        <v>High Mileage</v>
      </c>
      <c r="AL729">
        <f t="shared" si="148"/>
        <v>66</v>
      </c>
      <c r="AM729">
        <f t="shared" si="149"/>
        <v>438</v>
      </c>
      <c r="AN729" t="str">
        <f t="shared" si="150"/>
        <v/>
      </c>
      <c r="AO729" t="str">
        <f t="shared" si="151"/>
        <v/>
      </c>
      <c r="AP729" t="str">
        <f t="shared" si="152"/>
        <v/>
      </c>
      <c r="AQ729" t="str">
        <f t="shared" si="153"/>
        <v/>
      </c>
      <c r="AR729">
        <f t="shared" si="154"/>
        <v>-11</v>
      </c>
      <c r="AS729" t="str">
        <f t="shared" si="155"/>
        <v>102251366-3</v>
      </c>
      <c r="AT729" t="str">
        <f>IFERROR(IF(VLOOKUP(Y729,vlookup!$I$2:$J$9,1,0)=Y729,VLOOKUP(Y729,vlookup!$I$2:$J$9,2,0),PROPER(Y729)),PROPER(Y729))</f>
        <v>Towing &amp; Roadside</v>
      </c>
      <c r="AU729" t="str">
        <f>IFERROR(IF(B729=VLOOKUP(B729,vlookup!$L$2:$L$10,1,0),"Yes","No"),"No")</f>
        <v>No</v>
      </c>
    </row>
    <row r="730" spans="1:47" ht="14.45" customHeight="1" x14ac:dyDescent="0.25">
      <c r="A730" t="s">
        <v>2509</v>
      </c>
      <c r="B730" s="31" t="s">
        <v>2510</v>
      </c>
      <c r="C730">
        <v>2</v>
      </c>
      <c r="D730">
        <v>1</v>
      </c>
      <c r="E730" t="s">
        <v>382</v>
      </c>
      <c r="F730" t="s">
        <v>238</v>
      </c>
      <c r="G730" t="s">
        <v>1107</v>
      </c>
      <c r="H730" t="s">
        <v>1954</v>
      </c>
      <c r="I730">
        <v>132841</v>
      </c>
      <c r="J730" s="19">
        <v>42132</v>
      </c>
      <c r="K730" s="19">
        <v>42167</v>
      </c>
      <c r="L730">
        <v>201506</v>
      </c>
      <c r="M730" s="19">
        <v>42156</v>
      </c>
      <c r="N730">
        <v>24616</v>
      </c>
      <c r="O730" t="s">
        <v>1076</v>
      </c>
      <c r="P730" t="s">
        <v>1116</v>
      </c>
      <c r="Q730" t="s">
        <v>925</v>
      </c>
      <c r="R730" t="s">
        <v>2511</v>
      </c>
      <c r="S730" s="19">
        <v>42202</v>
      </c>
      <c r="T730">
        <v>132841</v>
      </c>
      <c r="U730" t="s">
        <v>357</v>
      </c>
      <c r="V730" s="19">
        <v>42257</v>
      </c>
      <c r="W730" t="s">
        <v>598</v>
      </c>
      <c r="X730" t="s">
        <v>599</v>
      </c>
      <c r="Y730" t="s">
        <v>259</v>
      </c>
      <c r="Z730" t="s">
        <v>14</v>
      </c>
      <c r="AA730" s="29">
        <v>-11</v>
      </c>
      <c r="AB730">
        <v>0</v>
      </c>
      <c r="AC730">
        <f t="shared" si="144"/>
        <v>2015</v>
      </c>
      <c r="AD730">
        <f t="shared" si="145"/>
        <v>9</v>
      </c>
      <c r="AE730">
        <f t="shared" si="146"/>
        <v>2015</v>
      </c>
      <c r="AF730">
        <f t="shared" si="147"/>
        <v>5</v>
      </c>
      <c r="AG730" t="str">
        <f>VLOOKUP(F730,vlookup!$A$2:$E$660,2,0)</f>
        <v>Retained</v>
      </c>
      <c r="AH730" t="str">
        <f>VLOOKUP(F730,vlookup!$A$2:$E$660,3,0)</f>
        <v>Service Contract</v>
      </c>
      <c r="AI730" t="str">
        <f>VLOOKUP(F730,vlookup!$A$2:$E$660,4,0)</f>
        <v>Used Car Programs</v>
      </c>
      <c r="AJ730" t="str">
        <f>VLOOKUP(F730,vlookup!$A$2:$E$660,5,0)</f>
        <v>High Mileage</v>
      </c>
      <c r="AL730">
        <f t="shared" si="148"/>
        <v>34</v>
      </c>
      <c r="AM730">
        <f t="shared" si="149"/>
        <v>122</v>
      </c>
      <c r="AN730" t="str">
        <f t="shared" si="150"/>
        <v/>
      </c>
      <c r="AO730" t="str">
        <f t="shared" si="151"/>
        <v/>
      </c>
      <c r="AP730" t="str">
        <f t="shared" si="152"/>
        <v/>
      </c>
      <c r="AQ730" t="str">
        <f t="shared" si="153"/>
        <v/>
      </c>
      <c r="AR730">
        <f t="shared" si="154"/>
        <v>-11</v>
      </c>
      <c r="AS730" t="str">
        <f t="shared" si="155"/>
        <v>7WF03103E5Y-2</v>
      </c>
      <c r="AT730" t="str">
        <f>IFERROR(IF(VLOOKUP(Y730,vlookup!$I$2:$J$9,1,0)=Y730,VLOOKUP(Y730,vlookup!$I$2:$J$9,2,0),PROPER(Y730)),PROPER(Y730))</f>
        <v>Towing &amp; Roadside</v>
      </c>
      <c r="AU730" t="str">
        <f>IFERROR(IF(B730=VLOOKUP(B730,vlookup!$L$2:$L$10,1,0),"Yes","No"),"No")</f>
        <v>No</v>
      </c>
    </row>
    <row r="731" spans="1:47" ht="14.45" customHeight="1" x14ac:dyDescent="0.25">
      <c r="A731" t="s">
        <v>2512</v>
      </c>
      <c r="B731" s="31" t="s">
        <v>2513</v>
      </c>
      <c r="C731">
        <v>1</v>
      </c>
      <c r="D731">
        <v>1</v>
      </c>
      <c r="E731" t="s">
        <v>382</v>
      </c>
      <c r="F731" t="s">
        <v>60</v>
      </c>
      <c r="G731" t="s">
        <v>3718</v>
      </c>
      <c r="H731" t="s">
        <v>3786</v>
      </c>
      <c r="I731">
        <v>129263</v>
      </c>
      <c r="J731" s="19">
        <v>41390</v>
      </c>
      <c r="K731" s="19">
        <v>41415</v>
      </c>
      <c r="L731">
        <v>201305</v>
      </c>
      <c r="M731" s="19">
        <v>41395</v>
      </c>
      <c r="N731">
        <v>24616</v>
      </c>
      <c r="O731" t="s">
        <v>1076</v>
      </c>
      <c r="P731" t="s">
        <v>1116</v>
      </c>
      <c r="Q731" t="s">
        <v>925</v>
      </c>
      <c r="R731" t="s">
        <v>2514</v>
      </c>
      <c r="S731" s="19">
        <v>41394</v>
      </c>
      <c r="T731">
        <v>129900</v>
      </c>
      <c r="U731" t="s">
        <v>357</v>
      </c>
      <c r="V731" s="19">
        <v>41516</v>
      </c>
      <c r="W731" t="s">
        <v>598</v>
      </c>
      <c r="X731" t="s">
        <v>599</v>
      </c>
      <c r="Y731" t="s">
        <v>259</v>
      </c>
      <c r="Z731" t="s">
        <v>14</v>
      </c>
      <c r="AA731" s="29">
        <v>-11</v>
      </c>
      <c r="AB731">
        <v>0</v>
      </c>
      <c r="AC731">
        <f t="shared" si="144"/>
        <v>2013</v>
      </c>
      <c r="AD731">
        <f t="shared" si="145"/>
        <v>8</v>
      </c>
      <c r="AE731">
        <f t="shared" si="146"/>
        <v>2013</v>
      </c>
      <c r="AF731">
        <f t="shared" si="147"/>
        <v>4</v>
      </c>
      <c r="AG731" t="str">
        <f>VLOOKUP(F731,vlookup!$A$2:$E$660,2,0)</f>
        <v>Retained</v>
      </c>
      <c r="AH731" t="str">
        <f>VLOOKUP(F731,vlookup!$A$2:$E$660,3,0)</f>
        <v>Service Contract</v>
      </c>
      <c r="AI731" t="str">
        <f>VLOOKUP(F731,vlookup!$A$2:$E$660,4,0)</f>
        <v>Used Car Programs</v>
      </c>
      <c r="AJ731" t="str">
        <f>VLOOKUP(F731,vlookup!$A$2:$E$660,5,0)</f>
        <v>High Mileage</v>
      </c>
      <c r="AL731">
        <f t="shared" si="148"/>
        <v>25</v>
      </c>
      <c r="AM731">
        <f t="shared" si="149"/>
        <v>124</v>
      </c>
      <c r="AN731">
        <f t="shared" si="150"/>
        <v>637</v>
      </c>
      <c r="AO731" t="str">
        <f t="shared" si="151"/>
        <v/>
      </c>
      <c r="AP731" t="str">
        <f t="shared" si="152"/>
        <v/>
      </c>
      <c r="AQ731" t="str">
        <f t="shared" si="153"/>
        <v/>
      </c>
      <c r="AR731">
        <f t="shared" si="154"/>
        <v>-11</v>
      </c>
      <c r="AS731" t="str">
        <f t="shared" si="155"/>
        <v>2B479730D3Y-1</v>
      </c>
      <c r="AT731" t="str">
        <f>IFERROR(IF(VLOOKUP(Y731,vlookup!$I$2:$J$9,1,0)=Y731,VLOOKUP(Y731,vlookup!$I$2:$J$9,2,0),PROPER(Y731)),PROPER(Y731))</f>
        <v>Towing &amp; Roadside</v>
      </c>
      <c r="AU731" t="str">
        <f>IFERROR(IF(B731=VLOOKUP(B731,vlookup!$L$2:$L$10,1,0),"Yes","No"),"No")</f>
        <v>No</v>
      </c>
    </row>
    <row r="732" spans="1:47" ht="14.45" customHeight="1" x14ac:dyDescent="0.25">
      <c r="A732" t="s">
        <v>2515</v>
      </c>
      <c r="B732" s="31" t="s">
        <v>2516</v>
      </c>
      <c r="C732">
        <v>3</v>
      </c>
      <c r="D732">
        <v>1</v>
      </c>
      <c r="E732" t="s">
        <v>382</v>
      </c>
      <c r="F732" t="s">
        <v>205</v>
      </c>
      <c r="G732" t="s">
        <v>3718</v>
      </c>
      <c r="H732" t="s">
        <v>3802</v>
      </c>
      <c r="I732">
        <v>88433</v>
      </c>
      <c r="J732" s="19">
        <v>42231</v>
      </c>
      <c r="K732" s="19">
        <v>42299</v>
      </c>
      <c r="L732">
        <v>201510</v>
      </c>
      <c r="M732" s="19">
        <v>42278</v>
      </c>
      <c r="N732">
        <v>24616</v>
      </c>
      <c r="O732" t="s">
        <v>1076</v>
      </c>
      <c r="P732" t="s">
        <v>1116</v>
      </c>
      <c r="Q732" t="s">
        <v>925</v>
      </c>
      <c r="R732" t="s">
        <v>2517</v>
      </c>
      <c r="S732" s="19">
        <v>42719</v>
      </c>
      <c r="T732">
        <v>88433</v>
      </c>
      <c r="U732" t="s">
        <v>357</v>
      </c>
      <c r="V732" s="19">
        <v>42769</v>
      </c>
      <c r="W732" t="s">
        <v>598</v>
      </c>
      <c r="X732" t="s">
        <v>599</v>
      </c>
      <c r="Y732" t="s">
        <v>259</v>
      </c>
      <c r="Z732" t="s">
        <v>14</v>
      </c>
      <c r="AA732" s="29">
        <v>-11</v>
      </c>
      <c r="AB732">
        <v>0</v>
      </c>
      <c r="AC732">
        <f t="shared" si="144"/>
        <v>2017</v>
      </c>
      <c r="AD732">
        <f t="shared" si="145"/>
        <v>2</v>
      </c>
      <c r="AE732">
        <f t="shared" si="146"/>
        <v>2015</v>
      </c>
      <c r="AF732">
        <f t="shared" si="147"/>
        <v>8</v>
      </c>
      <c r="AG732" t="str">
        <f>VLOOKUP(F732,vlookup!$A$2:$E$660,2,0)</f>
        <v>Retained</v>
      </c>
      <c r="AH732" t="str">
        <f>VLOOKUP(F732,vlookup!$A$2:$E$660,3,0)</f>
        <v>Service Contract</v>
      </c>
      <c r="AI732" t="str">
        <f>VLOOKUP(F732,vlookup!$A$2:$E$660,4,0)</f>
        <v>Used Car Programs</v>
      </c>
      <c r="AJ732" t="str">
        <f>VLOOKUP(F732,vlookup!$A$2:$E$660,5,0)</f>
        <v>High Mileage</v>
      </c>
      <c r="AL732">
        <f t="shared" si="148"/>
        <v>67</v>
      </c>
      <c r="AM732">
        <f t="shared" si="149"/>
        <v>528</v>
      </c>
      <c r="AN732" t="str">
        <f t="shared" si="150"/>
        <v/>
      </c>
      <c r="AO732" t="str">
        <f t="shared" si="151"/>
        <v/>
      </c>
      <c r="AP732" t="str">
        <f t="shared" si="152"/>
        <v/>
      </c>
      <c r="AQ732" t="str">
        <f t="shared" si="153"/>
        <v/>
      </c>
      <c r="AR732">
        <f t="shared" si="154"/>
        <v>-11</v>
      </c>
      <c r="AS732" t="str">
        <f t="shared" si="155"/>
        <v>8F186359H5-3</v>
      </c>
      <c r="AT732" t="str">
        <f>IFERROR(IF(VLOOKUP(Y732,vlookup!$I$2:$J$9,1,0)=Y732,VLOOKUP(Y732,vlookup!$I$2:$J$9,2,0),PROPER(Y732)),PROPER(Y732))</f>
        <v>Towing &amp; Roadside</v>
      </c>
      <c r="AU732" t="str">
        <f>IFERROR(IF(B732=VLOOKUP(B732,vlookup!$L$2:$L$10,1,0),"Yes","No"),"No")</f>
        <v>No</v>
      </c>
    </row>
    <row r="733" spans="1:47" ht="14.45" customHeight="1" x14ac:dyDescent="0.25">
      <c r="A733" t="s">
        <v>2515</v>
      </c>
      <c r="B733" s="31" t="s">
        <v>2516</v>
      </c>
      <c r="C733">
        <v>4</v>
      </c>
      <c r="D733">
        <v>1</v>
      </c>
      <c r="E733" t="s">
        <v>382</v>
      </c>
      <c r="F733" t="s">
        <v>205</v>
      </c>
      <c r="G733" t="s">
        <v>3718</v>
      </c>
      <c r="H733" t="s">
        <v>3802</v>
      </c>
      <c r="I733">
        <v>88433</v>
      </c>
      <c r="J733" s="19">
        <v>42231</v>
      </c>
      <c r="K733" s="19">
        <v>42299</v>
      </c>
      <c r="L733">
        <v>201510</v>
      </c>
      <c r="M733" s="19">
        <v>42278</v>
      </c>
      <c r="N733">
        <v>24616</v>
      </c>
      <c r="O733" t="s">
        <v>1076</v>
      </c>
      <c r="P733" t="s">
        <v>1116</v>
      </c>
      <c r="Q733" t="s">
        <v>925</v>
      </c>
      <c r="R733" t="s">
        <v>2518</v>
      </c>
      <c r="S733" s="19">
        <v>42869</v>
      </c>
      <c r="T733">
        <v>88433</v>
      </c>
      <c r="U733" t="s">
        <v>357</v>
      </c>
      <c r="V733" s="19">
        <v>42914</v>
      </c>
      <c r="W733" t="s">
        <v>598</v>
      </c>
      <c r="X733" t="s">
        <v>599</v>
      </c>
      <c r="Y733" t="s">
        <v>259</v>
      </c>
      <c r="Z733" t="s">
        <v>14</v>
      </c>
      <c r="AA733" s="29">
        <v>-11</v>
      </c>
      <c r="AB733">
        <v>0</v>
      </c>
      <c r="AC733">
        <f t="shared" si="144"/>
        <v>2017</v>
      </c>
      <c r="AD733">
        <f t="shared" si="145"/>
        <v>6</v>
      </c>
      <c r="AE733">
        <f t="shared" si="146"/>
        <v>2015</v>
      </c>
      <c r="AF733">
        <f t="shared" si="147"/>
        <v>8</v>
      </c>
      <c r="AG733" t="str">
        <f>VLOOKUP(F733,vlookup!$A$2:$E$660,2,0)</f>
        <v>Retained</v>
      </c>
      <c r="AH733" t="str">
        <f>VLOOKUP(F733,vlookup!$A$2:$E$660,3,0)</f>
        <v>Service Contract</v>
      </c>
      <c r="AI733" t="str">
        <f>VLOOKUP(F733,vlookup!$A$2:$E$660,4,0)</f>
        <v>Used Car Programs</v>
      </c>
      <c r="AJ733" t="str">
        <f>VLOOKUP(F733,vlookup!$A$2:$E$660,5,0)</f>
        <v>High Mileage</v>
      </c>
      <c r="AL733">
        <f t="shared" si="148"/>
        <v>67</v>
      </c>
      <c r="AM733">
        <f t="shared" si="149"/>
        <v>673</v>
      </c>
      <c r="AN733" t="str">
        <f t="shared" si="150"/>
        <v/>
      </c>
      <c r="AO733" t="str">
        <f t="shared" si="151"/>
        <v/>
      </c>
      <c r="AP733" t="str">
        <f t="shared" si="152"/>
        <v/>
      </c>
      <c r="AQ733" t="str">
        <f t="shared" si="153"/>
        <v/>
      </c>
      <c r="AR733">
        <f t="shared" si="154"/>
        <v>-11</v>
      </c>
      <c r="AS733" t="str">
        <f t="shared" si="155"/>
        <v>8F186359H5-4</v>
      </c>
      <c r="AT733" t="str">
        <f>IFERROR(IF(VLOOKUP(Y733,vlookup!$I$2:$J$9,1,0)=Y733,VLOOKUP(Y733,vlookup!$I$2:$J$9,2,0),PROPER(Y733)),PROPER(Y733))</f>
        <v>Towing &amp; Roadside</v>
      </c>
      <c r="AU733" t="str">
        <f>IFERROR(IF(B733=VLOOKUP(B733,vlookup!$L$2:$L$10,1,0),"Yes","No"),"No")</f>
        <v>No</v>
      </c>
    </row>
    <row r="734" spans="1:47" ht="14.45" customHeight="1" x14ac:dyDescent="0.25">
      <c r="A734" t="s">
        <v>2519</v>
      </c>
      <c r="B734" s="31" t="s">
        <v>2520</v>
      </c>
      <c r="C734">
        <v>1</v>
      </c>
      <c r="D734">
        <v>1</v>
      </c>
      <c r="E734" t="s">
        <v>382</v>
      </c>
      <c r="F734" t="s">
        <v>238</v>
      </c>
      <c r="G734" t="s">
        <v>3718</v>
      </c>
      <c r="H734" t="s">
        <v>3802</v>
      </c>
      <c r="I734">
        <v>100435</v>
      </c>
      <c r="J734" s="19">
        <v>42259</v>
      </c>
      <c r="K734" s="19">
        <v>42299</v>
      </c>
      <c r="L734">
        <v>201510</v>
      </c>
      <c r="M734" s="19">
        <v>42278</v>
      </c>
      <c r="N734">
        <v>24616</v>
      </c>
      <c r="O734" t="s">
        <v>1076</v>
      </c>
      <c r="P734" t="s">
        <v>1116</v>
      </c>
      <c r="Q734" t="s">
        <v>925</v>
      </c>
      <c r="R734" t="s">
        <v>2521</v>
      </c>
      <c r="S734" s="19">
        <v>42289</v>
      </c>
      <c r="T734">
        <v>100435</v>
      </c>
      <c r="U734" t="s">
        <v>357</v>
      </c>
      <c r="V734" s="19">
        <v>42345</v>
      </c>
      <c r="W734" t="s">
        <v>598</v>
      </c>
      <c r="X734" t="s">
        <v>599</v>
      </c>
      <c r="Y734" t="s">
        <v>259</v>
      </c>
      <c r="Z734" t="s">
        <v>14</v>
      </c>
      <c r="AA734" s="29">
        <v>-11</v>
      </c>
      <c r="AB734">
        <v>0</v>
      </c>
      <c r="AC734">
        <f t="shared" si="144"/>
        <v>2015</v>
      </c>
      <c r="AD734">
        <f t="shared" si="145"/>
        <v>12</v>
      </c>
      <c r="AE734">
        <f t="shared" si="146"/>
        <v>2015</v>
      </c>
      <c r="AF734">
        <f t="shared" si="147"/>
        <v>9</v>
      </c>
      <c r="AG734" t="str">
        <f>VLOOKUP(F734,vlookup!$A$2:$E$660,2,0)</f>
        <v>Retained</v>
      </c>
      <c r="AH734" t="str">
        <f>VLOOKUP(F734,vlookup!$A$2:$E$660,3,0)</f>
        <v>Service Contract</v>
      </c>
      <c r="AI734" t="str">
        <f>VLOOKUP(F734,vlookup!$A$2:$E$660,4,0)</f>
        <v>Used Car Programs</v>
      </c>
      <c r="AJ734" t="str">
        <f>VLOOKUP(F734,vlookup!$A$2:$E$660,5,0)</f>
        <v>High Mileage</v>
      </c>
      <c r="AL734">
        <f t="shared" si="148"/>
        <v>40</v>
      </c>
      <c r="AM734">
        <f t="shared" si="149"/>
        <v>85</v>
      </c>
      <c r="AN734" t="str">
        <f t="shared" si="150"/>
        <v/>
      </c>
      <c r="AO734" t="str">
        <f t="shared" si="151"/>
        <v/>
      </c>
      <c r="AP734" t="str">
        <f t="shared" si="152"/>
        <v/>
      </c>
      <c r="AQ734">
        <f t="shared" si="153"/>
        <v>-11</v>
      </c>
      <c r="AR734" t="str">
        <f t="shared" si="154"/>
        <v/>
      </c>
      <c r="AS734" t="str">
        <f t="shared" si="155"/>
        <v>8F136524I5Y-1</v>
      </c>
      <c r="AT734" t="str">
        <f>IFERROR(IF(VLOOKUP(Y734,vlookup!$I$2:$J$9,1,0)=Y734,VLOOKUP(Y734,vlookup!$I$2:$J$9,2,0),PROPER(Y734)),PROPER(Y734))</f>
        <v>Towing &amp; Roadside</v>
      </c>
      <c r="AU734" t="str">
        <f>IFERROR(IF(B734=VLOOKUP(B734,vlookup!$L$2:$L$10,1,0),"Yes","No"),"No")</f>
        <v>No</v>
      </c>
    </row>
    <row r="735" spans="1:47" ht="14.45" customHeight="1" x14ac:dyDescent="0.25">
      <c r="A735" t="s">
        <v>2519</v>
      </c>
      <c r="B735" s="31" t="s">
        <v>2520</v>
      </c>
      <c r="C735">
        <v>2</v>
      </c>
      <c r="D735">
        <v>1</v>
      </c>
      <c r="E735" t="s">
        <v>382</v>
      </c>
      <c r="F735" t="s">
        <v>238</v>
      </c>
      <c r="G735" t="s">
        <v>3718</v>
      </c>
      <c r="H735" t="s">
        <v>3802</v>
      </c>
      <c r="I735">
        <v>100435</v>
      </c>
      <c r="J735" s="19">
        <v>42259</v>
      </c>
      <c r="K735" s="19">
        <v>42299</v>
      </c>
      <c r="L735">
        <v>201510</v>
      </c>
      <c r="M735" s="19">
        <v>42278</v>
      </c>
      <c r="N735">
        <v>24616</v>
      </c>
      <c r="O735" t="s">
        <v>1076</v>
      </c>
      <c r="P735" t="s">
        <v>1116</v>
      </c>
      <c r="Q735" t="s">
        <v>925</v>
      </c>
      <c r="R735" t="s">
        <v>2522</v>
      </c>
      <c r="S735" s="19">
        <v>42301</v>
      </c>
      <c r="T735">
        <v>100435</v>
      </c>
      <c r="U735" t="s">
        <v>357</v>
      </c>
      <c r="V735" s="19">
        <v>42345</v>
      </c>
      <c r="W735" t="s">
        <v>598</v>
      </c>
      <c r="X735" t="s">
        <v>599</v>
      </c>
      <c r="Y735" t="s">
        <v>259</v>
      </c>
      <c r="Z735" t="s">
        <v>14</v>
      </c>
      <c r="AA735" s="29">
        <v>-11</v>
      </c>
      <c r="AB735">
        <v>0</v>
      </c>
      <c r="AC735">
        <f t="shared" si="144"/>
        <v>2015</v>
      </c>
      <c r="AD735">
        <f t="shared" si="145"/>
        <v>12</v>
      </c>
      <c r="AE735">
        <f t="shared" si="146"/>
        <v>2015</v>
      </c>
      <c r="AF735">
        <f t="shared" si="147"/>
        <v>9</v>
      </c>
      <c r="AG735" t="str">
        <f>VLOOKUP(F735,vlookup!$A$2:$E$660,2,0)</f>
        <v>Retained</v>
      </c>
      <c r="AH735" t="str">
        <f>VLOOKUP(F735,vlookup!$A$2:$E$660,3,0)</f>
        <v>Service Contract</v>
      </c>
      <c r="AI735" t="str">
        <f>VLOOKUP(F735,vlookup!$A$2:$E$660,4,0)</f>
        <v>Used Car Programs</v>
      </c>
      <c r="AJ735" t="str">
        <f>VLOOKUP(F735,vlookup!$A$2:$E$660,5,0)</f>
        <v>High Mileage</v>
      </c>
      <c r="AL735">
        <f t="shared" si="148"/>
        <v>40</v>
      </c>
      <c r="AM735">
        <f t="shared" si="149"/>
        <v>85</v>
      </c>
      <c r="AN735" t="str">
        <f t="shared" si="150"/>
        <v/>
      </c>
      <c r="AO735" t="str">
        <f t="shared" si="151"/>
        <v/>
      </c>
      <c r="AP735" t="str">
        <f t="shared" si="152"/>
        <v/>
      </c>
      <c r="AQ735">
        <f t="shared" si="153"/>
        <v>-11</v>
      </c>
      <c r="AR735" t="str">
        <f t="shared" si="154"/>
        <v/>
      </c>
      <c r="AS735" t="str">
        <f t="shared" si="155"/>
        <v>8F136524I5Y-2</v>
      </c>
      <c r="AT735" t="str">
        <f>IFERROR(IF(VLOOKUP(Y735,vlookup!$I$2:$J$9,1,0)=Y735,VLOOKUP(Y735,vlookup!$I$2:$J$9,2,0),PROPER(Y735)),PROPER(Y735))</f>
        <v>Towing &amp; Roadside</v>
      </c>
      <c r="AU735" t="str">
        <f>IFERROR(IF(B735=VLOOKUP(B735,vlookup!$L$2:$L$10,1,0),"Yes","No"),"No")</f>
        <v>No</v>
      </c>
    </row>
    <row r="736" spans="1:47" ht="14.45" customHeight="1" x14ac:dyDescent="0.25">
      <c r="A736" t="s">
        <v>2523</v>
      </c>
      <c r="B736" s="31" t="s">
        <v>2524</v>
      </c>
      <c r="C736">
        <v>1</v>
      </c>
      <c r="D736">
        <v>4</v>
      </c>
      <c r="E736" t="s">
        <v>571</v>
      </c>
      <c r="F736" t="s">
        <v>464</v>
      </c>
      <c r="G736" t="s">
        <v>40</v>
      </c>
      <c r="H736" t="s">
        <v>955</v>
      </c>
      <c r="I736">
        <v>43687</v>
      </c>
      <c r="J736" s="19">
        <v>44619</v>
      </c>
      <c r="K736" s="19">
        <v>44650</v>
      </c>
      <c r="L736">
        <v>202203</v>
      </c>
      <c r="M736" s="19">
        <v>44621</v>
      </c>
      <c r="N736">
        <v>24616</v>
      </c>
      <c r="O736" t="s">
        <v>1076</v>
      </c>
      <c r="P736" t="s">
        <v>595</v>
      </c>
      <c r="Q736" t="s">
        <v>378</v>
      </c>
      <c r="R736">
        <v>266164599</v>
      </c>
      <c r="S736" s="19">
        <v>44732</v>
      </c>
      <c r="T736">
        <v>49373</v>
      </c>
      <c r="U736" t="s">
        <v>357</v>
      </c>
      <c r="V736" s="19">
        <v>44840</v>
      </c>
      <c r="W736" t="s">
        <v>598</v>
      </c>
      <c r="X736" t="s">
        <v>599</v>
      </c>
      <c r="Y736" t="s">
        <v>259</v>
      </c>
      <c r="Z736" t="s">
        <v>14</v>
      </c>
      <c r="AA736" s="29">
        <v>-16.25</v>
      </c>
      <c r="AB736">
        <v>0</v>
      </c>
      <c r="AC736">
        <f t="shared" si="144"/>
        <v>2022</v>
      </c>
      <c r="AD736">
        <f t="shared" si="145"/>
        <v>10</v>
      </c>
      <c r="AE736">
        <f t="shared" si="146"/>
        <v>2022</v>
      </c>
      <c r="AF736">
        <f t="shared" si="147"/>
        <v>2</v>
      </c>
      <c r="AG736" t="str">
        <f>VLOOKUP(F736,vlookup!$A$2:$E$660,2,0)</f>
        <v>Retained</v>
      </c>
      <c r="AH736" t="str">
        <f>VLOOKUP(F736,vlookup!$A$2:$E$660,3,0)</f>
        <v>Service Contract</v>
      </c>
      <c r="AI736" t="str">
        <f>VLOOKUP(F736,vlookup!$A$2:$E$660,4,0)</f>
        <v>Used Car Programs</v>
      </c>
      <c r="AJ736" t="str">
        <f>VLOOKUP(F736,vlookup!$A$2:$E$660,5,0)</f>
        <v>High Mileage</v>
      </c>
      <c r="AL736">
        <f t="shared" si="148"/>
        <v>33</v>
      </c>
      <c r="AM736">
        <f t="shared" si="149"/>
        <v>219</v>
      </c>
      <c r="AN736">
        <f t="shared" si="150"/>
        <v>5686</v>
      </c>
      <c r="AO736" t="str">
        <f t="shared" si="151"/>
        <v/>
      </c>
      <c r="AP736" t="str">
        <f t="shared" si="152"/>
        <v/>
      </c>
      <c r="AQ736" t="str">
        <f t="shared" si="153"/>
        <v/>
      </c>
      <c r="AR736">
        <f t="shared" si="154"/>
        <v>-16.25</v>
      </c>
      <c r="AS736" t="str">
        <f t="shared" si="155"/>
        <v>ZAGDE549921B22-1</v>
      </c>
      <c r="AT736" t="str">
        <f>IFERROR(IF(VLOOKUP(Y736,vlookup!$I$2:$J$9,1,0)=Y736,VLOOKUP(Y736,vlookup!$I$2:$J$9,2,0),PROPER(Y736)),PROPER(Y736))</f>
        <v>Towing &amp; Roadside</v>
      </c>
      <c r="AU736" t="str">
        <f>IFERROR(IF(B736=VLOOKUP(B736,vlookup!$L$2:$L$10,1,0),"Yes","No"),"No")</f>
        <v>No</v>
      </c>
    </row>
    <row r="737" spans="1:47" ht="14.45" customHeight="1" x14ac:dyDescent="0.25">
      <c r="A737" t="s">
        <v>2525</v>
      </c>
      <c r="B737" s="31" t="s">
        <v>2526</v>
      </c>
      <c r="C737">
        <v>2</v>
      </c>
      <c r="D737">
        <v>1</v>
      </c>
      <c r="E737" t="s">
        <v>571</v>
      </c>
      <c r="F737" t="s">
        <v>60</v>
      </c>
      <c r="G737" t="s">
        <v>3789</v>
      </c>
      <c r="H737" t="s">
        <v>2527</v>
      </c>
      <c r="I737">
        <v>148143</v>
      </c>
      <c r="J737" s="19">
        <v>41771</v>
      </c>
      <c r="K737" s="19">
        <v>41813</v>
      </c>
      <c r="L737">
        <v>201406</v>
      </c>
      <c r="M737" s="19">
        <v>41791</v>
      </c>
      <c r="N737">
        <v>24616</v>
      </c>
      <c r="O737" t="s">
        <v>1076</v>
      </c>
      <c r="P737" t="s">
        <v>1116</v>
      </c>
      <c r="Q737" t="s">
        <v>925</v>
      </c>
      <c r="R737" t="s">
        <v>2528</v>
      </c>
      <c r="S737" s="19">
        <v>41822</v>
      </c>
      <c r="T737">
        <v>148143</v>
      </c>
      <c r="U737" t="s">
        <v>357</v>
      </c>
      <c r="V737" s="19">
        <v>41893</v>
      </c>
      <c r="W737" t="s">
        <v>598</v>
      </c>
      <c r="X737" t="s">
        <v>599</v>
      </c>
      <c r="Y737" t="s">
        <v>259</v>
      </c>
      <c r="Z737" t="s">
        <v>14</v>
      </c>
      <c r="AA737" s="29">
        <v>-20</v>
      </c>
      <c r="AB737">
        <v>0</v>
      </c>
      <c r="AC737">
        <f t="shared" si="144"/>
        <v>2014</v>
      </c>
      <c r="AD737">
        <f t="shared" si="145"/>
        <v>9</v>
      </c>
      <c r="AE737">
        <f t="shared" si="146"/>
        <v>2014</v>
      </c>
      <c r="AF737">
        <f t="shared" si="147"/>
        <v>5</v>
      </c>
      <c r="AG737" t="str">
        <f>VLOOKUP(F737,vlookup!$A$2:$E$660,2,0)</f>
        <v>Retained</v>
      </c>
      <c r="AH737" t="str">
        <f>VLOOKUP(F737,vlookup!$A$2:$E$660,3,0)</f>
        <v>Service Contract</v>
      </c>
      <c r="AI737" t="str">
        <f>VLOOKUP(F737,vlookup!$A$2:$E$660,4,0)</f>
        <v>Used Car Programs</v>
      </c>
      <c r="AJ737" t="str">
        <f>VLOOKUP(F737,vlookup!$A$2:$E$660,5,0)</f>
        <v>High Mileage</v>
      </c>
      <c r="AL737">
        <f t="shared" si="148"/>
        <v>41</v>
      </c>
      <c r="AM737">
        <f t="shared" si="149"/>
        <v>119</v>
      </c>
      <c r="AN737" t="str">
        <f t="shared" si="150"/>
        <v/>
      </c>
      <c r="AO737" t="str">
        <f t="shared" si="151"/>
        <v/>
      </c>
      <c r="AP737" t="str">
        <f t="shared" si="152"/>
        <v/>
      </c>
      <c r="AQ737" t="str">
        <f t="shared" si="153"/>
        <v/>
      </c>
      <c r="AR737">
        <f t="shared" si="154"/>
        <v>-20</v>
      </c>
      <c r="AS737" t="str">
        <f t="shared" si="155"/>
        <v>11043779E4Y-2</v>
      </c>
      <c r="AT737" t="str">
        <f>IFERROR(IF(VLOOKUP(Y737,vlookup!$I$2:$J$9,1,0)=Y737,VLOOKUP(Y737,vlookup!$I$2:$J$9,2,0),PROPER(Y737)),PROPER(Y737))</f>
        <v>Towing &amp; Roadside</v>
      </c>
      <c r="AU737" t="str">
        <f>IFERROR(IF(B737=VLOOKUP(B737,vlookup!$L$2:$L$10,1,0),"Yes","No"),"No")</f>
        <v>No</v>
      </c>
    </row>
    <row r="738" spans="1:47" ht="14.45" customHeight="1" x14ac:dyDescent="0.25">
      <c r="A738" t="s">
        <v>2525</v>
      </c>
      <c r="B738" s="31" t="s">
        <v>2526</v>
      </c>
      <c r="C738">
        <v>3</v>
      </c>
      <c r="D738">
        <v>1</v>
      </c>
      <c r="E738" t="s">
        <v>571</v>
      </c>
      <c r="F738" t="s">
        <v>60</v>
      </c>
      <c r="G738" t="s">
        <v>3789</v>
      </c>
      <c r="H738" t="s">
        <v>2527</v>
      </c>
      <c r="I738">
        <v>148143</v>
      </c>
      <c r="J738" s="19">
        <v>41771</v>
      </c>
      <c r="K738" s="19">
        <v>41813</v>
      </c>
      <c r="L738">
        <v>201406</v>
      </c>
      <c r="M738" s="19">
        <v>41791</v>
      </c>
      <c r="N738">
        <v>24616</v>
      </c>
      <c r="O738" t="s">
        <v>1076</v>
      </c>
      <c r="P738" t="s">
        <v>1116</v>
      </c>
      <c r="Q738" t="s">
        <v>925</v>
      </c>
      <c r="R738" t="s">
        <v>2529</v>
      </c>
      <c r="S738" s="19">
        <v>41825</v>
      </c>
      <c r="T738">
        <v>148143</v>
      </c>
      <c r="U738" t="s">
        <v>357</v>
      </c>
      <c r="V738" s="19">
        <v>41893</v>
      </c>
      <c r="W738" t="s">
        <v>598</v>
      </c>
      <c r="X738" t="s">
        <v>599</v>
      </c>
      <c r="Y738" t="s">
        <v>259</v>
      </c>
      <c r="Z738" t="s">
        <v>14</v>
      </c>
      <c r="AA738" s="29">
        <v>-122.05</v>
      </c>
      <c r="AB738">
        <v>0</v>
      </c>
      <c r="AC738">
        <f t="shared" si="144"/>
        <v>2014</v>
      </c>
      <c r="AD738">
        <f t="shared" si="145"/>
        <v>9</v>
      </c>
      <c r="AE738">
        <f t="shared" si="146"/>
        <v>2014</v>
      </c>
      <c r="AF738">
        <f t="shared" si="147"/>
        <v>5</v>
      </c>
      <c r="AG738" t="str">
        <f>VLOOKUP(F738,vlookup!$A$2:$E$660,2,0)</f>
        <v>Retained</v>
      </c>
      <c r="AH738" t="str">
        <f>VLOOKUP(F738,vlookup!$A$2:$E$660,3,0)</f>
        <v>Service Contract</v>
      </c>
      <c r="AI738" t="str">
        <f>VLOOKUP(F738,vlookup!$A$2:$E$660,4,0)</f>
        <v>Used Car Programs</v>
      </c>
      <c r="AJ738" t="str">
        <f>VLOOKUP(F738,vlookup!$A$2:$E$660,5,0)</f>
        <v>High Mileage</v>
      </c>
      <c r="AL738">
        <f t="shared" si="148"/>
        <v>41</v>
      </c>
      <c r="AM738">
        <f t="shared" si="149"/>
        <v>119</v>
      </c>
      <c r="AN738" t="str">
        <f t="shared" si="150"/>
        <v/>
      </c>
      <c r="AO738" t="str">
        <f t="shared" si="151"/>
        <v/>
      </c>
      <c r="AP738" t="str">
        <f t="shared" si="152"/>
        <v/>
      </c>
      <c r="AQ738" t="str">
        <f t="shared" si="153"/>
        <v/>
      </c>
      <c r="AR738">
        <f t="shared" si="154"/>
        <v>-122.05</v>
      </c>
      <c r="AS738" t="str">
        <f t="shared" si="155"/>
        <v>11043779E4Y-3</v>
      </c>
      <c r="AT738" t="str">
        <f>IFERROR(IF(VLOOKUP(Y738,vlookup!$I$2:$J$9,1,0)=Y738,VLOOKUP(Y738,vlookup!$I$2:$J$9,2,0),PROPER(Y738)),PROPER(Y738))</f>
        <v>Towing &amp; Roadside</v>
      </c>
      <c r="AU738" t="str">
        <f>IFERROR(IF(B738=VLOOKUP(B738,vlookup!$L$2:$L$10,1,0),"Yes","No"),"No")</f>
        <v>No</v>
      </c>
    </row>
    <row r="739" spans="1:47" ht="14.45" customHeight="1" x14ac:dyDescent="0.25">
      <c r="A739" t="s">
        <v>2525</v>
      </c>
      <c r="B739" s="31" t="s">
        <v>2526</v>
      </c>
      <c r="C739">
        <v>4</v>
      </c>
      <c r="D739">
        <v>1</v>
      </c>
      <c r="E739" t="s">
        <v>571</v>
      </c>
      <c r="F739" t="s">
        <v>60</v>
      </c>
      <c r="G739" t="s">
        <v>3789</v>
      </c>
      <c r="H739" t="s">
        <v>2527</v>
      </c>
      <c r="I739">
        <v>148143</v>
      </c>
      <c r="J739" s="19">
        <v>41771</v>
      </c>
      <c r="K739" s="19">
        <v>41813</v>
      </c>
      <c r="L739">
        <v>201406</v>
      </c>
      <c r="M739" s="19">
        <v>41791</v>
      </c>
      <c r="N739">
        <v>24616</v>
      </c>
      <c r="O739" t="s">
        <v>1076</v>
      </c>
      <c r="P739" t="s">
        <v>1116</v>
      </c>
      <c r="Q739" t="s">
        <v>925</v>
      </c>
      <c r="R739" t="s">
        <v>2530</v>
      </c>
      <c r="S739" s="19">
        <v>41822</v>
      </c>
      <c r="T739">
        <v>148143</v>
      </c>
      <c r="U739" t="s">
        <v>357</v>
      </c>
      <c r="V739" s="19">
        <v>41893</v>
      </c>
      <c r="W739" t="s">
        <v>598</v>
      </c>
      <c r="X739" t="s">
        <v>599</v>
      </c>
      <c r="Y739" t="s">
        <v>259</v>
      </c>
      <c r="Z739" t="s">
        <v>14</v>
      </c>
      <c r="AA739" s="29">
        <v>-40.04</v>
      </c>
      <c r="AB739">
        <v>0</v>
      </c>
      <c r="AC739">
        <f t="shared" si="144"/>
        <v>2014</v>
      </c>
      <c r="AD739">
        <f t="shared" si="145"/>
        <v>9</v>
      </c>
      <c r="AE739">
        <f t="shared" si="146"/>
        <v>2014</v>
      </c>
      <c r="AF739">
        <f t="shared" si="147"/>
        <v>5</v>
      </c>
      <c r="AG739" t="str">
        <f>VLOOKUP(F739,vlookup!$A$2:$E$660,2,0)</f>
        <v>Retained</v>
      </c>
      <c r="AH739" t="str">
        <f>VLOOKUP(F739,vlookup!$A$2:$E$660,3,0)</f>
        <v>Service Contract</v>
      </c>
      <c r="AI739" t="str">
        <f>VLOOKUP(F739,vlookup!$A$2:$E$660,4,0)</f>
        <v>Used Car Programs</v>
      </c>
      <c r="AJ739" t="str">
        <f>VLOOKUP(F739,vlookup!$A$2:$E$660,5,0)</f>
        <v>High Mileage</v>
      </c>
      <c r="AL739">
        <f t="shared" si="148"/>
        <v>41</v>
      </c>
      <c r="AM739">
        <f t="shared" si="149"/>
        <v>119</v>
      </c>
      <c r="AN739" t="str">
        <f t="shared" si="150"/>
        <v/>
      </c>
      <c r="AO739" t="str">
        <f t="shared" si="151"/>
        <v/>
      </c>
      <c r="AP739" t="str">
        <f t="shared" si="152"/>
        <v/>
      </c>
      <c r="AQ739" t="str">
        <f t="shared" si="153"/>
        <v/>
      </c>
      <c r="AR739">
        <f t="shared" si="154"/>
        <v>-40.04</v>
      </c>
      <c r="AS739" t="str">
        <f t="shared" si="155"/>
        <v>11043779E4Y-4</v>
      </c>
      <c r="AT739" t="str">
        <f>IFERROR(IF(VLOOKUP(Y739,vlookup!$I$2:$J$9,1,0)=Y739,VLOOKUP(Y739,vlookup!$I$2:$J$9,2,0),PROPER(Y739)),PROPER(Y739))</f>
        <v>Towing &amp; Roadside</v>
      </c>
      <c r="AU739" t="str">
        <f>IFERROR(IF(B739=VLOOKUP(B739,vlookup!$L$2:$L$10,1,0),"Yes","No"),"No")</f>
        <v>No</v>
      </c>
    </row>
    <row r="740" spans="1:47" ht="14.45" customHeight="1" x14ac:dyDescent="0.25">
      <c r="A740" t="s">
        <v>1982</v>
      </c>
      <c r="B740" s="31" t="s">
        <v>3597</v>
      </c>
      <c r="C740">
        <v>2</v>
      </c>
      <c r="D740">
        <v>1</v>
      </c>
      <c r="E740" t="s">
        <v>382</v>
      </c>
      <c r="F740" t="s">
        <v>205</v>
      </c>
      <c r="G740" t="s">
        <v>3789</v>
      </c>
      <c r="H740" t="s">
        <v>1983</v>
      </c>
      <c r="I740">
        <v>116640</v>
      </c>
      <c r="J740" s="19">
        <v>42021</v>
      </c>
      <c r="K740" s="19">
        <v>42061</v>
      </c>
      <c r="L740">
        <v>201502</v>
      </c>
      <c r="M740" s="19">
        <v>42036</v>
      </c>
      <c r="N740">
        <v>24617</v>
      </c>
      <c r="O740" t="s">
        <v>1070</v>
      </c>
      <c r="P740" t="s">
        <v>1116</v>
      </c>
      <c r="Q740" t="s">
        <v>925</v>
      </c>
      <c r="R740" t="s">
        <v>2531</v>
      </c>
      <c r="S740" s="19">
        <v>42133</v>
      </c>
      <c r="T740">
        <v>116640</v>
      </c>
      <c r="U740" t="s">
        <v>357</v>
      </c>
      <c r="V740" s="19">
        <v>42187</v>
      </c>
      <c r="W740" t="s">
        <v>598</v>
      </c>
      <c r="X740" t="s">
        <v>599</v>
      </c>
      <c r="Y740" t="s">
        <v>259</v>
      </c>
      <c r="Z740" t="s">
        <v>14</v>
      </c>
      <c r="AA740" s="29">
        <v>-11</v>
      </c>
      <c r="AB740">
        <v>0</v>
      </c>
      <c r="AC740">
        <f t="shared" si="144"/>
        <v>2015</v>
      </c>
      <c r="AD740">
        <f t="shared" si="145"/>
        <v>7</v>
      </c>
      <c r="AE740">
        <f t="shared" si="146"/>
        <v>2015</v>
      </c>
      <c r="AF740">
        <f t="shared" si="147"/>
        <v>1</v>
      </c>
      <c r="AG740" t="str">
        <f>VLOOKUP(F740,vlookup!$A$2:$E$660,2,0)</f>
        <v>Retained</v>
      </c>
      <c r="AH740" t="str">
        <f>VLOOKUP(F740,vlookup!$A$2:$E$660,3,0)</f>
        <v>Service Contract</v>
      </c>
      <c r="AI740" t="str">
        <f>VLOOKUP(F740,vlookup!$A$2:$E$660,4,0)</f>
        <v>Used Car Programs</v>
      </c>
      <c r="AJ740" t="str">
        <f>VLOOKUP(F740,vlookup!$A$2:$E$660,5,0)</f>
        <v>High Mileage</v>
      </c>
      <c r="AL740">
        <f t="shared" si="148"/>
        <v>39</v>
      </c>
      <c r="AM740">
        <f t="shared" si="149"/>
        <v>165</v>
      </c>
      <c r="AN740" t="str">
        <f t="shared" si="150"/>
        <v/>
      </c>
      <c r="AO740" t="str">
        <f t="shared" si="151"/>
        <v/>
      </c>
      <c r="AP740" t="str">
        <f t="shared" si="152"/>
        <v/>
      </c>
      <c r="AQ740" t="str">
        <f t="shared" si="153"/>
        <v/>
      </c>
      <c r="AR740">
        <f t="shared" si="154"/>
        <v>-11</v>
      </c>
      <c r="AS740" t="str">
        <f t="shared" si="155"/>
        <v>102108978-2</v>
      </c>
      <c r="AT740" t="str">
        <f>IFERROR(IF(VLOOKUP(Y740,vlookup!$I$2:$J$9,1,0)=Y740,VLOOKUP(Y740,vlookup!$I$2:$J$9,2,0),PROPER(Y740)),PROPER(Y740))</f>
        <v>Towing &amp; Roadside</v>
      </c>
      <c r="AU740" t="str">
        <f>IFERROR(IF(B740=VLOOKUP(B740,vlookup!$L$2:$L$10,1,0),"Yes","No"),"No")</f>
        <v>No</v>
      </c>
    </row>
    <row r="741" spans="1:47" ht="14.45" customHeight="1" x14ac:dyDescent="0.25">
      <c r="A741" t="s">
        <v>1982</v>
      </c>
      <c r="B741" s="31" t="s">
        <v>3597</v>
      </c>
      <c r="C741">
        <v>4</v>
      </c>
      <c r="D741">
        <v>1</v>
      </c>
      <c r="E741" t="s">
        <v>382</v>
      </c>
      <c r="F741" t="s">
        <v>205</v>
      </c>
      <c r="G741" t="s">
        <v>3789</v>
      </c>
      <c r="H741" t="s">
        <v>1983</v>
      </c>
      <c r="I741">
        <v>116640</v>
      </c>
      <c r="J741" s="19">
        <v>42021</v>
      </c>
      <c r="K741" s="19">
        <v>42061</v>
      </c>
      <c r="L741">
        <v>201502</v>
      </c>
      <c r="M741" s="19">
        <v>42036</v>
      </c>
      <c r="N741">
        <v>24617</v>
      </c>
      <c r="O741" t="s">
        <v>1070</v>
      </c>
      <c r="P741" t="s">
        <v>1116</v>
      </c>
      <c r="Q741" t="s">
        <v>925</v>
      </c>
      <c r="R741" t="s">
        <v>2532</v>
      </c>
      <c r="S741" s="19">
        <v>42218</v>
      </c>
      <c r="T741">
        <v>116640</v>
      </c>
      <c r="U741" t="s">
        <v>357</v>
      </c>
      <c r="V741" s="19">
        <v>42289</v>
      </c>
      <c r="W741" t="s">
        <v>598</v>
      </c>
      <c r="X741" t="s">
        <v>599</v>
      </c>
      <c r="Y741" t="s">
        <v>259</v>
      </c>
      <c r="Z741" t="s">
        <v>14</v>
      </c>
      <c r="AA741" s="29">
        <v>-11</v>
      </c>
      <c r="AB741">
        <v>0</v>
      </c>
      <c r="AC741">
        <f t="shared" si="144"/>
        <v>2015</v>
      </c>
      <c r="AD741">
        <f t="shared" si="145"/>
        <v>10</v>
      </c>
      <c r="AE741">
        <f t="shared" si="146"/>
        <v>2015</v>
      </c>
      <c r="AF741">
        <f t="shared" si="147"/>
        <v>1</v>
      </c>
      <c r="AG741" t="str">
        <f>VLOOKUP(F741,vlookup!$A$2:$E$660,2,0)</f>
        <v>Retained</v>
      </c>
      <c r="AH741" t="str">
        <f>VLOOKUP(F741,vlookup!$A$2:$E$660,3,0)</f>
        <v>Service Contract</v>
      </c>
      <c r="AI741" t="str">
        <f>VLOOKUP(F741,vlookup!$A$2:$E$660,4,0)</f>
        <v>Used Car Programs</v>
      </c>
      <c r="AJ741" t="str">
        <f>VLOOKUP(F741,vlookup!$A$2:$E$660,5,0)</f>
        <v>High Mileage</v>
      </c>
      <c r="AL741">
        <f t="shared" si="148"/>
        <v>39</v>
      </c>
      <c r="AM741">
        <f t="shared" si="149"/>
        <v>265</v>
      </c>
      <c r="AN741" t="str">
        <f t="shared" si="150"/>
        <v/>
      </c>
      <c r="AO741" t="str">
        <f t="shared" si="151"/>
        <v/>
      </c>
      <c r="AP741" t="str">
        <f t="shared" si="152"/>
        <v/>
      </c>
      <c r="AQ741" t="str">
        <f t="shared" si="153"/>
        <v/>
      </c>
      <c r="AR741">
        <f t="shared" si="154"/>
        <v>-11</v>
      </c>
      <c r="AS741" t="str">
        <f t="shared" si="155"/>
        <v>102108978-4</v>
      </c>
      <c r="AT741" t="str">
        <f>IFERROR(IF(VLOOKUP(Y741,vlookup!$I$2:$J$9,1,0)=Y741,VLOOKUP(Y741,vlookup!$I$2:$J$9,2,0),PROPER(Y741)),PROPER(Y741))</f>
        <v>Towing &amp; Roadside</v>
      </c>
      <c r="AU741" t="str">
        <f>IFERROR(IF(B741=VLOOKUP(B741,vlookup!$L$2:$L$10,1,0),"Yes","No"),"No")</f>
        <v>No</v>
      </c>
    </row>
    <row r="742" spans="1:47" ht="14.45" customHeight="1" x14ac:dyDescent="0.25">
      <c r="A742" t="s">
        <v>1982</v>
      </c>
      <c r="B742" s="31" t="s">
        <v>3597</v>
      </c>
      <c r="C742">
        <v>7</v>
      </c>
      <c r="D742">
        <v>1</v>
      </c>
      <c r="E742" t="s">
        <v>382</v>
      </c>
      <c r="F742" t="s">
        <v>205</v>
      </c>
      <c r="G742" t="s">
        <v>3789</v>
      </c>
      <c r="H742" t="s">
        <v>1983</v>
      </c>
      <c r="I742">
        <v>116640</v>
      </c>
      <c r="J742" s="19">
        <v>42021</v>
      </c>
      <c r="K742" s="19">
        <v>42061</v>
      </c>
      <c r="L742">
        <v>201502</v>
      </c>
      <c r="M742" s="19">
        <v>42036</v>
      </c>
      <c r="N742">
        <v>24617</v>
      </c>
      <c r="O742" t="s">
        <v>1070</v>
      </c>
      <c r="P742" t="s">
        <v>1116</v>
      </c>
      <c r="Q742" t="s">
        <v>925</v>
      </c>
      <c r="R742" t="s">
        <v>2533</v>
      </c>
      <c r="S742" s="19">
        <v>42439</v>
      </c>
      <c r="T742">
        <v>116640</v>
      </c>
      <c r="U742" t="s">
        <v>357</v>
      </c>
      <c r="V742" s="19">
        <v>42499</v>
      </c>
      <c r="W742" t="s">
        <v>598</v>
      </c>
      <c r="X742" t="s">
        <v>599</v>
      </c>
      <c r="Y742" t="s">
        <v>259</v>
      </c>
      <c r="Z742" t="s">
        <v>14</v>
      </c>
      <c r="AA742" s="29">
        <v>-11</v>
      </c>
      <c r="AB742">
        <v>0</v>
      </c>
      <c r="AC742">
        <f t="shared" si="144"/>
        <v>2016</v>
      </c>
      <c r="AD742">
        <f t="shared" si="145"/>
        <v>5</v>
      </c>
      <c r="AE742">
        <f t="shared" si="146"/>
        <v>2015</v>
      </c>
      <c r="AF742">
        <f t="shared" si="147"/>
        <v>1</v>
      </c>
      <c r="AG742" t="str">
        <f>VLOOKUP(F742,vlookup!$A$2:$E$660,2,0)</f>
        <v>Retained</v>
      </c>
      <c r="AH742" t="str">
        <f>VLOOKUP(F742,vlookup!$A$2:$E$660,3,0)</f>
        <v>Service Contract</v>
      </c>
      <c r="AI742" t="str">
        <f>VLOOKUP(F742,vlookup!$A$2:$E$660,4,0)</f>
        <v>Used Car Programs</v>
      </c>
      <c r="AJ742" t="str">
        <f>VLOOKUP(F742,vlookup!$A$2:$E$660,5,0)</f>
        <v>High Mileage</v>
      </c>
      <c r="AL742">
        <f t="shared" si="148"/>
        <v>39</v>
      </c>
      <c r="AM742">
        <f t="shared" si="149"/>
        <v>472</v>
      </c>
      <c r="AN742" t="str">
        <f t="shared" si="150"/>
        <v/>
      </c>
      <c r="AO742" t="str">
        <f t="shared" si="151"/>
        <v/>
      </c>
      <c r="AP742" t="str">
        <f t="shared" si="152"/>
        <v/>
      </c>
      <c r="AQ742" t="str">
        <f t="shared" si="153"/>
        <v/>
      </c>
      <c r="AR742">
        <f t="shared" si="154"/>
        <v>-11</v>
      </c>
      <c r="AS742" t="str">
        <f t="shared" si="155"/>
        <v>102108978-7</v>
      </c>
      <c r="AT742" t="str">
        <f>IFERROR(IF(VLOOKUP(Y742,vlookup!$I$2:$J$9,1,0)=Y742,VLOOKUP(Y742,vlookup!$I$2:$J$9,2,0),PROPER(Y742)),PROPER(Y742))</f>
        <v>Towing &amp; Roadside</v>
      </c>
      <c r="AU742" t="str">
        <f>IFERROR(IF(B742=VLOOKUP(B742,vlookup!$L$2:$L$10,1,0),"Yes","No"),"No")</f>
        <v>No</v>
      </c>
    </row>
    <row r="743" spans="1:47" ht="14.45" customHeight="1" x14ac:dyDescent="0.25">
      <c r="A743" t="s">
        <v>1982</v>
      </c>
      <c r="B743" s="31" t="s">
        <v>3597</v>
      </c>
      <c r="C743">
        <v>8</v>
      </c>
      <c r="D743">
        <v>1</v>
      </c>
      <c r="E743" t="s">
        <v>382</v>
      </c>
      <c r="F743" t="s">
        <v>205</v>
      </c>
      <c r="G743" t="s">
        <v>3789</v>
      </c>
      <c r="H743" t="s">
        <v>1983</v>
      </c>
      <c r="I743">
        <v>116640</v>
      </c>
      <c r="J743" s="19">
        <v>42021</v>
      </c>
      <c r="K743" s="19">
        <v>42061</v>
      </c>
      <c r="L743">
        <v>201502</v>
      </c>
      <c r="M743" s="19">
        <v>42036</v>
      </c>
      <c r="N743">
        <v>24617</v>
      </c>
      <c r="O743" t="s">
        <v>1070</v>
      </c>
      <c r="P743" t="s">
        <v>1116</v>
      </c>
      <c r="Q743" t="s">
        <v>925</v>
      </c>
      <c r="R743" t="s">
        <v>2534</v>
      </c>
      <c r="S743" s="19">
        <v>42450</v>
      </c>
      <c r="T743">
        <v>116640</v>
      </c>
      <c r="U743" t="s">
        <v>357</v>
      </c>
      <c r="V743" s="19">
        <v>42499</v>
      </c>
      <c r="W743" t="s">
        <v>598</v>
      </c>
      <c r="X743" t="s">
        <v>599</v>
      </c>
      <c r="Y743" t="s">
        <v>259</v>
      </c>
      <c r="Z743" t="s">
        <v>14</v>
      </c>
      <c r="AA743" s="29">
        <v>-11</v>
      </c>
      <c r="AB743">
        <v>0</v>
      </c>
      <c r="AC743">
        <f t="shared" si="144"/>
        <v>2016</v>
      </c>
      <c r="AD743">
        <f t="shared" si="145"/>
        <v>5</v>
      </c>
      <c r="AE743">
        <f t="shared" si="146"/>
        <v>2015</v>
      </c>
      <c r="AF743">
        <f t="shared" si="147"/>
        <v>1</v>
      </c>
      <c r="AG743" t="str">
        <f>VLOOKUP(F743,vlookup!$A$2:$E$660,2,0)</f>
        <v>Retained</v>
      </c>
      <c r="AH743" t="str">
        <f>VLOOKUP(F743,vlookup!$A$2:$E$660,3,0)</f>
        <v>Service Contract</v>
      </c>
      <c r="AI743" t="str">
        <f>VLOOKUP(F743,vlookup!$A$2:$E$660,4,0)</f>
        <v>Used Car Programs</v>
      </c>
      <c r="AJ743" t="str">
        <f>VLOOKUP(F743,vlookup!$A$2:$E$660,5,0)</f>
        <v>High Mileage</v>
      </c>
      <c r="AL743">
        <f t="shared" si="148"/>
        <v>39</v>
      </c>
      <c r="AM743">
        <f t="shared" si="149"/>
        <v>472</v>
      </c>
      <c r="AN743" t="str">
        <f t="shared" si="150"/>
        <v/>
      </c>
      <c r="AO743" t="str">
        <f t="shared" si="151"/>
        <v/>
      </c>
      <c r="AP743" t="str">
        <f t="shared" si="152"/>
        <v/>
      </c>
      <c r="AQ743" t="str">
        <f t="shared" si="153"/>
        <v/>
      </c>
      <c r="AR743">
        <f t="shared" si="154"/>
        <v>-11</v>
      </c>
      <c r="AS743" t="str">
        <f t="shared" si="155"/>
        <v>102108978-8</v>
      </c>
      <c r="AT743" t="str">
        <f>IFERROR(IF(VLOOKUP(Y743,vlookup!$I$2:$J$9,1,0)=Y743,VLOOKUP(Y743,vlookup!$I$2:$J$9,2,0),PROPER(Y743)),PROPER(Y743))</f>
        <v>Towing &amp; Roadside</v>
      </c>
      <c r="AU743" t="str">
        <f>IFERROR(IF(B743=VLOOKUP(B743,vlookup!$L$2:$L$10,1,0),"Yes","No"),"No")</f>
        <v>No</v>
      </c>
    </row>
    <row r="744" spans="1:47" ht="14.45" customHeight="1" x14ac:dyDescent="0.25">
      <c r="A744" t="s">
        <v>1118</v>
      </c>
      <c r="B744" s="31" t="s">
        <v>3619</v>
      </c>
      <c r="C744">
        <v>2</v>
      </c>
      <c r="D744">
        <v>1</v>
      </c>
      <c r="E744" t="s">
        <v>382</v>
      </c>
      <c r="F744" t="s">
        <v>205</v>
      </c>
      <c r="G744" t="s">
        <v>3708</v>
      </c>
      <c r="H744" t="s">
        <v>1078</v>
      </c>
      <c r="I744">
        <v>146189</v>
      </c>
      <c r="J744" s="19">
        <v>42485</v>
      </c>
      <c r="K744" s="19">
        <v>42530</v>
      </c>
      <c r="L744">
        <v>201606</v>
      </c>
      <c r="M744" s="19">
        <v>42522</v>
      </c>
      <c r="N744">
        <v>24616</v>
      </c>
      <c r="O744" t="s">
        <v>1076</v>
      </c>
      <c r="P744" t="s">
        <v>1116</v>
      </c>
      <c r="Q744" t="s">
        <v>925</v>
      </c>
      <c r="R744" t="s">
        <v>2141</v>
      </c>
      <c r="S744" s="19">
        <v>42624</v>
      </c>
      <c r="T744">
        <v>146189</v>
      </c>
      <c r="U744" t="s">
        <v>357</v>
      </c>
      <c r="V744" s="19">
        <v>42676</v>
      </c>
      <c r="W744" t="s">
        <v>3803</v>
      </c>
      <c r="X744" t="s">
        <v>2535</v>
      </c>
      <c r="Y744" t="s">
        <v>383</v>
      </c>
      <c r="Z744" t="s">
        <v>14</v>
      </c>
      <c r="AA744" s="29">
        <v>-21</v>
      </c>
      <c r="AB744">
        <v>0</v>
      </c>
      <c r="AC744">
        <f t="shared" si="144"/>
        <v>2016</v>
      </c>
      <c r="AD744">
        <f t="shared" si="145"/>
        <v>11</v>
      </c>
      <c r="AE744">
        <f t="shared" si="146"/>
        <v>2016</v>
      </c>
      <c r="AF744">
        <f t="shared" si="147"/>
        <v>4</v>
      </c>
      <c r="AG744" t="str">
        <f>VLOOKUP(F744,vlookup!$A$2:$E$660,2,0)</f>
        <v>Retained</v>
      </c>
      <c r="AH744" t="str">
        <f>VLOOKUP(F744,vlookup!$A$2:$E$660,3,0)</f>
        <v>Service Contract</v>
      </c>
      <c r="AI744" t="str">
        <f>VLOOKUP(F744,vlookup!$A$2:$E$660,4,0)</f>
        <v>Used Car Programs</v>
      </c>
      <c r="AJ744" t="str">
        <f>VLOOKUP(F744,vlookup!$A$2:$E$660,5,0)</f>
        <v>High Mileage</v>
      </c>
      <c r="AL744">
        <f t="shared" si="148"/>
        <v>44</v>
      </c>
      <c r="AM744">
        <f t="shared" si="149"/>
        <v>187</v>
      </c>
      <c r="AN744" t="str">
        <f t="shared" si="150"/>
        <v/>
      </c>
      <c r="AO744" t="str">
        <f t="shared" si="151"/>
        <v/>
      </c>
      <c r="AP744" t="str">
        <f t="shared" si="152"/>
        <v/>
      </c>
      <c r="AQ744" t="str">
        <f t="shared" si="153"/>
        <v/>
      </c>
      <c r="AR744">
        <f t="shared" si="154"/>
        <v>-21</v>
      </c>
      <c r="AS744" t="str">
        <f t="shared" si="155"/>
        <v>102108864-2</v>
      </c>
      <c r="AT744" t="str">
        <f>IFERROR(IF(VLOOKUP(Y744,vlookup!$I$2:$J$9,1,0)=Y744,VLOOKUP(Y744,vlookup!$I$2:$J$9,2,0),PROPER(Y744)),PROPER(Y744))</f>
        <v>Towing &amp; Roadside</v>
      </c>
      <c r="AU744" t="str">
        <f>IFERROR(IF(B744=VLOOKUP(B744,vlookup!$L$2:$L$10,1,0),"Yes","No"),"No")</f>
        <v>No</v>
      </c>
    </row>
    <row r="745" spans="1:47" ht="14.45" customHeight="1" x14ac:dyDescent="0.25">
      <c r="A745" t="s">
        <v>2342</v>
      </c>
      <c r="B745" s="31" t="s">
        <v>2343</v>
      </c>
      <c r="C745">
        <v>5</v>
      </c>
      <c r="D745">
        <v>1</v>
      </c>
      <c r="E745" t="s">
        <v>382</v>
      </c>
      <c r="F745" t="s">
        <v>464</v>
      </c>
      <c r="G745" t="s">
        <v>937</v>
      </c>
      <c r="H745" t="s">
        <v>1096</v>
      </c>
      <c r="I745">
        <v>154481</v>
      </c>
      <c r="J745" s="19">
        <v>43142</v>
      </c>
      <c r="K745" s="19">
        <v>43185</v>
      </c>
      <c r="L745">
        <v>201803</v>
      </c>
      <c r="M745" s="19">
        <v>43160</v>
      </c>
      <c r="N745">
        <v>24616</v>
      </c>
      <c r="O745" t="s">
        <v>1076</v>
      </c>
      <c r="P745" t="s">
        <v>1116</v>
      </c>
      <c r="Q745" t="s">
        <v>925</v>
      </c>
      <c r="R745" t="s">
        <v>2345</v>
      </c>
      <c r="S745" s="19">
        <v>43437</v>
      </c>
      <c r="T745">
        <v>154481</v>
      </c>
      <c r="U745" t="s">
        <v>357</v>
      </c>
      <c r="V745" s="19">
        <v>43494</v>
      </c>
      <c r="W745" t="s">
        <v>3803</v>
      </c>
      <c r="X745" t="s">
        <v>2535</v>
      </c>
      <c r="Y745" t="s">
        <v>383</v>
      </c>
      <c r="Z745" t="s">
        <v>14</v>
      </c>
      <c r="AA745" s="29">
        <v>-43.41</v>
      </c>
      <c r="AB745">
        <v>0</v>
      </c>
      <c r="AC745">
        <f t="shared" si="144"/>
        <v>2019</v>
      </c>
      <c r="AD745">
        <f t="shared" si="145"/>
        <v>1</v>
      </c>
      <c r="AE745">
        <f t="shared" si="146"/>
        <v>2018</v>
      </c>
      <c r="AF745">
        <f t="shared" si="147"/>
        <v>2</v>
      </c>
      <c r="AG745" t="str">
        <f>VLOOKUP(F745,vlookup!$A$2:$E$660,2,0)</f>
        <v>Retained</v>
      </c>
      <c r="AH745" t="str">
        <f>VLOOKUP(F745,vlookup!$A$2:$E$660,3,0)</f>
        <v>Service Contract</v>
      </c>
      <c r="AI745" t="str">
        <f>VLOOKUP(F745,vlookup!$A$2:$E$660,4,0)</f>
        <v>Used Car Programs</v>
      </c>
      <c r="AJ745" t="str">
        <f>VLOOKUP(F745,vlookup!$A$2:$E$660,5,0)</f>
        <v>High Mileage</v>
      </c>
      <c r="AL745">
        <f t="shared" si="148"/>
        <v>45</v>
      </c>
      <c r="AM745">
        <f t="shared" si="149"/>
        <v>348</v>
      </c>
      <c r="AN745" t="str">
        <f t="shared" si="150"/>
        <v/>
      </c>
      <c r="AO745" t="str">
        <f t="shared" si="151"/>
        <v/>
      </c>
      <c r="AP745" t="str">
        <f t="shared" si="152"/>
        <v/>
      </c>
      <c r="AQ745" t="str">
        <f t="shared" si="153"/>
        <v/>
      </c>
      <c r="AR745">
        <f t="shared" si="154"/>
        <v>-43.41</v>
      </c>
      <c r="AS745" t="str">
        <f t="shared" si="155"/>
        <v>6M671694B8-5</v>
      </c>
      <c r="AT745" t="str">
        <f>IFERROR(IF(VLOOKUP(Y745,vlookup!$I$2:$J$9,1,0)=Y745,VLOOKUP(Y745,vlookup!$I$2:$J$9,2,0),PROPER(Y745)),PROPER(Y745))</f>
        <v>Towing &amp; Roadside</v>
      </c>
      <c r="AU745" t="str">
        <f>IFERROR(IF(B745=VLOOKUP(B745,vlookup!$L$2:$L$10,1,0),"Yes","No"),"No")</f>
        <v>No</v>
      </c>
    </row>
    <row r="746" spans="1:47" ht="14.45" customHeight="1" x14ac:dyDescent="0.25">
      <c r="A746" t="s">
        <v>1395</v>
      </c>
      <c r="B746" s="31" t="s">
        <v>1396</v>
      </c>
      <c r="C746">
        <v>3</v>
      </c>
      <c r="D746">
        <v>2</v>
      </c>
      <c r="E746" t="s">
        <v>382</v>
      </c>
      <c r="F746" t="s">
        <v>464</v>
      </c>
      <c r="G746" t="s">
        <v>543</v>
      </c>
      <c r="H746" t="s">
        <v>933</v>
      </c>
      <c r="I746">
        <v>44742</v>
      </c>
      <c r="J746" s="19">
        <v>43196</v>
      </c>
      <c r="K746" s="19">
        <v>43244</v>
      </c>
      <c r="L746">
        <v>201805</v>
      </c>
      <c r="M746" s="19">
        <v>43221</v>
      </c>
      <c r="N746">
        <v>24616</v>
      </c>
      <c r="O746" t="s">
        <v>1076</v>
      </c>
      <c r="P746" t="s">
        <v>595</v>
      </c>
      <c r="Q746" t="s">
        <v>378</v>
      </c>
      <c r="R746">
        <v>385825108</v>
      </c>
      <c r="S746" s="19">
        <v>43581</v>
      </c>
      <c r="T746">
        <v>0</v>
      </c>
      <c r="U746" t="s">
        <v>356</v>
      </c>
      <c r="V746" s="19">
        <v>43677</v>
      </c>
      <c r="W746" t="s">
        <v>956</v>
      </c>
      <c r="X746" t="s">
        <v>43</v>
      </c>
      <c r="Y746" t="s">
        <v>43</v>
      </c>
      <c r="Z746" t="s">
        <v>14</v>
      </c>
      <c r="AA746" s="29">
        <v>-23.02</v>
      </c>
      <c r="AB746">
        <v>0</v>
      </c>
      <c r="AC746">
        <f t="shared" si="144"/>
        <v>2019</v>
      </c>
      <c r="AD746">
        <f t="shared" si="145"/>
        <v>7</v>
      </c>
      <c r="AE746">
        <f t="shared" si="146"/>
        <v>2018</v>
      </c>
      <c r="AF746">
        <f t="shared" si="147"/>
        <v>4</v>
      </c>
      <c r="AG746" t="str">
        <f>VLOOKUP(F746,vlookup!$A$2:$E$660,2,0)</f>
        <v>Retained</v>
      </c>
      <c r="AH746" t="str">
        <f>VLOOKUP(F746,vlookup!$A$2:$E$660,3,0)</f>
        <v>Service Contract</v>
      </c>
      <c r="AI746" t="str">
        <f>VLOOKUP(F746,vlookup!$A$2:$E$660,4,0)</f>
        <v>Used Car Programs</v>
      </c>
      <c r="AJ746" t="str">
        <f>VLOOKUP(F746,vlookup!$A$2:$E$660,5,0)</f>
        <v>High Mileage</v>
      </c>
      <c r="AL746">
        <f t="shared" si="148"/>
        <v>48</v>
      </c>
      <c r="AM746">
        <f t="shared" si="149"/>
        <v>475</v>
      </c>
      <c r="AN746" t="str">
        <f t="shared" si="150"/>
        <v/>
      </c>
      <c r="AO746" t="str">
        <f t="shared" si="151"/>
        <v/>
      </c>
      <c r="AP746" t="str">
        <f t="shared" si="152"/>
        <v/>
      </c>
      <c r="AQ746" t="str">
        <f t="shared" si="153"/>
        <v/>
      </c>
      <c r="AR746">
        <f t="shared" si="154"/>
        <v>-23.02</v>
      </c>
      <c r="AS746" t="str">
        <f t="shared" si="155"/>
        <v>GZ202015D8-3</v>
      </c>
      <c r="AT746" t="str">
        <f>IFERROR(IF(VLOOKUP(Y746,vlookup!$I$2:$J$9,1,0)=Y746,VLOOKUP(Y746,vlookup!$I$2:$J$9,2,0),PROPER(Y746)),PROPER(Y746))</f>
        <v>Towing &amp; Roadside</v>
      </c>
      <c r="AU746" t="str">
        <f>IFERROR(IF(B746=VLOOKUP(B746,vlookup!$L$2:$L$10,1,0),"Yes","No"),"No")</f>
        <v>No</v>
      </c>
    </row>
    <row r="747" spans="1:47" ht="14.45" customHeight="1" x14ac:dyDescent="0.25">
      <c r="A747" t="s">
        <v>2203</v>
      </c>
      <c r="B747" s="31" t="s">
        <v>2204</v>
      </c>
      <c r="C747">
        <v>1</v>
      </c>
      <c r="D747">
        <v>1</v>
      </c>
      <c r="E747" t="s">
        <v>382</v>
      </c>
      <c r="F747" t="s">
        <v>205</v>
      </c>
      <c r="G747" t="s">
        <v>920</v>
      </c>
      <c r="H747" t="s">
        <v>936</v>
      </c>
      <c r="I747">
        <v>69246</v>
      </c>
      <c r="J747" s="19">
        <v>41994</v>
      </c>
      <c r="K747" s="19">
        <v>42033</v>
      </c>
      <c r="L747">
        <v>201501</v>
      </c>
      <c r="M747" s="19">
        <v>42005</v>
      </c>
      <c r="N747">
        <v>24617</v>
      </c>
      <c r="O747" t="s">
        <v>1070</v>
      </c>
      <c r="P747" t="s">
        <v>1116</v>
      </c>
      <c r="Q747" t="s">
        <v>925</v>
      </c>
      <c r="R747" t="s">
        <v>2205</v>
      </c>
      <c r="S747" s="19">
        <v>42190</v>
      </c>
      <c r="T747">
        <v>69246</v>
      </c>
      <c r="U747" t="s">
        <v>357</v>
      </c>
      <c r="V747" s="19">
        <v>42257</v>
      </c>
      <c r="W747" t="s">
        <v>956</v>
      </c>
      <c r="X747" t="s">
        <v>43</v>
      </c>
      <c r="Y747" t="s">
        <v>43</v>
      </c>
      <c r="Z747" t="s">
        <v>14</v>
      </c>
      <c r="AA747" s="29">
        <v>-46.99</v>
      </c>
      <c r="AB747">
        <v>0</v>
      </c>
      <c r="AC747">
        <f t="shared" si="144"/>
        <v>2015</v>
      </c>
      <c r="AD747">
        <f t="shared" si="145"/>
        <v>9</v>
      </c>
      <c r="AE747">
        <f t="shared" si="146"/>
        <v>2014</v>
      </c>
      <c r="AF747">
        <f t="shared" si="147"/>
        <v>12</v>
      </c>
      <c r="AG747" t="str">
        <f>VLOOKUP(F747,vlookup!$A$2:$E$660,2,0)</f>
        <v>Retained</v>
      </c>
      <c r="AH747" t="str">
        <f>VLOOKUP(F747,vlookup!$A$2:$E$660,3,0)</f>
        <v>Service Contract</v>
      </c>
      <c r="AI747" t="str">
        <f>VLOOKUP(F747,vlookup!$A$2:$E$660,4,0)</f>
        <v>Used Car Programs</v>
      </c>
      <c r="AJ747" t="str">
        <f>VLOOKUP(F747,vlookup!$A$2:$E$660,5,0)</f>
        <v>High Mileage</v>
      </c>
      <c r="AL747">
        <f t="shared" si="148"/>
        <v>38</v>
      </c>
      <c r="AM747">
        <f t="shared" si="149"/>
        <v>259</v>
      </c>
      <c r="AN747" t="str">
        <f t="shared" si="150"/>
        <v/>
      </c>
      <c r="AO747" t="str">
        <f t="shared" si="151"/>
        <v/>
      </c>
      <c r="AP747" t="str">
        <f t="shared" si="152"/>
        <v/>
      </c>
      <c r="AQ747" t="str">
        <f t="shared" si="153"/>
        <v/>
      </c>
      <c r="AR747">
        <f t="shared" si="154"/>
        <v>-46.99</v>
      </c>
      <c r="AS747" t="str">
        <f t="shared" si="155"/>
        <v>8C252802L4-1</v>
      </c>
      <c r="AT747" t="str">
        <f>IFERROR(IF(VLOOKUP(Y747,vlookup!$I$2:$J$9,1,0)=Y747,VLOOKUP(Y747,vlookup!$I$2:$J$9,2,0),PROPER(Y747)),PROPER(Y747))</f>
        <v>Towing &amp; Roadside</v>
      </c>
      <c r="AU747" t="str">
        <f>IFERROR(IF(B747=VLOOKUP(B747,vlookup!$L$2:$L$10,1,0),"Yes","No"),"No")</f>
        <v>No</v>
      </c>
    </row>
    <row r="748" spans="1:47" ht="14.45" customHeight="1" x14ac:dyDescent="0.25">
      <c r="A748" t="s">
        <v>2227</v>
      </c>
      <c r="B748" s="31" t="s">
        <v>2228</v>
      </c>
      <c r="C748">
        <v>1</v>
      </c>
      <c r="D748">
        <v>1</v>
      </c>
      <c r="E748" t="s">
        <v>382</v>
      </c>
      <c r="F748" t="s">
        <v>205</v>
      </c>
      <c r="G748" t="s">
        <v>922</v>
      </c>
      <c r="H748" t="s">
        <v>1544</v>
      </c>
      <c r="I748">
        <v>55372</v>
      </c>
      <c r="J748" s="19">
        <v>42335</v>
      </c>
      <c r="K748" s="19">
        <v>42369</v>
      </c>
      <c r="L748">
        <v>201512</v>
      </c>
      <c r="M748" s="19">
        <v>42339</v>
      </c>
      <c r="N748">
        <v>24617</v>
      </c>
      <c r="O748" t="s">
        <v>1070</v>
      </c>
      <c r="P748" t="s">
        <v>1116</v>
      </c>
      <c r="Q748" t="s">
        <v>925</v>
      </c>
      <c r="R748" t="s">
        <v>2229</v>
      </c>
      <c r="S748" s="19">
        <v>42516</v>
      </c>
      <c r="T748">
        <v>55372</v>
      </c>
      <c r="U748" t="s">
        <v>357</v>
      </c>
      <c r="V748" s="19">
        <v>42563</v>
      </c>
      <c r="W748" t="s">
        <v>956</v>
      </c>
      <c r="X748" t="s">
        <v>43</v>
      </c>
      <c r="Y748" t="s">
        <v>43</v>
      </c>
      <c r="Z748" t="s">
        <v>14</v>
      </c>
      <c r="AA748" s="29">
        <v>-34.25</v>
      </c>
      <c r="AB748">
        <v>0</v>
      </c>
      <c r="AC748">
        <f t="shared" si="144"/>
        <v>2016</v>
      </c>
      <c r="AD748">
        <f t="shared" si="145"/>
        <v>7</v>
      </c>
      <c r="AE748">
        <f t="shared" si="146"/>
        <v>2015</v>
      </c>
      <c r="AF748">
        <f t="shared" si="147"/>
        <v>11</v>
      </c>
      <c r="AG748" t="str">
        <f>VLOOKUP(F748,vlookup!$A$2:$E$660,2,0)</f>
        <v>Retained</v>
      </c>
      <c r="AH748" t="str">
        <f>VLOOKUP(F748,vlookup!$A$2:$E$660,3,0)</f>
        <v>Service Contract</v>
      </c>
      <c r="AI748" t="str">
        <f>VLOOKUP(F748,vlookup!$A$2:$E$660,4,0)</f>
        <v>Used Car Programs</v>
      </c>
      <c r="AJ748" t="str">
        <f>VLOOKUP(F748,vlookup!$A$2:$E$660,5,0)</f>
        <v>High Mileage</v>
      </c>
      <c r="AL748">
        <f t="shared" si="148"/>
        <v>34</v>
      </c>
      <c r="AM748">
        <f t="shared" si="149"/>
        <v>225</v>
      </c>
      <c r="AN748" t="str">
        <f t="shared" si="150"/>
        <v/>
      </c>
      <c r="AO748" t="str">
        <f t="shared" si="151"/>
        <v/>
      </c>
      <c r="AP748" t="str">
        <f t="shared" si="152"/>
        <v/>
      </c>
      <c r="AQ748" t="str">
        <f t="shared" si="153"/>
        <v/>
      </c>
      <c r="AR748">
        <f t="shared" si="154"/>
        <v>-34.25</v>
      </c>
      <c r="AS748" t="str">
        <f t="shared" si="155"/>
        <v>BH612501K5-1</v>
      </c>
      <c r="AT748" t="str">
        <f>IFERROR(IF(VLOOKUP(Y748,vlookup!$I$2:$J$9,1,0)=Y748,VLOOKUP(Y748,vlookup!$I$2:$J$9,2,0),PROPER(Y748)),PROPER(Y748))</f>
        <v>Towing &amp; Roadside</v>
      </c>
      <c r="AU748" t="str">
        <f>IFERROR(IF(B748=VLOOKUP(B748,vlookup!$L$2:$L$10,1,0),"Yes","No"),"No")</f>
        <v>No</v>
      </c>
    </row>
    <row r="749" spans="1:47" ht="14.45" customHeight="1" x14ac:dyDescent="0.25">
      <c r="A749" t="s">
        <v>2227</v>
      </c>
      <c r="B749" s="31" t="s">
        <v>2228</v>
      </c>
      <c r="C749">
        <v>2</v>
      </c>
      <c r="D749">
        <v>1</v>
      </c>
      <c r="E749" t="s">
        <v>382</v>
      </c>
      <c r="F749" t="s">
        <v>205</v>
      </c>
      <c r="G749" t="s">
        <v>922</v>
      </c>
      <c r="H749" t="s">
        <v>1544</v>
      </c>
      <c r="I749">
        <v>55372</v>
      </c>
      <c r="J749" s="19">
        <v>42335</v>
      </c>
      <c r="K749" s="19">
        <v>42369</v>
      </c>
      <c r="L749">
        <v>201512</v>
      </c>
      <c r="M749" s="19">
        <v>42339</v>
      </c>
      <c r="N749">
        <v>24617</v>
      </c>
      <c r="O749" t="s">
        <v>1070</v>
      </c>
      <c r="P749" t="s">
        <v>1116</v>
      </c>
      <c r="Q749" t="s">
        <v>925</v>
      </c>
      <c r="R749" t="s">
        <v>2230</v>
      </c>
      <c r="S749" s="19">
        <v>42734</v>
      </c>
      <c r="T749">
        <v>55372</v>
      </c>
      <c r="U749" t="s">
        <v>357</v>
      </c>
      <c r="V749" s="19">
        <v>42769</v>
      </c>
      <c r="W749" t="s">
        <v>956</v>
      </c>
      <c r="X749" t="s">
        <v>43</v>
      </c>
      <c r="Y749" t="s">
        <v>43</v>
      </c>
      <c r="Z749" t="s">
        <v>14</v>
      </c>
      <c r="AA749" s="29">
        <v>-43</v>
      </c>
      <c r="AB749">
        <v>0</v>
      </c>
      <c r="AC749">
        <f t="shared" si="144"/>
        <v>2017</v>
      </c>
      <c r="AD749">
        <f t="shared" si="145"/>
        <v>2</v>
      </c>
      <c r="AE749">
        <f t="shared" si="146"/>
        <v>2015</v>
      </c>
      <c r="AF749">
        <f t="shared" si="147"/>
        <v>11</v>
      </c>
      <c r="AG749" t="str">
        <f>VLOOKUP(F749,vlookup!$A$2:$E$660,2,0)</f>
        <v>Retained</v>
      </c>
      <c r="AH749" t="str">
        <f>VLOOKUP(F749,vlookup!$A$2:$E$660,3,0)</f>
        <v>Service Contract</v>
      </c>
      <c r="AI749" t="str">
        <f>VLOOKUP(F749,vlookup!$A$2:$E$660,4,0)</f>
        <v>Used Car Programs</v>
      </c>
      <c r="AJ749" t="str">
        <f>VLOOKUP(F749,vlookup!$A$2:$E$660,5,0)</f>
        <v>High Mileage</v>
      </c>
      <c r="AL749">
        <f t="shared" si="148"/>
        <v>34</v>
      </c>
      <c r="AM749">
        <f t="shared" si="149"/>
        <v>426</v>
      </c>
      <c r="AN749" t="str">
        <f t="shared" si="150"/>
        <v/>
      </c>
      <c r="AO749" t="str">
        <f t="shared" si="151"/>
        <v/>
      </c>
      <c r="AP749" t="str">
        <f t="shared" si="152"/>
        <v/>
      </c>
      <c r="AQ749" t="str">
        <f t="shared" si="153"/>
        <v/>
      </c>
      <c r="AR749">
        <f t="shared" si="154"/>
        <v>-43</v>
      </c>
      <c r="AS749" t="str">
        <f t="shared" si="155"/>
        <v>BH612501K5-2</v>
      </c>
      <c r="AT749" t="str">
        <f>IFERROR(IF(VLOOKUP(Y749,vlookup!$I$2:$J$9,1,0)=Y749,VLOOKUP(Y749,vlookup!$I$2:$J$9,2,0),PROPER(Y749)),PROPER(Y749))</f>
        <v>Towing &amp; Roadside</v>
      </c>
      <c r="AU749" t="str">
        <f>IFERROR(IF(B749=VLOOKUP(B749,vlookup!$L$2:$L$10,1,0),"Yes","No"),"No")</f>
        <v>No</v>
      </c>
    </row>
    <row r="750" spans="1:47" ht="14.45" customHeight="1" x14ac:dyDescent="0.25">
      <c r="A750" t="s">
        <v>1782</v>
      </c>
      <c r="B750" s="31" t="s">
        <v>1783</v>
      </c>
      <c r="C750">
        <v>3</v>
      </c>
      <c r="D750">
        <v>1</v>
      </c>
      <c r="E750" t="s">
        <v>382</v>
      </c>
      <c r="F750" t="s">
        <v>60</v>
      </c>
      <c r="G750" t="s">
        <v>1107</v>
      </c>
      <c r="H750" t="s">
        <v>1732</v>
      </c>
      <c r="I750">
        <v>141988</v>
      </c>
      <c r="J750" s="19">
        <v>41295</v>
      </c>
      <c r="K750" s="19">
        <v>41333</v>
      </c>
      <c r="L750">
        <v>201302</v>
      </c>
      <c r="M750" s="19">
        <v>41306</v>
      </c>
      <c r="N750">
        <v>24616</v>
      </c>
      <c r="O750" t="s">
        <v>1076</v>
      </c>
      <c r="P750" t="s">
        <v>1116</v>
      </c>
      <c r="Q750" t="s">
        <v>925</v>
      </c>
      <c r="R750" t="s">
        <v>2387</v>
      </c>
      <c r="S750" s="19">
        <v>41587</v>
      </c>
      <c r="T750">
        <v>141988</v>
      </c>
      <c r="U750" t="s">
        <v>357</v>
      </c>
      <c r="V750" s="19">
        <v>41652</v>
      </c>
      <c r="W750" t="s">
        <v>956</v>
      </c>
      <c r="X750" t="s">
        <v>43</v>
      </c>
      <c r="Y750" t="s">
        <v>43</v>
      </c>
      <c r="Z750" t="s">
        <v>14</v>
      </c>
      <c r="AA750" s="29">
        <v>-11</v>
      </c>
      <c r="AB750">
        <v>0</v>
      </c>
      <c r="AC750">
        <f t="shared" si="144"/>
        <v>2014</v>
      </c>
      <c r="AD750">
        <f t="shared" si="145"/>
        <v>1</v>
      </c>
      <c r="AE750">
        <f t="shared" si="146"/>
        <v>2013</v>
      </c>
      <c r="AF750">
        <f t="shared" si="147"/>
        <v>1</v>
      </c>
      <c r="AG750" t="str">
        <f>VLOOKUP(F750,vlookup!$A$2:$E$660,2,0)</f>
        <v>Retained</v>
      </c>
      <c r="AH750" t="str">
        <f>VLOOKUP(F750,vlookup!$A$2:$E$660,3,0)</f>
        <v>Service Contract</v>
      </c>
      <c r="AI750" t="str">
        <f>VLOOKUP(F750,vlookup!$A$2:$E$660,4,0)</f>
        <v>Used Car Programs</v>
      </c>
      <c r="AJ750" t="str">
        <f>VLOOKUP(F750,vlookup!$A$2:$E$660,5,0)</f>
        <v>High Mileage</v>
      </c>
      <c r="AL750">
        <f t="shared" si="148"/>
        <v>37</v>
      </c>
      <c r="AM750">
        <f t="shared" si="149"/>
        <v>352</v>
      </c>
      <c r="AN750" t="str">
        <f t="shared" si="150"/>
        <v/>
      </c>
      <c r="AO750" t="str">
        <f t="shared" si="151"/>
        <v/>
      </c>
      <c r="AP750" t="str">
        <f t="shared" si="152"/>
        <v/>
      </c>
      <c r="AQ750" t="str">
        <f t="shared" si="153"/>
        <v/>
      </c>
      <c r="AR750">
        <f t="shared" si="154"/>
        <v>-11</v>
      </c>
      <c r="AS750" t="str">
        <f t="shared" si="155"/>
        <v>2LH36485A3Y-3</v>
      </c>
      <c r="AT750" t="str">
        <f>IFERROR(IF(VLOOKUP(Y750,vlookup!$I$2:$J$9,1,0)=Y750,VLOOKUP(Y750,vlookup!$I$2:$J$9,2,0),PROPER(Y750)),PROPER(Y750))</f>
        <v>Towing &amp; Roadside</v>
      </c>
      <c r="AU750" t="str">
        <f>IFERROR(IF(B750=VLOOKUP(B750,vlookup!$L$2:$L$10,1,0),"Yes","No"),"No")</f>
        <v>No</v>
      </c>
    </row>
    <row r="751" spans="1:47" ht="14.45" customHeight="1" x14ac:dyDescent="0.25">
      <c r="A751" t="s">
        <v>2426</v>
      </c>
      <c r="B751" s="31" t="s">
        <v>2427</v>
      </c>
      <c r="C751">
        <v>1</v>
      </c>
      <c r="D751">
        <v>1</v>
      </c>
      <c r="E751" t="s">
        <v>382</v>
      </c>
      <c r="F751" t="s">
        <v>238</v>
      </c>
      <c r="G751" t="s">
        <v>920</v>
      </c>
      <c r="H751" t="s">
        <v>948</v>
      </c>
      <c r="I751">
        <v>85665</v>
      </c>
      <c r="J751" s="19">
        <v>42374</v>
      </c>
      <c r="K751" s="19">
        <v>42400</v>
      </c>
      <c r="L751">
        <v>201601</v>
      </c>
      <c r="M751" s="19">
        <v>42370</v>
      </c>
      <c r="N751">
        <v>24616</v>
      </c>
      <c r="O751" t="s">
        <v>1076</v>
      </c>
      <c r="P751" t="s">
        <v>1116</v>
      </c>
      <c r="Q751" t="s">
        <v>925</v>
      </c>
      <c r="R751" t="s">
        <v>2428</v>
      </c>
      <c r="S751" s="19">
        <v>42480</v>
      </c>
      <c r="T751">
        <v>85665</v>
      </c>
      <c r="U751" t="s">
        <v>357</v>
      </c>
      <c r="V751" s="19">
        <v>42544</v>
      </c>
      <c r="W751" t="s">
        <v>956</v>
      </c>
      <c r="X751" t="s">
        <v>43</v>
      </c>
      <c r="Y751" t="s">
        <v>43</v>
      </c>
      <c r="Z751" t="s">
        <v>14</v>
      </c>
      <c r="AA751" s="29">
        <v>-42.13</v>
      </c>
      <c r="AB751">
        <v>0</v>
      </c>
      <c r="AC751">
        <f t="shared" si="144"/>
        <v>2016</v>
      </c>
      <c r="AD751">
        <f t="shared" si="145"/>
        <v>6</v>
      </c>
      <c r="AE751">
        <f t="shared" si="146"/>
        <v>2016</v>
      </c>
      <c r="AF751">
        <f t="shared" si="147"/>
        <v>1</v>
      </c>
      <c r="AG751" t="str">
        <f>VLOOKUP(F751,vlookup!$A$2:$E$660,2,0)</f>
        <v>Retained</v>
      </c>
      <c r="AH751" t="str">
        <f>VLOOKUP(F751,vlookup!$A$2:$E$660,3,0)</f>
        <v>Service Contract</v>
      </c>
      <c r="AI751" t="str">
        <f>VLOOKUP(F751,vlookup!$A$2:$E$660,4,0)</f>
        <v>Used Car Programs</v>
      </c>
      <c r="AJ751" t="str">
        <f>VLOOKUP(F751,vlookup!$A$2:$E$660,5,0)</f>
        <v>High Mileage</v>
      </c>
      <c r="AL751">
        <f t="shared" si="148"/>
        <v>26</v>
      </c>
      <c r="AM751">
        <f t="shared" si="149"/>
        <v>168</v>
      </c>
      <c r="AN751" t="str">
        <f t="shared" si="150"/>
        <v/>
      </c>
      <c r="AO751" t="str">
        <f t="shared" si="151"/>
        <v/>
      </c>
      <c r="AP751" t="str">
        <f t="shared" si="152"/>
        <v/>
      </c>
      <c r="AQ751" t="str">
        <f t="shared" si="153"/>
        <v/>
      </c>
      <c r="AR751">
        <f t="shared" si="154"/>
        <v>-42.13</v>
      </c>
      <c r="AS751" t="str">
        <f t="shared" si="155"/>
        <v>9W448239A6Y-1</v>
      </c>
      <c r="AT751" t="str">
        <f>IFERROR(IF(VLOOKUP(Y751,vlookup!$I$2:$J$9,1,0)=Y751,VLOOKUP(Y751,vlookup!$I$2:$J$9,2,0),PROPER(Y751)),PROPER(Y751))</f>
        <v>Towing &amp; Roadside</v>
      </c>
      <c r="AU751" t="str">
        <f>IFERROR(IF(B751=VLOOKUP(B751,vlookup!$L$2:$L$10,1,0),"Yes","No"),"No")</f>
        <v>No</v>
      </c>
    </row>
    <row r="752" spans="1:47" ht="14.45" customHeight="1" x14ac:dyDescent="0.25">
      <c r="A752" t="s">
        <v>2462</v>
      </c>
      <c r="B752" s="31" t="s">
        <v>2463</v>
      </c>
      <c r="C752">
        <v>1</v>
      </c>
      <c r="D752">
        <v>1</v>
      </c>
      <c r="E752" t="s">
        <v>382</v>
      </c>
      <c r="F752" t="s">
        <v>238</v>
      </c>
      <c r="G752" t="s">
        <v>1148</v>
      </c>
      <c r="H752" t="s">
        <v>1873</v>
      </c>
      <c r="I752">
        <v>74367</v>
      </c>
      <c r="J752" s="19">
        <v>42414</v>
      </c>
      <c r="K752" s="19">
        <v>42429</v>
      </c>
      <c r="L752">
        <v>201602</v>
      </c>
      <c r="M752" s="19">
        <v>42401</v>
      </c>
      <c r="N752">
        <v>24616</v>
      </c>
      <c r="O752" t="s">
        <v>1076</v>
      </c>
      <c r="P752" t="s">
        <v>1116</v>
      </c>
      <c r="Q752" t="s">
        <v>925</v>
      </c>
      <c r="R752" t="s">
        <v>2464</v>
      </c>
      <c r="S752" s="19">
        <v>42600</v>
      </c>
      <c r="T752">
        <v>74367</v>
      </c>
      <c r="U752" t="s">
        <v>357</v>
      </c>
      <c r="V752" s="19">
        <v>42647</v>
      </c>
      <c r="W752" t="s">
        <v>956</v>
      </c>
      <c r="X752" t="s">
        <v>43</v>
      </c>
      <c r="Y752" t="s">
        <v>43</v>
      </c>
      <c r="Z752" t="s">
        <v>14</v>
      </c>
      <c r="AA752" s="29">
        <v>-41.47</v>
      </c>
      <c r="AB752">
        <v>0</v>
      </c>
      <c r="AC752">
        <f t="shared" si="144"/>
        <v>2016</v>
      </c>
      <c r="AD752">
        <f t="shared" si="145"/>
        <v>10</v>
      </c>
      <c r="AE752">
        <f t="shared" si="146"/>
        <v>2016</v>
      </c>
      <c r="AF752">
        <f t="shared" si="147"/>
        <v>2</v>
      </c>
      <c r="AG752" t="str">
        <f>VLOOKUP(F752,vlookup!$A$2:$E$660,2,0)</f>
        <v>Retained</v>
      </c>
      <c r="AH752" t="str">
        <f>VLOOKUP(F752,vlookup!$A$2:$E$660,3,0)</f>
        <v>Service Contract</v>
      </c>
      <c r="AI752" t="str">
        <f>VLOOKUP(F752,vlookup!$A$2:$E$660,4,0)</f>
        <v>Used Car Programs</v>
      </c>
      <c r="AJ752" t="str">
        <f>VLOOKUP(F752,vlookup!$A$2:$E$660,5,0)</f>
        <v>High Mileage</v>
      </c>
      <c r="AL752">
        <f t="shared" si="148"/>
        <v>15</v>
      </c>
      <c r="AM752">
        <f t="shared" si="149"/>
        <v>230</v>
      </c>
      <c r="AN752" t="str">
        <f t="shared" si="150"/>
        <v/>
      </c>
      <c r="AO752" t="str">
        <f t="shared" si="151"/>
        <v/>
      </c>
      <c r="AP752" t="str">
        <f t="shared" si="152"/>
        <v/>
      </c>
      <c r="AQ752" t="str">
        <f t="shared" si="153"/>
        <v/>
      </c>
      <c r="AR752">
        <f t="shared" si="154"/>
        <v>-41.47</v>
      </c>
      <c r="AS752" t="str">
        <f t="shared" si="155"/>
        <v>BN009506B6Y-1</v>
      </c>
      <c r="AT752" t="str">
        <f>IFERROR(IF(VLOOKUP(Y752,vlookup!$I$2:$J$9,1,0)=Y752,VLOOKUP(Y752,vlookup!$I$2:$J$9,2,0),PROPER(Y752)),PROPER(Y752))</f>
        <v>Towing &amp; Roadside</v>
      </c>
      <c r="AU752" t="str">
        <f>IFERROR(IF(B752=VLOOKUP(B752,vlookup!$L$2:$L$10,1,0),"Yes","No"),"No")</f>
        <v>No</v>
      </c>
    </row>
    <row r="753" spans="1:47" ht="14.45" customHeight="1" x14ac:dyDescent="0.25">
      <c r="A753" t="s">
        <v>1180</v>
      </c>
      <c r="B753" s="31" t="s">
        <v>1181</v>
      </c>
      <c r="C753">
        <v>1</v>
      </c>
      <c r="D753">
        <v>1</v>
      </c>
      <c r="E753" t="s">
        <v>382</v>
      </c>
      <c r="F753" t="s">
        <v>464</v>
      </c>
      <c r="G753" t="s">
        <v>1086</v>
      </c>
      <c r="H753" t="s">
        <v>1182</v>
      </c>
      <c r="I753">
        <v>140265</v>
      </c>
      <c r="J753" s="19">
        <v>44361</v>
      </c>
      <c r="K753" s="19">
        <v>44403</v>
      </c>
      <c r="L753">
        <v>202107</v>
      </c>
      <c r="M753" s="19">
        <v>44378</v>
      </c>
      <c r="N753">
        <v>24617</v>
      </c>
      <c r="O753" t="s">
        <v>1070</v>
      </c>
      <c r="P753" t="s">
        <v>1183</v>
      </c>
      <c r="Q753" t="s">
        <v>924</v>
      </c>
      <c r="R753">
        <v>24606</v>
      </c>
      <c r="S753" s="19">
        <v>44490</v>
      </c>
      <c r="T753">
        <v>144599</v>
      </c>
      <c r="U753" t="s">
        <v>356</v>
      </c>
      <c r="V753" s="19">
        <v>44819</v>
      </c>
      <c r="W753" t="s">
        <v>2536</v>
      </c>
      <c r="X753" t="s">
        <v>2537</v>
      </c>
      <c r="Y753" t="s">
        <v>1065</v>
      </c>
      <c r="Z753" t="s">
        <v>14</v>
      </c>
      <c r="AA753" s="29">
        <v>-1285.03</v>
      </c>
      <c r="AB753">
        <v>0</v>
      </c>
      <c r="AC753">
        <f t="shared" si="144"/>
        <v>2022</v>
      </c>
      <c r="AD753">
        <f t="shared" si="145"/>
        <v>9</v>
      </c>
      <c r="AE753">
        <f t="shared" si="146"/>
        <v>2021</v>
      </c>
      <c r="AF753">
        <f t="shared" si="147"/>
        <v>6</v>
      </c>
      <c r="AG753" t="str">
        <f>VLOOKUP(F753,vlookup!$A$2:$E$660,2,0)</f>
        <v>Retained</v>
      </c>
      <c r="AH753" t="str">
        <f>VLOOKUP(F753,vlookup!$A$2:$E$660,3,0)</f>
        <v>Service Contract</v>
      </c>
      <c r="AI753" t="str">
        <f>VLOOKUP(F753,vlookup!$A$2:$E$660,4,0)</f>
        <v>Used Car Programs</v>
      </c>
      <c r="AJ753" t="str">
        <f>VLOOKUP(F753,vlookup!$A$2:$E$660,5,0)</f>
        <v>High Mileage</v>
      </c>
      <c r="AL753">
        <f t="shared" si="148"/>
        <v>42</v>
      </c>
      <c r="AM753">
        <f t="shared" si="149"/>
        <v>451</v>
      </c>
      <c r="AN753">
        <f t="shared" si="150"/>
        <v>4334</v>
      </c>
      <c r="AO753" t="str">
        <f t="shared" si="151"/>
        <v/>
      </c>
      <c r="AP753" t="str">
        <f t="shared" si="152"/>
        <v/>
      </c>
      <c r="AQ753" t="str">
        <f t="shared" si="153"/>
        <v/>
      </c>
      <c r="AR753">
        <f t="shared" si="154"/>
        <v>-1285.03</v>
      </c>
      <c r="AS753" t="str">
        <f t="shared" si="155"/>
        <v>ZAGDL563894F21-1</v>
      </c>
      <c r="AT753" t="str">
        <f>IFERROR(IF(VLOOKUP(Y753,vlookup!$I$2:$J$9,1,0)=Y753,VLOOKUP(Y753,vlookup!$I$2:$J$9,2,0),PROPER(Y753)),PROPER(Y753))</f>
        <v>Goodwill</v>
      </c>
      <c r="AU753" t="str">
        <f>IFERROR(IF(B753=VLOOKUP(B753,vlookup!$L$2:$L$10,1,0),"Yes","No"),"No")</f>
        <v>No</v>
      </c>
    </row>
    <row r="754" spans="1:47" ht="14.45" customHeight="1" x14ac:dyDescent="0.25">
      <c r="A754" t="s">
        <v>2538</v>
      </c>
      <c r="B754" s="31" t="s">
        <v>2539</v>
      </c>
      <c r="C754">
        <v>1</v>
      </c>
      <c r="D754">
        <v>1</v>
      </c>
      <c r="E754" t="s">
        <v>382</v>
      </c>
      <c r="F754" t="s">
        <v>464</v>
      </c>
      <c r="G754" t="s">
        <v>1086</v>
      </c>
      <c r="H754" t="s">
        <v>1182</v>
      </c>
      <c r="I754">
        <v>33999</v>
      </c>
      <c r="J754" s="19">
        <v>43557</v>
      </c>
      <c r="K754" s="19">
        <v>43606</v>
      </c>
      <c r="L754">
        <v>201905</v>
      </c>
      <c r="M754" s="19">
        <v>43586</v>
      </c>
      <c r="N754">
        <v>24617</v>
      </c>
      <c r="O754" t="s">
        <v>1070</v>
      </c>
      <c r="P754" t="s">
        <v>1208</v>
      </c>
      <c r="Q754" t="s">
        <v>924</v>
      </c>
      <c r="R754">
        <v>1699</v>
      </c>
      <c r="S754" s="19">
        <v>43614</v>
      </c>
      <c r="T754">
        <v>35589</v>
      </c>
      <c r="U754" t="s">
        <v>356</v>
      </c>
      <c r="V754" s="19">
        <v>43615</v>
      </c>
      <c r="W754" t="s">
        <v>2536</v>
      </c>
      <c r="X754" t="s">
        <v>2537</v>
      </c>
      <c r="Y754" t="s">
        <v>1065</v>
      </c>
      <c r="Z754" t="s">
        <v>14</v>
      </c>
      <c r="AA754" s="29">
        <v>-891.31</v>
      </c>
      <c r="AB754">
        <v>0</v>
      </c>
      <c r="AC754">
        <f t="shared" si="144"/>
        <v>2019</v>
      </c>
      <c r="AD754">
        <f t="shared" si="145"/>
        <v>5</v>
      </c>
      <c r="AE754">
        <f t="shared" si="146"/>
        <v>2019</v>
      </c>
      <c r="AF754">
        <f t="shared" si="147"/>
        <v>4</v>
      </c>
      <c r="AG754" t="str">
        <f>VLOOKUP(F754,vlookup!$A$2:$E$660,2,0)</f>
        <v>Retained</v>
      </c>
      <c r="AH754" t="str">
        <f>VLOOKUP(F754,vlookup!$A$2:$E$660,3,0)</f>
        <v>Service Contract</v>
      </c>
      <c r="AI754" t="str">
        <f>VLOOKUP(F754,vlookup!$A$2:$E$660,4,0)</f>
        <v>Used Car Programs</v>
      </c>
      <c r="AJ754" t="str">
        <f>VLOOKUP(F754,vlookup!$A$2:$E$660,5,0)</f>
        <v>High Mileage</v>
      </c>
      <c r="AL754">
        <f t="shared" si="148"/>
        <v>49</v>
      </c>
      <c r="AM754">
        <f t="shared" si="149"/>
        <v>58</v>
      </c>
      <c r="AN754">
        <f t="shared" si="150"/>
        <v>1590</v>
      </c>
      <c r="AO754" t="str">
        <f t="shared" si="151"/>
        <v/>
      </c>
      <c r="AP754">
        <f t="shared" si="152"/>
        <v>-891.31</v>
      </c>
      <c r="AQ754" t="str">
        <f t="shared" si="153"/>
        <v/>
      </c>
      <c r="AR754" t="str">
        <f t="shared" si="154"/>
        <v/>
      </c>
      <c r="AS754" t="str">
        <f t="shared" si="155"/>
        <v>GL102779D9-1</v>
      </c>
      <c r="AT754" t="str">
        <f>IFERROR(IF(VLOOKUP(Y754,vlookup!$I$2:$J$9,1,0)=Y754,VLOOKUP(Y754,vlookup!$I$2:$J$9,2,0),PROPER(Y754)),PROPER(Y754))</f>
        <v>Goodwill</v>
      </c>
      <c r="AU754" t="str">
        <f>IFERROR(IF(B754=VLOOKUP(B754,vlookup!$L$2:$L$10,1,0),"Yes","No"),"No")</f>
        <v>No</v>
      </c>
    </row>
    <row r="755" spans="1:47" ht="14.45" customHeight="1" x14ac:dyDescent="0.25">
      <c r="A755" t="s">
        <v>2007</v>
      </c>
      <c r="B755" s="31" t="s">
        <v>2008</v>
      </c>
      <c r="C755">
        <v>1</v>
      </c>
      <c r="D755">
        <v>1</v>
      </c>
      <c r="E755" t="s">
        <v>382</v>
      </c>
      <c r="F755" t="s">
        <v>205</v>
      </c>
      <c r="G755" t="s">
        <v>1086</v>
      </c>
      <c r="H755" t="s">
        <v>3709</v>
      </c>
      <c r="I755">
        <v>58310</v>
      </c>
      <c r="J755" s="19">
        <v>42035</v>
      </c>
      <c r="K755" s="19">
        <v>42061</v>
      </c>
      <c r="L755">
        <v>201502</v>
      </c>
      <c r="M755" s="19">
        <v>42036</v>
      </c>
      <c r="N755">
        <v>24616</v>
      </c>
      <c r="O755" t="s">
        <v>1076</v>
      </c>
      <c r="P755" t="s">
        <v>1172</v>
      </c>
      <c r="Q755" t="s">
        <v>924</v>
      </c>
      <c r="R755" t="s">
        <v>544</v>
      </c>
      <c r="S755" s="19">
        <v>42744</v>
      </c>
      <c r="T755">
        <v>58310</v>
      </c>
      <c r="U755" t="s">
        <v>356</v>
      </c>
      <c r="V755" s="19">
        <v>42744</v>
      </c>
      <c r="W755" t="s">
        <v>2536</v>
      </c>
      <c r="X755" t="s">
        <v>2537</v>
      </c>
      <c r="Y755" t="s">
        <v>1065</v>
      </c>
      <c r="Z755" t="s">
        <v>14</v>
      </c>
      <c r="AA755" s="29">
        <v>-714.36</v>
      </c>
      <c r="AB755">
        <v>0</v>
      </c>
      <c r="AC755">
        <f t="shared" si="144"/>
        <v>2017</v>
      </c>
      <c r="AD755">
        <f t="shared" si="145"/>
        <v>1</v>
      </c>
      <c r="AE755">
        <f t="shared" si="146"/>
        <v>2015</v>
      </c>
      <c r="AF755">
        <f t="shared" si="147"/>
        <v>1</v>
      </c>
      <c r="AG755" t="str">
        <f>VLOOKUP(F755,vlookup!$A$2:$E$660,2,0)</f>
        <v>Retained</v>
      </c>
      <c r="AH755" t="str">
        <f>VLOOKUP(F755,vlookup!$A$2:$E$660,3,0)</f>
        <v>Service Contract</v>
      </c>
      <c r="AI755" t="str">
        <f>VLOOKUP(F755,vlookup!$A$2:$E$660,4,0)</f>
        <v>Used Car Programs</v>
      </c>
      <c r="AJ755" t="str">
        <f>VLOOKUP(F755,vlookup!$A$2:$E$660,5,0)</f>
        <v>High Mileage</v>
      </c>
      <c r="AL755">
        <f t="shared" si="148"/>
        <v>26</v>
      </c>
      <c r="AM755">
        <f t="shared" si="149"/>
        <v>699</v>
      </c>
      <c r="AN755" t="str">
        <f t="shared" si="150"/>
        <v/>
      </c>
      <c r="AO755" t="str">
        <f t="shared" si="151"/>
        <v/>
      </c>
      <c r="AP755" t="str">
        <f t="shared" si="152"/>
        <v/>
      </c>
      <c r="AQ755" t="str">
        <f t="shared" si="153"/>
        <v/>
      </c>
      <c r="AR755">
        <f t="shared" si="154"/>
        <v>-714.36</v>
      </c>
      <c r="AS755" t="str">
        <f t="shared" si="155"/>
        <v>CD637973A5-1</v>
      </c>
      <c r="AT755" t="str">
        <f>IFERROR(IF(VLOOKUP(Y755,vlookup!$I$2:$J$9,1,0)=Y755,VLOOKUP(Y755,vlookup!$I$2:$J$9,2,0),PROPER(Y755)),PROPER(Y755))</f>
        <v>Goodwill</v>
      </c>
      <c r="AU755" t="str">
        <f>IFERROR(IF(B755=VLOOKUP(B755,vlookup!$L$2:$L$10,1,0),"Yes","No"),"No")</f>
        <v>No</v>
      </c>
    </row>
    <row r="756" spans="1:47" ht="14.45" customHeight="1" x14ac:dyDescent="0.25">
      <c r="A756" t="s">
        <v>1188</v>
      </c>
      <c r="B756" s="31" t="s">
        <v>1189</v>
      </c>
      <c r="C756">
        <v>2</v>
      </c>
      <c r="D756">
        <v>3</v>
      </c>
      <c r="E756" t="s">
        <v>382</v>
      </c>
      <c r="F756" t="s">
        <v>464</v>
      </c>
      <c r="G756" t="s">
        <v>922</v>
      </c>
      <c r="H756" t="s">
        <v>923</v>
      </c>
      <c r="I756">
        <v>74055</v>
      </c>
      <c r="J756" s="19">
        <v>43729</v>
      </c>
      <c r="K756" s="19">
        <v>43762</v>
      </c>
      <c r="L756">
        <v>201910</v>
      </c>
      <c r="M756" s="19">
        <v>43739</v>
      </c>
      <c r="N756">
        <v>24617</v>
      </c>
      <c r="O756" t="s">
        <v>1070</v>
      </c>
      <c r="P756" t="s">
        <v>1208</v>
      </c>
      <c r="Q756" t="s">
        <v>924</v>
      </c>
      <c r="R756">
        <v>20207</v>
      </c>
      <c r="S756" s="19">
        <v>43796</v>
      </c>
      <c r="T756">
        <v>74824</v>
      </c>
      <c r="U756" t="s">
        <v>357</v>
      </c>
      <c r="V756" s="19">
        <v>43804</v>
      </c>
      <c r="W756" t="s">
        <v>2536</v>
      </c>
      <c r="X756" t="s">
        <v>2537</v>
      </c>
      <c r="Y756" t="s">
        <v>1065</v>
      </c>
      <c r="Z756" t="s">
        <v>14</v>
      </c>
      <c r="AA756" s="29">
        <v>-526.91</v>
      </c>
      <c r="AB756">
        <v>0</v>
      </c>
      <c r="AC756">
        <f t="shared" si="144"/>
        <v>2019</v>
      </c>
      <c r="AD756">
        <f t="shared" si="145"/>
        <v>12</v>
      </c>
      <c r="AE756">
        <f t="shared" si="146"/>
        <v>2019</v>
      </c>
      <c r="AF756">
        <f t="shared" si="147"/>
        <v>9</v>
      </c>
      <c r="AG756" t="str">
        <f>VLOOKUP(F756,vlookup!$A$2:$E$660,2,0)</f>
        <v>Retained</v>
      </c>
      <c r="AH756" t="str">
        <f>VLOOKUP(F756,vlookup!$A$2:$E$660,3,0)</f>
        <v>Service Contract</v>
      </c>
      <c r="AI756" t="str">
        <f>VLOOKUP(F756,vlookup!$A$2:$E$660,4,0)</f>
        <v>Used Car Programs</v>
      </c>
      <c r="AJ756" t="str">
        <f>VLOOKUP(F756,vlookup!$A$2:$E$660,5,0)</f>
        <v>High Mileage</v>
      </c>
      <c r="AL756">
        <f t="shared" si="148"/>
        <v>33</v>
      </c>
      <c r="AM756">
        <f t="shared" si="149"/>
        <v>74</v>
      </c>
      <c r="AN756">
        <f t="shared" si="150"/>
        <v>769</v>
      </c>
      <c r="AO756" t="str">
        <f t="shared" si="151"/>
        <v/>
      </c>
      <c r="AP756" t="str">
        <f t="shared" si="152"/>
        <v/>
      </c>
      <c r="AQ756">
        <f t="shared" si="153"/>
        <v>-526.91</v>
      </c>
      <c r="AR756" t="str">
        <f t="shared" si="154"/>
        <v/>
      </c>
      <c r="AS756" t="str">
        <f t="shared" si="155"/>
        <v>EC278187I9-2</v>
      </c>
      <c r="AT756" t="str">
        <f>IFERROR(IF(VLOOKUP(Y756,vlookup!$I$2:$J$9,1,0)=Y756,VLOOKUP(Y756,vlookup!$I$2:$J$9,2,0),PROPER(Y756)),PROPER(Y756))</f>
        <v>Goodwill</v>
      </c>
      <c r="AU756" t="str">
        <f>IFERROR(IF(B756=VLOOKUP(B756,vlookup!$L$2:$L$10,1,0),"Yes","No"),"No")</f>
        <v>No</v>
      </c>
    </row>
    <row r="757" spans="1:47" ht="14.45" customHeight="1" x14ac:dyDescent="0.25">
      <c r="A757" t="s">
        <v>2540</v>
      </c>
      <c r="B757" s="31" t="s">
        <v>2541</v>
      </c>
      <c r="C757">
        <v>1</v>
      </c>
      <c r="D757">
        <v>1</v>
      </c>
      <c r="E757" t="s">
        <v>382</v>
      </c>
      <c r="F757" t="s">
        <v>464</v>
      </c>
      <c r="G757" t="s">
        <v>602</v>
      </c>
      <c r="H757">
        <v>1500</v>
      </c>
      <c r="I757">
        <v>101022</v>
      </c>
      <c r="J757" s="19">
        <v>44465</v>
      </c>
      <c r="K757" s="19">
        <v>44497</v>
      </c>
      <c r="L757">
        <v>202110</v>
      </c>
      <c r="M757" s="19">
        <v>44470</v>
      </c>
      <c r="N757">
        <v>24617</v>
      </c>
      <c r="O757" t="s">
        <v>1070</v>
      </c>
      <c r="P757" t="s">
        <v>1183</v>
      </c>
      <c r="Q757" t="s">
        <v>924</v>
      </c>
      <c r="R757">
        <v>24957</v>
      </c>
      <c r="S757" s="19">
        <v>44544</v>
      </c>
      <c r="T757">
        <v>105777</v>
      </c>
      <c r="U757" t="s">
        <v>357</v>
      </c>
      <c r="V757" s="19">
        <v>44559</v>
      </c>
      <c r="W757" t="s">
        <v>2536</v>
      </c>
      <c r="X757" t="s">
        <v>2537</v>
      </c>
      <c r="Y757" t="s">
        <v>1065</v>
      </c>
      <c r="Z757" t="s">
        <v>14</v>
      </c>
      <c r="AA757" s="29">
        <v>-857.66</v>
      </c>
      <c r="AB757">
        <v>0</v>
      </c>
      <c r="AC757">
        <f t="shared" si="144"/>
        <v>2021</v>
      </c>
      <c r="AD757">
        <f t="shared" si="145"/>
        <v>12</v>
      </c>
      <c r="AE757">
        <f t="shared" si="146"/>
        <v>2021</v>
      </c>
      <c r="AF757">
        <f t="shared" si="147"/>
        <v>9</v>
      </c>
      <c r="AG757" t="str">
        <f>VLOOKUP(F757,vlookup!$A$2:$E$660,2,0)</f>
        <v>Retained</v>
      </c>
      <c r="AH757" t="str">
        <f>VLOOKUP(F757,vlookup!$A$2:$E$660,3,0)</f>
        <v>Service Contract</v>
      </c>
      <c r="AI757" t="str">
        <f>VLOOKUP(F757,vlookup!$A$2:$E$660,4,0)</f>
        <v>Used Car Programs</v>
      </c>
      <c r="AJ757" t="str">
        <f>VLOOKUP(F757,vlookup!$A$2:$E$660,5,0)</f>
        <v>High Mileage</v>
      </c>
      <c r="AL757">
        <f t="shared" si="148"/>
        <v>32</v>
      </c>
      <c r="AM757">
        <f t="shared" si="149"/>
        <v>93</v>
      </c>
      <c r="AN757">
        <f t="shared" si="150"/>
        <v>4755</v>
      </c>
      <c r="AO757" t="str">
        <f t="shared" si="151"/>
        <v/>
      </c>
      <c r="AP757" t="str">
        <f t="shared" si="152"/>
        <v/>
      </c>
      <c r="AQ757" t="str">
        <f t="shared" si="153"/>
        <v/>
      </c>
      <c r="AR757">
        <f t="shared" si="154"/>
        <v>-857.66</v>
      </c>
      <c r="AS757" t="str">
        <f t="shared" si="155"/>
        <v>ZAGFS726050I21-1</v>
      </c>
      <c r="AT757" t="str">
        <f>IFERROR(IF(VLOOKUP(Y757,vlookup!$I$2:$J$9,1,0)=Y757,VLOOKUP(Y757,vlookup!$I$2:$J$9,2,0),PROPER(Y757)),PROPER(Y757))</f>
        <v>Goodwill</v>
      </c>
      <c r="AU757" t="str">
        <f>IFERROR(IF(B757=VLOOKUP(B757,vlookup!$L$2:$L$10,1,0),"Yes","No"),"No")</f>
        <v>No</v>
      </c>
    </row>
    <row r="758" spans="1:47" ht="14.45" customHeight="1" x14ac:dyDescent="0.25">
      <c r="A758" t="s">
        <v>1206</v>
      </c>
      <c r="B758" s="31" t="s">
        <v>1207</v>
      </c>
      <c r="C758">
        <v>1</v>
      </c>
      <c r="D758">
        <v>3</v>
      </c>
      <c r="E758" t="s">
        <v>382</v>
      </c>
      <c r="F758" t="s">
        <v>464</v>
      </c>
      <c r="G758" t="s">
        <v>1202</v>
      </c>
      <c r="H758">
        <v>1500</v>
      </c>
      <c r="I758">
        <v>102816</v>
      </c>
      <c r="J758" s="19">
        <v>44829</v>
      </c>
      <c r="K758" s="19">
        <v>44860</v>
      </c>
      <c r="L758">
        <v>202210</v>
      </c>
      <c r="M758" s="19">
        <v>44835</v>
      </c>
      <c r="N758">
        <v>24617</v>
      </c>
      <c r="O758" t="s">
        <v>1070</v>
      </c>
      <c r="P758" t="s">
        <v>1208</v>
      </c>
      <c r="Q758" t="s">
        <v>924</v>
      </c>
      <c r="R758">
        <v>3574</v>
      </c>
      <c r="S758" s="19">
        <v>44915</v>
      </c>
      <c r="T758">
        <v>104408</v>
      </c>
      <c r="U758" t="s">
        <v>357</v>
      </c>
      <c r="V758" s="19">
        <v>44923</v>
      </c>
      <c r="W758" t="s">
        <v>2536</v>
      </c>
      <c r="X758" t="s">
        <v>2537</v>
      </c>
      <c r="Y758" t="s">
        <v>1065</v>
      </c>
      <c r="Z758" t="s">
        <v>14</v>
      </c>
      <c r="AA758" s="29">
        <v>-1827.25</v>
      </c>
      <c r="AB758">
        <v>0</v>
      </c>
      <c r="AC758">
        <f t="shared" si="144"/>
        <v>2022</v>
      </c>
      <c r="AD758">
        <f t="shared" si="145"/>
        <v>12</v>
      </c>
      <c r="AE758">
        <f t="shared" si="146"/>
        <v>2022</v>
      </c>
      <c r="AF758">
        <f t="shared" si="147"/>
        <v>9</v>
      </c>
      <c r="AG758" t="str">
        <f>VLOOKUP(F758,vlookup!$A$2:$E$660,2,0)</f>
        <v>Retained</v>
      </c>
      <c r="AH758" t="str">
        <f>VLOOKUP(F758,vlookup!$A$2:$E$660,3,0)</f>
        <v>Service Contract</v>
      </c>
      <c r="AI758" t="str">
        <f>VLOOKUP(F758,vlookup!$A$2:$E$660,4,0)</f>
        <v>Used Car Programs</v>
      </c>
      <c r="AJ758" t="str">
        <f>VLOOKUP(F758,vlookup!$A$2:$E$660,5,0)</f>
        <v>High Mileage</v>
      </c>
      <c r="AL758">
        <f t="shared" si="148"/>
        <v>31</v>
      </c>
      <c r="AM758">
        <f t="shared" si="149"/>
        <v>93</v>
      </c>
      <c r="AN758">
        <f t="shared" si="150"/>
        <v>1592</v>
      </c>
      <c r="AO758" t="str">
        <f t="shared" si="151"/>
        <v/>
      </c>
      <c r="AP758" t="str">
        <f t="shared" si="152"/>
        <v/>
      </c>
      <c r="AQ758" t="str">
        <f t="shared" si="153"/>
        <v/>
      </c>
      <c r="AR758">
        <f t="shared" si="154"/>
        <v>-1827.25</v>
      </c>
      <c r="AS758" t="str">
        <f t="shared" si="155"/>
        <v>ZAGES251945I22-1</v>
      </c>
      <c r="AT758" t="str">
        <f>IFERROR(IF(VLOOKUP(Y758,vlookup!$I$2:$J$9,1,0)=Y758,VLOOKUP(Y758,vlookup!$I$2:$J$9,2,0),PROPER(Y758)),PROPER(Y758))</f>
        <v>Goodwill</v>
      </c>
      <c r="AU758" t="str">
        <f>IFERROR(IF(B758=VLOOKUP(B758,vlookup!$L$2:$L$10,1,0),"Yes","No"),"No")</f>
        <v>No</v>
      </c>
    </row>
    <row r="759" spans="1:47" ht="14.45" customHeight="1" x14ac:dyDescent="0.25">
      <c r="A759" t="s">
        <v>2542</v>
      </c>
      <c r="B759" s="31" t="s">
        <v>2543</v>
      </c>
      <c r="C759">
        <v>1</v>
      </c>
      <c r="D759">
        <v>1</v>
      </c>
      <c r="E759" t="s">
        <v>382</v>
      </c>
      <c r="F759" t="s">
        <v>464</v>
      </c>
      <c r="G759" t="s">
        <v>922</v>
      </c>
      <c r="H759" t="s">
        <v>2023</v>
      </c>
      <c r="I759">
        <v>73970</v>
      </c>
      <c r="J759" s="19">
        <v>43724</v>
      </c>
      <c r="K759" s="19">
        <v>43762</v>
      </c>
      <c r="L759">
        <v>201910</v>
      </c>
      <c r="M759" s="19">
        <v>43739</v>
      </c>
      <c r="N759">
        <v>24617</v>
      </c>
      <c r="O759" t="s">
        <v>1070</v>
      </c>
      <c r="P759" t="s">
        <v>1190</v>
      </c>
      <c r="Q759" t="s">
        <v>924</v>
      </c>
      <c r="R759">
        <v>6260801</v>
      </c>
      <c r="S759" s="19">
        <v>43739</v>
      </c>
      <c r="T759">
        <v>74244</v>
      </c>
      <c r="U759" t="s">
        <v>356</v>
      </c>
      <c r="V759" s="19">
        <v>43762</v>
      </c>
      <c r="W759" t="s">
        <v>646</v>
      </c>
      <c r="X759" t="s">
        <v>647</v>
      </c>
      <c r="Y759" t="s">
        <v>1065</v>
      </c>
      <c r="Z759" t="s">
        <v>14</v>
      </c>
      <c r="AA759" s="29">
        <v>100</v>
      </c>
      <c r="AB759">
        <v>0</v>
      </c>
      <c r="AC759">
        <f t="shared" si="144"/>
        <v>2019</v>
      </c>
      <c r="AD759">
        <f t="shared" si="145"/>
        <v>10</v>
      </c>
      <c r="AE759">
        <f t="shared" si="146"/>
        <v>2019</v>
      </c>
      <c r="AF759">
        <f t="shared" si="147"/>
        <v>9</v>
      </c>
      <c r="AG759" t="str">
        <f>VLOOKUP(F759,vlookup!$A$2:$E$660,2,0)</f>
        <v>Retained</v>
      </c>
      <c r="AH759" t="str">
        <f>VLOOKUP(F759,vlookup!$A$2:$E$660,3,0)</f>
        <v>Service Contract</v>
      </c>
      <c r="AI759" t="str">
        <f>VLOOKUP(F759,vlookup!$A$2:$E$660,4,0)</f>
        <v>Used Car Programs</v>
      </c>
      <c r="AJ759" t="str">
        <f>VLOOKUP(F759,vlookup!$A$2:$E$660,5,0)</f>
        <v>High Mileage</v>
      </c>
      <c r="AL759">
        <f t="shared" si="148"/>
        <v>38</v>
      </c>
      <c r="AM759">
        <f t="shared" si="149"/>
        <v>38</v>
      </c>
      <c r="AN759">
        <f t="shared" si="150"/>
        <v>274</v>
      </c>
      <c r="AO759" t="str">
        <f t="shared" si="151"/>
        <v/>
      </c>
      <c r="AP759">
        <f t="shared" si="152"/>
        <v>100</v>
      </c>
      <c r="AQ759" t="str">
        <f t="shared" si="153"/>
        <v/>
      </c>
      <c r="AR759" t="str">
        <f t="shared" si="154"/>
        <v/>
      </c>
      <c r="AS759" t="str">
        <f t="shared" si="155"/>
        <v>BW589098I9-1</v>
      </c>
      <c r="AT759" t="str">
        <f>IFERROR(IF(VLOOKUP(Y759,vlookup!$I$2:$J$9,1,0)=Y759,VLOOKUP(Y759,vlookup!$I$2:$J$9,2,0),PROPER(Y759)),PROPER(Y759))</f>
        <v>Goodwill</v>
      </c>
      <c r="AU759" t="str">
        <f>IFERROR(IF(B759=VLOOKUP(B759,vlookup!$L$2:$L$10,1,0),"Yes","No"),"No")</f>
        <v>No</v>
      </c>
    </row>
    <row r="760" spans="1:47" ht="14.45" customHeight="1" x14ac:dyDescent="0.25">
      <c r="A760" t="s">
        <v>2544</v>
      </c>
      <c r="B760" s="31" t="s">
        <v>3622</v>
      </c>
      <c r="C760">
        <v>1</v>
      </c>
      <c r="D760">
        <v>2</v>
      </c>
      <c r="E760" t="s">
        <v>382</v>
      </c>
      <c r="F760" t="s">
        <v>205</v>
      </c>
      <c r="G760" t="s">
        <v>922</v>
      </c>
      <c r="H760" t="s">
        <v>926</v>
      </c>
      <c r="I760">
        <v>122104</v>
      </c>
      <c r="J760" s="19">
        <v>42503</v>
      </c>
      <c r="K760" s="19">
        <v>42530</v>
      </c>
      <c r="L760">
        <v>201606</v>
      </c>
      <c r="M760" s="19">
        <v>42522</v>
      </c>
      <c r="N760">
        <v>24617</v>
      </c>
      <c r="O760" t="s">
        <v>1070</v>
      </c>
      <c r="P760" t="s">
        <v>1066</v>
      </c>
      <c r="Q760" t="s">
        <v>924</v>
      </c>
      <c r="R760" t="s">
        <v>544</v>
      </c>
      <c r="S760" s="19">
        <v>42717</v>
      </c>
      <c r="T760">
        <v>135381</v>
      </c>
      <c r="U760" t="s">
        <v>356</v>
      </c>
      <c r="V760" s="19">
        <v>42768</v>
      </c>
      <c r="W760" t="s">
        <v>2536</v>
      </c>
      <c r="X760" t="s">
        <v>2537</v>
      </c>
      <c r="Y760" t="s">
        <v>1065</v>
      </c>
      <c r="Z760" t="s">
        <v>14</v>
      </c>
      <c r="AA760" s="29">
        <v>-1165.1600000000001</v>
      </c>
      <c r="AB760">
        <v>0</v>
      </c>
      <c r="AC760">
        <f t="shared" si="144"/>
        <v>2017</v>
      </c>
      <c r="AD760">
        <f t="shared" si="145"/>
        <v>2</v>
      </c>
      <c r="AE760">
        <f t="shared" si="146"/>
        <v>2016</v>
      </c>
      <c r="AF760">
        <f t="shared" si="147"/>
        <v>5</v>
      </c>
      <c r="AG760" t="str">
        <f>VLOOKUP(F760,vlookup!$A$2:$E$660,2,0)</f>
        <v>Retained</v>
      </c>
      <c r="AH760" t="str">
        <f>VLOOKUP(F760,vlookup!$A$2:$E$660,3,0)</f>
        <v>Service Contract</v>
      </c>
      <c r="AI760" t="str">
        <f>VLOOKUP(F760,vlookup!$A$2:$E$660,4,0)</f>
        <v>Used Car Programs</v>
      </c>
      <c r="AJ760" t="str">
        <f>VLOOKUP(F760,vlookup!$A$2:$E$660,5,0)</f>
        <v>High Mileage</v>
      </c>
      <c r="AL760">
        <f t="shared" si="148"/>
        <v>26</v>
      </c>
      <c r="AM760">
        <f t="shared" si="149"/>
        <v>259</v>
      </c>
      <c r="AN760">
        <f t="shared" si="150"/>
        <v>13277</v>
      </c>
      <c r="AO760" t="str">
        <f t="shared" si="151"/>
        <v/>
      </c>
      <c r="AP760" t="str">
        <f t="shared" si="152"/>
        <v/>
      </c>
      <c r="AQ760" t="str">
        <f t="shared" si="153"/>
        <v/>
      </c>
      <c r="AR760">
        <f t="shared" si="154"/>
        <v>-1165.1600000000001</v>
      </c>
      <c r="AS760" t="str">
        <f t="shared" si="155"/>
        <v>102251417-1</v>
      </c>
      <c r="AT760" t="str">
        <f>IFERROR(IF(VLOOKUP(Y760,vlookup!$I$2:$J$9,1,0)=Y760,VLOOKUP(Y760,vlookup!$I$2:$J$9,2,0),PROPER(Y760)),PROPER(Y760))</f>
        <v>Goodwill</v>
      </c>
      <c r="AU760" t="str">
        <f>IFERROR(IF(B760=VLOOKUP(B760,vlookup!$L$2:$L$10,1,0),"Yes","No"),"No")</f>
        <v>No</v>
      </c>
    </row>
    <row r="761" spans="1:47" ht="14.45" customHeight="1" x14ac:dyDescent="0.25">
      <c r="A761" t="s">
        <v>1221</v>
      </c>
      <c r="B761" s="31" t="s">
        <v>3581</v>
      </c>
      <c r="C761">
        <v>6</v>
      </c>
      <c r="D761">
        <v>2</v>
      </c>
      <c r="E761" t="s">
        <v>382</v>
      </c>
      <c r="F761" t="s">
        <v>205</v>
      </c>
      <c r="G761" t="s">
        <v>922</v>
      </c>
      <c r="H761" t="s">
        <v>926</v>
      </c>
      <c r="I761">
        <v>124190</v>
      </c>
      <c r="J761" s="19">
        <v>41902</v>
      </c>
      <c r="K761" s="19">
        <v>41943</v>
      </c>
      <c r="L761">
        <v>201410</v>
      </c>
      <c r="M761" s="19">
        <v>41913</v>
      </c>
      <c r="N761">
        <v>24617</v>
      </c>
      <c r="O761" t="s">
        <v>1070</v>
      </c>
      <c r="P761" t="s">
        <v>1172</v>
      </c>
      <c r="Q761" t="s">
        <v>924</v>
      </c>
      <c r="R761">
        <v>12172</v>
      </c>
      <c r="S761" s="19">
        <v>42744</v>
      </c>
      <c r="T761">
        <v>160000</v>
      </c>
      <c r="U761" t="s">
        <v>356</v>
      </c>
      <c r="V761" s="19">
        <v>42744</v>
      </c>
      <c r="W761" t="s">
        <v>2536</v>
      </c>
      <c r="X761" t="s">
        <v>2537</v>
      </c>
      <c r="Y761" t="s">
        <v>1065</v>
      </c>
      <c r="Z761" t="s">
        <v>14</v>
      </c>
      <c r="AA761" s="29">
        <v>-855.53</v>
      </c>
      <c r="AB761">
        <v>0</v>
      </c>
      <c r="AC761">
        <f t="shared" si="144"/>
        <v>2017</v>
      </c>
      <c r="AD761">
        <f t="shared" si="145"/>
        <v>1</v>
      </c>
      <c r="AE761">
        <f t="shared" si="146"/>
        <v>2014</v>
      </c>
      <c r="AF761">
        <f t="shared" si="147"/>
        <v>9</v>
      </c>
      <c r="AG761" t="str">
        <f>VLOOKUP(F761,vlookup!$A$2:$E$660,2,0)</f>
        <v>Retained</v>
      </c>
      <c r="AH761" t="str">
        <f>VLOOKUP(F761,vlookup!$A$2:$E$660,3,0)</f>
        <v>Service Contract</v>
      </c>
      <c r="AI761" t="str">
        <f>VLOOKUP(F761,vlookup!$A$2:$E$660,4,0)</f>
        <v>Used Car Programs</v>
      </c>
      <c r="AJ761" t="str">
        <f>VLOOKUP(F761,vlookup!$A$2:$E$660,5,0)</f>
        <v>High Mileage</v>
      </c>
      <c r="AL761">
        <f t="shared" si="148"/>
        <v>41</v>
      </c>
      <c r="AM761">
        <f t="shared" si="149"/>
        <v>829</v>
      </c>
      <c r="AN761">
        <f t="shared" si="150"/>
        <v>35810</v>
      </c>
      <c r="AO761" t="str">
        <f t="shared" si="151"/>
        <v/>
      </c>
      <c r="AP761" t="str">
        <f t="shared" si="152"/>
        <v/>
      </c>
      <c r="AQ761" t="str">
        <f t="shared" si="153"/>
        <v/>
      </c>
      <c r="AR761">
        <f t="shared" si="154"/>
        <v>-855.53</v>
      </c>
      <c r="AS761" t="str">
        <f t="shared" si="155"/>
        <v>102109037-6</v>
      </c>
      <c r="AT761" t="str">
        <f>IFERROR(IF(VLOOKUP(Y761,vlookup!$I$2:$J$9,1,0)=Y761,VLOOKUP(Y761,vlookup!$I$2:$J$9,2,0),PROPER(Y761)),PROPER(Y761))</f>
        <v>Goodwill</v>
      </c>
      <c r="AU761" t="str">
        <f>IFERROR(IF(B761=VLOOKUP(B761,vlookup!$L$2:$L$10,1,0),"Yes","No"),"No")</f>
        <v>No</v>
      </c>
    </row>
    <row r="762" spans="1:47" ht="14.45" customHeight="1" x14ac:dyDescent="0.25">
      <c r="A762" t="s">
        <v>2545</v>
      </c>
      <c r="B762" s="31" t="s">
        <v>2546</v>
      </c>
      <c r="C762">
        <v>1</v>
      </c>
      <c r="D762">
        <v>2</v>
      </c>
      <c r="E762" t="s">
        <v>382</v>
      </c>
      <c r="F762" t="s">
        <v>205</v>
      </c>
      <c r="G762" t="s">
        <v>388</v>
      </c>
      <c r="H762" t="s">
        <v>949</v>
      </c>
      <c r="I762">
        <v>89556</v>
      </c>
      <c r="J762" s="19">
        <v>42570</v>
      </c>
      <c r="K762" s="19">
        <v>42582</v>
      </c>
      <c r="L762">
        <v>201607</v>
      </c>
      <c r="M762" s="19">
        <v>42552</v>
      </c>
      <c r="N762">
        <v>24616</v>
      </c>
      <c r="O762" t="s">
        <v>1076</v>
      </c>
      <c r="P762" t="s">
        <v>1245</v>
      </c>
      <c r="Q762" t="s">
        <v>924</v>
      </c>
      <c r="R762" t="s">
        <v>544</v>
      </c>
      <c r="S762" s="19">
        <v>43146</v>
      </c>
      <c r="T762">
        <v>98036</v>
      </c>
      <c r="U762" t="s">
        <v>356</v>
      </c>
      <c r="V762" s="19">
        <v>43146</v>
      </c>
      <c r="W762" t="s">
        <v>2536</v>
      </c>
      <c r="X762" t="s">
        <v>2537</v>
      </c>
      <c r="Y762" t="s">
        <v>1065</v>
      </c>
      <c r="Z762" t="s">
        <v>14</v>
      </c>
      <c r="AA762" s="29">
        <v>-874.28</v>
      </c>
      <c r="AB762">
        <v>0</v>
      </c>
      <c r="AC762">
        <f t="shared" si="144"/>
        <v>2018</v>
      </c>
      <c r="AD762">
        <f t="shared" si="145"/>
        <v>2</v>
      </c>
      <c r="AE762">
        <f t="shared" si="146"/>
        <v>2016</v>
      </c>
      <c r="AF762">
        <f t="shared" si="147"/>
        <v>7</v>
      </c>
      <c r="AG762" t="str">
        <f>VLOOKUP(F762,vlookup!$A$2:$E$660,2,0)</f>
        <v>Retained</v>
      </c>
      <c r="AH762" t="str">
        <f>VLOOKUP(F762,vlookup!$A$2:$E$660,3,0)</f>
        <v>Service Contract</v>
      </c>
      <c r="AI762" t="str">
        <f>VLOOKUP(F762,vlookup!$A$2:$E$660,4,0)</f>
        <v>Used Car Programs</v>
      </c>
      <c r="AJ762" t="str">
        <f>VLOOKUP(F762,vlookup!$A$2:$E$660,5,0)</f>
        <v>High Mileage</v>
      </c>
      <c r="AL762">
        <f t="shared" si="148"/>
        <v>12</v>
      </c>
      <c r="AM762">
        <f t="shared" si="149"/>
        <v>566</v>
      </c>
      <c r="AN762">
        <f t="shared" si="150"/>
        <v>8480</v>
      </c>
      <c r="AO762" t="str">
        <f t="shared" si="151"/>
        <v/>
      </c>
      <c r="AP762" t="str">
        <f t="shared" si="152"/>
        <v/>
      </c>
      <c r="AQ762" t="str">
        <f t="shared" si="153"/>
        <v/>
      </c>
      <c r="AR762">
        <f t="shared" si="154"/>
        <v>-874.28</v>
      </c>
      <c r="AS762" t="str">
        <f t="shared" si="155"/>
        <v>DUD40978G6-1</v>
      </c>
      <c r="AT762" t="str">
        <f>IFERROR(IF(VLOOKUP(Y762,vlookup!$I$2:$J$9,1,0)=Y762,VLOOKUP(Y762,vlookup!$I$2:$J$9,2,0),PROPER(Y762)),PROPER(Y762))</f>
        <v>Goodwill</v>
      </c>
      <c r="AU762" t="str">
        <f>IFERROR(IF(B762=VLOOKUP(B762,vlookup!$L$2:$L$10,1,0),"Yes","No"),"No")</f>
        <v>No</v>
      </c>
    </row>
    <row r="763" spans="1:47" ht="14.45" customHeight="1" x14ac:dyDescent="0.25">
      <c r="A763" t="s">
        <v>2547</v>
      </c>
      <c r="B763" s="31" t="s">
        <v>2548</v>
      </c>
      <c r="C763">
        <v>2</v>
      </c>
      <c r="D763">
        <v>1</v>
      </c>
      <c r="E763" t="s">
        <v>382</v>
      </c>
      <c r="F763" t="s">
        <v>464</v>
      </c>
      <c r="G763" t="s">
        <v>388</v>
      </c>
      <c r="H763" t="s">
        <v>949</v>
      </c>
      <c r="I763">
        <v>86952</v>
      </c>
      <c r="J763" s="19">
        <v>44382</v>
      </c>
      <c r="K763" s="19">
        <v>44439</v>
      </c>
      <c r="L763">
        <v>202108</v>
      </c>
      <c r="M763" s="19">
        <v>44409</v>
      </c>
      <c r="N763">
        <v>24616</v>
      </c>
      <c r="O763" t="s">
        <v>1076</v>
      </c>
      <c r="P763" t="s">
        <v>1245</v>
      </c>
      <c r="Q763" t="s">
        <v>924</v>
      </c>
      <c r="R763">
        <v>546316</v>
      </c>
      <c r="S763" s="19">
        <v>44517</v>
      </c>
      <c r="T763">
        <v>91088</v>
      </c>
      <c r="U763" t="s">
        <v>356</v>
      </c>
      <c r="V763" s="19">
        <v>44518</v>
      </c>
      <c r="W763" t="s">
        <v>2536</v>
      </c>
      <c r="X763" t="s">
        <v>2537</v>
      </c>
      <c r="Y763" t="s">
        <v>1065</v>
      </c>
      <c r="Z763" t="s">
        <v>14</v>
      </c>
      <c r="AA763" s="29">
        <v>-7564.2</v>
      </c>
      <c r="AB763">
        <v>0</v>
      </c>
      <c r="AC763">
        <f t="shared" si="144"/>
        <v>2021</v>
      </c>
      <c r="AD763">
        <f t="shared" si="145"/>
        <v>11</v>
      </c>
      <c r="AE763">
        <f t="shared" si="146"/>
        <v>2021</v>
      </c>
      <c r="AF763">
        <f t="shared" si="147"/>
        <v>7</v>
      </c>
      <c r="AG763" t="str">
        <f>VLOOKUP(F763,vlookup!$A$2:$E$660,2,0)</f>
        <v>Retained</v>
      </c>
      <c r="AH763" t="str">
        <f>VLOOKUP(F763,vlookup!$A$2:$E$660,3,0)</f>
        <v>Service Contract</v>
      </c>
      <c r="AI763" t="str">
        <f>VLOOKUP(F763,vlookup!$A$2:$E$660,4,0)</f>
        <v>Used Car Programs</v>
      </c>
      <c r="AJ763" t="str">
        <f>VLOOKUP(F763,vlookup!$A$2:$E$660,5,0)</f>
        <v>High Mileage</v>
      </c>
      <c r="AL763">
        <f t="shared" si="148"/>
        <v>56</v>
      </c>
      <c r="AM763">
        <f t="shared" si="149"/>
        <v>133</v>
      </c>
      <c r="AN763">
        <f t="shared" si="150"/>
        <v>4136</v>
      </c>
      <c r="AO763" t="str">
        <f t="shared" si="151"/>
        <v/>
      </c>
      <c r="AP763" t="str">
        <f t="shared" si="152"/>
        <v/>
      </c>
      <c r="AQ763" t="str">
        <f t="shared" si="153"/>
        <v/>
      </c>
      <c r="AR763">
        <f t="shared" si="154"/>
        <v>-7564.2</v>
      </c>
      <c r="AS763" t="str">
        <f t="shared" si="155"/>
        <v>ZAGJUC19943G21-2</v>
      </c>
      <c r="AT763" t="str">
        <f>IFERROR(IF(VLOOKUP(Y763,vlookup!$I$2:$J$9,1,0)=Y763,VLOOKUP(Y763,vlookup!$I$2:$J$9,2,0),PROPER(Y763)),PROPER(Y763))</f>
        <v>Goodwill</v>
      </c>
      <c r="AU763" t="str">
        <f>IFERROR(IF(B763=VLOOKUP(B763,vlookup!$L$2:$L$10,1,0),"Yes","No"),"No")</f>
        <v>No</v>
      </c>
    </row>
    <row r="764" spans="1:47" ht="14.45" customHeight="1" x14ac:dyDescent="0.25">
      <c r="A764" t="s">
        <v>2549</v>
      </c>
      <c r="B764" s="31" t="s">
        <v>2550</v>
      </c>
      <c r="C764">
        <v>2</v>
      </c>
      <c r="D764">
        <v>1</v>
      </c>
      <c r="E764" t="s">
        <v>382</v>
      </c>
      <c r="F764" t="s">
        <v>238</v>
      </c>
      <c r="G764" t="s">
        <v>388</v>
      </c>
      <c r="H764" t="s">
        <v>3730</v>
      </c>
      <c r="I764">
        <v>89890</v>
      </c>
      <c r="J764" s="19">
        <v>42140</v>
      </c>
      <c r="K764" s="19">
        <v>42185</v>
      </c>
      <c r="L764">
        <v>201506</v>
      </c>
      <c r="M764" s="19">
        <v>42156</v>
      </c>
      <c r="N764">
        <v>24616</v>
      </c>
      <c r="O764" t="s">
        <v>1076</v>
      </c>
      <c r="P764" t="s">
        <v>1172</v>
      </c>
      <c r="Q764" t="s">
        <v>924</v>
      </c>
      <c r="R764">
        <v>8154</v>
      </c>
      <c r="S764" s="19">
        <v>42185</v>
      </c>
      <c r="T764">
        <v>91887</v>
      </c>
      <c r="U764" t="s">
        <v>357</v>
      </c>
      <c r="V764" s="19">
        <v>42332</v>
      </c>
      <c r="W764" t="s">
        <v>2536</v>
      </c>
      <c r="X764" t="s">
        <v>2537</v>
      </c>
      <c r="Y764" t="s">
        <v>1065</v>
      </c>
      <c r="Z764" t="s">
        <v>14</v>
      </c>
      <c r="AA764" s="29">
        <v>-2168.4499999999998</v>
      </c>
      <c r="AB764">
        <v>0</v>
      </c>
      <c r="AC764">
        <f t="shared" si="144"/>
        <v>2015</v>
      </c>
      <c r="AD764">
        <f t="shared" si="145"/>
        <v>11</v>
      </c>
      <c r="AE764">
        <f t="shared" si="146"/>
        <v>2015</v>
      </c>
      <c r="AF764">
        <f t="shared" si="147"/>
        <v>5</v>
      </c>
      <c r="AG764" t="str">
        <f>VLOOKUP(F764,vlookup!$A$2:$E$660,2,0)</f>
        <v>Retained</v>
      </c>
      <c r="AH764" t="str">
        <f>VLOOKUP(F764,vlookup!$A$2:$E$660,3,0)</f>
        <v>Service Contract</v>
      </c>
      <c r="AI764" t="str">
        <f>VLOOKUP(F764,vlookup!$A$2:$E$660,4,0)</f>
        <v>Used Car Programs</v>
      </c>
      <c r="AJ764" t="str">
        <f>VLOOKUP(F764,vlookup!$A$2:$E$660,5,0)</f>
        <v>High Mileage</v>
      </c>
      <c r="AL764">
        <f t="shared" si="148"/>
        <v>44</v>
      </c>
      <c r="AM764">
        <f t="shared" si="149"/>
        <v>188</v>
      </c>
      <c r="AN764">
        <f t="shared" si="150"/>
        <v>1997</v>
      </c>
      <c r="AO764" t="str">
        <f t="shared" si="151"/>
        <v/>
      </c>
      <c r="AP764" t="str">
        <f t="shared" si="152"/>
        <v/>
      </c>
      <c r="AQ764" t="str">
        <f t="shared" si="153"/>
        <v/>
      </c>
      <c r="AR764">
        <f t="shared" si="154"/>
        <v>-2168.4499999999998</v>
      </c>
      <c r="AS764" t="str">
        <f t="shared" si="155"/>
        <v>6LA56970E5Y-2</v>
      </c>
      <c r="AT764" t="str">
        <f>IFERROR(IF(VLOOKUP(Y764,vlookup!$I$2:$J$9,1,0)=Y764,VLOOKUP(Y764,vlookup!$I$2:$J$9,2,0),PROPER(Y764)),PROPER(Y764))</f>
        <v>Goodwill</v>
      </c>
      <c r="AU764" t="str">
        <f>IFERROR(IF(B764=VLOOKUP(B764,vlookup!$L$2:$L$10,1,0),"Yes","No"),"No")</f>
        <v>No</v>
      </c>
    </row>
    <row r="765" spans="1:47" ht="14.45" customHeight="1" x14ac:dyDescent="0.25">
      <c r="A765" t="s">
        <v>2551</v>
      </c>
      <c r="B765" s="31" t="s">
        <v>3695</v>
      </c>
      <c r="C765">
        <v>1</v>
      </c>
      <c r="D765">
        <v>1</v>
      </c>
      <c r="E765" t="s">
        <v>382</v>
      </c>
      <c r="F765" t="s">
        <v>464</v>
      </c>
      <c r="G765" t="s">
        <v>388</v>
      </c>
      <c r="H765" t="s">
        <v>1355</v>
      </c>
      <c r="I765">
        <v>103801</v>
      </c>
      <c r="J765" s="19">
        <v>44068</v>
      </c>
      <c r="K765" s="19">
        <v>44117</v>
      </c>
      <c r="L765">
        <v>202010</v>
      </c>
      <c r="M765" s="19">
        <v>44105</v>
      </c>
      <c r="N765">
        <v>24617</v>
      </c>
      <c r="O765" t="s">
        <v>1070</v>
      </c>
      <c r="P765" t="s">
        <v>1208</v>
      </c>
      <c r="Q765" t="s">
        <v>924</v>
      </c>
      <c r="R765">
        <v>22153</v>
      </c>
      <c r="S765" s="19">
        <v>44116</v>
      </c>
      <c r="T765">
        <v>106034</v>
      </c>
      <c r="U765" t="s">
        <v>356</v>
      </c>
      <c r="V765" s="19">
        <v>44124</v>
      </c>
      <c r="W765" t="s">
        <v>2536</v>
      </c>
      <c r="X765" t="s">
        <v>2537</v>
      </c>
      <c r="Y765" t="s">
        <v>1065</v>
      </c>
      <c r="Z765" t="s">
        <v>14</v>
      </c>
      <c r="AA765" s="29">
        <v>-1874.58</v>
      </c>
      <c r="AB765">
        <v>0</v>
      </c>
      <c r="AC765">
        <f t="shared" si="144"/>
        <v>2020</v>
      </c>
      <c r="AD765">
        <f t="shared" si="145"/>
        <v>10</v>
      </c>
      <c r="AE765">
        <f t="shared" si="146"/>
        <v>2020</v>
      </c>
      <c r="AF765">
        <f t="shared" si="147"/>
        <v>8</v>
      </c>
      <c r="AG765" t="str">
        <f>VLOOKUP(F765,vlookup!$A$2:$E$660,2,0)</f>
        <v>Retained</v>
      </c>
      <c r="AH765" t="str">
        <f>VLOOKUP(F765,vlookup!$A$2:$E$660,3,0)</f>
        <v>Service Contract</v>
      </c>
      <c r="AI765" t="str">
        <f>VLOOKUP(F765,vlookup!$A$2:$E$660,4,0)</f>
        <v>Used Car Programs</v>
      </c>
      <c r="AJ765" t="str">
        <f>VLOOKUP(F765,vlookup!$A$2:$E$660,5,0)</f>
        <v>High Mileage</v>
      </c>
      <c r="AL765">
        <f t="shared" si="148"/>
        <v>48</v>
      </c>
      <c r="AM765">
        <f t="shared" si="149"/>
        <v>55</v>
      </c>
      <c r="AN765">
        <f t="shared" si="150"/>
        <v>2233</v>
      </c>
      <c r="AO765" t="str">
        <f t="shared" si="151"/>
        <v/>
      </c>
      <c r="AP765">
        <f t="shared" si="152"/>
        <v>-1874.58</v>
      </c>
      <c r="AQ765" t="str">
        <f t="shared" si="153"/>
        <v/>
      </c>
      <c r="AR765" t="str">
        <f t="shared" si="154"/>
        <v/>
      </c>
      <c r="AS765" t="str">
        <f t="shared" si="155"/>
        <v>480503706-1</v>
      </c>
      <c r="AT765" t="str">
        <f>IFERROR(IF(VLOOKUP(Y765,vlookup!$I$2:$J$9,1,0)=Y765,VLOOKUP(Y765,vlookup!$I$2:$J$9,2,0),PROPER(Y765)),PROPER(Y765))</f>
        <v>Goodwill</v>
      </c>
      <c r="AU765" t="str">
        <f>IFERROR(IF(B765=VLOOKUP(B765,vlookup!$L$2:$L$10,1,0),"Yes","No"),"No")</f>
        <v>No</v>
      </c>
    </row>
    <row r="766" spans="1:47" ht="14.45" customHeight="1" x14ac:dyDescent="0.25">
      <c r="A766" t="s">
        <v>2552</v>
      </c>
      <c r="B766" s="31" t="s">
        <v>2553</v>
      </c>
      <c r="C766">
        <v>1</v>
      </c>
      <c r="D766">
        <v>2</v>
      </c>
      <c r="E766" t="s">
        <v>382</v>
      </c>
      <c r="F766" t="s">
        <v>464</v>
      </c>
      <c r="G766" t="s">
        <v>388</v>
      </c>
      <c r="H766" t="s">
        <v>932</v>
      </c>
      <c r="I766">
        <v>62333</v>
      </c>
      <c r="J766" s="19">
        <v>44015</v>
      </c>
      <c r="K766" s="19">
        <v>44066</v>
      </c>
      <c r="L766">
        <v>202008</v>
      </c>
      <c r="M766" s="19">
        <v>44044</v>
      </c>
      <c r="N766">
        <v>24616</v>
      </c>
      <c r="O766" t="s">
        <v>1076</v>
      </c>
      <c r="P766" t="s">
        <v>2554</v>
      </c>
      <c r="Q766" t="s">
        <v>924</v>
      </c>
      <c r="R766" t="s">
        <v>544</v>
      </c>
      <c r="S766" s="19">
        <v>44068</v>
      </c>
      <c r="T766">
        <v>63166</v>
      </c>
      <c r="U766" t="s">
        <v>357</v>
      </c>
      <c r="V766" s="19">
        <v>44070</v>
      </c>
      <c r="W766" t="s">
        <v>2536</v>
      </c>
      <c r="X766" t="s">
        <v>2537</v>
      </c>
      <c r="Y766" t="s">
        <v>1065</v>
      </c>
      <c r="Z766" t="s">
        <v>14</v>
      </c>
      <c r="AA766" s="29">
        <v>-685.45</v>
      </c>
      <c r="AB766">
        <v>0</v>
      </c>
      <c r="AC766">
        <f t="shared" si="144"/>
        <v>2020</v>
      </c>
      <c r="AD766">
        <f t="shared" si="145"/>
        <v>8</v>
      </c>
      <c r="AE766">
        <f t="shared" si="146"/>
        <v>2020</v>
      </c>
      <c r="AF766">
        <f t="shared" si="147"/>
        <v>7</v>
      </c>
      <c r="AG766" t="str">
        <f>VLOOKUP(F766,vlookup!$A$2:$E$660,2,0)</f>
        <v>Retained</v>
      </c>
      <c r="AH766" t="str">
        <f>VLOOKUP(F766,vlookup!$A$2:$E$660,3,0)</f>
        <v>Service Contract</v>
      </c>
      <c r="AI766" t="str">
        <f>VLOOKUP(F766,vlookup!$A$2:$E$660,4,0)</f>
        <v>Used Car Programs</v>
      </c>
      <c r="AJ766" t="str">
        <f>VLOOKUP(F766,vlookup!$A$2:$E$660,5,0)</f>
        <v>High Mileage</v>
      </c>
      <c r="AL766">
        <f t="shared" si="148"/>
        <v>50</v>
      </c>
      <c r="AM766">
        <f t="shared" si="149"/>
        <v>54</v>
      </c>
      <c r="AN766">
        <f t="shared" si="150"/>
        <v>833</v>
      </c>
      <c r="AO766" t="str">
        <f t="shared" si="151"/>
        <v/>
      </c>
      <c r="AP766">
        <f t="shared" si="152"/>
        <v>-685.45</v>
      </c>
      <c r="AQ766" t="str">
        <f t="shared" si="153"/>
        <v/>
      </c>
      <c r="AR766" t="str">
        <f t="shared" si="154"/>
        <v/>
      </c>
      <c r="AS766" t="str">
        <f t="shared" si="155"/>
        <v>ZAGEKE67186G20-1</v>
      </c>
      <c r="AT766" t="str">
        <f>IFERROR(IF(VLOOKUP(Y766,vlookup!$I$2:$J$9,1,0)=Y766,VLOOKUP(Y766,vlookup!$I$2:$J$9,2,0),PROPER(Y766)),PROPER(Y766))</f>
        <v>Goodwill</v>
      </c>
      <c r="AU766" t="str">
        <f>IFERROR(IF(B766=VLOOKUP(B766,vlookup!$L$2:$L$10,1,0),"Yes","No"),"No")</f>
        <v>No</v>
      </c>
    </row>
    <row r="767" spans="1:47" ht="14.45" customHeight="1" x14ac:dyDescent="0.25">
      <c r="A767" t="s">
        <v>2555</v>
      </c>
      <c r="B767" s="31" t="s">
        <v>2556</v>
      </c>
      <c r="C767">
        <v>1</v>
      </c>
      <c r="D767">
        <v>1</v>
      </c>
      <c r="E767" t="s">
        <v>382</v>
      </c>
      <c r="F767" t="s">
        <v>464</v>
      </c>
      <c r="G767" t="s">
        <v>388</v>
      </c>
      <c r="H767" t="s">
        <v>932</v>
      </c>
      <c r="I767">
        <v>104322</v>
      </c>
      <c r="J767" s="19">
        <v>43716</v>
      </c>
      <c r="K767" s="19">
        <v>43762</v>
      </c>
      <c r="L767">
        <v>201910</v>
      </c>
      <c r="M767" s="19">
        <v>43739</v>
      </c>
      <c r="N767">
        <v>24616</v>
      </c>
      <c r="O767" t="s">
        <v>1076</v>
      </c>
      <c r="P767" t="s">
        <v>1208</v>
      </c>
      <c r="Q767" t="s">
        <v>924</v>
      </c>
      <c r="R767">
        <v>19991</v>
      </c>
      <c r="S767" s="19">
        <v>43727</v>
      </c>
      <c r="T767">
        <v>104722</v>
      </c>
      <c r="U767" t="s">
        <v>356</v>
      </c>
      <c r="V767" s="19">
        <v>43742</v>
      </c>
      <c r="W767" t="s">
        <v>646</v>
      </c>
      <c r="X767" t="s">
        <v>647</v>
      </c>
      <c r="Y767" t="s">
        <v>1065</v>
      </c>
      <c r="Z767" t="s">
        <v>14</v>
      </c>
      <c r="AA767" s="29">
        <v>100</v>
      </c>
      <c r="AB767">
        <v>0</v>
      </c>
      <c r="AC767">
        <f t="shared" si="144"/>
        <v>2019</v>
      </c>
      <c r="AD767">
        <f t="shared" si="145"/>
        <v>10</v>
      </c>
      <c r="AE767">
        <f t="shared" si="146"/>
        <v>2019</v>
      </c>
      <c r="AF767">
        <f t="shared" si="147"/>
        <v>9</v>
      </c>
      <c r="AG767" t="str">
        <f>VLOOKUP(F767,vlookup!$A$2:$E$660,2,0)</f>
        <v>Retained</v>
      </c>
      <c r="AH767" t="str">
        <f>VLOOKUP(F767,vlookup!$A$2:$E$660,3,0)</f>
        <v>Service Contract</v>
      </c>
      <c r="AI767" t="str">
        <f>VLOOKUP(F767,vlookup!$A$2:$E$660,4,0)</f>
        <v>Used Car Programs</v>
      </c>
      <c r="AJ767" t="str">
        <f>VLOOKUP(F767,vlookup!$A$2:$E$660,5,0)</f>
        <v>High Mileage</v>
      </c>
      <c r="AL767">
        <f t="shared" si="148"/>
        <v>46</v>
      </c>
      <c r="AM767">
        <f t="shared" si="149"/>
        <v>26</v>
      </c>
      <c r="AN767">
        <f t="shared" si="150"/>
        <v>400</v>
      </c>
      <c r="AO767">
        <f t="shared" si="151"/>
        <v>100</v>
      </c>
      <c r="AP767" t="str">
        <f t="shared" si="152"/>
        <v/>
      </c>
      <c r="AQ767" t="str">
        <f t="shared" si="153"/>
        <v/>
      </c>
      <c r="AR767" t="str">
        <f t="shared" si="154"/>
        <v/>
      </c>
      <c r="AS767" t="str">
        <f t="shared" si="155"/>
        <v>CFB04865I9-1</v>
      </c>
      <c r="AT767" t="str">
        <f>IFERROR(IF(VLOOKUP(Y767,vlookup!$I$2:$J$9,1,0)=Y767,VLOOKUP(Y767,vlookup!$I$2:$J$9,2,0),PROPER(Y767)),PROPER(Y767))</f>
        <v>Goodwill</v>
      </c>
      <c r="AU767" t="str">
        <f>IFERROR(IF(B767=VLOOKUP(B767,vlookup!$L$2:$L$10,1,0),"Yes","No"),"No")</f>
        <v>No</v>
      </c>
    </row>
    <row r="768" spans="1:47" ht="14.45" customHeight="1" x14ac:dyDescent="0.25">
      <c r="A768" t="s">
        <v>2557</v>
      </c>
      <c r="B768" s="31" t="s">
        <v>2558</v>
      </c>
      <c r="C768">
        <v>1</v>
      </c>
      <c r="D768">
        <v>1</v>
      </c>
      <c r="E768" t="s">
        <v>382</v>
      </c>
      <c r="F768" t="s">
        <v>60</v>
      </c>
      <c r="G768" t="s">
        <v>388</v>
      </c>
      <c r="H768" t="s">
        <v>1267</v>
      </c>
      <c r="I768">
        <v>166835</v>
      </c>
      <c r="J768" s="19">
        <v>41685</v>
      </c>
      <c r="K768" s="19">
        <v>41717</v>
      </c>
      <c r="L768">
        <v>201403</v>
      </c>
      <c r="M768" s="19">
        <v>41699</v>
      </c>
      <c r="N768">
        <v>24617</v>
      </c>
      <c r="O768" t="s">
        <v>1070</v>
      </c>
      <c r="P768" t="s">
        <v>3804</v>
      </c>
      <c r="Q768" t="s">
        <v>924</v>
      </c>
      <c r="R768">
        <v>174551</v>
      </c>
      <c r="S768" s="19">
        <v>41719</v>
      </c>
      <c r="T768">
        <v>168413</v>
      </c>
      <c r="U768" t="s">
        <v>357</v>
      </c>
      <c r="V768" s="19">
        <v>41793</v>
      </c>
      <c r="W768" t="s">
        <v>2559</v>
      </c>
      <c r="X768" t="s">
        <v>256</v>
      </c>
      <c r="Y768" t="s">
        <v>1065</v>
      </c>
      <c r="Z768" t="s">
        <v>14</v>
      </c>
      <c r="AA768" s="29">
        <v>-262.5</v>
      </c>
      <c r="AB768">
        <v>0</v>
      </c>
      <c r="AC768">
        <f t="shared" si="144"/>
        <v>2014</v>
      </c>
      <c r="AD768">
        <f t="shared" si="145"/>
        <v>6</v>
      </c>
      <c r="AE768">
        <f t="shared" si="146"/>
        <v>2014</v>
      </c>
      <c r="AF768">
        <f t="shared" si="147"/>
        <v>2</v>
      </c>
      <c r="AG768" t="str">
        <f>VLOOKUP(F768,vlookup!$A$2:$E$660,2,0)</f>
        <v>Retained</v>
      </c>
      <c r="AH768" t="str">
        <f>VLOOKUP(F768,vlookup!$A$2:$E$660,3,0)</f>
        <v>Service Contract</v>
      </c>
      <c r="AI768" t="str">
        <f>VLOOKUP(F768,vlookup!$A$2:$E$660,4,0)</f>
        <v>Used Car Programs</v>
      </c>
      <c r="AJ768" t="str">
        <f>VLOOKUP(F768,vlookup!$A$2:$E$660,5,0)</f>
        <v>High Mileage</v>
      </c>
      <c r="AL768">
        <f t="shared" si="148"/>
        <v>34</v>
      </c>
      <c r="AM768">
        <f t="shared" si="149"/>
        <v>108</v>
      </c>
      <c r="AN768">
        <f t="shared" si="150"/>
        <v>1578</v>
      </c>
      <c r="AO768" t="str">
        <f t="shared" si="151"/>
        <v/>
      </c>
      <c r="AP768" t="str">
        <f t="shared" si="152"/>
        <v/>
      </c>
      <c r="AQ768" t="str">
        <f t="shared" si="153"/>
        <v/>
      </c>
      <c r="AR768">
        <f t="shared" si="154"/>
        <v>-262.5</v>
      </c>
      <c r="AS768" t="str">
        <f t="shared" si="155"/>
        <v>4EB75398B4Y-1</v>
      </c>
      <c r="AT768" t="str">
        <f>IFERROR(IF(VLOOKUP(Y768,vlookup!$I$2:$J$9,1,0)=Y768,VLOOKUP(Y768,vlookup!$I$2:$J$9,2,0),PROPER(Y768)),PROPER(Y768))</f>
        <v>Goodwill</v>
      </c>
      <c r="AU768" t="str">
        <f>IFERROR(IF(B768=VLOOKUP(B768,vlookup!$L$2:$L$10,1,0),"Yes","No"),"No")</f>
        <v>No</v>
      </c>
    </row>
    <row r="769" spans="1:47" ht="14.45" customHeight="1" x14ac:dyDescent="0.25">
      <c r="A769" t="s">
        <v>1281</v>
      </c>
      <c r="B769" s="31" t="s">
        <v>1282</v>
      </c>
      <c r="C769">
        <v>1</v>
      </c>
      <c r="D769">
        <v>1</v>
      </c>
      <c r="E769" t="s">
        <v>382</v>
      </c>
      <c r="F769" t="s">
        <v>205</v>
      </c>
      <c r="G769" t="s">
        <v>388</v>
      </c>
      <c r="H769" t="s">
        <v>1267</v>
      </c>
      <c r="I769">
        <v>108695</v>
      </c>
      <c r="J769" s="19">
        <v>41943</v>
      </c>
      <c r="K769" s="19">
        <v>41972</v>
      </c>
      <c r="L769">
        <v>201411</v>
      </c>
      <c r="M769" s="19">
        <v>41944</v>
      </c>
      <c r="N769">
        <v>24617</v>
      </c>
      <c r="O769" t="s">
        <v>1070</v>
      </c>
      <c r="P769" t="s">
        <v>1111</v>
      </c>
      <c r="Q769" t="s">
        <v>924</v>
      </c>
      <c r="R769">
        <v>43102</v>
      </c>
      <c r="S769" s="19">
        <v>42297</v>
      </c>
      <c r="T769">
        <v>112419</v>
      </c>
      <c r="U769" t="s">
        <v>357</v>
      </c>
      <c r="V769" s="19">
        <v>42307</v>
      </c>
      <c r="W769" t="s">
        <v>2536</v>
      </c>
      <c r="X769" t="s">
        <v>2537</v>
      </c>
      <c r="Y769" t="s">
        <v>1065</v>
      </c>
      <c r="Z769" t="s">
        <v>14</v>
      </c>
      <c r="AA769" s="29">
        <v>-2841</v>
      </c>
      <c r="AB769">
        <v>0</v>
      </c>
      <c r="AC769">
        <f t="shared" si="144"/>
        <v>2015</v>
      </c>
      <c r="AD769">
        <f t="shared" si="145"/>
        <v>10</v>
      </c>
      <c r="AE769">
        <f t="shared" si="146"/>
        <v>2014</v>
      </c>
      <c r="AF769">
        <f t="shared" si="147"/>
        <v>10</v>
      </c>
      <c r="AG769" t="str">
        <f>VLOOKUP(F769,vlookup!$A$2:$E$660,2,0)</f>
        <v>Retained</v>
      </c>
      <c r="AH769" t="str">
        <f>VLOOKUP(F769,vlookup!$A$2:$E$660,3,0)</f>
        <v>Service Contract</v>
      </c>
      <c r="AI769" t="str">
        <f>VLOOKUP(F769,vlookup!$A$2:$E$660,4,0)</f>
        <v>Used Car Programs</v>
      </c>
      <c r="AJ769" t="str">
        <f>VLOOKUP(F769,vlookup!$A$2:$E$660,5,0)</f>
        <v>High Mileage</v>
      </c>
      <c r="AL769">
        <f t="shared" si="148"/>
        <v>29</v>
      </c>
      <c r="AM769">
        <f t="shared" si="149"/>
        <v>360</v>
      </c>
      <c r="AN769">
        <f t="shared" si="150"/>
        <v>3724</v>
      </c>
      <c r="AO769" t="str">
        <f t="shared" si="151"/>
        <v/>
      </c>
      <c r="AP769" t="str">
        <f t="shared" si="152"/>
        <v/>
      </c>
      <c r="AQ769" t="str">
        <f t="shared" si="153"/>
        <v/>
      </c>
      <c r="AR769">
        <f t="shared" si="154"/>
        <v>-2841</v>
      </c>
      <c r="AS769" t="str">
        <f t="shared" si="155"/>
        <v>4EA35417J4-1</v>
      </c>
      <c r="AT769" t="str">
        <f>IFERROR(IF(VLOOKUP(Y769,vlookup!$I$2:$J$9,1,0)=Y769,VLOOKUP(Y769,vlookup!$I$2:$J$9,2,0),PROPER(Y769)),PROPER(Y769))</f>
        <v>Goodwill</v>
      </c>
      <c r="AU769" t="str">
        <f>IFERROR(IF(B769=VLOOKUP(B769,vlookup!$L$2:$L$10,1,0),"Yes","No"),"No")</f>
        <v>No</v>
      </c>
    </row>
    <row r="770" spans="1:47" ht="14.45" customHeight="1" x14ac:dyDescent="0.25">
      <c r="A770" t="s">
        <v>2560</v>
      </c>
      <c r="B770" s="31" t="s">
        <v>2561</v>
      </c>
      <c r="C770">
        <v>2</v>
      </c>
      <c r="D770">
        <v>2</v>
      </c>
      <c r="E770" t="s">
        <v>382</v>
      </c>
      <c r="F770" t="s">
        <v>238</v>
      </c>
      <c r="G770" t="s">
        <v>388</v>
      </c>
      <c r="H770" t="s">
        <v>932</v>
      </c>
      <c r="I770">
        <v>107385</v>
      </c>
      <c r="J770" s="19">
        <v>42251</v>
      </c>
      <c r="K770" s="19">
        <v>42277</v>
      </c>
      <c r="L770">
        <v>201509</v>
      </c>
      <c r="M770" s="19">
        <v>42248</v>
      </c>
      <c r="N770">
        <v>24616</v>
      </c>
      <c r="O770" t="s">
        <v>1076</v>
      </c>
      <c r="P770" t="s">
        <v>2562</v>
      </c>
      <c r="Q770" t="s">
        <v>2563</v>
      </c>
      <c r="R770">
        <v>4504767</v>
      </c>
      <c r="S770" s="19">
        <v>42362</v>
      </c>
      <c r="T770">
        <v>114818</v>
      </c>
      <c r="U770" t="s">
        <v>357</v>
      </c>
      <c r="V770" s="19">
        <v>42366</v>
      </c>
      <c r="W770" t="s">
        <v>2536</v>
      </c>
      <c r="X770" t="s">
        <v>2537</v>
      </c>
      <c r="Y770" t="s">
        <v>1065</v>
      </c>
      <c r="Z770" t="s">
        <v>14</v>
      </c>
      <c r="AA770" s="29">
        <v>-3000</v>
      </c>
      <c r="AB770">
        <v>0</v>
      </c>
      <c r="AC770">
        <f t="shared" si="144"/>
        <v>2015</v>
      </c>
      <c r="AD770">
        <f t="shared" si="145"/>
        <v>12</v>
      </c>
      <c r="AE770">
        <f t="shared" si="146"/>
        <v>2015</v>
      </c>
      <c r="AF770">
        <f t="shared" si="147"/>
        <v>9</v>
      </c>
      <c r="AG770" t="str">
        <f>VLOOKUP(F770,vlookup!$A$2:$E$660,2,0)</f>
        <v>Retained</v>
      </c>
      <c r="AH770" t="str">
        <f>VLOOKUP(F770,vlookup!$A$2:$E$660,3,0)</f>
        <v>Service Contract</v>
      </c>
      <c r="AI770" t="str">
        <f>VLOOKUP(F770,vlookup!$A$2:$E$660,4,0)</f>
        <v>Used Car Programs</v>
      </c>
      <c r="AJ770" t="str">
        <f>VLOOKUP(F770,vlookup!$A$2:$E$660,5,0)</f>
        <v>High Mileage</v>
      </c>
      <c r="AL770">
        <f t="shared" si="148"/>
        <v>26</v>
      </c>
      <c r="AM770">
        <f t="shared" si="149"/>
        <v>114</v>
      </c>
      <c r="AN770">
        <f t="shared" si="150"/>
        <v>7433</v>
      </c>
      <c r="AO770" t="str">
        <f t="shared" si="151"/>
        <v/>
      </c>
      <c r="AP770" t="str">
        <f t="shared" si="152"/>
        <v/>
      </c>
      <c r="AQ770" t="str">
        <f t="shared" si="153"/>
        <v/>
      </c>
      <c r="AR770">
        <f t="shared" si="154"/>
        <v>-3000</v>
      </c>
      <c r="AS770" t="str">
        <f t="shared" si="155"/>
        <v>9KA38834I5Y-2</v>
      </c>
      <c r="AT770" t="str">
        <f>IFERROR(IF(VLOOKUP(Y770,vlookup!$I$2:$J$9,1,0)=Y770,VLOOKUP(Y770,vlookup!$I$2:$J$9,2,0),PROPER(Y770)),PROPER(Y770))</f>
        <v>Goodwill</v>
      </c>
      <c r="AU770" t="str">
        <f>IFERROR(IF(B770=VLOOKUP(B770,vlookup!$L$2:$L$10,1,0),"Yes","No"),"No")</f>
        <v>No</v>
      </c>
    </row>
    <row r="771" spans="1:47" ht="14.45" customHeight="1" x14ac:dyDescent="0.25">
      <c r="A771" t="s">
        <v>2560</v>
      </c>
      <c r="B771" s="31" t="s">
        <v>2561</v>
      </c>
      <c r="C771">
        <v>2</v>
      </c>
      <c r="D771">
        <v>3</v>
      </c>
      <c r="E771" t="s">
        <v>382</v>
      </c>
      <c r="F771" t="s">
        <v>238</v>
      </c>
      <c r="G771" t="s">
        <v>388</v>
      </c>
      <c r="H771" t="s">
        <v>932</v>
      </c>
      <c r="I771">
        <v>107385</v>
      </c>
      <c r="J771" s="19">
        <v>42251</v>
      </c>
      <c r="K771" s="19">
        <v>42277</v>
      </c>
      <c r="L771">
        <v>201509</v>
      </c>
      <c r="M771" s="19">
        <v>42248</v>
      </c>
      <c r="N771">
        <v>24616</v>
      </c>
      <c r="O771" t="s">
        <v>1076</v>
      </c>
      <c r="P771" t="s">
        <v>1172</v>
      </c>
      <c r="Q771" t="s">
        <v>924</v>
      </c>
      <c r="R771">
        <v>9307</v>
      </c>
      <c r="S771" s="19">
        <v>42451</v>
      </c>
      <c r="T771">
        <v>114818</v>
      </c>
      <c r="U771" t="s">
        <v>356</v>
      </c>
      <c r="V771" s="19">
        <v>42587</v>
      </c>
      <c r="W771" t="s">
        <v>2536</v>
      </c>
      <c r="X771" t="s">
        <v>2537</v>
      </c>
      <c r="Y771" t="s">
        <v>1065</v>
      </c>
      <c r="Z771" t="s">
        <v>14</v>
      </c>
      <c r="AA771" s="29">
        <v>-1948.36</v>
      </c>
      <c r="AB771">
        <v>0</v>
      </c>
      <c r="AC771">
        <f t="shared" ref="AC771:AC834" si="156">YEAR(V771)</f>
        <v>2016</v>
      </c>
      <c r="AD771">
        <f t="shared" ref="AD771:AD834" si="157">MONTH(V771)</f>
        <v>8</v>
      </c>
      <c r="AE771">
        <f t="shared" ref="AE771:AE834" si="158">YEAR(J771)</f>
        <v>2015</v>
      </c>
      <c r="AF771">
        <f t="shared" ref="AF771:AF834" si="159">MONTH(J771)</f>
        <v>9</v>
      </c>
      <c r="AG771" t="str">
        <f>VLOOKUP(F771,vlookup!$A$2:$E$660,2,0)</f>
        <v>Retained</v>
      </c>
      <c r="AH771" t="str">
        <f>VLOOKUP(F771,vlookup!$A$2:$E$660,3,0)</f>
        <v>Service Contract</v>
      </c>
      <c r="AI771" t="str">
        <f>VLOOKUP(F771,vlookup!$A$2:$E$660,4,0)</f>
        <v>Used Car Programs</v>
      </c>
      <c r="AJ771" t="str">
        <f>VLOOKUP(F771,vlookup!$A$2:$E$660,5,0)</f>
        <v>High Mileage</v>
      </c>
      <c r="AL771">
        <f t="shared" ref="AL771:AL834" si="160">DAYS360(J771,K771)</f>
        <v>26</v>
      </c>
      <c r="AM771">
        <f t="shared" ref="AM771:AM834" si="161">DAYS360(J771,V771)</f>
        <v>331</v>
      </c>
      <c r="AN771">
        <f t="shared" ref="AN771:AN834" si="162">IF(T771-I771&lt;1,"",T771-I771)</f>
        <v>7433</v>
      </c>
      <c r="AO771" t="str">
        <f t="shared" ref="AO771:AO834" si="163">IF(AM771&lt;31,AA771,"")</f>
        <v/>
      </c>
      <c r="AP771" t="str">
        <f t="shared" ref="AP771:AP834" si="164">IF(AND(AM771&gt;30,AM771&lt;61),AA771,"")</f>
        <v/>
      </c>
      <c r="AQ771" t="str">
        <f t="shared" ref="AQ771:AQ834" si="165">IF(AND(AM771&gt;60,AM771&lt;91),AA771,"")</f>
        <v/>
      </c>
      <c r="AR771">
        <f t="shared" ref="AR771:AR834" si="166">IF(AM771&gt;90,AA771,"")</f>
        <v>-1948.36</v>
      </c>
      <c r="AS771" t="str">
        <f t="shared" ref="AS771:AS834" si="167">CONCATENATE(B771,"-",C771)</f>
        <v>9KA38834I5Y-2</v>
      </c>
      <c r="AT771" t="str">
        <f>IFERROR(IF(VLOOKUP(Y771,vlookup!$I$2:$J$9,1,0)=Y771,VLOOKUP(Y771,vlookup!$I$2:$J$9,2,0),PROPER(Y771)),PROPER(Y771))</f>
        <v>Goodwill</v>
      </c>
      <c r="AU771" t="str">
        <f>IFERROR(IF(B771=VLOOKUP(B771,vlookup!$L$2:$L$10,1,0),"Yes","No"),"No")</f>
        <v>No</v>
      </c>
    </row>
    <row r="772" spans="1:47" ht="14.45" customHeight="1" x14ac:dyDescent="0.25">
      <c r="A772" t="s">
        <v>1310</v>
      </c>
      <c r="B772" s="31" t="s">
        <v>1311</v>
      </c>
      <c r="C772">
        <v>1</v>
      </c>
      <c r="D772">
        <v>1</v>
      </c>
      <c r="E772" t="s">
        <v>382</v>
      </c>
      <c r="F772" t="s">
        <v>60</v>
      </c>
      <c r="G772" t="s">
        <v>388</v>
      </c>
      <c r="H772" t="s">
        <v>1267</v>
      </c>
      <c r="I772">
        <v>132329</v>
      </c>
      <c r="J772" s="19">
        <v>41778</v>
      </c>
      <c r="K772" s="19">
        <v>41815</v>
      </c>
      <c r="L772">
        <v>201406</v>
      </c>
      <c r="M772" s="19">
        <v>41791</v>
      </c>
      <c r="N772">
        <v>24617</v>
      </c>
      <c r="O772" t="s">
        <v>1070</v>
      </c>
      <c r="P772" t="s">
        <v>1312</v>
      </c>
      <c r="Q772" t="s">
        <v>924</v>
      </c>
      <c r="R772">
        <v>24645</v>
      </c>
      <c r="S772" s="19">
        <v>41788</v>
      </c>
      <c r="T772">
        <v>132381</v>
      </c>
      <c r="U772" t="s">
        <v>357</v>
      </c>
      <c r="V772" s="19">
        <v>41927</v>
      </c>
      <c r="W772" t="s">
        <v>2564</v>
      </c>
      <c r="X772" t="s">
        <v>3805</v>
      </c>
      <c r="Y772" t="s">
        <v>1065</v>
      </c>
      <c r="Z772" t="s">
        <v>581</v>
      </c>
      <c r="AA772" s="29">
        <v>-182.45</v>
      </c>
      <c r="AB772">
        <v>0</v>
      </c>
      <c r="AC772">
        <f t="shared" si="156"/>
        <v>2014</v>
      </c>
      <c r="AD772">
        <f t="shared" si="157"/>
        <v>10</v>
      </c>
      <c r="AE772">
        <f t="shared" si="158"/>
        <v>2014</v>
      </c>
      <c r="AF772">
        <f t="shared" si="159"/>
        <v>5</v>
      </c>
      <c r="AG772" t="str">
        <f>VLOOKUP(F772,vlookup!$A$2:$E$660,2,0)</f>
        <v>Retained</v>
      </c>
      <c r="AH772" t="str">
        <f>VLOOKUP(F772,vlookup!$A$2:$E$660,3,0)</f>
        <v>Service Contract</v>
      </c>
      <c r="AI772" t="str">
        <f>VLOOKUP(F772,vlookup!$A$2:$E$660,4,0)</f>
        <v>Used Car Programs</v>
      </c>
      <c r="AJ772" t="str">
        <f>VLOOKUP(F772,vlookup!$A$2:$E$660,5,0)</f>
        <v>High Mileage</v>
      </c>
      <c r="AL772">
        <f t="shared" si="160"/>
        <v>36</v>
      </c>
      <c r="AM772">
        <f t="shared" si="161"/>
        <v>146</v>
      </c>
      <c r="AN772">
        <f t="shared" si="162"/>
        <v>52</v>
      </c>
      <c r="AO772" t="str">
        <f t="shared" si="163"/>
        <v/>
      </c>
      <c r="AP772" t="str">
        <f t="shared" si="164"/>
        <v/>
      </c>
      <c r="AQ772" t="str">
        <f t="shared" si="165"/>
        <v/>
      </c>
      <c r="AR772">
        <f t="shared" si="166"/>
        <v>-182.45</v>
      </c>
      <c r="AS772" t="str">
        <f t="shared" si="167"/>
        <v>5EC90561E4Y-1</v>
      </c>
      <c r="AT772" t="str">
        <f>IFERROR(IF(VLOOKUP(Y772,vlookup!$I$2:$J$9,1,0)=Y772,VLOOKUP(Y772,vlookup!$I$2:$J$9,2,0),PROPER(Y772)),PROPER(Y772))</f>
        <v>Goodwill</v>
      </c>
      <c r="AU772" t="str">
        <f>IFERROR(IF(B772=VLOOKUP(B772,vlookup!$L$2:$L$10,1,0),"Yes","No"),"No")</f>
        <v>No</v>
      </c>
    </row>
    <row r="773" spans="1:47" ht="14.45" customHeight="1" x14ac:dyDescent="0.25">
      <c r="A773" t="s">
        <v>1310</v>
      </c>
      <c r="B773" s="31" t="s">
        <v>1311</v>
      </c>
      <c r="C773">
        <v>1</v>
      </c>
      <c r="D773">
        <v>1</v>
      </c>
      <c r="E773" t="s">
        <v>382</v>
      </c>
      <c r="F773" t="s">
        <v>60</v>
      </c>
      <c r="G773" t="s">
        <v>388</v>
      </c>
      <c r="H773" t="s">
        <v>1267</v>
      </c>
      <c r="I773">
        <v>132329</v>
      </c>
      <c r="J773" s="19">
        <v>41778</v>
      </c>
      <c r="K773" s="19">
        <v>41815</v>
      </c>
      <c r="L773">
        <v>201406</v>
      </c>
      <c r="M773" s="19">
        <v>41791</v>
      </c>
      <c r="N773">
        <v>24617</v>
      </c>
      <c r="O773" t="s">
        <v>1070</v>
      </c>
      <c r="P773" t="s">
        <v>1312</v>
      </c>
      <c r="Q773" t="s">
        <v>924</v>
      </c>
      <c r="R773">
        <v>24645</v>
      </c>
      <c r="S773" s="19">
        <v>41788</v>
      </c>
      <c r="T773">
        <v>132381</v>
      </c>
      <c r="U773" t="s">
        <v>357</v>
      </c>
      <c r="V773" s="19">
        <v>41927</v>
      </c>
      <c r="W773" t="s">
        <v>2565</v>
      </c>
      <c r="X773" t="s">
        <v>3806</v>
      </c>
      <c r="Y773" t="s">
        <v>1065</v>
      </c>
      <c r="Z773" t="s">
        <v>582</v>
      </c>
      <c r="AA773" s="29">
        <v>-1720.42</v>
      </c>
      <c r="AB773">
        <v>0</v>
      </c>
      <c r="AC773">
        <f t="shared" si="156"/>
        <v>2014</v>
      </c>
      <c r="AD773">
        <f t="shared" si="157"/>
        <v>10</v>
      </c>
      <c r="AE773">
        <f t="shared" si="158"/>
        <v>2014</v>
      </c>
      <c r="AF773">
        <f t="shared" si="159"/>
        <v>5</v>
      </c>
      <c r="AG773" t="str">
        <f>VLOOKUP(F773,vlookup!$A$2:$E$660,2,0)</f>
        <v>Retained</v>
      </c>
      <c r="AH773" t="str">
        <f>VLOOKUP(F773,vlookup!$A$2:$E$660,3,0)</f>
        <v>Service Contract</v>
      </c>
      <c r="AI773" t="str">
        <f>VLOOKUP(F773,vlookup!$A$2:$E$660,4,0)</f>
        <v>Used Car Programs</v>
      </c>
      <c r="AJ773" t="str">
        <f>VLOOKUP(F773,vlookup!$A$2:$E$660,5,0)</f>
        <v>High Mileage</v>
      </c>
      <c r="AL773">
        <f t="shared" si="160"/>
        <v>36</v>
      </c>
      <c r="AM773">
        <f t="shared" si="161"/>
        <v>146</v>
      </c>
      <c r="AN773">
        <f t="shared" si="162"/>
        <v>52</v>
      </c>
      <c r="AO773" t="str">
        <f t="shared" si="163"/>
        <v/>
      </c>
      <c r="AP773" t="str">
        <f t="shared" si="164"/>
        <v/>
      </c>
      <c r="AQ773" t="str">
        <f t="shared" si="165"/>
        <v/>
      </c>
      <c r="AR773">
        <f t="shared" si="166"/>
        <v>-1720.42</v>
      </c>
      <c r="AS773" t="str">
        <f t="shared" si="167"/>
        <v>5EC90561E4Y-1</v>
      </c>
      <c r="AT773" t="str">
        <f>IFERROR(IF(VLOOKUP(Y773,vlookup!$I$2:$J$9,1,0)=Y773,VLOOKUP(Y773,vlookup!$I$2:$J$9,2,0),PROPER(Y773)),PROPER(Y773))</f>
        <v>Goodwill</v>
      </c>
      <c r="AU773" t="str">
        <f>IFERROR(IF(B773=VLOOKUP(B773,vlookup!$L$2:$L$10,1,0),"Yes","No"),"No")</f>
        <v>No</v>
      </c>
    </row>
    <row r="774" spans="1:47" ht="14.45" customHeight="1" x14ac:dyDescent="0.25">
      <c r="A774" t="s">
        <v>2566</v>
      </c>
      <c r="B774" s="31" t="s">
        <v>2567</v>
      </c>
      <c r="C774">
        <v>2</v>
      </c>
      <c r="D774">
        <v>1</v>
      </c>
      <c r="E774" t="s">
        <v>382</v>
      </c>
      <c r="F774" t="s">
        <v>205</v>
      </c>
      <c r="G774" t="s">
        <v>388</v>
      </c>
      <c r="H774" t="s">
        <v>1267</v>
      </c>
      <c r="I774">
        <v>88803</v>
      </c>
      <c r="J774" s="19">
        <v>42832</v>
      </c>
      <c r="K774" s="19">
        <v>42867</v>
      </c>
      <c r="L774">
        <v>201705</v>
      </c>
      <c r="M774" s="19">
        <v>42856</v>
      </c>
      <c r="N774">
        <v>24617</v>
      </c>
      <c r="O774" t="s">
        <v>1070</v>
      </c>
      <c r="P774" t="s">
        <v>1343</v>
      </c>
      <c r="Q774" t="s">
        <v>924</v>
      </c>
      <c r="R774">
        <v>31290</v>
      </c>
      <c r="S774" s="19">
        <v>43417</v>
      </c>
      <c r="T774">
        <v>105560</v>
      </c>
      <c r="U774" t="s">
        <v>356</v>
      </c>
      <c r="V774" s="19">
        <v>43446</v>
      </c>
      <c r="W774" t="s">
        <v>2536</v>
      </c>
      <c r="X774" t="s">
        <v>2537</v>
      </c>
      <c r="Y774" t="s">
        <v>1065</v>
      </c>
      <c r="Z774" t="s">
        <v>14</v>
      </c>
      <c r="AA774" s="29">
        <v>-1376.08</v>
      </c>
      <c r="AB774">
        <v>0</v>
      </c>
      <c r="AC774">
        <f t="shared" si="156"/>
        <v>2018</v>
      </c>
      <c r="AD774">
        <f t="shared" si="157"/>
        <v>12</v>
      </c>
      <c r="AE774">
        <f t="shared" si="158"/>
        <v>2017</v>
      </c>
      <c r="AF774">
        <f t="shared" si="159"/>
        <v>4</v>
      </c>
      <c r="AG774" t="str">
        <f>VLOOKUP(F774,vlookup!$A$2:$E$660,2,0)</f>
        <v>Retained</v>
      </c>
      <c r="AH774" t="str">
        <f>VLOOKUP(F774,vlookup!$A$2:$E$660,3,0)</f>
        <v>Service Contract</v>
      </c>
      <c r="AI774" t="str">
        <f>VLOOKUP(F774,vlookup!$A$2:$E$660,4,0)</f>
        <v>Used Car Programs</v>
      </c>
      <c r="AJ774" t="str">
        <f>VLOOKUP(F774,vlookup!$A$2:$E$660,5,0)</f>
        <v>High Mileage</v>
      </c>
      <c r="AL774">
        <f t="shared" si="160"/>
        <v>35</v>
      </c>
      <c r="AM774">
        <f t="shared" si="161"/>
        <v>605</v>
      </c>
      <c r="AN774">
        <f t="shared" si="162"/>
        <v>16757</v>
      </c>
      <c r="AO774" t="str">
        <f t="shared" si="163"/>
        <v/>
      </c>
      <c r="AP774" t="str">
        <f t="shared" si="164"/>
        <v/>
      </c>
      <c r="AQ774" t="str">
        <f t="shared" si="165"/>
        <v/>
      </c>
      <c r="AR774">
        <f t="shared" si="166"/>
        <v>-1376.08</v>
      </c>
      <c r="AS774" t="str">
        <f t="shared" si="167"/>
        <v>7EA31381D7-2</v>
      </c>
      <c r="AT774" t="str">
        <f>IFERROR(IF(VLOOKUP(Y774,vlookup!$I$2:$J$9,1,0)=Y774,VLOOKUP(Y774,vlookup!$I$2:$J$9,2,0),PROPER(Y774)),PROPER(Y774))</f>
        <v>Goodwill</v>
      </c>
      <c r="AU774" t="str">
        <f>IFERROR(IF(B774=VLOOKUP(B774,vlookup!$L$2:$L$10,1,0),"Yes","No"),"No")</f>
        <v>No</v>
      </c>
    </row>
    <row r="775" spans="1:47" ht="14.45" customHeight="1" x14ac:dyDescent="0.25">
      <c r="A775" t="s">
        <v>1313</v>
      </c>
      <c r="B775" s="31" t="s">
        <v>1314</v>
      </c>
      <c r="C775">
        <v>1</v>
      </c>
      <c r="D775">
        <v>1</v>
      </c>
      <c r="E775" t="s">
        <v>382</v>
      </c>
      <c r="F775" t="s">
        <v>464</v>
      </c>
      <c r="G775" t="s">
        <v>388</v>
      </c>
      <c r="H775" t="s">
        <v>1267</v>
      </c>
      <c r="I775">
        <v>132314</v>
      </c>
      <c r="J775" s="19">
        <v>44394</v>
      </c>
      <c r="K775" s="19">
        <v>44439</v>
      </c>
      <c r="L775">
        <v>202108</v>
      </c>
      <c r="M775" s="19">
        <v>44409</v>
      </c>
      <c r="N775">
        <v>24616</v>
      </c>
      <c r="O775" t="s">
        <v>1076</v>
      </c>
      <c r="P775" t="s">
        <v>1315</v>
      </c>
      <c r="Q775" t="s">
        <v>924</v>
      </c>
      <c r="R775">
        <v>15759</v>
      </c>
      <c r="S775" s="19">
        <v>44483</v>
      </c>
      <c r="T775">
        <v>136040</v>
      </c>
      <c r="U775" t="s">
        <v>356</v>
      </c>
      <c r="V775" s="19">
        <v>44504</v>
      </c>
      <c r="W775" t="s">
        <v>2536</v>
      </c>
      <c r="X775" t="s">
        <v>2537</v>
      </c>
      <c r="Y775" t="s">
        <v>1065</v>
      </c>
      <c r="Z775" t="s">
        <v>14</v>
      </c>
      <c r="AA775" s="29">
        <v>-2310.77</v>
      </c>
      <c r="AB775">
        <v>0</v>
      </c>
      <c r="AC775">
        <f t="shared" si="156"/>
        <v>2021</v>
      </c>
      <c r="AD775">
        <f t="shared" si="157"/>
        <v>11</v>
      </c>
      <c r="AE775">
        <f t="shared" si="158"/>
        <v>2021</v>
      </c>
      <c r="AF775">
        <f t="shared" si="159"/>
        <v>7</v>
      </c>
      <c r="AG775" t="str">
        <f>VLOOKUP(F775,vlookup!$A$2:$E$660,2,0)</f>
        <v>Retained</v>
      </c>
      <c r="AH775" t="str">
        <f>VLOOKUP(F775,vlookup!$A$2:$E$660,3,0)</f>
        <v>Service Contract</v>
      </c>
      <c r="AI775" t="str">
        <f>VLOOKUP(F775,vlookup!$A$2:$E$660,4,0)</f>
        <v>Used Car Programs</v>
      </c>
      <c r="AJ775" t="str">
        <f>VLOOKUP(F775,vlookup!$A$2:$E$660,5,0)</f>
        <v>High Mileage</v>
      </c>
      <c r="AL775">
        <f t="shared" si="160"/>
        <v>44</v>
      </c>
      <c r="AM775">
        <f t="shared" si="161"/>
        <v>107</v>
      </c>
      <c r="AN775">
        <f t="shared" si="162"/>
        <v>3726</v>
      </c>
      <c r="AO775" t="str">
        <f t="shared" si="163"/>
        <v/>
      </c>
      <c r="AP775" t="str">
        <f t="shared" si="164"/>
        <v/>
      </c>
      <c r="AQ775" t="str">
        <f t="shared" si="165"/>
        <v/>
      </c>
      <c r="AR775">
        <f t="shared" si="166"/>
        <v>-2310.77</v>
      </c>
      <c r="AS775" t="str">
        <f t="shared" si="167"/>
        <v>ZAG8EA45598G21-1</v>
      </c>
      <c r="AT775" t="str">
        <f>IFERROR(IF(VLOOKUP(Y775,vlookup!$I$2:$J$9,1,0)=Y775,VLOOKUP(Y775,vlookup!$I$2:$J$9,2,0),PROPER(Y775)),PROPER(Y775))</f>
        <v>Goodwill</v>
      </c>
      <c r="AU775" t="str">
        <f>IFERROR(IF(B775=VLOOKUP(B775,vlookup!$L$2:$L$10,1,0),"Yes","No"),"No")</f>
        <v>No</v>
      </c>
    </row>
    <row r="776" spans="1:47" ht="14.45" customHeight="1" x14ac:dyDescent="0.25">
      <c r="A776" t="s">
        <v>2082</v>
      </c>
      <c r="B776" s="31" t="s">
        <v>2083</v>
      </c>
      <c r="C776">
        <v>2</v>
      </c>
      <c r="D776">
        <v>2</v>
      </c>
      <c r="E776" t="s">
        <v>382</v>
      </c>
      <c r="F776" t="s">
        <v>205</v>
      </c>
      <c r="G776" t="s">
        <v>388</v>
      </c>
      <c r="H776" t="s">
        <v>931</v>
      </c>
      <c r="I776">
        <v>112235</v>
      </c>
      <c r="J776" s="19">
        <v>42399</v>
      </c>
      <c r="K776" s="19">
        <v>42429</v>
      </c>
      <c r="L776">
        <v>201602</v>
      </c>
      <c r="M776" s="19">
        <v>42401</v>
      </c>
      <c r="N776">
        <v>24617</v>
      </c>
      <c r="O776" t="s">
        <v>1070</v>
      </c>
      <c r="P776" t="s">
        <v>2568</v>
      </c>
      <c r="Q776" t="s">
        <v>924</v>
      </c>
      <c r="R776">
        <v>28361</v>
      </c>
      <c r="S776" s="19">
        <v>42662</v>
      </c>
      <c r="T776">
        <v>123735</v>
      </c>
      <c r="U776" t="s">
        <v>357</v>
      </c>
      <c r="V776" s="19">
        <v>42670</v>
      </c>
      <c r="W776" t="s">
        <v>2536</v>
      </c>
      <c r="X776" t="s">
        <v>2537</v>
      </c>
      <c r="Y776" t="s">
        <v>1065</v>
      </c>
      <c r="Z776" t="s">
        <v>14</v>
      </c>
      <c r="AA776" s="29">
        <v>-4802.34</v>
      </c>
      <c r="AB776">
        <v>0</v>
      </c>
      <c r="AC776">
        <f t="shared" si="156"/>
        <v>2016</v>
      </c>
      <c r="AD776">
        <f t="shared" si="157"/>
        <v>10</v>
      </c>
      <c r="AE776">
        <f t="shared" si="158"/>
        <v>2016</v>
      </c>
      <c r="AF776">
        <f t="shared" si="159"/>
        <v>1</v>
      </c>
      <c r="AG776" t="str">
        <f>VLOOKUP(F776,vlookup!$A$2:$E$660,2,0)</f>
        <v>Retained</v>
      </c>
      <c r="AH776" t="str">
        <f>VLOOKUP(F776,vlookup!$A$2:$E$660,3,0)</f>
        <v>Service Contract</v>
      </c>
      <c r="AI776" t="str">
        <f>VLOOKUP(F776,vlookup!$A$2:$E$660,4,0)</f>
        <v>Used Car Programs</v>
      </c>
      <c r="AJ776" t="str">
        <f>VLOOKUP(F776,vlookup!$A$2:$E$660,5,0)</f>
        <v>High Mileage</v>
      </c>
      <c r="AL776">
        <f t="shared" si="160"/>
        <v>29</v>
      </c>
      <c r="AM776">
        <f t="shared" si="161"/>
        <v>267</v>
      </c>
      <c r="AN776">
        <f t="shared" si="162"/>
        <v>11500</v>
      </c>
      <c r="AO776" t="str">
        <f t="shared" si="163"/>
        <v/>
      </c>
      <c r="AP776" t="str">
        <f t="shared" si="164"/>
        <v/>
      </c>
      <c r="AQ776" t="str">
        <f t="shared" si="165"/>
        <v/>
      </c>
      <c r="AR776">
        <f t="shared" si="166"/>
        <v>-4802.34</v>
      </c>
      <c r="AS776" t="str">
        <f t="shared" si="167"/>
        <v>8EB84135A6-2</v>
      </c>
      <c r="AT776" t="str">
        <f>IFERROR(IF(VLOOKUP(Y776,vlookup!$I$2:$J$9,1,0)=Y776,VLOOKUP(Y776,vlookup!$I$2:$J$9,2,0),PROPER(Y776)),PROPER(Y776))</f>
        <v>Goodwill</v>
      </c>
      <c r="AU776" t="str">
        <f>IFERROR(IF(B776=VLOOKUP(B776,vlookup!$L$2:$L$10,1,0),"Yes","No"),"No")</f>
        <v>No</v>
      </c>
    </row>
    <row r="777" spans="1:47" ht="14.45" customHeight="1" x14ac:dyDescent="0.25">
      <c r="A777" t="s">
        <v>2082</v>
      </c>
      <c r="B777" s="31" t="s">
        <v>2083</v>
      </c>
      <c r="C777">
        <v>2</v>
      </c>
      <c r="D777">
        <v>3</v>
      </c>
      <c r="E777" t="s">
        <v>382</v>
      </c>
      <c r="F777" t="s">
        <v>205</v>
      </c>
      <c r="G777" t="s">
        <v>388</v>
      </c>
      <c r="H777" t="s">
        <v>931</v>
      </c>
      <c r="I777">
        <v>112235</v>
      </c>
      <c r="J777" s="19">
        <v>42399</v>
      </c>
      <c r="K777" s="19">
        <v>42429</v>
      </c>
      <c r="L777">
        <v>201602</v>
      </c>
      <c r="M777" s="19">
        <v>42401</v>
      </c>
      <c r="N777">
        <v>24617</v>
      </c>
      <c r="O777" t="s">
        <v>1070</v>
      </c>
      <c r="P777" t="s">
        <v>1172</v>
      </c>
      <c r="Q777" t="s">
        <v>924</v>
      </c>
      <c r="R777">
        <v>10944</v>
      </c>
      <c r="S777" s="19">
        <v>42662</v>
      </c>
      <c r="T777">
        <v>123735</v>
      </c>
      <c r="U777" t="s">
        <v>357</v>
      </c>
      <c r="V777" s="19">
        <v>42670</v>
      </c>
      <c r="W777" t="s">
        <v>2536</v>
      </c>
      <c r="X777" t="s">
        <v>2537</v>
      </c>
      <c r="Y777" t="s">
        <v>1065</v>
      </c>
      <c r="Z777" t="s">
        <v>14</v>
      </c>
      <c r="AA777" s="29">
        <v>-10080</v>
      </c>
      <c r="AB777">
        <v>0</v>
      </c>
      <c r="AC777">
        <f t="shared" si="156"/>
        <v>2016</v>
      </c>
      <c r="AD777">
        <f t="shared" si="157"/>
        <v>10</v>
      </c>
      <c r="AE777">
        <f t="shared" si="158"/>
        <v>2016</v>
      </c>
      <c r="AF777">
        <f t="shared" si="159"/>
        <v>1</v>
      </c>
      <c r="AG777" t="str">
        <f>VLOOKUP(F777,vlookup!$A$2:$E$660,2,0)</f>
        <v>Retained</v>
      </c>
      <c r="AH777" t="str">
        <f>VLOOKUP(F777,vlookup!$A$2:$E$660,3,0)</f>
        <v>Service Contract</v>
      </c>
      <c r="AI777" t="str">
        <f>VLOOKUP(F777,vlookup!$A$2:$E$660,4,0)</f>
        <v>Used Car Programs</v>
      </c>
      <c r="AJ777" t="str">
        <f>VLOOKUP(F777,vlookup!$A$2:$E$660,5,0)</f>
        <v>High Mileage</v>
      </c>
      <c r="AL777">
        <f t="shared" si="160"/>
        <v>29</v>
      </c>
      <c r="AM777">
        <f t="shared" si="161"/>
        <v>267</v>
      </c>
      <c r="AN777">
        <f t="shared" si="162"/>
        <v>11500</v>
      </c>
      <c r="AO777" t="str">
        <f t="shared" si="163"/>
        <v/>
      </c>
      <c r="AP777" t="str">
        <f t="shared" si="164"/>
        <v/>
      </c>
      <c r="AQ777" t="str">
        <f t="shared" si="165"/>
        <v/>
      </c>
      <c r="AR777">
        <f t="shared" si="166"/>
        <v>-10080</v>
      </c>
      <c r="AS777" t="str">
        <f t="shared" si="167"/>
        <v>8EB84135A6-2</v>
      </c>
      <c r="AT777" t="str">
        <f>IFERROR(IF(VLOOKUP(Y777,vlookup!$I$2:$J$9,1,0)=Y777,VLOOKUP(Y777,vlookup!$I$2:$J$9,2,0),PROPER(Y777)),PROPER(Y777))</f>
        <v>Goodwill</v>
      </c>
      <c r="AU777" t="str">
        <f>IFERROR(IF(B777=VLOOKUP(B777,vlookup!$L$2:$L$10,1,0),"Yes","No"),"No")</f>
        <v>No</v>
      </c>
    </row>
    <row r="778" spans="1:47" ht="14.45" customHeight="1" x14ac:dyDescent="0.25">
      <c r="A778" t="s">
        <v>2569</v>
      </c>
      <c r="B778" s="31" t="s">
        <v>2570</v>
      </c>
      <c r="C778">
        <v>1</v>
      </c>
      <c r="D778">
        <v>4</v>
      </c>
      <c r="E778" t="s">
        <v>382</v>
      </c>
      <c r="F778" t="s">
        <v>238</v>
      </c>
      <c r="G778" t="s">
        <v>388</v>
      </c>
      <c r="H778" t="s">
        <v>931</v>
      </c>
      <c r="I778">
        <v>145478</v>
      </c>
      <c r="J778" s="19">
        <v>42350</v>
      </c>
      <c r="K778" s="19">
        <v>42382</v>
      </c>
      <c r="L778">
        <v>201601</v>
      </c>
      <c r="M778" s="19">
        <v>42370</v>
      </c>
      <c r="N778">
        <v>24616</v>
      </c>
      <c r="O778" t="s">
        <v>1076</v>
      </c>
      <c r="P778" t="s">
        <v>1312</v>
      </c>
      <c r="Q778" t="s">
        <v>924</v>
      </c>
      <c r="R778" t="s">
        <v>2571</v>
      </c>
      <c r="S778" s="19">
        <v>42542</v>
      </c>
      <c r="T778">
        <v>156543</v>
      </c>
      <c r="U778" t="s">
        <v>356</v>
      </c>
      <c r="V778" s="19">
        <v>42543</v>
      </c>
      <c r="W778" t="s">
        <v>2536</v>
      </c>
      <c r="X778" t="s">
        <v>2537</v>
      </c>
      <c r="Y778" t="s">
        <v>1065</v>
      </c>
      <c r="Z778" t="s">
        <v>14</v>
      </c>
      <c r="AA778" s="29">
        <v>-8886.07</v>
      </c>
      <c r="AB778">
        <v>0</v>
      </c>
      <c r="AC778">
        <f t="shared" si="156"/>
        <v>2016</v>
      </c>
      <c r="AD778">
        <f t="shared" si="157"/>
        <v>6</v>
      </c>
      <c r="AE778">
        <f t="shared" si="158"/>
        <v>2015</v>
      </c>
      <c r="AF778">
        <f t="shared" si="159"/>
        <v>12</v>
      </c>
      <c r="AG778" t="str">
        <f>VLOOKUP(F778,vlookup!$A$2:$E$660,2,0)</f>
        <v>Retained</v>
      </c>
      <c r="AH778" t="str">
        <f>VLOOKUP(F778,vlookup!$A$2:$E$660,3,0)</f>
        <v>Service Contract</v>
      </c>
      <c r="AI778" t="str">
        <f>VLOOKUP(F778,vlookup!$A$2:$E$660,4,0)</f>
        <v>Used Car Programs</v>
      </c>
      <c r="AJ778" t="str">
        <f>VLOOKUP(F778,vlookup!$A$2:$E$660,5,0)</f>
        <v>High Mileage</v>
      </c>
      <c r="AL778">
        <f t="shared" si="160"/>
        <v>31</v>
      </c>
      <c r="AM778">
        <f t="shared" si="161"/>
        <v>190</v>
      </c>
      <c r="AN778">
        <f t="shared" si="162"/>
        <v>11065</v>
      </c>
      <c r="AO778" t="str">
        <f t="shared" si="163"/>
        <v/>
      </c>
      <c r="AP778" t="str">
        <f t="shared" si="164"/>
        <v/>
      </c>
      <c r="AQ778" t="str">
        <f t="shared" si="165"/>
        <v/>
      </c>
      <c r="AR778">
        <f t="shared" si="166"/>
        <v>-8886.07</v>
      </c>
      <c r="AS778" t="str">
        <f t="shared" si="167"/>
        <v>8EC08956L5Y-1</v>
      </c>
      <c r="AT778" t="str">
        <f>IFERROR(IF(VLOOKUP(Y778,vlookup!$I$2:$J$9,1,0)=Y778,VLOOKUP(Y778,vlookup!$I$2:$J$9,2,0),PROPER(Y778)),PROPER(Y778))</f>
        <v>Goodwill</v>
      </c>
      <c r="AU778" t="str">
        <f>IFERROR(IF(B778=VLOOKUP(B778,vlookup!$L$2:$L$10,1,0),"Yes","No"),"No")</f>
        <v>No</v>
      </c>
    </row>
    <row r="779" spans="1:47" ht="14.45" customHeight="1" x14ac:dyDescent="0.25">
      <c r="A779" t="s">
        <v>1349</v>
      </c>
      <c r="B779" s="31" t="s">
        <v>1350</v>
      </c>
      <c r="C779">
        <v>1</v>
      </c>
      <c r="D779">
        <v>2</v>
      </c>
      <c r="E779" t="s">
        <v>382</v>
      </c>
      <c r="F779" t="s">
        <v>60</v>
      </c>
      <c r="G779" t="s">
        <v>388</v>
      </c>
      <c r="H779" t="s">
        <v>931</v>
      </c>
      <c r="I779">
        <v>75171</v>
      </c>
      <c r="J779" s="19">
        <v>41619</v>
      </c>
      <c r="K779" s="19">
        <v>41652</v>
      </c>
      <c r="L779">
        <v>201401</v>
      </c>
      <c r="M779" s="19">
        <v>41640</v>
      </c>
      <c r="N779">
        <v>24617</v>
      </c>
      <c r="O779" t="s">
        <v>1070</v>
      </c>
      <c r="P779" t="s">
        <v>1172</v>
      </c>
      <c r="Q779" t="s">
        <v>924</v>
      </c>
      <c r="R779">
        <v>106492</v>
      </c>
      <c r="S779" s="19">
        <v>41626</v>
      </c>
      <c r="T779">
        <v>75694</v>
      </c>
      <c r="U779" t="s">
        <v>357</v>
      </c>
      <c r="V779" s="19">
        <v>41711</v>
      </c>
      <c r="W779" t="s">
        <v>2536</v>
      </c>
      <c r="X779" t="s">
        <v>2537</v>
      </c>
      <c r="Y779" t="s">
        <v>1065</v>
      </c>
      <c r="Z779" t="s">
        <v>14</v>
      </c>
      <c r="AA779" s="29">
        <v>-2000</v>
      </c>
      <c r="AB779">
        <v>0</v>
      </c>
      <c r="AC779">
        <f t="shared" si="156"/>
        <v>2014</v>
      </c>
      <c r="AD779">
        <f t="shared" si="157"/>
        <v>3</v>
      </c>
      <c r="AE779">
        <f t="shared" si="158"/>
        <v>2013</v>
      </c>
      <c r="AF779">
        <f t="shared" si="159"/>
        <v>12</v>
      </c>
      <c r="AG779" t="str">
        <f>VLOOKUP(F779,vlookup!$A$2:$E$660,2,0)</f>
        <v>Retained</v>
      </c>
      <c r="AH779" t="str">
        <f>VLOOKUP(F779,vlookup!$A$2:$E$660,3,0)</f>
        <v>Service Contract</v>
      </c>
      <c r="AI779" t="str">
        <f>VLOOKUP(F779,vlookup!$A$2:$E$660,4,0)</f>
        <v>Used Car Programs</v>
      </c>
      <c r="AJ779" t="str">
        <f>VLOOKUP(F779,vlookup!$A$2:$E$660,5,0)</f>
        <v>High Mileage</v>
      </c>
      <c r="AL779">
        <f t="shared" si="160"/>
        <v>32</v>
      </c>
      <c r="AM779">
        <f t="shared" si="161"/>
        <v>92</v>
      </c>
      <c r="AN779">
        <f t="shared" si="162"/>
        <v>523</v>
      </c>
      <c r="AO779" t="str">
        <f t="shared" si="163"/>
        <v/>
      </c>
      <c r="AP779" t="str">
        <f t="shared" si="164"/>
        <v/>
      </c>
      <c r="AQ779" t="str">
        <f t="shared" si="165"/>
        <v/>
      </c>
      <c r="AR779">
        <f t="shared" si="166"/>
        <v>-2000</v>
      </c>
      <c r="AS779" t="str">
        <f t="shared" si="167"/>
        <v>4EB40207L3Y-1</v>
      </c>
      <c r="AT779" t="str">
        <f>IFERROR(IF(VLOOKUP(Y779,vlookup!$I$2:$J$9,1,0)=Y779,VLOOKUP(Y779,vlookup!$I$2:$J$9,2,0),PROPER(Y779)),PROPER(Y779))</f>
        <v>Goodwill</v>
      </c>
      <c r="AU779" t="str">
        <f>IFERROR(IF(B779=VLOOKUP(B779,vlookup!$L$2:$L$10,1,0),"Yes","No"),"No")</f>
        <v>No</v>
      </c>
    </row>
    <row r="780" spans="1:47" ht="14.45" customHeight="1" x14ac:dyDescent="0.25">
      <c r="A780" t="s">
        <v>2572</v>
      </c>
      <c r="B780" s="31" t="s">
        <v>2573</v>
      </c>
      <c r="C780">
        <v>1</v>
      </c>
      <c r="D780">
        <v>1</v>
      </c>
      <c r="E780" t="s">
        <v>382</v>
      </c>
      <c r="F780" t="s">
        <v>464</v>
      </c>
      <c r="G780" t="s">
        <v>543</v>
      </c>
      <c r="H780" t="s">
        <v>2574</v>
      </c>
      <c r="I780">
        <v>95627</v>
      </c>
      <c r="J780" s="19">
        <v>44362</v>
      </c>
      <c r="K780" s="19">
        <v>44408</v>
      </c>
      <c r="L780">
        <v>202107</v>
      </c>
      <c r="M780" s="19">
        <v>44378</v>
      </c>
      <c r="N780">
        <v>24617</v>
      </c>
      <c r="O780" t="s">
        <v>1070</v>
      </c>
      <c r="P780" t="s">
        <v>1208</v>
      </c>
      <c r="Q780" t="s">
        <v>924</v>
      </c>
      <c r="R780">
        <v>23914</v>
      </c>
      <c r="S780" s="19">
        <v>44389</v>
      </c>
      <c r="T780">
        <v>97903</v>
      </c>
      <c r="U780" t="s">
        <v>357</v>
      </c>
      <c r="V780" s="19">
        <v>44419</v>
      </c>
      <c r="W780" t="s">
        <v>2536</v>
      </c>
      <c r="X780" t="s">
        <v>2537</v>
      </c>
      <c r="Y780" t="s">
        <v>1065</v>
      </c>
      <c r="Z780" t="s">
        <v>14</v>
      </c>
      <c r="AA780" s="29">
        <v>-2270.11</v>
      </c>
      <c r="AB780">
        <v>0</v>
      </c>
      <c r="AC780">
        <f t="shared" si="156"/>
        <v>2021</v>
      </c>
      <c r="AD780">
        <f t="shared" si="157"/>
        <v>8</v>
      </c>
      <c r="AE780">
        <f t="shared" si="158"/>
        <v>2021</v>
      </c>
      <c r="AF780">
        <f t="shared" si="159"/>
        <v>6</v>
      </c>
      <c r="AG780" t="str">
        <f>VLOOKUP(F780,vlookup!$A$2:$E$660,2,0)</f>
        <v>Retained</v>
      </c>
      <c r="AH780" t="str">
        <f>VLOOKUP(F780,vlookup!$A$2:$E$660,3,0)</f>
        <v>Service Contract</v>
      </c>
      <c r="AI780" t="str">
        <f>VLOOKUP(F780,vlookup!$A$2:$E$660,4,0)</f>
        <v>Used Car Programs</v>
      </c>
      <c r="AJ780" t="str">
        <f>VLOOKUP(F780,vlookup!$A$2:$E$660,5,0)</f>
        <v>High Mileage</v>
      </c>
      <c r="AL780">
        <f t="shared" si="160"/>
        <v>46</v>
      </c>
      <c r="AM780">
        <f t="shared" si="161"/>
        <v>56</v>
      </c>
      <c r="AN780">
        <f t="shared" si="162"/>
        <v>2276</v>
      </c>
      <c r="AO780" t="str">
        <f t="shared" si="163"/>
        <v/>
      </c>
      <c r="AP780">
        <f t="shared" si="164"/>
        <v>-2270.11</v>
      </c>
      <c r="AQ780" t="str">
        <f t="shared" si="165"/>
        <v/>
      </c>
      <c r="AR780" t="str">
        <f t="shared" si="166"/>
        <v/>
      </c>
      <c r="AS780" t="str">
        <f t="shared" si="167"/>
        <v>ZAGF7172600F21-1</v>
      </c>
      <c r="AT780" t="str">
        <f>IFERROR(IF(VLOOKUP(Y780,vlookup!$I$2:$J$9,1,0)=Y780,VLOOKUP(Y780,vlookup!$I$2:$J$9,2,0),PROPER(Y780)),PROPER(Y780))</f>
        <v>Goodwill</v>
      </c>
      <c r="AU780" t="str">
        <f>IFERROR(IF(B780=VLOOKUP(B780,vlookup!$L$2:$L$10,1,0),"Yes","No"),"No")</f>
        <v>No</v>
      </c>
    </row>
    <row r="781" spans="1:47" ht="14.45" customHeight="1" x14ac:dyDescent="0.25">
      <c r="A781" t="s">
        <v>2575</v>
      </c>
      <c r="B781" s="31" t="s">
        <v>2576</v>
      </c>
      <c r="C781">
        <v>1</v>
      </c>
      <c r="D781">
        <v>1</v>
      </c>
      <c r="E781" t="s">
        <v>382</v>
      </c>
      <c r="F781" t="s">
        <v>60</v>
      </c>
      <c r="G781" t="s">
        <v>3756</v>
      </c>
      <c r="H781" t="s">
        <v>2108</v>
      </c>
      <c r="I781">
        <v>123918</v>
      </c>
      <c r="J781" s="19">
        <v>41091</v>
      </c>
      <c r="K781" s="19">
        <v>41121</v>
      </c>
      <c r="L781">
        <v>201207</v>
      </c>
      <c r="M781" s="19">
        <v>41091</v>
      </c>
      <c r="N781">
        <v>24616</v>
      </c>
      <c r="O781" t="s">
        <v>1076</v>
      </c>
      <c r="P781" t="s">
        <v>2577</v>
      </c>
      <c r="Q781" t="s">
        <v>924</v>
      </c>
      <c r="R781">
        <v>8496</v>
      </c>
      <c r="S781" s="19">
        <v>41208</v>
      </c>
      <c r="T781">
        <v>129215</v>
      </c>
      <c r="U781" t="s">
        <v>357</v>
      </c>
      <c r="V781" s="19">
        <v>41215</v>
      </c>
      <c r="W781" t="s">
        <v>2578</v>
      </c>
      <c r="X781" t="s">
        <v>1065</v>
      </c>
      <c r="Y781" t="s">
        <v>1065</v>
      </c>
      <c r="Z781" t="s">
        <v>14</v>
      </c>
      <c r="AA781" s="29">
        <v>-150</v>
      </c>
      <c r="AB781" t="s">
        <v>544</v>
      </c>
      <c r="AC781">
        <f t="shared" si="156"/>
        <v>2012</v>
      </c>
      <c r="AD781">
        <f t="shared" si="157"/>
        <v>11</v>
      </c>
      <c r="AE781">
        <f t="shared" si="158"/>
        <v>2012</v>
      </c>
      <c r="AF781">
        <f t="shared" si="159"/>
        <v>7</v>
      </c>
      <c r="AG781" t="str">
        <f>VLOOKUP(F781,vlookup!$A$2:$E$660,2,0)</f>
        <v>Retained</v>
      </c>
      <c r="AH781" t="str">
        <f>VLOOKUP(F781,vlookup!$A$2:$E$660,3,0)</f>
        <v>Service Contract</v>
      </c>
      <c r="AI781" t="str">
        <f>VLOOKUP(F781,vlookup!$A$2:$E$660,4,0)</f>
        <v>Used Car Programs</v>
      </c>
      <c r="AJ781" t="str">
        <f>VLOOKUP(F781,vlookup!$A$2:$E$660,5,0)</f>
        <v>High Mileage</v>
      </c>
      <c r="AL781">
        <f t="shared" si="160"/>
        <v>30</v>
      </c>
      <c r="AM781">
        <f t="shared" si="161"/>
        <v>121</v>
      </c>
      <c r="AN781">
        <f t="shared" si="162"/>
        <v>5297</v>
      </c>
      <c r="AO781" t="str">
        <f t="shared" si="163"/>
        <v/>
      </c>
      <c r="AP781" t="str">
        <f t="shared" si="164"/>
        <v/>
      </c>
      <c r="AQ781" t="str">
        <f t="shared" si="165"/>
        <v/>
      </c>
      <c r="AR781">
        <f t="shared" si="166"/>
        <v>-150</v>
      </c>
      <c r="AS781" t="str">
        <f t="shared" si="167"/>
        <v>64261279G2Y-1</v>
      </c>
      <c r="AT781" t="str">
        <f>IFERROR(IF(VLOOKUP(Y781,vlookup!$I$2:$J$9,1,0)=Y781,VLOOKUP(Y781,vlookup!$I$2:$J$9,2,0),PROPER(Y781)),PROPER(Y781))</f>
        <v>Goodwill</v>
      </c>
      <c r="AU781" t="str">
        <f>IFERROR(IF(B781=VLOOKUP(B781,vlookup!$L$2:$L$10,1,0),"Yes","No"),"No")</f>
        <v>No</v>
      </c>
    </row>
    <row r="782" spans="1:47" ht="14.45" customHeight="1" x14ac:dyDescent="0.25">
      <c r="A782" t="s">
        <v>2579</v>
      </c>
      <c r="B782" s="31" t="s">
        <v>2580</v>
      </c>
      <c r="C782">
        <v>2</v>
      </c>
      <c r="D782">
        <v>1</v>
      </c>
      <c r="E782" t="s">
        <v>382</v>
      </c>
      <c r="F782" t="s">
        <v>60</v>
      </c>
      <c r="G782" t="s">
        <v>543</v>
      </c>
      <c r="H782" t="s">
        <v>2581</v>
      </c>
      <c r="I782">
        <v>146089</v>
      </c>
      <c r="J782" s="19">
        <v>41378</v>
      </c>
      <c r="K782" s="19">
        <v>41394</v>
      </c>
      <c r="L782">
        <v>201304</v>
      </c>
      <c r="M782" s="19">
        <v>41365</v>
      </c>
      <c r="N782">
        <v>24616</v>
      </c>
      <c r="O782" t="s">
        <v>1076</v>
      </c>
      <c r="P782" t="s">
        <v>2582</v>
      </c>
      <c r="Q782" t="s">
        <v>924</v>
      </c>
      <c r="R782">
        <v>100279</v>
      </c>
      <c r="S782" s="19">
        <v>41395</v>
      </c>
      <c r="T782">
        <v>146506</v>
      </c>
      <c r="U782" t="s">
        <v>357</v>
      </c>
      <c r="V782" s="19">
        <v>41438</v>
      </c>
      <c r="W782" t="s">
        <v>2583</v>
      </c>
      <c r="X782" t="s">
        <v>2537</v>
      </c>
      <c r="Y782" t="s">
        <v>1065</v>
      </c>
      <c r="Z782" t="s">
        <v>14</v>
      </c>
      <c r="AA782" s="29">
        <v>-2143.33</v>
      </c>
      <c r="AB782" t="s">
        <v>544</v>
      </c>
      <c r="AC782">
        <f t="shared" si="156"/>
        <v>2013</v>
      </c>
      <c r="AD782">
        <f t="shared" si="157"/>
        <v>6</v>
      </c>
      <c r="AE782">
        <f t="shared" si="158"/>
        <v>2013</v>
      </c>
      <c r="AF782">
        <f t="shared" si="159"/>
        <v>4</v>
      </c>
      <c r="AG782" t="str">
        <f>VLOOKUP(F782,vlookup!$A$2:$E$660,2,0)</f>
        <v>Retained</v>
      </c>
      <c r="AH782" t="str">
        <f>VLOOKUP(F782,vlookup!$A$2:$E$660,3,0)</f>
        <v>Service Contract</v>
      </c>
      <c r="AI782" t="str">
        <f>VLOOKUP(F782,vlookup!$A$2:$E$660,4,0)</f>
        <v>Used Car Programs</v>
      </c>
      <c r="AJ782" t="str">
        <f>VLOOKUP(F782,vlookup!$A$2:$E$660,5,0)</f>
        <v>High Mileage</v>
      </c>
      <c r="AL782">
        <f t="shared" si="160"/>
        <v>16</v>
      </c>
      <c r="AM782">
        <f t="shared" si="161"/>
        <v>59</v>
      </c>
      <c r="AN782">
        <f t="shared" si="162"/>
        <v>417</v>
      </c>
      <c r="AO782" t="str">
        <f t="shared" si="163"/>
        <v/>
      </c>
      <c r="AP782">
        <f t="shared" si="164"/>
        <v>-2143.33</v>
      </c>
      <c r="AQ782" t="str">
        <f t="shared" si="165"/>
        <v/>
      </c>
      <c r="AR782" t="str">
        <f t="shared" si="166"/>
        <v/>
      </c>
      <c r="AS782" t="str">
        <f t="shared" si="167"/>
        <v>58100279D3Y-2</v>
      </c>
      <c r="AT782" t="str">
        <f>IFERROR(IF(VLOOKUP(Y782,vlookup!$I$2:$J$9,1,0)=Y782,VLOOKUP(Y782,vlookup!$I$2:$J$9,2,0),PROPER(Y782)),PROPER(Y782))</f>
        <v>Goodwill</v>
      </c>
      <c r="AU782" t="str">
        <f>IFERROR(IF(B782=VLOOKUP(B782,vlookup!$L$2:$L$10,1,0),"Yes","No"),"No")</f>
        <v>No</v>
      </c>
    </row>
    <row r="783" spans="1:47" ht="14.45" customHeight="1" x14ac:dyDescent="0.25">
      <c r="A783" t="s">
        <v>2584</v>
      </c>
      <c r="B783" s="31" t="s">
        <v>2585</v>
      </c>
      <c r="C783">
        <v>1</v>
      </c>
      <c r="D783">
        <v>2</v>
      </c>
      <c r="E783" t="s">
        <v>571</v>
      </c>
      <c r="F783" t="s">
        <v>464</v>
      </c>
      <c r="G783" t="s">
        <v>543</v>
      </c>
      <c r="H783" t="s">
        <v>2581</v>
      </c>
      <c r="I783">
        <v>117506</v>
      </c>
      <c r="J783" s="19">
        <v>44372</v>
      </c>
      <c r="K783" s="19">
        <v>44412</v>
      </c>
      <c r="L783">
        <v>202107</v>
      </c>
      <c r="M783" s="19">
        <v>44378</v>
      </c>
      <c r="N783">
        <v>24616</v>
      </c>
      <c r="O783" t="s">
        <v>1076</v>
      </c>
      <c r="P783" t="s">
        <v>1183</v>
      </c>
      <c r="Q783" t="s">
        <v>924</v>
      </c>
      <c r="R783" t="s">
        <v>544</v>
      </c>
      <c r="S783" s="19">
        <v>44553</v>
      </c>
      <c r="T783">
        <v>127354</v>
      </c>
      <c r="U783" t="s">
        <v>357</v>
      </c>
      <c r="V783" s="19">
        <v>44559</v>
      </c>
      <c r="W783" t="s">
        <v>2536</v>
      </c>
      <c r="X783" t="s">
        <v>2537</v>
      </c>
      <c r="Y783" t="s">
        <v>1065</v>
      </c>
      <c r="Z783" t="s">
        <v>14</v>
      </c>
      <c r="AA783" s="29">
        <v>-3327.24</v>
      </c>
      <c r="AB783">
        <v>0</v>
      </c>
      <c r="AC783">
        <f t="shared" si="156"/>
        <v>2021</v>
      </c>
      <c r="AD783">
        <f t="shared" si="157"/>
        <v>12</v>
      </c>
      <c r="AE783">
        <f t="shared" si="158"/>
        <v>2021</v>
      </c>
      <c r="AF783">
        <f t="shared" si="159"/>
        <v>6</v>
      </c>
      <c r="AG783" t="str">
        <f>VLOOKUP(F783,vlookup!$A$2:$E$660,2,0)</f>
        <v>Retained</v>
      </c>
      <c r="AH783" t="str">
        <f>VLOOKUP(F783,vlookup!$A$2:$E$660,3,0)</f>
        <v>Service Contract</v>
      </c>
      <c r="AI783" t="str">
        <f>VLOOKUP(F783,vlookup!$A$2:$E$660,4,0)</f>
        <v>Used Car Programs</v>
      </c>
      <c r="AJ783" t="str">
        <f>VLOOKUP(F783,vlookup!$A$2:$E$660,5,0)</f>
        <v>High Mileage</v>
      </c>
      <c r="AL783">
        <f t="shared" si="160"/>
        <v>39</v>
      </c>
      <c r="AM783">
        <f t="shared" si="161"/>
        <v>184</v>
      </c>
      <c r="AN783">
        <f t="shared" si="162"/>
        <v>9848</v>
      </c>
      <c r="AO783" t="str">
        <f t="shared" si="163"/>
        <v/>
      </c>
      <c r="AP783" t="str">
        <f t="shared" si="164"/>
        <v/>
      </c>
      <c r="AQ783" t="str">
        <f t="shared" si="165"/>
        <v/>
      </c>
      <c r="AR783">
        <f t="shared" si="166"/>
        <v>-3327.24</v>
      </c>
      <c r="AS783" t="str">
        <f t="shared" si="167"/>
        <v>ZAGA8139985F21-1</v>
      </c>
      <c r="AT783" t="str">
        <f>IFERROR(IF(VLOOKUP(Y783,vlookup!$I$2:$J$9,1,0)=Y783,VLOOKUP(Y783,vlookup!$I$2:$J$9,2,0),PROPER(Y783)),PROPER(Y783))</f>
        <v>Goodwill</v>
      </c>
      <c r="AU783" t="str">
        <f>IFERROR(IF(B783=VLOOKUP(B783,vlookup!$L$2:$L$10,1,0),"Yes","No"),"No")</f>
        <v>No</v>
      </c>
    </row>
    <row r="784" spans="1:47" ht="14.45" customHeight="1" x14ac:dyDescent="0.25">
      <c r="A784" t="s">
        <v>2586</v>
      </c>
      <c r="B784" s="31" t="s">
        <v>3625</v>
      </c>
      <c r="C784">
        <v>1</v>
      </c>
      <c r="D784">
        <v>1</v>
      </c>
      <c r="E784" t="s">
        <v>382</v>
      </c>
      <c r="F784" t="s">
        <v>205</v>
      </c>
      <c r="G784" t="s">
        <v>3708</v>
      </c>
      <c r="H784" t="s">
        <v>3740</v>
      </c>
      <c r="I784">
        <v>125269</v>
      </c>
      <c r="J784" s="19">
        <v>42772</v>
      </c>
      <c r="K784" s="19">
        <v>42814</v>
      </c>
      <c r="L784">
        <v>201703</v>
      </c>
      <c r="M784" s="19">
        <v>42795</v>
      </c>
      <c r="N784">
        <v>24617</v>
      </c>
      <c r="O784" t="s">
        <v>1070</v>
      </c>
      <c r="P784" t="s">
        <v>1172</v>
      </c>
      <c r="Q784" t="s">
        <v>924</v>
      </c>
      <c r="R784" t="s">
        <v>544</v>
      </c>
      <c r="S784" s="19">
        <v>42849</v>
      </c>
      <c r="T784">
        <v>125269</v>
      </c>
      <c r="U784" t="s">
        <v>356</v>
      </c>
      <c r="V784" s="19">
        <v>42849</v>
      </c>
      <c r="W784" t="s">
        <v>2536</v>
      </c>
      <c r="X784" t="s">
        <v>2537</v>
      </c>
      <c r="Y784" t="s">
        <v>1065</v>
      </c>
      <c r="Z784" t="s">
        <v>14</v>
      </c>
      <c r="AA784" s="29">
        <v>-3163.16</v>
      </c>
      <c r="AB784">
        <v>0</v>
      </c>
      <c r="AC784">
        <f t="shared" si="156"/>
        <v>2017</v>
      </c>
      <c r="AD784">
        <f t="shared" si="157"/>
        <v>4</v>
      </c>
      <c r="AE784">
        <f t="shared" si="158"/>
        <v>2017</v>
      </c>
      <c r="AF784">
        <f t="shared" si="159"/>
        <v>2</v>
      </c>
      <c r="AG784" t="str">
        <f>VLOOKUP(F784,vlookup!$A$2:$E$660,2,0)</f>
        <v>Retained</v>
      </c>
      <c r="AH784" t="str">
        <f>VLOOKUP(F784,vlookup!$A$2:$E$660,3,0)</f>
        <v>Service Contract</v>
      </c>
      <c r="AI784" t="str">
        <f>VLOOKUP(F784,vlookup!$A$2:$E$660,4,0)</f>
        <v>Used Car Programs</v>
      </c>
      <c r="AJ784" t="str">
        <f>VLOOKUP(F784,vlookup!$A$2:$E$660,5,0)</f>
        <v>High Mileage</v>
      </c>
      <c r="AL784">
        <f t="shared" si="160"/>
        <v>44</v>
      </c>
      <c r="AM784">
        <f t="shared" si="161"/>
        <v>78</v>
      </c>
      <c r="AN784" t="str">
        <f t="shared" si="162"/>
        <v/>
      </c>
      <c r="AO784" t="str">
        <f t="shared" si="163"/>
        <v/>
      </c>
      <c r="AP784" t="str">
        <f t="shared" si="164"/>
        <v/>
      </c>
      <c r="AQ784">
        <f t="shared" si="165"/>
        <v>-3163.16</v>
      </c>
      <c r="AR784" t="str">
        <f t="shared" si="166"/>
        <v/>
      </c>
      <c r="AS784" t="str">
        <f t="shared" si="167"/>
        <v>102252456-1</v>
      </c>
      <c r="AT784" t="str">
        <f>IFERROR(IF(VLOOKUP(Y784,vlookup!$I$2:$J$9,1,0)=Y784,VLOOKUP(Y784,vlookup!$I$2:$J$9,2,0),PROPER(Y784)),PROPER(Y784))</f>
        <v>Goodwill</v>
      </c>
      <c r="AU784" t="str">
        <f>IFERROR(IF(B784=VLOOKUP(B784,vlookup!$L$2:$L$10,1,0),"Yes","No"),"No")</f>
        <v>No</v>
      </c>
    </row>
    <row r="785" spans="1:47" ht="14.45" customHeight="1" x14ac:dyDescent="0.25">
      <c r="A785" t="s">
        <v>2587</v>
      </c>
      <c r="B785" s="31" t="s">
        <v>2588</v>
      </c>
      <c r="C785">
        <v>1</v>
      </c>
      <c r="D785">
        <v>1</v>
      </c>
      <c r="E785" t="s">
        <v>571</v>
      </c>
      <c r="F785" t="s">
        <v>464</v>
      </c>
      <c r="G785" t="s">
        <v>3708</v>
      </c>
      <c r="H785" t="s">
        <v>3740</v>
      </c>
      <c r="I785">
        <v>120179</v>
      </c>
      <c r="J785" s="19">
        <v>43083</v>
      </c>
      <c r="K785" s="19">
        <v>43125</v>
      </c>
      <c r="L785">
        <v>201801</v>
      </c>
      <c r="M785" s="19">
        <v>43101</v>
      </c>
      <c r="N785">
        <v>24617</v>
      </c>
      <c r="O785" t="s">
        <v>1070</v>
      </c>
      <c r="P785" t="s">
        <v>1208</v>
      </c>
      <c r="Q785" t="s">
        <v>924</v>
      </c>
      <c r="R785">
        <v>15522</v>
      </c>
      <c r="S785" s="19">
        <v>43102</v>
      </c>
      <c r="T785">
        <v>120757</v>
      </c>
      <c r="U785" t="s">
        <v>357</v>
      </c>
      <c r="V785" s="19">
        <v>43707</v>
      </c>
      <c r="W785" t="s">
        <v>2536</v>
      </c>
      <c r="X785" t="s">
        <v>2537</v>
      </c>
      <c r="Y785" t="s">
        <v>1065</v>
      </c>
      <c r="Z785" t="s">
        <v>14</v>
      </c>
      <c r="AA785" s="29">
        <v>-6410.88</v>
      </c>
      <c r="AB785">
        <v>0</v>
      </c>
      <c r="AC785">
        <f t="shared" si="156"/>
        <v>2019</v>
      </c>
      <c r="AD785">
        <f t="shared" si="157"/>
        <v>8</v>
      </c>
      <c r="AE785">
        <f t="shared" si="158"/>
        <v>2017</v>
      </c>
      <c r="AF785">
        <f t="shared" si="159"/>
        <v>12</v>
      </c>
      <c r="AG785" t="str">
        <f>VLOOKUP(F785,vlookup!$A$2:$E$660,2,0)</f>
        <v>Retained</v>
      </c>
      <c r="AH785" t="str">
        <f>VLOOKUP(F785,vlookup!$A$2:$E$660,3,0)</f>
        <v>Service Contract</v>
      </c>
      <c r="AI785" t="str">
        <f>VLOOKUP(F785,vlookup!$A$2:$E$660,4,0)</f>
        <v>Used Car Programs</v>
      </c>
      <c r="AJ785" t="str">
        <f>VLOOKUP(F785,vlookup!$A$2:$E$660,5,0)</f>
        <v>High Mileage</v>
      </c>
      <c r="AL785">
        <f t="shared" si="160"/>
        <v>41</v>
      </c>
      <c r="AM785">
        <f t="shared" si="161"/>
        <v>616</v>
      </c>
      <c r="AN785">
        <f t="shared" si="162"/>
        <v>578</v>
      </c>
      <c r="AO785" t="str">
        <f t="shared" si="163"/>
        <v/>
      </c>
      <c r="AP785" t="str">
        <f t="shared" si="164"/>
        <v/>
      </c>
      <c r="AQ785" t="str">
        <f t="shared" si="165"/>
        <v/>
      </c>
      <c r="AR785">
        <f t="shared" si="166"/>
        <v>-6410.88</v>
      </c>
      <c r="AS785" t="str">
        <f t="shared" si="167"/>
        <v>8J147332L7-1</v>
      </c>
      <c r="AT785" t="str">
        <f>IFERROR(IF(VLOOKUP(Y785,vlookup!$I$2:$J$9,1,0)=Y785,VLOOKUP(Y785,vlookup!$I$2:$J$9,2,0),PROPER(Y785)),PROPER(Y785))</f>
        <v>Goodwill</v>
      </c>
      <c r="AU785" t="str">
        <f>IFERROR(IF(B785=VLOOKUP(B785,vlookup!$L$2:$L$10,1,0),"Yes","No"),"No")</f>
        <v>No</v>
      </c>
    </row>
    <row r="786" spans="1:47" ht="14.45" customHeight="1" x14ac:dyDescent="0.25">
      <c r="A786" t="s">
        <v>1409</v>
      </c>
      <c r="B786" s="31" t="s">
        <v>1410</v>
      </c>
      <c r="C786">
        <v>1</v>
      </c>
      <c r="D786">
        <v>1</v>
      </c>
      <c r="E786" t="s">
        <v>382</v>
      </c>
      <c r="F786" t="s">
        <v>205</v>
      </c>
      <c r="G786" t="s">
        <v>3708</v>
      </c>
      <c r="H786" t="s">
        <v>1078</v>
      </c>
      <c r="I786">
        <v>112323</v>
      </c>
      <c r="J786" s="19">
        <v>42826</v>
      </c>
      <c r="K786" s="19">
        <v>42867</v>
      </c>
      <c r="L786">
        <v>201705</v>
      </c>
      <c r="M786" s="19">
        <v>42856</v>
      </c>
      <c r="N786">
        <v>24617</v>
      </c>
      <c r="O786" t="s">
        <v>1070</v>
      </c>
      <c r="P786" t="s">
        <v>1172</v>
      </c>
      <c r="Q786" t="s">
        <v>924</v>
      </c>
      <c r="R786" t="s">
        <v>544</v>
      </c>
      <c r="S786" s="19">
        <v>42901</v>
      </c>
      <c r="T786">
        <v>113787</v>
      </c>
      <c r="U786" t="s">
        <v>356</v>
      </c>
      <c r="V786" s="19">
        <v>42921</v>
      </c>
      <c r="W786" t="s">
        <v>2589</v>
      </c>
      <c r="X786" t="s">
        <v>2590</v>
      </c>
      <c r="Y786" t="s">
        <v>1065</v>
      </c>
      <c r="Z786" t="s">
        <v>364</v>
      </c>
      <c r="AA786" s="29">
        <v>-26.18</v>
      </c>
      <c r="AB786">
        <v>0</v>
      </c>
      <c r="AC786">
        <f t="shared" si="156"/>
        <v>2017</v>
      </c>
      <c r="AD786">
        <f t="shared" si="157"/>
        <v>7</v>
      </c>
      <c r="AE786">
        <f t="shared" si="158"/>
        <v>2017</v>
      </c>
      <c r="AF786">
        <f t="shared" si="159"/>
        <v>4</v>
      </c>
      <c r="AG786" t="str">
        <f>VLOOKUP(F786,vlookup!$A$2:$E$660,2,0)</f>
        <v>Retained</v>
      </c>
      <c r="AH786" t="str">
        <f>VLOOKUP(F786,vlookup!$A$2:$E$660,3,0)</f>
        <v>Service Contract</v>
      </c>
      <c r="AI786" t="str">
        <f>VLOOKUP(F786,vlookup!$A$2:$E$660,4,0)</f>
        <v>Used Car Programs</v>
      </c>
      <c r="AJ786" t="str">
        <f>VLOOKUP(F786,vlookup!$A$2:$E$660,5,0)</f>
        <v>High Mileage</v>
      </c>
      <c r="AL786">
        <f t="shared" si="160"/>
        <v>41</v>
      </c>
      <c r="AM786">
        <f t="shared" si="161"/>
        <v>94</v>
      </c>
      <c r="AN786">
        <f t="shared" si="162"/>
        <v>1464</v>
      </c>
      <c r="AO786" t="str">
        <f t="shared" si="163"/>
        <v/>
      </c>
      <c r="AP786" t="str">
        <f t="shared" si="164"/>
        <v/>
      </c>
      <c r="AQ786" t="str">
        <f t="shared" si="165"/>
        <v/>
      </c>
      <c r="AR786">
        <f t="shared" si="166"/>
        <v>-26.18</v>
      </c>
      <c r="AS786" t="str">
        <f t="shared" si="167"/>
        <v>8J165673D7-1</v>
      </c>
      <c r="AT786" t="str">
        <f>IFERROR(IF(VLOOKUP(Y786,vlookup!$I$2:$J$9,1,0)=Y786,VLOOKUP(Y786,vlookup!$I$2:$J$9,2,0),PROPER(Y786)),PROPER(Y786))</f>
        <v>Goodwill</v>
      </c>
      <c r="AU786" t="str">
        <f>IFERROR(IF(B786=VLOOKUP(B786,vlookup!$L$2:$L$10,1,0),"Yes","No"),"No")</f>
        <v>No</v>
      </c>
    </row>
    <row r="787" spans="1:47" ht="14.45" customHeight="1" x14ac:dyDescent="0.25">
      <c r="A787" t="s">
        <v>2591</v>
      </c>
      <c r="B787" s="31" t="s">
        <v>3577</v>
      </c>
      <c r="C787">
        <v>2</v>
      </c>
      <c r="D787">
        <v>1</v>
      </c>
      <c r="E787" t="s">
        <v>382</v>
      </c>
      <c r="F787" t="s">
        <v>15</v>
      </c>
      <c r="G787" t="s">
        <v>543</v>
      </c>
      <c r="H787" t="s">
        <v>1081</v>
      </c>
      <c r="I787">
        <v>105801</v>
      </c>
      <c r="J787" s="19">
        <v>41405</v>
      </c>
      <c r="K787" s="19">
        <v>41445</v>
      </c>
      <c r="L787">
        <v>201306</v>
      </c>
      <c r="M787" s="19">
        <v>41426</v>
      </c>
      <c r="N787">
        <v>24616</v>
      </c>
      <c r="O787" t="s">
        <v>1076</v>
      </c>
      <c r="P787" t="s">
        <v>1082</v>
      </c>
      <c r="Q787" t="s">
        <v>973</v>
      </c>
      <c r="R787" t="s">
        <v>2592</v>
      </c>
      <c r="S787" s="19">
        <v>41435</v>
      </c>
      <c r="T787">
        <v>105934</v>
      </c>
      <c r="U787" t="s">
        <v>357</v>
      </c>
      <c r="V787" s="19">
        <v>41599</v>
      </c>
      <c r="W787" t="s">
        <v>2583</v>
      </c>
      <c r="X787" t="s">
        <v>2537</v>
      </c>
      <c r="Y787" t="s">
        <v>1065</v>
      </c>
      <c r="Z787" t="s">
        <v>14</v>
      </c>
      <c r="AA787" s="29">
        <v>-2371.84</v>
      </c>
      <c r="AB787" t="s">
        <v>544</v>
      </c>
      <c r="AC787">
        <f t="shared" si="156"/>
        <v>2013</v>
      </c>
      <c r="AD787">
        <f t="shared" si="157"/>
        <v>11</v>
      </c>
      <c r="AE787">
        <f t="shared" si="158"/>
        <v>2013</v>
      </c>
      <c r="AF787">
        <f t="shared" si="159"/>
        <v>5</v>
      </c>
      <c r="AG787" t="str">
        <f>VLOOKUP(F787,vlookup!$A$2:$E$660,2,0)</f>
        <v>Retained</v>
      </c>
      <c r="AH787" t="str">
        <f>VLOOKUP(F787,vlookup!$A$2:$E$660,3,0)</f>
        <v>Service Contract</v>
      </c>
      <c r="AI787" t="str">
        <f>VLOOKUP(F787,vlookup!$A$2:$E$660,4,0)</f>
        <v>Used Car Programs</v>
      </c>
      <c r="AJ787" t="str">
        <f>VLOOKUP(F787,vlookup!$A$2:$E$660,5,0)</f>
        <v>High Mileage</v>
      </c>
      <c r="AL787">
        <f t="shared" si="160"/>
        <v>39</v>
      </c>
      <c r="AM787">
        <f t="shared" si="161"/>
        <v>190</v>
      </c>
      <c r="AN787">
        <f t="shared" si="162"/>
        <v>133</v>
      </c>
      <c r="AO787" t="str">
        <f t="shared" si="163"/>
        <v/>
      </c>
      <c r="AP787" t="str">
        <f t="shared" si="164"/>
        <v/>
      </c>
      <c r="AQ787" t="str">
        <f t="shared" si="165"/>
        <v/>
      </c>
      <c r="AR787">
        <f t="shared" si="166"/>
        <v>-2371.84</v>
      </c>
      <c r="AS787" t="str">
        <f t="shared" si="167"/>
        <v>66127514E3-2</v>
      </c>
      <c r="AT787" t="str">
        <f>IFERROR(IF(VLOOKUP(Y787,vlookup!$I$2:$J$9,1,0)=Y787,VLOOKUP(Y787,vlookup!$I$2:$J$9,2,0),PROPER(Y787)),PROPER(Y787))</f>
        <v>Goodwill</v>
      </c>
      <c r="AU787" t="str">
        <f>IFERROR(IF(B787=VLOOKUP(B787,vlookup!$L$2:$L$10,1,0),"Yes","No"),"No")</f>
        <v>No</v>
      </c>
    </row>
    <row r="788" spans="1:47" ht="14.45" customHeight="1" x14ac:dyDescent="0.25">
      <c r="A788" t="s">
        <v>2591</v>
      </c>
      <c r="B788" s="31" t="s">
        <v>3577</v>
      </c>
      <c r="C788">
        <v>3</v>
      </c>
      <c r="D788">
        <v>1</v>
      </c>
      <c r="E788" t="s">
        <v>382</v>
      </c>
      <c r="F788" t="s">
        <v>15</v>
      </c>
      <c r="G788" t="s">
        <v>543</v>
      </c>
      <c r="H788" t="s">
        <v>1081</v>
      </c>
      <c r="I788">
        <v>105801</v>
      </c>
      <c r="J788" s="19">
        <v>41405</v>
      </c>
      <c r="K788" s="19">
        <v>41445</v>
      </c>
      <c r="L788">
        <v>201306</v>
      </c>
      <c r="M788" s="19">
        <v>41426</v>
      </c>
      <c r="N788">
        <v>24616</v>
      </c>
      <c r="O788" t="s">
        <v>1076</v>
      </c>
      <c r="P788" t="s">
        <v>1729</v>
      </c>
      <c r="Q788" t="s">
        <v>924</v>
      </c>
      <c r="R788">
        <v>123799</v>
      </c>
      <c r="S788" s="19">
        <v>41435</v>
      </c>
      <c r="T788">
        <v>105934</v>
      </c>
      <c r="U788" t="s">
        <v>357</v>
      </c>
      <c r="V788" s="19">
        <v>41599</v>
      </c>
      <c r="W788" t="s">
        <v>2583</v>
      </c>
      <c r="X788" t="s">
        <v>2537</v>
      </c>
      <c r="Y788" t="s">
        <v>1065</v>
      </c>
      <c r="Z788" t="s">
        <v>14</v>
      </c>
      <c r="AA788" s="29">
        <v>-2200</v>
      </c>
      <c r="AB788" t="s">
        <v>544</v>
      </c>
      <c r="AC788">
        <f t="shared" si="156"/>
        <v>2013</v>
      </c>
      <c r="AD788">
        <f t="shared" si="157"/>
        <v>11</v>
      </c>
      <c r="AE788">
        <f t="shared" si="158"/>
        <v>2013</v>
      </c>
      <c r="AF788">
        <f t="shared" si="159"/>
        <v>5</v>
      </c>
      <c r="AG788" t="str">
        <f>VLOOKUP(F788,vlookup!$A$2:$E$660,2,0)</f>
        <v>Retained</v>
      </c>
      <c r="AH788" t="str">
        <f>VLOOKUP(F788,vlookup!$A$2:$E$660,3,0)</f>
        <v>Service Contract</v>
      </c>
      <c r="AI788" t="str">
        <f>VLOOKUP(F788,vlookup!$A$2:$E$660,4,0)</f>
        <v>Used Car Programs</v>
      </c>
      <c r="AJ788" t="str">
        <f>VLOOKUP(F788,vlookup!$A$2:$E$660,5,0)</f>
        <v>High Mileage</v>
      </c>
      <c r="AL788">
        <f t="shared" si="160"/>
        <v>39</v>
      </c>
      <c r="AM788">
        <f t="shared" si="161"/>
        <v>190</v>
      </c>
      <c r="AN788">
        <f t="shared" si="162"/>
        <v>133</v>
      </c>
      <c r="AO788" t="str">
        <f t="shared" si="163"/>
        <v/>
      </c>
      <c r="AP788" t="str">
        <f t="shared" si="164"/>
        <v/>
      </c>
      <c r="AQ788" t="str">
        <f t="shared" si="165"/>
        <v/>
      </c>
      <c r="AR788">
        <f t="shared" si="166"/>
        <v>-2200</v>
      </c>
      <c r="AS788" t="str">
        <f t="shared" si="167"/>
        <v>66127514E3-3</v>
      </c>
      <c r="AT788" t="str">
        <f>IFERROR(IF(VLOOKUP(Y788,vlookup!$I$2:$J$9,1,0)=Y788,VLOOKUP(Y788,vlookup!$I$2:$J$9,2,0),PROPER(Y788)),PROPER(Y788))</f>
        <v>Goodwill</v>
      </c>
      <c r="AU788" t="str">
        <f>IFERROR(IF(B788=VLOOKUP(B788,vlookup!$L$2:$L$10,1,0),"Yes","No"),"No")</f>
        <v>No</v>
      </c>
    </row>
    <row r="789" spans="1:47" ht="14.45" customHeight="1" x14ac:dyDescent="0.25">
      <c r="A789" t="s">
        <v>1458</v>
      </c>
      <c r="B789" s="31" t="s">
        <v>1459</v>
      </c>
      <c r="C789">
        <v>1</v>
      </c>
      <c r="D789">
        <v>2</v>
      </c>
      <c r="E789" t="s">
        <v>571</v>
      </c>
      <c r="F789" t="s">
        <v>464</v>
      </c>
      <c r="G789" t="s">
        <v>543</v>
      </c>
      <c r="H789" t="s">
        <v>1451</v>
      </c>
      <c r="I789">
        <v>166209</v>
      </c>
      <c r="J789" s="19">
        <v>43532</v>
      </c>
      <c r="K789" s="19">
        <v>43566</v>
      </c>
      <c r="L789">
        <v>201904</v>
      </c>
      <c r="M789" s="19">
        <v>43556</v>
      </c>
      <c r="N789">
        <v>24616</v>
      </c>
      <c r="O789" t="s">
        <v>1076</v>
      </c>
      <c r="P789" t="s">
        <v>1208</v>
      </c>
      <c r="Q789" t="s">
        <v>924</v>
      </c>
      <c r="R789" t="s">
        <v>544</v>
      </c>
      <c r="S789" s="19">
        <v>43738</v>
      </c>
      <c r="T789">
        <v>170841</v>
      </c>
      <c r="U789" t="s">
        <v>357</v>
      </c>
      <c r="V789" s="19">
        <v>43762</v>
      </c>
      <c r="W789" t="s">
        <v>2536</v>
      </c>
      <c r="X789" t="s">
        <v>2537</v>
      </c>
      <c r="Y789" t="s">
        <v>1065</v>
      </c>
      <c r="Z789" t="s">
        <v>14</v>
      </c>
      <c r="AA789" s="29">
        <v>-1002.05</v>
      </c>
      <c r="AB789">
        <v>0</v>
      </c>
      <c r="AC789">
        <f t="shared" si="156"/>
        <v>2019</v>
      </c>
      <c r="AD789">
        <f t="shared" si="157"/>
        <v>10</v>
      </c>
      <c r="AE789">
        <f t="shared" si="158"/>
        <v>2019</v>
      </c>
      <c r="AF789">
        <f t="shared" si="159"/>
        <v>3</v>
      </c>
      <c r="AG789" t="str">
        <f>VLOOKUP(F789,vlookup!$A$2:$E$660,2,0)</f>
        <v>Retained</v>
      </c>
      <c r="AH789" t="str">
        <f>VLOOKUP(F789,vlookup!$A$2:$E$660,3,0)</f>
        <v>Service Contract</v>
      </c>
      <c r="AI789" t="str">
        <f>VLOOKUP(F789,vlookup!$A$2:$E$660,4,0)</f>
        <v>Used Car Programs</v>
      </c>
      <c r="AJ789" t="str">
        <f>VLOOKUP(F789,vlookup!$A$2:$E$660,5,0)</f>
        <v>High Mileage</v>
      </c>
      <c r="AL789">
        <f t="shared" si="160"/>
        <v>33</v>
      </c>
      <c r="AM789">
        <f t="shared" si="161"/>
        <v>226</v>
      </c>
      <c r="AN789">
        <f t="shared" si="162"/>
        <v>4632</v>
      </c>
      <c r="AO789" t="str">
        <f t="shared" si="163"/>
        <v/>
      </c>
      <c r="AP789" t="str">
        <f t="shared" si="164"/>
        <v/>
      </c>
      <c r="AQ789" t="str">
        <f t="shared" si="165"/>
        <v/>
      </c>
      <c r="AR789">
        <f t="shared" si="166"/>
        <v>-1002.05</v>
      </c>
      <c r="AS789" t="str">
        <f t="shared" si="167"/>
        <v>9R278164C9-1</v>
      </c>
      <c r="AT789" t="str">
        <f>IFERROR(IF(VLOOKUP(Y789,vlookup!$I$2:$J$9,1,0)=Y789,VLOOKUP(Y789,vlookup!$I$2:$J$9,2,0),PROPER(Y789)),PROPER(Y789))</f>
        <v>Goodwill</v>
      </c>
      <c r="AU789" t="str">
        <f>IFERROR(IF(B789=VLOOKUP(B789,vlookup!$L$2:$L$10,1,0),"Yes","No"),"No")</f>
        <v>No</v>
      </c>
    </row>
    <row r="790" spans="1:47" ht="14.45" customHeight="1" x14ac:dyDescent="0.25">
      <c r="A790" t="s">
        <v>2160</v>
      </c>
      <c r="B790" s="31" t="s">
        <v>2161</v>
      </c>
      <c r="C790">
        <v>1</v>
      </c>
      <c r="D790">
        <v>2</v>
      </c>
      <c r="E790" t="s">
        <v>382</v>
      </c>
      <c r="F790" t="s">
        <v>464</v>
      </c>
      <c r="G790" t="s">
        <v>30</v>
      </c>
      <c r="H790" t="s">
        <v>942</v>
      </c>
      <c r="I790">
        <v>196821</v>
      </c>
      <c r="J790" s="19">
        <v>44891</v>
      </c>
      <c r="K790" s="19">
        <v>44917</v>
      </c>
      <c r="L790">
        <v>202212</v>
      </c>
      <c r="M790" s="19">
        <v>44896</v>
      </c>
      <c r="N790">
        <v>24617</v>
      </c>
      <c r="O790" t="s">
        <v>1070</v>
      </c>
      <c r="P790" t="s">
        <v>2593</v>
      </c>
      <c r="Q790" t="s">
        <v>924</v>
      </c>
      <c r="R790" t="s">
        <v>544</v>
      </c>
      <c r="S790" s="19">
        <v>44971</v>
      </c>
      <c r="T790">
        <v>199145</v>
      </c>
      <c r="U790" t="s">
        <v>357</v>
      </c>
      <c r="V790" s="19">
        <v>44972</v>
      </c>
      <c r="W790" t="s">
        <v>2536</v>
      </c>
      <c r="X790" t="s">
        <v>2537</v>
      </c>
      <c r="Y790" t="s">
        <v>1065</v>
      </c>
      <c r="Z790" t="s">
        <v>14</v>
      </c>
      <c r="AA790" s="29">
        <v>-2902.33</v>
      </c>
      <c r="AB790">
        <v>0</v>
      </c>
      <c r="AC790">
        <f t="shared" si="156"/>
        <v>2023</v>
      </c>
      <c r="AD790">
        <f t="shared" si="157"/>
        <v>2</v>
      </c>
      <c r="AE790">
        <f t="shared" si="158"/>
        <v>2022</v>
      </c>
      <c r="AF790">
        <f t="shared" si="159"/>
        <v>11</v>
      </c>
      <c r="AG790" t="str">
        <f>VLOOKUP(F790,vlookup!$A$2:$E$660,2,0)</f>
        <v>Retained</v>
      </c>
      <c r="AH790" t="str">
        <f>VLOOKUP(F790,vlookup!$A$2:$E$660,3,0)</f>
        <v>Service Contract</v>
      </c>
      <c r="AI790" t="str">
        <f>VLOOKUP(F790,vlookup!$A$2:$E$660,4,0)</f>
        <v>Used Car Programs</v>
      </c>
      <c r="AJ790" t="str">
        <f>VLOOKUP(F790,vlookup!$A$2:$E$660,5,0)</f>
        <v>High Mileage</v>
      </c>
      <c r="AL790">
        <f t="shared" si="160"/>
        <v>26</v>
      </c>
      <c r="AM790">
        <f t="shared" si="161"/>
        <v>79</v>
      </c>
      <c r="AN790">
        <f t="shared" si="162"/>
        <v>2324</v>
      </c>
      <c r="AO790" t="str">
        <f t="shared" si="163"/>
        <v/>
      </c>
      <c r="AP790" t="str">
        <f t="shared" si="164"/>
        <v/>
      </c>
      <c r="AQ790">
        <f t="shared" si="165"/>
        <v>-2902.33</v>
      </c>
      <c r="AR790" t="str">
        <f t="shared" si="166"/>
        <v/>
      </c>
      <c r="AS790" t="str">
        <f t="shared" si="167"/>
        <v>ZAGBF130761K22-1</v>
      </c>
      <c r="AT790" t="str">
        <f>IFERROR(IF(VLOOKUP(Y790,vlookup!$I$2:$J$9,1,0)=Y790,VLOOKUP(Y790,vlookup!$I$2:$J$9,2,0),PROPER(Y790)),PROPER(Y790))</f>
        <v>Goodwill</v>
      </c>
      <c r="AU790" t="str">
        <f>IFERROR(IF(B790=VLOOKUP(B790,vlookup!$L$2:$L$10,1,0),"Yes","No"),"No")</f>
        <v>No</v>
      </c>
    </row>
    <row r="791" spans="1:47" ht="14.45" customHeight="1" x14ac:dyDescent="0.25">
      <c r="A791" t="s">
        <v>2594</v>
      </c>
      <c r="B791" s="31" t="s">
        <v>2595</v>
      </c>
      <c r="C791">
        <v>2</v>
      </c>
      <c r="D791">
        <v>1</v>
      </c>
      <c r="E791" t="s">
        <v>382</v>
      </c>
      <c r="F791" t="s">
        <v>60</v>
      </c>
      <c r="G791" t="s">
        <v>3708</v>
      </c>
      <c r="H791" t="s">
        <v>3807</v>
      </c>
      <c r="I791">
        <v>158714</v>
      </c>
      <c r="J791" s="19">
        <v>41509</v>
      </c>
      <c r="K791" s="19">
        <v>41533</v>
      </c>
      <c r="L791">
        <v>201309</v>
      </c>
      <c r="M791" s="19">
        <v>41518</v>
      </c>
      <c r="N791">
        <v>24616</v>
      </c>
      <c r="O791" t="s">
        <v>1076</v>
      </c>
      <c r="P791" t="s">
        <v>1104</v>
      </c>
      <c r="Q791" t="s">
        <v>924</v>
      </c>
      <c r="R791">
        <v>3660</v>
      </c>
      <c r="S791" s="19">
        <v>41537</v>
      </c>
      <c r="T791">
        <v>159636</v>
      </c>
      <c r="U791" t="s">
        <v>357</v>
      </c>
      <c r="V791" s="19">
        <v>41572</v>
      </c>
      <c r="W791" t="s">
        <v>2583</v>
      </c>
      <c r="X791" t="s">
        <v>2537</v>
      </c>
      <c r="Y791" t="s">
        <v>1065</v>
      </c>
      <c r="Z791" t="s">
        <v>14</v>
      </c>
      <c r="AA791" s="29">
        <v>-3117.25</v>
      </c>
      <c r="AB791" t="s">
        <v>544</v>
      </c>
      <c r="AC791">
        <f t="shared" si="156"/>
        <v>2013</v>
      </c>
      <c r="AD791">
        <f t="shared" si="157"/>
        <v>10</v>
      </c>
      <c r="AE791">
        <f t="shared" si="158"/>
        <v>2013</v>
      </c>
      <c r="AF791">
        <f t="shared" si="159"/>
        <v>8</v>
      </c>
      <c r="AG791" t="str">
        <f>VLOOKUP(F791,vlookup!$A$2:$E$660,2,0)</f>
        <v>Retained</v>
      </c>
      <c r="AH791" t="str">
        <f>VLOOKUP(F791,vlookup!$A$2:$E$660,3,0)</f>
        <v>Service Contract</v>
      </c>
      <c r="AI791" t="str">
        <f>VLOOKUP(F791,vlookup!$A$2:$E$660,4,0)</f>
        <v>Used Car Programs</v>
      </c>
      <c r="AJ791" t="str">
        <f>VLOOKUP(F791,vlookup!$A$2:$E$660,5,0)</f>
        <v>High Mileage</v>
      </c>
      <c r="AL791">
        <f t="shared" si="160"/>
        <v>23</v>
      </c>
      <c r="AM791">
        <f t="shared" si="161"/>
        <v>62</v>
      </c>
      <c r="AN791">
        <f t="shared" si="162"/>
        <v>922</v>
      </c>
      <c r="AO791" t="str">
        <f t="shared" si="163"/>
        <v/>
      </c>
      <c r="AP791" t="str">
        <f t="shared" si="164"/>
        <v/>
      </c>
      <c r="AQ791">
        <f t="shared" si="165"/>
        <v>-3117.25</v>
      </c>
      <c r="AR791" t="str">
        <f t="shared" si="166"/>
        <v/>
      </c>
      <c r="AS791" t="str">
        <f t="shared" si="167"/>
        <v>58224613H3Y-2</v>
      </c>
      <c r="AT791" t="str">
        <f>IFERROR(IF(VLOOKUP(Y791,vlookup!$I$2:$J$9,1,0)=Y791,VLOOKUP(Y791,vlookup!$I$2:$J$9,2,0),PROPER(Y791)),PROPER(Y791))</f>
        <v>Goodwill</v>
      </c>
      <c r="AU791" t="str">
        <f>IFERROR(IF(B791=VLOOKUP(B791,vlookup!$L$2:$L$10,1,0),"Yes","No"),"No")</f>
        <v>No</v>
      </c>
    </row>
    <row r="792" spans="1:47" ht="14.45" customHeight="1" x14ac:dyDescent="0.25">
      <c r="A792" t="s">
        <v>2596</v>
      </c>
      <c r="B792" s="31" t="s">
        <v>3631</v>
      </c>
      <c r="C792">
        <v>2</v>
      </c>
      <c r="D792">
        <v>1</v>
      </c>
      <c r="E792" t="s">
        <v>382</v>
      </c>
      <c r="F792" t="s">
        <v>205</v>
      </c>
      <c r="G792" t="s">
        <v>3708</v>
      </c>
      <c r="H792" t="s">
        <v>942</v>
      </c>
      <c r="I792">
        <v>179436</v>
      </c>
      <c r="J792" s="19">
        <v>42910</v>
      </c>
      <c r="K792" s="19">
        <v>42941</v>
      </c>
      <c r="L792">
        <v>201707</v>
      </c>
      <c r="M792" s="19">
        <v>42917</v>
      </c>
      <c r="N792">
        <v>24617</v>
      </c>
      <c r="O792" t="s">
        <v>1070</v>
      </c>
      <c r="P792" t="s">
        <v>1208</v>
      </c>
      <c r="Q792" t="s">
        <v>924</v>
      </c>
      <c r="R792">
        <v>14317</v>
      </c>
      <c r="S792" s="19">
        <v>42983</v>
      </c>
      <c r="T792">
        <v>180000</v>
      </c>
      <c r="U792" t="s">
        <v>356</v>
      </c>
      <c r="V792" s="19">
        <v>43024</v>
      </c>
      <c r="W792" t="s">
        <v>2536</v>
      </c>
      <c r="X792" t="s">
        <v>2537</v>
      </c>
      <c r="Y792" t="s">
        <v>1065</v>
      </c>
      <c r="Z792" t="s">
        <v>14</v>
      </c>
      <c r="AA792" s="29">
        <v>-1580.13</v>
      </c>
      <c r="AB792">
        <v>0</v>
      </c>
      <c r="AC792">
        <f t="shared" si="156"/>
        <v>2017</v>
      </c>
      <c r="AD792">
        <f t="shared" si="157"/>
        <v>10</v>
      </c>
      <c r="AE792">
        <f t="shared" si="158"/>
        <v>2017</v>
      </c>
      <c r="AF792">
        <f t="shared" si="159"/>
        <v>6</v>
      </c>
      <c r="AG792" t="str">
        <f>VLOOKUP(F792,vlookup!$A$2:$E$660,2,0)</f>
        <v>Retained</v>
      </c>
      <c r="AH792" t="str">
        <f>VLOOKUP(F792,vlookup!$A$2:$E$660,3,0)</f>
        <v>Service Contract</v>
      </c>
      <c r="AI792" t="str">
        <f>VLOOKUP(F792,vlookup!$A$2:$E$660,4,0)</f>
        <v>Used Car Programs</v>
      </c>
      <c r="AJ792" t="str">
        <f>VLOOKUP(F792,vlookup!$A$2:$E$660,5,0)</f>
        <v>High Mileage</v>
      </c>
      <c r="AL792">
        <f t="shared" si="160"/>
        <v>31</v>
      </c>
      <c r="AM792">
        <f t="shared" si="161"/>
        <v>112</v>
      </c>
      <c r="AN792">
        <f t="shared" si="162"/>
        <v>564</v>
      </c>
      <c r="AO792" t="str">
        <f t="shared" si="163"/>
        <v/>
      </c>
      <c r="AP792" t="str">
        <f t="shared" si="164"/>
        <v/>
      </c>
      <c r="AQ792" t="str">
        <f t="shared" si="165"/>
        <v/>
      </c>
      <c r="AR792">
        <f t="shared" si="166"/>
        <v>-1580.13</v>
      </c>
      <c r="AS792" t="str">
        <f t="shared" si="167"/>
        <v>102252462-2</v>
      </c>
      <c r="AT792" t="str">
        <f>IFERROR(IF(VLOOKUP(Y792,vlookup!$I$2:$J$9,1,0)=Y792,VLOOKUP(Y792,vlookup!$I$2:$J$9,2,0),PROPER(Y792)),PROPER(Y792))</f>
        <v>Goodwill</v>
      </c>
      <c r="AU792" t="str">
        <f>IFERROR(IF(B792=VLOOKUP(B792,vlookup!$L$2:$L$10,1,0),"Yes","No"),"No")</f>
        <v>No</v>
      </c>
    </row>
    <row r="793" spans="1:47" ht="14.45" customHeight="1" x14ac:dyDescent="0.25">
      <c r="A793" t="s">
        <v>2597</v>
      </c>
      <c r="B793" s="31" t="s">
        <v>3641</v>
      </c>
      <c r="C793">
        <v>1</v>
      </c>
      <c r="D793">
        <v>2</v>
      </c>
      <c r="E793" t="s">
        <v>382</v>
      </c>
      <c r="F793" t="s">
        <v>205</v>
      </c>
      <c r="G793" t="s">
        <v>633</v>
      </c>
      <c r="H793" t="s">
        <v>3742</v>
      </c>
      <c r="I793">
        <v>116058</v>
      </c>
      <c r="J793" s="19">
        <v>42755</v>
      </c>
      <c r="K793" s="19">
        <v>42782</v>
      </c>
      <c r="L793">
        <v>201702</v>
      </c>
      <c r="M793" s="19">
        <v>42767</v>
      </c>
      <c r="N793">
        <v>24617</v>
      </c>
      <c r="O793" t="s">
        <v>1070</v>
      </c>
      <c r="P793" t="s">
        <v>1208</v>
      </c>
      <c r="Q793" t="s">
        <v>924</v>
      </c>
      <c r="R793">
        <v>15116</v>
      </c>
      <c r="S793" s="19">
        <v>43703</v>
      </c>
      <c r="T793">
        <v>120810</v>
      </c>
      <c r="U793" t="s">
        <v>357</v>
      </c>
      <c r="V793" s="19">
        <v>43707</v>
      </c>
      <c r="W793" t="s">
        <v>2536</v>
      </c>
      <c r="X793" t="s">
        <v>2537</v>
      </c>
      <c r="Y793" t="s">
        <v>1065</v>
      </c>
      <c r="Z793" t="s">
        <v>14</v>
      </c>
      <c r="AA793" s="29">
        <v>-409.29</v>
      </c>
      <c r="AB793">
        <v>0</v>
      </c>
      <c r="AC793">
        <f t="shared" si="156"/>
        <v>2019</v>
      </c>
      <c r="AD793">
        <f t="shared" si="157"/>
        <v>8</v>
      </c>
      <c r="AE793">
        <f t="shared" si="158"/>
        <v>2017</v>
      </c>
      <c r="AF793">
        <f t="shared" si="159"/>
        <v>1</v>
      </c>
      <c r="AG793" t="str">
        <f>VLOOKUP(F793,vlookup!$A$2:$E$660,2,0)</f>
        <v>Retained</v>
      </c>
      <c r="AH793" t="str">
        <f>VLOOKUP(F793,vlookup!$A$2:$E$660,3,0)</f>
        <v>Service Contract</v>
      </c>
      <c r="AI793" t="str">
        <f>VLOOKUP(F793,vlookup!$A$2:$E$660,4,0)</f>
        <v>Used Car Programs</v>
      </c>
      <c r="AJ793" t="str">
        <f>VLOOKUP(F793,vlookup!$A$2:$E$660,5,0)</f>
        <v>High Mileage</v>
      </c>
      <c r="AL793">
        <f t="shared" si="160"/>
        <v>26</v>
      </c>
      <c r="AM793">
        <f t="shared" si="161"/>
        <v>940</v>
      </c>
      <c r="AN793">
        <f t="shared" si="162"/>
        <v>4752</v>
      </c>
      <c r="AO793" t="str">
        <f t="shared" si="163"/>
        <v/>
      </c>
      <c r="AP793" t="str">
        <f t="shared" si="164"/>
        <v/>
      </c>
      <c r="AQ793" t="str">
        <f t="shared" si="165"/>
        <v/>
      </c>
      <c r="AR793">
        <f t="shared" si="166"/>
        <v>-409.29</v>
      </c>
      <c r="AS793" t="str">
        <f t="shared" si="167"/>
        <v>102252454-1</v>
      </c>
      <c r="AT793" t="str">
        <f>IFERROR(IF(VLOOKUP(Y793,vlookup!$I$2:$J$9,1,0)=Y793,VLOOKUP(Y793,vlookup!$I$2:$J$9,2,0),PROPER(Y793)),PROPER(Y793))</f>
        <v>Goodwill</v>
      </c>
      <c r="AU793" t="str">
        <f>IFERROR(IF(B793=VLOOKUP(B793,vlookup!$L$2:$L$10,1,0),"Yes","No"),"No")</f>
        <v>No</v>
      </c>
    </row>
    <row r="794" spans="1:47" ht="14.45" customHeight="1" x14ac:dyDescent="0.25">
      <c r="A794" t="s">
        <v>2178</v>
      </c>
      <c r="B794" s="31" t="s">
        <v>2179</v>
      </c>
      <c r="C794">
        <v>3</v>
      </c>
      <c r="D794">
        <v>1</v>
      </c>
      <c r="E794" t="s">
        <v>382</v>
      </c>
      <c r="F794" t="s">
        <v>238</v>
      </c>
      <c r="G794" t="s">
        <v>1086</v>
      </c>
      <c r="H794" t="s">
        <v>3744</v>
      </c>
      <c r="I794">
        <v>192283</v>
      </c>
      <c r="J794" s="19">
        <v>42484</v>
      </c>
      <c r="K794" s="19">
        <v>42503</v>
      </c>
      <c r="L794">
        <v>201605</v>
      </c>
      <c r="M794" s="19">
        <v>42491</v>
      </c>
      <c r="N794">
        <v>24616</v>
      </c>
      <c r="O794" t="s">
        <v>1076</v>
      </c>
      <c r="P794" t="s">
        <v>1172</v>
      </c>
      <c r="Q794" t="s">
        <v>924</v>
      </c>
      <c r="R794" t="s">
        <v>544</v>
      </c>
      <c r="S794" s="19">
        <v>42744</v>
      </c>
      <c r="T794">
        <v>192283</v>
      </c>
      <c r="U794" t="s">
        <v>356</v>
      </c>
      <c r="V794" s="19">
        <v>42744</v>
      </c>
      <c r="W794" t="s">
        <v>2536</v>
      </c>
      <c r="X794" t="s">
        <v>2537</v>
      </c>
      <c r="Y794" t="s">
        <v>1065</v>
      </c>
      <c r="Z794" t="s">
        <v>14</v>
      </c>
      <c r="AA794" s="29">
        <v>-683.72</v>
      </c>
      <c r="AB794">
        <v>0</v>
      </c>
      <c r="AC794">
        <f t="shared" si="156"/>
        <v>2017</v>
      </c>
      <c r="AD794">
        <f t="shared" si="157"/>
        <v>1</v>
      </c>
      <c r="AE794">
        <f t="shared" si="158"/>
        <v>2016</v>
      </c>
      <c r="AF794">
        <f t="shared" si="159"/>
        <v>4</v>
      </c>
      <c r="AG794" t="str">
        <f>VLOOKUP(F794,vlookup!$A$2:$E$660,2,0)</f>
        <v>Retained</v>
      </c>
      <c r="AH794" t="str">
        <f>VLOOKUP(F794,vlookup!$A$2:$E$660,3,0)</f>
        <v>Service Contract</v>
      </c>
      <c r="AI794" t="str">
        <f>VLOOKUP(F794,vlookup!$A$2:$E$660,4,0)</f>
        <v>Used Car Programs</v>
      </c>
      <c r="AJ794" t="str">
        <f>VLOOKUP(F794,vlookup!$A$2:$E$660,5,0)</f>
        <v>High Mileage</v>
      </c>
      <c r="AL794">
        <f t="shared" si="160"/>
        <v>19</v>
      </c>
      <c r="AM794">
        <f t="shared" si="161"/>
        <v>255</v>
      </c>
      <c r="AN794" t="str">
        <f t="shared" si="162"/>
        <v/>
      </c>
      <c r="AO794" t="str">
        <f t="shared" si="163"/>
        <v/>
      </c>
      <c r="AP794" t="str">
        <f t="shared" si="164"/>
        <v/>
      </c>
      <c r="AQ794" t="str">
        <f t="shared" si="165"/>
        <v/>
      </c>
      <c r="AR794">
        <f t="shared" si="166"/>
        <v>-683.72</v>
      </c>
      <c r="AS794" t="str">
        <f t="shared" si="167"/>
        <v>5W624516D6Y-3</v>
      </c>
      <c r="AT794" t="str">
        <f>IFERROR(IF(VLOOKUP(Y794,vlookup!$I$2:$J$9,1,0)=Y794,VLOOKUP(Y794,vlookup!$I$2:$J$9,2,0),PROPER(Y794)),PROPER(Y794))</f>
        <v>Goodwill</v>
      </c>
      <c r="AU794" t="str">
        <f>IFERROR(IF(B794=VLOOKUP(B794,vlookup!$L$2:$L$10,1,0),"Yes","No"),"No")</f>
        <v>No</v>
      </c>
    </row>
    <row r="795" spans="1:47" ht="14.45" customHeight="1" x14ac:dyDescent="0.25">
      <c r="A795" t="s">
        <v>2598</v>
      </c>
      <c r="B795" s="31" t="s">
        <v>3609</v>
      </c>
      <c r="C795">
        <v>2</v>
      </c>
      <c r="D795">
        <v>1</v>
      </c>
      <c r="E795" t="s">
        <v>382</v>
      </c>
      <c r="F795" t="s">
        <v>205</v>
      </c>
      <c r="G795" t="s">
        <v>1086</v>
      </c>
      <c r="H795" t="s">
        <v>3709</v>
      </c>
      <c r="I795">
        <v>133611</v>
      </c>
      <c r="J795" s="19">
        <v>42111</v>
      </c>
      <c r="K795" s="19">
        <v>42155</v>
      </c>
      <c r="L795">
        <v>201505</v>
      </c>
      <c r="M795" s="19">
        <v>42125</v>
      </c>
      <c r="N795">
        <v>24616</v>
      </c>
      <c r="O795" t="s">
        <v>1076</v>
      </c>
      <c r="P795" t="s">
        <v>1172</v>
      </c>
      <c r="Q795" t="s">
        <v>924</v>
      </c>
      <c r="R795">
        <v>8360</v>
      </c>
      <c r="S795" s="19">
        <v>42222</v>
      </c>
      <c r="T795">
        <v>133861</v>
      </c>
      <c r="U795" t="s">
        <v>357</v>
      </c>
      <c r="V795" s="19">
        <v>42418</v>
      </c>
      <c r="W795" t="s">
        <v>2536</v>
      </c>
      <c r="X795" t="s">
        <v>2537</v>
      </c>
      <c r="Y795" t="s">
        <v>1065</v>
      </c>
      <c r="Z795" t="s">
        <v>14</v>
      </c>
      <c r="AA795" s="29">
        <v>-766.68</v>
      </c>
      <c r="AB795">
        <v>0</v>
      </c>
      <c r="AC795">
        <f t="shared" si="156"/>
        <v>2016</v>
      </c>
      <c r="AD795">
        <f t="shared" si="157"/>
        <v>2</v>
      </c>
      <c r="AE795">
        <f t="shared" si="158"/>
        <v>2015</v>
      </c>
      <c r="AF795">
        <f t="shared" si="159"/>
        <v>4</v>
      </c>
      <c r="AG795" t="str">
        <f>VLOOKUP(F795,vlookup!$A$2:$E$660,2,0)</f>
        <v>Retained</v>
      </c>
      <c r="AH795" t="str">
        <f>VLOOKUP(F795,vlookup!$A$2:$E$660,3,0)</f>
        <v>Service Contract</v>
      </c>
      <c r="AI795" t="str">
        <f>VLOOKUP(F795,vlookup!$A$2:$E$660,4,0)</f>
        <v>Used Car Programs</v>
      </c>
      <c r="AJ795" t="str">
        <f>VLOOKUP(F795,vlookup!$A$2:$E$660,5,0)</f>
        <v>High Mileage</v>
      </c>
      <c r="AL795">
        <f t="shared" si="160"/>
        <v>44</v>
      </c>
      <c r="AM795">
        <f t="shared" si="161"/>
        <v>301</v>
      </c>
      <c r="AN795">
        <f t="shared" si="162"/>
        <v>250</v>
      </c>
      <c r="AO795" t="str">
        <f t="shared" si="163"/>
        <v/>
      </c>
      <c r="AP795" t="str">
        <f t="shared" si="164"/>
        <v/>
      </c>
      <c r="AQ795" t="str">
        <f t="shared" si="165"/>
        <v/>
      </c>
      <c r="AR795">
        <f t="shared" si="166"/>
        <v>-766.68</v>
      </c>
      <c r="AS795" t="str">
        <f t="shared" si="167"/>
        <v>102108921-2</v>
      </c>
      <c r="AT795" t="str">
        <f>IFERROR(IF(VLOOKUP(Y795,vlookup!$I$2:$J$9,1,0)=Y795,VLOOKUP(Y795,vlookup!$I$2:$J$9,2,0),PROPER(Y795)),PROPER(Y795))</f>
        <v>Goodwill</v>
      </c>
      <c r="AU795" t="str">
        <f>IFERROR(IF(B795=VLOOKUP(B795,vlookup!$L$2:$L$10,1,0),"Yes","No"),"No")</f>
        <v>No</v>
      </c>
    </row>
    <row r="796" spans="1:47" ht="14.45" customHeight="1" x14ac:dyDescent="0.25">
      <c r="A796" t="s">
        <v>2599</v>
      </c>
      <c r="B796" s="31" t="s">
        <v>2600</v>
      </c>
      <c r="C796">
        <v>1</v>
      </c>
      <c r="D796">
        <v>1</v>
      </c>
      <c r="E796" t="s">
        <v>382</v>
      </c>
      <c r="F796" t="s">
        <v>238</v>
      </c>
      <c r="G796" t="s">
        <v>1086</v>
      </c>
      <c r="H796" t="s">
        <v>3744</v>
      </c>
      <c r="I796">
        <v>112760</v>
      </c>
      <c r="J796" s="19">
        <v>42455</v>
      </c>
      <c r="K796" s="19">
        <v>42490</v>
      </c>
      <c r="L796">
        <v>201604</v>
      </c>
      <c r="M796" s="19">
        <v>42461</v>
      </c>
      <c r="N796">
        <v>24616</v>
      </c>
      <c r="O796" t="s">
        <v>1076</v>
      </c>
      <c r="P796" t="s">
        <v>2601</v>
      </c>
      <c r="Q796" t="s">
        <v>924</v>
      </c>
      <c r="R796">
        <v>46791</v>
      </c>
      <c r="S796" s="19">
        <v>42741</v>
      </c>
      <c r="T796">
        <v>125603</v>
      </c>
      <c r="U796" t="s">
        <v>356</v>
      </c>
      <c r="V796" s="19">
        <v>42751</v>
      </c>
      <c r="W796" t="s">
        <v>2536</v>
      </c>
      <c r="X796" t="s">
        <v>2537</v>
      </c>
      <c r="Y796" t="s">
        <v>1065</v>
      </c>
      <c r="Z796" t="s">
        <v>14</v>
      </c>
      <c r="AA796" s="29">
        <v>-1369.72</v>
      </c>
      <c r="AB796">
        <v>0</v>
      </c>
      <c r="AC796">
        <f t="shared" si="156"/>
        <v>2017</v>
      </c>
      <c r="AD796">
        <f t="shared" si="157"/>
        <v>1</v>
      </c>
      <c r="AE796">
        <f t="shared" si="158"/>
        <v>2016</v>
      </c>
      <c r="AF796">
        <f t="shared" si="159"/>
        <v>3</v>
      </c>
      <c r="AG796" t="str">
        <f>VLOOKUP(F796,vlookup!$A$2:$E$660,2,0)</f>
        <v>Retained</v>
      </c>
      <c r="AH796" t="str">
        <f>VLOOKUP(F796,vlookup!$A$2:$E$660,3,0)</f>
        <v>Service Contract</v>
      </c>
      <c r="AI796" t="str">
        <f>VLOOKUP(F796,vlookup!$A$2:$E$660,4,0)</f>
        <v>Used Car Programs</v>
      </c>
      <c r="AJ796" t="str">
        <f>VLOOKUP(F796,vlookup!$A$2:$E$660,5,0)</f>
        <v>High Mileage</v>
      </c>
      <c r="AL796">
        <f t="shared" si="160"/>
        <v>34</v>
      </c>
      <c r="AM796">
        <f t="shared" si="161"/>
        <v>290</v>
      </c>
      <c r="AN796">
        <f t="shared" si="162"/>
        <v>12843</v>
      </c>
      <c r="AO796" t="str">
        <f t="shared" si="163"/>
        <v/>
      </c>
      <c r="AP796" t="str">
        <f t="shared" si="164"/>
        <v/>
      </c>
      <c r="AQ796" t="str">
        <f t="shared" si="165"/>
        <v/>
      </c>
      <c r="AR796">
        <f t="shared" si="166"/>
        <v>-1369.72</v>
      </c>
      <c r="AS796" t="str">
        <f t="shared" si="167"/>
        <v>AW133369C6Y-1</v>
      </c>
      <c r="AT796" t="str">
        <f>IFERROR(IF(VLOOKUP(Y796,vlookup!$I$2:$J$9,1,0)=Y796,VLOOKUP(Y796,vlookup!$I$2:$J$9,2,0),PROPER(Y796)),PROPER(Y796))</f>
        <v>Goodwill</v>
      </c>
      <c r="AU796" t="str">
        <f>IFERROR(IF(B796=VLOOKUP(B796,vlookup!$L$2:$L$10,1,0),"Yes","No"),"No")</f>
        <v>No</v>
      </c>
    </row>
    <row r="797" spans="1:47" ht="14.45" customHeight="1" x14ac:dyDescent="0.25">
      <c r="A797" t="s">
        <v>2602</v>
      </c>
      <c r="B797" s="31" t="s">
        <v>2603</v>
      </c>
      <c r="C797">
        <v>2</v>
      </c>
      <c r="D797">
        <v>1</v>
      </c>
      <c r="E797" t="s">
        <v>382</v>
      </c>
      <c r="F797" t="s">
        <v>60</v>
      </c>
      <c r="G797" t="s">
        <v>1086</v>
      </c>
      <c r="H797" t="s">
        <v>3744</v>
      </c>
      <c r="I797">
        <v>90396</v>
      </c>
      <c r="J797" s="19">
        <v>41341</v>
      </c>
      <c r="K797" s="19">
        <v>41393</v>
      </c>
      <c r="L797">
        <v>201304</v>
      </c>
      <c r="M797" s="19">
        <v>41365</v>
      </c>
      <c r="N797">
        <v>24616</v>
      </c>
      <c r="O797" t="s">
        <v>1076</v>
      </c>
      <c r="P797" t="s">
        <v>2604</v>
      </c>
      <c r="Q797" t="s">
        <v>924</v>
      </c>
      <c r="R797">
        <v>14198</v>
      </c>
      <c r="S797" s="19">
        <v>41515</v>
      </c>
      <c r="T797">
        <v>97561</v>
      </c>
      <c r="U797" t="s">
        <v>357</v>
      </c>
      <c r="V797" s="19">
        <v>41551</v>
      </c>
      <c r="W797" t="s">
        <v>2583</v>
      </c>
      <c r="X797" t="s">
        <v>2537</v>
      </c>
      <c r="Y797" t="s">
        <v>1065</v>
      </c>
      <c r="Z797" t="s">
        <v>14</v>
      </c>
      <c r="AA797" s="29">
        <v>-3274.42</v>
      </c>
      <c r="AB797" t="s">
        <v>544</v>
      </c>
      <c r="AC797">
        <f t="shared" si="156"/>
        <v>2013</v>
      </c>
      <c r="AD797">
        <f t="shared" si="157"/>
        <v>10</v>
      </c>
      <c r="AE797">
        <f t="shared" si="158"/>
        <v>2013</v>
      </c>
      <c r="AF797">
        <f t="shared" si="159"/>
        <v>3</v>
      </c>
      <c r="AG797" t="str">
        <f>VLOOKUP(F797,vlookup!$A$2:$E$660,2,0)</f>
        <v>Retained</v>
      </c>
      <c r="AH797" t="str">
        <f>VLOOKUP(F797,vlookup!$A$2:$E$660,3,0)</f>
        <v>Service Contract</v>
      </c>
      <c r="AI797" t="str">
        <f>VLOOKUP(F797,vlookup!$A$2:$E$660,4,0)</f>
        <v>Used Car Programs</v>
      </c>
      <c r="AJ797" t="str">
        <f>VLOOKUP(F797,vlookup!$A$2:$E$660,5,0)</f>
        <v>High Mileage</v>
      </c>
      <c r="AL797">
        <f t="shared" si="160"/>
        <v>51</v>
      </c>
      <c r="AM797">
        <f t="shared" si="161"/>
        <v>206</v>
      </c>
      <c r="AN797">
        <f t="shared" si="162"/>
        <v>7165</v>
      </c>
      <c r="AO797" t="str">
        <f t="shared" si="163"/>
        <v/>
      </c>
      <c r="AP797" t="str">
        <f t="shared" si="164"/>
        <v/>
      </c>
      <c r="AQ797" t="str">
        <f t="shared" si="165"/>
        <v/>
      </c>
      <c r="AR797">
        <f t="shared" si="166"/>
        <v>-3274.42</v>
      </c>
      <c r="AS797" t="str">
        <f t="shared" si="167"/>
        <v>8W152525C3Y-2</v>
      </c>
      <c r="AT797" t="str">
        <f>IFERROR(IF(VLOOKUP(Y797,vlookup!$I$2:$J$9,1,0)=Y797,VLOOKUP(Y797,vlookup!$I$2:$J$9,2,0),PROPER(Y797)),PROPER(Y797))</f>
        <v>Goodwill</v>
      </c>
      <c r="AU797" t="str">
        <f>IFERROR(IF(B797=VLOOKUP(B797,vlookup!$L$2:$L$10,1,0),"Yes","No"),"No")</f>
        <v>No</v>
      </c>
    </row>
    <row r="798" spans="1:47" ht="14.45" customHeight="1" x14ac:dyDescent="0.25">
      <c r="A798" t="s">
        <v>2605</v>
      </c>
      <c r="B798" s="31" t="s">
        <v>2606</v>
      </c>
      <c r="C798">
        <v>1</v>
      </c>
      <c r="D798">
        <v>3</v>
      </c>
      <c r="E798" t="s">
        <v>382</v>
      </c>
      <c r="F798" t="s">
        <v>238</v>
      </c>
      <c r="G798" t="s">
        <v>1086</v>
      </c>
      <c r="H798" t="s">
        <v>3746</v>
      </c>
      <c r="I798">
        <v>85578</v>
      </c>
      <c r="J798" s="19">
        <v>42155</v>
      </c>
      <c r="K798" s="19">
        <v>42185</v>
      </c>
      <c r="L798">
        <v>201506</v>
      </c>
      <c r="M798" s="19">
        <v>42156</v>
      </c>
      <c r="N798">
        <v>24616</v>
      </c>
      <c r="O798" t="s">
        <v>1076</v>
      </c>
      <c r="P798" t="s">
        <v>1172</v>
      </c>
      <c r="Q798" t="s">
        <v>924</v>
      </c>
      <c r="R798" t="s">
        <v>1021</v>
      </c>
      <c r="S798" s="19">
        <v>42191</v>
      </c>
      <c r="T798">
        <v>86335</v>
      </c>
      <c r="U798" t="s">
        <v>357</v>
      </c>
      <c r="V798" s="19">
        <v>42212</v>
      </c>
      <c r="W798" t="s">
        <v>2536</v>
      </c>
      <c r="X798" t="s">
        <v>2537</v>
      </c>
      <c r="Y798" t="s">
        <v>1065</v>
      </c>
      <c r="Z798" t="s">
        <v>14</v>
      </c>
      <c r="AA798" s="29">
        <v>-3946.17</v>
      </c>
      <c r="AB798">
        <v>0</v>
      </c>
      <c r="AC798">
        <f t="shared" si="156"/>
        <v>2015</v>
      </c>
      <c r="AD798">
        <f t="shared" si="157"/>
        <v>7</v>
      </c>
      <c r="AE798">
        <f t="shared" si="158"/>
        <v>2015</v>
      </c>
      <c r="AF798">
        <f t="shared" si="159"/>
        <v>5</v>
      </c>
      <c r="AG798" t="str">
        <f>VLOOKUP(F798,vlookup!$A$2:$E$660,2,0)</f>
        <v>Retained</v>
      </c>
      <c r="AH798" t="str">
        <f>VLOOKUP(F798,vlookup!$A$2:$E$660,3,0)</f>
        <v>Service Contract</v>
      </c>
      <c r="AI798" t="str">
        <f>VLOOKUP(F798,vlookup!$A$2:$E$660,4,0)</f>
        <v>Used Car Programs</v>
      </c>
      <c r="AJ798" t="str">
        <f>VLOOKUP(F798,vlookup!$A$2:$E$660,5,0)</f>
        <v>High Mileage</v>
      </c>
      <c r="AL798">
        <f t="shared" si="160"/>
        <v>30</v>
      </c>
      <c r="AM798">
        <f t="shared" si="161"/>
        <v>57</v>
      </c>
      <c r="AN798">
        <f t="shared" si="162"/>
        <v>757</v>
      </c>
      <c r="AO798" t="str">
        <f t="shared" si="163"/>
        <v/>
      </c>
      <c r="AP798">
        <f t="shared" si="164"/>
        <v>-3946.17</v>
      </c>
      <c r="AQ798" t="str">
        <f t="shared" si="165"/>
        <v/>
      </c>
      <c r="AR798" t="str">
        <f t="shared" si="166"/>
        <v/>
      </c>
      <c r="AS798" t="str">
        <f t="shared" si="167"/>
        <v>6C328209E5Y-1</v>
      </c>
      <c r="AT798" t="str">
        <f>IFERROR(IF(VLOOKUP(Y798,vlookup!$I$2:$J$9,1,0)=Y798,VLOOKUP(Y798,vlookup!$I$2:$J$9,2,0),PROPER(Y798)),PROPER(Y798))</f>
        <v>Goodwill</v>
      </c>
      <c r="AU798" t="str">
        <f>IFERROR(IF(B798=VLOOKUP(B798,vlookup!$L$2:$L$10,1,0),"Yes","No"),"No")</f>
        <v>No</v>
      </c>
    </row>
    <row r="799" spans="1:47" ht="14.45" customHeight="1" x14ac:dyDescent="0.25">
      <c r="A799" t="s">
        <v>2607</v>
      </c>
      <c r="B799" s="31" t="s">
        <v>2608</v>
      </c>
      <c r="C799">
        <v>1</v>
      </c>
      <c r="D799">
        <v>1</v>
      </c>
      <c r="E799" t="s">
        <v>382</v>
      </c>
      <c r="F799" t="s">
        <v>238</v>
      </c>
      <c r="G799" t="s">
        <v>920</v>
      </c>
      <c r="H799" t="s">
        <v>936</v>
      </c>
      <c r="I799">
        <v>149008</v>
      </c>
      <c r="J799" s="19">
        <v>41803</v>
      </c>
      <c r="K799" s="19">
        <v>41838</v>
      </c>
      <c r="L799">
        <v>201407</v>
      </c>
      <c r="M799" s="19">
        <v>41821</v>
      </c>
      <c r="N799">
        <v>24616</v>
      </c>
      <c r="O799" t="s">
        <v>1076</v>
      </c>
      <c r="P799" t="s">
        <v>2609</v>
      </c>
      <c r="Q799" t="s">
        <v>924</v>
      </c>
      <c r="R799" t="s">
        <v>544</v>
      </c>
      <c r="S799" s="19">
        <v>41899</v>
      </c>
      <c r="T799">
        <v>155870</v>
      </c>
      <c r="U799" t="s">
        <v>357</v>
      </c>
      <c r="V799" s="19">
        <v>41928</v>
      </c>
      <c r="W799" t="s">
        <v>2536</v>
      </c>
      <c r="X799" t="s">
        <v>2537</v>
      </c>
      <c r="Y799" t="s">
        <v>1065</v>
      </c>
      <c r="Z799" t="s">
        <v>14</v>
      </c>
      <c r="AA799" s="29">
        <v>-1000</v>
      </c>
      <c r="AB799">
        <v>0</v>
      </c>
      <c r="AC799">
        <f t="shared" si="156"/>
        <v>2014</v>
      </c>
      <c r="AD799">
        <f t="shared" si="157"/>
        <v>10</v>
      </c>
      <c r="AE799">
        <f t="shared" si="158"/>
        <v>2014</v>
      </c>
      <c r="AF799">
        <f t="shared" si="159"/>
        <v>6</v>
      </c>
      <c r="AG799" t="str">
        <f>VLOOKUP(F799,vlookup!$A$2:$E$660,2,0)</f>
        <v>Retained</v>
      </c>
      <c r="AH799" t="str">
        <f>VLOOKUP(F799,vlookup!$A$2:$E$660,3,0)</f>
        <v>Service Contract</v>
      </c>
      <c r="AI799" t="str">
        <f>VLOOKUP(F799,vlookup!$A$2:$E$660,4,0)</f>
        <v>Used Car Programs</v>
      </c>
      <c r="AJ799" t="str">
        <f>VLOOKUP(F799,vlookup!$A$2:$E$660,5,0)</f>
        <v>High Mileage</v>
      </c>
      <c r="AL799">
        <f t="shared" si="160"/>
        <v>35</v>
      </c>
      <c r="AM799">
        <f t="shared" si="161"/>
        <v>123</v>
      </c>
      <c r="AN799">
        <f t="shared" si="162"/>
        <v>6862</v>
      </c>
      <c r="AO799" t="str">
        <f t="shared" si="163"/>
        <v/>
      </c>
      <c r="AP799" t="str">
        <f t="shared" si="164"/>
        <v/>
      </c>
      <c r="AQ799" t="str">
        <f t="shared" si="165"/>
        <v/>
      </c>
      <c r="AR799">
        <f t="shared" si="166"/>
        <v>-1000</v>
      </c>
      <c r="AS799" t="str">
        <f t="shared" si="167"/>
        <v>8C126209F4-1</v>
      </c>
      <c r="AT799" t="str">
        <f>IFERROR(IF(VLOOKUP(Y799,vlookup!$I$2:$J$9,1,0)=Y799,VLOOKUP(Y799,vlookup!$I$2:$J$9,2,0),PROPER(Y799)),PROPER(Y799))</f>
        <v>Goodwill</v>
      </c>
      <c r="AU799" t="str">
        <f>IFERROR(IF(B799=VLOOKUP(B799,vlookup!$L$2:$L$10,1,0),"Yes","No"),"No")</f>
        <v>No</v>
      </c>
    </row>
    <row r="800" spans="1:47" ht="14.45" customHeight="1" x14ac:dyDescent="0.25">
      <c r="A800" t="s">
        <v>1534</v>
      </c>
      <c r="B800" s="31" t="s">
        <v>1535</v>
      </c>
      <c r="C800">
        <v>1</v>
      </c>
      <c r="D800">
        <v>2</v>
      </c>
      <c r="E800" t="s">
        <v>382</v>
      </c>
      <c r="F800" t="s">
        <v>205</v>
      </c>
      <c r="G800" t="s">
        <v>952</v>
      </c>
      <c r="H800" t="s">
        <v>3750</v>
      </c>
      <c r="I800">
        <v>104593</v>
      </c>
      <c r="J800" s="19">
        <v>42086</v>
      </c>
      <c r="K800" s="19">
        <v>42124</v>
      </c>
      <c r="L800">
        <v>201504</v>
      </c>
      <c r="M800" s="19">
        <v>42095</v>
      </c>
      <c r="N800">
        <v>24617</v>
      </c>
      <c r="O800" t="s">
        <v>1070</v>
      </c>
      <c r="P800" t="s">
        <v>1172</v>
      </c>
      <c r="Q800" t="s">
        <v>924</v>
      </c>
      <c r="R800" t="s">
        <v>1021</v>
      </c>
      <c r="S800" s="19">
        <v>42404</v>
      </c>
      <c r="T800">
        <v>140312</v>
      </c>
      <c r="U800" t="s">
        <v>357</v>
      </c>
      <c r="V800" s="19">
        <v>42418</v>
      </c>
      <c r="W800" t="s">
        <v>2536</v>
      </c>
      <c r="X800" t="s">
        <v>2537</v>
      </c>
      <c r="Y800" t="s">
        <v>1065</v>
      </c>
      <c r="Z800" t="s">
        <v>14</v>
      </c>
      <c r="AA800" s="29">
        <v>-4183.99</v>
      </c>
      <c r="AB800">
        <v>0</v>
      </c>
      <c r="AC800">
        <f t="shared" si="156"/>
        <v>2016</v>
      </c>
      <c r="AD800">
        <f t="shared" si="157"/>
        <v>2</v>
      </c>
      <c r="AE800">
        <f t="shared" si="158"/>
        <v>2015</v>
      </c>
      <c r="AF800">
        <f t="shared" si="159"/>
        <v>3</v>
      </c>
      <c r="AG800" t="str">
        <f>VLOOKUP(F800,vlookup!$A$2:$E$660,2,0)</f>
        <v>Retained</v>
      </c>
      <c r="AH800" t="str">
        <f>VLOOKUP(F800,vlookup!$A$2:$E$660,3,0)</f>
        <v>Service Contract</v>
      </c>
      <c r="AI800" t="str">
        <f>VLOOKUP(F800,vlookup!$A$2:$E$660,4,0)</f>
        <v>Used Car Programs</v>
      </c>
      <c r="AJ800" t="str">
        <f>VLOOKUP(F800,vlookup!$A$2:$E$660,5,0)</f>
        <v>High Mileage</v>
      </c>
      <c r="AL800">
        <f t="shared" si="160"/>
        <v>37</v>
      </c>
      <c r="AM800">
        <f t="shared" si="161"/>
        <v>325</v>
      </c>
      <c r="AN800">
        <f t="shared" si="162"/>
        <v>35719</v>
      </c>
      <c r="AO800" t="str">
        <f t="shared" si="163"/>
        <v/>
      </c>
      <c r="AP800" t="str">
        <f t="shared" si="164"/>
        <v/>
      </c>
      <c r="AQ800" t="str">
        <f t="shared" si="165"/>
        <v/>
      </c>
      <c r="AR800">
        <f t="shared" si="166"/>
        <v>-4183.99</v>
      </c>
      <c r="AS800" t="str">
        <f t="shared" si="167"/>
        <v>6Z753095C5-1</v>
      </c>
      <c r="AT800" t="str">
        <f>IFERROR(IF(VLOOKUP(Y800,vlookup!$I$2:$J$9,1,0)=Y800,VLOOKUP(Y800,vlookup!$I$2:$J$9,2,0),PROPER(Y800)),PROPER(Y800))</f>
        <v>Goodwill</v>
      </c>
      <c r="AU800" t="str">
        <f>IFERROR(IF(B800=VLOOKUP(B800,vlookup!$L$2:$L$10,1,0),"Yes","No"),"No")</f>
        <v>No</v>
      </c>
    </row>
    <row r="801" spans="1:47" ht="14.45" customHeight="1" x14ac:dyDescent="0.25">
      <c r="A801" t="s">
        <v>2610</v>
      </c>
      <c r="B801" s="31" t="s">
        <v>2611</v>
      </c>
      <c r="C801">
        <v>1</v>
      </c>
      <c r="D801">
        <v>1</v>
      </c>
      <c r="E801" t="s">
        <v>382</v>
      </c>
      <c r="F801" t="s">
        <v>464</v>
      </c>
      <c r="G801" t="s">
        <v>922</v>
      </c>
      <c r="H801" t="s">
        <v>1556</v>
      </c>
      <c r="I801">
        <v>61050</v>
      </c>
      <c r="J801" s="19">
        <v>43746</v>
      </c>
      <c r="K801" s="19">
        <v>43773</v>
      </c>
      <c r="L801">
        <v>201910</v>
      </c>
      <c r="M801" s="19">
        <v>43739</v>
      </c>
      <c r="N801">
        <v>24617</v>
      </c>
      <c r="O801" t="s">
        <v>1070</v>
      </c>
      <c r="P801" t="s">
        <v>1208</v>
      </c>
      <c r="Q801" t="s">
        <v>924</v>
      </c>
      <c r="R801">
        <v>20156</v>
      </c>
      <c r="S801" s="19">
        <v>43752</v>
      </c>
      <c r="T801">
        <v>61630</v>
      </c>
      <c r="U801" t="s">
        <v>356</v>
      </c>
      <c r="V801" s="19">
        <v>43761</v>
      </c>
      <c r="W801" t="s">
        <v>2536</v>
      </c>
      <c r="X801" t="s">
        <v>2537</v>
      </c>
      <c r="Y801" t="s">
        <v>1065</v>
      </c>
      <c r="Z801" t="s">
        <v>14</v>
      </c>
      <c r="AA801" s="29">
        <v>-1396.56</v>
      </c>
      <c r="AB801">
        <v>1</v>
      </c>
      <c r="AC801">
        <f t="shared" si="156"/>
        <v>2019</v>
      </c>
      <c r="AD801">
        <f t="shared" si="157"/>
        <v>10</v>
      </c>
      <c r="AE801">
        <f t="shared" si="158"/>
        <v>2019</v>
      </c>
      <c r="AF801">
        <f t="shared" si="159"/>
        <v>10</v>
      </c>
      <c r="AG801" t="str">
        <f>VLOOKUP(F801,vlookup!$A$2:$E$660,2,0)</f>
        <v>Retained</v>
      </c>
      <c r="AH801" t="str">
        <f>VLOOKUP(F801,vlookup!$A$2:$E$660,3,0)</f>
        <v>Service Contract</v>
      </c>
      <c r="AI801" t="str">
        <f>VLOOKUP(F801,vlookup!$A$2:$E$660,4,0)</f>
        <v>Used Car Programs</v>
      </c>
      <c r="AJ801" t="str">
        <f>VLOOKUP(F801,vlookup!$A$2:$E$660,5,0)</f>
        <v>High Mileage</v>
      </c>
      <c r="AL801">
        <f t="shared" si="160"/>
        <v>26</v>
      </c>
      <c r="AM801">
        <f t="shared" si="161"/>
        <v>15</v>
      </c>
      <c r="AN801">
        <f t="shared" si="162"/>
        <v>580</v>
      </c>
      <c r="AO801">
        <f t="shared" si="163"/>
        <v>-1396.56</v>
      </c>
      <c r="AP801" t="str">
        <f t="shared" si="164"/>
        <v/>
      </c>
      <c r="AQ801" t="str">
        <f t="shared" si="165"/>
        <v/>
      </c>
      <c r="AR801" t="str">
        <f t="shared" si="166"/>
        <v/>
      </c>
      <c r="AS801" t="str">
        <f t="shared" si="167"/>
        <v>AH279212J9-1</v>
      </c>
      <c r="AT801" t="str">
        <f>IFERROR(IF(VLOOKUP(Y801,vlookup!$I$2:$J$9,1,0)=Y801,VLOOKUP(Y801,vlookup!$I$2:$J$9,2,0),PROPER(Y801)),PROPER(Y801))</f>
        <v>Goodwill</v>
      </c>
      <c r="AU801" t="str">
        <f>IFERROR(IF(B801=VLOOKUP(B801,vlookup!$L$2:$L$10,1,0),"Yes","No"),"No")</f>
        <v>No</v>
      </c>
    </row>
    <row r="802" spans="1:47" ht="14.45" customHeight="1" x14ac:dyDescent="0.25">
      <c r="A802" t="s">
        <v>2610</v>
      </c>
      <c r="B802" s="31" t="s">
        <v>2611</v>
      </c>
      <c r="C802">
        <v>2</v>
      </c>
      <c r="D802">
        <v>1</v>
      </c>
      <c r="E802" t="s">
        <v>382</v>
      </c>
      <c r="F802" t="s">
        <v>464</v>
      </c>
      <c r="G802" t="s">
        <v>922</v>
      </c>
      <c r="H802" t="s">
        <v>1556</v>
      </c>
      <c r="I802">
        <v>61050</v>
      </c>
      <c r="J802" s="19">
        <v>43746</v>
      </c>
      <c r="K802" s="19">
        <v>43773</v>
      </c>
      <c r="L802">
        <v>201910</v>
      </c>
      <c r="M802" s="19">
        <v>43739</v>
      </c>
      <c r="N802">
        <v>24617</v>
      </c>
      <c r="O802" t="s">
        <v>1070</v>
      </c>
      <c r="P802" t="s">
        <v>1208</v>
      </c>
      <c r="Q802" t="s">
        <v>924</v>
      </c>
      <c r="R802">
        <v>20256</v>
      </c>
      <c r="S802" s="19">
        <v>43763</v>
      </c>
      <c r="T802">
        <v>61832</v>
      </c>
      <c r="U802" t="s">
        <v>357</v>
      </c>
      <c r="V802" s="19">
        <v>43783</v>
      </c>
      <c r="W802" t="s">
        <v>370</v>
      </c>
      <c r="X802" t="s">
        <v>371</v>
      </c>
      <c r="Y802" t="s">
        <v>1065</v>
      </c>
      <c r="Z802" t="s">
        <v>369</v>
      </c>
      <c r="AA802" s="29">
        <v>-3480.83</v>
      </c>
      <c r="AB802">
        <v>1</v>
      </c>
      <c r="AC802">
        <f t="shared" si="156"/>
        <v>2019</v>
      </c>
      <c r="AD802">
        <f t="shared" si="157"/>
        <v>11</v>
      </c>
      <c r="AE802">
        <f t="shared" si="158"/>
        <v>2019</v>
      </c>
      <c r="AF802">
        <f t="shared" si="159"/>
        <v>10</v>
      </c>
      <c r="AG802" t="str">
        <f>VLOOKUP(F802,vlookup!$A$2:$E$660,2,0)</f>
        <v>Retained</v>
      </c>
      <c r="AH802" t="str">
        <f>VLOOKUP(F802,vlookup!$A$2:$E$660,3,0)</f>
        <v>Service Contract</v>
      </c>
      <c r="AI802" t="str">
        <f>VLOOKUP(F802,vlookup!$A$2:$E$660,4,0)</f>
        <v>Used Car Programs</v>
      </c>
      <c r="AJ802" t="str">
        <f>VLOOKUP(F802,vlookup!$A$2:$E$660,5,0)</f>
        <v>High Mileage</v>
      </c>
      <c r="AL802">
        <f t="shared" si="160"/>
        <v>26</v>
      </c>
      <c r="AM802">
        <f t="shared" si="161"/>
        <v>36</v>
      </c>
      <c r="AN802">
        <f t="shared" si="162"/>
        <v>782</v>
      </c>
      <c r="AO802" t="str">
        <f t="shared" si="163"/>
        <v/>
      </c>
      <c r="AP802">
        <f t="shared" si="164"/>
        <v>-3480.83</v>
      </c>
      <c r="AQ802" t="str">
        <f t="shared" si="165"/>
        <v/>
      </c>
      <c r="AR802" t="str">
        <f t="shared" si="166"/>
        <v/>
      </c>
      <c r="AS802" t="str">
        <f t="shared" si="167"/>
        <v>AH279212J9-2</v>
      </c>
      <c r="AT802" t="str">
        <f>IFERROR(IF(VLOOKUP(Y802,vlookup!$I$2:$J$9,1,0)=Y802,VLOOKUP(Y802,vlookup!$I$2:$J$9,2,0),PROPER(Y802)),PROPER(Y802))</f>
        <v>Goodwill</v>
      </c>
      <c r="AU802" t="str">
        <f>IFERROR(IF(B802=VLOOKUP(B802,vlookup!$L$2:$L$10,1,0),"Yes","No"),"No")</f>
        <v>No</v>
      </c>
    </row>
    <row r="803" spans="1:47" ht="14.45" customHeight="1" x14ac:dyDescent="0.25">
      <c r="A803" t="s">
        <v>1583</v>
      </c>
      <c r="B803" s="31" t="s">
        <v>1584</v>
      </c>
      <c r="C803">
        <v>1</v>
      </c>
      <c r="D803">
        <v>1</v>
      </c>
      <c r="E803" t="s">
        <v>382</v>
      </c>
      <c r="F803" t="s">
        <v>60</v>
      </c>
      <c r="G803" t="s">
        <v>3756</v>
      </c>
      <c r="H803" t="s">
        <v>3757</v>
      </c>
      <c r="I803">
        <v>147335</v>
      </c>
      <c r="J803" s="19">
        <v>41689</v>
      </c>
      <c r="K803" s="19">
        <v>41729</v>
      </c>
      <c r="L803">
        <v>201403</v>
      </c>
      <c r="M803" s="19">
        <v>41699</v>
      </c>
      <c r="N803">
        <v>24616</v>
      </c>
      <c r="O803" t="s">
        <v>1076</v>
      </c>
      <c r="P803" t="s">
        <v>1445</v>
      </c>
      <c r="Q803" t="s">
        <v>924</v>
      </c>
      <c r="R803">
        <v>24348</v>
      </c>
      <c r="S803" s="19">
        <v>41744</v>
      </c>
      <c r="T803">
        <v>150554</v>
      </c>
      <c r="U803" t="s">
        <v>357</v>
      </c>
      <c r="V803" s="19">
        <v>41746</v>
      </c>
      <c r="W803" t="s">
        <v>2612</v>
      </c>
      <c r="X803" t="s">
        <v>2613</v>
      </c>
      <c r="Y803" t="s">
        <v>1065</v>
      </c>
      <c r="Z803" t="s">
        <v>603</v>
      </c>
      <c r="AA803" s="29">
        <v>-105</v>
      </c>
      <c r="AB803">
        <v>0</v>
      </c>
      <c r="AC803">
        <f t="shared" si="156"/>
        <v>2014</v>
      </c>
      <c r="AD803">
        <f t="shared" si="157"/>
        <v>4</v>
      </c>
      <c r="AE803">
        <f t="shared" si="158"/>
        <v>2014</v>
      </c>
      <c r="AF803">
        <f t="shared" si="159"/>
        <v>2</v>
      </c>
      <c r="AG803" t="str">
        <f>VLOOKUP(F803,vlookup!$A$2:$E$660,2,0)</f>
        <v>Retained</v>
      </c>
      <c r="AH803" t="str">
        <f>VLOOKUP(F803,vlookup!$A$2:$E$660,3,0)</f>
        <v>Service Contract</v>
      </c>
      <c r="AI803" t="str">
        <f>VLOOKUP(F803,vlookup!$A$2:$E$660,4,0)</f>
        <v>Used Car Programs</v>
      </c>
      <c r="AJ803" t="str">
        <f>VLOOKUP(F803,vlookup!$A$2:$E$660,5,0)</f>
        <v>High Mileage</v>
      </c>
      <c r="AL803">
        <f t="shared" si="160"/>
        <v>42</v>
      </c>
      <c r="AM803">
        <f t="shared" si="161"/>
        <v>58</v>
      </c>
      <c r="AN803">
        <f t="shared" si="162"/>
        <v>3219</v>
      </c>
      <c r="AO803" t="str">
        <f t="shared" si="163"/>
        <v/>
      </c>
      <c r="AP803">
        <f t="shared" si="164"/>
        <v>-105</v>
      </c>
      <c r="AQ803" t="str">
        <f t="shared" si="165"/>
        <v/>
      </c>
      <c r="AR803" t="str">
        <f t="shared" si="166"/>
        <v/>
      </c>
      <c r="AS803" t="str">
        <f t="shared" si="167"/>
        <v>51263638B4Y-1</v>
      </c>
      <c r="AT803" t="str">
        <f>IFERROR(IF(VLOOKUP(Y803,vlookup!$I$2:$J$9,1,0)=Y803,VLOOKUP(Y803,vlookup!$I$2:$J$9,2,0),PROPER(Y803)),PROPER(Y803))</f>
        <v>Goodwill</v>
      </c>
      <c r="AU803" t="str">
        <f>IFERROR(IF(B803=VLOOKUP(B803,vlookup!$L$2:$L$10,1,0),"Yes","No"),"No")</f>
        <v>No</v>
      </c>
    </row>
    <row r="804" spans="1:47" ht="14.45" customHeight="1" x14ac:dyDescent="0.25">
      <c r="A804" t="s">
        <v>2293</v>
      </c>
      <c r="B804" s="31" t="s">
        <v>2294</v>
      </c>
      <c r="C804">
        <v>1</v>
      </c>
      <c r="D804">
        <v>2</v>
      </c>
      <c r="E804" t="s">
        <v>382</v>
      </c>
      <c r="F804" t="s">
        <v>60</v>
      </c>
      <c r="G804" t="s">
        <v>543</v>
      </c>
      <c r="H804" t="s">
        <v>933</v>
      </c>
      <c r="I804">
        <v>203193</v>
      </c>
      <c r="J804" s="19">
        <v>41720</v>
      </c>
      <c r="K804" s="19">
        <v>41739</v>
      </c>
      <c r="L804">
        <v>201404</v>
      </c>
      <c r="M804" s="19">
        <v>41730</v>
      </c>
      <c r="N804">
        <v>24616</v>
      </c>
      <c r="O804" t="s">
        <v>1076</v>
      </c>
      <c r="P804" t="s">
        <v>1686</v>
      </c>
      <c r="Q804" t="s">
        <v>924</v>
      </c>
      <c r="R804">
        <v>70734</v>
      </c>
      <c r="S804" s="19">
        <v>41799</v>
      </c>
      <c r="T804">
        <v>206404</v>
      </c>
      <c r="U804" t="s">
        <v>357</v>
      </c>
      <c r="V804" s="19">
        <v>41810</v>
      </c>
      <c r="W804" t="s">
        <v>2536</v>
      </c>
      <c r="X804" t="s">
        <v>2537</v>
      </c>
      <c r="Y804" t="s">
        <v>1065</v>
      </c>
      <c r="Z804" t="s">
        <v>14</v>
      </c>
      <c r="AA804" s="29">
        <v>-1198.02</v>
      </c>
      <c r="AB804">
        <v>0</v>
      </c>
      <c r="AC804">
        <f t="shared" si="156"/>
        <v>2014</v>
      </c>
      <c r="AD804">
        <f t="shared" si="157"/>
        <v>6</v>
      </c>
      <c r="AE804">
        <f t="shared" si="158"/>
        <v>2014</v>
      </c>
      <c r="AF804">
        <f t="shared" si="159"/>
        <v>3</v>
      </c>
      <c r="AG804" t="str">
        <f>VLOOKUP(F804,vlookup!$A$2:$E$660,2,0)</f>
        <v>Retained</v>
      </c>
      <c r="AH804" t="str">
        <f>VLOOKUP(F804,vlookup!$A$2:$E$660,3,0)</f>
        <v>Service Contract</v>
      </c>
      <c r="AI804" t="str">
        <f>VLOOKUP(F804,vlookup!$A$2:$E$660,4,0)</f>
        <v>Used Car Programs</v>
      </c>
      <c r="AJ804" t="str">
        <f>VLOOKUP(F804,vlookup!$A$2:$E$660,5,0)</f>
        <v>High Mileage</v>
      </c>
      <c r="AL804">
        <f t="shared" si="160"/>
        <v>18</v>
      </c>
      <c r="AM804">
        <f t="shared" si="161"/>
        <v>88</v>
      </c>
      <c r="AN804">
        <f t="shared" si="162"/>
        <v>3211</v>
      </c>
      <c r="AO804" t="str">
        <f t="shared" si="163"/>
        <v/>
      </c>
      <c r="AP804" t="str">
        <f t="shared" si="164"/>
        <v/>
      </c>
      <c r="AQ804">
        <f t="shared" si="165"/>
        <v>-1198.02</v>
      </c>
      <c r="AR804" t="str">
        <f t="shared" si="166"/>
        <v/>
      </c>
      <c r="AS804" t="str">
        <f t="shared" si="167"/>
        <v>31355610C4Y-1</v>
      </c>
      <c r="AT804" t="str">
        <f>IFERROR(IF(VLOOKUP(Y804,vlookup!$I$2:$J$9,1,0)=Y804,VLOOKUP(Y804,vlookup!$I$2:$J$9,2,0),PROPER(Y804)),PROPER(Y804))</f>
        <v>Goodwill</v>
      </c>
      <c r="AU804" t="str">
        <f>IFERROR(IF(B804=VLOOKUP(B804,vlookup!$L$2:$L$10,1,0),"Yes","No"),"No")</f>
        <v>No</v>
      </c>
    </row>
    <row r="805" spans="1:47" ht="14.45" customHeight="1" x14ac:dyDescent="0.25">
      <c r="A805" t="s">
        <v>2614</v>
      </c>
      <c r="B805" s="31" t="s">
        <v>2615</v>
      </c>
      <c r="C805">
        <v>2</v>
      </c>
      <c r="D805">
        <v>1</v>
      </c>
      <c r="E805" t="s">
        <v>382</v>
      </c>
      <c r="F805" t="s">
        <v>205</v>
      </c>
      <c r="G805" t="s">
        <v>3708</v>
      </c>
      <c r="H805" t="s">
        <v>942</v>
      </c>
      <c r="I805">
        <v>77744</v>
      </c>
      <c r="J805" s="19">
        <v>42615</v>
      </c>
      <c r="K805" s="19">
        <v>42643</v>
      </c>
      <c r="L805">
        <v>201609</v>
      </c>
      <c r="M805" s="19">
        <v>42614</v>
      </c>
      <c r="N805">
        <v>24617</v>
      </c>
      <c r="O805" t="s">
        <v>1070</v>
      </c>
      <c r="P805" t="s">
        <v>1208</v>
      </c>
      <c r="Q805" t="s">
        <v>924</v>
      </c>
      <c r="R805">
        <v>14025</v>
      </c>
      <c r="S805" s="19">
        <v>42983</v>
      </c>
      <c r="T805">
        <v>78000</v>
      </c>
      <c r="U805" t="s">
        <v>356</v>
      </c>
      <c r="V805" s="19">
        <v>43049</v>
      </c>
      <c r="W805" t="s">
        <v>2536</v>
      </c>
      <c r="X805" t="s">
        <v>2537</v>
      </c>
      <c r="Y805" t="s">
        <v>1065</v>
      </c>
      <c r="Z805" t="s">
        <v>14</v>
      </c>
      <c r="AA805" s="29">
        <v>-452.19</v>
      </c>
      <c r="AB805">
        <v>0</v>
      </c>
      <c r="AC805">
        <f t="shared" si="156"/>
        <v>2017</v>
      </c>
      <c r="AD805">
        <f t="shared" si="157"/>
        <v>11</v>
      </c>
      <c r="AE805">
        <f t="shared" si="158"/>
        <v>2016</v>
      </c>
      <c r="AF805">
        <f t="shared" si="159"/>
        <v>9</v>
      </c>
      <c r="AG805" t="str">
        <f>VLOOKUP(F805,vlookup!$A$2:$E$660,2,0)</f>
        <v>Retained</v>
      </c>
      <c r="AH805" t="str">
        <f>VLOOKUP(F805,vlookup!$A$2:$E$660,3,0)</f>
        <v>Service Contract</v>
      </c>
      <c r="AI805" t="str">
        <f>VLOOKUP(F805,vlookup!$A$2:$E$660,4,0)</f>
        <v>Used Car Programs</v>
      </c>
      <c r="AJ805" t="str">
        <f>VLOOKUP(F805,vlookup!$A$2:$E$660,5,0)</f>
        <v>High Mileage</v>
      </c>
      <c r="AL805">
        <f t="shared" si="160"/>
        <v>28</v>
      </c>
      <c r="AM805">
        <f t="shared" si="161"/>
        <v>428</v>
      </c>
      <c r="AN805">
        <f t="shared" si="162"/>
        <v>256</v>
      </c>
      <c r="AO805" t="str">
        <f t="shared" si="163"/>
        <v/>
      </c>
      <c r="AP805" t="str">
        <f t="shared" si="164"/>
        <v/>
      </c>
      <c r="AQ805" t="str">
        <f t="shared" si="165"/>
        <v/>
      </c>
      <c r="AR805">
        <f t="shared" si="166"/>
        <v>-452.19</v>
      </c>
      <c r="AS805" t="str">
        <f t="shared" si="167"/>
        <v>91126627I6-2</v>
      </c>
      <c r="AT805" t="str">
        <f>IFERROR(IF(VLOOKUP(Y805,vlookup!$I$2:$J$9,1,0)=Y805,VLOOKUP(Y805,vlookup!$I$2:$J$9,2,0),PROPER(Y805)),PROPER(Y805))</f>
        <v>Goodwill</v>
      </c>
      <c r="AU805" t="str">
        <f>IFERROR(IF(B805=VLOOKUP(B805,vlookup!$L$2:$L$10,1,0),"Yes","No"),"No")</f>
        <v>No</v>
      </c>
    </row>
    <row r="806" spans="1:47" ht="14.45" customHeight="1" x14ac:dyDescent="0.25">
      <c r="A806" t="s">
        <v>2614</v>
      </c>
      <c r="B806" s="31" t="s">
        <v>2615</v>
      </c>
      <c r="C806">
        <v>3</v>
      </c>
      <c r="D806">
        <v>1</v>
      </c>
      <c r="E806" t="s">
        <v>382</v>
      </c>
      <c r="F806" t="s">
        <v>205</v>
      </c>
      <c r="G806" t="s">
        <v>3708</v>
      </c>
      <c r="H806" t="s">
        <v>942</v>
      </c>
      <c r="I806">
        <v>77744</v>
      </c>
      <c r="J806" s="19">
        <v>42615</v>
      </c>
      <c r="K806" s="19">
        <v>42643</v>
      </c>
      <c r="L806">
        <v>201609</v>
      </c>
      <c r="M806" s="19">
        <v>42614</v>
      </c>
      <c r="N806">
        <v>24617</v>
      </c>
      <c r="O806" t="s">
        <v>1070</v>
      </c>
      <c r="P806" t="s">
        <v>1208</v>
      </c>
      <c r="Q806" t="s">
        <v>924</v>
      </c>
      <c r="R806">
        <v>13762</v>
      </c>
      <c r="S806" s="19">
        <v>43703</v>
      </c>
      <c r="T806">
        <v>78739</v>
      </c>
      <c r="U806" t="s">
        <v>357</v>
      </c>
      <c r="V806" s="19">
        <v>43707</v>
      </c>
      <c r="W806" t="s">
        <v>2536</v>
      </c>
      <c r="X806" t="s">
        <v>2537</v>
      </c>
      <c r="Y806" t="s">
        <v>1065</v>
      </c>
      <c r="Z806" t="s">
        <v>14</v>
      </c>
      <c r="AA806" s="29">
        <v>-1125.03</v>
      </c>
      <c r="AB806">
        <v>0</v>
      </c>
      <c r="AC806">
        <f t="shared" si="156"/>
        <v>2019</v>
      </c>
      <c r="AD806">
        <f t="shared" si="157"/>
        <v>8</v>
      </c>
      <c r="AE806">
        <f t="shared" si="158"/>
        <v>2016</v>
      </c>
      <c r="AF806">
        <f t="shared" si="159"/>
        <v>9</v>
      </c>
      <c r="AG806" t="str">
        <f>VLOOKUP(F806,vlookup!$A$2:$E$660,2,0)</f>
        <v>Retained</v>
      </c>
      <c r="AH806" t="str">
        <f>VLOOKUP(F806,vlookup!$A$2:$E$660,3,0)</f>
        <v>Service Contract</v>
      </c>
      <c r="AI806" t="str">
        <f>VLOOKUP(F806,vlookup!$A$2:$E$660,4,0)</f>
        <v>Used Car Programs</v>
      </c>
      <c r="AJ806" t="str">
        <f>VLOOKUP(F806,vlookup!$A$2:$E$660,5,0)</f>
        <v>High Mileage</v>
      </c>
      <c r="AL806">
        <f t="shared" si="160"/>
        <v>28</v>
      </c>
      <c r="AM806">
        <f t="shared" si="161"/>
        <v>1078</v>
      </c>
      <c r="AN806">
        <f t="shared" si="162"/>
        <v>995</v>
      </c>
      <c r="AO806" t="str">
        <f t="shared" si="163"/>
        <v/>
      </c>
      <c r="AP806" t="str">
        <f t="shared" si="164"/>
        <v/>
      </c>
      <c r="AQ806" t="str">
        <f t="shared" si="165"/>
        <v/>
      </c>
      <c r="AR806">
        <f t="shared" si="166"/>
        <v>-1125.03</v>
      </c>
      <c r="AS806" t="str">
        <f t="shared" si="167"/>
        <v>91126627I6-3</v>
      </c>
      <c r="AT806" t="str">
        <f>IFERROR(IF(VLOOKUP(Y806,vlookup!$I$2:$J$9,1,0)=Y806,VLOOKUP(Y806,vlookup!$I$2:$J$9,2,0),PROPER(Y806)),PROPER(Y806))</f>
        <v>Goodwill</v>
      </c>
      <c r="AU806" t="str">
        <f>IFERROR(IF(B806=VLOOKUP(B806,vlookup!$L$2:$L$10,1,0),"Yes","No"),"No")</f>
        <v>No</v>
      </c>
    </row>
    <row r="807" spans="1:47" ht="14.45" customHeight="1" x14ac:dyDescent="0.25">
      <c r="A807" t="s">
        <v>2616</v>
      </c>
      <c r="B807" s="31" t="s">
        <v>2617</v>
      </c>
      <c r="C807">
        <v>1</v>
      </c>
      <c r="D807">
        <v>1</v>
      </c>
      <c r="E807" t="s">
        <v>382</v>
      </c>
      <c r="F807" t="s">
        <v>464</v>
      </c>
      <c r="G807" t="s">
        <v>602</v>
      </c>
      <c r="H807">
        <v>3500</v>
      </c>
      <c r="I807">
        <v>142605</v>
      </c>
      <c r="J807" s="19">
        <v>44235</v>
      </c>
      <c r="K807" s="19">
        <v>44291</v>
      </c>
      <c r="L807">
        <v>202103</v>
      </c>
      <c r="M807" s="19">
        <v>44256</v>
      </c>
      <c r="N807">
        <v>24617</v>
      </c>
      <c r="O807" t="s">
        <v>1070</v>
      </c>
      <c r="P807" t="s">
        <v>1183</v>
      </c>
      <c r="Q807" t="s">
        <v>924</v>
      </c>
      <c r="R807">
        <v>23536</v>
      </c>
      <c r="S807" s="19">
        <v>44334</v>
      </c>
      <c r="T807">
        <v>145791</v>
      </c>
      <c r="U807" t="s">
        <v>357</v>
      </c>
      <c r="V807" s="19">
        <v>44384</v>
      </c>
      <c r="W807" t="s">
        <v>2536</v>
      </c>
      <c r="X807" t="s">
        <v>2537</v>
      </c>
      <c r="Y807" t="s">
        <v>1065</v>
      </c>
      <c r="Z807" t="s">
        <v>14</v>
      </c>
      <c r="AA807" s="29">
        <v>-5544.56</v>
      </c>
      <c r="AB807">
        <v>0</v>
      </c>
      <c r="AC807">
        <f t="shared" si="156"/>
        <v>2021</v>
      </c>
      <c r="AD807">
        <f t="shared" si="157"/>
        <v>7</v>
      </c>
      <c r="AE807">
        <f t="shared" si="158"/>
        <v>2021</v>
      </c>
      <c r="AF807">
        <f t="shared" si="159"/>
        <v>2</v>
      </c>
      <c r="AG807" t="str">
        <f>VLOOKUP(F807,vlookup!$A$2:$E$660,2,0)</f>
        <v>Retained</v>
      </c>
      <c r="AH807" t="str">
        <f>VLOOKUP(F807,vlookup!$A$2:$E$660,3,0)</f>
        <v>Service Contract</v>
      </c>
      <c r="AI807" t="str">
        <f>VLOOKUP(F807,vlookup!$A$2:$E$660,4,0)</f>
        <v>Used Car Programs</v>
      </c>
      <c r="AJ807" t="str">
        <f>VLOOKUP(F807,vlookup!$A$2:$E$660,5,0)</f>
        <v>High Mileage</v>
      </c>
      <c r="AL807">
        <f t="shared" si="160"/>
        <v>57</v>
      </c>
      <c r="AM807">
        <f t="shared" si="161"/>
        <v>149</v>
      </c>
      <c r="AN807">
        <f t="shared" si="162"/>
        <v>3186</v>
      </c>
      <c r="AO807" t="str">
        <f t="shared" si="163"/>
        <v/>
      </c>
      <c r="AP807" t="str">
        <f t="shared" si="164"/>
        <v/>
      </c>
      <c r="AQ807" t="str">
        <f t="shared" si="165"/>
        <v/>
      </c>
      <c r="AR807">
        <f t="shared" si="166"/>
        <v>-5544.56</v>
      </c>
      <c r="AS807" t="str">
        <f t="shared" si="167"/>
        <v>ZAGEG198111B21-1</v>
      </c>
      <c r="AT807" t="str">
        <f>IFERROR(IF(VLOOKUP(Y807,vlookup!$I$2:$J$9,1,0)=Y807,VLOOKUP(Y807,vlookup!$I$2:$J$9,2,0),PROPER(Y807)),PROPER(Y807))</f>
        <v>Goodwill</v>
      </c>
      <c r="AU807" t="str">
        <f>IFERROR(IF(B807=VLOOKUP(B807,vlookup!$L$2:$L$10,1,0),"Yes","No"),"No")</f>
        <v>No</v>
      </c>
    </row>
    <row r="808" spans="1:47" ht="14.45" customHeight="1" x14ac:dyDescent="0.25">
      <c r="A808" t="s">
        <v>1630</v>
      </c>
      <c r="B808" s="31" t="s">
        <v>1631</v>
      </c>
      <c r="C808">
        <v>2</v>
      </c>
      <c r="D808">
        <v>1</v>
      </c>
      <c r="E808" t="s">
        <v>382</v>
      </c>
      <c r="F808" t="s">
        <v>464</v>
      </c>
      <c r="G808" t="s">
        <v>602</v>
      </c>
      <c r="H808">
        <v>2500</v>
      </c>
      <c r="I808">
        <v>102095</v>
      </c>
      <c r="J808" s="19">
        <v>44219</v>
      </c>
      <c r="K808" s="19">
        <v>44236</v>
      </c>
      <c r="L808">
        <v>202102</v>
      </c>
      <c r="M808" s="19">
        <v>44228</v>
      </c>
      <c r="N808">
        <v>24617</v>
      </c>
      <c r="O808" t="s">
        <v>1070</v>
      </c>
      <c r="P808" t="s">
        <v>1208</v>
      </c>
      <c r="Q808" t="s">
        <v>924</v>
      </c>
      <c r="R808" t="s">
        <v>544</v>
      </c>
      <c r="S808" s="19">
        <v>44237</v>
      </c>
      <c r="T808">
        <v>102300</v>
      </c>
      <c r="U808" t="s">
        <v>357</v>
      </c>
      <c r="V808" s="19">
        <v>44238</v>
      </c>
      <c r="W808" t="s">
        <v>2536</v>
      </c>
      <c r="X808" t="s">
        <v>2537</v>
      </c>
      <c r="Y808" t="s">
        <v>1065</v>
      </c>
      <c r="Z808" t="s">
        <v>14</v>
      </c>
      <c r="AA808" s="29">
        <v>-2085.9699999999998</v>
      </c>
      <c r="AB808">
        <v>0</v>
      </c>
      <c r="AC808">
        <f t="shared" si="156"/>
        <v>2021</v>
      </c>
      <c r="AD808">
        <f t="shared" si="157"/>
        <v>2</v>
      </c>
      <c r="AE808">
        <f t="shared" si="158"/>
        <v>2021</v>
      </c>
      <c r="AF808">
        <f t="shared" si="159"/>
        <v>1</v>
      </c>
      <c r="AG808" t="str">
        <f>VLOOKUP(F808,vlookup!$A$2:$E$660,2,0)</f>
        <v>Retained</v>
      </c>
      <c r="AH808" t="str">
        <f>VLOOKUP(F808,vlookup!$A$2:$E$660,3,0)</f>
        <v>Service Contract</v>
      </c>
      <c r="AI808" t="str">
        <f>VLOOKUP(F808,vlookup!$A$2:$E$660,4,0)</f>
        <v>Used Car Programs</v>
      </c>
      <c r="AJ808" t="str">
        <f>VLOOKUP(F808,vlookup!$A$2:$E$660,5,0)</f>
        <v>High Mileage</v>
      </c>
      <c r="AL808">
        <f t="shared" si="160"/>
        <v>16</v>
      </c>
      <c r="AM808">
        <f t="shared" si="161"/>
        <v>18</v>
      </c>
      <c r="AN808">
        <f t="shared" si="162"/>
        <v>205</v>
      </c>
      <c r="AO808">
        <f t="shared" si="163"/>
        <v>-2085.9699999999998</v>
      </c>
      <c r="AP808" t="str">
        <f t="shared" si="164"/>
        <v/>
      </c>
      <c r="AQ808" t="str">
        <f t="shared" si="165"/>
        <v/>
      </c>
      <c r="AR808" t="str">
        <f t="shared" si="166"/>
        <v/>
      </c>
      <c r="AS808" t="str">
        <f t="shared" si="167"/>
        <v>ZAGDG523529A21-2</v>
      </c>
      <c r="AT808" t="str">
        <f>IFERROR(IF(VLOOKUP(Y808,vlookup!$I$2:$J$9,1,0)=Y808,VLOOKUP(Y808,vlookup!$I$2:$J$9,2,0),PROPER(Y808)),PROPER(Y808))</f>
        <v>Goodwill</v>
      </c>
      <c r="AU808" t="str">
        <f>IFERROR(IF(B808=VLOOKUP(B808,vlookup!$L$2:$L$10,1,0),"Yes","No"),"No")</f>
        <v>No</v>
      </c>
    </row>
    <row r="809" spans="1:47" ht="14.45" customHeight="1" x14ac:dyDescent="0.25">
      <c r="A809" t="s">
        <v>2618</v>
      </c>
      <c r="B809" s="31" t="s">
        <v>2619</v>
      </c>
      <c r="C809">
        <v>1</v>
      </c>
      <c r="D809">
        <v>1</v>
      </c>
      <c r="E809" t="s">
        <v>382</v>
      </c>
      <c r="F809" t="s">
        <v>464</v>
      </c>
      <c r="G809" t="s">
        <v>922</v>
      </c>
      <c r="H809" t="s">
        <v>926</v>
      </c>
      <c r="I809">
        <v>155561</v>
      </c>
      <c r="J809" s="19">
        <v>43095</v>
      </c>
      <c r="K809" s="19">
        <v>43125</v>
      </c>
      <c r="L809">
        <v>201801</v>
      </c>
      <c r="M809" s="19">
        <v>43101</v>
      </c>
      <c r="N809">
        <v>24616</v>
      </c>
      <c r="O809" t="s">
        <v>1076</v>
      </c>
      <c r="P809" t="s">
        <v>1208</v>
      </c>
      <c r="Q809" t="s">
        <v>924</v>
      </c>
      <c r="R809">
        <v>15507</v>
      </c>
      <c r="S809" s="19">
        <v>43703</v>
      </c>
      <c r="T809">
        <v>156711</v>
      </c>
      <c r="U809" t="s">
        <v>357</v>
      </c>
      <c r="V809" s="19">
        <v>43707</v>
      </c>
      <c r="W809" t="s">
        <v>2536</v>
      </c>
      <c r="X809" t="s">
        <v>2537</v>
      </c>
      <c r="Y809" t="s">
        <v>1065</v>
      </c>
      <c r="Z809" t="s">
        <v>14</v>
      </c>
      <c r="AA809" s="29">
        <v>-4968.6899999999996</v>
      </c>
      <c r="AB809">
        <v>0</v>
      </c>
      <c r="AC809">
        <f t="shared" si="156"/>
        <v>2019</v>
      </c>
      <c r="AD809">
        <f t="shared" si="157"/>
        <v>8</v>
      </c>
      <c r="AE809">
        <f t="shared" si="158"/>
        <v>2017</v>
      </c>
      <c r="AF809">
        <f t="shared" si="159"/>
        <v>12</v>
      </c>
      <c r="AG809" t="str">
        <f>VLOOKUP(F809,vlookup!$A$2:$E$660,2,0)</f>
        <v>Retained</v>
      </c>
      <c r="AH809" t="str">
        <f>VLOOKUP(F809,vlookup!$A$2:$E$660,3,0)</f>
        <v>Service Contract</v>
      </c>
      <c r="AI809" t="str">
        <f>VLOOKUP(F809,vlookup!$A$2:$E$660,4,0)</f>
        <v>Used Car Programs</v>
      </c>
      <c r="AJ809" t="str">
        <f>VLOOKUP(F809,vlookup!$A$2:$E$660,5,0)</f>
        <v>High Mileage</v>
      </c>
      <c r="AL809">
        <f t="shared" si="160"/>
        <v>29</v>
      </c>
      <c r="AM809">
        <f t="shared" si="161"/>
        <v>604</v>
      </c>
      <c r="AN809">
        <f t="shared" si="162"/>
        <v>1150</v>
      </c>
      <c r="AO809" t="str">
        <f t="shared" si="163"/>
        <v/>
      </c>
      <c r="AP809" t="str">
        <f t="shared" si="164"/>
        <v/>
      </c>
      <c r="AQ809" t="str">
        <f t="shared" si="165"/>
        <v/>
      </c>
      <c r="AR809">
        <f t="shared" si="166"/>
        <v>-4968.6899999999996</v>
      </c>
      <c r="AS809" t="str">
        <f t="shared" si="167"/>
        <v>4G247466L7-1</v>
      </c>
      <c r="AT809" t="str">
        <f>IFERROR(IF(VLOOKUP(Y809,vlookup!$I$2:$J$9,1,0)=Y809,VLOOKUP(Y809,vlookup!$I$2:$J$9,2,0),PROPER(Y809)),PROPER(Y809))</f>
        <v>Goodwill</v>
      </c>
      <c r="AU809" t="str">
        <f>IFERROR(IF(B809=VLOOKUP(B809,vlookup!$L$2:$L$10,1,0),"Yes","No"),"No")</f>
        <v>No</v>
      </c>
    </row>
    <row r="810" spans="1:47" ht="14.45" customHeight="1" x14ac:dyDescent="0.25">
      <c r="A810" t="s">
        <v>2620</v>
      </c>
      <c r="B810" s="31" t="s">
        <v>2621</v>
      </c>
      <c r="C810">
        <v>1</v>
      </c>
      <c r="D810">
        <v>1</v>
      </c>
      <c r="E810" t="s">
        <v>382</v>
      </c>
      <c r="F810" t="s">
        <v>464</v>
      </c>
      <c r="G810" t="s">
        <v>543</v>
      </c>
      <c r="H810" t="s">
        <v>933</v>
      </c>
      <c r="I810">
        <v>77801</v>
      </c>
      <c r="J810" s="19">
        <v>43757</v>
      </c>
      <c r="K810" s="19">
        <v>43802</v>
      </c>
      <c r="L810">
        <v>201911</v>
      </c>
      <c r="M810" s="19">
        <v>43770</v>
      </c>
      <c r="N810">
        <v>24617</v>
      </c>
      <c r="O810" t="s">
        <v>1070</v>
      </c>
      <c r="P810" t="s">
        <v>1208</v>
      </c>
      <c r="Q810" t="s">
        <v>924</v>
      </c>
      <c r="R810">
        <v>20398</v>
      </c>
      <c r="S810" s="19">
        <v>43787</v>
      </c>
      <c r="T810">
        <v>84268</v>
      </c>
      <c r="U810" t="s">
        <v>356</v>
      </c>
      <c r="V810" s="19">
        <v>43802</v>
      </c>
      <c r="W810" t="s">
        <v>646</v>
      </c>
      <c r="X810" t="s">
        <v>647</v>
      </c>
      <c r="Y810" t="s">
        <v>1065</v>
      </c>
      <c r="Z810" t="s">
        <v>14</v>
      </c>
      <c r="AA810" s="29">
        <v>100</v>
      </c>
      <c r="AB810">
        <v>0</v>
      </c>
      <c r="AC810">
        <f t="shared" si="156"/>
        <v>2019</v>
      </c>
      <c r="AD810">
        <f t="shared" si="157"/>
        <v>12</v>
      </c>
      <c r="AE810">
        <f t="shared" si="158"/>
        <v>2019</v>
      </c>
      <c r="AF810">
        <f t="shared" si="159"/>
        <v>10</v>
      </c>
      <c r="AG810" t="str">
        <f>VLOOKUP(F810,vlookup!$A$2:$E$660,2,0)</f>
        <v>Retained</v>
      </c>
      <c r="AH810" t="str">
        <f>VLOOKUP(F810,vlookup!$A$2:$E$660,3,0)</f>
        <v>Service Contract</v>
      </c>
      <c r="AI810" t="str">
        <f>VLOOKUP(F810,vlookup!$A$2:$E$660,4,0)</f>
        <v>Used Car Programs</v>
      </c>
      <c r="AJ810" t="str">
        <f>VLOOKUP(F810,vlookup!$A$2:$E$660,5,0)</f>
        <v>High Mileage</v>
      </c>
      <c r="AL810">
        <f t="shared" si="160"/>
        <v>44</v>
      </c>
      <c r="AM810">
        <f t="shared" si="161"/>
        <v>44</v>
      </c>
      <c r="AN810">
        <f t="shared" si="162"/>
        <v>6467</v>
      </c>
      <c r="AO810" t="str">
        <f t="shared" si="163"/>
        <v/>
      </c>
      <c r="AP810">
        <f t="shared" si="164"/>
        <v>100</v>
      </c>
      <c r="AQ810" t="str">
        <f t="shared" si="165"/>
        <v/>
      </c>
      <c r="AR810" t="str">
        <f t="shared" si="166"/>
        <v/>
      </c>
      <c r="AS810" t="str">
        <f t="shared" si="167"/>
        <v>8G255136J9-1</v>
      </c>
      <c r="AT810" t="str">
        <f>IFERROR(IF(VLOOKUP(Y810,vlookup!$I$2:$J$9,1,0)=Y810,VLOOKUP(Y810,vlookup!$I$2:$J$9,2,0),PROPER(Y810)),PROPER(Y810))</f>
        <v>Goodwill</v>
      </c>
      <c r="AU810" t="str">
        <f>IFERROR(IF(B810=VLOOKUP(B810,vlookup!$L$2:$L$10,1,0),"Yes","No"),"No")</f>
        <v>No</v>
      </c>
    </row>
    <row r="811" spans="1:47" ht="14.45" customHeight="1" x14ac:dyDescent="0.25">
      <c r="A811" t="s">
        <v>2622</v>
      </c>
      <c r="B811" s="31" t="s">
        <v>2623</v>
      </c>
      <c r="C811">
        <v>1</v>
      </c>
      <c r="D811">
        <v>1</v>
      </c>
      <c r="E811" t="s">
        <v>382</v>
      </c>
      <c r="F811" t="s">
        <v>464</v>
      </c>
      <c r="G811" t="s">
        <v>3708</v>
      </c>
      <c r="H811" t="s">
        <v>942</v>
      </c>
      <c r="I811">
        <v>148589</v>
      </c>
      <c r="J811" s="19">
        <v>43666</v>
      </c>
      <c r="K811" s="19">
        <v>43704</v>
      </c>
      <c r="L811">
        <v>201908</v>
      </c>
      <c r="M811" s="19">
        <v>43678</v>
      </c>
      <c r="N811">
        <v>24617</v>
      </c>
      <c r="O811" t="s">
        <v>1070</v>
      </c>
      <c r="P811" t="s">
        <v>3808</v>
      </c>
      <c r="Q811" t="s">
        <v>924</v>
      </c>
      <c r="R811">
        <v>808504</v>
      </c>
      <c r="S811" s="19">
        <v>44098</v>
      </c>
      <c r="T811">
        <v>159592</v>
      </c>
      <c r="U811" t="s">
        <v>356</v>
      </c>
      <c r="V811" s="19">
        <v>44123</v>
      </c>
      <c r="W811" t="s">
        <v>2536</v>
      </c>
      <c r="X811" t="s">
        <v>2537</v>
      </c>
      <c r="Y811" t="s">
        <v>1065</v>
      </c>
      <c r="Z811" t="s">
        <v>14</v>
      </c>
      <c r="AA811" s="29">
        <v>-1500</v>
      </c>
      <c r="AB811">
        <v>0</v>
      </c>
      <c r="AC811">
        <f t="shared" si="156"/>
        <v>2020</v>
      </c>
      <c r="AD811">
        <f t="shared" si="157"/>
        <v>10</v>
      </c>
      <c r="AE811">
        <f t="shared" si="158"/>
        <v>2019</v>
      </c>
      <c r="AF811">
        <f t="shared" si="159"/>
        <v>7</v>
      </c>
      <c r="AG811" t="str">
        <f>VLOOKUP(F811,vlookup!$A$2:$E$660,2,0)</f>
        <v>Retained</v>
      </c>
      <c r="AH811" t="str">
        <f>VLOOKUP(F811,vlookup!$A$2:$E$660,3,0)</f>
        <v>Service Contract</v>
      </c>
      <c r="AI811" t="str">
        <f>VLOOKUP(F811,vlookup!$A$2:$E$660,4,0)</f>
        <v>Used Car Programs</v>
      </c>
      <c r="AJ811" t="str">
        <f>VLOOKUP(F811,vlookup!$A$2:$E$660,5,0)</f>
        <v>High Mileage</v>
      </c>
      <c r="AL811">
        <f t="shared" si="160"/>
        <v>37</v>
      </c>
      <c r="AM811">
        <f t="shared" si="161"/>
        <v>449</v>
      </c>
      <c r="AN811">
        <f t="shared" si="162"/>
        <v>11003</v>
      </c>
      <c r="AO811" t="str">
        <f t="shared" si="163"/>
        <v/>
      </c>
      <c r="AP811" t="str">
        <f t="shared" si="164"/>
        <v/>
      </c>
      <c r="AQ811" t="str">
        <f t="shared" si="165"/>
        <v/>
      </c>
      <c r="AR811">
        <f t="shared" si="166"/>
        <v>-1500</v>
      </c>
      <c r="AS811" t="str">
        <f t="shared" si="167"/>
        <v>8G232822G9-1</v>
      </c>
      <c r="AT811" t="str">
        <f>IFERROR(IF(VLOOKUP(Y811,vlookup!$I$2:$J$9,1,0)=Y811,VLOOKUP(Y811,vlookup!$I$2:$J$9,2,0),PROPER(Y811)),PROPER(Y811))</f>
        <v>Goodwill</v>
      </c>
      <c r="AU811" t="str">
        <f>IFERROR(IF(B811=VLOOKUP(B811,vlookup!$L$2:$L$10,1,0),"Yes","No"),"No")</f>
        <v>No</v>
      </c>
    </row>
    <row r="812" spans="1:47" ht="14.45" customHeight="1" x14ac:dyDescent="0.25">
      <c r="A812" t="s">
        <v>2342</v>
      </c>
      <c r="B812" s="31" t="s">
        <v>2343</v>
      </c>
      <c r="C812">
        <v>6</v>
      </c>
      <c r="D812">
        <v>1</v>
      </c>
      <c r="E812" t="s">
        <v>382</v>
      </c>
      <c r="F812" t="s">
        <v>464</v>
      </c>
      <c r="G812" t="s">
        <v>937</v>
      </c>
      <c r="H812" t="s">
        <v>1096</v>
      </c>
      <c r="I812">
        <v>154481</v>
      </c>
      <c r="J812" s="19">
        <v>43142</v>
      </c>
      <c r="K812" s="19">
        <v>43185</v>
      </c>
      <c r="L812">
        <v>201803</v>
      </c>
      <c r="M812" s="19">
        <v>43160</v>
      </c>
      <c r="N812">
        <v>24616</v>
      </c>
      <c r="O812" t="s">
        <v>1076</v>
      </c>
      <c r="P812" t="s">
        <v>1208</v>
      </c>
      <c r="Q812" t="s">
        <v>924</v>
      </c>
      <c r="R812" t="s">
        <v>544</v>
      </c>
      <c r="S812" s="19">
        <v>43703</v>
      </c>
      <c r="T812">
        <v>158662</v>
      </c>
      <c r="U812" t="s">
        <v>357</v>
      </c>
      <c r="V812" s="19">
        <v>43720</v>
      </c>
      <c r="W812" t="s">
        <v>2536</v>
      </c>
      <c r="X812" t="s">
        <v>2537</v>
      </c>
      <c r="Y812" t="s">
        <v>1065</v>
      </c>
      <c r="Z812" t="s">
        <v>14</v>
      </c>
      <c r="AA812" s="29">
        <v>-641.87</v>
      </c>
      <c r="AB812">
        <v>0</v>
      </c>
      <c r="AC812">
        <f t="shared" si="156"/>
        <v>2019</v>
      </c>
      <c r="AD812">
        <f t="shared" si="157"/>
        <v>9</v>
      </c>
      <c r="AE812">
        <f t="shared" si="158"/>
        <v>2018</v>
      </c>
      <c r="AF812">
        <f t="shared" si="159"/>
        <v>2</v>
      </c>
      <c r="AG812" t="str">
        <f>VLOOKUP(F812,vlookup!$A$2:$E$660,2,0)</f>
        <v>Retained</v>
      </c>
      <c r="AH812" t="str">
        <f>VLOOKUP(F812,vlookup!$A$2:$E$660,3,0)</f>
        <v>Service Contract</v>
      </c>
      <c r="AI812" t="str">
        <f>VLOOKUP(F812,vlookup!$A$2:$E$660,4,0)</f>
        <v>Used Car Programs</v>
      </c>
      <c r="AJ812" t="str">
        <f>VLOOKUP(F812,vlookup!$A$2:$E$660,5,0)</f>
        <v>High Mileage</v>
      </c>
      <c r="AL812">
        <f t="shared" si="160"/>
        <v>45</v>
      </c>
      <c r="AM812">
        <f t="shared" si="161"/>
        <v>571</v>
      </c>
      <c r="AN812">
        <f t="shared" si="162"/>
        <v>4181</v>
      </c>
      <c r="AO812" t="str">
        <f t="shared" si="163"/>
        <v/>
      </c>
      <c r="AP812" t="str">
        <f t="shared" si="164"/>
        <v/>
      </c>
      <c r="AQ812" t="str">
        <f t="shared" si="165"/>
        <v/>
      </c>
      <c r="AR812">
        <f t="shared" si="166"/>
        <v>-641.87</v>
      </c>
      <c r="AS812" t="str">
        <f t="shared" si="167"/>
        <v>6M671694B8-6</v>
      </c>
      <c r="AT812" t="str">
        <f>IFERROR(IF(VLOOKUP(Y812,vlookup!$I$2:$J$9,1,0)=Y812,VLOOKUP(Y812,vlookup!$I$2:$J$9,2,0),PROPER(Y812)),PROPER(Y812))</f>
        <v>Goodwill</v>
      </c>
      <c r="AU812" t="str">
        <f>IFERROR(IF(B812=VLOOKUP(B812,vlookup!$L$2:$L$10,1,0),"Yes","No"),"No")</f>
        <v>No</v>
      </c>
    </row>
    <row r="813" spans="1:47" ht="14.45" customHeight="1" x14ac:dyDescent="0.25">
      <c r="A813" t="s">
        <v>2346</v>
      </c>
      <c r="B813" s="31" t="s">
        <v>2347</v>
      </c>
      <c r="C813">
        <v>1</v>
      </c>
      <c r="D813">
        <v>1</v>
      </c>
      <c r="E813" t="s">
        <v>382</v>
      </c>
      <c r="F813" t="s">
        <v>238</v>
      </c>
      <c r="G813" t="s">
        <v>937</v>
      </c>
      <c r="H813" t="s">
        <v>1096</v>
      </c>
      <c r="I813">
        <v>157714</v>
      </c>
      <c r="J813" s="19">
        <v>42325</v>
      </c>
      <c r="K813" s="19">
        <v>42361</v>
      </c>
      <c r="L813">
        <v>201512</v>
      </c>
      <c r="M813" s="19">
        <v>42339</v>
      </c>
      <c r="N813">
        <v>24617</v>
      </c>
      <c r="O813" t="s">
        <v>1070</v>
      </c>
      <c r="P813" t="s">
        <v>1172</v>
      </c>
      <c r="Q813" t="s">
        <v>924</v>
      </c>
      <c r="R813">
        <v>9692</v>
      </c>
      <c r="S813" s="19">
        <v>42382</v>
      </c>
      <c r="T813">
        <v>159433</v>
      </c>
      <c r="U813" t="s">
        <v>357</v>
      </c>
      <c r="V813" s="19">
        <v>42418</v>
      </c>
      <c r="W813" t="s">
        <v>2536</v>
      </c>
      <c r="X813" t="s">
        <v>2537</v>
      </c>
      <c r="Y813" t="s">
        <v>1065</v>
      </c>
      <c r="Z813" t="s">
        <v>14</v>
      </c>
      <c r="AA813" s="29">
        <v>-2211.3200000000002</v>
      </c>
      <c r="AB813">
        <v>0</v>
      </c>
      <c r="AC813">
        <f t="shared" si="156"/>
        <v>2016</v>
      </c>
      <c r="AD813">
        <f t="shared" si="157"/>
        <v>2</v>
      </c>
      <c r="AE813">
        <f t="shared" si="158"/>
        <v>2015</v>
      </c>
      <c r="AF813">
        <f t="shared" si="159"/>
        <v>11</v>
      </c>
      <c r="AG813" t="str">
        <f>VLOOKUP(F813,vlookup!$A$2:$E$660,2,0)</f>
        <v>Retained</v>
      </c>
      <c r="AH813" t="str">
        <f>VLOOKUP(F813,vlookup!$A$2:$E$660,3,0)</f>
        <v>Service Contract</v>
      </c>
      <c r="AI813" t="str">
        <f>VLOOKUP(F813,vlookup!$A$2:$E$660,4,0)</f>
        <v>Used Car Programs</v>
      </c>
      <c r="AJ813" t="str">
        <f>VLOOKUP(F813,vlookup!$A$2:$E$660,5,0)</f>
        <v>High Mileage</v>
      </c>
      <c r="AL813">
        <f t="shared" si="160"/>
        <v>36</v>
      </c>
      <c r="AM813">
        <f t="shared" si="161"/>
        <v>91</v>
      </c>
      <c r="AN813">
        <f t="shared" si="162"/>
        <v>1719</v>
      </c>
      <c r="AO813" t="str">
        <f t="shared" si="163"/>
        <v/>
      </c>
      <c r="AP813" t="str">
        <f t="shared" si="164"/>
        <v/>
      </c>
      <c r="AQ813" t="str">
        <f t="shared" si="165"/>
        <v/>
      </c>
      <c r="AR813">
        <f t="shared" si="166"/>
        <v>-2211.3200000000002</v>
      </c>
      <c r="AS813" t="str">
        <f t="shared" si="167"/>
        <v>3M135949K5Y-1</v>
      </c>
      <c r="AT813" t="str">
        <f>IFERROR(IF(VLOOKUP(Y813,vlookup!$I$2:$J$9,1,0)=Y813,VLOOKUP(Y813,vlookup!$I$2:$J$9,2,0),PROPER(Y813)),PROPER(Y813))</f>
        <v>Goodwill</v>
      </c>
      <c r="AU813" t="str">
        <f>IFERROR(IF(B813=VLOOKUP(B813,vlookup!$L$2:$L$10,1,0),"Yes","No"),"No")</f>
        <v>No</v>
      </c>
    </row>
    <row r="814" spans="1:47" ht="14.45" customHeight="1" x14ac:dyDescent="0.25">
      <c r="A814" t="s">
        <v>1704</v>
      </c>
      <c r="B814" s="31" t="s">
        <v>1705</v>
      </c>
      <c r="C814">
        <v>2</v>
      </c>
      <c r="D814">
        <v>1</v>
      </c>
      <c r="E814" t="s">
        <v>382</v>
      </c>
      <c r="F814" t="s">
        <v>60</v>
      </c>
      <c r="G814" t="s">
        <v>3769</v>
      </c>
      <c r="H814" t="s">
        <v>3770</v>
      </c>
      <c r="I814">
        <v>126309</v>
      </c>
      <c r="J814" s="19">
        <v>41365</v>
      </c>
      <c r="K814" s="19">
        <v>41394</v>
      </c>
      <c r="L814">
        <v>201304</v>
      </c>
      <c r="M814" s="19">
        <v>41365</v>
      </c>
      <c r="N814">
        <v>24616</v>
      </c>
      <c r="O814" t="s">
        <v>1076</v>
      </c>
      <c r="P814" t="s">
        <v>1706</v>
      </c>
      <c r="Q814" t="s">
        <v>924</v>
      </c>
      <c r="R814">
        <v>334957</v>
      </c>
      <c r="S814" s="19">
        <v>41403</v>
      </c>
      <c r="T814">
        <v>127227</v>
      </c>
      <c r="U814" t="s">
        <v>357</v>
      </c>
      <c r="V814" s="19">
        <v>41416</v>
      </c>
      <c r="W814" t="s">
        <v>2583</v>
      </c>
      <c r="X814" t="s">
        <v>2537</v>
      </c>
      <c r="Y814" t="s">
        <v>1065</v>
      </c>
      <c r="Z814" t="s">
        <v>14</v>
      </c>
      <c r="AA814" s="29">
        <v>-940.02</v>
      </c>
      <c r="AB814" t="s">
        <v>544</v>
      </c>
      <c r="AC814">
        <f t="shared" si="156"/>
        <v>2013</v>
      </c>
      <c r="AD814">
        <f t="shared" si="157"/>
        <v>5</v>
      </c>
      <c r="AE814">
        <f t="shared" si="158"/>
        <v>2013</v>
      </c>
      <c r="AF814">
        <f t="shared" si="159"/>
        <v>4</v>
      </c>
      <c r="AG814" t="str">
        <f>VLOOKUP(F814,vlookup!$A$2:$E$660,2,0)</f>
        <v>Retained</v>
      </c>
      <c r="AH814" t="str">
        <f>VLOOKUP(F814,vlookup!$A$2:$E$660,3,0)</f>
        <v>Service Contract</v>
      </c>
      <c r="AI814" t="str">
        <f>VLOOKUP(F814,vlookup!$A$2:$E$660,4,0)</f>
        <v>Used Car Programs</v>
      </c>
      <c r="AJ814" t="str">
        <f>VLOOKUP(F814,vlookup!$A$2:$E$660,5,0)</f>
        <v>High Mileage</v>
      </c>
      <c r="AL814">
        <f t="shared" si="160"/>
        <v>29</v>
      </c>
      <c r="AM814">
        <f t="shared" si="161"/>
        <v>51</v>
      </c>
      <c r="AN814">
        <f t="shared" si="162"/>
        <v>918</v>
      </c>
      <c r="AO814" t="str">
        <f t="shared" si="163"/>
        <v/>
      </c>
      <c r="AP814">
        <f t="shared" si="164"/>
        <v>-940.02</v>
      </c>
      <c r="AQ814" t="str">
        <f t="shared" si="165"/>
        <v/>
      </c>
      <c r="AR814" t="str">
        <f t="shared" si="166"/>
        <v/>
      </c>
      <c r="AS814" t="str">
        <f t="shared" si="167"/>
        <v>1E229285D3Y-2</v>
      </c>
      <c r="AT814" t="str">
        <f>IFERROR(IF(VLOOKUP(Y814,vlookup!$I$2:$J$9,1,0)=Y814,VLOOKUP(Y814,vlookup!$I$2:$J$9,2,0),PROPER(Y814)),PROPER(Y814))</f>
        <v>Goodwill</v>
      </c>
      <c r="AU814" t="str">
        <f>IFERROR(IF(B814=VLOOKUP(B814,vlookup!$L$2:$L$10,1,0),"Yes","No"),"No")</f>
        <v>No</v>
      </c>
    </row>
    <row r="815" spans="1:47" ht="14.45" customHeight="1" x14ac:dyDescent="0.25">
      <c r="A815" t="s">
        <v>1717</v>
      </c>
      <c r="B815" s="31" t="s">
        <v>3601</v>
      </c>
      <c r="C815">
        <v>3</v>
      </c>
      <c r="D815">
        <v>1</v>
      </c>
      <c r="E815" t="s">
        <v>382</v>
      </c>
      <c r="F815" t="s">
        <v>205</v>
      </c>
      <c r="G815" t="s">
        <v>3718</v>
      </c>
      <c r="H815" t="s">
        <v>3771</v>
      </c>
      <c r="I815">
        <v>117950</v>
      </c>
      <c r="J815" s="19">
        <v>42174</v>
      </c>
      <c r="K815" s="19">
        <v>42247</v>
      </c>
      <c r="L815">
        <v>201508</v>
      </c>
      <c r="M815" s="19">
        <v>42217</v>
      </c>
      <c r="N815">
        <v>24617</v>
      </c>
      <c r="O815" t="s">
        <v>1070</v>
      </c>
      <c r="P815" t="s">
        <v>1172</v>
      </c>
      <c r="Q815" t="s">
        <v>924</v>
      </c>
      <c r="R815">
        <v>9902</v>
      </c>
      <c r="S815" s="19">
        <v>42499</v>
      </c>
      <c r="T815">
        <v>122061</v>
      </c>
      <c r="U815" t="s">
        <v>356</v>
      </c>
      <c r="V815" s="19">
        <v>42499</v>
      </c>
      <c r="W815" t="s">
        <v>2536</v>
      </c>
      <c r="X815" t="s">
        <v>2537</v>
      </c>
      <c r="Y815" t="s">
        <v>1065</v>
      </c>
      <c r="Z815" t="s">
        <v>14</v>
      </c>
      <c r="AA815" s="29">
        <v>-1151.26</v>
      </c>
      <c r="AB815">
        <v>0</v>
      </c>
      <c r="AC815">
        <f t="shared" si="156"/>
        <v>2016</v>
      </c>
      <c r="AD815">
        <f t="shared" si="157"/>
        <v>5</v>
      </c>
      <c r="AE815">
        <f t="shared" si="158"/>
        <v>2015</v>
      </c>
      <c r="AF815">
        <f t="shared" si="159"/>
        <v>6</v>
      </c>
      <c r="AG815" t="str">
        <f>VLOOKUP(F815,vlookup!$A$2:$E$660,2,0)</f>
        <v>Retained</v>
      </c>
      <c r="AH815" t="str">
        <f>VLOOKUP(F815,vlookup!$A$2:$E$660,3,0)</f>
        <v>Service Contract</v>
      </c>
      <c r="AI815" t="str">
        <f>VLOOKUP(F815,vlookup!$A$2:$E$660,4,0)</f>
        <v>Used Car Programs</v>
      </c>
      <c r="AJ815" t="str">
        <f>VLOOKUP(F815,vlookup!$A$2:$E$660,5,0)</f>
        <v>High Mileage</v>
      </c>
      <c r="AL815">
        <f t="shared" si="160"/>
        <v>72</v>
      </c>
      <c r="AM815">
        <f t="shared" si="161"/>
        <v>320</v>
      </c>
      <c r="AN815">
        <f t="shared" si="162"/>
        <v>4111</v>
      </c>
      <c r="AO815" t="str">
        <f t="shared" si="163"/>
        <v/>
      </c>
      <c r="AP815" t="str">
        <f t="shared" si="164"/>
        <v/>
      </c>
      <c r="AQ815" t="str">
        <f t="shared" si="165"/>
        <v/>
      </c>
      <c r="AR815">
        <f t="shared" si="166"/>
        <v>-1151.26</v>
      </c>
      <c r="AS815" t="str">
        <f t="shared" si="167"/>
        <v>102251422-3</v>
      </c>
      <c r="AT815" t="str">
        <f>IFERROR(IF(VLOOKUP(Y815,vlookup!$I$2:$J$9,1,0)=Y815,VLOOKUP(Y815,vlookup!$I$2:$J$9,2,0),PROPER(Y815)),PROPER(Y815))</f>
        <v>Goodwill</v>
      </c>
      <c r="AU815" t="str">
        <f>IFERROR(IF(B815=VLOOKUP(B815,vlookup!$L$2:$L$10,1,0),"Yes","No"),"No")</f>
        <v>No</v>
      </c>
    </row>
    <row r="816" spans="1:47" ht="14.45" customHeight="1" x14ac:dyDescent="0.25">
      <c r="A816" t="s">
        <v>1730</v>
      </c>
      <c r="B816" s="31" t="s">
        <v>1731</v>
      </c>
      <c r="C816">
        <v>1</v>
      </c>
      <c r="D816">
        <v>1</v>
      </c>
      <c r="E816" t="s">
        <v>382</v>
      </c>
      <c r="F816" t="s">
        <v>205</v>
      </c>
      <c r="G816" t="s">
        <v>1107</v>
      </c>
      <c r="H816" t="s">
        <v>1732</v>
      </c>
      <c r="I816">
        <v>80099</v>
      </c>
      <c r="J816" s="19">
        <v>42111</v>
      </c>
      <c r="K816" s="19">
        <v>42139</v>
      </c>
      <c r="L816">
        <v>201505</v>
      </c>
      <c r="M816" s="19">
        <v>42125</v>
      </c>
      <c r="N816">
        <v>24617</v>
      </c>
      <c r="O816" t="s">
        <v>1070</v>
      </c>
      <c r="P816" t="s">
        <v>1172</v>
      </c>
      <c r="Q816" t="s">
        <v>924</v>
      </c>
      <c r="R816">
        <v>8998</v>
      </c>
      <c r="S816" s="19">
        <v>42305</v>
      </c>
      <c r="T816">
        <v>81078</v>
      </c>
      <c r="U816" t="s">
        <v>357</v>
      </c>
      <c r="V816" s="19">
        <v>42391</v>
      </c>
      <c r="W816" t="s">
        <v>2536</v>
      </c>
      <c r="X816" t="s">
        <v>2537</v>
      </c>
      <c r="Y816" t="s">
        <v>1065</v>
      </c>
      <c r="Z816" t="s">
        <v>14</v>
      </c>
      <c r="AA816" s="29">
        <v>-682.09</v>
      </c>
      <c r="AB816">
        <v>0</v>
      </c>
      <c r="AC816">
        <f t="shared" si="156"/>
        <v>2016</v>
      </c>
      <c r="AD816">
        <f t="shared" si="157"/>
        <v>1</v>
      </c>
      <c r="AE816">
        <f t="shared" si="158"/>
        <v>2015</v>
      </c>
      <c r="AF816">
        <f t="shared" si="159"/>
        <v>4</v>
      </c>
      <c r="AG816" t="str">
        <f>VLOOKUP(F816,vlookup!$A$2:$E$660,2,0)</f>
        <v>Retained</v>
      </c>
      <c r="AH816" t="str">
        <f>VLOOKUP(F816,vlookup!$A$2:$E$660,3,0)</f>
        <v>Service Contract</v>
      </c>
      <c r="AI816" t="str">
        <f>VLOOKUP(F816,vlookup!$A$2:$E$660,4,0)</f>
        <v>Used Car Programs</v>
      </c>
      <c r="AJ816" t="str">
        <f>VLOOKUP(F816,vlookup!$A$2:$E$660,5,0)</f>
        <v>High Mileage</v>
      </c>
      <c r="AL816">
        <f t="shared" si="160"/>
        <v>28</v>
      </c>
      <c r="AM816">
        <f t="shared" si="161"/>
        <v>275</v>
      </c>
      <c r="AN816">
        <f t="shared" si="162"/>
        <v>979</v>
      </c>
      <c r="AO816" t="str">
        <f t="shared" si="163"/>
        <v/>
      </c>
      <c r="AP816" t="str">
        <f t="shared" si="164"/>
        <v/>
      </c>
      <c r="AQ816" t="str">
        <f t="shared" si="165"/>
        <v/>
      </c>
      <c r="AR816">
        <f t="shared" si="166"/>
        <v>-682.09</v>
      </c>
      <c r="AS816" t="str">
        <f t="shared" si="167"/>
        <v>7LY63171D5-1</v>
      </c>
      <c r="AT816" t="str">
        <f>IFERROR(IF(VLOOKUP(Y816,vlookup!$I$2:$J$9,1,0)=Y816,VLOOKUP(Y816,vlookup!$I$2:$J$9,2,0),PROPER(Y816)),PROPER(Y816))</f>
        <v>Goodwill</v>
      </c>
      <c r="AU816" t="str">
        <f>IFERROR(IF(B816=VLOOKUP(B816,vlookup!$L$2:$L$10,1,0),"Yes","No"),"No")</f>
        <v>No</v>
      </c>
    </row>
    <row r="817" spans="1:47" ht="14.45" customHeight="1" x14ac:dyDescent="0.25">
      <c r="A817" t="s">
        <v>1730</v>
      </c>
      <c r="B817" s="31" t="s">
        <v>1731</v>
      </c>
      <c r="C817">
        <v>4</v>
      </c>
      <c r="D817">
        <v>1</v>
      </c>
      <c r="E817" t="s">
        <v>382</v>
      </c>
      <c r="F817" t="s">
        <v>205</v>
      </c>
      <c r="G817" t="s">
        <v>1107</v>
      </c>
      <c r="H817" t="s">
        <v>1732</v>
      </c>
      <c r="I817">
        <v>80099</v>
      </c>
      <c r="J817" s="19">
        <v>42111</v>
      </c>
      <c r="K817" s="19">
        <v>42139</v>
      </c>
      <c r="L817">
        <v>201505</v>
      </c>
      <c r="M817" s="19">
        <v>42125</v>
      </c>
      <c r="N817">
        <v>24617</v>
      </c>
      <c r="O817" t="s">
        <v>1070</v>
      </c>
      <c r="P817" t="s">
        <v>1208</v>
      </c>
      <c r="Q817" t="s">
        <v>924</v>
      </c>
      <c r="R817">
        <v>15505</v>
      </c>
      <c r="S817" s="19">
        <v>43703</v>
      </c>
      <c r="T817">
        <v>82000</v>
      </c>
      <c r="U817" t="s">
        <v>357</v>
      </c>
      <c r="V817" s="19">
        <v>43707</v>
      </c>
      <c r="W817" t="s">
        <v>2536</v>
      </c>
      <c r="X817" t="s">
        <v>2537</v>
      </c>
      <c r="Y817" t="s">
        <v>1065</v>
      </c>
      <c r="Z817" t="s">
        <v>14</v>
      </c>
      <c r="AA817" s="29">
        <v>-1049.72</v>
      </c>
      <c r="AB817">
        <v>0</v>
      </c>
      <c r="AC817">
        <f t="shared" si="156"/>
        <v>2019</v>
      </c>
      <c r="AD817">
        <f t="shared" si="157"/>
        <v>8</v>
      </c>
      <c r="AE817">
        <f t="shared" si="158"/>
        <v>2015</v>
      </c>
      <c r="AF817">
        <f t="shared" si="159"/>
        <v>4</v>
      </c>
      <c r="AG817" t="str">
        <f>VLOOKUP(F817,vlookup!$A$2:$E$660,2,0)</f>
        <v>Retained</v>
      </c>
      <c r="AH817" t="str">
        <f>VLOOKUP(F817,vlookup!$A$2:$E$660,3,0)</f>
        <v>Service Contract</v>
      </c>
      <c r="AI817" t="str">
        <f>VLOOKUP(F817,vlookup!$A$2:$E$660,4,0)</f>
        <v>Used Car Programs</v>
      </c>
      <c r="AJ817" t="str">
        <f>VLOOKUP(F817,vlookup!$A$2:$E$660,5,0)</f>
        <v>High Mileage</v>
      </c>
      <c r="AL817">
        <f t="shared" si="160"/>
        <v>28</v>
      </c>
      <c r="AM817">
        <f t="shared" si="161"/>
        <v>1573</v>
      </c>
      <c r="AN817">
        <f t="shared" si="162"/>
        <v>1901</v>
      </c>
      <c r="AO817" t="str">
        <f t="shared" si="163"/>
        <v/>
      </c>
      <c r="AP817" t="str">
        <f t="shared" si="164"/>
        <v/>
      </c>
      <c r="AQ817" t="str">
        <f t="shared" si="165"/>
        <v/>
      </c>
      <c r="AR817">
        <f t="shared" si="166"/>
        <v>-1049.72</v>
      </c>
      <c r="AS817" t="str">
        <f t="shared" si="167"/>
        <v>7LY63171D5-4</v>
      </c>
      <c r="AT817" t="str">
        <f>IFERROR(IF(VLOOKUP(Y817,vlookup!$I$2:$J$9,1,0)=Y817,VLOOKUP(Y817,vlookup!$I$2:$J$9,2,0),PROPER(Y817)),PROPER(Y817))</f>
        <v>Goodwill</v>
      </c>
      <c r="AU817" t="str">
        <f>IFERROR(IF(B817=VLOOKUP(B817,vlookup!$L$2:$L$10,1,0),"Yes","No"),"No")</f>
        <v>No</v>
      </c>
    </row>
    <row r="818" spans="1:47" ht="14.45" customHeight="1" x14ac:dyDescent="0.25">
      <c r="A818" t="s">
        <v>2624</v>
      </c>
      <c r="B818" s="31" t="s">
        <v>3604</v>
      </c>
      <c r="C818">
        <v>2</v>
      </c>
      <c r="D818">
        <v>2</v>
      </c>
      <c r="E818" t="s">
        <v>382</v>
      </c>
      <c r="F818" t="s">
        <v>205</v>
      </c>
      <c r="G818" t="s">
        <v>3809</v>
      </c>
      <c r="H818" t="s">
        <v>2625</v>
      </c>
      <c r="I818">
        <v>134507</v>
      </c>
      <c r="J818" s="19">
        <v>41977</v>
      </c>
      <c r="K818" s="19">
        <v>42035</v>
      </c>
      <c r="L818">
        <v>201501</v>
      </c>
      <c r="M818" s="19">
        <v>42005</v>
      </c>
      <c r="N818">
        <v>24617</v>
      </c>
      <c r="O818" t="s">
        <v>1070</v>
      </c>
      <c r="P818" t="s">
        <v>1172</v>
      </c>
      <c r="Q818" t="s">
        <v>924</v>
      </c>
      <c r="R818" t="s">
        <v>544</v>
      </c>
      <c r="S818" s="19">
        <v>42744</v>
      </c>
      <c r="T818">
        <v>134507</v>
      </c>
      <c r="U818" t="s">
        <v>356</v>
      </c>
      <c r="V818" s="19">
        <v>42744</v>
      </c>
      <c r="W818" t="s">
        <v>2536</v>
      </c>
      <c r="X818" t="s">
        <v>2537</v>
      </c>
      <c r="Y818" t="s">
        <v>1065</v>
      </c>
      <c r="Z818" t="s">
        <v>14</v>
      </c>
      <c r="AA818" s="29">
        <v>-3641.78</v>
      </c>
      <c r="AB818">
        <v>0</v>
      </c>
      <c r="AC818">
        <f t="shared" si="156"/>
        <v>2017</v>
      </c>
      <c r="AD818">
        <f t="shared" si="157"/>
        <v>1</v>
      </c>
      <c r="AE818">
        <f t="shared" si="158"/>
        <v>2014</v>
      </c>
      <c r="AF818">
        <f t="shared" si="159"/>
        <v>12</v>
      </c>
      <c r="AG818" t="str">
        <f>VLOOKUP(F818,vlookup!$A$2:$E$660,2,0)</f>
        <v>Retained</v>
      </c>
      <c r="AH818" t="str">
        <f>VLOOKUP(F818,vlookup!$A$2:$E$660,3,0)</f>
        <v>Service Contract</v>
      </c>
      <c r="AI818" t="str">
        <f>VLOOKUP(F818,vlookup!$A$2:$E$660,4,0)</f>
        <v>Used Car Programs</v>
      </c>
      <c r="AJ818" t="str">
        <f>VLOOKUP(F818,vlookup!$A$2:$E$660,5,0)</f>
        <v>High Mileage</v>
      </c>
      <c r="AL818">
        <f t="shared" si="160"/>
        <v>57</v>
      </c>
      <c r="AM818">
        <f t="shared" si="161"/>
        <v>755</v>
      </c>
      <c r="AN818" t="str">
        <f t="shared" si="162"/>
        <v/>
      </c>
      <c r="AO818" t="str">
        <f t="shared" si="163"/>
        <v/>
      </c>
      <c r="AP818" t="str">
        <f t="shared" si="164"/>
        <v/>
      </c>
      <c r="AQ818" t="str">
        <f t="shared" si="165"/>
        <v/>
      </c>
      <c r="AR818">
        <f t="shared" si="166"/>
        <v>-3641.78</v>
      </c>
      <c r="AS818" t="str">
        <f t="shared" si="167"/>
        <v>102108958-2</v>
      </c>
      <c r="AT818" t="str">
        <f>IFERROR(IF(VLOOKUP(Y818,vlookup!$I$2:$J$9,1,0)=Y818,VLOOKUP(Y818,vlookup!$I$2:$J$9,2,0),PROPER(Y818)),PROPER(Y818))</f>
        <v>Goodwill</v>
      </c>
      <c r="AU818" t="str">
        <f>IFERROR(IF(B818=VLOOKUP(B818,vlookup!$L$2:$L$10,1,0),"Yes","No"),"No")</f>
        <v>No</v>
      </c>
    </row>
    <row r="819" spans="1:47" ht="14.45" customHeight="1" x14ac:dyDescent="0.25">
      <c r="A819" t="s">
        <v>2626</v>
      </c>
      <c r="B819" s="31" t="s">
        <v>2627</v>
      </c>
      <c r="C819">
        <v>1</v>
      </c>
      <c r="D819">
        <v>3</v>
      </c>
      <c r="E819" t="s">
        <v>382</v>
      </c>
      <c r="F819" t="s">
        <v>60</v>
      </c>
      <c r="G819" t="s">
        <v>920</v>
      </c>
      <c r="H819" t="s">
        <v>3775</v>
      </c>
      <c r="I819">
        <v>97067</v>
      </c>
      <c r="J819" s="19">
        <v>41378</v>
      </c>
      <c r="K819" s="19">
        <v>41394</v>
      </c>
      <c r="L819">
        <v>201304</v>
      </c>
      <c r="M819" s="19">
        <v>41365</v>
      </c>
      <c r="N819">
        <v>24616</v>
      </c>
      <c r="O819" t="s">
        <v>1076</v>
      </c>
      <c r="P819" t="s">
        <v>1675</v>
      </c>
      <c r="Q819" t="s">
        <v>924</v>
      </c>
      <c r="R819">
        <v>123660</v>
      </c>
      <c r="S819" s="19">
        <v>41401</v>
      </c>
      <c r="T819">
        <v>97871</v>
      </c>
      <c r="U819" t="s">
        <v>357</v>
      </c>
      <c r="V819" s="19">
        <v>41473</v>
      </c>
      <c r="W819" t="s">
        <v>2583</v>
      </c>
      <c r="X819" t="s">
        <v>2537</v>
      </c>
      <c r="Y819" t="s">
        <v>1065</v>
      </c>
      <c r="Z819" t="s">
        <v>14</v>
      </c>
      <c r="AA819" s="29">
        <v>-2985.85</v>
      </c>
      <c r="AB819" t="s">
        <v>544</v>
      </c>
      <c r="AC819">
        <f t="shared" si="156"/>
        <v>2013</v>
      </c>
      <c r="AD819">
        <f t="shared" si="157"/>
        <v>7</v>
      </c>
      <c r="AE819">
        <f t="shared" si="158"/>
        <v>2013</v>
      </c>
      <c r="AF819">
        <f t="shared" si="159"/>
        <v>4</v>
      </c>
      <c r="AG819" t="str">
        <f>VLOOKUP(F819,vlookup!$A$2:$E$660,2,0)</f>
        <v>Retained</v>
      </c>
      <c r="AH819" t="str">
        <f>VLOOKUP(F819,vlookup!$A$2:$E$660,3,0)</f>
        <v>Service Contract</v>
      </c>
      <c r="AI819" t="str">
        <f>VLOOKUP(F819,vlookup!$A$2:$E$660,4,0)</f>
        <v>Used Car Programs</v>
      </c>
      <c r="AJ819" t="str">
        <f>VLOOKUP(F819,vlookup!$A$2:$E$660,5,0)</f>
        <v>High Mileage</v>
      </c>
      <c r="AL819">
        <f t="shared" si="160"/>
        <v>16</v>
      </c>
      <c r="AM819">
        <f t="shared" si="161"/>
        <v>94</v>
      </c>
      <c r="AN819">
        <f t="shared" si="162"/>
        <v>804</v>
      </c>
      <c r="AO819" t="str">
        <f t="shared" si="163"/>
        <v/>
      </c>
      <c r="AP819" t="str">
        <f t="shared" si="164"/>
        <v/>
      </c>
      <c r="AQ819" t="str">
        <f t="shared" si="165"/>
        <v/>
      </c>
      <c r="AR819">
        <f t="shared" si="166"/>
        <v>-2985.85</v>
      </c>
      <c r="AS819" t="str">
        <f t="shared" si="167"/>
        <v>5L622649D3Y-1</v>
      </c>
      <c r="AT819" t="str">
        <f>IFERROR(IF(VLOOKUP(Y819,vlookup!$I$2:$J$9,1,0)=Y819,VLOOKUP(Y819,vlookup!$I$2:$J$9,2,0),PROPER(Y819)),PROPER(Y819))</f>
        <v>Goodwill</v>
      </c>
      <c r="AU819" t="str">
        <f>IFERROR(IF(B819=VLOOKUP(B819,vlookup!$L$2:$L$10,1,0),"Yes","No"),"No")</f>
        <v>No</v>
      </c>
    </row>
    <row r="820" spans="1:47" ht="14.45" customHeight="1" x14ac:dyDescent="0.25">
      <c r="A820" t="s">
        <v>2628</v>
      </c>
      <c r="B820" s="31" t="s">
        <v>2629</v>
      </c>
      <c r="C820">
        <v>1</v>
      </c>
      <c r="D820">
        <v>1</v>
      </c>
      <c r="E820" t="s">
        <v>571</v>
      </c>
      <c r="F820" t="s">
        <v>464</v>
      </c>
      <c r="G820" t="s">
        <v>920</v>
      </c>
      <c r="H820" t="s">
        <v>948</v>
      </c>
      <c r="I820">
        <v>115994</v>
      </c>
      <c r="J820" s="19">
        <v>43666</v>
      </c>
      <c r="K820" s="19">
        <v>43704</v>
      </c>
      <c r="L820">
        <v>201908</v>
      </c>
      <c r="M820" s="19">
        <v>43678</v>
      </c>
      <c r="N820">
        <v>24616</v>
      </c>
      <c r="O820" t="s">
        <v>1076</v>
      </c>
      <c r="P820" t="s">
        <v>1208</v>
      </c>
      <c r="Q820" t="s">
        <v>924</v>
      </c>
      <c r="R820">
        <v>19755</v>
      </c>
      <c r="S820" s="19">
        <v>43690</v>
      </c>
      <c r="T820">
        <v>119398</v>
      </c>
      <c r="U820" t="s">
        <v>356</v>
      </c>
      <c r="V820" s="19">
        <v>43699</v>
      </c>
      <c r="W820" t="s">
        <v>646</v>
      </c>
      <c r="X820" t="s">
        <v>647</v>
      </c>
      <c r="Y820" t="s">
        <v>1065</v>
      </c>
      <c r="Z820" t="s">
        <v>14</v>
      </c>
      <c r="AA820" s="29">
        <v>100</v>
      </c>
      <c r="AB820">
        <v>0</v>
      </c>
      <c r="AC820">
        <f t="shared" si="156"/>
        <v>2019</v>
      </c>
      <c r="AD820">
        <f t="shared" si="157"/>
        <v>8</v>
      </c>
      <c r="AE820">
        <f t="shared" si="158"/>
        <v>2019</v>
      </c>
      <c r="AF820">
        <f t="shared" si="159"/>
        <v>7</v>
      </c>
      <c r="AG820" t="str">
        <f>VLOOKUP(F820,vlookup!$A$2:$E$660,2,0)</f>
        <v>Retained</v>
      </c>
      <c r="AH820" t="str">
        <f>VLOOKUP(F820,vlookup!$A$2:$E$660,3,0)</f>
        <v>Service Contract</v>
      </c>
      <c r="AI820" t="str">
        <f>VLOOKUP(F820,vlookup!$A$2:$E$660,4,0)</f>
        <v>Used Car Programs</v>
      </c>
      <c r="AJ820" t="str">
        <f>VLOOKUP(F820,vlookup!$A$2:$E$660,5,0)</f>
        <v>High Mileage</v>
      </c>
      <c r="AL820">
        <f t="shared" si="160"/>
        <v>37</v>
      </c>
      <c r="AM820">
        <f t="shared" si="161"/>
        <v>32</v>
      </c>
      <c r="AN820">
        <f t="shared" si="162"/>
        <v>3404</v>
      </c>
      <c r="AO820" t="str">
        <f t="shared" si="163"/>
        <v/>
      </c>
      <c r="AP820">
        <f t="shared" si="164"/>
        <v>100</v>
      </c>
      <c r="AQ820" t="str">
        <f t="shared" si="165"/>
        <v/>
      </c>
      <c r="AR820" t="str">
        <f t="shared" si="166"/>
        <v/>
      </c>
      <c r="AS820" t="str">
        <f t="shared" si="167"/>
        <v>EC756854G9-1</v>
      </c>
      <c r="AT820" t="str">
        <f>IFERROR(IF(VLOOKUP(Y820,vlookup!$I$2:$J$9,1,0)=Y820,VLOOKUP(Y820,vlookup!$I$2:$J$9,2,0),PROPER(Y820)),PROPER(Y820))</f>
        <v>Goodwill</v>
      </c>
      <c r="AU820" t="str">
        <f>IFERROR(IF(B820=VLOOKUP(B820,vlookup!$L$2:$L$10,1,0),"Yes","No"),"No")</f>
        <v>No</v>
      </c>
    </row>
    <row r="821" spans="1:47" ht="14.45" customHeight="1" x14ac:dyDescent="0.25">
      <c r="A821" t="s">
        <v>1755</v>
      </c>
      <c r="B821" s="31" t="s">
        <v>1756</v>
      </c>
      <c r="C821">
        <v>2</v>
      </c>
      <c r="D821">
        <v>1</v>
      </c>
      <c r="E821" t="s">
        <v>382</v>
      </c>
      <c r="F821" t="s">
        <v>205</v>
      </c>
      <c r="G821" t="s">
        <v>920</v>
      </c>
      <c r="H821" t="s">
        <v>3776</v>
      </c>
      <c r="I821">
        <v>109655</v>
      </c>
      <c r="J821" s="19">
        <v>41748</v>
      </c>
      <c r="K821" s="19">
        <v>41758</v>
      </c>
      <c r="L821">
        <v>201404</v>
      </c>
      <c r="M821" s="19">
        <v>41730</v>
      </c>
      <c r="N821">
        <v>24616</v>
      </c>
      <c r="O821" t="s">
        <v>1076</v>
      </c>
      <c r="P821" t="s">
        <v>1758</v>
      </c>
      <c r="Q821" t="s">
        <v>924</v>
      </c>
      <c r="R821">
        <v>26991</v>
      </c>
      <c r="S821" s="19">
        <v>41871</v>
      </c>
      <c r="T821">
        <v>113742</v>
      </c>
      <c r="U821" t="s">
        <v>357</v>
      </c>
      <c r="V821" s="19">
        <v>41885</v>
      </c>
      <c r="W821" t="s">
        <v>587</v>
      </c>
      <c r="X821" t="s">
        <v>588</v>
      </c>
      <c r="Y821" t="s">
        <v>1065</v>
      </c>
      <c r="Z821" t="s">
        <v>364</v>
      </c>
      <c r="AA821" s="29">
        <v>-463.5</v>
      </c>
      <c r="AB821">
        <v>0</v>
      </c>
      <c r="AC821">
        <f t="shared" si="156"/>
        <v>2014</v>
      </c>
      <c r="AD821">
        <f t="shared" si="157"/>
        <v>9</v>
      </c>
      <c r="AE821">
        <f t="shared" si="158"/>
        <v>2014</v>
      </c>
      <c r="AF821">
        <f t="shared" si="159"/>
        <v>4</v>
      </c>
      <c r="AG821" t="str">
        <f>VLOOKUP(F821,vlookup!$A$2:$E$660,2,0)</f>
        <v>Retained</v>
      </c>
      <c r="AH821" t="str">
        <f>VLOOKUP(F821,vlookup!$A$2:$E$660,3,0)</f>
        <v>Service Contract</v>
      </c>
      <c r="AI821" t="str">
        <f>VLOOKUP(F821,vlookup!$A$2:$E$660,4,0)</f>
        <v>Used Car Programs</v>
      </c>
      <c r="AJ821" t="str">
        <f>VLOOKUP(F821,vlookup!$A$2:$E$660,5,0)</f>
        <v>High Mileage</v>
      </c>
      <c r="AL821">
        <f t="shared" si="160"/>
        <v>10</v>
      </c>
      <c r="AM821">
        <f t="shared" si="161"/>
        <v>134</v>
      </c>
      <c r="AN821">
        <f t="shared" si="162"/>
        <v>4087</v>
      </c>
      <c r="AO821" t="str">
        <f t="shared" si="163"/>
        <v/>
      </c>
      <c r="AP821" t="str">
        <f t="shared" si="164"/>
        <v/>
      </c>
      <c r="AQ821" t="str">
        <f t="shared" si="165"/>
        <v/>
      </c>
      <c r="AR821">
        <f t="shared" si="166"/>
        <v>-463.5</v>
      </c>
      <c r="AS821" t="str">
        <f t="shared" si="167"/>
        <v>4N356172D4-2</v>
      </c>
      <c r="AT821" t="str">
        <f>IFERROR(IF(VLOOKUP(Y821,vlookup!$I$2:$J$9,1,0)=Y821,VLOOKUP(Y821,vlookup!$I$2:$J$9,2,0),PROPER(Y821)),PROPER(Y821))</f>
        <v>Goodwill</v>
      </c>
      <c r="AU821" t="str">
        <f>IFERROR(IF(B821=VLOOKUP(B821,vlookup!$L$2:$L$10,1,0),"Yes","No"),"No")</f>
        <v>No</v>
      </c>
    </row>
    <row r="822" spans="1:47" ht="14.45" customHeight="1" x14ac:dyDescent="0.25">
      <c r="A822" t="s">
        <v>2630</v>
      </c>
      <c r="B822" s="31" t="s">
        <v>3630</v>
      </c>
      <c r="C822">
        <v>1</v>
      </c>
      <c r="D822">
        <v>1</v>
      </c>
      <c r="E822" t="s">
        <v>382</v>
      </c>
      <c r="F822" t="s">
        <v>205</v>
      </c>
      <c r="G822" t="s">
        <v>952</v>
      </c>
      <c r="H822" t="s">
        <v>3779</v>
      </c>
      <c r="I822">
        <v>125567</v>
      </c>
      <c r="J822" s="19">
        <v>42358</v>
      </c>
      <c r="K822" s="19">
        <v>42397</v>
      </c>
      <c r="L822">
        <v>201601</v>
      </c>
      <c r="M822" s="19">
        <v>42370</v>
      </c>
      <c r="N822">
        <v>24616</v>
      </c>
      <c r="O822" t="s">
        <v>1076</v>
      </c>
      <c r="P822" t="s">
        <v>2631</v>
      </c>
      <c r="Q822" t="s">
        <v>924</v>
      </c>
      <c r="R822">
        <v>1408</v>
      </c>
      <c r="S822" s="19">
        <v>42957</v>
      </c>
      <c r="T822">
        <v>143395</v>
      </c>
      <c r="U822" t="s">
        <v>357</v>
      </c>
      <c r="V822" s="19">
        <v>42964</v>
      </c>
      <c r="W822" t="s">
        <v>2536</v>
      </c>
      <c r="X822" t="s">
        <v>2537</v>
      </c>
      <c r="Y822" t="s">
        <v>1065</v>
      </c>
      <c r="Z822" t="s">
        <v>14</v>
      </c>
      <c r="AA822" s="29">
        <v>-996</v>
      </c>
      <c r="AB822">
        <v>0</v>
      </c>
      <c r="AC822">
        <f t="shared" si="156"/>
        <v>2017</v>
      </c>
      <c r="AD822">
        <f t="shared" si="157"/>
        <v>8</v>
      </c>
      <c r="AE822">
        <f t="shared" si="158"/>
        <v>2015</v>
      </c>
      <c r="AF822">
        <f t="shared" si="159"/>
        <v>12</v>
      </c>
      <c r="AG822" t="str">
        <f>VLOOKUP(F822,vlookup!$A$2:$E$660,2,0)</f>
        <v>Retained</v>
      </c>
      <c r="AH822" t="str">
        <f>VLOOKUP(F822,vlookup!$A$2:$E$660,3,0)</f>
        <v>Service Contract</v>
      </c>
      <c r="AI822" t="str">
        <f>VLOOKUP(F822,vlookup!$A$2:$E$660,4,0)</f>
        <v>Used Car Programs</v>
      </c>
      <c r="AJ822" t="str">
        <f>VLOOKUP(F822,vlookup!$A$2:$E$660,5,0)</f>
        <v>High Mileage</v>
      </c>
      <c r="AL822">
        <f t="shared" si="160"/>
        <v>38</v>
      </c>
      <c r="AM822">
        <f t="shared" si="161"/>
        <v>597</v>
      </c>
      <c r="AN822">
        <f t="shared" si="162"/>
        <v>17828</v>
      </c>
      <c r="AO822" t="str">
        <f t="shared" si="163"/>
        <v/>
      </c>
      <c r="AP822" t="str">
        <f t="shared" si="164"/>
        <v/>
      </c>
      <c r="AQ822" t="str">
        <f t="shared" si="165"/>
        <v/>
      </c>
      <c r="AR822">
        <f t="shared" si="166"/>
        <v>-996</v>
      </c>
      <c r="AS822" t="str">
        <f t="shared" si="167"/>
        <v>102108878-1</v>
      </c>
      <c r="AT822" t="str">
        <f>IFERROR(IF(VLOOKUP(Y822,vlookup!$I$2:$J$9,1,0)=Y822,VLOOKUP(Y822,vlookup!$I$2:$J$9,2,0),PROPER(Y822)),PROPER(Y822))</f>
        <v>Goodwill</v>
      </c>
      <c r="AU822" t="str">
        <f>IFERROR(IF(B822=VLOOKUP(B822,vlookup!$L$2:$L$10,1,0),"Yes","No"),"No")</f>
        <v>No</v>
      </c>
    </row>
    <row r="823" spans="1:47" ht="14.45" customHeight="1" x14ac:dyDescent="0.25">
      <c r="A823" t="s">
        <v>1796</v>
      </c>
      <c r="B823" s="31" t="s">
        <v>1797</v>
      </c>
      <c r="C823">
        <v>2</v>
      </c>
      <c r="D823">
        <v>1</v>
      </c>
      <c r="E823" t="s">
        <v>382</v>
      </c>
      <c r="F823" t="s">
        <v>464</v>
      </c>
      <c r="G823" t="s">
        <v>1107</v>
      </c>
      <c r="H823" t="s">
        <v>1732</v>
      </c>
      <c r="I823">
        <v>85348</v>
      </c>
      <c r="J823" s="19">
        <v>43624</v>
      </c>
      <c r="K823" s="19">
        <v>43662</v>
      </c>
      <c r="L823">
        <v>201907</v>
      </c>
      <c r="M823" s="19">
        <v>43647</v>
      </c>
      <c r="N823">
        <v>24617</v>
      </c>
      <c r="O823" t="s">
        <v>1070</v>
      </c>
      <c r="P823" t="s">
        <v>1208</v>
      </c>
      <c r="Q823" t="s">
        <v>924</v>
      </c>
      <c r="R823">
        <v>20045</v>
      </c>
      <c r="S823" s="19">
        <v>43739</v>
      </c>
      <c r="T823">
        <v>87076</v>
      </c>
      <c r="U823" t="s">
        <v>357</v>
      </c>
      <c r="V823" s="19">
        <v>43762</v>
      </c>
      <c r="W823" t="s">
        <v>2536</v>
      </c>
      <c r="X823" t="s">
        <v>2537</v>
      </c>
      <c r="Y823" t="s">
        <v>1065</v>
      </c>
      <c r="Z823" t="s">
        <v>14</v>
      </c>
      <c r="AA823" s="29">
        <v>-2458.08</v>
      </c>
      <c r="AB823">
        <v>0</v>
      </c>
      <c r="AC823">
        <f t="shared" si="156"/>
        <v>2019</v>
      </c>
      <c r="AD823">
        <f t="shared" si="157"/>
        <v>10</v>
      </c>
      <c r="AE823">
        <f t="shared" si="158"/>
        <v>2019</v>
      </c>
      <c r="AF823">
        <f t="shared" si="159"/>
        <v>6</v>
      </c>
      <c r="AG823" t="str">
        <f>VLOOKUP(F823,vlookup!$A$2:$E$660,2,0)</f>
        <v>Retained</v>
      </c>
      <c r="AH823" t="str">
        <f>VLOOKUP(F823,vlookup!$A$2:$E$660,3,0)</f>
        <v>Service Contract</v>
      </c>
      <c r="AI823" t="str">
        <f>VLOOKUP(F823,vlookup!$A$2:$E$660,4,0)</f>
        <v>Used Car Programs</v>
      </c>
      <c r="AJ823" t="str">
        <f>VLOOKUP(F823,vlookup!$A$2:$E$660,5,0)</f>
        <v>High Mileage</v>
      </c>
      <c r="AL823">
        <f t="shared" si="160"/>
        <v>38</v>
      </c>
      <c r="AM823">
        <f t="shared" si="161"/>
        <v>136</v>
      </c>
      <c r="AN823">
        <f t="shared" si="162"/>
        <v>1728</v>
      </c>
      <c r="AO823" t="str">
        <f t="shared" si="163"/>
        <v/>
      </c>
      <c r="AP823" t="str">
        <f t="shared" si="164"/>
        <v/>
      </c>
      <c r="AQ823" t="str">
        <f t="shared" si="165"/>
        <v/>
      </c>
      <c r="AR823">
        <f t="shared" si="166"/>
        <v>-2458.08</v>
      </c>
      <c r="AS823" t="str">
        <f t="shared" si="167"/>
        <v>BL407489F9-2</v>
      </c>
      <c r="AT823" t="str">
        <f>IFERROR(IF(VLOOKUP(Y823,vlookup!$I$2:$J$9,1,0)=Y823,VLOOKUP(Y823,vlookup!$I$2:$J$9,2,0),PROPER(Y823)),PROPER(Y823))</f>
        <v>Goodwill</v>
      </c>
      <c r="AU823" t="str">
        <f>IFERROR(IF(B823=VLOOKUP(B823,vlookup!$L$2:$L$10,1,0),"Yes","No"),"No")</f>
        <v>No</v>
      </c>
    </row>
    <row r="824" spans="1:47" ht="14.45" customHeight="1" x14ac:dyDescent="0.25">
      <c r="A824" t="s">
        <v>2408</v>
      </c>
      <c r="B824" s="31" t="s">
        <v>2409</v>
      </c>
      <c r="C824">
        <v>1</v>
      </c>
      <c r="D824">
        <v>1</v>
      </c>
      <c r="E824" t="s">
        <v>382</v>
      </c>
      <c r="F824" t="s">
        <v>60</v>
      </c>
      <c r="G824" t="s">
        <v>934</v>
      </c>
      <c r="H824" t="s">
        <v>945</v>
      </c>
      <c r="I824">
        <v>169054</v>
      </c>
      <c r="J824" s="19">
        <v>41399</v>
      </c>
      <c r="K824" s="19">
        <v>41418</v>
      </c>
      <c r="L824">
        <v>201305</v>
      </c>
      <c r="M824" s="19">
        <v>41395</v>
      </c>
      <c r="N824">
        <v>24616</v>
      </c>
      <c r="O824" t="s">
        <v>1076</v>
      </c>
      <c r="P824" t="s">
        <v>2632</v>
      </c>
      <c r="Q824" t="s">
        <v>924</v>
      </c>
      <c r="R824">
        <v>537117</v>
      </c>
      <c r="S824" s="19">
        <v>41477</v>
      </c>
      <c r="T824">
        <v>170983</v>
      </c>
      <c r="U824" t="s">
        <v>357</v>
      </c>
      <c r="V824" s="19">
        <v>41479</v>
      </c>
      <c r="W824" t="s">
        <v>2578</v>
      </c>
      <c r="X824" t="s">
        <v>1065</v>
      </c>
      <c r="Y824" t="s">
        <v>1065</v>
      </c>
      <c r="Z824" t="s">
        <v>14</v>
      </c>
      <c r="AA824" s="29">
        <v>-500</v>
      </c>
      <c r="AB824" t="s">
        <v>544</v>
      </c>
      <c r="AC824">
        <f t="shared" si="156"/>
        <v>2013</v>
      </c>
      <c r="AD824">
        <f t="shared" si="157"/>
        <v>7</v>
      </c>
      <c r="AE824">
        <f t="shared" si="158"/>
        <v>2013</v>
      </c>
      <c r="AF824">
        <f t="shared" si="159"/>
        <v>5</v>
      </c>
      <c r="AG824" t="str">
        <f>VLOOKUP(F824,vlookup!$A$2:$E$660,2,0)</f>
        <v>Retained</v>
      </c>
      <c r="AH824" t="str">
        <f>VLOOKUP(F824,vlookup!$A$2:$E$660,3,0)</f>
        <v>Service Contract</v>
      </c>
      <c r="AI824" t="str">
        <f>VLOOKUP(F824,vlookup!$A$2:$E$660,4,0)</f>
        <v>Used Car Programs</v>
      </c>
      <c r="AJ824" t="str">
        <f>VLOOKUP(F824,vlookup!$A$2:$E$660,5,0)</f>
        <v>High Mileage</v>
      </c>
      <c r="AL824">
        <f t="shared" si="160"/>
        <v>19</v>
      </c>
      <c r="AM824">
        <f t="shared" si="161"/>
        <v>79</v>
      </c>
      <c r="AN824">
        <f t="shared" si="162"/>
        <v>1929</v>
      </c>
      <c r="AO824" t="str">
        <f t="shared" si="163"/>
        <v/>
      </c>
      <c r="AP824" t="str">
        <f t="shared" si="164"/>
        <v/>
      </c>
      <c r="AQ824">
        <f t="shared" si="165"/>
        <v>-500</v>
      </c>
      <c r="AR824" t="str">
        <f t="shared" si="166"/>
        <v/>
      </c>
      <c r="AS824" t="str">
        <f t="shared" si="167"/>
        <v>1C006956E3Y-1</v>
      </c>
      <c r="AT824" t="str">
        <f>IFERROR(IF(VLOOKUP(Y824,vlookup!$I$2:$J$9,1,0)=Y824,VLOOKUP(Y824,vlookup!$I$2:$J$9,2,0),PROPER(Y824)),PROPER(Y824))</f>
        <v>Goodwill</v>
      </c>
      <c r="AU824" t="str">
        <f>IFERROR(IF(B824=VLOOKUP(B824,vlookup!$L$2:$L$10,1,0),"Yes","No"),"No")</f>
        <v>No</v>
      </c>
    </row>
    <row r="825" spans="1:47" ht="14.45" customHeight="1" x14ac:dyDescent="0.25">
      <c r="A825" t="s">
        <v>2633</v>
      </c>
      <c r="B825" s="31" t="s">
        <v>2634</v>
      </c>
      <c r="C825">
        <v>1</v>
      </c>
      <c r="D825">
        <v>2</v>
      </c>
      <c r="E825" t="s">
        <v>382</v>
      </c>
      <c r="F825" t="s">
        <v>205</v>
      </c>
      <c r="G825" t="s">
        <v>920</v>
      </c>
      <c r="H825" t="s">
        <v>948</v>
      </c>
      <c r="I825">
        <v>60122</v>
      </c>
      <c r="J825" s="19">
        <v>42429</v>
      </c>
      <c r="K825" s="19">
        <v>42444</v>
      </c>
      <c r="L825">
        <v>201603</v>
      </c>
      <c r="M825" s="19">
        <v>42430</v>
      </c>
      <c r="N825">
        <v>24616</v>
      </c>
      <c r="O825" t="s">
        <v>1076</v>
      </c>
      <c r="P825" t="s">
        <v>1208</v>
      </c>
      <c r="Q825" t="s">
        <v>924</v>
      </c>
      <c r="R825" t="s">
        <v>544</v>
      </c>
      <c r="S825" s="19">
        <v>43649</v>
      </c>
      <c r="T825">
        <v>98915</v>
      </c>
      <c r="U825" t="s">
        <v>356</v>
      </c>
      <c r="V825" s="19">
        <v>43651</v>
      </c>
      <c r="W825" t="s">
        <v>2536</v>
      </c>
      <c r="X825" t="s">
        <v>2537</v>
      </c>
      <c r="Y825" t="s">
        <v>1065</v>
      </c>
      <c r="Z825" t="s">
        <v>14</v>
      </c>
      <c r="AA825" s="29">
        <v>-2369.2800000000002</v>
      </c>
      <c r="AB825">
        <v>0</v>
      </c>
      <c r="AC825">
        <f t="shared" si="156"/>
        <v>2019</v>
      </c>
      <c r="AD825">
        <f t="shared" si="157"/>
        <v>7</v>
      </c>
      <c r="AE825">
        <f t="shared" si="158"/>
        <v>2016</v>
      </c>
      <c r="AF825">
        <f t="shared" si="159"/>
        <v>2</v>
      </c>
      <c r="AG825" t="str">
        <f>VLOOKUP(F825,vlookup!$A$2:$E$660,2,0)</f>
        <v>Retained</v>
      </c>
      <c r="AH825" t="str">
        <f>VLOOKUP(F825,vlookup!$A$2:$E$660,3,0)</f>
        <v>Service Contract</v>
      </c>
      <c r="AI825" t="str">
        <f>VLOOKUP(F825,vlookup!$A$2:$E$660,4,0)</f>
        <v>Used Car Programs</v>
      </c>
      <c r="AJ825" t="str">
        <f>VLOOKUP(F825,vlookup!$A$2:$E$660,5,0)</f>
        <v>High Mileage</v>
      </c>
      <c r="AL825">
        <f t="shared" si="160"/>
        <v>15</v>
      </c>
      <c r="AM825">
        <f t="shared" si="161"/>
        <v>1205</v>
      </c>
      <c r="AN825">
        <f t="shared" si="162"/>
        <v>38793</v>
      </c>
      <c r="AO825" t="str">
        <f t="shared" si="163"/>
        <v/>
      </c>
      <c r="AP825" t="str">
        <f t="shared" si="164"/>
        <v/>
      </c>
      <c r="AQ825" t="str">
        <f t="shared" si="165"/>
        <v/>
      </c>
      <c r="AR825">
        <f t="shared" si="166"/>
        <v>-2369.2800000000002</v>
      </c>
      <c r="AS825" t="str">
        <f t="shared" si="167"/>
        <v>DW631596B6-1</v>
      </c>
      <c r="AT825" t="str">
        <f>IFERROR(IF(VLOOKUP(Y825,vlookup!$I$2:$J$9,1,0)=Y825,VLOOKUP(Y825,vlookup!$I$2:$J$9,2,0),PROPER(Y825)),PROPER(Y825))</f>
        <v>Goodwill</v>
      </c>
      <c r="AU825" t="str">
        <f>IFERROR(IF(B825=VLOOKUP(B825,vlookup!$L$2:$L$10,1,0),"Yes","No"),"No")</f>
        <v>No</v>
      </c>
    </row>
    <row r="826" spans="1:47" ht="14.45" customHeight="1" x14ac:dyDescent="0.25">
      <c r="A826" t="s">
        <v>2434</v>
      </c>
      <c r="B826" s="31" t="s">
        <v>3626</v>
      </c>
      <c r="C826">
        <v>2</v>
      </c>
      <c r="D826">
        <v>1</v>
      </c>
      <c r="E826" t="s">
        <v>382</v>
      </c>
      <c r="F826" t="s">
        <v>205</v>
      </c>
      <c r="G826" t="s">
        <v>1837</v>
      </c>
      <c r="H826" t="s">
        <v>2435</v>
      </c>
      <c r="I826">
        <v>147997</v>
      </c>
      <c r="J826" s="19">
        <v>42815</v>
      </c>
      <c r="K826" s="19">
        <v>42825</v>
      </c>
      <c r="L826">
        <v>201703</v>
      </c>
      <c r="M826" s="19">
        <v>42795</v>
      </c>
      <c r="N826">
        <v>24617</v>
      </c>
      <c r="O826" t="s">
        <v>1070</v>
      </c>
      <c r="P826" t="s">
        <v>1172</v>
      </c>
      <c r="Q826" t="s">
        <v>924</v>
      </c>
      <c r="R826" t="s">
        <v>544</v>
      </c>
      <c r="S826" s="19">
        <v>42842</v>
      </c>
      <c r="T826">
        <v>147997</v>
      </c>
      <c r="U826" t="s">
        <v>356</v>
      </c>
      <c r="V826" s="19">
        <v>42843</v>
      </c>
      <c r="W826" t="s">
        <v>2536</v>
      </c>
      <c r="X826" t="s">
        <v>2537</v>
      </c>
      <c r="Y826" t="s">
        <v>1065</v>
      </c>
      <c r="Z826" t="s">
        <v>14</v>
      </c>
      <c r="AA826" s="29">
        <v>-1913.22</v>
      </c>
      <c r="AB826">
        <v>0</v>
      </c>
      <c r="AC826">
        <f t="shared" si="156"/>
        <v>2017</v>
      </c>
      <c r="AD826">
        <f t="shared" si="157"/>
        <v>4</v>
      </c>
      <c r="AE826">
        <f t="shared" si="158"/>
        <v>2017</v>
      </c>
      <c r="AF826">
        <f t="shared" si="159"/>
        <v>3</v>
      </c>
      <c r="AG826" t="str">
        <f>VLOOKUP(F826,vlookup!$A$2:$E$660,2,0)</f>
        <v>Retained</v>
      </c>
      <c r="AH826" t="str">
        <f>VLOOKUP(F826,vlookup!$A$2:$E$660,3,0)</f>
        <v>Service Contract</v>
      </c>
      <c r="AI826" t="str">
        <f>VLOOKUP(F826,vlookup!$A$2:$E$660,4,0)</f>
        <v>Used Car Programs</v>
      </c>
      <c r="AJ826" t="str">
        <f>VLOOKUP(F826,vlookup!$A$2:$E$660,5,0)</f>
        <v>High Mileage</v>
      </c>
      <c r="AL826">
        <f t="shared" si="160"/>
        <v>10</v>
      </c>
      <c r="AM826">
        <f t="shared" si="161"/>
        <v>27</v>
      </c>
      <c r="AN826" t="str">
        <f t="shared" si="162"/>
        <v/>
      </c>
      <c r="AO826">
        <f t="shared" si="163"/>
        <v>-1913.22</v>
      </c>
      <c r="AP826" t="str">
        <f t="shared" si="164"/>
        <v/>
      </c>
      <c r="AQ826" t="str">
        <f t="shared" si="165"/>
        <v/>
      </c>
      <c r="AR826" t="str">
        <f t="shared" si="166"/>
        <v/>
      </c>
      <c r="AS826" t="str">
        <f t="shared" si="167"/>
        <v>102252460-2</v>
      </c>
      <c r="AT826" t="str">
        <f>IFERROR(IF(VLOOKUP(Y826,vlookup!$I$2:$J$9,1,0)=Y826,VLOOKUP(Y826,vlookup!$I$2:$J$9,2,0),PROPER(Y826)),PROPER(Y826))</f>
        <v>Goodwill</v>
      </c>
      <c r="AU826" t="str">
        <f>IFERROR(IF(B826=VLOOKUP(B826,vlookup!$L$2:$L$10,1,0),"Yes","No"),"No")</f>
        <v>No</v>
      </c>
    </row>
    <row r="827" spans="1:47" ht="14.45" customHeight="1" x14ac:dyDescent="0.25">
      <c r="A827" t="s">
        <v>2635</v>
      </c>
      <c r="B827" s="31" t="s">
        <v>2636</v>
      </c>
      <c r="C827">
        <v>1</v>
      </c>
      <c r="D827">
        <v>2</v>
      </c>
      <c r="E827" t="s">
        <v>382</v>
      </c>
      <c r="F827" t="s">
        <v>464</v>
      </c>
      <c r="G827" t="s">
        <v>1837</v>
      </c>
      <c r="H827" t="s">
        <v>2637</v>
      </c>
      <c r="I827">
        <v>82856</v>
      </c>
      <c r="J827" s="19">
        <v>44283</v>
      </c>
      <c r="K827" s="19">
        <v>44342</v>
      </c>
      <c r="L827">
        <v>202105</v>
      </c>
      <c r="M827" s="19">
        <v>44317</v>
      </c>
      <c r="N827">
        <v>24617</v>
      </c>
      <c r="O827" t="s">
        <v>1070</v>
      </c>
      <c r="P827" t="s">
        <v>2638</v>
      </c>
      <c r="Q827" t="s">
        <v>924</v>
      </c>
      <c r="R827">
        <v>175530</v>
      </c>
      <c r="S827" s="19">
        <v>44364</v>
      </c>
      <c r="T827">
        <v>85554</v>
      </c>
      <c r="U827" t="s">
        <v>357</v>
      </c>
      <c r="V827" s="19">
        <v>44370</v>
      </c>
      <c r="W827" t="s">
        <v>614</v>
      </c>
      <c r="X827" t="s">
        <v>615</v>
      </c>
      <c r="Y827" t="s">
        <v>1065</v>
      </c>
      <c r="Z827" t="s">
        <v>365</v>
      </c>
      <c r="AA827" s="29">
        <v>-1800</v>
      </c>
      <c r="AB827">
        <v>0</v>
      </c>
      <c r="AC827">
        <f t="shared" si="156"/>
        <v>2021</v>
      </c>
      <c r="AD827">
        <f t="shared" si="157"/>
        <v>6</v>
      </c>
      <c r="AE827">
        <f t="shared" si="158"/>
        <v>2021</v>
      </c>
      <c r="AF827">
        <f t="shared" si="159"/>
        <v>3</v>
      </c>
      <c r="AG827" t="str">
        <f>VLOOKUP(F827,vlookup!$A$2:$E$660,2,0)</f>
        <v>Retained</v>
      </c>
      <c r="AH827" t="str">
        <f>VLOOKUP(F827,vlookup!$A$2:$E$660,3,0)</f>
        <v>Service Contract</v>
      </c>
      <c r="AI827" t="str">
        <f>VLOOKUP(F827,vlookup!$A$2:$E$660,4,0)</f>
        <v>Used Car Programs</v>
      </c>
      <c r="AJ827" t="str">
        <f>VLOOKUP(F827,vlookup!$A$2:$E$660,5,0)</f>
        <v>High Mileage</v>
      </c>
      <c r="AL827">
        <f t="shared" si="160"/>
        <v>58</v>
      </c>
      <c r="AM827">
        <f t="shared" si="161"/>
        <v>85</v>
      </c>
      <c r="AN827">
        <f t="shared" si="162"/>
        <v>2698</v>
      </c>
      <c r="AO827" t="str">
        <f t="shared" si="163"/>
        <v/>
      </c>
      <c r="AP827" t="str">
        <f t="shared" si="164"/>
        <v/>
      </c>
      <c r="AQ827">
        <f t="shared" si="165"/>
        <v>-1800</v>
      </c>
      <c r="AR827" t="str">
        <f t="shared" si="166"/>
        <v/>
      </c>
      <c r="AS827" t="str">
        <f t="shared" si="167"/>
        <v>ZAGG2032394C21-1</v>
      </c>
      <c r="AT827" t="str">
        <f>IFERROR(IF(VLOOKUP(Y827,vlookup!$I$2:$J$9,1,0)=Y827,VLOOKUP(Y827,vlookup!$I$2:$J$9,2,0),PROPER(Y827)),PROPER(Y827))</f>
        <v>Goodwill</v>
      </c>
      <c r="AU827" t="str">
        <f>IFERROR(IF(B827=VLOOKUP(B827,vlookup!$L$2:$L$10,1,0),"Yes","No"),"No")</f>
        <v>No</v>
      </c>
    </row>
    <row r="828" spans="1:47" ht="14.45" customHeight="1" x14ac:dyDescent="0.25">
      <c r="A828" t="s">
        <v>2639</v>
      </c>
      <c r="B828" s="31" t="s">
        <v>3693</v>
      </c>
      <c r="C828">
        <v>1</v>
      </c>
      <c r="D828">
        <v>1</v>
      </c>
      <c r="E828" t="s">
        <v>382</v>
      </c>
      <c r="F828" t="s">
        <v>332</v>
      </c>
      <c r="G828" t="s">
        <v>2640</v>
      </c>
      <c r="H828" t="s">
        <v>2641</v>
      </c>
      <c r="I828">
        <v>49520</v>
      </c>
      <c r="J828" s="19">
        <v>44021</v>
      </c>
      <c r="K828" s="19">
        <v>44068</v>
      </c>
      <c r="L828">
        <v>202008</v>
      </c>
      <c r="M828" s="19">
        <v>44044</v>
      </c>
      <c r="N828">
        <v>24617</v>
      </c>
      <c r="O828" t="s">
        <v>1070</v>
      </c>
      <c r="P828" t="s">
        <v>1208</v>
      </c>
      <c r="Q828" t="s">
        <v>924</v>
      </c>
      <c r="R828">
        <v>25576</v>
      </c>
      <c r="S828" s="19">
        <v>44621</v>
      </c>
      <c r="T828">
        <v>56685</v>
      </c>
      <c r="U828" t="s">
        <v>357</v>
      </c>
      <c r="V828" s="19">
        <v>44664</v>
      </c>
      <c r="W828" t="s">
        <v>2536</v>
      </c>
      <c r="X828" t="s">
        <v>2537</v>
      </c>
      <c r="Y828" t="s">
        <v>1065</v>
      </c>
      <c r="Z828" t="s">
        <v>14</v>
      </c>
      <c r="AA828" s="29">
        <v>-4151.1899999999996</v>
      </c>
      <c r="AB828">
        <v>0</v>
      </c>
      <c r="AC828">
        <f t="shared" si="156"/>
        <v>2022</v>
      </c>
      <c r="AD828">
        <f t="shared" si="157"/>
        <v>4</v>
      </c>
      <c r="AE828">
        <f t="shared" si="158"/>
        <v>2020</v>
      </c>
      <c r="AF828">
        <f t="shared" si="159"/>
        <v>7</v>
      </c>
      <c r="AG828" t="str">
        <f>VLOOKUP(F828,vlookup!$A$2:$E$660,2,0)</f>
        <v>Retained</v>
      </c>
      <c r="AH828" t="str">
        <f>VLOOKUP(F828,vlookup!$A$2:$E$660,3,0)</f>
        <v>Service Contract</v>
      </c>
      <c r="AI828" t="str">
        <f>VLOOKUP(F828,vlookup!$A$2:$E$660,4,0)</f>
        <v>Used Car Programs</v>
      </c>
      <c r="AJ828" t="str">
        <f>VLOOKUP(F828,vlookup!$A$2:$E$660,5,0)</f>
        <v>High Mileage</v>
      </c>
      <c r="AL828">
        <f t="shared" si="160"/>
        <v>46</v>
      </c>
      <c r="AM828">
        <f t="shared" si="161"/>
        <v>634</v>
      </c>
      <c r="AN828">
        <f t="shared" si="162"/>
        <v>7165</v>
      </c>
      <c r="AO828" t="str">
        <f t="shared" si="163"/>
        <v/>
      </c>
      <c r="AP828" t="str">
        <f t="shared" si="164"/>
        <v/>
      </c>
      <c r="AQ828" t="str">
        <f t="shared" si="165"/>
        <v/>
      </c>
      <c r="AR828">
        <f t="shared" si="166"/>
        <v>-4151.1899999999996</v>
      </c>
      <c r="AS828" t="str">
        <f t="shared" si="167"/>
        <v>480503705-1</v>
      </c>
      <c r="AT828" t="str">
        <f>IFERROR(IF(VLOOKUP(Y828,vlookup!$I$2:$J$9,1,0)=Y828,VLOOKUP(Y828,vlookup!$I$2:$J$9,2,0),PROPER(Y828)),PROPER(Y828))</f>
        <v>Goodwill</v>
      </c>
      <c r="AU828" t="str">
        <f>IFERROR(IF(B828=VLOOKUP(B828,vlookup!$L$2:$L$10,1,0),"Yes","No"),"No")</f>
        <v>No</v>
      </c>
    </row>
    <row r="829" spans="1:47" ht="14.45" customHeight="1" x14ac:dyDescent="0.25">
      <c r="A829" t="s">
        <v>2642</v>
      </c>
      <c r="B829" s="31" t="s">
        <v>3603</v>
      </c>
      <c r="C829">
        <v>1</v>
      </c>
      <c r="D829">
        <v>1</v>
      </c>
      <c r="E829" t="s">
        <v>382</v>
      </c>
      <c r="F829" t="s">
        <v>205</v>
      </c>
      <c r="G829" t="s">
        <v>1148</v>
      </c>
      <c r="H829" t="s">
        <v>1149</v>
      </c>
      <c r="I829">
        <v>124470</v>
      </c>
      <c r="J829" s="19">
        <v>41759</v>
      </c>
      <c r="K829" s="19">
        <v>41790</v>
      </c>
      <c r="L829">
        <v>201405</v>
      </c>
      <c r="M829" s="19">
        <v>41760</v>
      </c>
      <c r="N829">
        <v>24617</v>
      </c>
      <c r="O829" t="s">
        <v>1070</v>
      </c>
      <c r="P829" t="s">
        <v>2643</v>
      </c>
      <c r="Q829" t="s">
        <v>924</v>
      </c>
      <c r="R829">
        <v>216821</v>
      </c>
      <c r="S829" s="19">
        <v>42293</v>
      </c>
      <c r="T829">
        <v>139955</v>
      </c>
      <c r="U829" t="s">
        <v>357</v>
      </c>
      <c r="V829" s="19">
        <v>42300</v>
      </c>
      <c r="W829" t="s">
        <v>2536</v>
      </c>
      <c r="X829" t="s">
        <v>2537</v>
      </c>
      <c r="Y829" t="s">
        <v>1065</v>
      </c>
      <c r="Z829" t="s">
        <v>14</v>
      </c>
      <c r="AA829" s="29">
        <v>-505</v>
      </c>
      <c r="AB829">
        <v>0</v>
      </c>
      <c r="AC829">
        <f t="shared" si="156"/>
        <v>2015</v>
      </c>
      <c r="AD829">
        <f t="shared" si="157"/>
        <v>10</v>
      </c>
      <c r="AE829">
        <f t="shared" si="158"/>
        <v>2014</v>
      </c>
      <c r="AF829">
        <f t="shared" si="159"/>
        <v>4</v>
      </c>
      <c r="AG829" t="str">
        <f>VLOOKUP(F829,vlookup!$A$2:$E$660,2,0)</f>
        <v>Retained</v>
      </c>
      <c r="AH829" t="str">
        <f>VLOOKUP(F829,vlookup!$A$2:$E$660,3,0)</f>
        <v>Service Contract</v>
      </c>
      <c r="AI829" t="str">
        <f>VLOOKUP(F829,vlookup!$A$2:$E$660,4,0)</f>
        <v>Used Car Programs</v>
      </c>
      <c r="AJ829" t="str">
        <f>VLOOKUP(F829,vlookup!$A$2:$E$660,5,0)</f>
        <v>High Mileage</v>
      </c>
      <c r="AL829">
        <f t="shared" si="160"/>
        <v>30</v>
      </c>
      <c r="AM829">
        <f t="shared" si="161"/>
        <v>533</v>
      </c>
      <c r="AN829">
        <f t="shared" si="162"/>
        <v>15485</v>
      </c>
      <c r="AO829" t="str">
        <f t="shared" si="163"/>
        <v/>
      </c>
      <c r="AP829" t="str">
        <f t="shared" si="164"/>
        <v/>
      </c>
      <c r="AQ829" t="str">
        <f t="shared" si="165"/>
        <v/>
      </c>
      <c r="AR829">
        <f t="shared" si="166"/>
        <v>-505</v>
      </c>
      <c r="AS829" t="str">
        <f t="shared" si="167"/>
        <v>102109020-1</v>
      </c>
      <c r="AT829" t="str">
        <f>IFERROR(IF(VLOOKUP(Y829,vlookup!$I$2:$J$9,1,0)=Y829,VLOOKUP(Y829,vlookup!$I$2:$J$9,2,0),PROPER(Y829)),PROPER(Y829))</f>
        <v>Goodwill</v>
      </c>
      <c r="AU829" t="str">
        <f>IFERROR(IF(B829=VLOOKUP(B829,vlookup!$L$2:$L$10,1,0),"Yes","No"),"No")</f>
        <v>No</v>
      </c>
    </row>
    <row r="830" spans="1:47" ht="14.45" customHeight="1" x14ac:dyDescent="0.25">
      <c r="A830" t="s">
        <v>2644</v>
      </c>
      <c r="B830" s="31" t="s">
        <v>2645</v>
      </c>
      <c r="C830">
        <v>1</v>
      </c>
      <c r="D830">
        <v>1</v>
      </c>
      <c r="E830" t="s">
        <v>382</v>
      </c>
      <c r="F830" t="s">
        <v>238</v>
      </c>
      <c r="G830" t="s">
        <v>1148</v>
      </c>
      <c r="H830" t="s">
        <v>1158</v>
      </c>
      <c r="I830">
        <v>70718</v>
      </c>
      <c r="J830" s="19">
        <v>42133</v>
      </c>
      <c r="K830" s="19">
        <v>42167</v>
      </c>
      <c r="L830">
        <v>201506</v>
      </c>
      <c r="M830" s="19">
        <v>42156</v>
      </c>
      <c r="N830">
        <v>24616</v>
      </c>
      <c r="O830" t="s">
        <v>1076</v>
      </c>
      <c r="P830" t="s">
        <v>1172</v>
      </c>
      <c r="Q830" t="s">
        <v>924</v>
      </c>
      <c r="R830">
        <v>8089</v>
      </c>
      <c r="S830" s="19">
        <v>42177</v>
      </c>
      <c r="T830">
        <v>72017</v>
      </c>
      <c r="U830" t="s">
        <v>357</v>
      </c>
      <c r="V830" s="19">
        <v>42418</v>
      </c>
      <c r="W830" t="s">
        <v>2536</v>
      </c>
      <c r="X830" t="s">
        <v>2537</v>
      </c>
      <c r="Y830" t="s">
        <v>1065</v>
      </c>
      <c r="Z830" t="s">
        <v>14</v>
      </c>
      <c r="AA830" s="29">
        <v>-1048.96</v>
      </c>
      <c r="AB830">
        <v>0</v>
      </c>
      <c r="AC830">
        <f t="shared" si="156"/>
        <v>2016</v>
      </c>
      <c r="AD830">
        <f t="shared" si="157"/>
        <v>2</v>
      </c>
      <c r="AE830">
        <f t="shared" si="158"/>
        <v>2015</v>
      </c>
      <c r="AF830">
        <f t="shared" si="159"/>
        <v>5</v>
      </c>
      <c r="AG830" t="str">
        <f>VLOOKUP(F830,vlookup!$A$2:$E$660,2,0)</f>
        <v>Retained</v>
      </c>
      <c r="AH830" t="str">
        <f>VLOOKUP(F830,vlookup!$A$2:$E$660,3,0)</f>
        <v>Service Contract</v>
      </c>
      <c r="AI830" t="str">
        <f>VLOOKUP(F830,vlookup!$A$2:$E$660,4,0)</f>
        <v>Used Car Programs</v>
      </c>
      <c r="AJ830" t="str">
        <f>VLOOKUP(F830,vlookup!$A$2:$E$660,5,0)</f>
        <v>High Mileage</v>
      </c>
      <c r="AL830">
        <f t="shared" si="160"/>
        <v>33</v>
      </c>
      <c r="AM830">
        <f t="shared" si="161"/>
        <v>279</v>
      </c>
      <c r="AN830">
        <f t="shared" si="162"/>
        <v>1299</v>
      </c>
      <c r="AO830" t="str">
        <f t="shared" si="163"/>
        <v/>
      </c>
      <c r="AP830" t="str">
        <f t="shared" si="164"/>
        <v/>
      </c>
      <c r="AQ830" t="str">
        <f t="shared" si="165"/>
        <v/>
      </c>
      <c r="AR830">
        <f t="shared" si="166"/>
        <v>-1048.96</v>
      </c>
      <c r="AS830" t="str">
        <f t="shared" si="167"/>
        <v>5N080019E5Y-1</v>
      </c>
      <c r="AT830" t="str">
        <f>IFERROR(IF(VLOOKUP(Y830,vlookup!$I$2:$J$9,1,0)=Y830,VLOOKUP(Y830,vlookup!$I$2:$J$9,2,0),PROPER(Y830)),PROPER(Y830))</f>
        <v>Goodwill</v>
      </c>
      <c r="AU830" t="str">
        <f>IFERROR(IF(B830=VLOOKUP(B830,vlookup!$L$2:$L$10,1,0),"Yes","No"),"No")</f>
        <v>No</v>
      </c>
    </row>
    <row r="831" spans="1:47" ht="14.45" customHeight="1" x14ac:dyDescent="0.25">
      <c r="A831" t="s">
        <v>1882</v>
      </c>
      <c r="B831" s="31" t="s">
        <v>3616</v>
      </c>
      <c r="C831">
        <v>2</v>
      </c>
      <c r="D831">
        <v>3</v>
      </c>
      <c r="E831" t="s">
        <v>382</v>
      </c>
      <c r="F831" t="s">
        <v>205</v>
      </c>
      <c r="G831" t="s">
        <v>1148</v>
      </c>
      <c r="H831" t="s">
        <v>1873</v>
      </c>
      <c r="I831">
        <v>108011</v>
      </c>
      <c r="J831" s="19">
        <v>41888</v>
      </c>
      <c r="K831" s="19">
        <v>41943</v>
      </c>
      <c r="L831">
        <v>201410</v>
      </c>
      <c r="M831" s="19">
        <v>41913</v>
      </c>
      <c r="N831">
        <v>24616</v>
      </c>
      <c r="O831" t="s">
        <v>1076</v>
      </c>
      <c r="P831" t="s">
        <v>1066</v>
      </c>
      <c r="Q831" t="s">
        <v>924</v>
      </c>
      <c r="R831" t="s">
        <v>544</v>
      </c>
      <c r="S831" s="19">
        <v>42800</v>
      </c>
      <c r="T831">
        <v>127581</v>
      </c>
      <c r="U831" t="s">
        <v>356</v>
      </c>
      <c r="V831" s="19">
        <v>42802</v>
      </c>
      <c r="W831" t="s">
        <v>2536</v>
      </c>
      <c r="X831" t="s">
        <v>2537</v>
      </c>
      <c r="Y831" t="s">
        <v>1065</v>
      </c>
      <c r="Z831" t="s">
        <v>14</v>
      </c>
      <c r="AA831" s="29">
        <v>-1937.31</v>
      </c>
      <c r="AB831">
        <v>0</v>
      </c>
      <c r="AC831">
        <f t="shared" si="156"/>
        <v>2017</v>
      </c>
      <c r="AD831">
        <f t="shared" si="157"/>
        <v>3</v>
      </c>
      <c r="AE831">
        <f t="shared" si="158"/>
        <v>2014</v>
      </c>
      <c r="AF831">
        <f t="shared" si="159"/>
        <v>9</v>
      </c>
      <c r="AG831" t="str">
        <f>VLOOKUP(F831,vlookup!$A$2:$E$660,2,0)</f>
        <v>Retained</v>
      </c>
      <c r="AH831" t="str">
        <f>VLOOKUP(F831,vlookup!$A$2:$E$660,3,0)</f>
        <v>Service Contract</v>
      </c>
      <c r="AI831" t="str">
        <f>VLOOKUP(F831,vlookup!$A$2:$E$660,4,0)</f>
        <v>Used Car Programs</v>
      </c>
      <c r="AJ831" t="str">
        <f>VLOOKUP(F831,vlookup!$A$2:$E$660,5,0)</f>
        <v>High Mileage</v>
      </c>
      <c r="AL831">
        <f t="shared" si="160"/>
        <v>55</v>
      </c>
      <c r="AM831">
        <f t="shared" si="161"/>
        <v>902</v>
      </c>
      <c r="AN831">
        <f t="shared" si="162"/>
        <v>19570</v>
      </c>
      <c r="AO831" t="str">
        <f t="shared" si="163"/>
        <v/>
      </c>
      <c r="AP831" t="str">
        <f t="shared" si="164"/>
        <v/>
      </c>
      <c r="AQ831" t="str">
        <f t="shared" si="165"/>
        <v/>
      </c>
      <c r="AR831">
        <f t="shared" si="166"/>
        <v>-1937.31</v>
      </c>
      <c r="AS831" t="str">
        <f t="shared" si="167"/>
        <v>102108910-2</v>
      </c>
      <c r="AT831" t="str">
        <f>IFERROR(IF(VLOOKUP(Y831,vlookup!$I$2:$J$9,1,0)=Y831,VLOOKUP(Y831,vlookup!$I$2:$J$9,2,0),PROPER(Y831)),PROPER(Y831))</f>
        <v>Goodwill</v>
      </c>
      <c r="AU831" t="str">
        <f>IFERROR(IF(B831=VLOOKUP(B831,vlookup!$L$2:$L$10,1,0),"Yes","No"),"No")</f>
        <v>No</v>
      </c>
    </row>
    <row r="832" spans="1:47" ht="14.45" customHeight="1" x14ac:dyDescent="0.25">
      <c r="A832" t="s">
        <v>2646</v>
      </c>
      <c r="B832" s="31" t="s">
        <v>2647</v>
      </c>
      <c r="C832">
        <v>1</v>
      </c>
      <c r="D832">
        <v>1</v>
      </c>
      <c r="E832" t="s">
        <v>382</v>
      </c>
      <c r="F832" t="s">
        <v>205</v>
      </c>
      <c r="G832" t="s">
        <v>1148</v>
      </c>
      <c r="H832" t="s">
        <v>1873</v>
      </c>
      <c r="I832">
        <v>101972</v>
      </c>
      <c r="J832" s="19">
        <v>41650</v>
      </c>
      <c r="K832" s="19">
        <v>41663</v>
      </c>
      <c r="L832">
        <v>201401</v>
      </c>
      <c r="M832" s="19">
        <v>41640</v>
      </c>
      <c r="N832">
        <v>24616</v>
      </c>
      <c r="O832" t="s">
        <v>1076</v>
      </c>
      <c r="P832" t="s">
        <v>1914</v>
      </c>
      <c r="Q832" t="s">
        <v>924</v>
      </c>
      <c r="R832">
        <v>70419</v>
      </c>
      <c r="S832" s="19">
        <v>41659</v>
      </c>
      <c r="T832">
        <v>102036</v>
      </c>
      <c r="U832" t="s">
        <v>357</v>
      </c>
      <c r="V832" s="19">
        <v>41683</v>
      </c>
      <c r="W832" t="s">
        <v>2536</v>
      </c>
      <c r="X832" t="s">
        <v>2537</v>
      </c>
      <c r="Y832" t="s">
        <v>1065</v>
      </c>
      <c r="Z832" t="s">
        <v>14</v>
      </c>
      <c r="AA832" s="29">
        <v>-4778.2299999999996</v>
      </c>
      <c r="AB832">
        <v>0</v>
      </c>
      <c r="AC832">
        <f t="shared" si="156"/>
        <v>2014</v>
      </c>
      <c r="AD832">
        <f t="shared" si="157"/>
        <v>2</v>
      </c>
      <c r="AE832">
        <f t="shared" si="158"/>
        <v>2014</v>
      </c>
      <c r="AF832">
        <f t="shared" si="159"/>
        <v>1</v>
      </c>
      <c r="AG832" t="str">
        <f>VLOOKUP(F832,vlookup!$A$2:$E$660,2,0)</f>
        <v>Retained</v>
      </c>
      <c r="AH832" t="str">
        <f>VLOOKUP(F832,vlookup!$A$2:$E$660,3,0)</f>
        <v>Service Contract</v>
      </c>
      <c r="AI832" t="str">
        <f>VLOOKUP(F832,vlookup!$A$2:$E$660,4,0)</f>
        <v>Used Car Programs</v>
      </c>
      <c r="AJ832" t="str">
        <f>VLOOKUP(F832,vlookup!$A$2:$E$660,5,0)</f>
        <v>High Mileage</v>
      </c>
      <c r="AL832">
        <f t="shared" si="160"/>
        <v>13</v>
      </c>
      <c r="AM832">
        <f t="shared" si="161"/>
        <v>32</v>
      </c>
      <c r="AN832">
        <f t="shared" si="162"/>
        <v>64</v>
      </c>
      <c r="AO832" t="str">
        <f t="shared" si="163"/>
        <v/>
      </c>
      <c r="AP832">
        <f t="shared" si="164"/>
        <v>-4778.2299999999996</v>
      </c>
      <c r="AQ832" t="str">
        <f t="shared" si="165"/>
        <v/>
      </c>
      <c r="AR832" t="str">
        <f t="shared" si="166"/>
        <v/>
      </c>
      <c r="AS832" t="str">
        <f t="shared" si="167"/>
        <v>3A183164A4-1</v>
      </c>
      <c r="AT832" t="str">
        <f>IFERROR(IF(VLOOKUP(Y832,vlookup!$I$2:$J$9,1,0)=Y832,VLOOKUP(Y832,vlookup!$I$2:$J$9,2,0),PROPER(Y832)),PROPER(Y832))</f>
        <v>Goodwill</v>
      </c>
      <c r="AU832" t="str">
        <f>IFERROR(IF(B832=VLOOKUP(B832,vlookup!$L$2:$L$10,1,0),"Yes","No"),"No")</f>
        <v>No</v>
      </c>
    </row>
    <row r="833" spans="1:47" ht="14.45" customHeight="1" x14ac:dyDescent="0.25">
      <c r="A833" t="s">
        <v>2648</v>
      </c>
      <c r="B833" s="31" t="s">
        <v>2649</v>
      </c>
      <c r="C833">
        <v>1</v>
      </c>
      <c r="D833">
        <v>2</v>
      </c>
      <c r="E833" t="s">
        <v>382</v>
      </c>
      <c r="F833" t="s">
        <v>205</v>
      </c>
      <c r="G833" t="s">
        <v>1107</v>
      </c>
      <c r="H833" t="s">
        <v>1162</v>
      </c>
      <c r="I833">
        <v>71030</v>
      </c>
      <c r="J833" s="19">
        <v>43011</v>
      </c>
      <c r="K833" s="19">
        <v>43039</v>
      </c>
      <c r="L833">
        <v>201710</v>
      </c>
      <c r="M833" s="19">
        <v>43009</v>
      </c>
      <c r="N833">
        <v>24617</v>
      </c>
      <c r="O833" t="s">
        <v>1070</v>
      </c>
      <c r="P833" t="s">
        <v>1208</v>
      </c>
      <c r="Q833" t="s">
        <v>924</v>
      </c>
      <c r="R833" t="s">
        <v>544</v>
      </c>
      <c r="S833" s="19">
        <v>43651</v>
      </c>
      <c r="T833">
        <v>72084</v>
      </c>
      <c r="U833" t="s">
        <v>356</v>
      </c>
      <c r="V833" s="19">
        <v>43651</v>
      </c>
      <c r="W833" t="s">
        <v>2536</v>
      </c>
      <c r="X833" t="s">
        <v>2537</v>
      </c>
      <c r="Y833" t="s">
        <v>1065</v>
      </c>
      <c r="Z833" t="s">
        <v>14</v>
      </c>
      <c r="AA833" s="29">
        <v>-976.64</v>
      </c>
      <c r="AB833">
        <v>0</v>
      </c>
      <c r="AC833">
        <f t="shared" si="156"/>
        <v>2019</v>
      </c>
      <c r="AD833">
        <f t="shared" si="157"/>
        <v>7</v>
      </c>
      <c r="AE833">
        <f t="shared" si="158"/>
        <v>2017</v>
      </c>
      <c r="AF833">
        <f t="shared" si="159"/>
        <v>10</v>
      </c>
      <c r="AG833" t="str">
        <f>VLOOKUP(F833,vlookup!$A$2:$E$660,2,0)</f>
        <v>Retained</v>
      </c>
      <c r="AH833" t="str">
        <f>VLOOKUP(F833,vlookup!$A$2:$E$660,3,0)</f>
        <v>Service Contract</v>
      </c>
      <c r="AI833" t="str">
        <f>VLOOKUP(F833,vlookup!$A$2:$E$660,4,0)</f>
        <v>Used Car Programs</v>
      </c>
      <c r="AJ833" t="str">
        <f>VLOOKUP(F833,vlookup!$A$2:$E$660,5,0)</f>
        <v>High Mileage</v>
      </c>
      <c r="AL833">
        <f t="shared" si="160"/>
        <v>28</v>
      </c>
      <c r="AM833">
        <f t="shared" si="161"/>
        <v>632</v>
      </c>
      <c r="AN833">
        <f t="shared" si="162"/>
        <v>1054</v>
      </c>
      <c r="AO833" t="str">
        <f t="shared" si="163"/>
        <v/>
      </c>
      <c r="AP833" t="str">
        <f t="shared" si="164"/>
        <v/>
      </c>
      <c r="AQ833" t="str">
        <f t="shared" si="165"/>
        <v/>
      </c>
      <c r="AR833">
        <f t="shared" si="166"/>
        <v>-976.64</v>
      </c>
      <c r="AS833" t="str">
        <f t="shared" si="167"/>
        <v>DJ810953J7-1</v>
      </c>
      <c r="AT833" t="str">
        <f>IFERROR(IF(VLOOKUP(Y833,vlookup!$I$2:$J$9,1,0)=Y833,VLOOKUP(Y833,vlookup!$I$2:$J$9,2,0),PROPER(Y833)),PROPER(Y833))</f>
        <v>Goodwill</v>
      </c>
      <c r="AU833" t="str">
        <f>IFERROR(IF(B833=VLOOKUP(B833,vlookup!$L$2:$L$10,1,0),"Yes","No"),"No")</f>
        <v>No</v>
      </c>
    </row>
    <row r="834" spans="1:47" ht="14.45" customHeight="1" x14ac:dyDescent="0.25">
      <c r="A834" t="s">
        <v>3697</v>
      </c>
      <c r="B834" s="31" t="s">
        <v>3698</v>
      </c>
      <c r="C834">
        <v>2</v>
      </c>
      <c r="D834">
        <v>2</v>
      </c>
      <c r="E834" t="s">
        <v>382</v>
      </c>
      <c r="F834" t="s">
        <v>464</v>
      </c>
      <c r="G834" t="s">
        <v>12</v>
      </c>
      <c r="H834" t="s">
        <v>3699</v>
      </c>
      <c r="I834">
        <v>113875</v>
      </c>
      <c r="J834" s="19">
        <v>45255</v>
      </c>
      <c r="K834" s="19">
        <v>45295</v>
      </c>
      <c r="L834">
        <v>202401</v>
      </c>
      <c r="M834" s="19">
        <v>45292</v>
      </c>
      <c r="N834">
        <v>24616</v>
      </c>
      <c r="O834" t="s">
        <v>1076</v>
      </c>
      <c r="P834" t="s">
        <v>1183</v>
      </c>
      <c r="Q834" t="s">
        <v>924</v>
      </c>
      <c r="R834" t="s">
        <v>3166</v>
      </c>
      <c r="S834" s="19">
        <v>45359</v>
      </c>
      <c r="T834">
        <v>116079</v>
      </c>
      <c r="U834" t="s">
        <v>357</v>
      </c>
      <c r="V834" s="19">
        <v>45364</v>
      </c>
      <c r="W834" t="s">
        <v>2536</v>
      </c>
      <c r="X834" t="s">
        <v>2537</v>
      </c>
      <c r="Y834" t="s">
        <v>1065</v>
      </c>
      <c r="Z834" t="s">
        <v>14</v>
      </c>
      <c r="AA834" s="29">
        <v>-3024.15</v>
      </c>
      <c r="AB834">
        <v>0</v>
      </c>
      <c r="AC834">
        <f t="shared" si="156"/>
        <v>2024</v>
      </c>
      <c r="AD834">
        <f t="shared" si="157"/>
        <v>3</v>
      </c>
      <c r="AE834">
        <f t="shared" si="158"/>
        <v>2023</v>
      </c>
      <c r="AF834">
        <f t="shared" si="159"/>
        <v>11</v>
      </c>
      <c r="AG834" t="str">
        <f>VLOOKUP(F834,vlookup!$A$2:$E$660,2,0)</f>
        <v>Retained</v>
      </c>
      <c r="AH834" t="str">
        <f>VLOOKUP(F834,vlookup!$A$2:$E$660,3,0)</f>
        <v>Service Contract</v>
      </c>
      <c r="AI834" t="str">
        <f>VLOOKUP(F834,vlookup!$A$2:$E$660,4,0)</f>
        <v>Used Car Programs</v>
      </c>
      <c r="AJ834" t="str">
        <f>VLOOKUP(F834,vlookup!$A$2:$E$660,5,0)</f>
        <v>High Mileage</v>
      </c>
      <c r="AL834">
        <f t="shared" si="160"/>
        <v>39</v>
      </c>
      <c r="AM834">
        <f t="shared" si="161"/>
        <v>108</v>
      </c>
      <c r="AN834">
        <f t="shared" si="162"/>
        <v>2204</v>
      </c>
      <c r="AO834" t="str">
        <f t="shared" si="163"/>
        <v/>
      </c>
      <c r="AP834" t="str">
        <f t="shared" si="164"/>
        <v/>
      </c>
      <c r="AQ834" t="str">
        <f t="shared" si="165"/>
        <v/>
      </c>
      <c r="AR834">
        <f t="shared" si="166"/>
        <v>-3024.15</v>
      </c>
      <c r="AS834" t="str">
        <f t="shared" si="167"/>
        <v>ZAGEK190294K23-2</v>
      </c>
      <c r="AT834" t="str">
        <f>IFERROR(IF(VLOOKUP(Y834,vlookup!$I$2:$J$9,1,0)=Y834,VLOOKUP(Y834,vlookup!$I$2:$J$9,2,0),PROPER(Y834)),PROPER(Y834))</f>
        <v>Goodwill</v>
      </c>
      <c r="AU834" t="str">
        <f>IFERROR(IF(B834=VLOOKUP(B834,vlookup!$L$2:$L$10,1,0),"Yes","No"),"No")</f>
        <v>No</v>
      </c>
    </row>
    <row r="835" spans="1:47" ht="14.45" customHeight="1" x14ac:dyDescent="0.25">
      <c r="A835" t="s">
        <v>1105</v>
      </c>
      <c r="B835" s="31" t="s">
        <v>1106</v>
      </c>
      <c r="C835">
        <v>1</v>
      </c>
      <c r="D835">
        <v>2</v>
      </c>
      <c r="E835" t="s">
        <v>382</v>
      </c>
      <c r="F835" t="s">
        <v>60</v>
      </c>
      <c r="G835" t="s">
        <v>1107</v>
      </c>
      <c r="H835" t="s">
        <v>3715</v>
      </c>
      <c r="I835">
        <v>83779</v>
      </c>
      <c r="J835" s="19">
        <v>41309</v>
      </c>
      <c r="K835" s="19">
        <v>41345</v>
      </c>
      <c r="L835">
        <v>201303</v>
      </c>
      <c r="M835" s="19">
        <v>41334</v>
      </c>
      <c r="N835">
        <v>24616</v>
      </c>
      <c r="O835" t="s">
        <v>1076</v>
      </c>
      <c r="P835" t="s">
        <v>1108</v>
      </c>
      <c r="Q835" t="s">
        <v>924</v>
      </c>
      <c r="R835">
        <v>65082</v>
      </c>
      <c r="S835" s="19">
        <v>41585</v>
      </c>
      <c r="T835">
        <v>91994</v>
      </c>
      <c r="U835" t="s">
        <v>357</v>
      </c>
      <c r="V835" s="19">
        <v>41586</v>
      </c>
      <c r="W835" t="s">
        <v>2583</v>
      </c>
      <c r="X835" t="s">
        <v>2537</v>
      </c>
      <c r="Y835" t="s">
        <v>1065</v>
      </c>
      <c r="Z835" t="s">
        <v>14</v>
      </c>
      <c r="AA835" s="29">
        <v>-1100</v>
      </c>
      <c r="AB835" t="s">
        <v>544</v>
      </c>
      <c r="AC835">
        <f t="shared" ref="AC835:AC898" si="168">YEAR(V835)</f>
        <v>2013</v>
      </c>
      <c r="AD835">
        <f t="shared" ref="AD835:AD898" si="169">MONTH(V835)</f>
        <v>11</v>
      </c>
      <c r="AE835">
        <f t="shared" ref="AE835:AE898" si="170">YEAR(J835)</f>
        <v>2013</v>
      </c>
      <c r="AF835">
        <f t="shared" ref="AF835:AF898" si="171">MONTH(J835)</f>
        <v>2</v>
      </c>
      <c r="AG835" t="str">
        <f>VLOOKUP(F835,vlookup!$A$2:$E$660,2,0)</f>
        <v>Retained</v>
      </c>
      <c r="AH835" t="str">
        <f>VLOOKUP(F835,vlookup!$A$2:$E$660,3,0)</f>
        <v>Service Contract</v>
      </c>
      <c r="AI835" t="str">
        <f>VLOOKUP(F835,vlookup!$A$2:$E$660,4,0)</f>
        <v>Used Car Programs</v>
      </c>
      <c r="AJ835" t="str">
        <f>VLOOKUP(F835,vlookup!$A$2:$E$660,5,0)</f>
        <v>High Mileage</v>
      </c>
      <c r="AL835">
        <f t="shared" ref="AL835:AL898" si="172">DAYS360(J835,K835)</f>
        <v>38</v>
      </c>
      <c r="AM835">
        <f t="shared" ref="AM835:AM898" si="173">DAYS360(J835,V835)</f>
        <v>274</v>
      </c>
      <c r="AN835">
        <f t="shared" ref="AN835:AN898" si="174">IF(T835-I835&lt;1,"",T835-I835)</f>
        <v>8215</v>
      </c>
      <c r="AO835" t="str">
        <f t="shared" ref="AO835:AO898" si="175">IF(AM835&lt;31,AA835,"")</f>
        <v/>
      </c>
      <c r="AP835" t="str">
        <f t="shared" ref="AP835:AP898" si="176">IF(AND(AM835&gt;30,AM835&lt;61),AA835,"")</f>
        <v/>
      </c>
      <c r="AQ835" t="str">
        <f t="shared" ref="AQ835:AQ898" si="177">IF(AND(AM835&gt;60,AM835&lt;91),AA835,"")</f>
        <v/>
      </c>
      <c r="AR835">
        <f t="shared" ref="AR835:AR898" si="178">IF(AM835&gt;90,AA835,"")</f>
        <v>-1100</v>
      </c>
      <c r="AS835" t="str">
        <f t="shared" ref="AS835:AS898" si="179">CONCATENATE(B835,"-",C835)</f>
        <v>5CN67058B3Y-1</v>
      </c>
      <c r="AT835" t="str">
        <f>IFERROR(IF(VLOOKUP(Y835,vlookup!$I$2:$J$9,1,0)=Y835,VLOOKUP(Y835,vlookup!$I$2:$J$9,2,0),PROPER(Y835)),PROPER(Y835))</f>
        <v>Goodwill</v>
      </c>
      <c r="AU835" t="str">
        <f>IFERROR(IF(B835=VLOOKUP(B835,vlookup!$L$2:$L$10,1,0),"Yes","No"),"No")</f>
        <v>No</v>
      </c>
    </row>
    <row r="836" spans="1:47" ht="14.45" customHeight="1" x14ac:dyDescent="0.25">
      <c r="A836" t="s">
        <v>2650</v>
      </c>
      <c r="B836" s="31" t="s">
        <v>2651</v>
      </c>
      <c r="C836">
        <v>1</v>
      </c>
      <c r="D836">
        <v>2</v>
      </c>
      <c r="E836" t="s">
        <v>382</v>
      </c>
      <c r="F836" t="s">
        <v>238</v>
      </c>
      <c r="G836" t="s">
        <v>1107</v>
      </c>
      <c r="H836" t="s">
        <v>3715</v>
      </c>
      <c r="I836">
        <v>93935</v>
      </c>
      <c r="J836" s="19">
        <v>42192</v>
      </c>
      <c r="K836" s="19">
        <v>42216</v>
      </c>
      <c r="L836">
        <v>201507</v>
      </c>
      <c r="M836" s="19">
        <v>42186</v>
      </c>
      <c r="N836">
        <v>24616</v>
      </c>
      <c r="O836" t="s">
        <v>1076</v>
      </c>
      <c r="P836" t="s">
        <v>2652</v>
      </c>
      <c r="Q836" t="s">
        <v>924</v>
      </c>
      <c r="R836">
        <v>8425</v>
      </c>
      <c r="S836" s="19">
        <v>42296</v>
      </c>
      <c r="T836">
        <v>94677</v>
      </c>
      <c r="U836" t="s">
        <v>357</v>
      </c>
      <c r="V836" s="19">
        <v>42327</v>
      </c>
      <c r="W836" t="s">
        <v>2536</v>
      </c>
      <c r="X836" t="s">
        <v>2537</v>
      </c>
      <c r="Y836" t="s">
        <v>1065</v>
      </c>
      <c r="Z836" t="s">
        <v>14</v>
      </c>
      <c r="AA836" s="29">
        <v>-3117.45</v>
      </c>
      <c r="AB836">
        <v>0</v>
      </c>
      <c r="AC836">
        <f t="shared" si="168"/>
        <v>2015</v>
      </c>
      <c r="AD836">
        <f t="shared" si="169"/>
        <v>11</v>
      </c>
      <c r="AE836">
        <f t="shared" si="170"/>
        <v>2015</v>
      </c>
      <c r="AF836">
        <f t="shared" si="171"/>
        <v>7</v>
      </c>
      <c r="AG836" t="str">
        <f>VLOOKUP(F836,vlookup!$A$2:$E$660,2,0)</f>
        <v>Retained</v>
      </c>
      <c r="AH836" t="str">
        <f>VLOOKUP(F836,vlookup!$A$2:$E$660,3,0)</f>
        <v>Service Contract</v>
      </c>
      <c r="AI836" t="str">
        <f>VLOOKUP(F836,vlookup!$A$2:$E$660,4,0)</f>
        <v>Used Car Programs</v>
      </c>
      <c r="AJ836" t="str">
        <f>VLOOKUP(F836,vlookup!$A$2:$E$660,5,0)</f>
        <v>High Mileage</v>
      </c>
      <c r="AL836">
        <f t="shared" si="172"/>
        <v>24</v>
      </c>
      <c r="AM836">
        <f t="shared" si="173"/>
        <v>132</v>
      </c>
      <c r="AN836">
        <f t="shared" si="174"/>
        <v>742</v>
      </c>
      <c r="AO836" t="str">
        <f t="shared" si="175"/>
        <v/>
      </c>
      <c r="AP836" t="str">
        <f t="shared" si="176"/>
        <v/>
      </c>
      <c r="AQ836" t="str">
        <f t="shared" si="177"/>
        <v/>
      </c>
      <c r="AR836">
        <f t="shared" si="178"/>
        <v>-3117.45</v>
      </c>
      <c r="AS836" t="str">
        <f t="shared" si="179"/>
        <v>7CM43963G5Y-1</v>
      </c>
      <c r="AT836" t="str">
        <f>IFERROR(IF(VLOOKUP(Y836,vlookup!$I$2:$J$9,1,0)=Y836,VLOOKUP(Y836,vlookup!$I$2:$J$9,2,0),PROPER(Y836)),PROPER(Y836))</f>
        <v>Goodwill</v>
      </c>
      <c r="AU836" t="str">
        <f>IFERROR(IF(B836=VLOOKUP(B836,vlookup!$L$2:$L$10,1,0),"Yes","No"),"No")</f>
        <v>No</v>
      </c>
    </row>
    <row r="837" spans="1:47" ht="14.45" customHeight="1" x14ac:dyDescent="0.25">
      <c r="A837" t="s">
        <v>1924</v>
      </c>
      <c r="B837" s="31" t="s">
        <v>1925</v>
      </c>
      <c r="C837">
        <v>1</v>
      </c>
      <c r="D837">
        <v>3</v>
      </c>
      <c r="E837" t="s">
        <v>382</v>
      </c>
      <c r="F837" t="s">
        <v>464</v>
      </c>
      <c r="G837" t="s">
        <v>1107</v>
      </c>
      <c r="H837" t="s">
        <v>1162</v>
      </c>
      <c r="I837">
        <v>130857</v>
      </c>
      <c r="J837" s="19">
        <v>43716</v>
      </c>
      <c r="K837" s="19">
        <v>43762</v>
      </c>
      <c r="L837">
        <v>201910</v>
      </c>
      <c r="M837" s="19">
        <v>43739</v>
      </c>
      <c r="N837">
        <v>24617</v>
      </c>
      <c r="O837" t="s">
        <v>1070</v>
      </c>
      <c r="P837" t="s">
        <v>1208</v>
      </c>
      <c r="Q837" t="s">
        <v>924</v>
      </c>
      <c r="R837" t="s">
        <v>544</v>
      </c>
      <c r="S837" s="19">
        <v>43762</v>
      </c>
      <c r="T837">
        <v>131837</v>
      </c>
      <c r="U837" t="s">
        <v>357</v>
      </c>
      <c r="V837" s="19">
        <v>43819</v>
      </c>
      <c r="W837" t="s">
        <v>2536</v>
      </c>
      <c r="X837" t="s">
        <v>2537</v>
      </c>
      <c r="Y837" t="s">
        <v>1065</v>
      </c>
      <c r="Z837" t="s">
        <v>14</v>
      </c>
      <c r="AA837" s="29">
        <v>-1359.81</v>
      </c>
      <c r="AB837">
        <v>1</v>
      </c>
      <c r="AC837">
        <f t="shared" si="168"/>
        <v>2019</v>
      </c>
      <c r="AD837">
        <f t="shared" si="169"/>
        <v>12</v>
      </c>
      <c r="AE837">
        <f t="shared" si="170"/>
        <v>2019</v>
      </c>
      <c r="AF837">
        <f t="shared" si="171"/>
        <v>9</v>
      </c>
      <c r="AG837" t="str">
        <f>VLOOKUP(F837,vlookup!$A$2:$E$660,2,0)</f>
        <v>Retained</v>
      </c>
      <c r="AH837" t="str">
        <f>VLOOKUP(F837,vlookup!$A$2:$E$660,3,0)</f>
        <v>Service Contract</v>
      </c>
      <c r="AI837" t="str">
        <f>VLOOKUP(F837,vlookup!$A$2:$E$660,4,0)</f>
        <v>Used Car Programs</v>
      </c>
      <c r="AJ837" t="str">
        <f>VLOOKUP(F837,vlookup!$A$2:$E$660,5,0)</f>
        <v>High Mileage</v>
      </c>
      <c r="AL837">
        <f t="shared" si="172"/>
        <v>46</v>
      </c>
      <c r="AM837">
        <f t="shared" si="173"/>
        <v>102</v>
      </c>
      <c r="AN837">
        <f t="shared" si="174"/>
        <v>980</v>
      </c>
      <c r="AO837" t="str">
        <f t="shared" si="175"/>
        <v/>
      </c>
      <c r="AP837" t="str">
        <f t="shared" si="176"/>
        <v/>
      </c>
      <c r="AQ837" t="str">
        <f t="shared" si="177"/>
        <v/>
      </c>
      <c r="AR837">
        <f t="shared" si="178"/>
        <v>-1359.81</v>
      </c>
      <c r="AS837" t="str">
        <f t="shared" si="179"/>
        <v>BNM74276I9-1</v>
      </c>
      <c r="AT837" t="str">
        <f>IFERROR(IF(VLOOKUP(Y837,vlookup!$I$2:$J$9,1,0)=Y837,VLOOKUP(Y837,vlookup!$I$2:$J$9,2,0),PROPER(Y837)),PROPER(Y837))</f>
        <v>Goodwill</v>
      </c>
      <c r="AU837" t="str">
        <f>IFERROR(IF(B837=VLOOKUP(B837,vlookup!$L$2:$L$10,1,0),"Yes","No"),"No")</f>
        <v>No</v>
      </c>
    </row>
    <row r="838" spans="1:47" ht="14.45" customHeight="1" x14ac:dyDescent="0.25">
      <c r="A838" t="s">
        <v>1940</v>
      </c>
      <c r="B838" s="31" t="s">
        <v>1941</v>
      </c>
      <c r="C838">
        <v>2</v>
      </c>
      <c r="D838">
        <v>1</v>
      </c>
      <c r="E838" t="s">
        <v>382</v>
      </c>
      <c r="F838" t="s">
        <v>238</v>
      </c>
      <c r="G838" t="s">
        <v>1107</v>
      </c>
      <c r="H838" t="s">
        <v>1162</v>
      </c>
      <c r="I838">
        <v>143601</v>
      </c>
      <c r="J838" s="19">
        <v>42407</v>
      </c>
      <c r="K838" s="19">
        <v>42429</v>
      </c>
      <c r="L838">
        <v>201602</v>
      </c>
      <c r="M838" s="19">
        <v>42401</v>
      </c>
      <c r="N838">
        <v>24616</v>
      </c>
      <c r="O838" t="s">
        <v>1076</v>
      </c>
      <c r="P838" t="s">
        <v>1208</v>
      </c>
      <c r="Q838" t="s">
        <v>924</v>
      </c>
      <c r="R838" t="s">
        <v>544</v>
      </c>
      <c r="S838" s="19">
        <v>42948</v>
      </c>
      <c r="T838">
        <v>150000</v>
      </c>
      <c r="U838" t="s">
        <v>356</v>
      </c>
      <c r="V838" s="19">
        <v>43651</v>
      </c>
      <c r="W838" t="s">
        <v>2536</v>
      </c>
      <c r="X838" t="s">
        <v>2537</v>
      </c>
      <c r="Y838" t="s">
        <v>1065</v>
      </c>
      <c r="Z838" t="s">
        <v>14</v>
      </c>
      <c r="AA838" s="29">
        <v>-4603.5</v>
      </c>
      <c r="AB838">
        <v>0</v>
      </c>
      <c r="AC838">
        <f t="shared" si="168"/>
        <v>2019</v>
      </c>
      <c r="AD838">
        <f t="shared" si="169"/>
        <v>7</v>
      </c>
      <c r="AE838">
        <f t="shared" si="170"/>
        <v>2016</v>
      </c>
      <c r="AF838">
        <f t="shared" si="171"/>
        <v>2</v>
      </c>
      <c r="AG838" t="str">
        <f>VLOOKUP(F838,vlookup!$A$2:$E$660,2,0)</f>
        <v>Retained</v>
      </c>
      <c r="AH838" t="str">
        <f>VLOOKUP(F838,vlookup!$A$2:$E$660,3,0)</f>
        <v>Service Contract</v>
      </c>
      <c r="AI838" t="str">
        <f>VLOOKUP(F838,vlookup!$A$2:$E$660,4,0)</f>
        <v>Used Car Programs</v>
      </c>
      <c r="AJ838" t="str">
        <f>VLOOKUP(F838,vlookup!$A$2:$E$660,5,0)</f>
        <v>High Mileage</v>
      </c>
      <c r="AL838">
        <f t="shared" si="172"/>
        <v>22</v>
      </c>
      <c r="AM838">
        <f t="shared" si="173"/>
        <v>1228</v>
      </c>
      <c r="AN838">
        <f t="shared" si="174"/>
        <v>6399</v>
      </c>
      <c r="AO838" t="str">
        <f t="shared" si="175"/>
        <v/>
      </c>
      <c r="AP838" t="str">
        <f t="shared" si="176"/>
        <v/>
      </c>
      <c r="AQ838" t="str">
        <f t="shared" si="177"/>
        <v/>
      </c>
      <c r="AR838">
        <f t="shared" si="178"/>
        <v>-4603.5</v>
      </c>
      <c r="AS838" t="str">
        <f t="shared" si="179"/>
        <v>7KY60291B6Y-2</v>
      </c>
      <c r="AT838" t="str">
        <f>IFERROR(IF(VLOOKUP(Y838,vlookup!$I$2:$J$9,1,0)=Y838,VLOOKUP(Y838,vlookup!$I$2:$J$9,2,0),PROPER(Y838)),PROPER(Y838))</f>
        <v>Goodwill</v>
      </c>
      <c r="AU838" t="str">
        <f>IFERROR(IF(B838=VLOOKUP(B838,vlookup!$L$2:$L$10,1,0),"Yes","No"),"No")</f>
        <v>No</v>
      </c>
    </row>
    <row r="839" spans="1:47" ht="14.45" customHeight="1" x14ac:dyDescent="0.25">
      <c r="A839" t="s">
        <v>2653</v>
      </c>
      <c r="B839" s="31" t="s">
        <v>2654</v>
      </c>
      <c r="C839">
        <v>2</v>
      </c>
      <c r="D839">
        <v>2</v>
      </c>
      <c r="E839" t="s">
        <v>382</v>
      </c>
      <c r="F839" t="s">
        <v>464</v>
      </c>
      <c r="G839" t="s">
        <v>1107</v>
      </c>
      <c r="H839" t="s">
        <v>1162</v>
      </c>
      <c r="I839">
        <v>91441</v>
      </c>
      <c r="J839" s="19">
        <v>43221</v>
      </c>
      <c r="K839" s="19">
        <v>43274</v>
      </c>
      <c r="L839">
        <v>201806</v>
      </c>
      <c r="M839" s="19">
        <v>43252</v>
      </c>
      <c r="N839">
        <v>24616</v>
      </c>
      <c r="O839" t="s">
        <v>1076</v>
      </c>
      <c r="P839" t="s">
        <v>1208</v>
      </c>
      <c r="Q839" t="s">
        <v>924</v>
      </c>
      <c r="R839">
        <v>16587</v>
      </c>
      <c r="S839" s="19">
        <v>43703</v>
      </c>
      <c r="T839">
        <v>93841</v>
      </c>
      <c r="U839" t="s">
        <v>357</v>
      </c>
      <c r="V839" s="19">
        <v>43707</v>
      </c>
      <c r="W839" t="s">
        <v>2536</v>
      </c>
      <c r="X839" t="s">
        <v>2537</v>
      </c>
      <c r="Y839" t="s">
        <v>1065</v>
      </c>
      <c r="Z839" t="s">
        <v>14</v>
      </c>
      <c r="AA839" s="29">
        <v>-2012.58</v>
      </c>
      <c r="AB839">
        <v>0</v>
      </c>
      <c r="AC839">
        <f t="shared" si="168"/>
        <v>2019</v>
      </c>
      <c r="AD839">
        <f t="shared" si="169"/>
        <v>8</v>
      </c>
      <c r="AE839">
        <f t="shared" si="170"/>
        <v>2018</v>
      </c>
      <c r="AF839">
        <f t="shared" si="171"/>
        <v>5</v>
      </c>
      <c r="AG839" t="str">
        <f>VLOOKUP(F839,vlookup!$A$2:$E$660,2,0)</f>
        <v>Retained</v>
      </c>
      <c r="AH839" t="str">
        <f>VLOOKUP(F839,vlookup!$A$2:$E$660,3,0)</f>
        <v>Service Contract</v>
      </c>
      <c r="AI839" t="str">
        <f>VLOOKUP(F839,vlookup!$A$2:$E$660,4,0)</f>
        <v>Used Car Programs</v>
      </c>
      <c r="AJ839" t="str">
        <f>VLOOKUP(F839,vlookup!$A$2:$E$660,5,0)</f>
        <v>High Mileage</v>
      </c>
      <c r="AL839">
        <f t="shared" si="172"/>
        <v>52</v>
      </c>
      <c r="AM839">
        <f t="shared" si="173"/>
        <v>479</v>
      </c>
      <c r="AN839">
        <f t="shared" si="174"/>
        <v>2400</v>
      </c>
      <c r="AO839" t="str">
        <f t="shared" si="175"/>
        <v/>
      </c>
      <c r="AP839" t="str">
        <f t="shared" si="176"/>
        <v/>
      </c>
      <c r="AQ839" t="str">
        <f t="shared" si="177"/>
        <v/>
      </c>
      <c r="AR839">
        <f t="shared" si="178"/>
        <v>-2012.58</v>
      </c>
      <c r="AS839" t="str">
        <f t="shared" si="179"/>
        <v>8K044634E8-2</v>
      </c>
      <c r="AT839" t="str">
        <f>IFERROR(IF(VLOOKUP(Y839,vlookup!$I$2:$J$9,1,0)=Y839,VLOOKUP(Y839,vlookup!$I$2:$J$9,2,0),PROPER(Y839)),PROPER(Y839))</f>
        <v>Goodwill</v>
      </c>
      <c r="AU839" t="str">
        <f>IFERROR(IF(B839=VLOOKUP(B839,vlookup!$L$2:$L$10,1,0),"Yes","No"),"No")</f>
        <v>No</v>
      </c>
    </row>
    <row r="840" spans="1:47" ht="14.45" customHeight="1" x14ac:dyDescent="0.25">
      <c r="A840" t="s">
        <v>2655</v>
      </c>
      <c r="B840" s="31" t="s">
        <v>2656</v>
      </c>
      <c r="C840">
        <v>1</v>
      </c>
      <c r="D840">
        <v>1</v>
      </c>
      <c r="E840" t="s">
        <v>382</v>
      </c>
      <c r="F840" t="s">
        <v>238</v>
      </c>
      <c r="G840" t="s">
        <v>1107</v>
      </c>
      <c r="H840" t="s">
        <v>1162</v>
      </c>
      <c r="I840">
        <v>101776</v>
      </c>
      <c r="J840" s="19">
        <v>42714</v>
      </c>
      <c r="K840" s="19">
        <v>42759</v>
      </c>
      <c r="L840">
        <v>201701</v>
      </c>
      <c r="M840" s="19">
        <v>42736</v>
      </c>
      <c r="N840">
        <v>24617</v>
      </c>
      <c r="O840" t="s">
        <v>1070</v>
      </c>
      <c r="P840" t="s">
        <v>1172</v>
      </c>
      <c r="Q840" t="s">
        <v>924</v>
      </c>
      <c r="R840" t="s">
        <v>544</v>
      </c>
      <c r="S840" s="19">
        <v>42857</v>
      </c>
      <c r="T840">
        <v>109378</v>
      </c>
      <c r="U840" t="s">
        <v>356</v>
      </c>
      <c r="V840" s="19">
        <v>43651</v>
      </c>
      <c r="W840" t="s">
        <v>2536</v>
      </c>
      <c r="X840" t="s">
        <v>2537</v>
      </c>
      <c r="Y840" t="s">
        <v>1065</v>
      </c>
      <c r="Z840" t="s">
        <v>14</v>
      </c>
      <c r="AA840" s="29">
        <v>-2877.66</v>
      </c>
      <c r="AB840">
        <v>0</v>
      </c>
      <c r="AC840">
        <f t="shared" si="168"/>
        <v>2019</v>
      </c>
      <c r="AD840">
        <f t="shared" si="169"/>
        <v>7</v>
      </c>
      <c r="AE840">
        <f t="shared" si="170"/>
        <v>2016</v>
      </c>
      <c r="AF840">
        <f t="shared" si="171"/>
        <v>12</v>
      </c>
      <c r="AG840" t="str">
        <f>VLOOKUP(F840,vlookup!$A$2:$E$660,2,0)</f>
        <v>Retained</v>
      </c>
      <c r="AH840" t="str">
        <f>VLOOKUP(F840,vlookup!$A$2:$E$660,3,0)</f>
        <v>Service Contract</v>
      </c>
      <c r="AI840" t="str">
        <f>VLOOKUP(F840,vlookup!$A$2:$E$660,4,0)</f>
        <v>Used Car Programs</v>
      </c>
      <c r="AJ840" t="str">
        <f>VLOOKUP(F840,vlookup!$A$2:$E$660,5,0)</f>
        <v>High Mileage</v>
      </c>
      <c r="AL840">
        <f t="shared" si="172"/>
        <v>44</v>
      </c>
      <c r="AM840">
        <f t="shared" si="173"/>
        <v>925</v>
      </c>
      <c r="AN840">
        <f t="shared" si="174"/>
        <v>7602</v>
      </c>
      <c r="AO840" t="str">
        <f t="shared" si="175"/>
        <v/>
      </c>
      <c r="AP840" t="str">
        <f t="shared" si="176"/>
        <v/>
      </c>
      <c r="AQ840" t="str">
        <f t="shared" si="177"/>
        <v/>
      </c>
      <c r="AR840">
        <f t="shared" si="178"/>
        <v>-2877.66</v>
      </c>
      <c r="AS840" t="str">
        <f t="shared" si="179"/>
        <v>9E067856L6Y-1</v>
      </c>
      <c r="AT840" t="str">
        <f>IFERROR(IF(VLOOKUP(Y840,vlookup!$I$2:$J$9,1,0)=Y840,VLOOKUP(Y840,vlookup!$I$2:$J$9,2,0),PROPER(Y840)),PROPER(Y840))</f>
        <v>Goodwill</v>
      </c>
      <c r="AU840" t="str">
        <f>IFERROR(IF(B840=VLOOKUP(B840,vlookup!$L$2:$L$10,1,0),"Yes","No"),"No")</f>
        <v>No</v>
      </c>
    </row>
    <row r="841" spans="1:47" ht="14.45" customHeight="1" x14ac:dyDescent="0.25">
      <c r="A841" t="s">
        <v>1959</v>
      </c>
      <c r="B841" s="31" t="s">
        <v>3606</v>
      </c>
      <c r="C841">
        <v>2</v>
      </c>
      <c r="D841">
        <v>2</v>
      </c>
      <c r="E841" t="s">
        <v>382</v>
      </c>
      <c r="F841" t="s">
        <v>205</v>
      </c>
      <c r="G841" t="s">
        <v>1107</v>
      </c>
      <c r="H841" t="s">
        <v>1954</v>
      </c>
      <c r="I841">
        <v>107054</v>
      </c>
      <c r="J841" s="19">
        <v>42266</v>
      </c>
      <c r="K841" s="19">
        <v>42333</v>
      </c>
      <c r="L841">
        <v>201511</v>
      </c>
      <c r="M841" s="19">
        <v>42309</v>
      </c>
      <c r="N841">
        <v>24617</v>
      </c>
      <c r="O841" t="s">
        <v>1070</v>
      </c>
      <c r="P841" t="s">
        <v>1172</v>
      </c>
      <c r="Q841" t="s">
        <v>924</v>
      </c>
      <c r="R841" t="s">
        <v>544</v>
      </c>
      <c r="S841" s="19">
        <v>42737</v>
      </c>
      <c r="T841">
        <v>118511</v>
      </c>
      <c r="U841" t="s">
        <v>356</v>
      </c>
      <c r="V841" s="19">
        <v>42744</v>
      </c>
      <c r="W841" t="s">
        <v>2536</v>
      </c>
      <c r="X841" t="s">
        <v>2537</v>
      </c>
      <c r="Y841" t="s">
        <v>1065</v>
      </c>
      <c r="Z841" t="s">
        <v>14</v>
      </c>
      <c r="AA841" s="29">
        <v>-454.61</v>
      </c>
      <c r="AB841">
        <v>0</v>
      </c>
      <c r="AC841">
        <f t="shared" si="168"/>
        <v>2017</v>
      </c>
      <c r="AD841">
        <f t="shared" si="169"/>
        <v>1</v>
      </c>
      <c r="AE841">
        <f t="shared" si="170"/>
        <v>2015</v>
      </c>
      <c r="AF841">
        <f t="shared" si="171"/>
        <v>9</v>
      </c>
      <c r="AG841" t="str">
        <f>VLOOKUP(F841,vlookup!$A$2:$E$660,2,0)</f>
        <v>Retained</v>
      </c>
      <c r="AH841" t="str">
        <f>VLOOKUP(F841,vlookup!$A$2:$E$660,3,0)</f>
        <v>Service Contract</v>
      </c>
      <c r="AI841" t="str">
        <f>VLOOKUP(F841,vlookup!$A$2:$E$660,4,0)</f>
        <v>Used Car Programs</v>
      </c>
      <c r="AJ841" t="str">
        <f>VLOOKUP(F841,vlookup!$A$2:$E$660,5,0)</f>
        <v>High Mileage</v>
      </c>
      <c r="AL841">
        <f t="shared" si="172"/>
        <v>66</v>
      </c>
      <c r="AM841">
        <f t="shared" si="173"/>
        <v>470</v>
      </c>
      <c r="AN841">
        <f t="shared" si="174"/>
        <v>11457</v>
      </c>
      <c r="AO841" t="str">
        <f t="shared" si="175"/>
        <v/>
      </c>
      <c r="AP841" t="str">
        <f t="shared" si="176"/>
        <v/>
      </c>
      <c r="AQ841" t="str">
        <f t="shared" si="177"/>
        <v/>
      </c>
      <c r="AR841">
        <f t="shared" si="178"/>
        <v>-454.61</v>
      </c>
      <c r="AS841" t="str">
        <f t="shared" si="179"/>
        <v>102251366-2</v>
      </c>
      <c r="AT841" t="str">
        <f>IFERROR(IF(VLOOKUP(Y841,vlookup!$I$2:$J$9,1,0)=Y841,VLOOKUP(Y841,vlookup!$I$2:$J$9,2,0),PROPER(Y841)),PROPER(Y841))</f>
        <v>Goodwill</v>
      </c>
      <c r="AU841" t="str">
        <f>IFERROR(IF(B841=VLOOKUP(B841,vlookup!$L$2:$L$10,1,0),"Yes","No"),"No")</f>
        <v>No</v>
      </c>
    </row>
    <row r="842" spans="1:47" ht="14.45" customHeight="1" x14ac:dyDescent="0.25">
      <c r="A842" t="s">
        <v>3700</v>
      </c>
      <c r="B842" s="31" t="s">
        <v>3701</v>
      </c>
      <c r="C842">
        <v>1</v>
      </c>
      <c r="D842">
        <v>2</v>
      </c>
      <c r="E842" t="s">
        <v>382</v>
      </c>
      <c r="F842" t="s">
        <v>464</v>
      </c>
      <c r="G842" t="s">
        <v>31</v>
      </c>
      <c r="H842" t="s">
        <v>3702</v>
      </c>
      <c r="I842">
        <v>81535</v>
      </c>
      <c r="J842" s="19">
        <v>45149</v>
      </c>
      <c r="K842" s="19">
        <v>45174</v>
      </c>
      <c r="L842">
        <v>202309</v>
      </c>
      <c r="M842" s="19">
        <v>45170</v>
      </c>
      <c r="N842">
        <v>24616</v>
      </c>
      <c r="O842" t="s">
        <v>1076</v>
      </c>
      <c r="P842" t="s">
        <v>1183</v>
      </c>
      <c r="Q842" t="s">
        <v>924</v>
      </c>
      <c r="R842" t="s">
        <v>3166</v>
      </c>
      <c r="S842" s="19">
        <v>45274</v>
      </c>
      <c r="T842">
        <v>86601</v>
      </c>
      <c r="U842" t="s">
        <v>357</v>
      </c>
      <c r="V842" s="19">
        <v>45364</v>
      </c>
      <c r="W842" t="s">
        <v>2536</v>
      </c>
      <c r="X842" t="s">
        <v>2537</v>
      </c>
      <c r="Y842" t="s">
        <v>1065</v>
      </c>
      <c r="Z842" t="s">
        <v>14</v>
      </c>
      <c r="AA842" s="29">
        <v>-403.91</v>
      </c>
      <c r="AB842">
        <v>0</v>
      </c>
      <c r="AC842">
        <f t="shared" si="168"/>
        <v>2024</v>
      </c>
      <c r="AD842">
        <f t="shared" si="169"/>
        <v>3</v>
      </c>
      <c r="AE842">
        <f t="shared" si="170"/>
        <v>2023</v>
      </c>
      <c r="AF842">
        <f t="shared" si="171"/>
        <v>8</v>
      </c>
      <c r="AG842" t="str">
        <f>VLOOKUP(F842,vlookup!$A$2:$E$660,2,0)</f>
        <v>Retained</v>
      </c>
      <c r="AH842" t="str">
        <f>VLOOKUP(F842,vlookup!$A$2:$E$660,3,0)</f>
        <v>Service Contract</v>
      </c>
      <c r="AI842" t="str">
        <f>VLOOKUP(F842,vlookup!$A$2:$E$660,4,0)</f>
        <v>Used Car Programs</v>
      </c>
      <c r="AJ842" t="str">
        <f>VLOOKUP(F842,vlookup!$A$2:$E$660,5,0)</f>
        <v>High Mileage</v>
      </c>
      <c r="AL842">
        <f t="shared" si="172"/>
        <v>24</v>
      </c>
      <c r="AM842">
        <f t="shared" si="173"/>
        <v>212</v>
      </c>
      <c r="AN842">
        <f t="shared" si="174"/>
        <v>5066</v>
      </c>
      <c r="AO842" t="str">
        <f t="shared" si="175"/>
        <v/>
      </c>
      <c r="AP842" t="str">
        <f t="shared" si="176"/>
        <v/>
      </c>
      <c r="AQ842" t="str">
        <f t="shared" si="177"/>
        <v/>
      </c>
      <c r="AR842">
        <f t="shared" si="178"/>
        <v>-403.91</v>
      </c>
      <c r="AS842" t="str">
        <f t="shared" si="179"/>
        <v>ZAGEN041034H23-1</v>
      </c>
      <c r="AT842" t="str">
        <f>IFERROR(IF(VLOOKUP(Y842,vlookup!$I$2:$J$9,1,0)=Y842,VLOOKUP(Y842,vlookup!$I$2:$J$9,2,0),PROPER(Y842)),PROPER(Y842))</f>
        <v>Goodwill</v>
      </c>
      <c r="AU842" t="str">
        <f>IFERROR(IF(B842=VLOOKUP(B842,vlookup!$L$2:$L$10,1,0),"Yes","No"),"No")</f>
        <v>No</v>
      </c>
    </row>
    <row r="843" spans="1:47" ht="14.45" customHeight="1" x14ac:dyDescent="0.25">
      <c r="A843" t="s">
        <v>2523</v>
      </c>
      <c r="B843" s="31" t="s">
        <v>2524</v>
      </c>
      <c r="C843">
        <v>1</v>
      </c>
      <c r="D843">
        <v>2</v>
      </c>
      <c r="E843" t="s">
        <v>571</v>
      </c>
      <c r="F843" t="s">
        <v>464</v>
      </c>
      <c r="G843" t="s">
        <v>40</v>
      </c>
      <c r="H843" t="s">
        <v>955</v>
      </c>
      <c r="I843">
        <v>43687</v>
      </c>
      <c r="J843" s="19">
        <v>44619</v>
      </c>
      <c r="K843" s="19">
        <v>44650</v>
      </c>
      <c r="L843">
        <v>202203</v>
      </c>
      <c r="M843" s="19">
        <v>44621</v>
      </c>
      <c r="N843">
        <v>24616</v>
      </c>
      <c r="O843" t="s">
        <v>1076</v>
      </c>
      <c r="P843" t="s">
        <v>3810</v>
      </c>
      <c r="Q843" t="s">
        <v>924</v>
      </c>
      <c r="R843">
        <v>55829</v>
      </c>
      <c r="S843" s="19">
        <v>44762</v>
      </c>
      <c r="T843">
        <v>49373</v>
      </c>
      <c r="U843" t="s">
        <v>356</v>
      </c>
      <c r="V843" s="19">
        <v>44764</v>
      </c>
      <c r="W843" t="s">
        <v>2536</v>
      </c>
      <c r="X843" t="s">
        <v>2537</v>
      </c>
      <c r="Y843" t="s">
        <v>1065</v>
      </c>
      <c r="Z843" t="s">
        <v>14</v>
      </c>
      <c r="AA843" s="29">
        <v>-671.53</v>
      </c>
      <c r="AB843">
        <v>0</v>
      </c>
      <c r="AC843">
        <f t="shared" si="168"/>
        <v>2022</v>
      </c>
      <c r="AD843">
        <f t="shared" si="169"/>
        <v>7</v>
      </c>
      <c r="AE843">
        <f t="shared" si="170"/>
        <v>2022</v>
      </c>
      <c r="AF843">
        <f t="shared" si="171"/>
        <v>2</v>
      </c>
      <c r="AG843" t="str">
        <f>VLOOKUP(F843,vlookup!$A$2:$E$660,2,0)</f>
        <v>Retained</v>
      </c>
      <c r="AH843" t="str">
        <f>VLOOKUP(F843,vlookup!$A$2:$E$660,3,0)</f>
        <v>Service Contract</v>
      </c>
      <c r="AI843" t="str">
        <f>VLOOKUP(F843,vlookup!$A$2:$E$660,4,0)</f>
        <v>Used Car Programs</v>
      </c>
      <c r="AJ843" t="str">
        <f>VLOOKUP(F843,vlookup!$A$2:$E$660,5,0)</f>
        <v>High Mileage</v>
      </c>
      <c r="AL843">
        <f t="shared" si="172"/>
        <v>33</v>
      </c>
      <c r="AM843">
        <f t="shared" si="173"/>
        <v>145</v>
      </c>
      <c r="AN843">
        <f t="shared" si="174"/>
        <v>5686</v>
      </c>
      <c r="AO843" t="str">
        <f t="shared" si="175"/>
        <v/>
      </c>
      <c r="AP843" t="str">
        <f t="shared" si="176"/>
        <v/>
      </c>
      <c r="AQ843" t="str">
        <f t="shared" si="177"/>
        <v/>
      </c>
      <c r="AR843">
        <f t="shared" si="178"/>
        <v>-671.53</v>
      </c>
      <c r="AS843" t="str">
        <f t="shared" si="179"/>
        <v>ZAGDE549921B22-1</v>
      </c>
      <c r="AT843" t="str">
        <f>IFERROR(IF(VLOOKUP(Y843,vlookup!$I$2:$J$9,1,0)=Y843,VLOOKUP(Y843,vlookup!$I$2:$J$9,2,0),PROPER(Y843)),PROPER(Y843))</f>
        <v>Goodwill</v>
      </c>
      <c r="AU843" t="str">
        <f>IFERROR(IF(B843=VLOOKUP(B843,vlookup!$L$2:$L$10,1,0),"Yes","No"),"No")</f>
        <v>No</v>
      </c>
    </row>
    <row r="844" spans="1:47" ht="14.45" customHeight="1" x14ac:dyDescent="0.25">
      <c r="A844" t="s">
        <v>1164</v>
      </c>
      <c r="B844" s="31" t="s">
        <v>1165</v>
      </c>
      <c r="C844">
        <v>1</v>
      </c>
      <c r="D844">
        <v>2</v>
      </c>
      <c r="E844" t="s">
        <v>382</v>
      </c>
      <c r="F844" t="s">
        <v>205</v>
      </c>
      <c r="G844" t="s">
        <v>919</v>
      </c>
      <c r="H844" t="s">
        <v>3723</v>
      </c>
      <c r="I844">
        <v>97290</v>
      </c>
      <c r="J844" s="19">
        <v>41778</v>
      </c>
      <c r="K844" s="19">
        <v>41813</v>
      </c>
      <c r="L844">
        <v>201406</v>
      </c>
      <c r="M844" s="19">
        <v>41791</v>
      </c>
      <c r="N844">
        <v>24616</v>
      </c>
      <c r="O844" t="s">
        <v>1076</v>
      </c>
      <c r="P844" t="s">
        <v>377</v>
      </c>
      <c r="Q844" t="s">
        <v>359</v>
      </c>
      <c r="R844">
        <v>50675521520</v>
      </c>
      <c r="S844" s="19">
        <v>42487</v>
      </c>
      <c r="T844">
        <v>97290</v>
      </c>
      <c r="U844" t="s">
        <v>357</v>
      </c>
      <c r="V844" s="19">
        <v>42488</v>
      </c>
      <c r="W844" t="s">
        <v>360</v>
      </c>
      <c r="X844" t="s">
        <v>361</v>
      </c>
      <c r="Y844" t="s">
        <v>361</v>
      </c>
      <c r="Z844" t="s">
        <v>14</v>
      </c>
      <c r="AA844" s="29">
        <v>-95</v>
      </c>
      <c r="AB844" t="s">
        <v>544</v>
      </c>
      <c r="AC844">
        <f t="shared" si="168"/>
        <v>2016</v>
      </c>
      <c r="AD844">
        <f t="shared" si="169"/>
        <v>4</v>
      </c>
      <c r="AE844">
        <f t="shared" si="170"/>
        <v>2014</v>
      </c>
      <c r="AF844">
        <f t="shared" si="171"/>
        <v>5</v>
      </c>
      <c r="AG844" t="str">
        <f>VLOOKUP(F844,vlookup!$A$2:$E$660,2,0)</f>
        <v>Retained</v>
      </c>
      <c r="AH844" t="str">
        <f>VLOOKUP(F844,vlookup!$A$2:$E$660,3,0)</f>
        <v>Service Contract</v>
      </c>
      <c r="AI844" t="str">
        <f>VLOOKUP(F844,vlookup!$A$2:$E$660,4,0)</f>
        <v>Used Car Programs</v>
      </c>
      <c r="AJ844" t="str">
        <f>VLOOKUP(F844,vlookup!$A$2:$E$660,5,0)</f>
        <v>High Mileage</v>
      </c>
      <c r="AL844">
        <f t="shared" si="172"/>
        <v>34</v>
      </c>
      <c r="AM844">
        <f t="shared" si="173"/>
        <v>699</v>
      </c>
      <c r="AN844" t="str">
        <f t="shared" si="174"/>
        <v/>
      </c>
      <c r="AO844" t="str">
        <f t="shared" si="175"/>
        <v/>
      </c>
      <c r="AP844" t="str">
        <f t="shared" si="176"/>
        <v/>
      </c>
      <c r="AQ844" t="str">
        <f t="shared" si="177"/>
        <v/>
      </c>
      <c r="AR844">
        <f t="shared" si="178"/>
        <v>-95</v>
      </c>
      <c r="AS844" t="str">
        <f t="shared" si="179"/>
        <v>7F508828E4-1</v>
      </c>
      <c r="AT844" t="str">
        <f>IFERROR(IF(VLOOKUP(Y844,vlookup!$I$2:$J$9,1,0)=Y844,VLOOKUP(Y844,vlookup!$I$2:$J$9,2,0),PROPER(Y844)),PROPER(Y844))</f>
        <v>Inspection</v>
      </c>
      <c r="AU844" t="str">
        <f>IFERROR(IF(B844=VLOOKUP(B844,vlookup!$L$2:$L$10,1,0),"Yes","No"),"No")</f>
        <v>No</v>
      </c>
    </row>
    <row r="845" spans="1:47" ht="14.45" customHeight="1" x14ac:dyDescent="0.25">
      <c r="A845" t="s">
        <v>1167</v>
      </c>
      <c r="B845" s="31" t="s">
        <v>1168</v>
      </c>
      <c r="C845">
        <v>1</v>
      </c>
      <c r="D845">
        <v>3</v>
      </c>
      <c r="E845" t="s">
        <v>382</v>
      </c>
      <c r="F845" t="s">
        <v>205</v>
      </c>
      <c r="G845" t="s">
        <v>922</v>
      </c>
      <c r="H845" t="s">
        <v>3724</v>
      </c>
      <c r="I845">
        <v>64840</v>
      </c>
      <c r="J845" s="19">
        <v>41688</v>
      </c>
      <c r="K845" s="19">
        <v>41717</v>
      </c>
      <c r="L845">
        <v>201403</v>
      </c>
      <c r="M845" s="19">
        <v>41699</v>
      </c>
      <c r="N845">
        <v>24617</v>
      </c>
      <c r="O845" t="s">
        <v>1070</v>
      </c>
      <c r="P845" t="s">
        <v>377</v>
      </c>
      <c r="Q845" t="s">
        <v>359</v>
      </c>
      <c r="R845">
        <v>35746517086</v>
      </c>
      <c r="S845" s="19">
        <v>41780</v>
      </c>
      <c r="T845">
        <v>64840</v>
      </c>
      <c r="U845" t="s">
        <v>357</v>
      </c>
      <c r="V845" s="19">
        <v>41799</v>
      </c>
      <c r="W845" t="s">
        <v>360</v>
      </c>
      <c r="X845" t="s">
        <v>361</v>
      </c>
      <c r="Y845" t="s">
        <v>361</v>
      </c>
      <c r="Z845" t="s">
        <v>14</v>
      </c>
      <c r="AA845" s="29">
        <v>-95</v>
      </c>
      <c r="AB845" t="s">
        <v>544</v>
      </c>
      <c r="AC845">
        <f t="shared" si="168"/>
        <v>2014</v>
      </c>
      <c r="AD845">
        <f t="shared" si="169"/>
        <v>6</v>
      </c>
      <c r="AE845">
        <f t="shared" si="170"/>
        <v>2014</v>
      </c>
      <c r="AF845">
        <f t="shared" si="171"/>
        <v>2</v>
      </c>
      <c r="AG845" t="str">
        <f>VLOOKUP(F845,vlookup!$A$2:$E$660,2,0)</f>
        <v>Retained</v>
      </c>
      <c r="AH845" t="str">
        <f>VLOOKUP(F845,vlookup!$A$2:$E$660,3,0)</f>
        <v>Service Contract</v>
      </c>
      <c r="AI845" t="str">
        <f>VLOOKUP(F845,vlookup!$A$2:$E$660,4,0)</f>
        <v>Used Car Programs</v>
      </c>
      <c r="AJ845" t="str">
        <f>VLOOKUP(F845,vlookup!$A$2:$E$660,5,0)</f>
        <v>High Mileage</v>
      </c>
      <c r="AL845">
        <f t="shared" si="172"/>
        <v>31</v>
      </c>
      <c r="AM845">
        <f t="shared" si="173"/>
        <v>111</v>
      </c>
      <c r="AN845" t="str">
        <f t="shared" si="174"/>
        <v/>
      </c>
      <c r="AO845" t="str">
        <f t="shared" si="175"/>
        <v/>
      </c>
      <c r="AP845" t="str">
        <f t="shared" si="176"/>
        <v/>
      </c>
      <c r="AQ845" t="str">
        <f t="shared" si="177"/>
        <v/>
      </c>
      <c r="AR845">
        <f t="shared" si="178"/>
        <v>-95</v>
      </c>
      <c r="AS845" t="str">
        <f t="shared" si="179"/>
        <v>5D235918B4-1</v>
      </c>
      <c r="AT845" t="str">
        <f>IFERROR(IF(VLOOKUP(Y845,vlookup!$I$2:$J$9,1,0)=Y845,VLOOKUP(Y845,vlookup!$I$2:$J$9,2,0),PROPER(Y845)),PROPER(Y845))</f>
        <v>Inspection</v>
      </c>
      <c r="AU845" t="str">
        <f>IFERROR(IF(B845=VLOOKUP(B845,vlookup!$L$2:$L$10,1,0),"Yes","No"),"No")</f>
        <v>No</v>
      </c>
    </row>
    <row r="846" spans="1:47" ht="14.45" customHeight="1" x14ac:dyDescent="0.25">
      <c r="A846" t="s">
        <v>1167</v>
      </c>
      <c r="B846" s="31" t="s">
        <v>1168</v>
      </c>
      <c r="C846">
        <v>1</v>
      </c>
      <c r="D846">
        <v>4</v>
      </c>
      <c r="E846" t="s">
        <v>382</v>
      </c>
      <c r="F846" t="s">
        <v>205</v>
      </c>
      <c r="G846" t="s">
        <v>922</v>
      </c>
      <c r="H846" t="s">
        <v>3724</v>
      </c>
      <c r="I846">
        <v>64840</v>
      </c>
      <c r="J846" s="19">
        <v>41688</v>
      </c>
      <c r="K846" s="19">
        <v>41717</v>
      </c>
      <c r="L846">
        <v>201403</v>
      </c>
      <c r="M846" s="19">
        <v>41699</v>
      </c>
      <c r="N846">
        <v>24617</v>
      </c>
      <c r="O846" t="s">
        <v>1070</v>
      </c>
      <c r="P846" t="s">
        <v>377</v>
      </c>
      <c r="Q846" t="s">
        <v>359</v>
      </c>
      <c r="R846">
        <v>45433719897</v>
      </c>
      <c r="S846" s="19">
        <v>42235</v>
      </c>
      <c r="T846">
        <v>64840</v>
      </c>
      <c r="U846" t="s">
        <v>357</v>
      </c>
      <c r="V846" s="19">
        <v>42236</v>
      </c>
      <c r="W846" t="s">
        <v>360</v>
      </c>
      <c r="X846" t="s">
        <v>361</v>
      </c>
      <c r="Y846" t="s">
        <v>361</v>
      </c>
      <c r="Z846" t="s">
        <v>14</v>
      </c>
      <c r="AA846" s="29">
        <v>-95</v>
      </c>
      <c r="AB846" t="s">
        <v>544</v>
      </c>
      <c r="AC846">
        <f t="shared" si="168"/>
        <v>2015</v>
      </c>
      <c r="AD846">
        <f t="shared" si="169"/>
        <v>8</v>
      </c>
      <c r="AE846">
        <f t="shared" si="170"/>
        <v>2014</v>
      </c>
      <c r="AF846">
        <f t="shared" si="171"/>
        <v>2</v>
      </c>
      <c r="AG846" t="str">
        <f>VLOOKUP(F846,vlookup!$A$2:$E$660,2,0)</f>
        <v>Retained</v>
      </c>
      <c r="AH846" t="str">
        <f>VLOOKUP(F846,vlookup!$A$2:$E$660,3,0)</f>
        <v>Service Contract</v>
      </c>
      <c r="AI846" t="str">
        <f>VLOOKUP(F846,vlookup!$A$2:$E$660,4,0)</f>
        <v>Used Car Programs</v>
      </c>
      <c r="AJ846" t="str">
        <f>VLOOKUP(F846,vlookup!$A$2:$E$660,5,0)</f>
        <v>High Mileage</v>
      </c>
      <c r="AL846">
        <f t="shared" si="172"/>
        <v>31</v>
      </c>
      <c r="AM846">
        <f t="shared" si="173"/>
        <v>542</v>
      </c>
      <c r="AN846" t="str">
        <f t="shared" si="174"/>
        <v/>
      </c>
      <c r="AO846" t="str">
        <f t="shared" si="175"/>
        <v/>
      </c>
      <c r="AP846" t="str">
        <f t="shared" si="176"/>
        <v/>
      </c>
      <c r="AQ846" t="str">
        <f t="shared" si="177"/>
        <v/>
      </c>
      <c r="AR846">
        <f t="shared" si="178"/>
        <v>-95</v>
      </c>
      <c r="AS846" t="str">
        <f t="shared" si="179"/>
        <v>5D235918B4-1</v>
      </c>
      <c r="AT846" t="str">
        <f>IFERROR(IF(VLOOKUP(Y846,vlookup!$I$2:$J$9,1,0)=Y846,VLOOKUP(Y846,vlookup!$I$2:$J$9,2,0),PROPER(Y846)),PROPER(Y846))</f>
        <v>Inspection</v>
      </c>
      <c r="AU846" t="str">
        <f>IFERROR(IF(B846=VLOOKUP(B846,vlookup!$L$2:$L$10,1,0),"Yes","No"),"No")</f>
        <v>No</v>
      </c>
    </row>
    <row r="847" spans="1:47" ht="14.45" customHeight="1" x14ac:dyDescent="0.25">
      <c r="A847" t="s">
        <v>1184</v>
      </c>
      <c r="B847" s="31" t="s">
        <v>1185</v>
      </c>
      <c r="C847">
        <v>1</v>
      </c>
      <c r="D847">
        <v>2</v>
      </c>
      <c r="E847" t="s">
        <v>382</v>
      </c>
      <c r="F847" t="s">
        <v>464</v>
      </c>
      <c r="G847" t="s">
        <v>18</v>
      </c>
      <c r="H847" t="s">
        <v>1186</v>
      </c>
      <c r="I847">
        <v>140599</v>
      </c>
      <c r="J847" s="19">
        <v>44745</v>
      </c>
      <c r="K847" s="19">
        <v>44789</v>
      </c>
      <c r="L847">
        <v>202208</v>
      </c>
      <c r="M847" s="19">
        <v>44774</v>
      </c>
      <c r="N847">
        <v>24617</v>
      </c>
      <c r="O847" t="s">
        <v>1070</v>
      </c>
      <c r="P847" t="s">
        <v>957</v>
      </c>
      <c r="Q847" t="s">
        <v>359</v>
      </c>
      <c r="R847">
        <v>1011259</v>
      </c>
      <c r="S847" s="19">
        <v>45042</v>
      </c>
      <c r="T847">
        <v>143142</v>
      </c>
      <c r="U847" t="s">
        <v>357</v>
      </c>
      <c r="V847" s="19">
        <v>45049</v>
      </c>
      <c r="W847" t="s">
        <v>958</v>
      </c>
      <c r="X847" t="s">
        <v>958</v>
      </c>
      <c r="Y847" t="s">
        <v>361</v>
      </c>
      <c r="Z847" t="s">
        <v>14</v>
      </c>
      <c r="AA847" s="29">
        <v>-100</v>
      </c>
      <c r="AB847" t="s">
        <v>544</v>
      </c>
      <c r="AC847">
        <f t="shared" si="168"/>
        <v>2023</v>
      </c>
      <c r="AD847">
        <f t="shared" si="169"/>
        <v>5</v>
      </c>
      <c r="AE847">
        <f t="shared" si="170"/>
        <v>2022</v>
      </c>
      <c r="AF847">
        <f t="shared" si="171"/>
        <v>7</v>
      </c>
      <c r="AG847" t="str">
        <f>VLOOKUP(F847,vlookup!$A$2:$E$660,2,0)</f>
        <v>Retained</v>
      </c>
      <c r="AH847" t="str">
        <f>VLOOKUP(F847,vlookup!$A$2:$E$660,3,0)</f>
        <v>Service Contract</v>
      </c>
      <c r="AI847" t="str">
        <f>VLOOKUP(F847,vlookup!$A$2:$E$660,4,0)</f>
        <v>Used Car Programs</v>
      </c>
      <c r="AJ847" t="str">
        <f>VLOOKUP(F847,vlookup!$A$2:$E$660,5,0)</f>
        <v>High Mileage</v>
      </c>
      <c r="AL847">
        <f t="shared" si="172"/>
        <v>43</v>
      </c>
      <c r="AM847">
        <f t="shared" si="173"/>
        <v>300</v>
      </c>
      <c r="AN847">
        <f t="shared" si="174"/>
        <v>2543</v>
      </c>
      <c r="AO847" t="str">
        <f t="shared" si="175"/>
        <v/>
      </c>
      <c r="AP847" t="str">
        <f t="shared" si="176"/>
        <v/>
      </c>
      <c r="AQ847" t="str">
        <f t="shared" si="177"/>
        <v/>
      </c>
      <c r="AR847">
        <f t="shared" si="178"/>
        <v>-100</v>
      </c>
      <c r="AS847" t="str">
        <f t="shared" si="179"/>
        <v>ZAGCL287385G22-1</v>
      </c>
      <c r="AT847" t="str">
        <f>IFERROR(IF(VLOOKUP(Y847,vlookup!$I$2:$J$9,1,0)=Y847,VLOOKUP(Y847,vlookup!$I$2:$J$9,2,0),PROPER(Y847)),PROPER(Y847))</f>
        <v>Inspection</v>
      </c>
      <c r="AU847" t="str">
        <f>IFERROR(IF(B847=VLOOKUP(B847,vlookup!$L$2:$L$10,1,0),"Yes","No"),"No")</f>
        <v>No</v>
      </c>
    </row>
    <row r="848" spans="1:47" ht="14.45" customHeight="1" x14ac:dyDescent="0.25">
      <c r="A848" t="s">
        <v>1200</v>
      </c>
      <c r="B848" s="31" t="s">
        <v>1201</v>
      </c>
      <c r="C848">
        <v>1</v>
      </c>
      <c r="D848">
        <v>2</v>
      </c>
      <c r="E848" t="s">
        <v>382</v>
      </c>
      <c r="F848" t="s">
        <v>464</v>
      </c>
      <c r="G848" t="s">
        <v>1202</v>
      </c>
      <c r="H848">
        <v>1500</v>
      </c>
      <c r="I848">
        <v>91095</v>
      </c>
      <c r="J848" s="19">
        <v>44603</v>
      </c>
      <c r="K848" s="19">
        <v>44643</v>
      </c>
      <c r="L848">
        <v>202203</v>
      </c>
      <c r="M848" s="19">
        <v>44621</v>
      </c>
      <c r="N848">
        <v>24616</v>
      </c>
      <c r="O848" t="s">
        <v>1076</v>
      </c>
      <c r="P848" t="s">
        <v>957</v>
      </c>
      <c r="Q848" t="s">
        <v>359</v>
      </c>
      <c r="R848">
        <v>1022510</v>
      </c>
      <c r="S848" s="19">
        <v>45084</v>
      </c>
      <c r="T848">
        <v>109787</v>
      </c>
      <c r="U848" t="s">
        <v>357</v>
      </c>
      <c r="V848" s="19">
        <v>45093</v>
      </c>
      <c r="W848" t="s">
        <v>958</v>
      </c>
      <c r="X848" t="s">
        <v>958</v>
      </c>
      <c r="Y848" t="s">
        <v>361</v>
      </c>
      <c r="Z848" t="s">
        <v>14</v>
      </c>
      <c r="AA848" s="29">
        <v>-100</v>
      </c>
      <c r="AB848" t="s">
        <v>544</v>
      </c>
      <c r="AC848">
        <f t="shared" si="168"/>
        <v>2023</v>
      </c>
      <c r="AD848">
        <f t="shared" si="169"/>
        <v>6</v>
      </c>
      <c r="AE848">
        <f t="shared" si="170"/>
        <v>2022</v>
      </c>
      <c r="AF848">
        <f t="shared" si="171"/>
        <v>2</v>
      </c>
      <c r="AG848" t="str">
        <f>VLOOKUP(F848,vlookup!$A$2:$E$660,2,0)</f>
        <v>Retained</v>
      </c>
      <c r="AH848" t="str">
        <f>VLOOKUP(F848,vlookup!$A$2:$E$660,3,0)</f>
        <v>Service Contract</v>
      </c>
      <c r="AI848" t="str">
        <f>VLOOKUP(F848,vlookup!$A$2:$E$660,4,0)</f>
        <v>Used Car Programs</v>
      </c>
      <c r="AJ848" t="str">
        <f>VLOOKUP(F848,vlookup!$A$2:$E$660,5,0)</f>
        <v>High Mileage</v>
      </c>
      <c r="AL848">
        <f t="shared" si="172"/>
        <v>42</v>
      </c>
      <c r="AM848">
        <f t="shared" si="173"/>
        <v>485</v>
      </c>
      <c r="AN848">
        <f t="shared" si="174"/>
        <v>18692</v>
      </c>
      <c r="AO848" t="str">
        <f t="shared" si="175"/>
        <v/>
      </c>
      <c r="AP848" t="str">
        <f t="shared" si="176"/>
        <v/>
      </c>
      <c r="AQ848" t="str">
        <f t="shared" si="177"/>
        <v/>
      </c>
      <c r="AR848">
        <f t="shared" si="178"/>
        <v>-100</v>
      </c>
      <c r="AS848" t="str">
        <f t="shared" si="179"/>
        <v>ZAGES103396B22-1</v>
      </c>
      <c r="AT848" t="str">
        <f>IFERROR(IF(VLOOKUP(Y848,vlookup!$I$2:$J$9,1,0)=Y848,VLOOKUP(Y848,vlookup!$I$2:$J$9,2,0),PROPER(Y848)),PROPER(Y848))</f>
        <v>Inspection</v>
      </c>
      <c r="AU848" t="str">
        <f>IFERROR(IF(B848=VLOOKUP(B848,vlookup!$L$2:$L$10,1,0),"Yes","No"),"No")</f>
        <v>No</v>
      </c>
    </row>
    <row r="849" spans="1:47" ht="14.45" customHeight="1" x14ac:dyDescent="0.25">
      <c r="A849" t="s">
        <v>1200</v>
      </c>
      <c r="B849" s="31" t="s">
        <v>1201</v>
      </c>
      <c r="C849">
        <v>1</v>
      </c>
      <c r="D849">
        <v>3</v>
      </c>
      <c r="E849" t="s">
        <v>382</v>
      </c>
      <c r="F849" t="s">
        <v>464</v>
      </c>
      <c r="G849" t="s">
        <v>1202</v>
      </c>
      <c r="H849">
        <v>1500</v>
      </c>
      <c r="I849">
        <v>91095</v>
      </c>
      <c r="J849" s="19">
        <v>44603</v>
      </c>
      <c r="K849" s="19">
        <v>44643</v>
      </c>
      <c r="L849">
        <v>202203</v>
      </c>
      <c r="M849" s="19">
        <v>44621</v>
      </c>
      <c r="N849">
        <v>24616</v>
      </c>
      <c r="O849" t="s">
        <v>1076</v>
      </c>
      <c r="P849" t="s">
        <v>957</v>
      </c>
      <c r="Q849" t="s">
        <v>359</v>
      </c>
      <c r="R849">
        <v>1024655</v>
      </c>
      <c r="S849" s="19">
        <v>45091</v>
      </c>
      <c r="T849">
        <v>109787</v>
      </c>
      <c r="U849" t="s">
        <v>357</v>
      </c>
      <c r="V849" s="19">
        <v>45105</v>
      </c>
      <c r="W849" t="s">
        <v>958</v>
      </c>
      <c r="X849" t="s">
        <v>958</v>
      </c>
      <c r="Y849" t="s">
        <v>361</v>
      </c>
      <c r="Z849" t="s">
        <v>14</v>
      </c>
      <c r="AA849" s="29">
        <v>-100</v>
      </c>
      <c r="AB849" t="s">
        <v>544</v>
      </c>
      <c r="AC849">
        <f t="shared" si="168"/>
        <v>2023</v>
      </c>
      <c r="AD849">
        <f t="shared" si="169"/>
        <v>6</v>
      </c>
      <c r="AE849">
        <f t="shared" si="170"/>
        <v>2022</v>
      </c>
      <c r="AF849">
        <f t="shared" si="171"/>
        <v>2</v>
      </c>
      <c r="AG849" t="str">
        <f>VLOOKUP(F849,vlookup!$A$2:$E$660,2,0)</f>
        <v>Retained</v>
      </c>
      <c r="AH849" t="str">
        <f>VLOOKUP(F849,vlookup!$A$2:$E$660,3,0)</f>
        <v>Service Contract</v>
      </c>
      <c r="AI849" t="str">
        <f>VLOOKUP(F849,vlookup!$A$2:$E$660,4,0)</f>
        <v>Used Car Programs</v>
      </c>
      <c r="AJ849" t="str">
        <f>VLOOKUP(F849,vlookup!$A$2:$E$660,5,0)</f>
        <v>High Mileage</v>
      </c>
      <c r="AL849">
        <f t="shared" si="172"/>
        <v>42</v>
      </c>
      <c r="AM849">
        <f t="shared" si="173"/>
        <v>497</v>
      </c>
      <c r="AN849">
        <f t="shared" si="174"/>
        <v>18692</v>
      </c>
      <c r="AO849" t="str">
        <f t="shared" si="175"/>
        <v/>
      </c>
      <c r="AP849" t="str">
        <f t="shared" si="176"/>
        <v/>
      </c>
      <c r="AQ849" t="str">
        <f t="shared" si="177"/>
        <v/>
      </c>
      <c r="AR849">
        <f t="shared" si="178"/>
        <v>-100</v>
      </c>
      <c r="AS849" t="str">
        <f t="shared" si="179"/>
        <v>ZAGES103396B22-1</v>
      </c>
      <c r="AT849" t="str">
        <f>IFERROR(IF(VLOOKUP(Y849,vlookup!$I$2:$J$9,1,0)=Y849,VLOOKUP(Y849,vlookup!$I$2:$J$9,2,0),PROPER(Y849)),PROPER(Y849))</f>
        <v>Inspection</v>
      </c>
      <c r="AU849" t="str">
        <f>IFERROR(IF(B849=VLOOKUP(B849,vlookup!$L$2:$L$10,1,0),"Yes","No"),"No")</f>
        <v>No</v>
      </c>
    </row>
    <row r="850" spans="1:47" ht="14.45" customHeight="1" x14ac:dyDescent="0.25">
      <c r="A850" t="s">
        <v>1206</v>
      </c>
      <c r="B850" s="31" t="s">
        <v>1207</v>
      </c>
      <c r="C850">
        <v>1</v>
      </c>
      <c r="D850">
        <v>2</v>
      </c>
      <c r="E850" t="s">
        <v>382</v>
      </c>
      <c r="F850" t="s">
        <v>464</v>
      </c>
      <c r="G850" t="s">
        <v>1202</v>
      </c>
      <c r="H850">
        <v>1500</v>
      </c>
      <c r="I850">
        <v>102816</v>
      </c>
      <c r="J850" s="19">
        <v>44829</v>
      </c>
      <c r="K850" s="19">
        <v>44860</v>
      </c>
      <c r="L850">
        <v>202210</v>
      </c>
      <c r="M850" s="19">
        <v>44835</v>
      </c>
      <c r="N850">
        <v>24617</v>
      </c>
      <c r="O850" t="s">
        <v>1070</v>
      </c>
      <c r="P850" t="s">
        <v>957</v>
      </c>
      <c r="Q850" t="s">
        <v>359</v>
      </c>
      <c r="R850">
        <v>968263</v>
      </c>
      <c r="S850" s="19">
        <v>44874</v>
      </c>
      <c r="T850">
        <v>104408</v>
      </c>
      <c r="U850" t="s">
        <v>357</v>
      </c>
      <c r="V850" s="19">
        <v>44880</v>
      </c>
      <c r="W850" t="s">
        <v>958</v>
      </c>
      <c r="X850" t="s">
        <v>958</v>
      </c>
      <c r="Y850" t="s">
        <v>361</v>
      </c>
      <c r="Z850" t="s">
        <v>14</v>
      </c>
      <c r="AA850" s="29">
        <v>-100</v>
      </c>
      <c r="AB850" t="s">
        <v>544</v>
      </c>
      <c r="AC850">
        <f t="shared" si="168"/>
        <v>2022</v>
      </c>
      <c r="AD850">
        <f t="shared" si="169"/>
        <v>11</v>
      </c>
      <c r="AE850">
        <f t="shared" si="170"/>
        <v>2022</v>
      </c>
      <c r="AF850">
        <f t="shared" si="171"/>
        <v>9</v>
      </c>
      <c r="AG850" t="str">
        <f>VLOOKUP(F850,vlookup!$A$2:$E$660,2,0)</f>
        <v>Retained</v>
      </c>
      <c r="AH850" t="str">
        <f>VLOOKUP(F850,vlookup!$A$2:$E$660,3,0)</f>
        <v>Service Contract</v>
      </c>
      <c r="AI850" t="str">
        <f>VLOOKUP(F850,vlookup!$A$2:$E$660,4,0)</f>
        <v>Used Car Programs</v>
      </c>
      <c r="AJ850" t="str">
        <f>VLOOKUP(F850,vlookup!$A$2:$E$660,5,0)</f>
        <v>High Mileage</v>
      </c>
      <c r="AL850">
        <f t="shared" si="172"/>
        <v>31</v>
      </c>
      <c r="AM850">
        <f t="shared" si="173"/>
        <v>50</v>
      </c>
      <c r="AN850">
        <f t="shared" si="174"/>
        <v>1592</v>
      </c>
      <c r="AO850" t="str">
        <f t="shared" si="175"/>
        <v/>
      </c>
      <c r="AP850">
        <f t="shared" si="176"/>
        <v>-100</v>
      </c>
      <c r="AQ850" t="str">
        <f t="shared" si="177"/>
        <v/>
      </c>
      <c r="AR850" t="str">
        <f t="shared" si="178"/>
        <v/>
      </c>
      <c r="AS850" t="str">
        <f t="shared" si="179"/>
        <v>ZAGES251945I22-1</v>
      </c>
      <c r="AT850" t="str">
        <f>IFERROR(IF(VLOOKUP(Y850,vlookup!$I$2:$J$9,1,0)=Y850,VLOOKUP(Y850,vlookup!$I$2:$J$9,2,0),PROPER(Y850)),PROPER(Y850))</f>
        <v>Inspection</v>
      </c>
      <c r="AU850" t="str">
        <f>IFERROR(IF(B850=VLOOKUP(B850,vlookup!$L$2:$L$10,1,0),"Yes","No"),"No")</f>
        <v>No</v>
      </c>
    </row>
    <row r="851" spans="1:47" ht="14.45" customHeight="1" x14ac:dyDescent="0.25">
      <c r="A851" t="s">
        <v>2021</v>
      </c>
      <c r="B851" s="31" t="s">
        <v>2022</v>
      </c>
      <c r="C851">
        <v>1</v>
      </c>
      <c r="D851">
        <v>3</v>
      </c>
      <c r="E851" t="s">
        <v>382</v>
      </c>
      <c r="F851" t="s">
        <v>205</v>
      </c>
      <c r="G851" t="s">
        <v>922</v>
      </c>
      <c r="H851" t="s">
        <v>2023</v>
      </c>
      <c r="I851">
        <v>55162</v>
      </c>
      <c r="J851" s="19">
        <v>42346</v>
      </c>
      <c r="K851" s="19">
        <v>42397</v>
      </c>
      <c r="L851">
        <v>201601</v>
      </c>
      <c r="M851" s="19">
        <v>42370</v>
      </c>
      <c r="N851">
        <v>24617</v>
      </c>
      <c r="O851" t="s">
        <v>1070</v>
      </c>
      <c r="P851" t="s">
        <v>377</v>
      </c>
      <c r="Q851" t="s">
        <v>359</v>
      </c>
      <c r="R851">
        <v>52812622226</v>
      </c>
      <c r="S851" s="19">
        <v>42592</v>
      </c>
      <c r="T851">
        <v>55162</v>
      </c>
      <c r="U851" t="s">
        <v>357</v>
      </c>
      <c r="V851" s="19">
        <v>42601</v>
      </c>
      <c r="W851" t="s">
        <v>360</v>
      </c>
      <c r="X851" t="s">
        <v>361</v>
      </c>
      <c r="Y851" t="s">
        <v>361</v>
      </c>
      <c r="Z851" t="s">
        <v>14</v>
      </c>
      <c r="AA851" s="29">
        <v>-95</v>
      </c>
      <c r="AB851" t="s">
        <v>544</v>
      </c>
      <c r="AC851">
        <f t="shared" si="168"/>
        <v>2016</v>
      </c>
      <c r="AD851">
        <f t="shared" si="169"/>
        <v>8</v>
      </c>
      <c r="AE851">
        <f t="shared" si="170"/>
        <v>2015</v>
      </c>
      <c r="AF851">
        <f t="shared" si="171"/>
        <v>12</v>
      </c>
      <c r="AG851" t="str">
        <f>VLOOKUP(F851,vlookup!$A$2:$E$660,2,0)</f>
        <v>Retained</v>
      </c>
      <c r="AH851" t="str">
        <f>VLOOKUP(F851,vlookup!$A$2:$E$660,3,0)</f>
        <v>Service Contract</v>
      </c>
      <c r="AI851" t="str">
        <f>VLOOKUP(F851,vlookup!$A$2:$E$660,4,0)</f>
        <v>Used Car Programs</v>
      </c>
      <c r="AJ851" t="str">
        <f>VLOOKUP(F851,vlookup!$A$2:$E$660,5,0)</f>
        <v>High Mileage</v>
      </c>
      <c r="AL851">
        <f t="shared" si="172"/>
        <v>50</v>
      </c>
      <c r="AM851">
        <f t="shared" si="173"/>
        <v>251</v>
      </c>
      <c r="AN851" t="str">
        <f t="shared" si="174"/>
        <v/>
      </c>
      <c r="AO851" t="str">
        <f t="shared" si="175"/>
        <v/>
      </c>
      <c r="AP851" t="str">
        <f t="shared" si="176"/>
        <v/>
      </c>
      <c r="AQ851" t="str">
        <f t="shared" si="177"/>
        <v/>
      </c>
      <c r="AR851">
        <f t="shared" si="178"/>
        <v>-95</v>
      </c>
      <c r="AS851" t="str">
        <f t="shared" si="179"/>
        <v>AW163651L5-1</v>
      </c>
      <c r="AT851" t="str">
        <f>IFERROR(IF(VLOOKUP(Y851,vlookup!$I$2:$J$9,1,0)=Y851,VLOOKUP(Y851,vlookup!$I$2:$J$9,2,0),PROPER(Y851)),PROPER(Y851))</f>
        <v>Inspection</v>
      </c>
      <c r="AU851" t="str">
        <f>IFERROR(IF(B851=VLOOKUP(B851,vlookup!$L$2:$L$10,1,0),"Yes","No"),"No")</f>
        <v>No</v>
      </c>
    </row>
    <row r="852" spans="1:47" ht="14.45" customHeight="1" x14ac:dyDescent="0.25">
      <c r="A852" t="s">
        <v>2021</v>
      </c>
      <c r="B852" s="31" t="s">
        <v>2022</v>
      </c>
      <c r="C852">
        <v>1</v>
      </c>
      <c r="D852">
        <v>5</v>
      </c>
      <c r="E852" t="s">
        <v>382</v>
      </c>
      <c r="F852" t="s">
        <v>205</v>
      </c>
      <c r="G852" t="s">
        <v>922</v>
      </c>
      <c r="H852" t="s">
        <v>2023</v>
      </c>
      <c r="I852">
        <v>55162</v>
      </c>
      <c r="J852" s="19">
        <v>42346</v>
      </c>
      <c r="K852" s="19">
        <v>42397</v>
      </c>
      <c r="L852">
        <v>201601</v>
      </c>
      <c r="M852" s="19">
        <v>42370</v>
      </c>
      <c r="N852">
        <v>24617</v>
      </c>
      <c r="O852" t="s">
        <v>1070</v>
      </c>
      <c r="P852" t="s">
        <v>377</v>
      </c>
      <c r="Q852" t="s">
        <v>359</v>
      </c>
      <c r="R852">
        <v>53190722380</v>
      </c>
      <c r="S852" s="19">
        <v>42613</v>
      </c>
      <c r="T852">
        <v>55162</v>
      </c>
      <c r="U852" t="s">
        <v>357</v>
      </c>
      <c r="V852" s="19">
        <v>42621</v>
      </c>
      <c r="W852" t="s">
        <v>360</v>
      </c>
      <c r="X852" t="s">
        <v>361</v>
      </c>
      <c r="Y852" t="s">
        <v>361</v>
      </c>
      <c r="Z852" t="s">
        <v>14</v>
      </c>
      <c r="AA852" s="29">
        <v>-95</v>
      </c>
      <c r="AB852" t="s">
        <v>544</v>
      </c>
      <c r="AC852">
        <f t="shared" si="168"/>
        <v>2016</v>
      </c>
      <c r="AD852">
        <f t="shared" si="169"/>
        <v>9</v>
      </c>
      <c r="AE852">
        <f t="shared" si="170"/>
        <v>2015</v>
      </c>
      <c r="AF852">
        <f t="shared" si="171"/>
        <v>12</v>
      </c>
      <c r="AG852" t="str">
        <f>VLOOKUP(F852,vlookup!$A$2:$E$660,2,0)</f>
        <v>Retained</v>
      </c>
      <c r="AH852" t="str">
        <f>VLOOKUP(F852,vlookup!$A$2:$E$660,3,0)</f>
        <v>Service Contract</v>
      </c>
      <c r="AI852" t="str">
        <f>VLOOKUP(F852,vlookup!$A$2:$E$660,4,0)</f>
        <v>Used Car Programs</v>
      </c>
      <c r="AJ852" t="str">
        <f>VLOOKUP(F852,vlookup!$A$2:$E$660,5,0)</f>
        <v>High Mileage</v>
      </c>
      <c r="AL852">
        <f t="shared" si="172"/>
        <v>50</v>
      </c>
      <c r="AM852">
        <f t="shared" si="173"/>
        <v>270</v>
      </c>
      <c r="AN852" t="str">
        <f t="shared" si="174"/>
        <v/>
      </c>
      <c r="AO852" t="str">
        <f t="shared" si="175"/>
        <v/>
      </c>
      <c r="AP852" t="str">
        <f t="shared" si="176"/>
        <v/>
      </c>
      <c r="AQ852" t="str">
        <f t="shared" si="177"/>
        <v/>
      </c>
      <c r="AR852">
        <f t="shared" si="178"/>
        <v>-95</v>
      </c>
      <c r="AS852" t="str">
        <f t="shared" si="179"/>
        <v>AW163651L5-1</v>
      </c>
      <c r="AT852" t="str">
        <f>IFERROR(IF(VLOOKUP(Y852,vlookup!$I$2:$J$9,1,0)=Y852,VLOOKUP(Y852,vlookup!$I$2:$J$9,2,0),PROPER(Y852)),PROPER(Y852))</f>
        <v>Inspection</v>
      </c>
      <c r="AU852" t="str">
        <f>IFERROR(IF(B852=VLOOKUP(B852,vlookup!$L$2:$L$10,1,0),"Yes","No"),"No")</f>
        <v>No</v>
      </c>
    </row>
    <row r="853" spans="1:47" ht="14.45" customHeight="1" x14ac:dyDescent="0.25">
      <c r="A853" t="s">
        <v>2025</v>
      </c>
      <c r="B853" s="31" t="s">
        <v>2026</v>
      </c>
      <c r="C853">
        <v>1</v>
      </c>
      <c r="D853">
        <v>3</v>
      </c>
      <c r="E853" t="s">
        <v>382</v>
      </c>
      <c r="F853" t="s">
        <v>238</v>
      </c>
      <c r="G853" t="s">
        <v>922</v>
      </c>
      <c r="H853" t="s">
        <v>926</v>
      </c>
      <c r="I853">
        <v>211979</v>
      </c>
      <c r="J853" s="19">
        <v>42399</v>
      </c>
      <c r="K853" s="19">
        <v>42429</v>
      </c>
      <c r="L853">
        <v>201602</v>
      </c>
      <c r="M853" s="19">
        <v>42401</v>
      </c>
      <c r="N853">
        <v>24616</v>
      </c>
      <c r="O853" t="s">
        <v>1076</v>
      </c>
      <c r="P853" t="s">
        <v>377</v>
      </c>
      <c r="Q853" t="s">
        <v>359</v>
      </c>
      <c r="R853">
        <v>51719621849</v>
      </c>
      <c r="S853" s="19">
        <v>42536</v>
      </c>
      <c r="T853">
        <v>211979</v>
      </c>
      <c r="U853" t="s">
        <v>357</v>
      </c>
      <c r="V853" s="19">
        <v>42542</v>
      </c>
      <c r="W853" t="s">
        <v>360</v>
      </c>
      <c r="X853" t="s">
        <v>361</v>
      </c>
      <c r="Y853" t="s">
        <v>361</v>
      </c>
      <c r="Z853" t="s">
        <v>14</v>
      </c>
      <c r="AA853" s="29">
        <v>-95</v>
      </c>
      <c r="AB853" t="s">
        <v>544</v>
      </c>
      <c r="AC853">
        <f t="shared" si="168"/>
        <v>2016</v>
      </c>
      <c r="AD853">
        <f t="shared" si="169"/>
        <v>6</v>
      </c>
      <c r="AE853">
        <f t="shared" si="170"/>
        <v>2016</v>
      </c>
      <c r="AF853">
        <f t="shared" si="171"/>
        <v>1</v>
      </c>
      <c r="AG853" t="str">
        <f>VLOOKUP(F853,vlookup!$A$2:$E$660,2,0)</f>
        <v>Retained</v>
      </c>
      <c r="AH853" t="str">
        <f>VLOOKUP(F853,vlookup!$A$2:$E$660,3,0)</f>
        <v>Service Contract</v>
      </c>
      <c r="AI853" t="str">
        <f>VLOOKUP(F853,vlookup!$A$2:$E$660,4,0)</f>
        <v>Used Car Programs</v>
      </c>
      <c r="AJ853" t="str">
        <f>VLOOKUP(F853,vlookup!$A$2:$E$660,5,0)</f>
        <v>High Mileage</v>
      </c>
      <c r="AL853">
        <f t="shared" si="172"/>
        <v>29</v>
      </c>
      <c r="AM853">
        <f t="shared" si="173"/>
        <v>141</v>
      </c>
      <c r="AN853" t="str">
        <f t="shared" si="174"/>
        <v/>
      </c>
      <c r="AO853" t="str">
        <f t="shared" si="175"/>
        <v/>
      </c>
      <c r="AP853" t="str">
        <f t="shared" si="176"/>
        <v/>
      </c>
      <c r="AQ853" t="str">
        <f t="shared" si="177"/>
        <v/>
      </c>
      <c r="AR853">
        <f t="shared" si="178"/>
        <v>-95</v>
      </c>
      <c r="AS853" t="str">
        <f t="shared" si="179"/>
        <v>7J566471A6Y-1</v>
      </c>
      <c r="AT853" t="str">
        <f>IFERROR(IF(VLOOKUP(Y853,vlookup!$I$2:$J$9,1,0)=Y853,VLOOKUP(Y853,vlookup!$I$2:$J$9,2,0),PROPER(Y853)),PROPER(Y853))</f>
        <v>Inspection</v>
      </c>
      <c r="AU853" t="str">
        <f>IFERROR(IF(B853=VLOOKUP(B853,vlookup!$L$2:$L$10,1,0),"Yes","No"),"No")</f>
        <v>No</v>
      </c>
    </row>
    <row r="854" spans="1:47" ht="14.45" customHeight="1" x14ac:dyDescent="0.25">
      <c r="A854" t="s">
        <v>2658</v>
      </c>
      <c r="B854" s="31" t="s">
        <v>2659</v>
      </c>
      <c r="C854">
        <v>1</v>
      </c>
      <c r="D854">
        <v>3</v>
      </c>
      <c r="E854" t="s">
        <v>382</v>
      </c>
      <c r="F854" t="s">
        <v>60</v>
      </c>
      <c r="G854" t="s">
        <v>922</v>
      </c>
      <c r="H854" t="s">
        <v>926</v>
      </c>
      <c r="I854">
        <v>58132</v>
      </c>
      <c r="J854" s="19">
        <v>41657</v>
      </c>
      <c r="K854" s="19">
        <v>41697</v>
      </c>
      <c r="L854">
        <v>201402</v>
      </c>
      <c r="M854" s="19">
        <v>41671</v>
      </c>
      <c r="N854">
        <v>24617</v>
      </c>
      <c r="O854" t="s">
        <v>1070</v>
      </c>
      <c r="P854" t="s">
        <v>377</v>
      </c>
      <c r="Q854" t="s">
        <v>359</v>
      </c>
      <c r="R854">
        <v>33772416593</v>
      </c>
      <c r="S854" s="19">
        <v>41682</v>
      </c>
      <c r="T854">
        <v>58132</v>
      </c>
      <c r="U854" t="s">
        <v>357</v>
      </c>
      <c r="V854" s="19">
        <v>41719</v>
      </c>
      <c r="W854" t="s">
        <v>360</v>
      </c>
      <c r="X854" t="s">
        <v>361</v>
      </c>
      <c r="Y854" t="s">
        <v>361</v>
      </c>
      <c r="Z854" t="s">
        <v>14</v>
      </c>
      <c r="AA854" s="29">
        <v>-95</v>
      </c>
      <c r="AB854" t="s">
        <v>544</v>
      </c>
      <c r="AC854">
        <f t="shared" si="168"/>
        <v>2014</v>
      </c>
      <c r="AD854">
        <f t="shared" si="169"/>
        <v>3</v>
      </c>
      <c r="AE854">
        <f t="shared" si="170"/>
        <v>2014</v>
      </c>
      <c r="AF854">
        <f t="shared" si="171"/>
        <v>1</v>
      </c>
      <c r="AG854" t="str">
        <f>VLOOKUP(F854,vlookup!$A$2:$E$660,2,0)</f>
        <v>Retained</v>
      </c>
      <c r="AH854" t="str">
        <f>VLOOKUP(F854,vlookup!$A$2:$E$660,3,0)</f>
        <v>Service Contract</v>
      </c>
      <c r="AI854" t="str">
        <f>VLOOKUP(F854,vlookup!$A$2:$E$660,4,0)</f>
        <v>Used Car Programs</v>
      </c>
      <c r="AJ854" t="str">
        <f>VLOOKUP(F854,vlookup!$A$2:$E$660,5,0)</f>
        <v>High Mileage</v>
      </c>
      <c r="AL854">
        <f t="shared" si="172"/>
        <v>39</v>
      </c>
      <c r="AM854">
        <f t="shared" si="173"/>
        <v>63</v>
      </c>
      <c r="AN854" t="str">
        <f t="shared" si="174"/>
        <v/>
      </c>
      <c r="AO854" t="str">
        <f t="shared" si="175"/>
        <v/>
      </c>
      <c r="AP854" t="str">
        <f t="shared" si="176"/>
        <v/>
      </c>
      <c r="AQ854">
        <f t="shared" si="177"/>
        <v>-95</v>
      </c>
      <c r="AR854" t="str">
        <f t="shared" si="178"/>
        <v/>
      </c>
      <c r="AS854" t="str">
        <f t="shared" si="179"/>
        <v>2J221523A4Y-1</v>
      </c>
      <c r="AT854" t="str">
        <f>IFERROR(IF(VLOOKUP(Y854,vlookup!$I$2:$J$9,1,0)=Y854,VLOOKUP(Y854,vlookup!$I$2:$J$9,2,0),PROPER(Y854)),PROPER(Y854))</f>
        <v>Inspection</v>
      </c>
      <c r="AU854" t="str">
        <f>IFERROR(IF(B854=VLOOKUP(B854,vlookup!$L$2:$L$10,1,0),"Yes","No"),"No")</f>
        <v>No</v>
      </c>
    </row>
    <row r="855" spans="1:47" ht="14.45" customHeight="1" x14ac:dyDescent="0.25">
      <c r="A855" t="s">
        <v>2660</v>
      </c>
      <c r="B855" s="31" t="s">
        <v>2661</v>
      </c>
      <c r="C855">
        <v>1</v>
      </c>
      <c r="D855">
        <v>3</v>
      </c>
      <c r="E855" t="s">
        <v>382</v>
      </c>
      <c r="F855" t="s">
        <v>60</v>
      </c>
      <c r="G855" t="s">
        <v>922</v>
      </c>
      <c r="H855" t="s">
        <v>926</v>
      </c>
      <c r="I855">
        <v>158604</v>
      </c>
      <c r="J855" s="19">
        <v>41706</v>
      </c>
      <c r="K855" s="19">
        <v>41751</v>
      </c>
      <c r="L855">
        <v>201404</v>
      </c>
      <c r="M855" s="19">
        <v>41730</v>
      </c>
      <c r="N855">
        <v>24617</v>
      </c>
      <c r="O855" t="s">
        <v>1070</v>
      </c>
      <c r="P855" t="s">
        <v>377</v>
      </c>
      <c r="Q855" t="s">
        <v>359</v>
      </c>
      <c r="R855">
        <v>34727916842</v>
      </c>
      <c r="S855" s="19">
        <v>41731</v>
      </c>
      <c r="T855">
        <v>158604</v>
      </c>
      <c r="U855" t="s">
        <v>357</v>
      </c>
      <c r="V855" s="19">
        <v>41765</v>
      </c>
      <c r="W855" t="s">
        <v>360</v>
      </c>
      <c r="X855" t="s">
        <v>361</v>
      </c>
      <c r="Y855" t="s">
        <v>361</v>
      </c>
      <c r="Z855" t="s">
        <v>14</v>
      </c>
      <c r="AA855" s="29">
        <v>-95</v>
      </c>
      <c r="AB855" t="s">
        <v>544</v>
      </c>
      <c r="AC855">
        <f t="shared" si="168"/>
        <v>2014</v>
      </c>
      <c r="AD855">
        <f t="shared" si="169"/>
        <v>5</v>
      </c>
      <c r="AE855">
        <f t="shared" si="170"/>
        <v>2014</v>
      </c>
      <c r="AF855">
        <f t="shared" si="171"/>
        <v>3</v>
      </c>
      <c r="AG855" t="str">
        <f>VLOOKUP(F855,vlookup!$A$2:$E$660,2,0)</f>
        <v>Retained</v>
      </c>
      <c r="AH855" t="str">
        <f>VLOOKUP(F855,vlookup!$A$2:$E$660,3,0)</f>
        <v>Service Contract</v>
      </c>
      <c r="AI855" t="str">
        <f>VLOOKUP(F855,vlookup!$A$2:$E$660,4,0)</f>
        <v>Used Car Programs</v>
      </c>
      <c r="AJ855" t="str">
        <f>VLOOKUP(F855,vlookup!$A$2:$E$660,5,0)</f>
        <v>High Mileage</v>
      </c>
      <c r="AL855">
        <f t="shared" si="172"/>
        <v>44</v>
      </c>
      <c r="AM855">
        <f t="shared" si="173"/>
        <v>58</v>
      </c>
      <c r="AN855" t="str">
        <f t="shared" si="174"/>
        <v/>
      </c>
      <c r="AO855" t="str">
        <f t="shared" si="175"/>
        <v/>
      </c>
      <c r="AP855">
        <f t="shared" si="176"/>
        <v>-95</v>
      </c>
      <c r="AQ855" t="str">
        <f t="shared" si="177"/>
        <v/>
      </c>
      <c r="AR855" t="str">
        <f t="shared" si="178"/>
        <v/>
      </c>
      <c r="AS855" t="str">
        <f t="shared" si="179"/>
        <v>7J597055C4Y-1</v>
      </c>
      <c r="AT855" t="str">
        <f>IFERROR(IF(VLOOKUP(Y855,vlookup!$I$2:$J$9,1,0)=Y855,VLOOKUP(Y855,vlookup!$I$2:$J$9,2,0),PROPER(Y855)),PROPER(Y855))</f>
        <v>Inspection</v>
      </c>
      <c r="AU855" t="str">
        <f>IFERROR(IF(B855=VLOOKUP(B855,vlookup!$L$2:$L$10,1,0),"Yes","No"),"No")</f>
        <v>No</v>
      </c>
    </row>
    <row r="856" spans="1:47" ht="14.45" customHeight="1" x14ac:dyDescent="0.25">
      <c r="A856" t="s">
        <v>2662</v>
      </c>
      <c r="B856" s="31" t="s">
        <v>2663</v>
      </c>
      <c r="C856">
        <v>1</v>
      </c>
      <c r="D856">
        <v>2</v>
      </c>
      <c r="E856" t="s">
        <v>382</v>
      </c>
      <c r="F856" t="s">
        <v>205</v>
      </c>
      <c r="G856" t="s">
        <v>922</v>
      </c>
      <c r="H856" t="s">
        <v>926</v>
      </c>
      <c r="I856">
        <v>123163</v>
      </c>
      <c r="J856" s="19">
        <v>41759</v>
      </c>
      <c r="K856" s="19">
        <v>41786</v>
      </c>
      <c r="L856">
        <v>201405</v>
      </c>
      <c r="M856" s="19">
        <v>41760</v>
      </c>
      <c r="N856">
        <v>24617</v>
      </c>
      <c r="O856" t="s">
        <v>1070</v>
      </c>
      <c r="P856" t="s">
        <v>377</v>
      </c>
      <c r="Q856" t="s">
        <v>359</v>
      </c>
      <c r="R856">
        <v>39950418388</v>
      </c>
      <c r="S856" s="19">
        <v>41996</v>
      </c>
      <c r="T856">
        <v>123163</v>
      </c>
      <c r="U856" t="s">
        <v>357</v>
      </c>
      <c r="V856" s="19">
        <v>42010</v>
      </c>
      <c r="W856" t="s">
        <v>360</v>
      </c>
      <c r="X856" t="s">
        <v>361</v>
      </c>
      <c r="Y856" t="s">
        <v>361</v>
      </c>
      <c r="Z856" t="s">
        <v>14</v>
      </c>
      <c r="AA856" s="29">
        <v>-95</v>
      </c>
      <c r="AB856" t="s">
        <v>544</v>
      </c>
      <c r="AC856">
        <f t="shared" si="168"/>
        <v>2015</v>
      </c>
      <c r="AD856">
        <f t="shared" si="169"/>
        <v>1</v>
      </c>
      <c r="AE856">
        <f t="shared" si="170"/>
        <v>2014</v>
      </c>
      <c r="AF856">
        <f t="shared" si="171"/>
        <v>4</v>
      </c>
      <c r="AG856" t="str">
        <f>VLOOKUP(F856,vlookup!$A$2:$E$660,2,0)</f>
        <v>Retained</v>
      </c>
      <c r="AH856" t="str">
        <f>VLOOKUP(F856,vlookup!$A$2:$E$660,3,0)</f>
        <v>Service Contract</v>
      </c>
      <c r="AI856" t="str">
        <f>VLOOKUP(F856,vlookup!$A$2:$E$660,4,0)</f>
        <v>Used Car Programs</v>
      </c>
      <c r="AJ856" t="str">
        <f>VLOOKUP(F856,vlookup!$A$2:$E$660,5,0)</f>
        <v>High Mileage</v>
      </c>
      <c r="AL856">
        <f t="shared" si="172"/>
        <v>27</v>
      </c>
      <c r="AM856">
        <f t="shared" si="173"/>
        <v>246</v>
      </c>
      <c r="AN856" t="str">
        <f t="shared" si="174"/>
        <v/>
      </c>
      <c r="AO856" t="str">
        <f t="shared" si="175"/>
        <v/>
      </c>
      <c r="AP856" t="str">
        <f t="shared" si="176"/>
        <v/>
      </c>
      <c r="AQ856" t="str">
        <f t="shared" si="177"/>
        <v/>
      </c>
      <c r="AR856">
        <f t="shared" si="178"/>
        <v>-95</v>
      </c>
      <c r="AS856" t="str">
        <f t="shared" si="179"/>
        <v>5J563785D4-1</v>
      </c>
      <c r="AT856" t="str">
        <f>IFERROR(IF(VLOOKUP(Y856,vlookup!$I$2:$J$9,1,0)=Y856,VLOOKUP(Y856,vlookup!$I$2:$J$9,2,0),PROPER(Y856)),PROPER(Y856))</f>
        <v>Inspection</v>
      </c>
      <c r="AU856" t="str">
        <f>IFERROR(IF(B856=VLOOKUP(B856,vlookup!$L$2:$L$10,1,0),"Yes","No"),"No")</f>
        <v>No</v>
      </c>
    </row>
    <row r="857" spans="1:47" ht="14.45" customHeight="1" x14ac:dyDescent="0.25">
      <c r="A857" t="s">
        <v>2664</v>
      </c>
      <c r="B857" s="31" t="s">
        <v>3618</v>
      </c>
      <c r="C857">
        <v>1</v>
      </c>
      <c r="D857">
        <v>3</v>
      </c>
      <c r="E857" t="s">
        <v>382</v>
      </c>
      <c r="F857" t="s">
        <v>205</v>
      </c>
      <c r="G857" t="s">
        <v>922</v>
      </c>
      <c r="H857" t="s">
        <v>926</v>
      </c>
      <c r="I857">
        <v>128930</v>
      </c>
      <c r="J857" s="19">
        <v>42468</v>
      </c>
      <c r="K857" s="19">
        <v>42503</v>
      </c>
      <c r="L857">
        <v>201605</v>
      </c>
      <c r="M857" s="19">
        <v>42491</v>
      </c>
      <c r="N857">
        <v>24617</v>
      </c>
      <c r="O857" t="s">
        <v>1070</v>
      </c>
      <c r="P857" t="s">
        <v>377</v>
      </c>
      <c r="Q857" t="s">
        <v>359</v>
      </c>
      <c r="R857">
        <v>53615622530</v>
      </c>
      <c r="S857" s="19">
        <v>42634</v>
      </c>
      <c r="T857">
        <v>128930</v>
      </c>
      <c r="U857" t="s">
        <v>357</v>
      </c>
      <c r="V857" s="19">
        <v>42635</v>
      </c>
      <c r="W857" t="s">
        <v>360</v>
      </c>
      <c r="X857" t="s">
        <v>361</v>
      </c>
      <c r="Y857" t="s">
        <v>361</v>
      </c>
      <c r="Z857" t="s">
        <v>14</v>
      </c>
      <c r="AA857" s="29">
        <v>-95</v>
      </c>
      <c r="AB857" t="s">
        <v>544</v>
      </c>
      <c r="AC857">
        <f t="shared" si="168"/>
        <v>2016</v>
      </c>
      <c r="AD857">
        <f t="shared" si="169"/>
        <v>9</v>
      </c>
      <c r="AE857">
        <f t="shared" si="170"/>
        <v>2016</v>
      </c>
      <c r="AF857">
        <f t="shared" si="171"/>
        <v>4</v>
      </c>
      <c r="AG857" t="str">
        <f>VLOOKUP(F857,vlookup!$A$2:$E$660,2,0)</f>
        <v>Retained</v>
      </c>
      <c r="AH857" t="str">
        <f>VLOOKUP(F857,vlookup!$A$2:$E$660,3,0)</f>
        <v>Service Contract</v>
      </c>
      <c r="AI857" t="str">
        <f>VLOOKUP(F857,vlookup!$A$2:$E$660,4,0)</f>
        <v>Used Car Programs</v>
      </c>
      <c r="AJ857" t="str">
        <f>VLOOKUP(F857,vlookup!$A$2:$E$660,5,0)</f>
        <v>High Mileage</v>
      </c>
      <c r="AL857">
        <f t="shared" si="172"/>
        <v>35</v>
      </c>
      <c r="AM857">
        <f t="shared" si="173"/>
        <v>164</v>
      </c>
      <c r="AN857" t="str">
        <f t="shared" si="174"/>
        <v/>
      </c>
      <c r="AO857" t="str">
        <f t="shared" si="175"/>
        <v/>
      </c>
      <c r="AP857" t="str">
        <f t="shared" si="176"/>
        <v/>
      </c>
      <c r="AQ857" t="str">
        <f t="shared" si="177"/>
        <v/>
      </c>
      <c r="AR857">
        <f t="shared" si="178"/>
        <v>-95</v>
      </c>
      <c r="AS857" t="str">
        <f t="shared" si="179"/>
        <v>102251414-1</v>
      </c>
      <c r="AT857" t="str">
        <f>IFERROR(IF(VLOOKUP(Y857,vlookup!$I$2:$J$9,1,0)=Y857,VLOOKUP(Y857,vlookup!$I$2:$J$9,2,0),PROPER(Y857)),PROPER(Y857))</f>
        <v>Inspection</v>
      </c>
      <c r="AU857" t="str">
        <f>IFERROR(IF(B857=VLOOKUP(B857,vlookup!$L$2:$L$10,1,0),"Yes","No"),"No")</f>
        <v>No</v>
      </c>
    </row>
    <row r="858" spans="1:47" ht="14.45" customHeight="1" x14ac:dyDescent="0.25">
      <c r="A858" t="s">
        <v>1228</v>
      </c>
      <c r="B858" s="31" t="s">
        <v>1229</v>
      </c>
      <c r="C858">
        <v>1</v>
      </c>
      <c r="D858">
        <v>3</v>
      </c>
      <c r="E858" t="s">
        <v>382</v>
      </c>
      <c r="F858" t="s">
        <v>464</v>
      </c>
      <c r="G858" t="s">
        <v>922</v>
      </c>
      <c r="H858" t="s">
        <v>926</v>
      </c>
      <c r="I858">
        <v>82576</v>
      </c>
      <c r="J858" s="19">
        <v>43333</v>
      </c>
      <c r="K858" s="19">
        <v>43385</v>
      </c>
      <c r="L858">
        <v>201810</v>
      </c>
      <c r="M858" s="19">
        <v>43374</v>
      </c>
      <c r="N858">
        <v>24617</v>
      </c>
      <c r="O858" t="s">
        <v>1070</v>
      </c>
      <c r="P858" t="s">
        <v>595</v>
      </c>
      <c r="Q858" t="s">
        <v>378</v>
      </c>
      <c r="R858">
        <v>67700928499</v>
      </c>
      <c r="S858" s="19">
        <v>43481</v>
      </c>
      <c r="T858">
        <v>82576</v>
      </c>
      <c r="U858" t="s">
        <v>357</v>
      </c>
      <c r="V858" s="19">
        <v>43482</v>
      </c>
      <c r="W858" t="s">
        <v>360</v>
      </c>
      <c r="X858" t="s">
        <v>361</v>
      </c>
      <c r="Y858" t="s">
        <v>361</v>
      </c>
      <c r="Z858" t="s">
        <v>14</v>
      </c>
      <c r="AA858" s="29">
        <v>-95</v>
      </c>
      <c r="AB858" t="s">
        <v>544</v>
      </c>
      <c r="AC858">
        <f t="shared" si="168"/>
        <v>2019</v>
      </c>
      <c r="AD858">
        <f t="shared" si="169"/>
        <v>1</v>
      </c>
      <c r="AE858">
        <f t="shared" si="170"/>
        <v>2018</v>
      </c>
      <c r="AF858">
        <f t="shared" si="171"/>
        <v>8</v>
      </c>
      <c r="AG858" t="str">
        <f>VLOOKUP(F858,vlookup!$A$2:$E$660,2,0)</f>
        <v>Retained</v>
      </c>
      <c r="AH858" t="str">
        <f>VLOOKUP(F858,vlookup!$A$2:$E$660,3,0)</f>
        <v>Service Contract</v>
      </c>
      <c r="AI858" t="str">
        <f>VLOOKUP(F858,vlookup!$A$2:$E$660,4,0)</f>
        <v>Used Car Programs</v>
      </c>
      <c r="AJ858" t="str">
        <f>VLOOKUP(F858,vlookup!$A$2:$E$660,5,0)</f>
        <v>High Mileage</v>
      </c>
      <c r="AL858">
        <f t="shared" si="172"/>
        <v>51</v>
      </c>
      <c r="AM858">
        <f t="shared" si="173"/>
        <v>146</v>
      </c>
      <c r="AN858" t="str">
        <f t="shared" si="174"/>
        <v/>
      </c>
      <c r="AO858" t="str">
        <f t="shared" si="175"/>
        <v/>
      </c>
      <c r="AP858" t="str">
        <f t="shared" si="176"/>
        <v/>
      </c>
      <c r="AQ858" t="str">
        <f t="shared" si="177"/>
        <v/>
      </c>
      <c r="AR858">
        <f t="shared" si="178"/>
        <v>-95</v>
      </c>
      <c r="AS858" t="str">
        <f t="shared" si="179"/>
        <v>7J559513H8-1</v>
      </c>
      <c r="AT858" t="str">
        <f>IFERROR(IF(VLOOKUP(Y858,vlookup!$I$2:$J$9,1,0)=Y858,VLOOKUP(Y858,vlookup!$I$2:$J$9,2,0),PROPER(Y858)),PROPER(Y858))</f>
        <v>Inspection</v>
      </c>
      <c r="AU858" t="str">
        <f>IFERROR(IF(B858=VLOOKUP(B858,vlookup!$L$2:$L$10,1,0),"Yes","No"),"No")</f>
        <v>No</v>
      </c>
    </row>
    <row r="859" spans="1:47" ht="14.45" customHeight="1" x14ac:dyDescent="0.25">
      <c r="A859" t="s">
        <v>2665</v>
      </c>
      <c r="B859" s="31" t="s">
        <v>2666</v>
      </c>
      <c r="C859">
        <v>1</v>
      </c>
      <c r="D859">
        <v>4</v>
      </c>
      <c r="E859" t="s">
        <v>382</v>
      </c>
      <c r="F859" t="s">
        <v>205</v>
      </c>
      <c r="G859" t="s">
        <v>388</v>
      </c>
      <c r="H859" t="s">
        <v>3811</v>
      </c>
      <c r="I859">
        <v>95375</v>
      </c>
      <c r="J859" s="19">
        <v>41501</v>
      </c>
      <c r="K859" s="19">
        <v>41530</v>
      </c>
      <c r="L859">
        <v>201309</v>
      </c>
      <c r="M859" s="19">
        <v>41518</v>
      </c>
      <c r="N859">
        <v>24617</v>
      </c>
      <c r="O859" t="s">
        <v>1070</v>
      </c>
      <c r="P859" t="s">
        <v>377</v>
      </c>
      <c r="Q859" t="s">
        <v>359</v>
      </c>
      <c r="R859">
        <v>36736317341</v>
      </c>
      <c r="S859" s="19">
        <v>41829</v>
      </c>
      <c r="T859">
        <v>95375</v>
      </c>
      <c r="U859" t="s">
        <v>357</v>
      </c>
      <c r="V859" s="19">
        <v>41831</v>
      </c>
      <c r="W859" t="s">
        <v>360</v>
      </c>
      <c r="X859" t="s">
        <v>361</v>
      </c>
      <c r="Y859" t="s">
        <v>361</v>
      </c>
      <c r="Z859" t="s">
        <v>14</v>
      </c>
      <c r="AA859" s="29">
        <v>-95</v>
      </c>
      <c r="AB859" t="s">
        <v>544</v>
      </c>
      <c r="AC859">
        <f t="shared" si="168"/>
        <v>2014</v>
      </c>
      <c r="AD859">
        <f t="shared" si="169"/>
        <v>7</v>
      </c>
      <c r="AE859">
        <f t="shared" si="170"/>
        <v>2013</v>
      </c>
      <c r="AF859">
        <f t="shared" si="171"/>
        <v>8</v>
      </c>
      <c r="AG859" t="str">
        <f>VLOOKUP(F859,vlookup!$A$2:$E$660,2,0)</f>
        <v>Retained</v>
      </c>
      <c r="AH859" t="str">
        <f>VLOOKUP(F859,vlookup!$A$2:$E$660,3,0)</f>
        <v>Service Contract</v>
      </c>
      <c r="AI859" t="str">
        <f>VLOOKUP(F859,vlookup!$A$2:$E$660,4,0)</f>
        <v>Used Car Programs</v>
      </c>
      <c r="AJ859" t="str">
        <f>VLOOKUP(F859,vlookup!$A$2:$E$660,5,0)</f>
        <v>High Mileage</v>
      </c>
      <c r="AL859">
        <f t="shared" si="172"/>
        <v>28</v>
      </c>
      <c r="AM859">
        <f t="shared" si="173"/>
        <v>326</v>
      </c>
      <c r="AN859" t="str">
        <f t="shared" si="174"/>
        <v/>
      </c>
      <c r="AO859" t="str">
        <f t="shared" si="175"/>
        <v/>
      </c>
      <c r="AP859" t="str">
        <f t="shared" si="176"/>
        <v/>
      </c>
      <c r="AQ859" t="str">
        <f t="shared" si="177"/>
        <v/>
      </c>
      <c r="AR859">
        <f t="shared" si="178"/>
        <v>-95</v>
      </c>
      <c r="AS859" t="str">
        <f t="shared" si="179"/>
        <v>6G106243H3-1</v>
      </c>
      <c r="AT859" t="str">
        <f>IFERROR(IF(VLOOKUP(Y859,vlookup!$I$2:$J$9,1,0)=Y859,VLOOKUP(Y859,vlookup!$I$2:$J$9,2,0),PROPER(Y859)),PROPER(Y859))</f>
        <v>Inspection</v>
      </c>
      <c r="AU859" t="str">
        <f>IFERROR(IF(B859=VLOOKUP(B859,vlookup!$L$2:$L$10,1,0),"Yes","No"),"No")</f>
        <v>No</v>
      </c>
    </row>
    <row r="860" spans="1:47" ht="14.45" customHeight="1" x14ac:dyDescent="0.25">
      <c r="A860" t="s">
        <v>2667</v>
      </c>
      <c r="B860" s="31" t="s">
        <v>3696</v>
      </c>
      <c r="C860">
        <v>1</v>
      </c>
      <c r="D860">
        <v>3</v>
      </c>
      <c r="E860" t="s">
        <v>571</v>
      </c>
      <c r="F860" t="s">
        <v>205</v>
      </c>
      <c r="G860" t="s">
        <v>388</v>
      </c>
      <c r="H860" t="s">
        <v>2668</v>
      </c>
      <c r="I860">
        <v>88224</v>
      </c>
      <c r="J860" s="19">
        <v>42904</v>
      </c>
      <c r="K860" s="19">
        <v>42916</v>
      </c>
      <c r="L860">
        <v>201706</v>
      </c>
      <c r="M860" s="19">
        <v>42887</v>
      </c>
      <c r="N860">
        <v>24617</v>
      </c>
      <c r="O860" t="s">
        <v>1070</v>
      </c>
      <c r="P860" t="s">
        <v>595</v>
      </c>
      <c r="Q860" t="s">
        <v>378</v>
      </c>
      <c r="R860">
        <v>73256030826</v>
      </c>
      <c r="S860" s="19">
        <v>43796</v>
      </c>
      <c r="T860">
        <v>88224</v>
      </c>
      <c r="U860" t="s">
        <v>357</v>
      </c>
      <c r="V860" s="19">
        <v>43836</v>
      </c>
      <c r="W860" t="s">
        <v>360</v>
      </c>
      <c r="X860" t="s">
        <v>361</v>
      </c>
      <c r="Y860" t="s">
        <v>361</v>
      </c>
      <c r="Z860" t="s">
        <v>14</v>
      </c>
      <c r="AA860" s="29">
        <v>-95</v>
      </c>
      <c r="AB860" t="s">
        <v>544</v>
      </c>
      <c r="AC860">
        <f t="shared" si="168"/>
        <v>2020</v>
      </c>
      <c r="AD860">
        <f t="shared" si="169"/>
        <v>1</v>
      </c>
      <c r="AE860">
        <f t="shared" si="170"/>
        <v>2017</v>
      </c>
      <c r="AF860">
        <f t="shared" si="171"/>
        <v>6</v>
      </c>
      <c r="AG860" t="str">
        <f>VLOOKUP(F860,vlookup!$A$2:$E$660,2,0)</f>
        <v>Retained</v>
      </c>
      <c r="AH860" t="str">
        <f>VLOOKUP(F860,vlookup!$A$2:$E$660,3,0)</f>
        <v>Service Contract</v>
      </c>
      <c r="AI860" t="str">
        <f>VLOOKUP(F860,vlookup!$A$2:$E$660,4,0)</f>
        <v>Used Car Programs</v>
      </c>
      <c r="AJ860" t="str">
        <f>VLOOKUP(F860,vlookup!$A$2:$E$660,5,0)</f>
        <v>High Mileage</v>
      </c>
      <c r="AL860">
        <f t="shared" si="172"/>
        <v>12</v>
      </c>
      <c r="AM860">
        <f t="shared" si="173"/>
        <v>918</v>
      </c>
      <c r="AN860" t="str">
        <f t="shared" si="174"/>
        <v/>
      </c>
      <c r="AO860" t="str">
        <f t="shared" si="175"/>
        <v/>
      </c>
      <c r="AP860" t="str">
        <f t="shared" si="176"/>
        <v/>
      </c>
      <c r="AQ860" t="str">
        <f t="shared" si="177"/>
        <v/>
      </c>
      <c r="AR860">
        <f t="shared" si="178"/>
        <v>-95</v>
      </c>
      <c r="AS860" t="str">
        <f t="shared" si="179"/>
        <v>102252474-1</v>
      </c>
      <c r="AT860" t="str">
        <f>IFERROR(IF(VLOOKUP(Y860,vlookup!$I$2:$J$9,1,0)=Y860,VLOOKUP(Y860,vlookup!$I$2:$J$9,2,0),PROPER(Y860)),PROPER(Y860))</f>
        <v>Inspection</v>
      </c>
      <c r="AU860" t="str">
        <f>IFERROR(IF(B860=VLOOKUP(B860,vlookup!$L$2:$L$10,1,0),"Yes","No"),"No")</f>
        <v>No</v>
      </c>
    </row>
    <row r="861" spans="1:47" ht="14.45" customHeight="1" x14ac:dyDescent="0.25">
      <c r="A861" t="s">
        <v>1237</v>
      </c>
      <c r="B861" s="31" t="s">
        <v>1238</v>
      </c>
      <c r="C861">
        <v>1</v>
      </c>
      <c r="D861">
        <v>2</v>
      </c>
      <c r="E861" t="s">
        <v>382</v>
      </c>
      <c r="F861" t="s">
        <v>60</v>
      </c>
      <c r="G861" t="s">
        <v>388</v>
      </c>
      <c r="H861" t="s">
        <v>931</v>
      </c>
      <c r="I861">
        <v>101946</v>
      </c>
      <c r="J861" s="19">
        <v>41436</v>
      </c>
      <c r="K861" s="19">
        <v>41455</v>
      </c>
      <c r="L861">
        <v>201306</v>
      </c>
      <c r="M861" s="19">
        <v>41426</v>
      </c>
      <c r="N861">
        <v>24617</v>
      </c>
      <c r="O861" t="s">
        <v>1070</v>
      </c>
      <c r="P861" t="s">
        <v>2669</v>
      </c>
      <c r="Q861" t="s">
        <v>2563</v>
      </c>
      <c r="R861">
        <v>302496</v>
      </c>
      <c r="S861" s="19">
        <v>41542</v>
      </c>
      <c r="T861">
        <v>103013</v>
      </c>
      <c r="U861" t="s">
        <v>357</v>
      </c>
      <c r="V861" s="19">
        <v>41555</v>
      </c>
      <c r="W861" t="s">
        <v>360</v>
      </c>
      <c r="X861" t="s">
        <v>361</v>
      </c>
      <c r="Y861" t="s">
        <v>361</v>
      </c>
      <c r="Z861" t="s">
        <v>14</v>
      </c>
      <c r="AA861" s="29">
        <v>-95</v>
      </c>
      <c r="AB861" t="s">
        <v>544</v>
      </c>
      <c r="AC861">
        <f t="shared" si="168"/>
        <v>2013</v>
      </c>
      <c r="AD861">
        <f t="shared" si="169"/>
        <v>10</v>
      </c>
      <c r="AE861">
        <f t="shared" si="170"/>
        <v>2013</v>
      </c>
      <c r="AF861">
        <f t="shared" si="171"/>
        <v>6</v>
      </c>
      <c r="AG861" t="str">
        <f>VLOOKUP(F861,vlookup!$A$2:$E$660,2,0)</f>
        <v>Retained</v>
      </c>
      <c r="AH861" t="str">
        <f>VLOOKUP(F861,vlookup!$A$2:$E$660,3,0)</f>
        <v>Service Contract</v>
      </c>
      <c r="AI861" t="str">
        <f>VLOOKUP(F861,vlookup!$A$2:$E$660,4,0)</f>
        <v>Used Car Programs</v>
      </c>
      <c r="AJ861" t="str">
        <f>VLOOKUP(F861,vlookup!$A$2:$E$660,5,0)</f>
        <v>High Mileage</v>
      </c>
      <c r="AL861">
        <f t="shared" si="172"/>
        <v>19</v>
      </c>
      <c r="AM861">
        <f t="shared" si="173"/>
        <v>117</v>
      </c>
      <c r="AN861">
        <f t="shared" si="174"/>
        <v>1067</v>
      </c>
      <c r="AO861" t="str">
        <f t="shared" si="175"/>
        <v/>
      </c>
      <c r="AP861" t="str">
        <f t="shared" si="176"/>
        <v/>
      </c>
      <c r="AQ861" t="str">
        <f t="shared" si="177"/>
        <v/>
      </c>
      <c r="AR861">
        <f t="shared" si="178"/>
        <v>-95</v>
      </c>
      <c r="AS861" t="str">
        <f t="shared" si="179"/>
        <v>4ED78095F3Y-1</v>
      </c>
      <c r="AT861" t="str">
        <f>IFERROR(IF(VLOOKUP(Y861,vlookup!$I$2:$J$9,1,0)=Y861,VLOOKUP(Y861,vlookup!$I$2:$J$9,2,0),PROPER(Y861)),PROPER(Y861))</f>
        <v>Inspection</v>
      </c>
      <c r="AU861" t="str">
        <f>IFERROR(IF(B861=VLOOKUP(B861,vlookup!$L$2:$L$10,1,0),"Yes","No"),"No")</f>
        <v>No</v>
      </c>
    </row>
    <row r="862" spans="1:47" ht="14.45" customHeight="1" x14ac:dyDescent="0.25">
      <c r="A862" t="s">
        <v>1252</v>
      </c>
      <c r="B862" s="31" t="s">
        <v>1253</v>
      </c>
      <c r="C862">
        <v>1</v>
      </c>
      <c r="D862">
        <v>2</v>
      </c>
      <c r="E862" t="s">
        <v>382</v>
      </c>
      <c r="F862" t="s">
        <v>464</v>
      </c>
      <c r="G862" t="s">
        <v>388</v>
      </c>
      <c r="H862" t="s">
        <v>949</v>
      </c>
      <c r="I862">
        <v>100955</v>
      </c>
      <c r="J862" s="19">
        <v>44261</v>
      </c>
      <c r="K862" s="19">
        <v>44318</v>
      </c>
      <c r="L862">
        <v>202104</v>
      </c>
      <c r="M862" s="19">
        <v>44287</v>
      </c>
      <c r="N862">
        <v>24617</v>
      </c>
      <c r="O862" t="s">
        <v>1070</v>
      </c>
      <c r="P862" t="s">
        <v>957</v>
      </c>
      <c r="Q862" t="s">
        <v>359</v>
      </c>
      <c r="R862" t="s">
        <v>544</v>
      </c>
      <c r="S862" s="19" t="s">
        <v>544</v>
      </c>
      <c r="T862">
        <v>109722</v>
      </c>
      <c r="U862" t="s">
        <v>357</v>
      </c>
      <c r="V862" s="19">
        <v>44456</v>
      </c>
      <c r="W862" t="s">
        <v>361</v>
      </c>
      <c r="X862" t="s">
        <v>361</v>
      </c>
      <c r="Y862" t="s">
        <v>361</v>
      </c>
      <c r="Z862" t="s">
        <v>14</v>
      </c>
      <c r="AA862" s="29">
        <v>-95</v>
      </c>
      <c r="AB862" t="s">
        <v>544</v>
      </c>
      <c r="AC862">
        <f t="shared" si="168"/>
        <v>2021</v>
      </c>
      <c r="AD862">
        <f t="shared" si="169"/>
        <v>9</v>
      </c>
      <c r="AE862">
        <f t="shared" si="170"/>
        <v>2021</v>
      </c>
      <c r="AF862">
        <f t="shared" si="171"/>
        <v>3</v>
      </c>
      <c r="AG862" t="str">
        <f>VLOOKUP(F862,vlookup!$A$2:$E$660,2,0)</f>
        <v>Retained</v>
      </c>
      <c r="AH862" t="str">
        <f>VLOOKUP(F862,vlookup!$A$2:$E$660,3,0)</f>
        <v>Service Contract</v>
      </c>
      <c r="AI862" t="str">
        <f>VLOOKUP(F862,vlookup!$A$2:$E$660,4,0)</f>
        <v>Used Car Programs</v>
      </c>
      <c r="AJ862" t="str">
        <f>VLOOKUP(F862,vlookup!$A$2:$E$660,5,0)</f>
        <v>High Mileage</v>
      </c>
      <c r="AL862">
        <f t="shared" si="172"/>
        <v>56</v>
      </c>
      <c r="AM862">
        <f t="shared" si="173"/>
        <v>191</v>
      </c>
      <c r="AN862">
        <f t="shared" si="174"/>
        <v>8767</v>
      </c>
      <c r="AO862" t="str">
        <f t="shared" si="175"/>
        <v/>
      </c>
      <c r="AP862" t="str">
        <f t="shared" si="176"/>
        <v/>
      </c>
      <c r="AQ862" t="str">
        <f t="shared" si="177"/>
        <v/>
      </c>
      <c r="AR862">
        <f t="shared" si="178"/>
        <v>-95</v>
      </c>
      <c r="AS862" t="str">
        <f t="shared" si="179"/>
        <v>ZAGEUC00938C21-1</v>
      </c>
      <c r="AT862" t="str">
        <f>IFERROR(IF(VLOOKUP(Y862,vlookup!$I$2:$J$9,1,0)=Y862,VLOOKUP(Y862,vlookup!$I$2:$J$9,2,0),PROPER(Y862)),PROPER(Y862))</f>
        <v>Inspection</v>
      </c>
      <c r="AU862" t="str">
        <f>IFERROR(IF(B862=VLOOKUP(B862,vlookup!$L$2:$L$10,1,0),"Yes","No"),"No")</f>
        <v>No</v>
      </c>
    </row>
    <row r="863" spans="1:47" ht="14.45" customHeight="1" x14ac:dyDescent="0.25">
      <c r="A863" t="s">
        <v>1255</v>
      </c>
      <c r="B863" s="31" t="s">
        <v>1256</v>
      </c>
      <c r="C863">
        <v>1</v>
      </c>
      <c r="D863">
        <v>2</v>
      </c>
      <c r="E863" t="s">
        <v>571</v>
      </c>
      <c r="F863" t="s">
        <v>205</v>
      </c>
      <c r="G863" t="s">
        <v>388</v>
      </c>
      <c r="H863" t="s">
        <v>929</v>
      </c>
      <c r="I863">
        <v>105562</v>
      </c>
      <c r="J863" s="19">
        <v>41461</v>
      </c>
      <c r="K863" s="19">
        <v>41485</v>
      </c>
      <c r="L863">
        <v>201307</v>
      </c>
      <c r="M863" s="19">
        <v>41456</v>
      </c>
      <c r="N863">
        <v>24617</v>
      </c>
      <c r="O863" t="s">
        <v>1070</v>
      </c>
      <c r="P863" t="s">
        <v>2669</v>
      </c>
      <c r="Q863" t="s">
        <v>2563</v>
      </c>
      <c r="R863">
        <v>300504</v>
      </c>
      <c r="S863" s="19">
        <v>41528</v>
      </c>
      <c r="T863">
        <v>107068</v>
      </c>
      <c r="U863" t="s">
        <v>357</v>
      </c>
      <c r="V863" s="19">
        <v>41555</v>
      </c>
      <c r="W863" t="s">
        <v>360</v>
      </c>
      <c r="X863" t="s">
        <v>361</v>
      </c>
      <c r="Y863" t="s">
        <v>361</v>
      </c>
      <c r="Z863" t="s">
        <v>14</v>
      </c>
      <c r="AA863" s="29">
        <v>-95</v>
      </c>
      <c r="AB863" t="s">
        <v>544</v>
      </c>
      <c r="AC863">
        <f t="shared" si="168"/>
        <v>2013</v>
      </c>
      <c r="AD863">
        <f t="shared" si="169"/>
        <v>10</v>
      </c>
      <c r="AE863">
        <f t="shared" si="170"/>
        <v>2013</v>
      </c>
      <c r="AF863">
        <f t="shared" si="171"/>
        <v>7</v>
      </c>
      <c r="AG863" t="str">
        <f>VLOOKUP(F863,vlookup!$A$2:$E$660,2,0)</f>
        <v>Retained</v>
      </c>
      <c r="AH863" t="str">
        <f>VLOOKUP(F863,vlookup!$A$2:$E$660,3,0)</f>
        <v>Service Contract</v>
      </c>
      <c r="AI863" t="str">
        <f>VLOOKUP(F863,vlookup!$A$2:$E$660,4,0)</f>
        <v>Used Car Programs</v>
      </c>
      <c r="AJ863" t="str">
        <f>VLOOKUP(F863,vlookup!$A$2:$E$660,5,0)</f>
        <v>High Mileage</v>
      </c>
      <c r="AL863">
        <f t="shared" si="172"/>
        <v>24</v>
      </c>
      <c r="AM863">
        <f t="shared" si="173"/>
        <v>92</v>
      </c>
      <c r="AN863">
        <f t="shared" si="174"/>
        <v>1506</v>
      </c>
      <c r="AO863" t="str">
        <f t="shared" si="175"/>
        <v/>
      </c>
      <c r="AP863" t="str">
        <f t="shared" si="176"/>
        <v/>
      </c>
      <c r="AQ863" t="str">
        <f t="shared" si="177"/>
        <v/>
      </c>
      <c r="AR863">
        <f t="shared" si="178"/>
        <v>-95</v>
      </c>
      <c r="AS863" t="str">
        <f t="shared" si="179"/>
        <v>7UB57271G3-1</v>
      </c>
      <c r="AT863" t="str">
        <f>IFERROR(IF(VLOOKUP(Y863,vlookup!$I$2:$J$9,1,0)=Y863,VLOOKUP(Y863,vlookup!$I$2:$J$9,2,0),PROPER(Y863)),PROPER(Y863))</f>
        <v>Inspection</v>
      </c>
      <c r="AU863" t="str">
        <f>IFERROR(IF(B863=VLOOKUP(B863,vlookup!$L$2:$L$10,1,0),"Yes","No"),"No")</f>
        <v>No</v>
      </c>
    </row>
    <row r="864" spans="1:47" ht="14.45" customHeight="1" x14ac:dyDescent="0.25">
      <c r="A864" t="s">
        <v>1271</v>
      </c>
      <c r="B864" s="31" t="s">
        <v>1272</v>
      </c>
      <c r="C864">
        <v>2</v>
      </c>
      <c r="D864">
        <v>2</v>
      </c>
      <c r="E864" t="s">
        <v>382</v>
      </c>
      <c r="F864" t="s">
        <v>464</v>
      </c>
      <c r="G864" t="s">
        <v>22</v>
      </c>
      <c r="H864" t="s">
        <v>932</v>
      </c>
      <c r="I864">
        <v>75541</v>
      </c>
      <c r="J864" s="19">
        <v>44726</v>
      </c>
      <c r="K864" s="19">
        <v>44767</v>
      </c>
      <c r="L864">
        <v>202207</v>
      </c>
      <c r="M864" s="19">
        <v>44743</v>
      </c>
      <c r="N864">
        <v>24617</v>
      </c>
      <c r="O864" t="s">
        <v>1070</v>
      </c>
      <c r="P864" t="s">
        <v>957</v>
      </c>
      <c r="Q864" t="s">
        <v>359</v>
      </c>
      <c r="R864">
        <v>961365</v>
      </c>
      <c r="S864" s="19">
        <v>44846</v>
      </c>
      <c r="T864">
        <v>86031</v>
      </c>
      <c r="U864" t="s">
        <v>357</v>
      </c>
      <c r="V864" s="19">
        <v>44886</v>
      </c>
      <c r="W864" t="s">
        <v>958</v>
      </c>
      <c r="X864" t="s">
        <v>958</v>
      </c>
      <c r="Y864" t="s">
        <v>361</v>
      </c>
      <c r="Z864" t="s">
        <v>14</v>
      </c>
      <c r="AA864" s="29">
        <v>-100</v>
      </c>
      <c r="AB864" t="s">
        <v>544</v>
      </c>
      <c r="AC864">
        <f t="shared" si="168"/>
        <v>2022</v>
      </c>
      <c r="AD864">
        <f t="shared" si="169"/>
        <v>11</v>
      </c>
      <c r="AE864">
        <f t="shared" si="170"/>
        <v>2022</v>
      </c>
      <c r="AF864">
        <f t="shared" si="171"/>
        <v>6</v>
      </c>
      <c r="AG864" t="str">
        <f>VLOOKUP(F864,vlookup!$A$2:$E$660,2,0)</f>
        <v>Retained</v>
      </c>
      <c r="AH864" t="str">
        <f>VLOOKUP(F864,vlookup!$A$2:$E$660,3,0)</f>
        <v>Service Contract</v>
      </c>
      <c r="AI864" t="str">
        <f>VLOOKUP(F864,vlookup!$A$2:$E$660,4,0)</f>
        <v>Used Car Programs</v>
      </c>
      <c r="AJ864" t="str">
        <f>VLOOKUP(F864,vlookup!$A$2:$E$660,5,0)</f>
        <v>High Mileage</v>
      </c>
      <c r="AL864">
        <f t="shared" si="172"/>
        <v>41</v>
      </c>
      <c r="AM864">
        <f t="shared" si="173"/>
        <v>157</v>
      </c>
      <c r="AN864">
        <f t="shared" si="174"/>
        <v>10490</v>
      </c>
      <c r="AO864" t="str">
        <f t="shared" si="175"/>
        <v/>
      </c>
      <c r="AP864" t="str">
        <f t="shared" si="176"/>
        <v/>
      </c>
      <c r="AQ864" t="str">
        <f t="shared" si="177"/>
        <v/>
      </c>
      <c r="AR864">
        <f t="shared" si="178"/>
        <v>-100</v>
      </c>
      <c r="AS864" t="str">
        <f t="shared" si="179"/>
        <v>ZAGJFA46073F22-2</v>
      </c>
      <c r="AT864" t="str">
        <f>IFERROR(IF(VLOOKUP(Y864,vlookup!$I$2:$J$9,1,0)=Y864,VLOOKUP(Y864,vlookup!$I$2:$J$9,2,0),PROPER(Y864)),PROPER(Y864))</f>
        <v>Inspection</v>
      </c>
      <c r="AU864" t="str">
        <f>IFERROR(IF(B864=VLOOKUP(B864,vlookup!$L$2:$L$10,1,0),"Yes","No"),"No")</f>
        <v>No</v>
      </c>
    </row>
    <row r="865" spans="1:47" ht="14.45" customHeight="1" x14ac:dyDescent="0.25">
      <c r="A865" t="s">
        <v>2670</v>
      </c>
      <c r="B865" s="31" t="s">
        <v>2671</v>
      </c>
      <c r="C865">
        <v>1</v>
      </c>
      <c r="D865">
        <v>3</v>
      </c>
      <c r="E865" t="s">
        <v>571</v>
      </c>
      <c r="F865" t="s">
        <v>464</v>
      </c>
      <c r="G865" t="s">
        <v>388</v>
      </c>
      <c r="H865" t="s">
        <v>932</v>
      </c>
      <c r="I865">
        <v>125953</v>
      </c>
      <c r="J865" s="19">
        <v>43967</v>
      </c>
      <c r="K865" s="19">
        <v>44013</v>
      </c>
      <c r="L865">
        <v>202006</v>
      </c>
      <c r="M865" s="19">
        <v>43983</v>
      </c>
      <c r="N865">
        <v>24617</v>
      </c>
      <c r="O865" t="s">
        <v>1070</v>
      </c>
      <c r="P865" t="s">
        <v>595</v>
      </c>
      <c r="Q865" t="s">
        <v>378</v>
      </c>
      <c r="R865">
        <v>77690932240</v>
      </c>
      <c r="S865" s="19">
        <v>44013</v>
      </c>
      <c r="T865">
        <v>125953</v>
      </c>
      <c r="U865" t="s">
        <v>357</v>
      </c>
      <c r="V865" s="19">
        <v>44019</v>
      </c>
      <c r="W865" t="s">
        <v>360</v>
      </c>
      <c r="X865" t="s">
        <v>361</v>
      </c>
      <c r="Y865" t="s">
        <v>361</v>
      </c>
      <c r="Z865" t="s">
        <v>14</v>
      </c>
      <c r="AA865" s="29">
        <v>-95</v>
      </c>
      <c r="AB865" t="s">
        <v>544</v>
      </c>
      <c r="AC865">
        <f t="shared" si="168"/>
        <v>2020</v>
      </c>
      <c r="AD865">
        <f t="shared" si="169"/>
        <v>7</v>
      </c>
      <c r="AE865">
        <f t="shared" si="170"/>
        <v>2020</v>
      </c>
      <c r="AF865">
        <f t="shared" si="171"/>
        <v>5</v>
      </c>
      <c r="AG865" t="str">
        <f>VLOOKUP(F865,vlookup!$A$2:$E$660,2,0)</f>
        <v>Retained</v>
      </c>
      <c r="AH865" t="str">
        <f>VLOOKUP(F865,vlookup!$A$2:$E$660,3,0)</f>
        <v>Service Contract</v>
      </c>
      <c r="AI865" t="str">
        <f>VLOOKUP(F865,vlookup!$A$2:$E$660,4,0)</f>
        <v>Used Car Programs</v>
      </c>
      <c r="AJ865" t="str">
        <f>VLOOKUP(F865,vlookup!$A$2:$E$660,5,0)</f>
        <v>High Mileage</v>
      </c>
      <c r="AL865">
        <f t="shared" si="172"/>
        <v>45</v>
      </c>
      <c r="AM865">
        <f t="shared" si="173"/>
        <v>51</v>
      </c>
      <c r="AN865" t="str">
        <f t="shared" si="174"/>
        <v/>
      </c>
      <c r="AO865" t="str">
        <f t="shared" si="175"/>
        <v/>
      </c>
      <c r="AP865">
        <f t="shared" si="176"/>
        <v>-95</v>
      </c>
      <c r="AQ865" t="str">
        <f t="shared" si="177"/>
        <v/>
      </c>
      <c r="AR865" t="str">
        <f t="shared" si="178"/>
        <v/>
      </c>
      <c r="AS865" t="str">
        <f t="shared" si="179"/>
        <v>ZAGFKE06934E20-1</v>
      </c>
      <c r="AT865" t="str">
        <f>IFERROR(IF(VLOOKUP(Y865,vlookup!$I$2:$J$9,1,0)=Y865,VLOOKUP(Y865,vlookup!$I$2:$J$9,2,0),PROPER(Y865)),PROPER(Y865))</f>
        <v>Inspection</v>
      </c>
      <c r="AU865" t="str">
        <f>IFERROR(IF(B865=VLOOKUP(B865,vlookup!$L$2:$L$10,1,0),"Yes","No"),"No")</f>
        <v>No</v>
      </c>
    </row>
    <row r="866" spans="1:47" ht="14.45" customHeight="1" x14ac:dyDescent="0.25">
      <c r="A866" t="s">
        <v>2672</v>
      </c>
      <c r="B866" s="31" t="s">
        <v>3614</v>
      </c>
      <c r="C866">
        <v>1</v>
      </c>
      <c r="D866">
        <v>3</v>
      </c>
      <c r="E866" t="s">
        <v>571</v>
      </c>
      <c r="F866" t="s">
        <v>205</v>
      </c>
      <c r="G866" t="s">
        <v>388</v>
      </c>
      <c r="H866" t="s">
        <v>932</v>
      </c>
      <c r="I866">
        <v>137026</v>
      </c>
      <c r="J866" s="19">
        <v>42344</v>
      </c>
      <c r="K866" s="19">
        <v>42397</v>
      </c>
      <c r="L866">
        <v>201601</v>
      </c>
      <c r="M866" s="19">
        <v>42370</v>
      </c>
      <c r="N866">
        <v>24617</v>
      </c>
      <c r="O866" t="s">
        <v>1070</v>
      </c>
      <c r="P866" t="s">
        <v>377</v>
      </c>
      <c r="Q866" t="s">
        <v>359</v>
      </c>
      <c r="R866">
        <v>49845421307</v>
      </c>
      <c r="S866" s="19">
        <v>42452</v>
      </c>
      <c r="T866">
        <v>137026</v>
      </c>
      <c r="U866" t="s">
        <v>357</v>
      </c>
      <c r="V866" s="19">
        <v>42468</v>
      </c>
      <c r="W866" t="s">
        <v>360</v>
      </c>
      <c r="X866" t="s">
        <v>361</v>
      </c>
      <c r="Y866" t="s">
        <v>361</v>
      </c>
      <c r="Z866" t="s">
        <v>14</v>
      </c>
      <c r="AA866" s="29">
        <v>-95</v>
      </c>
      <c r="AB866" t="s">
        <v>544</v>
      </c>
      <c r="AC866">
        <f t="shared" si="168"/>
        <v>2016</v>
      </c>
      <c r="AD866">
        <f t="shared" si="169"/>
        <v>4</v>
      </c>
      <c r="AE866">
        <f t="shared" si="170"/>
        <v>2015</v>
      </c>
      <c r="AF866">
        <f t="shared" si="171"/>
        <v>12</v>
      </c>
      <c r="AG866" t="str">
        <f>VLOOKUP(F866,vlookup!$A$2:$E$660,2,0)</f>
        <v>Retained</v>
      </c>
      <c r="AH866" t="str">
        <f>VLOOKUP(F866,vlookup!$A$2:$E$660,3,0)</f>
        <v>Service Contract</v>
      </c>
      <c r="AI866" t="str">
        <f>VLOOKUP(F866,vlookup!$A$2:$E$660,4,0)</f>
        <v>Used Car Programs</v>
      </c>
      <c r="AJ866" t="str">
        <f>VLOOKUP(F866,vlookup!$A$2:$E$660,5,0)</f>
        <v>High Mileage</v>
      </c>
      <c r="AL866">
        <f t="shared" si="172"/>
        <v>52</v>
      </c>
      <c r="AM866">
        <f t="shared" si="173"/>
        <v>122</v>
      </c>
      <c r="AN866" t="str">
        <f t="shared" si="174"/>
        <v/>
      </c>
      <c r="AO866" t="str">
        <f t="shared" si="175"/>
        <v/>
      </c>
      <c r="AP866" t="str">
        <f t="shared" si="176"/>
        <v/>
      </c>
      <c r="AQ866" t="str">
        <f t="shared" si="177"/>
        <v/>
      </c>
      <c r="AR866">
        <f t="shared" si="178"/>
        <v>-95</v>
      </c>
      <c r="AS866" t="str">
        <f t="shared" si="179"/>
        <v>102251405-1</v>
      </c>
      <c r="AT866" t="str">
        <f>IFERROR(IF(VLOOKUP(Y866,vlookup!$I$2:$J$9,1,0)=Y866,VLOOKUP(Y866,vlookup!$I$2:$J$9,2,0),PROPER(Y866)),PROPER(Y866))</f>
        <v>Inspection</v>
      </c>
      <c r="AU866" t="str">
        <f>IFERROR(IF(B866=VLOOKUP(B866,vlookup!$L$2:$L$10,1,0),"Yes","No"),"No")</f>
        <v>No</v>
      </c>
    </row>
    <row r="867" spans="1:47" ht="14.45" customHeight="1" x14ac:dyDescent="0.25">
      <c r="A867" t="s">
        <v>1283</v>
      </c>
      <c r="B867" s="31" t="s">
        <v>1284</v>
      </c>
      <c r="C867">
        <v>1</v>
      </c>
      <c r="D867">
        <v>3</v>
      </c>
      <c r="E867" t="s">
        <v>382</v>
      </c>
      <c r="F867" t="s">
        <v>205</v>
      </c>
      <c r="G867" t="s">
        <v>388</v>
      </c>
      <c r="H867" t="s">
        <v>1267</v>
      </c>
      <c r="I867">
        <v>90488</v>
      </c>
      <c r="J867" s="19">
        <v>41783</v>
      </c>
      <c r="K867" s="19">
        <v>41814</v>
      </c>
      <c r="L867">
        <v>201406</v>
      </c>
      <c r="M867" s="19">
        <v>41791</v>
      </c>
      <c r="N867">
        <v>24617</v>
      </c>
      <c r="O867" t="s">
        <v>1070</v>
      </c>
      <c r="P867" t="s">
        <v>377</v>
      </c>
      <c r="Q867" t="s">
        <v>359</v>
      </c>
      <c r="R867">
        <v>46600820275</v>
      </c>
      <c r="S867" s="19">
        <v>42291</v>
      </c>
      <c r="T867">
        <v>90488</v>
      </c>
      <c r="U867" t="s">
        <v>357</v>
      </c>
      <c r="V867" s="19">
        <v>42292</v>
      </c>
      <c r="W867" t="s">
        <v>360</v>
      </c>
      <c r="X867" t="s">
        <v>361</v>
      </c>
      <c r="Y867" t="s">
        <v>361</v>
      </c>
      <c r="Z867" t="s">
        <v>14</v>
      </c>
      <c r="AA867" s="29">
        <v>-95</v>
      </c>
      <c r="AB867" t="s">
        <v>544</v>
      </c>
      <c r="AC867">
        <f t="shared" si="168"/>
        <v>2015</v>
      </c>
      <c r="AD867">
        <f t="shared" si="169"/>
        <v>10</v>
      </c>
      <c r="AE867">
        <f t="shared" si="170"/>
        <v>2014</v>
      </c>
      <c r="AF867">
        <f t="shared" si="171"/>
        <v>5</v>
      </c>
      <c r="AG867" t="str">
        <f>VLOOKUP(F867,vlookup!$A$2:$E$660,2,0)</f>
        <v>Retained</v>
      </c>
      <c r="AH867" t="str">
        <f>VLOOKUP(F867,vlookup!$A$2:$E$660,3,0)</f>
        <v>Service Contract</v>
      </c>
      <c r="AI867" t="str">
        <f>VLOOKUP(F867,vlookup!$A$2:$E$660,4,0)</f>
        <v>Used Car Programs</v>
      </c>
      <c r="AJ867" t="str">
        <f>VLOOKUP(F867,vlookup!$A$2:$E$660,5,0)</f>
        <v>High Mileage</v>
      </c>
      <c r="AL867">
        <f t="shared" si="172"/>
        <v>30</v>
      </c>
      <c r="AM867">
        <f t="shared" si="173"/>
        <v>501</v>
      </c>
      <c r="AN867" t="str">
        <f t="shared" si="174"/>
        <v/>
      </c>
      <c r="AO867" t="str">
        <f t="shared" si="175"/>
        <v/>
      </c>
      <c r="AP867" t="str">
        <f t="shared" si="176"/>
        <v/>
      </c>
      <c r="AQ867" t="str">
        <f t="shared" si="177"/>
        <v/>
      </c>
      <c r="AR867">
        <f t="shared" si="178"/>
        <v>-95</v>
      </c>
      <c r="AS867" t="str">
        <f t="shared" si="179"/>
        <v>4EB35819E4-1</v>
      </c>
      <c r="AT867" t="str">
        <f>IFERROR(IF(VLOOKUP(Y867,vlookup!$I$2:$J$9,1,0)=Y867,VLOOKUP(Y867,vlookup!$I$2:$J$9,2,0),PROPER(Y867)),PROPER(Y867))</f>
        <v>Inspection</v>
      </c>
      <c r="AU867" t="str">
        <f>IFERROR(IF(B867=VLOOKUP(B867,vlookup!$L$2:$L$10,1,0),"Yes","No"),"No")</f>
        <v>No</v>
      </c>
    </row>
    <row r="868" spans="1:47" ht="14.45" customHeight="1" x14ac:dyDescent="0.25">
      <c r="A868" t="s">
        <v>2673</v>
      </c>
      <c r="B868" s="31" t="s">
        <v>2674</v>
      </c>
      <c r="C868">
        <v>1</v>
      </c>
      <c r="D868">
        <v>3</v>
      </c>
      <c r="E868" t="s">
        <v>382</v>
      </c>
      <c r="F868" t="s">
        <v>60</v>
      </c>
      <c r="G868" t="s">
        <v>388</v>
      </c>
      <c r="H868" t="s">
        <v>1267</v>
      </c>
      <c r="I868">
        <v>115139</v>
      </c>
      <c r="J868" s="19">
        <v>41679</v>
      </c>
      <c r="K868" s="19">
        <v>41717</v>
      </c>
      <c r="L868">
        <v>201403</v>
      </c>
      <c r="M868" s="19">
        <v>41699</v>
      </c>
      <c r="N868">
        <v>24617</v>
      </c>
      <c r="O868" t="s">
        <v>1070</v>
      </c>
      <c r="P868" t="s">
        <v>377</v>
      </c>
      <c r="Q868" t="s">
        <v>359</v>
      </c>
      <c r="R868">
        <v>33967216660</v>
      </c>
      <c r="S868" s="19">
        <v>41696</v>
      </c>
      <c r="T868">
        <v>115139</v>
      </c>
      <c r="U868" t="s">
        <v>357</v>
      </c>
      <c r="V868" s="19">
        <v>41719</v>
      </c>
      <c r="W868" t="s">
        <v>360</v>
      </c>
      <c r="X868" t="s">
        <v>361</v>
      </c>
      <c r="Y868" t="s">
        <v>361</v>
      </c>
      <c r="Z868" t="s">
        <v>14</v>
      </c>
      <c r="AA868" s="29">
        <v>-95</v>
      </c>
      <c r="AB868" t="s">
        <v>544</v>
      </c>
      <c r="AC868">
        <f t="shared" si="168"/>
        <v>2014</v>
      </c>
      <c r="AD868">
        <f t="shared" si="169"/>
        <v>3</v>
      </c>
      <c r="AE868">
        <f t="shared" si="170"/>
        <v>2014</v>
      </c>
      <c r="AF868">
        <f t="shared" si="171"/>
        <v>2</v>
      </c>
      <c r="AG868" t="str">
        <f>VLOOKUP(F868,vlookup!$A$2:$E$660,2,0)</f>
        <v>Retained</v>
      </c>
      <c r="AH868" t="str">
        <f>VLOOKUP(F868,vlookup!$A$2:$E$660,3,0)</f>
        <v>Service Contract</v>
      </c>
      <c r="AI868" t="str">
        <f>VLOOKUP(F868,vlookup!$A$2:$E$660,4,0)</f>
        <v>Used Car Programs</v>
      </c>
      <c r="AJ868" t="str">
        <f>VLOOKUP(F868,vlookup!$A$2:$E$660,5,0)</f>
        <v>High Mileage</v>
      </c>
      <c r="AL868">
        <f t="shared" si="172"/>
        <v>40</v>
      </c>
      <c r="AM868">
        <f t="shared" si="173"/>
        <v>42</v>
      </c>
      <c r="AN868" t="str">
        <f t="shared" si="174"/>
        <v/>
      </c>
      <c r="AO868" t="str">
        <f t="shared" si="175"/>
        <v/>
      </c>
      <c r="AP868">
        <f t="shared" si="176"/>
        <v>-95</v>
      </c>
      <c r="AQ868" t="str">
        <f t="shared" si="177"/>
        <v/>
      </c>
      <c r="AR868" t="str">
        <f t="shared" si="178"/>
        <v/>
      </c>
      <c r="AS868" t="str">
        <f t="shared" si="179"/>
        <v>YEB21925B4Y-1</v>
      </c>
      <c r="AT868" t="str">
        <f>IFERROR(IF(VLOOKUP(Y868,vlookup!$I$2:$J$9,1,0)=Y868,VLOOKUP(Y868,vlookup!$I$2:$J$9,2,0),PROPER(Y868)),PROPER(Y868))</f>
        <v>Inspection</v>
      </c>
      <c r="AU868" t="str">
        <f>IFERROR(IF(B868=VLOOKUP(B868,vlookup!$L$2:$L$10,1,0),"Yes","No"),"No")</f>
        <v>No</v>
      </c>
    </row>
    <row r="869" spans="1:47" ht="14.45" customHeight="1" x14ac:dyDescent="0.25">
      <c r="A869" t="s">
        <v>1299</v>
      </c>
      <c r="B869" s="31" t="s">
        <v>1300</v>
      </c>
      <c r="C869">
        <v>1</v>
      </c>
      <c r="D869">
        <v>2</v>
      </c>
      <c r="E869" t="s">
        <v>382</v>
      </c>
      <c r="F869" t="s">
        <v>238</v>
      </c>
      <c r="G869" t="s">
        <v>388</v>
      </c>
      <c r="H869" t="s">
        <v>931</v>
      </c>
      <c r="I869">
        <v>228587</v>
      </c>
      <c r="J869" s="19">
        <v>41912</v>
      </c>
      <c r="K869" s="19">
        <v>41943</v>
      </c>
      <c r="L869">
        <v>201410</v>
      </c>
      <c r="M869" s="19">
        <v>41913</v>
      </c>
      <c r="N869">
        <v>24617</v>
      </c>
      <c r="O869" t="s">
        <v>1070</v>
      </c>
      <c r="P869" t="s">
        <v>377</v>
      </c>
      <c r="Q869" t="s">
        <v>359</v>
      </c>
      <c r="R869">
        <v>44171319545</v>
      </c>
      <c r="S869" s="19">
        <v>42179</v>
      </c>
      <c r="T869">
        <v>228587</v>
      </c>
      <c r="U869" t="s">
        <v>357</v>
      </c>
      <c r="V869" s="19">
        <v>42187</v>
      </c>
      <c r="W869" t="s">
        <v>360</v>
      </c>
      <c r="X869" t="s">
        <v>361</v>
      </c>
      <c r="Y869" t="s">
        <v>361</v>
      </c>
      <c r="Z869" t="s">
        <v>14</v>
      </c>
      <c r="AA869" s="29">
        <v>-95</v>
      </c>
      <c r="AB869" t="s">
        <v>544</v>
      </c>
      <c r="AC869">
        <f t="shared" si="168"/>
        <v>2015</v>
      </c>
      <c r="AD869">
        <f t="shared" si="169"/>
        <v>7</v>
      </c>
      <c r="AE869">
        <f t="shared" si="170"/>
        <v>2014</v>
      </c>
      <c r="AF869">
        <f t="shared" si="171"/>
        <v>9</v>
      </c>
      <c r="AG869" t="str">
        <f>VLOOKUP(F869,vlookup!$A$2:$E$660,2,0)</f>
        <v>Retained</v>
      </c>
      <c r="AH869" t="str">
        <f>VLOOKUP(F869,vlookup!$A$2:$E$660,3,0)</f>
        <v>Service Contract</v>
      </c>
      <c r="AI869" t="str">
        <f>VLOOKUP(F869,vlookup!$A$2:$E$660,4,0)</f>
        <v>Used Car Programs</v>
      </c>
      <c r="AJ869" t="str">
        <f>VLOOKUP(F869,vlookup!$A$2:$E$660,5,0)</f>
        <v>High Mileage</v>
      </c>
      <c r="AL869">
        <f t="shared" si="172"/>
        <v>30</v>
      </c>
      <c r="AM869">
        <f t="shared" si="173"/>
        <v>272</v>
      </c>
      <c r="AN869" t="str">
        <f t="shared" si="174"/>
        <v/>
      </c>
      <c r="AO869" t="str">
        <f t="shared" si="175"/>
        <v/>
      </c>
      <c r="AP869" t="str">
        <f t="shared" si="176"/>
        <v/>
      </c>
      <c r="AQ869" t="str">
        <f t="shared" si="177"/>
        <v/>
      </c>
      <c r="AR869">
        <f t="shared" si="178"/>
        <v>-95</v>
      </c>
      <c r="AS869" t="str">
        <f t="shared" si="179"/>
        <v>3EB89300I4Y-1</v>
      </c>
      <c r="AT869" t="str">
        <f>IFERROR(IF(VLOOKUP(Y869,vlookup!$I$2:$J$9,1,0)=Y869,VLOOKUP(Y869,vlookup!$I$2:$J$9,2,0),PROPER(Y869)),PROPER(Y869))</f>
        <v>Inspection</v>
      </c>
      <c r="AU869" t="str">
        <f>IFERROR(IF(B869=VLOOKUP(B869,vlookup!$L$2:$L$10,1,0),"Yes","No"),"No")</f>
        <v>No</v>
      </c>
    </row>
    <row r="870" spans="1:47" ht="14.45" customHeight="1" x14ac:dyDescent="0.25">
      <c r="A870" t="s">
        <v>1307</v>
      </c>
      <c r="B870" s="31" t="s">
        <v>1308</v>
      </c>
      <c r="C870">
        <v>1</v>
      </c>
      <c r="D870">
        <v>3</v>
      </c>
      <c r="E870" t="s">
        <v>382</v>
      </c>
      <c r="F870" t="s">
        <v>205</v>
      </c>
      <c r="G870" t="s">
        <v>388</v>
      </c>
      <c r="H870" t="s">
        <v>1267</v>
      </c>
      <c r="I870">
        <v>75701</v>
      </c>
      <c r="J870" s="19">
        <v>42077</v>
      </c>
      <c r="K870" s="19">
        <v>42094</v>
      </c>
      <c r="L870">
        <v>201503</v>
      </c>
      <c r="M870" s="19">
        <v>42064</v>
      </c>
      <c r="N870">
        <v>24617</v>
      </c>
      <c r="O870" t="s">
        <v>1070</v>
      </c>
      <c r="P870" t="s">
        <v>377</v>
      </c>
      <c r="Q870" t="s">
        <v>359</v>
      </c>
      <c r="R870">
        <v>46318020195</v>
      </c>
      <c r="S870" s="19">
        <v>42277</v>
      </c>
      <c r="T870">
        <v>75701</v>
      </c>
      <c r="U870" t="s">
        <v>357</v>
      </c>
      <c r="V870" s="19">
        <v>42277</v>
      </c>
      <c r="W870" t="s">
        <v>360</v>
      </c>
      <c r="X870" t="s">
        <v>361</v>
      </c>
      <c r="Y870" t="s">
        <v>361</v>
      </c>
      <c r="Z870" t="s">
        <v>14</v>
      </c>
      <c r="AA870" s="29">
        <v>-95</v>
      </c>
      <c r="AB870" t="s">
        <v>544</v>
      </c>
      <c r="AC870">
        <f t="shared" si="168"/>
        <v>2015</v>
      </c>
      <c r="AD870">
        <f t="shared" si="169"/>
        <v>9</v>
      </c>
      <c r="AE870">
        <f t="shared" si="170"/>
        <v>2015</v>
      </c>
      <c r="AF870">
        <f t="shared" si="171"/>
        <v>3</v>
      </c>
      <c r="AG870" t="str">
        <f>VLOOKUP(F870,vlookup!$A$2:$E$660,2,0)</f>
        <v>Retained</v>
      </c>
      <c r="AH870" t="str">
        <f>VLOOKUP(F870,vlookup!$A$2:$E$660,3,0)</f>
        <v>Service Contract</v>
      </c>
      <c r="AI870" t="str">
        <f>VLOOKUP(F870,vlookup!$A$2:$E$660,4,0)</f>
        <v>Used Car Programs</v>
      </c>
      <c r="AJ870" t="str">
        <f>VLOOKUP(F870,vlookup!$A$2:$E$660,5,0)</f>
        <v>High Mileage</v>
      </c>
      <c r="AL870">
        <f t="shared" si="172"/>
        <v>17</v>
      </c>
      <c r="AM870">
        <f t="shared" si="173"/>
        <v>196</v>
      </c>
      <c r="AN870" t="str">
        <f t="shared" si="174"/>
        <v/>
      </c>
      <c r="AO870" t="str">
        <f t="shared" si="175"/>
        <v/>
      </c>
      <c r="AP870" t="str">
        <f t="shared" si="176"/>
        <v/>
      </c>
      <c r="AQ870" t="str">
        <f t="shared" si="177"/>
        <v/>
      </c>
      <c r="AR870">
        <f t="shared" si="178"/>
        <v>-95</v>
      </c>
      <c r="AS870" t="str">
        <f t="shared" si="179"/>
        <v>5ED00048C5-1</v>
      </c>
      <c r="AT870" t="str">
        <f>IFERROR(IF(VLOOKUP(Y870,vlookup!$I$2:$J$9,1,0)=Y870,VLOOKUP(Y870,vlookup!$I$2:$J$9,2,0),PROPER(Y870)),PROPER(Y870))</f>
        <v>Inspection</v>
      </c>
      <c r="AU870" t="str">
        <f>IFERROR(IF(B870=VLOOKUP(B870,vlookup!$L$2:$L$10,1,0),"Yes","No"),"No")</f>
        <v>No</v>
      </c>
    </row>
    <row r="871" spans="1:47" ht="14.45" customHeight="1" x14ac:dyDescent="0.25">
      <c r="A871" t="s">
        <v>2566</v>
      </c>
      <c r="B871" s="31" t="s">
        <v>2567</v>
      </c>
      <c r="C871">
        <v>1</v>
      </c>
      <c r="D871">
        <v>2</v>
      </c>
      <c r="E871" t="s">
        <v>382</v>
      </c>
      <c r="F871" t="s">
        <v>205</v>
      </c>
      <c r="G871" t="s">
        <v>388</v>
      </c>
      <c r="H871" t="s">
        <v>1267</v>
      </c>
      <c r="I871">
        <v>88803</v>
      </c>
      <c r="J871" s="19">
        <v>42832</v>
      </c>
      <c r="K871" s="19">
        <v>42867</v>
      </c>
      <c r="L871">
        <v>201705</v>
      </c>
      <c r="M871" s="19">
        <v>42856</v>
      </c>
      <c r="N871">
        <v>24617</v>
      </c>
      <c r="O871" t="s">
        <v>1070</v>
      </c>
      <c r="P871" t="s">
        <v>595</v>
      </c>
      <c r="Q871" t="s">
        <v>378</v>
      </c>
      <c r="R871">
        <v>66979928191</v>
      </c>
      <c r="S871" s="19">
        <v>43432</v>
      </c>
      <c r="T871">
        <v>88803</v>
      </c>
      <c r="U871" t="s">
        <v>357</v>
      </c>
      <c r="V871" s="19">
        <v>43433</v>
      </c>
      <c r="W871" t="s">
        <v>360</v>
      </c>
      <c r="X871" t="s">
        <v>361</v>
      </c>
      <c r="Y871" t="s">
        <v>361</v>
      </c>
      <c r="Z871" t="s">
        <v>14</v>
      </c>
      <c r="AA871" s="29">
        <v>-95</v>
      </c>
      <c r="AB871" t="s">
        <v>544</v>
      </c>
      <c r="AC871">
        <f t="shared" si="168"/>
        <v>2018</v>
      </c>
      <c r="AD871">
        <f t="shared" si="169"/>
        <v>11</v>
      </c>
      <c r="AE871">
        <f t="shared" si="170"/>
        <v>2017</v>
      </c>
      <c r="AF871">
        <f t="shared" si="171"/>
        <v>4</v>
      </c>
      <c r="AG871" t="str">
        <f>VLOOKUP(F871,vlookup!$A$2:$E$660,2,0)</f>
        <v>Retained</v>
      </c>
      <c r="AH871" t="str">
        <f>VLOOKUP(F871,vlookup!$A$2:$E$660,3,0)</f>
        <v>Service Contract</v>
      </c>
      <c r="AI871" t="str">
        <f>VLOOKUP(F871,vlookup!$A$2:$E$660,4,0)</f>
        <v>Used Car Programs</v>
      </c>
      <c r="AJ871" t="str">
        <f>VLOOKUP(F871,vlookup!$A$2:$E$660,5,0)</f>
        <v>High Mileage</v>
      </c>
      <c r="AL871">
        <f t="shared" si="172"/>
        <v>35</v>
      </c>
      <c r="AM871">
        <f t="shared" si="173"/>
        <v>592</v>
      </c>
      <c r="AN871" t="str">
        <f t="shared" si="174"/>
        <v/>
      </c>
      <c r="AO871" t="str">
        <f t="shared" si="175"/>
        <v/>
      </c>
      <c r="AP871" t="str">
        <f t="shared" si="176"/>
        <v/>
      </c>
      <c r="AQ871" t="str">
        <f t="shared" si="177"/>
        <v/>
      </c>
      <c r="AR871">
        <f t="shared" si="178"/>
        <v>-95</v>
      </c>
      <c r="AS871" t="str">
        <f t="shared" si="179"/>
        <v>7EA31381D7-1</v>
      </c>
      <c r="AT871" t="str">
        <f>IFERROR(IF(VLOOKUP(Y871,vlookup!$I$2:$J$9,1,0)=Y871,VLOOKUP(Y871,vlookup!$I$2:$J$9,2,0),PROPER(Y871)),PROPER(Y871))</f>
        <v>Inspection</v>
      </c>
      <c r="AU871" t="str">
        <f>IFERROR(IF(B871=VLOOKUP(B871,vlookup!$L$2:$L$10,1,0),"Yes","No"),"No")</f>
        <v>No</v>
      </c>
    </row>
    <row r="872" spans="1:47" ht="14.45" customHeight="1" x14ac:dyDescent="0.25">
      <c r="A872" t="s">
        <v>1316</v>
      </c>
      <c r="B872" s="31" t="s">
        <v>1317</v>
      </c>
      <c r="C872">
        <v>3</v>
      </c>
      <c r="D872">
        <v>2</v>
      </c>
      <c r="E872" t="s">
        <v>382</v>
      </c>
      <c r="F872" t="s">
        <v>464</v>
      </c>
      <c r="G872" t="s">
        <v>388</v>
      </c>
      <c r="H872" t="s">
        <v>1267</v>
      </c>
      <c r="I872">
        <v>137893</v>
      </c>
      <c r="J872" s="19">
        <v>44301</v>
      </c>
      <c r="K872" s="19">
        <v>44372</v>
      </c>
      <c r="L872">
        <v>202106</v>
      </c>
      <c r="M872" s="19">
        <v>44348</v>
      </c>
      <c r="N872">
        <v>24616</v>
      </c>
      <c r="O872" t="s">
        <v>1076</v>
      </c>
      <c r="P872" t="s">
        <v>957</v>
      </c>
      <c r="Q872" t="s">
        <v>359</v>
      </c>
      <c r="R872">
        <v>1007747</v>
      </c>
      <c r="S872" s="19">
        <v>45035</v>
      </c>
      <c r="T872">
        <v>157995</v>
      </c>
      <c r="U872" t="s">
        <v>357</v>
      </c>
      <c r="V872" s="19">
        <v>45040</v>
      </c>
      <c r="W872" t="s">
        <v>958</v>
      </c>
      <c r="X872" t="s">
        <v>958</v>
      </c>
      <c r="Y872" t="s">
        <v>361</v>
      </c>
      <c r="Z872" t="s">
        <v>14</v>
      </c>
      <c r="AA872" s="29">
        <v>-100</v>
      </c>
      <c r="AB872" t="s">
        <v>544</v>
      </c>
      <c r="AC872">
        <f t="shared" si="168"/>
        <v>2023</v>
      </c>
      <c r="AD872">
        <f t="shared" si="169"/>
        <v>4</v>
      </c>
      <c r="AE872">
        <f t="shared" si="170"/>
        <v>2021</v>
      </c>
      <c r="AF872">
        <f t="shared" si="171"/>
        <v>4</v>
      </c>
      <c r="AG872" t="str">
        <f>VLOOKUP(F872,vlookup!$A$2:$E$660,2,0)</f>
        <v>Retained</v>
      </c>
      <c r="AH872" t="str">
        <f>VLOOKUP(F872,vlookup!$A$2:$E$660,3,0)</f>
        <v>Service Contract</v>
      </c>
      <c r="AI872" t="str">
        <f>VLOOKUP(F872,vlookup!$A$2:$E$660,4,0)</f>
        <v>Used Car Programs</v>
      </c>
      <c r="AJ872" t="str">
        <f>VLOOKUP(F872,vlookup!$A$2:$E$660,5,0)</f>
        <v>High Mileage</v>
      </c>
      <c r="AL872">
        <f t="shared" si="172"/>
        <v>70</v>
      </c>
      <c r="AM872">
        <f t="shared" si="173"/>
        <v>729</v>
      </c>
      <c r="AN872">
        <f t="shared" si="174"/>
        <v>20102</v>
      </c>
      <c r="AO872" t="str">
        <f t="shared" si="175"/>
        <v/>
      </c>
      <c r="AP872" t="str">
        <f t="shared" si="176"/>
        <v/>
      </c>
      <c r="AQ872" t="str">
        <f t="shared" si="177"/>
        <v/>
      </c>
      <c r="AR872">
        <f t="shared" si="178"/>
        <v>-100</v>
      </c>
      <c r="AS872" t="str">
        <f t="shared" si="179"/>
        <v>ZAGAEA91602D21-3</v>
      </c>
      <c r="AT872" t="str">
        <f>IFERROR(IF(VLOOKUP(Y872,vlookup!$I$2:$J$9,1,0)=Y872,VLOOKUP(Y872,vlookup!$I$2:$J$9,2,0),PROPER(Y872)),PROPER(Y872))</f>
        <v>Inspection</v>
      </c>
      <c r="AU872" t="str">
        <f>IFERROR(IF(B872=VLOOKUP(B872,vlookup!$L$2:$L$10,1,0),"Yes","No"),"No")</f>
        <v>No</v>
      </c>
    </row>
    <row r="873" spans="1:47" ht="14.45" customHeight="1" x14ac:dyDescent="0.25">
      <c r="A873" t="s">
        <v>1318</v>
      </c>
      <c r="B873" s="31" t="s">
        <v>1319</v>
      </c>
      <c r="C873">
        <v>1</v>
      </c>
      <c r="D873">
        <v>2</v>
      </c>
      <c r="E873" t="s">
        <v>382</v>
      </c>
      <c r="F873" t="s">
        <v>15</v>
      </c>
      <c r="G873" t="s">
        <v>388</v>
      </c>
      <c r="H873" t="s">
        <v>931</v>
      </c>
      <c r="I873">
        <v>111622</v>
      </c>
      <c r="J873" s="19">
        <v>41424</v>
      </c>
      <c r="K873" s="19">
        <v>41445</v>
      </c>
      <c r="L873">
        <v>201306</v>
      </c>
      <c r="M873" s="19">
        <v>41426</v>
      </c>
      <c r="N873">
        <v>24617</v>
      </c>
      <c r="O873" t="s">
        <v>1070</v>
      </c>
      <c r="P873" t="s">
        <v>377</v>
      </c>
      <c r="Q873" t="s">
        <v>359</v>
      </c>
      <c r="R873">
        <v>34093516660</v>
      </c>
      <c r="S873" s="19">
        <v>41696</v>
      </c>
      <c r="T873">
        <v>111622</v>
      </c>
      <c r="U873" t="s">
        <v>357</v>
      </c>
      <c r="V873" s="19">
        <v>41697</v>
      </c>
      <c r="W873" t="s">
        <v>360</v>
      </c>
      <c r="X873" t="s">
        <v>361</v>
      </c>
      <c r="Y873" t="s">
        <v>361</v>
      </c>
      <c r="Z873" t="s">
        <v>14</v>
      </c>
      <c r="AA873" s="29">
        <v>-95</v>
      </c>
      <c r="AB873" t="s">
        <v>544</v>
      </c>
      <c r="AC873">
        <f t="shared" si="168"/>
        <v>2014</v>
      </c>
      <c r="AD873">
        <f t="shared" si="169"/>
        <v>2</v>
      </c>
      <c r="AE873">
        <f t="shared" si="170"/>
        <v>2013</v>
      </c>
      <c r="AF873">
        <f t="shared" si="171"/>
        <v>5</v>
      </c>
      <c r="AG873" t="str">
        <f>VLOOKUP(F873,vlookup!$A$2:$E$660,2,0)</f>
        <v>Retained</v>
      </c>
      <c r="AH873" t="str">
        <f>VLOOKUP(F873,vlookup!$A$2:$E$660,3,0)</f>
        <v>Service Contract</v>
      </c>
      <c r="AI873" t="str">
        <f>VLOOKUP(F873,vlookup!$A$2:$E$660,4,0)</f>
        <v>Used Car Programs</v>
      </c>
      <c r="AJ873" t="str">
        <f>VLOOKUP(F873,vlookup!$A$2:$E$660,5,0)</f>
        <v>High Mileage</v>
      </c>
      <c r="AL873">
        <f t="shared" si="172"/>
        <v>20</v>
      </c>
      <c r="AM873">
        <f t="shared" si="173"/>
        <v>267</v>
      </c>
      <c r="AN873" t="str">
        <f t="shared" si="174"/>
        <v/>
      </c>
      <c r="AO873" t="str">
        <f t="shared" si="175"/>
        <v/>
      </c>
      <c r="AP873" t="str">
        <f t="shared" si="176"/>
        <v/>
      </c>
      <c r="AQ873" t="str">
        <f t="shared" si="177"/>
        <v/>
      </c>
      <c r="AR873">
        <f t="shared" si="178"/>
        <v>-95</v>
      </c>
      <c r="AS873" t="str">
        <f t="shared" si="179"/>
        <v>4EA56579E3-1</v>
      </c>
      <c r="AT873" t="str">
        <f>IFERROR(IF(VLOOKUP(Y873,vlookup!$I$2:$J$9,1,0)=Y873,VLOOKUP(Y873,vlookup!$I$2:$J$9,2,0),PROPER(Y873)),PROPER(Y873))</f>
        <v>Inspection</v>
      </c>
      <c r="AU873" t="str">
        <f>IFERROR(IF(B873=VLOOKUP(B873,vlookup!$L$2:$L$10,1,0),"Yes","No"),"No")</f>
        <v>No</v>
      </c>
    </row>
    <row r="874" spans="1:47" ht="14.45" customHeight="1" x14ac:dyDescent="0.25">
      <c r="A874" t="s">
        <v>1318</v>
      </c>
      <c r="B874" s="31" t="s">
        <v>1319</v>
      </c>
      <c r="C874">
        <v>1</v>
      </c>
      <c r="D874">
        <v>3</v>
      </c>
      <c r="E874" t="s">
        <v>382</v>
      </c>
      <c r="F874" t="s">
        <v>15</v>
      </c>
      <c r="G874" t="s">
        <v>388</v>
      </c>
      <c r="H874" t="s">
        <v>931</v>
      </c>
      <c r="I874">
        <v>111622</v>
      </c>
      <c r="J874" s="19">
        <v>41424</v>
      </c>
      <c r="K874" s="19">
        <v>41445</v>
      </c>
      <c r="L874">
        <v>201306</v>
      </c>
      <c r="M874" s="19">
        <v>41426</v>
      </c>
      <c r="N874">
        <v>24617</v>
      </c>
      <c r="O874" t="s">
        <v>1070</v>
      </c>
      <c r="P874" t="s">
        <v>377</v>
      </c>
      <c r="Q874" t="s">
        <v>359</v>
      </c>
      <c r="R874">
        <v>36232417235</v>
      </c>
      <c r="S874" s="19">
        <v>41808</v>
      </c>
      <c r="T874">
        <v>111622</v>
      </c>
      <c r="U874" t="s">
        <v>357</v>
      </c>
      <c r="V874" s="19">
        <v>41816</v>
      </c>
      <c r="W874" t="s">
        <v>360</v>
      </c>
      <c r="X874" t="s">
        <v>361</v>
      </c>
      <c r="Y874" t="s">
        <v>361</v>
      </c>
      <c r="Z874" t="s">
        <v>14</v>
      </c>
      <c r="AA874" s="29">
        <v>-95</v>
      </c>
      <c r="AB874" t="s">
        <v>544</v>
      </c>
      <c r="AC874">
        <f t="shared" si="168"/>
        <v>2014</v>
      </c>
      <c r="AD874">
        <f t="shared" si="169"/>
        <v>6</v>
      </c>
      <c r="AE874">
        <f t="shared" si="170"/>
        <v>2013</v>
      </c>
      <c r="AF874">
        <f t="shared" si="171"/>
        <v>5</v>
      </c>
      <c r="AG874" t="str">
        <f>VLOOKUP(F874,vlookup!$A$2:$E$660,2,0)</f>
        <v>Retained</v>
      </c>
      <c r="AH874" t="str">
        <f>VLOOKUP(F874,vlookup!$A$2:$E$660,3,0)</f>
        <v>Service Contract</v>
      </c>
      <c r="AI874" t="str">
        <f>VLOOKUP(F874,vlookup!$A$2:$E$660,4,0)</f>
        <v>Used Car Programs</v>
      </c>
      <c r="AJ874" t="str">
        <f>VLOOKUP(F874,vlookup!$A$2:$E$660,5,0)</f>
        <v>High Mileage</v>
      </c>
      <c r="AL874">
        <f t="shared" si="172"/>
        <v>20</v>
      </c>
      <c r="AM874">
        <f t="shared" si="173"/>
        <v>386</v>
      </c>
      <c r="AN874" t="str">
        <f t="shared" si="174"/>
        <v/>
      </c>
      <c r="AO874" t="str">
        <f t="shared" si="175"/>
        <v/>
      </c>
      <c r="AP874" t="str">
        <f t="shared" si="176"/>
        <v/>
      </c>
      <c r="AQ874" t="str">
        <f t="shared" si="177"/>
        <v/>
      </c>
      <c r="AR874">
        <f t="shared" si="178"/>
        <v>-95</v>
      </c>
      <c r="AS874" t="str">
        <f t="shared" si="179"/>
        <v>4EA56579E3-1</v>
      </c>
      <c r="AT874" t="str">
        <f>IFERROR(IF(VLOOKUP(Y874,vlookup!$I$2:$J$9,1,0)=Y874,VLOOKUP(Y874,vlookup!$I$2:$J$9,2,0),PROPER(Y874)),PROPER(Y874))</f>
        <v>Inspection</v>
      </c>
      <c r="AU874" t="str">
        <f>IFERROR(IF(B874=VLOOKUP(B874,vlookup!$L$2:$L$10,1,0),"Yes","No"),"No")</f>
        <v>No</v>
      </c>
    </row>
    <row r="875" spans="1:47" ht="14.45" customHeight="1" x14ac:dyDescent="0.25">
      <c r="A875" t="s">
        <v>1318</v>
      </c>
      <c r="B875" s="31" t="s">
        <v>1319</v>
      </c>
      <c r="C875">
        <v>1</v>
      </c>
      <c r="D875">
        <v>4</v>
      </c>
      <c r="E875" t="s">
        <v>382</v>
      </c>
      <c r="F875" t="s">
        <v>15</v>
      </c>
      <c r="G875" t="s">
        <v>388</v>
      </c>
      <c r="H875" t="s">
        <v>931</v>
      </c>
      <c r="I875">
        <v>111622</v>
      </c>
      <c r="J875" s="19">
        <v>41424</v>
      </c>
      <c r="K875" s="19">
        <v>41445</v>
      </c>
      <c r="L875">
        <v>201306</v>
      </c>
      <c r="M875" s="19">
        <v>41426</v>
      </c>
      <c r="N875">
        <v>24617</v>
      </c>
      <c r="O875" t="s">
        <v>1070</v>
      </c>
      <c r="P875" t="s">
        <v>377</v>
      </c>
      <c r="Q875" t="s">
        <v>359</v>
      </c>
      <c r="R875">
        <v>42050318964</v>
      </c>
      <c r="S875" s="19">
        <v>42088</v>
      </c>
      <c r="T875">
        <v>111622</v>
      </c>
      <c r="U875" t="s">
        <v>357</v>
      </c>
      <c r="V875" s="19">
        <v>42102</v>
      </c>
      <c r="W875" t="s">
        <v>360</v>
      </c>
      <c r="X875" t="s">
        <v>361</v>
      </c>
      <c r="Y875" t="s">
        <v>361</v>
      </c>
      <c r="Z875" t="s">
        <v>14</v>
      </c>
      <c r="AA875" s="29">
        <v>-95</v>
      </c>
      <c r="AB875" t="s">
        <v>544</v>
      </c>
      <c r="AC875">
        <f t="shared" si="168"/>
        <v>2015</v>
      </c>
      <c r="AD875">
        <f t="shared" si="169"/>
        <v>4</v>
      </c>
      <c r="AE875">
        <f t="shared" si="170"/>
        <v>2013</v>
      </c>
      <c r="AF875">
        <f t="shared" si="171"/>
        <v>5</v>
      </c>
      <c r="AG875" t="str">
        <f>VLOOKUP(F875,vlookup!$A$2:$E$660,2,0)</f>
        <v>Retained</v>
      </c>
      <c r="AH875" t="str">
        <f>VLOOKUP(F875,vlookup!$A$2:$E$660,3,0)</f>
        <v>Service Contract</v>
      </c>
      <c r="AI875" t="str">
        <f>VLOOKUP(F875,vlookup!$A$2:$E$660,4,0)</f>
        <v>Used Car Programs</v>
      </c>
      <c r="AJ875" t="str">
        <f>VLOOKUP(F875,vlookup!$A$2:$E$660,5,0)</f>
        <v>High Mileage</v>
      </c>
      <c r="AL875">
        <f t="shared" si="172"/>
        <v>20</v>
      </c>
      <c r="AM875">
        <f t="shared" si="173"/>
        <v>668</v>
      </c>
      <c r="AN875" t="str">
        <f t="shared" si="174"/>
        <v/>
      </c>
      <c r="AO875" t="str">
        <f t="shared" si="175"/>
        <v/>
      </c>
      <c r="AP875" t="str">
        <f t="shared" si="176"/>
        <v/>
      </c>
      <c r="AQ875" t="str">
        <f t="shared" si="177"/>
        <v/>
      </c>
      <c r="AR875">
        <f t="shared" si="178"/>
        <v>-95</v>
      </c>
      <c r="AS875" t="str">
        <f t="shared" si="179"/>
        <v>4EA56579E3-1</v>
      </c>
      <c r="AT875" t="str">
        <f>IFERROR(IF(VLOOKUP(Y875,vlookup!$I$2:$J$9,1,0)=Y875,VLOOKUP(Y875,vlookup!$I$2:$J$9,2,0),PROPER(Y875)),PROPER(Y875))</f>
        <v>Inspection</v>
      </c>
      <c r="AU875" t="str">
        <f>IFERROR(IF(B875=VLOOKUP(B875,vlookup!$L$2:$L$10,1,0),"Yes","No"),"No")</f>
        <v>No</v>
      </c>
    </row>
    <row r="876" spans="1:47" ht="14.45" customHeight="1" x14ac:dyDescent="0.25">
      <c r="A876" t="s">
        <v>1324</v>
      </c>
      <c r="B876" s="31" t="s">
        <v>1325</v>
      </c>
      <c r="C876">
        <v>1</v>
      </c>
      <c r="D876">
        <v>3</v>
      </c>
      <c r="E876" t="s">
        <v>382</v>
      </c>
      <c r="F876" t="s">
        <v>238</v>
      </c>
      <c r="G876" t="s">
        <v>388</v>
      </c>
      <c r="H876" t="s">
        <v>931</v>
      </c>
      <c r="I876">
        <v>159296</v>
      </c>
      <c r="J876" s="19">
        <v>41817</v>
      </c>
      <c r="K876" s="19">
        <v>41838</v>
      </c>
      <c r="L876">
        <v>201407</v>
      </c>
      <c r="M876" s="19">
        <v>41821</v>
      </c>
      <c r="N876">
        <v>24617</v>
      </c>
      <c r="O876" t="s">
        <v>1070</v>
      </c>
      <c r="P876" t="s">
        <v>377</v>
      </c>
      <c r="Q876" t="s">
        <v>359</v>
      </c>
      <c r="R876">
        <v>38951318063</v>
      </c>
      <c r="S876" s="19">
        <v>41941</v>
      </c>
      <c r="T876">
        <v>159296</v>
      </c>
      <c r="U876" t="s">
        <v>357</v>
      </c>
      <c r="V876" s="19">
        <v>41949</v>
      </c>
      <c r="W876" t="s">
        <v>360</v>
      </c>
      <c r="X876" t="s">
        <v>361</v>
      </c>
      <c r="Y876" t="s">
        <v>361</v>
      </c>
      <c r="Z876" t="s">
        <v>14</v>
      </c>
      <c r="AA876" s="29">
        <v>-95</v>
      </c>
      <c r="AB876" t="s">
        <v>544</v>
      </c>
      <c r="AC876">
        <f t="shared" si="168"/>
        <v>2014</v>
      </c>
      <c r="AD876">
        <f t="shared" si="169"/>
        <v>11</v>
      </c>
      <c r="AE876">
        <f t="shared" si="170"/>
        <v>2014</v>
      </c>
      <c r="AF876">
        <f t="shared" si="171"/>
        <v>6</v>
      </c>
      <c r="AG876" t="str">
        <f>VLOOKUP(F876,vlookup!$A$2:$E$660,2,0)</f>
        <v>Retained</v>
      </c>
      <c r="AH876" t="str">
        <f>VLOOKUP(F876,vlookup!$A$2:$E$660,3,0)</f>
        <v>Service Contract</v>
      </c>
      <c r="AI876" t="str">
        <f>VLOOKUP(F876,vlookup!$A$2:$E$660,4,0)</f>
        <v>Used Car Programs</v>
      </c>
      <c r="AJ876" t="str">
        <f>VLOOKUP(F876,vlookup!$A$2:$E$660,5,0)</f>
        <v>High Mileage</v>
      </c>
      <c r="AL876">
        <f t="shared" si="172"/>
        <v>21</v>
      </c>
      <c r="AM876">
        <f t="shared" si="173"/>
        <v>129</v>
      </c>
      <c r="AN876" t="str">
        <f t="shared" si="174"/>
        <v/>
      </c>
      <c r="AO876" t="str">
        <f t="shared" si="175"/>
        <v/>
      </c>
      <c r="AP876" t="str">
        <f t="shared" si="176"/>
        <v/>
      </c>
      <c r="AQ876" t="str">
        <f t="shared" si="177"/>
        <v/>
      </c>
      <c r="AR876">
        <f t="shared" si="178"/>
        <v>-95</v>
      </c>
      <c r="AS876" t="str">
        <f t="shared" si="179"/>
        <v>4ED10403F4Y-1</v>
      </c>
      <c r="AT876" t="str">
        <f>IFERROR(IF(VLOOKUP(Y876,vlookup!$I$2:$J$9,1,0)=Y876,VLOOKUP(Y876,vlookup!$I$2:$J$9,2,0),PROPER(Y876)),PROPER(Y876))</f>
        <v>Inspection</v>
      </c>
      <c r="AU876" t="str">
        <f>IFERROR(IF(B876=VLOOKUP(B876,vlookup!$L$2:$L$10,1,0),"Yes","No"),"No")</f>
        <v>No</v>
      </c>
    </row>
    <row r="877" spans="1:47" ht="14.45" customHeight="1" x14ac:dyDescent="0.25">
      <c r="A877" t="s">
        <v>2675</v>
      </c>
      <c r="B877" s="31" t="s">
        <v>2676</v>
      </c>
      <c r="C877">
        <v>1</v>
      </c>
      <c r="D877">
        <v>3</v>
      </c>
      <c r="E877" t="s">
        <v>382</v>
      </c>
      <c r="F877" t="s">
        <v>60</v>
      </c>
      <c r="G877" t="s">
        <v>388</v>
      </c>
      <c r="H877" t="s">
        <v>931</v>
      </c>
      <c r="I877">
        <v>170469</v>
      </c>
      <c r="J877" s="19">
        <v>41726</v>
      </c>
      <c r="K877" s="19">
        <v>41758</v>
      </c>
      <c r="L877">
        <v>201404</v>
      </c>
      <c r="M877" s="19">
        <v>41730</v>
      </c>
      <c r="N877">
        <v>24617</v>
      </c>
      <c r="O877" t="s">
        <v>1070</v>
      </c>
      <c r="P877" t="s">
        <v>377</v>
      </c>
      <c r="Q877" t="s">
        <v>359</v>
      </c>
      <c r="R877">
        <v>35739217086</v>
      </c>
      <c r="S877" s="19">
        <v>41780</v>
      </c>
      <c r="T877">
        <v>170469</v>
      </c>
      <c r="U877" t="s">
        <v>357</v>
      </c>
      <c r="V877" s="19">
        <v>41799</v>
      </c>
      <c r="W877" t="s">
        <v>360</v>
      </c>
      <c r="X877" t="s">
        <v>361</v>
      </c>
      <c r="Y877" t="s">
        <v>361</v>
      </c>
      <c r="Z877" t="s">
        <v>14</v>
      </c>
      <c r="AA877" s="29">
        <v>-95</v>
      </c>
      <c r="AB877" t="s">
        <v>544</v>
      </c>
      <c r="AC877">
        <f t="shared" si="168"/>
        <v>2014</v>
      </c>
      <c r="AD877">
        <f t="shared" si="169"/>
        <v>6</v>
      </c>
      <c r="AE877">
        <f t="shared" si="170"/>
        <v>2014</v>
      </c>
      <c r="AF877">
        <f t="shared" si="171"/>
        <v>3</v>
      </c>
      <c r="AG877" t="str">
        <f>VLOOKUP(F877,vlookup!$A$2:$E$660,2,0)</f>
        <v>Retained</v>
      </c>
      <c r="AH877" t="str">
        <f>VLOOKUP(F877,vlookup!$A$2:$E$660,3,0)</f>
        <v>Service Contract</v>
      </c>
      <c r="AI877" t="str">
        <f>VLOOKUP(F877,vlookup!$A$2:$E$660,4,0)</f>
        <v>Used Car Programs</v>
      </c>
      <c r="AJ877" t="str">
        <f>VLOOKUP(F877,vlookup!$A$2:$E$660,5,0)</f>
        <v>High Mileage</v>
      </c>
      <c r="AL877">
        <f t="shared" si="172"/>
        <v>31</v>
      </c>
      <c r="AM877">
        <f t="shared" si="173"/>
        <v>71</v>
      </c>
      <c r="AN877" t="str">
        <f t="shared" si="174"/>
        <v/>
      </c>
      <c r="AO877" t="str">
        <f t="shared" si="175"/>
        <v/>
      </c>
      <c r="AP877" t="str">
        <f t="shared" si="176"/>
        <v/>
      </c>
      <c r="AQ877">
        <f t="shared" si="177"/>
        <v>-95</v>
      </c>
      <c r="AR877" t="str">
        <f t="shared" si="178"/>
        <v/>
      </c>
      <c r="AS877" t="str">
        <f t="shared" si="179"/>
        <v>7EA23564C4Y-1</v>
      </c>
      <c r="AT877" t="str">
        <f>IFERROR(IF(VLOOKUP(Y877,vlookup!$I$2:$J$9,1,0)=Y877,VLOOKUP(Y877,vlookup!$I$2:$J$9,2,0),PROPER(Y877)),PROPER(Y877))</f>
        <v>Inspection</v>
      </c>
      <c r="AU877" t="str">
        <f>IFERROR(IF(B877=VLOOKUP(B877,vlookup!$L$2:$L$10,1,0),"Yes","No"),"No")</f>
        <v>No</v>
      </c>
    </row>
    <row r="878" spans="1:47" ht="14.45" customHeight="1" x14ac:dyDescent="0.25">
      <c r="A878" t="s">
        <v>2677</v>
      </c>
      <c r="B878" s="31" t="s">
        <v>2678</v>
      </c>
      <c r="C878">
        <v>1</v>
      </c>
      <c r="D878">
        <v>2</v>
      </c>
      <c r="E878" t="s">
        <v>382</v>
      </c>
      <c r="F878" t="s">
        <v>205</v>
      </c>
      <c r="G878" t="s">
        <v>388</v>
      </c>
      <c r="H878" t="s">
        <v>931</v>
      </c>
      <c r="I878">
        <v>115415</v>
      </c>
      <c r="J878" s="19">
        <v>42098</v>
      </c>
      <c r="K878" s="19">
        <v>42124</v>
      </c>
      <c r="L878">
        <v>201504</v>
      </c>
      <c r="M878" s="19">
        <v>42095</v>
      </c>
      <c r="N878">
        <v>24616</v>
      </c>
      <c r="O878" t="s">
        <v>1076</v>
      </c>
      <c r="P878" t="s">
        <v>377</v>
      </c>
      <c r="Q878" t="s">
        <v>359</v>
      </c>
      <c r="R878">
        <v>46661520275</v>
      </c>
      <c r="S878" s="19">
        <v>42291</v>
      </c>
      <c r="T878">
        <v>115415</v>
      </c>
      <c r="U878" t="s">
        <v>357</v>
      </c>
      <c r="V878" s="19">
        <v>42292</v>
      </c>
      <c r="W878" t="s">
        <v>360</v>
      </c>
      <c r="X878" t="s">
        <v>361</v>
      </c>
      <c r="Y878" t="s">
        <v>361</v>
      </c>
      <c r="Z878" t="s">
        <v>14</v>
      </c>
      <c r="AA878" s="29">
        <v>-95</v>
      </c>
      <c r="AB878" t="s">
        <v>544</v>
      </c>
      <c r="AC878">
        <f t="shared" si="168"/>
        <v>2015</v>
      </c>
      <c r="AD878">
        <f t="shared" si="169"/>
        <v>10</v>
      </c>
      <c r="AE878">
        <f t="shared" si="170"/>
        <v>2015</v>
      </c>
      <c r="AF878">
        <f t="shared" si="171"/>
        <v>4</v>
      </c>
      <c r="AG878" t="str">
        <f>VLOOKUP(F878,vlookup!$A$2:$E$660,2,0)</f>
        <v>Retained</v>
      </c>
      <c r="AH878" t="str">
        <f>VLOOKUP(F878,vlookup!$A$2:$E$660,3,0)</f>
        <v>Service Contract</v>
      </c>
      <c r="AI878" t="str">
        <f>VLOOKUP(F878,vlookup!$A$2:$E$660,4,0)</f>
        <v>Used Car Programs</v>
      </c>
      <c r="AJ878" t="str">
        <f>VLOOKUP(F878,vlookup!$A$2:$E$660,5,0)</f>
        <v>High Mileage</v>
      </c>
      <c r="AL878">
        <f t="shared" si="172"/>
        <v>26</v>
      </c>
      <c r="AM878">
        <f t="shared" si="173"/>
        <v>191</v>
      </c>
      <c r="AN878" t="str">
        <f t="shared" si="174"/>
        <v/>
      </c>
      <c r="AO878" t="str">
        <f t="shared" si="175"/>
        <v/>
      </c>
      <c r="AP878" t="str">
        <f t="shared" si="176"/>
        <v/>
      </c>
      <c r="AQ878" t="str">
        <f t="shared" si="177"/>
        <v/>
      </c>
      <c r="AR878">
        <f t="shared" si="178"/>
        <v>-95</v>
      </c>
      <c r="AS878" t="str">
        <f t="shared" si="179"/>
        <v>5EC44323D5-1</v>
      </c>
      <c r="AT878" t="str">
        <f>IFERROR(IF(VLOOKUP(Y878,vlookup!$I$2:$J$9,1,0)=Y878,VLOOKUP(Y878,vlookup!$I$2:$J$9,2,0),PROPER(Y878)),PROPER(Y878))</f>
        <v>Inspection</v>
      </c>
      <c r="AU878" t="str">
        <f>IFERROR(IF(B878=VLOOKUP(B878,vlookup!$L$2:$L$10,1,0),"Yes","No"),"No")</f>
        <v>No</v>
      </c>
    </row>
    <row r="879" spans="1:47" ht="14.45" customHeight="1" x14ac:dyDescent="0.25">
      <c r="A879" t="s">
        <v>1342</v>
      </c>
      <c r="B879" s="31" t="s">
        <v>3584</v>
      </c>
      <c r="C879">
        <v>1</v>
      </c>
      <c r="D879">
        <v>3</v>
      </c>
      <c r="E879" t="s">
        <v>382</v>
      </c>
      <c r="F879" t="s">
        <v>205</v>
      </c>
      <c r="G879" t="s">
        <v>388</v>
      </c>
      <c r="H879" t="s">
        <v>931</v>
      </c>
      <c r="I879">
        <v>107710</v>
      </c>
      <c r="J879" s="19">
        <v>42014</v>
      </c>
      <c r="K879" s="19">
        <v>42063</v>
      </c>
      <c r="L879">
        <v>201502</v>
      </c>
      <c r="M879" s="19">
        <v>42036</v>
      </c>
      <c r="N879">
        <v>24617</v>
      </c>
      <c r="O879" t="s">
        <v>1070</v>
      </c>
      <c r="P879" t="s">
        <v>377</v>
      </c>
      <c r="Q879" t="s">
        <v>359</v>
      </c>
      <c r="R879">
        <v>41221918712</v>
      </c>
      <c r="S879" s="19">
        <v>42053</v>
      </c>
      <c r="T879">
        <v>107710</v>
      </c>
      <c r="U879" t="s">
        <v>357</v>
      </c>
      <c r="V879" s="19">
        <v>42082</v>
      </c>
      <c r="W879" t="s">
        <v>360</v>
      </c>
      <c r="X879" t="s">
        <v>361</v>
      </c>
      <c r="Y879" t="s">
        <v>361</v>
      </c>
      <c r="Z879" t="s">
        <v>14</v>
      </c>
      <c r="AA879" s="29">
        <v>-95</v>
      </c>
      <c r="AB879" t="s">
        <v>544</v>
      </c>
      <c r="AC879">
        <f t="shared" si="168"/>
        <v>2015</v>
      </c>
      <c r="AD879">
        <f t="shared" si="169"/>
        <v>3</v>
      </c>
      <c r="AE879">
        <f t="shared" si="170"/>
        <v>2015</v>
      </c>
      <c r="AF879">
        <f t="shared" si="171"/>
        <v>1</v>
      </c>
      <c r="AG879" t="str">
        <f>VLOOKUP(F879,vlookup!$A$2:$E$660,2,0)</f>
        <v>Retained</v>
      </c>
      <c r="AH879" t="str">
        <f>VLOOKUP(F879,vlookup!$A$2:$E$660,3,0)</f>
        <v>Service Contract</v>
      </c>
      <c r="AI879" t="str">
        <f>VLOOKUP(F879,vlookup!$A$2:$E$660,4,0)</f>
        <v>Used Car Programs</v>
      </c>
      <c r="AJ879" t="str">
        <f>VLOOKUP(F879,vlookup!$A$2:$E$660,5,0)</f>
        <v>High Mileage</v>
      </c>
      <c r="AL879">
        <f t="shared" si="172"/>
        <v>48</v>
      </c>
      <c r="AM879">
        <f t="shared" si="173"/>
        <v>69</v>
      </c>
      <c r="AN879" t="str">
        <f t="shared" si="174"/>
        <v/>
      </c>
      <c r="AO879" t="str">
        <f t="shared" si="175"/>
        <v/>
      </c>
      <c r="AP879" t="str">
        <f t="shared" si="176"/>
        <v/>
      </c>
      <c r="AQ879">
        <f t="shared" si="177"/>
        <v>-95</v>
      </c>
      <c r="AR879" t="str">
        <f t="shared" si="178"/>
        <v/>
      </c>
      <c r="AS879" t="str">
        <f t="shared" si="179"/>
        <v>102108973-1</v>
      </c>
      <c r="AT879" t="str">
        <f>IFERROR(IF(VLOOKUP(Y879,vlookup!$I$2:$J$9,1,0)=Y879,VLOOKUP(Y879,vlookup!$I$2:$J$9,2,0),PROPER(Y879)),PROPER(Y879))</f>
        <v>Inspection</v>
      </c>
      <c r="AU879" t="str">
        <f>IFERROR(IF(B879=VLOOKUP(B879,vlookup!$L$2:$L$10,1,0),"Yes","No"),"No")</f>
        <v>No</v>
      </c>
    </row>
    <row r="880" spans="1:47" ht="14.45" customHeight="1" x14ac:dyDescent="0.25">
      <c r="A880" t="s">
        <v>2569</v>
      </c>
      <c r="B880" s="31" t="s">
        <v>2570</v>
      </c>
      <c r="C880">
        <v>1</v>
      </c>
      <c r="D880">
        <v>3</v>
      </c>
      <c r="E880" t="s">
        <v>382</v>
      </c>
      <c r="F880" t="s">
        <v>238</v>
      </c>
      <c r="G880" t="s">
        <v>388</v>
      </c>
      <c r="H880" t="s">
        <v>931</v>
      </c>
      <c r="I880">
        <v>145478</v>
      </c>
      <c r="J880" s="19">
        <v>42350</v>
      </c>
      <c r="K880" s="19">
        <v>42382</v>
      </c>
      <c r="L880">
        <v>201601</v>
      </c>
      <c r="M880" s="19">
        <v>42370</v>
      </c>
      <c r="N880">
        <v>24616</v>
      </c>
      <c r="O880" t="s">
        <v>1076</v>
      </c>
      <c r="P880" t="s">
        <v>377</v>
      </c>
      <c r="Q880" t="s">
        <v>359</v>
      </c>
      <c r="R880">
        <v>50238521388</v>
      </c>
      <c r="S880" s="19">
        <v>42466</v>
      </c>
      <c r="T880">
        <v>145478</v>
      </c>
      <c r="U880" t="s">
        <v>357</v>
      </c>
      <c r="V880" s="19">
        <v>42471</v>
      </c>
      <c r="W880" t="s">
        <v>360</v>
      </c>
      <c r="X880" t="s">
        <v>361</v>
      </c>
      <c r="Y880" t="s">
        <v>361</v>
      </c>
      <c r="Z880" t="s">
        <v>14</v>
      </c>
      <c r="AA880" s="29">
        <v>-95</v>
      </c>
      <c r="AB880" t="s">
        <v>544</v>
      </c>
      <c r="AC880">
        <f t="shared" si="168"/>
        <v>2016</v>
      </c>
      <c r="AD880">
        <f t="shared" si="169"/>
        <v>4</v>
      </c>
      <c r="AE880">
        <f t="shared" si="170"/>
        <v>2015</v>
      </c>
      <c r="AF880">
        <f t="shared" si="171"/>
        <v>12</v>
      </c>
      <c r="AG880" t="str">
        <f>VLOOKUP(F880,vlookup!$A$2:$E$660,2,0)</f>
        <v>Retained</v>
      </c>
      <c r="AH880" t="str">
        <f>VLOOKUP(F880,vlookup!$A$2:$E$660,3,0)</f>
        <v>Service Contract</v>
      </c>
      <c r="AI880" t="str">
        <f>VLOOKUP(F880,vlookup!$A$2:$E$660,4,0)</f>
        <v>Used Car Programs</v>
      </c>
      <c r="AJ880" t="str">
        <f>VLOOKUP(F880,vlookup!$A$2:$E$660,5,0)</f>
        <v>High Mileage</v>
      </c>
      <c r="AL880">
        <f t="shared" si="172"/>
        <v>31</v>
      </c>
      <c r="AM880">
        <f t="shared" si="173"/>
        <v>119</v>
      </c>
      <c r="AN880" t="str">
        <f t="shared" si="174"/>
        <v/>
      </c>
      <c r="AO880" t="str">
        <f t="shared" si="175"/>
        <v/>
      </c>
      <c r="AP880" t="str">
        <f t="shared" si="176"/>
        <v/>
      </c>
      <c r="AQ880" t="str">
        <f t="shared" si="177"/>
        <v/>
      </c>
      <c r="AR880">
        <f t="shared" si="178"/>
        <v>-95</v>
      </c>
      <c r="AS880" t="str">
        <f t="shared" si="179"/>
        <v>8EC08956L5Y-1</v>
      </c>
      <c r="AT880" t="str">
        <f>IFERROR(IF(VLOOKUP(Y880,vlookup!$I$2:$J$9,1,0)=Y880,VLOOKUP(Y880,vlookup!$I$2:$J$9,2,0),PROPER(Y880)),PROPER(Y880))</f>
        <v>Inspection</v>
      </c>
      <c r="AU880" t="str">
        <f>IFERROR(IF(B880=VLOOKUP(B880,vlookup!$L$2:$L$10,1,0),"Yes","No"),"No")</f>
        <v>No</v>
      </c>
    </row>
    <row r="881" spans="1:47" ht="14.45" customHeight="1" x14ac:dyDescent="0.25">
      <c r="A881" t="s">
        <v>1352</v>
      </c>
      <c r="B881" s="31" t="s">
        <v>3585</v>
      </c>
      <c r="C881">
        <v>1</v>
      </c>
      <c r="D881">
        <v>2</v>
      </c>
      <c r="E881" t="s">
        <v>382</v>
      </c>
      <c r="F881" t="s">
        <v>205</v>
      </c>
      <c r="G881" t="s">
        <v>388</v>
      </c>
      <c r="H881" t="s">
        <v>931</v>
      </c>
      <c r="I881">
        <v>182026</v>
      </c>
      <c r="J881" s="19">
        <v>41701</v>
      </c>
      <c r="K881" s="19">
        <v>41751</v>
      </c>
      <c r="L881">
        <v>201404</v>
      </c>
      <c r="M881" s="19">
        <v>41730</v>
      </c>
      <c r="N881">
        <v>24617</v>
      </c>
      <c r="O881" t="s">
        <v>1070</v>
      </c>
      <c r="P881" t="s">
        <v>377</v>
      </c>
      <c r="Q881" t="s">
        <v>359</v>
      </c>
      <c r="R881">
        <v>40286618496</v>
      </c>
      <c r="S881" s="19">
        <v>42018</v>
      </c>
      <c r="T881">
        <v>182026</v>
      </c>
      <c r="U881" t="s">
        <v>357</v>
      </c>
      <c r="V881" s="19">
        <v>42032</v>
      </c>
      <c r="W881" t="s">
        <v>360</v>
      </c>
      <c r="X881" t="s">
        <v>361</v>
      </c>
      <c r="Y881" t="s">
        <v>361</v>
      </c>
      <c r="Z881" t="s">
        <v>14</v>
      </c>
      <c r="AA881" s="29">
        <v>-95</v>
      </c>
      <c r="AB881" t="s">
        <v>544</v>
      </c>
      <c r="AC881">
        <f t="shared" si="168"/>
        <v>2015</v>
      </c>
      <c r="AD881">
        <f t="shared" si="169"/>
        <v>1</v>
      </c>
      <c r="AE881">
        <f t="shared" si="170"/>
        <v>2014</v>
      </c>
      <c r="AF881">
        <f t="shared" si="171"/>
        <v>3</v>
      </c>
      <c r="AG881" t="str">
        <f>VLOOKUP(F881,vlookup!$A$2:$E$660,2,0)</f>
        <v>Retained</v>
      </c>
      <c r="AH881" t="str">
        <f>VLOOKUP(F881,vlookup!$A$2:$E$660,3,0)</f>
        <v>Service Contract</v>
      </c>
      <c r="AI881" t="str">
        <f>VLOOKUP(F881,vlookup!$A$2:$E$660,4,0)</f>
        <v>Used Car Programs</v>
      </c>
      <c r="AJ881" t="str">
        <f>VLOOKUP(F881,vlookup!$A$2:$E$660,5,0)</f>
        <v>High Mileage</v>
      </c>
      <c r="AL881">
        <f t="shared" si="172"/>
        <v>49</v>
      </c>
      <c r="AM881">
        <f t="shared" si="173"/>
        <v>325</v>
      </c>
      <c r="AN881" t="str">
        <f t="shared" si="174"/>
        <v/>
      </c>
      <c r="AO881" t="str">
        <f t="shared" si="175"/>
        <v/>
      </c>
      <c r="AP881" t="str">
        <f t="shared" si="176"/>
        <v/>
      </c>
      <c r="AQ881" t="str">
        <f t="shared" si="177"/>
        <v/>
      </c>
      <c r="AR881">
        <f t="shared" si="178"/>
        <v>-95</v>
      </c>
      <c r="AS881" t="str">
        <f t="shared" si="179"/>
        <v>102108997-1</v>
      </c>
      <c r="AT881" t="str">
        <f>IFERROR(IF(VLOOKUP(Y881,vlookup!$I$2:$J$9,1,0)=Y881,VLOOKUP(Y881,vlookup!$I$2:$J$9,2,0),PROPER(Y881)),PROPER(Y881))</f>
        <v>Inspection</v>
      </c>
      <c r="AU881" t="str">
        <f>IFERROR(IF(B881=VLOOKUP(B881,vlookup!$L$2:$L$10,1,0),"Yes","No"),"No")</f>
        <v>No</v>
      </c>
    </row>
    <row r="882" spans="1:47" ht="14.45" customHeight="1" x14ac:dyDescent="0.25">
      <c r="A882" t="s">
        <v>2679</v>
      </c>
      <c r="B882" s="31" t="s">
        <v>2680</v>
      </c>
      <c r="C882">
        <v>1</v>
      </c>
      <c r="D882">
        <v>2</v>
      </c>
      <c r="E882" t="s">
        <v>382</v>
      </c>
      <c r="F882" t="s">
        <v>464</v>
      </c>
      <c r="G882" t="s">
        <v>388</v>
      </c>
      <c r="H882" t="s">
        <v>1359</v>
      </c>
      <c r="I882">
        <v>83112</v>
      </c>
      <c r="J882" s="19">
        <v>44470</v>
      </c>
      <c r="K882" s="19">
        <v>44529</v>
      </c>
      <c r="L882">
        <v>202111</v>
      </c>
      <c r="M882" s="19">
        <v>44501</v>
      </c>
      <c r="N882">
        <v>24616</v>
      </c>
      <c r="O882" t="s">
        <v>1076</v>
      </c>
      <c r="P882" t="s">
        <v>959</v>
      </c>
      <c r="Q882" t="s">
        <v>359</v>
      </c>
      <c r="R882">
        <v>1044385</v>
      </c>
      <c r="S882" s="19">
        <v>45161</v>
      </c>
      <c r="T882">
        <v>119100</v>
      </c>
      <c r="U882" t="s">
        <v>357</v>
      </c>
      <c r="V882" s="19">
        <v>45163</v>
      </c>
      <c r="W882" t="s">
        <v>958</v>
      </c>
      <c r="X882" t="s">
        <v>958</v>
      </c>
      <c r="Y882" t="s">
        <v>361</v>
      </c>
      <c r="Z882" t="s">
        <v>14</v>
      </c>
      <c r="AA882" s="29">
        <v>-100</v>
      </c>
      <c r="AB882" t="s">
        <v>544</v>
      </c>
      <c r="AC882">
        <f t="shared" si="168"/>
        <v>2023</v>
      </c>
      <c r="AD882">
        <f t="shared" si="169"/>
        <v>8</v>
      </c>
      <c r="AE882">
        <f t="shared" si="170"/>
        <v>2021</v>
      </c>
      <c r="AF882">
        <f t="shared" si="171"/>
        <v>10</v>
      </c>
      <c r="AG882" t="str">
        <f>VLOOKUP(F882,vlookup!$A$2:$E$660,2,0)</f>
        <v>Retained</v>
      </c>
      <c r="AH882" t="str">
        <f>VLOOKUP(F882,vlookup!$A$2:$E$660,3,0)</f>
        <v>Service Contract</v>
      </c>
      <c r="AI882" t="str">
        <f>VLOOKUP(F882,vlookup!$A$2:$E$660,4,0)</f>
        <v>Used Car Programs</v>
      </c>
      <c r="AJ882" t="str">
        <f>VLOOKUP(F882,vlookup!$A$2:$E$660,5,0)</f>
        <v>High Mileage</v>
      </c>
      <c r="AL882">
        <f t="shared" si="172"/>
        <v>58</v>
      </c>
      <c r="AM882">
        <f t="shared" si="173"/>
        <v>684</v>
      </c>
      <c r="AN882">
        <f t="shared" si="174"/>
        <v>35988</v>
      </c>
      <c r="AO882" t="str">
        <f t="shared" si="175"/>
        <v/>
      </c>
      <c r="AP882" t="str">
        <f t="shared" si="176"/>
        <v/>
      </c>
      <c r="AQ882" t="str">
        <f t="shared" si="177"/>
        <v/>
      </c>
      <c r="AR882">
        <f t="shared" si="178"/>
        <v>-100</v>
      </c>
      <c r="AS882" t="str">
        <f t="shared" si="179"/>
        <v>ZAG8PA87749J21-1</v>
      </c>
      <c r="AT882" t="str">
        <f>IFERROR(IF(VLOOKUP(Y882,vlookup!$I$2:$J$9,1,0)=Y882,VLOOKUP(Y882,vlookup!$I$2:$J$9,2,0),PROPER(Y882)),PROPER(Y882))</f>
        <v>Inspection</v>
      </c>
      <c r="AU882" t="str">
        <f>IFERROR(IF(B882=VLOOKUP(B882,vlookup!$L$2:$L$10,1,0),"Yes","No"),"No")</f>
        <v>No</v>
      </c>
    </row>
    <row r="883" spans="1:47" ht="14.45" customHeight="1" x14ac:dyDescent="0.25">
      <c r="A883" t="s">
        <v>2572</v>
      </c>
      <c r="B883" s="31" t="s">
        <v>2573</v>
      </c>
      <c r="C883">
        <v>1</v>
      </c>
      <c r="D883">
        <v>3</v>
      </c>
      <c r="E883" t="s">
        <v>382</v>
      </c>
      <c r="F883" t="s">
        <v>464</v>
      </c>
      <c r="G883" t="s">
        <v>543</v>
      </c>
      <c r="H883" t="s">
        <v>2574</v>
      </c>
      <c r="I883">
        <v>95627</v>
      </c>
      <c r="J883" s="19">
        <v>44362</v>
      </c>
      <c r="K883" s="19">
        <v>44408</v>
      </c>
      <c r="L883">
        <v>202107</v>
      </c>
      <c r="M883" s="19">
        <v>44378</v>
      </c>
      <c r="N883">
        <v>24617</v>
      </c>
      <c r="O883" t="s">
        <v>1070</v>
      </c>
      <c r="P883" t="s">
        <v>377</v>
      </c>
      <c r="Q883" t="s">
        <v>359</v>
      </c>
      <c r="R883">
        <v>86144334766</v>
      </c>
      <c r="S883" s="19">
        <v>44405</v>
      </c>
      <c r="T883">
        <v>95627</v>
      </c>
      <c r="U883" t="s">
        <v>357</v>
      </c>
      <c r="V883" s="19">
        <v>44406</v>
      </c>
      <c r="W883" t="s">
        <v>360</v>
      </c>
      <c r="X883" t="s">
        <v>361</v>
      </c>
      <c r="Y883" t="s">
        <v>361</v>
      </c>
      <c r="Z883" t="s">
        <v>14</v>
      </c>
      <c r="AA883" s="29">
        <v>-95</v>
      </c>
      <c r="AB883" t="s">
        <v>544</v>
      </c>
      <c r="AC883">
        <f t="shared" si="168"/>
        <v>2021</v>
      </c>
      <c r="AD883">
        <f t="shared" si="169"/>
        <v>7</v>
      </c>
      <c r="AE883">
        <f t="shared" si="170"/>
        <v>2021</v>
      </c>
      <c r="AF883">
        <f t="shared" si="171"/>
        <v>6</v>
      </c>
      <c r="AG883" t="str">
        <f>VLOOKUP(F883,vlookup!$A$2:$E$660,2,0)</f>
        <v>Retained</v>
      </c>
      <c r="AH883" t="str">
        <f>VLOOKUP(F883,vlookup!$A$2:$E$660,3,0)</f>
        <v>Service Contract</v>
      </c>
      <c r="AI883" t="str">
        <f>VLOOKUP(F883,vlookup!$A$2:$E$660,4,0)</f>
        <v>Used Car Programs</v>
      </c>
      <c r="AJ883" t="str">
        <f>VLOOKUP(F883,vlookup!$A$2:$E$660,5,0)</f>
        <v>High Mileage</v>
      </c>
      <c r="AL883">
        <f t="shared" si="172"/>
        <v>46</v>
      </c>
      <c r="AM883">
        <f t="shared" si="173"/>
        <v>44</v>
      </c>
      <c r="AN883" t="str">
        <f t="shared" si="174"/>
        <v/>
      </c>
      <c r="AO883" t="str">
        <f t="shared" si="175"/>
        <v/>
      </c>
      <c r="AP883">
        <f t="shared" si="176"/>
        <v>-95</v>
      </c>
      <c r="AQ883" t="str">
        <f t="shared" si="177"/>
        <v/>
      </c>
      <c r="AR883" t="str">
        <f t="shared" si="178"/>
        <v/>
      </c>
      <c r="AS883" t="str">
        <f t="shared" si="179"/>
        <v>ZAGF7172600F21-1</v>
      </c>
      <c r="AT883" t="str">
        <f>IFERROR(IF(VLOOKUP(Y883,vlookup!$I$2:$J$9,1,0)=Y883,VLOOKUP(Y883,vlookup!$I$2:$J$9,2,0),PROPER(Y883)),PROPER(Y883))</f>
        <v>Inspection</v>
      </c>
      <c r="AU883" t="str">
        <f>IFERROR(IF(B883=VLOOKUP(B883,vlookup!$L$2:$L$10,1,0),"Yes","No"),"No")</f>
        <v>No</v>
      </c>
    </row>
    <row r="884" spans="1:47" ht="14.45" customHeight="1" x14ac:dyDescent="0.25">
      <c r="A884" t="s">
        <v>2681</v>
      </c>
      <c r="B884" s="31" t="s">
        <v>2682</v>
      </c>
      <c r="C884">
        <v>1</v>
      </c>
      <c r="D884">
        <v>5</v>
      </c>
      <c r="E884" t="s">
        <v>382</v>
      </c>
      <c r="F884" t="s">
        <v>60</v>
      </c>
      <c r="G884" t="s">
        <v>3735</v>
      </c>
      <c r="H884" t="s">
        <v>3736</v>
      </c>
      <c r="I884">
        <v>113817</v>
      </c>
      <c r="J884" s="19">
        <v>41739</v>
      </c>
      <c r="K884" s="19">
        <v>41758</v>
      </c>
      <c r="L884">
        <v>201404</v>
      </c>
      <c r="M884" s="19">
        <v>41730</v>
      </c>
      <c r="N884">
        <v>24616</v>
      </c>
      <c r="O884" t="s">
        <v>1076</v>
      </c>
      <c r="P884" t="s">
        <v>377</v>
      </c>
      <c r="Q884" t="s">
        <v>359</v>
      </c>
      <c r="R884">
        <v>37826517683</v>
      </c>
      <c r="S884" s="19">
        <v>41885</v>
      </c>
      <c r="T884">
        <v>113817</v>
      </c>
      <c r="U884" t="s">
        <v>357</v>
      </c>
      <c r="V884" s="19">
        <v>41900</v>
      </c>
      <c r="W884" t="s">
        <v>360</v>
      </c>
      <c r="X884" t="s">
        <v>361</v>
      </c>
      <c r="Y884" t="s">
        <v>361</v>
      </c>
      <c r="Z884" t="s">
        <v>14</v>
      </c>
      <c r="AA884" s="29">
        <v>-95</v>
      </c>
      <c r="AB884" t="s">
        <v>544</v>
      </c>
      <c r="AC884">
        <f t="shared" si="168"/>
        <v>2014</v>
      </c>
      <c r="AD884">
        <f t="shared" si="169"/>
        <v>9</v>
      </c>
      <c r="AE884">
        <f t="shared" si="170"/>
        <v>2014</v>
      </c>
      <c r="AF884">
        <f t="shared" si="171"/>
        <v>4</v>
      </c>
      <c r="AG884" t="str">
        <f>VLOOKUP(F884,vlookup!$A$2:$E$660,2,0)</f>
        <v>Retained</v>
      </c>
      <c r="AH884" t="str">
        <f>VLOOKUP(F884,vlookup!$A$2:$E$660,3,0)</f>
        <v>Service Contract</v>
      </c>
      <c r="AI884" t="str">
        <f>VLOOKUP(F884,vlookup!$A$2:$E$660,4,0)</f>
        <v>Used Car Programs</v>
      </c>
      <c r="AJ884" t="str">
        <f>VLOOKUP(F884,vlookup!$A$2:$E$660,5,0)</f>
        <v>High Mileage</v>
      </c>
      <c r="AL884">
        <f t="shared" si="172"/>
        <v>19</v>
      </c>
      <c r="AM884">
        <f t="shared" si="173"/>
        <v>158</v>
      </c>
      <c r="AN884" t="str">
        <f t="shared" si="174"/>
        <v/>
      </c>
      <c r="AO884" t="str">
        <f t="shared" si="175"/>
        <v/>
      </c>
      <c r="AP884" t="str">
        <f t="shared" si="176"/>
        <v/>
      </c>
      <c r="AQ884" t="str">
        <f t="shared" si="177"/>
        <v/>
      </c>
      <c r="AR884">
        <f t="shared" si="178"/>
        <v>-95</v>
      </c>
      <c r="AS884" t="str">
        <f t="shared" si="179"/>
        <v>4Z172294D4Y-1</v>
      </c>
      <c r="AT884" t="str">
        <f>IFERROR(IF(VLOOKUP(Y884,vlookup!$I$2:$J$9,1,0)=Y884,VLOOKUP(Y884,vlookup!$I$2:$J$9,2,0),PROPER(Y884)),PROPER(Y884))</f>
        <v>Inspection</v>
      </c>
      <c r="AU884" t="str">
        <f>IFERROR(IF(B884=VLOOKUP(B884,vlookup!$L$2:$L$10,1,0),"Yes","No"),"No")</f>
        <v>No</v>
      </c>
    </row>
    <row r="885" spans="1:47" ht="14.45" customHeight="1" x14ac:dyDescent="0.25">
      <c r="A885" t="s">
        <v>2681</v>
      </c>
      <c r="B885" s="31" t="s">
        <v>2682</v>
      </c>
      <c r="C885">
        <v>1</v>
      </c>
      <c r="D885">
        <v>6</v>
      </c>
      <c r="E885" t="s">
        <v>382</v>
      </c>
      <c r="F885" t="s">
        <v>60</v>
      </c>
      <c r="G885" t="s">
        <v>3735</v>
      </c>
      <c r="H885" t="s">
        <v>3736</v>
      </c>
      <c r="I885">
        <v>113817</v>
      </c>
      <c r="J885" s="19">
        <v>41739</v>
      </c>
      <c r="K885" s="19">
        <v>41758</v>
      </c>
      <c r="L885">
        <v>201404</v>
      </c>
      <c r="M885" s="19">
        <v>41730</v>
      </c>
      <c r="N885">
        <v>24616</v>
      </c>
      <c r="O885" t="s">
        <v>1076</v>
      </c>
      <c r="P885" t="s">
        <v>377</v>
      </c>
      <c r="Q885" t="s">
        <v>359</v>
      </c>
      <c r="R885">
        <v>37854617683</v>
      </c>
      <c r="S885" s="19">
        <v>41885</v>
      </c>
      <c r="T885">
        <v>113817</v>
      </c>
      <c r="U885" t="s">
        <v>357</v>
      </c>
      <c r="V885" s="19">
        <v>41900</v>
      </c>
      <c r="W885" t="s">
        <v>360</v>
      </c>
      <c r="X885" t="s">
        <v>361</v>
      </c>
      <c r="Y885" t="s">
        <v>361</v>
      </c>
      <c r="Z885" t="s">
        <v>14</v>
      </c>
      <c r="AA885" s="29">
        <v>-95</v>
      </c>
      <c r="AB885" t="s">
        <v>544</v>
      </c>
      <c r="AC885">
        <f t="shared" si="168"/>
        <v>2014</v>
      </c>
      <c r="AD885">
        <f t="shared" si="169"/>
        <v>9</v>
      </c>
      <c r="AE885">
        <f t="shared" si="170"/>
        <v>2014</v>
      </c>
      <c r="AF885">
        <f t="shared" si="171"/>
        <v>4</v>
      </c>
      <c r="AG885" t="str">
        <f>VLOOKUP(F885,vlookup!$A$2:$E$660,2,0)</f>
        <v>Retained</v>
      </c>
      <c r="AH885" t="str">
        <f>VLOOKUP(F885,vlookup!$A$2:$E$660,3,0)</f>
        <v>Service Contract</v>
      </c>
      <c r="AI885" t="str">
        <f>VLOOKUP(F885,vlookup!$A$2:$E$660,4,0)</f>
        <v>Used Car Programs</v>
      </c>
      <c r="AJ885" t="str">
        <f>VLOOKUP(F885,vlookup!$A$2:$E$660,5,0)</f>
        <v>High Mileage</v>
      </c>
      <c r="AL885">
        <f t="shared" si="172"/>
        <v>19</v>
      </c>
      <c r="AM885">
        <f t="shared" si="173"/>
        <v>158</v>
      </c>
      <c r="AN885" t="str">
        <f t="shared" si="174"/>
        <v/>
      </c>
      <c r="AO885" t="str">
        <f t="shared" si="175"/>
        <v/>
      </c>
      <c r="AP885" t="str">
        <f t="shared" si="176"/>
        <v/>
      </c>
      <c r="AQ885" t="str">
        <f t="shared" si="177"/>
        <v/>
      </c>
      <c r="AR885">
        <f t="shared" si="178"/>
        <v>-95</v>
      </c>
      <c r="AS885" t="str">
        <f t="shared" si="179"/>
        <v>4Z172294D4Y-1</v>
      </c>
      <c r="AT885" t="str">
        <f>IFERROR(IF(VLOOKUP(Y885,vlookup!$I$2:$J$9,1,0)=Y885,VLOOKUP(Y885,vlookup!$I$2:$J$9,2,0),PROPER(Y885)),PROPER(Y885))</f>
        <v>Inspection</v>
      </c>
      <c r="AU885" t="str">
        <f>IFERROR(IF(B885=VLOOKUP(B885,vlookup!$L$2:$L$10,1,0),"Yes","No"),"No")</f>
        <v>No</v>
      </c>
    </row>
    <row r="886" spans="1:47" ht="14.45" customHeight="1" x14ac:dyDescent="0.25">
      <c r="A886" t="s">
        <v>2579</v>
      </c>
      <c r="B886" s="31" t="s">
        <v>2580</v>
      </c>
      <c r="C886">
        <v>2</v>
      </c>
      <c r="D886">
        <v>2</v>
      </c>
      <c r="E886" t="s">
        <v>382</v>
      </c>
      <c r="F886" t="s">
        <v>60</v>
      </c>
      <c r="G886" t="s">
        <v>543</v>
      </c>
      <c r="H886" t="s">
        <v>2581</v>
      </c>
      <c r="I886">
        <v>146089</v>
      </c>
      <c r="J886" s="19">
        <v>41378</v>
      </c>
      <c r="K886" s="19">
        <v>41394</v>
      </c>
      <c r="L886">
        <v>201304</v>
      </c>
      <c r="M886" s="19">
        <v>41365</v>
      </c>
      <c r="N886">
        <v>24616</v>
      </c>
      <c r="O886" t="s">
        <v>1076</v>
      </c>
      <c r="P886" t="s">
        <v>2669</v>
      </c>
      <c r="Q886" t="s">
        <v>2563</v>
      </c>
      <c r="R886">
        <v>287978</v>
      </c>
      <c r="S886" s="19">
        <v>41409</v>
      </c>
      <c r="T886">
        <v>146506</v>
      </c>
      <c r="U886" t="s">
        <v>357</v>
      </c>
      <c r="V886" s="19">
        <v>41437</v>
      </c>
      <c r="W886" t="s">
        <v>360</v>
      </c>
      <c r="X886" t="s">
        <v>361</v>
      </c>
      <c r="Y886" t="s">
        <v>361</v>
      </c>
      <c r="Z886" t="s">
        <v>14</v>
      </c>
      <c r="AA886" s="29">
        <v>-95</v>
      </c>
      <c r="AB886" t="s">
        <v>544</v>
      </c>
      <c r="AC886">
        <f t="shared" si="168"/>
        <v>2013</v>
      </c>
      <c r="AD886">
        <f t="shared" si="169"/>
        <v>6</v>
      </c>
      <c r="AE886">
        <f t="shared" si="170"/>
        <v>2013</v>
      </c>
      <c r="AF886">
        <f t="shared" si="171"/>
        <v>4</v>
      </c>
      <c r="AG886" t="str">
        <f>VLOOKUP(F886,vlookup!$A$2:$E$660,2,0)</f>
        <v>Retained</v>
      </c>
      <c r="AH886" t="str">
        <f>VLOOKUP(F886,vlookup!$A$2:$E$660,3,0)</f>
        <v>Service Contract</v>
      </c>
      <c r="AI886" t="str">
        <f>VLOOKUP(F886,vlookup!$A$2:$E$660,4,0)</f>
        <v>Used Car Programs</v>
      </c>
      <c r="AJ886" t="str">
        <f>VLOOKUP(F886,vlookup!$A$2:$E$660,5,0)</f>
        <v>High Mileage</v>
      </c>
      <c r="AL886">
        <f t="shared" si="172"/>
        <v>16</v>
      </c>
      <c r="AM886">
        <f t="shared" si="173"/>
        <v>58</v>
      </c>
      <c r="AN886">
        <f t="shared" si="174"/>
        <v>417</v>
      </c>
      <c r="AO886" t="str">
        <f t="shared" si="175"/>
        <v/>
      </c>
      <c r="AP886">
        <f t="shared" si="176"/>
        <v>-95</v>
      </c>
      <c r="AQ886" t="str">
        <f t="shared" si="177"/>
        <v/>
      </c>
      <c r="AR886" t="str">
        <f t="shared" si="178"/>
        <v/>
      </c>
      <c r="AS886" t="str">
        <f t="shared" si="179"/>
        <v>58100279D3Y-2</v>
      </c>
      <c r="AT886" t="str">
        <f>IFERROR(IF(VLOOKUP(Y886,vlookup!$I$2:$J$9,1,0)=Y886,VLOOKUP(Y886,vlookup!$I$2:$J$9,2,0),PROPER(Y886)),PROPER(Y886))</f>
        <v>Inspection</v>
      </c>
      <c r="AU886" t="str">
        <f>IFERROR(IF(B886=VLOOKUP(B886,vlookup!$L$2:$L$10,1,0),"Yes","No"),"No")</f>
        <v>No</v>
      </c>
    </row>
    <row r="887" spans="1:47" ht="14.45" customHeight="1" x14ac:dyDescent="0.25">
      <c r="A887" t="s">
        <v>1404</v>
      </c>
      <c r="B887" s="31" t="s">
        <v>1405</v>
      </c>
      <c r="C887">
        <v>2</v>
      </c>
      <c r="D887">
        <v>3</v>
      </c>
      <c r="E887" t="s">
        <v>382</v>
      </c>
      <c r="F887" t="s">
        <v>60</v>
      </c>
      <c r="G887" t="s">
        <v>3708</v>
      </c>
      <c r="H887" t="s">
        <v>3739</v>
      </c>
      <c r="I887">
        <v>132964</v>
      </c>
      <c r="J887" s="19">
        <v>41762</v>
      </c>
      <c r="K887" s="19">
        <v>41786</v>
      </c>
      <c r="L887">
        <v>201405</v>
      </c>
      <c r="M887" s="19">
        <v>41760</v>
      </c>
      <c r="N887">
        <v>24616</v>
      </c>
      <c r="O887" t="s">
        <v>1076</v>
      </c>
      <c r="P887" t="s">
        <v>2669</v>
      </c>
      <c r="Q887" t="s">
        <v>2563</v>
      </c>
      <c r="R887" t="s">
        <v>2683</v>
      </c>
      <c r="S887" s="19">
        <v>41788</v>
      </c>
      <c r="T887">
        <v>132964</v>
      </c>
      <c r="U887" t="s">
        <v>357</v>
      </c>
      <c r="V887" s="19">
        <v>41799</v>
      </c>
      <c r="W887" t="s">
        <v>360</v>
      </c>
      <c r="X887" t="s">
        <v>361</v>
      </c>
      <c r="Y887" t="s">
        <v>361</v>
      </c>
      <c r="Z887" t="s">
        <v>14</v>
      </c>
      <c r="AA887" s="29">
        <v>-95</v>
      </c>
      <c r="AB887" t="s">
        <v>544</v>
      </c>
      <c r="AC887">
        <f t="shared" si="168"/>
        <v>2014</v>
      </c>
      <c r="AD887">
        <f t="shared" si="169"/>
        <v>6</v>
      </c>
      <c r="AE887">
        <f t="shared" si="170"/>
        <v>2014</v>
      </c>
      <c r="AF887">
        <f t="shared" si="171"/>
        <v>5</v>
      </c>
      <c r="AG887" t="str">
        <f>VLOOKUP(F887,vlookup!$A$2:$E$660,2,0)</f>
        <v>Retained</v>
      </c>
      <c r="AH887" t="str">
        <f>VLOOKUP(F887,vlookup!$A$2:$E$660,3,0)</f>
        <v>Service Contract</v>
      </c>
      <c r="AI887" t="str">
        <f>VLOOKUP(F887,vlookup!$A$2:$E$660,4,0)</f>
        <v>Used Car Programs</v>
      </c>
      <c r="AJ887" t="str">
        <f>VLOOKUP(F887,vlookup!$A$2:$E$660,5,0)</f>
        <v>High Mileage</v>
      </c>
      <c r="AL887">
        <f t="shared" si="172"/>
        <v>24</v>
      </c>
      <c r="AM887">
        <f t="shared" si="173"/>
        <v>36</v>
      </c>
      <c r="AN887" t="str">
        <f t="shared" si="174"/>
        <v/>
      </c>
      <c r="AO887" t="str">
        <f t="shared" si="175"/>
        <v/>
      </c>
      <c r="AP887">
        <f t="shared" si="176"/>
        <v>-95</v>
      </c>
      <c r="AQ887" t="str">
        <f t="shared" si="177"/>
        <v/>
      </c>
      <c r="AR887" t="str">
        <f t="shared" si="178"/>
        <v/>
      </c>
      <c r="AS887" t="str">
        <f t="shared" si="179"/>
        <v>7J160589E4Y-2</v>
      </c>
      <c r="AT887" t="str">
        <f>IFERROR(IF(VLOOKUP(Y887,vlookup!$I$2:$J$9,1,0)=Y887,VLOOKUP(Y887,vlookup!$I$2:$J$9,2,0),PROPER(Y887)),PROPER(Y887))</f>
        <v>Inspection</v>
      </c>
      <c r="AU887" t="str">
        <f>IFERROR(IF(B887=VLOOKUP(B887,vlookup!$L$2:$L$10,1,0),"Yes","No"),"No")</f>
        <v>No</v>
      </c>
    </row>
    <row r="888" spans="1:47" ht="14.45" customHeight="1" x14ac:dyDescent="0.25">
      <c r="A888" t="s">
        <v>2684</v>
      </c>
      <c r="B888" s="31" t="s">
        <v>3612</v>
      </c>
      <c r="C888">
        <v>1</v>
      </c>
      <c r="D888">
        <v>2</v>
      </c>
      <c r="E888" t="s">
        <v>382</v>
      </c>
      <c r="F888" t="s">
        <v>205</v>
      </c>
      <c r="G888" t="s">
        <v>3708</v>
      </c>
      <c r="H888" t="s">
        <v>3740</v>
      </c>
      <c r="I888">
        <v>122391</v>
      </c>
      <c r="J888" s="19">
        <v>42076</v>
      </c>
      <c r="K888" s="19">
        <v>42124</v>
      </c>
      <c r="L888">
        <v>201504</v>
      </c>
      <c r="M888" s="19">
        <v>42095</v>
      </c>
      <c r="N888">
        <v>24616</v>
      </c>
      <c r="O888" t="s">
        <v>1076</v>
      </c>
      <c r="P888" t="s">
        <v>377</v>
      </c>
      <c r="Q888" t="s">
        <v>359</v>
      </c>
      <c r="R888">
        <v>49260421120</v>
      </c>
      <c r="S888" s="19">
        <v>42424</v>
      </c>
      <c r="T888">
        <v>122391</v>
      </c>
      <c r="U888" t="s">
        <v>357</v>
      </c>
      <c r="V888" s="19">
        <v>42433</v>
      </c>
      <c r="W888" t="s">
        <v>360</v>
      </c>
      <c r="X888" t="s">
        <v>361</v>
      </c>
      <c r="Y888" t="s">
        <v>361</v>
      </c>
      <c r="Z888" t="s">
        <v>14</v>
      </c>
      <c r="AA888" s="29">
        <v>-95</v>
      </c>
      <c r="AB888" t="s">
        <v>544</v>
      </c>
      <c r="AC888">
        <f t="shared" si="168"/>
        <v>2016</v>
      </c>
      <c r="AD888">
        <f t="shared" si="169"/>
        <v>3</v>
      </c>
      <c r="AE888">
        <f t="shared" si="170"/>
        <v>2015</v>
      </c>
      <c r="AF888">
        <f t="shared" si="171"/>
        <v>3</v>
      </c>
      <c r="AG888" t="str">
        <f>VLOOKUP(F888,vlookup!$A$2:$E$660,2,0)</f>
        <v>Retained</v>
      </c>
      <c r="AH888" t="str">
        <f>VLOOKUP(F888,vlookup!$A$2:$E$660,3,0)</f>
        <v>Service Contract</v>
      </c>
      <c r="AI888" t="str">
        <f>VLOOKUP(F888,vlookup!$A$2:$E$660,4,0)</f>
        <v>Used Car Programs</v>
      </c>
      <c r="AJ888" t="str">
        <f>VLOOKUP(F888,vlookup!$A$2:$E$660,5,0)</f>
        <v>High Mileage</v>
      </c>
      <c r="AL888">
        <f t="shared" si="172"/>
        <v>47</v>
      </c>
      <c r="AM888">
        <f t="shared" si="173"/>
        <v>351</v>
      </c>
      <c r="AN888" t="str">
        <f t="shared" si="174"/>
        <v/>
      </c>
      <c r="AO888" t="str">
        <f t="shared" si="175"/>
        <v/>
      </c>
      <c r="AP888" t="str">
        <f t="shared" si="176"/>
        <v/>
      </c>
      <c r="AQ888" t="str">
        <f t="shared" si="177"/>
        <v/>
      </c>
      <c r="AR888">
        <f t="shared" si="178"/>
        <v>-95</v>
      </c>
      <c r="AS888" t="str">
        <f t="shared" si="179"/>
        <v>102108842-1</v>
      </c>
      <c r="AT888" t="str">
        <f>IFERROR(IF(VLOOKUP(Y888,vlookup!$I$2:$J$9,1,0)=Y888,VLOOKUP(Y888,vlookup!$I$2:$J$9,2,0),PROPER(Y888)),PROPER(Y888))</f>
        <v>Inspection</v>
      </c>
      <c r="AU888" t="str">
        <f>IFERROR(IF(B888=VLOOKUP(B888,vlookup!$L$2:$L$10,1,0),"Yes","No"),"No")</f>
        <v>No</v>
      </c>
    </row>
    <row r="889" spans="1:47" ht="14.45" customHeight="1" x14ac:dyDescent="0.25">
      <c r="A889" t="s">
        <v>1427</v>
      </c>
      <c r="B889" s="31" t="s">
        <v>1428</v>
      </c>
      <c r="C889">
        <v>1</v>
      </c>
      <c r="D889">
        <v>2</v>
      </c>
      <c r="E889" t="s">
        <v>382</v>
      </c>
      <c r="F889" t="s">
        <v>60</v>
      </c>
      <c r="G889" t="s">
        <v>543</v>
      </c>
      <c r="H889" t="s">
        <v>1425</v>
      </c>
      <c r="I889">
        <v>159390</v>
      </c>
      <c r="J889" s="19">
        <v>41457</v>
      </c>
      <c r="K889" s="19">
        <v>41485</v>
      </c>
      <c r="L889">
        <v>201307</v>
      </c>
      <c r="M889" s="19">
        <v>41456</v>
      </c>
      <c r="N889">
        <v>24616</v>
      </c>
      <c r="O889" t="s">
        <v>1076</v>
      </c>
      <c r="P889" t="s">
        <v>377</v>
      </c>
      <c r="Q889" t="s">
        <v>359</v>
      </c>
      <c r="R889" t="s">
        <v>2685</v>
      </c>
      <c r="S889" s="19">
        <v>41499</v>
      </c>
      <c r="T889">
        <v>160792</v>
      </c>
      <c r="U889" t="s">
        <v>357</v>
      </c>
      <c r="V889" s="19">
        <v>41542</v>
      </c>
      <c r="W889" t="s">
        <v>360</v>
      </c>
      <c r="X889" t="s">
        <v>361</v>
      </c>
      <c r="Y889" t="s">
        <v>361</v>
      </c>
      <c r="Z889" t="s">
        <v>14</v>
      </c>
      <c r="AA889" s="29">
        <v>-95</v>
      </c>
      <c r="AB889" t="s">
        <v>544</v>
      </c>
      <c r="AC889">
        <f t="shared" si="168"/>
        <v>2013</v>
      </c>
      <c r="AD889">
        <f t="shared" si="169"/>
        <v>9</v>
      </c>
      <c r="AE889">
        <f t="shared" si="170"/>
        <v>2013</v>
      </c>
      <c r="AF889">
        <f t="shared" si="171"/>
        <v>7</v>
      </c>
      <c r="AG889" t="str">
        <f>VLOOKUP(F889,vlookup!$A$2:$E$660,2,0)</f>
        <v>Retained</v>
      </c>
      <c r="AH889" t="str">
        <f>VLOOKUP(F889,vlookup!$A$2:$E$660,3,0)</f>
        <v>Service Contract</v>
      </c>
      <c r="AI889" t="str">
        <f>VLOOKUP(F889,vlookup!$A$2:$E$660,4,0)</f>
        <v>Used Car Programs</v>
      </c>
      <c r="AJ889" t="str">
        <f>VLOOKUP(F889,vlookup!$A$2:$E$660,5,0)</f>
        <v>High Mileage</v>
      </c>
      <c r="AL889">
        <f t="shared" si="172"/>
        <v>28</v>
      </c>
      <c r="AM889">
        <f t="shared" si="173"/>
        <v>83</v>
      </c>
      <c r="AN889">
        <f t="shared" si="174"/>
        <v>1402</v>
      </c>
      <c r="AO889" t="str">
        <f t="shared" si="175"/>
        <v/>
      </c>
      <c r="AP889" t="str">
        <f t="shared" si="176"/>
        <v/>
      </c>
      <c r="AQ889">
        <f t="shared" si="177"/>
        <v>-95</v>
      </c>
      <c r="AR889" t="str">
        <f t="shared" si="178"/>
        <v/>
      </c>
      <c r="AS889" t="str">
        <f t="shared" si="179"/>
        <v>6R167478G3Y-1</v>
      </c>
      <c r="AT889" t="str">
        <f>IFERROR(IF(VLOOKUP(Y889,vlookup!$I$2:$J$9,1,0)=Y889,VLOOKUP(Y889,vlookup!$I$2:$J$9,2,0),PROPER(Y889)),PROPER(Y889))</f>
        <v>Inspection</v>
      </c>
      <c r="AU889" t="str">
        <f>IFERROR(IF(B889=VLOOKUP(B889,vlookup!$L$2:$L$10,1,0),"Yes","No"),"No")</f>
        <v>No</v>
      </c>
    </row>
    <row r="890" spans="1:47" ht="14.45" customHeight="1" x14ac:dyDescent="0.25">
      <c r="A890" t="s">
        <v>1438</v>
      </c>
      <c r="B890" s="31" t="s">
        <v>1439</v>
      </c>
      <c r="C890">
        <v>1</v>
      </c>
      <c r="D890">
        <v>4</v>
      </c>
      <c r="E890" t="s">
        <v>571</v>
      </c>
      <c r="F890" t="s">
        <v>205</v>
      </c>
      <c r="G890" t="s">
        <v>543</v>
      </c>
      <c r="H890" t="s">
        <v>1425</v>
      </c>
      <c r="I890">
        <v>109708</v>
      </c>
      <c r="J890" s="19">
        <v>41785</v>
      </c>
      <c r="K890" s="19">
        <v>41813</v>
      </c>
      <c r="L890">
        <v>201406</v>
      </c>
      <c r="M890" s="19">
        <v>41791</v>
      </c>
      <c r="N890">
        <v>24616</v>
      </c>
      <c r="O890" t="s">
        <v>1076</v>
      </c>
      <c r="P890" t="s">
        <v>377</v>
      </c>
      <c r="Q890" t="s">
        <v>359</v>
      </c>
      <c r="R890">
        <v>36624017341</v>
      </c>
      <c r="S890" s="19">
        <v>41829</v>
      </c>
      <c r="T890">
        <v>109708</v>
      </c>
      <c r="U890" t="s">
        <v>357</v>
      </c>
      <c r="V890" s="19">
        <v>41831</v>
      </c>
      <c r="W890" t="s">
        <v>360</v>
      </c>
      <c r="X890" t="s">
        <v>361</v>
      </c>
      <c r="Y890" t="s">
        <v>361</v>
      </c>
      <c r="Z890" t="s">
        <v>14</v>
      </c>
      <c r="AA890" s="29">
        <v>-95</v>
      </c>
      <c r="AB890" t="s">
        <v>544</v>
      </c>
      <c r="AC890">
        <f t="shared" si="168"/>
        <v>2014</v>
      </c>
      <c r="AD890">
        <f t="shared" si="169"/>
        <v>7</v>
      </c>
      <c r="AE890">
        <f t="shared" si="170"/>
        <v>2014</v>
      </c>
      <c r="AF890">
        <f t="shared" si="171"/>
        <v>5</v>
      </c>
      <c r="AG890" t="str">
        <f>VLOOKUP(F890,vlookup!$A$2:$E$660,2,0)</f>
        <v>Retained</v>
      </c>
      <c r="AH890" t="str">
        <f>VLOOKUP(F890,vlookup!$A$2:$E$660,3,0)</f>
        <v>Service Contract</v>
      </c>
      <c r="AI890" t="str">
        <f>VLOOKUP(F890,vlookup!$A$2:$E$660,4,0)</f>
        <v>Used Car Programs</v>
      </c>
      <c r="AJ890" t="str">
        <f>VLOOKUP(F890,vlookup!$A$2:$E$660,5,0)</f>
        <v>High Mileage</v>
      </c>
      <c r="AL890">
        <f t="shared" si="172"/>
        <v>27</v>
      </c>
      <c r="AM890">
        <f t="shared" si="173"/>
        <v>45</v>
      </c>
      <c r="AN890" t="str">
        <f t="shared" si="174"/>
        <v/>
      </c>
      <c r="AO890" t="str">
        <f t="shared" si="175"/>
        <v/>
      </c>
      <c r="AP890">
        <f t="shared" si="176"/>
        <v>-95</v>
      </c>
      <c r="AQ890" t="str">
        <f t="shared" si="177"/>
        <v/>
      </c>
      <c r="AR890" t="str">
        <f t="shared" si="178"/>
        <v/>
      </c>
      <c r="AS890" t="str">
        <f t="shared" si="179"/>
        <v>7J100805E4-1</v>
      </c>
      <c r="AT890" t="str">
        <f>IFERROR(IF(VLOOKUP(Y890,vlookup!$I$2:$J$9,1,0)=Y890,VLOOKUP(Y890,vlookup!$I$2:$J$9,2,0),PROPER(Y890)),PROPER(Y890))</f>
        <v>Inspection</v>
      </c>
      <c r="AU890" t="str">
        <f>IFERROR(IF(B890=VLOOKUP(B890,vlookup!$L$2:$L$10,1,0),"Yes","No"),"No")</f>
        <v>No</v>
      </c>
    </row>
    <row r="891" spans="1:47" ht="14.45" customHeight="1" x14ac:dyDescent="0.25">
      <c r="A891" t="s">
        <v>1446</v>
      </c>
      <c r="B891" s="31" t="s">
        <v>1447</v>
      </c>
      <c r="C891">
        <v>1</v>
      </c>
      <c r="D891">
        <v>3</v>
      </c>
      <c r="E891" t="s">
        <v>382</v>
      </c>
      <c r="F891" t="s">
        <v>205</v>
      </c>
      <c r="G891" t="s">
        <v>543</v>
      </c>
      <c r="H891" t="s">
        <v>1425</v>
      </c>
      <c r="I891">
        <v>118258</v>
      </c>
      <c r="J891" s="19">
        <v>41802</v>
      </c>
      <c r="K891" s="19">
        <v>41848</v>
      </c>
      <c r="L891">
        <v>201407</v>
      </c>
      <c r="M891" s="19">
        <v>41821</v>
      </c>
      <c r="N891">
        <v>24617</v>
      </c>
      <c r="O891" t="s">
        <v>1070</v>
      </c>
      <c r="P891" t="s">
        <v>377</v>
      </c>
      <c r="Q891" t="s">
        <v>359</v>
      </c>
      <c r="R891">
        <v>38329217872</v>
      </c>
      <c r="S891" s="19">
        <v>41913</v>
      </c>
      <c r="T891">
        <v>118258</v>
      </c>
      <c r="U891" t="s">
        <v>357</v>
      </c>
      <c r="V891" s="19">
        <v>41922</v>
      </c>
      <c r="W891" t="s">
        <v>360</v>
      </c>
      <c r="X891" t="s">
        <v>361</v>
      </c>
      <c r="Y891" t="s">
        <v>361</v>
      </c>
      <c r="Z891" t="s">
        <v>14</v>
      </c>
      <c r="AA891" s="29">
        <v>-95</v>
      </c>
      <c r="AB891" t="s">
        <v>544</v>
      </c>
      <c r="AC891">
        <f t="shared" si="168"/>
        <v>2014</v>
      </c>
      <c r="AD891">
        <f t="shared" si="169"/>
        <v>10</v>
      </c>
      <c r="AE891">
        <f t="shared" si="170"/>
        <v>2014</v>
      </c>
      <c r="AF891">
        <f t="shared" si="171"/>
        <v>6</v>
      </c>
      <c r="AG891" t="str">
        <f>VLOOKUP(F891,vlookup!$A$2:$E$660,2,0)</f>
        <v>Retained</v>
      </c>
      <c r="AH891" t="str">
        <f>VLOOKUP(F891,vlookup!$A$2:$E$660,3,0)</f>
        <v>Service Contract</v>
      </c>
      <c r="AI891" t="str">
        <f>VLOOKUP(F891,vlookup!$A$2:$E$660,4,0)</f>
        <v>Used Car Programs</v>
      </c>
      <c r="AJ891" t="str">
        <f>VLOOKUP(F891,vlookup!$A$2:$E$660,5,0)</f>
        <v>High Mileage</v>
      </c>
      <c r="AL891">
        <f t="shared" si="172"/>
        <v>46</v>
      </c>
      <c r="AM891">
        <f t="shared" si="173"/>
        <v>118</v>
      </c>
      <c r="AN891" t="str">
        <f t="shared" si="174"/>
        <v/>
      </c>
      <c r="AO891" t="str">
        <f t="shared" si="175"/>
        <v/>
      </c>
      <c r="AP891" t="str">
        <f t="shared" si="176"/>
        <v/>
      </c>
      <c r="AQ891" t="str">
        <f t="shared" si="177"/>
        <v/>
      </c>
      <c r="AR891">
        <f t="shared" si="178"/>
        <v>-95</v>
      </c>
      <c r="AS891" t="str">
        <f t="shared" si="179"/>
        <v>8R245795F4-1</v>
      </c>
      <c r="AT891" t="str">
        <f>IFERROR(IF(VLOOKUP(Y891,vlookup!$I$2:$J$9,1,0)=Y891,VLOOKUP(Y891,vlookup!$I$2:$J$9,2,0),PROPER(Y891)),PROPER(Y891))</f>
        <v>Inspection</v>
      </c>
      <c r="AU891" t="str">
        <f>IFERROR(IF(B891=VLOOKUP(B891,vlookup!$L$2:$L$10,1,0),"Yes","No"),"No")</f>
        <v>No</v>
      </c>
    </row>
    <row r="892" spans="1:47" ht="14.45" customHeight="1" x14ac:dyDescent="0.25">
      <c r="A892" t="s">
        <v>1456</v>
      </c>
      <c r="B892" s="31" t="s">
        <v>1457</v>
      </c>
      <c r="C892">
        <v>1</v>
      </c>
      <c r="D892">
        <v>3</v>
      </c>
      <c r="E892" t="s">
        <v>382</v>
      </c>
      <c r="F892" t="s">
        <v>60</v>
      </c>
      <c r="G892" t="s">
        <v>543</v>
      </c>
      <c r="H892" t="s">
        <v>1451</v>
      </c>
      <c r="I892">
        <v>167557</v>
      </c>
      <c r="J892" s="19">
        <v>41693</v>
      </c>
      <c r="K892" s="19">
        <v>41717</v>
      </c>
      <c r="L892">
        <v>201403</v>
      </c>
      <c r="M892" s="19">
        <v>41699</v>
      </c>
      <c r="N892">
        <v>24617</v>
      </c>
      <c r="O892" t="s">
        <v>1070</v>
      </c>
      <c r="P892" t="s">
        <v>377</v>
      </c>
      <c r="Q892" t="s">
        <v>359</v>
      </c>
      <c r="R892">
        <v>34799616879</v>
      </c>
      <c r="S892" s="19">
        <v>41738</v>
      </c>
      <c r="T892">
        <v>167557</v>
      </c>
      <c r="U892" t="s">
        <v>357</v>
      </c>
      <c r="V892" s="19">
        <v>41816</v>
      </c>
      <c r="W892" t="s">
        <v>360</v>
      </c>
      <c r="X892" t="s">
        <v>361</v>
      </c>
      <c r="Y892" t="s">
        <v>361</v>
      </c>
      <c r="Z892" t="s">
        <v>14</v>
      </c>
      <c r="AA892" s="29">
        <v>-95</v>
      </c>
      <c r="AB892" t="s">
        <v>544</v>
      </c>
      <c r="AC892">
        <f t="shared" si="168"/>
        <v>2014</v>
      </c>
      <c r="AD892">
        <f t="shared" si="169"/>
        <v>6</v>
      </c>
      <c r="AE892">
        <f t="shared" si="170"/>
        <v>2014</v>
      </c>
      <c r="AF892">
        <f t="shared" si="171"/>
        <v>2</v>
      </c>
      <c r="AG892" t="str">
        <f>VLOOKUP(F892,vlookup!$A$2:$E$660,2,0)</f>
        <v>Retained</v>
      </c>
      <c r="AH892" t="str">
        <f>VLOOKUP(F892,vlookup!$A$2:$E$660,3,0)</f>
        <v>Service Contract</v>
      </c>
      <c r="AI892" t="str">
        <f>VLOOKUP(F892,vlookup!$A$2:$E$660,4,0)</f>
        <v>Used Car Programs</v>
      </c>
      <c r="AJ892" t="str">
        <f>VLOOKUP(F892,vlookup!$A$2:$E$660,5,0)</f>
        <v>High Mileage</v>
      </c>
      <c r="AL892">
        <f t="shared" si="172"/>
        <v>26</v>
      </c>
      <c r="AM892">
        <f t="shared" si="173"/>
        <v>123</v>
      </c>
      <c r="AN892" t="str">
        <f t="shared" si="174"/>
        <v/>
      </c>
      <c r="AO892" t="str">
        <f t="shared" si="175"/>
        <v/>
      </c>
      <c r="AP892" t="str">
        <f t="shared" si="176"/>
        <v/>
      </c>
      <c r="AQ892" t="str">
        <f t="shared" si="177"/>
        <v/>
      </c>
      <c r="AR892">
        <f t="shared" si="178"/>
        <v>-95</v>
      </c>
      <c r="AS892" t="str">
        <f t="shared" si="179"/>
        <v>3J222752B4Y-1</v>
      </c>
      <c r="AT892" t="str">
        <f>IFERROR(IF(VLOOKUP(Y892,vlookup!$I$2:$J$9,1,0)=Y892,VLOOKUP(Y892,vlookup!$I$2:$J$9,2,0),PROPER(Y892)),PROPER(Y892))</f>
        <v>Inspection</v>
      </c>
      <c r="AU892" t="str">
        <f>IFERROR(IF(B892=VLOOKUP(B892,vlookup!$L$2:$L$10,1,0),"Yes","No"),"No")</f>
        <v>No</v>
      </c>
    </row>
    <row r="893" spans="1:47" ht="14.45" customHeight="1" x14ac:dyDescent="0.25">
      <c r="A893" t="s">
        <v>2686</v>
      </c>
      <c r="B893" s="31" t="s">
        <v>2687</v>
      </c>
      <c r="C893">
        <v>1</v>
      </c>
      <c r="D893">
        <v>3</v>
      </c>
      <c r="E893" t="s">
        <v>382</v>
      </c>
      <c r="F893" t="s">
        <v>464</v>
      </c>
      <c r="G893" t="s">
        <v>543</v>
      </c>
      <c r="H893" t="s">
        <v>1425</v>
      </c>
      <c r="I893">
        <v>105472</v>
      </c>
      <c r="J893" s="19">
        <v>43231</v>
      </c>
      <c r="K893" s="19">
        <v>43276</v>
      </c>
      <c r="L893">
        <v>201806</v>
      </c>
      <c r="M893" s="19">
        <v>43252</v>
      </c>
      <c r="N893">
        <v>24617</v>
      </c>
      <c r="O893" t="s">
        <v>1070</v>
      </c>
      <c r="P893" t="s">
        <v>377</v>
      </c>
      <c r="Q893" t="s">
        <v>359</v>
      </c>
      <c r="R893">
        <v>64421826926</v>
      </c>
      <c r="S893" s="19">
        <v>43271</v>
      </c>
      <c r="T893">
        <v>105472</v>
      </c>
      <c r="U893" t="s">
        <v>357</v>
      </c>
      <c r="V893" s="19">
        <v>43279</v>
      </c>
      <c r="W893" t="s">
        <v>360</v>
      </c>
      <c r="X893" t="s">
        <v>361</v>
      </c>
      <c r="Y893" t="s">
        <v>361</v>
      </c>
      <c r="Z893" t="s">
        <v>14</v>
      </c>
      <c r="AA893" s="29">
        <v>-95</v>
      </c>
      <c r="AB893" t="s">
        <v>544</v>
      </c>
      <c r="AC893">
        <f t="shared" si="168"/>
        <v>2018</v>
      </c>
      <c r="AD893">
        <f t="shared" si="169"/>
        <v>6</v>
      </c>
      <c r="AE893">
        <f t="shared" si="170"/>
        <v>2018</v>
      </c>
      <c r="AF893">
        <f t="shared" si="171"/>
        <v>5</v>
      </c>
      <c r="AG893" t="str">
        <f>VLOOKUP(F893,vlookup!$A$2:$E$660,2,0)</f>
        <v>Retained</v>
      </c>
      <c r="AH893" t="str">
        <f>VLOOKUP(F893,vlookup!$A$2:$E$660,3,0)</f>
        <v>Service Contract</v>
      </c>
      <c r="AI893" t="str">
        <f>VLOOKUP(F893,vlookup!$A$2:$E$660,4,0)</f>
        <v>Used Car Programs</v>
      </c>
      <c r="AJ893" t="str">
        <f>VLOOKUP(F893,vlookup!$A$2:$E$660,5,0)</f>
        <v>High Mileage</v>
      </c>
      <c r="AL893">
        <f t="shared" si="172"/>
        <v>44</v>
      </c>
      <c r="AM893">
        <f t="shared" si="173"/>
        <v>47</v>
      </c>
      <c r="AN893" t="str">
        <f t="shared" si="174"/>
        <v/>
      </c>
      <c r="AO893" t="str">
        <f t="shared" si="175"/>
        <v/>
      </c>
      <c r="AP893">
        <f t="shared" si="176"/>
        <v>-95</v>
      </c>
      <c r="AQ893" t="str">
        <f t="shared" si="177"/>
        <v/>
      </c>
      <c r="AR893" t="str">
        <f t="shared" si="178"/>
        <v/>
      </c>
      <c r="AS893" t="str">
        <f t="shared" si="179"/>
        <v>BR206306E8-1</v>
      </c>
      <c r="AT893" t="str">
        <f>IFERROR(IF(VLOOKUP(Y893,vlookup!$I$2:$J$9,1,0)=Y893,VLOOKUP(Y893,vlookup!$I$2:$J$9,2,0),PROPER(Y893)),PROPER(Y893))</f>
        <v>Inspection</v>
      </c>
      <c r="AU893" t="str">
        <f>IFERROR(IF(B893=VLOOKUP(B893,vlookup!$L$2:$L$10,1,0),"Yes","No"),"No")</f>
        <v>No</v>
      </c>
    </row>
    <row r="894" spans="1:47" ht="14.45" customHeight="1" x14ac:dyDescent="0.25">
      <c r="A894" t="s">
        <v>1469</v>
      </c>
      <c r="B894" s="31" t="s">
        <v>3586</v>
      </c>
      <c r="C894">
        <v>1</v>
      </c>
      <c r="D894">
        <v>2</v>
      </c>
      <c r="E894" t="s">
        <v>382</v>
      </c>
      <c r="F894" t="s">
        <v>205</v>
      </c>
      <c r="G894" t="s">
        <v>633</v>
      </c>
      <c r="H894" t="s">
        <v>634</v>
      </c>
      <c r="I894">
        <v>139247</v>
      </c>
      <c r="J894" s="19">
        <v>41916</v>
      </c>
      <c r="K894" s="19">
        <v>41943</v>
      </c>
      <c r="L894">
        <v>201410</v>
      </c>
      <c r="M894" s="19">
        <v>41913</v>
      </c>
      <c r="N894">
        <v>24617</v>
      </c>
      <c r="O894" t="s">
        <v>1070</v>
      </c>
      <c r="P894" t="s">
        <v>377</v>
      </c>
      <c r="Q894" t="s">
        <v>359</v>
      </c>
      <c r="R894">
        <v>55288723141</v>
      </c>
      <c r="S894" s="19">
        <v>42725</v>
      </c>
      <c r="T894">
        <v>139247</v>
      </c>
      <c r="U894" t="s">
        <v>3812</v>
      </c>
      <c r="V894" s="19">
        <v>42727</v>
      </c>
      <c r="W894" t="s">
        <v>360</v>
      </c>
      <c r="X894" t="s">
        <v>361</v>
      </c>
      <c r="Y894" t="s">
        <v>361</v>
      </c>
      <c r="Z894" t="s">
        <v>14</v>
      </c>
      <c r="AA894" s="29">
        <v>-95</v>
      </c>
      <c r="AB894" t="s">
        <v>544</v>
      </c>
      <c r="AC894">
        <f t="shared" si="168"/>
        <v>2016</v>
      </c>
      <c r="AD894">
        <f t="shared" si="169"/>
        <v>12</v>
      </c>
      <c r="AE894">
        <f t="shared" si="170"/>
        <v>2014</v>
      </c>
      <c r="AF894">
        <f t="shared" si="171"/>
        <v>10</v>
      </c>
      <c r="AG894" t="str">
        <f>VLOOKUP(F894,vlookup!$A$2:$E$660,2,0)</f>
        <v>Retained</v>
      </c>
      <c r="AH894" t="str">
        <f>VLOOKUP(F894,vlookup!$A$2:$E$660,3,0)</f>
        <v>Service Contract</v>
      </c>
      <c r="AI894" t="str">
        <f>VLOOKUP(F894,vlookup!$A$2:$E$660,4,0)</f>
        <v>Used Car Programs</v>
      </c>
      <c r="AJ894" t="str">
        <f>VLOOKUP(F894,vlookup!$A$2:$E$660,5,0)</f>
        <v>High Mileage</v>
      </c>
      <c r="AL894">
        <f t="shared" si="172"/>
        <v>27</v>
      </c>
      <c r="AM894">
        <f t="shared" si="173"/>
        <v>799</v>
      </c>
      <c r="AN894" t="str">
        <f t="shared" si="174"/>
        <v/>
      </c>
      <c r="AO894" t="str">
        <f t="shared" si="175"/>
        <v/>
      </c>
      <c r="AP894" t="str">
        <f t="shared" si="176"/>
        <v/>
      </c>
      <c r="AQ894" t="str">
        <f t="shared" si="177"/>
        <v/>
      </c>
      <c r="AR894">
        <f t="shared" si="178"/>
        <v>-95</v>
      </c>
      <c r="AS894" t="str">
        <f t="shared" si="179"/>
        <v>102108984-1</v>
      </c>
      <c r="AT894" t="str">
        <f>IFERROR(IF(VLOOKUP(Y894,vlookup!$I$2:$J$9,1,0)=Y894,VLOOKUP(Y894,vlookup!$I$2:$J$9,2,0),PROPER(Y894)),PROPER(Y894))</f>
        <v>Inspection</v>
      </c>
      <c r="AU894" t="str">
        <f>IFERROR(IF(B894=VLOOKUP(B894,vlookup!$L$2:$L$10,1,0),"Yes","No"),"No")</f>
        <v>No</v>
      </c>
    </row>
    <row r="895" spans="1:47" ht="14.45" customHeight="1" x14ac:dyDescent="0.25">
      <c r="A895" t="s">
        <v>2167</v>
      </c>
      <c r="B895" s="31" t="s">
        <v>2168</v>
      </c>
      <c r="C895">
        <v>1</v>
      </c>
      <c r="D895">
        <v>2</v>
      </c>
      <c r="E895" t="s">
        <v>382</v>
      </c>
      <c r="F895" t="s">
        <v>205</v>
      </c>
      <c r="G895" t="s">
        <v>633</v>
      </c>
      <c r="H895" t="s">
        <v>636</v>
      </c>
      <c r="I895">
        <v>90606</v>
      </c>
      <c r="J895" s="19">
        <v>42994</v>
      </c>
      <c r="K895" s="19">
        <v>43039</v>
      </c>
      <c r="L895">
        <v>201710</v>
      </c>
      <c r="M895" s="19">
        <v>43009</v>
      </c>
      <c r="N895">
        <v>24616</v>
      </c>
      <c r="O895" t="s">
        <v>1076</v>
      </c>
      <c r="P895" t="s">
        <v>595</v>
      </c>
      <c r="Q895" t="s">
        <v>378</v>
      </c>
      <c r="R895">
        <v>65759727568</v>
      </c>
      <c r="S895" s="19">
        <v>43348</v>
      </c>
      <c r="T895">
        <v>90606</v>
      </c>
      <c r="U895" t="s">
        <v>357</v>
      </c>
      <c r="V895" s="19">
        <v>43363</v>
      </c>
      <c r="W895" t="s">
        <v>360</v>
      </c>
      <c r="X895" t="s">
        <v>361</v>
      </c>
      <c r="Y895" t="s">
        <v>361</v>
      </c>
      <c r="Z895" t="s">
        <v>14</v>
      </c>
      <c r="AA895" s="29">
        <v>-95</v>
      </c>
      <c r="AB895" t="s">
        <v>544</v>
      </c>
      <c r="AC895">
        <f t="shared" si="168"/>
        <v>2018</v>
      </c>
      <c r="AD895">
        <f t="shared" si="169"/>
        <v>9</v>
      </c>
      <c r="AE895">
        <f t="shared" si="170"/>
        <v>2017</v>
      </c>
      <c r="AF895">
        <f t="shared" si="171"/>
        <v>9</v>
      </c>
      <c r="AG895" t="str">
        <f>VLOOKUP(F895,vlookup!$A$2:$E$660,2,0)</f>
        <v>Retained</v>
      </c>
      <c r="AH895" t="str">
        <f>VLOOKUP(F895,vlookup!$A$2:$E$660,3,0)</f>
        <v>Service Contract</v>
      </c>
      <c r="AI895" t="str">
        <f>VLOOKUP(F895,vlookup!$A$2:$E$660,4,0)</f>
        <v>Used Car Programs</v>
      </c>
      <c r="AJ895" t="str">
        <f>VLOOKUP(F895,vlookup!$A$2:$E$660,5,0)</f>
        <v>High Mileage</v>
      </c>
      <c r="AL895">
        <f t="shared" si="172"/>
        <v>45</v>
      </c>
      <c r="AM895">
        <f t="shared" si="173"/>
        <v>364</v>
      </c>
      <c r="AN895" t="str">
        <f t="shared" si="174"/>
        <v/>
      </c>
      <c r="AO895" t="str">
        <f t="shared" si="175"/>
        <v/>
      </c>
      <c r="AP895" t="str">
        <f t="shared" si="176"/>
        <v/>
      </c>
      <c r="AQ895" t="str">
        <f t="shared" si="177"/>
        <v/>
      </c>
      <c r="AR895">
        <f t="shared" si="178"/>
        <v>-95</v>
      </c>
      <c r="AS895" t="str">
        <f t="shared" si="179"/>
        <v>7R397204I7-1</v>
      </c>
      <c r="AT895" t="str">
        <f>IFERROR(IF(VLOOKUP(Y895,vlookup!$I$2:$J$9,1,0)=Y895,VLOOKUP(Y895,vlookup!$I$2:$J$9,2,0),PROPER(Y895)),PROPER(Y895))</f>
        <v>Inspection</v>
      </c>
      <c r="AU895" t="str">
        <f>IFERROR(IF(B895=VLOOKUP(B895,vlookup!$L$2:$L$10,1,0),"Yes","No"),"No")</f>
        <v>No</v>
      </c>
    </row>
    <row r="896" spans="1:47" ht="14.45" customHeight="1" x14ac:dyDescent="0.25">
      <c r="A896" t="s">
        <v>2688</v>
      </c>
      <c r="B896" s="31" t="s">
        <v>2689</v>
      </c>
      <c r="C896">
        <v>2</v>
      </c>
      <c r="D896">
        <v>2</v>
      </c>
      <c r="E896" t="s">
        <v>382</v>
      </c>
      <c r="F896" t="s">
        <v>464</v>
      </c>
      <c r="G896" t="s">
        <v>28</v>
      </c>
      <c r="H896" t="s">
        <v>2690</v>
      </c>
      <c r="I896">
        <v>147239</v>
      </c>
      <c r="J896" s="19">
        <v>44505</v>
      </c>
      <c r="K896" s="19">
        <v>44571</v>
      </c>
      <c r="L896">
        <v>202201</v>
      </c>
      <c r="M896" s="19">
        <v>44562</v>
      </c>
      <c r="N896">
        <v>24617</v>
      </c>
      <c r="O896" t="s">
        <v>1070</v>
      </c>
      <c r="P896" t="s">
        <v>957</v>
      </c>
      <c r="Q896" t="s">
        <v>359</v>
      </c>
      <c r="R896">
        <v>938016</v>
      </c>
      <c r="S896" s="19">
        <v>44748</v>
      </c>
      <c r="T896">
        <v>158575</v>
      </c>
      <c r="U896" t="s">
        <v>357</v>
      </c>
      <c r="V896" s="19">
        <v>44754</v>
      </c>
      <c r="W896" t="s">
        <v>958</v>
      </c>
      <c r="X896" t="s">
        <v>958</v>
      </c>
      <c r="Y896" t="s">
        <v>361</v>
      </c>
      <c r="Z896" t="s">
        <v>14</v>
      </c>
      <c r="AA896" s="29">
        <v>-100</v>
      </c>
      <c r="AB896" t="s">
        <v>544</v>
      </c>
      <c r="AC896">
        <f t="shared" si="168"/>
        <v>2022</v>
      </c>
      <c r="AD896">
        <f t="shared" si="169"/>
        <v>7</v>
      </c>
      <c r="AE896">
        <f t="shared" si="170"/>
        <v>2021</v>
      </c>
      <c r="AF896">
        <f t="shared" si="171"/>
        <v>11</v>
      </c>
      <c r="AG896" t="str">
        <f>VLOOKUP(F896,vlookup!$A$2:$E$660,2,0)</f>
        <v>Retained</v>
      </c>
      <c r="AH896" t="str">
        <f>VLOOKUP(F896,vlookup!$A$2:$E$660,3,0)</f>
        <v>Service Contract</v>
      </c>
      <c r="AI896" t="str">
        <f>VLOOKUP(F896,vlookup!$A$2:$E$660,4,0)</f>
        <v>Used Car Programs</v>
      </c>
      <c r="AJ896" t="str">
        <f>VLOOKUP(F896,vlookup!$A$2:$E$660,5,0)</f>
        <v>High Mileage</v>
      </c>
      <c r="AL896">
        <f t="shared" si="172"/>
        <v>65</v>
      </c>
      <c r="AM896">
        <f t="shared" si="173"/>
        <v>247</v>
      </c>
      <c r="AN896">
        <f t="shared" si="174"/>
        <v>11336</v>
      </c>
      <c r="AO896" t="str">
        <f t="shared" si="175"/>
        <v/>
      </c>
      <c r="AP896" t="str">
        <f t="shared" si="176"/>
        <v/>
      </c>
      <c r="AQ896" t="str">
        <f t="shared" si="177"/>
        <v/>
      </c>
      <c r="AR896">
        <f t="shared" si="178"/>
        <v>-100</v>
      </c>
      <c r="AS896" t="str">
        <f t="shared" si="179"/>
        <v>ZAGBR164619K21-2</v>
      </c>
      <c r="AT896" t="str">
        <f>IFERROR(IF(VLOOKUP(Y896,vlookup!$I$2:$J$9,1,0)=Y896,VLOOKUP(Y896,vlookup!$I$2:$J$9,2,0),PROPER(Y896)),PROPER(Y896))</f>
        <v>Inspection</v>
      </c>
      <c r="AU896" t="str">
        <f>IFERROR(IF(B896=VLOOKUP(B896,vlookup!$L$2:$L$10,1,0),"Yes","No"),"No")</f>
        <v>No</v>
      </c>
    </row>
    <row r="897" spans="1:47" ht="14.45" customHeight="1" x14ac:dyDescent="0.25">
      <c r="A897" t="s">
        <v>2691</v>
      </c>
      <c r="B897" s="31" t="s">
        <v>2692</v>
      </c>
      <c r="C897">
        <v>1</v>
      </c>
      <c r="D897">
        <v>3</v>
      </c>
      <c r="E897" t="s">
        <v>382</v>
      </c>
      <c r="F897" t="s">
        <v>60</v>
      </c>
      <c r="G897" t="s">
        <v>934</v>
      </c>
      <c r="H897" t="s">
        <v>935</v>
      </c>
      <c r="I897">
        <v>166454</v>
      </c>
      <c r="J897" s="19">
        <v>41788</v>
      </c>
      <c r="K897" s="19">
        <v>41848</v>
      </c>
      <c r="L897">
        <v>201407</v>
      </c>
      <c r="M897" s="19">
        <v>41821</v>
      </c>
      <c r="N897">
        <v>24617</v>
      </c>
      <c r="O897" t="s">
        <v>1070</v>
      </c>
      <c r="P897" t="s">
        <v>377</v>
      </c>
      <c r="Q897" t="s">
        <v>359</v>
      </c>
      <c r="R897">
        <v>36822017375</v>
      </c>
      <c r="S897" s="19">
        <v>41836</v>
      </c>
      <c r="T897">
        <v>166454</v>
      </c>
      <c r="U897" t="s">
        <v>357</v>
      </c>
      <c r="V897" s="19">
        <v>41851</v>
      </c>
      <c r="W897" t="s">
        <v>360</v>
      </c>
      <c r="X897" t="s">
        <v>361</v>
      </c>
      <c r="Y897" t="s">
        <v>361</v>
      </c>
      <c r="Z897" t="s">
        <v>14</v>
      </c>
      <c r="AA897" s="29">
        <v>-95</v>
      </c>
      <c r="AB897" t="s">
        <v>544</v>
      </c>
      <c r="AC897">
        <f t="shared" si="168"/>
        <v>2014</v>
      </c>
      <c r="AD897">
        <f t="shared" si="169"/>
        <v>7</v>
      </c>
      <c r="AE897">
        <f t="shared" si="170"/>
        <v>2014</v>
      </c>
      <c r="AF897">
        <f t="shared" si="171"/>
        <v>5</v>
      </c>
      <c r="AG897" t="str">
        <f>VLOOKUP(F897,vlookup!$A$2:$E$660,2,0)</f>
        <v>Retained</v>
      </c>
      <c r="AH897" t="str">
        <f>VLOOKUP(F897,vlookup!$A$2:$E$660,3,0)</f>
        <v>Service Contract</v>
      </c>
      <c r="AI897" t="str">
        <f>VLOOKUP(F897,vlookup!$A$2:$E$660,4,0)</f>
        <v>Used Car Programs</v>
      </c>
      <c r="AJ897" t="str">
        <f>VLOOKUP(F897,vlookup!$A$2:$E$660,5,0)</f>
        <v>High Mileage</v>
      </c>
      <c r="AL897">
        <f t="shared" si="172"/>
        <v>59</v>
      </c>
      <c r="AM897">
        <f t="shared" si="173"/>
        <v>62</v>
      </c>
      <c r="AN897" t="str">
        <f t="shared" si="174"/>
        <v/>
      </c>
      <c r="AO897" t="str">
        <f t="shared" si="175"/>
        <v/>
      </c>
      <c r="AP897" t="str">
        <f t="shared" si="176"/>
        <v/>
      </c>
      <c r="AQ897">
        <f t="shared" si="177"/>
        <v>-95</v>
      </c>
      <c r="AR897" t="str">
        <f t="shared" si="178"/>
        <v/>
      </c>
      <c r="AS897" t="str">
        <f t="shared" si="179"/>
        <v>4A012964E4Y-1</v>
      </c>
      <c r="AT897" t="str">
        <f>IFERROR(IF(VLOOKUP(Y897,vlookup!$I$2:$J$9,1,0)=Y897,VLOOKUP(Y897,vlookup!$I$2:$J$9,2,0),PROPER(Y897)),PROPER(Y897))</f>
        <v>Inspection</v>
      </c>
      <c r="AU897" t="str">
        <f>IFERROR(IF(B897=VLOOKUP(B897,vlookup!$L$2:$L$10,1,0),"Yes","No"),"No")</f>
        <v>No</v>
      </c>
    </row>
    <row r="898" spans="1:47" ht="14.45" customHeight="1" x14ac:dyDescent="0.25">
      <c r="A898" t="s">
        <v>2693</v>
      </c>
      <c r="B898" s="31" t="s">
        <v>2694</v>
      </c>
      <c r="C898">
        <v>1</v>
      </c>
      <c r="D898">
        <v>3</v>
      </c>
      <c r="E898" t="s">
        <v>382</v>
      </c>
      <c r="F898" t="s">
        <v>464</v>
      </c>
      <c r="G898" t="s">
        <v>934</v>
      </c>
      <c r="H898" t="s">
        <v>935</v>
      </c>
      <c r="I898">
        <v>118515</v>
      </c>
      <c r="J898" s="19">
        <v>43150</v>
      </c>
      <c r="K898" s="19">
        <v>43185</v>
      </c>
      <c r="L898">
        <v>201803</v>
      </c>
      <c r="M898" s="19">
        <v>43160</v>
      </c>
      <c r="N898">
        <v>24616</v>
      </c>
      <c r="O898" t="s">
        <v>1076</v>
      </c>
      <c r="P898" t="s">
        <v>595</v>
      </c>
      <c r="Q898" t="s">
        <v>378</v>
      </c>
      <c r="R898">
        <v>65690527525</v>
      </c>
      <c r="S898" s="19">
        <v>43341</v>
      </c>
      <c r="T898">
        <v>118515</v>
      </c>
      <c r="U898" t="s">
        <v>357</v>
      </c>
      <c r="V898" s="19">
        <v>43363</v>
      </c>
      <c r="W898" t="s">
        <v>360</v>
      </c>
      <c r="X898" t="s">
        <v>361</v>
      </c>
      <c r="Y898" t="s">
        <v>361</v>
      </c>
      <c r="Z898" t="s">
        <v>14</v>
      </c>
      <c r="AA898" s="29">
        <v>-95</v>
      </c>
      <c r="AB898" t="s">
        <v>544</v>
      </c>
      <c r="AC898">
        <f t="shared" si="168"/>
        <v>2018</v>
      </c>
      <c r="AD898">
        <f t="shared" si="169"/>
        <v>9</v>
      </c>
      <c r="AE898">
        <f t="shared" si="170"/>
        <v>2018</v>
      </c>
      <c r="AF898">
        <f t="shared" si="171"/>
        <v>2</v>
      </c>
      <c r="AG898" t="str">
        <f>VLOOKUP(F898,vlookup!$A$2:$E$660,2,0)</f>
        <v>Retained</v>
      </c>
      <c r="AH898" t="str">
        <f>VLOOKUP(F898,vlookup!$A$2:$E$660,3,0)</f>
        <v>Service Contract</v>
      </c>
      <c r="AI898" t="str">
        <f>VLOOKUP(F898,vlookup!$A$2:$E$660,4,0)</f>
        <v>Used Car Programs</v>
      </c>
      <c r="AJ898" t="str">
        <f>VLOOKUP(F898,vlookup!$A$2:$E$660,5,0)</f>
        <v>High Mileage</v>
      </c>
      <c r="AL898">
        <f t="shared" si="172"/>
        <v>37</v>
      </c>
      <c r="AM898">
        <f t="shared" si="173"/>
        <v>211</v>
      </c>
      <c r="AN898" t="str">
        <f t="shared" si="174"/>
        <v/>
      </c>
      <c r="AO898" t="str">
        <f t="shared" si="175"/>
        <v/>
      </c>
      <c r="AP898" t="str">
        <f t="shared" si="176"/>
        <v/>
      </c>
      <c r="AQ898" t="str">
        <f t="shared" si="177"/>
        <v/>
      </c>
      <c r="AR898">
        <f t="shared" si="178"/>
        <v>-95</v>
      </c>
      <c r="AS898" t="str">
        <f t="shared" si="179"/>
        <v>8A088390B8-1</v>
      </c>
      <c r="AT898" t="str">
        <f>IFERROR(IF(VLOOKUP(Y898,vlookup!$I$2:$J$9,1,0)=Y898,VLOOKUP(Y898,vlookup!$I$2:$J$9,2,0),PROPER(Y898)),PROPER(Y898))</f>
        <v>Inspection</v>
      </c>
      <c r="AU898" t="str">
        <f>IFERROR(IF(B898=VLOOKUP(B898,vlookup!$L$2:$L$10,1,0),"Yes","No"),"No")</f>
        <v>No</v>
      </c>
    </row>
    <row r="899" spans="1:47" ht="14.45" customHeight="1" x14ac:dyDescent="0.25">
      <c r="A899" t="s">
        <v>1084</v>
      </c>
      <c r="B899" s="31" t="s">
        <v>1085</v>
      </c>
      <c r="C899">
        <v>1</v>
      </c>
      <c r="D899">
        <v>2</v>
      </c>
      <c r="E899" t="s">
        <v>382</v>
      </c>
      <c r="F899" t="s">
        <v>60</v>
      </c>
      <c r="G899" t="s">
        <v>1086</v>
      </c>
      <c r="H899" t="s">
        <v>3709</v>
      </c>
      <c r="I899">
        <v>126680</v>
      </c>
      <c r="J899" s="19">
        <v>41284</v>
      </c>
      <c r="K899" s="19">
        <v>41325</v>
      </c>
      <c r="L899">
        <v>201302</v>
      </c>
      <c r="M899" s="19">
        <v>41306</v>
      </c>
      <c r="N899">
        <v>24616</v>
      </c>
      <c r="O899" t="s">
        <v>1076</v>
      </c>
      <c r="P899" t="s">
        <v>2657</v>
      </c>
      <c r="Q899" t="s">
        <v>930</v>
      </c>
      <c r="R899" t="s">
        <v>2695</v>
      </c>
      <c r="S899" s="19">
        <v>41358</v>
      </c>
      <c r="T899">
        <v>128830</v>
      </c>
      <c r="U899" t="s">
        <v>357</v>
      </c>
      <c r="V899" s="19">
        <v>41393</v>
      </c>
      <c r="W899" t="s">
        <v>360</v>
      </c>
      <c r="X899" t="s">
        <v>361</v>
      </c>
      <c r="Y899" t="s">
        <v>361</v>
      </c>
      <c r="Z899" t="s">
        <v>14</v>
      </c>
      <c r="AA899" s="29">
        <v>-95</v>
      </c>
      <c r="AB899" t="s">
        <v>544</v>
      </c>
      <c r="AC899">
        <f t="shared" ref="AC899:AC962" si="180">YEAR(V899)</f>
        <v>2013</v>
      </c>
      <c r="AD899">
        <f t="shared" ref="AD899:AD962" si="181">MONTH(V899)</f>
        <v>4</v>
      </c>
      <c r="AE899">
        <f t="shared" ref="AE899:AE962" si="182">YEAR(J899)</f>
        <v>2013</v>
      </c>
      <c r="AF899">
        <f t="shared" ref="AF899:AF962" si="183">MONTH(J899)</f>
        <v>1</v>
      </c>
      <c r="AG899" t="str">
        <f>VLOOKUP(F899,vlookup!$A$2:$E$660,2,0)</f>
        <v>Retained</v>
      </c>
      <c r="AH899" t="str">
        <f>VLOOKUP(F899,vlookup!$A$2:$E$660,3,0)</f>
        <v>Service Contract</v>
      </c>
      <c r="AI899" t="str">
        <f>VLOOKUP(F899,vlookup!$A$2:$E$660,4,0)</f>
        <v>Used Car Programs</v>
      </c>
      <c r="AJ899" t="str">
        <f>VLOOKUP(F899,vlookup!$A$2:$E$660,5,0)</f>
        <v>High Mileage</v>
      </c>
      <c r="AL899">
        <f t="shared" ref="AL899:AL962" si="184">DAYS360(J899,K899)</f>
        <v>40</v>
      </c>
      <c r="AM899">
        <f t="shared" ref="AM899:AM962" si="185">DAYS360(J899,V899)</f>
        <v>109</v>
      </c>
      <c r="AN899">
        <f t="shared" ref="AN899:AN962" si="186">IF(T899-I899&lt;1,"",T899-I899)</f>
        <v>2150</v>
      </c>
      <c r="AO899" t="str">
        <f t="shared" ref="AO899:AO962" si="187">IF(AM899&lt;31,AA899,"")</f>
        <v/>
      </c>
      <c r="AP899" t="str">
        <f t="shared" ref="AP899:AP962" si="188">IF(AND(AM899&gt;30,AM899&lt;61),AA899,"")</f>
        <v/>
      </c>
      <c r="AQ899" t="str">
        <f t="shared" ref="AQ899:AQ962" si="189">IF(AND(AM899&gt;60,AM899&lt;91),AA899,"")</f>
        <v/>
      </c>
      <c r="AR899">
        <f t="shared" ref="AR899:AR962" si="190">IF(AM899&gt;90,AA899,"")</f>
        <v>-95</v>
      </c>
      <c r="AS899" t="str">
        <f t="shared" ref="AS899:AS962" si="191">CONCATENATE(B899,"-",C899)</f>
        <v>8D679045A3Y-1</v>
      </c>
      <c r="AT899" t="str">
        <f>IFERROR(IF(VLOOKUP(Y899,vlookup!$I$2:$J$9,1,0)=Y899,VLOOKUP(Y899,vlookup!$I$2:$J$9,2,0),PROPER(Y899)),PROPER(Y899))</f>
        <v>Inspection</v>
      </c>
      <c r="AU899" t="str">
        <f>IFERROR(IF(B899=VLOOKUP(B899,vlookup!$L$2:$L$10,1,0),"Yes","No"),"No")</f>
        <v>No</v>
      </c>
    </row>
    <row r="900" spans="1:47" ht="14.45" customHeight="1" x14ac:dyDescent="0.25">
      <c r="A900" t="s">
        <v>1510</v>
      </c>
      <c r="B900" s="31" t="s">
        <v>1511</v>
      </c>
      <c r="C900">
        <v>1</v>
      </c>
      <c r="D900">
        <v>3</v>
      </c>
      <c r="E900" t="s">
        <v>382</v>
      </c>
      <c r="F900" t="s">
        <v>205</v>
      </c>
      <c r="G900" t="s">
        <v>920</v>
      </c>
      <c r="H900" t="s">
        <v>936</v>
      </c>
      <c r="I900">
        <v>114600</v>
      </c>
      <c r="J900" s="19">
        <v>41761</v>
      </c>
      <c r="K900" s="19">
        <v>41786</v>
      </c>
      <c r="L900">
        <v>201405</v>
      </c>
      <c r="M900" s="19">
        <v>41760</v>
      </c>
      <c r="N900">
        <v>24616</v>
      </c>
      <c r="O900" t="s">
        <v>1076</v>
      </c>
      <c r="P900" t="s">
        <v>377</v>
      </c>
      <c r="Q900" t="s">
        <v>359</v>
      </c>
      <c r="R900">
        <v>39575618268</v>
      </c>
      <c r="S900" s="19">
        <v>41976</v>
      </c>
      <c r="T900">
        <v>114600</v>
      </c>
      <c r="U900" t="s">
        <v>357</v>
      </c>
      <c r="V900" s="19">
        <v>41985</v>
      </c>
      <c r="W900" t="s">
        <v>360</v>
      </c>
      <c r="X900" t="s">
        <v>361</v>
      </c>
      <c r="Y900" t="s">
        <v>361</v>
      </c>
      <c r="Z900" t="s">
        <v>14</v>
      </c>
      <c r="AA900" s="29">
        <v>-95</v>
      </c>
      <c r="AB900" t="s">
        <v>544</v>
      </c>
      <c r="AC900">
        <f t="shared" si="180"/>
        <v>2014</v>
      </c>
      <c r="AD900">
        <f t="shared" si="181"/>
        <v>12</v>
      </c>
      <c r="AE900">
        <f t="shared" si="182"/>
        <v>2014</v>
      </c>
      <c r="AF900">
        <f t="shared" si="183"/>
        <v>5</v>
      </c>
      <c r="AG900" t="str">
        <f>VLOOKUP(F900,vlookup!$A$2:$E$660,2,0)</f>
        <v>Retained</v>
      </c>
      <c r="AH900" t="str">
        <f>VLOOKUP(F900,vlookup!$A$2:$E$660,3,0)</f>
        <v>Service Contract</v>
      </c>
      <c r="AI900" t="str">
        <f>VLOOKUP(F900,vlookup!$A$2:$E$660,4,0)</f>
        <v>Used Car Programs</v>
      </c>
      <c r="AJ900" t="str">
        <f>VLOOKUP(F900,vlookup!$A$2:$E$660,5,0)</f>
        <v>High Mileage</v>
      </c>
      <c r="AL900">
        <f t="shared" si="184"/>
        <v>25</v>
      </c>
      <c r="AM900">
        <f t="shared" si="185"/>
        <v>220</v>
      </c>
      <c r="AN900" t="str">
        <f t="shared" si="186"/>
        <v/>
      </c>
      <c r="AO900" t="str">
        <f t="shared" si="187"/>
        <v/>
      </c>
      <c r="AP900" t="str">
        <f t="shared" si="188"/>
        <v/>
      </c>
      <c r="AQ900" t="str">
        <f t="shared" si="189"/>
        <v/>
      </c>
      <c r="AR900">
        <f t="shared" si="190"/>
        <v>-95</v>
      </c>
      <c r="AS900" t="str">
        <f t="shared" si="191"/>
        <v>9C138905E4-1</v>
      </c>
      <c r="AT900" t="str">
        <f>IFERROR(IF(VLOOKUP(Y900,vlookup!$I$2:$J$9,1,0)=Y900,VLOOKUP(Y900,vlookup!$I$2:$J$9,2,0),PROPER(Y900)),PROPER(Y900))</f>
        <v>Inspection</v>
      </c>
      <c r="AU900" t="str">
        <f>IFERROR(IF(B900=VLOOKUP(B900,vlookup!$L$2:$L$10,1,0),"Yes","No"),"No")</f>
        <v>No</v>
      </c>
    </row>
    <row r="901" spans="1:47" ht="14.45" customHeight="1" x14ac:dyDescent="0.25">
      <c r="A901" t="s">
        <v>2696</v>
      </c>
      <c r="B901" s="31" t="s">
        <v>2697</v>
      </c>
      <c r="C901">
        <v>1</v>
      </c>
      <c r="D901">
        <v>3</v>
      </c>
      <c r="E901" t="s">
        <v>382</v>
      </c>
      <c r="F901" t="s">
        <v>205</v>
      </c>
      <c r="G901" t="s">
        <v>920</v>
      </c>
      <c r="H901" t="s">
        <v>936</v>
      </c>
      <c r="I901">
        <v>54262</v>
      </c>
      <c r="J901" s="19">
        <v>42525</v>
      </c>
      <c r="K901" s="19">
        <v>42572</v>
      </c>
      <c r="L901">
        <v>201607</v>
      </c>
      <c r="M901" s="19">
        <v>42552</v>
      </c>
      <c r="N901">
        <v>24616</v>
      </c>
      <c r="O901" t="s">
        <v>1076</v>
      </c>
      <c r="P901" t="s">
        <v>959</v>
      </c>
      <c r="Q901" t="s">
        <v>359</v>
      </c>
      <c r="R901">
        <v>58687824607</v>
      </c>
      <c r="S901" s="19">
        <v>42928</v>
      </c>
      <c r="T901">
        <v>54262</v>
      </c>
      <c r="U901" t="s">
        <v>357</v>
      </c>
      <c r="V901" s="19">
        <v>42930</v>
      </c>
      <c r="W901" t="s">
        <v>360</v>
      </c>
      <c r="X901" t="s">
        <v>361</v>
      </c>
      <c r="Y901" t="s">
        <v>361</v>
      </c>
      <c r="Z901" t="s">
        <v>14</v>
      </c>
      <c r="AA901" s="29">
        <v>-95</v>
      </c>
      <c r="AB901" t="s">
        <v>544</v>
      </c>
      <c r="AC901">
        <f t="shared" si="180"/>
        <v>2017</v>
      </c>
      <c r="AD901">
        <f t="shared" si="181"/>
        <v>7</v>
      </c>
      <c r="AE901">
        <f t="shared" si="182"/>
        <v>2016</v>
      </c>
      <c r="AF901">
        <f t="shared" si="183"/>
        <v>6</v>
      </c>
      <c r="AG901" t="str">
        <f>VLOOKUP(F901,vlookup!$A$2:$E$660,2,0)</f>
        <v>Retained</v>
      </c>
      <c r="AH901" t="str">
        <f>VLOOKUP(F901,vlookup!$A$2:$E$660,3,0)</f>
        <v>Service Contract</v>
      </c>
      <c r="AI901" t="str">
        <f>VLOOKUP(F901,vlookup!$A$2:$E$660,4,0)</f>
        <v>Used Car Programs</v>
      </c>
      <c r="AJ901" t="str">
        <f>VLOOKUP(F901,vlookup!$A$2:$E$660,5,0)</f>
        <v>High Mileage</v>
      </c>
      <c r="AL901">
        <f t="shared" si="184"/>
        <v>47</v>
      </c>
      <c r="AM901">
        <f t="shared" si="185"/>
        <v>400</v>
      </c>
      <c r="AN901" t="str">
        <f t="shared" si="186"/>
        <v/>
      </c>
      <c r="AO901" t="str">
        <f t="shared" si="187"/>
        <v/>
      </c>
      <c r="AP901" t="str">
        <f t="shared" si="188"/>
        <v/>
      </c>
      <c r="AQ901" t="str">
        <f t="shared" si="189"/>
        <v/>
      </c>
      <c r="AR901">
        <f t="shared" si="190"/>
        <v>-95</v>
      </c>
      <c r="AS901" t="str">
        <f t="shared" si="191"/>
        <v>FN302587F6-1</v>
      </c>
      <c r="AT901" t="str">
        <f>IFERROR(IF(VLOOKUP(Y901,vlookup!$I$2:$J$9,1,0)=Y901,VLOOKUP(Y901,vlookup!$I$2:$J$9,2,0),PROPER(Y901)),PROPER(Y901))</f>
        <v>Inspection</v>
      </c>
      <c r="AU901" t="str">
        <f>IFERROR(IF(B901=VLOOKUP(B901,vlookup!$L$2:$L$10,1,0),"Yes","No"),"No")</f>
        <v>No</v>
      </c>
    </row>
    <row r="902" spans="1:47" ht="14.45" customHeight="1" x14ac:dyDescent="0.25">
      <c r="A902" t="s">
        <v>2698</v>
      </c>
      <c r="B902" s="31" t="s">
        <v>2699</v>
      </c>
      <c r="C902">
        <v>1</v>
      </c>
      <c r="D902">
        <v>4</v>
      </c>
      <c r="E902" t="s">
        <v>382</v>
      </c>
      <c r="F902" t="s">
        <v>205</v>
      </c>
      <c r="G902" t="s">
        <v>920</v>
      </c>
      <c r="H902" t="s">
        <v>1517</v>
      </c>
      <c r="I902">
        <v>113263</v>
      </c>
      <c r="J902" s="19">
        <v>42533</v>
      </c>
      <c r="K902" s="19">
        <v>42572</v>
      </c>
      <c r="L902">
        <v>201607</v>
      </c>
      <c r="M902" s="19">
        <v>42552</v>
      </c>
      <c r="N902">
        <v>24617</v>
      </c>
      <c r="O902" t="s">
        <v>1070</v>
      </c>
      <c r="P902" t="s">
        <v>377</v>
      </c>
      <c r="Q902" t="s">
        <v>359</v>
      </c>
      <c r="R902">
        <v>58231324404</v>
      </c>
      <c r="S902" s="19">
        <v>42900</v>
      </c>
      <c r="T902">
        <v>113263</v>
      </c>
      <c r="U902" t="s">
        <v>357</v>
      </c>
      <c r="V902" s="19">
        <v>42900</v>
      </c>
      <c r="W902" t="s">
        <v>360</v>
      </c>
      <c r="X902" t="s">
        <v>361</v>
      </c>
      <c r="Y902" t="s">
        <v>361</v>
      </c>
      <c r="Z902" t="s">
        <v>14</v>
      </c>
      <c r="AA902" s="29">
        <v>-95</v>
      </c>
      <c r="AB902" t="s">
        <v>544</v>
      </c>
      <c r="AC902">
        <f t="shared" si="180"/>
        <v>2017</v>
      </c>
      <c r="AD902">
        <f t="shared" si="181"/>
        <v>6</v>
      </c>
      <c r="AE902">
        <f t="shared" si="182"/>
        <v>2016</v>
      </c>
      <c r="AF902">
        <f t="shared" si="183"/>
        <v>6</v>
      </c>
      <c r="AG902" t="str">
        <f>VLOOKUP(F902,vlookup!$A$2:$E$660,2,0)</f>
        <v>Retained</v>
      </c>
      <c r="AH902" t="str">
        <f>VLOOKUP(F902,vlookup!$A$2:$E$660,3,0)</f>
        <v>Service Contract</v>
      </c>
      <c r="AI902" t="str">
        <f>VLOOKUP(F902,vlookup!$A$2:$E$660,4,0)</f>
        <v>Used Car Programs</v>
      </c>
      <c r="AJ902" t="str">
        <f>VLOOKUP(F902,vlookup!$A$2:$E$660,5,0)</f>
        <v>High Mileage</v>
      </c>
      <c r="AL902">
        <f t="shared" si="184"/>
        <v>39</v>
      </c>
      <c r="AM902">
        <f t="shared" si="185"/>
        <v>362</v>
      </c>
      <c r="AN902" t="str">
        <f t="shared" si="186"/>
        <v/>
      </c>
      <c r="AO902" t="str">
        <f t="shared" si="187"/>
        <v/>
      </c>
      <c r="AP902" t="str">
        <f t="shared" si="188"/>
        <v/>
      </c>
      <c r="AQ902" t="str">
        <f t="shared" si="189"/>
        <v/>
      </c>
      <c r="AR902">
        <f t="shared" si="190"/>
        <v>-95</v>
      </c>
      <c r="AS902" t="str">
        <f t="shared" si="191"/>
        <v>AN306563F6-1</v>
      </c>
      <c r="AT902" t="str">
        <f>IFERROR(IF(VLOOKUP(Y902,vlookup!$I$2:$J$9,1,0)=Y902,VLOOKUP(Y902,vlookup!$I$2:$J$9,2,0),PROPER(Y902)),PROPER(Y902))</f>
        <v>Inspection</v>
      </c>
      <c r="AU902" t="str">
        <f>IFERROR(IF(B902=VLOOKUP(B902,vlookup!$L$2:$L$10,1,0),"Yes","No"),"No")</f>
        <v>No</v>
      </c>
    </row>
    <row r="903" spans="1:47" ht="14.45" customHeight="1" x14ac:dyDescent="0.25">
      <c r="A903" t="s">
        <v>1524</v>
      </c>
      <c r="B903" s="31" t="s">
        <v>1525</v>
      </c>
      <c r="C903">
        <v>1</v>
      </c>
      <c r="D903">
        <v>2</v>
      </c>
      <c r="E903" t="s">
        <v>382</v>
      </c>
      <c r="F903" t="s">
        <v>464</v>
      </c>
      <c r="G903" t="s">
        <v>920</v>
      </c>
      <c r="H903" t="s">
        <v>1517</v>
      </c>
      <c r="I903">
        <v>42782</v>
      </c>
      <c r="J903" s="19">
        <v>44182</v>
      </c>
      <c r="K903" s="19">
        <v>44230</v>
      </c>
      <c r="L903">
        <v>202101</v>
      </c>
      <c r="M903" s="19">
        <v>44197</v>
      </c>
      <c r="N903">
        <v>24617</v>
      </c>
      <c r="O903" t="s">
        <v>1070</v>
      </c>
      <c r="P903" t="s">
        <v>957</v>
      </c>
      <c r="Q903" t="s">
        <v>359</v>
      </c>
      <c r="R903">
        <v>979597</v>
      </c>
      <c r="S903" s="19">
        <v>44923</v>
      </c>
      <c r="T903">
        <v>51560</v>
      </c>
      <c r="U903" t="s">
        <v>357</v>
      </c>
      <c r="V903" s="19">
        <v>44929</v>
      </c>
      <c r="W903" t="s">
        <v>958</v>
      </c>
      <c r="X903" t="s">
        <v>958</v>
      </c>
      <c r="Y903" t="s">
        <v>361</v>
      </c>
      <c r="Z903" t="s">
        <v>14</v>
      </c>
      <c r="AA903" s="29">
        <v>-100</v>
      </c>
      <c r="AB903" t="s">
        <v>544</v>
      </c>
      <c r="AC903">
        <f t="shared" si="180"/>
        <v>2023</v>
      </c>
      <c r="AD903">
        <f t="shared" si="181"/>
        <v>1</v>
      </c>
      <c r="AE903">
        <f t="shared" si="182"/>
        <v>2020</v>
      </c>
      <c r="AF903">
        <f t="shared" si="183"/>
        <v>12</v>
      </c>
      <c r="AG903" t="str">
        <f>VLOOKUP(F903,vlookup!$A$2:$E$660,2,0)</f>
        <v>Retained</v>
      </c>
      <c r="AH903" t="str">
        <f>VLOOKUP(F903,vlookup!$A$2:$E$660,3,0)</f>
        <v>Service Contract</v>
      </c>
      <c r="AI903" t="str">
        <f>VLOOKUP(F903,vlookup!$A$2:$E$660,4,0)</f>
        <v>Used Car Programs</v>
      </c>
      <c r="AJ903" t="str">
        <f>VLOOKUP(F903,vlookup!$A$2:$E$660,5,0)</f>
        <v>High Mileage</v>
      </c>
      <c r="AL903">
        <f t="shared" si="184"/>
        <v>46</v>
      </c>
      <c r="AM903">
        <f t="shared" si="185"/>
        <v>736</v>
      </c>
      <c r="AN903">
        <f t="shared" si="186"/>
        <v>8778</v>
      </c>
      <c r="AO903" t="str">
        <f t="shared" si="187"/>
        <v/>
      </c>
      <c r="AP903" t="str">
        <f t="shared" si="188"/>
        <v/>
      </c>
      <c r="AQ903" t="str">
        <f t="shared" si="189"/>
        <v/>
      </c>
      <c r="AR903">
        <f t="shared" si="190"/>
        <v>-100</v>
      </c>
      <c r="AS903" t="str">
        <f t="shared" si="191"/>
        <v>ZAGHN548542L20-1</v>
      </c>
      <c r="AT903" t="str">
        <f>IFERROR(IF(VLOOKUP(Y903,vlookup!$I$2:$J$9,1,0)=Y903,VLOOKUP(Y903,vlookup!$I$2:$J$9,2,0),PROPER(Y903)),PROPER(Y903))</f>
        <v>Inspection</v>
      </c>
      <c r="AU903" t="str">
        <f>IFERROR(IF(B903=VLOOKUP(B903,vlookup!$L$2:$L$10,1,0),"Yes","No"),"No")</f>
        <v>No</v>
      </c>
    </row>
    <row r="904" spans="1:47" ht="14.45" customHeight="1" x14ac:dyDescent="0.25">
      <c r="A904" t="s">
        <v>1526</v>
      </c>
      <c r="B904" s="31" t="s">
        <v>1527</v>
      </c>
      <c r="C904">
        <v>2</v>
      </c>
      <c r="D904">
        <v>3</v>
      </c>
      <c r="E904" t="s">
        <v>382</v>
      </c>
      <c r="F904" t="s">
        <v>464</v>
      </c>
      <c r="G904" t="s">
        <v>16</v>
      </c>
      <c r="H904" t="s">
        <v>1528</v>
      </c>
      <c r="I904">
        <v>94305</v>
      </c>
      <c r="J904" s="19">
        <v>44576</v>
      </c>
      <c r="K904" s="19">
        <v>44617</v>
      </c>
      <c r="L904">
        <v>202202</v>
      </c>
      <c r="M904" s="19">
        <v>44593</v>
      </c>
      <c r="N904">
        <v>24617</v>
      </c>
      <c r="O904" t="s">
        <v>1070</v>
      </c>
      <c r="P904" t="s">
        <v>959</v>
      </c>
      <c r="Q904" t="s">
        <v>359</v>
      </c>
      <c r="R904">
        <v>1038540</v>
      </c>
      <c r="S904" s="19">
        <v>45140</v>
      </c>
      <c r="T904">
        <v>103478</v>
      </c>
      <c r="U904" t="s">
        <v>357</v>
      </c>
      <c r="V904" s="19">
        <v>45145</v>
      </c>
      <c r="W904" t="s">
        <v>958</v>
      </c>
      <c r="X904" t="s">
        <v>958</v>
      </c>
      <c r="Y904" t="s">
        <v>361</v>
      </c>
      <c r="Z904" t="s">
        <v>14</v>
      </c>
      <c r="AA904" s="29">
        <v>-100</v>
      </c>
      <c r="AB904" t="s">
        <v>544</v>
      </c>
      <c r="AC904">
        <f t="shared" si="180"/>
        <v>2023</v>
      </c>
      <c r="AD904">
        <f t="shared" si="181"/>
        <v>8</v>
      </c>
      <c r="AE904">
        <f t="shared" si="182"/>
        <v>2022</v>
      </c>
      <c r="AF904">
        <f t="shared" si="183"/>
        <v>1</v>
      </c>
      <c r="AG904" t="str">
        <f>VLOOKUP(F904,vlookup!$A$2:$E$660,2,0)</f>
        <v>Retained</v>
      </c>
      <c r="AH904" t="str">
        <f>VLOOKUP(F904,vlookup!$A$2:$E$660,3,0)</f>
        <v>Service Contract</v>
      </c>
      <c r="AI904" t="str">
        <f>VLOOKUP(F904,vlookup!$A$2:$E$660,4,0)</f>
        <v>Used Car Programs</v>
      </c>
      <c r="AJ904" t="str">
        <f>VLOOKUP(F904,vlookup!$A$2:$E$660,5,0)</f>
        <v>High Mileage</v>
      </c>
      <c r="AL904">
        <f t="shared" si="184"/>
        <v>40</v>
      </c>
      <c r="AM904">
        <f t="shared" si="185"/>
        <v>562</v>
      </c>
      <c r="AN904">
        <f t="shared" si="186"/>
        <v>9173</v>
      </c>
      <c r="AO904" t="str">
        <f t="shared" si="187"/>
        <v/>
      </c>
      <c r="AP904" t="str">
        <f t="shared" si="188"/>
        <v/>
      </c>
      <c r="AQ904" t="str">
        <f t="shared" si="189"/>
        <v/>
      </c>
      <c r="AR904">
        <f t="shared" si="190"/>
        <v>-100</v>
      </c>
      <c r="AS904" t="str">
        <f t="shared" si="191"/>
        <v>ZAGJN518509A22-2</v>
      </c>
      <c r="AT904" t="str">
        <f>IFERROR(IF(VLOOKUP(Y904,vlookup!$I$2:$J$9,1,0)=Y904,VLOOKUP(Y904,vlookup!$I$2:$J$9,2,0),PROPER(Y904)),PROPER(Y904))</f>
        <v>Inspection</v>
      </c>
      <c r="AU904" t="str">
        <f>IFERROR(IF(B904=VLOOKUP(B904,vlookup!$L$2:$L$10,1,0),"Yes","No"),"No")</f>
        <v>No</v>
      </c>
    </row>
    <row r="905" spans="1:47" ht="14.45" customHeight="1" x14ac:dyDescent="0.25">
      <c r="A905" t="s">
        <v>2700</v>
      </c>
      <c r="B905" s="31" t="s">
        <v>2701</v>
      </c>
      <c r="C905">
        <v>1</v>
      </c>
      <c r="D905">
        <v>2</v>
      </c>
      <c r="E905" t="s">
        <v>382</v>
      </c>
      <c r="F905" t="s">
        <v>205</v>
      </c>
      <c r="G905" t="s">
        <v>952</v>
      </c>
      <c r="H905" t="s">
        <v>3750</v>
      </c>
      <c r="I905">
        <v>105030</v>
      </c>
      <c r="J905" s="19">
        <v>42044</v>
      </c>
      <c r="K905" s="19">
        <v>42063</v>
      </c>
      <c r="L905">
        <v>201502</v>
      </c>
      <c r="M905" s="19">
        <v>42036</v>
      </c>
      <c r="N905">
        <v>24616</v>
      </c>
      <c r="O905" t="s">
        <v>1076</v>
      </c>
      <c r="P905" t="s">
        <v>377</v>
      </c>
      <c r="Q905" t="s">
        <v>359</v>
      </c>
      <c r="R905">
        <v>44975319764</v>
      </c>
      <c r="S905" s="19">
        <v>42214</v>
      </c>
      <c r="T905">
        <v>105030</v>
      </c>
      <c r="U905" t="s">
        <v>357</v>
      </c>
      <c r="V905" s="19">
        <v>42222</v>
      </c>
      <c r="W905" t="s">
        <v>360</v>
      </c>
      <c r="X905" t="s">
        <v>361</v>
      </c>
      <c r="Y905" t="s">
        <v>361</v>
      </c>
      <c r="Z905" t="s">
        <v>14</v>
      </c>
      <c r="AA905" s="29">
        <v>-95</v>
      </c>
      <c r="AB905" t="s">
        <v>544</v>
      </c>
      <c r="AC905">
        <f t="shared" si="180"/>
        <v>2015</v>
      </c>
      <c r="AD905">
        <f t="shared" si="181"/>
        <v>8</v>
      </c>
      <c r="AE905">
        <f t="shared" si="182"/>
        <v>2015</v>
      </c>
      <c r="AF905">
        <f t="shared" si="183"/>
        <v>2</v>
      </c>
      <c r="AG905" t="str">
        <f>VLOOKUP(F905,vlookup!$A$2:$E$660,2,0)</f>
        <v>Retained</v>
      </c>
      <c r="AH905" t="str">
        <f>VLOOKUP(F905,vlookup!$A$2:$E$660,3,0)</f>
        <v>Service Contract</v>
      </c>
      <c r="AI905" t="str">
        <f>VLOOKUP(F905,vlookup!$A$2:$E$660,4,0)</f>
        <v>Used Car Programs</v>
      </c>
      <c r="AJ905" t="str">
        <f>VLOOKUP(F905,vlookup!$A$2:$E$660,5,0)</f>
        <v>High Mileage</v>
      </c>
      <c r="AL905">
        <f t="shared" si="184"/>
        <v>19</v>
      </c>
      <c r="AM905">
        <f t="shared" si="185"/>
        <v>177</v>
      </c>
      <c r="AN905" t="str">
        <f t="shared" si="186"/>
        <v/>
      </c>
      <c r="AO905" t="str">
        <f t="shared" si="187"/>
        <v/>
      </c>
      <c r="AP905" t="str">
        <f t="shared" si="188"/>
        <v/>
      </c>
      <c r="AQ905" t="str">
        <f t="shared" si="189"/>
        <v/>
      </c>
      <c r="AR905">
        <f t="shared" si="190"/>
        <v>-95</v>
      </c>
      <c r="AS905" t="str">
        <f t="shared" si="191"/>
        <v>AZ298850B5-1</v>
      </c>
      <c r="AT905" t="str">
        <f>IFERROR(IF(VLOOKUP(Y905,vlookup!$I$2:$J$9,1,0)=Y905,VLOOKUP(Y905,vlookup!$I$2:$J$9,2,0),PROPER(Y905)),PROPER(Y905))</f>
        <v>Inspection</v>
      </c>
      <c r="AU905" t="str">
        <f>IFERROR(IF(B905=VLOOKUP(B905,vlookup!$L$2:$L$10,1,0),"Yes","No"),"No")</f>
        <v>No</v>
      </c>
    </row>
    <row r="906" spans="1:47" ht="14.45" customHeight="1" x14ac:dyDescent="0.25">
      <c r="A906" t="s">
        <v>2702</v>
      </c>
      <c r="B906" s="31" t="s">
        <v>2703</v>
      </c>
      <c r="C906">
        <v>1</v>
      </c>
      <c r="D906">
        <v>2</v>
      </c>
      <c r="E906" t="s">
        <v>382</v>
      </c>
      <c r="F906" t="s">
        <v>60</v>
      </c>
      <c r="G906" t="s">
        <v>388</v>
      </c>
      <c r="H906" t="s">
        <v>3710</v>
      </c>
      <c r="I906">
        <v>105266</v>
      </c>
      <c r="J906" s="19">
        <v>41195</v>
      </c>
      <c r="K906" s="19">
        <v>41226</v>
      </c>
      <c r="L906">
        <v>201211</v>
      </c>
      <c r="M906" s="19">
        <v>41214</v>
      </c>
      <c r="N906">
        <v>24616</v>
      </c>
      <c r="O906" t="s">
        <v>1076</v>
      </c>
      <c r="P906" t="s">
        <v>2669</v>
      </c>
      <c r="Q906" t="s">
        <v>2563</v>
      </c>
      <c r="R906">
        <v>295757</v>
      </c>
      <c r="S906" s="19">
        <v>41479</v>
      </c>
      <c r="T906">
        <v>119546</v>
      </c>
      <c r="U906" t="s">
        <v>357</v>
      </c>
      <c r="V906" s="19">
        <v>41499</v>
      </c>
      <c r="W906" t="s">
        <v>360</v>
      </c>
      <c r="X906" t="s">
        <v>361</v>
      </c>
      <c r="Y906" t="s">
        <v>361</v>
      </c>
      <c r="Z906" t="s">
        <v>14</v>
      </c>
      <c r="AA906" s="29">
        <v>-95</v>
      </c>
      <c r="AB906" t="s">
        <v>544</v>
      </c>
      <c r="AC906">
        <f t="shared" si="180"/>
        <v>2013</v>
      </c>
      <c r="AD906">
        <f t="shared" si="181"/>
        <v>8</v>
      </c>
      <c r="AE906">
        <f t="shared" si="182"/>
        <v>2012</v>
      </c>
      <c r="AF906">
        <f t="shared" si="183"/>
        <v>10</v>
      </c>
      <c r="AG906" t="str">
        <f>VLOOKUP(F906,vlookup!$A$2:$E$660,2,0)</f>
        <v>Retained</v>
      </c>
      <c r="AH906" t="str">
        <f>VLOOKUP(F906,vlookup!$A$2:$E$660,3,0)</f>
        <v>Service Contract</v>
      </c>
      <c r="AI906" t="str">
        <f>VLOOKUP(F906,vlookup!$A$2:$E$660,4,0)</f>
        <v>Used Car Programs</v>
      </c>
      <c r="AJ906" t="str">
        <f>VLOOKUP(F906,vlookup!$A$2:$E$660,5,0)</f>
        <v>High Mileage</v>
      </c>
      <c r="AL906">
        <f t="shared" si="184"/>
        <v>30</v>
      </c>
      <c r="AM906">
        <f t="shared" si="185"/>
        <v>300</v>
      </c>
      <c r="AN906">
        <f t="shared" si="186"/>
        <v>14280</v>
      </c>
      <c r="AO906" t="str">
        <f t="shared" si="187"/>
        <v/>
      </c>
      <c r="AP906" t="str">
        <f t="shared" si="188"/>
        <v/>
      </c>
      <c r="AQ906" t="str">
        <f t="shared" si="189"/>
        <v/>
      </c>
      <c r="AR906">
        <f t="shared" si="190"/>
        <v>-95</v>
      </c>
      <c r="AS906" t="str">
        <f t="shared" si="191"/>
        <v>55119208J2Y-1</v>
      </c>
      <c r="AT906" t="str">
        <f>IFERROR(IF(VLOOKUP(Y906,vlookup!$I$2:$J$9,1,0)=Y906,VLOOKUP(Y906,vlookup!$I$2:$J$9,2,0),PROPER(Y906)),PROPER(Y906))</f>
        <v>Inspection</v>
      </c>
      <c r="AU906" t="str">
        <f>IFERROR(IF(B906=VLOOKUP(B906,vlookup!$L$2:$L$10,1,0),"Yes","No"),"No")</f>
        <v>No</v>
      </c>
    </row>
    <row r="907" spans="1:47" ht="14.45" customHeight="1" x14ac:dyDescent="0.25">
      <c r="A907" t="s">
        <v>1539</v>
      </c>
      <c r="B907" s="31" t="s">
        <v>1540</v>
      </c>
      <c r="C907">
        <v>1</v>
      </c>
      <c r="D907">
        <v>2</v>
      </c>
      <c r="E907" t="s">
        <v>382</v>
      </c>
      <c r="F907" t="s">
        <v>205</v>
      </c>
      <c r="G907" t="s">
        <v>919</v>
      </c>
      <c r="H907" t="s">
        <v>3752</v>
      </c>
      <c r="I907">
        <v>89897</v>
      </c>
      <c r="J907" s="19">
        <v>41868</v>
      </c>
      <c r="K907" s="19">
        <v>41907</v>
      </c>
      <c r="L907">
        <v>201409</v>
      </c>
      <c r="M907" s="19">
        <v>41883</v>
      </c>
      <c r="N907">
        <v>24616</v>
      </c>
      <c r="O907" t="s">
        <v>1076</v>
      </c>
      <c r="P907" t="s">
        <v>377</v>
      </c>
      <c r="Q907" t="s">
        <v>359</v>
      </c>
      <c r="R907">
        <v>42418819102</v>
      </c>
      <c r="S907" s="19">
        <v>42109</v>
      </c>
      <c r="T907">
        <v>89897</v>
      </c>
      <c r="U907" t="s">
        <v>357</v>
      </c>
      <c r="V907" s="19">
        <v>42117</v>
      </c>
      <c r="W907" t="s">
        <v>360</v>
      </c>
      <c r="X907" t="s">
        <v>361</v>
      </c>
      <c r="Y907" t="s">
        <v>361</v>
      </c>
      <c r="Z907" t="s">
        <v>14</v>
      </c>
      <c r="AA907" s="29">
        <v>-95</v>
      </c>
      <c r="AB907" t="s">
        <v>544</v>
      </c>
      <c r="AC907">
        <f t="shared" si="180"/>
        <v>2015</v>
      </c>
      <c r="AD907">
        <f t="shared" si="181"/>
        <v>4</v>
      </c>
      <c r="AE907">
        <f t="shared" si="182"/>
        <v>2014</v>
      </c>
      <c r="AF907">
        <f t="shared" si="183"/>
        <v>8</v>
      </c>
      <c r="AG907" t="str">
        <f>VLOOKUP(F907,vlookup!$A$2:$E$660,2,0)</f>
        <v>Retained</v>
      </c>
      <c r="AH907" t="str">
        <f>VLOOKUP(F907,vlookup!$A$2:$E$660,3,0)</f>
        <v>Service Contract</v>
      </c>
      <c r="AI907" t="str">
        <f>VLOOKUP(F907,vlookup!$A$2:$E$660,4,0)</f>
        <v>Used Car Programs</v>
      </c>
      <c r="AJ907" t="str">
        <f>VLOOKUP(F907,vlookup!$A$2:$E$660,5,0)</f>
        <v>High Mileage</v>
      </c>
      <c r="AL907">
        <f t="shared" si="184"/>
        <v>38</v>
      </c>
      <c r="AM907">
        <f t="shared" si="185"/>
        <v>246</v>
      </c>
      <c r="AN907" t="str">
        <f t="shared" si="186"/>
        <v/>
      </c>
      <c r="AO907" t="str">
        <f t="shared" si="187"/>
        <v/>
      </c>
      <c r="AP907" t="str">
        <f t="shared" si="188"/>
        <v/>
      </c>
      <c r="AQ907" t="str">
        <f t="shared" si="189"/>
        <v/>
      </c>
      <c r="AR907">
        <f t="shared" si="190"/>
        <v>-95</v>
      </c>
      <c r="AS907" t="str">
        <f t="shared" si="191"/>
        <v>8R634507H4-1</v>
      </c>
      <c r="AT907" t="str">
        <f>IFERROR(IF(VLOOKUP(Y907,vlookup!$I$2:$J$9,1,0)=Y907,VLOOKUP(Y907,vlookup!$I$2:$J$9,2,0),PROPER(Y907)),PROPER(Y907))</f>
        <v>Inspection</v>
      </c>
      <c r="AU907" t="str">
        <f>IFERROR(IF(B907=VLOOKUP(B907,vlookup!$L$2:$L$10,1,0),"Yes","No"),"No")</f>
        <v>No</v>
      </c>
    </row>
    <row r="908" spans="1:47" ht="14.45" customHeight="1" x14ac:dyDescent="0.25">
      <c r="A908" t="s">
        <v>2704</v>
      </c>
      <c r="B908" s="31" t="s">
        <v>2705</v>
      </c>
      <c r="C908">
        <v>1</v>
      </c>
      <c r="D908">
        <v>3</v>
      </c>
      <c r="E908" t="s">
        <v>382</v>
      </c>
      <c r="F908" t="s">
        <v>205</v>
      </c>
      <c r="G908" t="s">
        <v>922</v>
      </c>
      <c r="H908" t="s">
        <v>1544</v>
      </c>
      <c r="I908">
        <v>99768</v>
      </c>
      <c r="J908" s="19">
        <v>41655</v>
      </c>
      <c r="K908" s="19">
        <v>41691</v>
      </c>
      <c r="L908">
        <v>201402</v>
      </c>
      <c r="M908" s="19">
        <v>41671</v>
      </c>
      <c r="N908">
        <v>24616</v>
      </c>
      <c r="O908" t="s">
        <v>1076</v>
      </c>
      <c r="P908" t="s">
        <v>377</v>
      </c>
      <c r="Q908" t="s">
        <v>359</v>
      </c>
      <c r="R908">
        <v>37098817504</v>
      </c>
      <c r="S908" s="19">
        <v>41850</v>
      </c>
      <c r="T908">
        <v>99768</v>
      </c>
      <c r="U908" t="s">
        <v>357</v>
      </c>
      <c r="V908" s="19">
        <v>41851</v>
      </c>
      <c r="W908" t="s">
        <v>360</v>
      </c>
      <c r="X908" t="s">
        <v>361</v>
      </c>
      <c r="Y908" t="s">
        <v>361</v>
      </c>
      <c r="Z908" t="s">
        <v>14</v>
      </c>
      <c r="AA908" s="29">
        <v>-95</v>
      </c>
      <c r="AB908" t="s">
        <v>544</v>
      </c>
      <c r="AC908">
        <f t="shared" si="180"/>
        <v>2014</v>
      </c>
      <c r="AD908">
        <f t="shared" si="181"/>
        <v>7</v>
      </c>
      <c r="AE908">
        <f t="shared" si="182"/>
        <v>2014</v>
      </c>
      <c r="AF908">
        <f t="shared" si="183"/>
        <v>1</v>
      </c>
      <c r="AG908" t="str">
        <f>VLOOKUP(F908,vlookup!$A$2:$E$660,2,0)</f>
        <v>Retained</v>
      </c>
      <c r="AH908" t="str">
        <f>VLOOKUP(F908,vlookup!$A$2:$E$660,3,0)</f>
        <v>Service Contract</v>
      </c>
      <c r="AI908" t="str">
        <f>VLOOKUP(F908,vlookup!$A$2:$E$660,4,0)</f>
        <v>Used Car Programs</v>
      </c>
      <c r="AJ908" t="str">
        <f>VLOOKUP(F908,vlookup!$A$2:$E$660,5,0)</f>
        <v>High Mileage</v>
      </c>
      <c r="AL908">
        <f t="shared" si="184"/>
        <v>35</v>
      </c>
      <c r="AM908">
        <f t="shared" si="185"/>
        <v>195</v>
      </c>
      <c r="AN908" t="str">
        <f t="shared" si="186"/>
        <v/>
      </c>
      <c r="AO908" t="str">
        <f t="shared" si="187"/>
        <v/>
      </c>
      <c r="AP908" t="str">
        <f t="shared" si="188"/>
        <v/>
      </c>
      <c r="AQ908" t="str">
        <f t="shared" si="189"/>
        <v/>
      </c>
      <c r="AR908">
        <f t="shared" si="190"/>
        <v>-95</v>
      </c>
      <c r="AS908" t="str">
        <f t="shared" si="191"/>
        <v>6H402522A4-1</v>
      </c>
      <c r="AT908" t="str">
        <f>IFERROR(IF(VLOOKUP(Y908,vlookup!$I$2:$J$9,1,0)=Y908,VLOOKUP(Y908,vlookup!$I$2:$J$9,2,0),PROPER(Y908)),PROPER(Y908))</f>
        <v>Inspection</v>
      </c>
      <c r="AU908" t="str">
        <f>IFERROR(IF(B908=VLOOKUP(B908,vlookup!$L$2:$L$10,1,0),"Yes","No"),"No")</f>
        <v>No</v>
      </c>
    </row>
    <row r="909" spans="1:47" ht="14.45" customHeight="1" x14ac:dyDescent="0.25">
      <c r="A909" t="s">
        <v>2706</v>
      </c>
      <c r="B909" s="31" t="s">
        <v>2707</v>
      </c>
      <c r="C909">
        <v>1</v>
      </c>
      <c r="D909">
        <v>2</v>
      </c>
      <c r="E909" t="s">
        <v>382</v>
      </c>
      <c r="F909" t="s">
        <v>60</v>
      </c>
      <c r="G909" t="s">
        <v>922</v>
      </c>
      <c r="H909" t="s">
        <v>1544</v>
      </c>
      <c r="I909">
        <v>127436</v>
      </c>
      <c r="J909" s="19">
        <v>41356</v>
      </c>
      <c r="K909" s="19">
        <v>41393</v>
      </c>
      <c r="L909">
        <v>201304</v>
      </c>
      <c r="M909" s="19">
        <v>41365</v>
      </c>
      <c r="N909">
        <v>24616</v>
      </c>
      <c r="O909" t="s">
        <v>1076</v>
      </c>
      <c r="P909" t="s">
        <v>2669</v>
      </c>
      <c r="Q909" t="s">
        <v>2563</v>
      </c>
      <c r="R909">
        <v>300486</v>
      </c>
      <c r="S909" s="19">
        <v>41521</v>
      </c>
      <c r="T909">
        <v>130993</v>
      </c>
      <c r="U909" t="s">
        <v>357</v>
      </c>
      <c r="V909" s="19">
        <v>41555</v>
      </c>
      <c r="W909" t="s">
        <v>360</v>
      </c>
      <c r="X909" t="s">
        <v>361</v>
      </c>
      <c r="Y909" t="s">
        <v>361</v>
      </c>
      <c r="Z909" t="s">
        <v>14</v>
      </c>
      <c r="AA909" s="29">
        <v>-95</v>
      </c>
      <c r="AB909" t="s">
        <v>544</v>
      </c>
      <c r="AC909">
        <f t="shared" si="180"/>
        <v>2013</v>
      </c>
      <c r="AD909">
        <f t="shared" si="181"/>
        <v>10</v>
      </c>
      <c r="AE909">
        <f t="shared" si="182"/>
        <v>2013</v>
      </c>
      <c r="AF909">
        <f t="shared" si="183"/>
        <v>3</v>
      </c>
      <c r="AG909" t="str">
        <f>VLOOKUP(F909,vlookup!$A$2:$E$660,2,0)</f>
        <v>Retained</v>
      </c>
      <c r="AH909" t="str">
        <f>VLOOKUP(F909,vlookup!$A$2:$E$660,3,0)</f>
        <v>Service Contract</v>
      </c>
      <c r="AI909" t="str">
        <f>VLOOKUP(F909,vlookup!$A$2:$E$660,4,0)</f>
        <v>Used Car Programs</v>
      </c>
      <c r="AJ909" t="str">
        <f>VLOOKUP(F909,vlookup!$A$2:$E$660,5,0)</f>
        <v>High Mileage</v>
      </c>
      <c r="AL909">
        <f t="shared" si="184"/>
        <v>36</v>
      </c>
      <c r="AM909">
        <f t="shared" si="185"/>
        <v>195</v>
      </c>
      <c r="AN909">
        <f t="shared" si="186"/>
        <v>3557</v>
      </c>
      <c r="AO909" t="str">
        <f t="shared" si="187"/>
        <v/>
      </c>
      <c r="AP909" t="str">
        <f t="shared" si="188"/>
        <v/>
      </c>
      <c r="AQ909" t="str">
        <f t="shared" si="189"/>
        <v/>
      </c>
      <c r="AR909">
        <f t="shared" si="190"/>
        <v>-95</v>
      </c>
      <c r="AS909" t="str">
        <f t="shared" si="191"/>
        <v>6H322611C3Y-1</v>
      </c>
      <c r="AT909" t="str">
        <f>IFERROR(IF(VLOOKUP(Y909,vlookup!$I$2:$J$9,1,0)=Y909,VLOOKUP(Y909,vlookup!$I$2:$J$9,2,0),PROPER(Y909)),PROPER(Y909))</f>
        <v>Inspection</v>
      </c>
      <c r="AU909" t="str">
        <f>IFERROR(IF(B909=VLOOKUP(B909,vlookup!$L$2:$L$10,1,0),"Yes","No"),"No")</f>
        <v>No</v>
      </c>
    </row>
    <row r="910" spans="1:47" ht="14.45" customHeight="1" x14ac:dyDescent="0.25">
      <c r="A910" t="s">
        <v>1558</v>
      </c>
      <c r="B910" s="31" t="s">
        <v>1559</v>
      </c>
      <c r="C910">
        <v>1</v>
      </c>
      <c r="D910">
        <v>3</v>
      </c>
      <c r="E910" t="s">
        <v>382</v>
      </c>
      <c r="F910" t="s">
        <v>60</v>
      </c>
      <c r="G910" t="s">
        <v>919</v>
      </c>
      <c r="H910">
        <v>300</v>
      </c>
      <c r="I910">
        <v>145664</v>
      </c>
      <c r="J910" s="19">
        <v>41656</v>
      </c>
      <c r="K910" s="19">
        <v>41698</v>
      </c>
      <c r="L910">
        <v>201402</v>
      </c>
      <c r="M910" s="19">
        <v>41671</v>
      </c>
      <c r="N910">
        <v>24617</v>
      </c>
      <c r="O910" t="s">
        <v>1070</v>
      </c>
      <c r="P910" t="s">
        <v>2669</v>
      </c>
      <c r="Q910" t="s">
        <v>2563</v>
      </c>
      <c r="R910" t="s">
        <v>2708</v>
      </c>
      <c r="S910" s="19">
        <v>41719</v>
      </c>
      <c r="T910">
        <v>145664</v>
      </c>
      <c r="U910" t="s">
        <v>357</v>
      </c>
      <c r="V910" s="19">
        <v>41726</v>
      </c>
      <c r="W910" t="s">
        <v>360</v>
      </c>
      <c r="X910" t="s">
        <v>361</v>
      </c>
      <c r="Y910" t="s">
        <v>361</v>
      </c>
      <c r="Z910" t="s">
        <v>14</v>
      </c>
      <c r="AA910" s="29">
        <v>-95</v>
      </c>
      <c r="AB910" t="s">
        <v>544</v>
      </c>
      <c r="AC910">
        <f t="shared" si="180"/>
        <v>2014</v>
      </c>
      <c r="AD910">
        <f t="shared" si="181"/>
        <v>3</v>
      </c>
      <c r="AE910">
        <f t="shared" si="182"/>
        <v>2014</v>
      </c>
      <c r="AF910">
        <f t="shared" si="183"/>
        <v>1</v>
      </c>
      <c r="AG910" t="str">
        <f>VLOOKUP(F910,vlookup!$A$2:$E$660,2,0)</f>
        <v>Retained</v>
      </c>
      <c r="AH910" t="str">
        <f>VLOOKUP(F910,vlookup!$A$2:$E$660,3,0)</f>
        <v>Service Contract</v>
      </c>
      <c r="AI910" t="str">
        <f>VLOOKUP(F910,vlookup!$A$2:$E$660,4,0)</f>
        <v>Used Car Programs</v>
      </c>
      <c r="AJ910" t="str">
        <f>VLOOKUP(F910,vlookup!$A$2:$E$660,5,0)</f>
        <v>High Mileage</v>
      </c>
      <c r="AL910">
        <f t="shared" si="184"/>
        <v>41</v>
      </c>
      <c r="AM910">
        <f t="shared" si="185"/>
        <v>71</v>
      </c>
      <c r="AN910" t="str">
        <f t="shared" si="186"/>
        <v/>
      </c>
      <c r="AO910" t="str">
        <f t="shared" si="187"/>
        <v/>
      </c>
      <c r="AP910" t="str">
        <f t="shared" si="188"/>
        <v/>
      </c>
      <c r="AQ910">
        <f t="shared" si="189"/>
        <v>-95</v>
      </c>
      <c r="AR910" t="str">
        <f t="shared" si="190"/>
        <v/>
      </c>
      <c r="AS910" t="str">
        <f t="shared" si="191"/>
        <v>5H138262A4Y-1</v>
      </c>
      <c r="AT910" t="str">
        <f>IFERROR(IF(VLOOKUP(Y910,vlookup!$I$2:$J$9,1,0)=Y910,VLOOKUP(Y910,vlookup!$I$2:$J$9,2,0),PROPER(Y910)),PROPER(Y910))</f>
        <v>Inspection</v>
      </c>
      <c r="AU910" t="str">
        <f>IFERROR(IF(B910=VLOOKUP(B910,vlookup!$L$2:$L$10,1,0),"Yes","No"),"No")</f>
        <v>No</v>
      </c>
    </row>
    <row r="911" spans="1:47" ht="14.45" customHeight="1" x14ac:dyDescent="0.25">
      <c r="A911" t="s">
        <v>2709</v>
      </c>
      <c r="B911" s="31" t="s">
        <v>2710</v>
      </c>
      <c r="C911">
        <v>1</v>
      </c>
      <c r="D911">
        <v>3</v>
      </c>
      <c r="E911" t="s">
        <v>571</v>
      </c>
      <c r="F911" t="s">
        <v>205</v>
      </c>
      <c r="G911" t="s">
        <v>919</v>
      </c>
      <c r="H911">
        <v>300</v>
      </c>
      <c r="I911">
        <v>117194</v>
      </c>
      <c r="J911" s="19">
        <v>41966</v>
      </c>
      <c r="K911" s="19">
        <v>41997</v>
      </c>
      <c r="L911">
        <v>201412</v>
      </c>
      <c r="M911" s="19">
        <v>41974</v>
      </c>
      <c r="N911">
        <v>24616</v>
      </c>
      <c r="O911" t="s">
        <v>1076</v>
      </c>
      <c r="P911" t="s">
        <v>377</v>
      </c>
      <c r="Q911" t="s">
        <v>359</v>
      </c>
      <c r="R911">
        <v>40862218622</v>
      </c>
      <c r="S911" s="19">
        <v>42039</v>
      </c>
      <c r="T911">
        <v>119472</v>
      </c>
      <c r="U911" t="s">
        <v>357</v>
      </c>
      <c r="V911" s="19">
        <v>42054</v>
      </c>
      <c r="W911" t="s">
        <v>360</v>
      </c>
      <c r="X911" t="s">
        <v>361</v>
      </c>
      <c r="Y911" t="s">
        <v>361</v>
      </c>
      <c r="Z911" t="s">
        <v>14</v>
      </c>
      <c r="AA911" s="29">
        <v>-95</v>
      </c>
      <c r="AB911" t="s">
        <v>544</v>
      </c>
      <c r="AC911">
        <f t="shared" si="180"/>
        <v>2015</v>
      </c>
      <c r="AD911">
        <f t="shared" si="181"/>
        <v>2</v>
      </c>
      <c r="AE911">
        <f t="shared" si="182"/>
        <v>2014</v>
      </c>
      <c r="AF911">
        <f t="shared" si="183"/>
        <v>11</v>
      </c>
      <c r="AG911" t="str">
        <f>VLOOKUP(F911,vlookup!$A$2:$E$660,2,0)</f>
        <v>Retained</v>
      </c>
      <c r="AH911" t="str">
        <f>VLOOKUP(F911,vlookup!$A$2:$E$660,3,0)</f>
        <v>Service Contract</v>
      </c>
      <c r="AI911" t="str">
        <f>VLOOKUP(F911,vlookup!$A$2:$E$660,4,0)</f>
        <v>Used Car Programs</v>
      </c>
      <c r="AJ911" t="str">
        <f>VLOOKUP(F911,vlookup!$A$2:$E$660,5,0)</f>
        <v>High Mileage</v>
      </c>
      <c r="AL911">
        <f t="shared" si="184"/>
        <v>31</v>
      </c>
      <c r="AM911">
        <f t="shared" si="185"/>
        <v>86</v>
      </c>
      <c r="AN911">
        <f t="shared" si="186"/>
        <v>2278</v>
      </c>
      <c r="AO911" t="str">
        <f t="shared" si="187"/>
        <v/>
      </c>
      <c r="AP911" t="str">
        <f t="shared" si="188"/>
        <v/>
      </c>
      <c r="AQ911">
        <f t="shared" si="189"/>
        <v>-95</v>
      </c>
      <c r="AR911" t="str">
        <f t="shared" si="190"/>
        <v/>
      </c>
      <c r="AS911" t="str">
        <f t="shared" si="191"/>
        <v>7H675829K4-1</v>
      </c>
      <c r="AT911" t="str">
        <f>IFERROR(IF(VLOOKUP(Y911,vlookup!$I$2:$J$9,1,0)=Y911,VLOOKUP(Y911,vlookup!$I$2:$J$9,2,0),PROPER(Y911)),PROPER(Y911))</f>
        <v>Inspection</v>
      </c>
      <c r="AU911" t="str">
        <f>IFERROR(IF(B911=VLOOKUP(B911,vlookup!$L$2:$L$10,1,0),"Yes","No"),"No")</f>
        <v>No</v>
      </c>
    </row>
    <row r="912" spans="1:47" ht="14.45" customHeight="1" x14ac:dyDescent="0.25">
      <c r="A912" t="s">
        <v>1569</v>
      </c>
      <c r="B912" s="31" t="s">
        <v>1570</v>
      </c>
      <c r="C912">
        <v>1</v>
      </c>
      <c r="D912">
        <v>3</v>
      </c>
      <c r="E912" t="s">
        <v>382</v>
      </c>
      <c r="F912" t="s">
        <v>205</v>
      </c>
      <c r="G912" t="s">
        <v>922</v>
      </c>
      <c r="H912" t="s">
        <v>3754</v>
      </c>
      <c r="I912">
        <v>125152</v>
      </c>
      <c r="J912" s="19">
        <v>41664</v>
      </c>
      <c r="K912" s="19">
        <v>41697</v>
      </c>
      <c r="L912">
        <v>201402</v>
      </c>
      <c r="M912" s="19">
        <v>41671</v>
      </c>
      <c r="N912">
        <v>24616</v>
      </c>
      <c r="O912" t="s">
        <v>1076</v>
      </c>
      <c r="P912" t="s">
        <v>377</v>
      </c>
      <c r="Q912" t="s">
        <v>359</v>
      </c>
      <c r="R912">
        <v>35884117161</v>
      </c>
      <c r="S912" s="19">
        <v>41794</v>
      </c>
      <c r="T912">
        <v>125152</v>
      </c>
      <c r="U912" t="s">
        <v>357</v>
      </c>
      <c r="V912" s="19">
        <v>41799</v>
      </c>
      <c r="W912" t="s">
        <v>360</v>
      </c>
      <c r="X912" t="s">
        <v>361</v>
      </c>
      <c r="Y912" t="s">
        <v>361</v>
      </c>
      <c r="Z912" t="s">
        <v>14</v>
      </c>
      <c r="AA912" s="29">
        <v>-95</v>
      </c>
      <c r="AB912" t="s">
        <v>544</v>
      </c>
      <c r="AC912">
        <f t="shared" si="180"/>
        <v>2014</v>
      </c>
      <c r="AD912">
        <f t="shared" si="181"/>
        <v>6</v>
      </c>
      <c r="AE912">
        <f t="shared" si="182"/>
        <v>2014</v>
      </c>
      <c r="AF912">
        <f t="shared" si="183"/>
        <v>1</v>
      </c>
      <c r="AG912" t="str">
        <f>VLOOKUP(F912,vlookup!$A$2:$E$660,2,0)</f>
        <v>Retained</v>
      </c>
      <c r="AH912" t="str">
        <f>VLOOKUP(F912,vlookup!$A$2:$E$660,3,0)</f>
        <v>Service Contract</v>
      </c>
      <c r="AI912" t="str">
        <f>VLOOKUP(F912,vlookup!$A$2:$E$660,4,0)</f>
        <v>Used Car Programs</v>
      </c>
      <c r="AJ912" t="str">
        <f>VLOOKUP(F912,vlookup!$A$2:$E$660,5,0)</f>
        <v>High Mileage</v>
      </c>
      <c r="AL912">
        <f t="shared" si="184"/>
        <v>32</v>
      </c>
      <c r="AM912">
        <f t="shared" si="185"/>
        <v>134</v>
      </c>
      <c r="AN912" t="str">
        <f t="shared" si="186"/>
        <v/>
      </c>
      <c r="AO912" t="str">
        <f t="shared" si="187"/>
        <v/>
      </c>
      <c r="AP912" t="str">
        <f t="shared" si="188"/>
        <v/>
      </c>
      <c r="AQ912" t="str">
        <f t="shared" si="189"/>
        <v/>
      </c>
      <c r="AR912">
        <f t="shared" si="190"/>
        <v>-95</v>
      </c>
      <c r="AS912" t="str">
        <f t="shared" si="191"/>
        <v>8H104173A4-1</v>
      </c>
      <c r="AT912" t="str">
        <f>IFERROR(IF(VLOOKUP(Y912,vlookup!$I$2:$J$9,1,0)=Y912,VLOOKUP(Y912,vlookup!$I$2:$J$9,2,0),PROPER(Y912)),PROPER(Y912))</f>
        <v>Inspection</v>
      </c>
      <c r="AU912" t="str">
        <f>IFERROR(IF(B912=VLOOKUP(B912,vlookup!$L$2:$L$10,1,0),"Yes","No"),"No")</f>
        <v>No</v>
      </c>
    </row>
    <row r="913" spans="1:47" ht="14.45" customHeight="1" x14ac:dyDescent="0.25">
      <c r="A913" t="s">
        <v>1571</v>
      </c>
      <c r="B913" s="31" t="s">
        <v>1572</v>
      </c>
      <c r="C913">
        <v>1</v>
      </c>
      <c r="D913">
        <v>3</v>
      </c>
      <c r="E913" t="s">
        <v>382</v>
      </c>
      <c r="F913" t="s">
        <v>60</v>
      </c>
      <c r="G913" t="s">
        <v>388</v>
      </c>
      <c r="H913" t="s">
        <v>3755</v>
      </c>
      <c r="I913">
        <v>184048</v>
      </c>
      <c r="J913" s="19">
        <v>41623</v>
      </c>
      <c r="K913" s="19">
        <v>41652</v>
      </c>
      <c r="L913">
        <v>201401</v>
      </c>
      <c r="M913" s="19">
        <v>41640</v>
      </c>
      <c r="N913">
        <v>24616</v>
      </c>
      <c r="O913" t="s">
        <v>1076</v>
      </c>
      <c r="P913" t="s">
        <v>2669</v>
      </c>
      <c r="Q913" t="s">
        <v>2563</v>
      </c>
      <c r="R913" t="s">
        <v>2711</v>
      </c>
      <c r="S913" s="19">
        <v>41681</v>
      </c>
      <c r="T913">
        <v>184048</v>
      </c>
      <c r="U913" t="s">
        <v>357</v>
      </c>
      <c r="V913" s="19">
        <v>41708</v>
      </c>
      <c r="W913" t="s">
        <v>360</v>
      </c>
      <c r="X913" t="s">
        <v>361</v>
      </c>
      <c r="Y913" t="s">
        <v>361</v>
      </c>
      <c r="Z913" t="s">
        <v>14</v>
      </c>
      <c r="AA913" s="29">
        <v>-95</v>
      </c>
      <c r="AB913" t="s">
        <v>544</v>
      </c>
      <c r="AC913">
        <f t="shared" si="180"/>
        <v>2014</v>
      </c>
      <c r="AD913">
        <f t="shared" si="181"/>
        <v>3</v>
      </c>
      <c r="AE913">
        <f t="shared" si="182"/>
        <v>2013</v>
      </c>
      <c r="AF913">
        <f t="shared" si="183"/>
        <v>12</v>
      </c>
      <c r="AG913" t="str">
        <f>VLOOKUP(F913,vlookup!$A$2:$E$660,2,0)</f>
        <v>Retained</v>
      </c>
      <c r="AH913" t="str">
        <f>VLOOKUP(F913,vlookup!$A$2:$E$660,3,0)</f>
        <v>Service Contract</v>
      </c>
      <c r="AI913" t="str">
        <f>VLOOKUP(F913,vlookup!$A$2:$E$660,4,0)</f>
        <v>Used Car Programs</v>
      </c>
      <c r="AJ913" t="str">
        <f>VLOOKUP(F913,vlookup!$A$2:$E$660,5,0)</f>
        <v>High Mileage</v>
      </c>
      <c r="AL913">
        <f t="shared" si="184"/>
        <v>28</v>
      </c>
      <c r="AM913">
        <f t="shared" si="185"/>
        <v>85</v>
      </c>
      <c r="AN913" t="str">
        <f t="shared" si="186"/>
        <v/>
      </c>
      <c r="AO913" t="str">
        <f t="shared" si="187"/>
        <v/>
      </c>
      <c r="AP913" t="str">
        <f t="shared" si="188"/>
        <v/>
      </c>
      <c r="AQ913">
        <f t="shared" si="189"/>
        <v>-95</v>
      </c>
      <c r="AR913" t="str">
        <f t="shared" si="190"/>
        <v/>
      </c>
      <c r="AS913" t="str">
        <f t="shared" si="191"/>
        <v>5BA30817L3Y-1</v>
      </c>
      <c r="AT913" t="str">
        <f>IFERROR(IF(VLOOKUP(Y913,vlookup!$I$2:$J$9,1,0)=Y913,VLOOKUP(Y913,vlookup!$I$2:$J$9,2,0),PROPER(Y913)),PROPER(Y913))</f>
        <v>Inspection</v>
      </c>
      <c r="AU913" t="str">
        <f>IFERROR(IF(B913=VLOOKUP(B913,vlookup!$L$2:$L$10,1,0),"Yes","No"),"No")</f>
        <v>No</v>
      </c>
    </row>
    <row r="914" spans="1:47" ht="14.45" customHeight="1" x14ac:dyDescent="0.25">
      <c r="A914" t="s">
        <v>2712</v>
      </c>
      <c r="B914" s="31" t="s">
        <v>2713</v>
      </c>
      <c r="C914">
        <v>1</v>
      </c>
      <c r="D914">
        <v>2</v>
      </c>
      <c r="E914" t="s">
        <v>382</v>
      </c>
      <c r="F914" t="s">
        <v>60</v>
      </c>
      <c r="G914" t="s">
        <v>543</v>
      </c>
      <c r="H914" t="s">
        <v>933</v>
      </c>
      <c r="I914">
        <v>179294</v>
      </c>
      <c r="J914" s="19">
        <v>41659</v>
      </c>
      <c r="K914" s="19">
        <v>41697</v>
      </c>
      <c r="L914">
        <v>201402</v>
      </c>
      <c r="M914" s="19">
        <v>41671</v>
      </c>
      <c r="N914">
        <v>24616</v>
      </c>
      <c r="O914" t="s">
        <v>1076</v>
      </c>
      <c r="P914" t="s">
        <v>377</v>
      </c>
      <c r="Q914" t="s">
        <v>359</v>
      </c>
      <c r="R914">
        <v>37005617410</v>
      </c>
      <c r="S914" s="19">
        <v>41843</v>
      </c>
      <c r="T914">
        <v>179294</v>
      </c>
      <c r="U914" t="s">
        <v>357</v>
      </c>
      <c r="V914" s="19">
        <v>41851</v>
      </c>
      <c r="W914" t="s">
        <v>360</v>
      </c>
      <c r="X914" t="s">
        <v>361</v>
      </c>
      <c r="Y914" t="s">
        <v>361</v>
      </c>
      <c r="Z914" t="s">
        <v>14</v>
      </c>
      <c r="AA914" s="29">
        <v>-95</v>
      </c>
      <c r="AB914" t="s">
        <v>544</v>
      </c>
      <c r="AC914">
        <f t="shared" si="180"/>
        <v>2014</v>
      </c>
      <c r="AD914">
        <f t="shared" si="181"/>
        <v>7</v>
      </c>
      <c r="AE914">
        <f t="shared" si="182"/>
        <v>2014</v>
      </c>
      <c r="AF914">
        <f t="shared" si="183"/>
        <v>1</v>
      </c>
      <c r="AG914" t="str">
        <f>VLOOKUP(F914,vlookup!$A$2:$E$660,2,0)</f>
        <v>Retained</v>
      </c>
      <c r="AH914" t="str">
        <f>VLOOKUP(F914,vlookup!$A$2:$E$660,3,0)</f>
        <v>Service Contract</v>
      </c>
      <c r="AI914" t="str">
        <f>VLOOKUP(F914,vlookup!$A$2:$E$660,4,0)</f>
        <v>Used Car Programs</v>
      </c>
      <c r="AJ914" t="str">
        <f>VLOOKUP(F914,vlookup!$A$2:$E$660,5,0)</f>
        <v>High Mileage</v>
      </c>
      <c r="AL914">
        <f t="shared" si="184"/>
        <v>37</v>
      </c>
      <c r="AM914">
        <f t="shared" si="185"/>
        <v>191</v>
      </c>
      <c r="AN914" t="str">
        <f t="shared" si="186"/>
        <v/>
      </c>
      <c r="AO914" t="str">
        <f t="shared" si="187"/>
        <v/>
      </c>
      <c r="AP914" t="str">
        <f t="shared" si="188"/>
        <v/>
      </c>
      <c r="AQ914" t="str">
        <f t="shared" si="189"/>
        <v/>
      </c>
      <c r="AR914">
        <f t="shared" si="190"/>
        <v>-95</v>
      </c>
      <c r="AS914" t="str">
        <f t="shared" si="191"/>
        <v>51112282A4Y-1</v>
      </c>
      <c r="AT914" t="str">
        <f>IFERROR(IF(VLOOKUP(Y914,vlookup!$I$2:$J$9,1,0)=Y914,VLOOKUP(Y914,vlookup!$I$2:$J$9,2,0),PROPER(Y914)),PROPER(Y914))</f>
        <v>Inspection</v>
      </c>
      <c r="AU914" t="str">
        <f>IFERROR(IF(B914=VLOOKUP(B914,vlookup!$L$2:$L$10,1,0),"Yes","No"),"No")</f>
        <v>No</v>
      </c>
    </row>
    <row r="915" spans="1:47" ht="14.45" customHeight="1" x14ac:dyDescent="0.25">
      <c r="A915" t="s">
        <v>2714</v>
      </c>
      <c r="B915" s="31" t="s">
        <v>3613</v>
      </c>
      <c r="C915">
        <v>1</v>
      </c>
      <c r="D915">
        <v>3</v>
      </c>
      <c r="E915" t="s">
        <v>571</v>
      </c>
      <c r="F915" t="s">
        <v>205</v>
      </c>
      <c r="G915" t="s">
        <v>543</v>
      </c>
      <c r="H915" t="s">
        <v>3813</v>
      </c>
      <c r="I915">
        <v>199518</v>
      </c>
      <c r="J915" s="19">
        <v>42413</v>
      </c>
      <c r="K915" s="19">
        <v>42429</v>
      </c>
      <c r="L915">
        <v>201602</v>
      </c>
      <c r="M915" s="19">
        <v>42401</v>
      </c>
      <c r="N915">
        <v>24617</v>
      </c>
      <c r="O915" t="s">
        <v>1070</v>
      </c>
      <c r="P915" t="s">
        <v>377</v>
      </c>
      <c r="Q915" t="s">
        <v>359</v>
      </c>
      <c r="R915">
        <v>49579521215</v>
      </c>
      <c r="S915" s="19">
        <v>42438</v>
      </c>
      <c r="T915">
        <v>199518</v>
      </c>
      <c r="U915" t="s">
        <v>357</v>
      </c>
      <c r="V915" s="19">
        <v>42451</v>
      </c>
      <c r="W915" t="s">
        <v>360</v>
      </c>
      <c r="X915" t="s">
        <v>361</v>
      </c>
      <c r="Y915" t="s">
        <v>361</v>
      </c>
      <c r="Z915" t="s">
        <v>14</v>
      </c>
      <c r="AA915" s="29">
        <v>-95</v>
      </c>
      <c r="AB915" t="s">
        <v>544</v>
      </c>
      <c r="AC915">
        <f t="shared" si="180"/>
        <v>2016</v>
      </c>
      <c r="AD915">
        <f t="shared" si="181"/>
        <v>3</v>
      </c>
      <c r="AE915">
        <f t="shared" si="182"/>
        <v>2016</v>
      </c>
      <c r="AF915">
        <f t="shared" si="183"/>
        <v>2</v>
      </c>
      <c r="AG915" t="str">
        <f>VLOOKUP(F915,vlookup!$A$2:$E$660,2,0)</f>
        <v>Retained</v>
      </c>
      <c r="AH915" t="str">
        <f>VLOOKUP(F915,vlookup!$A$2:$E$660,3,0)</f>
        <v>Service Contract</v>
      </c>
      <c r="AI915" t="str">
        <f>VLOOKUP(F915,vlookup!$A$2:$E$660,4,0)</f>
        <v>Used Car Programs</v>
      </c>
      <c r="AJ915" t="str">
        <f>VLOOKUP(F915,vlookup!$A$2:$E$660,5,0)</f>
        <v>High Mileage</v>
      </c>
      <c r="AL915">
        <f t="shared" si="184"/>
        <v>16</v>
      </c>
      <c r="AM915">
        <f t="shared" si="185"/>
        <v>39</v>
      </c>
      <c r="AN915" t="str">
        <f t="shared" si="186"/>
        <v/>
      </c>
      <c r="AO915" t="str">
        <f t="shared" si="187"/>
        <v/>
      </c>
      <c r="AP915">
        <f t="shared" si="188"/>
        <v>-95</v>
      </c>
      <c r="AQ915" t="str">
        <f t="shared" si="189"/>
        <v/>
      </c>
      <c r="AR915" t="str">
        <f t="shared" si="190"/>
        <v/>
      </c>
      <c r="AS915" t="str">
        <f t="shared" si="191"/>
        <v>102251378-1</v>
      </c>
      <c r="AT915" t="str">
        <f>IFERROR(IF(VLOOKUP(Y915,vlookup!$I$2:$J$9,1,0)=Y915,VLOOKUP(Y915,vlookup!$I$2:$J$9,2,0),PROPER(Y915)),PROPER(Y915))</f>
        <v>Inspection</v>
      </c>
      <c r="AU915" t="str">
        <f>IFERROR(IF(B915=VLOOKUP(B915,vlookup!$L$2:$L$10,1,0),"Yes","No"),"No")</f>
        <v>No</v>
      </c>
    </row>
    <row r="916" spans="1:47" ht="14.45" customHeight="1" x14ac:dyDescent="0.25">
      <c r="A916" t="s">
        <v>1599</v>
      </c>
      <c r="B916" s="31" t="s">
        <v>1600</v>
      </c>
      <c r="C916">
        <v>1</v>
      </c>
      <c r="D916">
        <v>4</v>
      </c>
      <c r="E916" t="s">
        <v>382</v>
      </c>
      <c r="F916" t="s">
        <v>238</v>
      </c>
      <c r="G916" t="s">
        <v>543</v>
      </c>
      <c r="H916" t="s">
        <v>933</v>
      </c>
      <c r="I916">
        <v>217459</v>
      </c>
      <c r="J916" s="19">
        <v>42147</v>
      </c>
      <c r="K916" s="19">
        <v>42185</v>
      </c>
      <c r="L916">
        <v>201506</v>
      </c>
      <c r="M916" s="19">
        <v>42156</v>
      </c>
      <c r="N916">
        <v>24616</v>
      </c>
      <c r="O916" t="s">
        <v>1076</v>
      </c>
      <c r="P916" t="s">
        <v>377</v>
      </c>
      <c r="Q916" t="s">
        <v>359</v>
      </c>
      <c r="R916">
        <v>45018019810</v>
      </c>
      <c r="S916" s="19">
        <v>42221</v>
      </c>
      <c r="T916">
        <v>217459</v>
      </c>
      <c r="U916" t="s">
        <v>357</v>
      </c>
      <c r="V916" s="19">
        <v>42222</v>
      </c>
      <c r="W916" t="s">
        <v>360</v>
      </c>
      <c r="X916" t="s">
        <v>361</v>
      </c>
      <c r="Y916" t="s">
        <v>361</v>
      </c>
      <c r="Z916" t="s">
        <v>14</v>
      </c>
      <c r="AA916" s="29">
        <v>-95</v>
      </c>
      <c r="AB916" t="s">
        <v>544</v>
      </c>
      <c r="AC916">
        <f t="shared" si="180"/>
        <v>2015</v>
      </c>
      <c r="AD916">
        <f t="shared" si="181"/>
        <v>8</v>
      </c>
      <c r="AE916">
        <f t="shared" si="182"/>
        <v>2015</v>
      </c>
      <c r="AF916">
        <f t="shared" si="183"/>
        <v>5</v>
      </c>
      <c r="AG916" t="str">
        <f>VLOOKUP(F916,vlookup!$A$2:$E$660,2,0)</f>
        <v>Retained</v>
      </c>
      <c r="AH916" t="str">
        <f>VLOOKUP(F916,vlookup!$A$2:$E$660,3,0)</f>
        <v>Service Contract</v>
      </c>
      <c r="AI916" t="str">
        <f>VLOOKUP(F916,vlookup!$A$2:$E$660,4,0)</f>
        <v>Used Car Programs</v>
      </c>
      <c r="AJ916" t="str">
        <f>VLOOKUP(F916,vlookup!$A$2:$E$660,5,0)</f>
        <v>High Mileage</v>
      </c>
      <c r="AL916">
        <f t="shared" si="184"/>
        <v>37</v>
      </c>
      <c r="AM916">
        <f t="shared" si="185"/>
        <v>73</v>
      </c>
      <c r="AN916" t="str">
        <f t="shared" si="186"/>
        <v/>
      </c>
      <c r="AO916" t="str">
        <f t="shared" si="187"/>
        <v/>
      </c>
      <c r="AP916" t="str">
        <f t="shared" si="188"/>
        <v/>
      </c>
      <c r="AQ916">
        <f t="shared" si="189"/>
        <v>-95</v>
      </c>
      <c r="AR916" t="str">
        <f t="shared" si="190"/>
        <v/>
      </c>
      <c r="AS916" t="str">
        <f t="shared" si="191"/>
        <v>11272297E5Y-1</v>
      </c>
      <c r="AT916" t="str">
        <f>IFERROR(IF(VLOOKUP(Y916,vlookup!$I$2:$J$9,1,0)=Y916,VLOOKUP(Y916,vlookup!$I$2:$J$9,2,0),PROPER(Y916)),PROPER(Y916))</f>
        <v>Inspection</v>
      </c>
      <c r="AU916" t="str">
        <f>IFERROR(IF(B916=VLOOKUP(B916,vlookup!$L$2:$L$10,1,0),"Yes","No"),"No")</f>
        <v>No</v>
      </c>
    </row>
    <row r="917" spans="1:47" ht="14.45" customHeight="1" x14ac:dyDescent="0.25">
      <c r="A917" t="s">
        <v>1599</v>
      </c>
      <c r="B917" s="31" t="s">
        <v>1600</v>
      </c>
      <c r="C917">
        <v>1</v>
      </c>
      <c r="D917">
        <v>5</v>
      </c>
      <c r="E917" t="s">
        <v>382</v>
      </c>
      <c r="F917" t="s">
        <v>238</v>
      </c>
      <c r="G917" t="s">
        <v>543</v>
      </c>
      <c r="H917" t="s">
        <v>933</v>
      </c>
      <c r="I917">
        <v>217459</v>
      </c>
      <c r="J917" s="19">
        <v>42147</v>
      </c>
      <c r="K917" s="19">
        <v>42185</v>
      </c>
      <c r="L917">
        <v>201506</v>
      </c>
      <c r="M917" s="19">
        <v>42156</v>
      </c>
      <c r="N917">
        <v>24616</v>
      </c>
      <c r="O917" t="s">
        <v>1076</v>
      </c>
      <c r="P917" t="s">
        <v>377</v>
      </c>
      <c r="Q917" t="s">
        <v>359</v>
      </c>
      <c r="R917">
        <v>46993420422</v>
      </c>
      <c r="S917" s="19">
        <v>42312</v>
      </c>
      <c r="T917">
        <v>217459</v>
      </c>
      <c r="U917" t="s">
        <v>357</v>
      </c>
      <c r="V917" s="19">
        <v>42320</v>
      </c>
      <c r="W917" t="s">
        <v>360</v>
      </c>
      <c r="X917" t="s">
        <v>361</v>
      </c>
      <c r="Y917" t="s">
        <v>361</v>
      </c>
      <c r="Z917" t="s">
        <v>14</v>
      </c>
      <c r="AA917" s="29">
        <v>-95</v>
      </c>
      <c r="AB917" t="s">
        <v>544</v>
      </c>
      <c r="AC917">
        <f t="shared" si="180"/>
        <v>2015</v>
      </c>
      <c r="AD917">
        <f t="shared" si="181"/>
        <v>11</v>
      </c>
      <c r="AE917">
        <f t="shared" si="182"/>
        <v>2015</v>
      </c>
      <c r="AF917">
        <f t="shared" si="183"/>
        <v>5</v>
      </c>
      <c r="AG917" t="str">
        <f>VLOOKUP(F917,vlookup!$A$2:$E$660,2,0)</f>
        <v>Retained</v>
      </c>
      <c r="AH917" t="str">
        <f>VLOOKUP(F917,vlookup!$A$2:$E$660,3,0)</f>
        <v>Service Contract</v>
      </c>
      <c r="AI917" t="str">
        <f>VLOOKUP(F917,vlookup!$A$2:$E$660,4,0)</f>
        <v>Used Car Programs</v>
      </c>
      <c r="AJ917" t="str">
        <f>VLOOKUP(F917,vlookup!$A$2:$E$660,5,0)</f>
        <v>High Mileage</v>
      </c>
      <c r="AL917">
        <f t="shared" si="184"/>
        <v>37</v>
      </c>
      <c r="AM917">
        <f t="shared" si="185"/>
        <v>169</v>
      </c>
      <c r="AN917" t="str">
        <f t="shared" si="186"/>
        <v/>
      </c>
      <c r="AO917" t="str">
        <f t="shared" si="187"/>
        <v/>
      </c>
      <c r="AP917" t="str">
        <f t="shared" si="188"/>
        <v/>
      </c>
      <c r="AQ917" t="str">
        <f t="shared" si="189"/>
        <v/>
      </c>
      <c r="AR917">
        <f t="shared" si="190"/>
        <v>-95</v>
      </c>
      <c r="AS917" t="str">
        <f t="shared" si="191"/>
        <v>11272297E5Y-1</v>
      </c>
      <c r="AT917" t="str">
        <f>IFERROR(IF(VLOOKUP(Y917,vlookup!$I$2:$J$9,1,0)=Y917,VLOOKUP(Y917,vlookup!$I$2:$J$9,2,0),PROPER(Y917)),PROPER(Y917))</f>
        <v>Inspection</v>
      </c>
      <c r="AU917" t="str">
        <f>IFERROR(IF(B917=VLOOKUP(B917,vlookup!$L$2:$L$10,1,0),"Yes","No"),"No")</f>
        <v>No</v>
      </c>
    </row>
    <row r="918" spans="1:47" ht="14.45" customHeight="1" x14ac:dyDescent="0.25">
      <c r="A918" t="s">
        <v>2715</v>
      </c>
      <c r="B918" s="31" t="s">
        <v>2716</v>
      </c>
      <c r="C918">
        <v>1</v>
      </c>
      <c r="D918">
        <v>2</v>
      </c>
      <c r="E918" t="s">
        <v>382</v>
      </c>
      <c r="F918" t="s">
        <v>464</v>
      </c>
      <c r="G918" t="s">
        <v>30</v>
      </c>
      <c r="H918" t="s">
        <v>940</v>
      </c>
      <c r="I918">
        <v>112179</v>
      </c>
      <c r="J918" s="19">
        <v>44450</v>
      </c>
      <c r="K918" s="19">
        <v>44493</v>
      </c>
      <c r="L918">
        <v>202110</v>
      </c>
      <c r="M918" s="19">
        <v>44470</v>
      </c>
      <c r="N918">
        <v>24616</v>
      </c>
      <c r="O918" t="s">
        <v>1076</v>
      </c>
      <c r="P918" t="s">
        <v>957</v>
      </c>
      <c r="Q918" t="s">
        <v>359</v>
      </c>
      <c r="R918">
        <v>1011522</v>
      </c>
      <c r="S918" s="19">
        <v>45042</v>
      </c>
      <c r="T918">
        <v>127748</v>
      </c>
      <c r="U918" t="s">
        <v>357</v>
      </c>
      <c r="V918" s="19">
        <v>45049</v>
      </c>
      <c r="W918" t="s">
        <v>958</v>
      </c>
      <c r="X918" t="s">
        <v>958</v>
      </c>
      <c r="Y918" t="s">
        <v>361</v>
      </c>
      <c r="Z918" t="s">
        <v>14</v>
      </c>
      <c r="AA918" s="29">
        <v>-100</v>
      </c>
      <c r="AB918" t="s">
        <v>544</v>
      </c>
      <c r="AC918">
        <f t="shared" si="180"/>
        <v>2023</v>
      </c>
      <c r="AD918">
        <f t="shared" si="181"/>
        <v>5</v>
      </c>
      <c r="AE918">
        <f t="shared" si="182"/>
        <v>2021</v>
      </c>
      <c r="AF918">
        <f t="shared" si="183"/>
        <v>9</v>
      </c>
      <c r="AG918" t="str">
        <f>VLOOKUP(F918,vlookup!$A$2:$E$660,2,0)</f>
        <v>Retained</v>
      </c>
      <c r="AH918" t="str">
        <f>VLOOKUP(F918,vlookup!$A$2:$E$660,3,0)</f>
        <v>Service Contract</v>
      </c>
      <c r="AI918" t="str">
        <f>VLOOKUP(F918,vlookup!$A$2:$E$660,4,0)</f>
        <v>Used Car Programs</v>
      </c>
      <c r="AJ918" t="str">
        <f>VLOOKUP(F918,vlookup!$A$2:$E$660,5,0)</f>
        <v>High Mileage</v>
      </c>
      <c r="AL918">
        <f t="shared" si="184"/>
        <v>43</v>
      </c>
      <c r="AM918">
        <f t="shared" si="185"/>
        <v>592</v>
      </c>
      <c r="AN918">
        <f t="shared" si="186"/>
        <v>15569</v>
      </c>
      <c r="AO918" t="str">
        <f t="shared" si="187"/>
        <v/>
      </c>
      <c r="AP918" t="str">
        <f t="shared" si="188"/>
        <v/>
      </c>
      <c r="AQ918" t="str">
        <f t="shared" si="189"/>
        <v/>
      </c>
      <c r="AR918">
        <f t="shared" si="190"/>
        <v>-100</v>
      </c>
      <c r="AS918" t="str">
        <f t="shared" si="191"/>
        <v>ZAGF6207934I21-1</v>
      </c>
      <c r="AT918" t="str">
        <f>IFERROR(IF(VLOOKUP(Y918,vlookup!$I$2:$J$9,1,0)=Y918,VLOOKUP(Y918,vlookup!$I$2:$J$9,2,0),PROPER(Y918)),PROPER(Y918))</f>
        <v>Inspection</v>
      </c>
      <c r="AU918" t="str">
        <f>IFERROR(IF(B918=VLOOKUP(B918,vlookup!$L$2:$L$10,1,0),"Yes","No"),"No")</f>
        <v>No</v>
      </c>
    </row>
    <row r="919" spans="1:47" ht="14.45" customHeight="1" x14ac:dyDescent="0.25">
      <c r="A919" t="s">
        <v>2717</v>
      </c>
      <c r="B919" s="31" t="s">
        <v>2718</v>
      </c>
      <c r="C919">
        <v>1</v>
      </c>
      <c r="D919">
        <v>3</v>
      </c>
      <c r="E919" t="s">
        <v>382</v>
      </c>
      <c r="F919" t="s">
        <v>205</v>
      </c>
      <c r="G919" t="s">
        <v>934</v>
      </c>
      <c r="H919" t="s">
        <v>1126</v>
      </c>
      <c r="I919">
        <v>90818</v>
      </c>
      <c r="J919" s="19">
        <v>41833</v>
      </c>
      <c r="K919" s="19">
        <v>41863</v>
      </c>
      <c r="L919">
        <v>201408</v>
      </c>
      <c r="M919" s="19">
        <v>41852</v>
      </c>
      <c r="N919">
        <v>24616</v>
      </c>
      <c r="O919" t="s">
        <v>1076</v>
      </c>
      <c r="P919" t="s">
        <v>377</v>
      </c>
      <c r="Q919" t="s">
        <v>359</v>
      </c>
      <c r="R919">
        <v>41462018762</v>
      </c>
      <c r="S919" s="19">
        <v>42060</v>
      </c>
      <c r="T919">
        <v>90818</v>
      </c>
      <c r="U919" t="s">
        <v>357</v>
      </c>
      <c r="V919" s="19">
        <v>42079</v>
      </c>
      <c r="W919" t="s">
        <v>360</v>
      </c>
      <c r="X919" t="s">
        <v>361</v>
      </c>
      <c r="Y919" t="s">
        <v>361</v>
      </c>
      <c r="Z919" t="s">
        <v>14</v>
      </c>
      <c r="AA919" s="29">
        <v>-95</v>
      </c>
      <c r="AB919" t="s">
        <v>544</v>
      </c>
      <c r="AC919">
        <f t="shared" si="180"/>
        <v>2015</v>
      </c>
      <c r="AD919">
        <f t="shared" si="181"/>
        <v>3</v>
      </c>
      <c r="AE919">
        <f t="shared" si="182"/>
        <v>2014</v>
      </c>
      <c r="AF919">
        <f t="shared" si="183"/>
        <v>7</v>
      </c>
      <c r="AG919" t="str">
        <f>VLOOKUP(F919,vlookup!$A$2:$E$660,2,0)</f>
        <v>Retained</v>
      </c>
      <c r="AH919" t="str">
        <f>VLOOKUP(F919,vlookup!$A$2:$E$660,3,0)</f>
        <v>Service Contract</v>
      </c>
      <c r="AI919" t="str">
        <f>VLOOKUP(F919,vlookup!$A$2:$E$660,4,0)</f>
        <v>Used Car Programs</v>
      </c>
      <c r="AJ919" t="str">
        <f>VLOOKUP(F919,vlookup!$A$2:$E$660,5,0)</f>
        <v>High Mileage</v>
      </c>
      <c r="AL919">
        <f t="shared" si="184"/>
        <v>29</v>
      </c>
      <c r="AM919">
        <f t="shared" si="185"/>
        <v>243</v>
      </c>
      <c r="AN919" t="str">
        <f t="shared" si="186"/>
        <v/>
      </c>
      <c r="AO919" t="str">
        <f t="shared" si="187"/>
        <v/>
      </c>
      <c r="AP919" t="str">
        <f t="shared" si="188"/>
        <v/>
      </c>
      <c r="AQ919" t="str">
        <f t="shared" si="189"/>
        <v/>
      </c>
      <c r="AR919">
        <f t="shared" si="190"/>
        <v>-95</v>
      </c>
      <c r="AS919" t="str">
        <f t="shared" si="191"/>
        <v>8H528829G4-1</v>
      </c>
      <c r="AT919" t="str">
        <f>IFERROR(IF(VLOOKUP(Y919,vlookup!$I$2:$J$9,1,0)=Y919,VLOOKUP(Y919,vlookup!$I$2:$J$9,2,0),PROPER(Y919)),PROPER(Y919))</f>
        <v>Inspection</v>
      </c>
      <c r="AU919" t="str">
        <f>IFERROR(IF(B919=VLOOKUP(B919,vlookup!$L$2:$L$10,1,0),"Yes","No"),"No")</f>
        <v>No</v>
      </c>
    </row>
    <row r="920" spans="1:47" ht="14.45" customHeight="1" x14ac:dyDescent="0.25">
      <c r="A920" t="s">
        <v>1606</v>
      </c>
      <c r="B920" s="31" t="s">
        <v>1607</v>
      </c>
      <c r="C920">
        <v>1</v>
      </c>
      <c r="D920">
        <v>3</v>
      </c>
      <c r="E920" t="s">
        <v>382</v>
      </c>
      <c r="F920" t="s">
        <v>238</v>
      </c>
      <c r="G920" t="s">
        <v>934</v>
      </c>
      <c r="H920" t="s">
        <v>3758</v>
      </c>
      <c r="I920">
        <v>96222</v>
      </c>
      <c r="J920" s="19">
        <v>41910</v>
      </c>
      <c r="K920" s="19">
        <v>41943</v>
      </c>
      <c r="L920">
        <v>201410</v>
      </c>
      <c r="M920" s="19">
        <v>41913</v>
      </c>
      <c r="N920">
        <v>24616</v>
      </c>
      <c r="O920" t="s">
        <v>1076</v>
      </c>
      <c r="P920" t="s">
        <v>377</v>
      </c>
      <c r="Q920" t="s">
        <v>359</v>
      </c>
      <c r="R920">
        <v>39285418186</v>
      </c>
      <c r="S920" s="19">
        <v>41962</v>
      </c>
      <c r="T920">
        <v>96222</v>
      </c>
      <c r="U920" t="s">
        <v>357</v>
      </c>
      <c r="V920" s="19">
        <v>41968</v>
      </c>
      <c r="W920" t="s">
        <v>360</v>
      </c>
      <c r="X920" t="s">
        <v>361</v>
      </c>
      <c r="Y920" t="s">
        <v>361</v>
      </c>
      <c r="Z920" t="s">
        <v>14</v>
      </c>
      <c r="AA920" s="29">
        <v>-95</v>
      </c>
      <c r="AB920" t="s">
        <v>544</v>
      </c>
      <c r="AC920">
        <f t="shared" si="180"/>
        <v>2014</v>
      </c>
      <c r="AD920">
        <f t="shared" si="181"/>
        <v>11</v>
      </c>
      <c r="AE920">
        <f t="shared" si="182"/>
        <v>2014</v>
      </c>
      <c r="AF920">
        <f t="shared" si="183"/>
        <v>9</v>
      </c>
      <c r="AG920" t="str">
        <f>VLOOKUP(F920,vlookup!$A$2:$E$660,2,0)</f>
        <v>Retained</v>
      </c>
      <c r="AH920" t="str">
        <f>VLOOKUP(F920,vlookup!$A$2:$E$660,3,0)</f>
        <v>Service Contract</v>
      </c>
      <c r="AI920" t="str">
        <f>VLOOKUP(F920,vlookup!$A$2:$E$660,4,0)</f>
        <v>Used Car Programs</v>
      </c>
      <c r="AJ920" t="str">
        <f>VLOOKUP(F920,vlookup!$A$2:$E$660,5,0)</f>
        <v>High Mileage</v>
      </c>
      <c r="AL920">
        <f t="shared" si="184"/>
        <v>33</v>
      </c>
      <c r="AM920">
        <f t="shared" si="185"/>
        <v>57</v>
      </c>
      <c r="AN920" t="str">
        <f t="shared" si="186"/>
        <v/>
      </c>
      <c r="AO920" t="str">
        <f t="shared" si="187"/>
        <v/>
      </c>
      <c r="AP920">
        <f t="shared" si="188"/>
        <v>-95</v>
      </c>
      <c r="AQ920" t="str">
        <f t="shared" si="189"/>
        <v/>
      </c>
      <c r="AR920" t="str">
        <f t="shared" si="190"/>
        <v/>
      </c>
      <c r="AS920" t="str">
        <f t="shared" si="191"/>
        <v>6H564153I4Y-1</v>
      </c>
      <c r="AT920" t="str">
        <f>IFERROR(IF(VLOOKUP(Y920,vlookup!$I$2:$J$9,1,0)=Y920,VLOOKUP(Y920,vlookup!$I$2:$J$9,2,0),PROPER(Y920)),PROPER(Y920))</f>
        <v>Inspection</v>
      </c>
      <c r="AU920" t="str">
        <f>IFERROR(IF(B920=VLOOKUP(B920,vlookup!$L$2:$L$10,1,0),"Yes","No"),"No")</f>
        <v>No</v>
      </c>
    </row>
    <row r="921" spans="1:47" ht="14.45" customHeight="1" x14ac:dyDescent="0.25">
      <c r="A921" t="s">
        <v>1620</v>
      </c>
      <c r="B921" s="31" t="s">
        <v>1621</v>
      </c>
      <c r="C921">
        <v>1</v>
      </c>
      <c r="D921">
        <v>3</v>
      </c>
      <c r="E921" t="s">
        <v>571</v>
      </c>
      <c r="F921" t="s">
        <v>205</v>
      </c>
      <c r="G921" t="s">
        <v>3760</v>
      </c>
      <c r="H921" t="s">
        <v>1622</v>
      </c>
      <c r="I921">
        <v>75580</v>
      </c>
      <c r="J921" s="19">
        <v>41675</v>
      </c>
      <c r="K921" s="19">
        <v>41697</v>
      </c>
      <c r="L921">
        <v>201402</v>
      </c>
      <c r="M921" s="19">
        <v>41671</v>
      </c>
      <c r="N921">
        <v>24616</v>
      </c>
      <c r="O921" t="s">
        <v>1076</v>
      </c>
      <c r="P921" t="s">
        <v>377</v>
      </c>
      <c r="Q921" t="s">
        <v>359</v>
      </c>
      <c r="R921">
        <v>40920518622</v>
      </c>
      <c r="S921" s="19">
        <v>42039</v>
      </c>
      <c r="T921">
        <v>75580</v>
      </c>
      <c r="U921" t="s">
        <v>357</v>
      </c>
      <c r="V921" s="19">
        <v>42054</v>
      </c>
      <c r="W921" t="s">
        <v>360</v>
      </c>
      <c r="X921" t="s">
        <v>361</v>
      </c>
      <c r="Y921" t="s">
        <v>361</v>
      </c>
      <c r="Z921" t="s">
        <v>14</v>
      </c>
      <c r="AA921" s="29">
        <v>-95</v>
      </c>
      <c r="AB921" t="s">
        <v>544</v>
      </c>
      <c r="AC921">
        <f t="shared" si="180"/>
        <v>2015</v>
      </c>
      <c r="AD921">
        <f t="shared" si="181"/>
        <v>2</v>
      </c>
      <c r="AE921">
        <f t="shared" si="182"/>
        <v>2014</v>
      </c>
      <c r="AF921">
        <f t="shared" si="183"/>
        <v>2</v>
      </c>
      <c r="AG921" t="str">
        <f>VLOOKUP(F921,vlookup!$A$2:$E$660,2,0)</f>
        <v>Retained</v>
      </c>
      <c r="AH921" t="str">
        <f>VLOOKUP(F921,vlookup!$A$2:$E$660,3,0)</f>
        <v>Service Contract</v>
      </c>
      <c r="AI921" t="str">
        <f>VLOOKUP(F921,vlookup!$A$2:$E$660,4,0)</f>
        <v>Used Car Programs</v>
      </c>
      <c r="AJ921" t="str">
        <f>VLOOKUP(F921,vlookup!$A$2:$E$660,5,0)</f>
        <v>High Mileage</v>
      </c>
      <c r="AL921">
        <f t="shared" si="184"/>
        <v>22</v>
      </c>
      <c r="AM921">
        <f t="shared" si="185"/>
        <v>374</v>
      </c>
      <c r="AN921" t="str">
        <f t="shared" si="186"/>
        <v/>
      </c>
      <c r="AO921" t="str">
        <f t="shared" si="187"/>
        <v/>
      </c>
      <c r="AP921" t="str">
        <f t="shared" si="188"/>
        <v/>
      </c>
      <c r="AQ921" t="str">
        <f t="shared" si="189"/>
        <v/>
      </c>
      <c r="AR921">
        <f t="shared" si="190"/>
        <v>-95</v>
      </c>
      <c r="AS921" t="str">
        <f t="shared" si="191"/>
        <v>86104374B4-1</v>
      </c>
      <c r="AT921" t="str">
        <f>IFERROR(IF(VLOOKUP(Y921,vlookup!$I$2:$J$9,1,0)=Y921,VLOOKUP(Y921,vlookup!$I$2:$J$9,2,0),PROPER(Y921)),PROPER(Y921))</f>
        <v>Inspection</v>
      </c>
      <c r="AU921" t="str">
        <f>IFERROR(IF(B921=VLOOKUP(B921,vlookup!$L$2:$L$10,1,0),"Yes","No"),"No")</f>
        <v>No</v>
      </c>
    </row>
    <row r="922" spans="1:47" ht="14.45" customHeight="1" x14ac:dyDescent="0.25">
      <c r="A922" t="s">
        <v>1624</v>
      </c>
      <c r="B922" s="31" t="s">
        <v>1625</v>
      </c>
      <c r="C922">
        <v>1</v>
      </c>
      <c r="D922">
        <v>2</v>
      </c>
      <c r="E922" t="s">
        <v>571</v>
      </c>
      <c r="F922" t="s">
        <v>60</v>
      </c>
      <c r="G922" t="s">
        <v>919</v>
      </c>
      <c r="H922" t="s">
        <v>3711</v>
      </c>
      <c r="I922">
        <v>119113</v>
      </c>
      <c r="J922" s="19">
        <v>41293</v>
      </c>
      <c r="K922" s="19">
        <v>41333</v>
      </c>
      <c r="L922">
        <v>201302</v>
      </c>
      <c r="M922" s="19">
        <v>41306</v>
      </c>
      <c r="N922">
        <v>24616</v>
      </c>
      <c r="O922" t="s">
        <v>1076</v>
      </c>
      <c r="P922" t="s">
        <v>2669</v>
      </c>
      <c r="Q922" t="s">
        <v>2563</v>
      </c>
      <c r="R922">
        <v>291480</v>
      </c>
      <c r="S922" s="19">
        <v>41449</v>
      </c>
      <c r="T922">
        <v>124274</v>
      </c>
      <c r="U922" t="s">
        <v>357</v>
      </c>
      <c r="V922" s="19">
        <v>41474</v>
      </c>
      <c r="W922" t="s">
        <v>360</v>
      </c>
      <c r="X922" t="s">
        <v>361</v>
      </c>
      <c r="Y922" t="s">
        <v>361</v>
      </c>
      <c r="Z922" t="s">
        <v>14</v>
      </c>
      <c r="AA922" s="29">
        <v>-95</v>
      </c>
      <c r="AB922" t="s">
        <v>544</v>
      </c>
      <c r="AC922">
        <f t="shared" si="180"/>
        <v>2013</v>
      </c>
      <c r="AD922">
        <f t="shared" si="181"/>
        <v>7</v>
      </c>
      <c r="AE922">
        <f t="shared" si="182"/>
        <v>2013</v>
      </c>
      <c r="AF922">
        <f t="shared" si="183"/>
        <v>1</v>
      </c>
      <c r="AG922" t="str">
        <f>VLOOKUP(F922,vlookup!$A$2:$E$660,2,0)</f>
        <v>Retained</v>
      </c>
      <c r="AH922" t="str">
        <f>VLOOKUP(F922,vlookup!$A$2:$E$660,3,0)</f>
        <v>Service Contract</v>
      </c>
      <c r="AI922" t="str">
        <f>VLOOKUP(F922,vlookup!$A$2:$E$660,4,0)</f>
        <v>Used Car Programs</v>
      </c>
      <c r="AJ922" t="str">
        <f>VLOOKUP(F922,vlookup!$A$2:$E$660,5,0)</f>
        <v>High Mileage</v>
      </c>
      <c r="AL922">
        <f t="shared" si="184"/>
        <v>39</v>
      </c>
      <c r="AM922">
        <f t="shared" si="185"/>
        <v>180</v>
      </c>
      <c r="AN922">
        <f t="shared" si="186"/>
        <v>5161</v>
      </c>
      <c r="AO922" t="str">
        <f t="shared" si="187"/>
        <v/>
      </c>
      <c r="AP922" t="str">
        <f t="shared" si="188"/>
        <v/>
      </c>
      <c r="AQ922" t="str">
        <f t="shared" si="189"/>
        <v/>
      </c>
      <c r="AR922">
        <f t="shared" si="190"/>
        <v>-95</v>
      </c>
      <c r="AS922" t="str">
        <f t="shared" si="191"/>
        <v>5T562364A3Y-1</v>
      </c>
      <c r="AT922" t="str">
        <f>IFERROR(IF(VLOOKUP(Y922,vlookup!$I$2:$J$9,1,0)=Y922,VLOOKUP(Y922,vlookup!$I$2:$J$9,2,0),PROPER(Y922)),PROPER(Y922))</f>
        <v>Inspection</v>
      </c>
      <c r="AU922" t="str">
        <f>IFERROR(IF(B922=VLOOKUP(B922,vlookup!$L$2:$L$10,1,0),"Yes","No"),"No")</f>
        <v>No</v>
      </c>
    </row>
    <row r="923" spans="1:47" ht="14.45" customHeight="1" x14ac:dyDescent="0.25">
      <c r="A923" t="s">
        <v>1091</v>
      </c>
      <c r="B923" s="31" t="s">
        <v>1092</v>
      </c>
      <c r="C923">
        <v>2</v>
      </c>
      <c r="D923">
        <v>2</v>
      </c>
      <c r="E923" t="s">
        <v>571</v>
      </c>
      <c r="F923" t="s">
        <v>60</v>
      </c>
      <c r="G923" t="s">
        <v>919</v>
      </c>
      <c r="H923" t="s">
        <v>3711</v>
      </c>
      <c r="I923">
        <v>129929</v>
      </c>
      <c r="J923" s="19">
        <v>41220</v>
      </c>
      <c r="K923" s="19">
        <v>41262</v>
      </c>
      <c r="L923">
        <v>201212</v>
      </c>
      <c r="M923" s="19">
        <v>41244</v>
      </c>
      <c r="N923">
        <v>24616</v>
      </c>
      <c r="O923" t="s">
        <v>1076</v>
      </c>
      <c r="P923" t="s">
        <v>2657</v>
      </c>
      <c r="Q923" t="s">
        <v>930</v>
      </c>
      <c r="R923" t="s">
        <v>2719</v>
      </c>
      <c r="S923" s="19">
        <v>41330</v>
      </c>
      <c r="T923">
        <v>133891</v>
      </c>
      <c r="U923" t="s">
        <v>357</v>
      </c>
      <c r="V923" s="19">
        <v>41359</v>
      </c>
      <c r="W923" t="s">
        <v>360</v>
      </c>
      <c r="X923" t="s">
        <v>361</v>
      </c>
      <c r="Y923" t="s">
        <v>361</v>
      </c>
      <c r="Z923" t="s">
        <v>14</v>
      </c>
      <c r="AA923" s="29">
        <v>-95</v>
      </c>
      <c r="AB923" t="s">
        <v>544</v>
      </c>
      <c r="AC923">
        <f t="shared" si="180"/>
        <v>2013</v>
      </c>
      <c r="AD923">
        <f t="shared" si="181"/>
        <v>3</v>
      </c>
      <c r="AE923">
        <f t="shared" si="182"/>
        <v>2012</v>
      </c>
      <c r="AF923">
        <f t="shared" si="183"/>
        <v>11</v>
      </c>
      <c r="AG923" t="str">
        <f>VLOOKUP(F923,vlookup!$A$2:$E$660,2,0)</f>
        <v>Retained</v>
      </c>
      <c r="AH923" t="str">
        <f>VLOOKUP(F923,vlookup!$A$2:$E$660,3,0)</f>
        <v>Service Contract</v>
      </c>
      <c r="AI923" t="str">
        <f>VLOOKUP(F923,vlookup!$A$2:$E$660,4,0)</f>
        <v>Used Car Programs</v>
      </c>
      <c r="AJ923" t="str">
        <f>VLOOKUP(F923,vlookup!$A$2:$E$660,5,0)</f>
        <v>High Mileage</v>
      </c>
      <c r="AL923">
        <f t="shared" si="184"/>
        <v>42</v>
      </c>
      <c r="AM923">
        <f t="shared" si="185"/>
        <v>139</v>
      </c>
      <c r="AN923">
        <f t="shared" si="186"/>
        <v>3962</v>
      </c>
      <c r="AO923" t="str">
        <f t="shared" si="187"/>
        <v/>
      </c>
      <c r="AP923" t="str">
        <f t="shared" si="188"/>
        <v/>
      </c>
      <c r="AQ923" t="str">
        <f t="shared" si="189"/>
        <v/>
      </c>
      <c r="AR923">
        <f t="shared" si="190"/>
        <v>-95</v>
      </c>
      <c r="AS923" t="str">
        <f t="shared" si="191"/>
        <v>5T612307K2Y-2</v>
      </c>
      <c r="AT923" t="str">
        <f>IFERROR(IF(VLOOKUP(Y923,vlookup!$I$2:$J$9,1,0)=Y923,VLOOKUP(Y923,vlookup!$I$2:$J$9,2,0),PROPER(Y923)),PROPER(Y923))</f>
        <v>Inspection</v>
      </c>
      <c r="AU923" t="str">
        <f>IFERROR(IF(B923=VLOOKUP(B923,vlookup!$L$2:$L$10,1,0),"Yes","No"),"No")</f>
        <v>No</v>
      </c>
    </row>
    <row r="924" spans="1:47" ht="14.45" customHeight="1" x14ac:dyDescent="0.25">
      <c r="A924" t="s">
        <v>1633</v>
      </c>
      <c r="B924" s="31" t="s">
        <v>3579</v>
      </c>
      <c r="C924">
        <v>1</v>
      </c>
      <c r="D924">
        <v>3</v>
      </c>
      <c r="E924" t="s">
        <v>382</v>
      </c>
      <c r="F924" t="s">
        <v>205</v>
      </c>
      <c r="G924" t="s">
        <v>922</v>
      </c>
      <c r="H924" t="s">
        <v>926</v>
      </c>
      <c r="I924">
        <v>157331</v>
      </c>
      <c r="J924" s="19">
        <v>41827</v>
      </c>
      <c r="K924" s="19">
        <v>41851</v>
      </c>
      <c r="L924">
        <v>201407</v>
      </c>
      <c r="M924" s="19">
        <v>41821</v>
      </c>
      <c r="N924">
        <v>24617</v>
      </c>
      <c r="O924" t="s">
        <v>1070</v>
      </c>
      <c r="P924" t="s">
        <v>377</v>
      </c>
      <c r="Q924" t="s">
        <v>359</v>
      </c>
      <c r="R924">
        <v>37452217578</v>
      </c>
      <c r="S924" s="19">
        <v>41864</v>
      </c>
      <c r="T924">
        <v>157331</v>
      </c>
      <c r="U924" t="s">
        <v>357</v>
      </c>
      <c r="V924" s="19">
        <v>41864</v>
      </c>
      <c r="W924" t="s">
        <v>360</v>
      </c>
      <c r="X924" t="s">
        <v>361</v>
      </c>
      <c r="Y924" t="s">
        <v>361</v>
      </c>
      <c r="Z924" t="s">
        <v>14</v>
      </c>
      <c r="AA924" s="29">
        <v>-95</v>
      </c>
      <c r="AB924" t="s">
        <v>544</v>
      </c>
      <c r="AC924">
        <f t="shared" si="180"/>
        <v>2014</v>
      </c>
      <c r="AD924">
        <f t="shared" si="181"/>
        <v>8</v>
      </c>
      <c r="AE924">
        <f t="shared" si="182"/>
        <v>2014</v>
      </c>
      <c r="AF924">
        <f t="shared" si="183"/>
        <v>7</v>
      </c>
      <c r="AG924" t="str">
        <f>VLOOKUP(F924,vlookup!$A$2:$E$660,2,0)</f>
        <v>Retained</v>
      </c>
      <c r="AH924" t="str">
        <f>VLOOKUP(F924,vlookup!$A$2:$E$660,3,0)</f>
        <v>Service Contract</v>
      </c>
      <c r="AI924" t="str">
        <f>VLOOKUP(F924,vlookup!$A$2:$E$660,4,0)</f>
        <v>Used Car Programs</v>
      </c>
      <c r="AJ924" t="str">
        <f>VLOOKUP(F924,vlookup!$A$2:$E$660,5,0)</f>
        <v>High Mileage</v>
      </c>
      <c r="AL924">
        <f t="shared" si="184"/>
        <v>24</v>
      </c>
      <c r="AM924">
        <f t="shared" si="185"/>
        <v>36</v>
      </c>
      <c r="AN924" t="str">
        <f t="shared" si="186"/>
        <v/>
      </c>
      <c r="AO924" t="str">
        <f t="shared" si="187"/>
        <v/>
      </c>
      <c r="AP924">
        <f t="shared" si="188"/>
        <v>-95</v>
      </c>
      <c r="AQ924" t="str">
        <f t="shared" si="189"/>
        <v/>
      </c>
      <c r="AR924" t="str">
        <f t="shared" si="190"/>
        <v/>
      </c>
      <c r="AS924" t="str">
        <f t="shared" si="191"/>
        <v>102109017-1</v>
      </c>
      <c r="AT924" t="str">
        <f>IFERROR(IF(VLOOKUP(Y924,vlookup!$I$2:$J$9,1,0)=Y924,VLOOKUP(Y924,vlookup!$I$2:$J$9,2,0),PROPER(Y924)),PROPER(Y924))</f>
        <v>Inspection</v>
      </c>
      <c r="AU924" t="str">
        <f>IFERROR(IF(B924=VLOOKUP(B924,vlookup!$L$2:$L$10,1,0),"Yes","No"),"No")</f>
        <v>No</v>
      </c>
    </row>
    <row r="925" spans="1:47" ht="14.45" customHeight="1" x14ac:dyDescent="0.25">
      <c r="A925" t="s">
        <v>2720</v>
      </c>
      <c r="B925" s="31" t="s">
        <v>3640</v>
      </c>
      <c r="C925">
        <v>1</v>
      </c>
      <c r="D925">
        <v>2</v>
      </c>
      <c r="E925" t="s">
        <v>382</v>
      </c>
      <c r="F925" t="s">
        <v>205</v>
      </c>
      <c r="G925" t="s">
        <v>922</v>
      </c>
      <c r="H925" t="s">
        <v>926</v>
      </c>
      <c r="I925">
        <v>185172</v>
      </c>
      <c r="J925" s="19">
        <v>42747</v>
      </c>
      <c r="K925" s="19">
        <v>42782</v>
      </c>
      <c r="L925">
        <v>201702</v>
      </c>
      <c r="M925" s="19">
        <v>42767</v>
      </c>
      <c r="N925">
        <v>24617</v>
      </c>
      <c r="O925" t="s">
        <v>1070</v>
      </c>
      <c r="P925" t="s">
        <v>595</v>
      </c>
      <c r="Q925" t="s">
        <v>378</v>
      </c>
      <c r="R925">
        <v>66273727800</v>
      </c>
      <c r="S925" s="19">
        <v>43376</v>
      </c>
      <c r="T925">
        <v>185172</v>
      </c>
      <c r="U925" t="s">
        <v>357</v>
      </c>
      <c r="V925" s="19">
        <v>43377</v>
      </c>
      <c r="W925" t="s">
        <v>360</v>
      </c>
      <c r="X925" t="s">
        <v>361</v>
      </c>
      <c r="Y925" t="s">
        <v>361</v>
      </c>
      <c r="Z925" t="s">
        <v>14</v>
      </c>
      <c r="AA925" s="29">
        <v>-95</v>
      </c>
      <c r="AB925" t="s">
        <v>544</v>
      </c>
      <c r="AC925">
        <f t="shared" si="180"/>
        <v>2018</v>
      </c>
      <c r="AD925">
        <f t="shared" si="181"/>
        <v>10</v>
      </c>
      <c r="AE925">
        <f t="shared" si="182"/>
        <v>2017</v>
      </c>
      <c r="AF925">
        <f t="shared" si="183"/>
        <v>1</v>
      </c>
      <c r="AG925" t="str">
        <f>VLOOKUP(F925,vlookup!$A$2:$E$660,2,0)</f>
        <v>Retained</v>
      </c>
      <c r="AH925" t="str">
        <f>VLOOKUP(F925,vlookup!$A$2:$E$660,3,0)</f>
        <v>Service Contract</v>
      </c>
      <c r="AI925" t="str">
        <f>VLOOKUP(F925,vlookup!$A$2:$E$660,4,0)</f>
        <v>Used Car Programs</v>
      </c>
      <c r="AJ925" t="str">
        <f>VLOOKUP(F925,vlookup!$A$2:$E$660,5,0)</f>
        <v>High Mileage</v>
      </c>
      <c r="AL925">
        <f t="shared" si="184"/>
        <v>34</v>
      </c>
      <c r="AM925">
        <f t="shared" si="185"/>
        <v>622</v>
      </c>
      <c r="AN925" t="str">
        <f t="shared" si="186"/>
        <v/>
      </c>
      <c r="AO925" t="str">
        <f t="shared" si="187"/>
        <v/>
      </c>
      <c r="AP925" t="str">
        <f t="shared" si="188"/>
        <v/>
      </c>
      <c r="AQ925" t="str">
        <f t="shared" si="189"/>
        <v/>
      </c>
      <c r="AR925">
        <f t="shared" si="190"/>
        <v>-95</v>
      </c>
      <c r="AS925" t="str">
        <f t="shared" si="191"/>
        <v>102252451-1</v>
      </c>
      <c r="AT925" t="str">
        <f>IFERROR(IF(VLOOKUP(Y925,vlookup!$I$2:$J$9,1,0)=Y925,VLOOKUP(Y925,vlookup!$I$2:$J$9,2,0),PROPER(Y925)),PROPER(Y925))</f>
        <v>Inspection</v>
      </c>
      <c r="AU925" t="str">
        <f>IFERROR(IF(B925=VLOOKUP(B925,vlookup!$L$2:$L$10,1,0),"Yes","No"),"No")</f>
        <v>No</v>
      </c>
    </row>
    <row r="926" spans="1:47" ht="14.45" customHeight="1" x14ac:dyDescent="0.25">
      <c r="A926" t="s">
        <v>2721</v>
      </c>
      <c r="B926" s="31" t="s">
        <v>3635</v>
      </c>
      <c r="C926">
        <v>1</v>
      </c>
      <c r="D926">
        <v>3</v>
      </c>
      <c r="E926" t="s">
        <v>382</v>
      </c>
      <c r="F926" t="s">
        <v>205</v>
      </c>
      <c r="G926" t="s">
        <v>922</v>
      </c>
      <c r="H926" t="s">
        <v>926</v>
      </c>
      <c r="I926">
        <v>167602</v>
      </c>
      <c r="J926" s="19">
        <v>42434</v>
      </c>
      <c r="K926" s="19">
        <v>42468</v>
      </c>
      <c r="L926">
        <v>201604</v>
      </c>
      <c r="M926" s="19">
        <v>42461</v>
      </c>
      <c r="N926">
        <v>24617</v>
      </c>
      <c r="O926" t="s">
        <v>1070</v>
      </c>
      <c r="P926" t="s">
        <v>377</v>
      </c>
      <c r="Q926" t="s">
        <v>359</v>
      </c>
      <c r="R926">
        <v>63355826520</v>
      </c>
      <c r="S926" s="19">
        <v>43208</v>
      </c>
      <c r="T926">
        <v>167602</v>
      </c>
      <c r="U926" t="s">
        <v>357</v>
      </c>
      <c r="V926" s="19">
        <v>43208</v>
      </c>
      <c r="W926" t="s">
        <v>360</v>
      </c>
      <c r="X926" t="s">
        <v>361</v>
      </c>
      <c r="Y926" t="s">
        <v>361</v>
      </c>
      <c r="Z926" t="s">
        <v>14</v>
      </c>
      <c r="AA926" s="29">
        <v>-95</v>
      </c>
      <c r="AB926" t="s">
        <v>544</v>
      </c>
      <c r="AC926">
        <f t="shared" si="180"/>
        <v>2018</v>
      </c>
      <c r="AD926">
        <f t="shared" si="181"/>
        <v>4</v>
      </c>
      <c r="AE926">
        <f t="shared" si="182"/>
        <v>2016</v>
      </c>
      <c r="AF926">
        <f t="shared" si="183"/>
        <v>3</v>
      </c>
      <c r="AG926" t="str">
        <f>VLOOKUP(F926,vlookup!$A$2:$E$660,2,0)</f>
        <v>Retained</v>
      </c>
      <c r="AH926" t="str">
        <f>VLOOKUP(F926,vlookup!$A$2:$E$660,3,0)</f>
        <v>Service Contract</v>
      </c>
      <c r="AI926" t="str">
        <f>VLOOKUP(F926,vlookup!$A$2:$E$660,4,0)</f>
        <v>Used Car Programs</v>
      </c>
      <c r="AJ926" t="str">
        <f>VLOOKUP(F926,vlookup!$A$2:$E$660,5,0)</f>
        <v>High Mileage</v>
      </c>
      <c r="AL926">
        <f t="shared" si="184"/>
        <v>33</v>
      </c>
      <c r="AM926">
        <f t="shared" si="185"/>
        <v>763</v>
      </c>
      <c r="AN926" t="str">
        <f t="shared" si="186"/>
        <v/>
      </c>
      <c r="AO926" t="str">
        <f t="shared" si="187"/>
        <v/>
      </c>
      <c r="AP926" t="str">
        <f t="shared" si="188"/>
        <v/>
      </c>
      <c r="AQ926" t="str">
        <f t="shared" si="189"/>
        <v/>
      </c>
      <c r="AR926">
        <f t="shared" si="190"/>
        <v>-95</v>
      </c>
      <c r="AS926" t="str">
        <f t="shared" si="191"/>
        <v>102251387-1</v>
      </c>
      <c r="AT926" t="str">
        <f>IFERROR(IF(VLOOKUP(Y926,vlookup!$I$2:$J$9,1,0)=Y926,VLOOKUP(Y926,vlookup!$I$2:$J$9,2,0),PROPER(Y926)),PROPER(Y926))</f>
        <v>Inspection</v>
      </c>
      <c r="AU926" t="str">
        <f>IFERROR(IF(B926=VLOOKUP(B926,vlookup!$L$2:$L$10,1,0),"Yes","No"),"No")</f>
        <v>No</v>
      </c>
    </row>
    <row r="927" spans="1:47" ht="14.45" customHeight="1" x14ac:dyDescent="0.25">
      <c r="A927" t="s">
        <v>2722</v>
      </c>
      <c r="B927" s="31" t="s">
        <v>2723</v>
      </c>
      <c r="C927">
        <v>1</v>
      </c>
      <c r="D927">
        <v>3</v>
      </c>
      <c r="E927" t="s">
        <v>382</v>
      </c>
      <c r="F927" t="s">
        <v>464</v>
      </c>
      <c r="G927" t="s">
        <v>922</v>
      </c>
      <c r="H927" t="s">
        <v>926</v>
      </c>
      <c r="I927">
        <v>150759</v>
      </c>
      <c r="J927" s="19">
        <v>43252</v>
      </c>
      <c r="K927" s="19">
        <v>43292</v>
      </c>
      <c r="L927">
        <v>201807</v>
      </c>
      <c r="M927" s="19">
        <v>43282</v>
      </c>
      <c r="N927">
        <v>24617</v>
      </c>
      <c r="O927" t="s">
        <v>1070</v>
      </c>
      <c r="P927" t="s">
        <v>595</v>
      </c>
      <c r="Q927" t="s">
        <v>378</v>
      </c>
      <c r="R927">
        <v>70623829728</v>
      </c>
      <c r="S927" s="19">
        <v>43649</v>
      </c>
      <c r="T927">
        <v>150759</v>
      </c>
      <c r="U927" t="s">
        <v>357</v>
      </c>
      <c r="V927" s="19">
        <v>43651</v>
      </c>
      <c r="W927" t="s">
        <v>360</v>
      </c>
      <c r="X927" t="s">
        <v>361</v>
      </c>
      <c r="Y927" t="s">
        <v>361</v>
      </c>
      <c r="Z927" t="s">
        <v>14</v>
      </c>
      <c r="AA927" s="29">
        <v>-95</v>
      </c>
      <c r="AB927" t="s">
        <v>544</v>
      </c>
      <c r="AC927">
        <f t="shared" si="180"/>
        <v>2019</v>
      </c>
      <c r="AD927">
        <f t="shared" si="181"/>
        <v>7</v>
      </c>
      <c r="AE927">
        <f t="shared" si="182"/>
        <v>2018</v>
      </c>
      <c r="AF927">
        <f t="shared" si="183"/>
        <v>6</v>
      </c>
      <c r="AG927" t="str">
        <f>VLOOKUP(F927,vlookup!$A$2:$E$660,2,0)</f>
        <v>Retained</v>
      </c>
      <c r="AH927" t="str">
        <f>VLOOKUP(F927,vlookup!$A$2:$E$660,3,0)</f>
        <v>Service Contract</v>
      </c>
      <c r="AI927" t="str">
        <f>VLOOKUP(F927,vlookup!$A$2:$E$660,4,0)</f>
        <v>Used Car Programs</v>
      </c>
      <c r="AJ927" t="str">
        <f>VLOOKUP(F927,vlookup!$A$2:$E$660,5,0)</f>
        <v>High Mileage</v>
      </c>
      <c r="AL927">
        <f t="shared" si="184"/>
        <v>40</v>
      </c>
      <c r="AM927">
        <f t="shared" si="185"/>
        <v>394</v>
      </c>
      <c r="AN927" t="str">
        <f t="shared" si="186"/>
        <v/>
      </c>
      <c r="AO927" t="str">
        <f t="shared" si="187"/>
        <v/>
      </c>
      <c r="AP927" t="str">
        <f t="shared" si="188"/>
        <v/>
      </c>
      <c r="AQ927" t="str">
        <f t="shared" si="189"/>
        <v/>
      </c>
      <c r="AR927">
        <f t="shared" si="190"/>
        <v>-95</v>
      </c>
      <c r="AS927" t="str">
        <f t="shared" si="191"/>
        <v>7G790291F8-1</v>
      </c>
      <c r="AT927" t="str">
        <f>IFERROR(IF(VLOOKUP(Y927,vlookup!$I$2:$J$9,1,0)=Y927,VLOOKUP(Y927,vlookup!$I$2:$J$9,2,0),PROPER(Y927)),PROPER(Y927))</f>
        <v>Inspection</v>
      </c>
      <c r="AU927" t="str">
        <f>IFERROR(IF(B927=VLOOKUP(B927,vlookup!$L$2:$L$10,1,0),"Yes","No"),"No")</f>
        <v>No</v>
      </c>
    </row>
    <row r="928" spans="1:47" ht="14.45" customHeight="1" x14ac:dyDescent="0.25">
      <c r="A928" t="s">
        <v>1641</v>
      </c>
      <c r="B928" s="31" t="s">
        <v>1642</v>
      </c>
      <c r="C928">
        <v>1</v>
      </c>
      <c r="D928">
        <v>3</v>
      </c>
      <c r="E928" t="s">
        <v>382</v>
      </c>
      <c r="F928" t="s">
        <v>238</v>
      </c>
      <c r="G928" t="s">
        <v>922</v>
      </c>
      <c r="H928" t="s">
        <v>926</v>
      </c>
      <c r="I928">
        <v>148493</v>
      </c>
      <c r="J928" s="19">
        <v>41894</v>
      </c>
      <c r="K928" s="19">
        <v>41912</v>
      </c>
      <c r="L928">
        <v>201409</v>
      </c>
      <c r="M928" s="19">
        <v>41883</v>
      </c>
      <c r="N928">
        <v>24617</v>
      </c>
      <c r="O928" t="s">
        <v>1070</v>
      </c>
      <c r="P928" t="s">
        <v>377</v>
      </c>
      <c r="Q928" t="s">
        <v>359</v>
      </c>
      <c r="R928">
        <v>38610917982</v>
      </c>
      <c r="S928" s="19">
        <v>41927</v>
      </c>
      <c r="T928">
        <v>148493</v>
      </c>
      <c r="U928" t="s">
        <v>357</v>
      </c>
      <c r="V928" s="19">
        <v>41949</v>
      </c>
      <c r="W928" t="s">
        <v>360</v>
      </c>
      <c r="X928" t="s">
        <v>361</v>
      </c>
      <c r="Y928" t="s">
        <v>361</v>
      </c>
      <c r="Z928" t="s">
        <v>14</v>
      </c>
      <c r="AA928" s="29">
        <v>-95</v>
      </c>
      <c r="AB928" t="s">
        <v>544</v>
      </c>
      <c r="AC928">
        <f t="shared" si="180"/>
        <v>2014</v>
      </c>
      <c r="AD928">
        <f t="shared" si="181"/>
        <v>11</v>
      </c>
      <c r="AE928">
        <f t="shared" si="182"/>
        <v>2014</v>
      </c>
      <c r="AF928">
        <f t="shared" si="183"/>
        <v>9</v>
      </c>
      <c r="AG928" t="str">
        <f>VLOOKUP(F928,vlookup!$A$2:$E$660,2,0)</f>
        <v>Retained</v>
      </c>
      <c r="AH928" t="str">
        <f>VLOOKUP(F928,vlookup!$A$2:$E$660,3,0)</f>
        <v>Service Contract</v>
      </c>
      <c r="AI928" t="str">
        <f>VLOOKUP(F928,vlookup!$A$2:$E$660,4,0)</f>
        <v>Used Car Programs</v>
      </c>
      <c r="AJ928" t="str">
        <f>VLOOKUP(F928,vlookup!$A$2:$E$660,5,0)</f>
        <v>High Mileage</v>
      </c>
      <c r="AL928">
        <f t="shared" si="184"/>
        <v>18</v>
      </c>
      <c r="AM928">
        <f t="shared" si="185"/>
        <v>54</v>
      </c>
      <c r="AN928" t="str">
        <f t="shared" si="186"/>
        <v/>
      </c>
      <c r="AO928" t="str">
        <f t="shared" si="187"/>
        <v/>
      </c>
      <c r="AP928">
        <f t="shared" si="188"/>
        <v>-95</v>
      </c>
      <c r="AQ928" t="str">
        <f t="shared" si="189"/>
        <v/>
      </c>
      <c r="AR928" t="str">
        <f t="shared" si="190"/>
        <v/>
      </c>
      <c r="AS928" t="str">
        <f t="shared" si="191"/>
        <v>6G247875I4Y-1</v>
      </c>
      <c r="AT928" t="str">
        <f>IFERROR(IF(VLOOKUP(Y928,vlookup!$I$2:$J$9,1,0)=Y928,VLOOKUP(Y928,vlookup!$I$2:$J$9,2,0),PROPER(Y928)),PROPER(Y928))</f>
        <v>Inspection</v>
      </c>
      <c r="AU928" t="str">
        <f>IFERROR(IF(B928=VLOOKUP(B928,vlookup!$L$2:$L$10,1,0),"Yes","No"),"No")</f>
        <v>No</v>
      </c>
    </row>
    <row r="929" spans="1:47" ht="14.45" customHeight="1" x14ac:dyDescent="0.25">
      <c r="A929" t="s">
        <v>2724</v>
      </c>
      <c r="B929" s="31" t="s">
        <v>2725</v>
      </c>
      <c r="C929">
        <v>2</v>
      </c>
      <c r="D929">
        <v>2</v>
      </c>
      <c r="E929" t="s">
        <v>382</v>
      </c>
      <c r="F929" t="s">
        <v>464</v>
      </c>
      <c r="G929" t="s">
        <v>922</v>
      </c>
      <c r="H929" t="s">
        <v>926</v>
      </c>
      <c r="I929">
        <v>160461</v>
      </c>
      <c r="J929" s="19">
        <v>44518</v>
      </c>
      <c r="K929" s="19">
        <v>44571</v>
      </c>
      <c r="L929">
        <v>202201</v>
      </c>
      <c r="M929" s="19">
        <v>44562</v>
      </c>
      <c r="N929">
        <v>24616</v>
      </c>
      <c r="O929" t="s">
        <v>1076</v>
      </c>
      <c r="P929" t="s">
        <v>957</v>
      </c>
      <c r="Q929" t="s">
        <v>359</v>
      </c>
      <c r="R929">
        <v>937447</v>
      </c>
      <c r="S929" s="19">
        <v>44741</v>
      </c>
      <c r="T929">
        <v>170113</v>
      </c>
      <c r="U929" t="s">
        <v>357</v>
      </c>
      <c r="V929" s="19">
        <v>44748</v>
      </c>
      <c r="W929" t="s">
        <v>958</v>
      </c>
      <c r="X929" t="s">
        <v>958</v>
      </c>
      <c r="Y929" t="s">
        <v>361</v>
      </c>
      <c r="Z929" t="s">
        <v>14</v>
      </c>
      <c r="AA929" s="29">
        <v>-100</v>
      </c>
      <c r="AB929" t="s">
        <v>544</v>
      </c>
      <c r="AC929">
        <f t="shared" si="180"/>
        <v>2022</v>
      </c>
      <c r="AD929">
        <f t="shared" si="181"/>
        <v>7</v>
      </c>
      <c r="AE929">
        <f t="shared" si="182"/>
        <v>2021</v>
      </c>
      <c r="AF929">
        <f t="shared" si="183"/>
        <v>11</v>
      </c>
      <c r="AG929" t="str">
        <f>VLOOKUP(F929,vlookup!$A$2:$E$660,2,0)</f>
        <v>Retained</v>
      </c>
      <c r="AH929" t="str">
        <f>VLOOKUP(F929,vlookup!$A$2:$E$660,3,0)</f>
        <v>Service Contract</v>
      </c>
      <c r="AI929" t="str">
        <f>VLOOKUP(F929,vlookup!$A$2:$E$660,4,0)</f>
        <v>Used Car Programs</v>
      </c>
      <c r="AJ929" t="str">
        <f>VLOOKUP(F929,vlookup!$A$2:$E$660,5,0)</f>
        <v>High Mileage</v>
      </c>
      <c r="AL929">
        <f t="shared" si="184"/>
        <v>52</v>
      </c>
      <c r="AM929">
        <f t="shared" si="185"/>
        <v>228</v>
      </c>
      <c r="AN929">
        <f t="shared" si="186"/>
        <v>9652</v>
      </c>
      <c r="AO929" t="str">
        <f t="shared" si="187"/>
        <v/>
      </c>
      <c r="AP929" t="str">
        <f t="shared" si="188"/>
        <v/>
      </c>
      <c r="AQ929" t="str">
        <f t="shared" si="189"/>
        <v/>
      </c>
      <c r="AR929">
        <f t="shared" si="190"/>
        <v>-100</v>
      </c>
      <c r="AS929" t="str">
        <f t="shared" si="191"/>
        <v>ZAGAG140421K21-2</v>
      </c>
      <c r="AT929" t="str">
        <f>IFERROR(IF(VLOOKUP(Y929,vlookup!$I$2:$J$9,1,0)=Y929,VLOOKUP(Y929,vlookup!$I$2:$J$9,2,0),PROPER(Y929)),PROPER(Y929))</f>
        <v>Inspection</v>
      </c>
      <c r="AU929" t="str">
        <f>IFERROR(IF(B929=VLOOKUP(B929,vlookup!$L$2:$L$10,1,0),"Yes","No"),"No")</f>
        <v>No</v>
      </c>
    </row>
    <row r="930" spans="1:47" ht="14.45" customHeight="1" x14ac:dyDescent="0.25">
      <c r="A930" t="s">
        <v>2726</v>
      </c>
      <c r="B930" s="31" t="s">
        <v>2727</v>
      </c>
      <c r="C930">
        <v>1</v>
      </c>
      <c r="D930">
        <v>2</v>
      </c>
      <c r="E930" t="s">
        <v>382</v>
      </c>
      <c r="F930" t="s">
        <v>238</v>
      </c>
      <c r="G930" t="s">
        <v>388</v>
      </c>
      <c r="H930" t="s">
        <v>3761</v>
      </c>
      <c r="I930">
        <v>124449</v>
      </c>
      <c r="J930" s="19">
        <v>42428</v>
      </c>
      <c r="K930" s="19">
        <v>42460</v>
      </c>
      <c r="L930">
        <v>201603</v>
      </c>
      <c r="M930" s="19">
        <v>42430</v>
      </c>
      <c r="N930">
        <v>24617</v>
      </c>
      <c r="O930" t="s">
        <v>1070</v>
      </c>
      <c r="P930" t="s">
        <v>377</v>
      </c>
      <c r="Q930" t="s">
        <v>359</v>
      </c>
      <c r="R930">
        <v>55448723215</v>
      </c>
      <c r="S930" s="19">
        <v>42739</v>
      </c>
      <c r="T930">
        <v>124449</v>
      </c>
      <c r="U930" t="s">
        <v>357</v>
      </c>
      <c r="V930" s="19">
        <v>42758</v>
      </c>
      <c r="W930" t="s">
        <v>360</v>
      </c>
      <c r="X930" t="s">
        <v>361</v>
      </c>
      <c r="Y930" t="s">
        <v>361</v>
      </c>
      <c r="Z930" t="s">
        <v>14</v>
      </c>
      <c r="AA930" s="29">
        <v>-95</v>
      </c>
      <c r="AB930" t="s">
        <v>544</v>
      </c>
      <c r="AC930">
        <f t="shared" si="180"/>
        <v>2017</v>
      </c>
      <c r="AD930">
        <f t="shared" si="181"/>
        <v>1</v>
      </c>
      <c r="AE930">
        <f t="shared" si="182"/>
        <v>2016</v>
      </c>
      <c r="AF930">
        <f t="shared" si="183"/>
        <v>2</v>
      </c>
      <c r="AG930" t="str">
        <f>VLOOKUP(F930,vlookup!$A$2:$E$660,2,0)</f>
        <v>Retained</v>
      </c>
      <c r="AH930" t="str">
        <f>VLOOKUP(F930,vlookup!$A$2:$E$660,3,0)</f>
        <v>Service Contract</v>
      </c>
      <c r="AI930" t="str">
        <f>VLOOKUP(F930,vlookup!$A$2:$E$660,4,0)</f>
        <v>Used Car Programs</v>
      </c>
      <c r="AJ930" t="str">
        <f>VLOOKUP(F930,vlookup!$A$2:$E$660,5,0)</f>
        <v>High Mileage</v>
      </c>
      <c r="AL930">
        <f t="shared" si="184"/>
        <v>33</v>
      </c>
      <c r="AM930">
        <f t="shared" si="185"/>
        <v>325</v>
      </c>
      <c r="AN930" t="str">
        <f t="shared" si="186"/>
        <v/>
      </c>
      <c r="AO930" t="str">
        <f t="shared" si="187"/>
        <v/>
      </c>
      <c r="AP930" t="str">
        <f t="shared" si="188"/>
        <v/>
      </c>
      <c r="AQ930" t="str">
        <f t="shared" si="189"/>
        <v/>
      </c>
      <c r="AR930">
        <f t="shared" si="190"/>
        <v>-95</v>
      </c>
      <c r="AS930" t="str">
        <f t="shared" si="191"/>
        <v>AR119634B6Y-1</v>
      </c>
      <c r="AT930" t="str">
        <f>IFERROR(IF(VLOOKUP(Y930,vlookup!$I$2:$J$9,1,0)=Y930,VLOOKUP(Y930,vlookup!$I$2:$J$9,2,0),PROPER(Y930)),PROPER(Y930))</f>
        <v>Inspection</v>
      </c>
      <c r="AU930" t="str">
        <f>IFERROR(IF(B930=VLOOKUP(B930,vlookup!$L$2:$L$10,1,0),"Yes","No"),"No")</f>
        <v>No</v>
      </c>
    </row>
    <row r="931" spans="1:47" ht="14.45" customHeight="1" x14ac:dyDescent="0.25">
      <c r="A931" t="s">
        <v>1647</v>
      </c>
      <c r="B931" s="31" t="s">
        <v>1648</v>
      </c>
      <c r="C931">
        <v>1</v>
      </c>
      <c r="D931">
        <v>3</v>
      </c>
      <c r="E931" t="s">
        <v>382</v>
      </c>
      <c r="F931" t="s">
        <v>60</v>
      </c>
      <c r="G931" t="s">
        <v>388</v>
      </c>
      <c r="H931" t="s">
        <v>3761</v>
      </c>
      <c r="I931">
        <v>80032</v>
      </c>
      <c r="J931" s="19">
        <v>41590</v>
      </c>
      <c r="K931" s="19">
        <v>41635</v>
      </c>
      <c r="L931">
        <v>201312</v>
      </c>
      <c r="M931" s="19">
        <v>41609</v>
      </c>
      <c r="N931">
        <v>24616</v>
      </c>
      <c r="O931" t="s">
        <v>1076</v>
      </c>
      <c r="P931" t="s">
        <v>377</v>
      </c>
      <c r="Q931" t="s">
        <v>359</v>
      </c>
      <c r="R931">
        <v>33747716593</v>
      </c>
      <c r="S931" s="19">
        <v>41682</v>
      </c>
      <c r="T931">
        <v>80032</v>
      </c>
      <c r="U931" t="s">
        <v>357</v>
      </c>
      <c r="V931" s="19">
        <v>41697</v>
      </c>
      <c r="W931" t="s">
        <v>360</v>
      </c>
      <c r="X931" t="s">
        <v>361</v>
      </c>
      <c r="Y931" t="s">
        <v>361</v>
      </c>
      <c r="Z931" t="s">
        <v>14</v>
      </c>
      <c r="AA931" s="29">
        <v>-95</v>
      </c>
      <c r="AB931" t="s">
        <v>544</v>
      </c>
      <c r="AC931">
        <f t="shared" si="180"/>
        <v>2014</v>
      </c>
      <c r="AD931">
        <f t="shared" si="181"/>
        <v>2</v>
      </c>
      <c r="AE931">
        <f t="shared" si="182"/>
        <v>2013</v>
      </c>
      <c r="AF931">
        <f t="shared" si="183"/>
        <v>11</v>
      </c>
      <c r="AG931" t="str">
        <f>VLOOKUP(F931,vlookup!$A$2:$E$660,2,0)</f>
        <v>Retained</v>
      </c>
      <c r="AH931" t="str">
        <f>VLOOKUP(F931,vlookup!$A$2:$E$660,3,0)</f>
        <v>Service Contract</v>
      </c>
      <c r="AI931" t="str">
        <f>VLOOKUP(F931,vlookup!$A$2:$E$660,4,0)</f>
        <v>Used Car Programs</v>
      </c>
      <c r="AJ931" t="str">
        <f>VLOOKUP(F931,vlookup!$A$2:$E$660,5,0)</f>
        <v>High Mileage</v>
      </c>
      <c r="AL931">
        <f t="shared" si="184"/>
        <v>45</v>
      </c>
      <c r="AM931">
        <f t="shared" si="185"/>
        <v>105</v>
      </c>
      <c r="AN931" t="str">
        <f t="shared" si="186"/>
        <v/>
      </c>
      <c r="AO931" t="str">
        <f t="shared" si="187"/>
        <v/>
      </c>
      <c r="AP931" t="str">
        <f t="shared" si="188"/>
        <v/>
      </c>
      <c r="AQ931" t="str">
        <f t="shared" si="189"/>
        <v/>
      </c>
      <c r="AR931">
        <f t="shared" si="190"/>
        <v>-95</v>
      </c>
      <c r="AS931" t="str">
        <f t="shared" si="191"/>
        <v>AR253140K3Y-1</v>
      </c>
      <c r="AT931" t="str">
        <f>IFERROR(IF(VLOOKUP(Y931,vlookup!$I$2:$J$9,1,0)=Y931,VLOOKUP(Y931,vlookup!$I$2:$J$9,2,0),PROPER(Y931)),PROPER(Y931))</f>
        <v>Inspection</v>
      </c>
      <c r="AU931" t="str">
        <f>IFERROR(IF(B931=VLOOKUP(B931,vlookup!$L$2:$L$10,1,0),"Yes","No"),"No")</f>
        <v>No</v>
      </c>
    </row>
    <row r="932" spans="1:47" ht="14.45" customHeight="1" x14ac:dyDescent="0.25">
      <c r="A932" t="s">
        <v>2728</v>
      </c>
      <c r="B932" s="31" t="s">
        <v>2729</v>
      </c>
      <c r="C932">
        <v>1</v>
      </c>
      <c r="D932">
        <v>3</v>
      </c>
      <c r="E932" t="s">
        <v>382</v>
      </c>
      <c r="F932" t="s">
        <v>60</v>
      </c>
      <c r="G932" t="s">
        <v>543</v>
      </c>
      <c r="H932" t="s">
        <v>933</v>
      </c>
      <c r="I932">
        <v>104890</v>
      </c>
      <c r="J932" s="19">
        <v>41757</v>
      </c>
      <c r="K932" s="19">
        <v>41786</v>
      </c>
      <c r="L932">
        <v>201405</v>
      </c>
      <c r="M932" s="19">
        <v>41760</v>
      </c>
      <c r="N932">
        <v>24617</v>
      </c>
      <c r="O932" t="s">
        <v>1070</v>
      </c>
      <c r="P932" t="s">
        <v>377</v>
      </c>
      <c r="Q932" t="s">
        <v>359</v>
      </c>
      <c r="R932">
        <v>39231918186</v>
      </c>
      <c r="S932" s="19">
        <v>41962</v>
      </c>
      <c r="T932">
        <v>104890</v>
      </c>
      <c r="U932" t="s">
        <v>357</v>
      </c>
      <c r="V932" s="19">
        <v>41968</v>
      </c>
      <c r="W932" t="s">
        <v>360</v>
      </c>
      <c r="X932" t="s">
        <v>361</v>
      </c>
      <c r="Y932" t="s">
        <v>361</v>
      </c>
      <c r="Z932" t="s">
        <v>14</v>
      </c>
      <c r="AA932" s="29">
        <v>-95</v>
      </c>
      <c r="AB932" t="s">
        <v>544</v>
      </c>
      <c r="AC932">
        <f t="shared" si="180"/>
        <v>2014</v>
      </c>
      <c r="AD932">
        <f t="shared" si="181"/>
        <v>11</v>
      </c>
      <c r="AE932">
        <f t="shared" si="182"/>
        <v>2014</v>
      </c>
      <c r="AF932">
        <f t="shared" si="183"/>
        <v>4</v>
      </c>
      <c r="AG932" t="str">
        <f>VLOOKUP(F932,vlookup!$A$2:$E$660,2,0)</f>
        <v>Retained</v>
      </c>
      <c r="AH932" t="str">
        <f>VLOOKUP(F932,vlookup!$A$2:$E$660,3,0)</f>
        <v>Service Contract</v>
      </c>
      <c r="AI932" t="str">
        <f>VLOOKUP(F932,vlookup!$A$2:$E$660,4,0)</f>
        <v>Used Car Programs</v>
      </c>
      <c r="AJ932" t="str">
        <f>VLOOKUP(F932,vlookup!$A$2:$E$660,5,0)</f>
        <v>High Mileage</v>
      </c>
      <c r="AL932">
        <f t="shared" si="184"/>
        <v>29</v>
      </c>
      <c r="AM932">
        <f t="shared" si="185"/>
        <v>207</v>
      </c>
      <c r="AN932" t="str">
        <f t="shared" si="186"/>
        <v/>
      </c>
      <c r="AO932" t="str">
        <f t="shared" si="187"/>
        <v/>
      </c>
      <c r="AP932" t="str">
        <f t="shared" si="188"/>
        <v/>
      </c>
      <c r="AQ932" t="str">
        <f t="shared" si="189"/>
        <v/>
      </c>
      <c r="AR932">
        <f t="shared" si="190"/>
        <v>-95</v>
      </c>
      <c r="AS932" t="str">
        <f t="shared" si="191"/>
        <v>9G236908D4Y-1</v>
      </c>
      <c r="AT932" t="str">
        <f>IFERROR(IF(VLOOKUP(Y932,vlookup!$I$2:$J$9,1,0)=Y932,VLOOKUP(Y932,vlookup!$I$2:$J$9,2,0),PROPER(Y932)),PROPER(Y932))</f>
        <v>Inspection</v>
      </c>
      <c r="AU932" t="str">
        <f>IFERROR(IF(B932=VLOOKUP(B932,vlookup!$L$2:$L$10,1,0),"Yes","No"),"No")</f>
        <v>No</v>
      </c>
    </row>
    <row r="933" spans="1:47" ht="14.45" customHeight="1" x14ac:dyDescent="0.25">
      <c r="A933" t="s">
        <v>1665</v>
      </c>
      <c r="B933" s="31" t="s">
        <v>1666</v>
      </c>
      <c r="C933">
        <v>1</v>
      </c>
      <c r="D933">
        <v>3</v>
      </c>
      <c r="E933" t="s">
        <v>382</v>
      </c>
      <c r="F933" t="s">
        <v>205</v>
      </c>
      <c r="G933" t="s">
        <v>543</v>
      </c>
      <c r="H933" t="s">
        <v>1667</v>
      </c>
      <c r="I933">
        <v>125004</v>
      </c>
      <c r="J933" s="19">
        <v>41609</v>
      </c>
      <c r="K933" s="19">
        <v>41652</v>
      </c>
      <c r="L933">
        <v>201401</v>
      </c>
      <c r="M933" s="19">
        <v>41640</v>
      </c>
      <c r="N933">
        <v>24616</v>
      </c>
      <c r="O933" t="s">
        <v>1076</v>
      </c>
      <c r="P933" t="s">
        <v>377</v>
      </c>
      <c r="Q933" t="s">
        <v>359</v>
      </c>
      <c r="R933">
        <v>39954818388</v>
      </c>
      <c r="S933" s="19">
        <v>41996</v>
      </c>
      <c r="T933">
        <v>125004</v>
      </c>
      <c r="U933" t="s">
        <v>357</v>
      </c>
      <c r="V933" s="19">
        <v>42010</v>
      </c>
      <c r="W933" t="s">
        <v>360</v>
      </c>
      <c r="X933" t="s">
        <v>361</v>
      </c>
      <c r="Y933" t="s">
        <v>361</v>
      </c>
      <c r="Z933" t="s">
        <v>14</v>
      </c>
      <c r="AA933" s="29">
        <v>-95</v>
      </c>
      <c r="AB933" t="s">
        <v>544</v>
      </c>
      <c r="AC933">
        <f t="shared" si="180"/>
        <v>2015</v>
      </c>
      <c r="AD933">
        <f t="shared" si="181"/>
        <v>1</v>
      </c>
      <c r="AE933">
        <f t="shared" si="182"/>
        <v>2013</v>
      </c>
      <c r="AF933">
        <f t="shared" si="183"/>
        <v>12</v>
      </c>
      <c r="AG933" t="str">
        <f>VLOOKUP(F933,vlookup!$A$2:$E$660,2,0)</f>
        <v>Retained</v>
      </c>
      <c r="AH933" t="str">
        <f>VLOOKUP(F933,vlookup!$A$2:$E$660,3,0)</f>
        <v>Service Contract</v>
      </c>
      <c r="AI933" t="str">
        <f>VLOOKUP(F933,vlookup!$A$2:$E$660,4,0)</f>
        <v>Used Car Programs</v>
      </c>
      <c r="AJ933" t="str">
        <f>VLOOKUP(F933,vlookup!$A$2:$E$660,5,0)</f>
        <v>High Mileage</v>
      </c>
      <c r="AL933">
        <f t="shared" si="184"/>
        <v>42</v>
      </c>
      <c r="AM933">
        <f t="shared" si="185"/>
        <v>395</v>
      </c>
      <c r="AN933" t="str">
        <f t="shared" si="186"/>
        <v/>
      </c>
      <c r="AO933" t="str">
        <f t="shared" si="187"/>
        <v/>
      </c>
      <c r="AP933" t="str">
        <f t="shared" si="188"/>
        <v/>
      </c>
      <c r="AQ933" t="str">
        <f t="shared" si="189"/>
        <v/>
      </c>
      <c r="AR933">
        <f t="shared" si="190"/>
        <v>-95</v>
      </c>
      <c r="AS933" t="str">
        <f t="shared" si="191"/>
        <v>7G262968L3-1</v>
      </c>
      <c r="AT933" t="str">
        <f>IFERROR(IF(VLOOKUP(Y933,vlookup!$I$2:$J$9,1,0)=Y933,VLOOKUP(Y933,vlookup!$I$2:$J$9,2,0),PROPER(Y933)),PROPER(Y933))</f>
        <v>Inspection</v>
      </c>
      <c r="AU933" t="str">
        <f>IFERROR(IF(B933=VLOOKUP(B933,vlookup!$L$2:$L$10,1,0),"Yes","No"),"No")</f>
        <v>No</v>
      </c>
    </row>
    <row r="934" spans="1:47" ht="14.45" customHeight="1" x14ac:dyDescent="0.25">
      <c r="A934" t="s">
        <v>1669</v>
      </c>
      <c r="B934" s="31" t="s">
        <v>1670</v>
      </c>
      <c r="C934">
        <v>1</v>
      </c>
      <c r="D934">
        <v>2</v>
      </c>
      <c r="E934" t="s">
        <v>382</v>
      </c>
      <c r="F934" t="s">
        <v>205</v>
      </c>
      <c r="G934" t="s">
        <v>543</v>
      </c>
      <c r="H934" t="s">
        <v>1667</v>
      </c>
      <c r="I934">
        <v>117353</v>
      </c>
      <c r="J934" s="19">
        <v>41772</v>
      </c>
      <c r="K934" s="19">
        <v>41790</v>
      </c>
      <c r="L934">
        <v>201405</v>
      </c>
      <c r="M934" s="19">
        <v>41760</v>
      </c>
      <c r="N934">
        <v>24617</v>
      </c>
      <c r="O934" t="s">
        <v>1070</v>
      </c>
      <c r="P934" t="s">
        <v>377</v>
      </c>
      <c r="Q934" t="s">
        <v>359</v>
      </c>
      <c r="R934">
        <v>48634020948</v>
      </c>
      <c r="S934" s="19">
        <v>42396</v>
      </c>
      <c r="T934">
        <v>117353</v>
      </c>
      <c r="U934" t="s">
        <v>357</v>
      </c>
      <c r="V934" s="19">
        <v>42404</v>
      </c>
      <c r="W934" t="s">
        <v>360</v>
      </c>
      <c r="X934" t="s">
        <v>361</v>
      </c>
      <c r="Y934" t="s">
        <v>361</v>
      </c>
      <c r="Z934" t="s">
        <v>14</v>
      </c>
      <c r="AA934" s="29">
        <v>-95</v>
      </c>
      <c r="AB934" t="s">
        <v>544</v>
      </c>
      <c r="AC934">
        <f t="shared" si="180"/>
        <v>2016</v>
      </c>
      <c r="AD934">
        <f t="shared" si="181"/>
        <v>2</v>
      </c>
      <c r="AE934">
        <f t="shared" si="182"/>
        <v>2014</v>
      </c>
      <c r="AF934">
        <f t="shared" si="183"/>
        <v>5</v>
      </c>
      <c r="AG934" t="str">
        <f>VLOOKUP(F934,vlookup!$A$2:$E$660,2,0)</f>
        <v>Retained</v>
      </c>
      <c r="AH934" t="str">
        <f>VLOOKUP(F934,vlookup!$A$2:$E$660,3,0)</f>
        <v>Service Contract</v>
      </c>
      <c r="AI934" t="str">
        <f>VLOOKUP(F934,vlookup!$A$2:$E$660,4,0)</f>
        <v>Used Car Programs</v>
      </c>
      <c r="AJ934" t="str">
        <f>VLOOKUP(F934,vlookup!$A$2:$E$660,5,0)</f>
        <v>High Mileage</v>
      </c>
      <c r="AL934">
        <f t="shared" si="184"/>
        <v>18</v>
      </c>
      <c r="AM934">
        <f t="shared" si="185"/>
        <v>621</v>
      </c>
      <c r="AN934" t="str">
        <f t="shared" si="186"/>
        <v/>
      </c>
      <c r="AO934" t="str">
        <f t="shared" si="187"/>
        <v/>
      </c>
      <c r="AP934" t="str">
        <f t="shared" si="188"/>
        <v/>
      </c>
      <c r="AQ934" t="str">
        <f t="shared" si="189"/>
        <v/>
      </c>
      <c r="AR934">
        <f t="shared" si="190"/>
        <v>-95</v>
      </c>
      <c r="AS934" t="str">
        <f t="shared" si="191"/>
        <v>4G105285E4-1</v>
      </c>
      <c r="AT934" t="str">
        <f>IFERROR(IF(VLOOKUP(Y934,vlookup!$I$2:$J$9,1,0)=Y934,VLOOKUP(Y934,vlookup!$I$2:$J$9,2,0),PROPER(Y934)),PROPER(Y934))</f>
        <v>Inspection</v>
      </c>
      <c r="AU934" t="str">
        <f>IFERROR(IF(B934=VLOOKUP(B934,vlookup!$L$2:$L$10,1,0),"Yes","No"),"No")</f>
        <v>No</v>
      </c>
    </row>
    <row r="935" spans="1:47" ht="14.45" customHeight="1" x14ac:dyDescent="0.25">
      <c r="A935" t="s">
        <v>1678</v>
      </c>
      <c r="B935" s="31" t="s">
        <v>1679</v>
      </c>
      <c r="C935">
        <v>2</v>
      </c>
      <c r="D935">
        <v>2</v>
      </c>
      <c r="E935" t="s">
        <v>382</v>
      </c>
      <c r="F935" t="s">
        <v>464</v>
      </c>
      <c r="G935" t="s">
        <v>543</v>
      </c>
      <c r="H935" t="s">
        <v>1667</v>
      </c>
      <c r="I935">
        <v>126445</v>
      </c>
      <c r="J935" s="19">
        <v>44550</v>
      </c>
      <c r="K935" s="19">
        <v>44594</v>
      </c>
      <c r="L935">
        <v>202201</v>
      </c>
      <c r="M935" s="19">
        <v>44562</v>
      </c>
      <c r="N935">
        <v>24616</v>
      </c>
      <c r="O935" t="s">
        <v>1076</v>
      </c>
      <c r="P935" t="s">
        <v>957</v>
      </c>
      <c r="Q935" t="s">
        <v>359</v>
      </c>
      <c r="R935">
        <v>946366</v>
      </c>
      <c r="S935" s="19">
        <v>44789</v>
      </c>
      <c r="T935">
        <v>139564</v>
      </c>
      <c r="U935" t="s">
        <v>357</v>
      </c>
      <c r="V935" s="19">
        <v>44790</v>
      </c>
      <c r="W935" t="s">
        <v>958</v>
      </c>
      <c r="X935" t="s">
        <v>958</v>
      </c>
      <c r="Y935" t="s">
        <v>361</v>
      </c>
      <c r="Z935" t="s">
        <v>14</v>
      </c>
      <c r="AA935" s="29">
        <v>-100</v>
      </c>
      <c r="AB935" t="s">
        <v>544</v>
      </c>
      <c r="AC935">
        <f t="shared" si="180"/>
        <v>2022</v>
      </c>
      <c r="AD935">
        <f t="shared" si="181"/>
        <v>8</v>
      </c>
      <c r="AE935">
        <f t="shared" si="182"/>
        <v>2021</v>
      </c>
      <c r="AF935">
        <f t="shared" si="183"/>
        <v>12</v>
      </c>
      <c r="AG935" t="str">
        <f>VLOOKUP(F935,vlookup!$A$2:$E$660,2,0)</f>
        <v>Retained</v>
      </c>
      <c r="AH935" t="str">
        <f>VLOOKUP(F935,vlookup!$A$2:$E$660,3,0)</f>
        <v>Service Contract</v>
      </c>
      <c r="AI935" t="str">
        <f>VLOOKUP(F935,vlookup!$A$2:$E$660,4,0)</f>
        <v>Used Car Programs</v>
      </c>
      <c r="AJ935" t="str">
        <f>VLOOKUP(F935,vlookup!$A$2:$E$660,5,0)</f>
        <v>High Mileage</v>
      </c>
      <c r="AL935">
        <f t="shared" si="184"/>
        <v>42</v>
      </c>
      <c r="AM935">
        <f t="shared" si="185"/>
        <v>237</v>
      </c>
      <c r="AN935">
        <f t="shared" si="186"/>
        <v>13119</v>
      </c>
      <c r="AO935" t="str">
        <f t="shared" si="187"/>
        <v/>
      </c>
      <c r="AP935" t="str">
        <f t="shared" si="188"/>
        <v/>
      </c>
      <c r="AQ935" t="str">
        <f t="shared" si="189"/>
        <v/>
      </c>
      <c r="AR935">
        <f t="shared" si="190"/>
        <v>-100</v>
      </c>
      <c r="AS935" t="str">
        <f t="shared" si="191"/>
        <v>ZAGAG186978L21-2</v>
      </c>
      <c r="AT935" t="str">
        <f>IFERROR(IF(VLOOKUP(Y935,vlookup!$I$2:$J$9,1,0)=Y935,VLOOKUP(Y935,vlookup!$I$2:$J$9,2,0),PROPER(Y935)),PROPER(Y935))</f>
        <v>Inspection</v>
      </c>
      <c r="AU935" t="str">
        <f>IFERROR(IF(B935=VLOOKUP(B935,vlookup!$L$2:$L$10,1,0),"Yes","No"),"No")</f>
        <v>No</v>
      </c>
    </row>
    <row r="936" spans="1:47" ht="14.45" customHeight="1" x14ac:dyDescent="0.25">
      <c r="A936" t="s">
        <v>2622</v>
      </c>
      <c r="B936" s="31" t="s">
        <v>2623</v>
      </c>
      <c r="C936">
        <v>1</v>
      </c>
      <c r="D936">
        <v>3</v>
      </c>
      <c r="E936" t="s">
        <v>382</v>
      </c>
      <c r="F936" t="s">
        <v>464</v>
      </c>
      <c r="G936" t="s">
        <v>3708</v>
      </c>
      <c r="H936" t="s">
        <v>942</v>
      </c>
      <c r="I936">
        <v>148589</v>
      </c>
      <c r="J936" s="19">
        <v>43666</v>
      </c>
      <c r="K936" s="19">
        <v>43704</v>
      </c>
      <c r="L936">
        <v>201908</v>
      </c>
      <c r="M936" s="19">
        <v>43678</v>
      </c>
      <c r="N936">
        <v>24617</v>
      </c>
      <c r="O936" t="s">
        <v>1070</v>
      </c>
      <c r="P936" t="s">
        <v>595</v>
      </c>
      <c r="Q936" t="s">
        <v>378</v>
      </c>
      <c r="R936">
        <v>79669332857</v>
      </c>
      <c r="S936" s="19">
        <v>44111</v>
      </c>
      <c r="T936">
        <v>148589</v>
      </c>
      <c r="U936" t="s">
        <v>357</v>
      </c>
      <c r="V936" s="19">
        <v>44111</v>
      </c>
      <c r="W936" t="s">
        <v>360</v>
      </c>
      <c r="X936" t="s">
        <v>361</v>
      </c>
      <c r="Y936" t="s">
        <v>361</v>
      </c>
      <c r="Z936" t="s">
        <v>14</v>
      </c>
      <c r="AA936" s="29">
        <v>-95</v>
      </c>
      <c r="AB936" t="s">
        <v>544</v>
      </c>
      <c r="AC936">
        <f t="shared" si="180"/>
        <v>2020</v>
      </c>
      <c r="AD936">
        <f t="shared" si="181"/>
        <v>10</v>
      </c>
      <c r="AE936">
        <f t="shared" si="182"/>
        <v>2019</v>
      </c>
      <c r="AF936">
        <f t="shared" si="183"/>
        <v>7</v>
      </c>
      <c r="AG936" t="str">
        <f>VLOOKUP(F936,vlookup!$A$2:$E$660,2,0)</f>
        <v>Retained</v>
      </c>
      <c r="AH936" t="str">
        <f>VLOOKUP(F936,vlookup!$A$2:$E$660,3,0)</f>
        <v>Service Contract</v>
      </c>
      <c r="AI936" t="str">
        <f>VLOOKUP(F936,vlookup!$A$2:$E$660,4,0)</f>
        <v>Used Car Programs</v>
      </c>
      <c r="AJ936" t="str">
        <f>VLOOKUP(F936,vlookup!$A$2:$E$660,5,0)</f>
        <v>High Mileage</v>
      </c>
      <c r="AL936">
        <f t="shared" si="184"/>
        <v>37</v>
      </c>
      <c r="AM936">
        <f t="shared" si="185"/>
        <v>437</v>
      </c>
      <c r="AN936" t="str">
        <f t="shared" si="186"/>
        <v/>
      </c>
      <c r="AO936" t="str">
        <f t="shared" si="187"/>
        <v/>
      </c>
      <c r="AP936" t="str">
        <f t="shared" si="188"/>
        <v/>
      </c>
      <c r="AQ936" t="str">
        <f t="shared" si="189"/>
        <v/>
      </c>
      <c r="AR936">
        <f t="shared" si="190"/>
        <v>-95</v>
      </c>
      <c r="AS936" t="str">
        <f t="shared" si="191"/>
        <v>8G232822G9-1</v>
      </c>
      <c r="AT936" t="str">
        <f>IFERROR(IF(VLOOKUP(Y936,vlookup!$I$2:$J$9,1,0)=Y936,VLOOKUP(Y936,vlookup!$I$2:$J$9,2,0),PROPER(Y936)),PROPER(Y936))</f>
        <v>Inspection</v>
      </c>
      <c r="AU936" t="str">
        <f>IFERROR(IF(B936=VLOOKUP(B936,vlookup!$L$2:$L$10,1,0),"Yes","No"),"No")</f>
        <v>No</v>
      </c>
    </row>
    <row r="937" spans="1:47" ht="14.45" customHeight="1" x14ac:dyDescent="0.25">
      <c r="A937" t="s">
        <v>1687</v>
      </c>
      <c r="B937" s="31" t="s">
        <v>1688</v>
      </c>
      <c r="C937">
        <v>1</v>
      </c>
      <c r="D937">
        <v>4</v>
      </c>
      <c r="E937" t="s">
        <v>382</v>
      </c>
      <c r="F937" t="s">
        <v>464</v>
      </c>
      <c r="G937" t="s">
        <v>3708</v>
      </c>
      <c r="H937" t="s">
        <v>942</v>
      </c>
      <c r="I937">
        <v>107234</v>
      </c>
      <c r="J937" s="19">
        <v>43525</v>
      </c>
      <c r="K937" s="19">
        <v>43566</v>
      </c>
      <c r="L937">
        <v>201904</v>
      </c>
      <c r="M937" s="19">
        <v>43556</v>
      </c>
      <c r="N937">
        <v>24616</v>
      </c>
      <c r="O937" t="s">
        <v>1076</v>
      </c>
      <c r="P937" t="s">
        <v>595</v>
      </c>
      <c r="Q937" t="s">
        <v>378</v>
      </c>
      <c r="R937">
        <v>80258733033</v>
      </c>
      <c r="S937" s="19">
        <v>44139</v>
      </c>
      <c r="T937">
        <v>107234</v>
      </c>
      <c r="U937" t="s">
        <v>357</v>
      </c>
      <c r="V937" s="19">
        <v>44152</v>
      </c>
      <c r="W937" t="s">
        <v>360</v>
      </c>
      <c r="X937" t="s">
        <v>361</v>
      </c>
      <c r="Y937" t="s">
        <v>361</v>
      </c>
      <c r="Z937" t="s">
        <v>14</v>
      </c>
      <c r="AA937" s="29">
        <v>-95</v>
      </c>
      <c r="AB937" t="s">
        <v>544</v>
      </c>
      <c r="AC937">
        <f t="shared" si="180"/>
        <v>2020</v>
      </c>
      <c r="AD937">
        <f t="shared" si="181"/>
        <v>11</v>
      </c>
      <c r="AE937">
        <f t="shared" si="182"/>
        <v>2019</v>
      </c>
      <c r="AF937">
        <f t="shared" si="183"/>
        <v>3</v>
      </c>
      <c r="AG937" t="str">
        <f>VLOOKUP(F937,vlookup!$A$2:$E$660,2,0)</f>
        <v>Retained</v>
      </c>
      <c r="AH937" t="str">
        <f>VLOOKUP(F937,vlookup!$A$2:$E$660,3,0)</f>
        <v>Service Contract</v>
      </c>
      <c r="AI937" t="str">
        <f>VLOOKUP(F937,vlookup!$A$2:$E$660,4,0)</f>
        <v>Used Car Programs</v>
      </c>
      <c r="AJ937" t="str">
        <f>VLOOKUP(F937,vlookup!$A$2:$E$660,5,0)</f>
        <v>High Mileage</v>
      </c>
      <c r="AL937">
        <f t="shared" si="184"/>
        <v>40</v>
      </c>
      <c r="AM937">
        <f t="shared" si="185"/>
        <v>616</v>
      </c>
      <c r="AN937" t="str">
        <f t="shared" si="186"/>
        <v/>
      </c>
      <c r="AO937" t="str">
        <f t="shared" si="187"/>
        <v/>
      </c>
      <c r="AP937" t="str">
        <f t="shared" si="188"/>
        <v/>
      </c>
      <c r="AQ937" t="str">
        <f t="shared" si="189"/>
        <v/>
      </c>
      <c r="AR937">
        <f t="shared" si="190"/>
        <v>-95</v>
      </c>
      <c r="AS937" t="str">
        <f t="shared" si="191"/>
        <v>9G277166C9-1</v>
      </c>
      <c r="AT937" t="str">
        <f>IFERROR(IF(VLOOKUP(Y937,vlookup!$I$2:$J$9,1,0)=Y937,VLOOKUP(Y937,vlookup!$I$2:$J$9,2,0),PROPER(Y937)),PROPER(Y937))</f>
        <v>Inspection</v>
      </c>
      <c r="AU937" t="str">
        <f>IFERROR(IF(B937=VLOOKUP(B937,vlookup!$L$2:$L$10,1,0),"Yes","No"),"No")</f>
        <v>No</v>
      </c>
    </row>
    <row r="938" spans="1:47" ht="14.45" customHeight="1" x14ac:dyDescent="0.25">
      <c r="A938" t="s">
        <v>1689</v>
      </c>
      <c r="B938" s="31" t="s">
        <v>1690</v>
      </c>
      <c r="C938">
        <v>1</v>
      </c>
      <c r="D938">
        <v>2</v>
      </c>
      <c r="E938" t="s">
        <v>382</v>
      </c>
      <c r="F938" t="s">
        <v>60</v>
      </c>
      <c r="G938" t="s">
        <v>633</v>
      </c>
      <c r="H938" t="s">
        <v>3767</v>
      </c>
      <c r="I938">
        <v>145584</v>
      </c>
      <c r="J938" s="19">
        <v>41650</v>
      </c>
      <c r="K938" s="19">
        <v>41691</v>
      </c>
      <c r="L938">
        <v>201402</v>
      </c>
      <c r="M938" s="19">
        <v>41671</v>
      </c>
      <c r="N938">
        <v>24616</v>
      </c>
      <c r="O938" t="s">
        <v>1076</v>
      </c>
      <c r="P938" t="s">
        <v>377</v>
      </c>
      <c r="Q938" t="s">
        <v>359</v>
      </c>
      <c r="R938">
        <v>40139518455</v>
      </c>
      <c r="S938" s="19">
        <v>42011</v>
      </c>
      <c r="T938">
        <v>145584</v>
      </c>
      <c r="U938" t="s">
        <v>357</v>
      </c>
      <c r="V938" s="19">
        <v>42032</v>
      </c>
      <c r="W938" t="s">
        <v>360</v>
      </c>
      <c r="X938" t="s">
        <v>361</v>
      </c>
      <c r="Y938" t="s">
        <v>361</v>
      </c>
      <c r="Z938" t="s">
        <v>14</v>
      </c>
      <c r="AA938" s="29">
        <v>-95</v>
      </c>
      <c r="AB938" t="s">
        <v>544</v>
      </c>
      <c r="AC938">
        <f t="shared" si="180"/>
        <v>2015</v>
      </c>
      <c r="AD938">
        <f t="shared" si="181"/>
        <v>1</v>
      </c>
      <c r="AE938">
        <f t="shared" si="182"/>
        <v>2014</v>
      </c>
      <c r="AF938">
        <f t="shared" si="183"/>
        <v>1</v>
      </c>
      <c r="AG938" t="str">
        <f>VLOOKUP(F938,vlookup!$A$2:$E$660,2,0)</f>
        <v>Retained</v>
      </c>
      <c r="AH938" t="str">
        <f>VLOOKUP(F938,vlookup!$A$2:$E$660,3,0)</f>
        <v>Service Contract</v>
      </c>
      <c r="AI938" t="str">
        <f>VLOOKUP(F938,vlookup!$A$2:$E$660,4,0)</f>
        <v>Used Car Programs</v>
      </c>
      <c r="AJ938" t="str">
        <f>VLOOKUP(F938,vlookup!$A$2:$E$660,5,0)</f>
        <v>High Mileage</v>
      </c>
      <c r="AL938">
        <f t="shared" si="184"/>
        <v>40</v>
      </c>
      <c r="AM938">
        <f t="shared" si="185"/>
        <v>377</v>
      </c>
      <c r="AN938" t="str">
        <f t="shared" si="186"/>
        <v/>
      </c>
      <c r="AO938" t="str">
        <f t="shared" si="187"/>
        <v/>
      </c>
      <c r="AP938" t="str">
        <f t="shared" si="188"/>
        <v/>
      </c>
      <c r="AQ938" t="str">
        <f t="shared" si="189"/>
        <v/>
      </c>
      <c r="AR938">
        <f t="shared" si="190"/>
        <v>-95</v>
      </c>
      <c r="AS938" t="str">
        <f t="shared" si="191"/>
        <v>4G301915A4Y-1</v>
      </c>
      <c r="AT938" t="str">
        <f>IFERROR(IF(VLOOKUP(Y938,vlookup!$I$2:$J$9,1,0)=Y938,VLOOKUP(Y938,vlookup!$I$2:$J$9,2,0),PROPER(Y938)),PROPER(Y938))</f>
        <v>Inspection</v>
      </c>
      <c r="AU938" t="str">
        <f>IFERROR(IF(B938=VLOOKUP(B938,vlookup!$L$2:$L$10,1,0),"Yes","No"),"No")</f>
        <v>No</v>
      </c>
    </row>
    <row r="939" spans="1:47" ht="14.45" customHeight="1" x14ac:dyDescent="0.25">
      <c r="A939" t="s">
        <v>2730</v>
      </c>
      <c r="B939" s="31" t="s">
        <v>2731</v>
      </c>
      <c r="C939">
        <v>1</v>
      </c>
      <c r="D939">
        <v>2</v>
      </c>
      <c r="E939" t="s">
        <v>382</v>
      </c>
      <c r="F939" t="s">
        <v>205</v>
      </c>
      <c r="G939" t="s">
        <v>937</v>
      </c>
      <c r="H939" t="s">
        <v>1096</v>
      </c>
      <c r="I939">
        <v>82009</v>
      </c>
      <c r="J939" s="19">
        <v>42101</v>
      </c>
      <c r="K939" s="19">
        <v>42124</v>
      </c>
      <c r="L939">
        <v>201504</v>
      </c>
      <c r="M939" s="19">
        <v>42095</v>
      </c>
      <c r="N939">
        <v>24616</v>
      </c>
      <c r="O939" t="s">
        <v>1076</v>
      </c>
      <c r="P939" t="s">
        <v>377</v>
      </c>
      <c r="Q939" t="s">
        <v>359</v>
      </c>
      <c r="R939">
        <v>54925522969</v>
      </c>
      <c r="S939" s="19">
        <v>42697</v>
      </c>
      <c r="T939">
        <v>82009</v>
      </c>
      <c r="U939" t="s">
        <v>357</v>
      </c>
      <c r="V939" s="19">
        <v>42709</v>
      </c>
      <c r="W939" t="s">
        <v>360</v>
      </c>
      <c r="X939" t="s">
        <v>361</v>
      </c>
      <c r="Y939" t="s">
        <v>361</v>
      </c>
      <c r="Z939" t="s">
        <v>14</v>
      </c>
      <c r="AA939" s="29">
        <v>-95</v>
      </c>
      <c r="AB939" t="s">
        <v>544</v>
      </c>
      <c r="AC939">
        <f t="shared" si="180"/>
        <v>2016</v>
      </c>
      <c r="AD939">
        <f t="shared" si="181"/>
        <v>12</v>
      </c>
      <c r="AE939">
        <f t="shared" si="182"/>
        <v>2015</v>
      </c>
      <c r="AF939">
        <f t="shared" si="183"/>
        <v>4</v>
      </c>
      <c r="AG939" t="str">
        <f>VLOOKUP(F939,vlookup!$A$2:$E$660,2,0)</f>
        <v>Retained</v>
      </c>
      <c r="AH939" t="str">
        <f>VLOOKUP(F939,vlookup!$A$2:$E$660,3,0)</f>
        <v>Service Contract</v>
      </c>
      <c r="AI939" t="str">
        <f>VLOOKUP(F939,vlookup!$A$2:$E$660,4,0)</f>
        <v>Used Car Programs</v>
      </c>
      <c r="AJ939" t="str">
        <f>VLOOKUP(F939,vlookup!$A$2:$E$660,5,0)</f>
        <v>High Mileage</v>
      </c>
      <c r="AL939">
        <f t="shared" si="184"/>
        <v>23</v>
      </c>
      <c r="AM939">
        <f t="shared" si="185"/>
        <v>598</v>
      </c>
      <c r="AN939" t="str">
        <f t="shared" si="186"/>
        <v/>
      </c>
      <c r="AO939" t="str">
        <f t="shared" si="187"/>
        <v/>
      </c>
      <c r="AP939" t="str">
        <f t="shared" si="188"/>
        <v/>
      </c>
      <c r="AQ939" t="str">
        <f t="shared" si="189"/>
        <v/>
      </c>
      <c r="AR939">
        <f t="shared" si="190"/>
        <v>-95</v>
      </c>
      <c r="AS939" t="str">
        <f t="shared" si="191"/>
        <v>7M074752D5-1</v>
      </c>
      <c r="AT939" t="str">
        <f>IFERROR(IF(VLOOKUP(Y939,vlookup!$I$2:$J$9,1,0)=Y939,VLOOKUP(Y939,vlookup!$I$2:$J$9,2,0),PROPER(Y939)),PROPER(Y939))</f>
        <v>Inspection</v>
      </c>
      <c r="AU939" t="str">
        <f>IFERROR(IF(B939=VLOOKUP(B939,vlookup!$L$2:$L$10,1,0),"Yes","No"),"No")</f>
        <v>No</v>
      </c>
    </row>
    <row r="940" spans="1:47" ht="14.45" customHeight="1" x14ac:dyDescent="0.25">
      <c r="A940" t="s">
        <v>1094</v>
      </c>
      <c r="B940" s="31" t="s">
        <v>1095</v>
      </c>
      <c r="C940">
        <v>1</v>
      </c>
      <c r="D940">
        <v>2</v>
      </c>
      <c r="E940" t="s">
        <v>382</v>
      </c>
      <c r="F940" t="s">
        <v>60</v>
      </c>
      <c r="G940" t="s">
        <v>937</v>
      </c>
      <c r="H940" t="s">
        <v>1096</v>
      </c>
      <c r="I940">
        <v>129489</v>
      </c>
      <c r="J940" s="19">
        <v>41288</v>
      </c>
      <c r="K940" s="19">
        <v>41325</v>
      </c>
      <c r="L940">
        <v>201302</v>
      </c>
      <c r="M940" s="19">
        <v>41306</v>
      </c>
      <c r="N940">
        <v>24616</v>
      </c>
      <c r="O940" t="s">
        <v>1076</v>
      </c>
      <c r="P940" t="s">
        <v>2669</v>
      </c>
      <c r="Q940" t="s">
        <v>2563</v>
      </c>
      <c r="R940">
        <v>306827</v>
      </c>
      <c r="S940" s="19">
        <v>41584</v>
      </c>
      <c r="T940">
        <v>137015</v>
      </c>
      <c r="U940" t="s">
        <v>357</v>
      </c>
      <c r="V940" s="19">
        <v>41599</v>
      </c>
      <c r="W940" t="s">
        <v>360</v>
      </c>
      <c r="X940" t="s">
        <v>361</v>
      </c>
      <c r="Y940" t="s">
        <v>361</v>
      </c>
      <c r="Z940" t="s">
        <v>14</v>
      </c>
      <c r="AA940" s="29">
        <v>-95</v>
      </c>
      <c r="AB940" t="s">
        <v>544</v>
      </c>
      <c r="AC940">
        <f t="shared" si="180"/>
        <v>2013</v>
      </c>
      <c r="AD940">
        <f t="shared" si="181"/>
        <v>11</v>
      </c>
      <c r="AE940">
        <f t="shared" si="182"/>
        <v>2013</v>
      </c>
      <c r="AF940">
        <f t="shared" si="183"/>
        <v>1</v>
      </c>
      <c r="AG940" t="str">
        <f>VLOOKUP(F940,vlookup!$A$2:$E$660,2,0)</f>
        <v>Retained</v>
      </c>
      <c r="AH940" t="str">
        <f>VLOOKUP(F940,vlookup!$A$2:$E$660,3,0)</f>
        <v>Service Contract</v>
      </c>
      <c r="AI940" t="str">
        <f>VLOOKUP(F940,vlookup!$A$2:$E$660,4,0)</f>
        <v>Used Car Programs</v>
      </c>
      <c r="AJ940" t="str">
        <f>VLOOKUP(F940,vlookup!$A$2:$E$660,5,0)</f>
        <v>High Mileage</v>
      </c>
      <c r="AL940">
        <f t="shared" si="184"/>
        <v>36</v>
      </c>
      <c r="AM940">
        <f t="shared" si="185"/>
        <v>307</v>
      </c>
      <c r="AN940">
        <f t="shared" si="186"/>
        <v>7526</v>
      </c>
      <c r="AO940" t="str">
        <f t="shared" si="187"/>
        <v/>
      </c>
      <c r="AP940" t="str">
        <f t="shared" si="188"/>
        <v/>
      </c>
      <c r="AQ940" t="str">
        <f t="shared" si="189"/>
        <v/>
      </c>
      <c r="AR940">
        <f t="shared" si="190"/>
        <v>-95</v>
      </c>
      <c r="AS940" t="str">
        <f t="shared" si="191"/>
        <v>5M607452A3Y-1</v>
      </c>
      <c r="AT940" t="str">
        <f>IFERROR(IF(VLOOKUP(Y940,vlookup!$I$2:$J$9,1,0)=Y940,VLOOKUP(Y940,vlookup!$I$2:$J$9,2,0),PROPER(Y940)),PROPER(Y940))</f>
        <v>Inspection</v>
      </c>
      <c r="AU940" t="str">
        <f>IFERROR(IF(B940=VLOOKUP(B940,vlookup!$L$2:$L$10,1,0),"Yes","No"),"No")</f>
        <v>No</v>
      </c>
    </row>
    <row r="941" spans="1:47" ht="14.45" customHeight="1" x14ac:dyDescent="0.25">
      <c r="A941" t="s">
        <v>1710</v>
      </c>
      <c r="B941" s="31" t="s">
        <v>1711</v>
      </c>
      <c r="C941">
        <v>1</v>
      </c>
      <c r="D941">
        <v>4</v>
      </c>
      <c r="E941" t="s">
        <v>382</v>
      </c>
      <c r="F941" t="s">
        <v>238</v>
      </c>
      <c r="G941" t="s">
        <v>3718</v>
      </c>
      <c r="H941" t="s">
        <v>3719</v>
      </c>
      <c r="I941">
        <v>114831</v>
      </c>
      <c r="J941" s="19">
        <v>42106</v>
      </c>
      <c r="K941" s="19">
        <v>42154</v>
      </c>
      <c r="L941">
        <v>201505</v>
      </c>
      <c r="M941" s="19">
        <v>42125</v>
      </c>
      <c r="N941">
        <v>24616</v>
      </c>
      <c r="O941" t="s">
        <v>1076</v>
      </c>
      <c r="P941" t="s">
        <v>377</v>
      </c>
      <c r="Q941" t="s">
        <v>359</v>
      </c>
      <c r="R941">
        <v>43885119458</v>
      </c>
      <c r="S941" s="19">
        <v>42165</v>
      </c>
      <c r="T941">
        <v>114831</v>
      </c>
      <c r="U941" t="s">
        <v>357</v>
      </c>
      <c r="V941" s="19">
        <v>42174</v>
      </c>
      <c r="W941" t="s">
        <v>360</v>
      </c>
      <c r="X941" t="s">
        <v>361</v>
      </c>
      <c r="Y941" t="s">
        <v>361</v>
      </c>
      <c r="Z941" t="s">
        <v>14</v>
      </c>
      <c r="AA941" s="29">
        <v>-95</v>
      </c>
      <c r="AB941" t="s">
        <v>544</v>
      </c>
      <c r="AC941">
        <f t="shared" si="180"/>
        <v>2015</v>
      </c>
      <c r="AD941">
        <f t="shared" si="181"/>
        <v>6</v>
      </c>
      <c r="AE941">
        <f t="shared" si="182"/>
        <v>2015</v>
      </c>
      <c r="AF941">
        <f t="shared" si="183"/>
        <v>4</v>
      </c>
      <c r="AG941" t="str">
        <f>VLOOKUP(F941,vlookup!$A$2:$E$660,2,0)</f>
        <v>Retained</v>
      </c>
      <c r="AH941" t="str">
        <f>VLOOKUP(F941,vlookup!$A$2:$E$660,3,0)</f>
        <v>Service Contract</v>
      </c>
      <c r="AI941" t="str">
        <f>VLOOKUP(F941,vlookup!$A$2:$E$660,4,0)</f>
        <v>Used Car Programs</v>
      </c>
      <c r="AJ941" t="str">
        <f>VLOOKUP(F941,vlookup!$A$2:$E$660,5,0)</f>
        <v>High Mileage</v>
      </c>
      <c r="AL941">
        <f t="shared" si="184"/>
        <v>48</v>
      </c>
      <c r="AM941">
        <f t="shared" si="185"/>
        <v>67</v>
      </c>
      <c r="AN941" t="str">
        <f t="shared" si="186"/>
        <v/>
      </c>
      <c r="AO941" t="str">
        <f t="shared" si="187"/>
        <v/>
      </c>
      <c r="AP941" t="str">
        <f t="shared" si="188"/>
        <v/>
      </c>
      <c r="AQ941">
        <f t="shared" si="189"/>
        <v>-95</v>
      </c>
      <c r="AR941" t="str">
        <f t="shared" si="190"/>
        <v/>
      </c>
      <c r="AS941" t="str">
        <f t="shared" si="191"/>
        <v>6A117552D5Y-1</v>
      </c>
      <c r="AT941" t="str">
        <f>IFERROR(IF(VLOOKUP(Y941,vlookup!$I$2:$J$9,1,0)=Y941,VLOOKUP(Y941,vlookup!$I$2:$J$9,2,0),PROPER(Y941)),PROPER(Y941))</f>
        <v>Inspection</v>
      </c>
      <c r="AU941" t="str">
        <f>IFERROR(IF(B941=VLOOKUP(B941,vlookup!$L$2:$L$10,1,0),"Yes","No"),"No")</f>
        <v>No</v>
      </c>
    </row>
    <row r="942" spans="1:47" ht="14.45" customHeight="1" x14ac:dyDescent="0.25">
      <c r="A942" t="s">
        <v>1098</v>
      </c>
      <c r="B942" s="31" t="s">
        <v>1099</v>
      </c>
      <c r="C942">
        <v>1</v>
      </c>
      <c r="D942">
        <v>2</v>
      </c>
      <c r="E942" t="s">
        <v>382</v>
      </c>
      <c r="F942" t="s">
        <v>60</v>
      </c>
      <c r="G942" t="s">
        <v>3712</v>
      </c>
      <c r="H942" t="s">
        <v>3713</v>
      </c>
      <c r="I942">
        <v>154140</v>
      </c>
      <c r="J942" s="19">
        <v>41336</v>
      </c>
      <c r="K942" s="19">
        <v>41393</v>
      </c>
      <c r="L942">
        <v>201304</v>
      </c>
      <c r="M942" s="19">
        <v>41365</v>
      </c>
      <c r="N942">
        <v>24616</v>
      </c>
      <c r="O942" t="s">
        <v>1076</v>
      </c>
      <c r="P942" t="s">
        <v>2669</v>
      </c>
      <c r="Q942" t="s">
        <v>2563</v>
      </c>
      <c r="R942">
        <v>302401</v>
      </c>
      <c r="S942" s="19">
        <v>41542</v>
      </c>
      <c r="T942">
        <v>162007</v>
      </c>
      <c r="U942" t="s">
        <v>357</v>
      </c>
      <c r="V942" s="19">
        <v>41555</v>
      </c>
      <c r="W942" t="s">
        <v>360</v>
      </c>
      <c r="X942" t="s">
        <v>361</v>
      </c>
      <c r="Y942" t="s">
        <v>361</v>
      </c>
      <c r="Z942" t="s">
        <v>14</v>
      </c>
      <c r="AA942" s="29">
        <v>-95</v>
      </c>
      <c r="AB942" t="s">
        <v>544</v>
      </c>
      <c r="AC942">
        <f t="shared" si="180"/>
        <v>2013</v>
      </c>
      <c r="AD942">
        <f t="shared" si="181"/>
        <v>10</v>
      </c>
      <c r="AE942">
        <f t="shared" si="182"/>
        <v>2013</v>
      </c>
      <c r="AF942">
        <f t="shared" si="183"/>
        <v>3</v>
      </c>
      <c r="AG942" t="str">
        <f>VLOOKUP(F942,vlookup!$A$2:$E$660,2,0)</f>
        <v>Retained</v>
      </c>
      <c r="AH942" t="str">
        <f>VLOOKUP(F942,vlookup!$A$2:$E$660,3,0)</f>
        <v>Service Contract</v>
      </c>
      <c r="AI942" t="str">
        <f>VLOOKUP(F942,vlookup!$A$2:$E$660,4,0)</f>
        <v>Used Car Programs</v>
      </c>
      <c r="AJ942" t="str">
        <f>VLOOKUP(F942,vlookup!$A$2:$E$660,5,0)</f>
        <v>High Mileage</v>
      </c>
      <c r="AL942">
        <f t="shared" si="184"/>
        <v>56</v>
      </c>
      <c r="AM942">
        <f t="shared" si="185"/>
        <v>215</v>
      </c>
      <c r="AN942">
        <f t="shared" si="186"/>
        <v>7867</v>
      </c>
      <c r="AO942" t="str">
        <f t="shared" si="187"/>
        <v/>
      </c>
      <c r="AP942" t="str">
        <f t="shared" si="188"/>
        <v/>
      </c>
      <c r="AQ942" t="str">
        <f t="shared" si="189"/>
        <v/>
      </c>
      <c r="AR942">
        <f t="shared" si="190"/>
        <v>-95</v>
      </c>
      <c r="AS942" t="str">
        <f t="shared" si="191"/>
        <v>5UJ15486C3Y-1</v>
      </c>
      <c r="AT942" t="str">
        <f>IFERROR(IF(VLOOKUP(Y942,vlookup!$I$2:$J$9,1,0)=Y942,VLOOKUP(Y942,vlookup!$I$2:$J$9,2,0),PROPER(Y942)),PROPER(Y942))</f>
        <v>Inspection</v>
      </c>
      <c r="AU942" t="str">
        <f>IFERROR(IF(B942=VLOOKUP(B942,vlookup!$L$2:$L$10,1,0),"Yes","No"),"No")</f>
        <v>No</v>
      </c>
    </row>
    <row r="943" spans="1:47" ht="14.45" customHeight="1" x14ac:dyDescent="0.25">
      <c r="A943" t="s">
        <v>1718</v>
      </c>
      <c r="B943" s="31" t="s">
        <v>1719</v>
      </c>
      <c r="C943">
        <v>1</v>
      </c>
      <c r="D943">
        <v>4</v>
      </c>
      <c r="E943" t="s">
        <v>382</v>
      </c>
      <c r="F943" t="s">
        <v>60</v>
      </c>
      <c r="G943" t="s">
        <v>3712</v>
      </c>
      <c r="H943" t="s">
        <v>3713</v>
      </c>
      <c r="I943">
        <v>161598</v>
      </c>
      <c r="J943" s="19">
        <v>41664</v>
      </c>
      <c r="K943" s="19">
        <v>41691</v>
      </c>
      <c r="L943">
        <v>201402</v>
      </c>
      <c r="M943" s="19">
        <v>41671</v>
      </c>
      <c r="N943">
        <v>24616</v>
      </c>
      <c r="O943" t="s">
        <v>1076</v>
      </c>
      <c r="P943" t="s">
        <v>377</v>
      </c>
      <c r="Q943" t="s">
        <v>359</v>
      </c>
      <c r="R943">
        <v>38744118020</v>
      </c>
      <c r="S943" s="19">
        <v>41934</v>
      </c>
      <c r="T943">
        <v>161598</v>
      </c>
      <c r="U943" t="s">
        <v>357</v>
      </c>
      <c r="V943" s="19">
        <v>41949</v>
      </c>
      <c r="W943" t="s">
        <v>360</v>
      </c>
      <c r="X943" t="s">
        <v>361</v>
      </c>
      <c r="Y943" t="s">
        <v>361</v>
      </c>
      <c r="Z943" t="s">
        <v>14</v>
      </c>
      <c r="AA943" s="29">
        <v>-95</v>
      </c>
      <c r="AB943" t="s">
        <v>544</v>
      </c>
      <c r="AC943">
        <f t="shared" si="180"/>
        <v>2014</v>
      </c>
      <c r="AD943">
        <f t="shared" si="181"/>
        <v>11</v>
      </c>
      <c r="AE943">
        <f t="shared" si="182"/>
        <v>2014</v>
      </c>
      <c r="AF943">
        <f t="shared" si="183"/>
        <v>1</v>
      </c>
      <c r="AG943" t="str">
        <f>VLOOKUP(F943,vlookup!$A$2:$E$660,2,0)</f>
        <v>Retained</v>
      </c>
      <c r="AH943" t="str">
        <f>VLOOKUP(F943,vlookup!$A$2:$E$660,3,0)</f>
        <v>Service Contract</v>
      </c>
      <c r="AI943" t="str">
        <f>VLOOKUP(F943,vlookup!$A$2:$E$660,4,0)</f>
        <v>Used Car Programs</v>
      </c>
      <c r="AJ943" t="str">
        <f>VLOOKUP(F943,vlookup!$A$2:$E$660,5,0)</f>
        <v>High Mileage</v>
      </c>
      <c r="AL943">
        <f t="shared" si="184"/>
        <v>26</v>
      </c>
      <c r="AM943">
        <f t="shared" si="185"/>
        <v>281</v>
      </c>
      <c r="AN943" t="str">
        <f t="shared" si="186"/>
        <v/>
      </c>
      <c r="AO943" t="str">
        <f t="shared" si="187"/>
        <v/>
      </c>
      <c r="AP943" t="str">
        <f t="shared" si="188"/>
        <v/>
      </c>
      <c r="AQ943" t="str">
        <f t="shared" si="189"/>
        <v/>
      </c>
      <c r="AR943">
        <f t="shared" si="190"/>
        <v>-95</v>
      </c>
      <c r="AS943" t="str">
        <f t="shared" si="191"/>
        <v>7UJ16807A4Y-1</v>
      </c>
      <c r="AT943" t="str">
        <f>IFERROR(IF(VLOOKUP(Y943,vlookup!$I$2:$J$9,1,0)=Y943,VLOOKUP(Y943,vlookup!$I$2:$J$9,2,0),PROPER(Y943)),PROPER(Y943))</f>
        <v>Inspection</v>
      </c>
      <c r="AU943" t="str">
        <f>IFERROR(IF(B943=VLOOKUP(B943,vlookup!$L$2:$L$10,1,0),"Yes","No"),"No")</f>
        <v>No</v>
      </c>
    </row>
    <row r="944" spans="1:47" ht="14.45" customHeight="1" x14ac:dyDescent="0.25">
      <c r="A944" t="s">
        <v>1721</v>
      </c>
      <c r="B944" s="31" t="s">
        <v>1722</v>
      </c>
      <c r="C944">
        <v>1</v>
      </c>
      <c r="D944">
        <v>3</v>
      </c>
      <c r="E944" t="s">
        <v>382</v>
      </c>
      <c r="F944" t="s">
        <v>60</v>
      </c>
      <c r="G944" t="s">
        <v>1723</v>
      </c>
      <c r="H944" t="s">
        <v>1724</v>
      </c>
      <c r="I944">
        <v>140270</v>
      </c>
      <c r="J944" s="19">
        <v>41753</v>
      </c>
      <c r="K944" s="19">
        <v>41786</v>
      </c>
      <c r="L944">
        <v>201405</v>
      </c>
      <c r="M944" s="19">
        <v>41760</v>
      </c>
      <c r="N944">
        <v>24616</v>
      </c>
      <c r="O944" t="s">
        <v>1076</v>
      </c>
      <c r="P944" t="s">
        <v>377</v>
      </c>
      <c r="Q944" t="s">
        <v>359</v>
      </c>
      <c r="R944">
        <v>36665417341</v>
      </c>
      <c r="S944" s="19">
        <v>41829</v>
      </c>
      <c r="T944">
        <v>140270</v>
      </c>
      <c r="U944" t="s">
        <v>357</v>
      </c>
      <c r="V944" s="19">
        <v>41831</v>
      </c>
      <c r="W944" t="s">
        <v>360</v>
      </c>
      <c r="X944" t="s">
        <v>361</v>
      </c>
      <c r="Y944" t="s">
        <v>361</v>
      </c>
      <c r="Z944" t="s">
        <v>14</v>
      </c>
      <c r="AA944" s="29">
        <v>-95</v>
      </c>
      <c r="AB944" t="s">
        <v>544</v>
      </c>
      <c r="AC944">
        <f t="shared" si="180"/>
        <v>2014</v>
      </c>
      <c r="AD944">
        <f t="shared" si="181"/>
        <v>7</v>
      </c>
      <c r="AE944">
        <f t="shared" si="182"/>
        <v>2014</v>
      </c>
      <c r="AF944">
        <f t="shared" si="183"/>
        <v>4</v>
      </c>
      <c r="AG944" t="str">
        <f>VLOOKUP(F944,vlookup!$A$2:$E$660,2,0)</f>
        <v>Retained</v>
      </c>
      <c r="AH944" t="str">
        <f>VLOOKUP(F944,vlookup!$A$2:$E$660,3,0)</f>
        <v>Service Contract</v>
      </c>
      <c r="AI944" t="str">
        <f>VLOOKUP(F944,vlookup!$A$2:$E$660,4,0)</f>
        <v>Used Car Programs</v>
      </c>
      <c r="AJ944" t="str">
        <f>VLOOKUP(F944,vlookup!$A$2:$E$660,5,0)</f>
        <v>High Mileage</v>
      </c>
      <c r="AL944">
        <f t="shared" si="184"/>
        <v>33</v>
      </c>
      <c r="AM944">
        <f t="shared" si="185"/>
        <v>77</v>
      </c>
      <c r="AN944" t="str">
        <f t="shared" si="186"/>
        <v/>
      </c>
      <c r="AO944" t="str">
        <f t="shared" si="187"/>
        <v/>
      </c>
      <c r="AP944" t="str">
        <f t="shared" si="188"/>
        <v/>
      </c>
      <c r="AQ944">
        <f t="shared" si="189"/>
        <v>-95</v>
      </c>
      <c r="AR944" t="str">
        <f t="shared" si="190"/>
        <v/>
      </c>
      <c r="AS944" t="str">
        <f t="shared" si="191"/>
        <v>96314009D4Y-1</v>
      </c>
      <c r="AT944" t="str">
        <f>IFERROR(IF(VLOOKUP(Y944,vlookup!$I$2:$J$9,1,0)=Y944,VLOOKUP(Y944,vlookup!$I$2:$J$9,2,0),PROPER(Y944)),PROPER(Y944))</f>
        <v>Inspection</v>
      </c>
      <c r="AU944" t="str">
        <f>IFERROR(IF(B944=VLOOKUP(B944,vlookup!$L$2:$L$10,1,0),"Yes","No"),"No")</f>
        <v>No</v>
      </c>
    </row>
    <row r="945" spans="1:47" ht="14.45" customHeight="1" x14ac:dyDescent="0.25">
      <c r="A945" t="s">
        <v>2732</v>
      </c>
      <c r="B945" s="31" t="s">
        <v>2733</v>
      </c>
      <c r="C945">
        <v>1</v>
      </c>
      <c r="D945">
        <v>4</v>
      </c>
      <c r="E945" t="s">
        <v>382</v>
      </c>
      <c r="F945" t="s">
        <v>60</v>
      </c>
      <c r="G945" t="s">
        <v>3809</v>
      </c>
      <c r="H945" t="s">
        <v>2625</v>
      </c>
      <c r="I945">
        <v>111221</v>
      </c>
      <c r="J945" s="19">
        <v>41706</v>
      </c>
      <c r="K945" s="19">
        <v>41739</v>
      </c>
      <c r="L945">
        <v>201404</v>
      </c>
      <c r="M945" s="19">
        <v>41730</v>
      </c>
      <c r="N945">
        <v>24616</v>
      </c>
      <c r="O945" t="s">
        <v>1076</v>
      </c>
      <c r="P945" t="s">
        <v>377</v>
      </c>
      <c r="Q945" t="s">
        <v>359</v>
      </c>
      <c r="R945">
        <v>35684217086</v>
      </c>
      <c r="S945" s="19">
        <v>41780</v>
      </c>
      <c r="T945">
        <v>111221</v>
      </c>
      <c r="U945" t="s">
        <v>357</v>
      </c>
      <c r="V945" s="19">
        <v>41799</v>
      </c>
      <c r="W945" t="s">
        <v>360</v>
      </c>
      <c r="X945" t="s">
        <v>361</v>
      </c>
      <c r="Y945" t="s">
        <v>361</v>
      </c>
      <c r="Z945" t="s">
        <v>14</v>
      </c>
      <c r="AA945" s="29">
        <v>-95</v>
      </c>
      <c r="AB945" t="s">
        <v>544</v>
      </c>
      <c r="AC945">
        <f t="shared" si="180"/>
        <v>2014</v>
      </c>
      <c r="AD945">
        <f t="shared" si="181"/>
        <v>6</v>
      </c>
      <c r="AE945">
        <f t="shared" si="182"/>
        <v>2014</v>
      </c>
      <c r="AF945">
        <f t="shared" si="183"/>
        <v>3</v>
      </c>
      <c r="AG945" t="str">
        <f>VLOOKUP(F945,vlookup!$A$2:$E$660,2,0)</f>
        <v>Retained</v>
      </c>
      <c r="AH945" t="str">
        <f>VLOOKUP(F945,vlookup!$A$2:$E$660,3,0)</f>
        <v>Service Contract</v>
      </c>
      <c r="AI945" t="str">
        <f>VLOOKUP(F945,vlookup!$A$2:$E$660,4,0)</f>
        <v>Used Car Programs</v>
      </c>
      <c r="AJ945" t="str">
        <f>VLOOKUP(F945,vlookup!$A$2:$E$660,5,0)</f>
        <v>High Mileage</v>
      </c>
      <c r="AL945">
        <f t="shared" si="184"/>
        <v>32</v>
      </c>
      <c r="AM945">
        <f t="shared" si="185"/>
        <v>91</v>
      </c>
      <c r="AN945" t="str">
        <f t="shared" si="186"/>
        <v/>
      </c>
      <c r="AO945" t="str">
        <f t="shared" si="187"/>
        <v/>
      </c>
      <c r="AP945" t="str">
        <f t="shared" si="188"/>
        <v/>
      </c>
      <c r="AQ945" t="str">
        <f t="shared" si="189"/>
        <v/>
      </c>
      <c r="AR945">
        <f t="shared" si="190"/>
        <v>-95</v>
      </c>
      <c r="AS945" t="str">
        <f t="shared" si="191"/>
        <v>78147056C4Y-1</v>
      </c>
      <c r="AT945" t="str">
        <f>IFERROR(IF(VLOOKUP(Y945,vlookup!$I$2:$J$9,1,0)=Y945,VLOOKUP(Y945,vlookup!$I$2:$J$9,2,0),PROPER(Y945)),PROPER(Y945))</f>
        <v>Inspection</v>
      </c>
      <c r="AU945" t="str">
        <f>IFERROR(IF(B945=VLOOKUP(B945,vlookup!$L$2:$L$10,1,0),"Yes","No"),"No")</f>
        <v>No</v>
      </c>
    </row>
    <row r="946" spans="1:47" ht="14.45" customHeight="1" x14ac:dyDescent="0.25">
      <c r="A946" t="s">
        <v>1745</v>
      </c>
      <c r="B946" s="31" t="s">
        <v>1746</v>
      </c>
      <c r="C946">
        <v>1</v>
      </c>
      <c r="D946">
        <v>3</v>
      </c>
      <c r="E946" t="s">
        <v>382</v>
      </c>
      <c r="F946" t="s">
        <v>205</v>
      </c>
      <c r="G946" t="s">
        <v>920</v>
      </c>
      <c r="H946" t="s">
        <v>3721</v>
      </c>
      <c r="I946">
        <v>131731</v>
      </c>
      <c r="J946" s="19">
        <v>41708</v>
      </c>
      <c r="K946" s="19">
        <v>41751</v>
      </c>
      <c r="L946">
        <v>201404</v>
      </c>
      <c r="M946" s="19">
        <v>41730</v>
      </c>
      <c r="N946">
        <v>24617</v>
      </c>
      <c r="O946" t="s">
        <v>1070</v>
      </c>
      <c r="P946" t="s">
        <v>377</v>
      </c>
      <c r="Q946" t="s">
        <v>359</v>
      </c>
      <c r="R946">
        <v>35025016911</v>
      </c>
      <c r="S946" s="19">
        <v>41746</v>
      </c>
      <c r="T946">
        <v>131731</v>
      </c>
      <c r="U946" t="s">
        <v>357</v>
      </c>
      <c r="V946" s="19">
        <v>41816</v>
      </c>
      <c r="W946" t="s">
        <v>360</v>
      </c>
      <c r="X946" t="s">
        <v>361</v>
      </c>
      <c r="Y946" t="s">
        <v>361</v>
      </c>
      <c r="Z946" t="s">
        <v>14</v>
      </c>
      <c r="AA946" s="29">
        <v>-95</v>
      </c>
      <c r="AB946" t="s">
        <v>544</v>
      </c>
      <c r="AC946">
        <f t="shared" si="180"/>
        <v>2014</v>
      </c>
      <c r="AD946">
        <f t="shared" si="181"/>
        <v>6</v>
      </c>
      <c r="AE946">
        <f t="shared" si="182"/>
        <v>2014</v>
      </c>
      <c r="AF946">
        <f t="shared" si="183"/>
        <v>3</v>
      </c>
      <c r="AG946" t="str">
        <f>VLOOKUP(F946,vlookup!$A$2:$E$660,2,0)</f>
        <v>Retained</v>
      </c>
      <c r="AH946" t="str">
        <f>VLOOKUP(F946,vlookup!$A$2:$E$660,3,0)</f>
        <v>Service Contract</v>
      </c>
      <c r="AI946" t="str">
        <f>VLOOKUP(F946,vlookup!$A$2:$E$660,4,0)</f>
        <v>Used Car Programs</v>
      </c>
      <c r="AJ946" t="str">
        <f>VLOOKUP(F946,vlookup!$A$2:$E$660,5,0)</f>
        <v>High Mileage</v>
      </c>
      <c r="AL946">
        <f t="shared" si="184"/>
        <v>42</v>
      </c>
      <c r="AM946">
        <f t="shared" si="185"/>
        <v>106</v>
      </c>
      <c r="AN946" t="str">
        <f t="shared" si="186"/>
        <v/>
      </c>
      <c r="AO946" t="str">
        <f t="shared" si="187"/>
        <v/>
      </c>
      <c r="AP946" t="str">
        <f t="shared" si="188"/>
        <v/>
      </c>
      <c r="AQ946" t="str">
        <f t="shared" si="189"/>
        <v/>
      </c>
      <c r="AR946">
        <f t="shared" si="190"/>
        <v>-95</v>
      </c>
      <c r="AS946" t="str">
        <f t="shared" si="191"/>
        <v>6N707655C4-1</v>
      </c>
      <c r="AT946" t="str">
        <f>IFERROR(IF(VLOOKUP(Y946,vlookup!$I$2:$J$9,1,0)=Y946,VLOOKUP(Y946,vlookup!$I$2:$J$9,2,0),PROPER(Y946)),PROPER(Y946))</f>
        <v>Inspection</v>
      </c>
      <c r="AU946" t="str">
        <f>IFERROR(IF(B946=VLOOKUP(B946,vlookup!$L$2:$L$10,1,0),"Yes","No"),"No")</f>
        <v>No</v>
      </c>
    </row>
    <row r="947" spans="1:47" ht="14.45" customHeight="1" x14ac:dyDescent="0.25">
      <c r="A947" t="s">
        <v>2626</v>
      </c>
      <c r="B947" s="31" t="s">
        <v>2627</v>
      </c>
      <c r="C947">
        <v>1</v>
      </c>
      <c r="D947">
        <v>2</v>
      </c>
      <c r="E947" t="s">
        <v>382</v>
      </c>
      <c r="F947" t="s">
        <v>60</v>
      </c>
      <c r="G947" t="s">
        <v>920</v>
      </c>
      <c r="H947" t="s">
        <v>3775</v>
      </c>
      <c r="I947">
        <v>97067</v>
      </c>
      <c r="J947" s="19">
        <v>41378</v>
      </c>
      <c r="K947" s="19">
        <v>41394</v>
      </c>
      <c r="L947">
        <v>201304</v>
      </c>
      <c r="M947" s="19">
        <v>41365</v>
      </c>
      <c r="N947">
        <v>24616</v>
      </c>
      <c r="O947" t="s">
        <v>1076</v>
      </c>
      <c r="P947" t="s">
        <v>2669</v>
      </c>
      <c r="Q947" t="s">
        <v>2563</v>
      </c>
      <c r="R947">
        <v>289638</v>
      </c>
      <c r="S947" s="19">
        <v>41423</v>
      </c>
      <c r="T947">
        <v>97871</v>
      </c>
      <c r="U947" t="s">
        <v>357</v>
      </c>
      <c r="V947" s="19">
        <v>41444</v>
      </c>
      <c r="W947" t="s">
        <v>360</v>
      </c>
      <c r="X947" t="s">
        <v>361</v>
      </c>
      <c r="Y947" t="s">
        <v>361</v>
      </c>
      <c r="Z947" t="s">
        <v>14</v>
      </c>
      <c r="AA947" s="29">
        <v>-95</v>
      </c>
      <c r="AB947" t="s">
        <v>544</v>
      </c>
      <c r="AC947">
        <f t="shared" si="180"/>
        <v>2013</v>
      </c>
      <c r="AD947">
        <f t="shared" si="181"/>
        <v>6</v>
      </c>
      <c r="AE947">
        <f t="shared" si="182"/>
        <v>2013</v>
      </c>
      <c r="AF947">
        <f t="shared" si="183"/>
        <v>4</v>
      </c>
      <c r="AG947" t="str">
        <f>VLOOKUP(F947,vlookup!$A$2:$E$660,2,0)</f>
        <v>Retained</v>
      </c>
      <c r="AH947" t="str">
        <f>VLOOKUP(F947,vlookup!$A$2:$E$660,3,0)</f>
        <v>Service Contract</v>
      </c>
      <c r="AI947" t="str">
        <f>VLOOKUP(F947,vlookup!$A$2:$E$660,4,0)</f>
        <v>Used Car Programs</v>
      </c>
      <c r="AJ947" t="str">
        <f>VLOOKUP(F947,vlookup!$A$2:$E$660,5,0)</f>
        <v>High Mileage</v>
      </c>
      <c r="AL947">
        <f t="shared" si="184"/>
        <v>16</v>
      </c>
      <c r="AM947">
        <f t="shared" si="185"/>
        <v>65</v>
      </c>
      <c r="AN947">
        <f t="shared" si="186"/>
        <v>804</v>
      </c>
      <c r="AO947" t="str">
        <f t="shared" si="187"/>
        <v/>
      </c>
      <c r="AP947" t="str">
        <f t="shared" si="188"/>
        <v/>
      </c>
      <c r="AQ947">
        <f t="shared" si="189"/>
        <v>-95</v>
      </c>
      <c r="AR947" t="str">
        <f t="shared" si="190"/>
        <v/>
      </c>
      <c r="AS947" t="str">
        <f t="shared" si="191"/>
        <v>5L622649D3Y-1</v>
      </c>
      <c r="AT947" t="str">
        <f>IFERROR(IF(VLOOKUP(Y947,vlookup!$I$2:$J$9,1,0)=Y947,VLOOKUP(Y947,vlookup!$I$2:$J$9,2,0),PROPER(Y947)),PROPER(Y947))</f>
        <v>Inspection</v>
      </c>
      <c r="AU947" t="str">
        <f>IFERROR(IF(B947=VLOOKUP(B947,vlookup!$L$2:$L$10,1,0),"Yes","No"),"No")</f>
        <v>No</v>
      </c>
    </row>
    <row r="948" spans="1:47" ht="14.45" customHeight="1" x14ac:dyDescent="0.25">
      <c r="A948" t="s">
        <v>1750</v>
      </c>
      <c r="B948" s="31" t="s">
        <v>1751</v>
      </c>
      <c r="C948">
        <v>1</v>
      </c>
      <c r="D948">
        <v>2</v>
      </c>
      <c r="E948" t="s">
        <v>382</v>
      </c>
      <c r="F948" t="s">
        <v>60</v>
      </c>
      <c r="G948" t="s">
        <v>920</v>
      </c>
      <c r="H948" t="s">
        <v>921</v>
      </c>
      <c r="I948">
        <v>143173</v>
      </c>
      <c r="J948" s="19">
        <v>41322</v>
      </c>
      <c r="K948" s="19">
        <v>41361</v>
      </c>
      <c r="L948">
        <v>201303</v>
      </c>
      <c r="M948" s="19">
        <v>41334</v>
      </c>
      <c r="N948">
        <v>24616</v>
      </c>
      <c r="O948" t="s">
        <v>1076</v>
      </c>
      <c r="P948" t="s">
        <v>377</v>
      </c>
      <c r="Q948" t="s">
        <v>359</v>
      </c>
      <c r="R948" t="s">
        <v>2734</v>
      </c>
      <c r="S948" s="19">
        <v>41478</v>
      </c>
      <c r="T948">
        <v>145686</v>
      </c>
      <c r="U948" t="s">
        <v>357</v>
      </c>
      <c r="V948" s="19">
        <v>41542</v>
      </c>
      <c r="W948" t="s">
        <v>360</v>
      </c>
      <c r="X948" t="s">
        <v>361</v>
      </c>
      <c r="Y948" t="s">
        <v>361</v>
      </c>
      <c r="Z948" t="s">
        <v>14</v>
      </c>
      <c r="AA948" s="29">
        <v>-95</v>
      </c>
      <c r="AB948" t="s">
        <v>544</v>
      </c>
      <c r="AC948">
        <f t="shared" si="180"/>
        <v>2013</v>
      </c>
      <c r="AD948">
        <f t="shared" si="181"/>
        <v>9</v>
      </c>
      <c r="AE948">
        <f t="shared" si="182"/>
        <v>2013</v>
      </c>
      <c r="AF948">
        <f t="shared" si="183"/>
        <v>2</v>
      </c>
      <c r="AG948" t="str">
        <f>VLOOKUP(F948,vlookup!$A$2:$E$660,2,0)</f>
        <v>Retained</v>
      </c>
      <c r="AH948" t="str">
        <f>VLOOKUP(F948,vlookup!$A$2:$E$660,3,0)</f>
        <v>Service Contract</v>
      </c>
      <c r="AI948" t="str">
        <f>VLOOKUP(F948,vlookup!$A$2:$E$660,4,0)</f>
        <v>Used Car Programs</v>
      </c>
      <c r="AJ948" t="str">
        <f>VLOOKUP(F948,vlookup!$A$2:$E$660,5,0)</f>
        <v>High Mileage</v>
      </c>
      <c r="AL948">
        <f t="shared" si="184"/>
        <v>41</v>
      </c>
      <c r="AM948">
        <f t="shared" si="185"/>
        <v>218</v>
      </c>
      <c r="AN948">
        <f t="shared" si="186"/>
        <v>2513</v>
      </c>
      <c r="AO948" t="str">
        <f t="shared" si="187"/>
        <v/>
      </c>
      <c r="AP948" t="str">
        <f t="shared" si="188"/>
        <v/>
      </c>
      <c r="AQ948" t="str">
        <f t="shared" si="189"/>
        <v/>
      </c>
      <c r="AR948">
        <f t="shared" si="190"/>
        <v>-95</v>
      </c>
      <c r="AS948" t="str">
        <f t="shared" si="191"/>
        <v>5C717024B3Y-1</v>
      </c>
      <c r="AT948" t="str">
        <f>IFERROR(IF(VLOOKUP(Y948,vlookup!$I$2:$J$9,1,0)=Y948,VLOOKUP(Y948,vlookup!$I$2:$J$9,2,0),PROPER(Y948)),PROPER(Y948))</f>
        <v>Inspection</v>
      </c>
      <c r="AU948" t="str">
        <f>IFERROR(IF(B948=VLOOKUP(B948,vlookup!$L$2:$L$10,1,0),"Yes","No"),"No")</f>
        <v>No</v>
      </c>
    </row>
    <row r="949" spans="1:47" ht="14.45" customHeight="1" x14ac:dyDescent="0.25">
      <c r="A949" t="s">
        <v>1752</v>
      </c>
      <c r="B949" s="31" t="s">
        <v>1753</v>
      </c>
      <c r="C949">
        <v>1</v>
      </c>
      <c r="D949">
        <v>4</v>
      </c>
      <c r="E949" t="s">
        <v>382</v>
      </c>
      <c r="F949" t="s">
        <v>205</v>
      </c>
      <c r="G949" t="s">
        <v>920</v>
      </c>
      <c r="H949" t="s">
        <v>3776</v>
      </c>
      <c r="I949">
        <v>105341</v>
      </c>
      <c r="J949" s="19">
        <v>41795</v>
      </c>
      <c r="K949" s="19">
        <v>41830</v>
      </c>
      <c r="L949">
        <v>201407</v>
      </c>
      <c r="M949" s="19">
        <v>41821</v>
      </c>
      <c r="N949">
        <v>24616</v>
      </c>
      <c r="O949" t="s">
        <v>1076</v>
      </c>
      <c r="P949" t="s">
        <v>377</v>
      </c>
      <c r="Q949" t="s">
        <v>359</v>
      </c>
      <c r="R949">
        <v>36623917341</v>
      </c>
      <c r="S949" s="19">
        <v>41829</v>
      </c>
      <c r="T949">
        <v>105341</v>
      </c>
      <c r="U949" t="s">
        <v>357</v>
      </c>
      <c r="V949" s="19">
        <v>41831</v>
      </c>
      <c r="W949" t="s">
        <v>360</v>
      </c>
      <c r="X949" t="s">
        <v>361</v>
      </c>
      <c r="Y949" t="s">
        <v>361</v>
      </c>
      <c r="Z949" t="s">
        <v>14</v>
      </c>
      <c r="AA949" s="29">
        <v>-95</v>
      </c>
      <c r="AB949" t="s">
        <v>544</v>
      </c>
      <c r="AC949">
        <f t="shared" si="180"/>
        <v>2014</v>
      </c>
      <c r="AD949">
        <f t="shared" si="181"/>
        <v>7</v>
      </c>
      <c r="AE949">
        <f t="shared" si="182"/>
        <v>2014</v>
      </c>
      <c r="AF949">
        <f t="shared" si="183"/>
        <v>6</v>
      </c>
      <c r="AG949" t="str">
        <f>VLOOKUP(F949,vlookup!$A$2:$E$660,2,0)</f>
        <v>Retained</v>
      </c>
      <c r="AH949" t="str">
        <f>VLOOKUP(F949,vlookup!$A$2:$E$660,3,0)</f>
        <v>Service Contract</v>
      </c>
      <c r="AI949" t="str">
        <f>VLOOKUP(F949,vlookup!$A$2:$E$660,4,0)</f>
        <v>Used Car Programs</v>
      </c>
      <c r="AJ949" t="str">
        <f>VLOOKUP(F949,vlookup!$A$2:$E$660,5,0)</f>
        <v>High Mileage</v>
      </c>
      <c r="AL949">
        <f t="shared" si="184"/>
        <v>35</v>
      </c>
      <c r="AM949">
        <f t="shared" si="185"/>
        <v>36</v>
      </c>
      <c r="AN949" t="str">
        <f t="shared" si="186"/>
        <v/>
      </c>
      <c r="AO949" t="str">
        <f t="shared" si="187"/>
        <v/>
      </c>
      <c r="AP949">
        <f t="shared" si="188"/>
        <v>-95</v>
      </c>
      <c r="AQ949" t="str">
        <f t="shared" si="189"/>
        <v/>
      </c>
      <c r="AR949" t="str">
        <f t="shared" si="190"/>
        <v/>
      </c>
      <c r="AS949" t="str">
        <f t="shared" si="191"/>
        <v>4N350940F4-1</v>
      </c>
      <c r="AT949" t="str">
        <f>IFERROR(IF(VLOOKUP(Y949,vlookup!$I$2:$J$9,1,0)=Y949,VLOOKUP(Y949,vlookup!$I$2:$J$9,2,0),PROPER(Y949)),PROPER(Y949))</f>
        <v>Inspection</v>
      </c>
      <c r="AU949" t="str">
        <f>IFERROR(IF(B949=VLOOKUP(B949,vlookup!$L$2:$L$10,1,0),"Yes","No"),"No")</f>
        <v>No</v>
      </c>
    </row>
    <row r="950" spans="1:47" ht="14.45" customHeight="1" x14ac:dyDescent="0.25">
      <c r="A950" t="s">
        <v>1760</v>
      </c>
      <c r="B950" s="31" t="s">
        <v>1761</v>
      </c>
      <c r="C950">
        <v>1</v>
      </c>
      <c r="D950">
        <v>2</v>
      </c>
      <c r="E950" t="s">
        <v>382</v>
      </c>
      <c r="F950" t="s">
        <v>238</v>
      </c>
      <c r="G950" t="s">
        <v>920</v>
      </c>
      <c r="H950" t="s">
        <v>3776</v>
      </c>
      <c r="I950">
        <v>57162</v>
      </c>
      <c r="J950" s="19">
        <v>42020</v>
      </c>
      <c r="K950" s="19">
        <v>42061</v>
      </c>
      <c r="L950">
        <v>201502</v>
      </c>
      <c r="M950" s="19">
        <v>42036</v>
      </c>
      <c r="N950">
        <v>24616</v>
      </c>
      <c r="O950" t="s">
        <v>1076</v>
      </c>
      <c r="P950" t="s">
        <v>377</v>
      </c>
      <c r="Q950" t="s">
        <v>359</v>
      </c>
      <c r="R950">
        <v>41517918762</v>
      </c>
      <c r="S950" s="19">
        <v>42060</v>
      </c>
      <c r="T950">
        <v>57162</v>
      </c>
      <c r="U950" t="s">
        <v>357</v>
      </c>
      <c r="V950" s="19">
        <v>42079</v>
      </c>
      <c r="W950" t="s">
        <v>360</v>
      </c>
      <c r="X950" t="s">
        <v>361</v>
      </c>
      <c r="Y950" t="s">
        <v>361</v>
      </c>
      <c r="Z950" t="s">
        <v>14</v>
      </c>
      <c r="AA950" s="29">
        <v>-95</v>
      </c>
      <c r="AB950" t="s">
        <v>544</v>
      </c>
      <c r="AC950">
        <f t="shared" si="180"/>
        <v>2015</v>
      </c>
      <c r="AD950">
        <f t="shared" si="181"/>
        <v>3</v>
      </c>
      <c r="AE950">
        <f t="shared" si="182"/>
        <v>2015</v>
      </c>
      <c r="AF950">
        <f t="shared" si="183"/>
        <v>1</v>
      </c>
      <c r="AG950" t="str">
        <f>VLOOKUP(F950,vlookup!$A$2:$E$660,2,0)</f>
        <v>Retained</v>
      </c>
      <c r="AH950" t="str">
        <f>VLOOKUP(F950,vlookup!$A$2:$E$660,3,0)</f>
        <v>Service Contract</v>
      </c>
      <c r="AI950" t="str">
        <f>VLOOKUP(F950,vlookup!$A$2:$E$660,4,0)</f>
        <v>Used Car Programs</v>
      </c>
      <c r="AJ950" t="str">
        <f>VLOOKUP(F950,vlookup!$A$2:$E$660,5,0)</f>
        <v>High Mileage</v>
      </c>
      <c r="AL950">
        <f t="shared" si="184"/>
        <v>40</v>
      </c>
      <c r="AM950">
        <f t="shared" si="185"/>
        <v>60</v>
      </c>
      <c r="AN950" t="str">
        <f t="shared" si="186"/>
        <v/>
      </c>
      <c r="AO950" t="str">
        <f t="shared" si="187"/>
        <v/>
      </c>
      <c r="AP950">
        <f t="shared" si="188"/>
        <v>-95</v>
      </c>
      <c r="AQ950" t="str">
        <f t="shared" si="189"/>
        <v/>
      </c>
      <c r="AR950" t="str">
        <f t="shared" si="190"/>
        <v/>
      </c>
      <c r="AS950" t="str">
        <f t="shared" si="191"/>
        <v>7N111760A5Y-1</v>
      </c>
      <c r="AT950" t="str">
        <f>IFERROR(IF(VLOOKUP(Y950,vlookup!$I$2:$J$9,1,0)=Y950,VLOOKUP(Y950,vlookup!$I$2:$J$9,2,0),PROPER(Y950)),PROPER(Y950))</f>
        <v>Inspection</v>
      </c>
      <c r="AU950" t="str">
        <f>IFERROR(IF(B950=VLOOKUP(B950,vlookup!$L$2:$L$10,1,0),"Yes","No"),"No")</f>
        <v>No</v>
      </c>
    </row>
    <row r="951" spans="1:47" ht="14.45" customHeight="1" x14ac:dyDescent="0.25">
      <c r="A951" t="s">
        <v>1766</v>
      </c>
      <c r="B951" s="31" t="s">
        <v>1767</v>
      </c>
      <c r="C951">
        <v>1</v>
      </c>
      <c r="D951">
        <v>4</v>
      </c>
      <c r="E951" t="s">
        <v>382</v>
      </c>
      <c r="F951" t="s">
        <v>464</v>
      </c>
      <c r="G951" t="s">
        <v>946</v>
      </c>
      <c r="H951" t="s">
        <v>1768</v>
      </c>
      <c r="I951">
        <v>70756</v>
      </c>
      <c r="J951" s="19">
        <v>43633</v>
      </c>
      <c r="K951" s="19">
        <v>43661</v>
      </c>
      <c r="L951">
        <v>201907</v>
      </c>
      <c r="M951" s="19">
        <v>43647</v>
      </c>
      <c r="N951">
        <v>24617</v>
      </c>
      <c r="O951" t="s">
        <v>1070</v>
      </c>
      <c r="P951" t="s">
        <v>595</v>
      </c>
      <c r="Q951" t="s">
        <v>378</v>
      </c>
      <c r="R951">
        <v>76174731754</v>
      </c>
      <c r="S951" s="19">
        <v>43936</v>
      </c>
      <c r="T951">
        <v>70756</v>
      </c>
      <c r="U951" t="s">
        <v>357</v>
      </c>
      <c r="V951" s="19">
        <v>43949</v>
      </c>
      <c r="W951" t="s">
        <v>360</v>
      </c>
      <c r="X951" t="s">
        <v>361</v>
      </c>
      <c r="Y951" t="s">
        <v>361</v>
      </c>
      <c r="Z951" t="s">
        <v>14</v>
      </c>
      <c r="AA951" s="29">
        <v>-95</v>
      </c>
      <c r="AB951" t="s">
        <v>544</v>
      </c>
      <c r="AC951">
        <f t="shared" si="180"/>
        <v>2020</v>
      </c>
      <c r="AD951">
        <f t="shared" si="181"/>
        <v>4</v>
      </c>
      <c r="AE951">
        <f t="shared" si="182"/>
        <v>2019</v>
      </c>
      <c r="AF951">
        <f t="shared" si="183"/>
        <v>6</v>
      </c>
      <c r="AG951" t="str">
        <f>VLOOKUP(F951,vlookup!$A$2:$E$660,2,0)</f>
        <v>Retained</v>
      </c>
      <c r="AH951" t="str">
        <f>VLOOKUP(F951,vlookup!$A$2:$E$660,3,0)</f>
        <v>Service Contract</v>
      </c>
      <c r="AI951" t="str">
        <f>VLOOKUP(F951,vlookup!$A$2:$E$660,4,0)</f>
        <v>Used Car Programs</v>
      </c>
      <c r="AJ951" t="str">
        <f>VLOOKUP(F951,vlookup!$A$2:$E$660,5,0)</f>
        <v>High Mileage</v>
      </c>
      <c r="AL951">
        <f t="shared" si="184"/>
        <v>28</v>
      </c>
      <c r="AM951">
        <f t="shared" si="185"/>
        <v>311</v>
      </c>
      <c r="AN951" t="str">
        <f t="shared" si="186"/>
        <v/>
      </c>
      <c r="AO951" t="str">
        <f t="shared" si="187"/>
        <v/>
      </c>
      <c r="AP951" t="str">
        <f t="shared" si="188"/>
        <v/>
      </c>
      <c r="AQ951" t="str">
        <f t="shared" si="189"/>
        <v/>
      </c>
      <c r="AR951">
        <f t="shared" si="190"/>
        <v>-95</v>
      </c>
      <c r="AS951" t="str">
        <f t="shared" si="191"/>
        <v>DH159042F9-1</v>
      </c>
      <c r="AT951" t="str">
        <f>IFERROR(IF(VLOOKUP(Y951,vlookup!$I$2:$J$9,1,0)=Y951,VLOOKUP(Y951,vlookup!$I$2:$J$9,2,0),PROPER(Y951)),PROPER(Y951))</f>
        <v>Inspection</v>
      </c>
      <c r="AU951" t="str">
        <f>IFERROR(IF(B951=VLOOKUP(B951,vlookup!$L$2:$L$10,1,0),"Yes","No"),"No")</f>
        <v>No</v>
      </c>
    </row>
    <row r="952" spans="1:47" ht="14.45" customHeight="1" x14ac:dyDescent="0.25">
      <c r="A952" t="s">
        <v>1773</v>
      </c>
      <c r="B952" s="31" t="s">
        <v>1774</v>
      </c>
      <c r="C952">
        <v>1</v>
      </c>
      <c r="D952">
        <v>2</v>
      </c>
      <c r="E952" t="s">
        <v>382</v>
      </c>
      <c r="F952" t="s">
        <v>60</v>
      </c>
      <c r="G952" t="s">
        <v>946</v>
      </c>
      <c r="H952" t="s">
        <v>3777</v>
      </c>
      <c r="I952">
        <v>88816</v>
      </c>
      <c r="J952" s="19">
        <v>41489</v>
      </c>
      <c r="K952" s="19">
        <v>41515</v>
      </c>
      <c r="L952">
        <v>201308</v>
      </c>
      <c r="M952" s="19">
        <v>41487</v>
      </c>
      <c r="N952">
        <v>24616</v>
      </c>
      <c r="O952" t="s">
        <v>1076</v>
      </c>
      <c r="P952" t="s">
        <v>2669</v>
      </c>
      <c r="Q952" t="s">
        <v>2563</v>
      </c>
      <c r="R952">
        <v>308325</v>
      </c>
      <c r="S952" s="19">
        <v>41598</v>
      </c>
      <c r="T952">
        <v>92089</v>
      </c>
      <c r="U952" t="s">
        <v>357</v>
      </c>
      <c r="V952" s="19">
        <v>41635</v>
      </c>
      <c r="W952" t="s">
        <v>360</v>
      </c>
      <c r="X952" t="s">
        <v>361</v>
      </c>
      <c r="Y952" t="s">
        <v>361</v>
      </c>
      <c r="Z952" t="s">
        <v>14</v>
      </c>
      <c r="AA952" s="29">
        <v>-95</v>
      </c>
      <c r="AB952" t="s">
        <v>544</v>
      </c>
      <c r="AC952">
        <f t="shared" si="180"/>
        <v>2013</v>
      </c>
      <c r="AD952">
        <f t="shared" si="181"/>
        <v>12</v>
      </c>
      <c r="AE952">
        <f t="shared" si="182"/>
        <v>2013</v>
      </c>
      <c r="AF952">
        <f t="shared" si="183"/>
        <v>8</v>
      </c>
      <c r="AG952" t="str">
        <f>VLOOKUP(F952,vlookup!$A$2:$E$660,2,0)</f>
        <v>Retained</v>
      </c>
      <c r="AH952" t="str">
        <f>VLOOKUP(F952,vlookup!$A$2:$E$660,3,0)</f>
        <v>Service Contract</v>
      </c>
      <c r="AI952" t="str">
        <f>VLOOKUP(F952,vlookup!$A$2:$E$660,4,0)</f>
        <v>Used Car Programs</v>
      </c>
      <c r="AJ952" t="str">
        <f>VLOOKUP(F952,vlookup!$A$2:$E$660,5,0)</f>
        <v>High Mileage</v>
      </c>
      <c r="AL952">
        <f t="shared" si="184"/>
        <v>26</v>
      </c>
      <c r="AM952">
        <f t="shared" si="185"/>
        <v>144</v>
      </c>
      <c r="AN952">
        <f t="shared" si="186"/>
        <v>3273</v>
      </c>
      <c r="AO952" t="str">
        <f t="shared" si="187"/>
        <v/>
      </c>
      <c r="AP952" t="str">
        <f t="shared" si="188"/>
        <v/>
      </c>
      <c r="AQ952" t="str">
        <f t="shared" si="189"/>
        <v/>
      </c>
      <c r="AR952">
        <f t="shared" si="190"/>
        <v>-95</v>
      </c>
      <c r="AS952" t="str">
        <f t="shared" si="191"/>
        <v>6H097381H3Y-1</v>
      </c>
      <c r="AT952" t="str">
        <f>IFERROR(IF(VLOOKUP(Y952,vlookup!$I$2:$J$9,1,0)=Y952,VLOOKUP(Y952,vlookup!$I$2:$J$9,2,0),PROPER(Y952)),PROPER(Y952))</f>
        <v>Inspection</v>
      </c>
      <c r="AU952" t="str">
        <f>IFERROR(IF(B952=VLOOKUP(B952,vlookup!$L$2:$L$10,1,0),"Yes","No"),"No")</f>
        <v>No</v>
      </c>
    </row>
    <row r="953" spans="1:47" ht="14.45" customHeight="1" x14ac:dyDescent="0.25">
      <c r="A953" t="s">
        <v>2735</v>
      </c>
      <c r="B953" s="31" t="s">
        <v>2736</v>
      </c>
      <c r="C953">
        <v>1</v>
      </c>
      <c r="D953">
        <v>3</v>
      </c>
      <c r="E953" t="s">
        <v>382</v>
      </c>
      <c r="F953" t="s">
        <v>238</v>
      </c>
      <c r="G953" t="s">
        <v>952</v>
      </c>
      <c r="H953" t="s">
        <v>3779</v>
      </c>
      <c r="I953">
        <v>114669</v>
      </c>
      <c r="J953" s="19">
        <v>42314</v>
      </c>
      <c r="K953" s="19">
        <v>42338</v>
      </c>
      <c r="L953">
        <v>201511</v>
      </c>
      <c r="M953" s="19">
        <v>42309</v>
      </c>
      <c r="N953">
        <v>24616</v>
      </c>
      <c r="O953" t="s">
        <v>1076</v>
      </c>
      <c r="P953" t="s">
        <v>377</v>
      </c>
      <c r="Q953" t="s">
        <v>359</v>
      </c>
      <c r="R953">
        <v>47543720578</v>
      </c>
      <c r="S953" s="19">
        <v>42333</v>
      </c>
      <c r="T953">
        <v>114669</v>
      </c>
      <c r="U953" t="s">
        <v>357</v>
      </c>
      <c r="V953" s="19">
        <v>42347</v>
      </c>
      <c r="W953" t="s">
        <v>360</v>
      </c>
      <c r="X953" t="s">
        <v>361</v>
      </c>
      <c r="Y953" t="s">
        <v>361</v>
      </c>
      <c r="Z953" t="s">
        <v>14</v>
      </c>
      <c r="AA953" s="29">
        <v>-95</v>
      </c>
      <c r="AB953" t="s">
        <v>544</v>
      </c>
      <c r="AC953">
        <f t="shared" si="180"/>
        <v>2015</v>
      </c>
      <c r="AD953">
        <f t="shared" si="181"/>
        <v>12</v>
      </c>
      <c r="AE953">
        <f t="shared" si="182"/>
        <v>2015</v>
      </c>
      <c r="AF953">
        <f t="shared" si="183"/>
        <v>11</v>
      </c>
      <c r="AG953" t="str">
        <f>VLOOKUP(F953,vlookup!$A$2:$E$660,2,0)</f>
        <v>Retained</v>
      </c>
      <c r="AH953" t="str">
        <f>VLOOKUP(F953,vlookup!$A$2:$E$660,3,0)</f>
        <v>Service Contract</v>
      </c>
      <c r="AI953" t="str">
        <f>VLOOKUP(F953,vlookup!$A$2:$E$660,4,0)</f>
        <v>Used Car Programs</v>
      </c>
      <c r="AJ953" t="str">
        <f>VLOOKUP(F953,vlookup!$A$2:$E$660,5,0)</f>
        <v>High Mileage</v>
      </c>
      <c r="AL953">
        <f t="shared" si="184"/>
        <v>24</v>
      </c>
      <c r="AM953">
        <f t="shared" si="185"/>
        <v>33</v>
      </c>
      <c r="AN953" t="str">
        <f t="shared" si="186"/>
        <v/>
      </c>
      <c r="AO953" t="str">
        <f t="shared" si="187"/>
        <v/>
      </c>
      <c r="AP953">
        <f t="shared" si="188"/>
        <v>-95</v>
      </c>
      <c r="AQ953" t="str">
        <f t="shared" si="189"/>
        <v/>
      </c>
      <c r="AR953" t="str">
        <f t="shared" si="190"/>
        <v/>
      </c>
      <c r="AS953" t="str">
        <f t="shared" si="191"/>
        <v>8X026238K5Y-1</v>
      </c>
      <c r="AT953" t="str">
        <f>IFERROR(IF(VLOOKUP(Y953,vlookup!$I$2:$J$9,1,0)=Y953,VLOOKUP(Y953,vlookup!$I$2:$J$9,2,0),PROPER(Y953)),PROPER(Y953))</f>
        <v>Inspection</v>
      </c>
      <c r="AU953" t="str">
        <f>IFERROR(IF(B953=VLOOKUP(B953,vlookup!$L$2:$L$10,1,0),"Yes","No"),"No")</f>
        <v>No</v>
      </c>
    </row>
    <row r="954" spans="1:47" ht="14.45" customHeight="1" x14ac:dyDescent="0.25">
      <c r="A954" t="s">
        <v>1782</v>
      </c>
      <c r="B954" s="31" t="s">
        <v>1783</v>
      </c>
      <c r="C954">
        <v>1</v>
      </c>
      <c r="D954">
        <v>2</v>
      </c>
      <c r="E954" t="s">
        <v>382</v>
      </c>
      <c r="F954" t="s">
        <v>60</v>
      </c>
      <c r="G954" t="s">
        <v>1107</v>
      </c>
      <c r="H954" t="s">
        <v>1732</v>
      </c>
      <c r="I954">
        <v>141988</v>
      </c>
      <c r="J954" s="19">
        <v>41295</v>
      </c>
      <c r="K954" s="19">
        <v>41333</v>
      </c>
      <c r="L954">
        <v>201302</v>
      </c>
      <c r="M954" s="19">
        <v>41306</v>
      </c>
      <c r="N954">
        <v>24616</v>
      </c>
      <c r="O954" t="s">
        <v>1076</v>
      </c>
      <c r="P954" t="s">
        <v>2657</v>
      </c>
      <c r="Q954" t="s">
        <v>930</v>
      </c>
      <c r="R954" t="s">
        <v>2737</v>
      </c>
      <c r="S954" s="19">
        <v>41372</v>
      </c>
      <c r="T954">
        <v>144374</v>
      </c>
      <c r="U954" t="s">
        <v>357</v>
      </c>
      <c r="V954" s="19">
        <v>41578</v>
      </c>
      <c r="W954" t="s">
        <v>360</v>
      </c>
      <c r="X954" t="s">
        <v>361</v>
      </c>
      <c r="Y954" t="s">
        <v>361</v>
      </c>
      <c r="Z954" t="s">
        <v>14</v>
      </c>
      <c r="AA954" s="29">
        <v>-95</v>
      </c>
      <c r="AB954" t="s">
        <v>544</v>
      </c>
      <c r="AC954">
        <f t="shared" si="180"/>
        <v>2013</v>
      </c>
      <c r="AD954">
        <f t="shared" si="181"/>
        <v>10</v>
      </c>
      <c r="AE954">
        <f t="shared" si="182"/>
        <v>2013</v>
      </c>
      <c r="AF954">
        <f t="shared" si="183"/>
        <v>1</v>
      </c>
      <c r="AG954" t="str">
        <f>VLOOKUP(F954,vlookup!$A$2:$E$660,2,0)</f>
        <v>Retained</v>
      </c>
      <c r="AH954" t="str">
        <f>VLOOKUP(F954,vlookup!$A$2:$E$660,3,0)</f>
        <v>Service Contract</v>
      </c>
      <c r="AI954" t="str">
        <f>VLOOKUP(F954,vlookup!$A$2:$E$660,4,0)</f>
        <v>Used Car Programs</v>
      </c>
      <c r="AJ954" t="str">
        <f>VLOOKUP(F954,vlookup!$A$2:$E$660,5,0)</f>
        <v>High Mileage</v>
      </c>
      <c r="AL954">
        <f t="shared" si="184"/>
        <v>37</v>
      </c>
      <c r="AM954">
        <f t="shared" si="185"/>
        <v>280</v>
      </c>
      <c r="AN954">
        <f t="shared" si="186"/>
        <v>2386</v>
      </c>
      <c r="AO954" t="str">
        <f t="shared" si="187"/>
        <v/>
      </c>
      <c r="AP954" t="str">
        <f t="shared" si="188"/>
        <v/>
      </c>
      <c r="AQ954" t="str">
        <f t="shared" si="189"/>
        <v/>
      </c>
      <c r="AR954">
        <f t="shared" si="190"/>
        <v>-95</v>
      </c>
      <c r="AS954" t="str">
        <f t="shared" si="191"/>
        <v>2LH36485A3Y-1</v>
      </c>
      <c r="AT954" t="str">
        <f>IFERROR(IF(VLOOKUP(Y954,vlookup!$I$2:$J$9,1,0)=Y954,VLOOKUP(Y954,vlookup!$I$2:$J$9,2,0),PROPER(Y954)),PROPER(Y954))</f>
        <v>Inspection</v>
      </c>
      <c r="AU954" t="str">
        <f>IFERROR(IF(B954=VLOOKUP(B954,vlookup!$L$2:$L$10,1,0),"Yes","No"),"No")</f>
        <v>No</v>
      </c>
    </row>
    <row r="955" spans="1:47" ht="14.45" customHeight="1" x14ac:dyDescent="0.25">
      <c r="A955" t="s">
        <v>2388</v>
      </c>
      <c r="B955" s="31" t="s">
        <v>2389</v>
      </c>
      <c r="C955">
        <v>1</v>
      </c>
      <c r="D955">
        <v>3</v>
      </c>
      <c r="E955" t="s">
        <v>382</v>
      </c>
      <c r="F955" t="s">
        <v>205</v>
      </c>
      <c r="G955" t="s">
        <v>1107</v>
      </c>
      <c r="H955" t="s">
        <v>1732</v>
      </c>
      <c r="I955">
        <v>83130</v>
      </c>
      <c r="J955" s="19">
        <v>42351</v>
      </c>
      <c r="K955" s="19">
        <v>42397</v>
      </c>
      <c r="L955">
        <v>201601</v>
      </c>
      <c r="M955" s="19">
        <v>42370</v>
      </c>
      <c r="N955">
        <v>24617</v>
      </c>
      <c r="O955" t="s">
        <v>1070</v>
      </c>
      <c r="P955" t="s">
        <v>377</v>
      </c>
      <c r="Q955" t="s">
        <v>359</v>
      </c>
      <c r="R955">
        <v>52843522226</v>
      </c>
      <c r="S955" s="19">
        <v>42592</v>
      </c>
      <c r="T955">
        <v>83130</v>
      </c>
      <c r="U955" t="s">
        <v>357</v>
      </c>
      <c r="V955" s="19">
        <v>42601</v>
      </c>
      <c r="W955" t="s">
        <v>360</v>
      </c>
      <c r="X955" t="s">
        <v>361</v>
      </c>
      <c r="Y955" t="s">
        <v>361</v>
      </c>
      <c r="Z955" t="s">
        <v>14</v>
      </c>
      <c r="AA955" s="29">
        <v>-95</v>
      </c>
      <c r="AB955" t="s">
        <v>544</v>
      </c>
      <c r="AC955">
        <f t="shared" si="180"/>
        <v>2016</v>
      </c>
      <c r="AD955">
        <f t="shared" si="181"/>
        <v>8</v>
      </c>
      <c r="AE955">
        <f t="shared" si="182"/>
        <v>2015</v>
      </c>
      <c r="AF955">
        <f t="shared" si="183"/>
        <v>12</v>
      </c>
      <c r="AG955" t="str">
        <f>VLOOKUP(F955,vlookup!$A$2:$E$660,2,0)</f>
        <v>Retained</v>
      </c>
      <c r="AH955" t="str">
        <f>VLOOKUP(F955,vlookup!$A$2:$E$660,3,0)</f>
        <v>Service Contract</v>
      </c>
      <c r="AI955" t="str">
        <f>VLOOKUP(F955,vlookup!$A$2:$E$660,4,0)</f>
        <v>Used Car Programs</v>
      </c>
      <c r="AJ955" t="str">
        <f>VLOOKUP(F955,vlookup!$A$2:$E$660,5,0)</f>
        <v>High Mileage</v>
      </c>
      <c r="AL955">
        <f t="shared" si="184"/>
        <v>45</v>
      </c>
      <c r="AM955">
        <f t="shared" si="185"/>
        <v>246</v>
      </c>
      <c r="AN955" t="str">
        <f t="shared" si="186"/>
        <v/>
      </c>
      <c r="AO955" t="str">
        <f t="shared" si="187"/>
        <v/>
      </c>
      <c r="AP955" t="str">
        <f t="shared" si="188"/>
        <v/>
      </c>
      <c r="AQ955" t="str">
        <f t="shared" si="189"/>
        <v/>
      </c>
      <c r="AR955">
        <f t="shared" si="190"/>
        <v>-95</v>
      </c>
      <c r="AS955" t="str">
        <f t="shared" si="191"/>
        <v>8L034735L5-1</v>
      </c>
      <c r="AT955" t="str">
        <f>IFERROR(IF(VLOOKUP(Y955,vlookup!$I$2:$J$9,1,0)=Y955,VLOOKUP(Y955,vlookup!$I$2:$J$9,2,0),PROPER(Y955)),PROPER(Y955))</f>
        <v>Inspection</v>
      </c>
      <c r="AU955" t="str">
        <f>IFERROR(IF(B955=VLOOKUP(B955,vlookup!$L$2:$L$10,1,0),"Yes","No"),"No")</f>
        <v>No</v>
      </c>
    </row>
    <row r="956" spans="1:47" ht="14.45" customHeight="1" x14ac:dyDescent="0.25">
      <c r="A956" t="s">
        <v>2388</v>
      </c>
      <c r="B956" s="31" t="s">
        <v>2389</v>
      </c>
      <c r="C956">
        <v>1</v>
      </c>
      <c r="D956">
        <v>4</v>
      </c>
      <c r="E956" t="s">
        <v>382</v>
      </c>
      <c r="F956" t="s">
        <v>205</v>
      </c>
      <c r="G956" t="s">
        <v>1107</v>
      </c>
      <c r="H956" t="s">
        <v>1732</v>
      </c>
      <c r="I956">
        <v>83130</v>
      </c>
      <c r="J956" s="19">
        <v>42351</v>
      </c>
      <c r="K956" s="19">
        <v>42397</v>
      </c>
      <c r="L956">
        <v>201601</v>
      </c>
      <c r="M956" s="19">
        <v>42370</v>
      </c>
      <c r="N956">
        <v>24617</v>
      </c>
      <c r="O956" t="s">
        <v>1070</v>
      </c>
      <c r="P956" t="s">
        <v>377</v>
      </c>
      <c r="Q956" t="s">
        <v>359</v>
      </c>
      <c r="R956">
        <v>53790322581</v>
      </c>
      <c r="S956" s="19">
        <v>42641</v>
      </c>
      <c r="T956">
        <v>83130</v>
      </c>
      <c r="U956" t="s">
        <v>357</v>
      </c>
      <c r="V956" s="19">
        <v>42648</v>
      </c>
      <c r="W956" t="s">
        <v>360</v>
      </c>
      <c r="X956" t="s">
        <v>361</v>
      </c>
      <c r="Y956" t="s">
        <v>361</v>
      </c>
      <c r="Z956" t="s">
        <v>14</v>
      </c>
      <c r="AA956" s="29">
        <v>-95</v>
      </c>
      <c r="AB956" t="s">
        <v>544</v>
      </c>
      <c r="AC956">
        <f t="shared" si="180"/>
        <v>2016</v>
      </c>
      <c r="AD956">
        <f t="shared" si="181"/>
        <v>10</v>
      </c>
      <c r="AE956">
        <f t="shared" si="182"/>
        <v>2015</v>
      </c>
      <c r="AF956">
        <f t="shared" si="183"/>
        <v>12</v>
      </c>
      <c r="AG956" t="str">
        <f>VLOOKUP(F956,vlookup!$A$2:$E$660,2,0)</f>
        <v>Retained</v>
      </c>
      <c r="AH956" t="str">
        <f>VLOOKUP(F956,vlookup!$A$2:$E$660,3,0)</f>
        <v>Service Contract</v>
      </c>
      <c r="AI956" t="str">
        <f>VLOOKUP(F956,vlookup!$A$2:$E$660,4,0)</f>
        <v>Used Car Programs</v>
      </c>
      <c r="AJ956" t="str">
        <f>VLOOKUP(F956,vlookup!$A$2:$E$660,5,0)</f>
        <v>High Mileage</v>
      </c>
      <c r="AL956">
        <f t="shared" si="184"/>
        <v>45</v>
      </c>
      <c r="AM956">
        <f t="shared" si="185"/>
        <v>292</v>
      </c>
      <c r="AN956" t="str">
        <f t="shared" si="186"/>
        <v/>
      </c>
      <c r="AO956" t="str">
        <f t="shared" si="187"/>
        <v/>
      </c>
      <c r="AP956" t="str">
        <f t="shared" si="188"/>
        <v/>
      </c>
      <c r="AQ956" t="str">
        <f t="shared" si="189"/>
        <v/>
      </c>
      <c r="AR956">
        <f t="shared" si="190"/>
        <v>-95</v>
      </c>
      <c r="AS956" t="str">
        <f t="shared" si="191"/>
        <v>8L034735L5-1</v>
      </c>
      <c r="AT956" t="str">
        <f>IFERROR(IF(VLOOKUP(Y956,vlookup!$I$2:$J$9,1,0)=Y956,VLOOKUP(Y956,vlookup!$I$2:$J$9,2,0),PROPER(Y956)),PROPER(Y956))</f>
        <v>Inspection</v>
      </c>
      <c r="AU956" t="str">
        <f>IFERROR(IF(B956=VLOOKUP(B956,vlookup!$L$2:$L$10,1,0),"Yes","No"),"No")</f>
        <v>No</v>
      </c>
    </row>
    <row r="957" spans="1:47" ht="14.45" customHeight="1" x14ac:dyDescent="0.25">
      <c r="A957" t="s">
        <v>1787</v>
      </c>
      <c r="B957" s="31" t="s">
        <v>1788</v>
      </c>
      <c r="C957">
        <v>1</v>
      </c>
      <c r="D957">
        <v>2</v>
      </c>
      <c r="E957" t="s">
        <v>382</v>
      </c>
      <c r="F957" t="s">
        <v>464</v>
      </c>
      <c r="G957" t="s">
        <v>1107</v>
      </c>
      <c r="H957" t="s">
        <v>1789</v>
      </c>
      <c r="I957">
        <v>102232</v>
      </c>
      <c r="J957" s="19">
        <v>44148</v>
      </c>
      <c r="K957" s="19">
        <v>44202</v>
      </c>
      <c r="L957">
        <v>202012</v>
      </c>
      <c r="M957" s="19">
        <v>44166</v>
      </c>
      <c r="N957">
        <v>24617</v>
      </c>
      <c r="O957" t="s">
        <v>1070</v>
      </c>
      <c r="P957" t="s">
        <v>377</v>
      </c>
      <c r="Q957" t="s">
        <v>359</v>
      </c>
      <c r="R957">
        <v>84681534332</v>
      </c>
      <c r="S957" s="19">
        <v>44342</v>
      </c>
      <c r="T957">
        <v>102232</v>
      </c>
      <c r="U957" t="s">
        <v>357</v>
      </c>
      <c r="V957" s="19">
        <v>44342</v>
      </c>
      <c r="W957" t="s">
        <v>360</v>
      </c>
      <c r="X957" t="s">
        <v>361</v>
      </c>
      <c r="Y957" t="s">
        <v>361</v>
      </c>
      <c r="Z957" t="s">
        <v>14</v>
      </c>
      <c r="AA957" s="29">
        <v>-95</v>
      </c>
      <c r="AB957" t="s">
        <v>544</v>
      </c>
      <c r="AC957">
        <f t="shared" si="180"/>
        <v>2021</v>
      </c>
      <c r="AD957">
        <f t="shared" si="181"/>
        <v>5</v>
      </c>
      <c r="AE957">
        <f t="shared" si="182"/>
        <v>2020</v>
      </c>
      <c r="AF957">
        <f t="shared" si="183"/>
        <v>11</v>
      </c>
      <c r="AG957" t="str">
        <f>VLOOKUP(F957,vlookup!$A$2:$E$660,2,0)</f>
        <v>Retained</v>
      </c>
      <c r="AH957" t="str">
        <f>VLOOKUP(F957,vlookup!$A$2:$E$660,3,0)</f>
        <v>Service Contract</v>
      </c>
      <c r="AI957" t="str">
        <f>VLOOKUP(F957,vlookup!$A$2:$E$660,4,0)</f>
        <v>Used Car Programs</v>
      </c>
      <c r="AJ957" t="str">
        <f>VLOOKUP(F957,vlookup!$A$2:$E$660,5,0)</f>
        <v>High Mileage</v>
      </c>
      <c r="AL957">
        <f t="shared" si="184"/>
        <v>53</v>
      </c>
      <c r="AM957">
        <f t="shared" si="185"/>
        <v>193</v>
      </c>
      <c r="AN957" t="str">
        <f t="shared" si="186"/>
        <v/>
      </c>
      <c r="AO957" t="str">
        <f t="shared" si="187"/>
        <v/>
      </c>
      <c r="AP957" t="str">
        <f t="shared" si="188"/>
        <v/>
      </c>
      <c r="AQ957" t="str">
        <f t="shared" si="189"/>
        <v/>
      </c>
      <c r="AR957">
        <f t="shared" si="190"/>
        <v>-95</v>
      </c>
      <c r="AS957" t="str">
        <f t="shared" si="191"/>
        <v>ZAGE0H10039K20-1</v>
      </c>
      <c r="AT957" t="str">
        <f>IFERROR(IF(VLOOKUP(Y957,vlookup!$I$2:$J$9,1,0)=Y957,VLOOKUP(Y957,vlookup!$I$2:$J$9,2,0),PROPER(Y957)),PROPER(Y957))</f>
        <v>Inspection</v>
      </c>
      <c r="AU957" t="str">
        <f>IFERROR(IF(B957=VLOOKUP(B957,vlookup!$L$2:$L$10,1,0),"Yes","No"),"No")</f>
        <v>No</v>
      </c>
    </row>
    <row r="958" spans="1:47" ht="14.45" customHeight="1" x14ac:dyDescent="0.25">
      <c r="A958" t="s">
        <v>1794</v>
      </c>
      <c r="B958" s="31" t="s">
        <v>1795</v>
      </c>
      <c r="C958">
        <v>1</v>
      </c>
      <c r="D958">
        <v>2</v>
      </c>
      <c r="E958" t="s">
        <v>382</v>
      </c>
      <c r="F958" t="s">
        <v>464</v>
      </c>
      <c r="G958" t="s">
        <v>12</v>
      </c>
      <c r="H958" t="s">
        <v>1732</v>
      </c>
      <c r="I958">
        <v>71729</v>
      </c>
      <c r="J958" s="19">
        <v>44539</v>
      </c>
      <c r="K958" s="19">
        <v>44594</v>
      </c>
      <c r="L958">
        <v>202201</v>
      </c>
      <c r="M958" s="19">
        <v>44562</v>
      </c>
      <c r="N958">
        <v>24617</v>
      </c>
      <c r="O958" t="s">
        <v>1070</v>
      </c>
      <c r="P958" t="s">
        <v>957</v>
      </c>
      <c r="Q958" t="s">
        <v>359</v>
      </c>
      <c r="R958">
        <v>935486</v>
      </c>
      <c r="S958" s="19">
        <v>44734</v>
      </c>
      <c r="T958">
        <v>76420</v>
      </c>
      <c r="U958" t="s">
        <v>357</v>
      </c>
      <c r="V958" s="19">
        <v>44740</v>
      </c>
      <c r="W958" t="s">
        <v>958</v>
      </c>
      <c r="X958" t="s">
        <v>958</v>
      </c>
      <c r="Y958" t="s">
        <v>361</v>
      </c>
      <c r="Z958" t="s">
        <v>14</v>
      </c>
      <c r="AA958" s="29">
        <v>-100</v>
      </c>
      <c r="AB958" t="s">
        <v>544</v>
      </c>
      <c r="AC958">
        <f t="shared" si="180"/>
        <v>2022</v>
      </c>
      <c r="AD958">
        <f t="shared" si="181"/>
        <v>6</v>
      </c>
      <c r="AE958">
        <f t="shared" si="182"/>
        <v>2021</v>
      </c>
      <c r="AF958">
        <f t="shared" si="183"/>
        <v>12</v>
      </c>
      <c r="AG958" t="str">
        <f>VLOOKUP(F958,vlookup!$A$2:$E$660,2,0)</f>
        <v>Retained</v>
      </c>
      <c r="AH958" t="str">
        <f>VLOOKUP(F958,vlookup!$A$2:$E$660,3,0)</f>
        <v>Service Contract</v>
      </c>
      <c r="AI958" t="str">
        <f>VLOOKUP(F958,vlookup!$A$2:$E$660,4,0)</f>
        <v>Used Car Programs</v>
      </c>
      <c r="AJ958" t="str">
        <f>VLOOKUP(F958,vlookup!$A$2:$E$660,5,0)</f>
        <v>High Mileage</v>
      </c>
      <c r="AL958">
        <f t="shared" si="184"/>
        <v>53</v>
      </c>
      <c r="AM958">
        <f t="shared" si="185"/>
        <v>199</v>
      </c>
      <c r="AN958">
        <f t="shared" si="186"/>
        <v>4691</v>
      </c>
      <c r="AO958" t="str">
        <f t="shared" si="187"/>
        <v/>
      </c>
      <c r="AP958" t="str">
        <f t="shared" si="188"/>
        <v/>
      </c>
      <c r="AQ958" t="str">
        <f t="shared" si="189"/>
        <v/>
      </c>
      <c r="AR958">
        <f t="shared" si="190"/>
        <v>-100</v>
      </c>
      <c r="AS958" t="str">
        <f t="shared" si="191"/>
        <v>ZAGG0P24430L21-1</v>
      </c>
      <c r="AT958" t="str">
        <f>IFERROR(IF(VLOOKUP(Y958,vlookup!$I$2:$J$9,1,0)=Y958,VLOOKUP(Y958,vlookup!$I$2:$J$9,2,0),PROPER(Y958)),PROPER(Y958))</f>
        <v>Inspection</v>
      </c>
      <c r="AU958" t="str">
        <f>IFERROR(IF(B958=VLOOKUP(B958,vlookup!$L$2:$L$10,1,0),"Yes","No"),"No")</f>
        <v>No</v>
      </c>
    </row>
    <row r="959" spans="1:47" ht="14.45" customHeight="1" x14ac:dyDescent="0.25">
      <c r="A959" t="s">
        <v>2395</v>
      </c>
      <c r="B959" s="31" t="s">
        <v>2396</v>
      </c>
      <c r="C959">
        <v>1</v>
      </c>
      <c r="D959">
        <v>2</v>
      </c>
      <c r="E959" t="s">
        <v>382</v>
      </c>
      <c r="F959" t="s">
        <v>464</v>
      </c>
      <c r="G959" t="s">
        <v>953</v>
      </c>
      <c r="H959" t="s">
        <v>2397</v>
      </c>
      <c r="I959">
        <v>97559</v>
      </c>
      <c r="J959" s="19">
        <v>44464</v>
      </c>
      <c r="K959" s="19">
        <v>44497</v>
      </c>
      <c r="L959">
        <v>202110</v>
      </c>
      <c r="M959" s="19">
        <v>44470</v>
      </c>
      <c r="N959">
        <v>24617</v>
      </c>
      <c r="O959" t="s">
        <v>1070</v>
      </c>
      <c r="P959" t="s">
        <v>957</v>
      </c>
      <c r="Q959" t="s">
        <v>359</v>
      </c>
      <c r="R959">
        <v>942183</v>
      </c>
      <c r="S959" s="19">
        <v>44762</v>
      </c>
      <c r="T959">
        <v>107474</v>
      </c>
      <c r="U959" t="s">
        <v>357</v>
      </c>
      <c r="V959" s="19">
        <v>44767</v>
      </c>
      <c r="W959" t="s">
        <v>958</v>
      </c>
      <c r="X959" t="s">
        <v>958</v>
      </c>
      <c r="Y959" t="s">
        <v>361</v>
      </c>
      <c r="Z959" t="s">
        <v>14</v>
      </c>
      <c r="AA959" s="29">
        <v>-100</v>
      </c>
      <c r="AB959" t="s">
        <v>544</v>
      </c>
      <c r="AC959">
        <f t="shared" si="180"/>
        <v>2022</v>
      </c>
      <c r="AD959">
        <f t="shared" si="181"/>
        <v>7</v>
      </c>
      <c r="AE959">
        <f t="shared" si="182"/>
        <v>2021</v>
      </c>
      <c r="AF959">
        <f t="shared" si="183"/>
        <v>9</v>
      </c>
      <c r="AG959" t="str">
        <f>VLOOKUP(F959,vlookup!$A$2:$E$660,2,0)</f>
        <v>Retained</v>
      </c>
      <c r="AH959" t="str">
        <f>VLOOKUP(F959,vlookup!$A$2:$E$660,3,0)</f>
        <v>Service Contract</v>
      </c>
      <c r="AI959" t="str">
        <f>VLOOKUP(F959,vlookup!$A$2:$E$660,4,0)</f>
        <v>Used Car Programs</v>
      </c>
      <c r="AJ959" t="str">
        <f>VLOOKUP(F959,vlookup!$A$2:$E$660,5,0)</f>
        <v>High Mileage</v>
      </c>
      <c r="AL959">
        <f t="shared" si="184"/>
        <v>33</v>
      </c>
      <c r="AM959">
        <f t="shared" si="185"/>
        <v>300</v>
      </c>
      <c r="AN959">
        <f t="shared" si="186"/>
        <v>9915</v>
      </c>
      <c r="AO959" t="str">
        <f t="shared" si="187"/>
        <v/>
      </c>
      <c r="AP959" t="str">
        <f t="shared" si="188"/>
        <v/>
      </c>
      <c r="AQ959" t="str">
        <f t="shared" si="189"/>
        <v/>
      </c>
      <c r="AR959">
        <f t="shared" si="190"/>
        <v>-100</v>
      </c>
      <c r="AS959" t="str">
        <f t="shared" si="191"/>
        <v>ZAGFG440564I21-1</v>
      </c>
      <c r="AT959" t="str">
        <f>IFERROR(IF(VLOOKUP(Y959,vlookup!$I$2:$J$9,1,0)=Y959,VLOOKUP(Y959,vlookup!$I$2:$J$9,2,0),PROPER(Y959)),PROPER(Y959))</f>
        <v>Inspection</v>
      </c>
      <c r="AU959" t="str">
        <f>IFERROR(IF(B959=VLOOKUP(B959,vlookup!$L$2:$L$10,1,0),"Yes","No"),"No")</f>
        <v>No</v>
      </c>
    </row>
    <row r="960" spans="1:47" ht="14.45" customHeight="1" x14ac:dyDescent="0.25">
      <c r="A960" t="s">
        <v>1798</v>
      </c>
      <c r="B960" s="31" t="s">
        <v>1799</v>
      </c>
      <c r="C960">
        <v>1</v>
      </c>
      <c r="D960">
        <v>3</v>
      </c>
      <c r="E960" t="s">
        <v>382</v>
      </c>
      <c r="F960" t="s">
        <v>205</v>
      </c>
      <c r="G960" t="s">
        <v>1723</v>
      </c>
      <c r="H960" t="s">
        <v>1800</v>
      </c>
      <c r="I960">
        <v>110249</v>
      </c>
      <c r="J960" s="19">
        <v>41902</v>
      </c>
      <c r="K960" s="19">
        <v>41943</v>
      </c>
      <c r="L960">
        <v>201410</v>
      </c>
      <c r="M960" s="19">
        <v>41913</v>
      </c>
      <c r="N960">
        <v>24616</v>
      </c>
      <c r="O960" t="s">
        <v>1076</v>
      </c>
      <c r="P960" t="s">
        <v>377</v>
      </c>
      <c r="Q960" t="s">
        <v>359</v>
      </c>
      <c r="R960">
        <v>42774419148</v>
      </c>
      <c r="S960" s="19">
        <v>42116</v>
      </c>
      <c r="T960">
        <v>110249</v>
      </c>
      <c r="U960" t="s">
        <v>357</v>
      </c>
      <c r="V960" s="19">
        <v>42117</v>
      </c>
      <c r="W960" t="s">
        <v>360</v>
      </c>
      <c r="X960" t="s">
        <v>361</v>
      </c>
      <c r="Y960" t="s">
        <v>361</v>
      </c>
      <c r="Z960" t="s">
        <v>14</v>
      </c>
      <c r="AA960" s="29">
        <v>-95</v>
      </c>
      <c r="AB960" t="s">
        <v>544</v>
      </c>
      <c r="AC960">
        <f t="shared" si="180"/>
        <v>2015</v>
      </c>
      <c r="AD960">
        <f t="shared" si="181"/>
        <v>4</v>
      </c>
      <c r="AE960">
        <f t="shared" si="182"/>
        <v>2014</v>
      </c>
      <c r="AF960">
        <f t="shared" si="183"/>
        <v>9</v>
      </c>
      <c r="AG960" t="str">
        <f>VLOOKUP(F960,vlookup!$A$2:$E$660,2,0)</f>
        <v>Retained</v>
      </c>
      <c r="AH960" t="str">
        <f>VLOOKUP(F960,vlookup!$A$2:$E$660,3,0)</f>
        <v>Service Contract</v>
      </c>
      <c r="AI960" t="str">
        <f>VLOOKUP(F960,vlookup!$A$2:$E$660,4,0)</f>
        <v>Used Car Programs</v>
      </c>
      <c r="AJ960" t="str">
        <f>VLOOKUP(F960,vlookup!$A$2:$E$660,5,0)</f>
        <v>High Mileage</v>
      </c>
      <c r="AL960">
        <f t="shared" si="184"/>
        <v>41</v>
      </c>
      <c r="AM960">
        <f t="shared" si="185"/>
        <v>213</v>
      </c>
      <c r="AN960" t="str">
        <f t="shared" si="186"/>
        <v/>
      </c>
      <c r="AO960" t="str">
        <f t="shared" si="187"/>
        <v/>
      </c>
      <c r="AP960" t="str">
        <f t="shared" si="188"/>
        <v/>
      </c>
      <c r="AQ960" t="str">
        <f t="shared" si="189"/>
        <v/>
      </c>
      <c r="AR960">
        <f t="shared" si="190"/>
        <v>-95</v>
      </c>
      <c r="AS960" t="str">
        <f t="shared" si="191"/>
        <v>8H508905I4-1</v>
      </c>
      <c r="AT960" t="str">
        <f>IFERROR(IF(VLOOKUP(Y960,vlookup!$I$2:$J$9,1,0)=Y960,VLOOKUP(Y960,vlookup!$I$2:$J$9,2,0),PROPER(Y960)),PROPER(Y960))</f>
        <v>Inspection</v>
      </c>
      <c r="AU960" t="str">
        <f>IFERROR(IF(B960=VLOOKUP(B960,vlookup!$L$2:$L$10,1,0),"Yes","No"),"No")</f>
        <v>No</v>
      </c>
    </row>
    <row r="961" spans="1:47" ht="14.45" customHeight="1" x14ac:dyDescent="0.25">
      <c r="A961" t="s">
        <v>2404</v>
      </c>
      <c r="B961" s="31" t="s">
        <v>2405</v>
      </c>
      <c r="C961">
        <v>1</v>
      </c>
      <c r="D961">
        <v>3</v>
      </c>
      <c r="E961" t="s">
        <v>382</v>
      </c>
      <c r="F961" t="s">
        <v>238</v>
      </c>
      <c r="G961" t="s">
        <v>1723</v>
      </c>
      <c r="H961" t="s">
        <v>1800</v>
      </c>
      <c r="I961">
        <v>107518</v>
      </c>
      <c r="J961" s="19">
        <v>42451</v>
      </c>
      <c r="K961" s="19">
        <v>42490</v>
      </c>
      <c r="L961">
        <v>201604</v>
      </c>
      <c r="M961" s="19">
        <v>42461</v>
      </c>
      <c r="N961">
        <v>24616</v>
      </c>
      <c r="O961" t="s">
        <v>1076</v>
      </c>
      <c r="P961" t="s">
        <v>377</v>
      </c>
      <c r="Q961" t="s">
        <v>359</v>
      </c>
      <c r="R961">
        <v>55653023262</v>
      </c>
      <c r="S961" s="19">
        <v>42746</v>
      </c>
      <c r="T961">
        <v>107518</v>
      </c>
      <c r="U961" t="s">
        <v>357</v>
      </c>
      <c r="V961" s="19">
        <v>42755</v>
      </c>
      <c r="W961" t="s">
        <v>360</v>
      </c>
      <c r="X961" t="s">
        <v>361</v>
      </c>
      <c r="Y961" t="s">
        <v>361</v>
      </c>
      <c r="Z961" t="s">
        <v>14</v>
      </c>
      <c r="AA961" s="29">
        <v>-95</v>
      </c>
      <c r="AB961" t="s">
        <v>544</v>
      </c>
      <c r="AC961">
        <f t="shared" si="180"/>
        <v>2017</v>
      </c>
      <c r="AD961">
        <f t="shared" si="181"/>
        <v>1</v>
      </c>
      <c r="AE961">
        <f t="shared" si="182"/>
        <v>2016</v>
      </c>
      <c r="AF961">
        <f t="shared" si="183"/>
        <v>3</v>
      </c>
      <c r="AG961" t="str">
        <f>VLOOKUP(F961,vlookup!$A$2:$E$660,2,0)</f>
        <v>Retained</v>
      </c>
      <c r="AH961" t="str">
        <f>VLOOKUP(F961,vlookup!$A$2:$E$660,3,0)</f>
        <v>Service Contract</v>
      </c>
      <c r="AI961" t="str">
        <f>VLOOKUP(F961,vlookup!$A$2:$E$660,4,0)</f>
        <v>Used Car Programs</v>
      </c>
      <c r="AJ961" t="str">
        <f>VLOOKUP(F961,vlookup!$A$2:$E$660,5,0)</f>
        <v>High Mileage</v>
      </c>
      <c r="AL961">
        <f t="shared" si="184"/>
        <v>38</v>
      </c>
      <c r="AM961">
        <f t="shared" si="185"/>
        <v>298</v>
      </c>
      <c r="AN961" t="str">
        <f t="shared" si="186"/>
        <v/>
      </c>
      <c r="AO961" t="str">
        <f t="shared" si="187"/>
        <v/>
      </c>
      <c r="AP961" t="str">
        <f t="shared" si="188"/>
        <v/>
      </c>
      <c r="AQ961" t="str">
        <f t="shared" si="189"/>
        <v/>
      </c>
      <c r="AR961">
        <f t="shared" si="190"/>
        <v>-95</v>
      </c>
      <c r="AS961" t="str">
        <f t="shared" si="191"/>
        <v>9G502077C6Y-1</v>
      </c>
      <c r="AT961" t="str">
        <f>IFERROR(IF(VLOOKUP(Y961,vlookup!$I$2:$J$9,1,0)=Y961,VLOOKUP(Y961,vlookup!$I$2:$J$9,2,0),PROPER(Y961)),PROPER(Y961))</f>
        <v>Inspection</v>
      </c>
      <c r="AU961" t="str">
        <f>IFERROR(IF(B961=VLOOKUP(B961,vlookup!$L$2:$L$10,1,0),"Yes","No"),"No")</f>
        <v>No</v>
      </c>
    </row>
    <row r="962" spans="1:47" ht="14.45" customHeight="1" x14ac:dyDescent="0.25">
      <c r="A962" t="s">
        <v>2738</v>
      </c>
      <c r="B962" s="31" t="s">
        <v>2739</v>
      </c>
      <c r="C962">
        <v>1</v>
      </c>
      <c r="D962">
        <v>2</v>
      </c>
      <c r="E962" t="s">
        <v>382</v>
      </c>
      <c r="F962" t="s">
        <v>205</v>
      </c>
      <c r="G962" t="s">
        <v>934</v>
      </c>
      <c r="H962" t="s">
        <v>2740</v>
      </c>
      <c r="I962">
        <v>63634</v>
      </c>
      <c r="J962" s="19">
        <v>42000</v>
      </c>
      <c r="K962" s="19">
        <v>42033</v>
      </c>
      <c r="L962">
        <v>201501</v>
      </c>
      <c r="M962" s="19">
        <v>42005</v>
      </c>
      <c r="N962">
        <v>24617</v>
      </c>
      <c r="O962" t="s">
        <v>1070</v>
      </c>
      <c r="P962" t="s">
        <v>377</v>
      </c>
      <c r="Q962" t="s">
        <v>359</v>
      </c>
      <c r="R962">
        <v>44243119545</v>
      </c>
      <c r="S962" s="19">
        <v>42179</v>
      </c>
      <c r="T962">
        <v>63634</v>
      </c>
      <c r="U962" t="s">
        <v>357</v>
      </c>
      <c r="V962" s="19">
        <v>42187</v>
      </c>
      <c r="W962" t="s">
        <v>360</v>
      </c>
      <c r="X962" t="s">
        <v>361</v>
      </c>
      <c r="Y962" t="s">
        <v>361</v>
      </c>
      <c r="Z962" t="s">
        <v>14</v>
      </c>
      <c r="AA962" s="29">
        <v>-95</v>
      </c>
      <c r="AB962" t="s">
        <v>544</v>
      </c>
      <c r="AC962">
        <f t="shared" si="180"/>
        <v>2015</v>
      </c>
      <c r="AD962">
        <f t="shared" si="181"/>
        <v>7</v>
      </c>
      <c r="AE962">
        <f t="shared" si="182"/>
        <v>2014</v>
      </c>
      <c r="AF962">
        <f t="shared" si="183"/>
        <v>12</v>
      </c>
      <c r="AG962" t="str">
        <f>VLOOKUP(F962,vlookup!$A$2:$E$660,2,0)</f>
        <v>Retained</v>
      </c>
      <c r="AH962" t="str">
        <f>VLOOKUP(F962,vlookup!$A$2:$E$660,3,0)</f>
        <v>Service Contract</v>
      </c>
      <c r="AI962" t="str">
        <f>VLOOKUP(F962,vlookup!$A$2:$E$660,4,0)</f>
        <v>Used Car Programs</v>
      </c>
      <c r="AJ962" t="str">
        <f>VLOOKUP(F962,vlookup!$A$2:$E$660,5,0)</f>
        <v>High Mileage</v>
      </c>
      <c r="AL962">
        <f t="shared" si="184"/>
        <v>32</v>
      </c>
      <c r="AM962">
        <f t="shared" si="185"/>
        <v>185</v>
      </c>
      <c r="AN962" t="str">
        <f t="shared" si="186"/>
        <v/>
      </c>
      <c r="AO962" t="str">
        <f t="shared" si="187"/>
        <v/>
      </c>
      <c r="AP962" t="str">
        <f t="shared" si="188"/>
        <v/>
      </c>
      <c r="AQ962" t="str">
        <f t="shared" si="189"/>
        <v/>
      </c>
      <c r="AR962">
        <f t="shared" si="190"/>
        <v>-95</v>
      </c>
      <c r="AS962" t="str">
        <f t="shared" si="191"/>
        <v>7S002140L4-1</v>
      </c>
      <c r="AT962" t="str">
        <f>IFERROR(IF(VLOOKUP(Y962,vlookup!$I$2:$J$9,1,0)=Y962,VLOOKUP(Y962,vlookup!$I$2:$J$9,2,0),PROPER(Y962)),PROPER(Y962))</f>
        <v>Inspection</v>
      </c>
      <c r="AU962" t="str">
        <f>IFERROR(IF(B962=VLOOKUP(B962,vlookup!$L$2:$L$10,1,0),"Yes","No"),"No")</f>
        <v>No</v>
      </c>
    </row>
    <row r="963" spans="1:47" ht="14.45" customHeight="1" x14ac:dyDescent="0.25">
      <c r="A963" t="s">
        <v>2411</v>
      </c>
      <c r="B963" s="31" t="s">
        <v>2412</v>
      </c>
      <c r="C963">
        <v>1</v>
      </c>
      <c r="D963">
        <v>2</v>
      </c>
      <c r="E963" t="s">
        <v>382</v>
      </c>
      <c r="F963" t="s">
        <v>205</v>
      </c>
      <c r="G963" t="s">
        <v>3714</v>
      </c>
      <c r="H963" t="s">
        <v>3800</v>
      </c>
      <c r="I963">
        <v>104082</v>
      </c>
      <c r="J963" s="19">
        <v>42361</v>
      </c>
      <c r="K963" s="19">
        <v>42400</v>
      </c>
      <c r="L963">
        <v>201601</v>
      </c>
      <c r="M963" s="19">
        <v>42370</v>
      </c>
      <c r="N963">
        <v>24616</v>
      </c>
      <c r="O963" t="s">
        <v>1076</v>
      </c>
      <c r="P963" t="s">
        <v>377</v>
      </c>
      <c r="Q963" t="s">
        <v>359</v>
      </c>
      <c r="R963">
        <v>51600521849</v>
      </c>
      <c r="S963" s="19">
        <v>42536</v>
      </c>
      <c r="T963">
        <v>104082</v>
      </c>
      <c r="U963" t="s">
        <v>357</v>
      </c>
      <c r="V963" s="19">
        <v>42542</v>
      </c>
      <c r="W963" t="s">
        <v>360</v>
      </c>
      <c r="X963" t="s">
        <v>361</v>
      </c>
      <c r="Y963" t="s">
        <v>361</v>
      </c>
      <c r="Z963" t="s">
        <v>14</v>
      </c>
      <c r="AA963" s="29">
        <v>-95</v>
      </c>
      <c r="AB963" t="s">
        <v>544</v>
      </c>
      <c r="AC963">
        <f t="shared" ref="AC963:AC1026" si="192">YEAR(V963)</f>
        <v>2016</v>
      </c>
      <c r="AD963">
        <f t="shared" ref="AD963:AD1026" si="193">MONTH(V963)</f>
        <v>6</v>
      </c>
      <c r="AE963">
        <f t="shared" ref="AE963:AE1026" si="194">YEAR(J963)</f>
        <v>2015</v>
      </c>
      <c r="AF963">
        <f t="shared" ref="AF963:AF1026" si="195">MONTH(J963)</f>
        <v>12</v>
      </c>
      <c r="AG963" t="str">
        <f>VLOOKUP(F963,vlookup!$A$2:$E$660,2,0)</f>
        <v>Retained</v>
      </c>
      <c r="AH963" t="str">
        <f>VLOOKUP(F963,vlookup!$A$2:$E$660,3,0)</f>
        <v>Service Contract</v>
      </c>
      <c r="AI963" t="str">
        <f>VLOOKUP(F963,vlookup!$A$2:$E$660,4,0)</f>
        <v>Used Car Programs</v>
      </c>
      <c r="AJ963" t="str">
        <f>VLOOKUP(F963,vlookup!$A$2:$E$660,5,0)</f>
        <v>High Mileage</v>
      </c>
      <c r="AL963">
        <f t="shared" ref="AL963:AL1026" si="196">DAYS360(J963,K963)</f>
        <v>38</v>
      </c>
      <c r="AM963">
        <f t="shared" ref="AM963:AM1026" si="197">DAYS360(J963,V963)</f>
        <v>178</v>
      </c>
      <c r="AN963" t="str">
        <f t="shared" ref="AN963:AN1026" si="198">IF(T963-I963&lt;1,"",T963-I963)</f>
        <v/>
      </c>
      <c r="AO963" t="str">
        <f t="shared" ref="AO963:AO1026" si="199">IF(AM963&lt;31,AA963,"")</f>
        <v/>
      </c>
      <c r="AP963" t="str">
        <f t="shared" ref="AP963:AP1026" si="200">IF(AND(AM963&gt;30,AM963&lt;61),AA963,"")</f>
        <v/>
      </c>
      <c r="AQ963" t="str">
        <f t="shared" ref="AQ963:AQ1026" si="201">IF(AND(AM963&gt;60,AM963&lt;91),AA963,"")</f>
        <v/>
      </c>
      <c r="AR963">
        <f t="shared" ref="AR963:AR1026" si="202">IF(AM963&gt;90,AA963,"")</f>
        <v>-95</v>
      </c>
      <c r="AS963" t="str">
        <f t="shared" ref="AS963:AS1026" si="203">CONCATENATE(B963,"-",C963)</f>
        <v>81122373L5-1</v>
      </c>
      <c r="AT963" t="str">
        <f>IFERROR(IF(VLOOKUP(Y963,vlookup!$I$2:$J$9,1,0)=Y963,VLOOKUP(Y963,vlookup!$I$2:$J$9,2,0),PROPER(Y963)),PROPER(Y963))</f>
        <v>Inspection</v>
      </c>
      <c r="AU963" t="str">
        <f>IFERROR(IF(B963=VLOOKUP(B963,vlookup!$L$2:$L$10,1,0),"Yes","No"),"No")</f>
        <v>No</v>
      </c>
    </row>
    <row r="964" spans="1:47" ht="14.45" customHeight="1" x14ac:dyDescent="0.25">
      <c r="A964" t="s">
        <v>2741</v>
      </c>
      <c r="B964" s="31" t="s">
        <v>2742</v>
      </c>
      <c r="C964">
        <v>1</v>
      </c>
      <c r="D964">
        <v>3</v>
      </c>
      <c r="E964" t="s">
        <v>382</v>
      </c>
      <c r="F964" t="s">
        <v>60</v>
      </c>
      <c r="G964" t="s">
        <v>3714</v>
      </c>
      <c r="H964" t="s">
        <v>1103</v>
      </c>
      <c r="I964">
        <v>85377</v>
      </c>
      <c r="J964" s="19">
        <v>41742</v>
      </c>
      <c r="K964" s="19">
        <v>41758</v>
      </c>
      <c r="L964">
        <v>201404</v>
      </c>
      <c r="M964" s="19">
        <v>41730</v>
      </c>
      <c r="N964">
        <v>24616</v>
      </c>
      <c r="O964" t="s">
        <v>1076</v>
      </c>
      <c r="P964" t="s">
        <v>377</v>
      </c>
      <c r="Q964" t="s">
        <v>359</v>
      </c>
      <c r="R964">
        <v>38035917722</v>
      </c>
      <c r="S964" s="19">
        <v>41892</v>
      </c>
      <c r="T964">
        <v>85377</v>
      </c>
      <c r="U964" t="s">
        <v>357</v>
      </c>
      <c r="V964" s="19">
        <v>41900</v>
      </c>
      <c r="W964" t="s">
        <v>360</v>
      </c>
      <c r="X964" t="s">
        <v>361</v>
      </c>
      <c r="Y964" t="s">
        <v>361</v>
      </c>
      <c r="Z964" t="s">
        <v>14</v>
      </c>
      <c r="AA964" s="29">
        <v>-95</v>
      </c>
      <c r="AB964" t="s">
        <v>544</v>
      </c>
      <c r="AC964">
        <f t="shared" si="192"/>
        <v>2014</v>
      </c>
      <c r="AD964">
        <f t="shared" si="193"/>
        <v>9</v>
      </c>
      <c r="AE964">
        <f t="shared" si="194"/>
        <v>2014</v>
      </c>
      <c r="AF964">
        <f t="shared" si="195"/>
        <v>4</v>
      </c>
      <c r="AG964" t="str">
        <f>VLOOKUP(F964,vlookup!$A$2:$E$660,2,0)</f>
        <v>Retained</v>
      </c>
      <c r="AH964" t="str">
        <f>VLOOKUP(F964,vlookup!$A$2:$E$660,3,0)</f>
        <v>Service Contract</v>
      </c>
      <c r="AI964" t="str">
        <f>VLOOKUP(F964,vlookup!$A$2:$E$660,4,0)</f>
        <v>Used Car Programs</v>
      </c>
      <c r="AJ964" t="str">
        <f>VLOOKUP(F964,vlookup!$A$2:$E$660,5,0)</f>
        <v>High Mileage</v>
      </c>
      <c r="AL964">
        <f t="shared" si="196"/>
        <v>16</v>
      </c>
      <c r="AM964">
        <f t="shared" si="197"/>
        <v>155</v>
      </c>
      <c r="AN964" t="str">
        <f t="shared" si="198"/>
        <v/>
      </c>
      <c r="AO964" t="str">
        <f t="shared" si="199"/>
        <v/>
      </c>
      <c r="AP964" t="str">
        <f t="shared" si="200"/>
        <v/>
      </c>
      <c r="AQ964" t="str">
        <f t="shared" si="201"/>
        <v/>
      </c>
      <c r="AR964">
        <f t="shared" si="202"/>
        <v>-95</v>
      </c>
      <c r="AS964" t="str">
        <f t="shared" si="203"/>
        <v>40108305D4Y-1</v>
      </c>
      <c r="AT964" t="str">
        <f>IFERROR(IF(VLOOKUP(Y964,vlookup!$I$2:$J$9,1,0)=Y964,VLOOKUP(Y964,vlookup!$I$2:$J$9,2,0),PROPER(Y964)),PROPER(Y964))</f>
        <v>Inspection</v>
      </c>
      <c r="AU964" t="str">
        <f>IFERROR(IF(B964=VLOOKUP(B964,vlookup!$L$2:$L$10,1,0),"Yes","No"),"No")</f>
        <v>No</v>
      </c>
    </row>
    <row r="965" spans="1:47" ht="14.45" customHeight="1" x14ac:dyDescent="0.25">
      <c r="A965" t="s">
        <v>2426</v>
      </c>
      <c r="B965" s="31" t="s">
        <v>2427</v>
      </c>
      <c r="C965">
        <v>1</v>
      </c>
      <c r="D965">
        <v>2</v>
      </c>
      <c r="E965" t="s">
        <v>382</v>
      </c>
      <c r="F965" t="s">
        <v>238</v>
      </c>
      <c r="G965" t="s">
        <v>920</v>
      </c>
      <c r="H965" t="s">
        <v>948</v>
      </c>
      <c r="I965">
        <v>85665</v>
      </c>
      <c r="J965" s="19">
        <v>42374</v>
      </c>
      <c r="K965" s="19">
        <v>42400</v>
      </c>
      <c r="L965">
        <v>201601</v>
      </c>
      <c r="M965" s="19">
        <v>42370</v>
      </c>
      <c r="N965">
        <v>24616</v>
      </c>
      <c r="O965" t="s">
        <v>1076</v>
      </c>
      <c r="P965" t="s">
        <v>377</v>
      </c>
      <c r="Q965" t="s">
        <v>359</v>
      </c>
      <c r="R965">
        <v>52388322072</v>
      </c>
      <c r="S965" s="19">
        <v>42571</v>
      </c>
      <c r="T965">
        <v>85665</v>
      </c>
      <c r="U965" t="s">
        <v>357</v>
      </c>
      <c r="V965" s="19">
        <v>42585</v>
      </c>
      <c r="W965" t="s">
        <v>360</v>
      </c>
      <c r="X965" t="s">
        <v>361</v>
      </c>
      <c r="Y965" t="s">
        <v>361</v>
      </c>
      <c r="Z965" t="s">
        <v>14</v>
      </c>
      <c r="AA965" s="29">
        <v>-95</v>
      </c>
      <c r="AB965" t="s">
        <v>544</v>
      </c>
      <c r="AC965">
        <f t="shared" si="192"/>
        <v>2016</v>
      </c>
      <c r="AD965">
        <f t="shared" si="193"/>
        <v>8</v>
      </c>
      <c r="AE965">
        <f t="shared" si="194"/>
        <v>2016</v>
      </c>
      <c r="AF965">
        <f t="shared" si="195"/>
        <v>1</v>
      </c>
      <c r="AG965" t="str">
        <f>VLOOKUP(F965,vlookup!$A$2:$E$660,2,0)</f>
        <v>Retained</v>
      </c>
      <c r="AH965" t="str">
        <f>VLOOKUP(F965,vlookup!$A$2:$E$660,3,0)</f>
        <v>Service Contract</v>
      </c>
      <c r="AI965" t="str">
        <f>VLOOKUP(F965,vlookup!$A$2:$E$660,4,0)</f>
        <v>Used Car Programs</v>
      </c>
      <c r="AJ965" t="str">
        <f>VLOOKUP(F965,vlookup!$A$2:$E$660,5,0)</f>
        <v>High Mileage</v>
      </c>
      <c r="AL965">
        <f t="shared" si="196"/>
        <v>26</v>
      </c>
      <c r="AM965">
        <f t="shared" si="197"/>
        <v>208</v>
      </c>
      <c r="AN965" t="str">
        <f t="shared" si="198"/>
        <v/>
      </c>
      <c r="AO965" t="str">
        <f t="shared" si="199"/>
        <v/>
      </c>
      <c r="AP965" t="str">
        <f t="shared" si="200"/>
        <v/>
      </c>
      <c r="AQ965" t="str">
        <f t="shared" si="201"/>
        <v/>
      </c>
      <c r="AR965">
        <f t="shared" si="202"/>
        <v>-95</v>
      </c>
      <c r="AS965" t="str">
        <f t="shared" si="203"/>
        <v>9W448239A6Y-1</v>
      </c>
      <c r="AT965" t="str">
        <f>IFERROR(IF(VLOOKUP(Y965,vlookup!$I$2:$J$9,1,0)=Y965,VLOOKUP(Y965,vlookup!$I$2:$J$9,2,0),PROPER(Y965)),PROPER(Y965))</f>
        <v>Inspection</v>
      </c>
      <c r="AU965" t="str">
        <f>IFERROR(IF(B965=VLOOKUP(B965,vlookup!$L$2:$L$10,1,0),"Yes","No"),"No")</f>
        <v>No</v>
      </c>
    </row>
    <row r="966" spans="1:47" ht="14.45" customHeight="1" x14ac:dyDescent="0.25">
      <c r="A966" t="s">
        <v>2743</v>
      </c>
      <c r="B966" s="31" t="s">
        <v>2744</v>
      </c>
      <c r="C966">
        <v>1</v>
      </c>
      <c r="D966">
        <v>4</v>
      </c>
      <c r="E966" t="s">
        <v>382</v>
      </c>
      <c r="F966" t="s">
        <v>205</v>
      </c>
      <c r="G966" t="s">
        <v>920</v>
      </c>
      <c r="H966" t="s">
        <v>948</v>
      </c>
      <c r="I966">
        <v>123322</v>
      </c>
      <c r="J966" s="19">
        <v>42203</v>
      </c>
      <c r="K966" s="19">
        <v>42216</v>
      </c>
      <c r="L966">
        <v>201507</v>
      </c>
      <c r="M966" s="19">
        <v>42186</v>
      </c>
      <c r="N966">
        <v>24616</v>
      </c>
      <c r="O966" t="s">
        <v>1076</v>
      </c>
      <c r="P966" t="s">
        <v>377</v>
      </c>
      <c r="Q966" t="s">
        <v>359</v>
      </c>
      <c r="R966">
        <v>45545619942</v>
      </c>
      <c r="S966" s="19">
        <v>42242</v>
      </c>
      <c r="T966">
        <v>123322</v>
      </c>
      <c r="U966" t="s">
        <v>357</v>
      </c>
      <c r="V966" s="19">
        <v>42256</v>
      </c>
      <c r="W966" t="s">
        <v>360</v>
      </c>
      <c r="X966" t="s">
        <v>361</v>
      </c>
      <c r="Y966" t="s">
        <v>361</v>
      </c>
      <c r="Z966" t="s">
        <v>14</v>
      </c>
      <c r="AA966" s="29">
        <v>-95</v>
      </c>
      <c r="AB966" t="s">
        <v>544</v>
      </c>
      <c r="AC966">
        <f t="shared" si="192"/>
        <v>2015</v>
      </c>
      <c r="AD966">
        <f t="shared" si="193"/>
        <v>9</v>
      </c>
      <c r="AE966">
        <f t="shared" si="194"/>
        <v>2015</v>
      </c>
      <c r="AF966">
        <f t="shared" si="195"/>
        <v>7</v>
      </c>
      <c r="AG966" t="str">
        <f>VLOOKUP(F966,vlookup!$A$2:$E$660,2,0)</f>
        <v>Retained</v>
      </c>
      <c r="AH966" t="str">
        <f>VLOOKUP(F966,vlookup!$A$2:$E$660,3,0)</f>
        <v>Service Contract</v>
      </c>
      <c r="AI966" t="str">
        <f>VLOOKUP(F966,vlookup!$A$2:$E$660,4,0)</f>
        <v>Used Car Programs</v>
      </c>
      <c r="AJ966" t="str">
        <f>VLOOKUP(F966,vlookup!$A$2:$E$660,5,0)</f>
        <v>High Mileage</v>
      </c>
      <c r="AL966">
        <f t="shared" si="196"/>
        <v>13</v>
      </c>
      <c r="AM966">
        <f t="shared" si="197"/>
        <v>51</v>
      </c>
      <c r="AN966" t="str">
        <f t="shared" si="198"/>
        <v/>
      </c>
      <c r="AO966" t="str">
        <f t="shared" si="199"/>
        <v/>
      </c>
      <c r="AP966">
        <f t="shared" si="200"/>
        <v>-95</v>
      </c>
      <c r="AQ966" t="str">
        <f t="shared" si="201"/>
        <v/>
      </c>
      <c r="AR966" t="str">
        <f t="shared" si="202"/>
        <v/>
      </c>
      <c r="AS966" t="str">
        <f t="shared" si="203"/>
        <v>9W447982G5-1</v>
      </c>
      <c r="AT966" t="str">
        <f>IFERROR(IF(VLOOKUP(Y966,vlookup!$I$2:$J$9,1,0)=Y966,VLOOKUP(Y966,vlookup!$I$2:$J$9,2,0),PROPER(Y966)),PROPER(Y966))</f>
        <v>Inspection</v>
      </c>
      <c r="AU966" t="str">
        <f>IFERROR(IF(B966=VLOOKUP(B966,vlookup!$L$2:$L$10,1,0),"Yes","No"),"No")</f>
        <v>No</v>
      </c>
    </row>
    <row r="967" spans="1:47" ht="14.45" customHeight="1" x14ac:dyDescent="0.25">
      <c r="A967" t="s">
        <v>1820</v>
      </c>
      <c r="B967" s="31" t="s">
        <v>1821</v>
      </c>
      <c r="C967">
        <v>1</v>
      </c>
      <c r="D967">
        <v>3</v>
      </c>
      <c r="E967" t="s">
        <v>382</v>
      </c>
      <c r="F967" t="s">
        <v>205</v>
      </c>
      <c r="G967" t="s">
        <v>920</v>
      </c>
      <c r="H967" t="s">
        <v>3781</v>
      </c>
      <c r="I967">
        <v>82064</v>
      </c>
      <c r="J967" s="19">
        <v>41931</v>
      </c>
      <c r="K967" s="19">
        <v>41941</v>
      </c>
      <c r="L967">
        <v>201410</v>
      </c>
      <c r="M967" s="19">
        <v>41913</v>
      </c>
      <c r="N967">
        <v>24616</v>
      </c>
      <c r="O967" t="s">
        <v>1076</v>
      </c>
      <c r="P967" t="s">
        <v>377</v>
      </c>
      <c r="Q967" t="s">
        <v>359</v>
      </c>
      <c r="R967">
        <v>41075118671</v>
      </c>
      <c r="S967" s="19">
        <v>42046</v>
      </c>
      <c r="T967">
        <v>82064</v>
      </c>
      <c r="U967" t="s">
        <v>357</v>
      </c>
      <c r="V967" s="19">
        <v>42065</v>
      </c>
      <c r="W967" t="s">
        <v>360</v>
      </c>
      <c r="X967" t="s">
        <v>361</v>
      </c>
      <c r="Y967" t="s">
        <v>361</v>
      </c>
      <c r="Z967" t="s">
        <v>14</v>
      </c>
      <c r="AA967" s="29">
        <v>-95</v>
      </c>
      <c r="AB967" t="s">
        <v>544</v>
      </c>
      <c r="AC967">
        <f t="shared" si="192"/>
        <v>2015</v>
      </c>
      <c r="AD967">
        <f t="shared" si="193"/>
        <v>3</v>
      </c>
      <c r="AE967">
        <f t="shared" si="194"/>
        <v>2014</v>
      </c>
      <c r="AF967">
        <f t="shared" si="195"/>
        <v>10</v>
      </c>
      <c r="AG967" t="str">
        <f>VLOOKUP(F967,vlookup!$A$2:$E$660,2,0)</f>
        <v>Retained</v>
      </c>
      <c r="AH967" t="str">
        <f>VLOOKUP(F967,vlookup!$A$2:$E$660,3,0)</f>
        <v>Service Contract</v>
      </c>
      <c r="AI967" t="str">
        <f>VLOOKUP(F967,vlookup!$A$2:$E$660,4,0)</f>
        <v>Used Car Programs</v>
      </c>
      <c r="AJ967" t="str">
        <f>VLOOKUP(F967,vlookup!$A$2:$E$660,5,0)</f>
        <v>High Mileage</v>
      </c>
      <c r="AL967">
        <f t="shared" si="196"/>
        <v>10</v>
      </c>
      <c r="AM967">
        <f t="shared" si="197"/>
        <v>133</v>
      </c>
      <c r="AN967" t="str">
        <f t="shared" si="198"/>
        <v/>
      </c>
      <c r="AO967" t="str">
        <f t="shared" si="199"/>
        <v/>
      </c>
      <c r="AP967" t="str">
        <f t="shared" si="200"/>
        <v/>
      </c>
      <c r="AQ967" t="str">
        <f t="shared" si="201"/>
        <v/>
      </c>
      <c r="AR967">
        <f t="shared" si="202"/>
        <v>-95</v>
      </c>
      <c r="AS967" t="str">
        <f t="shared" si="203"/>
        <v>5W309396J4-1</v>
      </c>
      <c r="AT967" t="str">
        <f>IFERROR(IF(VLOOKUP(Y967,vlookup!$I$2:$J$9,1,0)=Y967,VLOOKUP(Y967,vlookup!$I$2:$J$9,2,0),PROPER(Y967)),PROPER(Y967))</f>
        <v>Inspection</v>
      </c>
      <c r="AU967" t="str">
        <f>IFERROR(IF(B967=VLOOKUP(B967,vlookup!$L$2:$L$10,1,0),"Yes","No"),"No")</f>
        <v>No</v>
      </c>
    </row>
    <row r="968" spans="1:47" ht="14.45" customHeight="1" x14ac:dyDescent="0.25">
      <c r="A968" t="s">
        <v>1826</v>
      </c>
      <c r="B968" s="31" t="s">
        <v>3591</v>
      </c>
      <c r="C968">
        <v>1</v>
      </c>
      <c r="D968">
        <v>2</v>
      </c>
      <c r="E968" t="s">
        <v>382</v>
      </c>
      <c r="F968" t="s">
        <v>205</v>
      </c>
      <c r="G968" t="s">
        <v>920</v>
      </c>
      <c r="H968" t="s">
        <v>3781</v>
      </c>
      <c r="I968">
        <v>151195</v>
      </c>
      <c r="J968" s="19">
        <v>41895</v>
      </c>
      <c r="K968" s="19">
        <v>41940</v>
      </c>
      <c r="L968">
        <v>201410</v>
      </c>
      <c r="M968" s="19">
        <v>41913</v>
      </c>
      <c r="N968">
        <v>24616</v>
      </c>
      <c r="O968" t="s">
        <v>1076</v>
      </c>
      <c r="P968" t="s">
        <v>957</v>
      </c>
      <c r="Q968" t="s">
        <v>359</v>
      </c>
      <c r="R968">
        <v>39170017722</v>
      </c>
      <c r="S968" s="19">
        <v>41949</v>
      </c>
      <c r="T968">
        <v>153900</v>
      </c>
      <c r="U968" t="s">
        <v>357</v>
      </c>
      <c r="V968" s="19">
        <v>42011</v>
      </c>
      <c r="W968" t="s">
        <v>361</v>
      </c>
      <c r="X968" t="s">
        <v>361</v>
      </c>
      <c r="Y968" t="s">
        <v>361</v>
      </c>
      <c r="Z968" t="s">
        <v>14</v>
      </c>
      <c r="AA968" s="29">
        <v>-95</v>
      </c>
      <c r="AB968" t="s">
        <v>544</v>
      </c>
      <c r="AC968">
        <f t="shared" si="192"/>
        <v>2015</v>
      </c>
      <c r="AD968">
        <f t="shared" si="193"/>
        <v>1</v>
      </c>
      <c r="AE968">
        <f t="shared" si="194"/>
        <v>2014</v>
      </c>
      <c r="AF968">
        <f t="shared" si="195"/>
        <v>9</v>
      </c>
      <c r="AG968" t="str">
        <f>VLOOKUP(F968,vlookup!$A$2:$E$660,2,0)</f>
        <v>Retained</v>
      </c>
      <c r="AH968" t="str">
        <f>VLOOKUP(F968,vlookup!$A$2:$E$660,3,0)</f>
        <v>Service Contract</v>
      </c>
      <c r="AI968" t="str">
        <f>VLOOKUP(F968,vlookup!$A$2:$E$660,4,0)</f>
        <v>Used Car Programs</v>
      </c>
      <c r="AJ968" t="str">
        <f>VLOOKUP(F968,vlookup!$A$2:$E$660,5,0)</f>
        <v>High Mileage</v>
      </c>
      <c r="AL968">
        <f t="shared" si="196"/>
        <v>45</v>
      </c>
      <c r="AM968">
        <f t="shared" si="197"/>
        <v>114</v>
      </c>
      <c r="AN968">
        <f t="shared" si="198"/>
        <v>2705</v>
      </c>
      <c r="AO968" t="str">
        <f t="shared" si="199"/>
        <v/>
      </c>
      <c r="AP968" t="str">
        <f t="shared" si="200"/>
        <v/>
      </c>
      <c r="AQ968" t="str">
        <f t="shared" si="201"/>
        <v/>
      </c>
      <c r="AR968">
        <f t="shared" si="202"/>
        <v>-95</v>
      </c>
      <c r="AS968" t="str">
        <f t="shared" si="203"/>
        <v>102108919-1</v>
      </c>
      <c r="AT968" t="str">
        <f>IFERROR(IF(VLOOKUP(Y968,vlookup!$I$2:$J$9,1,0)=Y968,VLOOKUP(Y968,vlookup!$I$2:$J$9,2,0),PROPER(Y968)),PROPER(Y968))</f>
        <v>Inspection</v>
      </c>
      <c r="AU968" t="str">
        <f>IFERROR(IF(B968=VLOOKUP(B968,vlookup!$L$2:$L$10,1,0),"Yes","No"),"No")</f>
        <v>No</v>
      </c>
    </row>
    <row r="969" spans="1:47" ht="14.45" customHeight="1" x14ac:dyDescent="0.25">
      <c r="A969" t="s">
        <v>2745</v>
      </c>
      <c r="B969" s="31" t="s">
        <v>2746</v>
      </c>
      <c r="C969">
        <v>1</v>
      </c>
      <c r="D969">
        <v>4</v>
      </c>
      <c r="E969" t="s">
        <v>382</v>
      </c>
      <c r="F969" t="s">
        <v>60</v>
      </c>
      <c r="G969" t="s">
        <v>1837</v>
      </c>
      <c r="H969" t="s">
        <v>2747</v>
      </c>
      <c r="I969">
        <v>137602</v>
      </c>
      <c r="J969" s="19">
        <v>41665</v>
      </c>
      <c r="K969" s="19">
        <v>41697</v>
      </c>
      <c r="L969">
        <v>201402</v>
      </c>
      <c r="M969" s="19">
        <v>41671</v>
      </c>
      <c r="N969">
        <v>24616</v>
      </c>
      <c r="O969" t="s">
        <v>1076</v>
      </c>
      <c r="P969" t="s">
        <v>377</v>
      </c>
      <c r="Q969" t="s">
        <v>359</v>
      </c>
      <c r="R969">
        <v>34700816879</v>
      </c>
      <c r="S969" s="19">
        <v>41738</v>
      </c>
      <c r="T969">
        <v>137602</v>
      </c>
      <c r="U969" t="s">
        <v>357</v>
      </c>
      <c r="V969" s="19">
        <v>41816</v>
      </c>
      <c r="W969" t="s">
        <v>360</v>
      </c>
      <c r="X969" t="s">
        <v>361</v>
      </c>
      <c r="Y969" t="s">
        <v>361</v>
      </c>
      <c r="Z969" t="s">
        <v>14</v>
      </c>
      <c r="AA969" s="29">
        <v>-95</v>
      </c>
      <c r="AB969" t="s">
        <v>544</v>
      </c>
      <c r="AC969">
        <f t="shared" si="192"/>
        <v>2014</v>
      </c>
      <c r="AD969">
        <f t="shared" si="193"/>
        <v>6</v>
      </c>
      <c r="AE969">
        <f t="shared" si="194"/>
        <v>2014</v>
      </c>
      <c r="AF969">
        <f t="shared" si="195"/>
        <v>1</v>
      </c>
      <c r="AG969" t="str">
        <f>VLOOKUP(F969,vlookup!$A$2:$E$660,2,0)</f>
        <v>Retained</v>
      </c>
      <c r="AH969" t="str">
        <f>VLOOKUP(F969,vlookup!$A$2:$E$660,3,0)</f>
        <v>Service Contract</v>
      </c>
      <c r="AI969" t="str">
        <f>VLOOKUP(F969,vlookup!$A$2:$E$660,4,0)</f>
        <v>Used Car Programs</v>
      </c>
      <c r="AJ969" t="str">
        <f>VLOOKUP(F969,vlookup!$A$2:$E$660,5,0)</f>
        <v>High Mileage</v>
      </c>
      <c r="AL969">
        <f t="shared" si="196"/>
        <v>31</v>
      </c>
      <c r="AM969">
        <f t="shared" si="197"/>
        <v>150</v>
      </c>
      <c r="AN969" t="str">
        <f t="shared" si="198"/>
        <v/>
      </c>
      <c r="AO969" t="str">
        <f t="shared" si="199"/>
        <v/>
      </c>
      <c r="AP969" t="str">
        <f t="shared" si="200"/>
        <v/>
      </c>
      <c r="AQ969" t="str">
        <f t="shared" si="201"/>
        <v/>
      </c>
      <c r="AR969">
        <f t="shared" si="202"/>
        <v>-95</v>
      </c>
      <c r="AS969" t="str">
        <f t="shared" si="203"/>
        <v>65033840A4Y-1</v>
      </c>
      <c r="AT969" t="str">
        <f>IFERROR(IF(VLOOKUP(Y969,vlookup!$I$2:$J$9,1,0)=Y969,VLOOKUP(Y969,vlookup!$I$2:$J$9,2,0),PROPER(Y969)),PROPER(Y969))</f>
        <v>Inspection</v>
      </c>
      <c r="AU969" t="str">
        <f>IFERROR(IF(B969=VLOOKUP(B969,vlookup!$L$2:$L$10,1,0),"Yes","No"),"No")</f>
        <v>No</v>
      </c>
    </row>
    <row r="970" spans="1:47" ht="14.45" customHeight="1" x14ac:dyDescent="0.25">
      <c r="A970" t="s">
        <v>2748</v>
      </c>
      <c r="B970" s="31" t="s">
        <v>2749</v>
      </c>
      <c r="C970">
        <v>1</v>
      </c>
      <c r="D970">
        <v>2</v>
      </c>
      <c r="E970" t="s">
        <v>382</v>
      </c>
      <c r="F970" t="s">
        <v>205</v>
      </c>
      <c r="G970" t="s">
        <v>3782</v>
      </c>
      <c r="H970" t="s">
        <v>3783</v>
      </c>
      <c r="I970">
        <v>83532</v>
      </c>
      <c r="J970" s="19">
        <v>42074</v>
      </c>
      <c r="K970" s="19">
        <v>42094</v>
      </c>
      <c r="L970">
        <v>201503</v>
      </c>
      <c r="M970" s="19">
        <v>42064</v>
      </c>
      <c r="N970">
        <v>24617</v>
      </c>
      <c r="O970" t="s">
        <v>1070</v>
      </c>
      <c r="P970" t="s">
        <v>377</v>
      </c>
      <c r="Q970" t="s">
        <v>359</v>
      </c>
      <c r="R970">
        <v>49365121165</v>
      </c>
      <c r="S970" s="19">
        <v>42431</v>
      </c>
      <c r="T970">
        <v>83532</v>
      </c>
      <c r="U970" t="s">
        <v>357</v>
      </c>
      <c r="V970" s="19">
        <v>42433</v>
      </c>
      <c r="W970" t="s">
        <v>360</v>
      </c>
      <c r="X970" t="s">
        <v>361</v>
      </c>
      <c r="Y970" t="s">
        <v>361</v>
      </c>
      <c r="Z970" t="s">
        <v>14</v>
      </c>
      <c r="AA970" s="29">
        <v>-95</v>
      </c>
      <c r="AB970" t="s">
        <v>544</v>
      </c>
      <c r="AC970">
        <f t="shared" si="192"/>
        <v>2016</v>
      </c>
      <c r="AD970">
        <f t="shared" si="193"/>
        <v>3</v>
      </c>
      <c r="AE970">
        <f t="shared" si="194"/>
        <v>2015</v>
      </c>
      <c r="AF970">
        <f t="shared" si="195"/>
        <v>3</v>
      </c>
      <c r="AG970" t="str">
        <f>VLOOKUP(F970,vlookup!$A$2:$E$660,2,0)</f>
        <v>Retained</v>
      </c>
      <c r="AH970" t="str">
        <f>VLOOKUP(F970,vlookup!$A$2:$E$660,3,0)</f>
        <v>Service Contract</v>
      </c>
      <c r="AI970" t="str">
        <f>VLOOKUP(F970,vlookup!$A$2:$E$660,4,0)</f>
        <v>Used Car Programs</v>
      </c>
      <c r="AJ970" t="str">
        <f>VLOOKUP(F970,vlookup!$A$2:$E$660,5,0)</f>
        <v>High Mileage</v>
      </c>
      <c r="AL970">
        <f t="shared" si="196"/>
        <v>20</v>
      </c>
      <c r="AM970">
        <f t="shared" si="197"/>
        <v>353</v>
      </c>
      <c r="AN970" t="str">
        <f t="shared" si="198"/>
        <v/>
      </c>
      <c r="AO970" t="str">
        <f t="shared" si="199"/>
        <v/>
      </c>
      <c r="AP970" t="str">
        <f t="shared" si="200"/>
        <v/>
      </c>
      <c r="AQ970" t="str">
        <f t="shared" si="201"/>
        <v/>
      </c>
      <c r="AR970">
        <f t="shared" si="202"/>
        <v>-95</v>
      </c>
      <c r="AS970" t="str">
        <f t="shared" si="203"/>
        <v>90280093C5-1</v>
      </c>
      <c r="AT970" t="str">
        <f>IFERROR(IF(VLOOKUP(Y970,vlookup!$I$2:$J$9,1,0)=Y970,VLOOKUP(Y970,vlookup!$I$2:$J$9,2,0),PROPER(Y970)),PROPER(Y970))</f>
        <v>Inspection</v>
      </c>
      <c r="AU970" t="str">
        <f>IFERROR(IF(B970=VLOOKUP(B970,vlookup!$L$2:$L$10,1,0),"Yes","No"),"No")</f>
        <v>No</v>
      </c>
    </row>
    <row r="971" spans="1:47" ht="14.45" customHeight="1" x14ac:dyDescent="0.25">
      <c r="A971" t="s">
        <v>2750</v>
      </c>
      <c r="B971" s="31" t="s">
        <v>3623</v>
      </c>
      <c r="C971">
        <v>1</v>
      </c>
      <c r="D971">
        <v>3</v>
      </c>
      <c r="E971" t="s">
        <v>382</v>
      </c>
      <c r="F971" t="s">
        <v>205</v>
      </c>
      <c r="G971" t="s">
        <v>1148</v>
      </c>
      <c r="H971" t="s">
        <v>1149</v>
      </c>
      <c r="I971">
        <v>105092</v>
      </c>
      <c r="J971" s="19">
        <v>42274</v>
      </c>
      <c r="K971" s="19">
        <v>42325</v>
      </c>
      <c r="L971">
        <v>201511</v>
      </c>
      <c r="M971" s="19">
        <v>42309</v>
      </c>
      <c r="N971">
        <v>24616</v>
      </c>
      <c r="O971" t="s">
        <v>1076</v>
      </c>
      <c r="P971" t="s">
        <v>377</v>
      </c>
      <c r="Q971" t="s">
        <v>359</v>
      </c>
      <c r="R971">
        <v>56357823538</v>
      </c>
      <c r="S971" s="19">
        <v>42788</v>
      </c>
      <c r="T971">
        <v>105092</v>
      </c>
      <c r="U971" t="s">
        <v>357</v>
      </c>
      <c r="V971" s="19">
        <v>42789</v>
      </c>
      <c r="W971" t="s">
        <v>360</v>
      </c>
      <c r="X971" t="s">
        <v>361</v>
      </c>
      <c r="Y971" t="s">
        <v>361</v>
      </c>
      <c r="Z971" t="s">
        <v>14</v>
      </c>
      <c r="AA971" s="29">
        <v>-95</v>
      </c>
      <c r="AB971" t="s">
        <v>544</v>
      </c>
      <c r="AC971">
        <f t="shared" si="192"/>
        <v>2017</v>
      </c>
      <c r="AD971">
        <f t="shared" si="193"/>
        <v>2</v>
      </c>
      <c r="AE971">
        <f t="shared" si="194"/>
        <v>2015</v>
      </c>
      <c r="AF971">
        <f t="shared" si="195"/>
        <v>9</v>
      </c>
      <c r="AG971" t="str">
        <f>VLOOKUP(F971,vlookup!$A$2:$E$660,2,0)</f>
        <v>Retained</v>
      </c>
      <c r="AH971" t="str">
        <f>VLOOKUP(F971,vlookup!$A$2:$E$660,3,0)</f>
        <v>Service Contract</v>
      </c>
      <c r="AI971" t="str">
        <f>VLOOKUP(F971,vlookup!$A$2:$E$660,4,0)</f>
        <v>Used Car Programs</v>
      </c>
      <c r="AJ971" t="str">
        <f>VLOOKUP(F971,vlookup!$A$2:$E$660,5,0)</f>
        <v>High Mileage</v>
      </c>
      <c r="AL971">
        <f t="shared" si="196"/>
        <v>50</v>
      </c>
      <c r="AM971">
        <f t="shared" si="197"/>
        <v>506</v>
      </c>
      <c r="AN971" t="str">
        <f t="shared" si="198"/>
        <v/>
      </c>
      <c r="AO971" t="str">
        <f t="shared" si="199"/>
        <v/>
      </c>
      <c r="AP971" t="str">
        <f t="shared" si="200"/>
        <v/>
      </c>
      <c r="AQ971" t="str">
        <f t="shared" si="201"/>
        <v/>
      </c>
      <c r="AR971">
        <f t="shared" si="202"/>
        <v>-95</v>
      </c>
      <c r="AS971" t="str">
        <f t="shared" si="203"/>
        <v>102108884-1</v>
      </c>
      <c r="AT971" t="str">
        <f>IFERROR(IF(VLOOKUP(Y971,vlookup!$I$2:$J$9,1,0)=Y971,VLOOKUP(Y971,vlookup!$I$2:$J$9,2,0),PROPER(Y971)),PROPER(Y971))</f>
        <v>Inspection</v>
      </c>
      <c r="AU971" t="str">
        <f>IFERROR(IF(B971=VLOOKUP(B971,vlookup!$L$2:$L$10,1,0),"Yes","No"),"No")</f>
        <v>No</v>
      </c>
    </row>
    <row r="972" spans="1:47" ht="14.45" customHeight="1" x14ac:dyDescent="0.25">
      <c r="A972" t="s">
        <v>2751</v>
      </c>
      <c r="B972" s="31" t="s">
        <v>2752</v>
      </c>
      <c r="C972">
        <v>1</v>
      </c>
      <c r="D972">
        <v>2</v>
      </c>
      <c r="E972" t="s">
        <v>382</v>
      </c>
      <c r="F972" t="s">
        <v>464</v>
      </c>
      <c r="G972" t="s">
        <v>1148</v>
      </c>
      <c r="H972" t="s">
        <v>1149</v>
      </c>
      <c r="I972">
        <v>72578</v>
      </c>
      <c r="J972" s="19">
        <v>44898</v>
      </c>
      <c r="K972" s="19">
        <v>44917</v>
      </c>
      <c r="L972">
        <v>202212</v>
      </c>
      <c r="M972" s="19">
        <v>44896</v>
      </c>
      <c r="N972">
        <v>24617</v>
      </c>
      <c r="O972" t="s">
        <v>1070</v>
      </c>
      <c r="P972" t="s">
        <v>957</v>
      </c>
      <c r="Q972" t="s">
        <v>359</v>
      </c>
      <c r="R972">
        <v>1023223</v>
      </c>
      <c r="S972" s="19">
        <v>45084</v>
      </c>
      <c r="T972">
        <v>73984</v>
      </c>
      <c r="U972" t="s">
        <v>357</v>
      </c>
      <c r="V972" s="19">
        <v>45093</v>
      </c>
      <c r="W972" t="s">
        <v>958</v>
      </c>
      <c r="X972" t="s">
        <v>958</v>
      </c>
      <c r="Y972" t="s">
        <v>361</v>
      </c>
      <c r="Z972" t="s">
        <v>14</v>
      </c>
      <c r="AA972" s="29">
        <v>-100</v>
      </c>
      <c r="AB972" t="s">
        <v>544</v>
      </c>
      <c r="AC972">
        <f t="shared" si="192"/>
        <v>2023</v>
      </c>
      <c r="AD972">
        <f t="shared" si="193"/>
        <v>6</v>
      </c>
      <c r="AE972">
        <f t="shared" si="194"/>
        <v>2022</v>
      </c>
      <c r="AF972">
        <f t="shared" si="195"/>
        <v>12</v>
      </c>
      <c r="AG972" t="str">
        <f>VLOOKUP(F972,vlookup!$A$2:$E$660,2,0)</f>
        <v>Retained</v>
      </c>
      <c r="AH972" t="str">
        <f>VLOOKUP(F972,vlookup!$A$2:$E$660,3,0)</f>
        <v>Service Contract</v>
      </c>
      <c r="AI972" t="str">
        <f>VLOOKUP(F972,vlookup!$A$2:$E$660,4,0)</f>
        <v>Used Car Programs</v>
      </c>
      <c r="AJ972" t="str">
        <f>VLOOKUP(F972,vlookup!$A$2:$E$660,5,0)</f>
        <v>High Mileage</v>
      </c>
      <c r="AL972">
        <f t="shared" si="196"/>
        <v>19</v>
      </c>
      <c r="AM972">
        <f t="shared" si="197"/>
        <v>193</v>
      </c>
      <c r="AN972">
        <f t="shared" si="198"/>
        <v>1406</v>
      </c>
      <c r="AO972" t="str">
        <f t="shared" si="199"/>
        <v/>
      </c>
      <c r="AP972" t="str">
        <f t="shared" si="200"/>
        <v/>
      </c>
      <c r="AQ972" t="str">
        <f t="shared" si="201"/>
        <v/>
      </c>
      <c r="AR972">
        <f t="shared" si="202"/>
        <v>-100</v>
      </c>
      <c r="AS972" t="str">
        <f t="shared" si="203"/>
        <v>ZAGED020474L22-1</v>
      </c>
      <c r="AT972" t="str">
        <f>IFERROR(IF(VLOOKUP(Y972,vlookup!$I$2:$J$9,1,0)=Y972,VLOOKUP(Y972,vlookup!$I$2:$J$9,2,0),PROPER(Y972)),PROPER(Y972))</f>
        <v>Inspection</v>
      </c>
      <c r="AU972" t="str">
        <f>IFERROR(IF(B972=VLOOKUP(B972,vlookup!$L$2:$L$10,1,0),"Yes","No"),"No")</f>
        <v>No</v>
      </c>
    </row>
    <row r="973" spans="1:47" ht="14.45" customHeight="1" x14ac:dyDescent="0.25">
      <c r="A973" t="s">
        <v>1868</v>
      </c>
      <c r="B973" s="31" t="s">
        <v>1869</v>
      </c>
      <c r="C973">
        <v>2</v>
      </c>
      <c r="D973">
        <v>2</v>
      </c>
      <c r="E973" t="s">
        <v>382</v>
      </c>
      <c r="F973" t="s">
        <v>60</v>
      </c>
      <c r="G973" t="s">
        <v>1148</v>
      </c>
      <c r="H973" t="s">
        <v>1158</v>
      </c>
      <c r="I973">
        <v>160324</v>
      </c>
      <c r="J973" s="19">
        <v>41344</v>
      </c>
      <c r="K973" s="19">
        <v>41393</v>
      </c>
      <c r="L973">
        <v>201304</v>
      </c>
      <c r="M973" s="19">
        <v>41365</v>
      </c>
      <c r="N973">
        <v>24616</v>
      </c>
      <c r="O973" t="s">
        <v>1076</v>
      </c>
      <c r="P973" t="s">
        <v>2669</v>
      </c>
      <c r="Q973" t="s">
        <v>2563</v>
      </c>
      <c r="R973">
        <v>304496</v>
      </c>
      <c r="S973" s="19">
        <v>41563</v>
      </c>
      <c r="T973">
        <v>166166</v>
      </c>
      <c r="U973" t="s">
        <v>357</v>
      </c>
      <c r="V973" s="19">
        <v>41578</v>
      </c>
      <c r="W973" t="s">
        <v>360</v>
      </c>
      <c r="X973" t="s">
        <v>361</v>
      </c>
      <c r="Y973" t="s">
        <v>361</v>
      </c>
      <c r="Z973" t="s">
        <v>14</v>
      </c>
      <c r="AA973" s="29">
        <v>-95</v>
      </c>
      <c r="AB973" t="s">
        <v>544</v>
      </c>
      <c r="AC973">
        <f t="shared" si="192"/>
        <v>2013</v>
      </c>
      <c r="AD973">
        <f t="shared" si="193"/>
        <v>10</v>
      </c>
      <c r="AE973">
        <f t="shared" si="194"/>
        <v>2013</v>
      </c>
      <c r="AF973">
        <f t="shared" si="195"/>
        <v>3</v>
      </c>
      <c r="AG973" t="str">
        <f>VLOOKUP(F973,vlookup!$A$2:$E$660,2,0)</f>
        <v>Retained</v>
      </c>
      <c r="AH973" t="str">
        <f>VLOOKUP(F973,vlookup!$A$2:$E$660,3,0)</f>
        <v>Service Contract</v>
      </c>
      <c r="AI973" t="str">
        <f>VLOOKUP(F973,vlookup!$A$2:$E$660,4,0)</f>
        <v>Used Car Programs</v>
      </c>
      <c r="AJ973" t="str">
        <f>VLOOKUP(F973,vlookup!$A$2:$E$660,5,0)</f>
        <v>High Mileage</v>
      </c>
      <c r="AL973">
        <f t="shared" si="196"/>
        <v>48</v>
      </c>
      <c r="AM973">
        <f t="shared" si="197"/>
        <v>230</v>
      </c>
      <c r="AN973">
        <f t="shared" si="198"/>
        <v>5842</v>
      </c>
      <c r="AO973" t="str">
        <f t="shared" si="199"/>
        <v/>
      </c>
      <c r="AP973" t="str">
        <f t="shared" si="200"/>
        <v/>
      </c>
      <c r="AQ973" t="str">
        <f t="shared" si="201"/>
        <v/>
      </c>
      <c r="AR973">
        <f t="shared" si="202"/>
        <v>-95</v>
      </c>
      <c r="AS973" t="str">
        <f t="shared" si="203"/>
        <v>1N142229C3Y-2</v>
      </c>
      <c r="AT973" t="str">
        <f>IFERROR(IF(VLOOKUP(Y973,vlookup!$I$2:$J$9,1,0)=Y973,VLOOKUP(Y973,vlookup!$I$2:$J$9,2,0),PROPER(Y973)),PROPER(Y973))</f>
        <v>Inspection</v>
      </c>
      <c r="AU973" t="str">
        <f>IFERROR(IF(B973=VLOOKUP(B973,vlookup!$L$2:$L$10,1,0),"Yes","No"),"No")</f>
        <v>No</v>
      </c>
    </row>
    <row r="974" spans="1:47" ht="14.45" customHeight="1" x14ac:dyDescent="0.25">
      <c r="A974" t="s">
        <v>1871</v>
      </c>
      <c r="B974" s="31" t="s">
        <v>1872</v>
      </c>
      <c r="C974">
        <v>1</v>
      </c>
      <c r="D974">
        <v>3</v>
      </c>
      <c r="E974" t="s">
        <v>382</v>
      </c>
      <c r="F974" t="s">
        <v>238</v>
      </c>
      <c r="G974" t="s">
        <v>1148</v>
      </c>
      <c r="H974" t="s">
        <v>1873</v>
      </c>
      <c r="I974">
        <v>183023</v>
      </c>
      <c r="J974" s="19">
        <v>42414</v>
      </c>
      <c r="K974" s="19">
        <v>42444</v>
      </c>
      <c r="L974">
        <v>201603</v>
      </c>
      <c r="M974" s="19">
        <v>42430</v>
      </c>
      <c r="N974">
        <v>24616</v>
      </c>
      <c r="O974" t="s">
        <v>1076</v>
      </c>
      <c r="P974" t="s">
        <v>377</v>
      </c>
      <c r="Q974" t="s">
        <v>359</v>
      </c>
      <c r="R974">
        <v>50292221437</v>
      </c>
      <c r="S974" s="19">
        <v>42473</v>
      </c>
      <c r="T974">
        <v>183023</v>
      </c>
      <c r="U974" t="s">
        <v>357</v>
      </c>
      <c r="V974" s="19">
        <v>42488</v>
      </c>
      <c r="W974" t="s">
        <v>360</v>
      </c>
      <c r="X974" t="s">
        <v>361</v>
      </c>
      <c r="Y974" t="s">
        <v>361</v>
      </c>
      <c r="Z974" t="s">
        <v>14</v>
      </c>
      <c r="AA974" s="29">
        <v>-95</v>
      </c>
      <c r="AB974" t="s">
        <v>544</v>
      </c>
      <c r="AC974">
        <f t="shared" si="192"/>
        <v>2016</v>
      </c>
      <c r="AD974">
        <f t="shared" si="193"/>
        <v>4</v>
      </c>
      <c r="AE974">
        <f t="shared" si="194"/>
        <v>2016</v>
      </c>
      <c r="AF974">
        <f t="shared" si="195"/>
        <v>2</v>
      </c>
      <c r="AG974" t="str">
        <f>VLOOKUP(F974,vlookup!$A$2:$E$660,2,0)</f>
        <v>Retained</v>
      </c>
      <c r="AH974" t="str">
        <f>VLOOKUP(F974,vlookup!$A$2:$E$660,3,0)</f>
        <v>Service Contract</v>
      </c>
      <c r="AI974" t="str">
        <f>VLOOKUP(F974,vlookup!$A$2:$E$660,4,0)</f>
        <v>Used Car Programs</v>
      </c>
      <c r="AJ974" t="str">
        <f>VLOOKUP(F974,vlookup!$A$2:$E$660,5,0)</f>
        <v>High Mileage</v>
      </c>
      <c r="AL974">
        <f t="shared" si="196"/>
        <v>31</v>
      </c>
      <c r="AM974">
        <f t="shared" si="197"/>
        <v>74</v>
      </c>
      <c r="AN974" t="str">
        <f t="shared" si="198"/>
        <v/>
      </c>
      <c r="AO974" t="str">
        <f t="shared" si="199"/>
        <v/>
      </c>
      <c r="AP974" t="str">
        <f t="shared" si="200"/>
        <v/>
      </c>
      <c r="AQ974">
        <f t="shared" si="201"/>
        <v>-95</v>
      </c>
      <c r="AR974" t="str">
        <f t="shared" si="202"/>
        <v/>
      </c>
      <c r="AS974" t="str">
        <f t="shared" si="203"/>
        <v>6A050312B6Y-1</v>
      </c>
      <c r="AT974" t="str">
        <f>IFERROR(IF(VLOOKUP(Y974,vlookup!$I$2:$J$9,1,0)=Y974,VLOOKUP(Y974,vlookup!$I$2:$J$9,2,0),PROPER(Y974)),PROPER(Y974))</f>
        <v>Inspection</v>
      </c>
      <c r="AU974" t="str">
        <f>IFERROR(IF(B974=VLOOKUP(B974,vlookup!$L$2:$L$10,1,0),"Yes","No"),"No")</f>
        <v>No</v>
      </c>
    </row>
    <row r="975" spans="1:47" ht="14.45" customHeight="1" x14ac:dyDescent="0.25">
      <c r="A975" t="s">
        <v>1882</v>
      </c>
      <c r="B975" s="31" t="s">
        <v>3616</v>
      </c>
      <c r="C975">
        <v>1</v>
      </c>
      <c r="D975">
        <v>4</v>
      </c>
      <c r="E975" t="s">
        <v>382</v>
      </c>
      <c r="F975" t="s">
        <v>205</v>
      </c>
      <c r="G975" t="s">
        <v>1148</v>
      </c>
      <c r="H975" t="s">
        <v>1873</v>
      </c>
      <c r="I975">
        <v>108011</v>
      </c>
      <c r="J975" s="19">
        <v>41888</v>
      </c>
      <c r="K975" s="19">
        <v>41943</v>
      </c>
      <c r="L975">
        <v>201410</v>
      </c>
      <c r="M975" s="19">
        <v>41913</v>
      </c>
      <c r="N975">
        <v>24616</v>
      </c>
      <c r="O975" t="s">
        <v>1076</v>
      </c>
      <c r="P975" t="s">
        <v>377</v>
      </c>
      <c r="Q975" t="s">
        <v>359</v>
      </c>
      <c r="R975">
        <v>51923721941</v>
      </c>
      <c r="S975" s="19">
        <v>42550</v>
      </c>
      <c r="T975">
        <v>108011</v>
      </c>
      <c r="U975" t="s">
        <v>357</v>
      </c>
      <c r="V975" s="19">
        <v>42558</v>
      </c>
      <c r="W975" t="s">
        <v>360</v>
      </c>
      <c r="X975" t="s">
        <v>361</v>
      </c>
      <c r="Y975" t="s">
        <v>361</v>
      </c>
      <c r="Z975" t="s">
        <v>14</v>
      </c>
      <c r="AA975" s="29">
        <v>-95</v>
      </c>
      <c r="AB975" t="s">
        <v>544</v>
      </c>
      <c r="AC975">
        <f t="shared" si="192"/>
        <v>2016</v>
      </c>
      <c r="AD975">
        <f t="shared" si="193"/>
        <v>7</v>
      </c>
      <c r="AE975">
        <f t="shared" si="194"/>
        <v>2014</v>
      </c>
      <c r="AF975">
        <f t="shared" si="195"/>
        <v>9</v>
      </c>
      <c r="AG975" t="str">
        <f>VLOOKUP(F975,vlookup!$A$2:$E$660,2,0)</f>
        <v>Retained</v>
      </c>
      <c r="AH975" t="str">
        <f>VLOOKUP(F975,vlookup!$A$2:$E$660,3,0)</f>
        <v>Service Contract</v>
      </c>
      <c r="AI975" t="str">
        <f>VLOOKUP(F975,vlookup!$A$2:$E$660,4,0)</f>
        <v>Used Car Programs</v>
      </c>
      <c r="AJ975" t="str">
        <f>VLOOKUP(F975,vlookup!$A$2:$E$660,5,0)</f>
        <v>High Mileage</v>
      </c>
      <c r="AL975">
        <f t="shared" si="196"/>
        <v>55</v>
      </c>
      <c r="AM975">
        <f t="shared" si="197"/>
        <v>661</v>
      </c>
      <c r="AN975" t="str">
        <f t="shared" si="198"/>
        <v/>
      </c>
      <c r="AO975" t="str">
        <f t="shared" si="199"/>
        <v/>
      </c>
      <c r="AP975" t="str">
        <f t="shared" si="200"/>
        <v/>
      </c>
      <c r="AQ975" t="str">
        <f t="shared" si="201"/>
        <v/>
      </c>
      <c r="AR975">
        <f t="shared" si="202"/>
        <v>-95</v>
      </c>
      <c r="AS975" t="str">
        <f t="shared" si="203"/>
        <v>102108910-1</v>
      </c>
      <c r="AT975" t="str">
        <f>IFERROR(IF(VLOOKUP(Y975,vlookup!$I$2:$J$9,1,0)=Y975,VLOOKUP(Y975,vlookup!$I$2:$J$9,2,0),PROPER(Y975)),PROPER(Y975))</f>
        <v>Inspection</v>
      </c>
      <c r="AU975" t="str">
        <f>IFERROR(IF(B975=VLOOKUP(B975,vlookup!$L$2:$L$10,1,0),"Yes","No"),"No")</f>
        <v>No</v>
      </c>
    </row>
    <row r="976" spans="1:47" ht="14.45" customHeight="1" x14ac:dyDescent="0.25">
      <c r="A976" t="s">
        <v>1882</v>
      </c>
      <c r="B976" s="31" t="s">
        <v>3616</v>
      </c>
      <c r="C976">
        <v>1</v>
      </c>
      <c r="D976">
        <v>5</v>
      </c>
      <c r="E976" t="s">
        <v>382</v>
      </c>
      <c r="F976" t="s">
        <v>205</v>
      </c>
      <c r="G976" t="s">
        <v>1148</v>
      </c>
      <c r="H976" t="s">
        <v>1873</v>
      </c>
      <c r="I976">
        <v>108011</v>
      </c>
      <c r="J976" s="19">
        <v>41888</v>
      </c>
      <c r="K976" s="19">
        <v>41943</v>
      </c>
      <c r="L976">
        <v>201410</v>
      </c>
      <c r="M976" s="19">
        <v>41913</v>
      </c>
      <c r="N976">
        <v>24616</v>
      </c>
      <c r="O976" t="s">
        <v>1076</v>
      </c>
      <c r="P976" t="s">
        <v>377</v>
      </c>
      <c r="Q976" t="s">
        <v>359</v>
      </c>
      <c r="R976">
        <v>52587122170</v>
      </c>
      <c r="S976" s="19">
        <v>42585</v>
      </c>
      <c r="T976">
        <v>108011</v>
      </c>
      <c r="U976" t="s">
        <v>357</v>
      </c>
      <c r="V976" s="19">
        <v>42585</v>
      </c>
      <c r="W976" t="s">
        <v>360</v>
      </c>
      <c r="X976" t="s">
        <v>361</v>
      </c>
      <c r="Y976" t="s">
        <v>361</v>
      </c>
      <c r="Z976" t="s">
        <v>14</v>
      </c>
      <c r="AA976" s="29">
        <v>-95</v>
      </c>
      <c r="AB976" t="s">
        <v>544</v>
      </c>
      <c r="AC976">
        <f t="shared" si="192"/>
        <v>2016</v>
      </c>
      <c r="AD976">
        <f t="shared" si="193"/>
        <v>8</v>
      </c>
      <c r="AE976">
        <f t="shared" si="194"/>
        <v>2014</v>
      </c>
      <c r="AF976">
        <f t="shared" si="195"/>
        <v>9</v>
      </c>
      <c r="AG976" t="str">
        <f>VLOOKUP(F976,vlookup!$A$2:$E$660,2,0)</f>
        <v>Retained</v>
      </c>
      <c r="AH976" t="str">
        <f>VLOOKUP(F976,vlookup!$A$2:$E$660,3,0)</f>
        <v>Service Contract</v>
      </c>
      <c r="AI976" t="str">
        <f>VLOOKUP(F976,vlookup!$A$2:$E$660,4,0)</f>
        <v>Used Car Programs</v>
      </c>
      <c r="AJ976" t="str">
        <f>VLOOKUP(F976,vlookup!$A$2:$E$660,5,0)</f>
        <v>High Mileage</v>
      </c>
      <c r="AL976">
        <f t="shared" si="196"/>
        <v>55</v>
      </c>
      <c r="AM976">
        <f t="shared" si="197"/>
        <v>687</v>
      </c>
      <c r="AN976" t="str">
        <f t="shared" si="198"/>
        <v/>
      </c>
      <c r="AO976" t="str">
        <f t="shared" si="199"/>
        <v/>
      </c>
      <c r="AP976" t="str">
        <f t="shared" si="200"/>
        <v/>
      </c>
      <c r="AQ976" t="str">
        <f t="shared" si="201"/>
        <v/>
      </c>
      <c r="AR976">
        <f t="shared" si="202"/>
        <v>-95</v>
      </c>
      <c r="AS976" t="str">
        <f t="shared" si="203"/>
        <v>102108910-1</v>
      </c>
      <c r="AT976" t="str">
        <f>IFERROR(IF(VLOOKUP(Y976,vlookup!$I$2:$J$9,1,0)=Y976,VLOOKUP(Y976,vlookup!$I$2:$J$9,2,0),PROPER(Y976)),PROPER(Y976))</f>
        <v>Inspection</v>
      </c>
      <c r="AU976" t="str">
        <f>IFERROR(IF(B976=VLOOKUP(B976,vlookup!$L$2:$L$10,1,0),"Yes","No"),"No")</f>
        <v>No</v>
      </c>
    </row>
    <row r="977" spans="1:47" ht="14.45" customHeight="1" x14ac:dyDescent="0.25">
      <c r="A977" t="s">
        <v>2646</v>
      </c>
      <c r="B977" s="31" t="s">
        <v>2647</v>
      </c>
      <c r="C977">
        <v>1</v>
      </c>
      <c r="D977">
        <v>3</v>
      </c>
      <c r="E977" t="s">
        <v>382</v>
      </c>
      <c r="F977" t="s">
        <v>205</v>
      </c>
      <c r="G977" t="s">
        <v>1148</v>
      </c>
      <c r="H977" t="s">
        <v>1873</v>
      </c>
      <c r="I977">
        <v>101972</v>
      </c>
      <c r="J977" s="19">
        <v>41650</v>
      </c>
      <c r="K977" s="19">
        <v>41663</v>
      </c>
      <c r="L977">
        <v>201401</v>
      </c>
      <c r="M977" s="19">
        <v>41640</v>
      </c>
      <c r="N977">
        <v>24616</v>
      </c>
      <c r="O977" t="s">
        <v>1076</v>
      </c>
      <c r="P977" t="s">
        <v>2669</v>
      </c>
      <c r="Q977" t="s">
        <v>2563</v>
      </c>
      <c r="R977" t="s">
        <v>2753</v>
      </c>
      <c r="S977" s="19">
        <v>41667</v>
      </c>
      <c r="T977">
        <v>101972</v>
      </c>
      <c r="U977" t="s">
        <v>357</v>
      </c>
      <c r="V977" s="19">
        <v>41708</v>
      </c>
      <c r="W977" t="s">
        <v>360</v>
      </c>
      <c r="X977" t="s">
        <v>361</v>
      </c>
      <c r="Y977" t="s">
        <v>361</v>
      </c>
      <c r="Z977" t="s">
        <v>14</v>
      </c>
      <c r="AA977" s="29">
        <v>-95</v>
      </c>
      <c r="AB977" t="s">
        <v>544</v>
      </c>
      <c r="AC977">
        <f t="shared" si="192"/>
        <v>2014</v>
      </c>
      <c r="AD977">
        <f t="shared" si="193"/>
        <v>3</v>
      </c>
      <c r="AE977">
        <f t="shared" si="194"/>
        <v>2014</v>
      </c>
      <c r="AF977">
        <f t="shared" si="195"/>
        <v>1</v>
      </c>
      <c r="AG977" t="str">
        <f>VLOOKUP(F977,vlookup!$A$2:$E$660,2,0)</f>
        <v>Retained</v>
      </c>
      <c r="AH977" t="str">
        <f>VLOOKUP(F977,vlookup!$A$2:$E$660,3,0)</f>
        <v>Service Contract</v>
      </c>
      <c r="AI977" t="str">
        <f>VLOOKUP(F977,vlookup!$A$2:$E$660,4,0)</f>
        <v>Used Car Programs</v>
      </c>
      <c r="AJ977" t="str">
        <f>VLOOKUP(F977,vlookup!$A$2:$E$660,5,0)</f>
        <v>High Mileage</v>
      </c>
      <c r="AL977">
        <f t="shared" si="196"/>
        <v>13</v>
      </c>
      <c r="AM977">
        <f t="shared" si="197"/>
        <v>59</v>
      </c>
      <c r="AN977" t="str">
        <f t="shared" si="198"/>
        <v/>
      </c>
      <c r="AO977" t="str">
        <f t="shared" si="199"/>
        <v/>
      </c>
      <c r="AP977">
        <f t="shared" si="200"/>
        <v>-95</v>
      </c>
      <c r="AQ977" t="str">
        <f t="shared" si="201"/>
        <v/>
      </c>
      <c r="AR977" t="str">
        <f t="shared" si="202"/>
        <v/>
      </c>
      <c r="AS977" t="str">
        <f t="shared" si="203"/>
        <v>3A183164A4-1</v>
      </c>
      <c r="AT977" t="str">
        <f>IFERROR(IF(VLOOKUP(Y977,vlookup!$I$2:$J$9,1,0)=Y977,VLOOKUP(Y977,vlookup!$I$2:$J$9,2,0),PROPER(Y977)),PROPER(Y977))</f>
        <v>Inspection</v>
      </c>
      <c r="AU977" t="str">
        <f>IFERROR(IF(B977=VLOOKUP(B977,vlookup!$L$2:$L$10,1,0),"Yes","No"),"No")</f>
        <v>No</v>
      </c>
    </row>
    <row r="978" spans="1:47" ht="14.45" customHeight="1" x14ac:dyDescent="0.25">
      <c r="A978" t="s">
        <v>1884</v>
      </c>
      <c r="B978" s="31" t="s">
        <v>1885</v>
      </c>
      <c r="C978">
        <v>2</v>
      </c>
      <c r="D978">
        <v>2</v>
      </c>
      <c r="E978" t="s">
        <v>382</v>
      </c>
      <c r="F978" t="s">
        <v>60</v>
      </c>
      <c r="G978" t="s">
        <v>1148</v>
      </c>
      <c r="H978" t="s">
        <v>1873</v>
      </c>
      <c r="I978">
        <v>147267</v>
      </c>
      <c r="J978" s="19">
        <v>41440</v>
      </c>
      <c r="K978" s="19">
        <v>41465</v>
      </c>
      <c r="L978">
        <v>201307</v>
      </c>
      <c r="M978" s="19">
        <v>41456</v>
      </c>
      <c r="N978">
        <v>24616</v>
      </c>
      <c r="O978" t="s">
        <v>1076</v>
      </c>
      <c r="P978" t="s">
        <v>2669</v>
      </c>
      <c r="Q978" t="s">
        <v>2563</v>
      </c>
      <c r="R978">
        <v>301159</v>
      </c>
      <c r="S978" s="19">
        <v>41527</v>
      </c>
      <c r="T978">
        <v>148200</v>
      </c>
      <c r="U978" t="s">
        <v>357</v>
      </c>
      <c r="V978" s="19">
        <v>41599</v>
      </c>
      <c r="W978" t="s">
        <v>360</v>
      </c>
      <c r="X978" t="s">
        <v>361</v>
      </c>
      <c r="Y978" t="s">
        <v>361</v>
      </c>
      <c r="Z978" t="s">
        <v>14</v>
      </c>
      <c r="AA978" s="29">
        <v>-95</v>
      </c>
      <c r="AB978" t="s">
        <v>544</v>
      </c>
      <c r="AC978">
        <f t="shared" si="192"/>
        <v>2013</v>
      </c>
      <c r="AD978">
        <f t="shared" si="193"/>
        <v>11</v>
      </c>
      <c r="AE978">
        <f t="shared" si="194"/>
        <v>2013</v>
      </c>
      <c r="AF978">
        <f t="shared" si="195"/>
        <v>6</v>
      </c>
      <c r="AG978" t="str">
        <f>VLOOKUP(F978,vlookup!$A$2:$E$660,2,0)</f>
        <v>Retained</v>
      </c>
      <c r="AH978" t="str">
        <f>VLOOKUP(F978,vlookup!$A$2:$E$660,3,0)</f>
        <v>Service Contract</v>
      </c>
      <c r="AI978" t="str">
        <f>VLOOKUP(F978,vlookup!$A$2:$E$660,4,0)</f>
        <v>Used Car Programs</v>
      </c>
      <c r="AJ978" t="str">
        <f>VLOOKUP(F978,vlookup!$A$2:$E$660,5,0)</f>
        <v>High Mileage</v>
      </c>
      <c r="AL978">
        <f t="shared" si="196"/>
        <v>25</v>
      </c>
      <c r="AM978">
        <f t="shared" si="197"/>
        <v>156</v>
      </c>
      <c r="AN978">
        <f t="shared" si="198"/>
        <v>933</v>
      </c>
      <c r="AO978" t="str">
        <f t="shared" si="199"/>
        <v/>
      </c>
      <c r="AP978" t="str">
        <f t="shared" si="200"/>
        <v/>
      </c>
      <c r="AQ978" t="str">
        <f t="shared" si="201"/>
        <v/>
      </c>
      <c r="AR978">
        <f t="shared" si="202"/>
        <v>-95</v>
      </c>
      <c r="AS978" t="str">
        <f t="shared" si="203"/>
        <v>4A234043F3Y-2</v>
      </c>
      <c r="AT978" t="str">
        <f>IFERROR(IF(VLOOKUP(Y978,vlookup!$I$2:$J$9,1,0)=Y978,VLOOKUP(Y978,vlookup!$I$2:$J$9,2,0),PROPER(Y978)),PROPER(Y978))</f>
        <v>Inspection</v>
      </c>
      <c r="AU978" t="str">
        <f>IFERROR(IF(B978=VLOOKUP(B978,vlookup!$L$2:$L$10,1,0),"Yes","No"),"No")</f>
        <v>No</v>
      </c>
    </row>
    <row r="979" spans="1:47" ht="14.45" customHeight="1" x14ac:dyDescent="0.25">
      <c r="A979" t="s">
        <v>1892</v>
      </c>
      <c r="B979" s="31" t="s">
        <v>3592</v>
      </c>
      <c r="C979">
        <v>1</v>
      </c>
      <c r="D979">
        <v>2</v>
      </c>
      <c r="E979" t="s">
        <v>382</v>
      </c>
      <c r="F979" t="s">
        <v>60</v>
      </c>
      <c r="G979" t="s">
        <v>1148</v>
      </c>
      <c r="H979" t="s">
        <v>1893</v>
      </c>
      <c r="I979">
        <v>85343</v>
      </c>
      <c r="J979" s="19">
        <v>41785</v>
      </c>
      <c r="K979" s="19">
        <v>41820</v>
      </c>
      <c r="L979">
        <v>201406</v>
      </c>
      <c r="M979" s="19">
        <v>41791</v>
      </c>
      <c r="N979">
        <v>24616</v>
      </c>
      <c r="O979" t="s">
        <v>1076</v>
      </c>
      <c r="P979" t="s">
        <v>377</v>
      </c>
      <c r="Q979" t="s">
        <v>359</v>
      </c>
      <c r="R979">
        <v>38769318020</v>
      </c>
      <c r="S979" s="19">
        <v>41934</v>
      </c>
      <c r="T979">
        <v>85343</v>
      </c>
      <c r="U979" t="s">
        <v>357</v>
      </c>
      <c r="V979" s="19">
        <v>41949</v>
      </c>
      <c r="W979" t="s">
        <v>360</v>
      </c>
      <c r="X979" t="s">
        <v>361</v>
      </c>
      <c r="Y979" t="s">
        <v>361</v>
      </c>
      <c r="Z979" t="s">
        <v>14</v>
      </c>
      <c r="AA979" s="29">
        <v>-95</v>
      </c>
      <c r="AB979" t="s">
        <v>544</v>
      </c>
      <c r="AC979">
        <f t="shared" si="192"/>
        <v>2014</v>
      </c>
      <c r="AD979">
        <f t="shared" si="193"/>
        <v>11</v>
      </c>
      <c r="AE979">
        <f t="shared" si="194"/>
        <v>2014</v>
      </c>
      <c r="AF979">
        <f t="shared" si="195"/>
        <v>5</v>
      </c>
      <c r="AG979" t="str">
        <f>VLOOKUP(F979,vlookup!$A$2:$E$660,2,0)</f>
        <v>Retained</v>
      </c>
      <c r="AH979" t="str">
        <f>VLOOKUP(F979,vlookup!$A$2:$E$660,3,0)</f>
        <v>Service Contract</v>
      </c>
      <c r="AI979" t="str">
        <f>VLOOKUP(F979,vlookup!$A$2:$E$660,4,0)</f>
        <v>Used Car Programs</v>
      </c>
      <c r="AJ979" t="str">
        <f>VLOOKUP(F979,vlookup!$A$2:$E$660,5,0)</f>
        <v>High Mileage</v>
      </c>
      <c r="AL979">
        <f t="shared" si="196"/>
        <v>34</v>
      </c>
      <c r="AM979">
        <f t="shared" si="197"/>
        <v>160</v>
      </c>
      <c r="AN979" t="str">
        <f t="shared" si="198"/>
        <v/>
      </c>
      <c r="AO979" t="str">
        <f t="shared" si="199"/>
        <v/>
      </c>
      <c r="AP979" t="str">
        <f t="shared" si="200"/>
        <v/>
      </c>
      <c r="AQ979" t="str">
        <f t="shared" si="201"/>
        <v/>
      </c>
      <c r="AR979">
        <f t="shared" si="202"/>
        <v>-95</v>
      </c>
      <c r="AS979" t="str">
        <f t="shared" si="203"/>
        <v>81255191-1</v>
      </c>
      <c r="AT979" t="str">
        <f>IFERROR(IF(VLOOKUP(Y979,vlookup!$I$2:$J$9,1,0)=Y979,VLOOKUP(Y979,vlookup!$I$2:$J$9,2,0),PROPER(Y979)),PROPER(Y979))</f>
        <v>Inspection</v>
      </c>
      <c r="AU979" t="str">
        <f>IFERROR(IF(B979=VLOOKUP(B979,vlookup!$L$2:$L$10,1,0),"Yes","No"),"No")</f>
        <v>No</v>
      </c>
    </row>
    <row r="980" spans="1:47" ht="14.45" customHeight="1" x14ac:dyDescent="0.25">
      <c r="A980" t="s">
        <v>2754</v>
      </c>
      <c r="B980" s="31" t="s">
        <v>2755</v>
      </c>
      <c r="C980">
        <v>1</v>
      </c>
      <c r="D980">
        <v>3</v>
      </c>
      <c r="E980" t="s">
        <v>382</v>
      </c>
      <c r="F980" t="s">
        <v>205</v>
      </c>
      <c r="G980" t="s">
        <v>1107</v>
      </c>
      <c r="H980" t="s">
        <v>3715</v>
      </c>
      <c r="I980">
        <v>65451</v>
      </c>
      <c r="J980" s="19">
        <v>42486</v>
      </c>
      <c r="K980" s="19">
        <v>42503</v>
      </c>
      <c r="L980">
        <v>201605</v>
      </c>
      <c r="M980" s="19">
        <v>42491</v>
      </c>
      <c r="N980">
        <v>24616</v>
      </c>
      <c r="O980" t="s">
        <v>1076</v>
      </c>
      <c r="P980" t="s">
        <v>595</v>
      </c>
      <c r="Q980" t="s">
        <v>378</v>
      </c>
      <c r="R980">
        <v>69596729320</v>
      </c>
      <c r="S980" s="19">
        <v>43593</v>
      </c>
      <c r="T980">
        <v>65451</v>
      </c>
      <c r="U980" t="s">
        <v>357</v>
      </c>
      <c r="V980" s="19">
        <v>43607</v>
      </c>
      <c r="W980" t="s">
        <v>360</v>
      </c>
      <c r="X980" t="s">
        <v>361</v>
      </c>
      <c r="Y980" t="s">
        <v>361</v>
      </c>
      <c r="Z980" t="s">
        <v>14</v>
      </c>
      <c r="AA980" s="29">
        <v>-95</v>
      </c>
      <c r="AB980" t="s">
        <v>544</v>
      </c>
      <c r="AC980">
        <f t="shared" si="192"/>
        <v>2019</v>
      </c>
      <c r="AD980">
        <f t="shared" si="193"/>
        <v>5</v>
      </c>
      <c r="AE980">
        <f t="shared" si="194"/>
        <v>2016</v>
      </c>
      <c r="AF980">
        <f t="shared" si="195"/>
        <v>4</v>
      </c>
      <c r="AG980" t="str">
        <f>VLOOKUP(F980,vlookup!$A$2:$E$660,2,0)</f>
        <v>Retained</v>
      </c>
      <c r="AH980" t="str">
        <f>VLOOKUP(F980,vlookup!$A$2:$E$660,3,0)</f>
        <v>Service Contract</v>
      </c>
      <c r="AI980" t="str">
        <f>VLOOKUP(F980,vlookup!$A$2:$E$660,4,0)</f>
        <v>Used Car Programs</v>
      </c>
      <c r="AJ980" t="str">
        <f>VLOOKUP(F980,vlookup!$A$2:$E$660,5,0)</f>
        <v>High Mileage</v>
      </c>
      <c r="AL980">
        <f t="shared" si="196"/>
        <v>17</v>
      </c>
      <c r="AM980">
        <f t="shared" si="197"/>
        <v>1106</v>
      </c>
      <c r="AN980" t="str">
        <f t="shared" si="198"/>
        <v/>
      </c>
      <c r="AO980" t="str">
        <f t="shared" si="199"/>
        <v/>
      </c>
      <c r="AP980" t="str">
        <f t="shared" si="200"/>
        <v/>
      </c>
      <c r="AQ980" t="str">
        <f t="shared" si="201"/>
        <v/>
      </c>
      <c r="AR980">
        <f t="shared" si="202"/>
        <v>-95</v>
      </c>
      <c r="AS980" t="str">
        <f t="shared" si="203"/>
        <v>BDE82052D6-1</v>
      </c>
      <c r="AT980" t="str">
        <f>IFERROR(IF(VLOOKUP(Y980,vlookup!$I$2:$J$9,1,0)=Y980,VLOOKUP(Y980,vlookup!$I$2:$J$9,2,0),PROPER(Y980)),PROPER(Y980))</f>
        <v>Inspection</v>
      </c>
      <c r="AU980" t="str">
        <f>IFERROR(IF(B980=VLOOKUP(B980,vlookup!$L$2:$L$10,1,0),"Yes","No"),"No")</f>
        <v>No</v>
      </c>
    </row>
    <row r="981" spans="1:47" ht="14.45" customHeight="1" x14ac:dyDescent="0.25">
      <c r="A981" t="s">
        <v>1912</v>
      </c>
      <c r="B981" s="31" t="s">
        <v>1913</v>
      </c>
      <c r="C981">
        <v>1</v>
      </c>
      <c r="D981">
        <v>3</v>
      </c>
      <c r="E981" t="s">
        <v>571</v>
      </c>
      <c r="F981" t="s">
        <v>205</v>
      </c>
      <c r="G981" t="s">
        <v>1107</v>
      </c>
      <c r="H981" t="s">
        <v>3715</v>
      </c>
      <c r="I981">
        <v>99298</v>
      </c>
      <c r="J981" s="19">
        <v>41784</v>
      </c>
      <c r="K981" s="19">
        <v>41814</v>
      </c>
      <c r="L981">
        <v>201406</v>
      </c>
      <c r="M981" s="19">
        <v>41791</v>
      </c>
      <c r="N981">
        <v>24617</v>
      </c>
      <c r="O981" t="s">
        <v>1070</v>
      </c>
      <c r="P981" t="s">
        <v>377</v>
      </c>
      <c r="Q981" t="s">
        <v>359</v>
      </c>
      <c r="R981">
        <v>41546818801</v>
      </c>
      <c r="S981" s="19">
        <v>42067</v>
      </c>
      <c r="T981">
        <v>99298</v>
      </c>
      <c r="U981" t="s">
        <v>357</v>
      </c>
      <c r="V981" s="19">
        <v>42079</v>
      </c>
      <c r="W981" t="s">
        <v>360</v>
      </c>
      <c r="X981" t="s">
        <v>361</v>
      </c>
      <c r="Y981" t="s">
        <v>361</v>
      </c>
      <c r="Z981" t="s">
        <v>14</v>
      </c>
      <c r="AA981" s="29">
        <v>-95</v>
      </c>
      <c r="AB981" t="s">
        <v>544</v>
      </c>
      <c r="AC981">
        <f t="shared" si="192"/>
        <v>2015</v>
      </c>
      <c r="AD981">
        <f t="shared" si="193"/>
        <v>3</v>
      </c>
      <c r="AE981">
        <f t="shared" si="194"/>
        <v>2014</v>
      </c>
      <c r="AF981">
        <f t="shared" si="195"/>
        <v>5</v>
      </c>
      <c r="AG981" t="str">
        <f>VLOOKUP(F981,vlookup!$A$2:$E$660,2,0)</f>
        <v>Retained</v>
      </c>
      <c r="AH981" t="str">
        <f>VLOOKUP(F981,vlookup!$A$2:$E$660,3,0)</f>
        <v>Service Contract</v>
      </c>
      <c r="AI981" t="str">
        <f>VLOOKUP(F981,vlookup!$A$2:$E$660,4,0)</f>
        <v>Used Car Programs</v>
      </c>
      <c r="AJ981" t="str">
        <f>VLOOKUP(F981,vlookup!$A$2:$E$660,5,0)</f>
        <v>High Mileage</v>
      </c>
      <c r="AL981">
        <f t="shared" si="196"/>
        <v>29</v>
      </c>
      <c r="AM981">
        <f t="shared" si="197"/>
        <v>291</v>
      </c>
      <c r="AN981" t="str">
        <f t="shared" si="198"/>
        <v/>
      </c>
      <c r="AO981" t="str">
        <f t="shared" si="199"/>
        <v/>
      </c>
      <c r="AP981" t="str">
        <f t="shared" si="200"/>
        <v/>
      </c>
      <c r="AQ981" t="str">
        <f t="shared" si="201"/>
        <v/>
      </c>
      <c r="AR981">
        <f t="shared" si="202"/>
        <v>-95</v>
      </c>
      <c r="AS981" t="str">
        <f t="shared" si="203"/>
        <v>5CN63868E4-1</v>
      </c>
      <c r="AT981" t="str">
        <f>IFERROR(IF(VLOOKUP(Y981,vlookup!$I$2:$J$9,1,0)=Y981,VLOOKUP(Y981,vlookup!$I$2:$J$9,2,0),PROPER(Y981)),PROPER(Y981))</f>
        <v>Inspection</v>
      </c>
      <c r="AU981" t="str">
        <f>IFERROR(IF(B981=VLOOKUP(B981,vlookup!$L$2:$L$10,1,0),"Yes","No"),"No")</f>
        <v>No</v>
      </c>
    </row>
    <row r="982" spans="1:47" ht="14.45" customHeight="1" x14ac:dyDescent="0.25">
      <c r="A982" t="s">
        <v>1912</v>
      </c>
      <c r="B982" s="31" t="s">
        <v>1913</v>
      </c>
      <c r="C982">
        <v>1</v>
      </c>
      <c r="D982">
        <v>4</v>
      </c>
      <c r="E982" t="s">
        <v>571</v>
      </c>
      <c r="F982" t="s">
        <v>205</v>
      </c>
      <c r="G982" t="s">
        <v>1107</v>
      </c>
      <c r="H982" t="s">
        <v>3715</v>
      </c>
      <c r="I982">
        <v>99298</v>
      </c>
      <c r="J982" s="19">
        <v>41784</v>
      </c>
      <c r="K982" s="19">
        <v>41814</v>
      </c>
      <c r="L982">
        <v>201406</v>
      </c>
      <c r="M982" s="19">
        <v>41791</v>
      </c>
      <c r="N982">
        <v>24617</v>
      </c>
      <c r="O982" t="s">
        <v>1070</v>
      </c>
      <c r="P982" t="s">
        <v>377</v>
      </c>
      <c r="Q982" t="s">
        <v>359</v>
      </c>
      <c r="R982">
        <v>41593018801</v>
      </c>
      <c r="S982" s="19">
        <v>42067</v>
      </c>
      <c r="T982">
        <v>99298</v>
      </c>
      <c r="U982" t="s">
        <v>357</v>
      </c>
      <c r="V982" s="19">
        <v>42079</v>
      </c>
      <c r="W982" t="s">
        <v>360</v>
      </c>
      <c r="X982" t="s">
        <v>361</v>
      </c>
      <c r="Y982" t="s">
        <v>361</v>
      </c>
      <c r="Z982" t="s">
        <v>14</v>
      </c>
      <c r="AA982" s="29">
        <v>-95</v>
      </c>
      <c r="AB982" t="s">
        <v>544</v>
      </c>
      <c r="AC982">
        <f t="shared" si="192"/>
        <v>2015</v>
      </c>
      <c r="AD982">
        <f t="shared" si="193"/>
        <v>3</v>
      </c>
      <c r="AE982">
        <f t="shared" si="194"/>
        <v>2014</v>
      </c>
      <c r="AF982">
        <f t="shared" si="195"/>
        <v>5</v>
      </c>
      <c r="AG982" t="str">
        <f>VLOOKUP(F982,vlookup!$A$2:$E$660,2,0)</f>
        <v>Retained</v>
      </c>
      <c r="AH982" t="str">
        <f>VLOOKUP(F982,vlookup!$A$2:$E$660,3,0)</f>
        <v>Service Contract</v>
      </c>
      <c r="AI982" t="str">
        <f>VLOOKUP(F982,vlookup!$A$2:$E$660,4,0)</f>
        <v>Used Car Programs</v>
      </c>
      <c r="AJ982" t="str">
        <f>VLOOKUP(F982,vlookup!$A$2:$E$660,5,0)</f>
        <v>High Mileage</v>
      </c>
      <c r="AL982">
        <f t="shared" si="196"/>
        <v>29</v>
      </c>
      <c r="AM982">
        <f t="shared" si="197"/>
        <v>291</v>
      </c>
      <c r="AN982" t="str">
        <f t="shared" si="198"/>
        <v/>
      </c>
      <c r="AO982" t="str">
        <f t="shared" si="199"/>
        <v/>
      </c>
      <c r="AP982" t="str">
        <f t="shared" si="200"/>
        <v/>
      </c>
      <c r="AQ982" t="str">
        <f t="shared" si="201"/>
        <v/>
      </c>
      <c r="AR982">
        <f t="shared" si="202"/>
        <v>-95</v>
      </c>
      <c r="AS982" t="str">
        <f t="shared" si="203"/>
        <v>5CN63868E4-1</v>
      </c>
      <c r="AT982" t="str">
        <f>IFERROR(IF(VLOOKUP(Y982,vlookup!$I$2:$J$9,1,0)=Y982,VLOOKUP(Y982,vlookup!$I$2:$J$9,2,0),PROPER(Y982)),PROPER(Y982))</f>
        <v>Inspection</v>
      </c>
      <c r="AU982" t="str">
        <f>IFERROR(IF(B982=VLOOKUP(B982,vlookup!$L$2:$L$10,1,0),"Yes","No"),"No")</f>
        <v>No</v>
      </c>
    </row>
    <row r="983" spans="1:47" ht="14.45" customHeight="1" x14ac:dyDescent="0.25">
      <c r="A983" t="s">
        <v>2756</v>
      </c>
      <c r="B983" s="31" t="s">
        <v>2757</v>
      </c>
      <c r="C983">
        <v>1</v>
      </c>
      <c r="D983">
        <v>3</v>
      </c>
      <c r="E983" t="s">
        <v>382</v>
      </c>
      <c r="F983" t="s">
        <v>60</v>
      </c>
      <c r="G983" t="s">
        <v>1107</v>
      </c>
      <c r="H983" t="s">
        <v>3715</v>
      </c>
      <c r="I983">
        <v>91152</v>
      </c>
      <c r="J983" s="19">
        <v>41671</v>
      </c>
      <c r="K983" s="19">
        <v>41717</v>
      </c>
      <c r="L983">
        <v>201403</v>
      </c>
      <c r="M983" s="19">
        <v>41699</v>
      </c>
      <c r="N983">
        <v>24617</v>
      </c>
      <c r="O983" t="s">
        <v>1070</v>
      </c>
      <c r="P983" t="s">
        <v>377</v>
      </c>
      <c r="Q983" t="s">
        <v>359</v>
      </c>
      <c r="R983">
        <v>34594716804</v>
      </c>
      <c r="S983" s="19">
        <v>41724</v>
      </c>
      <c r="T983">
        <v>91152</v>
      </c>
      <c r="U983" t="s">
        <v>357</v>
      </c>
      <c r="V983" s="19">
        <v>41731</v>
      </c>
      <c r="W983" t="s">
        <v>360</v>
      </c>
      <c r="X983" t="s">
        <v>361</v>
      </c>
      <c r="Y983" t="s">
        <v>361</v>
      </c>
      <c r="Z983" t="s">
        <v>14</v>
      </c>
      <c r="AA983" s="29">
        <v>-95</v>
      </c>
      <c r="AB983" t="s">
        <v>544</v>
      </c>
      <c r="AC983">
        <f t="shared" si="192"/>
        <v>2014</v>
      </c>
      <c r="AD983">
        <f t="shared" si="193"/>
        <v>4</v>
      </c>
      <c r="AE983">
        <f t="shared" si="194"/>
        <v>2014</v>
      </c>
      <c r="AF983">
        <f t="shared" si="195"/>
        <v>2</v>
      </c>
      <c r="AG983" t="str">
        <f>VLOOKUP(F983,vlookup!$A$2:$E$660,2,0)</f>
        <v>Retained</v>
      </c>
      <c r="AH983" t="str">
        <f>VLOOKUP(F983,vlookup!$A$2:$E$660,3,0)</f>
        <v>Service Contract</v>
      </c>
      <c r="AI983" t="str">
        <f>VLOOKUP(F983,vlookup!$A$2:$E$660,4,0)</f>
        <v>Used Car Programs</v>
      </c>
      <c r="AJ983" t="str">
        <f>VLOOKUP(F983,vlookup!$A$2:$E$660,5,0)</f>
        <v>High Mileage</v>
      </c>
      <c r="AL983">
        <f t="shared" si="196"/>
        <v>48</v>
      </c>
      <c r="AM983">
        <f t="shared" si="197"/>
        <v>61</v>
      </c>
      <c r="AN983" t="str">
        <f t="shared" si="198"/>
        <v/>
      </c>
      <c r="AO983" t="str">
        <f t="shared" si="199"/>
        <v/>
      </c>
      <c r="AP983" t="str">
        <f t="shared" si="200"/>
        <v/>
      </c>
      <c r="AQ983">
        <f t="shared" si="201"/>
        <v>-95</v>
      </c>
      <c r="AR983" t="str">
        <f t="shared" si="202"/>
        <v/>
      </c>
      <c r="AS983" t="str">
        <f t="shared" si="203"/>
        <v>5CN65012B4Y-1</v>
      </c>
      <c r="AT983" t="str">
        <f>IFERROR(IF(VLOOKUP(Y983,vlookup!$I$2:$J$9,1,0)=Y983,VLOOKUP(Y983,vlookup!$I$2:$J$9,2,0),PROPER(Y983)),PROPER(Y983))</f>
        <v>Inspection</v>
      </c>
      <c r="AU983" t="str">
        <f>IFERROR(IF(B983=VLOOKUP(B983,vlookup!$L$2:$L$10,1,0),"Yes","No"),"No")</f>
        <v>No</v>
      </c>
    </row>
    <row r="984" spans="1:47" ht="14.45" customHeight="1" x14ac:dyDescent="0.25">
      <c r="A984" t="s">
        <v>2758</v>
      </c>
      <c r="B984" s="31" t="s">
        <v>3636</v>
      </c>
      <c r="C984">
        <v>1</v>
      </c>
      <c r="D984">
        <v>2</v>
      </c>
      <c r="E984" t="s">
        <v>382</v>
      </c>
      <c r="F984" t="s">
        <v>205</v>
      </c>
      <c r="G984" t="s">
        <v>1107</v>
      </c>
      <c r="H984" t="s">
        <v>3715</v>
      </c>
      <c r="I984">
        <v>113182</v>
      </c>
      <c r="J984" s="19">
        <v>42676</v>
      </c>
      <c r="K984" s="19">
        <v>42724</v>
      </c>
      <c r="L984">
        <v>201612</v>
      </c>
      <c r="M984" s="19">
        <v>42705</v>
      </c>
      <c r="N984">
        <v>24617</v>
      </c>
      <c r="O984" t="s">
        <v>1070</v>
      </c>
      <c r="P984" t="s">
        <v>377</v>
      </c>
      <c r="Q984" t="s">
        <v>359</v>
      </c>
      <c r="R984">
        <v>64382526926</v>
      </c>
      <c r="S984" s="19">
        <v>43271</v>
      </c>
      <c r="T984">
        <v>113182</v>
      </c>
      <c r="U984" t="s">
        <v>357</v>
      </c>
      <c r="V984" s="19">
        <v>43279</v>
      </c>
      <c r="W984" t="s">
        <v>360</v>
      </c>
      <c r="X984" t="s">
        <v>361</v>
      </c>
      <c r="Y984" t="s">
        <v>361</v>
      </c>
      <c r="Z984" t="s">
        <v>14</v>
      </c>
      <c r="AA984" s="29">
        <v>-95</v>
      </c>
      <c r="AB984" t="s">
        <v>544</v>
      </c>
      <c r="AC984">
        <f t="shared" si="192"/>
        <v>2018</v>
      </c>
      <c r="AD984">
        <f t="shared" si="193"/>
        <v>6</v>
      </c>
      <c r="AE984">
        <f t="shared" si="194"/>
        <v>2016</v>
      </c>
      <c r="AF984">
        <f t="shared" si="195"/>
        <v>11</v>
      </c>
      <c r="AG984" t="str">
        <f>VLOOKUP(F984,vlookup!$A$2:$E$660,2,0)</f>
        <v>Retained</v>
      </c>
      <c r="AH984" t="str">
        <f>VLOOKUP(F984,vlookup!$A$2:$E$660,3,0)</f>
        <v>Service Contract</v>
      </c>
      <c r="AI984" t="str">
        <f>VLOOKUP(F984,vlookup!$A$2:$E$660,4,0)</f>
        <v>Used Car Programs</v>
      </c>
      <c r="AJ984" t="str">
        <f>VLOOKUP(F984,vlookup!$A$2:$E$660,5,0)</f>
        <v>High Mileage</v>
      </c>
      <c r="AL984">
        <f t="shared" si="196"/>
        <v>48</v>
      </c>
      <c r="AM984">
        <f t="shared" si="197"/>
        <v>596</v>
      </c>
      <c r="AN984" t="str">
        <f t="shared" si="198"/>
        <v/>
      </c>
      <c r="AO984" t="str">
        <f t="shared" si="199"/>
        <v/>
      </c>
      <c r="AP984" t="str">
        <f t="shared" si="200"/>
        <v/>
      </c>
      <c r="AQ984" t="str">
        <f t="shared" si="201"/>
        <v/>
      </c>
      <c r="AR984">
        <f t="shared" si="202"/>
        <v>-95</v>
      </c>
      <c r="AS984" t="str">
        <f t="shared" si="203"/>
        <v>102252424-1</v>
      </c>
      <c r="AT984" t="str">
        <f>IFERROR(IF(VLOOKUP(Y984,vlookup!$I$2:$J$9,1,0)=Y984,VLOOKUP(Y984,vlookup!$I$2:$J$9,2,0),PROPER(Y984)),PROPER(Y984))</f>
        <v>Inspection</v>
      </c>
      <c r="AU984" t="str">
        <f>IFERROR(IF(B984=VLOOKUP(B984,vlookup!$L$2:$L$10,1,0),"Yes","No"),"No")</f>
        <v>No</v>
      </c>
    </row>
    <row r="985" spans="1:47" ht="14.45" customHeight="1" x14ac:dyDescent="0.25">
      <c r="A985" t="s">
        <v>1924</v>
      </c>
      <c r="B985" s="31" t="s">
        <v>1925</v>
      </c>
      <c r="C985">
        <v>1</v>
      </c>
      <c r="D985">
        <v>4</v>
      </c>
      <c r="E985" t="s">
        <v>382</v>
      </c>
      <c r="F985" t="s">
        <v>464</v>
      </c>
      <c r="G985" t="s">
        <v>1107</v>
      </c>
      <c r="H985" t="s">
        <v>1162</v>
      </c>
      <c r="I985">
        <v>130857</v>
      </c>
      <c r="J985" s="19">
        <v>43716</v>
      </c>
      <c r="K985" s="19">
        <v>43762</v>
      </c>
      <c r="L985">
        <v>201910</v>
      </c>
      <c r="M985" s="19">
        <v>43739</v>
      </c>
      <c r="N985">
        <v>24617</v>
      </c>
      <c r="O985" t="s">
        <v>1070</v>
      </c>
      <c r="P985" t="s">
        <v>595</v>
      </c>
      <c r="Q985" t="s">
        <v>378</v>
      </c>
      <c r="R985">
        <v>72692830567</v>
      </c>
      <c r="S985" s="19">
        <v>43761</v>
      </c>
      <c r="T985">
        <v>130857</v>
      </c>
      <c r="U985" t="s">
        <v>357</v>
      </c>
      <c r="V985" s="19">
        <v>43768</v>
      </c>
      <c r="W985" t="s">
        <v>360</v>
      </c>
      <c r="X985" t="s">
        <v>361</v>
      </c>
      <c r="Y985" t="s">
        <v>361</v>
      </c>
      <c r="Z985" t="s">
        <v>14</v>
      </c>
      <c r="AA985" s="29">
        <v>-95</v>
      </c>
      <c r="AB985" t="s">
        <v>544</v>
      </c>
      <c r="AC985">
        <f t="shared" si="192"/>
        <v>2019</v>
      </c>
      <c r="AD985">
        <f t="shared" si="193"/>
        <v>10</v>
      </c>
      <c r="AE985">
        <f t="shared" si="194"/>
        <v>2019</v>
      </c>
      <c r="AF985">
        <f t="shared" si="195"/>
        <v>9</v>
      </c>
      <c r="AG985" t="str">
        <f>VLOOKUP(F985,vlookup!$A$2:$E$660,2,0)</f>
        <v>Retained</v>
      </c>
      <c r="AH985" t="str">
        <f>VLOOKUP(F985,vlookup!$A$2:$E$660,3,0)</f>
        <v>Service Contract</v>
      </c>
      <c r="AI985" t="str">
        <f>VLOOKUP(F985,vlookup!$A$2:$E$660,4,0)</f>
        <v>Used Car Programs</v>
      </c>
      <c r="AJ985" t="str">
        <f>VLOOKUP(F985,vlookup!$A$2:$E$660,5,0)</f>
        <v>High Mileage</v>
      </c>
      <c r="AL985">
        <f t="shared" si="196"/>
        <v>46</v>
      </c>
      <c r="AM985">
        <f t="shared" si="197"/>
        <v>52</v>
      </c>
      <c r="AN985" t="str">
        <f t="shared" si="198"/>
        <v/>
      </c>
      <c r="AO985" t="str">
        <f t="shared" si="199"/>
        <v/>
      </c>
      <c r="AP985">
        <f t="shared" si="200"/>
        <v>-95</v>
      </c>
      <c r="AQ985" t="str">
        <f t="shared" si="201"/>
        <v/>
      </c>
      <c r="AR985" t="str">
        <f t="shared" si="202"/>
        <v/>
      </c>
      <c r="AS985" t="str">
        <f t="shared" si="203"/>
        <v>BNM74276I9-1</v>
      </c>
      <c r="AT985" t="str">
        <f>IFERROR(IF(VLOOKUP(Y985,vlookup!$I$2:$J$9,1,0)=Y985,VLOOKUP(Y985,vlookup!$I$2:$J$9,2,0),PROPER(Y985)),PROPER(Y985))</f>
        <v>Inspection</v>
      </c>
      <c r="AU985" t="str">
        <f>IFERROR(IF(B985=VLOOKUP(B985,vlookup!$L$2:$L$10,1,0),"Yes","No"),"No")</f>
        <v>No</v>
      </c>
    </row>
    <row r="986" spans="1:47" ht="14.45" customHeight="1" x14ac:dyDescent="0.25">
      <c r="A986" t="s">
        <v>1934</v>
      </c>
      <c r="B986" s="31" t="s">
        <v>1935</v>
      </c>
      <c r="C986">
        <v>1</v>
      </c>
      <c r="D986">
        <v>3</v>
      </c>
      <c r="E986" t="s">
        <v>382</v>
      </c>
      <c r="F986" t="s">
        <v>238</v>
      </c>
      <c r="G986" t="s">
        <v>1107</v>
      </c>
      <c r="H986" t="s">
        <v>1162</v>
      </c>
      <c r="I986">
        <v>142615</v>
      </c>
      <c r="J986" s="19">
        <v>41865</v>
      </c>
      <c r="K986" s="19">
        <v>41892</v>
      </c>
      <c r="L986">
        <v>201409</v>
      </c>
      <c r="M986" s="19">
        <v>41883</v>
      </c>
      <c r="N986">
        <v>24617</v>
      </c>
      <c r="O986" t="s">
        <v>1070</v>
      </c>
      <c r="P986" t="s">
        <v>377</v>
      </c>
      <c r="Q986" t="s">
        <v>359</v>
      </c>
      <c r="R986">
        <v>39869118347</v>
      </c>
      <c r="S986" s="19">
        <v>41990</v>
      </c>
      <c r="T986">
        <v>142615</v>
      </c>
      <c r="U986" t="s">
        <v>357</v>
      </c>
      <c r="V986" s="19">
        <v>42010</v>
      </c>
      <c r="W986" t="s">
        <v>360</v>
      </c>
      <c r="X986" t="s">
        <v>361</v>
      </c>
      <c r="Y986" t="s">
        <v>361</v>
      </c>
      <c r="Z986" t="s">
        <v>14</v>
      </c>
      <c r="AA986" s="29">
        <v>-95</v>
      </c>
      <c r="AB986" t="s">
        <v>544</v>
      </c>
      <c r="AC986">
        <f t="shared" si="192"/>
        <v>2015</v>
      </c>
      <c r="AD986">
        <f t="shared" si="193"/>
        <v>1</v>
      </c>
      <c r="AE986">
        <f t="shared" si="194"/>
        <v>2014</v>
      </c>
      <c r="AF986">
        <f t="shared" si="195"/>
        <v>8</v>
      </c>
      <c r="AG986" t="str">
        <f>VLOOKUP(F986,vlookup!$A$2:$E$660,2,0)</f>
        <v>Retained</v>
      </c>
      <c r="AH986" t="str">
        <f>VLOOKUP(F986,vlookup!$A$2:$E$660,3,0)</f>
        <v>Service Contract</v>
      </c>
      <c r="AI986" t="str">
        <f>VLOOKUP(F986,vlookup!$A$2:$E$660,4,0)</f>
        <v>Used Car Programs</v>
      </c>
      <c r="AJ986" t="str">
        <f>VLOOKUP(F986,vlookup!$A$2:$E$660,5,0)</f>
        <v>High Mileage</v>
      </c>
      <c r="AL986">
        <f t="shared" si="196"/>
        <v>26</v>
      </c>
      <c r="AM986">
        <f t="shared" si="197"/>
        <v>142</v>
      </c>
      <c r="AN986" t="str">
        <f t="shared" si="198"/>
        <v/>
      </c>
      <c r="AO986" t="str">
        <f t="shared" si="199"/>
        <v/>
      </c>
      <c r="AP986" t="str">
        <f t="shared" si="200"/>
        <v/>
      </c>
      <c r="AQ986" t="str">
        <f t="shared" si="201"/>
        <v/>
      </c>
      <c r="AR986">
        <f t="shared" si="202"/>
        <v>-95</v>
      </c>
      <c r="AS986" t="str">
        <f t="shared" si="203"/>
        <v>6KR80454H4Y-1</v>
      </c>
      <c r="AT986" t="str">
        <f>IFERROR(IF(VLOOKUP(Y986,vlookup!$I$2:$J$9,1,0)=Y986,VLOOKUP(Y986,vlookup!$I$2:$J$9,2,0),PROPER(Y986)),PROPER(Y986))</f>
        <v>Inspection</v>
      </c>
      <c r="AU986" t="str">
        <f>IFERROR(IF(B986=VLOOKUP(B986,vlookup!$L$2:$L$10,1,0),"Yes","No"),"No")</f>
        <v>No</v>
      </c>
    </row>
    <row r="987" spans="1:47" ht="14.45" customHeight="1" x14ac:dyDescent="0.25">
      <c r="A987" t="s">
        <v>2759</v>
      </c>
      <c r="B987" s="31" t="s">
        <v>2760</v>
      </c>
      <c r="C987">
        <v>1</v>
      </c>
      <c r="D987">
        <v>3</v>
      </c>
      <c r="E987" t="s">
        <v>571</v>
      </c>
      <c r="F987" t="s">
        <v>205</v>
      </c>
      <c r="G987" t="s">
        <v>1107</v>
      </c>
      <c r="H987" t="s">
        <v>1162</v>
      </c>
      <c r="I987">
        <v>64795</v>
      </c>
      <c r="J987" s="19">
        <v>42195</v>
      </c>
      <c r="K987" s="19">
        <v>42216</v>
      </c>
      <c r="L987">
        <v>201507</v>
      </c>
      <c r="M987" s="19">
        <v>42186</v>
      </c>
      <c r="N987">
        <v>24616</v>
      </c>
      <c r="O987" t="s">
        <v>1076</v>
      </c>
      <c r="P987" t="s">
        <v>377</v>
      </c>
      <c r="Q987" t="s">
        <v>359</v>
      </c>
      <c r="R987">
        <v>45497819942</v>
      </c>
      <c r="S987" s="19">
        <v>42242</v>
      </c>
      <c r="T987">
        <v>64795</v>
      </c>
      <c r="U987" t="s">
        <v>357</v>
      </c>
      <c r="V987" s="19">
        <v>42256</v>
      </c>
      <c r="W987" t="s">
        <v>360</v>
      </c>
      <c r="X987" t="s">
        <v>361</v>
      </c>
      <c r="Y987" t="s">
        <v>361</v>
      </c>
      <c r="Z987" t="s">
        <v>14</v>
      </c>
      <c r="AA987" s="29">
        <v>-95</v>
      </c>
      <c r="AB987" t="s">
        <v>544</v>
      </c>
      <c r="AC987">
        <f t="shared" si="192"/>
        <v>2015</v>
      </c>
      <c r="AD987">
        <f t="shared" si="193"/>
        <v>9</v>
      </c>
      <c r="AE987">
        <f t="shared" si="194"/>
        <v>2015</v>
      </c>
      <c r="AF987">
        <f t="shared" si="195"/>
        <v>7</v>
      </c>
      <c r="AG987" t="str">
        <f>VLOOKUP(F987,vlookup!$A$2:$E$660,2,0)</f>
        <v>Retained</v>
      </c>
      <c r="AH987" t="str">
        <f>VLOOKUP(F987,vlookup!$A$2:$E$660,3,0)</f>
        <v>Service Contract</v>
      </c>
      <c r="AI987" t="str">
        <f>VLOOKUP(F987,vlookup!$A$2:$E$660,4,0)</f>
        <v>Used Car Programs</v>
      </c>
      <c r="AJ987" t="str">
        <f>VLOOKUP(F987,vlookup!$A$2:$E$660,5,0)</f>
        <v>High Mileage</v>
      </c>
      <c r="AL987">
        <f t="shared" si="196"/>
        <v>21</v>
      </c>
      <c r="AM987">
        <f t="shared" si="197"/>
        <v>59</v>
      </c>
      <c r="AN987" t="str">
        <f t="shared" si="198"/>
        <v/>
      </c>
      <c r="AO987" t="str">
        <f t="shared" si="199"/>
        <v/>
      </c>
      <c r="AP987">
        <f t="shared" si="200"/>
        <v>-95</v>
      </c>
      <c r="AQ987" t="str">
        <f t="shared" si="201"/>
        <v/>
      </c>
      <c r="AR987" t="str">
        <f t="shared" si="202"/>
        <v/>
      </c>
      <c r="AS987" t="str">
        <f t="shared" si="203"/>
        <v>8NH78534G5-1</v>
      </c>
      <c r="AT987" t="str">
        <f>IFERROR(IF(VLOOKUP(Y987,vlookup!$I$2:$J$9,1,0)=Y987,VLOOKUP(Y987,vlookup!$I$2:$J$9,2,0),PROPER(Y987)),PROPER(Y987))</f>
        <v>Inspection</v>
      </c>
      <c r="AU987" t="str">
        <f>IFERROR(IF(B987=VLOOKUP(B987,vlookup!$L$2:$L$10,1,0),"Yes","No"),"No")</f>
        <v>No</v>
      </c>
    </row>
    <row r="988" spans="1:47" ht="14.45" customHeight="1" x14ac:dyDescent="0.25">
      <c r="A988" t="s">
        <v>1956</v>
      </c>
      <c r="B988" s="31" t="s">
        <v>1957</v>
      </c>
      <c r="C988">
        <v>1</v>
      </c>
      <c r="D988">
        <v>3</v>
      </c>
      <c r="E988" t="s">
        <v>382</v>
      </c>
      <c r="F988" t="s">
        <v>205</v>
      </c>
      <c r="G988" t="s">
        <v>1107</v>
      </c>
      <c r="H988" t="s">
        <v>1954</v>
      </c>
      <c r="I988">
        <v>73022</v>
      </c>
      <c r="J988" s="19">
        <v>42477</v>
      </c>
      <c r="K988" s="19">
        <v>42500</v>
      </c>
      <c r="L988">
        <v>201605</v>
      </c>
      <c r="M988" s="19">
        <v>42491</v>
      </c>
      <c r="N988">
        <v>24617</v>
      </c>
      <c r="O988" t="s">
        <v>1070</v>
      </c>
      <c r="P988" t="s">
        <v>377</v>
      </c>
      <c r="Q988" t="s">
        <v>359</v>
      </c>
      <c r="R988">
        <v>57288523918</v>
      </c>
      <c r="S988" s="19">
        <v>42844</v>
      </c>
      <c r="T988">
        <v>73022</v>
      </c>
      <c r="U988" t="s">
        <v>357</v>
      </c>
      <c r="V988" s="19">
        <v>42846</v>
      </c>
      <c r="W988" t="s">
        <v>360</v>
      </c>
      <c r="X988" t="s">
        <v>361</v>
      </c>
      <c r="Y988" t="s">
        <v>361</v>
      </c>
      <c r="Z988" t="s">
        <v>14</v>
      </c>
      <c r="AA988" s="29">
        <v>-95</v>
      </c>
      <c r="AB988" t="s">
        <v>544</v>
      </c>
      <c r="AC988">
        <f t="shared" si="192"/>
        <v>2017</v>
      </c>
      <c r="AD988">
        <f t="shared" si="193"/>
        <v>4</v>
      </c>
      <c r="AE988">
        <f t="shared" si="194"/>
        <v>2016</v>
      </c>
      <c r="AF988">
        <f t="shared" si="195"/>
        <v>4</v>
      </c>
      <c r="AG988" t="str">
        <f>VLOOKUP(F988,vlookup!$A$2:$E$660,2,0)</f>
        <v>Retained</v>
      </c>
      <c r="AH988" t="str">
        <f>VLOOKUP(F988,vlookup!$A$2:$E$660,3,0)</f>
        <v>Service Contract</v>
      </c>
      <c r="AI988" t="str">
        <f>VLOOKUP(F988,vlookup!$A$2:$E$660,4,0)</f>
        <v>Used Car Programs</v>
      </c>
      <c r="AJ988" t="str">
        <f>VLOOKUP(F988,vlookup!$A$2:$E$660,5,0)</f>
        <v>High Mileage</v>
      </c>
      <c r="AL988">
        <f t="shared" si="196"/>
        <v>23</v>
      </c>
      <c r="AM988">
        <f t="shared" si="197"/>
        <v>364</v>
      </c>
      <c r="AN988" t="str">
        <f t="shared" si="198"/>
        <v/>
      </c>
      <c r="AO988" t="str">
        <f t="shared" si="199"/>
        <v/>
      </c>
      <c r="AP988" t="str">
        <f t="shared" si="200"/>
        <v/>
      </c>
      <c r="AQ988" t="str">
        <f t="shared" si="201"/>
        <v/>
      </c>
      <c r="AR988">
        <f t="shared" si="202"/>
        <v>-95</v>
      </c>
      <c r="AS988" t="str">
        <f t="shared" si="203"/>
        <v>8WJ16354D6-1</v>
      </c>
      <c r="AT988" t="str">
        <f>IFERROR(IF(VLOOKUP(Y988,vlookup!$I$2:$J$9,1,0)=Y988,VLOOKUP(Y988,vlookup!$I$2:$J$9,2,0),PROPER(Y988)),PROPER(Y988))</f>
        <v>Inspection</v>
      </c>
      <c r="AU988" t="str">
        <f>IFERROR(IF(B988=VLOOKUP(B988,vlookup!$L$2:$L$10,1,0),"Yes","No"),"No")</f>
        <v>No</v>
      </c>
    </row>
    <row r="989" spans="1:47" ht="14.45" customHeight="1" x14ac:dyDescent="0.25">
      <c r="A989" t="s">
        <v>2523</v>
      </c>
      <c r="B989" s="31" t="s">
        <v>2524</v>
      </c>
      <c r="C989">
        <v>2</v>
      </c>
      <c r="D989">
        <v>2</v>
      </c>
      <c r="E989" t="s">
        <v>571</v>
      </c>
      <c r="F989" t="s">
        <v>464</v>
      </c>
      <c r="G989" t="s">
        <v>40</v>
      </c>
      <c r="H989" t="s">
        <v>955</v>
      </c>
      <c r="I989">
        <v>43687</v>
      </c>
      <c r="J989" s="19">
        <v>44619</v>
      </c>
      <c r="K989" s="19">
        <v>44650</v>
      </c>
      <c r="L989">
        <v>202203</v>
      </c>
      <c r="M989" s="19">
        <v>44621</v>
      </c>
      <c r="N989">
        <v>24616</v>
      </c>
      <c r="O989" t="s">
        <v>1076</v>
      </c>
      <c r="P989" t="s">
        <v>957</v>
      </c>
      <c r="Q989" t="s">
        <v>359</v>
      </c>
      <c r="R989">
        <v>963388</v>
      </c>
      <c r="S989" s="19">
        <v>44853</v>
      </c>
      <c r="T989">
        <v>54364</v>
      </c>
      <c r="U989" t="s">
        <v>357</v>
      </c>
      <c r="V989" s="19">
        <v>44860</v>
      </c>
      <c r="W989" t="s">
        <v>958</v>
      </c>
      <c r="X989" t="s">
        <v>958</v>
      </c>
      <c r="Y989" t="s">
        <v>361</v>
      </c>
      <c r="Z989" t="s">
        <v>14</v>
      </c>
      <c r="AA989" s="29">
        <v>-100</v>
      </c>
      <c r="AB989" t="s">
        <v>544</v>
      </c>
      <c r="AC989">
        <f t="shared" si="192"/>
        <v>2022</v>
      </c>
      <c r="AD989">
        <f t="shared" si="193"/>
        <v>10</v>
      </c>
      <c r="AE989">
        <f t="shared" si="194"/>
        <v>2022</v>
      </c>
      <c r="AF989">
        <f t="shared" si="195"/>
        <v>2</v>
      </c>
      <c r="AG989" t="str">
        <f>VLOOKUP(F989,vlookup!$A$2:$E$660,2,0)</f>
        <v>Retained</v>
      </c>
      <c r="AH989" t="str">
        <f>VLOOKUP(F989,vlookup!$A$2:$E$660,3,0)</f>
        <v>Service Contract</v>
      </c>
      <c r="AI989" t="str">
        <f>VLOOKUP(F989,vlookup!$A$2:$E$660,4,0)</f>
        <v>Used Car Programs</v>
      </c>
      <c r="AJ989" t="str">
        <f>VLOOKUP(F989,vlookup!$A$2:$E$660,5,0)</f>
        <v>High Mileage</v>
      </c>
      <c r="AL989">
        <f t="shared" si="196"/>
        <v>33</v>
      </c>
      <c r="AM989">
        <f t="shared" si="197"/>
        <v>239</v>
      </c>
      <c r="AN989">
        <f t="shared" si="198"/>
        <v>10677</v>
      </c>
      <c r="AO989" t="str">
        <f t="shared" si="199"/>
        <v/>
      </c>
      <c r="AP989" t="str">
        <f t="shared" si="200"/>
        <v/>
      </c>
      <c r="AQ989" t="str">
        <f t="shared" si="201"/>
        <v/>
      </c>
      <c r="AR989">
        <f t="shared" si="202"/>
        <v>-100</v>
      </c>
      <c r="AS989" t="str">
        <f t="shared" si="203"/>
        <v>ZAGDE549921B22-2</v>
      </c>
      <c r="AT989" t="str">
        <f>IFERROR(IF(VLOOKUP(Y989,vlookup!$I$2:$J$9,1,0)=Y989,VLOOKUP(Y989,vlookup!$I$2:$J$9,2,0),PROPER(Y989)),PROPER(Y989))</f>
        <v>Inspection</v>
      </c>
      <c r="AU989" t="str">
        <f>IFERROR(IF(B989=VLOOKUP(B989,vlookup!$L$2:$L$10,1,0),"Yes","No"),"No")</f>
        <v>No</v>
      </c>
    </row>
    <row r="990" spans="1:47" ht="14.45" customHeight="1" x14ac:dyDescent="0.25">
      <c r="A990" t="s">
        <v>1109</v>
      </c>
      <c r="B990" s="31" t="s">
        <v>3574</v>
      </c>
      <c r="C990">
        <v>1</v>
      </c>
      <c r="D990">
        <v>2</v>
      </c>
      <c r="E990" t="s">
        <v>382</v>
      </c>
      <c r="F990" t="s">
        <v>60</v>
      </c>
      <c r="G990" t="s">
        <v>937</v>
      </c>
      <c r="H990" t="s">
        <v>3716</v>
      </c>
      <c r="I990">
        <v>64304</v>
      </c>
      <c r="J990" s="19">
        <v>41392</v>
      </c>
      <c r="K990" s="19">
        <v>41452</v>
      </c>
      <c r="L990">
        <v>201306</v>
      </c>
      <c r="M990" s="19">
        <v>41426</v>
      </c>
      <c r="N990">
        <v>24616</v>
      </c>
      <c r="O990" t="s">
        <v>1076</v>
      </c>
      <c r="P990" t="s">
        <v>2669</v>
      </c>
      <c r="Q990" t="s">
        <v>2563</v>
      </c>
      <c r="R990">
        <v>293883</v>
      </c>
      <c r="S990" s="19">
        <v>41458</v>
      </c>
      <c r="T990">
        <v>65090</v>
      </c>
      <c r="U990" t="s">
        <v>357</v>
      </c>
      <c r="V990" s="19">
        <v>41499</v>
      </c>
      <c r="W990" t="s">
        <v>360</v>
      </c>
      <c r="X990" t="s">
        <v>361</v>
      </c>
      <c r="Y990" t="s">
        <v>361</v>
      </c>
      <c r="Z990" t="s">
        <v>14</v>
      </c>
      <c r="AA990" s="29">
        <v>-95</v>
      </c>
      <c r="AB990" t="s">
        <v>544</v>
      </c>
      <c r="AC990">
        <f t="shared" si="192"/>
        <v>2013</v>
      </c>
      <c r="AD990">
        <f t="shared" si="193"/>
        <v>8</v>
      </c>
      <c r="AE990">
        <f t="shared" si="194"/>
        <v>2013</v>
      </c>
      <c r="AF990">
        <f t="shared" si="195"/>
        <v>4</v>
      </c>
      <c r="AG990" t="str">
        <f>VLOOKUP(F990,vlookup!$A$2:$E$660,2,0)</f>
        <v>Retained</v>
      </c>
      <c r="AH990" t="str">
        <f>VLOOKUP(F990,vlookup!$A$2:$E$660,3,0)</f>
        <v>Service Contract</v>
      </c>
      <c r="AI990" t="str">
        <f>VLOOKUP(F990,vlookup!$A$2:$E$660,4,0)</f>
        <v>Used Car Programs</v>
      </c>
      <c r="AJ990" t="str">
        <f>VLOOKUP(F990,vlookup!$A$2:$E$660,5,0)</f>
        <v>High Mileage</v>
      </c>
      <c r="AL990">
        <f t="shared" si="196"/>
        <v>59</v>
      </c>
      <c r="AM990">
        <f t="shared" si="197"/>
        <v>105</v>
      </c>
      <c r="AN990">
        <f t="shared" si="198"/>
        <v>786</v>
      </c>
      <c r="AO990" t="str">
        <f t="shared" si="199"/>
        <v/>
      </c>
      <c r="AP990" t="str">
        <f t="shared" si="200"/>
        <v/>
      </c>
      <c r="AQ990" t="str">
        <f t="shared" si="201"/>
        <v/>
      </c>
      <c r="AR990">
        <f t="shared" si="202"/>
        <v>-95</v>
      </c>
      <c r="AS990" t="str">
        <f t="shared" si="203"/>
        <v>81252942-1</v>
      </c>
      <c r="AT990" t="str">
        <f>IFERROR(IF(VLOOKUP(Y990,vlookup!$I$2:$J$9,1,0)=Y990,VLOOKUP(Y990,vlookup!$I$2:$J$9,2,0),PROPER(Y990)),PROPER(Y990))</f>
        <v>Inspection</v>
      </c>
      <c r="AU990" t="str">
        <f>IFERROR(IF(B990=VLOOKUP(B990,vlookup!$L$2:$L$10,1,0),"Yes","No"),"No")</f>
        <v>No</v>
      </c>
    </row>
    <row r="991" spans="1:47" ht="14.45" customHeight="1" x14ac:dyDescent="0.25">
      <c r="A991" t="s">
        <v>2761</v>
      </c>
      <c r="B991" s="31" t="s">
        <v>2762</v>
      </c>
      <c r="C991">
        <v>1</v>
      </c>
      <c r="D991">
        <v>2</v>
      </c>
      <c r="E991" t="s">
        <v>382</v>
      </c>
      <c r="F991" t="s">
        <v>205</v>
      </c>
      <c r="G991" t="s">
        <v>937</v>
      </c>
      <c r="H991" t="s">
        <v>938</v>
      </c>
      <c r="I991">
        <v>97220</v>
      </c>
      <c r="J991" s="19">
        <v>41521</v>
      </c>
      <c r="K991" s="19">
        <v>41577</v>
      </c>
      <c r="L991">
        <v>201310</v>
      </c>
      <c r="M991" s="19">
        <v>41548</v>
      </c>
      <c r="N991">
        <v>24616</v>
      </c>
      <c r="O991" t="s">
        <v>1076</v>
      </c>
      <c r="P991" t="s">
        <v>377</v>
      </c>
      <c r="Q991" t="s">
        <v>359</v>
      </c>
      <c r="R991">
        <v>45399219897</v>
      </c>
      <c r="S991" s="19">
        <v>42235</v>
      </c>
      <c r="T991">
        <v>97220</v>
      </c>
      <c r="U991" t="s">
        <v>357</v>
      </c>
      <c r="V991" s="19">
        <v>42236</v>
      </c>
      <c r="W991" t="s">
        <v>360</v>
      </c>
      <c r="X991" t="s">
        <v>361</v>
      </c>
      <c r="Y991" t="s">
        <v>361</v>
      </c>
      <c r="Z991" t="s">
        <v>14</v>
      </c>
      <c r="AA991" s="29">
        <v>-95</v>
      </c>
      <c r="AB991" t="s">
        <v>544</v>
      </c>
      <c r="AC991">
        <f t="shared" si="192"/>
        <v>2015</v>
      </c>
      <c r="AD991">
        <f t="shared" si="193"/>
        <v>8</v>
      </c>
      <c r="AE991">
        <f t="shared" si="194"/>
        <v>2013</v>
      </c>
      <c r="AF991">
        <f t="shared" si="195"/>
        <v>9</v>
      </c>
      <c r="AG991" t="str">
        <f>VLOOKUP(F991,vlookup!$A$2:$E$660,2,0)</f>
        <v>Retained</v>
      </c>
      <c r="AH991" t="str">
        <f>VLOOKUP(F991,vlookup!$A$2:$E$660,3,0)</f>
        <v>Service Contract</v>
      </c>
      <c r="AI991" t="str">
        <f>VLOOKUP(F991,vlookup!$A$2:$E$660,4,0)</f>
        <v>Used Car Programs</v>
      </c>
      <c r="AJ991" t="str">
        <f>VLOOKUP(F991,vlookup!$A$2:$E$660,5,0)</f>
        <v>High Mileage</v>
      </c>
      <c r="AL991">
        <f t="shared" si="196"/>
        <v>56</v>
      </c>
      <c r="AM991">
        <f t="shared" si="197"/>
        <v>706</v>
      </c>
      <c r="AN991" t="str">
        <f t="shared" si="198"/>
        <v/>
      </c>
      <c r="AO991" t="str">
        <f t="shared" si="199"/>
        <v/>
      </c>
      <c r="AP991" t="str">
        <f t="shared" si="200"/>
        <v/>
      </c>
      <c r="AQ991" t="str">
        <f t="shared" si="201"/>
        <v/>
      </c>
      <c r="AR991">
        <f t="shared" si="202"/>
        <v>-95</v>
      </c>
      <c r="AS991" t="str">
        <f t="shared" si="203"/>
        <v>6P145181I3-1</v>
      </c>
      <c r="AT991" t="str">
        <f>IFERROR(IF(VLOOKUP(Y991,vlookup!$I$2:$J$9,1,0)=Y991,VLOOKUP(Y991,vlookup!$I$2:$J$9,2,0),PROPER(Y991)),PROPER(Y991))</f>
        <v>Inspection</v>
      </c>
      <c r="AU991" t="str">
        <f>IFERROR(IF(B991=VLOOKUP(B991,vlookup!$L$2:$L$10,1,0),"Yes","No"),"No")</f>
        <v>No</v>
      </c>
    </row>
    <row r="992" spans="1:47" ht="14.45" customHeight="1" x14ac:dyDescent="0.25">
      <c r="A992" t="s">
        <v>2763</v>
      </c>
      <c r="B992" s="31" t="s">
        <v>2764</v>
      </c>
      <c r="C992">
        <v>1</v>
      </c>
      <c r="D992">
        <v>2</v>
      </c>
      <c r="E992" t="s">
        <v>382</v>
      </c>
      <c r="F992" t="s">
        <v>15</v>
      </c>
      <c r="G992" t="s">
        <v>937</v>
      </c>
      <c r="H992" t="s">
        <v>2765</v>
      </c>
      <c r="I992">
        <v>122283</v>
      </c>
      <c r="J992" s="19">
        <v>41401</v>
      </c>
      <c r="K992" s="19">
        <v>41422</v>
      </c>
      <c r="L992">
        <v>201305</v>
      </c>
      <c r="M992" s="19">
        <v>41395</v>
      </c>
      <c r="N992">
        <v>24616</v>
      </c>
      <c r="O992" t="s">
        <v>1076</v>
      </c>
      <c r="P992" t="s">
        <v>2766</v>
      </c>
      <c r="Q992" t="s">
        <v>2563</v>
      </c>
      <c r="R992" t="s">
        <v>2767</v>
      </c>
      <c r="S992" s="19">
        <v>41645</v>
      </c>
      <c r="T992">
        <v>137627</v>
      </c>
      <c r="U992" t="s">
        <v>357</v>
      </c>
      <c r="V992" s="19">
        <v>41698</v>
      </c>
      <c r="W992" t="s">
        <v>361</v>
      </c>
      <c r="X992" t="s">
        <v>361</v>
      </c>
      <c r="Y992" t="s">
        <v>361</v>
      </c>
      <c r="Z992" t="s">
        <v>14</v>
      </c>
      <c r="AA992" s="29">
        <v>-95</v>
      </c>
      <c r="AB992" t="s">
        <v>544</v>
      </c>
      <c r="AC992">
        <f t="shared" si="192"/>
        <v>2014</v>
      </c>
      <c r="AD992">
        <f t="shared" si="193"/>
        <v>2</v>
      </c>
      <c r="AE992">
        <f t="shared" si="194"/>
        <v>2013</v>
      </c>
      <c r="AF992">
        <f t="shared" si="195"/>
        <v>5</v>
      </c>
      <c r="AG992" t="str">
        <f>VLOOKUP(F992,vlookup!$A$2:$E$660,2,0)</f>
        <v>Retained</v>
      </c>
      <c r="AH992" t="str">
        <f>VLOOKUP(F992,vlookup!$A$2:$E$660,3,0)</f>
        <v>Service Contract</v>
      </c>
      <c r="AI992" t="str">
        <f>VLOOKUP(F992,vlookup!$A$2:$E$660,4,0)</f>
        <v>Used Car Programs</v>
      </c>
      <c r="AJ992" t="str">
        <f>VLOOKUP(F992,vlookup!$A$2:$E$660,5,0)</f>
        <v>High Mileage</v>
      </c>
      <c r="AL992">
        <f t="shared" si="196"/>
        <v>21</v>
      </c>
      <c r="AM992">
        <f t="shared" si="197"/>
        <v>291</v>
      </c>
      <c r="AN992">
        <f t="shared" si="198"/>
        <v>15344</v>
      </c>
      <c r="AO992" t="str">
        <f t="shared" si="199"/>
        <v/>
      </c>
      <c r="AP992" t="str">
        <f t="shared" si="200"/>
        <v/>
      </c>
      <c r="AQ992" t="str">
        <f t="shared" si="201"/>
        <v/>
      </c>
      <c r="AR992">
        <f t="shared" si="202"/>
        <v>-95</v>
      </c>
      <c r="AS992" t="str">
        <f t="shared" si="203"/>
        <v>6W091699E3-1</v>
      </c>
      <c r="AT992" t="str">
        <f>IFERROR(IF(VLOOKUP(Y992,vlookup!$I$2:$J$9,1,0)=Y992,VLOOKUP(Y992,vlookup!$I$2:$J$9,2,0),PROPER(Y992)),PROPER(Y992))</f>
        <v>Inspection</v>
      </c>
      <c r="AU992" t="str">
        <f>IFERROR(IF(B992=VLOOKUP(B992,vlookup!$L$2:$L$10,1,0),"Yes","No"),"No")</f>
        <v>No</v>
      </c>
    </row>
    <row r="993" spans="1:47" ht="14.45" customHeight="1" x14ac:dyDescent="0.25">
      <c r="A993" t="s">
        <v>2763</v>
      </c>
      <c r="B993" s="31" t="s">
        <v>2764</v>
      </c>
      <c r="C993">
        <v>1</v>
      </c>
      <c r="D993">
        <v>3</v>
      </c>
      <c r="E993" t="s">
        <v>382</v>
      </c>
      <c r="F993" t="s">
        <v>15</v>
      </c>
      <c r="G993" t="s">
        <v>937</v>
      </c>
      <c r="H993" t="s">
        <v>2765</v>
      </c>
      <c r="I993">
        <v>122283</v>
      </c>
      <c r="J993" s="19">
        <v>41401</v>
      </c>
      <c r="K993" s="19">
        <v>41422</v>
      </c>
      <c r="L993">
        <v>201305</v>
      </c>
      <c r="M993" s="19">
        <v>41395</v>
      </c>
      <c r="N993">
        <v>24616</v>
      </c>
      <c r="O993" t="s">
        <v>1076</v>
      </c>
      <c r="P993" t="s">
        <v>2669</v>
      </c>
      <c r="Q993" t="s">
        <v>2563</v>
      </c>
      <c r="R993" t="s">
        <v>2768</v>
      </c>
      <c r="S993" s="19">
        <v>41645</v>
      </c>
      <c r="T993">
        <v>122283</v>
      </c>
      <c r="U993" t="s">
        <v>357</v>
      </c>
      <c r="V993" s="19">
        <v>41708</v>
      </c>
      <c r="W993" t="s">
        <v>360</v>
      </c>
      <c r="X993" t="s">
        <v>361</v>
      </c>
      <c r="Y993" t="s">
        <v>361</v>
      </c>
      <c r="Z993" t="s">
        <v>14</v>
      </c>
      <c r="AA993" s="29">
        <v>-95</v>
      </c>
      <c r="AB993" t="s">
        <v>544</v>
      </c>
      <c r="AC993">
        <f t="shared" si="192"/>
        <v>2014</v>
      </c>
      <c r="AD993">
        <f t="shared" si="193"/>
        <v>3</v>
      </c>
      <c r="AE993">
        <f t="shared" si="194"/>
        <v>2013</v>
      </c>
      <c r="AF993">
        <f t="shared" si="195"/>
        <v>5</v>
      </c>
      <c r="AG993" t="str">
        <f>VLOOKUP(F993,vlookup!$A$2:$E$660,2,0)</f>
        <v>Retained</v>
      </c>
      <c r="AH993" t="str">
        <f>VLOOKUP(F993,vlookup!$A$2:$E$660,3,0)</f>
        <v>Service Contract</v>
      </c>
      <c r="AI993" t="str">
        <f>VLOOKUP(F993,vlookup!$A$2:$E$660,4,0)</f>
        <v>Used Car Programs</v>
      </c>
      <c r="AJ993" t="str">
        <f>VLOOKUP(F993,vlookup!$A$2:$E$660,5,0)</f>
        <v>High Mileage</v>
      </c>
      <c r="AL993">
        <f t="shared" si="196"/>
        <v>21</v>
      </c>
      <c r="AM993">
        <f t="shared" si="197"/>
        <v>303</v>
      </c>
      <c r="AN993" t="str">
        <f t="shared" si="198"/>
        <v/>
      </c>
      <c r="AO993" t="str">
        <f t="shared" si="199"/>
        <v/>
      </c>
      <c r="AP993" t="str">
        <f t="shared" si="200"/>
        <v/>
      </c>
      <c r="AQ993" t="str">
        <f t="shared" si="201"/>
        <v/>
      </c>
      <c r="AR993">
        <f t="shared" si="202"/>
        <v>-95</v>
      </c>
      <c r="AS993" t="str">
        <f t="shared" si="203"/>
        <v>6W091699E3-1</v>
      </c>
      <c r="AT993" t="str">
        <f>IFERROR(IF(VLOOKUP(Y993,vlookup!$I$2:$J$9,1,0)=Y993,VLOOKUP(Y993,vlookup!$I$2:$J$9,2,0),PROPER(Y993)),PROPER(Y993))</f>
        <v>Inspection</v>
      </c>
      <c r="AU993" t="str">
        <f>IFERROR(IF(B993=VLOOKUP(B993,vlookup!$L$2:$L$10,1,0),"Yes","No"),"No")</f>
        <v>No</v>
      </c>
    </row>
    <row r="994" spans="1:47" ht="14.45" customHeight="1" x14ac:dyDescent="0.25">
      <c r="A994" t="s">
        <v>1164</v>
      </c>
      <c r="B994" s="31" t="s">
        <v>1165</v>
      </c>
      <c r="C994">
        <v>2</v>
      </c>
      <c r="D994">
        <v>1</v>
      </c>
      <c r="E994" t="s">
        <v>382</v>
      </c>
      <c r="F994" t="s">
        <v>205</v>
      </c>
      <c r="G994" t="s">
        <v>919</v>
      </c>
      <c r="H994" t="s">
        <v>3723</v>
      </c>
      <c r="I994">
        <v>97290</v>
      </c>
      <c r="J994" s="19">
        <v>41778</v>
      </c>
      <c r="K994" s="19">
        <v>41813</v>
      </c>
      <c r="L994">
        <v>201406</v>
      </c>
      <c r="M994" s="19">
        <v>41791</v>
      </c>
      <c r="N994">
        <v>24616</v>
      </c>
      <c r="O994" t="s">
        <v>1076</v>
      </c>
      <c r="P994" t="s">
        <v>1116</v>
      </c>
      <c r="Q994" t="s">
        <v>925</v>
      </c>
      <c r="R994" t="s">
        <v>1986</v>
      </c>
      <c r="S994" s="19">
        <v>41896</v>
      </c>
      <c r="T994">
        <v>97290</v>
      </c>
      <c r="U994" t="s">
        <v>357</v>
      </c>
      <c r="V994" s="19">
        <v>41950</v>
      </c>
      <c r="W994" t="s">
        <v>3814</v>
      </c>
      <c r="X994" t="s">
        <v>960</v>
      </c>
      <c r="Y994" t="s">
        <v>260</v>
      </c>
      <c r="Z994" t="s">
        <v>14</v>
      </c>
      <c r="AA994" s="29">
        <v>-11</v>
      </c>
      <c r="AB994">
        <v>0</v>
      </c>
      <c r="AC994">
        <f t="shared" si="192"/>
        <v>2014</v>
      </c>
      <c r="AD994">
        <f t="shared" si="193"/>
        <v>11</v>
      </c>
      <c r="AE994">
        <f t="shared" si="194"/>
        <v>2014</v>
      </c>
      <c r="AF994">
        <f t="shared" si="195"/>
        <v>5</v>
      </c>
      <c r="AG994" t="str">
        <f>VLOOKUP(F994,vlookup!$A$2:$E$660,2,0)</f>
        <v>Retained</v>
      </c>
      <c r="AH994" t="str">
        <f>VLOOKUP(F994,vlookup!$A$2:$E$660,3,0)</f>
        <v>Service Contract</v>
      </c>
      <c r="AI994" t="str">
        <f>VLOOKUP(F994,vlookup!$A$2:$E$660,4,0)</f>
        <v>Used Car Programs</v>
      </c>
      <c r="AJ994" t="str">
        <f>VLOOKUP(F994,vlookup!$A$2:$E$660,5,0)</f>
        <v>High Mileage</v>
      </c>
      <c r="AL994">
        <f t="shared" si="196"/>
        <v>34</v>
      </c>
      <c r="AM994">
        <f t="shared" si="197"/>
        <v>168</v>
      </c>
      <c r="AN994" t="str">
        <f t="shared" si="198"/>
        <v/>
      </c>
      <c r="AO994" t="str">
        <f t="shared" si="199"/>
        <v/>
      </c>
      <c r="AP994" t="str">
        <f t="shared" si="200"/>
        <v/>
      </c>
      <c r="AQ994" t="str">
        <f t="shared" si="201"/>
        <v/>
      </c>
      <c r="AR994">
        <f t="shared" si="202"/>
        <v>-11</v>
      </c>
      <c r="AS994" t="str">
        <f t="shared" si="203"/>
        <v>7F508828E4-2</v>
      </c>
      <c r="AT994" t="str">
        <f>IFERROR(IF(VLOOKUP(Y994,vlookup!$I$2:$J$9,1,0)=Y994,VLOOKUP(Y994,vlookup!$I$2:$J$9,2,0),PROPER(Y994)),PROPER(Y994))</f>
        <v>Towing &amp; Roadside</v>
      </c>
      <c r="AU994" t="str">
        <f>IFERROR(IF(B994=VLOOKUP(B994,vlookup!$L$2:$L$10,1,0),"Yes","No"),"No")</f>
        <v>No</v>
      </c>
    </row>
    <row r="995" spans="1:47" ht="14.45" customHeight="1" x14ac:dyDescent="0.25">
      <c r="A995" t="s">
        <v>1164</v>
      </c>
      <c r="B995" s="31" t="s">
        <v>1165</v>
      </c>
      <c r="C995">
        <v>3</v>
      </c>
      <c r="D995">
        <v>1</v>
      </c>
      <c r="E995" t="s">
        <v>382</v>
      </c>
      <c r="F995" t="s">
        <v>205</v>
      </c>
      <c r="G995" t="s">
        <v>919</v>
      </c>
      <c r="H995" t="s">
        <v>3723</v>
      </c>
      <c r="I995">
        <v>97290</v>
      </c>
      <c r="J995" s="19">
        <v>41778</v>
      </c>
      <c r="K995" s="19">
        <v>41813</v>
      </c>
      <c r="L995">
        <v>201406</v>
      </c>
      <c r="M995" s="19">
        <v>41791</v>
      </c>
      <c r="N995">
        <v>24616</v>
      </c>
      <c r="O995" t="s">
        <v>1076</v>
      </c>
      <c r="P995" t="s">
        <v>1116</v>
      </c>
      <c r="Q995" t="s">
        <v>925</v>
      </c>
      <c r="R995" t="s">
        <v>1987</v>
      </c>
      <c r="S995" s="19">
        <v>41969</v>
      </c>
      <c r="T995">
        <v>97290</v>
      </c>
      <c r="U995" t="s">
        <v>357</v>
      </c>
      <c r="V995" s="19">
        <v>42010</v>
      </c>
      <c r="W995" t="s">
        <v>3814</v>
      </c>
      <c r="X995" t="s">
        <v>960</v>
      </c>
      <c r="Y995" t="s">
        <v>260</v>
      </c>
      <c r="Z995" t="s">
        <v>14</v>
      </c>
      <c r="AA995" s="29">
        <v>-11</v>
      </c>
      <c r="AB995">
        <v>0</v>
      </c>
      <c r="AC995">
        <f t="shared" si="192"/>
        <v>2015</v>
      </c>
      <c r="AD995">
        <f t="shared" si="193"/>
        <v>1</v>
      </c>
      <c r="AE995">
        <f t="shared" si="194"/>
        <v>2014</v>
      </c>
      <c r="AF995">
        <f t="shared" si="195"/>
        <v>5</v>
      </c>
      <c r="AG995" t="str">
        <f>VLOOKUP(F995,vlookup!$A$2:$E$660,2,0)</f>
        <v>Retained</v>
      </c>
      <c r="AH995" t="str">
        <f>VLOOKUP(F995,vlookup!$A$2:$E$660,3,0)</f>
        <v>Service Contract</v>
      </c>
      <c r="AI995" t="str">
        <f>VLOOKUP(F995,vlookup!$A$2:$E$660,4,0)</f>
        <v>Used Car Programs</v>
      </c>
      <c r="AJ995" t="str">
        <f>VLOOKUP(F995,vlookup!$A$2:$E$660,5,0)</f>
        <v>High Mileage</v>
      </c>
      <c r="AL995">
        <f t="shared" si="196"/>
        <v>34</v>
      </c>
      <c r="AM995">
        <f t="shared" si="197"/>
        <v>227</v>
      </c>
      <c r="AN995" t="str">
        <f t="shared" si="198"/>
        <v/>
      </c>
      <c r="AO995" t="str">
        <f t="shared" si="199"/>
        <v/>
      </c>
      <c r="AP995" t="str">
        <f t="shared" si="200"/>
        <v/>
      </c>
      <c r="AQ995" t="str">
        <f t="shared" si="201"/>
        <v/>
      </c>
      <c r="AR995">
        <f t="shared" si="202"/>
        <v>-11</v>
      </c>
      <c r="AS995" t="str">
        <f t="shared" si="203"/>
        <v>7F508828E4-3</v>
      </c>
      <c r="AT995" t="str">
        <f>IFERROR(IF(VLOOKUP(Y995,vlookup!$I$2:$J$9,1,0)=Y995,VLOOKUP(Y995,vlookup!$I$2:$J$9,2,0),PROPER(Y995)),PROPER(Y995))</f>
        <v>Towing &amp; Roadside</v>
      </c>
      <c r="AU995" t="str">
        <f>IFERROR(IF(B995=VLOOKUP(B995,vlookup!$L$2:$L$10,1,0),"Yes","No"),"No")</f>
        <v>No</v>
      </c>
    </row>
    <row r="996" spans="1:47" ht="14.45" customHeight="1" x14ac:dyDescent="0.25">
      <c r="A996" t="s">
        <v>1164</v>
      </c>
      <c r="B996" s="31" t="s">
        <v>1165</v>
      </c>
      <c r="C996">
        <v>4</v>
      </c>
      <c r="D996">
        <v>1</v>
      </c>
      <c r="E996" t="s">
        <v>382</v>
      </c>
      <c r="F996" t="s">
        <v>205</v>
      </c>
      <c r="G996" t="s">
        <v>919</v>
      </c>
      <c r="H996" t="s">
        <v>3723</v>
      </c>
      <c r="I996">
        <v>97290</v>
      </c>
      <c r="J996" s="19">
        <v>41778</v>
      </c>
      <c r="K996" s="19">
        <v>41813</v>
      </c>
      <c r="L996">
        <v>201406</v>
      </c>
      <c r="M996" s="19">
        <v>41791</v>
      </c>
      <c r="N996">
        <v>24616</v>
      </c>
      <c r="O996" t="s">
        <v>1076</v>
      </c>
      <c r="P996" t="s">
        <v>1116</v>
      </c>
      <c r="Q996" t="s">
        <v>925</v>
      </c>
      <c r="R996" t="s">
        <v>1988</v>
      </c>
      <c r="S996" s="19">
        <v>42165</v>
      </c>
      <c r="T996">
        <v>97290</v>
      </c>
      <c r="U996" t="s">
        <v>357</v>
      </c>
      <c r="V996" s="19">
        <v>42221</v>
      </c>
      <c r="W996" t="s">
        <v>3814</v>
      </c>
      <c r="X996" t="s">
        <v>960</v>
      </c>
      <c r="Y996" t="s">
        <v>260</v>
      </c>
      <c r="Z996" t="s">
        <v>14</v>
      </c>
      <c r="AA996" s="29">
        <v>-62.92</v>
      </c>
      <c r="AB996">
        <v>0</v>
      </c>
      <c r="AC996">
        <f t="shared" si="192"/>
        <v>2015</v>
      </c>
      <c r="AD996">
        <f t="shared" si="193"/>
        <v>8</v>
      </c>
      <c r="AE996">
        <f t="shared" si="194"/>
        <v>2014</v>
      </c>
      <c r="AF996">
        <f t="shared" si="195"/>
        <v>5</v>
      </c>
      <c r="AG996" t="str">
        <f>VLOOKUP(F996,vlookup!$A$2:$E$660,2,0)</f>
        <v>Retained</v>
      </c>
      <c r="AH996" t="str">
        <f>VLOOKUP(F996,vlookup!$A$2:$E$660,3,0)</f>
        <v>Service Contract</v>
      </c>
      <c r="AI996" t="str">
        <f>VLOOKUP(F996,vlookup!$A$2:$E$660,4,0)</f>
        <v>Used Car Programs</v>
      </c>
      <c r="AJ996" t="str">
        <f>VLOOKUP(F996,vlookup!$A$2:$E$660,5,0)</f>
        <v>High Mileage</v>
      </c>
      <c r="AL996">
        <f t="shared" si="196"/>
        <v>34</v>
      </c>
      <c r="AM996">
        <f t="shared" si="197"/>
        <v>436</v>
      </c>
      <c r="AN996" t="str">
        <f t="shared" si="198"/>
        <v/>
      </c>
      <c r="AO996" t="str">
        <f t="shared" si="199"/>
        <v/>
      </c>
      <c r="AP996" t="str">
        <f t="shared" si="200"/>
        <v/>
      </c>
      <c r="AQ996" t="str">
        <f t="shared" si="201"/>
        <v/>
      </c>
      <c r="AR996">
        <f t="shared" si="202"/>
        <v>-62.92</v>
      </c>
      <c r="AS996" t="str">
        <f t="shared" si="203"/>
        <v>7F508828E4-4</v>
      </c>
      <c r="AT996" t="str">
        <f>IFERROR(IF(VLOOKUP(Y996,vlookup!$I$2:$J$9,1,0)=Y996,VLOOKUP(Y996,vlookup!$I$2:$J$9,2,0),PROPER(Y996)),PROPER(Y996))</f>
        <v>Towing &amp; Roadside</v>
      </c>
      <c r="AU996" t="str">
        <f>IFERROR(IF(B996=VLOOKUP(B996,vlookup!$L$2:$L$10,1,0),"Yes","No"),"No")</f>
        <v>No</v>
      </c>
    </row>
    <row r="997" spans="1:47" ht="14.45" customHeight="1" x14ac:dyDescent="0.25">
      <c r="A997" t="s">
        <v>1164</v>
      </c>
      <c r="B997" s="31" t="s">
        <v>1165</v>
      </c>
      <c r="C997">
        <v>5</v>
      </c>
      <c r="D997">
        <v>1</v>
      </c>
      <c r="E997" t="s">
        <v>382</v>
      </c>
      <c r="F997" t="s">
        <v>205</v>
      </c>
      <c r="G997" t="s">
        <v>919</v>
      </c>
      <c r="H997" t="s">
        <v>3723</v>
      </c>
      <c r="I997">
        <v>97290</v>
      </c>
      <c r="J997" s="19">
        <v>41778</v>
      </c>
      <c r="K997" s="19">
        <v>41813</v>
      </c>
      <c r="L997">
        <v>201406</v>
      </c>
      <c r="M997" s="19">
        <v>41791</v>
      </c>
      <c r="N997">
        <v>24616</v>
      </c>
      <c r="O997" t="s">
        <v>1076</v>
      </c>
      <c r="P997" t="s">
        <v>1116</v>
      </c>
      <c r="Q997" t="s">
        <v>925</v>
      </c>
      <c r="R997" t="s">
        <v>1989</v>
      </c>
      <c r="S997" s="19">
        <v>42289</v>
      </c>
      <c r="T997">
        <v>97290</v>
      </c>
      <c r="U997" t="s">
        <v>357</v>
      </c>
      <c r="V997" s="19">
        <v>42345</v>
      </c>
      <c r="W997" t="s">
        <v>3814</v>
      </c>
      <c r="X997" t="s">
        <v>960</v>
      </c>
      <c r="Y997" t="s">
        <v>260</v>
      </c>
      <c r="Z997" t="s">
        <v>14</v>
      </c>
      <c r="AA997" s="29">
        <v>-57.2</v>
      </c>
      <c r="AB997">
        <v>0</v>
      </c>
      <c r="AC997">
        <f t="shared" si="192"/>
        <v>2015</v>
      </c>
      <c r="AD997">
        <f t="shared" si="193"/>
        <v>12</v>
      </c>
      <c r="AE997">
        <f t="shared" si="194"/>
        <v>2014</v>
      </c>
      <c r="AF997">
        <f t="shared" si="195"/>
        <v>5</v>
      </c>
      <c r="AG997" t="str">
        <f>VLOOKUP(F997,vlookup!$A$2:$E$660,2,0)</f>
        <v>Retained</v>
      </c>
      <c r="AH997" t="str">
        <f>VLOOKUP(F997,vlookup!$A$2:$E$660,3,0)</f>
        <v>Service Contract</v>
      </c>
      <c r="AI997" t="str">
        <f>VLOOKUP(F997,vlookup!$A$2:$E$660,4,0)</f>
        <v>Used Car Programs</v>
      </c>
      <c r="AJ997" t="str">
        <f>VLOOKUP(F997,vlookup!$A$2:$E$660,5,0)</f>
        <v>High Mileage</v>
      </c>
      <c r="AL997">
        <f t="shared" si="196"/>
        <v>34</v>
      </c>
      <c r="AM997">
        <f t="shared" si="197"/>
        <v>558</v>
      </c>
      <c r="AN997" t="str">
        <f t="shared" si="198"/>
        <v/>
      </c>
      <c r="AO997" t="str">
        <f t="shared" si="199"/>
        <v/>
      </c>
      <c r="AP997" t="str">
        <f t="shared" si="200"/>
        <v/>
      </c>
      <c r="AQ997" t="str">
        <f t="shared" si="201"/>
        <v/>
      </c>
      <c r="AR997">
        <f t="shared" si="202"/>
        <v>-57.2</v>
      </c>
      <c r="AS997" t="str">
        <f t="shared" si="203"/>
        <v>7F508828E4-5</v>
      </c>
      <c r="AT997" t="str">
        <f>IFERROR(IF(VLOOKUP(Y997,vlookup!$I$2:$J$9,1,0)=Y997,VLOOKUP(Y997,vlookup!$I$2:$J$9,2,0),PROPER(Y997)),PROPER(Y997))</f>
        <v>Towing &amp; Roadside</v>
      </c>
      <c r="AU997" t="str">
        <f>IFERROR(IF(B997=VLOOKUP(B997,vlookup!$L$2:$L$10,1,0),"Yes","No"),"No")</f>
        <v>No</v>
      </c>
    </row>
    <row r="998" spans="1:47" ht="14.45" customHeight="1" x14ac:dyDescent="0.25">
      <c r="A998" t="s">
        <v>1164</v>
      </c>
      <c r="B998" s="31" t="s">
        <v>1165</v>
      </c>
      <c r="C998">
        <v>6</v>
      </c>
      <c r="D998">
        <v>1</v>
      </c>
      <c r="E998" t="s">
        <v>382</v>
      </c>
      <c r="F998" t="s">
        <v>205</v>
      </c>
      <c r="G998" t="s">
        <v>919</v>
      </c>
      <c r="H998" t="s">
        <v>3723</v>
      </c>
      <c r="I998">
        <v>97290</v>
      </c>
      <c r="J998" s="19">
        <v>41778</v>
      </c>
      <c r="K998" s="19">
        <v>41813</v>
      </c>
      <c r="L998">
        <v>201406</v>
      </c>
      <c r="M998" s="19">
        <v>41791</v>
      </c>
      <c r="N998">
        <v>24616</v>
      </c>
      <c r="O998" t="s">
        <v>1076</v>
      </c>
      <c r="P998" t="s">
        <v>1116</v>
      </c>
      <c r="Q998" t="s">
        <v>925</v>
      </c>
      <c r="R998" t="s">
        <v>1990</v>
      </c>
      <c r="S998" s="19">
        <v>42323</v>
      </c>
      <c r="T998">
        <v>97290</v>
      </c>
      <c r="U998" t="s">
        <v>357</v>
      </c>
      <c r="V998" s="19">
        <v>42367</v>
      </c>
      <c r="W998" t="s">
        <v>3814</v>
      </c>
      <c r="X998" t="s">
        <v>960</v>
      </c>
      <c r="Y998" t="s">
        <v>260</v>
      </c>
      <c r="Z998" t="s">
        <v>14</v>
      </c>
      <c r="AA998" s="29">
        <v>-44.44</v>
      </c>
      <c r="AB998">
        <v>0</v>
      </c>
      <c r="AC998">
        <f t="shared" si="192"/>
        <v>2015</v>
      </c>
      <c r="AD998">
        <f t="shared" si="193"/>
        <v>12</v>
      </c>
      <c r="AE998">
        <f t="shared" si="194"/>
        <v>2014</v>
      </c>
      <c r="AF998">
        <f t="shared" si="195"/>
        <v>5</v>
      </c>
      <c r="AG998" t="str">
        <f>VLOOKUP(F998,vlookup!$A$2:$E$660,2,0)</f>
        <v>Retained</v>
      </c>
      <c r="AH998" t="str">
        <f>VLOOKUP(F998,vlookup!$A$2:$E$660,3,0)</f>
        <v>Service Contract</v>
      </c>
      <c r="AI998" t="str">
        <f>VLOOKUP(F998,vlookup!$A$2:$E$660,4,0)</f>
        <v>Used Car Programs</v>
      </c>
      <c r="AJ998" t="str">
        <f>VLOOKUP(F998,vlookup!$A$2:$E$660,5,0)</f>
        <v>High Mileage</v>
      </c>
      <c r="AL998">
        <f t="shared" si="196"/>
        <v>34</v>
      </c>
      <c r="AM998">
        <f t="shared" si="197"/>
        <v>580</v>
      </c>
      <c r="AN998" t="str">
        <f t="shared" si="198"/>
        <v/>
      </c>
      <c r="AO998" t="str">
        <f t="shared" si="199"/>
        <v/>
      </c>
      <c r="AP998" t="str">
        <f t="shared" si="200"/>
        <v/>
      </c>
      <c r="AQ998" t="str">
        <f t="shared" si="201"/>
        <v/>
      </c>
      <c r="AR998">
        <f t="shared" si="202"/>
        <v>-44.44</v>
      </c>
      <c r="AS998" t="str">
        <f t="shared" si="203"/>
        <v>7F508828E4-6</v>
      </c>
      <c r="AT998" t="str">
        <f>IFERROR(IF(VLOOKUP(Y998,vlookup!$I$2:$J$9,1,0)=Y998,VLOOKUP(Y998,vlookup!$I$2:$J$9,2,0),PROPER(Y998)),PROPER(Y998))</f>
        <v>Towing &amp; Roadside</v>
      </c>
      <c r="AU998" t="str">
        <f>IFERROR(IF(B998=VLOOKUP(B998,vlookup!$L$2:$L$10,1,0),"Yes","No"),"No")</f>
        <v>No</v>
      </c>
    </row>
    <row r="999" spans="1:47" ht="14.45" customHeight="1" x14ac:dyDescent="0.25">
      <c r="A999" t="s">
        <v>2001</v>
      </c>
      <c r="B999" s="31" t="s">
        <v>2002</v>
      </c>
      <c r="C999">
        <v>1</v>
      </c>
      <c r="D999">
        <v>1</v>
      </c>
      <c r="E999" t="s">
        <v>571</v>
      </c>
      <c r="F999" t="s">
        <v>205</v>
      </c>
      <c r="G999" t="s">
        <v>1086</v>
      </c>
      <c r="H999" t="s">
        <v>3709</v>
      </c>
      <c r="I999">
        <v>13872</v>
      </c>
      <c r="J999" s="19">
        <v>42111</v>
      </c>
      <c r="K999" s="19">
        <v>42139</v>
      </c>
      <c r="L999">
        <v>201505</v>
      </c>
      <c r="M999" s="19">
        <v>42125</v>
      </c>
      <c r="N999">
        <v>24617</v>
      </c>
      <c r="O999" t="s">
        <v>1070</v>
      </c>
      <c r="P999" t="s">
        <v>1116</v>
      </c>
      <c r="Q999" t="s">
        <v>925</v>
      </c>
      <c r="R999" t="s">
        <v>2003</v>
      </c>
      <c r="S999" s="19">
        <v>42264</v>
      </c>
      <c r="T999">
        <v>13872</v>
      </c>
      <c r="U999" t="s">
        <v>357</v>
      </c>
      <c r="V999" s="19">
        <v>42312</v>
      </c>
      <c r="W999" t="s">
        <v>3814</v>
      </c>
      <c r="X999" t="s">
        <v>960</v>
      </c>
      <c r="Y999" t="s">
        <v>260</v>
      </c>
      <c r="Z999" t="s">
        <v>14</v>
      </c>
      <c r="AA999" s="29">
        <v>-30.61</v>
      </c>
      <c r="AB999">
        <v>0</v>
      </c>
      <c r="AC999">
        <f t="shared" si="192"/>
        <v>2015</v>
      </c>
      <c r="AD999">
        <f t="shared" si="193"/>
        <v>11</v>
      </c>
      <c r="AE999">
        <f t="shared" si="194"/>
        <v>2015</v>
      </c>
      <c r="AF999">
        <f t="shared" si="195"/>
        <v>4</v>
      </c>
      <c r="AG999" t="str">
        <f>VLOOKUP(F999,vlookup!$A$2:$E$660,2,0)</f>
        <v>Retained</v>
      </c>
      <c r="AH999" t="str">
        <f>VLOOKUP(F999,vlookup!$A$2:$E$660,3,0)</f>
        <v>Service Contract</v>
      </c>
      <c r="AI999" t="str">
        <f>VLOOKUP(F999,vlookup!$A$2:$E$660,4,0)</f>
        <v>Used Car Programs</v>
      </c>
      <c r="AJ999" t="str">
        <f>VLOOKUP(F999,vlookup!$A$2:$E$660,5,0)</f>
        <v>High Mileage</v>
      </c>
      <c r="AL999">
        <f t="shared" si="196"/>
        <v>28</v>
      </c>
      <c r="AM999">
        <f t="shared" si="197"/>
        <v>197</v>
      </c>
      <c r="AN999" t="str">
        <f t="shared" si="198"/>
        <v/>
      </c>
      <c r="AO999" t="str">
        <f t="shared" si="199"/>
        <v/>
      </c>
      <c r="AP999" t="str">
        <f t="shared" si="200"/>
        <v/>
      </c>
      <c r="AQ999" t="str">
        <f t="shared" si="201"/>
        <v/>
      </c>
      <c r="AR999">
        <f t="shared" si="202"/>
        <v>-30.61</v>
      </c>
      <c r="AS999" t="str">
        <f t="shared" si="203"/>
        <v>ED547232D5-1</v>
      </c>
      <c r="AT999" t="str">
        <f>IFERROR(IF(VLOOKUP(Y999,vlookup!$I$2:$J$9,1,0)=Y999,VLOOKUP(Y999,vlookup!$I$2:$J$9,2,0),PROPER(Y999)),PROPER(Y999))</f>
        <v>Towing &amp; Roadside</v>
      </c>
      <c r="AU999" t="str">
        <f>IFERROR(IF(B999=VLOOKUP(B999,vlookup!$L$2:$L$10,1,0),"Yes","No"),"No")</f>
        <v>No</v>
      </c>
    </row>
    <row r="1000" spans="1:47" ht="14.45" customHeight="1" x14ac:dyDescent="0.25">
      <c r="A1000" t="s">
        <v>2036</v>
      </c>
      <c r="B1000" s="31" t="s">
        <v>2037</v>
      </c>
      <c r="C1000">
        <v>1</v>
      </c>
      <c r="D1000">
        <v>1</v>
      </c>
      <c r="E1000" t="s">
        <v>382</v>
      </c>
      <c r="F1000" t="s">
        <v>238</v>
      </c>
      <c r="G1000" t="s">
        <v>922</v>
      </c>
      <c r="H1000" t="s">
        <v>923</v>
      </c>
      <c r="I1000">
        <v>136979</v>
      </c>
      <c r="J1000" s="19">
        <v>42318</v>
      </c>
      <c r="K1000" s="19">
        <v>42361</v>
      </c>
      <c r="L1000">
        <v>201512</v>
      </c>
      <c r="M1000" s="19">
        <v>42339</v>
      </c>
      <c r="N1000">
        <v>24616</v>
      </c>
      <c r="O1000" t="s">
        <v>1076</v>
      </c>
      <c r="P1000" t="s">
        <v>1116</v>
      </c>
      <c r="Q1000" t="s">
        <v>925</v>
      </c>
      <c r="R1000" t="s">
        <v>2038</v>
      </c>
      <c r="S1000" s="19">
        <v>42371</v>
      </c>
      <c r="T1000">
        <v>136979</v>
      </c>
      <c r="U1000" t="s">
        <v>357</v>
      </c>
      <c r="V1000" s="19">
        <v>42450</v>
      </c>
      <c r="W1000" t="s">
        <v>3814</v>
      </c>
      <c r="X1000" t="s">
        <v>960</v>
      </c>
      <c r="Y1000" t="s">
        <v>260</v>
      </c>
      <c r="Z1000" t="s">
        <v>14</v>
      </c>
      <c r="AA1000" s="29">
        <v>-25.3</v>
      </c>
      <c r="AB1000">
        <v>0</v>
      </c>
      <c r="AC1000">
        <f t="shared" si="192"/>
        <v>2016</v>
      </c>
      <c r="AD1000">
        <f t="shared" si="193"/>
        <v>3</v>
      </c>
      <c r="AE1000">
        <f t="shared" si="194"/>
        <v>2015</v>
      </c>
      <c r="AF1000">
        <f t="shared" si="195"/>
        <v>11</v>
      </c>
      <c r="AG1000" t="str">
        <f>VLOOKUP(F1000,vlookup!$A$2:$E$660,2,0)</f>
        <v>Retained</v>
      </c>
      <c r="AH1000" t="str">
        <f>VLOOKUP(F1000,vlookup!$A$2:$E$660,3,0)</f>
        <v>Service Contract</v>
      </c>
      <c r="AI1000" t="str">
        <f>VLOOKUP(F1000,vlookup!$A$2:$E$660,4,0)</f>
        <v>Used Car Programs</v>
      </c>
      <c r="AJ1000" t="str">
        <f>VLOOKUP(F1000,vlookup!$A$2:$E$660,5,0)</f>
        <v>High Mileage</v>
      </c>
      <c r="AL1000">
        <f t="shared" si="196"/>
        <v>43</v>
      </c>
      <c r="AM1000">
        <f t="shared" si="197"/>
        <v>131</v>
      </c>
      <c r="AN1000" t="str">
        <f t="shared" si="198"/>
        <v/>
      </c>
      <c r="AO1000" t="str">
        <f t="shared" si="199"/>
        <v/>
      </c>
      <c r="AP1000" t="str">
        <f t="shared" si="200"/>
        <v/>
      </c>
      <c r="AQ1000" t="str">
        <f t="shared" si="201"/>
        <v/>
      </c>
      <c r="AR1000">
        <f t="shared" si="202"/>
        <v>-25.3</v>
      </c>
      <c r="AS1000" t="str">
        <f t="shared" si="203"/>
        <v>7F532310K5Y-1</v>
      </c>
      <c r="AT1000" t="str">
        <f>IFERROR(IF(VLOOKUP(Y1000,vlookup!$I$2:$J$9,1,0)=Y1000,VLOOKUP(Y1000,vlookup!$I$2:$J$9,2,0),PROPER(Y1000)),PROPER(Y1000))</f>
        <v>Towing &amp; Roadside</v>
      </c>
      <c r="AU1000" t="str">
        <f>IFERROR(IF(B1000=VLOOKUP(B1000,vlookup!$L$2:$L$10,1,0),"Yes","No"),"No")</f>
        <v>No</v>
      </c>
    </row>
    <row r="1001" spans="1:47" ht="14.45" customHeight="1" x14ac:dyDescent="0.25">
      <c r="A1001" t="s">
        <v>2066</v>
      </c>
      <c r="B1001" s="31" t="s">
        <v>2067</v>
      </c>
      <c r="C1001">
        <v>2</v>
      </c>
      <c r="D1001">
        <v>1</v>
      </c>
      <c r="E1001" t="s">
        <v>382</v>
      </c>
      <c r="F1001" t="s">
        <v>60</v>
      </c>
      <c r="G1001" t="s">
        <v>388</v>
      </c>
      <c r="H1001" t="s">
        <v>932</v>
      </c>
      <c r="I1001">
        <v>92627</v>
      </c>
      <c r="J1001" s="19">
        <v>41726</v>
      </c>
      <c r="K1001" s="19">
        <v>41759</v>
      </c>
      <c r="L1001">
        <v>201404</v>
      </c>
      <c r="M1001" s="19">
        <v>41730</v>
      </c>
      <c r="N1001">
        <v>24616</v>
      </c>
      <c r="O1001" t="s">
        <v>1076</v>
      </c>
      <c r="P1001" t="s">
        <v>1116</v>
      </c>
      <c r="Q1001" t="s">
        <v>925</v>
      </c>
      <c r="R1001" t="s">
        <v>2068</v>
      </c>
      <c r="S1001" s="19">
        <v>41852</v>
      </c>
      <c r="T1001">
        <v>92627</v>
      </c>
      <c r="U1001" t="s">
        <v>357</v>
      </c>
      <c r="V1001" s="19">
        <v>41926</v>
      </c>
      <c r="W1001" t="s">
        <v>3814</v>
      </c>
      <c r="X1001" t="s">
        <v>960</v>
      </c>
      <c r="Y1001" t="s">
        <v>260</v>
      </c>
      <c r="Z1001" t="s">
        <v>14</v>
      </c>
      <c r="AA1001" s="29">
        <v>-11</v>
      </c>
      <c r="AB1001">
        <v>0</v>
      </c>
      <c r="AC1001">
        <f t="shared" si="192"/>
        <v>2014</v>
      </c>
      <c r="AD1001">
        <f t="shared" si="193"/>
        <v>10</v>
      </c>
      <c r="AE1001">
        <f t="shared" si="194"/>
        <v>2014</v>
      </c>
      <c r="AF1001">
        <f t="shared" si="195"/>
        <v>3</v>
      </c>
      <c r="AG1001" t="str">
        <f>VLOOKUP(F1001,vlookup!$A$2:$E$660,2,0)</f>
        <v>Retained</v>
      </c>
      <c r="AH1001" t="str">
        <f>VLOOKUP(F1001,vlookup!$A$2:$E$660,3,0)</f>
        <v>Service Contract</v>
      </c>
      <c r="AI1001" t="str">
        <f>VLOOKUP(F1001,vlookup!$A$2:$E$660,4,0)</f>
        <v>Used Car Programs</v>
      </c>
      <c r="AJ1001" t="str">
        <f>VLOOKUP(F1001,vlookup!$A$2:$E$660,5,0)</f>
        <v>High Mileage</v>
      </c>
      <c r="AL1001">
        <f t="shared" si="196"/>
        <v>32</v>
      </c>
      <c r="AM1001">
        <f t="shared" si="197"/>
        <v>196</v>
      </c>
      <c r="AN1001" t="str">
        <f t="shared" si="198"/>
        <v/>
      </c>
      <c r="AO1001" t="str">
        <f t="shared" si="199"/>
        <v/>
      </c>
      <c r="AP1001" t="str">
        <f t="shared" si="200"/>
        <v/>
      </c>
      <c r="AQ1001" t="str">
        <f t="shared" si="201"/>
        <v/>
      </c>
      <c r="AR1001">
        <f t="shared" si="202"/>
        <v>-11</v>
      </c>
      <c r="AS1001" t="str">
        <f t="shared" si="203"/>
        <v>6FA31579C4Y-2</v>
      </c>
      <c r="AT1001" t="str">
        <f>IFERROR(IF(VLOOKUP(Y1001,vlookup!$I$2:$J$9,1,0)=Y1001,VLOOKUP(Y1001,vlookup!$I$2:$J$9,2,0),PROPER(Y1001)),PROPER(Y1001))</f>
        <v>Towing &amp; Roadside</v>
      </c>
      <c r="AU1001" t="str">
        <f>IFERROR(IF(B1001=VLOOKUP(B1001,vlookup!$L$2:$L$10,1,0),"Yes","No"),"No")</f>
        <v>No</v>
      </c>
    </row>
    <row r="1002" spans="1:47" ht="14.45" customHeight="1" x14ac:dyDescent="0.25">
      <c r="A1002" t="s">
        <v>2110</v>
      </c>
      <c r="B1002" s="31" t="s">
        <v>2111</v>
      </c>
      <c r="C1002">
        <v>1</v>
      </c>
      <c r="D1002">
        <v>1</v>
      </c>
      <c r="E1002" t="s">
        <v>382</v>
      </c>
      <c r="F1002" t="s">
        <v>60</v>
      </c>
      <c r="G1002" t="s">
        <v>633</v>
      </c>
      <c r="H1002" t="s">
        <v>1075</v>
      </c>
      <c r="I1002">
        <v>144076</v>
      </c>
      <c r="J1002" s="19">
        <v>41334</v>
      </c>
      <c r="K1002" s="19">
        <v>41362</v>
      </c>
      <c r="L1002">
        <v>201303</v>
      </c>
      <c r="M1002" s="19">
        <v>41334</v>
      </c>
      <c r="N1002">
        <v>24616</v>
      </c>
      <c r="O1002" t="s">
        <v>1076</v>
      </c>
      <c r="P1002" t="s">
        <v>1116</v>
      </c>
      <c r="Q1002" t="s">
        <v>925</v>
      </c>
      <c r="R1002" t="s">
        <v>2112</v>
      </c>
      <c r="S1002" s="19">
        <v>41446</v>
      </c>
      <c r="T1002">
        <v>144076</v>
      </c>
      <c r="U1002" t="s">
        <v>357</v>
      </c>
      <c r="V1002" s="19">
        <v>41540</v>
      </c>
      <c r="W1002" t="s">
        <v>3814</v>
      </c>
      <c r="X1002" t="s">
        <v>960</v>
      </c>
      <c r="Y1002" t="s">
        <v>260</v>
      </c>
      <c r="Z1002" t="s">
        <v>14</v>
      </c>
      <c r="AA1002" s="29">
        <v>-27.5</v>
      </c>
      <c r="AB1002">
        <v>0</v>
      </c>
      <c r="AC1002">
        <f t="shared" si="192"/>
        <v>2013</v>
      </c>
      <c r="AD1002">
        <f t="shared" si="193"/>
        <v>9</v>
      </c>
      <c r="AE1002">
        <f t="shared" si="194"/>
        <v>2013</v>
      </c>
      <c r="AF1002">
        <f t="shared" si="195"/>
        <v>3</v>
      </c>
      <c r="AG1002" t="str">
        <f>VLOOKUP(F1002,vlookup!$A$2:$E$660,2,0)</f>
        <v>Retained</v>
      </c>
      <c r="AH1002" t="str">
        <f>VLOOKUP(F1002,vlookup!$A$2:$E$660,3,0)</f>
        <v>Service Contract</v>
      </c>
      <c r="AI1002" t="str">
        <f>VLOOKUP(F1002,vlookup!$A$2:$E$660,4,0)</f>
        <v>Used Car Programs</v>
      </c>
      <c r="AJ1002" t="str">
        <f>VLOOKUP(F1002,vlookup!$A$2:$E$660,5,0)</f>
        <v>High Mileage</v>
      </c>
      <c r="AL1002">
        <f t="shared" si="196"/>
        <v>28</v>
      </c>
      <c r="AM1002">
        <f t="shared" si="197"/>
        <v>202</v>
      </c>
      <c r="AN1002" t="str">
        <f t="shared" si="198"/>
        <v/>
      </c>
      <c r="AO1002" t="str">
        <f t="shared" si="199"/>
        <v/>
      </c>
      <c r="AP1002" t="str">
        <f t="shared" si="200"/>
        <v/>
      </c>
      <c r="AQ1002" t="str">
        <f t="shared" si="201"/>
        <v/>
      </c>
      <c r="AR1002">
        <f t="shared" si="202"/>
        <v>-27.5</v>
      </c>
      <c r="AS1002" t="str">
        <f t="shared" si="203"/>
        <v>30144466C3Y-1</v>
      </c>
      <c r="AT1002" t="str">
        <f>IFERROR(IF(VLOOKUP(Y1002,vlookup!$I$2:$J$9,1,0)=Y1002,VLOOKUP(Y1002,vlookup!$I$2:$J$9,2,0),PROPER(Y1002)),PROPER(Y1002))</f>
        <v>Towing &amp; Roadside</v>
      </c>
      <c r="AU1002" t="str">
        <f>IFERROR(IF(B1002=VLOOKUP(B1002,vlookup!$L$2:$L$10,1,0),"Yes","No"),"No")</f>
        <v>No</v>
      </c>
    </row>
    <row r="1003" spans="1:47" ht="14.45" customHeight="1" x14ac:dyDescent="0.25">
      <c r="A1003" t="s">
        <v>2127</v>
      </c>
      <c r="B1003" s="31" t="s">
        <v>2128</v>
      </c>
      <c r="C1003">
        <v>2</v>
      </c>
      <c r="D1003">
        <v>1</v>
      </c>
      <c r="E1003" t="s">
        <v>571</v>
      </c>
      <c r="F1003" t="s">
        <v>205</v>
      </c>
      <c r="G1003" t="s">
        <v>3708</v>
      </c>
      <c r="H1003" t="s">
        <v>3739</v>
      </c>
      <c r="I1003">
        <v>110805</v>
      </c>
      <c r="J1003" s="19">
        <v>41961</v>
      </c>
      <c r="K1003" s="19">
        <v>41997</v>
      </c>
      <c r="L1003">
        <v>201412</v>
      </c>
      <c r="M1003" s="19">
        <v>41974</v>
      </c>
      <c r="N1003">
        <v>24616</v>
      </c>
      <c r="O1003" t="s">
        <v>1076</v>
      </c>
      <c r="P1003" t="s">
        <v>1116</v>
      </c>
      <c r="Q1003" t="s">
        <v>925</v>
      </c>
      <c r="R1003" t="s">
        <v>2129</v>
      </c>
      <c r="S1003" s="19">
        <v>42002</v>
      </c>
      <c r="T1003">
        <v>110805</v>
      </c>
      <c r="U1003" t="s">
        <v>357</v>
      </c>
      <c r="V1003" s="19">
        <v>42038</v>
      </c>
      <c r="W1003" t="s">
        <v>3814</v>
      </c>
      <c r="X1003" t="s">
        <v>960</v>
      </c>
      <c r="Y1003" t="s">
        <v>260</v>
      </c>
      <c r="Z1003" t="s">
        <v>14</v>
      </c>
      <c r="AA1003" s="29">
        <v>-11</v>
      </c>
      <c r="AB1003">
        <v>0</v>
      </c>
      <c r="AC1003">
        <f t="shared" si="192"/>
        <v>2015</v>
      </c>
      <c r="AD1003">
        <f t="shared" si="193"/>
        <v>2</v>
      </c>
      <c r="AE1003">
        <f t="shared" si="194"/>
        <v>2014</v>
      </c>
      <c r="AF1003">
        <f t="shared" si="195"/>
        <v>11</v>
      </c>
      <c r="AG1003" t="str">
        <f>VLOOKUP(F1003,vlookup!$A$2:$E$660,2,0)</f>
        <v>Retained</v>
      </c>
      <c r="AH1003" t="str">
        <f>VLOOKUP(F1003,vlookup!$A$2:$E$660,3,0)</f>
        <v>Service Contract</v>
      </c>
      <c r="AI1003" t="str">
        <f>VLOOKUP(F1003,vlookup!$A$2:$E$660,4,0)</f>
        <v>Used Car Programs</v>
      </c>
      <c r="AJ1003" t="str">
        <f>VLOOKUP(F1003,vlookup!$A$2:$E$660,5,0)</f>
        <v>High Mileage</v>
      </c>
      <c r="AL1003">
        <f t="shared" si="196"/>
        <v>36</v>
      </c>
      <c r="AM1003">
        <f t="shared" si="197"/>
        <v>75</v>
      </c>
      <c r="AN1003" t="str">
        <f t="shared" si="198"/>
        <v/>
      </c>
      <c r="AO1003" t="str">
        <f t="shared" si="199"/>
        <v/>
      </c>
      <c r="AP1003" t="str">
        <f t="shared" si="200"/>
        <v/>
      </c>
      <c r="AQ1003">
        <f t="shared" si="201"/>
        <v>-11</v>
      </c>
      <c r="AR1003" t="str">
        <f t="shared" si="202"/>
        <v/>
      </c>
      <c r="AS1003" t="str">
        <f t="shared" si="203"/>
        <v>9J104108K4-2</v>
      </c>
      <c r="AT1003" t="str">
        <f>IFERROR(IF(VLOOKUP(Y1003,vlookup!$I$2:$J$9,1,0)=Y1003,VLOOKUP(Y1003,vlookup!$I$2:$J$9,2,0),PROPER(Y1003)),PROPER(Y1003))</f>
        <v>Towing &amp; Roadside</v>
      </c>
      <c r="AU1003" t="str">
        <f>IFERROR(IF(B1003=VLOOKUP(B1003,vlookup!$L$2:$L$10,1,0),"Yes","No"),"No")</f>
        <v>No</v>
      </c>
    </row>
    <row r="1004" spans="1:47" ht="14.45" customHeight="1" x14ac:dyDescent="0.25">
      <c r="A1004" t="s">
        <v>1121</v>
      </c>
      <c r="B1004" s="31" t="s">
        <v>1122</v>
      </c>
      <c r="C1004">
        <v>3</v>
      </c>
      <c r="D1004">
        <v>1</v>
      </c>
      <c r="E1004" t="s">
        <v>382</v>
      </c>
      <c r="F1004" t="s">
        <v>205</v>
      </c>
      <c r="G1004" t="s">
        <v>633</v>
      </c>
      <c r="H1004" t="s">
        <v>634</v>
      </c>
      <c r="I1004">
        <v>93800</v>
      </c>
      <c r="J1004" s="19">
        <v>41661</v>
      </c>
      <c r="K1004" s="19">
        <v>41697</v>
      </c>
      <c r="L1004">
        <v>201402</v>
      </c>
      <c r="M1004" s="19">
        <v>41671</v>
      </c>
      <c r="N1004">
        <v>24616</v>
      </c>
      <c r="O1004" t="s">
        <v>1076</v>
      </c>
      <c r="P1004" t="s">
        <v>1116</v>
      </c>
      <c r="Q1004" t="s">
        <v>925</v>
      </c>
      <c r="R1004" t="s">
        <v>2163</v>
      </c>
      <c r="S1004" s="19">
        <v>41916</v>
      </c>
      <c r="T1004">
        <v>93800</v>
      </c>
      <c r="U1004" t="s">
        <v>357</v>
      </c>
      <c r="V1004" s="19">
        <v>41976</v>
      </c>
      <c r="W1004" t="s">
        <v>3814</v>
      </c>
      <c r="X1004" t="s">
        <v>960</v>
      </c>
      <c r="Y1004" t="s">
        <v>260</v>
      </c>
      <c r="Z1004" t="s">
        <v>14</v>
      </c>
      <c r="AA1004" s="29">
        <v>-11</v>
      </c>
      <c r="AB1004">
        <v>0</v>
      </c>
      <c r="AC1004">
        <f t="shared" si="192"/>
        <v>2014</v>
      </c>
      <c r="AD1004">
        <f t="shared" si="193"/>
        <v>12</v>
      </c>
      <c r="AE1004">
        <f t="shared" si="194"/>
        <v>2014</v>
      </c>
      <c r="AF1004">
        <f t="shared" si="195"/>
        <v>1</v>
      </c>
      <c r="AG1004" t="str">
        <f>VLOOKUP(F1004,vlookup!$A$2:$E$660,2,0)</f>
        <v>Retained</v>
      </c>
      <c r="AH1004" t="str">
        <f>VLOOKUP(F1004,vlookup!$A$2:$E$660,3,0)</f>
        <v>Service Contract</v>
      </c>
      <c r="AI1004" t="str">
        <f>VLOOKUP(F1004,vlookup!$A$2:$E$660,4,0)</f>
        <v>Used Car Programs</v>
      </c>
      <c r="AJ1004" t="str">
        <f>VLOOKUP(F1004,vlookup!$A$2:$E$660,5,0)</f>
        <v>High Mileage</v>
      </c>
      <c r="AL1004">
        <f t="shared" si="196"/>
        <v>35</v>
      </c>
      <c r="AM1004">
        <f t="shared" si="197"/>
        <v>311</v>
      </c>
      <c r="AN1004" t="str">
        <f t="shared" si="198"/>
        <v/>
      </c>
      <c r="AO1004" t="str">
        <f t="shared" si="199"/>
        <v/>
      </c>
      <c r="AP1004" t="str">
        <f t="shared" si="200"/>
        <v/>
      </c>
      <c r="AQ1004" t="str">
        <f t="shared" si="201"/>
        <v/>
      </c>
      <c r="AR1004">
        <f t="shared" si="202"/>
        <v>-11</v>
      </c>
      <c r="AS1004" t="str">
        <f t="shared" si="203"/>
        <v>50188565A4-3</v>
      </c>
      <c r="AT1004" t="str">
        <f>IFERROR(IF(VLOOKUP(Y1004,vlookup!$I$2:$J$9,1,0)=Y1004,VLOOKUP(Y1004,vlookup!$I$2:$J$9,2,0),PROPER(Y1004)),PROPER(Y1004))</f>
        <v>Towing &amp; Roadside</v>
      </c>
      <c r="AU1004" t="str">
        <f>IFERROR(IF(B1004=VLOOKUP(B1004,vlookup!$L$2:$L$10,1,0),"Yes","No"),"No")</f>
        <v>No</v>
      </c>
    </row>
    <row r="1005" spans="1:47" ht="14.45" customHeight="1" x14ac:dyDescent="0.25">
      <c r="A1005" t="s">
        <v>2181</v>
      </c>
      <c r="B1005" s="31" t="s">
        <v>2182</v>
      </c>
      <c r="C1005">
        <v>3</v>
      </c>
      <c r="D1005">
        <v>1</v>
      </c>
      <c r="E1005" t="s">
        <v>382</v>
      </c>
      <c r="F1005" t="s">
        <v>205</v>
      </c>
      <c r="G1005" t="s">
        <v>1086</v>
      </c>
      <c r="H1005" t="s">
        <v>3744</v>
      </c>
      <c r="I1005">
        <v>110485</v>
      </c>
      <c r="J1005" s="19">
        <v>42264</v>
      </c>
      <c r="K1005" s="19">
        <v>42299</v>
      </c>
      <c r="L1005">
        <v>201510</v>
      </c>
      <c r="M1005" s="19">
        <v>42278</v>
      </c>
      <c r="N1005">
        <v>24616</v>
      </c>
      <c r="O1005" t="s">
        <v>1076</v>
      </c>
      <c r="P1005" t="s">
        <v>1116</v>
      </c>
      <c r="Q1005" t="s">
        <v>925</v>
      </c>
      <c r="R1005" t="s">
        <v>2183</v>
      </c>
      <c r="S1005" s="19">
        <v>42470</v>
      </c>
      <c r="T1005">
        <v>110485</v>
      </c>
      <c r="U1005" t="s">
        <v>357</v>
      </c>
      <c r="V1005" s="19">
        <v>42544</v>
      </c>
      <c r="W1005" t="s">
        <v>3814</v>
      </c>
      <c r="X1005" t="s">
        <v>960</v>
      </c>
      <c r="Y1005" t="s">
        <v>260</v>
      </c>
      <c r="Z1005" t="s">
        <v>14</v>
      </c>
      <c r="AA1005" s="29">
        <v>-23</v>
      </c>
      <c r="AB1005">
        <v>0</v>
      </c>
      <c r="AC1005">
        <f t="shared" si="192"/>
        <v>2016</v>
      </c>
      <c r="AD1005">
        <f t="shared" si="193"/>
        <v>6</v>
      </c>
      <c r="AE1005">
        <f t="shared" si="194"/>
        <v>2015</v>
      </c>
      <c r="AF1005">
        <f t="shared" si="195"/>
        <v>9</v>
      </c>
      <c r="AG1005" t="str">
        <f>VLOOKUP(F1005,vlookup!$A$2:$E$660,2,0)</f>
        <v>Retained</v>
      </c>
      <c r="AH1005" t="str">
        <f>VLOOKUP(F1005,vlookup!$A$2:$E$660,3,0)</f>
        <v>Service Contract</v>
      </c>
      <c r="AI1005" t="str">
        <f>VLOOKUP(F1005,vlookup!$A$2:$E$660,4,0)</f>
        <v>Used Car Programs</v>
      </c>
      <c r="AJ1005" t="str">
        <f>VLOOKUP(F1005,vlookup!$A$2:$E$660,5,0)</f>
        <v>High Mileage</v>
      </c>
      <c r="AL1005">
        <f t="shared" si="196"/>
        <v>35</v>
      </c>
      <c r="AM1005">
        <f t="shared" si="197"/>
        <v>276</v>
      </c>
      <c r="AN1005" t="str">
        <f t="shared" si="198"/>
        <v/>
      </c>
      <c r="AO1005" t="str">
        <f t="shared" si="199"/>
        <v/>
      </c>
      <c r="AP1005" t="str">
        <f t="shared" si="200"/>
        <v/>
      </c>
      <c r="AQ1005" t="str">
        <f t="shared" si="201"/>
        <v/>
      </c>
      <c r="AR1005">
        <f t="shared" si="202"/>
        <v>-23</v>
      </c>
      <c r="AS1005" t="str">
        <f t="shared" si="203"/>
        <v>9W515146I5-3</v>
      </c>
      <c r="AT1005" t="str">
        <f>IFERROR(IF(VLOOKUP(Y1005,vlookup!$I$2:$J$9,1,0)=Y1005,VLOOKUP(Y1005,vlookup!$I$2:$J$9,2,0),PROPER(Y1005)),PROPER(Y1005))</f>
        <v>Towing &amp; Roadside</v>
      </c>
      <c r="AU1005" t="str">
        <f>IFERROR(IF(B1005=VLOOKUP(B1005,vlookup!$L$2:$L$10,1,0),"Yes","No"),"No")</f>
        <v>No</v>
      </c>
    </row>
    <row r="1006" spans="1:47" ht="14.45" customHeight="1" x14ac:dyDescent="0.25">
      <c r="A1006" t="s">
        <v>2181</v>
      </c>
      <c r="B1006" s="31" t="s">
        <v>2182</v>
      </c>
      <c r="C1006">
        <v>6</v>
      </c>
      <c r="D1006">
        <v>1</v>
      </c>
      <c r="E1006" t="s">
        <v>382</v>
      </c>
      <c r="F1006" t="s">
        <v>205</v>
      </c>
      <c r="G1006" t="s">
        <v>1086</v>
      </c>
      <c r="H1006" t="s">
        <v>3744</v>
      </c>
      <c r="I1006">
        <v>110485</v>
      </c>
      <c r="J1006" s="19">
        <v>42264</v>
      </c>
      <c r="K1006" s="19">
        <v>42299</v>
      </c>
      <c r="L1006">
        <v>201510</v>
      </c>
      <c r="M1006" s="19">
        <v>42278</v>
      </c>
      <c r="N1006">
        <v>24616</v>
      </c>
      <c r="O1006" t="s">
        <v>1076</v>
      </c>
      <c r="P1006" t="s">
        <v>1116</v>
      </c>
      <c r="Q1006" t="s">
        <v>925</v>
      </c>
      <c r="R1006" t="s">
        <v>2185</v>
      </c>
      <c r="S1006" s="19">
        <v>42705</v>
      </c>
      <c r="T1006">
        <v>110485</v>
      </c>
      <c r="U1006" t="s">
        <v>357</v>
      </c>
      <c r="V1006" s="19">
        <v>42769</v>
      </c>
      <c r="W1006" t="s">
        <v>3814</v>
      </c>
      <c r="X1006" t="s">
        <v>960</v>
      </c>
      <c r="Y1006" t="s">
        <v>260</v>
      </c>
      <c r="Z1006" t="s">
        <v>14</v>
      </c>
      <c r="AA1006" s="29">
        <v>-47.03</v>
      </c>
      <c r="AB1006">
        <v>0</v>
      </c>
      <c r="AC1006">
        <f t="shared" si="192"/>
        <v>2017</v>
      </c>
      <c r="AD1006">
        <f t="shared" si="193"/>
        <v>2</v>
      </c>
      <c r="AE1006">
        <f t="shared" si="194"/>
        <v>2015</v>
      </c>
      <c r="AF1006">
        <f t="shared" si="195"/>
        <v>9</v>
      </c>
      <c r="AG1006" t="str">
        <f>VLOOKUP(F1006,vlookup!$A$2:$E$660,2,0)</f>
        <v>Retained</v>
      </c>
      <c r="AH1006" t="str">
        <f>VLOOKUP(F1006,vlookup!$A$2:$E$660,3,0)</f>
        <v>Service Contract</v>
      </c>
      <c r="AI1006" t="str">
        <f>VLOOKUP(F1006,vlookup!$A$2:$E$660,4,0)</f>
        <v>Used Car Programs</v>
      </c>
      <c r="AJ1006" t="str">
        <f>VLOOKUP(F1006,vlookup!$A$2:$E$660,5,0)</f>
        <v>High Mileage</v>
      </c>
      <c r="AL1006">
        <f t="shared" si="196"/>
        <v>35</v>
      </c>
      <c r="AM1006">
        <f t="shared" si="197"/>
        <v>496</v>
      </c>
      <c r="AN1006" t="str">
        <f t="shared" si="198"/>
        <v/>
      </c>
      <c r="AO1006" t="str">
        <f t="shared" si="199"/>
        <v/>
      </c>
      <c r="AP1006" t="str">
        <f t="shared" si="200"/>
        <v/>
      </c>
      <c r="AQ1006" t="str">
        <f t="shared" si="201"/>
        <v/>
      </c>
      <c r="AR1006">
        <f t="shared" si="202"/>
        <v>-47.03</v>
      </c>
      <c r="AS1006" t="str">
        <f t="shared" si="203"/>
        <v>9W515146I5-6</v>
      </c>
      <c r="AT1006" t="str">
        <f>IFERROR(IF(VLOOKUP(Y1006,vlookup!$I$2:$J$9,1,0)=Y1006,VLOOKUP(Y1006,vlookup!$I$2:$J$9,2,0),PROPER(Y1006)),PROPER(Y1006))</f>
        <v>Towing &amp; Roadside</v>
      </c>
      <c r="AU1006" t="str">
        <f>IFERROR(IF(B1006=VLOOKUP(B1006,vlookup!$L$2:$L$10,1,0),"Yes","No"),"No")</f>
        <v>No</v>
      </c>
    </row>
    <row r="1007" spans="1:47" ht="14.45" customHeight="1" x14ac:dyDescent="0.25">
      <c r="A1007" t="s">
        <v>2234</v>
      </c>
      <c r="B1007" s="31" t="s">
        <v>2235</v>
      </c>
      <c r="C1007">
        <v>1</v>
      </c>
      <c r="D1007">
        <v>1</v>
      </c>
      <c r="E1007" t="s">
        <v>382</v>
      </c>
      <c r="F1007" t="s">
        <v>205</v>
      </c>
      <c r="G1007" t="s">
        <v>922</v>
      </c>
      <c r="H1007" t="s">
        <v>1544</v>
      </c>
      <c r="I1007">
        <v>105866</v>
      </c>
      <c r="J1007" s="19">
        <v>41710</v>
      </c>
      <c r="K1007" s="19">
        <v>41739</v>
      </c>
      <c r="L1007">
        <v>201404</v>
      </c>
      <c r="M1007" s="19">
        <v>41730</v>
      </c>
      <c r="N1007">
        <v>24616</v>
      </c>
      <c r="O1007" t="s">
        <v>1076</v>
      </c>
      <c r="P1007" t="s">
        <v>1116</v>
      </c>
      <c r="Q1007" t="s">
        <v>925</v>
      </c>
      <c r="R1007" t="s">
        <v>2236</v>
      </c>
      <c r="S1007" s="19">
        <v>41808</v>
      </c>
      <c r="T1007">
        <v>105866</v>
      </c>
      <c r="U1007" t="s">
        <v>357</v>
      </c>
      <c r="V1007" s="19">
        <v>41852</v>
      </c>
      <c r="W1007" t="s">
        <v>3814</v>
      </c>
      <c r="X1007" t="s">
        <v>960</v>
      </c>
      <c r="Y1007" t="s">
        <v>260</v>
      </c>
      <c r="Z1007" t="s">
        <v>14</v>
      </c>
      <c r="AA1007" s="29">
        <v>-11</v>
      </c>
      <c r="AB1007">
        <v>0</v>
      </c>
      <c r="AC1007">
        <f t="shared" si="192"/>
        <v>2014</v>
      </c>
      <c r="AD1007">
        <f t="shared" si="193"/>
        <v>8</v>
      </c>
      <c r="AE1007">
        <f t="shared" si="194"/>
        <v>2014</v>
      </c>
      <c r="AF1007">
        <f t="shared" si="195"/>
        <v>3</v>
      </c>
      <c r="AG1007" t="str">
        <f>VLOOKUP(F1007,vlookup!$A$2:$E$660,2,0)</f>
        <v>Retained</v>
      </c>
      <c r="AH1007" t="str">
        <f>VLOOKUP(F1007,vlookup!$A$2:$E$660,3,0)</f>
        <v>Service Contract</v>
      </c>
      <c r="AI1007" t="str">
        <f>VLOOKUP(F1007,vlookup!$A$2:$E$660,4,0)</f>
        <v>Used Car Programs</v>
      </c>
      <c r="AJ1007" t="str">
        <f>VLOOKUP(F1007,vlookup!$A$2:$E$660,5,0)</f>
        <v>High Mileage</v>
      </c>
      <c r="AL1007">
        <f t="shared" si="196"/>
        <v>28</v>
      </c>
      <c r="AM1007">
        <f t="shared" si="197"/>
        <v>139</v>
      </c>
      <c r="AN1007" t="str">
        <f t="shared" si="198"/>
        <v/>
      </c>
      <c r="AO1007" t="str">
        <f t="shared" si="199"/>
        <v/>
      </c>
      <c r="AP1007" t="str">
        <f t="shared" si="200"/>
        <v/>
      </c>
      <c r="AQ1007" t="str">
        <f t="shared" si="201"/>
        <v/>
      </c>
      <c r="AR1007">
        <f t="shared" si="202"/>
        <v>-11</v>
      </c>
      <c r="AS1007" t="str">
        <f t="shared" si="203"/>
        <v>6H333424C4-1</v>
      </c>
      <c r="AT1007" t="str">
        <f>IFERROR(IF(VLOOKUP(Y1007,vlookup!$I$2:$J$9,1,0)=Y1007,VLOOKUP(Y1007,vlookup!$I$2:$J$9,2,0),PROPER(Y1007)),PROPER(Y1007))</f>
        <v>Towing &amp; Roadside</v>
      </c>
      <c r="AU1007" t="str">
        <f>IFERROR(IF(B1007=VLOOKUP(B1007,vlookup!$L$2:$L$10,1,0),"Yes","No"),"No")</f>
        <v>No</v>
      </c>
    </row>
    <row r="1008" spans="1:47" ht="14.45" customHeight="1" x14ac:dyDescent="0.25">
      <c r="A1008" t="s">
        <v>2234</v>
      </c>
      <c r="B1008" s="31" t="s">
        <v>2235</v>
      </c>
      <c r="C1008">
        <v>2</v>
      </c>
      <c r="D1008">
        <v>1</v>
      </c>
      <c r="E1008" t="s">
        <v>382</v>
      </c>
      <c r="F1008" t="s">
        <v>205</v>
      </c>
      <c r="G1008" t="s">
        <v>922</v>
      </c>
      <c r="H1008" t="s">
        <v>1544</v>
      </c>
      <c r="I1008">
        <v>105866</v>
      </c>
      <c r="J1008" s="19">
        <v>41710</v>
      </c>
      <c r="K1008" s="19">
        <v>41739</v>
      </c>
      <c r="L1008">
        <v>201404</v>
      </c>
      <c r="M1008" s="19">
        <v>41730</v>
      </c>
      <c r="N1008">
        <v>24616</v>
      </c>
      <c r="O1008" t="s">
        <v>1076</v>
      </c>
      <c r="P1008" t="s">
        <v>1116</v>
      </c>
      <c r="Q1008" t="s">
        <v>925</v>
      </c>
      <c r="R1008" t="s">
        <v>2237</v>
      </c>
      <c r="S1008" s="19">
        <v>41844</v>
      </c>
      <c r="T1008">
        <v>105866</v>
      </c>
      <c r="U1008" t="s">
        <v>357</v>
      </c>
      <c r="V1008" s="19">
        <v>41893</v>
      </c>
      <c r="W1008" t="s">
        <v>3814</v>
      </c>
      <c r="X1008" t="s">
        <v>960</v>
      </c>
      <c r="Y1008" t="s">
        <v>260</v>
      </c>
      <c r="Z1008" t="s">
        <v>14</v>
      </c>
      <c r="AA1008" s="29">
        <v>-11</v>
      </c>
      <c r="AB1008">
        <v>0</v>
      </c>
      <c r="AC1008">
        <f t="shared" si="192"/>
        <v>2014</v>
      </c>
      <c r="AD1008">
        <f t="shared" si="193"/>
        <v>9</v>
      </c>
      <c r="AE1008">
        <f t="shared" si="194"/>
        <v>2014</v>
      </c>
      <c r="AF1008">
        <f t="shared" si="195"/>
        <v>3</v>
      </c>
      <c r="AG1008" t="str">
        <f>VLOOKUP(F1008,vlookup!$A$2:$E$660,2,0)</f>
        <v>Retained</v>
      </c>
      <c r="AH1008" t="str">
        <f>VLOOKUP(F1008,vlookup!$A$2:$E$660,3,0)</f>
        <v>Service Contract</v>
      </c>
      <c r="AI1008" t="str">
        <f>VLOOKUP(F1008,vlookup!$A$2:$E$660,4,0)</f>
        <v>Used Car Programs</v>
      </c>
      <c r="AJ1008" t="str">
        <f>VLOOKUP(F1008,vlookup!$A$2:$E$660,5,0)</f>
        <v>High Mileage</v>
      </c>
      <c r="AL1008">
        <f t="shared" si="196"/>
        <v>28</v>
      </c>
      <c r="AM1008">
        <f t="shared" si="197"/>
        <v>179</v>
      </c>
      <c r="AN1008" t="str">
        <f t="shared" si="198"/>
        <v/>
      </c>
      <c r="AO1008" t="str">
        <f t="shared" si="199"/>
        <v/>
      </c>
      <c r="AP1008" t="str">
        <f t="shared" si="200"/>
        <v/>
      </c>
      <c r="AQ1008" t="str">
        <f t="shared" si="201"/>
        <v/>
      </c>
      <c r="AR1008">
        <f t="shared" si="202"/>
        <v>-11</v>
      </c>
      <c r="AS1008" t="str">
        <f t="shared" si="203"/>
        <v>6H333424C4-2</v>
      </c>
      <c r="AT1008" t="str">
        <f>IFERROR(IF(VLOOKUP(Y1008,vlookup!$I$2:$J$9,1,0)=Y1008,VLOOKUP(Y1008,vlookup!$I$2:$J$9,2,0),PROPER(Y1008)),PROPER(Y1008))</f>
        <v>Towing &amp; Roadside</v>
      </c>
      <c r="AU1008" t="str">
        <f>IFERROR(IF(B1008=VLOOKUP(B1008,vlookup!$L$2:$L$10,1,0),"Yes","No"),"No")</f>
        <v>No</v>
      </c>
    </row>
    <row r="1009" spans="1:47" ht="14.45" customHeight="1" x14ac:dyDescent="0.25">
      <c r="A1009" t="s">
        <v>2266</v>
      </c>
      <c r="B1009" s="31" t="s">
        <v>2267</v>
      </c>
      <c r="C1009">
        <v>1</v>
      </c>
      <c r="D1009">
        <v>1</v>
      </c>
      <c r="E1009" t="s">
        <v>382</v>
      </c>
      <c r="F1009" t="s">
        <v>60</v>
      </c>
      <c r="G1009" t="s">
        <v>922</v>
      </c>
      <c r="H1009" t="s">
        <v>3754</v>
      </c>
      <c r="I1009">
        <v>159694</v>
      </c>
      <c r="J1009" s="19">
        <v>41682</v>
      </c>
      <c r="K1009" s="19">
        <v>41709</v>
      </c>
      <c r="L1009">
        <v>201403</v>
      </c>
      <c r="M1009" s="19">
        <v>41699</v>
      </c>
      <c r="N1009">
        <v>24616</v>
      </c>
      <c r="O1009" t="s">
        <v>1076</v>
      </c>
      <c r="P1009" t="s">
        <v>1116</v>
      </c>
      <c r="Q1009" t="s">
        <v>925</v>
      </c>
      <c r="R1009" t="s">
        <v>2268</v>
      </c>
      <c r="S1009" s="19">
        <v>41718</v>
      </c>
      <c r="T1009">
        <v>159694</v>
      </c>
      <c r="U1009" t="s">
        <v>357</v>
      </c>
      <c r="V1009" s="19">
        <v>41768</v>
      </c>
      <c r="W1009" t="s">
        <v>3814</v>
      </c>
      <c r="X1009" t="s">
        <v>960</v>
      </c>
      <c r="Y1009" t="s">
        <v>260</v>
      </c>
      <c r="Z1009" t="s">
        <v>14</v>
      </c>
      <c r="AA1009" s="29">
        <v>-11</v>
      </c>
      <c r="AB1009">
        <v>0</v>
      </c>
      <c r="AC1009">
        <f t="shared" si="192"/>
        <v>2014</v>
      </c>
      <c r="AD1009">
        <f t="shared" si="193"/>
        <v>5</v>
      </c>
      <c r="AE1009">
        <f t="shared" si="194"/>
        <v>2014</v>
      </c>
      <c r="AF1009">
        <f t="shared" si="195"/>
        <v>2</v>
      </c>
      <c r="AG1009" t="str">
        <f>VLOOKUP(F1009,vlookup!$A$2:$E$660,2,0)</f>
        <v>Retained</v>
      </c>
      <c r="AH1009" t="str">
        <f>VLOOKUP(F1009,vlookup!$A$2:$E$660,3,0)</f>
        <v>Service Contract</v>
      </c>
      <c r="AI1009" t="str">
        <f>VLOOKUP(F1009,vlookup!$A$2:$E$660,4,0)</f>
        <v>Used Car Programs</v>
      </c>
      <c r="AJ1009" t="str">
        <f>VLOOKUP(F1009,vlookup!$A$2:$E$660,5,0)</f>
        <v>High Mileage</v>
      </c>
      <c r="AL1009">
        <f t="shared" si="196"/>
        <v>29</v>
      </c>
      <c r="AM1009">
        <f t="shared" si="197"/>
        <v>87</v>
      </c>
      <c r="AN1009" t="str">
        <f t="shared" si="198"/>
        <v/>
      </c>
      <c r="AO1009" t="str">
        <f t="shared" si="199"/>
        <v/>
      </c>
      <c r="AP1009" t="str">
        <f t="shared" si="200"/>
        <v/>
      </c>
      <c r="AQ1009">
        <f t="shared" si="201"/>
        <v>-11</v>
      </c>
      <c r="AR1009" t="str">
        <f t="shared" si="202"/>
        <v/>
      </c>
      <c r="AS1009" t="str">
        <f t="shared" si="203"/>
        <v>6H456602B4Y-1</v>
      </c>
      <c r="AT1009" t="str">
        <f>IFERROR(IF(VLOOKUP(Y1009,vlookup!$I$2:$J$9,1,0)=Y1009,VLOOKUP(Y1009,vlookup!$I$2:$J$9,2,0),PROPER(Y1009)),PROPER(Y1009))</f>
        <v>Towing &amp; Roadside</v>
      </c>
      <c r="AU1009" t="str">
        <f>IFERROR(IF(B1009=VLOOKUP(B1009,vlookup!$L$2:$L$10,1,0),"Yes","No"),"No")</f>
        <v>No</v>
      </c>
    </row>
    <row r="1010" spans="1:47" ht="14.45" customHeight="1" x14ac:dyDescent="0.25">
      <c r="A1010" t="s">
        <v>2266</v>
      </c>
      <c r="B1010" s="31" t="s">
        <v>2267</v>
      </c>
      <c r="C1010">
        <v>2</v>
      </c>
      <c r="D1010">
        <v>1</v>
      </c>
      <c r="E1010" t="s">
        <v>382</v>
      </c>
      <c r="F1010" t="s">
        <v>60</v>
      </c>
      <c r="G1010" t="s">
        <v>922</v>
      </c>
      <c r="H1010" t="s">
        <v>3754</v>
      </c>
      <c r="I1010">
        <v>159694</v>
      </c>
      <c r="J1010" s="19">
        <v>41682</v>
      </c>
      <c r="K1010" s="19">
        <v>41709</v>
      </c>
      <c r="L1010">
        <v>201403</v>
      </c>
      <c r="M1010" s="19">
        <v>41699</v>
      </c>
      <c r="N1010">
        <v>24616</v>
      </c>
      <c r="O1010" t="s">
        <v>1076</v>
      </c>
      <c r="P1010" t="s">
        <v>1116</v>
      </c>
      <c r="Q1010" t="s">
        <v>925</v>
      </c>
      <c r="R1010" t="s">
        <v>2269</v>
      </c>
      <c r="S1010" s="19">
        <v>41743</v>
      </c>
      <c r="T1010">
        <v>159694</v>
      </c>
      <c r="U1010" t="s">
        <v>357</v>
      </c>
      <c r="V1010" s="19">
        <v>41795</v>
      </c>
      <c r="W1010" t="s">
        <v>3814</v>
      </c>
      <c r="X1010" t="s">
        <v>960</v>
      </c>
      <c r="Y1010" t="s">
        <v>260</v>
      </c>
      <c r="Z1010" t="s">
        <v>14</v>
      </c>
      <c r="AA1010" s="29">
        <v>-11</v>
      </c>
      <c r="AB1010">
        <v>0</v>
      </c>
      <c r="AC1010">
        <f t="shared" si="192"/>
        <v>2014</v>
      </c>
      <c r="AD1010">
        <f t="shared" si="193"/>
        <v>6</v>
      </c>
      <c r="AE1010">
        <f t="shared" si="194"/>
        <v>2014</v>
      </c>
      <c r="AF1010">
        <f t="shared" si="195"/>
        <v>2</v>
      </c>
      <c r="AG1010" t="str">
        <f>VLOOKUP(F1010,vlookup!$A$2:$E$660,2,0)</f>
        <v>Retained</v>
      </c>
      <c r="AH1010" t="str">
        <f>VLOOKUP(F1010,vlookup!$A$2:$E$660,3,0)</f>
        <v>Service Contract</v>
      </c>
      <c r="AI1010" t="str">
        <f>VLOOKUP(F1010,vlookup!$A$2:$E$660,4,0)</f>
        <v>Used Car Programs</v>
      </c>
      <c r="AJ1010" t="str">
        <f>VLOOKUP(F1010,vlookup!$A$2:$E$660,5,0)</f>
        <v>High Mileage</v>
      </c>
      <c r="AL1010">
        <f t="shared" si="196"/>
        <v>29</v>
      </c>
      <c r="AM1010">
        <f t="shared" si="197"/>
        <v>113</v>
      </c>
      <c r="AN1010" t="str">
        <f t="shared" si="198"/>
        <v/>
      </c>
      <c r="AO1010" t="str">
        <f t="shared" si="199"/>
        <v/>
      </c>
      <c r="AP1010" t="str">
        <f t="shared" si="200"/>
        <v/>
      </c>
      <c r="AQ1010" t="str">
        <f t="shared" si="201"/>
        <v/>
      </c>
      <c r="AR1010">
        <f t="shared" si="202"/>
        <v>-11</v>
      </c>
      <c r="AS1010" t="str">
        <f t="shared" si="203"/>
        <v>6H456602B4Y-2</v>
      </c>
      <c r="AT1010" t="str">
        <f>IFERROR(IF(VLOOKUP(Y1010,vlookup!$I$2:$J$9,1,0)=Y1010,VLOOKUP(Y1010,vlookup!$I$2:$J$9,2,0),PROPER(Y1010)),PROPER(Y1010))</f>
        <v>Towing &amp; Roadside</v>
      </c>
      <c r="AU1010" t="str">
        <f>IFERROR(IF(B1010=VLOOKUP(B1010,vlookup!$L$2:$L$10,1,0),"Yes","No"),"No")</f>
        <v>No</v>
      </c>
    </row>
    <row r="1011" spans="1:47" ht="14.45" customHeight="1" x14ac:dyDescent="0.25">
      <c r="A1011" t="s">
        <v>2266</v>
      </c>
      <c r="B1011" s="31" t="s">
        <v>2267</v>
      </c>
      <c r="C1011">
        <v>3</v>
      </c>
      <c r="D1011">
        <v>1</v>
      </c>
      <c r="E1011" t="s">
        <v>382</v>
      </c>
      <c r="F1011" t="s">
        <v>60</v>
      </c>
      <c r="G1011" t="s">
        <v>922</v>
      </c>
      <c r="H1011" t="s">
        <v>3754</v>
      </c>
      <c r="I1011">
        <v>159694</v>
      </c>
      <c r="J1011" s="19">
        <v>41682</v>
      </c>
      <c r="K1011" s="19">
        <v>41709</v>
      </c>
      <c r="L1011">
        <v>201403</v>
      </c>
      <c r="M1011" s="19">
        <v>41699</v>
      </c>
      <c r="N1011">
        <v>24616</v>
      </c>
      <c r="O1011" t="s">
        <v>1076</v>
      </c>
      <c r="P1011" t="s">
        <v>1116</v>
      </c>
      <c r="Q1011" t="s">
        <v>925</v>
      </c>
      <c r="R1011" t="s">
        <v>2270</v>
      </c>
      <c r="S1011" s="19">
        <v>41746</v>
      </c>
      <c r="T1011">
        <v>159694</v>
      </c>
      <c r="U1011" t="s">
        <v>357</v>
      </c>
      <c r="V1011" s="19">
        <v>41795</v>
      </c>
      <c r="W1011" t="s">
        <v>3814</v>
      </c>
      <c r="X1011" t="s">
        <v>960</v>
      </c>
      <c r="Y1011" t="s">
        <v>260</v>
      </c>
      <c r="Z1011" t="s">
        <v>14</v>
      </c>
      <c r="AA1011" s="29">
        <v>-11</v>
      </c>
      <c r="AB1011">
        <v>0</v>
      </c>
      <c r="AC1011">
        <f t="shared" si="192"/>
        <v>2014</v>
      </c>
      <c r="AD1011">
        <f t="shared" si="193"/>
        <v>6</v>
      </c>
      <c r="AE1011">
        <f t="shared" si="194"/>
        <v>2014</v>
      </c>
      <c r="AF1011">
        <f t="shared" si="195"/>
        <v>2</v>
      </c>
      <c r="AG1011" t="str">
        <f>VLOOKUP(F1011,vlookup!$A$2:$E$660,2,0)</f>
        <v>Retained</v>
      </c>
      <c r="AH1011" t="str">
        <f>VLOOKUP(F1011,vlookup!$A$2:$E$660,3,0)</f>
        <v>Service Contract</v>
      </c>
      <c r="AI1011" t="str">
        <f>VLOOKUP(F1011,vlookup!$A$2:$E$660,4,0)</f>
        <v>Used Car Programs</v>
      </c>
      <c r="AJ1011" t="str">
        <f>VLOOKUP(F1011,vlookup!$A$2:$E$660,5,0)</f>
        <v>High Mileage</v>
      </c>
      <c r="AL1011">
        <f t="shared" si="196"/>
        <v>29</v>
      </c>
      <c r="AM1011">
        <f t="shared" si="197"/>
        <v>113</v>
      </c>
      <c r="AN1011" t="str">
        <f t="shared" si="198"/>
        <v/>
      </c>
      <c r="AO1011" t="str">
        <f t="shared" si="199"/>
        <v/>
      </c>
      <c r="AP1011" t="str">
        <f t="shared" si="200"/>
        <v/>
      </c>
      <c r="AQ1011" t="str">
        <f t="shared" si="201"/>
        <v/>
      </c>
      <c r="AR1011">
        <f t="shared" si="202"/>
        <v>-11</v>
      </c>
      <c r="AS1011" t="str">
        <f t="shared" si="203"/>
        <v>6H456602B4Y-3</v>
      </c>
      <c r="AT1011" t="str">
        <f>IFERROR(IF(VLOOKUP(Y1011,vlookup!$I$2:$J$9,1,0)=Y1011,VLOOKUP(Y1011,vlookup!$I$2:$J$9,2,0),PROPER(Y1011)),PROPER(Y1011))</f>
        <v>Towing &amp; Roadside</v>
      </c>
      <c r="AU1011" t="str">
        <f>IFERROR(IF(B1011=VLOOKUP(B1011,vlookup!$L$2:$L$10,1,0),"Yes","No"),"No")</f>
        <v>No</v>
      </c>
    </row>
    <row r="1012" spans="1:47" ht="14.45" customHeight="1" x14ac:dyDescent="0.25">
      <c r="A1012" t="s">
        <v>2266</v>
      </c>
      <c r="B1012" s="31" t="s">
        <v>2267</v>
      </c>
      <c r="C1012">
        <v>4</v>
      </c>
      <c r="D1012">
        <v>1</v>
      </c>
      <c r="E1012" t="s">
        <v>382</v>
      </c>
      <c r="F1012" t="s">
        <v>60</v>
      </c>
      <c r="G1012" t="s">
        <v>922</v>
      </c>
      <c r="H1012" t="s">
        <v>3754</v>
      </c>
      <c r="I1012">
        <v>159694</v>
      </c>
      <c r="J1012" s="19">
        <v>41682</v>
      </c>
      <c r="K1012" s="19">
        <v>41709</v>
      </c>
      <c r="L1012">
        <v>201403</v>
      </c>
      <c r="M1012" s="19">
        <v>41699</v>
      </c>
      <c r="N1012">
        <v>24616</v>
      </c>
      <c r="O1012" t="s">
        <v>1076</v>
      </c>
      <c r="P1012" t="s">
        <v>1116</v>
      </c>
      <c r="Q1012" t="s">
        <v>925</v>
      </c>
      <c r="R1012" t="s">
        <v>2271</v>
      </c>
      <c r="S1012" s="19">
        <v>41779</v>
      </c>
      <c r="T1012">
        <v>159694</v>
      </c>
      <c r="U1012" t="s">
        <v>357</v>
      </c>
      <c r="V1012" s="19">
        <v>41828</v>
      </c>
      <c r="W1012" t="s">
        <v>3814</v>
      </c>
      <c r="X1012" t="s">
        <v>960</v>
      </c>
      <c r="Y1012" t="s">
        <v>260</v>
      </c>
      <c r="Z1012" t="s">
        <v>14</v>
      </c>
      <c r="AA1012" s="29">
        <v>-11</v>
      </c>
      <c r="AB1012">
        <v>0</v>
      </c>
      <c r="AC1012">
        <f t="shared" si="192"/>
        <v>2014</v>
      </c>
      <c r="AD1012">
        <f t="shared" si="193"/>
        <v>7</v>
      </c>
      <c r="AE1012">
        <f t="shared" si="194"/>
        <v>2014</v>
      </c>
      <c r="AF1012">
        <f t="shared" si="195"/>
        <v>2</v>
      </c>
      <c r="AG1012" t="str">
        <f>VLOOKUP(F1012,vlookup!$A$2:$E$660,2,0)</f>
        <v>Retained</v>
      </c>
      <c r="AH1012" t="str">
        <f>VLOOKUP(F1012,vlookup!$A$2:$E$660,3,0)</f>
        <v>Service Contract</v>
      </c>
      <c r="AI1012" t="str">
        <f>VLOOKUP(F1012,vlookup!$A$2:$E$660,4,0)</f>
        <v>Used Car Programs</v>
      </c>
      <c r="AJ1012" t="str">
        <f>VLOOKUP(F1012,vlookup!$A$2:$E$660,5,0)</f>
        <v>High Mileage</v>
      </c>
      <c r="AL1012">
        <f t="shared" si="196"/>
        <v>29</v>
      </c>
      <c r="AM1012">
        <f t="shared" si="197"/>
        <v>146</v>
      </c>
      <c r="AN1012" t="str">
        <f t="shared" si="198"/>
        <v/>
      </c>
      <c r="AO1012" t="str">
        <f t="shared" si="199"/>
        <v/>
      </c>
      <c r="AP1012" t="str">
        <f t="shared" si="200"/>
        <v/>
      </c>
      <c r="AQ1012" t="str">
        <f t="shared" si="201"/>
        <v/>
      </c>
      <c r="AR1012">
        <f t="shared" si="202"/>
        <v>-11</v>
      </c>
      <c r="AS1012" t="str">
        <f t="shared" si="203"/>
        <v>6H456602B4Y-4</v>
      </c>
      <c r="AT1012" t="str">
        <f>IFERROR(IF(VLOOKUP(Y1012,vlookup!$I$2:$J$9,1,0)=Y1012,VLOOKUP(Y1012,vlookup!$I$2:$J$9,2,0),PROPER(Y1012)),PROPER(Y1012))</f>
        <v>Towing &amp; Roadside</v>
      </c>
      <c r="AU1012" t="str">
        <f>IFERROR(IF(B1012=VLOOKUP(B1012,vlookup!$L$2:$L$10,1,0),"Yes","No"),"No")</f>
        <v>No</v>
      </c>
    </row>
    <row r="1013" spans="1:47" ht="14.45" customHeight="1" x14ac:dyDescent="0.25">
      <c r="A1013" t="s">
        <v>2312</v>
      </c>
      <c r="B1013" s="31" t="s">
        <v>2313</v>
      </c>
      <c r="C1013">
        <v>1</v>
      </c>
      <c r="D1013">
        <v>1</v>
      </c>
      <c r="E1013" t="s">
        <v>571</v>
      </c>
      <c r="F1013" t="s">
        <v>205</v>
      </c>
      <c r="G1013" t="s">
        <v>952</v>
      </c>
      <c r="H1013" t="s">
        <v>3750</v>
      </c>
      <c r="I1013">
        <v>56979</v>
      </c>
      <c r="J1013" s="19">
        <v>42442</v>
      </c>
      <c r="K1013" s="19">
        <v>42460</v>
      </c>
      <c r="L1013">
        <v>201603</v>
      </c>
      <c r="M1013" s="19">
        <v>42430</v>
      </c>
      <c r="N1013">
        <v>24616</v>
      </c>
      <c r="O1013" t="s">
        <v>1076</v>
      </c>
      <c r="P1013" t="s">
        <v>1116</v>
      </c>
      <c r="Q1013" t="s">
        <v>925</v>
      </c>
      <c r="R1013" t="s">
        <v>2314</v>
      </c>
      <c r="S1013" s="19">
        <v>42483</v>
      </c>
      <c r="T1013">
        <v>56979</v>
      </c>
      <c r="U1013" t="s">
        <v>357</v>
      </c>
      <c r="V1013" s="19">
        <v>42544</v>
      </c>
      <c r="W1013" t="s">
        <v>3814</v>
      </c>
      <c r="X1013" t="s">
        <v>960</v>
      </c>
      <c r="Y1013" t="s">
        <v>260</v>
      </c>
      <c r="Z1013" t="s">
        <v>14</v>
      </c>
      <c r="AA1013" s="29">
        <v>-22.5</v>
      </c>
      <c r="AB1013">
        <v>0</v>
      </c>
      <c r="AC1013">
        <f t="shared" si="192"/>
        <v>2016</v>
      </c>
      <c r="AD1013">
        <f t="shared" si="193"/>
        <v>6</v>
      </c>
      <c r="AE1013">
        <f t="shared" si="194"/>
        <v>2016</v>
      </c>
      <c r="AF1013">
        <f t="shared" si="195"/>
        <v>3</v>
      </c>
      <c r="AG1013" t="str">
        <f>VLOOKUP(F1013,vlookup!$A$2:$E$660,2,0)</f>
        <v>Retained</v>
      </c>
      <c r="AH1013" t="str">
        <f>VLOOKUP(F1013,vlookup!$A$2:$E$660,3,0)</f>
        <v>Service Contract</v>
      </c>
      <c r="AI1013" t="str">
        <f>VLOOKUP(F1013,vlookup!$A$2:$E$660,4,0)</f>
        <v>Used Car Programs</v>
      </c>
      <c r="AJ1013" t="str">
        <f>VLOOKUP(F1013,vlookup!$A$2:$E$660,5,0)</f>
        <v>High Mileage</v>
      </c>
      <c r="AL1013">
        <f t="shared" si="196"/>
        <v>18</v>
      </c>
      <c r="AM1013">
        <f t="shared" si="197"/>
        <v>100</v>
      </c>
      <c r="AN1013" t="str">
        <f t="shared" si="198"/>
        <v/>
      </c>
      <c r="AO1013" t="str">
        <f t="shared" si="199"/>
        <v/>
      </c>
      <c r="AP1013" t="str">
        <f t="shared" si="200"/>
        <v/>
      </c>
      <c r="AQ1013" t="str">
        <f t="shared" si="201"/>
        <v/>
      </c>
      <c r="AR1013">
        <f t="shared" si="202"/>
        <v>-22.5</v>
      </c>
      <c r="AS1013" t="str">
        <f t="shared" si="203"/>
        <v>CC856224C6-1</v>
      </c>
      <c r="AT1013" t="str">
        <f>IFERROR(IF(VLOOKUP(Y1013,vlookup!$I$2:$J$9,1,0)=Y1013,VLOOKUP(Y1013,vlookup!$I$2:$J$9,2,0),PROPER(Y1013)),PROPER(Y1013))</f>
        <v>Towing &amp; Roadside</v>
      </c>
      <c r="AU1013" t="str">
        <f>IFERROR(IF(B1013=VLOOKUP(B1013,vlookup!$L$2:$L$10,1,0),"Yes","No"),"No")</f>
        <v>No</v>
      </c>
    </row>
    <row r="1014" spans="1:47" ht="14.45" customHeight="1" x14ac:dyDescent="0.25">
      <c r="A1014" t="s">
        <v>2401</v>
      </c>
      <c r="B1014" s="31" t="s">
        <v>3594</v>
      </c>
      <c r="C1014">
        <v>2</v>
      </c>
      <c r="D1014">
        <v>1</v>
      </c>
      <c r="E1014" t="s">
        <v>382</v>
      </c>
      <c r="F1014" t="s">
        <v>205</v>
      </c>
      <c r="G1014" t="s">
        <v>3756</v>
      </c>
      <c r="H1014" t="s">
        <v>2402</v>
      </c>
      <c r="I1014">
        <v>155168</v>
      </c>
      <c r="J1014" s="19">
        <v>41888</v>
      </c>
      <c r="K1014" s="19">
        <v>41943</v>
      </c>
      <c r="L1014">
        <v>201410</v>
      </c>
      <c r="M1014" s="19">
        <v>41913</v>
      </c>
      <c r="N1014">
        <v>24616</v>
      </c>
      <c r="O1014" t="s">
        <v>1076</v>
      </c>
      <c r="P1014" t="s">
        <v>1116</v>
      </c>
      <c r="Q1014" t="s">
        <v>925</v>
      </c>
      <c r="R1014" t="s">
        <v>2403</v>
      </c>
      <c r="S1014" s="19">
        <v>41912</v>
      </c>
      <c r="T1014">
        <v>155168</v>
      </c>
      <c r="U1014" t="s">
        <v>357</v>
      </c>
      <c r="V1014" s="19">
        <v>41950</v>
      </c>
      <c r="W1014" t="s">
        <v>3814</v>
      </c>
      <c r="X1014" t="s">
        <v>960</v>
      </c>
      <c r="Y1014" t="s">
        <v>260</v>
      </c>
      <c r="Z1014" t="s">
        <v>14</v>
      </c>
      <c r="AA1014" s="29">
        <v>-11</v>
      </c>
      <c r="AB1014">
        <v>0</v>
      </c>
      <c r="AC1014">
        <f t="shared" si="192"/>
        <v>2014</v>
      </c>
      <c r="AD1014">
        <f t="shared" si="193"/>
        <v>11</v>
      </c>
      <c r="AE1014">
        <f t="shared" si="194"/>
        <v>2014</v>
      </c>
      <c r="AF1014">
        <f t="shared" si="195"/>
        <v>9</v>
      </c>
      <c r="AG1014" t="str">
        <f>VLOOKUP(F1014,vlookup!$A$2:$E$660,2,0)</f>
        <v>Retained</v>
      </c>
      <c r="AH1014" t="str">
        <f>VLOOKUP(F1014,vlookup!$A$2:$E$660,3,0)</f>
        <v>Service Contract</v>
      </c>
      <c r="AI1014" t="str">
        <f>VLOOKUP(F1014,vlookup!$A$2:$E$660,4,0)</f>
        <v>Used Car Programs</v>
      </c>
      <c r="AJ1014" t="str">
        <f>VLOOKUP(F1014,vlookup!$A$2:$E$660,5,0)</f>
        <v>High Mileage</v>
      </c>
      <c r="AL1014">
        <f t="shared" si="196"/>
        <v>55</v>
      </c>
      <c r="AM1014">
        <f t="shared" si="197"/>
        <v>61</v>
      </c>
      <c r="AN1014" t="str">
        <f t="shared" si="198"/>
        <v/>
      </c>
      <c r="AO1014" t="str">
        <f t="shared" si="199"/>
        <v/>
      </c>
      <c r="AP1014" t="str">
        <f t="shared" si="200"/>
        <v/>
      </c>
      <c r="AQ1014">
        <f t="shared" si="201"/>
        <v>-11</v>
      </c>
      <c r="AR1014" t="str">
        <f t="shared" si="202"/>
        <v/>
      </c>
      <c r="AS1014" t="str">
        <f t="shared" si="203"/>
        <v>102108896-2</v>
      </c>
      <c r="AT1014" t="str">
        <f>IFERROR(IF(VLOOKUP(Y1014,vlookup!$I$2:$J$9,1,0)=Y1014,VLOOKUP(Y1014,vlookup!$I$2:$J$9,2,0),PROPER(Y1014)),PROPER(Y1014))</f>
        <v>Towing &amp; Roadside</v>
      </c>
      <c r="AU1014" t="str">
        <f>IFERROR(IF(B1014=VLOOKUP(B1014,vlookup!$L$2:$L$10,1,0),"Yes","No"),"No")</f>
        <v>No</v>
      </c>
    </row>
    <row r="1015" spans="1:47" ht="14.45" customHeight="1" x14ac:dyDescent="0.25">
      <c r="A1015" t="s">
        <v>2429</v>
      </c>
      <c r="B1015" s="31" t="s">
        <v>2430</v>
      </c>
      <c r="C1015">
        <v>1</v>
      </c>
      <c r="D1015">
        <v>1</v>
      </c>
      <c r="E1015" t="s">
        <v>382</v>
      </c>
      <c r="F1015" t="s">
        <v>60</v>
      </c>
      <c r="G1015" t="s">
        <v>920</v>
      </c>
      <c r="H1015" t="s">
        <v>3781</v>
      </c>
      <c r="I1015">
        <v>140186</v>
      </c>
      <c r="J1015" s="19">
        <v>41357</v>
      </c>
      <c r="K1015" s="19">
        <v>41381</v>
      </c>
      <c r="L1015">
        <v>201304</v>
      </c>
      <c r="M1015" s="19">
        <v>41365</v>
      </c>
      <c r="N1015">
        <v>24616</v>
      </c>
      <c r="O1015" t="s">
        <v>1076</v>
      </c>
      <c r="P1015" t="s">
        <v>1116</v>
      </c>
      <c r="Q1015" t="s">
        <v>925</v>
      </c>
      <c r="R1015" t="s">
        <v>2431</v>
      </c>
      <c r="S1015" s="19">
        <v>41374</v>
      </c>
      <c r="T1015">
        <v>141000</v>
      </c>
      <c r="U1015" t="s">
        <v>357</v>
      </c>
      <c r="V1015" s="19">
        <v>41516</v>
      </c>
      <c r="W1015" t="s">
        <v>3814</v>
      </c>
      <c r="X1015" t="s">
        <v>960</v>
      </c>
      <c r="Y1015" t="s">
        <v>260</v>
      </c>
      <c r="Z1015" t="s">
        <v>14</v>
      </c>
      <c r="AA1015" s="29">
        <v>-30.8</v>
      </c>
      <c r="AB1015">
        <v>0</v>
      </c>
      <c r="AC1015">
        <f t="shared" si="192"/>
        <v>2013</v>
      </c>
      <c r="AD1015">
        <f t="shared" si="193"/>
        <v>8</v>
      </c>
      <c r="AE1015">
        <f t="shared" si="194"/>
        <v>2013</v>
      </c>
      <c r="AF1015">
        <f t="shared" si="195"/>
        <v>3</v>
      </c>
      <c r="AG1015" t="str">
        <f>VLOOKUP(F1015,vlookup!$A$2:$E$660,2,0)</f>
        <v>Retained</v>
      </c>
      <c r="AH1015" t="str">
        <f>VLOOKUP(F1015,vlookup!$A$2:$E$660,3,0)</f>
        <v>Service Contract</v>
      </c>
      <c r="AI1015" t="str">
        <f>VLOOKUP(F1015,vlookup!$A$2:$E$660,4,0)</f>
        <v>Used Car Programs</v>
      </c>
      <c r="AJ1015" t="str">
        <f>VLOOKUP(F1015,vlookup!$A$2:$E$660,5,0)</f>
        <v>High Mileage</v>
      </c>
      <c r="AL1015">
        <f t="shared" si="196"/>
        <v>23</v>
      </c>
      <c r="AM1015">
        <f t="shared" si="197"/>
        <v>156</v>
      </c>
      <c r="AN1015">
        <f t="shared" si="198"/>
        <v>814</v>
      </c>
      <c r="AO1015" t="str">
        <f t="shared" si="199"/>
        <v/>
      </c>
      <c r="AP1015" t="str">
        <f t="shared" si="200"/>
        <v/>
      </c>
      <c r="AQ1015" t="str">
        <f t="shared" si="201"/>
        <v/>
      </c>
      <c r="AR1015">
        <f t="shared" si="202"/>
        <v>-30.8</v>
      </c>
      <c r="AS1015" t="str">
        <f t="shared" si="203"/>
        <v>5W411191C3Y-1</v>
      </c>
      <c r="AT1015" t="str">
        <f>IFERROR(IF(VLOOKUP(Y1015,vlookup!$I$2:$J$9,1,0)=Y1015,VLOOKUP(Y1015,vlookup!$I$2:$J$9,2,0),PROPER(Y1015)),PROPER(Y1015))</f>
        <v>Towing &amp; Roadside</v>
      </c>
      <c r="AU1015" t="str">
        <f>IFERROR(IF(B1015=VLOOKUP(B1015,vlookup!$L$2:$L$10,1,0),"Yes","No"),"No")</f>
        <v>No</v>
      </c>
    </row>
    <row r="1016" spans="1:47" ht="14.45" customHeight="1" x14ac:dyDescent="0.25">
      <c r="A1016" t="s">
        <v>2448</v>
      </c>
      <c r="B1016" s="31" t="s">
        <v>2449</v>
      </c>
      <c r="C1016">
        <v>3</v>
      </c>
      <c r="D1016">
        <v>1</v>
      </c>
      <c r="E1016" t="s">
        <v>382</v>
      </c>
      <c r="F1016" t="s">
        <v>60</v>
      </c>
      <c r="G1016" t="s">
        <v>953</v>
      </c>
      <c r="H1016" t="s">
        <v>3785</v>
      </c>
      <c r="I1016">
        <v>74611</v>
      </c>
      <c r="J1016" s="19">
        <v>41311</v>
      </c>
      <c r="K1016" s="19">
        <v>41345</v>
      </c>
      <c r="L1016">
        <v>201303</v>
      </c>
      <c r="M1016" s="19">
        <v>41334</v>
      </c>
      <c r="N1016">
        <v>24616</v>
      </c>
      <c r="O1016" t="s">
        <v>1076</v>
      </c>
      <c r="P1016" t="s">
        <v>1116</v>
      </c>
      <c r="Q1016" t="s">
        <v>925</v>
      </c>
      <c r="R1016" t="s">
        <v>2451</v>
      </c>
      <c r="S1016" s="19">
        <v>41552</v>
      </c>
      <c r="T1016">
        <v>74611</v>
      </c>
      <c r="U1016" t="s">
        <v>357</v>
      </c>
      <c r="V1016" s="19">
        <v>41612</v>
      </c>
      <c r="W1016" t="s">
        <v>3814</v>
      </c>
      <c r="X1016" t="s">
        <v>960</v>
      </c>
      <c r="Y1016" t="s">
        <v>260</v>
      </c>
      <c r="Z1016" t="s">
        <v>14</v>
      </c>
      <c r="AA1016" s="29">
        <v>-27.5</v>
      </c>
      <c r="AB1016">
        <v>0</v>
      </c>
      <c r="AC1016">
        <f t="shared" si="192"/>
        <v>2013</v>
      </c>
      <c r="AD1016">
        <f t="shared" si="193"/>
        <v>12</v>
      </c>
      <c r="AE1016">
        <f t="shared" si="194"/>
        <v>2013</v>
      </c>
      <c r="AF1016">
        <f t="shared" si="195"/>
        <v>2</v>
      </c>
      <c r="AG1016" t="str">
        <f>VLOOKUP(F1016,vlookup!$A$2:$E$660,2,0)</f>
        <v>Retained</v>
      </c>
      <c r="AH1016" t="str">
        <f>VLOOKUP(F1016,vlookup!$A$2:$E$660,3,0)</f>
        <v>Service Contract</v>
      </c>
      <c r="AI1016" t="str">
        <f>VLOOKUP(F1016,vlookup!$A$2:$E$660,4,0)</f>
        <v>Used Car Programs</v>
      </c>
      <c r="AJ1016" t="str">
        <f>VLOOKUP(F1016,vlookup!$A$2:$E$660,5,0)</f>
        <v>High Mileage</v>
      </c>
      <c r="AL1016">
        <f t="shared" si="196"/>
        <v>36</v>
      </c>
      <c r="AM1016">
        <f t="shared" si="197"/>
        <v>298</v>
      </c>
      <c r="AN1016" t="str">
        <f t="shared" si="198"/>
        <v/>
      </c>
      <c r="AO1016" t="str">
        <f t="shared" si="199"/>
        <v/>
      </c>
      <c r="AP1016" t="str">
        <f t="shared" si="200"/>
        <v/>
      </c>
      <c r="AQ1016" t="str">
        <f t="shared" si="201"/>
        <v/>
      </c>
      <c r="AR1016">
        <f t="shared" si="202"/>
        <v>-27.5</v>
      </c>
      <c r="AS1016" t="str">
        <f t="shared" si="203"/>
        <v>56710383B3Y-3</v>
      </c>
      <c r="AT1016" t="str">
        <f>IFERROR(IF(VLOOKUP(Y1016,vlookup!$I$2:$J$9,1,0)=Y1016,VLOOKUP(Y1016,vlookup!$I$2:$J$9,2,0),PROPER(Y1016)),PROPER(Y1016))</f>
        <v>Towing &amp; Roadside</v>
      </c>
      <c r="AU1016" t="str">
        <f>IFERROR(IF(B1016=VLOOKUP(B1016,vlookup!$L$2:$L$10,1,0),"Yes","No"),"No")</f>
        <v>No</v>
      </c>
    </row>
    <row r="1017" spans="1:47" ht="14.45" customHeight="1" x14ac:dyDescent="0.25">
      <c r="A1017" t="s">
        <v>2448</v>
      </c>
      <c r="B1017" s="31" t="s">
        <v>2449</v>
      </c>
      <c r="C1017">
        <v>4</v>
      </c>
      <c r="D1017">
        <v>1</v>
      </c>
      <c r="E1017" t="s">
        <v>382</v>
      </c>
      <c r="F1017" t="s">
        <v>60</v>
      </c>
      <c r="G1017" t="s">
        <v>953</v>
      </c>
      <c r="H1017" t="s">
        <v>3785</v>
      </c>
      <c r="I1017">
        <v>74611</v>
      </c>
      <c r="J1017" s="19">
        <v>41311</v>
      </c>
      <c r="K1017" s="19">
        <v>41345</v>
      </c>
      <c r="L1017">
        <v>201303</v>
      </c>
      <c r="M1017" s="19">
        <v>41334</v>
      </c>
      <c r="N1017">
        <v>24616</v>
      </c>
      <c r="O1017" t="s">
        <v>1076</v>
      </c>
      <c r="P1017" t="s">
        <v>1116</v>
      </c>
      <c r="Q1017" t="s">
        <v>925</v>
      </c>
      <c r="R1017" t="s">
        <v>2452</v>
      </c>
      <c r="S1017" s="19">
        <v>41587</v>
      </c>
      <c r="T1017">
        <v>74611</v>
      </c>
      <c r="U1017" t="s">
        <v>357</v>
      </c>
      <c r="V1017" s="19">
        <v>41652</v>
      </c>
      <c r="W1017" t="s">
        <v>3814</v>
      </c>
      <c r="X1017" t="s">
        <v>960</v>
      </c>
      <c r="Y1017" t="s">
        <v>260</v>
      </c>
      <c r="Z1017" t="s">
        <v>14</v>
      </c>
      <c r="AA1017" s="29">
        <v>-11</v>
      </c>
      <c r="AB1017">
        <v>0</v>
      </c>
      <c r="AC1017">
        <f t="shared" si="192"/>
        <v>2014</v>
      </c>
      <c r="AD1017">
        <f t="shared" si="193"/>
        <v>1</v>
      </c>
      <c r="AE1017">
        <f t="shared" si="194"/>
        <v>2013</v>
      </c>
      <c r="AF1017">
        <f t="shared" si="195"/>
        <v>2</v>
      </c>
      <c r="AG1017" t="str">
        <f>VLOOKUP(F1017,vlookup!$A$2:$E$660,2,0)</f>
        <v>Retained</v>
      </c>
      <c r="AH1017" t="str">
        <f>VLOOKUP(F1017,vlookup!$A$2:$E$660,3,0)</f>
        <v>Service Contract</v>
      </c>
      <c r="AI1017" t="str">
        <f>VLOOKUP(F1017,vlookup!$A$2:$E$660,4,0)</f>
        <v>Used Car Programs</v>
      </c>
      <c r="AJ1017" t="str">
        <f>VLOOKUP(F1017,vlookup!$A$2:$E$660,5,0)</f>
        <v>High Mileage</v>
      </c>
      <c r="AL1017">
        <f t="shared" si="196"/>
        <v>36</v>
      </c>
      <c r="AM1017">
        <f t="shared" si="197"/>
        <v>337</v>
      </c>
      <c r="AN1017" t="str">
        <f t="shared" si="198"/>
        <v/>
      </c>
      <c r="AO1017" t="str">
        <f t="shared" si="199"/>
        <v/>
      </c>
      <c r="AP1017" t="str">
        <f t="shared" si="200"/>
        <v/>
      </c>
      <c r="AQ1017" t="str">
        <f t="shared" si="201"/>
        <v/>
      </c>
      <c r="AR1017">
        <f t="shared" si="202"/>
        <v>-11</v>
      </c>
      <c r="AS1017" t="str">
        <f t="shared" si="203"/>
        <v>56710383B3Y-4</v>
      </c>
      <c r="AT1017" t="str">
        <f>IFERROR(IF(VLOOKUP(Y1017,vlookup!$I$2:$J$9,1,0)=Y1017,VLOOKUP(Y1017,vlookup!$I$2:$J$9,2,0),PROPER(Y1017)),PROPER(Y1017))</f>
        <v>Towing &amp; Roadside</v>
      </c>
      <c r="AU1017" t="str">
        <f>IFERROR(IF(B1017=VLOOKUP(B1017,vlookup!$L$2:$L$10,1,0),"Yes","No"),"No")</f>
        <v>No</v>
      </c>
    </row>
    <row r="1018" spans="1:47" ht="14.45" customHeight="1" x14ac:dyDescent="0.25">
      <c r="A1018" t="s">
        <v>2448</v>
      </c>
      <c r="B1018" s="31" t="s">
        <v>2449</v>
      </c>
      <c r="C1018">
        <v>5</v>
      </c>
      <c r="D1018">
        <v>1</v>
      </c>
      <c r="E1018" t="s">
        <v>382</v>
      </c>
      <c r="F1018" t="s">
        <v>60</v>
      </c>
      <c r="G1018" t="s">
        <v>953</v>
      </c>
      <c r="H1018" t="s">
        <v>3785</v>
      </c>
      <c r="I1018">
        <v>74611</v>
      </c>
      <c r="J1018" s="19">
        <v>41311</v>
      </c>
      <c r="K1018" s="19">
        <v>41345</v>
      </c>
      <c r="L1018">
        <v>201303</v>
      </c>
      <c r="M1018" s="19">
        <v>41334</v>
      </c>
      <c r="N1018">
        <v>24616</v>
      </c>
      <c r="O1018" t="s">
        <v>1076</v>
      </c>
      <c r="P1018" t="s">
        <v>1116</v>
      </c>
      <c r="Q1018" t="s">
        <v>925</v>
      </c>
      <c r="R1018" t="s">
        <v>2453</v>
      </c>
      <c r="S1018" s="19">
        <v>41605</v>
      </c>
      <c r="T1018">
        <v>74611</v>
      </c>
      <c r="U1018" t="s">
        <v>357</v>
      </c>
      <c r="V1018" s="19">
        <v>41652</v>
      </c>
      <c r="W1018" t="s">
        <v>3814</v>
      </c>
      <c r="X1018" t="s">
        <v>960</v>
      </c>
      <c r="Y1018" t="s">
        <v>260</v>
      </c>
      <c r="Z1018" t="s">
        <v>14</v>
      </c>
      <c r="AA1018" s="29">
        <v>-11</v>
      </c>
      <c r="AB1018">
        <v>0</v>
      </c>
      <c r="AC1018">
        <f t="shared" si="192"/>
        <v>2014</v>
      </c>
      <c r="AD1018">
        <f t="shared" si="193"/>
        <v>1</v>
      </c>
      <c r="AE1018">
        <f t="shared" si="194"/>
        <v>2013</v>
      </c>
      <c r="AF1018">
        <f t="shared" si="195"/>
        <v>2</v>
      </c>
      <c r="AG1018" t="str">
        <f>VLOOKUP(F1018,vlookup!$A$2:$E$660,2,0)</f>
        <v>Retained</v>
      </c>
      <c r="AH1018" t="str">
        <f>VLOOKUP(F1018,vlookup!$A$2:$E$660,3,0)</f>
        <v>Service Contract</v>
      </c>
      <c r="AI1018" t="str">
        <f>VLOOKUP(F1018,vlookup!$A$2:$E$660,4,0)</f>
        <v>Used Car Programs</v>
      </c>
      <c r="AJ1018" t="str">
        <f>VLOOKUP(F1018,vlookup!$A$2:$E$660,5,0)</f>
        <v>High Mileage</v>
      </c>
      <c r="AL1018">
        <f t="shared" si="196"/>
        <v>36</v>
      </c>
      <c r="AM1018">
        <f t="shared" si="197"/>
        <v>337</v>
      </c>
      <c r="AN1018" t="str">
        <f t="shared" si="198"/>
        <v/>
      </c>
      <c r="AO1018" t="str">
        <f t="shared" si="199"/>
        <v/>
      </c>
      <c r="AP1018" t="str">
        <f t="shared" si="200"/>
        <v/>
      </c>
      <c r="AQ1018" t="str">
        <f t="shared" si="201"/>
        <v/>
      </c>
      <c r="AR1018">
        <f t="shared" si="202"/>
        <v>-11</v>
      </c>
      <c r="AS1018" t="str">
        <f t="shared" si="203"/>
        <v>56710383B3Y-5</v>
      </c>
      <c r="AT1018" t="str">
        <f>IFERROR(IF(VLOOKUP(Y1018,vlookup!$I$2:$J$9,1,0)=Y1018,VLOOKUP(Y1018,vlookup!$I$2:$J$9,2,0),PROPER(Y1018)),PROPER(Y1018))</f>
        <v>Towing &amp; Roadside</v>
      </c>
      <c r="AU1018" t="str">
        <f>IFERROR(IF(B1018=VLOOKUP(B1018,vlookup!$L$2:$L$10,1,0),"Yes","No"),"No")</f>
        <v>No</v>
      </c>
    </row>
    <row r="1019" spans="1:47" ht="14.45" customHeight="1" x14ac:dyDescent="0.25">
      <c r="A1019" t="s">
        <v>2448</v>
      </c>
      <c r="B1019" s="31" t="s">
        <v>2449</v>
      </c>
      <c r="C1019">
        <v>6</v>
      </c>
      <c r="D1019">
        <v>1</v>
      </c>
      <c r="E1019" t="s">
        <v>382</v>
      </c>
      <c r="F1019" t="s">
        <v>60</v>
      </c>
      <c r="G1019" t="s">
        <v>953</v>
      </c>
      <c r="H1019" t="s">
        <v>3785</v>
      </c>
      <c r="I1019">
        <v>74611</v>
      </c>
      <c r="J1019" s="19">
        <v>41311</v>
      </c>
      <c r="K1019" s="19">
        <v>41345</v>
      </c>
      <c r="L1019">
        <v>201303</v>
      </c>
      <c r="M1019" s="19">
        <v>41334</v>
      </c>
      <c r="N1019">
        <v>24616</v>
      </c>
      <c r="O1019" t="s">
        <v>1076</v>
      </c>
      <c r="P1019" t="s">
        <v>1116</v>
      </c>
      <c r="Q1019" t="s">
        <v>925</v>
      </c>
      <c r="R1019" t="s">
        <v>2454</v>
      </c>
      <c r="S1019" s="19">
        <v>41676</v>
      </c>
      <c r="T1019">
        <v>74611</v>
      </c>
      <c r="U1019" t="s">
        <v>357</v>
      </c>
      <c r="V1019" s="19">
        <v>41744</v>
      </c>
      <c r="W1019" t="s">
        <v>3814</v>
      </c>
      <c r="X1019" t="s">
        <v>960</v>
      </c>
      <c r="Y1019" t="s">
        <v>260</v>
      </c>
      <c r="Z1019" t="s">
        <v>14</v>
      </c>
      <c r="AA1019" s="29">
        <v>-11</v>
      </c>
      <c r="AB1019">
        <v>0</v>
      </c>
      <c r="AC1019">
        <f t="shared" si="192"/>
        <v>2014</v>
      </c>
      <c r="AD1019">
        <f t="shared" si="193"/>
        <v>4</v>
      </c>
      <c r="AE1019">
        <f t="shared" si="194"/>
        <v>2013</v>
      </c>
      <c r="AF1019">
        <f t="shared" si="195"/>
        <v>2</v>
      </c>
      <c r="AG1019" t="str">
        <f>VLOOKUP(F1019,vlookup!$A$2:$E$660,2,0)</f>
        <v>Retained</v>
      </c>
      <c r="AH1019" t="str">
        <f>VLOOKUP(F1019,vlookup!$A$2:$E$660,3,0)</f>
        <v>Service Contract</v>
      </c>
      <c r="AI1019" t="str">
        <f>VLOOKUP(F1019,vlookup!$A$2:$E$660,4,0)</f>
        <v>Used Car Programs</v>
      </c>
      <c r="AJ1019" t="str">
        <f>VLOOKUP(F1019,vlookup!$A$2:$E$660,5,0)</f>
        <v>High Mileage</v>
      </c>
      <c r="AL1019">
        <f t="shared" si="196"/>
        <v>36</v>
      </c>
      <c r="AM1019">
        <f t="shared" si="197"/>
        <v>429</v>
      </c>
      <c r="AN1019" t="str">
        <f t="shared" si="198"/>
        <v/>
      </c>
      <c r="AO1019" t="str">
        <f t="shared" si="199"/>
        <v/>
      </c>
      <c r="AP1019" t="str">
        <f t="shared" si="200"/>
        <v/>
      </c>
      <c r="AQ1019" t="str">
        <f t="shared" si="201"/>
        <v/>
      </c>
      <c r="AR1019">
        <f t="shared" si="202"/>
        <v>-11</v>
      </c>
      <c r="AS1019" t="str">
        <f t="shared" si="203"/>
        <v>56710383B3Y-6</v>
      </c>
      <c r="AT1019" t="str">
        <f>IFERROR(IF(VLOOKUP(Y1019,vlookup!$I$2:$J$9,1,0)=Y1019,VLOOKUP(Y1019,vlookup!$I$2:$J$9,2,0),PROPER(Y1019)),PROPER(Y1019))</f>
        <v>Towing &amp; Roadside</v>
      </c>
      <c r="AU1019" t="str">
        <f>IFERROR(IF(B1019=VLOOKUP(B1019,vlookup!$L$2:$L$10,1,0),"Yes","No"),"No")</f>
        <v>No</v>
      </c>
    </row>
    <row r="1020" spans="1:47" ht="14.45" customHeight="1" x14ac:dyDescent="0.25">
      <c r="A1020" t="s">
        <v>1879</v>
      </c>
      <c r="B1020" s="31" t="s">
        <v>3605</v>
      </c>
      <c r="C1020">
        <v>6</v>
      </c>
      <c r="D1020">
        <v>1</v>
      </c>
      <c r="E1020" t="s">
        <v>382</v>
      </c>
      <c r="F1020" t="s">
        <v>205</v>
      </c>
      <c r="G1020" t="s">
        <v>1148</v>
      </c>
      <c r="H1020" t="s">
        <v>1873</v>
      </c>
      <c r="I1020">
        <v>118456</v>
      </c>
      <c r="J1020" s="19">
        <v>42192</v>
      </c>
      <c r="K1020" s="19">
        <v>42243</v>
      </c>
      <c r="L1020">
        <v>201508</v>
      </c>
      <c r="M1020" s="19">
        <v>42217</v>
      </c>
      <c r="N1020">
        <v>24617</v>
      </c>
      <c r="O1020" t="s">
        <v>1070</v>
      </c>
      <c r="P1020" t="s">
        <v>1116</v>
      </c>
      <c r="Q1020" t="s">
        <v>925</v>
      </c>
      <c r="R1020" t="s">
        <v>2468</v>
      </c>
      <c r="S1020" s="19">
        <v>42710</v>
      </c>
      <c r="T1020">
        <v>118456</v>
      </c>
      <c r="U1020" t="s">
        <v>357</v>
      </c>
      <c r="V1020" s="19">
        <v>42769</v>
      </c>
      <c r="W1020" t="s">
        <v>3814</v>
      </c>
      <c r="X1020" t="s">
        <v>960</v>
      </c>
      <c r="Y1020" t="s">
        <v>260</v>
      </c>
      <c r="Z1020" t="s">
        <v>14</v>
      </c>
      <c r="AA1020" s="29">
        <v>-36.5</v>
      </c>
      <c r="AB1020">
        <v>0</v>
      </c>
      <c r="AC1020">
        <f t="shared" si="192"/>
        <v>2017</v>
      </c>
      <c r="AD1020">
        <f t="shared" si="193"/>
        <v>2</v>
      </c>
      <c r="AE1020">
        <f t="shared" si="194"/>
        <v>2015</v>
      </c>
      <c r="AF1020">
        <f t="shared" si="195"/>
        <v>7</v>
      </c>
      <c r="AG1020" t="str">
        <f>VLOOKUP(F1020,vlookup!$A$2:$E$660,2,0)</f>
        <v>Retained</v>
      </c>
      <c r="AH1020" t="str">
        <f>VLOOKUP(F1020,vlookup!$A$2:$E$660,3,0)</f>
        <v>Service Contract</v>
      </c>
      <c r="AI1020" t="str">
        <f>VLOOKUP(F1020,vlookup!$A$2:$E$660,4,0)</f>
        <v>Used Car Programs</v>
      </c>
      <c r="AJ1020" t="str">
        <f>VLOOKUP(F1020,vlookup!$A$2:$E$660,5,0)</f>
        <v>High Mileage</v>
      </c>
      <c r="AL1020">
        <f t="shared" si="196"/>
        <v>50</v>
      </c>
      <c r="AM1020">
        <f t="shared" si="197"/>
        <v>566</v>
      </c>
      <c r="AN1020" t="str">
        <f t="shared" si="198"/>
        <v/>
      </c>
      <c r="AO1020" t="str">
        <f t="shared" si="199"/>
        <v/>
      </c>
      <c r="AP1020" t="str">
        <f t="shared" si="200"/>
        <v/>
      </c>
      <c r="AQ1020" t="str">
        <f t="shared" si="201"/>
        <v/>
      </c>
      <c r="AR1020">
        <f t="shared" si="202"/>
        <v>-36.5</v>
      </c>
      <c r="AS1020" t="str">
        <f t="shared" si="203"/>
        <v>102251424-6</v>
      </c>
      <c r="AT1020" t="str">
        <f>IFERROR(IF(VLOOKUP(Y1020,vlookup!$I$2:$J$9,1,0)=Y1020,VLOOKUP(Y1020,vlookup!$I$2:$J$9,2,0),PROPER(Y1020)),PROPER(Y1020))</f>
        <v>Towing &amp; Roadside</v>
      </c>
      <c r="AU1020" t="str">
        <f>IFERROR(IF(B1020=VLOOKUP(B1020,vlookup!$L$2:$L$10,1,0),"Yes","No"),"No")</f>
        <v>No</v>
      </c>
    </row>
    <row r="1021" spans="1:47" ht="14.45" customHeight="1" x14ac:dyDescent="0.25">
      <c r="A1021" t="s">
        <v>2519</v>
      </c>
      <c r="B1021" s="31" t="s">
        <v>2520</v>
      </c>
      <c r="C1021">
        <v>1</v>
      </c>
      <c r="D1021">
        <v>1</v>
      </c>
      <c r="E1021" t="s">
        <v>382</v>
      </c>
      <c r="F1021" t="s">
        <v>238</v>
      </c>
      <c r="G1021" t="s">
        <v>3718</v>
      </c>
      <c r="H1021" t="s">
        <v>3802</v>
      </c>
      <c r="I1021">
        <v>100435</v>
      </c>
      <c r="J1021" s="19">
        <v>42259</v>
      </c>
      <c r="K1021" s="19">
        <v>42299</v>
      </c>
      <c r="L1021">
        <v>201510</v>
      </c>
      <c r="M1021" s="19">
        <v>42278</v>
      </c>
      <c r="N1021">
        <v>24616</v>
      </c>
      <c r="O1021" t="s">
        <v>1076</v>
      </c>
      <c r="P1021" t="s">
        <v>1116</v>
      </c>
      <c r="Q1021" t="s">
        <v>925</v>
      </c>
      <c r="R1021" t="s">
        <v>2521</v>
      </c>
      <c r="S1021" s="19">
        <v>42289</v>
      </c>
      <c r="T1021">
        <v>100435</v>
      </c>
      <c r="U1021" t="s">
        <v>357</v>
      </c>
      <c r="V1021" s="19">
        <v>42345</v>
      </c>
      <c r="W1021" t="s">
        <v>3814</v>
      </c>
      <c r="X1021" t="s">
        <v>960</v>
      </c>
      <c r="Y1021" t="s">
        <v>260</v>
      </c>
      <c r="Z1021" t="s">
        <v>14</v>
      </c>
      <c r="AA1021" s="29">
        <v>-25.3</v>
      </c>
      <c r="AB1021">
        <v>0</v>
      </c>
      <c r="AC1021">
        <f t="shared" si="192"/>
        <v>2015</v>
      </c>
      <c r="AD1021">
        <f t="shared" si="193"/>
        <v>12</v>
      </c>
      <c r="AE1021">
        <f t="shared" si="194"/>
        <v>2015</v>
      </c>
      <c r="AF1021">
        <f t="shared" si="195"/>
        <v>9</v>
      </c>
      <c r="AG1021" t="str">
        <f>VLOOKUP(F1021,vlookup!$A$2:$E$660,2,0)</f>
        <v>Retained</v>
      </c>
      <c r="AH1021" t="str">
        <f>VLOOKUP(F1021,vlookup!$A$2:$E$660,3,0)</f>
        <v>Service Contract</v>
      </c>
      <c r="AI1021" t="str">
        <f>VLOOKUP(F1021,vlookup!$A$2:$E$660,4,0)</f>
        <v>Used Car Programs</v>
      </c>
      <c r="AJ1021" t="str">
        <f>VLOOKUP(F1021,vlookup!$A$2:$E$660,5,0)</f>
        <v>High Mileage</v>
      </c>
      <c r="AL1021">
        <f t="shared" si="196"/>
        <v>40</v>
      </c>
      <c r="AM1021">
        <f t="shared" si="197"/>
        <v>85</v>
      </c>
      <c r="AN1021" t="str">
        <f t="shared" si="198"/>
        <v/>
      </c>
      <c r="AO1021" t="str">
        <f t="shared" si="199"/>
        <v/>
      </c>
      <c r="AP1021" t="str">
        <f t="shared" si="200"/>
        <v/>
      </c>
      <c r="AQ1021">
        <f t="shared" si="201"/>
        <v>-25.3</v>
      </c>
      <c r="AR1021" t="str">
        <f t="shared" si="202"/>
        <v/>
      </c>
      <c r="AS1021" t="str">
        <f t="shared" si="203"/>
        <v>8F136524I5Y-1</v>
      </c>
      <c r="AT1021" t="str">
        <f>IFERROR(IF(VLOOKUP(Y1021,vlookup!$I$2:$J$9,1,0)=Y1021,VLOOKUP(Y1021,vlookup!$I$2:$J$9,2,0),PROPER(Y1021)),PROPER(Y1021))</f>
        <v>Towing &amp; Roadside</v>
      </c>
      <c r="AU1021" t="str">
        <f>IFERROR(IF(B1021=VLOOKUP(B1021,vlookup!$L$2:$L$10,1,0),"Yes","No"),"No")</f>
        <v>No</v>
      </c>
    </row>
    <row r="1022" spans="1:47" ht="14.45" customHeight="1" x14ac:dyDescent="0.25">
      <c r="A1022" t="s">
        <v>1982</v>
      </c>
      <c r="B1022" s="31" t="s">
        <v>3597</v>
      </c>
      <c r="C1022">
        <v>7</v>
      </c>
      <c r="D1022">
        <v>1</v>
      </c>
      <c r="E1022" t="s">
        <v>382</v>
      </c>
      <c r="F1022" t="s">
        <v>205</v>
      </c>
      <c r="G1022" t="s">
        <v>3789</v>
      </c>
      <c r="H1022" t="s">
        <v>1983</v>
      </c>
      <c r="I1022">
        <v>116640</v>
      </c>
      <c r="J1022" s="19">
        <v>42021</v>
      </c>
      <c r="K1022" s="19">
        <v>42061</v>
      </c>
      <c r="L1022">
        <v>201502</v>
      </c>
      <c r="M1022" s="19">
        <v>42036</v>
      </c>
      <c r="N1022">
        <v>24617</v>
      </c>
      <c r="O1022" t="s">
        <v>1070</v>
      </c>
      <c r="P1022" t="s">
        <v>1116</v>
      </c>
      <c r="Q1022" t="s">
        <v>925</v>
      </c>
      <c r="R1022" t="s">
        <v>2533</v>
      </c>
      <c r="S1022" s="19">
        <v>42439</v>
      </c>
      <c r="T1022">
        <v>116640</v>
      </c>
      <c r="U1022" t="s">
        <v>357</v>
      </c>
      <c r="V1022" s="19">
        <v>42499</v>
      </c>
      <c r="W1022" t="s">
        <v>3814</v>
      </c>
      <c r="X1022" t="s">
        <v>960</v>
      </c>
      <c r="Y1022" t="s">
        <v>260</v>
      </c>
      <c r="Z1022" t="s">
        <v>14</v>
      </c>
      <c r="AA1022" s="29">
        <v>-38.200000000000003</v>
      </c>
      <c r="AB1022">
        <v>0</v>
      </c>
      <c r="AC1022">
        <f t="shared" si="192"/>
        <v>2016</v>
      </c>
      <c r="AD1022">
        <f t="shared" si="193"/>
        <v>5</v>
      </c>
      <c r="AE1022">
        <f t="shared" si="194"/>
        <v>2015</v>
      </c>
      <c r="AF1022">
        <f t="shared" si="195"/>
        <v>1</v>
      </c>
      <c r="AG1022" t="str">
        <f>VLOOKUP(F1022,vlookup!$A$2:$E$660,2,0)</f>
        <v>Retained</v>
      </c>
      <c r="AH1022" t="str">
        <f>VLOOKUP(F1022,vlookup!$A$2:$E$660,3,0)</f>
        <v>Service Contract</v>
      </c>
      <c r="AI1022" t="str">
        <f>VLOOKUP(F1022,vlookup!$A$2:$E$660,4,0)</f>
        <v>Used Car Programs</v>
      </c>
      <c r="AJ1022" t="str">
        <f>VLOOKUP(F1022,vlookup!$A$2:$E$660,5,0)</f>
        <v>High Mileage</v>
      </c>
      <c r="AL1022">
        <f t="shared" si="196"/>
        <v>39</v>
      </c>
      <c r="AM1022">
        <f t="shared" si="197"/>
        <v>472</v>
      </c>
      <c r="AN1022" t="str">
        <f t="shared" si="198"/>
        <v/>
      </c>
      <c r="AO1022" t="str">
        <f t="shared" si="199"/>
        <v/>
      </c>
      <c r="AP1022" t="str">
        <f t="shared" si="200"/>
        <v/>
      </c>
      <c r="AQ1022" t="str">
        <f t="shared" si="201"/>
        <v/>
      </c>
      <c r="AR1022">
        <f t="shared" si="202"/>
        <v>-38.200000000000003</v>
      </c>
      <c r="AS1022" t="str">
        <f t="shared" si="203"/>
        <v>102108978-7</v>
      </c>
      <c r="AT1022" t="str">
        <f>IFERROR(IF(VLOOKUP(Y1022,vlookup!$I$2:$J$9,1,0)=Y1022,VLOOKUP(Y1022,vlookup!$I$2:$J$9,2,0),PROPER(Y1022)),PROPER(Y1022))</f>
        <v>Towing &amp; Roadside</v>
      </c>
      <c r="AU1022" t="str">
        <f>IFERROR(IF(B1022=VLOOKUP(B1022,vlookup!$L$2:$L$10,1,0),"Yes","No"),"No")</f>
        <v>No</v>
      </c>
    </row>
    <row r="1023" spans="1:47" ht="14.45" customHeight="1" x14ac:dyDescent="0.25">
      <c r="A1023" t="s">
        <v>2769</v>
      </c>
      <c r="B1023" s="31" t="s">
        <v>2770</v>
      </c>
      <c r="C1023">
        <v>1</v>
      </c>
      <c r="D1023">
        <v>1</v>
      </c>
      <c r="E1023" t="s">
        <v>571</v>
      </c>
      <c r="F1023" t="s">
        <v>205</v>
      </c>
      <c r="G1023" t="s">
        <v>919</v>
      </c>
      <c r="H1023" t="s">
        <v>3723</v>
      </c>
      <c r="I1023">
        <v>108118</v>
      </c>
      <c r="J1023" s="19">
        <v>41885</v>
      </c>
      <c r="K1023" s="19">
        <v>41925</v>
      </c>
      <c r="L1023">
        <v>201410</v>
      </c>
      <c r="M1023" s="19">
        <v>41913</v>
      </c>
      <c r="N1023">
        <v>24616</v>
      </c>
      <c r="O1023" t="s">
        <v>1076</v>
      </c>
      <c r="P1023" t="s">
        <v>1640</v>
      </c>
      <c r="Q1023" t="s">
        <v>924</v>
      </c>
      <c r="R1023">
        <v>63386</v>
      </c>
      <c r="S1023" s="19">
        <v>42240</v>
      </c>
      <c r="T1023">
        <v>124703</v>
      </c>
      <c r="U1023" t="s">
        <v>357</v>
      </c>
      <c r="V1023" s="19">
        <v>42243</v>
      </c>
      <c r="W1023" t="s">
        <v>572</v>
      </c>
      <c r="X1023" t="s">
        <v>573</v>
      </c>
      <c r="Y1023" t="s">
        <v>94</v>
      </c>
      <c r="Z1023" t="s">
        <v>574</v>
      </c>
      <c r="AA1023" s="29">
        <v>-79.989999999999995</v>
      </c>
      <c r="AB1023">
        <v>0</v>
      </c>
      <c r="AC1023">
        <f t="shared" si="192"/>
        <v>2015</v>
      </c>
      <c r="AD1023">
        <f t="shared" si="193"/>
        <v>8</v>
      </c>
      <c r="AE1023">
        <f t="shared" si="194"/>
        <v>2014</v>
      </c>
      <c r="AF1023">
        <f t="shared" si="195"/>
        <v>9</v>
      </c>
      <c r="AG1023" t="str">
        <f>VLOOKUP(F1023,vlookup!$A$2:$E$660,2,0)</f>
        <v>Retained</v>
      </c>
      <c r="AH1023" t="str">
        <f>VLOOKUP(F1023,vlookup!$A$2:$E$660,3,0)</f>
        <v>Service Contract</v>
      </c>
      <c r="AI1023" t="str">
        <f>VLOOKUP(F1023,vlookup!$A$2:$E$660,4,0)</f>
        <v>Used Car Programs</v>
      </c>
      <c r="AJ1023" t="str">
        <f>VLOOKUP(F1023,vlookup!$A$2:$E$660,5,0)</f>
        <v>High Mileage</v>
      </c>
      <c r="AL1023">
        <f t="shared" si="196"/>
        <v>40</v>
      </c>
      <c r="AM1023">
        <f t="shared" si="197"/>
        <v>354</v>
      </c>
      <c r="AN1023">
        <f t="shared" si="198"/>
        <v>16585</v>
      </c>
      <c r="AO1023" t="str">
        <f t="shared" si="199"/>
        <v/>
      </c>
      <c r="AP1023" t="str">
        <f t="shared" si="200"/>
        <v/>
      </c>
      <c r="AQ1023" t="str">
        <f t="shared" si="201"/>
        <v/>
      </c>
      <c r="AR1023">
        <f t="shared" si="202"/>
        <v>-79.989999999999995</v>
      </c>
      <c r="AS1023" t="str">
        <f t="shared" si="203"/>
        <v>8F159615I4-1</v>
      </c>
      <c r="AT1023" t="str">
        <f>IFERROR(IF(VLOOKUP(Y1023,vlookup!$I$2:$J$9,1,0)=Y1023,VLOOKUP(Y1023,vlookup!$I$2:$J$9,2,0),PROPER(Y1023)),PROPER(Y1023))</f>
        <v>Labor</v>
      </c>
      <c r="AU1023" t="str">
        <f>IFERROR(IF(B1023=VLOOKUP(B1023,vlookup!$L$2:$L$10,1,0),"Yes","No"),"No")</f>
        <v>No</v>
      </c>
    </row>
    <row r="1024" spans="1:47" ht="14.45" customHeight="1" x14ac:dyDescent="0.25">
      <c r="A1024" t="s">
        <v>2769</v>
      </c>
      <c r="B1024" s="31" t="s">
        <v>2770</v>
      </c>
      <c r="C1024">
        <v>1</v>
      </c>
      <c r="D1024">
        <v>1</v>
      </c>
      <c r="E1024" t="s">
        <v>571</v>
      </c>
      <c r="F1024" t="s">
        <v>205</v>
      </c>
      <c r="G1024" t="s">
        <v>919</v>
      </c>
      <c r="H1024" t="s">
        <v>3723</v>
      </c>
      <c r="I1024">
        <v>108118</v>
      </c>
      <c r="J1024" s="19">
        <v>41885</v>
      </c>
      <c r="K1024" s="19">
        <v>41925</v>
      </c>
      <c r="L1024">
        <v>201410</v>
      </c>
      <c r="M1024" s="19">
        <v>41913</v>
      </c>
      <c r="N1024">
        <v>24616</v>
      </c>
      <c r="O1024" t="s">
        <v>1076</v>
      </c>
      <c r="P1024" t="s">
        <v>1640</v>
      </c>
      <c r="Q1024" t="s">
        <v>924</v>
      </c>
      <c r="R1024">
        <v>63386</v>
      </c>
      <c r="S1024" s="19">
        <v>42240</v>
      </c>
      <c r="T1024">
        <v>124703</v>
      </c>
      <c r="U1024" t="s">
        <v>357</v>
      </c>
      <c r="V1024" s="19">
        <v>42243</v>
      </c>
      <c r="W1024" t="s">
        <v>2612</v>
      </c>
      <c r="X1024" t="s">
        <v>2613</v>
      </c>
      <c r="Y1024" t="s">
        <v>94</v>
      </c>
      <c r="Z1024" t="s">
        <v>603</v>
      </c>
      <c r="AA1024" s="29">
        <v>-300</v>
      </c>
      <c r="AB1024">
        <v>0</v>
      </c>
      <c r="AC1024">
        <f t="shared" si="192"/>
        <v>2015</v>
      </c>
      <c r="AD1024">
        <f t="shared" si="193"/>
        <v>8</v>
      </c>
      <c r="AE1024">
        <f t="shared" si="194"/>
        <v>2014</v>
      </c>
      <c r="AF1024">
        <f t="shared" si="195"/>
        <v>9</v>
      </c>
      <c r="AG1024" t="str">
        <f>VLOOKUP(F1024,vlookup!$A$2:$E$660,2,0)</f>
        <v>Retained</v>
      </c>
      <c r="AH1024" t="str">
        <f>VLOOKUP(F1024,vlookup!$A$2:$E$660,3,0)</f>
        <v>Service Contract</v>
      </c>
      <c r="AI1024" t="str">
        <f>VLOOKUP(F1024,vlookup!$A$2:$E$660,4,0)</f>
        <v>Used Car Programs</v>
      </c>
      <c r="AJ1024" t="str">
        <f>VLOOKUP(F1024,vlookup!$A$2:$E$660,5,0)</f>
        <v>High Mileage</v>
      </c>
      <c r="AL1024">
        <f t="shared" si="196"/>
        <v>40</v>
      </c>
      <c r="AM1024">
        <f t="shared" si="197"/>
        <v>354</v>
      </c>
      <c r="AN1024">
        <f t="shared" si="198"/>
        <v>16585</v>
      </c>
      <c r="AO1024" t="str">
        <f t="shared" si="199"/>
        <v/>
      </c>
      <c r="AP1024" t="str">
        <f t="shared" si="200"/>
        <v/>
      </c>
      <c r="AQ1024" t="str">
        <f t="shared" si="201"/>
        <v/>
      </c>
      <c r="AR1024">
        <f t="shared" si="202"/>
        <v>-300</v>
      </c>
      <c r="AS1024" t="str">
        <f t="shared" si="203"/>
        <v>8F159615I4-1</v>
      </c>
      <c r="AT1024" t="str">
        <f>IFERROR(IF(VLOOKUP(Y1024,vlookup!$I$2:$J$9,1,0)=Y1024,VLOOKUP(Y1024,vlookup!$I$2:$J$9,2,0),PROPER(Y1024)),PROPER(Y1024))</f>
        <v>Labor</v>
      </c>
      <c r="AU1024" t="str">
        <f>IFERROR(IF(B1024=VLOOKUP(B1024,vlookup!$L$2:$L$10,1,0),"Yes","No"),"No")</f>
        <v>No</v>
      </c>
    </row>
    <row r="1025" spans="1:47" ht="14.45" customHeight="1" x14ac:dyDescent="0.25">
      <c r="A1025" t="s">
        <v>1164</v>
      </c>
      <c r="B1025" s="31" t="s">
        <v>1165</v>
      </c>
      <c r="C1025">
        <v>7</v>
      </c>
      <c r="D1025">
        <v>3</v>
      </c>
      <c r="E1025" t="s">
        <v>382</v>
      </c>
      <c r="F1025" t="s">
        <v>205</v>
      </c>
      <c r="G1025" t="s">
        <v>919</v>
      </c>
      <c r="H1025" t="s">
        <v>3723</v>
      </c>
      <c r="I1025">
        <v>97290</v>
      </c>
      <c r="J1025" s="19">
        <v>41778</v>
      </c>
      <c r="K1025" s="19">
        <v>41813</v>
      </c>
      <c r="L1025">
        <v>201406</v>
      </c>
      <c r="M1025" s="19">
        <v>41791</v>
      </c>
      <c r="N1025">
        <v>24616</v>
      </c>
      <c r="O1025" t="s">
        <v>1076</v>
      </c>
      <c r="P1025" t="s">
        <v>1166</v>
      </c>
      <c r="Q1025" t="s">
        <v>924</v>
      </c>
      <c r="R1025">
        <v>460019891</v>
      </c>
      <c r="S1025" s="19">
        <v>42488</v>
      </c>
      <c r="T1025">
        <v>121877</v>
      </c>
      <c r="U1025" t="s">
        <v>356</v>
      </c>
      <c r="V1025" s="19">
        <v>42501</v>
      </c>
      <c r="W1025" t="s">
        <v>988</v>
      </c>
      <c r="X1025" t="s">
        <v>989</v>
      </c>
      <c r="Y1025" t="s">
        <v>94</v>
      </c>
      <c r="Z1025" t="s">
        <v>364</v>
      </c>
      <c r="AA1025" s="29">
        <v>-273</v>
      </c>
      <c r="AB1025">
        <v>0</v>
      </c>
      <c r="AC1025">
        <f t="shared" si="192"/>
        <v>2016</v>
      </c>
      <c r="AD1025">
        <f t="shared" si="193"/>
        <v>5</v>
      </c>
      <c r="AE1025">
        <f t="shared" si="194"/>
        <v>2014</v>
      </c>
      <c r="AF1025">
        <f t="shared" si="195"/>
        <v>5</v>
      </c>
      <c r="AG1025" t="str">
        <f>VLOOKUP(F1025,vlookup!$A$2:$E$660,2,0)</f>
        <v>Retained</v>
      </c>
      <c r="AH1025" t="str">
        <f>VLOOKUP(F1025,vlookup!$A$2:$E$660,3,0)</f>
        <v>Service Contract</v>
      </c>
      <c r="AI1025" t="str">
        <f>VLOOKUP(F1025,vlookup!$A$2:$E$660,4,0)</f>
        <v>Used Car Programs</v>
      </c>
      <c r="AJ1025" t="str">
        <f>VLOOKUP(F1025,vlookup!$A$2:$E$660,5,0)</f>
        <v>High Mileage</v>
      </c>
      <c r="AL1025">
        <f t="shared" si="196"/>
        <v>34</v>
      </c>
      <c r="AM1025">
        <f t="shared" si="197"/>
        <v>712</v>
      </c>
      <c r="AN1025">
        <f t="shared" si="198"/>
        <v>24587</v>
      </c>
      <c r="AO1025" t="str">
        <f t="shared" si="199"/>
        <v/>
      </c>
      <c r="AP1025" t="str">
        <f t="shared" si="200"/>
        <v/>
      </c>
      <c r="AQ1025" t="str">
        <f t="shared" si="201"/>
        <v/>
      </c>
      <c r="AR1025">
        <f t="shared" si="202"/>
        <v>-273</v>
      </c>
      <c r="AS1025" t="str">
        <f t="shared" si="203"/>
        <v>7F508828E4-7</v>
      </c>
      <c r="AT1025" t="str">
        <f>IFERROR(IF(VLOOKUP(Y1025,vlookup!$I$2:$J$9,1,0)=Y1025,VLOOKUP(Y1025,vlookup!$I$2:$J$9,2,0),PROPER(Y1025)),PROPER(Y1025))</f>
        <v>Labor</v>
      </c>
      <c r="AU1025" t="str">
        <f>IFERROR(IF(B1025=VLOOKUP(B1025,vlookup!$L$2:$L$10,1,0),"Yes","No"),"No")</f>
        <v>No</v>
      </c>
    </row>
    <row r="1026" spans="1:47" ht="14.45" customHeight="1" x14ac:dyDescent="0.25">
      <c r="A1026" t="s">
        <v>1164</v>
      </c>
      <c r="B1026" s="31" t="s">
        <v>1165</v>
      </c>
      <c r="C1026">
        <v>7</v>
      </c>
      <c r="D1026">
        <v>4</v>
      </c>
      <c r="E1026" t="s">
        <v>382</v>
      </c>
      <c r="F1026" t="s">
        <v>205</v>
      </c>
      <c r="G1026" t="s">
        <v>919</v>
      </c>
      <c r="H1026" t="s">
        <v>3723</v>
      </c>
      <c r="I1026">
        <v>97290</v>
      </c>
      <c r="J1026" s="19">
        <v>41778</v>
      </c>
      <c r="K1026" s="19">
        <v>41813</v>
      </c>
      <c r="L1026">
        <v>201406</v>
      </c>
      <c r="M1026" s="19">
        <v>41791</v>
      </c>
      <c r="N1026">
        <v>24616</v>
      </c>
      <c r="O1026" t="s">
        <v>1076</v>
      </c>
      <c r="P1026" t="s">
        <v>2771</v>
      </c>
      <c r="Q1026" t="s">
        <v>924</v>
      </c>
      <c r="R1026">
        <v>346</v>
      </c>
      <c r="S1026" s="19">
        <v>42501</v>
      </c>
      <c r="T1026">
        <v>121877</v>
      </c>
      <c r="U1026" t="s">
        <v>356</v>
      </c>
      <c r="V1026" s="19">
        <v>42506</v>
      </c>
      <c r="W1026" t="s">
        <v>2772</v>
      </c>
      <c r="X1026" t="s">
        <v>2773</v>
      </c>
      <c r="Y1026" t="s">
        <v>94</v>
      </c>
      <c r="Z1026" t="s">
        <v>364</v>
      </c>
      <c r="AA1026" s="29">
        <v>-712.5</v>
      </c>
      <c r="AB1026">
        <v>0</v>
      </c>
      <c r="AC1026">
        <f t="shared" si="192"/>
        <v>2016</v>
      </c>
      <c r="AD1026">
        <f t="shared" si="193"/>
        <v>5</v>
      </c>
      <c r="AE1026">
        <f t="shared" si="194"/>
        <v>2014</v>
      </c>
      <c r="AF1026">
        <f t="shared" si="195"/>
        <v>5</v>
      </c>
      <c r="AG1026" t="str">
        <f>VLOOKUP(F1026,vlookup!$A$2:$E$660,2,0)</f>
        <v>Retained</v>
      </c>
      <c r="AH1026" t="str">
        <f>VLOOKUP(F1026,vlookup!$A$2:$E$660,3,0)</f>
        <v>Service Contract</v>
      </c>
      <c r="AI1026" t="str">
        <f>VLOOKUP(F1026,vlookup!$A$2:$E$660,4,0)</f>
        <v>Used Car Programs</v>
      </c>
      <c r="AJ1026" t="str">
        <f>VLOOKUP(F1026,vlookup!$A$2:$E$660,5,0)</f>
        <v>High Mileage</v>
      </c>
      <c r="AL1026">
        <f t="shared" si="196"/>
        <v>34</v>
      </c>
      <c r="AM1026">
        <f t="shared" si="197"/>
        <v>717</v>
      </c>
      <c r="AN1026">
        <f t="shared" si="198"/>
        <v>24587</v>
      </c>
      <c r="AO1026" t="str">
        <f t="shared" si="199"/>
        <v/>
      </c>
      <c r="AP1026" t="str">
        <f t="shared" si="200"/>
        <v/>
      </c>
      <c r="AQ1026" t="str">
        <f t="shared" si="201"/>
        <v/>
      </c>
      <c r="AR1026">
        <f t="shared" si="202"/>
        <v>-712.5</v>
      </c>
      <c r="AS1026" t="str">
        <f t="shared" si="203"/>
        <v>7F508828E4-7</v>
      </c>
      <c r="AT1026" t="str">
        <f>IFERROR(IF(VLOOKUP(Y1026,vlookup!$I$2:$J$9,1,0)=Y1026,VLOOKUP(Y1026,vlookup!$I$2:$J$9,2,0),PROPER(Y1026)),PROPER(Y1026))</f>
        <v>Labor</v>
      </c>
      <c r="AU1026" t="str">
        <f>IFERROR(IF(B1026=VLOOKUP(B1026,vlookup!$L$2:$L$10,1,0),"Yes","No"),"No")</f>
        <v>No</v>
      </c>
    </row>
    <row r="1027" spans="1:47" ht="14.45" customHeight="1" x14ac:dyDescent="0.25">
      <c r="A1027" t="s">
        <v>1167</v>
      </c>
      <c r="B1027" s="31" t="s">
        <v>1168</v>
      </c>
      <c r="C1027">
        <v>1</v>
      </c>
      <c r="D1027">
        <v>1</v>
      </c>
      <c r="E1027" t="s">
        <v>382</v>
      </c>
      <c r="F1027" t="s">
        <v>205</v>
      </c>
      <c r="G1027" t="s">
        <v>922</v>
      </c>
      <c r="H1027" t="s">
        <v>3724</v>
      </c>
      <c r="I1027">
        <v>64840</v>
      </c>
      <c r="J1027" s="19">
        <v>41688</v>
      </c>
      <c r="K1027" s="19">
        <v>41717</v>
      </c>
      <c r="L1027">
        <v>201403</v>
      </c>
      <c r="M1027" s="19">
        <v>41699</v>
      </c>
      <c r="N1027">
        <v>24617</v>
      </c>
      <c r="O1027" t="s">
        <v>1070</v>
      </c>
      <c r="P1027" t="s">
        <v>1169</v>
      </c>
      <c r="Q1027" t="s">
        <v>924</v>
      </c>
      <c r="R1027">
        <v>6037764</v>
      </c>
      <c r="S1027" s="19">
        <v>41778</v>
      </c>
      <c r="T1027">
        <v>69312</v>
      </c>
      <c r="U1027" t="s">
        <v>357</v>
      </c>
      <c r="V1027" s="19">
        <v>41796</v>
      </c>
      <c r="W1027" t="s">
        <v>608</v>
      </c>
      <c r="X1027" t="s">
        <v>609</v>
      </c>
      <c r="Y1027" t="s">
        <v>94</v>
      </c>
      <c r="Z1027" t="s">
        <v>364</v>
      </c>
      <c r="AA1027" s="29">
        <v>-121.5</v>
      </c>
      <c r="AB1027">
        <v>0</v>
      </c>
      <c r="AC1027">
        <f t="shared" ref="AC1027:AC1090" si="204">YEAR(V1027)</f>
        <v>2014</v>
      </c>
      <c r="AD1027">
        <f t="shared" ref="AD1027:AD1090" si="205">MONTH(V1027)</f>
        <v>6</v>
      </c>
      <c r="AE1027">
        <f t="shared" ref="AE1027:AE1090" si="206">YEAR(J1027)</f>
        <v>2014</v>
      </c>
      <c r="AF1027">
        <f t="shared" ref="AF1027:AF1090" si="207">MONTH(J1027)</f>
        <v>2</v>
      </c>
      <c r="AG1027" t="str">
        <f>VLOOKUP(F1027,vlookup!$A$2:$E$660,2,0)</f>
        <v>Retained</v>
      </c>
      <c r="AH1027" t="str">
        <f>VLOOKUP(F1027,vlookup!$A$2:$E$660,3,0)</f>
        <v>Service Contract</v>
      </c>
      <c r="AI1027" t="str">
        <f>VLOOKUP(F1027,vlookup!$A$2:$E$660,4,0)</f>
        <v>Used Car Programs</v>
      </c>
      <c r="AJ1027" t="str">
        <f>VLOOKUP(F1027,vlookup!$A$2:$E$660,5,0)</f>
        <v>High Mileage</v>
      </c>
      <c r="AL1027">
        <f t="shared" ref="AL1027:AL1090" si="208">DAYS360(J1027,K1027)</f>
        <v>31</v>
      </c>
      <c r="AM1027">
        <f t="shared" ref="AM1027:AM1090" si="209">DAYS360(J1027,V1027)</f>
        <v>108</v>
      </c>
      <c r="AN1027">
        <f t="shared" ref="AN1027:AN1090" si="210">IF(T1027-I1027&lt;1,"",T1027-I1027)</f>
        <v>4472</v>
      </c>
      <c r="AO1027" t="str">
        <f t="shared" ref="AO1027:AO1090" si="211">IF(AM1027&lt;31,AA1027,"")</f>
        <v/>
      </c>
      <c r="AP1027" t="str">
        <f t="shared" ref="AP1027:AP1090" si="212">IF(AND(AM1027&gt;30,AM1027&lt;61),AA1027,"")</f>
        <v/>
      </c>
      <c r="AQ1027" t="str">
        <f t="shared" ref="AQ1027:AQ1090" si="213">IF(AND(AM1027&gt;60,AM1027&lt;91),AA1027,"")</f>
        <v/>
      </c>
      <c r="AR1027">
        <f t="shared" ref="AR1027:AR1090" si="214">IF(AM1027&gt;90,AA1027,"")</f>
        <v>-121.5</v>
      </c>
      <c r="AS1027" t="str">
        <f t="shared" ref="AS1027:AS1090" si="215">CONCATENATE(B1027,"-",C1027)</f>
        <v>5D235918B4-1</v>
      </c>
      <c r="AT1027" t="str">
        <f>IFERROR(IF(VLOOKUP(Y1027,vlookup!$I$2:$J$9,1,0)=Y1027,VLOOKUP(Y1027,vlookup!$I$2:$J$9,2,0),PROPER(Y1027)),PROPER(Y1027))</f>
        <v>Labor</v>
      </c>
      <c r="AU1027" t="str">
        <f>IFERROR(IF(B1027=VLOOKUP(B1027,vlookup!$L$2:$L$10,1,0),"Yes","No"),"No")</f>
        <v>No</v>
      </c>
    </row>
    <row r="1028" spans="1:47" ht="14.45" customHeight="1" x14ac:dyDescent="0.25">
      <c r="A1028" t="s">
        <v>1167</v>
      </c>
      <c r="B1028" s="31" t="s">
        <v>1168</v>
      </c>
      <c r="C1028">
        <v>1</v>
      </c>
      <c r="D1028">
        <v>1</v>
      </c>
      <c r="E1028" t="s">
        <v>382</v>
      </c>
      <c r="F1028" t="s">
        <v>205</v>
      </c>
      <c r="G1028" t="s">
        <v>922</v>
      </c>
      <c r="H1028" t="s">
        <v>3724</v>
      </c>
      <c r="I1028">
        <v>64840</v>
      </c>
      <c r="J1028" s="19">
        <v>41688</v>
      </c>
      <c r="K1028" s="19">
        <v>41717</v>
      </c>
      <c r="L1028">
        <v>201403</v>
      </c>
      <c r="M1028" s="19">
        <v>41699</v>
      </c>
      <c r="N1028">
        <v>24617</v>
      </c>
      <c r="O1028" t="s">
        <v>1070</v>
      </c>
      <c r="P1028" t="s">
        <v>1169</v>
      </c>
      <c r="Q1028" t="s">
        <v>924</v>
      </c>
      <c r="R1028">
        <v>6037764</v>
      </c>
      <c r="S1028" s="19">
        <v>41778</v>
      </c>
      <c r="T1028">
        <v>69312</v>
      </c>
      <c r="U1028" t="s">
        <v>357</v>
      </c>
      <c r="V1028" s="19">
        <v>41796</v>
      </c>
      <c r="W1028" t="s">
        <v>572</v>
      </c>
      <c r="X1028" t="s">
        <v>573</v>
      </c>
      <c r="Y1028" t="s">
        <v>94</v>
      </c>
      <c r="Z1028" t="s">
        <v>574</v>
      </c>
      <c r="AA1028" s="29">
        <v>-121.5</v>
      </c>
      <c r="AB1028">
        <v>0</v>
      </c>
      <c r="AC1028">
        <f t="shared" si="204"/>
        <v>2014</v>
      </c>
      <c r="AD1028">
        <f t="shared" si="205"/>
        <v>6</v>
      </c>
      <c r="AE1028">
        <f t="shared" si="206"/>
        <v>2014</v>
      </c>
      <c r="AF1028">
        <f t="shared" si="207"/>
        <v>2</v>
      </c>
      <c r="AG1028" t="str">
        <f>VLOOKUP(F1028,vlookup!$A$2:$E$660,2,0)</f>
        <v>Retained</v>
      </c>
      <c r="AH1028" t="str">
        <f>VLOOKUP(F1028,vlookup!$A$2:$E$660,3,0)</f>
        <v>Service Contract</v>
      </c>
      <c r="AI1028" t="str">
        <f>VLOOKUP(F1028,vlookup!$A$2:$E$660,4,0)</f>
        <v>Used Car Programs</v>
      </c>
      <c r="AJ1028" t="str">
        <f>VLOOKUP(F1028,vlookup!$A$2:$E$660,5,0)</f>
        <v>High Mileage</v>
      </c>
      <c r="AL1028">
        <f t="shared" si="208"/>
        <v>31</v>
      </c>
      <c r="AM1028">
        <f t="shared" si="209"/>
        <v>108</v>
      </c>
      <c r="AN1028">
        <f t="shared" si="210"/>
        <v>4472</v>
      </c>
      <c r="AO1028" t="str">
        <f t="shared" si="211"/>
        <v/>
      </c>
      <c r="AP1028" t="str">
        <f t="shared" si="212"/>
        <v/>
      </c>
      <c r="AQ1028" t="str">
        <f t="shared" si="213"/>
        <v/>
      </c>
      <c r="AR1028">
        <f t="shared" si="214"/>
        <v>-121.5</v>
      </c>
      <c r="AS1028" t="str">
        <f t="shared" si="215"/>
        <v>5D235918B4-1</v>
      </c>
      <c r="AT1028" t="str">
        <f>IFERROR(IF(VLOOKUP(Y1028,vlookup!$I$2:$J$9,1,0)=Y1028,VLOOKUP(Y1028,vlookup!$I$2:$J$9,2,0),PROPER(Y1028)),PROPER(Y1028))</f>
        <v>Labor</v>
      </c>
      <c r="AU1028" t="str">
        <f>IFERROR(IF(B1028=VLOOKUP(B1028,vlookup!$L$2:$L$10,1,0),"Yes","No"),"No")</f>
        <v>No</v>
      </c>
    </row>
    <row r="1029" spans="1:47" ht="14.45" customHeight="1" x14ac:dyDescent="0.25">
      <c r="A1029" t="s">
        <v>1167</v>
      </c>
      <c r="B1029" s="31" t="s">
        <v>1168</v>
      </c>
      <c r="C1029">
        <v>1</v>
      </c>
      <c r="D1029">
        <v>1</v>
      </c>
      <c r="E1029" t="s">
        <v>382</v>
      </c>
      <c r="F1029" t="s">
        <v>205</v>
      </c>
      <c r="G1029" t="s">
        <v>922</v>
      </c>
      <c r="H1029" t="s">
        <v>3724</v>
      </c>
      <c r="I1029">
        <v>64840</v>
      </c>
      <c r="J1029" s="19">
        <v>41688</v>
      </c>
      <c r="K1029" s="19">
        <v>41717</v>
      </c>
      <c r="L1029">
        <v>201403</v>
      </c>
      <c r="M1029" s="19">
        <v>41699</v>
      </c>
      <c r="N1029">
        <v>24617</v>
      </c>
      <c r="O1029" t="s">
        <v>1070</v>
      </c>
      <c r="P1029" t="s">
        <v>1169</v>
      </c>
      <c r="Q1029" t="s">
        <v>924</v>
      </c>
      <c r="R1029">
        <v>6037764</v>
      </c>
      <c r="S1029" s="19">
        <v>41778</v>
      </c>
      <c r="T1029">
        <v>69312</v>
      </c>
      <c r="U1029" t="s">
        <v>357</v>
      </c>
      <c r="V1029" s="19">
        <v>41796</v>
      </c>
      <c r="W1029" t="s">
        <v>2774</v>
      </c>
      <c r="X1029" t="s">
        <v>2775</v>
      </c>
      <c r="Y1029" t="s">
        <v>94</v>
      </c>
      <c r="Z1029" t="s">
        <v>603</v>
      </c>
      <c r="AA1029" s="29">
        <v>-85.05</v>
      </c>
      <c r="AB1029">
        <v>0</v>
      </c>
      <c r="AC1029">
        <f t="shared" si="204"/>
        <v>2014</v>
      </c>
      <c r="AD1029">
        <f t="shared" si="205"/>
        <v>6</v>
      </c>
      <c r="AE1029">
        <f t="shared" si="206"/>
        <v>2014</v>
      </c>
      <c r="AF1029">
        <f t="shared" si="207"/>
        <v>2</v>
      </c>
      <c r="AG1029" t="str">
        <f>VLOOKUP(F1029,vlookup!$A$2:$E$660,2,0)</f>
        <v>Retained</v>
      </c>
      <c r="AH1029" t="str">
        <f>VLOOKUP(F1029,vlookup!$A$2:$E$660,3,0)</f>
        <v>Service Contract</v>
      </c>
      <c r="AI1029" t="str">
        <f>VLOOKUP(F1029,vlookup!$A$2:$E$660,4,0)</f>
        <v>Used Car Programs</v>
      </c>
      <c r="AJ1029" t="str">
        <f>VLOOKUP(F1029,vlookup!$A$2:$E$660,5,0)</f>
        <v>High Mileage</v>
      </c>
      <c r="AL1029">
        <f t="shared" si="208"/>
        <v>31</v>
      </c>
      <c r="AM1029">
        <f t="shared" si="209"/>
        <v>108</v>
      </c>
      <c r="AN1029">
        <f t="shared" si="210"/>
        <v>4472</v>
      </c>
      <c r="AO1029" t="str">
        <f t="shared" si="211"/>
        <v/>
      </c>
      <c r="AP1029" t="str">
        <f t="shared" si="212"/>
        <v/>
      </c>
      <c r="AQ1029" t="str">
        <f t="shared" si="213"/>
        <v/>
      </c>
      <c r="AR1029">
        <f t="shared" si="214"/>
        <v>-85.05</v>
      </c>
      <c r="AS1029" t="str">
        <f t="shared" si="215"/>
        <v>5D235918B4-1</v>
      </c>
      <c r="AT1029" t="str">
        <f>IFERROR(IF(VLOOKUP(Y1029,vlookup!$I$2:$J$9,1,0)=Y1029,VLOOKUP(Y1029,vlookup!$I$2:$J$9,2,0),PROPER(Y1029)),PROPER(Y1029))</f>
        <v>Labor</v>
      </c>
      <c r="AU1029" t="str">
        <f>IFERROR(IF(B1029=VLOOKUP(B1029,vlookup!$L$2:$L$10,1,0),"Yes","No"),"No")</f>
        <v>No</v>
      </c>
    </row>
    <row r="1030" spans="1:47" ht="14.45" customHeight="1" x14ac:dyDescent="0.25">
      <c r="A1030" t="s">
        <v>1167</v>
      </c>
      <c r="B1030" s="31" t="s">
        <v>1168</v>
      </c>
      <c r="C1030">
        <v>1</v>
      </c>
      <c r="D1030">
        <v>1</v>
      </c>
      <c r="E1030" t="s">
        <v>382</v>
      </c>
      <c r="F1030" t="s">
        <v>205</v>
      </c>
      <c r="G1030" t="s">
        <v>922</v>
      </c>
      <c r="H1030" t="s">
        <v>3724</v>
      </c>
      <c r="I1030">
        <v>64840</v>
      </c>
      <c r="J1030" s="19">
        <v>41688</v>
      </c>
      <c r="K1030" s="19">
        <v>41717</v>
      </c>
      <c r="L1030">
        <v>201403</v>
      </c>
      <c r="M1030" s="19">
        <v>41699</v>
      </c>
      <c r="N1030">
        <v>24617</v>
      </c>
      <c r="O1030" t="s">
        <v>1070</v>
      </c>
      <c r="P1030" t="s">
        <v>1169</v>
      </c>
      <c r="Q1030" t="s">
        <v>924</v>
      </c>
      <c r="R1030">
        <v>6037764</v>
      </c>
      <c r="S1030" s="19">
        <v>41778</v>
      </c>
      <c r="T1030">
        <v>69312</v>
      </c>
      <c r="U1030" t="s">
        <v>357</v>
      </c>
      <c r="V1030" s="19">
        <v>41796</v>
      </c>
      <c r="W1030" t="s">
        <v>616</v>
      </c>
      <c r="X1030" t="s">
        <v>617</v>
      </c>
      <c r="Y1030" t="s">
        <v>94</v>
      </c>
      <c r="Z1030" t="s">
        <v>578</v>
      </c>
      <c r="AA1030" s="29">
        <v>-449.55</v>
      </c>
      <c r="AB1030">
        <v>0</v>
      </c>
      <c r="AC1030">
        <f t="shared" si="204"/>
        <v>2014</v>
      </c>
      <c r="AD1030">
        <f t="shared" si="205"/>
        <v>6</v>
      </c>
      <c r="AE1030">
        <f t="shared" si="206"/>
        <v>2014</v>
      </c>
      <c r="AF1030">
        <f t="shared" si="207"/>
        <v>2</v>
      </c>
      <c r="AG1030" t="str">
        <f>VLOOKUP(F1030,vlookup!$A$2:$E$660,2,0)</f>
        <v>Retained</v>
      </c>
      <c r="AH1030" t="str">
        <f>VLOOKUP(F1030,vlookup!$A$2:$E$660,3,0)</f>
        <v>Service Contract</v>
      </c>
      <c r="AI1030" t="str">
        <f>VLOOKUP(F1030,vlookup!$A$2:$E$660,4,0)</f>
        <v>Used Car Programs</v>
      </c>
      <c r="AJ1030" t="str">
        <f>VLOOKUP(F1030,vlookup!$A$2:$E$660,5,0)</f>
        <v>High Mileage</v>
      </c>
      <c r="AL1030">
        <f t="shared" si="208"/>
        <v>31</v>
      </c>
      <c r="AM1030">
        <f t="shared" si="209"/>
        <v>108</v>
      </c>
      <c r="AN1030">
        <f t="shared" si="210"/>
        <v>4472</v>
      </c>
      <c r="AO1030" t="str">
        <f t="shared" si="211"/>
        <v/>
      </c>
      <c r="AP1030" t="str">
        <f t="shared" si="212"/>
        <v/>
      </c>
      <c r="AQ1030" t="str">
        <f t="shared" si="213"/>
        <v/>
      </c>
      <c r="AR1030">
        <f t="shared" si="214"/>
        <v>-449.55</v>
      </c>
      <c r="AS1030" t="str">
        <f t="shared" si="215"/>
        <v>5D235918B4-1</v>
      </c>
      <c r="AT1030" t="str">
        <f>IFERROR(IF(VLOOKUP(Y1030,vlookup!$I$2:$J$9,1,0)=Y1030,VLOOKUP(Y1030,vlookup!$I$2:$J$9,2,0),PROPER(Y1030)),PROPER(Y1030))</f>
        <v>Labor</v>
      </c>
      <c r="AU1030" t="str">
        <f>IFERROR(IF(B1030=VLOOKUP(B1030,vlookup!$L$2:$L$10,1,0),"Yes","No"),"No")</f>
        <v>No</v>
      </c>
    </row>
    <row r="1031" spans="1:47" ht="14.45" customHeight="1" x14ac:dyDescent="0.25">
      <c r="A1031" t="s">
        <v>1167</v>
      </c>
      <c r="B1031" s="31" t="s">
        <v>1168</v>
      </c>
      <c r="C1031">
        <v>1</v>
      </c>
      <c r="D1031">
        <v>1</v>
      </c>
      <c r="E1031" t="s">
        <v>382</v>
      </c>
      <c r="F1031" t="s">
        <v>205</v>
      </c>
      <c r="G1031" t="s">
        <v>922</v>
      </c>
      <c r="H1031" t="s">
        <v>3724</v>
      </c>
      <c r="I1031">
        <v>64840</v>
      </c>
      <c r="J1031" s="19">
        <v>41688</v>
      </c>
      <c r="K1031" s="19">
        <v>41717</v>
      </c>
      <c r="L1031">
        <v>201403</v>
      </c>
      <c r="M1031" s="19">
        <v>41699</v>
      </c>
      <c r="N1031">
        <v>24617</v>
      </c>
      <c r="O1031" t="s">
        <v>1070</v>
      </c>
      <c r="P1031" t="s">
        <v>1169</v>
      </c>
      <c r="Q1031" t="s">
        <v>924</v>
      </c>
      <c r="R1031">
        <v>6037764</v>
      </c>
      <c r="S1031" s="19">
        <v>41778</v>
      </c>
      <c r="T1031">
        <v>69312</v>
      </c>
      <c r="U1031" t="s">
        <v>357</v>
      </c>
      <c r="V1031" s="19">
        <v>41796</v>
      </c>
      <c r="W1031" t="s">
        <v>2776</v>
      </c>
      <c r="X1031" t="s">
        <v>2777</v>
      </c>
      <c r="Y1031" t="s">
        <v>94</v>
      </c>
      <c r="Z1031" t="s">
        <v>578</v>
      </c>
      <c r="AA1031" s="29">
        <v>-170.1</v>
      </c>
      <c r="AB1031">
        <v>0</v>
      </c>
      <c r="AC1031">
        <f t="shared" si="204"/>
        <v>2014</v>
      </c>
      <c r="AD1031">
        <f t="shared" si="205"/>
        <v>6</v>
      </c>
      <c r="AE1031">
        <f t="shared" si="206"/>
        <v>2014</v>
      </c>
      <c r="AF1031">
        <f t="shared" si="207"/>
        <v>2</v>
      </c>
      <c r="AG1031" t="str">
        <f>VLOOKUP(F1031,vlookup!$A$2:$E$660,2,0)</f>
        <v>Retained</v>
      </c>
      <c r="AH1031" t="str">
        <f>VLOOKUP(F1031,vlookup!$A$2:$E$660,3,0)</f>
        <v>Service Contract</v>
      </c>
      <c r="AI1031" t="str">
        <f>VLOOKUP(F1031,vlookup!$A$2:$E$660,4,0)</f>
        <v>Used Car Programs</v>
      </c>
      <c r="AJ1031" t="str">
        <f>VLOOKUP(F1031,vlookup!$A$2:$E$660,5,0)</f>
        <v>High Mileage</v>
      </c>
      <c r="AL1031">
        <f t="shared" si="208"/>
        <v>31</v>
      </c>
      <c r="AM1031">
        <f t="shared" si="209"/>
        <v>108</v>
      </c>
      <c r="AN1031">
        <f t="shared" si="210"/>
        <v>4472</v>
      </c>
      <c r="AO1031" t="str">
        <f t="shared" si="211"/>
        <v/>
      </c>
      <c r="AP1031" t="str">
        <f t="shared" si="212"/>
        <v/>
      </c>
      <c r="AQ1031" t="str">
        <f t="shared" si="213"/>
        <v/>
      </c>
      <c r="AR1031">
        <f t="shared" si="214"/>
        <v>-170.1</v>
      </c>
      <c r="AS1031" t="str">
        <f t="shared" si="215"/>
        <v>5D235918B4-1</v>
      </c>
      <c r="AT1031" t="str">
        <f>IFERROR(IF(VLOOKUP(Y1031,vlookup!$I$2:$J$9,1,0)=Y1031,VLOOKUP(Y1031,vlookup!$I$2:$J$9,2,0),PROPER(Y1031)),PROPER(Y1031))</f>
        <v>Labor</v>
      </c>
      <c r="AU1031" t="str">
        <f>IFERROR(IF(B1031=VLOOKUP(B1031,vlookup!$L$2:$L$10,1,0),"Yes","No"),"No")</f>
        <v>No</v>
      </c>
    </row>
    <row r="1032" spans="1:47" ht="14.45" customHeight="1" x14ac:dyDescent="0.25">
      <c r="A1032" t="s">
        <v>1167</v>
      </c>
      <c r="B1032" s="31" t="s">
        <v>1168</v>
      </c>
      <c r="C1032">
        <v>1</v>
      </c>
      <c r="D1032">
        <v>1</v>
      </c>
      <c r="E1032" t="s">
        <v>382</v>
      </c>
      <c r="F1032" t="s">
        <v>205</v>
      </c>
      <c r="G1032" t="s">
        <v>922</v>
      </c>
      <c r="H1032" t="s">
        <v>3724</v>
      </c>
      <c r="I1032">
        <v>64840</v>
      </c>
      <c r="J1032" s="19">
        <v>41688</v>
      </c>
      <c r="K1032" s="19">
        <v>41717</v>
      </c>
      <c r="L1032">
        <v>201403</v>
      </c>
      <c r="M1032" s="19">
        <v>41699</v>
      </c>
      <c r="N1032">
        <v>24617</v>
      </c>
      <c r="O1032" t="s">
        <v>1070</v>
      </c>
      <c r="P1032" t="s">
        <v>1169</v>
      </c>
      <c r="Q1032" t="s">
        <v>924</v>
      </c>
      <c r="R1032">
        <v>6037764</v>
      </c>
      <c r="S1032" s="19">
        <v>41778</v>
      </c>
      <c r="T1032">
        <v>69312</v>
      </c>
      <c r="U1032" t="s">
        <v>357</v>
      </c>
      <c r="V1032" s="19">
        <v>41796</v>
      </c>
      <c r="W1032" t="s">
        <v>2778</v>
      </c>
      <c r="X1032" t="s">
        <v>2779</v>
      </c>
      <c r="Y1032" t="s">
        <v>94</v>
      </c>
      <c r="Z1032" t="s">
        <v>578</v>
      </c>
      <c r="AA1032" s="29">
        <v>-230.85</v>
      </c>
      <c r="AB1032">
        <v>0</v>
      </c>
      <c r="AC1032">
        <f t="shared" si="204"/>
        <v>2014</v>
      </c>
      <c r="AD1032">
        <f t="shared" si="205"/>
        <v>6</v>
      </c>
      <c r="AE1032">
        <f t="shared" si="206"/>
        <v>2014</v>
      </c>
      <c r="AF1032">
        <f t="shared" si="207"/>
        <v>2</v>
      </c>
      <c r="AG1032" t="str">
        <f>VLOOKUP(F1032,vlookup!$A$2:$E$660,2,0)</f>
        <v>Retained</v>
      </c>
      <c r="AH1032" t="str">
        <f>VLOOKUP(F1032,vlookup!$A$2:$E$660,3,0)</f>
        <v>Service Contract</v>
      </c>
      <c r="AI1032" t="str">
        <f>VLOOKUP(F1032,vlookup!$A$2:$E$660,4,0)</f>
        <v>Used Car Programs</v>
      </c>
      <c r="AJ1032" t="str">
        <f>VLOOKUP(F1032,vlookup!$A$2:$E$660,5,0)</f>
        <v>High Mileage</v>
      </c>
      <c r="AL1032">
        <f t="shared" si="208"/>
        <v>31</v>
      </c>
      <c r="AM1032">
        <f t="shared" si="209"/>
        <v>108</v>
      </c>
      <c r="AN1032">
        <f t="shared" si="210"/>
        <v>4472</v>
      </c>
      <c r="AO1032" t="str">
        <f t="shared" si="211"/>
        <v/>
      </c>
      <c r="AP1032" t="str">
        <f t="shared" si="212"/>
        <v/>
      </c>
      <c r="AQ1032" t="str">
        <f t="shared" si="213"/>
        <v/>
      </c>
      <c r="AR1032">
        <f t="shared" si="214"/>
        <v>-230.85</v>
      </c>
      <c r="AS1032" t="str">
        <f t="shared" si="215"/>
        <v>5D235918B4-1</v>
      </c>
      <c r="AT1032" t="str">
        <f>IFERROR(IF(VLOOKUP(Y1032,vlookup!$I$2:$J$9,1,0)=Y1032,VLOOKUP(Y1032,vlookup!$I$2:$J$9,2,0),PROPER(Y1032)),PROPER(Y1032))</f>
        <v>Labor</v>
      </c>
      <c r="AU1032" t="str">
        <f>IFERROR(IF(B1032=VLOOKUP(B1032,vlookup!$L$2:$L$10,1,0),"Yes","No"),"No")</f>
        <v>No</v>
      </c>
    </row>
    <row r="1033" spans="1:47" ht="14.45" customHeight="1" x14ac:dyDescent="0.25">
      <c r="A1033" t="s">
        <v>1170</v>
      </c>
      <c r="B1033" s="31" t="s">
        <v>1171</v>
      </c>
      <c r="C1033">
        <v>2</v>
      </c>
      <c r="D1033">
        <v>1</v>
      </c>
      <c r="E1033" t="s">
        <v>571</v>
      </c>
      <c r="F1033" t="s">
        <v>205</v>
      </c>
      <c r="G1033" t="s">
        <v>922</v>
      </c>
      <c r="H1033" t="s">
        <v>3725</v>
      </c>
      <c r="I1033">
        <v>87885</v>
      </c>
      <c r="J1033" s="19">
        <v>41856</v>
      </c>
      <c r="K1033" s="19">
        <v>41892</v>
      </c>
      <c r="L1033">
        <v>201409</v>
      </c>
      <c r="M1033" s="19">
        <v>41883</v>
      </c>
      <c r="N1033">
        <v>24617</v>
      </c>
      <c r="O1033" t="s">
        <v>1070</v>
      </c>
      <c r="P1033" t="s">
        <v>1172</v>
      </c>
      <c r="Q1033" t="s">
        <v>924</v>
      </c>
      <c r="R1033">
        <v>6890</v>
      </c>
      <c r="S1033" s="19">
        <v>42051</v>
      </c>
      <c r="T1033">
        <v>88136</v>
      </c>
      <c r="U1033" t="s">
        <v>357</v>
      </c>
      <c r="V1033" s="19">
        <v>42054</v>
      </c>
      <c r="W1033" t="s">
        <v>591</v>
      </c>
      <c r="X1033" t="s">
        <v>592</v>
      </c>
      <c r="Y1033" t="s">
        <v>94</v>
      </c>
      <c r="Z1033" t="s">
        <v>358</v>
      </c>
      <c r="AA1033" s="29">
        <v>-117</v>
      </c>
      <c r="AB1033">
        <v>0</v>
      </c>
      <c r="AC1033">
        <f t="shared" si="204"/>
        <v>2015</v>
      </c>
      <c r="AD1033">
        <f t="shared" si="205"/>
        <v>2</v>
      </c>
      <c r="AE1033">
        <f t="shared" si="206"/>
        <v>2014</v>
      </c>
      <c r="AF1033">
        <f t="shared" si="207"/>
        <v>8</v>
      </c>
      <c r="AG1033" t="str">
        <f>VLOOKUP(F1033,vlookup!$A$2:$E$660,2,0)</f>
        <v>Retained</v>
      </c>
      <c r="AH1033" t="str">
        <f>VLOOKUP(F1033,vlookup!$A$2:$E$660,3,0)</f>
        <v>Service Contract</v>
      </c>
      <c r="AI1033" t="str">
        <f>VLOOKUP(F1033,vlookup!$A$2:$E$660,4,0)</f>
        <v>Used Car Programs</v>
      </c>
      <c r="AJ1033" t="str">
        <f>VLOOKUP(F1033,vlookup!$A$2:$E$660,5,0)</f>
        <v>High Mileage</v>
      </c>
      <c r="AL1033">
        <f t="shared" si="208"/>
        <v>35</v>
      </c>
      <c r="AM1033">
        <f t="shared" si="209"/>
        <v>194</v>
      </c>
      <c r="AN1033">
        <f t="shared" si="210"/>
        <v>251</v>
      </c>
      <c r="AO1033" t="str">
        <f t="shared" si="211"/>
        <v/>
      </c>
      <c r="AP1033" t="str">
        <f t="shared" si="212"/>
        <v/>
      </c>
      <c r="AQ1033" t="str">
        <f t="shared" si="213"/>
        <v/>
      </c>
      <c r="AR1033">
        <f t="shared" si="214"/>
        <v>-117</v>
      </c>
      <c r="AS1033" t="str">
        <f t="shared" si="215"/>
        <v>7D242771H4-2</v>
      </c>
      <c r="AT1033" t="str">
        <f>IFERROR(IF(VLOOKUP(Y1033,vlookup!$I$2:$J$9,1,0)=Y1033,VLOOKUP(Y1033,vlookup!$I$2:$J$9,2,0),PROPER(Y1033)),PROPER(Y1033))</f>
        <v>Labor</v>
      </c>
      <c r="AU1033" t="str">
        <f>IFERROR(IF(B1033=VLOOKUP(B1033,vlookup!$L$2:$L$10,1,0),"Yes","No"),"No")</f>
        <v>No</v>
      </c>
    </row>
    <row r="1034" spans="1:47" ht="14.45" customHeight="1" x14ac:dyDescent="0.25">
      <c r="A1034" t="s">
        <v>1173</v>
      </c>
      <c r="B1034" s="31" t="s">
        <v>1174</v>
      </c>
      <c r="C1034">
        <v>1</v>
      </c>
      <c r="D1034">
        <v>1</v>
      </c>
      <c r="E1034" t="s">
        <v>382</v>
      </c>
      <c r="F1034" t="s">
        <v>238</v>
      </c>
      <c r="G1034" t="s">
        <v>922</v>
      </c>
      <c r="H1034" t="s">
        <v>3725</v>
      </c>
      <c r="I1034">
        <v>92918</v>
      </c>
      <c r="J1034" s="19">
        <v>42123</v>
      </c>
      <c r="K1034" s="19">
        <v>42154</v>
      </c>
      <c r="L1034">
        <v>201505</v>
      </c>
      <c r="M1034" s="19">
        <v>42125</v>
      </c>
      <c r="N1034">
        <v>24616</v>
      </c>
      <c r="O1034" t="s">
        <v>1076</v>
      </c>
      <c r="P1034" t="s">
        <v>1175</v>
      </c>
      <c r="Q1034" t="s">
        <v>924</v>
      </c>
      <c r="R1034">
        <v>262125</v>
      </c>
      <c r="S1034" s="19">
        <v>42219</v>
      </c>
      <c r="T1034">
        <v>98429</v>
      </c>
      <c r="U1034" t="s">
        <v>357</v>
      </c>
      <c r="V1034" s="19">
        <v>42221</v>
      </c>
      <c r="W1034" t="s">
        <v>576</v>
      </c>
      <c r="X1034" t="s">
        <v>577</v>
      </c>
      <c r="Y1034" t="s">
        <v>94</v>
      </c>
      <c r="Z1034" t="s">
        <v>575</v>
      </c>
      <c r="AA1034" s="29">
        <v>-175</v>
      </c>
      <c r="AB1034">
        <v>0</v>
      </c>
      <c r="AC1034">
        <f t="shared" si="204"/>
        <v>2015</v>
      </c>
      <c r="AD1034">
        <f t="shared" si="205"/>
        <v>8</v>
      </c>
      <c r="AE1034">
        <f t="shared" si="206"/>
        <v>2015</v>
      </c>
      <c r="AF1034">
        <f t="shared" si="207"/>
        <v>4</v>
      </c>
      <c r="AG1034" t="str">
        <f>VLOOKUP(F1034,vlookup!$A$2:$E$660,2,0)</f>
        <v>Retained</v>
      </c>
      <c r="AH1034" t="str">
        <f>VLOOKUP(F1034,vlookup!$A$2:$E$660,3,0)</f>
        <v>Service Contract</v>
      </c>
      <c r="AI1034" t="str">
        <f>VLOOKUP(F1034,vlookup!$A$2:$E$660,4,0)</f>
        <v>Used Car Programs</v>
      </c>
      <c r="AJ1034" t="str">
        <f>VLOOKUP(F1034,vlookup!$A$2:$E$660,5,0)</f>
        <v>High Mileage</v>
      </c>
      <c r="AL1034">
        <f t="shared" si="208"/>
        <v>31</v>
      </c>
      <c r="AM1034">
        <f t="shared" si="209"/>
        <v>96</v>
      </c>
      <c r="AN1034">
        <f t="shared" si="210"/>
        <v>5511</v>
      </c>
      <c r="AO1034" t="str">
        <f t="shared" si="211"/>
        <v/>
      </c>
      <c r="AP1034" t="str">
        <f t="shared" si="212"/>
        <v/>
      </c>
      <c r="AQ1034" t="str">
        <f t="shared" si="213"/>
        <v/>
      </c>
      <c r="AR1034">
        <f t="shared" si="214"/>
        <v>-175</v>
      </c>
      <c r="AS1034" t="str">
        <f t="shared" si="215"/>
        <v>7D137482D5Y-1</v>
      </c>
      <c r="AT1034" t="str">
        <f>IFERROR(IF(VLOOKUP(Y1034,vlookup!$I$2:$J$9,1,0)=Y1034,VLOOKUP(Y1034,vlookup!$I$2:$J$9,2,0),PROPER(Y1034)),PROPER(Y1034))</f>
        <v>Labor</v>
      </c>
      <c r="AU1034" t="str">
        <f>IFERROR(IF(B1034=VLOOKUP(B1034,vlookup!$L$2:$L$10,1,0),"Yes","No"),"No")</f>
        <v>No</v>
      </c>
    </row>
    <row r="1035" spans="1:47" ht="14.45" customHeight="1" x14ac:dyDescent="0.25">
      <c r="A1035" t="s">
        <v>1173</v>
      </c>
      <c r="B1035" s="31" t="s">
        <v>1174</v>
      </c>
      <c r="C1035">
        <v>1</v>
      </c>
      <c r="D1035">
        <v>1</v>
      </c>
      <c r="E1035" t="s">
        <v>382</v>
      </c>
      <c r="F1035" t="s">
        <v>238</v>
      </c>
      <c r="G1035" t="s">
        <v>922</v>
      </c>
      <c r="H1035" t="s">
        <v>3725</v>
      </c>
      <c r="I1035">
        <v>92918</v>
      </c>
      <c r="J1035" s="19">
        <v>42123</v>
      </c>
      <c r="K1035" s="19">
        <v>42154</v>
      </c>
      <c r="L1035">
        <v>201505</v>
      </c>
      <c r="M1035" s="19">
        <v>42125</v>
      </c>
      <c r="N1035">
        <v>24616</v>
      </c>
      <c r="O1035" t="s">
        <v>1076</v>
      </c>
      <c r="P1035" t="s">
        <v>1175</v>
      </c>
      <c r="Q1035" t="s">
        <v>924</v>
      </c>
      <c r="R1035">
        <v>262125</v>
      </c>
      <c r="S1035" s="19">
        <v>42219</v>
      </c>
      <c r="T1035">
        <v>98429</v>
      </c>
      <c r="U1035" t="s">
        <v>357</v>
      </c>
      <c r="V1035" s="19">
        <v>42221</v>
      </c>
      <c r="W1035" t="s">
        <v>362</v>
      </c>
      <c r="X1035" t="s">
        <v>363</v>
      </c>
      <c r="Y1035" t="s">
        <v>94</v>
      </c>
      <c r="Z1035" t="s">
        <v>358</v>
      </c>
      <c r="AA1035" s="29">
        <v>-237.5</v>
      </c>
      <c r="AB1035">
        <v>0</v>
      </c>
      <c r="AC1035">
        <f t="shared" si="204"/>
        <v>2015</v>
      </c>
      <c r="AD1035">
        <f t="shared" si="205"/>
        <v>8</v>
      </c>
      <c r="AE1035">
        <f t="shared" si="206"/>
        <v>2015</v>
      </c>
      <c r="AF1035">
        <f t="shared" si="207"/>
        <v>4</v>
      </c>
      <c r="AG1035" t="str">
        <f>VLOOKUP(F1035,vlookup!$A$2:$E$660,2,0)</f>
        <v>Retained</v>
      </c>
      <c r="AH1035" t="str">
        <f>VLOOKUP(F1035,vlookup!$A$2:$E$660,3,0)</f>
        <v>Service Contract</v>
      </c>
      <c r="AI1035" t="str">
        <f>VLOOKUP(F1035,vlookup!$A$2:$E$660,4,0)</f>
        <v>Used Car Programs</v>
      </c>
      <c r="AJ1035" t="str">
        <f>VLOOKUP(F1035,vlookup!$A$2:$E$660,5,0)</f>
        <v>High Mileage</v>
      </c>
      <c r="AL1035">
        <f t="shared" si="208"/>
        <v>31</v>
      </c>
      <c r="AM1035">
        <f t="shared" si="209"/>
        <v>96</v>
      </c>
      <c r="AN1035">
        <f t="shared" si="210"/>
        <v>5511</v>
      </c>
      <c r="AO1035" t="str">
        <f t="shared" si="211"/>
        <v/>
      </c>
      <c r="AP1035" t="str">
        <f t="shared" si="212"/>
        <v/>
      </c>
      <c r="AQ1035" t="str">
        <f t="shared" si="213"/>
        <v/>
      </c>
      <c r="AR1035">
        <f t="shared" si="214"/>
        <v>-237.5</v>
      </c>
      <c r="AS1035" t="str">
        <f t="shared" si="215"/>
        <v>7D137482D5Y-1</v>
      </c>
      <c r="AT1035" t="str">
        <f>IFERROR(IF(VLOOKUP(Y1035,vlookup!$I$2:$J$9,1,0)=Y1035,VLOOKUP(Y1035,vlookup!$I$2:$J$9,2,0),PROPER(Y1035)),PROPER(Y1035))</f>
        <v>Labor</v>
      </c>
      <c r="AU1035" t="str">
        <f>IFERROR(IF(B1035=VLOOKUP(B1035,vlookup!$L$2:$L$10,1,0),"Yes","No"),"No")</f>
        <v>No</v>
      </c>
    </row>
    <row r="1036" spans="1:47" ht="14.45" customHeight="1" x14ac:dyDescent="0.25">
      <c r="A1036" t="s">
        <v>1176</v>
      </c>
      <c r="B1036" s="31" t="s">
        <v>1177</v>
      </c>
      <c r="C1036">
        <v>1</v>
      </c>
      <c r="D1036">
        <v>1</v>
      </c>
      <c r="E1036" t="s">
        <v>382</v>
      </c>
      <c r="F1036" t="s">
        <v>60</v>
      </c>
      <c r="G1036" t="s">
        <v>922</v>
      </c>
      <c r="H1036" t="s">
        <v>3725</v>
      </c>
      <c r="I1036">
        <v>98581</v>
      </c>
      <c r="J1036" s="19">
        <v>41311</v>
      </c>
      <c r="K1036" s="19">
        <v>41345</v>
      </c>
      <c r="L1036">
        <v>201303</v>
      </c>
      <c r="M1036" s="19">
        <v>41334</v>
      </c>
      <c r="N1036">
        <v>24616</v>
      </c>
      <c r="O1036" t="s">
        <v>1076</v>
      </c>
      <c r="P1036" t="s">
        <v>1178</v>
      </c>
      <c r="Q1036" t="s">
        <v>924</v>
      </c>
      <c r="R1036">
        <v>396187</v>
      </c>
      <c r="S1036" s="19">
        <v>41556</v>
      </c>
      <c r="T1036">
        <v>105107</v>
      </c>
      <c r="U1036" t="s">
        <v>357</v>
      </c>
      <c r="V1036" s="19">
        <v>41557</v>
      </c>
      <c r="W1036" t="s">
        <v>2780</v>
      </c>
      <c r="X1036" t="s">
        <v>2781</v>
      </c>
      <c r="Y1036" t="s">
        <v>94</v>
      </c>
      <c r="Z1036" t="s">
        <v>358</v>
      </c>
      <c r="AA1036" s="29">
        <v>-297.5</v>
      </c>
      <c r="AB1036" t="s">
        <v>544</v>
      </c>
      <c r="AC1036">
        <f t="shared" si="204"/>
        <v>2013</v>
      </c>
      <c r="AD1036">
        <f t="shared" si="205"/>
        <v>10</v>
      </c>
      <c r="AE1036">
        <f t="shared" si="206"/>
        <v>2013</v>
      </c>
      <c r="AF1036">
        <f t="shared" si="207"/>
        <v>2</v>
      </c>
      <c r="AG1036" t="str">
        <f>VLOOKUP(F1036,vlookup!$A$2:$E$660,2,0)</f>
        <v>Retained</v>
      </c>
      <c r="AH1036" t="str">
        <f>VLOOKUP(F1036,vlookup!$A$2:$E$660,3,0)</f>
        <v>Service Contract</v>
      </c>
      <c r="AI1036" t="str">
        <f>VLOOKUP(F1036,vlookup!$A$2:$E$660,4,0)</f>
        <v>Used Car Programs</v>
      </c>
      <c r="AJ1036" t="str">
        <f>VLOOKUP(F1036,vlookup!$A$2:$E$660,5,0)</f>
        <v>High Mileage</v>
      </c>
      <c r="AL1036">
        <f t="shared" si="208"/>
        <v>36</v>
      </c>
      <c r="AM1036">
        <f t="shared" si="209"/>
        <v>244</v>
      </c>
      <c r="AN1036">
        <f t="shared" si="210"/>
        <v>6526</v>
      </c>
      <c r="AO1036" t="str">
        <f t="shared" si="211"/>
        <v/>
      </c>
      <c r="AP1036" t="str">
        <f t="shared" si="212"/>
        <v/>
      </c>
      <c r="AQ1036" t="str">
        <f t="shared" si="213"/>
        <v/>
      </c>
      <c r="AR1036">
        <f t="shared" si="214"/>
        <v>-297.5</v>
      </c>
      <c r="AS1036" t="str">
        <f t="shared" si="215"/>
        <v>7D559656B3Y-1</v>
      </c>
      <c r="AT1036" t="str">
        <f>IFERROR(IF(VLOOKUP(Y1036,vlookup!$I$2:$J$9,1,0)=Y1036,VLOOKUP(Y1036,vlookup!$I$2:$J$9,2,0),PROPER(Y1036)),PROPER(Y1036))</f>
        <v>Labor</v>
      </c>
      <c r="AU1036" t="str">
        <f>IFERROR(IF(B1036=VLOOKUP(B1036,vlookup!$L$2:$L$10,1,0),"Yes","No"),"No")</f>
        <v>No</v>
      </c>
    </row>
    <row r="1037" spans="1:47" ht="14.45" customHeight="1" x14ac:dyDescent="0.25">
      <c r="A1037" t="s">
        <v>1114</v>
      </c>
      <c r="B1037" s="31" t="s">
        <v>1115</v>
      </c>
      <c r="C1037">
        <v>1</v>
      </c>
      <c r="D1037">
        <v>1</v>
      </c>
      <c r="E1037" t="s">
        <v>382</v>
      </c>
      <c r="F1037" t="s">
        <v>205</v>
      </c>
      <c r="G1037" t="s">
        <v>922</v>
      </c>
      <c r="H1037" t="s">
        <v>3717</v>
      </c>
      <c r="I1037">
        <v>72512</v>
      </c>
      <c r="J1037" s="19">
        <v>42101</v>
      </c>
      <c r="K1037" s="19">
        <v>42124</v>
      </c>
      <c r="L1037">
        <v>201504</v>
      </c>
      <c r="M1037" s="19">
        <v>42095</v>
      </c>
      <c r="N1037">
        <v>24616</v>
      </c>
      <c r="O1037" t="s">
        <v>1076</v>
      </c>
      <c r="P1037" t="s">
        <v>2784</v>
      </c>
      <c r="Q1037" t="s">
        <v>924</v>
      </c>
      <c r="R1037">
        <v>250414004</v>
      </c>
      <c r="S1037" s="19">
        <v>42108</v>
      </c>
      <c r="T1037">
        <v>72796</v>
      </c>
      <c r="U1037" t="s">
        <v>357</v>
      </c>
      <c r="V1037" s="19">
        <v>42177</v>
      </c>
      <c r="W1037" t="s">
        <v>2785</v>
      </c>
      <c r="X1037" t="s">
        <v>2786</v>
      </c>
      <c r="Y1037" t="s">
        <v>94</v>
      </c>
      <c r="Z1037" t="s">
        <v>364</v>
      </c>
      <c r="AA1037" s="29">
        <v>-300</v>
      </c>
      <c r="AB1037">
        <v>0</v>
      </c>
      <c r="AC1037">
        <f t="shared" si="204"/>
        <v>2015</v>
      </c>
      <c r="AD1037">
        <f t="shared" si="205"/>
        <v>6</v>
      </c>
      <c r="AE1037">
        <f t="shared" si="206"/>
        <v>2015</v>
      </c>
      <c r="AF1037">
        <f t="shared" si="207"/>
        <v>4</v>
      </c>
      <c r="AG1037" t="str">
        <f>VLOOKUP(F1037,vlookup!$A$2:$E$660,2,0)</f>
        <v>Retained</v>
      </c>
      <c r="AH1037" t="str">
        <f>VLOOKUP(F1037,vlookup!$A$2:$E$660,3,0)</f>
        <v>Service Contract</v>
      </c>
      <c r="AI1037" t="str">
        <f>VLOOKUP(F1037,vlookup!$A$2:$E$660,4,0)</f>
        <v>Used Car Programs</v>
      </c>
      <c r="AJ1037" t="str">
        <f>VLOOKUP(F1037,vlookup!$A$2:$E$660,5,0)</f>
        <v>High Mileage</v>
      </c>
      <c r="AL1037">
        <f t="shared" si="208"/>
        <v>23</v>
      </c>
      <c r="AM1037">
        <f t="shared" si="209"/>
        <v>75</v>
      </c>
      <c r="AN1037">
        <f t="shared" si="210"/>
        <v>284</v>
      </c>
      <c r="AO1037" t="str">
        <f t="shared" si="211"/>
        <v/>
      </c>
      <c r="AP1037" t="str">
        <f t="shared" si="212"/>
        <v/>
      </c>
      <c r="AQ1037">
        <f t="shared" si="213"/>
        <v>-300</v>
      </c>
      <c r="AR1037" t="str">
        <f t="shared" si="214"/>
        <v/>
      </c>
      <c r="AS1037" t="str">
        <f t="shared" si="215"/>
        <v>CN230766D5-1</v>
      </c>
      <c r="AT1037" t="str">
        <f>IFERROR(IF(VLOOKUP(Y1037,vlookup!$I$2:$J$9,1,0)=Y1037,VLOOKUP(Y1037,vlookup!$I$2:$J$9,2,0),PROPER(Y1037)),PROPER(Y1037))</f>
        <v>Labor</v>
      </c>
      <c r="AU1037" t="str">
        <f>IFERROR(IF(B1037=VLOOKUP(B1037,vlookup!$L$2:$L$10,1,0),"Yes","No"),"No")</f>
        <v>No</v>
      </c>
    </row>
    <row r="1038" spans="1:47" ht="14.45" customHeight="1" x14ac:dyDescent="0.25">
      <c r="A1038" t="s">
        <v>1180</v>
      </c>
      <c r="B1038" s="31" t="s">
        <v>1181</v>
      </c>
      <c r="C1038">
        <v>1</v>
      </c>
      <c r="D1038">
        <v>1</v>
      </c>
      <c r="E1038" t="s">
        <v>382</v>
      </c>
      <c r="F1038" t="s">
        <v>464</v>
      </c>
      <c r="G1038" t="s">
        <v>1086</v>
      </c>
      <c r="H1038" t="s">
        <v>1182</v>
      </c>
      <c r="I1038">
        <v>140265</v>
      </c>
      <c r="J1038" s="19">
        <v>44361</v>
      </c>
      <c r="K1038" s="19">
        <v>44403</v>
      </c>
      <c r="L1038">
        <v>202107</v>
      </c>
      <c r="M1038" s="19">
        <v>44378</v>
      </c>
      <c r="N1038">
        <v>24617</v>
      </c>
      <c r="O1038" t="s">
        <v>1070</v>
      </c>
      <c r="P1038" t="s">
        <v>1183</v>
      </c>
      <c r="Q1038" t="s">
        <v>924</v>
      </c>
      <c r="R1038">
        <v>24606</v>
      </c>
      <c r="S1038" s="19">
        <v>44490</v>
      </c>
      <c r="T1038">
        <v>144599</v>
      </c>
      <c r="U1038" t="s">
        <v>356</v>
      </c>
      <c r="V1038" s="19">
        <v>44819</v>
      </c>
      <c r="W1038" t="s">
        <v>2789</v>
      </c>
      <c r="X1038" t="s">
        <v>2790</v>
      </c>
      <c r="Y1038" t="s">
        <v>94</v>
      </c>
      <c r="Z1038" t="s">
        <v>364</v>
      </c>
      <c r="AA1038" s="29">
        <v>-2056.1999999999998</v>
      </c>
      <c r="AB1038">
        <v>0</v>
      </c>
      <c r="AC1038">
        <f t="shared" si="204"/>
        <v>2022</v>
      </c>
      <c r="AD1038">
        <f t="shared" si="205"/>
        <v>9</v>
      </c>
      <c r="AE1038">
        <f t="shared" si="206"/>
        <v>2021</v>
      </c>
      <c r="AF1038">
        <f t="shared" si="207"/>
        <v>6</v>
      </c>
      <c r="AG1038" t="str">
        <f>VLOOKUP(F1038,vlookup!$A$2:$E$660,2,0)</f>
        <v>Retained</v>
      </c>
      <c r="AH1038" t="str">
        <f>VLOOKUP(F1038,vlookup!$A$2:$E$660,3,0)</f>
        <v>Service Contract</v>
      </c>
      <c r="AI1038" t="str">
        <f>VLOOKUP(F1038,vlookup!$A$2:$E$660,4,0)</f>
        <v>Used Car Programs</v>
      </c>
      <c r="AJ1038" t="str">
        <f>VLOOKUP(F1038,vlookup!$A$2:$E$660,5,0)</f>
        <v>High Mileage</v>
      </c>
      <c r="AL1038">
        <f t="shared" si="208"/>
        <v>42</v>
      </c>
      <c r="AM1038">
        <f t="shared" si="209"/>
        <v>451</v>
      </c>
      <c r="AN1038">
        <f t="shared" si="210"/>
        <v>4334</v>
      </c>
      <c r="AO1038" t="str">
        <f t="shared" si="211"/>
        <v/>
      </c>
      <c r="AP1038" t="str">
        <f t="shared" si="212"/>
        <v/>
      </c>
      <c r="AQ1038" t="str">
        <f t="shared" si="213"/>
        <v/>
      </c>
      <c r="AR1038">
        <f t="shared" si="214"/>
        <v>-2056.1999999999998</v>
      </c>
      <c r="AS1038" t="str">
        <f t="shared" si="215"/>
        <v>ZAGDL563894F21-1</v>
      </c>
      <c r="AT1038" t="str">
        <f>IFERROR(IF(VLOOKUP(Y1038,vlookup!$I$2:$J$9,1,0)=Y1038,VLOOKUP(Y1038,vlookup!$I$2:$J$9,2,0),PROPER(Y1038)),PROPER(Y1038))</f>
        <v>Labor</v>
      </c>
      <c r="AU1038" t="str">
        <f>IFERROR(IF(B1038=VLOOKUP(B1038,vlookup!$L$2:$L$10,1,0),"Yes","No"),"No")</f>
        <v>No</v>
      </c>
    </row>
    <row r="1039" spans="1:47" ht="14.45" customHeight="1" x14ac:dyDescent="0.25">
      <c r="A1039" t="s">
        <v>3646</v>
      </c>
      <c r="B1039" s="31" t="s">
        <v>3647</v>
      </c>
      <c r="C1039">
        <v>1</v>
      </c>
      <c r="D1039">
        <v>1</v>
      </c>
      <c r="E1039" t="s">
        <v>382</v>
      </c>
      <c r="F1039" t="s">
        <v>464</v>
      </c>
      <c r="G1039" t="s">
        <v>1086</v>
      </c>
      <c r="H1039" t="s">
        <v>1182</v>
      </c>
      <c r="I1039">
        <v>81343</v>
      </c>
      <c r="J1039" s="19">
        <v>44407</v>
      </c>
      <c r="K1039" s="19">
        <v>44439</v>
      </c>
      <c r="L1039">
        <v>202108</v>
      </c>
      <c r="M1039" s="19">
        <v>44409</v>
      </c>
      <c r="N1039">
        <v>24617</v>
      </c>
      <c r="O1039" t="s">
        <v>1070</v>
      </c>
      <c r="P1039" t="s">
        <v>1233</v>
      </c>
      <c r="Q1039" t="s">
        <v>924</v>
      </c>
      <c r="R1039">
        <v>200753</v>
      </c>
      <c r="S1039" s="19">
        <v>45187</v>
      </c>
      <c r="T1039">
        <v>97602</v>
      </c>
      <c r="U1039" t="s">
        <v>356</v>
      </c>
      <c r="V1039" s="19">
        <v>45239</v>
      </c>
      <c r="W1039" t="s">
        <v>370</v>
      </c>
      <c r="X1039" t="s">
        <v>371</v>
      </c>
      <c r="Y1039" t="s">
        <v>94</v>
      </c>
      <c r="Z1039" t="s">
        <v>369</v>
      </c>
      <c r="AA1039" s="29">
        <v>-1800</v>
      </c>
      <c r="AB1039">
        <v>0</v>
      </c>
      <c r="AC1039">
        <f t="shared" si="204"/>
        <v>2023</v>
      </c>
      <c r="AD1039">
        <f t="shared" si="205"/>
        <v>11</v>
      </c>
      <c r="AE1039">
        <f t="shared" si="206"/>
        <v>2021</v>
      </c>
      <c r="AF1039">
        <f t="shared" si="207"/>
        <v>7</v>
      </c>
      <c r="AG1039" t="str">
        <f>VLOOKUP(F1039,vlookup!$A$2:$E$660,2,0)</f>
        <v>Retained</v>
      </c>
      <c r="AH1039" t="str">
        <f>VLOOKUP(F1039,vlookup!$A$2:$E$660,3,0)</f>
        <v>Service Contract</v>
      </c>
      <c r="AI1039" t="str">
        <f>VLOOKUP(F1039,vlookup!$A$2:$E$660,4,0)</f>
        <v>Used Car Programs</v>
      </c>
      <c r="AJ1039" t="str">
        <f>VLOOKUP(F1039,vlookup!$A$2:$E$660,5,0)</f>
        <v>High Mileage</v>
      </c>
      <c r="AL1039">
        <f t="shared" si="208"/>
        <v>30</v>
      </c>
      <c r="AM1039">
        <f t="shared" si="209"/>
        <v>819</v>
      </c>
      <c r="AN1039">
        <f t="shared" si="210"/>
        <v>16259</v>
      </c>
      <c r="AO1039" t="str">
        <f t="shared" si="211"/>
        <v/>
      </c>
      <c r="AP1039" t="str">
        <f t="shared" si="212"/>
        <v/>
      </c>
      <c r="AQ1039" t="str">
        <f t="shared" si="213"/>
        <v/>
      </c>
      <c r="AR1039">
        <f t="shared" si="214"/>
        <v>-1800</v>
      </c>
      <c r="AS1039" t="str">
        <f t="shared" si="215"/>
        <v>ZAGJL879101G21-1</v>
      </c>
      <c r="AT1039" t="str">
        <f>IFERROR(IF(VLOOKUP(Y1039,vlookup!$I$2:$J$9,1,0)=Y1039,VLOOKUP(Y1039,vlookup!$I$2:$J$9,2,0),PROPER(Y1039)),PROPER(Y1039))</f>
        <v>Labor</v>
      </c>
      <c r="AU1039" t="str">
        <f>IFERROR(IF(B1039=VLOOKUP(B1039,vlookup!$L$2:$L$10,1,0),"Yes","No"),"No")</f>
        <v>No</v>
      </c>
    </row>
    <row r="1040" spans="1:47" ht="14.45" customHeight="1" x14ac:dyDescent="0.25">
      <c r="A1040" t="s">
        <v>1184</v>
      </c>
      <c r="B1040" s="31" t="s">
        <v>1185</v>
      </c>
      <c r="C1040">
        <v>1</v>
      </c>
      <c r="D1040">
        <v>1</v>
      </c>
      <c r="E1040" t="s">
        <v>382</v>
      </c>
      <c r="F1040" t="s">
        <v>464</v>
      </c>
      <c r="G1040" t="s">
        <v>18</v>
      </c>
      <c r="H1040" t="s">
        <v>1186</v>
      </c>
      <c r="I1040">
        <v>140599</v>
      </c>
      <c r="J1040" s="19">
        <v>44745</v>
      </c>
      <c r="K1040" s="19">
        <v>44789</v>
      </c>
      <c r="L1040">
        <v>202208</v>
      </c>
      <c r="M1040" s="19">
        <v>44774</v>
      </c>
      <c r="N1040">
        <v>24617</v>
      </c>
      <c r="O1040" t="s">
        <v>1070</v>
      </c>
      <c r="P1040" t="s">
        <v>1187</v>
      </c>
      <c r="Q1040" t="s">
        <v>924</v>
      </c>
      <c r="R1040">
        <v>4938</v>
      </c>
      <c r="S1040" s="19">
        <v>45028</v>
      </c>
      <c r="T1040">
        <v>143142</v>
      </c>
      <c r="U1040" t="s">
        <v>356</v>
      </c>
      <c r="V1040" s="19">
        <v>45077</v>
      </c>
      <c r="W1040" t="s">
        <v>992</v>
      </c>
      <c r="X1040" t="s">
        <v>993</v>
      </c>
      <c r="Y1040" t="s">
        <v>94</v>
      </c>
      <c r="Z1040" t="s">
        <v>574</v>
      </c>
      <c r="AA1040" s="29">
        <v>-77.400000000000006</v>
      </c>
      <c r="AB1040">
        <v>0</v>
      </c>
      <c r="AC1040">
        <f t="shared" si="204"/>
        <v>2023</v>
      </c>
      <c r="AD1040">
        <f t="shared" si="205"/>
        <v>5</v>
      </c>
      <c r="AE1040">
        <f t="shared" si="206"/>
        <v>2022</v>
      </c>
      <c r="AF1040">
        <f t="shared" si="207"/>
        <v>7</v>
      </c>
      <c r="AG1040" t="str">
        <f>VLOOKUP(F1040,vlookup!$A$2:$E$660,2,0)</f>
        <v>Retained</v>
      </c>
      <c r="AH1040" t="str">
        <f>VLOOKUP(F1040,vlookup!$A$2:$E$660,3,0)</f>
        <v>Service Contract</v>
      </c>
      <c r="AI1040" t="str">
        <f>VLOOKUP(F1040,vlookup!$A$2:$E$660,4,0)</f>
        <v>Used Car Programs</v>
      </c>
      <c r="AJ1040" t="str">
        <f>VLOOKUP(F1040,vlookup!$A$2:$E$660,5,0)</f>
        <v>High Mileage</v>
      </c>
      <c r="AL1040">
        <f t="shared" si="208"/>
        <v>43</v>
      </c>
      <c r="AM1040">
        <f t="shared" si="209"/>
        <v>328</v>
      </c>
      <c r="AN1040">
        <f t="shared" si="210"/>
        <v>2543</v>
      </c>
      <c r="AO1040" t="str">
        <f t="shared" si="211"/>
        <v/>
      </c>
      <c r="AP1040" t="str">
        <f t="shared" si="212"/>
        <v/>
      </c>
      <c r="AQ1040" t="str">
        <f t="shared" si="213"/>
        <v/>
      </c>
      <c r="AR1040">
        <f t="shared" si="214"/>
        <v>-77.400000000000006</v>
      </c>
      <c r="AS1040" t="str">
        <f t="shared" si="215"/>
        <v>ZAGCL287385G22-1</v>
      </c>
      <c r="AT1040" t="str">
        <f>IFERROR(IF(VLOOKUP(Y1040,vlookup!$I$2:$J$9,1,0)=Y1040,VLOOKUP(Y1040,vlookup!$I$2:$J$9,2,0),PROPER(Y1040)),PROPER(Y1040))</f>
        <v>Labor</v>
      </c>
      <c r="AU1040" t="str">
        <f>IFERROR(IF(B1040=VLOOKUP(B1040,vlookup!$L$2:$L$10,1,0),"Yes","No"),"No")</f>
        <v>No</v>
      </c>
    </row>
    <row r="1041" spans="1:47" ht="14.45" customHeight="1" x14ac:dyDescent="0.25">
      <c r="A1041" t="s">
        <v>1184</v>
      </c>
      <c r="B1041" s="31" t="s">
        <v>1185</v>
      </c>
      <c r="C1041">
        <v>1</v>
      </c>
      <c r="D1041">
        <v>1</v>
      </c>
      <c r="E1041" t="s">
        <v>382</v>
      </c>
      <c r="F1041" t="s">
        <v>464</v>
      </c>
      <c r="G1041" t="s">
        <v>18</v>
      </c>
      <c r="H1041" t="s">
        <v>1186</v>
      </c>
      <c r="I1041">
        <v>140599</v>
      </c>
      <c r="J1041" s="19">
        <v>44745</v>
      </c>
      <c r="K1041" s="19">
        <v>44789</v>
      </c>
      <c r="L1041">
        <v>202208</v>
      </c>
      <c r="M1041" s="19">
        <v>44774</v>
      </c>
      <c r="N1041">
        <v>24617</v>
      </c>
      <c r="O1041" t="s">
        <v>1070</v>
      </c>
      <c r="P1041" t="s">
        <v>1187</v>
      </c>
      <c r="Q1041" t="s">
        <v>924</v>
      </c>
      <c r="R1041">
        <v>4938</v>
      </c>
      <c r="S1041" s="19">
        <v>45028</v>
      </c>
      <c r="T1041">
        <v>143142</v>
      </c>
      <c r="U1041" t="s">
        <v>356</v>
      </c>
      <c r="V1041" s="19">
        <v>45077</v>
      </c>
      <c r="W1041" t="s">
        <v>370</v>
      </c>
      <c r="X1041" t="s">
        <v>371</v>
      </c>
      <c r="Y1041" t="s">
        <v>94</v>
      </c>
      <c r="Z1041" t="s">
        <v>369</v>
      </c>
      <c r="AA1041" s="29">
        <v>-980.4</v>
      </c>
      <c r="AB1041">
        <v>0</v>
      </c>
      <c r="AC1041">
        <f t="shared" si="204"/>
        <v>2023</v>
      </c>
      <c r="AD1041">
        <f t="shared" si="205"/>
        <v>5</v>
      </c>
      <c r="AE1041">
        <f t="shared" si="206"/>
        <v>2022</v>
      </c>
      <c r="AF1041">
        <f t="shared" si="207"/>
        <v>7</v>
      </c>
      <c r="AG1041" t="str">
        <f>VLOOKUP(F1041,vlookup!$A$2:$E$660,2,0)</f>
        <v>Retained</v>
      </c>
      <c r="AH1041" t="str">
        <f>VLOOKUP(F1041,vlookup!$A$2:$E$660,3,0)</f>
        <v>Service Contract</v>
      </c>
      <c r="AI1041" t="str">
        <f>VLOOKUP(F1041,vlookup!$A$2:$E$660,4,0)</f>
        <v>Used Car Programs</v>
      </c>
      <c r="AJ1041" t="str">
        <f>VLOOKUP(F1041,vlookup!$A$2:$E$660,5,0)</f>
        <v>High Mileage</v>
      </c>
      <c r="AL1041">
        <f t="shared" si="208"/>
        <v>43</v>
      </c>
      <c r="AM1041">
        <f t="shared" si="209"/>
        <v>328</v>
      </c>
      <c r="AN1041">
        <f t="shared" si="210"/>
        <v>2543</v>
      </c>
      <c r="AO1041" t="str">
        <f t="shared" si="211"/>
        <v/>
      </c>
      <c r="AP1041" t="str">
        <f t="shared" si="212"/>
        <v/>
      </c>
      <c r="AQ1041" t="str">
        <f t="shared" si="213"/>
        <v/>
      </c>
      <c r="AR1041">
        <f t="shared" si="214"/>
        <v>-980.4</v>
      </c>
      <c r="AS1041" t="str">
        <f t="shared" si="215"/>
        <v>ZAGCL287385G22-1</v>
      </c>
      <c r="AT1041" t="str">
        <f>IFERROR(IF(VLOOKUP(Y1041,vlookup!$I$2:$J$9,1,0)=Y1041,VLOOKUP(Y1041,vlookup!$I$2:$J$9,2,0),PROPER(Y1041)),PROPER(Y1041))</f>
        <v>Labor</v>
      </c>
      <c r="AU1041" t="str">
        <f>IFERROR(IF(B1041=VLOOKUP(B1041,vlookup!$L$2:$L$10,1,0),"Yes","No"),"No")</f>
        <v>No</v>
      </c>
    </row>
    <row r="1042" spans="1:47" ht="14.45" customHeight="1" x14ac:dyDescent="0.25">
      <c r="A1042" t="s">
        <v>1188</v>
      </c>
      <c r="B1042" s="31" t="s">
        <v>1189</v>
      </c>
      <c r="C1042">
        <v>2</v>
      </c>
      <c r="D1042">
        <v>1</v>
      </c>
      <c r="E1042" t="s">
        <v>382</v>
      </c>
      <c r="F1042" t="s">
        <v>464</v>
      </c>
      <c r="G1042" t="s">
        <v>922</v>
      </c>
      <c r="H1042" t="s">
        <v>923</v>
      </c>
      <c r="I1042">
        <v>74055</v>
      </c>
      <c r="J1042" s="19">
        <v>43729</v>
      </c>
      <c r="K1042" s="19">
        <v>43762</v>
      </c>
      <c r="L1042">
        <v>201910</v>
      </c>
      <c r="M1042" s="19">
        <v>43739</v>
      </c>
      <c r="N1042">
        <v>24617</v>
      </c>
      <c r="O1042" t="s">
        <v>1070</v>
      </c>
      <c r="P1042" t="s">
        <v>1190</v>
      </c>
      <c r="Q1042" t="s">
        <v>924</v>
      </c>
      <c r="R1042">
        <v>6263271</v>
      </c>
      <c r="S1042" s="19">
        <v>43775</v>
      </c>
      <c r="T1042">
        <v>74824</v>
      </c>
      <c r="U1042" t="s">
        <v>356</v>
      </c>
      <c r="V1042" s="19">
        <v>43783</v>
      </c>
      <c r="W1042" t="s">
        <v>2791</v>
      </c>
      <c r="X1042" t="s">
        <v>2792</v>
      </c>
      <c r="Y1042" t="s">
        <v>94</v>
      </c>
      <c r="Z1042" t="s">
        <v>369</v>
      </c>
      <c r="AA1042" s="29">
        <v>-720</v>
      </c>
      <c r="AB1042">
        <v>0</v>
      </c>
      <c r="AC1042">
        <f t="shared" si="204"/>
        <v>2019</v>
      </c>
      <c r="AD1042">
        <f t="shared" si="205"/>
        <v>11</v>
      </c>
      <c r="AE1042">
        <f t="shared" si="206"/>
        <v>2019</v>
      </c>
      <c r="AF1042">
        <f t="shared" si="207"/>
        <v>9</v>
      </c>
      <c r="AG1042" t="str">
        <f>VLOOKUP(F1042,vlookup!$A$2:$E$660,2,0)</f>
        <v>Retained</v>
      </c>
      <c r="AH1042" t="str">
        <f>VLOOKUP(F1042,vlookup!$A$2:$E$660,3,0)</f>
        <v>Service Contract</v>
      </c>
      <c r="AI1042" t="str">
        <f>VLOOKUP(F1042,vlookup!$A$2:$E$660,4,0)</f>
        <v>Used Car Programs</v>
      </c>
      <c r="AJ1042" t="str">
        <f>VLOOKUP(F1042,vlookup!$A$2:$E$660,5,0)</f>
        <v>High Mileage</v>
      </c>
      <c r="AL1042">
        <f t="shared" si="208"/>
        <v>33</v>
      </c>
      <c r="AM1042">
        <f t="shared" si="209"/>
        <v>53</v>
      </c>
      <c r="AN1042">
        <f t="shared" si="210"/>
        <v>769</v>
      </c>
      <c r="AO1042" t="str">
        <f t="shared" si="211"/>
        <v/>
      </c>
      <c r="AP1042">
        <f t="shared" si="212"/>
        <v>-720</v>
      </c>
      <c r="AQ1042" t="str">
        <f t="shared" si="213"/>
        <v/>
      </c>
      <c r="AR1042" t="str">
        <f t="shared" si="214"/>
        <v/>
      </c>
      <c r="AS1042" t="str">
        <f t="shared" si="215"/>
        <v>EC278187I9-2</v>
      </c>
      <c r="AT1042" t="str">
        <f>IFERROR(IF(VLOOKUP(Y1042,vlookup!$I$2:$J$9,1,0)=Y1042,VLOOKUP(Y1042,vlookup!$I$2:$J$9,2,0),PROPER(Y1042)),PROPER(Y1042))</f>
        <v>Labor</v>
      </c>
      <c r="AU1042" t="str">
        <f>IFERROR(IF(B1042=VLOOKUP(B1042,vlookup!$L$2:$L$10,1,0),"Yes","No"),"No")</f>
        <v>No</v>
      </c>
    </row>
    <row r="1043" spans="1:47" ht="14.45" customHeight="1" x14ac:dyDescent="0.25">
      <c r="A1043" t="s">
        <v>1191</v>
      </c>
      <c r="B1043" s="31" t="s">
        <v>1192</v>
      </c>
      <c r="C1043">
        <v>2</v>
      </c>
      <c r="D1043">
        <v>1</v>
      </c>
      <c r="E1043" t="s">
        <v>382</v>
      </c>
      <c r="F1043" t="s">
        <v>464</v>
      </c>
      <c r="G1043" t="s">
        <v>922</v>
      </c>
      <c r="H1043" t="s">
        <v>923</v>
      </c>
      <c r="I1043">
        <v>80301</v>
      </c>
      <c r="J1043" s="19">
        <v>44380</v>
      </c>
      <c r="K1043" s="19">
        <v>44439</v>
      </c>
      <c r="L1043">
        <v>202108</v>
      </c>
      <c r="M1043" s="19">
        <v>44409</v>
      </c>
      <c r="N1043">
        <v>24617</v>
      </c>
      <c r="O1043" t="s">
        <v>1070</v>
      </c>
      <c r="P1043" t="s">
        <v>1193</v>
      </c>
      <c r="Q1043" t="s">
        <v>941</v>
      </c>
      <c r="R1043">
        <v>273568</v>
      </c>
      <c r="S1043" s="19">
        <v>44466</v>
      </c>
      <c r="T1043">
        <v>97122</v>
      </c>
      <c r="U1043" t="s">
        <v>356</v>
      </c>
      <c r="V1043" s="19">
        <v>44482</v>
      </c>
      <c r="W1043" t="s">
        <v>2793</v>
      </c>
      <c r="X1043" t="s">
        <v>2794</v>
      </c>
      <c r="Y1043" t="s">
        <v>94</v>
      </c>
      <c r="Z1043" t="s">
        <v>369</v>
      </c>
      <c r="AA1043" s="29">
        <v>-725</v>
      </c>
      <c r="AB1043">
        <v>0</v>
      </c>
      <c r="AC1043">
        <f t="shared" si="204"/>
        <v>2021</v>
      </c>
      <c r="AD1043">
        <f t="shared" si="205"/>
        <v>10</v>
      </c>
      <c r="AE1043">
        <f t="shared" si="206"/>
        <v>2021</v>
      </c>
      <c r="AF1043">
        <f t="shared" si="207"/>
        <v>7</v>
      </c>
      <c r="AG1043" t="str">
        <f>VLOOKUP(F1043,vlookup!$A$2:$E$660,2,0)</f>
        <v>Retained</v>
      </c>
      <c r="AH1043" t="str">
        <f>VLOOKUP(F1043,vlookup!$A$2:$E$660,3,0)</f>
        <v>Service Contract</v>
      </c>
      <c r="AI1043" t="str">
        <f>VLOOKUP(F1043,vlookup!$A$2:$E$660,4,0)</f>
        <v>Used Car Programs</v>
      </c>
      <c r="AJ1043" t="str">
        <f>VLOOKUP(F1043,vlookup!$A$2:$E$660,5,0)</f>
        <v>High Mileage</v>
      </c>
      <c r="AL1043">
        <f t="shared" si="208"/>
        <v>58</v>
      </c>
      <c r="AM1043">
        <f t="shared" si="209"/>
        <v>100</v>
      </c>
      <c r="AN1043">
        <f t="shared" si="210"/>
        <v>16821</v>
      </c>
      <c r="AO1043" t="str">
        <f t="shared" si="211"/>
        <v/>
      </c>
      <c r="AP1043" t="str">
        <f t="shared" si="212"/>
        <v/>
      </c>
      <c r="AQ1043" t="str">
        <f t="shared" si="213"/>
        <v/>
      </c>
      <c r="AR1043">
        <f t="shared" si="214"/>
        <v>-725</v>
      </c>
      <c r="AS1043" t="str">
        <f t="shared" si="215"/>
        <v>ZAGDC701170G21-2</v>
      </c>
      <c r="AT1043" t="str">
        <f>IFERROR(IF(VLOOKUP(Y1043,vlookup!$I$2:$J$9,1,0)=Y1043,VLOOKUP(Y1043,vlookup!$I$2:$J$9,2,0),PROPER(Y1043)),PROPER(Y1043))</f>
        <v>Labor</v>
      </c>
      <c r="AU1043" t="str">
        <f>IFERROR(IF(B1043=VLOOKUP(B1043,vlookup!$L$2:$L$10,1,0),"Yes","No"),"No")</f>
        <v>No</v>
      </c>
    </row>
    <row r="1044" spans="1:47" ht="14.45" customHeight="1" x14ac:dyDescent="0.25">
      <c r="A1044" t="s">
        <v>1194</v>
      </c>
      <c r="B1044" s="31" t="s">
        <v>1195</v>
      </c>
      <c r="C1044">
        <v>2</v>
      </c>
      <c r="D1044">
        <v>1</v>
      </c>
      <c r="E1044" t="s">
        <v>382</v>
      </c>
      <c r="F1044" t="s">
        <v>464</v>
      </c>
      <c r="G1044" t="s">
        <v>602</v>
      </c>
      <c r="H1044">
        <v>1500</v>
      </c>
      <c r="I1044">
        <v>129048</v>
      </c>
      <c r="J1044" s="19">
        <v>43483</v>
      </c>
      <c r="K1044" s="19">
        <v>43538</v>
      </c>
      <c r="L1044">
        <v>201903</v>
      </c>
      <c r="M1044" s="19">
        <v>43525</v>
      </c>
      <c r="N1044">
        <v>24617</v>
      </c>
      <c r="O1044" t="s">
        <v>1070</v>
      </c>
      <c r="P1044" t="s">
        <v>1190</v>
      </c>
      <c r="Q1044" t="s">
        <v>924</v>
      </c>
      <c r="R1044">
        <v>3247961</v>
      </c>
      <c r="S1044" s="19">
        <v>43559</v>
      </c>
      <c r="T1044">
        <v>132154</v>
      </c>
      <c r="U1044" t="s">
        <v>356</v>
      </c>
      <c r="V1044" s="19">
        <v>43563</v>
      </c>
      <c r="W1044" t="s">
        <v>974</v>
      </c>
      <c r="X1044" t="s">
        <v>975</v>
      </c>
      <c r="Y1044" t="s">
        <v>94</v>
      </c>
      <c r="Z1044" t="s">
        <v>358</v>
      </c>
      <c r="AA1044" s="29">
        <v>-256</v>
      </c>
      <c r="AB1044">
        <v>0</v>
      </c>
      <c r="AC1044">
        <f t="shared" si="204"/>
        <v>2019</v>
      </c>
      <c r="AD1044">
        <f t="shared" si="205"/>
        <v>4</v>
      </c>
      <c r="AE1044">
        <f t="shared" si="206"/>
        <v>2019</v>
      </c>
      <c r="AF1044">
        <f t="shared" si="207"/>
        <v>1</v>
      </c>
      <c r="AG1044" t="str">
        <f>VLOOKUP(F1044,vlookup!$A$2:$E$660,2,0)</f>
        <v>Retained</v>
      </c>
      <c r="AH1044" t="str">
        <f>VLOOKUP(F1044,vlookup!$A$2:$E$660,3,0)</f>
        <v>Service Contract</v>
      </c>
      <c r="AI1044" t="str">
        <f>VLOOKUP(F1044,vlookup!$A$2:$E$660,4,0)</f>
        <v>Used Car Programs</v>
      </c>
      <c r="AJ1044" t="str">
        <f>VLOOKUP(F1044,vlookup!$A$2:$E$660,5,0)</f>
        <v>High Mileage</v>
      </c>
      <c r="AL1044">
        <f t="shared" si="208"/>
        <v>56</v>
      </c>
      <c r="AM1044">
        <f t="shared" si="209"/>
        <v>80</v>
      </c>
      <c r="AN1044">
        <f t="shared" si="210"/>
        <v>3106</v>
      </c>
      <c r="AO1044" t="str">
        <f t="shared" si="211"/>
        <v/>
      </c>
      <c r="AP1044" t="str">
        <f t="shared" si="212"/>
        <v/>
      </c>
      <c r="AQ1044">
        <f t="shared" si="213"/>
        <v>-256</v>
      </c>
      <c r="AR1044" t="str">
        <f t="shared" si="214"/>
        <v/>
      </c>
      <c r="AS1044" t="str">
        <f t="shared" si="215"/>
        <v>CS206543A9-2</v>
      </c>
      <c r="AT1044" t="str">
        <f>IFERROR(IF(VLOOKUP(Y1044,vlookup!$I$2:$J$9,1,0)=Y1044,VLOOKUP(Y1044,vlookup!$I$2:$J$9,2,0),PROPER(Y1044)),PROPER(Y1044))</f>
        <v>Labor</v>
      </c>
      <c r="AU1044" t="str">
        <f>IFERROR(IF(B1044=VLOOKUP(B1044,vlookup!$L$2:$L$10,1,0),"Yes","No"),"No")</f>
        <v>No</v>
      </c>
    </row>
    <row r="1045" spans="1:47" ht="14.45" customHeight="1" x14ac:dyDescent="0.25">
      <c r="A1045" t="s">
        <v>2795</v>
      </c>
      <c r="B1045" s="31" t="s">
        <v>2796</v>
      </c>
      <c r="C1045">
        <v>2</v>
      </c>
      <c r="D1045">
        <v>1</v>
      </c>
      <c r="E1045" t="s">
        <v>382</v>
      </c>
      <c r="F1045" t="s">
        <v>464</v>
      </c>
      <c r="G1045" t="s">
        <v>602</v>
      </c>
      <c r="H1045">
        <v>1500</v>
      </c>
      <c r="I1045">
        <v>70380</v>
      </c>
      <c r="J1045" s="19">
        <v>43645</v>
      </c>
      <c r="K1045" s="19">
        <v>43668</v>
      </c>
      <c r="L1045">
        <v>201907</v>
      </c>
      <c r="M1045" s="19">
        <v>43647</v>
      </c>
      <c r="N1045">
        <v>24617</v>
      </c>
      <c r="O1045" t="s">
        <v>1070</v>
      </c>
      <c r="P1045" t="s">
        <v>3727</v>
      </c>
      <c r="Q1045" t="s">
        <v>924</v>
      </c>
      <c r="R1045">
        <v>6367831</v>
      </c>
      <c r="S1045" s="19">
        <v>44056</v>
      </c>
      <c r="T1045">
        <v>80833</v>
      </c>
      <c r="U1045" t="s">
        <v>356</v>
      </c>
      <c r="V1045" s="19">
        <v>44076</v>
      </c>
      <c r="W1045" t="s">
        <v>2797</v>
      </c>
      <c r="X1045" t="s">
        <v>2798</v>
      </c>
      <c r="Y1045" t="s">
        <v>94</v>
      </c>
      <c r="Z1045" t="s">
        <v>364</v>
      </c>
      <c r="AA1045" s="29">
        <v>-3587.5</v>
      </c>
      <c r="AB1045">
        <v>0</v>
      </c>
      <c r="AC1045">
        <f t="shared" si="204"/>
        <v>2020</v>
      </c>
      <c r="AD1045">
        <f t="shared" si="205"/>
        <v>9</v>
      </c>
      <c r="AE1045">
        <f t="shared" si="206"/>
        <v>2019</v>
      </c>
      <c r="AF1045">
        <f t="shared" si="207"/>
        <v>6</v>
      </c>
      <c r="AG1045" t="str">
        <f>VLOOKUP(F1045,vlookup!$A$2:$E$660,2,0)</f>
        <v>Retained</v>
      </c>
      <c r="AH1045" t="str">
        <f>VLOOKUP(F1045,vlookup!$A$2:$E$660,3,0)</f>
        <v>Service Contract</v>
      </c>
      <c r="AI1045" t="str">
        <f>VLOOKUP(F1045,vlookup!$A$2:$E$660,4,0)</f>
        <v>Used Car Programs</v>
      </c>
      <c r="AJ1045" t="str">
        <f>VLOOKUP(F1045,vlookup!$A$2:$E$660,5,0)</f>
        <v>High Mileage</v>
      </c>
      <c r="AL1045">
        <f t="shared" si="208"/>
        <v>23</v>
      </c>
      <c r="AM1045">
        <f t="shared" si="209"/>
        <v>423</v>
      </c>
      <c r="AN1045">
        <f t="shared" si="210"/>
        <v>10453</v>
      </c>
      <c r="AO1045" t="str">
        <f t="shared" si="211"/>
        <v/>
      </c>
      <c r="AP1045" t="str">
        <f t="shared" si="212"/>
        <v/>
      </c>
      <c r="AQ1045" t="str">
        <f t="shared" si="213"/>
        <v/>
      </c>
      <c r="AR1045">
        <f t="shared" si="214"/>
        <v>-3587.5</v>
      </c>
      <c r="AS1045" t="str">
        <f t="shared" si="215"/>
        <v>CS170714F9-2</v>
      </c>
      <c r="AT1045" t="str">
        <f>IFERROR(IF(VLOOKUP(Y1045,vlookup!$I$2:$J$9,1,0)=Y1045,VLOOKUP(Y1045,vlookup!$I$2:$J$9,2,0),PROPER(Y1045)),PROPER(Y1045))</f>
        <v>Labor</v>
      </c>
      <c r="AU1045" t="str">
        <f>IFERROR(IF(B1045=VLOOKUP(B1045,vlookup!$L$2:$L$10,1,0),"Yes","No"),"No")</f>
        <v>No</v>
      </c>
    </row>
    <row r="1046" spans="1:47" ht="14.45" customHeight="1" x14ac:dyDescent="0.25">
      <c r="A1046" t="s">
        <v>2799</v>
      </c>
      <c r="B1046" s="31" t="s">
        <v>2800</v>
      </c>
      <c r="C1046">
        <v>1</v>
      </c>
      <c r="D1046">
        <v>1</v>
      </c>
      <c r="E1046" t="s">
        <v>382</v>
      </c>
      <c r="F1046" t="s">
        <v>205</v>
      </c>
      <c r="G1046" t="s">
        <v>602</v>
      </c>
      <c r="H1046">
        <v>1500</v>
      </c>
      <c r="I1046">
        <v>103801</v>
      </c>
      <c r="J1046" s="19">
        <v>42682</v>
      </c>
      <c r="K1046" s="19">
        <v>42724</v>
      </c>
      <c r="L1046">
        <v>201612</v>
      </c>
      <c r="M1046" s="19">
        <v>42705</v>
      </c>
      <c r="N1046">
        <v>24616</v>
      </c>
      <c r="O1046" t="s">
        <v>1076</v>
      </c>
      <c r="P1046" t="s">
        <v>2801</v>
      </c>
      <c r="Q1046" t="s">
        <v>924</v>
      </c>
      <c r="R1046">
        <v>231936</v>
      </c>
      <c r="S1046" s="19">
        <v>43145</v>
      </c>
      <c r="T1046">
        <v>119968</v>
      </c>
      <c r="U1046" t="s">
        <v>356</v>
      </c>
      <c r="V1046" s="19">
        <v>43151</v>
      </c>
      <c r="W1046" t="s">
        <v>624</v>
      </c>
      <c r="X1046" t="s">
        <v>625</v>
      </c>
      <c r="Y1046" t="s">
        <v>94</v>
      </c>
      <c r="Z1046" t="s">
        <v>364</v>
      </c>
      <c r="AA1046" s="29">
        <v>-252</v>
      </c>
      <c r="AB1046">
        <v>0</v>
      </c>
      <c r="AC1046">
        <f t="shared" si="204"/>
        <v>2018</v>
      </c>
      <c r="AD1046">
        <f t="shared" si="205"/>
        <v>2</v>
      </c>
      <c r="AE1046">
        <f t="shared" si="206"/>
        <v>2016</v>
      </c>
      <c r="AF1046">
        <f t="shared" si="207"/>
        <v>11</v>
      </c>
      <c r="AG1046" t="str">
        <f>VLOOKUP(F1046,vlookup!$A$2:$E$660,2,0)</f>
        <v>Retained</v>
      </c>
      <c r="AH1046" t="str">
        <f>VLOOKUP(F1046,vlookup!$A$2:$E$660,3,0)</f>
        <v>Service Contract</v>
      </c>
      <c r="AI1046" t="str">
        <f>VLOOKUP(F1046,vlookup!$A$2:$E$660,4,0)</f>
        <v>Used Car Programs</v>
      </c>
      <c r="AJ1046" t="str">
        <f>VLOOKUP(F1046,vlookup!$A$2:$E$660,5,0)</f>
        <v>High Mileage</v>
      </c>
      <c r="AL1046">
        <f t="shared" si="208"/>
        <v>42</v>
      </c>
      <c r="AM1046">
        <f t="shared" si="209"/>
        <v>462</v>
      </c>
      <c r="AN1046">
        <f t="shared" si="210"/>
        <v>16167</v>
      </c>
      <c r="AO1046" t="str">
        <f t="shared" si="211"/>
        <v/>
      </c>
      <c r="AP1046" t="str">
        <f t="shared" si="212"/>
        <v/>
      </c>
      <c r="AQ1046" t="str">
        <f t="shared" si="213"/>
        <v/>
      </c>
      <c r="AR1046">
        <f t="shared" si="214"/>
        <v>-252</v>
      </c>
      <c r="AS1046" t="str">
        <f t="shared" si="215"/>
        <v>CS200562K6-1</v>
      </c>
      <c r="AT1046" t="str">
        <f>IFERROR(IF(VLOOKUP(Y1046,vlookup!$I$2:$J$9,1,0)=Y1046,VLOOKUP(Y1046,vlookup!$I$2:$J$9,2,0),PROPER(Y1046)),PROPER(Y1046))</f>
        <v>Labor</v>
      </c>
      <c r="AU1046" t="str">
        <f>IFERROR(IF(B1046=VLOOKUP(B1046,vlookup!$L$2:$L$10,1,0),"Yes","No"),"No")</f>
        <v>No</v>
      </c>
    </row>
    <row r="1047" spans="1:47" ht="14.45" customHeight="1" x14ac:dyDescent="0.25">
      <c r="A1047" t="s">
        <v>1196</v>
      </c>
      <c r="B1047" s="31" t="s">
        <v>1197</v>
      </c>
      <c r="C1047">
        <v>2</v>
      </c>
      <c r="D1047">
        <v>1</v>
      </c>
      <c r="E1047" t="s">
        <v>382</v>
      </c>
      <c r="F1047" t="s">
        <v>464</v>
      </c>
      <c r="G1047" t="s">
        <v>602</v>
      </c>
      <c r="H1047">
        <v>1500</v>
      </c>
      <c r="I1047">
        <v>153124</v>
      </c>
      <c r="J1047" s="19">
        <v>44604</v>
      </c>
      <c r="K1047" s="19">
        <v>44643</v>
      </c>
      <c r="L1047">
        <v>202203</v>
      </c>
      <c r="M1047" s="19">
        <v>44621</v>
      </c>
      <c r="N1047">
        <v>24616</v>
      </c>
      <c r="O1047" t="s">
        <v>1076</v>
      </c>
      <c r="P1047" t="s">
        <v>3726</v>
      </c>
      <c r="Q1047" t="s">
        <v>924</v>
      </c>
      <c r="R1047">
        <v>2012865</v>
      </c>
      <c r="S1047" s="19">
        <v>44956</v>
      </c>
      <c r="T1047">
        <v>163224</v>
      </c>
      <c r="U1047" t="s">
        <v>356</v>
      </c>
      <c r="V1047" s="19">
        <v>44991</v>
      </c>
      <c r="W1047" t="s">
        <v>2802</v>
      </c>
      <c r="X1047" t="s">
        <v>2803</v>
      </c>
      <c r="Y1047" t="s">
        <v>94</v>
      </c>
      <c r="Z1047" t="s">
        <v>369</v>
      </c>
      <c r="AA1047" s="29">
        <v>-585.9</v>
      </c>
      <c r="AB1047">
        <v>0</v>
      </c>
      <c r="AC1047">
        <f t="shared" si="204"/>
        <v>2023</v>
      </c>
      <c r="AD1047">
        <f t="shared" si="205"/>
        <v>3</v>
      </c>
      <c r="AE1047">
        <f t="shared" si="206"/>
        <v>2022</v>
      </c>
      <c r="AF1047">
        <f t="shared" si="207"/>
        <v>2</v>
      </c>
      <c r="AG1047" t="str">
        <f>VLOOKUP(F1047,vlookup!$A$2:$E$660,2,0)</f>
        <v>Retained</v>
      </c>
      <c r="AH1047" t="str">
        <f>VLOOKUP(F1047,vlookup!$A$2:$E$660,3,0)</f>
        <v>Service Contract</v>
      </c>
      <c r="AI1047" t="str">
        <f>VLOOKUP(F1047,vlookup!$A$2:$E$660,4,0)</f>
        <v>Used Car Programs</v>
      </c>
      <c r="AJ1047" t="str">
        <f>VLOOKUP(F1047,vlookup!$A$2:$E$660,5,0)</f>
        <v>High Mileage</v>
      </c>
      <c r="AL1047">
        <f t="shared" si="208"/>
        <v>41</v>
      </c>
      <c r="AM1047">
        <f t="shared" si="209"/>
        <v>384</v>
      </c>
      <c r="AN1047">
        <f t="shared" si="210"/>
        <v>10100</v>
      </c>
      <c r="AO1047" t="str">
        <f t="shared" si="211"/>
        <v/>
      </c>
      <c r="AP1047" t="str">
        <f t="shared" si="212"/>
        <v/>
      </c>
      <c r="AQ1047" t="str">
        <f t="shared" si="213"/>
        <v/>
      </c>
      <c r="AR1047">
        <f t="shared" si="214"/>
        <v>-585.9</v>
      </c>
      <c r="AS1047" t="str">
        <f t="shared" si="215"/>
        <v>ZAGCS111130B22-2</v>
      </c>
      <c r="AT1047" t="str">
        <f>IFERROR(IF(VLOOKUP(Y1047,vlookup!$I$2:$J$9,1,0)=Y1047,VLOOKUP(Y1047,vlookup!$I$2:$J$9,2,0),PROPER(Y1047)),PROPER(Y1047))</f>
        <v>Labor</v>
      </c>
      <c r="AU1047" t="str">
        <f>IFERROR(IF(B1047=VLOOKUP(B1047,vlookup!$L$2:$L$10,1,0),"Yes","No"),"No")</f>
        <v>No</v>
      </c>
    </row>
    <row r="1048" spans="1:47" ht="14.45" customHeight="1" x14ac:dyDescent="0.25">
      <c r="A1048" t="s">
        <v>1198</v>
      </c>
      <c r="B1048" s="31" t="s">
        <v>1199</v>
      </c>
      <c r="C1048">
        <v>1</v>
      </c>
      <c r="D1048">
        <v>1</v>
      </c>
      <c r="E1048" t="s">
        <v>382</v>
      </c>
      <c r="F1048" t="s">
        <v>464</v>
      </c>
      <c r="G1048" t="s">
        <v>602</v>
      </c>
      <c r="H1048">
        <v>1500</v>
      </c>
      <c r="I1048">
        <v>42115</v>
      </c>
      <c r="J1048" s="19">
        <v>43581</v>
      </c>
      <c r="K1048" s="19">
        <v>43613</v>
      </c>
      <c r="L1048">
        <v>201905</v>
      </c>
      <c r="M1048" s="19">
        <v>43586</v>
      </c>
      <c r="N1048">
        <v>24617</v>
      </c>
      <c r="O1048" t="s">
        <v>1070</v>
      </c>
      <c r="P1048" t="s">
        <v>1190</v>
      </c>
      <c r="Q1048" t="s">
        <v>924</v>
      </c>
      <c r="R1048">
        <v>6288706</v>
      </c>
      <c r="S1048" s="19">
        <v>44249</v>
      </c>
      <c r="T1048">
        <v>61901</v>
      </c>
      <c r="U1048" t="s">
        <v>356</v>
      </c>
      <c r="V1048" s="19">
        <v>44250</v>
      </c>
      <c r="W1048" t="s">
        <v>591</v>
      </c>
      <c r="X1048" t="s">
        <v>592</v>
      </c>
      <c r="Y1048" t="s">
        <v>94</v>
      </c>
      <c r="Z1048" t="s">
        <v>358</v>
      </c>
      <c r="AA1048" s="29">
        <v>-265.60000000000002</v>
      </c>
      <c r="AB1048">
        <v>0</v>
      </c>
      <c r="AC1048">
        <f t="shared" si="204"/>
        <v>2021</v>
      </c>
      <c r="AD1048">
        <f t="shared" si="205"/>
        <v>2</v>
      </c>
      <c r="AE1048">
        <f t="shared" si="206"/>
        <v>2019</v>
      </c>
      <c r="AF1048">
        <f t="shared" si="207"/>
        <v>4</v>
      </c>
      <c r="AG1048" t="str">
        <f>VLOOKUP(F1048,vlookup!$A$2:$E$660,2,0)</f>
        <v>Retained</v>
      </c>
      <c r="AH1048" t="str">
        <f>VLOOKUP(F1048,vlookup!$A$2:$E$660,3,0)</f>
        <v>Service Contract</v>
      </c>
      <c r="AI1048" t="str">
        <f>VLOOKUP(F1048,vlookup!$A$2:$E$660,4,0)</f>
        <v>Used Car Programs</v>
      </c>
      <c r="AJ1048" t="str">
        <f>VLOOKUP(F1048,vlookup!$A$2:$E$660,5,0)</f>
        <v>High Mileage</v>
      </c>
      <c r="AL1048">
        <f t="shared" si="208"/>
        <v>32</v>
      </c>
      <c r="AM1048">
        <f t="shared" si="209"/>
        <v>657</v>
      </c>
      <c r="AN1048">
        <f t="shared" si="210"/>
        <v>19786</v>
      </c>
      <c r="AO1048" t="str">
        <f t="shared" si="211"/>
        <v/>
      </c>
      <c r="AP1048" t="str">
        <f t="shared" si="212"/>
        <v/>
      </c>
      <c r="AQ1048" t="str">
        <f t="shared" si="213"/>
        <v/>
      </c>
      <c r="AR1048">
        <f t="shared" si="214"/>
        <v>-265.60000000000002</v>
      </c>
      <c r="AS1048" t="str">
        <f t="shared" si="215"/>
        <v>ES422562D9-1</v>
      </c>
      <c r="AT1048" t="str">
        <f>IFERROR(IF(VLOOKUP(Y1048,vlookup!$I$2:$J$9,1,0)=Y1048,VLOOKUP(Y1048,vlookup!$I$2:$J$9,2,0),PROPER(Y1048)),PROPER(Y1048))</f>
        <v>Labor</v>
      </c>
      <c r="AU1048" t="str">
        <f>IFERROR(IF(B1048=VLOOKUP(B1048,vlookup!$L$2:$L$10,1,0),"Yes","No"),"No")</f>
        <v>No</v>
      </c>
    </row>
    <row r="1049" spans="1:47" ht="14.45" customHeight="1" x14ac:dyDescent="0.25">
      <c r="A1049" t="s">
        <v>1200</v>
      </c>
      <c r="B1049" s="31" t="s">
        <v>1201</v>
      </c>
      <c r="C1049">
        <v>1</v>
      </c>
      <c r="D1049">
        <v>1</v>
      </c>
      <c r="E1049" t="s">
        <v>382</v>
      </c>
      <c r="F1049" t="s">
        <v>464</v>
      </c>
      <c r="G1049" t="s">
        <v>1202</v>
      </c>
      <c r="H1049">
        <v>1500</v>
      </c>
      <c r="I1049">
        <v>91095</v>
      </c>
      <c r="J1049" s="19">
        <v>44603</v>
      </c>
      <c r="K1049" s="19">
        <v>44643</v>
      </c>
      <c r="L1049">
        <v>202203</v>
      </c>
      <c r="M1049" s="19">
        <v>44621</v>
      </c>
      <c r="N1049">
        <v>24616</v>
      </c>
      <c r="O1049" t="s">
        <v>1076</v>
      </c>
      <c r="P1049" t="s">
        <v>1190</v>
      </c>
      <c r="Q1049" t="s">
        <v>924</v>
      </c>
      <c r="R1049">
        <v>6329539</v>
      </c>
      <c r="S1049" s="19">
        <v>45075</v>
      </c>
      <c r="T1049">
        <v>109787</v>
      </c>
      <c r="U1049" t="s">
        <v>356</v>
      </c>
      <c r="V1049" s="19">
        <v>45132</v>
      </c>
      <c r="W1049" t="s">
        <v>370</v>
      </c>
      <c r="X1049" t="s">
        <v>371</v>
      </c>
      <c r="Y1049" t="s">
        <v>94</v>
      </c>
      <c r="Z1049" t="s">
        <v>369</v>
      </c>
      <c r="AA1049" s="29">
        <v>-1368</v>
      </c>
      <c r="AB1049">
        <v>0</v>
      </c>
      <c r="AC1049">
        <f t="shared" si="204"/>
        <v>2023</v>
      </c>
      <c r="AD1049">
        <f t="shared" si="205"/>
        <v>7</v>
      </c>
      <c r="AE1049">
        <f t="shared" si="206"/>
        <v>2022</v>
      </c>
      <c r="AF1049">
        <f t="shared" si="207"/>
        <v>2</v>
      </c>
      <c r="AG1049" t="str">
        <f>VLOOKUP(F1049,vlookup!$A$2:$E$660,2,0)</f>
        <v>Retained</v>
      </c>
      <c r="AH1049" t="str">
        <f>VLOOKUP(F1049,vlookup!$A$2:$E$660,3,0)</f>
        <v>Service Contract</v>
      </c>
      <c r="AI1049" t="str">
        <f>VLOOKUP(F1049,vlookup!$A$2:$E$660,4,0)</f>
        <v>Used Car Programs</v>
      </c>
      <c r="AJ1049" t="str">
        <f>VLOOKUP(F1049,vlookup!$A$2:$E$660,5,0)</f>
        <v>High Mileage</v>
      </c>
      <c r="AL1049">
        <f t="shared" si="208"/>
        <v>42</v>
      </c>
      <c r="AM1049">
        <f t="shared" si="209"/>
        <v>524</v>
      </c>
      <c r="AN1049">
        <f t="shared" si="210"/>
        <v>18692</v>
      </c>
      <c r="AO1049" t="str">
        <f t="shared" si="211"/>
        <v/>
      </c>
      <c r="AP1049" t="str">
        <f t="shared" si="212"/>
        <v/>
      </c>
      <c r="AQ1049" t="str">
        <f t="shared" si="213"/>
        <v/>
      </c>
      <c r="AR1049">
        <f t="shared" si="214"/>
        <v>-1368</v>
      </c>
      <c r="AS1049" t="str">
        <f t="shared" si="215"/>
        <v>ZAGES103396B22-1</v>
      </c>
      <c r="AT1049" t="str">
        <f>IFERROR(IF(VLOOKUP(Y1049,vlookup!$I$2:$J$9,1,0)=Y1049,VLOOKUP(Y1049,vlookup!$I$2:$J$9,2,0),PROPER(Y1049)),PROPER(Y1049))</f>
        <v>Labor</v>
      </c>
      <c r="AU1049" t="str">
        <f>IFERROR(IF(B1049=VLOOKUP(B1049,vlookup!$L$2:$L$10,1,0),"Yes","No"),"No")</f>
        <v>No</v>
      </c>
    </row>
    <row r="1050" spans="1:47" ht="14.45" customHeight="1" x14ac:dyDescent="0.25">
      <c r="A1050" t="s">
        <v>1203</v>
      </c>
      <c r="B1050" s="31" t="s">
        <v>1204</v>
      </c>
      <c r="C1050">
        <v>1</v>
      </c>
      <c r="D1050">
        <v>1</v>
      </c>
      <c r="E1050" t="s">
        <v>382</v>
      </c>
      <c r="F1050" t="s">
        <v>464</v>
      </c>
      <c r="G1050" t="s">
        <v>602</v>
      </c>
      <c r="H1050">
        <v>1500</v>
      </c>
      <c r="I1050">
        <v>91920</v>
      </c>
      <c r="J1050" s="19">
        <v>44831</v>
      </c>
      <c r="K1050" s="19">
        <v>44855</v>
      </c>
      <c r="L1050">
        <v>202210</v>
      </c>
      <c r="M1050" s="19">
        <v>44835</v>
      </c>
      <c r="N1050">
        <v>24616</v>
      </c>
      <c r="O1050" t="s">
        <v>1076</v>
      </c>
      <c r="P1050" t="s">
        <v>1205</v>
      </c>
      <c r="Q1050" t="s">
        <v>924</v>
      </c>
      <c r="R1050">
        <v>321235</v>
      </c>
      <c r="S1050" s="19">
        <v>45061</v>
      </c>
      <c r="T1050">
        <v>95651</v>
      </c>
      <c r="U1050" t="s">
        <v>356</v>
      </c>
      <c r="V1050" s="19">
        <v>45208</v>
      </c>
      <c r="W1050" t="s">
        <v>2804</v>
      </c>
      <c r="X1050" t="s">
        <v>2805</v>
      </c>
      <c r="Y1050" t="s">
        <v>94</v>
      </c>
      <c r="Z1050" t="s">
        <v>369</v>
      </c>
      <c r="AA1050" s="29">
        <v>-925.01</v>
      </c>
      <c r="AB1050">
        <v>0</v>
      </c>
      <c r="AC1050">
        <f t="shared" si="204"/>
        <v>2023</v>
      </c>
      <c r="AD1050">
        <f t="shared" si="205"/>
        <v>10</v>
      </c>
      <c r="AE1050">
        <f t="shared" si="206"/>
        <v>2022</v>
      </c>
      <c r="AF1050">
        <f t="shared" si="207"/>
        <v>9</v>
      </c>
      <c r="AG1050" t="str">
        <f>VLOOKUP(F1050,vlookup!$A$2:$E$660,2,0)</f>
        <v>Retained</v>
      </c>
      <c r="AH1050" t="str">
        <f>VLOOKUP(F1050,vlookup!$A$2:$E$660,3,0)</f>
        <v>Service Contract</v>
      </c>
      <c r="AI1050" t="str">
        <f>VLOOKUP(F1050,vlookup!$A$2:$E$660,4,0)</f>
        <v>Used Car Programs</v>
      </c>
      <c r="AJ1050" t="str">
        <f>VLOOKUP(F1050,vlookup!$A$2:$E$660,5,0)</f>
        <v>High Mileage</v>
      </c>
      <c r="AL1050">
        <f t="shared" si="208"/>
        <v>24</v>
      </c>
      <c r="AM1050">
        <f t="shared" si="209"/>
        <v>372</v>
      </c>
      <c r="AN1050">
        <f t="shared" si="210"/>
        <v>3731</v>
      </c>
      <c r="AO1050" t="str">
        <f t="shared" si="211"/>
        <v/>
      </c>
      <c r="AP1050" t="str">
        <f t="shared" si="212"/>
        <v/>
      </c>
      <c r="AQ1050" t="str">
        <f t="shared" si="213"/>
        <v/>
      </c>
      <c r="AR1050">
        <f t="shared" si="214"/>
        <v>-925.01</v>
      </c>
      <c r="AS1050" t="str">
        <f t="shared" si="215"/>
        <v>ZAGDS666490I22-1</v>
      </c>
      <c r="AT1050" t="str">
        <f>IFERROR(IF(VLOOKUP(Y1050,vlookup!$I$2:$J$9,1,0)=Y1050,VLOOKUP(Y1050,vlookup!$I$2:$J$9,2,0),PROPER(Y1050)),PROPER(Y1050))</f>
        <v>Labor</v>
      </c>
      <c r="AU1050" t="str">
        <f>IFERROR(IF(B1050=VLOOKUP(B1050,vlookup!$L$2:$L$10,1,0),"Yes","No"),"No")</f>
        <v>No</v>
      </c>
    </row>
    <row r="1051" spans="1:47" ht="14.45" customHeight="1" x14ac:dyDescent="0.25">
      <c r="A1051" t="s">
        <v>1206</v>
      </c>
      <c r="B1051" s="31" t="s">
        <v>1207</v>
      </c>
      <c r="C1051">
        <v>1</v>
      </c>
      <c r="D1051">
        <v>1</v>
      </c>
      <c r="E1051" t="s">
        <v>382</v>
      </c>
      <c r="F1051" t="s">
        <v>464</v>
      </c>
      <c r="G1051" t="s">
        <v>1202</v>
      </c>
      <c r="H1051">
        <v>1500</v>
      </c>
      <c r="I1051">
        <v>102816</v>
      </c>
      <c r="J1051" s="19">
        <v>44829</v>
      </c>
      <c r="K1051" s="19">
        <v>44860</v>
      </c>
      <c r="L1051">
        <v>202210</v>
      </c>
      <c r="M1051" s="19">
        <v>44835</v>
      </c>
      <c r="N1051">
        <v>24617</v>
      </c>
      <c r="O1051" t="s">
        <v>1070</v>
      </c>
      <c r="P1051" t="s">
        <v>1208</v>
      </c>
      <c r="Q1051" t="s">
        <v>924</v>
      </c>
      <c r="R1051">
        <v>27059</v>
      </c>
      <c r="S1051" s="19">
        <v>44854</v>
      </c>
      <c r="T1051">
        <v>104408</v>
      </c>
      <c r="U1051" t="s">
        <v>357</v>
      </c>
      <c r="V1051" s="19">
        <v>44965</v>
      </c>
      <c r="W1051" t="s">
        <v>2772</v>
      </c>
      <c r="X1051" t="s">
        <v>2773</v>
      </c>
      <c r="Y1051" t="s">
        <v>94</v>
      </c>
      <c r="Z1051" t="s">
        <v>364</v>
      </c>
      <c r="AA1051" s="29">
        <v>-1758.2</v>
      </c>
      <c r="AB1051">
        <v>0</v>
      </c>
      <c r="AC1051">
        <f t="shared" si="204"/>
        <v>2023</v>
      </c>
      <c r="AD1051">
        <f t="shared" si="205"/>
        <v>2</v>
      </c>
      <c r="AE1051">
        <f t="shared" si="206"/>
        <v>2022</v>
      </c>
      <c r="AF1051">
        <f t="shared" si="207"/>
        <v>9</v>
      </c>
      <c r="AG1051" t="str">
        <f>VLOOKUP(F1051,vlookup!$A$2:$E$660,2,0)</f>
        <v>Retained</v>
      </c>
      <c r="AH1051" t="str">
        <f>VLOOKUP(F1051,vlookup!$A$2:$E$660,3,0)</f>
        <v>Service Contract</v>
      </c>
      <c r="AI1051" t="str">
        <f>VLOOKUP(F1051,vlookup!$A$2:$E$660,4,0)</f>
        <v>Used Car Programs</v>
      </c>
      <c r="AJ1051" t="str">
        <f>VLOOKUP(F1051,vlookup!$A$2:$E$660,5,0)</f>
        <v>High Mileage</v>
      </c>
      <c r="AL1051">
        <f t="shared" si="208"/>
        <v>31</v>
      </c>
      <c r="AM1051">
        <f t="shared" si="209"/>
        <v>133</v>
      </c>
      <c r="AN1051">
        <f t="shared" si="210"/>
        <v>1592</v>
      </c>
      <c r="AO1051" t="str">
        <f t="shared" si="211"/>
        <v/>
      </c>
      <c r="AP1051" t="str">
        <f t="shared" si="212"/>
        <v/>
      </c>
      <c r="AQ1051" t="str">
        <f t="shared" si="213"/>
        <v/>
      </c>
      <c r="AR1051">
        <f t="shared" si="214"/>
        <v>-1758.2</v>
      </c>
      <c r="AS1051" t="str">
        <f t="shared" si="215"/>
        <v>ZAGES251945I22-1</v>
      </c>
      <c r="AT1051" t="str">
        <f>IFERROR(IF(VLOOKUP(Y1051,vlookup!$I$2:$J$9,1,0)=Y1051,VLOOKUP(Y1051,vlookup!$I$2:$J$9,2,0),PROPER(Y1051)),PROPER(Y1051))</f>
        <v>Labor</v>
      </c>
      <c r="AU1051" t="str">
        <f>IFERROR(IF(B1051=VLOOKUP(B1051,vlookup!$L$2:$L$10,1,0),"Yes","No"),"No")</f>
        <v>No</v>
      </c>
    </row>
    <row r="1052" spans="1:47" ht="14.45" customHeight="1" x14ac:dyDescent="0.25">
      <c r="A1052" t="s">
        <v>1209</v>
      </c>
      <c r="B1052" s="31" t="s">
        <v>1210</v>
      </c>
      <c r="C1052">
        <v>1</v>
      </c>
      <c r="D1052">
        <v>1</v>
      </c>
      <c r="E1052" t="s">
        <v>382</v>
      </c>
      <c r="F1052" t="s">
        <v>464</v>
      </c>
      <c r="G1052" t="s">
        <v>602</v>
      </c>
      <c r="H1052">
        <v>1500</v>
      </c>
      <c r="I1052">
        <v>64500</v>
      </c>
      <c r="J1052" s="19">
        <v>44030</v>
      </c>
      <c r="K1052" s="19">
        <v>44071</v>
      </c>
      <c r="L1052">
        <v>202008</v>
      </c>
      <c r="M1052" s="19">
        <v>44044</v>
      </c>
      <c r="N1052">
        <v>24617</v>
      </c>
      <c r="O1052" t="s">
        <v>1070</v>
      </c>
      <c r="P1052" t="s">
        <v>1211</v>
      </c>
      <c r="Q1052" t="s">
        <v>924</v>
      </c>
      <c r="R1052">
        <v>31706</v>
      </c>
      <c r="S1052" s="19">
        <v>44119</v>
      </c>
      <c r="T1052">
        <v>66550</v>
      </c>
      <c r="U1052" t="s">
        <v>356</v>
      </c>
      <c r="V1052" s="19">
        <v>44158</v>
      </c>
      <c r="W1052" t="s">
        <v>978</v>
      </c>
      <c r="X1052" t="s">
        <v>979</v>
      </c>
      <c r="Y1052" t="s">
        <v>94</v>
      </c>
      <c r="Z1052" t="s">
        <v>366</v>
      </c>
      <c r="AA1052" s="29">
        <v>-273.7</v>
      </c>
      <c r="AB1052">
        <v>0</v>
      </c>
      <c r="AC1052">
        <f t="shared" si="204"/>
        <v>2020</v>
      </c>
      <c r="AD1052">
        <f t="shared" si="205"/>
        <v>11</v>
      </c>
      <c r="AE1052">
        <f t="shared" si="206"/>
        <v>2020</v>
      </c>
      <c r="AF1052">
        <f t="shared" si="207"/>
        <v>7</v>
      </c>
      <c r="AG1052" t="str">
        <f>VLOOKUP(F1052,vlookup!$A$2:$E$660,2,0)</f>
        <v>Retained</v>
      </c>
      <c r="AH1052" t="str">
        <f>VLOOKUP(F1052,vlookup!$A$2:$E$660,3,0)</f>
        <v>Service Contract</v>
      </c>
      <c r="AI1052" t="str">
        <f>VLOOKUP(F1052,vlookup!$A$2:$E$660,4,0)</f>
        <v>Used Car Programs</v>
      </c>
      <c r="AJ1052" t="str">
        <f>VLOOKUP(F1052,vlookup!$A$2:$E$660,5,0)</f>
        <v>High Mileage</v>
      </c>
      <c r="AL1052">
        <f t="shared" si="208"/>
        <v>40</v>
      </c>
      <c r="AM1052">
        <f t="shared" si="209"/>
        <v>125</v>
      </c>
      <c r="AN1052">
        <f t="shared" si="210"/>
        <v>2050</v>
      </c>
      <c r="AO1052" t="str">
        <f t="shared" si="211"/>
        <v/>
      </c>
      <c r="AP1052" t="str">
        <f t="shared" si="212"/>
        <v/>
      </c>
      <c r="AQ1052" t="str">
        <f t="shared" si="213"/>
        <v/>
      </c>
      <c r="AR1052">
        <f t="shared" si="214"/>
        <v>-273.7</v>
      </c>
      <c r="AS1052" t="str">
        <f t="shared" si="215"/>
        <v>ZAGFS598838G20-1</v>
      </c>
      <c r="AT1052" t="str">
        <f>IFERROR(IF(VLOOKUP(Y1052,vlookup!$I$2:$J$9,1,0)=Y1052,VLOOKUP(Y1052,vlookup!$I$2:$J$9,2,0),PROPER(Y1052)),PROPER(Y1052))</f>
        <v>Labor</v>
      </c>
      <c r="AU1052" t="str">
        <f>IFERROR(IF(B1052=VLOOKUP(B1052,vlookup!$L$2:$L$10,1,0),"Yes","No"),"No")</f>
        <v>No</v>
      </c>
    </row>
    <row r="1053" spans="1:47" ht="14.45" customHeight="1" x14ac:dyDescent="0.25">
      <c r="A1053" t="s">
        <v>3682</v>
      </c>
      <c r="B1053" s="31" t="s">
        <v>3683</v>
      </c>
      <c r="C1053">
        <v>1</v>
      </c>
      <c r="D1053">
        <v>1</v>
      </c>
      <c r="E1053" t="s">
        <v>382</v>
      </c>
      <c r="F1053" t="s">
        <v>464</v>
      </c>
      <c r="G1053" t="s">
        <v>602</v>
      </c>
      <c r="H1053">
        <v>1500</v>
      </c>
      <c r="I1053">
        <v>76210</v>
      </c>
      <c r="J1053" s="19">
        <v>45258</v>
      </c>
      <c r="K1053" s="19">
        <v>45274</v>
      </c>
      <c r="L1053">
        <v>202312</v>
      </c>
      <c r="M1053" s="19">
        <v>45261</v>
      </c>
      <c r="N1053">
        <v>24616</v>
      </c>
      <c r="O1053" t="s">
        <v>1076</v>
      </c>
      <c r="P1053" t="s">
        <v>2801</v>
      </c>
      <c r="Q1053" t="s">
        <v>924</v>
      </c>
      <c r="R1053">
        <v>103557</v>
      </c>
      <c r="S1053" s="19">
        <v>45272</v>
      </c>
      <c r="T1053">
        <v>76483</v>
      </c>
      <c r="U1053" t="s">
        <v>356</v>
      </c>
      <c r="V1053" s="19">
        <v>45278</v>
      </c>
      <c r="W1053" t="s">
        <v>591</v>
      </c>
      <c r="X1053" t="s">
        <v>592</v>
      </c>
      <c r="Y1053" t="s">
        <v>94</v>
      </c>
      <c r="Z1053" t="s">
        <v>358</v>
      </c>
      <c r="AA1053" s="29">
        <v>-360</v>
      </c>
      <c r="AB1053">
        <v>0</v>
      </c>
      <c r="AC1053">
        <f t="shared" si="204"/>
        <v>2023</v>
      </c>
      <c r="AD1053">
        <f t="shared" si="205"/>
        <v>12</v>
      </c>
      <c r="AE1053">
        <f t="shared" si="206"/>
        <v>2023</v>
      </c>
      <c r="AF1053">
        <f t="shared" si="207"/>
        <v>11</v>
      </c>
      <c r="AG1053" t="str">
        <f>VLOOKUP(F1053,vlookup!$A$2:$E$660,2,0)</f>
        <v>Retained</v>
      </c>
      <c r="AH1053" t="str">
        <f>VLOOKUP(F1053,vlookup!$A$2:$E$660,3,0)</f>
        <v>Service Contract</v>
      </c>
      <c r="AI1053" t="str">
        <f>VLOOKUP(F1053,vlookup!$A$2:$E$660,4,0)</f>
        <v>Used Car Programs</v>
      </c>
      <c r="AJ1053" t="str">
        <f>VLOOKUP(F1053,vlookup!$A$2:$E$660,5,0)</f>
        <v>High Mileage</v>
      </c>
      <c r="AL1053">
        <f t="shared" si="208"/>
        <v>16</v>
      </c>
      <c r="AM1053">
        <f t="shared" si="209"/>
        <v>20</v>
      </c>
      <c r="AN1053">
        <f t="shared" si="210"/>
        <v>273</v>
      </c>
      <c r="AO1053">
        <f t="shared" si="211"/>
        <v>-360</v>
      </c>
      <c r="AP1053" t="str">
        <f t="shared" si="212"/>
        <v/>
      </c>
      <c r="AQ1053" t="str">
        <f t="shared" si="213"/>
        <v/>
      </c>
      <c r="AR1053" t="str">
        <f t="shared" si="214"/>
        <v/>
      </c>
      <c r="AS1053" t="str">
        <f t="shared" si="215"/>
        <v>ZAGJS128166K23-1</v>
      </c>
      <c r="AT1053" t="str">
        <f>IFERROR(IF(VLOOKUP(Y1053,vlookup!$I$2:$J$9,1,0)=Y1053,VLOOKUP(Y1053,vlookup!$I$2:$J$9,2,0),PROPER(Y1053)),PROPER(Y1053))</f>
        <v>Labor</v>
      </c>
      <c r="AU1053" t="str">
        <f>IFERROR(IF(B1053=VLOOKUP(B1053,vlookup!$L$2:$L$10,1,0),"Yes","No"),"No")</f>
        <v>No</v>
      </c>
    </row>
    <row r="1054" spans="1:47" ht="14.45" customHeight="1" x14ac:dyDescent="0.25">
      <c r="A1054" t="s">
        <v>1212</v>
      </c>
      <c r="B1054" s="31" t="s">
        <v>1213</v>
      </c>
      <c r="C1054">
        <v>1</v>
      </c>
      <c r="D1054">
        <v>1</v>
      </c>
      <c r="E1054" t="s">
        <v>382</v>
      </c>
      <c r="F1054" t="s">
        <v>205</v>
      </c>
      <c r="G1054" t="s">
        <v>922</v>
      </c>
      <c r="H1054" t="s">
        <v>926</v>
      </c>
      <c r="I1054">
        <v>60618</v>
      </c>
      <c r="J1054" s="19">
        <v>41829</v>
      </c>
      <c r="K1054" s="19">
        <v>41851</v>
      </c>
      <c r="L1054">
        <v>201407</v>
      </c>
      <c r="M1054" s="19">
        <v>41821</v>
      </c>
      <c r="N1054">
        <v>24617</v>
      </c>
      <c r="O1054" t="s">
        <v>1070</v>
      </c>
      <c r="P1054" t="s">
        <v>1190</v>
      </c>
      <c r="Q1054" t="s">
        <v>924</v>
      </c>
      <c r="R1054">
        <v>6166728</v>
      </c>
      <c r="S1054" s="19">
        <v>42206</v>
      </c>
      <c r="T1054">
        <v>80848</v>
      </c>
      <c r="U1054" t="s">
        <v>357</v>
      </c>
      <c r="V1054" s="19">
        <v>42247</v>
      </c>
      <c r="W1054" t="s">
        <v>642</v>
      </c>
      <c r="X1054" t="s">
        <v>643</v>
      </c>
      <c r="Y1054" t="s">
        <v>94</v>
      </c>
      <c r="Z1054" t="s">
        <v>358</v>
      </c>
      <c r="AA1054" s="29">
        <v>-125</v>
      </c>
      <c r="AB1054">
        <v>0</v>
      </c>
      <c r="AC1054">
        <f t="shared" si="204"/>
        <v>2015</v>
      </c>
      <c r="AD1054">
        <f t="shared" si="205"/>
        <v>8</v>
      </c>
      <c r="AE1054">
        <f t="shared" si="206"/>
        <v>2014</v>
      </c>
      <c r="AF1054">
        <f t="shared" si="207"/>
        <v>7</v>
      </c>
      <c r="AG1054" t="str">
        <f>VLOOKUP(F1054,vlookup!$A$2:$E$660,2,0)</f>
        <v>Retained</v>
      </c>
      <c r="AH1054" t="str">
        <f>VLOOKUP(F1054,vlookup!$A$2:$E$660,3,0)</f>
        <v>Service Contract</v>
      </c>
      <c r="AI1054" t="str">
        <f>VLOOKUP(F1054,vlookup!$A$2:$E$660,4,0)</f>
        <v>Used Car Programs</v>
      </c>
      <c r="AJ1054" t="str">
        <f>VLOOKUP(F1054,vlookup!$A$2:$E$660,5,0)</f>
        <v>High Mileage</v>
      </c>
      <c r="AL1054">
        <f t="shared" si="208"/>
        <v>22</v>
      </c>
      <c r="AM1054">
        <f t="shared" si="209"/>
        <v>412</v>
      </c>
      <c r="AN1054">
        <f t="shared" si="210"/>
        <v>20230</v>
      </c>
      <c r="AO1054" t="str">
        <f t="shared" si="211"/>
        <v/>
      </c>
      <c r="AP1054" t="str">
        <f t="shared" si="212"/>
        <v/>
      </c>
      <c r="AQ1054" t="str">
        <f t="shared" si="213"/>
        <v/>
      </c>
      <c r="AR1054">
        <f t="shared" si="214"/>
        <v>-125</v>
      </c>
      <c r="AS1054" t="str">
        <f t="shared" si="215"/>
        <v>9S783388G4-1</v>
      </c>
      <c r="AT1054" t="str">
        <f>IFERROR(IF(VLOOKUP(Y1054,vlookup!$I$2:$J$9,1,0)=Y1054,VLOOKUP(Y1054,vlookup!$I$2:$J$9,2,0),PROPER(Y1054)),PROPER(Y1054))</f>
        <v>Labor</v>
      </c>
      <c r="AU1054" t="str">
        <f>IFERROR(IF(B1054=VLOOKUP(B1054,vlookup!$L$2:$L$10,1,0),"Yes","No"),"No")</f>
        <v>No</v>
      </c>
    </row>
    <row r="1055" spans="1:47" ht="14.45" customHeight="1" x14ac:dyDescent="0.25">
      <c r="A1055" t="s">
        <v>1214</v>
      </c>
      <c r="B1055" s="31" t="s">
        <v>1215</v>
      </c>
      <c r="C1055">
        <v>2</v>
      </c>
      <c r="D1055">
        <v>1</v>
      </c>
      <c r="E1055" t="s">
        <v>382</v>
      </c>
      <c r="F1055" t="s">
        <v>464</v>
      </c>
      <c r="G1055" t="s">
        <v>922</v>
      </c>
      <c r="H1055" t="s">
        <v>926</v>
      </c>
      <c r="I1055">
        <v>98350</v>
      </c>
      <c r="J1055" s="19">
        <v>43285</v>
      </c>
      <c r="K1055" s="19">
        <v>43312</v>
      </c>
      <c r="L1055">
        <v>201807</v>
      </c>
      <c r="M1055" s="19">
        <v>43282</v>
      </c>
      <c r="N1055">
        <v>24616</v>
      </c>
      <c r="O1055" t="s">
        <v>1076</v>
      </c>
      <c r="P1055" t="s">
        <v>1008</v>
      </c>
      <c r="Q1055" t="s">
        <v>924</v>
      </c>
      <c r="R1055" t="s">
        <v>1216</v>
      </c>
      <c r="S1055" s="19">
        <v>44266</v>
      </c>
      <c r="T1055">
        <v>127434</v>
      </c>
      <c r="U1055" t="s">
        <v>357</v>
      </c>
      <c r="V1055" s="19">
        <v>44279</v>
      </c>
      <c r="W1055" t="s">
        <v>370</v>
      </c>
      <c r="X1055" t="s">
        <v>371</v>
      </c>
      <c r="Y1055" t="s">
        <v>94</v>
      </c>
      <c r="Z1055" t="s">
        <v>369</v>
      </c>
      <c r="AA1055" s="29">
        <v>-862.5</v>
      </c>
      <c r="AB1055">
        <v>0</v>
      </c>
      <c r="AC1055">
        <f t="shared" si="204"/>
        <v>2021</v>
      </c>
      <c r="AD1055">
        <f t="shared" si="205"/>
        <v>3</v>
      </c>
      <c r="AE1055">
        <f t="shared" si="206"/>
        <v>2018</v>
      </c>
      <c r="AF1055">
        <f t="shared" si="207"/>
        <v>7</v>
      </c>
      <c r="AG1055" t="str">
        <f>VLOOKUP(F1055,vlookup!$A$2:$E$660,2,0)</f>
        <v>Retained</v>
      </c>
      <c r="AH1055" t="str">
        <f>VLOOKUP(F1055,vlookup!$A$2:$E$660,3,0)</f>
        <v>Service Contract</v>
      </c>
      <c r="AI1055" t="str">
        <f>VLOOKUP(F1055,vlookup!$A$2:$E$660,4,0)</f>
        <v>Used Car Programs</v>
      </c>
      <c r="AJ1055" t="str">
        <f>VLOOKUP(F1055,vlookup!$A$2:$E$660,5,0)</f>
        <v>High Mileage</v>
      </c>
      <c r="AL1055">
        <f t="shared" si="208"/>
        <v>27</v>
      </c>
      <c r="AM1055">
        <f t="shared" si="209"/>
        <v>980</v>
      </c>
      <c r="AN1055">
        <f t="shared" si="210"/>
        <v>29084</v>
      </c>
      <c r="AO1055" t="str">
        <f t="shared" si="211"/>
        <v/>
      </c>
      <c r="AP1055" t="str">
        <f t="shared" si="212"/>
        <v/>
      </c>
      <c r="AQ1055" t="str">
        <f t="shared" si="213"/>
        <v/>
      </c>
      <c r="AR1055">
        <f t="shared" si="214"/>
        <v>-862.5</v>
      </c>
      <c r="AS1055" t="str">
        <f t="shared" si="215"/>
        <v>9S709317G8-2</v>
      </c>
      <c r="AT1055" t="str">
        <f>IFERROR(IF(VLOOKUP(Y1055,vlookup!$I$2:$J$9,1,0)=Y1055,VLOOKUP(Y1055,vlookup!$I$2:$J$9,2,0),PROPER(Y1055)),PROPER(Y1055))</f>
        <v>Labor</v>
      </c>
      <c r="AU1055" t="str">
        <f>IFERROR(IF(B1055=VLOOKUP(B1055,vlookup!$L$2:$L$10,1,0),"Yes","No"),"No")</f>
        <v>No</v>
      </c>
    </row>
    <row r="1056" spans="1:47" ht="14.45" customHeight="1" x14ac:dyDescent="0.25">
      <c r="A1056" t="s">
        <v>2542</v>
      </c>
      <c r="B1056" s="31" t="s">
        <v>2543</v>
      </c>
      <c r="C1056">
        <v>1</v>
      </c>
      <c r="D1056">
        <v>1</v>
      </c>
      <c r="E1056" t="s">
        <v>382</v>
      </c>
      <c r="F1056" t="s">
        <v>464</v>
      </c>
      <c r="G1056" t="s">
        <v>922</v>
      </c>
      <c r="H1056" t="s">
        <v>2023</v>
      </c>
      <c r="I1056">
        <v>73970</v>
      </c>
      <c r="J1056" s="19">
        <v>43724</v>
      </c>
      <c r="K1056" s="19">
        <v>43762</v>
      </c>
      <c r="L1056">
        <v>201910</v>
      </c>
      <c r="M1056" s="19">
        <v>43739</v>
      </c>
      <c r="N1056">
        <v>24617</v>
      </c>
      <c r="O1056" t="s">
        <v>1070</v>
      </c>
      <c r="P1056" t="s">
        <v>1190</v>
      </c>
      <c r="Q1056" t="s">
        <v>924</v>
      </c>
      <c r="R1056">
        <v>6260801</v>
      </c>
      <c r="S1056" s="19">
        <v>43739</v>
      </c>
      <c r="T1056">
        <v>74244</v>
      </c>
      <c r="U1056" t="s">
        <v>356</v>
      </c>
      <c r="V1056" s="19">
        <v>43762</v>
      </c>
      <c r="W1056" t="s">
        <v>2804</v>
      </c>
      <c r="X1056" t="s">
        <v>2805</v>
      </c>
      <c r="Y1056" t="s">
        <v>94</v>
      </c>
      <c r="Z1056" t="s">
        <v>369</v>
      </c>
      <c r="AA1056" s="29">
        <v>-368</v>
      </c>
      <c r="AB1056">
        <v>0</v>
      </c>
      <c r="AC1056">
        <f t="shared" si="204"/>
        <v>2019</v>
      </c>
      <c r="AD1056">
        <f t="shared" si="205"/>
        <v>10</v>
      </c>
      <c r="AE1056">
        <f t="shared" si="206"/>
        <v>2019</v>
      </c>
      <c r="AF1056">
        <f t="shared" si="207"/>
        <v>9</v>
      </c>
      <c r="AG1056" t="str">
        <f>VLOOKUP(F1056,vlookup!$A$2:$E$660,2,0)</f>
        <v>Retained</v>
      </c>
      <c r="AH1056" t="str">
        <f>VLOOKUP(F1056,vlookup!$A$2:$E$660,3,0)</f>
        <v>Service Contract</v>
      </c>
      <c r="AI1056" t="str">
        <f>VLOOKUP(F1056,vlookup!$A$2:$E$660,4,0)</f>
        <v>Used Car Programs</v>
      </c>
      <c r="AJ1056" t="str">
        <f>VLOOKUP(F1056,vlookup!$A$2:$E$660,5,0)</f>
        <v>High Mileage</v>
      </c>
      <c r="AL1056">
        <f t="shared" si="208"/>
        <v>38</v>
      </c>
      <c r="AM1056">
        <f t="shared" si="209"/>
        <v>38</v>
      </c>
      <c r="AN1056">
        <f t="shared" si="210"/>
        <v>274</v>
      </c>
      <c r="AO1056" t="str">
        <f t="shared" si="211"/>
        <v/>
      </c>
      <c r="AP1056">
        <f t="shared" si="212"/>
        <v>-368</v>
      </c>
      <c r="AQ1056" t="str">
        <f t="shared" si="213"/>
        <v/>
      </c>
      <c r="AR1056" t="str">
        <f t="shared" si="214"/>
        <v/>
      </c>
      <c r="AS1056" t="str">
        <f t="shared" si="215"/>
        <v>BW589098I9-1</v>
      </c>
      <c r="AT1056" t="str">
        <f>IFERROR(IF(VLOOKUP(Y1056,vlookup!$I$2:$J$9,1,0)=Y1056,VLOOKUP(Y1056,vlookup!$I$2:$J$9,2,0),PROPER(Y1056)),PROPER(Y1056))</f>
        <v>Labor</v>
      </c>
      <c r="AU1056" t="str">
        <f>IFERROR(IF(B1056=VLOOKUP(B1056,vlookup!$L$2:$L$10,1,0),"Yes","No"),"No")</f>
        <v>No</v>
      </c>
    </row>
    <row r="1057" spans="1:47" ht="14.45" customHeight="1" x14ac:dyDescent="0.25">
      <c r="A1057" t="s">
        <v>1221</v>
      </c>
      <c r="B1057" s="31" t="s">
        <v>3581</v>
      </c>
      <c r="C1057">
        <v>1</v>
      </c>
      <c r="D1057">
        <v>1</v>
      </c>
      <c r="E1057" t="s">
        <v>382</v>
      </c>
      <c r="F1057" t="s">
        <v>205</v>
      </c>
      <c r="G1057" t="s">
        <v>922</v>
      </c>
      <c r="H1057" t="s">
        <v>926</v>
      </c>
      <c r="I1057">
        <v>124190</v>
      </c>
      <c r="J1057" s="19">
        <v>41902</v>
      </c>
      <c r="K1057" s="19">
        <v>41943</v>
      </c>
      <c r="L1057">
        <v>201410</v>
      </c>
      <c r="M1057" s="19">
        <v>41913</v>
      </c>
      <c r="N1057">
        <v>24617</v>
      </c>
      <c r="O1057" t="s">
        <v>1070</v>
      </c>
      <c r="P1057" t="s">
        <v>1172</v>
      </c>
      <c r="Q1057" t="s">
        <v>924</v>
      </c>
      <c r="R1057">
        <v>6110</v>
      </c>
      <c r="S1057" s="19">
        <v>41956</v>
      </c>
      <c r="T1057">
        <v>126342</v>
      </c>
      <c r="U1057" t="s">
        <v>357</v>
      </c>
      <c r="V1057" s="19">
        <v>41963</v>
      </c>
      <c r="W1057" t="s">
        <v>969</v>
      </c>
      <c r="X1057" t="s">
        <v>970</v>
      </c>
      <c r="Y1057" t="s">
        <v>94</v>
      </c>
      <c r="Z1057" t="s">
        <v>582</v>
      </c>
      <c r="AA1057" s="29">
        <v>-189</v>
      </c>
      <c r="AB1057">
        <v>0</v>
      </c>
      <c r="AC1057">
        <f t="shared" si="204"/>
        <v>2014</v>
      </c>
      <c r="AD1057">
        <f t="shared" si="205"/>
        <v>11</v>
      </c>
      <c r="AE1057">
        <f t="shared" si="206"/>
        <v>2014</v>
      </c>
      <c r="AF1057">
        <f t="shared" si="207"/>
        <v>9</v>
      </c>
      <c r="AG1057" t="str">
        <f>VLOOKUP(F1057,vlookup!$A$2:$E$660,2,0)</f>
        <v>Retained</v>
      </c>
      <c r="AH1057" t="str">
        <f>VLOOKUP(F1057,vlookup!$A$2:$E$660,3,0)</f>
        <v>Service Contract</v>
      </c>
      <c r="AI1057" t="str">
        <f>VLOOKUP(F1057,vlookup!$A$2:$E$660,4,0)</f>
        <v>Used Car Programs</v>
      </c>
      <c r="AJ1057" t="str">
        <f>VLOOKUP(F1057,vlookup!$A$2:$E$660,5,0)</f>
        <v>High Mileage</v>
      </c>
      <c r="AL1057">
        <f t="shared" si="208"/>
        <v>41</v>
      </c>
      <c r="AM1057">
        <f t="shared" si="209"/>
        <v>60</v>
      </c>
      <c r="AN1057">
        <f t="shared" si="210"/>
        <v>2152</v>
      </c>
      <c r="AO1057" t="str">
        <f t="shared" si="211"/>
        <v/>
      </c>
      <c r="AP1057">
        <f t="shared" si="212"/>
        <v>-189</v>
      </c>
      <c r="AQ1057" t="str">
        <f t="shared" si="213"/>
        <v/>
      </c>
      <c r="AR1057" t="str">
        <f t="shared" si="214"/>
        <v/>
      </c>
      <c r="AS1057" t="str">
        <f t="shared" si="215"/>
        <v>102109037-1</v>
      </c>
      <c r="AT1057" t="str">
        <f>IFERROR(IF(VLOOKUP(Y1057,vlookup!$I$2:$J$9,1,0)=Y1057,VLOOKUP(Y1057,vlookup!$I$2:$J$9,2,0),PROPER(Y1057)),PROPER(Y1057))</f>
        <v>Labor</v>
      </c>
      <c r="AU1057" t="str">
        <f>IFERROR(IF(B1057=VLOOKUP(B1057,vlookup!$L$2:$L$10,1,0),"Yes","No"),"No")</f>
        <v>No</v>
      </c>
    </row>
    <row r="1058" spans="1:47" ht="14.45" customHeight="1" x14ac:dyDescent="0.25">
      <c r="A1058" t="s">
        <v>1221</v>
      </c>
      <c r="B1058" s="31" t="s">
        <v>3581</v>
      </c>
      <c r="C1058">
        <v>3</v>
      </c>
      <c r="D1058">
        <v>1</v>
      </c>
      <c r="E1058" t="s">
        <v>382</v>
      </c>
      <c r="F1058" t="s">
        <v>205</v>
      </c>
      <c r="G1058" t="s">
        <v>922</v>
      </c>
      <c r="H1058" t="s">
        <v>926</v>
      </c>
      <c r="I1058">
        <v>124190</v>
      </c>
      <c r="J1058" s="19">
        <v>41902</v>
      </c>
      <c r="K1058" s="19">
        <v>41943</v>
      </c>
      <c r="L1058">
        <v>201410</v>
      </c>
      <c r="M1058" s="19">
        <v>41913</v>
      </c>
      <c r="N1058">
        <v>24617</v>
      </c>
      <c r="O1058" t="s">
        <v>1070</v>
      </c>
      <c r="P1058" t="s">
        <v>1172</v>
      </c>
      <c r="Q1058" t="s">
        <v>924</v>
      </c>
      <c r="R1058">
        <v>6904</v>
      </c>
      <c r="S1058" s="19">
        <v>42052</v>
      </c>
      <c r="T1058">
        <v>128874</v>
      </c>
      <c r="U1058" t="s">
        <v>357</v>
      </c>
      <c r="V1058" s="19">
        <v>42293</v>
      </c>
      <c r="W1058" t="s">
        <v>572</v>
      </c>
      <c r="X1058" t="s">
        <v>573</v>
      </c>
      <c r="Y1058" t="s">
        <v>94</v>
      </c>
      <c r="Z1058" t="s">
        <v>574</v>
      </c>
      <c r="AA1058" s="29">
        <v>-120</v>
      </c>
      <c r="AB1058">
        <v>0</v>
      </c>
      <c r="AC1058">
        <f t="shared" si="204"/>
        <v>2015</v>
      </c>
      <c r="AD1058">
        <f t="shared" si="205"/>
        <v>10</v>
      </c>
      <c r="AE1058">
        <f t="shared" si="206"/>
        <v>2014</v>
      </c>
      <c r="AF1058">
        <f t="shared" si="207"/>
        <v>9</v>
      </c>
      <c r="AG1058" t="str">
        <f>VLOOKUP(F1058,vlookup!$A$2:$E$660,2,0)</f>
        <v>Retained</v>
      </c>
      <c r="AH1058" t="str">
        <f>VLOOKUP(F1058,vlookup!$A$2:$E$660,3,0)</f>
        <v>Service Contract</v>
      </c>
      <c r="AI1058" t="str">
        <f>VLOOKUP(F1058,vlookup!$A$2:$E$660,4,0)</f>
        <v>Used Car Programs</v>
      </c>
      <c r="AJ1058" t="str">
        <f>VLOOKUP(F1058,vlookup!$A$2:$E$660,5,0)</f>
        <v>High Mileage</v>
      </c>
      <c r="AL1058">
        <f t="shared" si="208"/>
        <v>41</v>
      </c>
      <c r="AM1058">
        <f t="shared" si="209"/>
        <v>386</v>
      </c>
      <c r="AN1058">
        <f t="shared" si="210"/>
        <v>4684</v>
      </c>
      <c r="AO1058" t="str">
        <f t="shared" si="211"/>
        <v/>
      </c>
      <c r="AP1058" t="str">
        <f t="shared" si="212"/>
        <v/>
      </c>
      <c r="AQ1058" t="str">
        <f t="shared" si="213"/>
        <v/>
      </c>
      <c r="AR1058">
        <f t="shared" si="214"/>
        <v>-120</v>
      </c>
      <c r="AS1058" t="str">
        <f t="shared" si="215"/>
        <v>102109037-3</v>
      </c>
      <c r="AT1058" t="str">
        <f>IFERROR(IF(VLOOKUP(Y1058,vlookup!$I$2:$J$9,1,0)=Y1058,VLOOKUP(Y1058,vlookup!$I$2:$J$9,2,0),PROPER(Y1058)),PROPER(Y1058))</f>
        <v>Labor</v>
      </c>
      <c r="AU1058" t="str">
        <f>IFERROR(IF(B1058=VLOOKUP(B1058,vlookup!$L$2:$L$10,1,0),"Yes","No"),"No")</f>
        <v>No</v>
      </c>
    </row>
    <row r="1059" spans="1:47" ht="14.45" customHeight="1" x14ac:dyDescent="0.25">
      <c r="A1059" t="s">
        <v>1221</v>
      </c>
      <c r="B1059" s="31" t="s">
        <v>3581</v>
      </c>
      <c r="C1059">
        <v>3</v>
      </c>
      <c r="D1059">
        <v>1</v>
      </c>
      <c r="E1059" t="s">
        <v>382</v>
      </c>
      <c r="F1059" t="s">
        <v>205</v>
      </c>
      <c r="G1059" t="s">
        <v>922</v>
      </c>
      <c r="H1059" t="s">
        <v>926</v>
      </c>
      <c r="I1059">
        <v>124190</v>
      </c>
      <c r="J1059" s="19">
        <v>41902</v>
      </c>
      <c r="K1059" s="19">
        <v>41943</v>
      </c>
      <c r="L1059">
        <v>201410</v>
      </c>
      <c r="M1059" s="19">
        <v>41913</v>
      </c>
      <c r="N1059">
        <v>24617</v>
      </c>
      <c r="O1059" t="s">
        <v>1070</v>
      </c>
      <c r="P1059" t="s">
        <v>1172</v>
      </c>
      <c r="Q1059" t="s">
        <v>924</v>
      </c>
      <c r="R1059">
        <v>6904</v>
      </c>
      <c r="S1059" s="19">
        <v>42052</v>
      </c>
      <c r="T1059">
        <v>128874</v>
      </c>
      <c r="U1059" t="s">
        <v>357</v>
      </c>
      <c r="V1059" s="19">
        <v>42293</v>
      </c>
      <c r="W1059" t="s">
        <v>616</v>
      </c>
      <c r="X1059" t="s">
        <v>617</v>
      </c>
      <c r="Y1059" t="s">
        <v>94</v>
      </c>
      <c r="Z1059" t="s">
        <v>578</v>
      </c>
      <c r="AA1059" s="29">
        <v>-414</v>
      </c>
      <c r="AB1059">
        <v>0</v>
      </c>
      <c r="AC1059">
        <f t="shared" si="204"/>
        <v>2015</v>
      </c>
      <c r="AD1059">
        <f t="shared" si="205"/>
        <v>10</v>
      </c>
      <c r="AE1059">
        <f t="shared" si="206"/>
        <v>2014</v>
      </c>
      <c r="AF1059">
        <f t="shared" si="207"/>
        <v>9</v>
      </c>
      <c r="AG1059" t="str">
        <f>VLOOKUP(F1059,vlookup!$A$2:$E$660,2,0)</f>
        <v>Retained</v>
      </c>
      <c r="AH1059" t="str">
        <f>VLOOKUP(F1059,vlookup!$A$2:$E$660,3,0)</f>
        <v>Service Contract</v>
      </c>
      <c r="AI1059" t="str">
        <f>VLOOKUP(F1059,vlookup!$A$2:$E$660,4,0)</f>
        <v>Used Car Programs</v>
      </c>
      <c r="AJ1059" t="str">
        <f>VLOOKUP(F1059,vlookup!$A$2:$E$660,5,0)</f>
        <v>High Mileage</v>
      </c>
      <c r="AL1059">
        <f t="shared" si="208"/>
        <v>41</v>
      </c>
      <c r="AM1059">
        <f t="shared" si="209"/>
        <v>386</v>
      </c>
      <c r="AN1059">
        <f t="shared" si="210"/>
        <v>4684</v>
      </c>
      <c r="AO1059" t="str">
        <f t="shared" si="211"/>
        <v/>
      </c>
      <c r="AP1059" t="str">
        <f t="shared" si="212"/>
        <v/>
      </c>
      <c r="AQ1059" t="str">
        <f t="shared" si="213"/>
        <v/>
      </c>
      <c r="AR1059">
        <f t="shared" si="214"/>
        <v>-414</v>
      </c>
      <c r="AS1059" t="str">
        <f t="shared" si="215"/>
        <v>102109037-3</v>
      </c>
      <c r="AT1059" t="str">
        <f>IFERROR(IF(VLOOKUP(Y1059,vlookup!$I$2:$J$9,1,0)=Y1059,VLOOKUP(Y1059,vlookup!$I$2:$J$9,2,0),PROPER(Y1059)),PROPER(Y1059))</f>
        <v>Labor</v>
      </c>
      <c r="AU1059" t="str">
        <f>IFERROR(IF(B1059=VLOOKUP(B1059,vlookup!$L$2:$L$10,1,0),"Yes","No"),"No")</f>
        <v>No</v>
      </c>
    </row>
    <row r="1060" spans="1:47" ht="14.45" customHeight="1" x14ac:dyDescent="0.25">
      <c r="A1060" t="s">
        <v>1221</v>
      </c>
      <c r="B1060" s="31" t="s">
        <v>3581</v>
      </c>
      <c r="C1060">
        <v>4</v>
      </c>
      <c r="D1060">
        <v>1</v>
      </c>
      <c r="E1060" t="s">
        <v>382</v>
      </c>
      <c r="F1060" t="s">
        <v>205</v>
      </c>
      <c r="G1060" t="s">
        <v>922</v>
      </c>
      <c r="H1060" t="s">
        <v>926</v>
      </c>
      <c r="I1060">
        <v>124190</v>
      </c>
      <c r="J1060" s="19">
        <v>41902</v>
      </c>
      <c r="K1060" s="19">
        <v>41943</v>
      </c>
      <c r="L1060">
        <v>201410</v>
      </c>
      <c r="M1060" s="19">
        <v>41913</v>
      </c>
      <c r="N1060">
        <v>24617</v>
      </c>
      <c r="O1060" t="s">
        <v>1070</v>
      </c>
      <c r="P1060" t="s">
        <v>1172</v>
      </c>
      <c r="Q1060" t="s">
        <v>924</v>
      </c>
      <c r="R1060">
        <v>8758</v>
      </c>
      <c r="S1060" s="19">
        <v>42268</v>
      </c>
      <c r="T1060">
        <v>136967</v>
      </c>
      <c r="U1060" t="s">
        <v>357</v>
      </c>
      <c r="V1060" s="19">
        <v>42418</v>
      </c>
      <c r="W1060" t="s">
        <v>637</v>
      </c>
      <c r="X1060" t="s">
        <v>638</v>
      </c>
      <c r="Y1060" t="s">
        <v>94</v>
      </c>
      <c r="Z1060" t="s">
        <v>365</v>
      </c>
      <c r="AA1060" s="29">
        <v>-117</v>
      </c>
      <c r="AB1060">
        <v>0</v>
      </c>
      <c r="AC1060">
        <f t="shared" si="204"/>
        <v>2016</v>
      </c>
      <c r="AD1060">
        <f t="shared" si="205"/>
        <v>2</v>
      </c>
      <c r="AE1060">
        <f t="shared" si="206"/>
        <v>2014</v>
      </c>
      <c r="AF1060">
        <f t="shared" si="207"/>
        <v>9</v>
      </c>
      <c r="AG1060" t="str">
        <f>VLOOKUP(F1060,vlookup!$A$2:$E$660,2,0)</f>
        <v>Retained</v>
      </c>
      <c r="AH1060" t="str">
        <f>VLOOKUP(F1060,vlookup!$A$2:$E$660,3,0)</f>
        <v>Service Contract</v>
      </c>
      <c r="AI1060" t="str">
        <f>VLOOKUP(F1060,vlookup!$A$2:$E$660,4,0)</f>
        <v>Used Car Programs</v>
      </c>
      <c r="AJ1060" t="str">
        <f>VLOOKUP(F1060,vlookup!$A$2:$E$660,5,0)</f>
        <v>High Mileage</v>
      </c>
      <c r="AL1060">
        <f t="shared" si="208"/>
        <v>41</v>
      </c>
      <c r="AM1060">
        <f t="shared" si="209"/>
        <v>508</v>
      </c>
      <c r="AN1060">
        <f t="shared" si="210"/>
        <v>12777</v>
      </c>
      <c r="AO1060" t="str">
        <f t="shared" si="211"/>
        <v/>
      </c>
      <c r="AP1060" t="str">
        <f t="shared" si="212"/>
        <v/>
      </c>
      <c r="AQ1060" t="str">
        <f t="shared" si="213"/>
        <v/>
      </c>
      <c r="AR1060">
        <f t="shared" si="214"/>
        <v>-117</v>
      </c>
      <c r="AS1060" t="str">
        <f t="shared" si="215"/>
        <v>102109037-4</v>
      </c>
      <c r="AT1060" t="str">
        <f>IFERROR(IF(VLOOKUP(Y1060,vlookup!$I$2:$J$9,1,0)=Y1060,VLOOKUP(Y1060,vlookup!$I$2:$J$9,2,0),PROPER(Y1060)),PROPER(Y1060))</f>
        <v>Labor</v>
      </c>
      <c r="AU1060" t="str">
        <f>IFERROR(IF(B1060=VLOOKUP(B1060,vlookup!$L$2:$L$10,1,0),"Yes","No"),"No")</f>
        <v>No</v>
      </c>
    </row>
    <row r="1061" spans="1:47" ht="14.45" customHeight="1" x14ac:dyDescent="0.25">
      <c r="A1061" t="s">
        <v>1221</v>
      </c>
      <c r="B1061" s="31" t="s">
        <v>3581</v>
      </c>
      <c r="C1061">
        <v>5</v>
      </c>
      <c r="D1061">
        <v>1</v>
      </c>
      <c r="E1061" t="s">
        <v>382</v>
      </c>
      <c r="F1061" t="s">
        <v>205</v>
      </c>
      <c r="G1061" t="s">
        <v>922</v>
      </c>
      <c r="H1061" t="s">
        <v>926</v>
      </c>
      <c r="I1061">
        <v>124190</v>
      </c>
      <c r="J1061" s="19">
        <v>41902</v>
      </c>
      <c r="K1061" s="19">
        <v>41943</v>
      </c>
      <c r="L1061">
        <v>201410</v>
      </c>
      <c r="M1061" s="19">
        <v>41913</v>
      </c>
      <c r="N1061">
        <v>24617</v>
      </c>
      <c r="O1061" t="s">
        <v>1070</v>
      </c>
      <c r="P1061" t="s">
        <v>1172</v>
      </c>
      <c r="Q1061" t="s">
        <v>924</v>
      </c>
      <c r="R1061">
        <v>12075</v>
      </c>
      <c r="S1061" s="19">
        <v>42633</v>
      </c>
      <c r="T1061">
        <v>151023</v>
      </c>
      <c r="U1061" t="s">
        <v>356</v>
      </c>
      <c r="V1061" s="19">
        <v>42650</v>
      </c>
      <c r="W1061" t="s">
        <v>576</v>
      </c>
      <c r="X1061" t="s">
        <v>577</v>
      </c>
      <c r="Y1061" t="s">
        <v>94</v>
      </c>
      <c r="Z1061" t="s">
        <v>575</v>
      </c>
      <c r="AA1061" s="29">
        <v>-126</v>
      </c>
      <c r="AB1061">
        <v>0</v>
      </c>
      <c r="AC1061">
        <f t="shared" si="204"/>
        <v>2016</v>
      </c>
      <c r="AD1061">
        <f t="shared" si="205"/>
        <v>10</v>
      </c>
      <c r="AE1061">
        <f t="shared" si="206"/>
        <v>2014</v>
      </c>
      <c r="AF1061">
        <f t="shared" si="207"/>
        <v>9</v>
      </c>
      <c r="AG1061" t="str">
        <f>VLOOKUP(F1061,vlookup!$A$2:$E$660,2,0)</f>
        <v>Retained</v>
      </c>
      <c r="AH1061" t="str">
        <f>VLOOKUP(F1061,vlookup!$A$2:$E$660,3,0)</f>
        <v>Service Contract</v>
      </c>
      <c r="AI1061" t="str">
        <f>VLOOKUP(F1061,vlookup!$A$2:$E$660,4,0)</f>
        <v>Used Car Programs</v>
      </c>
      <c r="AJ1061" t="str">
        <f>VLOOKUP(F1061,vlookup!$A$2:$E$660,5,0)</f>
        <v>High Mileage</v>
      </c>
      <c r="AL1061">
        <f t="shared" si="208"/>
        <v>41</v>
      </c>
      <c r="AM1061">
        <f t="shared" si="209"/>
        <v>737</v>
      </c>
      <c r="AN1061">
        <f t="shared" si="210"/>
        <v>26833</v>
      </c>
      <c r="AO1061" t="str">
        <f t="shared" si="211"/>
        <v/>
      </c>
      <c r="AP1061" t="str">
        <f t="shared" si="212"/>
        <v/>
      </c>
      <c r="AQ1061" t="str">
        <f t="shared" si="213"/>
        <v/>
      </c>
      <c r="AR1061">
        <f t="shared" si="214"/>
        <v>-126</v>
      </c>
      <c r="AS1061" t="str">
        <f t="shared" si="215"/>
        <v>102109037-5</v>
      </c>
      <c r="AT1061" t="str">
        <f>IFERROR(IF(VLOOKUP(Y1061,vlookup!$I$2:$J$9,1,0)=Y1061,VLOOKUP(Y1061,vlookup!$I$2:$J$9,2,0),PROPER(Y1061)),PROPER(Y1061))</f>
        <v>Labor</v>
      </c>
      <c r="AU1061" t="str">
        <f>IFERROR(IF(B1061=VLOOKUP(B1061,vlookup!$L$2:$L$10,1,0),"Yes","No"),"No")</f>
        <v>No</v>
      </c>
    </row>
    <row r="1062" spans="1:47" ht="14.45" customHeight="1" x14ac:dyDescent="0.25">
      <c r="A1062" t="s">
        <v>1221</v>
      </c>
      <c r="B1062" s="31" t="s">
        <v>3581</v>
      </c>
      <c r="C1062">
        <v>5</v>
      </c>
      <c r="D1062">
        <v>1</v>
      </c>
      <c r="E1062" t="s">
        <v>382</v>
      </c>
      <c r="F1062" t="s">
        <v>205</v>
      </c>
      <c r="G1062" t="s">
        <v>922</v>
      </c>
      <c r="H1062" t="s">
        <v>926</v>
      </c>
      <c r="I1062">
        <v>124190</v>
      </c>
      <c r="J1062" s="19">
        <v>41902</v>
      </c>
      <c r="K1062" s="19">
        <v>41943</v>
      </c>
      <c r="L1062">
        <v>201410</v>
      </c>
      <c r="M1062" s="19">
        <v>41913</v>
      </c>
      <c r="N1062">
        <v>24617</v>
      </c>
      <c r="O1062" t="s">
        <v>1070</v>
      </c>
      <c r="P1062" t="s">
        <v>1172</v>
      </c>
      <c r="Q1062" t="s">
        <v>924</v>
      </c>
      <c r="R1062">
        <v>12075</v>
      </c>
      <c r="S1062" s="19">
        <v>42633</v>
      </c>
      <c r="T1062">
        <v>151023</v>
      </c>
      <c r="U1062" t="s">
        <v>356</v>
      </c>
      <c r="V1062" s="19">
        <v>42650</v>
      </c>
      <c r="W1062" t="s">
        <v>2808</v>
      </c>
      <c r="X1062" t="s">
        <v>2809</v>
      </c>
      <c r="Y1062" t="s">
        <v>94</v>
      </c>
      <c r="Z1062" t="s">
        <v>365</v>
      </c>
      <c r="AA1062" s="29">
        <v>-558</v>
      </c>
      <c r="AB1062">
        <v>0</v>
      </c>
      <c r="AC1062">
        <f t="shared" si="204"/>
        <v>2016</v>
      </c>
      <c r="AD1062">
        <f t="shared" si="205"/>
        <v>10</v>
      </c>
      <c r="AE1062">
        <f t="shared" si="206"/>
        <v>2014</v>
      </c>
      <c r="AF1062">
        <f t="shared" si="207"/>
        <v>9</v>
      </c>
      <c r="AG1062" t="str">
        <f>VLOOKUP(F1062,vlookup!$A$2:$E$660,2,0)</f>
        <v>Retained</v>
      </c>
      <c r="AH1062" t="str">
        <f>VLOOKUP(F1062,vlookup!$A$2:$E$660,3,0)</f>
        <v>Service Contract</v>
      </c>
      <c r="AI1062" t="str">
        <f>VLOOKUP(F1062,vlookup!$A$2:$E$660,4,0)</f>
        <v>Used Car Programs</v>
      </c>
      <c r="AJ1062" t="str">
        <f>VLOOKUP(F1062,vlookup!$A$2:$E$660,5,0)</f>
        <v>High Mileage</v>
      </c>
      <c r="AL1062">
        <f t="shared" si="208"/>
        <v>41</v>
      </c>
      <c r="AM1062">
        <f t="shared" si="209"/>
        <v>737</v>
      </c>
      <c r="AN1062">
        <f t="shared" si="210"/>
        <v>26833</v>
      </c>
      <c r="AO1062" t="str">
        <f t="shared" si="211"/>
        <v/>
      </c>
      <c r="AP1062" t="str">
        <f t="shared" si="212"/>
        <v/>
      </c>
      <c r="AQ1062" t="str">
        <f t="shared" si="213"/>
        <v/>
      </c>
      <c r="AR1062">
        <f t="shared" si="214"/>
        <v>-558</v>
      </c>
      <c r="AS1062" t="str">
        <f t="shared" si="215"/>
        <v>102109037-5</v>
      </c>
      <c r="AT1062" t="str">
        <f>IFERROR(IF(VLOOKUP(Y1062,vlookup!$I$2:$J$9,1,0)=Y1062,VLOOKUP(Y1062,vlookup!$I$2:$J$9,2,0),PROPER(Y1062)),PROPER(Y1062))</f>
        <v>Labor</v>
      </c>
      <c r="AU1062" t="str">
        <f>IFERROR(IF(B1062=VLOOKUP(B1062,vlookup!$L$2:$L$10,1,0),"Yes","No"),"No")</f>
        <v>No</v>
      </c>
    </row>
    <row r="1063" spans="1:47" ht="14.45" customHeight="1" x14ac:dyDescent="0.25">
      <c r="A1063" t="s">
        <v>2660</v>
      </c>
      <c r="B1063" s="31" t="s">
        <v>2661</v>
      </c>
      <c r="C1063">
        <v>1</v>
      </c>
      <c r="D1063">
        <v>1</v>
      </c>
      <c r="E1063" t="s">
        <v>382</v>
      </c>
      <c r="F1063" t="s">
        <v>60</v>
      </c>
      <c r="G1063" t="s">
        <v>922</v>
      </c>
      <c r="H1063" t="s">
        <v>926</v>
      </c>
      <c r="I1063">
        <v>158604</v>
      </c>
      <c r="J1063" s="19">
        <v>41706</v>
      </c>
      <c r="K1063" s="19">
        <v>41751</v>
      </c>
      <c r="L1063">
        <v>201404</v>
      </c>
      <c r="M1063" s="19">
        <v>41730</v>
      </c>
      <c r="N1063">
        <v>24617</v>
      </c>
      <c r="O1063" t="s">
        <v>1070</v>
      </c>
      <c r="P1063" t="s">
        <v>1506</v>
      </c>
      <c r="Q1063" t="s">
        <v>924</v>
      </c>
      <c r="R1063">
        <v>173031</v>
      </c>
      <c r="S1063" s="19">
        <v>41724</v>
      </c>
      <c r="T1063">
        <v>159027</v>
      </c>
      <c r="U1063" t="s">
        <v>357</v>
      </c>
      <c r="V1063" s="19">
        <v>41757</v>
      </c>
      <c r="W1063" t="s">
        <v>2810</v>
      </c>
      <c r="X1063" t="s">
        <v>2811</v>
      </c>
      <c r="Y1063" t="s">
        <v>94</v>
      </c>
      <c r="Z1063" t="s">
        <v>369</v>
      </c>
      <c r="AA1063" s="29">
        <v>-1367.12</v>
      </c>
      <c r="AB1063">
        <v>0</v>
      </c>
      <c r="AC1063">
        <f t="shared" si="204"/>
        <v>2014</v>
      </c>
      <c r="AD1063">
        <f t="shared" si="205"/>
        <v>4</v>
      </c>
      <c r="AE1063">
        <f t="shared" si="206"/>
        <v>2014</v>
      </c>
      <c r="AF1063">
        <f t="shared" si="207"/>
        <v>3</v>
      </c>
      <c r="AG1063" t="str">
        <f>VLOOKUP(F1063,vlookup!$A$2:$E$660,2,0)</f>
        <v>Retained</v>
      </c>
      <c r="AH1063" t="str">
        <f>VLOOKUP(F1063,vlookup!$A$2:$E$660,3,0)</f>
        <v>Service Contract</v>
      </c>
      <c r="AI1063" t="str">
        <f>VLOOKUP(F1063,vlookup!$A$2:$E$660,4,0)</f>
        <v>Used Car Programs</v>
      </c>
      <c r="AJ1063" t="str">
        <f>VLOOKUP(F1063,vlookup!$A$2:$E$660,5,0)</f>
        <v>High Mileage</v>
      </c>
      <c r="AL1063">
        <f t="shared" si="208"/>
        <v>44</v>
      </c>
      <c r="AM1063">
        <f t="shared" si="209"/>
        <v>50</v>
      </c>
      <c r="AN1063">
        <f t="shared" si="210"/>
        <v>423</v>
      </c>
      <c r="AO1063" t="str">
        <f t="shared" si="211"/>
        <v/>
      </c>
      <c r="AP1063">
        <f t="shared" si="212"/>
        <v>-1367.12</v>
      </c>
      <c r="AQ1063" t="str">
        <f t="shared" si="213"/>
        <v/>
      </c>
      <c r="AR1063" t="str">
        <f t="shared" si="214"/>
        <v/>
      </c>
      <c r="AS1063" t="str">
        <f t="shared" si="215"/>
        <v>7J597055C4Y-1</v>
      </c>
      <c r="AT1063" t="str">
        <f>IFERROR(IF(VLOOKUP(Y1063,vlookup!$I$2:$J$9,1,0)=Y1063,VLOOKUP(Y1063,vlookup!$I$2:$J$9,2,0),PROPER(Y1063)),PROPER(Y1063))</f>
        <v>Labor</v>
      </c>
      <c r="AU1063" t="str">
        <f>IFERROR(IF(B1063=VLOOKUP(B1063,vlookup!$L$2:$L$10,1,0),"Yes","No"),"No")</f>
        <v>No</v>
      </c>
    </row>
    <row r="1064" spans="1:47" ht="14.45" customHeight="1" x14ac:dyDescent="0.25">
      <c r="A1064" t="s">
        <v>1222</v>
      </c>
      <c r="B1064" s="31" t="s">
        <v>1223</v>
      </c>
      <c r="C1064">
        <v>1</v>
      </c>
      <c r="D1064">
        <v>1</v>
      </c>
      <c r="E1064" t="s">
        <v>382</v>
      </c>
      <c r="F1064" t="s">
        <v>205</v>
      </c>
      <c r="G1064" t="s">
        <v>922</v>
      </c>
      <c r="H1064" t="s">
        <v>926</v>
      </c>
      <c r="I1064">
        <v>95425</v>
      </c>
      <c r="J1064" s="19">
        <v>41496</v>
      </c>
      <c r="K1064" s="19">
        <v>41515</v>
      </c>
      <c r="L1064">
        <v>201308</v>
      </c>
      <c r="M1064" s="19">
        <v>41487</v>
      </c>
      <c r="N1064">
        <v>24617</v>
      </c>
      <c r="O1064" t="s">
        <v>1070</v>
      </c>
      <c r="P1064" t="s">
        <v>1224</v>
      </c>
      <c r="Q1064" t="s">
        <v>924</v>
      </c>
      <c r="R1064">
        <v>794857</v>
      </c>
      <c r="S1064" s="19">
        <v>41526</v>
      </c>
      <c r="T1064">
        <v>95863</v>
      </c>
      <c r="U1064" t="s">
        <v>357</v>
      </c>
      <c r="V1064" s="19">
        <v>41543</v>
      </c>
      <c r="W1064" t="s">
        <v>2812</v>
      </c>
      <c r="X1064" t="s">
        <v>2813</v>
      </c>
      <c r="Y1064" t="s">
        <v>94</v>
      </c>
      <c r="Z1064" t="s">
        <v>358</v>
      </c>
      <c r="AA1064" s="29">
        <v>-125</v>
      </c>
      <c r="AB1064" t="s">
        <v>544</v>
      </c>
      <c r="AC1064">
        <f t="shared" si="204"/>
        <v>2013</v>
      </c>
      <c r="AD1064">
        <f t="shared" si="205"/>
        <v>9</v>
      </c>
      <c r="AE1064">
        <f t="shared" si="206"/>
        <v>2013</v>
      </c>
      <c r="AF1064">
        <f t="shared" si="207"/>
        <v>8</v>
      </c>
      <c r="AG1064" t="str">
        <f>VLOOKUP(F1064,vlookup!$A$2:$E$660,2,0)</f>
        <v>Retained</v>
      </c>
      <c r="AH1064" t="str">
        <f>VLOOKUP(F1064,vlookup!$A$2:$E$660,3,0)</f>
        <v>Service Contract</v>
      </c>
      <c r="AI1064" t="str">
        <f>VLOOKUP(F1064,vlookup!$A$2:$E$660,4,0)</f>
        <v>Used Car Programs</v>
      </c>
      <c r="AJ1064" t="str">
        <f>VLOOKUP(F1064,vlookup!$A$2:$E$660,5,0)</f>
        <v>High Mileage</v>
      </c>
      <c r="AL1064">
        <f t="shared" si="208"/>
        <v>19</v>
      </c>
      <c r="AM1064">
        <f t="shared" si="209"/>
        <v>46</v>
      </c>
      <c r="AN1064">
        <f t="shared" si="210"/>
        <v>438</v>
      </c>
      <c r="AO1064" t="str">
        <f t="shared" si="211"/>
        <v/>
      </c>
      <c r="AP1064">
        <f t="shared" si="212"/>
        <v>-125</v>
      </c>
      <c r="AQ1064" t="str">
        <f t="shared" si="213"/>
        <v/>
      </c>
      <c r="AR1064" t="str">
        <f t="shared" si="214"/>
        <v/>
      </c>
      <c r="AS1064" t="str">
        <f t="shared" si="215"/>
        <v>4S693183H3-1</v>
      </c>
      <c r="AT1064" t="str">
        <f>IFERROR(IF(VLOOKUP(Y1064,vlookup!$I$2:$J$9,1,0)=Y1064,VLOOKUP(Y1064,vlookup!$I$2:$J$9,2,0),PROPER(Y1064)),PROPER(Y1064))</f>
        <v>Labor</v>
      </c>
      <c r="AU1064" t="str">
        <f>IFERROR(IF(B1064=VLOOKUP(B1064,vlookup!$L$2:$L$10,1,0),"Yes","No"),"No")</f>
        <v>No</v>
      </c>
    </row>
    <row r="1065" spans="1:47" ht="14.45" customHeight="1" x14ac:dyDescent="0.25">
      <c r="A1065" t="s">
        <v>1222</v>
      </c>
      <c r="B1065" s="31" t="s">
        <v>1223</v>
      </c>
      <c r="C1065">
        <v>1</v>
      </c>
      <c r="D1065">
        <v>1</v>
      </c>
      <c r="E1065" t="s">
        <v>382</v>
      </c>
      <c r="F1065" t="s">
        <v>205</v>
      </c>
      <c r="G1065" t="s">
        <v>922</v>
      </c>
      <c r="H1065" t="s">
        <v>926</v>
      </c>
      <c r="I1065">
        <v>95425</v>
      </c>
      <c r="J1065" s="19">
        <v>41496</v>
      </c>
      <c r="K1065" s="19">
        <v>41515</v>
      </c>
      <c r="L1065">
        <v>201308</v>
      </c>
      <c r="M1065" s="19">
        <v>41487</v>
      </c>
      <c r="N1065">
        <v>24617</v>
      </c>
      <c r="O1065" t="s">
        <v>1070</v>
      </c>
      <c r="P1065" t="s">
        <v>1224</v>
      </c>
      <c r="Q1065" t="s">
        <v>924</v>
      </c>
      <c r="R1065">
        <v>794857</v>
      </c>
      <c r="S1065" s="19">
        <v>41526</v>
      </c>
      <c r="T1065">
        <v>95863</v>
      </c>
      <c r="U1065" t="s">
        <v>357</v>
      </c>
      <c r="V1065" s="19">
        <v>41543</v>
      </c>
      <c r="W1065" t="s">
        <v>1112</v>
      </c>
      <c r="X1065" t="s">
        <v>1113</v>
      </c>
      <c r="Y1065" t="s">
        <v>94</v>
      </c>
      <c r="Z1065" t="s">
        <v>14</v>
      </c>
      <c r="AA1065" s="29">
        <v>-89.95</v>
      </c>
      <c r="AB1065" t="s">
        <v>544</v>
      </c>
      <c r="AC1065">
        <f t="shared" si="204"/>
        <v>2013</v>
      </c>
      <c r="AD1065">
        <f t="shared" si="205"/>
        <v>9</v>
      </c>
      <c r="AE1065">
        <f t="shared" si="206"/>
        <v>2013</v>
      </c>
      <c r="AF1065">
        <f t="shared" si="207"/>
        <v>8</v>
      </c>
      <c r="AG1065" t="str">
        <f>VLOOKUP(F1065,vlookup!$A$2:$E$660,2,0)</f>
        <v>Retained</v>
      </c>
      <c r="AH1065" t="str">
        <f>VLOOKUP(F1065,vlookup!$A$2:$E$660,3,0)</f>
        <v>Service Contract</v>
      </c>
      <c r="AI1065" t="str">
        <f>VLOOKUP(F1065,vlookup!$A$2:$E$660,4,0)</f>
        <v>Used Car Programs</v>
      </c>
      <c r="AJ1065" t="str">
        <f>VLOOKUP(F1065,vlookup!$A$2:$E$660,5,0)</f>
        <v>High Mileage</v>
      </c>
      <c r="AL1065">
        <f t="shared" si="208"/>
        <v>19</v>
      </c>
      <c r="AM1065">
        <f t="shared" si="209"/>
        <v>46</v>
      </c>
      <c r="AN1065">
        <f t="shared" si="210"/>
        <v>438</v>
      </c>
      <c r="AO1065" t="str">
        <f t="shared" si="211"/>
        <v/>
      </c>
      <c r="AP1065">
        <f t="shared" si="212"/>
        <v>-89.95</v>
      </c>
      <c r="AQ1065" t="str">
        <f t="shared" si="213"/>
        <v/>
      </c>
      <c r="AR1065" t="str">
        <f t="shared" si="214"/>
        <v/>
      </c>
      <c r="AS1065" t="str">
        <f t="shared" si="215"/>
        <v>4S693183H3-1</v>
      </c>
      <c r="AT1065" t="str">
        <f>IFERROR(IF(VLOOKUP(Y1065,vlookup!$I$2:$J$9,1,0)=Y1065,VLOOKUP(Y1065,vlookup!$I$2:$J$9,2,0),PROPER(Y1065)),PROPER(Y1065))</f>
        <v>Labor</v>
      </c>
      <c r="AU1065" t="str">
        <f>IFERROR(IF(B1065=VLOOKUP(B1065,vlookup!$L$2:$L$10,1,0),"Yes","No"),"No")</f>
        <v>No</v>
      </c>
    </row>
    <row r="1066" spans="1:47" ht="14.45" customHeight="1" x14ac:dyDescent="0.25">
      <c r="A1066" t="s">
        <v>1222</v>
      </c>
      <c r="B1066" s="31" t="s">
        <v>1223</v>
      </c>
      <c r="C1066">
        <v>1</v>
      </c>
      <c r="D1066">
        <v>1</v>
      </c>
      <c r="E1066" t="s">
        <v>382</v>
      </c>
      <c r="F1066" t="s">
        <v>205</v>
      </c>
      <c r="G1066" t="s">
        <v>922</v>
      </c>
      <c r="H1066" t="s">
        <v>926</v>
      </c>
      <c r="I1066">
        <v>95425</v>
      </c>
      <c r="J1066" s="19">
        <v>41496</v>
      </c>
      <c r="K1066" s="19">
        <v>41515</v>
      </c>
      <c r="L1066">
        <v>201308</v>
      </c>
      <c r="M1066" s="19">
        <v>41487</v>
      </c>
      <c r="N1066">
        <v>24617</v>
      </c>
      <c r="O1066" t="s">
        <v>1070</v>
      </c>
      <c r="P1066" t="s">
        <v>1224</v>
      </c>
      <c r="Q1066" t="s">
        <v>924</v>
      </c>
      <c r="R1066">
        <v>794857</v>
      </c>
      <c r="S1066" s="19">
        <v>41526</v>
      </c>
      <c r="T1066">
        <v>95863</v>
      </c>
      <c r="U1066" t="s">
        <v>357</v>
      </c>
      <c r="V1066" s="19">
        <v>41543</v>
      </c>
      <c r="W1066" t="s">
        <v>2814</v>
      </c>
      <c r="X1066" t="s">
        <v>2815</v>
      </c>
      <c r="Y1066" t="s">
        <v>94</v>
      </c>
      <c r="Z1066" t="s">
        <v>603</v>
      </c>
      <c r="AA1066" s="29">
        <v>-350</v>
      </c>
      <c r="AB1066" t="s">
        <v>544</v>
      </c>
      <c r="AC1066">
        <f t="shared" si="204"/>
        <v>2013</v>
      </c>
      <c r="AD1066">
        <f t="shared" si="205"/>
        <v>9</v>
      </c>
      <c r="AE1066">
        <f t="shared" si="206"/>
        <v>2013</v>
      </c>
      <c r="AF1066">
        <f t="shared" si="207"/>
        <v>8</v>
      </c>
      <c r="AG1066" t="str">
        <f>VLOOKUP(F1066,vlookup!$A$2:$E$660,2,0)</f>
        <v>Retained</v>
      </c>
      <c r="AH1066" t="str">
        <f>VLOOKUP(F1066,vlookup!$A$2:$E$660,3,0)</f>
        <v>Service Contract</v>
      </c>
      <c r="AI1066" t="str">
        <f>VLOOKUP(F1066,vlookup!$A$2:$E$660,4,0)</f>
        <v>Used Car Programs</v>
      </c>
      <c r="AJ1066" t="str">
        <f>VLOOKUP(F1066,vlookup!$A$2:$E$660,5,0)</f>
        <v>High Mileage</v>
      </c>
      <c r="AL1066">
        <f t="shared" si="208"/>
        <v>19</v>
      </c>
      <c r="AM1066">
        <f t="shared" si="209"/>
        <v>46</v>
      </c>
      <c r="AN1066">
        <f t="shared" si="210"/>
        <v>438</v>
      </c>
      <c r="AO1066" t="str">
        <f t="shared" si="211"/>
        <v/>
      </c>
      <c r="AP1066">
        <f t="shared" si="212"/>
        <v>-350</v>
      </c>
      <c r="AQ1066" t="str">
        <f t="shared" si="213"/>
        <v/>
      </c>
      <c r="AR1066" t="str">
        <f t="shared" si="214"/>
        <v/>
      </c>
      <c r="AS1066" t="str">
        <f t="shared" si="215"/>
        <v>4S693183H3-1</v>
      </c>
      <c r="AT1066" t="str">
        <f>IFERROR(IF(VLOOKUP(Y1066,vlookup!$I$2:$J$9,1,0)=Y1066,VLOOKUP(Y1066,vlookup!$I$2:$J$9,2,0),PROPER(Y1066)),PROPER(Y1066))</f>
        <v>Labor</v>
      </c>
      <c r="AU1066" t="str">
        <f>IFERROR(IF(B1066=VLOOKUP(B1066,vlookup!$L$2:$L$10,1,0),"Yes","No"),"No")</f>
        <v>No</v>
      </c>
    </row>
    <row r="1067" spans="1:47" ht="14.45" customHeight="1" x14ac:dyDescent="0.25">
      <c r="A1067" t="s">
        <v>1225</v>
      </c>
      <c r="B1067" s="31" t="s">
        <v>1226</v>
      </c>
      <c r="C1067">
        <v>1</v>
      </c>
      <c r="D1067">
        <v>1</v>
      </c>
      <c r="E1067" t="s">
        <v>571</v>
      </c>
      <c r="F1067" t="s">
        <v>60</v>
      </c>
      <c r="G1067" t="s">
        <v>922</v>
      </c>
      <c r="H1067" t="s">
        <v>926</v>
      </c>
      <c r="I1067">
        <v>94622</v>
      </c>
      <c r="J1067" s="19">
        <v>41405</v>
      </c>
      <c r="K1067" s="19">
        <v>41422</v>
      </c>
      <c r="L1067">
        <v>201305</v>
      </c>
      <c r="M1067" s="19">
        <v>41395</v>
      </c>
      <c r="N1067">
        <v>24617</v>
      </c>
      <c r="O1067" t="s">
        <v>1070</v>
      </c>
      <c r="P1067" t="s">
        <v>1227</v>
      </c>
      <c r="Q1067" t="s">
        <v>924</v>
      </c>
      <c r="R1067">
        <v>6128776</v>
      </c>
      <c r="S1067" s="19">
        <v>41526</v>
      </c>
      <c r="T1067">
        <v>103066</v>
      </c>
      <c r="U1067" t="s">
        <v>357</v>
      </c>
      <c r="V1067" s="19">
        <v>41576</v>
      </c>
      <c r="W1067" t="s">
        <v>2816</v>
      </c>
      <c r="X1067" t="s">
        <v>2817</v>
      </c>
      <c r="Y1067" t="s">
        <v>94</v>
      </c>
      <c r="Z1067" t="s">
        <v>366</v>
      </c>
      <c r="AA1067" s="29">
        <v>-66</v>
      </c>
      <c r="AB1067" t="s">
        <v>544</v>
      </c>
      <c r="AC1067">
        <f t="shared" si="204"/>
        <v>2013</v>
      </c>
      <c r="AD1067">
        <f t="shared" si="205"/>
        <v>10</v>
      </c>
      <c r="AE1067">
        <f t="shared" si="206"/>
        <v>2013</v>
      </c>
      <c r="AF1067">
        <f t="shared" si="207"/>
        <v>5</v>
      </c>
      <c r="AG1067" t="str">
        <f>VLOOKUP(F1067,vlookup!$A$2:$E$660,2,0)</f>
        <v>Retained</v>
      </c>
      <c r="AH1067" t="str">
        <f>VLOOKUP(F1067,vlookup!$A$2:$E$660,3,0)</f>
        <v>Service Contract</v>
      </c>
      <c r="AI1067" t="str">
        <f>VLOOKUP(F1067,vlookup!$A$2:$E$660,4,0)</f>
        <v>Used Car Programs</v>
      </c>
      <c r="AJ1067" t="str">
        <f>VLOOKUP(F1067,vlookup!$A$2:$E$660,5,0)</f>
        <v>High Mileage</v>
      </c>
      <c r="AL1067">
        <f t="shared" si="208"/>
        <v>17</v>
      </c>
      <c r="AM1067">
        <f t="shared" si="209"/>
        <v>168</v>
      </c>
      <c r="AN1067">
        <f t="shared" si="210"/>
        <v>8444</v>
      </c>
      <c r="AO1067" t="str">
        <f t="shared" si="211"/>
        <v/>
      </c>
      <c r="AP1067" t="str">
        <f t="shared" si="212"/>
        <v/>
      </c>
      <c r="AQ1067" t="str">
        <f t="shared" si="213"/>
        <v/>
      </c>
      <c r="AR1067">
        <f t="shared" si="214"/>
        <v>-66</v>
      </c>
      <c r="AS1067" t="str">
        <f t="shared" si="215"/>
        <v>8S585663E3Y-1</v>
      </c>
      <c r="AT1067" t="str">
        <f>IFERROR(IF(VLOOKUP(Y1067,vlookup!$I$2:$J$9,1,0)=Y1067,VLOOKUP(Y1067,vlookup!$I$2:$J$9,2,0),PROPER(Y1067)),PROPER(Y1067))</f>
        <v>Labor</v>
      </c>
      <c r="AU1067" t="str">
        <f>IFERROR(IF(B1067=VLOOKUP(B1067,vlookup!$L$2:$L$10,1,0),"Yes","No"),"No")</f>
        <v>No</v>
      </c>
    </row>
    <row r="1068" spans="1:47" ht="14.45" customHeight="1" x14ac:dyDescent="0.25">
      <c r="A1068" t="s">
        <v>1225</v>
      </c>
      <c r="B1068" s="31" t="s">
        <v>1226</v>
      </c>
      <c r="C1068">
        <v>1</v>
      </c>
      <c r="D1068">
        <v>1</v>
      </c>
      <c r="E1068" t="s">
        <v>571</v>
      </c>
      <c r="F1068" t="s">
        <v>60</v>
      </c>
      <c r="G1068" t="s">
        <v>922</v>
      </c>
      <c r="H1068" t="s">
        <v>926</v>
      </c>
      <c r="I1068">
        <v>94622</v>
      </c>
      <c r="J1068" s="19">
        <v>41405</v>
      </c>
      <c r="K1068" s="19">
        <v>41422</v>
      </c>
      <c r="L1068">
        <v>201305</v>
      </c>
      <c r="M1068" s="19">
        <v>41395</v>
      </c>
      <c r="N1068">
        <v>24617</v>
      </c>
      <c r="O1068" t="s">
        <v>1070</v>
      </c>
      <c r="P1068" t="s">
        <v>1227</v>
      </c>
      <c r="Q1068" t="s">
        <v>924</v>
      </c>
      <c r="R1068">
        <v>6128776</v>
      </c>
      <c r="S1068" s="19">
        <v>41526</v>
      </c>
      <c r="T1068">
        <v>103066</v>
      </c>
      <c r="U1068" t="s">
        <v>357</v>
      </c>
      <c r="V1068" s="19">
        <v>41576</v>
      </c>
      <c r="W1068" t="s">
        <v>2818</v>
      </c>
      <c r="X1068" t="s">
        <v>2819</v>
      </c>
      <c r="Y1068" t="s">
        <v>94</v>
      </c>
      <c r="Z1068" t="s">
        <v>14</v>
      </c>
      <c r="AA1068" s="29">
        <v>-55</v>
      </c>
      <c r="AB1068" t="s">
        <v>544</v>
      </c>
      <c r="AC1068">
        <f t="shared" si="204"/>
        <v>2013</v>
      </c>
      <c r="AD1068">
        <f t="shared" si="205"/>
        <v>10</v>
      </c>
      <c r="AE1068">
        <f t="shared" si="206"/>
        <v>2013</v>
      </c>
      <c r="AF1068">
        <f t="shared" si="207"/>
        <v>5</v>
      </c>
      <c r="AG1068" t="str">
        <f>VLOOKUP(F1068,vlookup!$A$2:$E$660,2,0)</f>
        <v>Retained</v>
      </c>
      <c r="AH1068" t="str">
        <f>VLOOKUP(F1068,vlookup!$A$2:$E$660,3,0)</f>
        <v>Service Contract</v>
      </c>
      <c r="AI1068" t="str">
        <f>VLOOKUP(F1068,vlookup!$A$2:$E$660,4,0)</f>
        <v>Used Car Programs</v>
      </c>
      <c r="AJ1068" t="str">
        <f>VLOOKUP(F1068,vlookup!$A$2:$E$660,5,0)</f>
        <v>High Mileage</v>
      </c>
      <c r="AL1068">
        <f t="shared" si="208"/>
        <v>17</v>
      </c>
      <c r="AM1068">
        <f t="shared" si="209"/>
        <v>168</v>
      </c>
      <c r="AN1068">
        <f t="shared" si="210"/>
        <v>8444</v>
      </c>
      <c r="AO1068" t="str">
        <f t="shared" si="211"/>
        <v/>
      </c>
      <c r="AP1068" t="str">
        <f t="shared" si="212"/>
        <v/>
      </c>
      <c r="AQ1068" t="str">
        <f t="shared" si="213"/>
        <v/>
      </c>
      <c r="AR1068">
        <f t="shared" si="214"/>
        <v>-55</v>
      </c>
      <c r="AS1068" t="str">
        <f t="shared" si="215"/>
        <v>8S585663E3Y-1</v>
      </c>
      <c r="AT1068" t="str">
        <f>IFERROR(IF(VLOOKUP(Y1068,vlookup!$I$2:$J$9,1,0)=Y1068,VLOOKUP(Y1068,vlookup!$I$2:$J$9,2,0),PROPER(Y1068)),PROPER(Y1068))</f>
        <v>Labor</v>
      </c>
      <c r="AU1068" t="str">
        <f>IFERROR(IF(B1068=VLOOKUP(B1068,vlookup!$L$2:$L$10,1,0),"Yes","No"),"No")</f>
        <v>No</v>
      </c>
    </row>
    <row r="1069" spans="1:47" ht="14.45" customHeight="1" x14ac:dyDescent="0.25">
      <c r="A1069" t="s">
        <v>2662</v>
      </c>
      <c r="B1069" s="31" t="s">
        <v>2663</v>
      </c>
      <c r="C1069">
        <v>2</v>
      </c>
      <c r="D1069">
        <v>1</v>
      </c>
      <c r="E1069" t="s">
        <v>382</v>
      </c>
      <c r="F1069" t="s">
        <v>205</v>
      </c>
      <c r="G1069" t="s">
        <v>922</v>
      </c>
      <c r="H1069" t="s">
        <v>926</v>
      </c>
      <c r="I1069">
        <v>123163</v>
      </c>
      <c r="J1069" s="19">
        <v>41759</v>
      </c>
      <c r="K1069" s="19">
        <v>41786</v>
      </c>
      <c r="L1069">
        <v>201405</v>
      </c>
      <c r="M1069" s="19">
        <v>41760</v>
      </c>
      <c r="N1069">
        <v>24617</v>
      </c>
      <c r="O1069" t="s">
        <v>1070</v>
      </c>
      <c r="P1069" t="s">
        <v>2820</v>
      </c>
      <c r="Q1069" t="s">
        <v>924</v>
      </c>
      <c r="R1069">
        <v>974</v>
      </c>
      <c r="S1069" s="19">
        <v>41984</v>
      </c>
      <c r="T1069">
        <v>132115</v>
      </c>
      <c r="U1069" t="s">
        <v>357</v>
      </c>
      <c r="V1069" s="19">
        <v>42009</v>
      </c>
      <c r="W1069" t="s">
        <v>971</v>
      </c>
      <c r="X1069" t="s">
        <v>972</v>
      </c>
      <c r="Y1069" t="s">
        <v>94</v>
      </c>
      <c r="Z1069" t="s">
        <v>364</v>
      </c>
      <c r="AA1069" s="29">
        <v>-1061.4100000000001</v>
      </c>
      <c r="AB1069">
        <v>0</v>
      </c>
      <c r="AC1069">
        <f t="shared" si="204"/>
        <v>2015</v>
      </c>
      <c r="AD1069">
        <f t="shared" si="205"/>
        <v>1</v>
      </c>
      <c r="AE1069">
        <f t="shared" si="206"/>
        <v>2014</v>
      </c>
      <c r="AF1069">
        <f t="shared" si="207"/>
        <v>4</v>
      </c>
      <c r="AG1069" t="str">
        <f>VLOOKUP(F1069,vlookup!$A$2:$E$660,2,0)</f>
        <v>Retained</v>
      </c>
      <c r="AH1069" t="str">
        <f>VLOOKUP(F1069,vlookup!$A$2:$E$660,3,0)</f>
        <v>Service Contract</v>
      </c>
      <c r="AI1069" t="str">
        <f>VLOOKUP(F1069,vlookup!$A$2:$E$660,4,0)</f>
        <v>Used Car Programs</v>
      </c>
      <c r="AJ1069" t="str">
        <f>VLOOKUP(F1069,vlookup!$A$2:$E$660,5,0)</f>
        <v>High Mileage</v>
      </c>
      <c r="AL1069">
        <f t="shared" si="208"/>
        <v>27</v>
      </c>
      <c r="AM1069">
        <f t="shared" si="209"/>
        <v>245</v>
      </c>
      <c r="AN1069">
        <f t="shared" si="210"/>
        <v>8952</v>
      </c>
      <c r="AO1069" t="str">
        <f t="shared" si="211"/>
        <v/>
      </c>
      <c r="AP1069" t="str">
        <f t="shared" si="212"/>
        <v/>
      </c>
      <c r="AQ1069" t="str">
        <f t="shared" si="213"/>
        <v/>
      </c>
      <c r="AR1069">
        <f t="shared" si="214"/>
        <v>-1061.4100000000001</v>
      </c>
      <c r="AS1069" t="str">
        <f t="shared" si="215"/>
        <v>5J563785D4-2</v>
      </c>
      <c r="AT1069" t="str">
        <f>IFERROR(IF(VLOOKUP(Y1069,vlookup!$I$2:$J$9,1,0)=Y1069,VLOOKUP(Y1069,vlookup!$I$2:$J$9,2,0),PROPER(Y1069)),PROPER(Y1069))</f>
        <v>Labor</v>
      </c>
      <c r="AU1069" t="str">
        <f>IFERROR(IF(B1069=VLOOKUP(B1069,vlookup!$L$2:$L$10,1,0),"Yes","No"),"No")</f>
        <v>No</v>
      </c>
    </row>
    <row r="1070" spans="1:47" ht="14.45" customHeight="1" x14ac:dyDescent="0.25">
      <c r="A1070" t="s">
        <v>2664</v>
      </c>
      <c r="B1070" s="31" t="s">
        <v>3618</v>
      </c>
      <c r="C1070">
        <v>1</v>
      </c>
      <c r="D1070">
        <v>1</v>
      </c>
      <c r="E1070" t="s">
        <v>382</v>
      </c>
      <c r="F1070" t="s">
        <v>205</v>
      </c>
      <c r="G1070" t="s">
        <v>922</v>
      </c>
      <c r="H1070" t="s">
        <v>926</v>
      </c>
      <c r="I1070">
        <v>128930</v>
      </c>
      <c r="J1070" s="19">
        <v>42468</v>
      </c>
      <c r="K1070" s="19">
        <v>42503</v>
      </c>
      <c r="L1070">
        <v>201605</v>
      </c>
      <c r="M1070" s="19">
        <v>42491</v>
      </c>
      <c r="N1070">
        <v>24617</v>
      </c>
      <c r="O1070" t="s">
        <v>1070</v>
      </c>
      <c r="P1070" t="s">
        <v>2821</v>
      </c>
      <c r="Q1070" t="s">
        <v>924</v>
      </c>
      <c r="R1070">
        <v>124903</v>
      </c>
      <c r="S1070" s="19">
        <v>42627</v>
      </c>
      <c r="T1070">
        <v>142505</v>
      </c>
      <c r="U1070" t="s">
        <v>356</v>
      </c>
      <c r="V1070" s="19">
        <v>42640</v>
      </c>
      <c r="W1070" t="s">
        <v>370</v>
      </c>
      <c r="X1070" t="s">
        <v>371</v>
      </c>
      <c r="Y1070" t="s">
        <v>94</v>
      </c>
      <c r="Z1070" t="s">
        <v>369</v>
      </c>
      <c r="AA1070" s="29">
        <v>-715.4</v>
      </c>
      <c r="AB1070">
        <v>0</v>
      </c>
      <c r="AC1070">
        <f t="shared" si="204"/>
        <v>2016</v>
      </c>
      <c r="AD1070">
        <f t="shared" si="205"/>
        <v>9</v>
      </c>
      <c r="AE1070">
        <f t="shared" si="206"/>
        <v>2016</v>
      </c>
      <c r="AF1070">
        <f t="shared" si="207"/>
        <v>4</v>
      </c>
      <c r="AG1070" t="str">
        <f>VLOOKUP(F1070,vlookup!$A$2:$E$660,2,0)</f>
        <v>Retained</v>
      </c>
      <c r="AH1070" t="str">
        <f>VLOOKUP(F1070,vlookup!$A$2:$E$660,3,0)</f>
        <v>Service Contract</v>
      </c>
      <c r="AI1070" t="str">
        <f>VLOOKUP(F1070,vlookup!$A$2:$E$660,4,0)</f>
        <v>Used Car Programs</v>
      </c>
      <c r="AJ1070" t="str">
        <f>VLOOKUP(F1070,vlookup!$A$2:$E$660,5,0)</f>
        <v>High Mileage</v>
      </c>
      <c r="AL1070">
        <f t="shared" si="208"/>
        <v>35</v>
      </c>
      <c r="AM1070">
        <f t="shared" si="209"/>
        <v>169</v>
      </c>
      <c r="AN1070">
        <f t="shared" si="210"/>
        <v>13575</v>
      </c>
      <c r="AO1070" t="str">
        <f t="shared" si="211"/>
        <v/>
      </c>
      <c r="AP1070" t="str">
        <f t="shared" si="212"/>
        <v/>
      </c>
      <c r="AQ1070" t="str">
        <f t="shared" si="213"/>
        <v/>
      </c>
      <c r="AR1070">
        <f t="shared" si="214"/>
        <v>-715.4</v>
      </c>
      <c r="AS1070" t="str">
        <f t="shared" si="215"/>
        <v>102251414-1</v>
      </c>
      <c r="AT1070" t="str">
        <f>IFERROR(IF(VLOOKUP(Y1070,vlookup!$I$2:$J$9,1,0)=Y1070,VLOOKUP(Y1070,vlookup!$I$2:$J$9,2,0),PROPER(Y1070)),PROPER(Y1070))</f>
        <v>Labor</v>
      </c>
      <c r="AU1070" t="str">
        <f>IFERROR(IF(B1070=VLOOKUP(B1070,vlookup!$L$2:$L$10,1,0),"Yes","No"),"No")</f>
        <v>No</v>
      </c>
    </row>
    <row r="1071" spans="1:47" ht="14.45" customHeight="1" x14ac:dyDescent="0.25">
      <c r="A1071" t="s">
        <v>2664</v>
      </c>
      <c r="B1071" s="31" t="s">
        <v>3618</v>
      </c>
      <c r="C1071">
        <v>2</v>
      </c>
      <c r="D1071">
        <v>1</v>
      </c>
      <c r="E1071" t="s">
        <v>382</v>
      </c>
      <c r="F1071" t="s">
        <v>205</v>
      </c>
      <c r="G1071" t="s">
        <v>922</v>
      </c>
      <c r="H1071" t="s">
        <v>926</v>
      </c>
      <c r="I1071">
        <v>128930</v>
      </c>
      <c r="J1071" s="19">
        <v>42468</v>
      </c>
      <c r="K1071" s="19">
        <v>42503</v>
      </c>
      <c r="L1071">
        <v>201605</v>
      </c>
      <c r="M1071" s="19">
        <v>42491</v>
      </c>
      <c r="N1071">
        <v>24617</v>
      </c>
      <c r="O1071" t="s">
        <v>1070</v>
      </c>
      <c r="P1071" t="s">
        <v>2821</v>
      </c>
      <c r="Q1071" t="s">
        <v>924</v>
      </c>
      <c r="R1071">
        <v>125116</v>
      </c>
      <c r="S1071" s="19">
        <v>42646</v>
      </c>
      <c r="T1071">
        <v>144344</v>
      </c>
      <c r="U1071" t="s">
        <v>356</v>
      </c>
      <c r="V1071" s="19">
        <v>42682</v>
      </c>
      <c r="W1071" t="s">
        <v>2822</v>
      </c>
      <c r="X1071" t="s">
        <v>2823</v>
      </c>
      <c r="Y1071" t="s">
        <v>94</v>
      </c>
      <c r="Z1071" t="s">
        <v>366</v>
      </c>
      <c r="AA1071" s="29">
        <v>-253</v>
      </c>
      <c r="AB1071">
        <v>0</v>
      </c>
      <c r="AC1071">
        <f t="shared" si="204"/>
        <v>2016</v>
      </c>
      <c r="AD1071">
        <f t="shared" si="205"/>
        <v>11</v>
      </c>
      <c r="AE1071">
        <f t="shared" si="206"/>
        <v>2016</v>
      </c>
      <c r="AF1071">
        <f t="shared" si="207"/>
        <v>4</v>
      </c>
      <c r="AG1071" t="str">
        <f>VLOOKUP(F1071,vlookup!$A$2:$E$660,2,0)</f>
        <v>Retained</v>
      </c>
      <c r="AH1071" t="str">
        <f>VLOOKUP(F1071,vlookup!$A$2:$E$660,3,0)</f>
        <v>Service Contract</v>
      </c>
      <c r="AI1071" t="str">
        <f>VLOOKUP(F1071,vlookup!$A$2:$E$660,4,0)</f>
        <v>Used Car Programs</v>
      </c>
      <c r="AJ1071" t="str">
        <f>VLOOKUP(F1071,vlookup!$A$2:$E$660,5,0)</f>
        <v>High Mileage</v>
      </c>
      <c r="AL1071">
        <f t="shared" si="208"/>
        <v>35</v>
      </c>
      <c r="AM1071">
        <f t="shared" si="209"/>
        <v>210</v>
      </c>
      <c r="AN1071">
        <f t="shared" si="210"/>
        <v>15414</v>
      </c>
      <c r="AO1071" t="str">
        <f t="shared" si="211"/>
        <v/>
      </c>
      <c r="AP1071" t="str">
        <f t="shared" si="212"/>
        <v/>
      </c>
      <c r="AQ1071" t="str">
        <f t="shared" si="213"/>
        <v/>
      </c>
      <c r="AR1071">
        <f t="shared" si="214"/>
        <v>-253</v>
      </c>
      <c r="AS1071" t="str">
        <f t="shared" si="215"/>
        <v>102251414-2</v>
      </c>
      <c r="AT1071" t="str">
        <f>IFERROR(IF(VLOOKUP(Y1071,vlookup!$I$2:$J$9,1,0)=Y1071,VLOOKUP(Y1071,vlookup!$I$2:$J$9,2,0),PROPER(Y1071)),PROPER(Y1071))</f>
        <v>Labor</v>
      </c>
      <c r="AU1071" t="str">
        <f>IFERROR(IF(B1071=VLOOKUP(B1071,vlookup!$L$2:$L$10,1,0),"Yes","No"),"No")</f>
        <v>No</v>
      </c>
    </row>
    <row r="1072" spans="1:47" ht="14.45" customHeight="1" x14ac:dyDescent="0.25">
      <c r="A1072" t="s">
        <v>1228</v>
      </c>
      <c r="B1072" s="31" t="s">
        <v>1229</v>
      </c>
      <c r="C1072">
        <v>1</v>
      </c>
      <c r="D1072">
        <v>1</v>
      </c>
      <c r="E1072" t="s">
        <v>382</v>
      </c>
      <c r="F1072" t="s">
        <v>464</v>
      </c>
      <c r="G1072" t="s">
        <v>922</v>
      </c>
      <c r="H1072" t="s">
        <v>926</v>
      </c>
      <c r="I1072">
        <v>82576</v>
      </c>
      <c r="J1072" s="19">
        <v>43333</v>
      </c>
      <c r="K1072" s="19">
        <v>43385</v>
      </c>
      <c r="L1072">
        <v>201810</v>
      </c>
      <c r="M1072" s="19">
        <v>43374</v>
      </c>
      <c r="N1072">
        <v>24617</v>
      </c>
      <c r="O1072" t="s">
        <v>1070</v>
      </c>
      <c r="P1072" t="s">
        <v>1230</v>
      </c>
      <c r="Q1072" t="s">
        <v>924</v>
      </c>
      <c r="R1072">
        <v>32722</v>
      </c>
      <c r="S1072" s="19">
        <v>43472</v>
      </c>
      <c r="T1072">
        <v>85401</v>
      </c>
      <c r="U1072" t="s">
        <v>356</v>
      </c>
      <c r="V1072" s="19">
        <v>43475</v>
      </c>
      <c r="W1072" t="s">
        <v>2824</v>
      </c>
      <c r="X1072" t="s">
        <v>2825</v>
      </c>
      <c r="Y1072" t="s">
        <v>94</v>
      </c>
      <c r="Z1072" t="s">
        <v>369</v>
      </c>
      <c r="AA1072" s="29">
        <v>-770</v>
      </c>
      <c r="AB1072">
        <v>0</v>
      </c>
      <c r="AC1072">
        <f t="shared" si="204"/>
        <v>2019</v>
      </c>
      <c r="AD1072">
        <f t="shared" si="205"/>
        <v>1</v>
      </c>
      <c r="AE1072">
        <f t="shared" si="206"/>
        <v>2018</v>
      </c>
      <c r="AF1072">
        <f t="shared" si="207"/>
        <v>8</v>
      </c>
      <c r="AG1072" t="str">
        <f>VLOOKUP(F1072,vlookup!$A$2:$E$660,2,0)</f>
        <v>Retained</v>
      </c>
      <c r="AH1072" t="str">
        <f>VLOOKUP(F1072,vlookup!$A$2:$E$660,3,0)</f>
        <v>Service Contract</v>
      </c>
      <c r="AI1072" t="str">
        <f>VLOOKUP(F1072,vlookup!$A$2:$E$660,4,0)</f>
        <v>Used Car Programs</v>
      </c>
      <c r="AJ1072" t="str">
        <f>VLOOKUP(F1072,vlookup!$A$2:$E$660,5,0)</f>
        <v>High Mileage</v>
      </c>
      <c r="AL1072">
        <f t="shared" si="208"/>
        <v>51</v>
      </c>
      <c r="AM1072">
        <f t="shared" si="209"/>
        <v>139</v>
      </c>
      <c r="AN1072">
        <f t="shared" si="210"/>
        <v>2825</v>
      </c>
      <c r="AO1072" t="str">
        <f t="shared" si="211"/>
        <v/>
      </c>
      <c r="AP1072" t="str">
        <f t="shared" si="212"/>
        <v/>
      </c>
      <c r="AQ1072" t="str">
        <f t="shared" si="213"/>
        <v/>
      </c>
      <c r="AR1072">
        <f t="shared" si="214"/>
        <v>-770</v>
      </c>
      <c r="AS1072" t="str">
        <f t="shared" si="215"/>
        <v>7J559513H8-1</v>
      </c>
      <c r="AT1072" t="str">
        <f>IFERROR(IF(VLOOKUP(Y1072,vlookup!$I$2:$J$9,1,0)=Y1072,VLOOKUP(Y1072,vlookup!$I$2:$J$9,2,0),PROPER(Y1072)),PROPER(Y1072))</f>
        <v>Labor</v>
      </c>
      <c r="AU1072" t="str">
        <f>IFERROR(IF(B1072=VLOOKUP(B1072,vlookup!$L$2:$L$10,1,0),"Yes","No"),"No")</f>
        <v>No</v>
      </c>
    </row>
    <row r="1073" spans="1:47" ht="14.45" customHeight="1" x14ac:dyDescent="0.25">
      <c r="A1073" t="s">
        <v>1231</v>
      </c>
      <c r="B1073" s="31" t="s">
        <v>1232</v>
      </c>
      <c r="C1073">
        <v>1</v>
      </c>
      <c r="D1073">
        <v>2</v>
      </c>
      <c r="E1073" t="s">
        <v>382</v>
      </c>
      <c r="F1073" t="s">
        <v>464</v>
      </c>
      <c r="G1073" t="s">
        <v>922</v>
      </c>
      <c r="H1073" t="s">
        <v>926</v>
      </c>
      <c r="I1073">
        <v>78572</v>
      </c>
      <c r="J1073" s="19">
        <v>43750</v>
      </c>
      <c r="K1073" s="19">
        <v>43802</v>
      </c>
      <c r="L1073">
        <v>201911</v>
      </c>
      <c r="M1073" s="19">
        <v>43770</v>
      </c>
      <c r="N1073">
        <v>24616</v>
      </c>
      <c r="O1073" t="s">
        <v>1076</v>
      </c>
      <c r="P1073" t="s">
        <v>1233</v>
      </c>
      <c r="Q1073" t="s">
        <v>924</v>
      </c>
      <c r="R1073">
        <v>178634</v>
      </c>
      <c r="S1073" s="19">
        <v>43846</v>
      </c>
      <c r="T1073">
        <v>79850</v>
      </c>
      <c r="U1073" t="s">
        <v>356</v>
      </c>
      <c r="V1073" s="19">
        <v>43847</v>
      </c>
      <c r="W1073" t="s">
        <v>969</v>
      </c>
      <c r="X1073" t="s">
        <v>970</v>
      </c>
      <c r="Y1073" t="s">
        <v>94</v>
      </c>
      <c r="Z1073" t="s">
        <v>582</v>
      </c>
      <c r="AA1073" s="29">
        <v>-465</v>
      </c>
      <c r="AB1073">
        <v>0</v>
      </c>
      <c r="AC1073">
        <f t="shared" si="204"/>
        <v>2020</v>
      </c>
      <c r="AD1073">
        <f t="shared" si="205"/>
        <v>1</v>
      </c>
      <c r="AE1073">
        <f t="shared" si="206"/>
        <v>2019</v>
      </c>
      <c r="AF1073">
        <f t="shared" si="207"/>
        <v>10</v>
      </c>
      <c r="AG1073" t="str">
        <f>VLOOKUP(F1073,vlookup!$A$2:$E$660,2,0)</f>
        <v>Retained</v>
      </c>
      <c r="AH1073" t="str">
        <f>VLOOKUP(F1073,vlookup!$A$2:$E$660,3,0)</f>
        <v>Service Contract</v>
      </c>
      <c r="AI1073" t="str">
        <f>VLOOKUP(F1073,vlookup!$A$2:$E$660,4,0)</f>
        <v>Used Car Programs</v>
      </c>
      <c r="AJ1073" t="str">
        <f>VLOOKUP(F1073,vlookup!$A$2:$E$660,5,0)</f>
        <v>High Mileage</v>
      </c>
      <c r="AL1073">
        <f t="shared" si="208"/>
        <v>51</v>
      </c>
      <c r="AM1073">
        <f t="shared" si="209"/>
        <v>95</v>
      </c>
      <c r="AN1073">
        <f t="shared" si="210"/>
        <v>1278</v>
      </c>
      <c r="AO1073" t="str">
        <f t="shared" si="211"/>
        <v/>
      </c>
      <c r="AP1073" t="str">
        <f t="shared" si="212"/>
        <v/>
      </c>
      <c r="AQ1073" t="str">
        <f t="shared" si="213"/>
        <v/>
      </c>
      <c r="AR1073">
        <f t="shared" si="214"/>
        <v>-465</v>
      </c>
      <c r="AS1073" t="str">
        <f t="shared" si="215"/>
        <v>BS594050J9-1</v>
      </c>
      <c r="AT1073" t="str">
        <f>IFERROR(IF(VLOOKUP(Y1073,vlookup!$I$2:$J$9,1,0)=Y1073,VLOOKUP(Y1073,vlookup!$I$2:$J$9,2,0),PROPER(Y1073)),PROPER(Y1073))</f>
        <v>Labor</v>
      </c>
      <c r="AU1073" t="str">
        <f>IFERROR(IF(B1073=VLOOKUP(B1073,vlookup!$L$2:$L$10,1,0),"Yes","No"),"No")</f>
        <v>No</v>
      </c>
    </row>
    <row r="1074" spans="1:47" ht="14.45" customHeight="1" x14ac:dyDescent="0.25">
      <c r="A1074" t="s">
        <v>2826</v>
      </c>
      <c r="B1074" s="31" t="s">
        <v>2827</v>
      </c>
      <c r="C1074">
        <v>1</v>
      </c>
      <c r="D1074">
        <v>1</v>
      </c>
      <c r="E1074" t="s">
        <v>382</v>
      </c>
      <c r="F1074" t="s">
        <v>464</v>
      </c>
      <c r="G1074" t="s">
        <v>388</v>
      </c>
      <c r="H1074" t="s">
        <v>928</v>
      </c>
      <c r="I1074">
        <v>61577</v>
      </c>
      <c r="J1074" s="19">
        <v>44639</v>
      </c>
      <c r="K1074" s="19">
        <v>44684</v>
      </c>
      <c r="L1074">
        <v>202204</v>
      </c>
      <c r="M1074" s="19">
        <v>44652</v>
      </c>
      <c r="N1074">
        <v>24617</v>
      </c>
      <c r="O1074" t="s">
        <v>1070</v>
      </c>
      <c r="P1074" t="s">
        <v>2828</v>
      </c>
      <c r="Q1074" t="s">
        <v>924</v>
      </c>
      <c r="R1074">
        <v>36726</v>
      </c>
      <c r="S1074" s="19">
        <v>44949</v>
      </c>
      <c r="T1074">
        <v>85322</v>
      </c>
      <c r="U1074" t="s">
        <v>356</v>
      </c>
      <c r="V1074" s="19">
        <v>44985</v>
      </c>
      <c r="W1074" t="s">
        <v>370</v>
      </c>
      <c r="X1074" t="s">
        <v>371</v>
      </c>
      <c r="Y1074" t="s">
        <v>94</v>
      </c>
      <c r="Z1074" t="s">
        <v>369</v>
      </c>
      <c r="AA1074" s="29">
        <v>-1296</v>
      </c>
      <c r="AB1074">
        <v>0</v>
      </c>
      <c r="AC1074">
        <f t="shared" si="204"/>
        <v>2023</v>
      </c>
      <c r="AD1074">
        <f t="shared" si="205"/>
        <v>2</v>
      </c>
      <c r="AE1074">
        <f t="shared" si="206"/>
        <v>2022</v>
      </c>
      <c r="AF1074">
        <f t="shared" si="207"/>
        <v>3</v>
      </c>
      <c r="AG1074" t="str">
        <f>VLOOKUP(F1074,vlookup!$A$2:$E$660,2,0)</f>
        <v>Retained</v>
      </c>
      <c r="AH1074" t="str">
        <f>VLOOKUP(F1074,vlookup!$A$2:$E$660,3,0)</f>
        <v>Service Contract</v>
      </c>
      <c r="AI1074" t="str">
        <f>VLOOKUP(F1074,vlookup!$A$2:$E$660,4,0)</f>
        <v>Used Car Programs</v>
      </c>
      <c r="AJ1074" t="str">
        <f>VLOOKUP(F1074,vlookup!$A$2:$E$660,5,0)</f>
        <v>High Mileage</v>
      </c>
      <c r="AL1074">
        <f t="shared" si="208"/>
        <v>44</v>
      </c>
      <c r="AM1074">
        <f t="shared" si="209"/>
        <v>339</v>
      </c>
      <c r="AN1074">
        <f t="shared" si="210"/>
        <v>23745</v>
      </c>
      <c r="AO1074" t="str">
        <f t="shared" si="211"/>
        <v/>
      </c>
      <c r="AP1074" t="str">
        <f t="shared" si="212"/>
        <v/>
      </c>
      <c r="AQ1074" t="str">
        <f t="shared" si="213"/>
        <v/>
      </c>
      <c r="AR1074">
        <f t="shared" si="214"/>
        <v>-1296</v>
      </c>
      <c r="AS1074" t="str">
        <f t="shared" si="215"/>
        <v>ZAGGL369991C22-1</v>
      </c>
      <c r="AT1074" t="str">
        <f>IFERROR(IF(VLOOKUP(Y1074,vlookup!$I$2:$J$9,1,0)=Y1074,VLOOKUP(Y1074,vlookup!$I$2:$J$9,2,0),PROPER(Y1074)),PROPER(Y1074))</f>
        <v>Labor</v>
      </c>
      <c r="AU1074" t="str">
        <f>IFERROR(IF(B1074=VLOOKUP(B1074,vlookup!$L$2:$L$10,1,0),"Yes","No"),"No")</f>
        <v>No</v>
      </c>
    </row>
    <row r="1075" spans="1:47" ht="14.45" customHeight="1" x14ac:dyDescent="0.25">
      <c r="A1075" t="s">
        <v>2665</v>
      </c>
      <c r="B1075" s="31" t="s">
        <v>2666</v>
      </c>
      <c r="C1075">
        <v>1</v>
      </c>
      <c r="D1075">
        <v>1</v>
      </c>
      <c r="E1075" t="s">
        <v>382</v>
      </c>
      <c r="F1075" t="s">
        <v>205</v>
      </c>
      <c r="G1075" t="s">
        <v>388</v>
      </c>
      <c r="H1075" t="s">
        <v>3811</v>
      </c>
      <c r="I1075">
        <v>95375</v>
      </c>
      <c r="J1075" s="19">
        <v>41501</v>
      </c>
      <c r="K1075" s="19">
        <v>41530</v>
      </c>
      <c r="L1075">
        <v>201309</v>
      </c>
      <c r="M1075" s="19">
        <v>41518</v>
      </c>
      <c r="N1075">
        <v>24617</v>
      </c>
      <c r="O1075" t="s">
        <v>1070</v>
      </c>
      <c r="P1075" t="s">
        <v>1742</v>
      </c>
      <c r="Q1075" t="s">
        <v>924</v>
      </c>
      <c r="R1075">
        <v>36681</v>
      </c>
      <c r="S1075" s="19">
        <v>41827</v>
      </c>
      <c r="T1075">
        <v>105058</v>
      </c>
      <c r="U1075" t="s">
        <v>357</v>
      </c>
      <c r="V1075" s="19">
        <v>41856</v>
      </c>
      <c r="W1075" t="s">
        <v>2829</v>
      </c>
      <c r="X1075" t="s">
        <v>2830</v>
      </c>
      <c r="Y1075" t="s">
        <v>94</v>
      </c>
      <c r="Z1075" t="s">
        <v>369</v>
      </c>
      <c r="AA1075" s="29">
        <v>-1209.04</v>
      </c>
      <c r="AB1075">
        <v>0</v>
      </c>
      <c r="AC1075">
        <f t="shared" si="204"/>
        <v>2014</v>
      </c>
      <c r="AD1075">
        <f t="shared" si="205"/>
        <v>8</v>
      </c>
      <c r="AE1075">
        <f t="shared" si="206"/>
        <v>2013</v>
      </c>
      <c r="AF1075">
        <f t="shared" si="207"/>
        <v>8</v>
      </c>
      <c r="AG1075" t="str">
        <f>VLOOKUP(F1075,vlookup!$A$2:$E$660,2,0)</f>
        <v>Retained</v>
      </c>
      <c r="AH1075" t="str">
        <f>VLOOKUP(F1075,vlookup!$A$2:$E$660,3,0)</f>
        <v>Service Contract</v>
      </c>
      <c r="AI1075" t="str">
        <f>VLOOKUP(F1075,vlookup!$A$2:$E$660,4,0)</f>
        <v>Used Car Programs</v>
      </c>
      <c r="AJ1075" t="str">
        <f>VLOOKUP(F1075,vlookup!$A$2:$E$660,5,0)</f>
        <v>High Mileage</v>
      </c>
      <c r="AL1075">
        <f t="shared" si="208"/>
        <v>28</v>
      </c>
      <c r="AM1075">
        <f t="shared" si="209"/>
        <v>350</v>
      </c>
      <c r="AN1075">
        <f t="shared" si="210"/>
        <v>9683</v>
      </c>
      <c r="AO1075" t="str">
        <f t="shared" si="211"/>
        <v/>
      </c>
      <c r="AP1075" t="str">
        <f t="shared" si="212"/>
        <v/>
      </c>
      <c r="AQ1075" t="str">
        <f t="shared" si="213"/>
        <v/>
      </c>
      <c r="AR1075">
        <f t="shared" si="214"/>
        <v>-1209.04</v>
      </c>
      <c r="AS1075" t="str">
        <f t="shared" si="215"/>
        <v>6G106243H3-1</v>
      </c>
      <c r="AT1075" t="str">
        <f>IFERROR(IF(VLOOKUP(Y1075,vlookup!$I$2:$J$9,1,0)=Y1075,VLOOKUP(Y1075,vlookup!$I$2:$J$9,2,0),PROPER(Y1075)),PROPER(Y1075))</f>
        <v>Labor</v>
      </c>
      <c r="AU1075" t="str">
        <f>IFERROR(IF(B1075=VLOOKUP(B1075,vlookup!$L$2:$L$10,1,0),"Yes","No"),"No")</f>
        <v>No</v>
      </c>
    </row>
    <row r="1076" spans="1:47" ht="14.45" customHeight="1" x14ac:dyDescent="0.25">
      <c r="A1076" t="s">
        <v>1234</v>
      </c>
      <c r="B1076" s="31" t="s">
        <v>1235</v>
      </c>
      <c r="C1076">
        <v>2</v>
      </c>
      <c r="D1076">
        <v>1</v>
      </c>
      <c r="E1076" t="s">
        <v>382</v>
      </c>
      <c r="F1076" t="s">
        <v>60</v>
      </c>
      <c r="G1076" t="s">
        <v>388</v>
      </c>
      <c r="H1076" t="s">
        <v>3710</v>
      </c>
      <c r="I1076">
        <v>111981</v>
      </c>
      <c r="J1076" s="19">
        <v>41197</v>
      </c>
      <c r="K1076" s="19">
        <v>41233</v>
      </c>
      <c r="L1076">
        <v>201211</v>
      </c>
      <c r="M1076" s="19">
        <v>41214</v>
      </c>
      <c r="N1076">
        <v>24616</v>
      </c>
      <c r="O1076" t="s">
        <v>1076</v>
      </c>
      <c r="P1076" t="s">
        <v>1230</v>
      </c>
      <c r="Q1076" t="s">
        <v>924</v>
      </c>
      <c r="R1076">
        <v>28455</v>
      </c>
      <c r="S1076" s="19">
        <v>41386</v>
      </c>
      <c r="T1076">
        <v>114419</v>
      </c>
      <c r="U1076" t="s">
        <v>357</v>
      </c>
      <c r="V1076" s="19">
        <v>41396</v>
      </c>
      <c r="W1076" t="s">
        <v>2782</v>
      </c>
      <c r="X1076" t="s">
        <v>2783</v>
      </c>
      <c r="Y1076" t="s">
        <v>94</v>
      </c>
      <c r="Z1076" t="s">
        <v>369</v>
      </c>
      <c r="AA1076" s="29">
        <v>-644</v>
      </c>
      <c r="AB1076" t="s">
        <v>544</v>
      </c>
      <c r="AC1076">
        <f t="shared" si="204"/>
        <v>2013</v>
      </c>
      <c r="AD1076">
        <f t="shared" si="205"/>
        <v>5</v>
      </c>
      <c r="AE1076">
        <f t="shared" si="206"/>
        <v>2012</v>
      </c>
      <c r="AF1076">
        <f t="shared" si="207"/>
        <v>10</v>
      </c>
      <c r="AG1076" t="str">
        <f>VLOOKUP(F1076,vlookup!$A$2:$E$660,2,0)</f>
        <v>Retained</v>
      </c>
      <c r="AH1076" t="str">
        <f>VLOOKUP(F1076,vlookup!$A$2:$E$660,3,0)</f>
        <v>Service Contract</v>
      </c>
      <c r="AI1076" t="str">
        <f>VLOOKUP(F1076,vlookup!$A$2:$E$660,4,0)</f>
        <v>Used Car Programs</v>
      </c>
      <c r="AJ1076" t="str">
        <f>VLOOKUP(F1076,vlookup!$A$2:$E$660,5,0)</f>
        <v>High Mileage</v>
      </c>
      <c r="AL1076">
        <f t="shared" si="208"/>
        <v>35</v>
      </c>
      <c r="AM1076">
        <f t="shared" si="209"/>
        <v>197</v>
      </c>
      <c r="AN1076">
        <f t="shared" si="210"/>
        <v>2438</v>
      </c>
      <c r="AO1076" t="str">
        <f t="shared" si="211"/>
        <v/>
      </c>
      <c r="AP1076" t="str">
        <f t="shared" si="212"/>
        <v/>
      </c>
      <c r="AQ1076" t="str">
        <f t="shared" si="213"/>
        <v/>
      </c>
      <c r="AR1076">
        <f t="shared" si="214"/>
        <v>-644</v>
      </c>
      <c r="AS1076" t="str">
        <f t="shared" si="215"/>
        <v>4F181362J2Y-2</v>
      </c>
      <c r="AT1076" t="str">
        <f>IFERROR(IF(VLOOKUP(Y1076,vlookup!$I$2:$J$9,1,0)=Y1076,VLOOKUP(Y1076,vlookup!$I$2:$J$9,2,0),PROPER(Y1076)),PROPER(Y1076))</f>
        <v>Labor</v>
      </c>
      <c r="AU1076" t="str">
        <f>IFERROR(IF(B1076=VLOOKUP(B1076,vlookup!$L$2:$L$10,1,0),"Yes","No"),"No")</f>
        <v>No</v>
      </c>
    </row>
    <row r="1077" spans="1:47" ht="14.45" customHeight="1" x14ac:dyDescent="0.25">
      <c r="A1077" t="s">
        <v>2831</v>
      </c>
      <c r="B1077" s="31" t="s">
        <v>2832</v>
      </c>
      <c r="C1077">
        <v>1</v>
      </c>
      <c r="D1077">
        <v>1</v>
      </c>
      <c r="E1077" t="s">
        <v>382</v>
      </c>
      <c r="F1077" t="s">
        <v>205</v>
      </c>
      <c r="G1077" t="s">
        <v>388</v>
      </c>
      <c r="H1077" t="s">
        <v>3710</v>
      </c>
      <c r="I1077">
        <v>130482</v>
      </c>
      <c r="J1077" s="19">
        <v>42062</v>
      </c>
      <c r="K1077" s="19">
        <v>42094</v>
      </c>
      <c r="L1077">
        <v>201503</v>
      </c>
      <c r="M1077" s="19">
        <v>42064</v>
      </c>
      <c r="N1077">
        <v>24617</v>
      </c>
      <c r="O1077" t="s">
        <v>1070</v>
      </c>
      <c r="P1077" t="s">
        <v>2833</v>
      </c>
      <c r="Q1077" t="s">
        <v>924</v>
      </c>
      <c r="R1077" t="s">
        <v>1021</v>
      </c>
      <c r="S1077" s="19">
        <v>42347</v>
      </c>
      <c r="T1077">
        <v>138190</v>
      </c>
      <c r="U1077" t="s">
        <v>357</v>
      </c>
      <c r="V1077" s="19">
        <v>42361</v>
      </c>
      <c r="W1077" t="s">
        <v>362</v>
      </c>
      <c r="X1077" t="s">
        <v>363</v>
      </c>
      <c r="Y1077" t="s">
        <v>94</v>
      </c>
      <c r="Z1077" t="s">
        <v>358</v>
      </c>
      <c r="AA1077" s="29">
        <v>-66</v>
      </c>
      <c r="AB1077">
        <v>0</v>
      </c>
      <c r="AC1077">
        <f t="shared" si="204"/>
        <v>2015</v>
      </c>
      <c r="AD1077">
        <f t="shared" si="205"/>
        <v>12</v>
      </c>
      <c r="AE1077">
        <f t="shared" si="206"/>
        <v>2015</v>
      </c>
      <c r="AF1077">
        <f t="shared" si="207"/>
        <v>2</v>
      </c>
      <c r="AG1077" t="str">
        <f>VLOOKUP(F1077,vlookup!$A$2:$E$660,2,0)</f>
        <v>Retained</v>
      </c>
      <c r="AH1077" t="str">
        <f>VLOOKUP(F1077,vlookup!$A$2:$E$660,3,0)</f>
        <v>Service Contract</v>
      </c>
      <c r="AI1077" t="str">
        <f>VLOOKUP(F1077,vlookup!$A$2:$E$660,4,0)</f>
        <v>Used Car Programs</v>
      </c>
      <c r="AJ1077" t="str">
        <f>VLOOKUP(F1077,vlookup!$A$2:$E$660,5,0)</f>
        <v>High Mileage</v>
      </c>
      <c r="AL1077">
        <f t="shared" si="208"/>
        <v>34</v>
      </c>
      <c r="AM1077">
        <f t="shared" si="209"/>
        <v>296</v>
      </c>
      <c r="AN1077">
        <f t="shared" si="210"/>
        <v>7708</v>
      </c>
      <c r="AO1077" t="str">
        <f t="shared" si="211"/>
        <v/>
      </c>
      <c r="AP1077" t="str">
        <f t="shared" si="212"/>
        <v/>
      </c>
      <c r="AQ1077" t="str">
        <f t="shared" si="213"/>
        <v/>
      </c>
      <c r="AR1077">
        <f t="shared" si="214"/>
        <v>-66</v>
      </c>
      <c r="AS1077" t="str">
        <f t="shared" si="215"/>
        <v>2F242165B5-1</v>
      </c>
      <c r="AT1077" t="str">
        <f>IFERROR(IF(VLOOKUP(Y1077,vlookup!$I$2:$J$9,1,0)=Y1077,VLOOKUP(Y1077,vlookup!$I$2:$J$9,2,0),PROPER(Y1077)),PROPER(Y1077))</f>
        <v>Labor</v>
      </c>
      <c r="AU1077" t="str">
        <f>IFERROR(IF(B1077=VLOOKUP(B1077,vlookup!$L$2:$L$10,1,0),"Yes","No"),"No")</f>
        <v>No</v>
      </c>
    </row>
    <row r="1078" spans="1:47" ht="14.45" customHeight="1" x14ac:dyDescent="0.25">
      <c r="A1078" t="s">
        <v>2831</v>
      </c>
      <c r="B1078" s="31" t="s">
        <v>2832</v>
      </c>
      <c r="C1078">
        <v>1</v>
      </c>
      <c r="D1078">
        <v>1</v>
      </c>
      <c r="E1078" t="s">
        <v>382</v>
      </c>
      <c r="F1078" t="s">
        <v>205</v>
      </c>
      <c r="G1078" t="s">
        <v>388</v>
      </c>
      <c r="H1078" t="s">
        <v>3710</v>
      </c>
      <c r="I1078">
        <v>130482</v>
      </c>
      <c r="J1078" s="19">
        <v>42062</v>
      </c>
      <c r="K1078" s="19">
        <v>42094</v>
      </c>
      <c r="L1078">
        <v>201503</v>
      </c>
      <c r="M1078" s="19">
        <v>42064</v>
      </c>
      <c r="N1078">
        <v>24617</v>
      </c>
      <c r="O1078" t="s">
        <v>1070</v>
      </c>
      <c r="P1078" t="s">
        <v>2833</v>
      </c>
      <c r="Q1078" t="s">
        <v>924</v>
      </c>
      <c r="R1078" t="s">
        <v>1021</v>
      </c>
      <c r="S1078" s="19">
        <v>42347</v>
      </c>
      <c r="T1078">
        <v>138190</v>
      </c>
      <c r="U1078" t="s">
        <v>357</v>
      </c>
      <c r="V1078" s="19">
        <v>42361</v>
      </c>
      <c r="W1078" t="s">
        <v>2834</v>
      </c>
      <c r="X1078" t="s">
        <v>2835</v>
      </c>
      <c r="Y1078" t="s">
        <v>94</v>
      </c>
      <c r="Z1078" t="s">
        <v>1014</v>
      </c>
      <c r="AA1078" s="29">
        <v>-66</v>
      </c>
      <c r="AB1078">
        <v>0</v>
      </c>
      <c r="AC1078">
        <f t="shared" si="204"/>
        <v>2015</v>
      </c>
      <c r="AD1078">
        <f t="shared" si="205"/>
        <v>12</v>
      </c>
      <c r="AE1078">
        <f t="shared" si="206"/>
        <v>2015</v>
      </c>
      <c r="AF1078">
        <f t="shared" si="207"/>
        <v>2</v>
      </c>
      <c r="AG1078" t="str">
        <f>VLOOKUP(F1078,vlookup!$A$2:$E$660,2,0)</f>
        <v>Retained</v>
      </c>
      <c r="AH1078" t="str">
        <f>VLOOKUP(F1078,vlookup!$A$2:$E$660,3,0)</f>
        <v>Service Contract</v>
      </c>
      <c r="AI1078" t="str">
        <f>VLOOKUP(F1078,vlookup!$A$2:$E$660,4,0)</f>
        <v>Used Car Programs</v>
      </c>
      <c r="AJ1078" t="str">
        <f>VLOOKUP(F1078,vlookup!$A$2:$E$660,5,0)</f>
        <v>High Mileage</v>
      </c>
      <c r="AL1078">
        <f t="shared" si="208"/>
        <v>34</v>
      </c>
      <c r="AM1078">
        <f t="shared" si="209"/>
        <v>296</v>
      </c>
      <c r="AN1078">
        <f t="shared" si="210"/>
        <v>7708</v>
      </c>
      <c r="AO1078" t="str">
        <f t="shared" si="211"/>
        <v/>
      </c>
      <c r="AP1078" t="str">
        <f t="shared" si="212"/>
        <v/>
      </c>
      <c r="AQ1078" t="str">
        <f t="shared" si="213"/>
        <v/>
      </c>
      <c r="AR1078">
        <f t="shared" si="214"/>
        <v>-66</v>
      </c>
      <c r="AS1078" t="str">
        <f t="shared" si="215"/>
        <v>2F242165B5-1</v>
      </c>
      <c r="AT1078" t="str">
        <f>IFERROR(IF(VLOOKUP(Y1078,vlookup!$I$2:$J$9,1,0)=Y1078,VLOOKUP(Y1078,vlookup!$I$2:$J$9,2,0),PROPER(Y1078)),PROPER(Y1078))</f>
        <v>Labor</v>
      </c>
      <c r="AU1078" t="str">
        <f>IFERROR(IF(B1078=VLOOKUP(B1078,vlookup!$L$2:$L$10,1,0),"Yes","No"),"No")</f>
        <v>No</v>
      </c>
    </row>
    <row r="1079" spans="1:47" ht="14.45" customHeight="1" x14ac:dyDescent="0.25">
      <c r="A1079" t="s">
        <v>1236</v>
      </c>
      <c r="B1079" s="31" t="s">
        <v>3582</v>
      </c>
      <c r="C1079">
        <v>1</v>
      </c>
      <c r="D1079">
        <v>1</v>
      </c>
      <c r="E1079" t="s">
        <v>382</v>
      </c>
      <c r="F1079" t="s">
        <v>205</v>
      </c>
      <c r="G1079" t="s">
        <v>388</v>
      </c>
      <c r="H1079" t="s">
        <v>3728</v>
      </c>
      <c r="I1079">
        <v>150774</v>
      </c>
      <c r="J1079" s="19">
        <v>41910</v>
      </c>
      <c r="K1079" s="19">
        <v>41943</v>
      </c>
      <c r="L1079">
        <v>201410</v>
      </c>
      <c r="M1079" s="19">
        <v>41913</v>
      </c>
      <c r="N1079">
        <v>24616</v>
      </c>
      <c r="O1079" t="s">
        <v>1076</v>
      </c>
      <c r="P1079" t="s">
        <v>3729</v>
      </c>
      <c r="Q1079" t="s">
        <v>930</v>
      </c>
      <c r="R1079">
        <v>672402</v>
      </c>
      <c r="S1079" s="19">
        <v>42058</v>
      </c>
      <c r="T1079">
        <v>168772</v>
      </c>
      <c r="U1079" t="s">
        <v>357</v>
      </c>
      <c r="V1079" s="19">
        <v>42079</v>
      </c>
      <c r="W1079" t="s">
        <v>2836</v>
      </c>
      <c r="X1079" t="s">
        <v>2837</v>
      </c>
      <c r="Y1079" t="s">
        <v>94</v>
      </c>
      <c r="Z1079" t="s">
        <v>369</v>
      </c>
      <c r="AA1079" s="29">
        <v>-944</v>
      </c>
      <c r="AB1079">
        <v>0</v>
      </c>
      <c r="AC1079">
        <f t="shared" si="204"/>
        <v>2015</v>
      </c>
      <c r="AD1079">
        <f t="shared" si="205"/>
        <v>3</v>
      </c>
      <c r="AE1079">
        <f t="shared" si="206"/>
        <v>2014</v>
      </c>
      <c r="AF1079">
        <f t="shared" si="207"/>
        <v>9</v>
      </c>
      <c r="AG1079" t="str">
        <f>VLOOKUP(F1079,vlookup!$A$2:$E$660,2,0)</f>
        <v>Retained</v>
      </c>
      <c r="AH1079" t="str">
        <f>VLOOKUP(F1079,vlookup!$A$2:$E$660,3,0)</f>
        <v>Service Contract</v>
      </c>
      <c r="AI1079" t="str">
        <f>VLOOKUP(F1079,vlookup!$A$2:$E$660,4,0)</f>
        <v>Used Car Programs</v>
      </c>
      <c r="AJ1079" t="str">
        <f>VLOOKUP(F1079,vlookup!$A$2:$E$660,5,0)</f>
        <v>High Mileage</v>
      </c>
      <c r="AL1079">
        <f t="shared" si="208"/>
        <v>33</v>
      </c>
      <c r="AM1079">
        <f t="shared" si="209"/>
        <v>168</v>
      </c>
      <c r="AN1079">
        <f t="shared" si="210"/>
        <v>17998</v>
      </c>
      <c r="AO1079" t="str">
        <f t="shared" si="211"/>
        <v/>
      </c>
      <c r="AP1079" t="str">
        <f t="shared" si="212"/>
        <v/>
      </c>
      <c r="AQ1079" t="str">
        <f t="shared" si="213"/>
        <v/>
      </c>
      <c r="AR1079">
        <f t="shared" si="214"/>
        <v>-944</v>
      </c>
      <c r="AS1079" t="str">
        <f t="shared" si="215"/>
        <v>102108913-1</v>
      </c>
      <c r="AT1079" t="str">
        <f>IFERROR(IF(VLOOKUP(Y1079,vlookup!$I$2:$J$9,1,0)=Y1079,VLOOKUP(Y1079,vlookup!$I$2:$J$9,2,0),PROPER(Y1079)),PROPER(Y1079))</f>
        <v>Labor</v>
      </c>
      <c r="AU1079" t="str">
        <f>IFERROR(IF(B1079=VLOOKUP(B1079,vlookup!$L$2:$L$10,1,0),"Yes","No"),"No")</f>
        <v>No</v>
      </c>
    </row>
    <row r="1080" spans="1:47" ht="14.45" customHeight="1" x14ac:dyDescent="0.25">
      <c r="A1080" t="s">
        <v>2838</v>
      </c>
      <c r="B1080" s="31" t="s">
        <v>2839</v>
      </c>
      <c r="C1080">
        <v>2</v>
      </c>
      <c r="D1080">
        <v>1</v>
      </c>
      <c r="E1080" t="s">
        <v>382</v>
      </c>
      <c r="F1080" t="s">
        <v>205</v>
      </c>
      <c r="G1080" t="s">
        <v>388</v>
      </c>
      <c r="H1080" t="s">
        <v>928</v>
      </c>
      <c r="I1080">
        <v>103304</v>
      </c>
      <c r="J1080" s="19">
        <v>42651</v>
      </c>
      <c r="K1080" s="19">
        <v>42688</v>
      </c>
      <c r="L1080">
        <v>201611</v>
      </c>
      <c r="M1080" s="19">
        <v>42675</v>
      </c>
      <c r="N1080">
        <v>24617</v>
      </c>
      <c r="O1080" t="s">
        <v>1070</v>
      </c>
      <c r="P1080" t="s">
        <v>2840</v>
      </c>
      <c r="Q1080" t="s">
        <v>924</v>
      </c>
      <c r="R1080">
        <v>6317</v>
      </c>
      <c r="S1080" s="19">
        <v>43300</v>
      </c>
      <c r="T1080">
        <v>121600</v>
      </c>
      <c r="U1080" t="s">
        <v>356</v>
      </c>
      <c r="V1080" s="19">
        <v>43313</v>
      </c>
      <c r="W1080" t="s">
        <v>612</v>
      </c>
      <c r="X1080" t="s">
        <v>613</v>
      </c>
      <c r="Y1080" t="s">
        <v>94</v>
      </c>
      <c r="Z1080" t="s">
        <v>364</v>
      </c>
      <c r="AA1080" s="29">
        <v>-262.5</v>
      </c>
      <c r="AB1080">
        <v>0</v>
      </c>
      <c r="AC1080">
        <f t="shared" si="204"/>
        <v>2018</v>
      </c>
      <c r="AD1080">
        <f t="shared" si="205"/>
        <v>8</v>
      </c>
      <c r="AE1080">
        <f t="shared" si="206"/>
        <v>2016</v>
      </c>
      <c r="AF1080">
        <f t="shared" si="207"/>
        <v>10</v>
      </c>
      <c r="AG1080" t="str">
        <f>VLOOKUP(F1080,vlookup!$A$2:$E$660,2,0)</f>
        <v>Retained</v>
      </c>
      <c r="AH1080" t="str">
        <f>VLOOKUP(F1080,vlookup!$A$2:$E$660,3,0)</f>
        <v>Service Contract</v>
      </c>
      <c r="AI1080" t="str">
        <f>VLOOKUP(F1080,vlookup!$A$2:$E$660,4,0)</f>
        <v>Used Car Programs</v>
      </c>
      <c r="AJ1080" t="str">
        <f>VLOOKUP(F1080,vlookup!$A$2:$E$660,5,0)</f>
        <v>High Mileage</v>
      </c>
      <c r="AL1080">
        <f t="shared" si="208"/>
        <v>36</v>
      </c>
      <c r="AM1080">
        <f t="shared" si="209"/>
        <v>653</v>
      </c>
      <c r="AN1080">
        <f t="shared" si="210"/>
        <v>18296</v>
      </c>
      <c r="AO1080" t="str">
        <f t="shared" si="211"/>
        <v/>
      </c>
      <c r="AP1080" t="str">
        <f t="shared" si="212"/>
        <v/>
      </c>
      <c r="AQ1080" t="str">
        <f t="shared" si="213"/>
        <v/>
      </c>
      <c r="AR1080">
        <f t="shared" si="214"/>
        <v>-262.5</v>
      </c>
      <c r="AS1080" t="str">
        <f t="shared" si="215"/>
        <v>CL155747J6-2</v>
      </c>
      <c r="AT1080" t="str">
        <f>IFERROR(IF(VLOOKUP(Y1080,vlookup!$I$2:$J$9,1,0)=Y1080,VLOOKUP(Y1080,vlookup!$I$2:$J$9,2,0),PROPER(Y1080)),PROPER(Y1080))</f>
        <v>Labor</v>
      </c>
      <c r="AU1080" t="str">
        <f>IFERROR(IF(B1080=VLOOKUP(B1080,vlookup!$L$2:$L$10,1,0),"Yes","No"),"No")</f>
        <v>No</v>
      </c>
    </row>
    <row r="1081" spans="1:47" ht="14.45" customHeight="1" x14ac:dyDescent="0.25">
      <c r="A1081" t="s">
        <v>1237</v>
      </c>
      <c r="B1081" s="31" t="s">
        <v>1238</v>
      </c>
      <c r="C1081">
        <v>1</v>
      </c>
      <c r="D1081">
        <v>1</v>
      </c>
      <c r="E1081" t="s">
        <v>382</v>
      </c>
      <c r="F1081" t="s">
        <v>60</v>
      </c>
      <c r="G1081" t="s">
        <v>388</v>
      </c>
      <c r="H1081" t="s">
        <v>931</v>
      </c>
      <c r="I1081">
        <v>101946</v>
      </c>
      <c r="J1081" s="19">
        <v>41436</v>
      </c>
      <c r="K1081" s="19">
        <v>41455</v>
      </c>
      <c r="L1081">
        <v>201306</v>
      </c>
      <c r="M1081" s="19">
        <v>41426</v>
      </c>
      <c r="N1081">
        <v>24617</v>
      </c>
      <c r="O1081" t="s">
        <v>1070</v>
      </c>
      <c r="P1081" t="s">
        <v>1239</v>
      </c>
      <c r="Q1081" t="s">
        <v>924</v>
      </c>
      <c r="R1081">
        <v>6082490</v>
      </c>
      <c r="S1081" s="19">
        <v>41534</v>
      </c>
      <c r="T1081">
        <v>103013</v>
      </c>
      <c r="U1081" t="s">
        <v>357</v>
      </c>
      <c r="V1081" s="19">
        <v>41544</v>
      </c>
      <c r="W1081" t="s">
        <v>2780</v>
      </c>
      <c r="X1081" t="s">
        <v>2781</v>
      </c>
      <c r="Y1081" t="s">
        <v>94</v>
      </c>
      <c r="Z1081" t="s">
        <v>358</v>
      </c>
      <c r="AA1081" s="29">
        <v>-264</v>
      </c>
      <c r="AB1081" t="s">
        <v>544</v>
      </c>
      <c r="AC1081">
        <f t="shared" si="204"/>
        <v>2013</v>
      </c>
      <c r="AD1081">
        <f t="shared" si="205"/>
        <v>9</v>
      </c>
      <c r="AE1081">
        <f t="shared" si="206"/>
        <v>2013</v>
      </c>
      <c r="AF1081">
        <f t="shared" si="207"/>
        <v>6</v>
      </c>
      <c r="AG1081" t="str">
        <f>VLOOKUP(F1081,vlookup!$A$2:$E$660,2,0)</f>
        <v>Retained</v>
      </c>
      <c r="AH1081" t="str">
        <f>VLOOKUP(F1081,vlookup!$A$2:$E$660,3,0)</f>
        <v>Service Contract</v>
      </c>
      <c r="AI1081" t="str">
        <f>VLOOKUP(F1081,vlookup!$A$2:$E$660,4,0)</f>
        <v>Used Car Programs</v>
      </c>
      <c r="AJ1081" t="str">
        <f>VLOOKUP(F1081,vlookup!$A$2:$E$660,5,0)</f>
        <v>High Mileage</v>
      </c>
      <c r="AL1081">
        <f t="shared" si="208"/>
        <v>19</v>
      </c>
      <c r="AM1081">
        <f t="shared" si="209"/>
        <v>106</v>
      </c>
      <c r="AN1081">
        <f t="shared" si="210"/>
        <v>1067</v>
      </c>
      <c r="AO1081" t="str">
        <f t="shared" si="211"/>
        <v/>
      </c>
      <c r="AP1081" t="str">
        <f t="shared" si="212"/>
        <v/>
      </c>
      <c r="AQ1081" t="str">
        <f t="shared" si="213"/>
        <v/>
      </c>
      <c r="AR1081">
        <f t="shared" si="214"/>
        <v>-264</v>
      </c>
      <c r="AS1081" t="str">
        <f t="shared" si="215"/>
        <v>4ED78095F3Y-1</v>
      </c>
      <c r="AT1081" t="str">
        <f>IFERROR(IF(VLOOKUP(Y1081,vlookup!$I$2:$J$9,1,0)=Y1081,VLOOKUP(Y1081,vlookup!$I$2:$J$9,2,0),PROPER(Y1081)),PROPER(Y1081))</f>
        <v>Labor</v>
      </c>
      <c r="AU1081" t="str">
        <f>IFERROR(IF(B1081=VLOOKUP(B1081,vlookup!$L$2:$L$10,1,0),"Yes","No"),"No")</f>
        <v>No</v>
      </c>
    </row>
    <row r="1082" spans="1:47" ht="14.45" customHeight="1" x14ac:dyDescent="0.25">
      <c r="A1082" t="s">
        <v>2841</v>
      </c>
      <c r="B1082" s="31" t="s">
        <v>2842</v>
      </c>
      <c r="C1082">
        <v>1</v>
      </c>
      <c r="D1082">
        <v>1</v>
      </c>
      <c r="E1082" t="s">
        <v>382</v>
      </c>
      <c r="F1082" t="s">
        <v>464</v>
      </c>
      <c r="G1082" t="s">
        <v>388</v>
      </c>
      <c r="H1082" t="s">
        <v>929</v>
      </c>
      <c r="I1082">
        <v>78187</v>
      </c>
      <c r="J1082" s="19">
        <v>43482</v>
      </c>
      <c r="K1082" s="19">
        <v>43538</v>
      </c>
      <c r="L1082">
        <v>201903</v>
      </c>
      <c r="M1082" s="19">
        <v>43525</v>
      </c>
      <c r="N1082">
        <v>24616</v>
      </c>
      <c r="O1082" t="s">
        <v>1076</v>
      </c>
      <c r="P1082" t="s">
        <v>1245</v>
      </c>
      <c r="Q1082" t="s">
        <v>924</v>
      </c>
      <c r="R1082">
        <v>491606</v>
      </c>
      <c r="S1082" s="19">
        <v>43531</v>
      </c>
      <c r="T1082">
        <v>79966</v>
      </c>
      <c r="U1082" t="s">
        <v>356</v>
      </c>
      <c r="V1082" s="19">
        <v>43535</v>
      </c>
      <c r="W1082" t="s">
        <v>1000</v>
      </c>
      <c r="X1082" t="s">
        <v>1001</v>
      </c>
      <c r="Y1082" t="s">
        <v>94</v>
      </c>
      <c r="Z1082" t="s">
        <v>364</v>
      </c>
      <c r="AA1082" s="29">
        <v>-1442</v>
      </c>
      <c r="AB1082">
        <v>0</v>
      </c>
      <c r="AC1082">
        <f t="shared" si="204"/>
        <v>2019</v>
      </c>
      <c r="AD1082">
        <f t="shared" si="205"/>
        <v>3</v>
      </c>
      <c r="AE1082">
        <f t="shared" si="206"/>
        <v>2019</v>
      </c>
      <c r="AF1082">
        <f t="shared" si="207"/>
        <v>1</v>
      </c>
      <c r="AG1082" t="str">
        <f>VLOOKUP(F1082,vlookup!$A$2:$E$660,2,0)</f>
        <v>Retained</v>
      </c>
      <c r="AH1082" t="str">
        <f>VLOOKUP(F1082,vlookup!$A$2:$E$660,3,0)</f>
        <v>Service Contract</v>
      </c>
      <c r="AI1082" t="str">
        <f>VLOOKUP(F1082,vlookup!$A$2:$E$660,4,0)</f>
        <v>Used Car Programs</v>
      </c>
      <c r="AJ1082" t="str">
        <f>VLOOKUP(F1082,vlookup!$A$2:$E$660,5,0)</f>
        <v>High Mileage</v>
      </c>
      <c r="AL1082">
        <f t="shared" si="208"/>
        <v>57</v>
      </c>
      <c r="AM1082">
        <f t="shared" si="209"/>
        <v>54</v>
      </c>
      <c r="AN1082">
        <f t="shared" si="210"/>
        <v>1779</v>
      </c>
      <c r="AO1082" t="str">
        <f t="shared" si="211"/>
        <v/>
      </c>
      <c r="AP1082">
        <f t="shared" si="212"/>
        <v>-1442</v>
      </c>
      <c r="AQ1082" t="str">
        <f t="shared" si="213"/>
        <v/>
      </c>
      <c r="AR1082" t="str">
        <f t="shared" si="214"/>
        <v/>
      </c>
      <c r="AS1082" t="str">
        <f t="shared" si="215"/>
        <v>GGB44224A9-1</v>
      </c>
      <c r="AT1082" t="str">
        <f>IFERROR(IF(VLOOKUP(Y1082,vlookup!$I$2:$J$9,1,0)=Y1082,VLOOKUP(Y1082,vlookup!$I$2:$J$9,2,0),PROPER(Y1082)),PROPER(Y1082))</f>
        <v>Labor</v>
      </c>
      <c r="AU1082" t="str">
        <f>IFERROR(IF(B1082=VLOOKUP(B1082,vlookup!$L$2:$L$10,1,0),"Yes","No"),"No")</f>
        <v>No</v>
      </c>
    </row>
    <row r="1083" spans="1:47" ht="14.45" customHeight="1" x14ac:dyDescent="0.25">
      <c r="A1083" t="s">
        <v>1240</v>
      </c>
      <c r="B1083" s="31" t="s">
        <v>1241</v>
      </c>
      <c r="C1083">
        <v>1</v>
      </c>
      <c r="D1083">
        <v>1</v>
      </c>
      <c r="E1083" t="s">
        <v>382</v>
      </c>
      <c r="F1083" t="s">
        <v>464</v>
      </c>
      <c r="G1083" t="s">
        <v>388</v>
      </c>
      <c r="H1083" t="s">
        <v>929</v>
      </c>
      <c r="I1083">
        <v>114509</v>
      </c>
      <c r="J1083" s="19">
        <v>44310</v>
      </c>
      <c r="K1083" s="19">
        <v>44372</v>
      </c>
      <c r="L1083">
        <v>202106</v>
      </c>
      <c r="M1083" s="19">
        <v>44348</v>
      </c>
      <c r="N1083">
        <v>24616</v>
      </c>
      <c r="O1083" t="s">
        <v>1076</v>
      </c>
      <c r="P1083" t="s">
        <v>1242</v>
      </c>
      <c r="Q1083" t="s">
        <v>924</v>
      </c>
      <c r="R1083" t="s">
        <v>544</v>
      </c>
      <c r="S1083" s="19">
        <v>44460</v>
      </c>
      <c r="T1083">
        <v>123969</v>
      </c>
      <c r="U1083" t="s">
        <v>356</v>
      </c>
      <c r="V1083" s="19">
        <v>44470</v>
      </c>
      <c r="W1083" t="s">
        <v>2793</v>
      </c>
      <c r="X1083" t="s">
        <v>2794</v>
      </c>
      <c r="Y1083" t="s">
        <v>94</v>
      </c>
      <c r="Z1083" t="s">
        <v>369</v>
      </c>
      <c r="AA1083" s="29">
        <v>-1267.5</v>
      </c>
      <c r="AB1083">
        <v>0</v>
      </c>
      <c r="AC1083">
        <f t="shared" si="204"/>
        <v>2021</v>
      </c>
      <c r="AD1083">
        <f t="shared" si="205"/>
        <v>10</v>
      </c>
      <c r="AE1083">
        <f t="shared" si="206"/>
        <v>2021</v>
      </c>
      <c r="AF1083">
        <f t="shared" si="207"/>
        <v>4</v>
      </c>
      <c r="AG1083" t="str">
        <f>VLOOKUP(F1083,vlookup!$A$2:$E$660,2,0)</f>
        <v>Retained</v>
      </c>
      <c r="AH1083" t="str">
        <f>VLOOKUP(F1083,vlookup!$A$2:$E$660,3,0)</f>
        <v>Service Contract</v>
      </c>
      <c r="AI1083" t="str">
        <f>VLOOKUP(F1083,vlookup!$A$2:$E$660,4,0)</f>
        <v>Used Car Programs</v>
      </c>
      <c r="AJ1083" t="str">
        <f>VLOOKUP(F1083,vlookup!$A$2:$E$660,5,0)</f>
        <v>High Mileage</v>
      </c>
      <c r="AL1083">
        <f t="shared" si="208"/>
        <v>61</v>
      </c>
      <c r="AM1083">
        <f t="shared" si="209"/>
        <v>157</v>
      </c>
      <c r="AN1083">
        <f t="shared" si="210"/>
        <v>9460</v>
      </c>
      <c r="AO1083" t="str">
        <f t="shared" si="211"/>
        <v/>
      </c>
      <c r="AP1083" t="str">
        <f t="shared" si="212"/>
        <v/>
      </c>
      <c r="AQ1083" t="str">
        <f t="shared" si="213"/>
        <v/>
      </c>
      <c r="AR1083">
        <f t="shared" si="214"/>
        <v>-1267.5</v>
      </c>
      <c r="AS1083" t="str">
        <f t="shared" si="215"/>
        <v>ZAGEGA59922D21-1</v>
      </c>
      <c r="AT1083" t="str">
        <f>IFERROR(IF(VLOOKUP(Y1083,vlookup!$I$2:$J$9,1,0)=Y1083,VLOOKUP(Y1083,vlookup!$I$2:$J$9,2,0),PROPER(Y1083)),PROPER(Y1083))</f>
        <v>Labor</v>
      </c>
      <c r="AU1083" t="str">
        <f>IFERROR(IF(B1083=VLOOKUP(B1083,vlookup!$L$2:$L$10,1,0),"Yes","No"),"No")</f>
        <v>No</v>
      </c>
    </row>
    <row r="1084" spans="1:47" ht="14.45" customHeight="1" x14ac:dyDescent="0.25">
      <c r="A1084" t="s">
        <v>1243</v>
      </c>
      <c r="B1084" s="31" t="s">
        <v>1244</v>
      </c>
      <c r="C1084">
        <v>1</v>
      </c>
      <c r="D1084">
        <v>1</v>
      </c>
      <c r="E1084" t="s">
        <v>382</v>
      </c>
      <c r="F1084" t="s">
        <v>464</v>
      </c>
      <c r="G1084" t="s">
        <v>388</v>
      </c>
      <c r="H1084" t="s">
        <v>929</v>
      </c>
      <c r="I1084">
        <v>75386</v>
      </c>
      <c r="J1084" s="19">
        <v>43448</v>
      </c>
      <c r="K1084" s="19">
        <v>43485</v>
      </c>
      <c r="L1084">
        <v>201901</v>
      </c>
      <c r="M1084" s="19">
        <v>43466</v>
      </c>
      <c r="N1084">
        <v>24617</v>
      </c>
      <c r="O1084" t="s">
        <v>1070</v>
      </c>
      <c r="P1084" t="s">
        <v>1245</v>
      </c>
      <c r="Q1084" t="s">
        <v>924</v>
      </c>
      <c r="R1084">
        <v>546169</v>
      </c>
      <c r="S1084" s="19">
        <v>44482</v>
      </c>
      <c r="T1084">
        <v>92552</v>
      </c>
      <c r="U1084" t="s">
        <v>356</v>
      </c>
      <c r="V1084" s="19">
        <v>44492</v>
      </c>
      <c r="W1084" t="s">
        <v>2793</v>
      </c>
      <c r="X1084" t="s">
        <v>2794</v>
      </c>
      <c r="Y1084" t="s">
        <v>94</v>
      </c>
      <c r="Z1084" t="s">
        <v>369</v>
      </c>
      <c r="AA1084" s="29">
        <v>-1452.5</v>
      </c>
      <c r="AB1084">
        <v>0</v>
      </c>
      <c r="AC1084">
        <f t="shared" si="204"/>
        <v>2021</v>
      </c>
      <c r="AD1084">
        <f t="shared" si="205"/>
        <v>10</v>
      </c>
      <c r="AE1084">
        <f t="shared" si="206"/>
        <v>2018</v>
      </c>
      <c r="AF1084">
        <f t="shared" si="207"/>
        <v>12</v>
      </c>
      <c r="AG1084" t="str">
        <f>VLOOKUP(F1084,vlookup!$A$2:$E$660,2,0)</f>
        <v>Retained</v>
      </c>
      <c r="AH1084" t="str">
        <f>VLOOKUP(F1084,vlookup!$A$2:$E$660,3,0)</f>
        <v>Service Contract</v>
      </c>
      <c r="AI1084" t="str">
        <f>VLOOKUP(F1084,vlookup!$A$2:$E$660,4,0)</f>
        <v>Used Car Programs</v>
      </c>
      <c r="AJ1084" t="str">
        <f>VLOOKUP(F1084,vlookup!$A$2:$E$660,5,0)</f>
        <v>High Mileage</v>
      </c>
      <c r="AL1084">
        <f t="shared" si="208"/>
        <v>36</v>
      </c>
      <c r="AM1084">
        <f t="shared" si="209"/>
        <v>1029</v>
      </c>
      <c r="AN1084">
        <f t="shared" si="210"/>
        <v>17166</v>
      </c>
      <c r="AO1084" t="str">
        <f t="shared" si="211"/>
        <v/>
      </c>
      <c r="AP1084" t="str">
        <f t="shared" si="212"/>
        <v/>
      </c>
      <c r="AQ1084" t="str">
        <f t="shared" si="213"/>
        <v/>
      </c>
      <c r="AR1084">
        <f t="shared" si="214"/>
        <v>-1452.5</v>
      </c>
      <c r="AS1084" t="str">
        <f t="shared" si="215"/>
        <v>GGA76746L8-1</v>
      </c>
      <c r="AT1084" t="str">
        <f>IFERROR(IF(VLOOKUP(Y1084,vlookup!$I$2:$J$9,1,0)=Y1084,VLOOKUP(Y1084,vlookup!$I$2:$J$9,2,0),PROPER(Y1084)),PROPER(Y1084))</f>
        <v>Labor</v>
      </c>
      <c r="AU1084" t="str">
        <f>IFERROR(IF(B1084=VLOOKUP(B1084,vlookup!$L$2:$L$10,1,0),"Yes","No"),"No")</f>
        <v>No</v>
      </c>
    </row>
    <row r="1085" spans="1:47" ht="14.45" customHeight="1" x14ac:dyDescent="0.25">
      <c r="A1085" t="s">
        <v>1246</v>
      </c>
      <c r="B1085" s="31" t="s">
        <v>1247</v>
      </c>
      <c r="C1085">
        <v>1</v>
      </c>
      <c r="D1085">
        <v>1</v>
      </c>
      <c r="E1085" t="s">
        <v>382</v>
      </c>
      <c r="F1085" t="s">
        <v>464</v>
      </c>
      <c r="G1085" t="s">
        <v>22</v>
      </c>
      <c r="H1085" t="s">
        <v>1248</v>
      </c>
      <c r="I1085">
        <v>96575</v>
      </c>
      <c r="J1085" s="19">
        <v>44619</v>
      </c>
      <c r="K1085" s="19">
        <v>44643</v>
      </c>
      <c r="L1085">
        <v>202203</v>
      </c>
      <c r="M1085" s="19">
        <v>44621</v>
      </c>
      <c r="N1085">
        <v>24617</v>
      </c>
      <c r="O1085" t="s">
        <v>1070</v>
      </c>
      <c r="P1085" t="s">
        <v>1249</v>
      </c>
      <c r="Q1085" t="s">
        <v>924</v>
      </c>
      <c r="R1085">
        <v>55122</v>
      </c>
      <c r="S1085" s="19">
        <v>44935</v>
      </c>
      <c r="T1085">
        <v>105488</v>
      </c>
      <c r="U1085" t="s">
        <v>356</v>
      </c>
      <c r="V1085" s="19">
        <v>44938</v>
      </c>
      <c r="W1085" t="s">
        <v>640</v>
      </c>
      <c r="X1085" t="s">
        <v>641</v>
      </c>
      <c r="Y1085" t="s">
        <v>94</v>
      </c>
      <c r="Z1085" t="s">
        <v>582</v>
      </c>
      <c r="AA1085" s="29">
        <v>-971.95</v>
      </c>
      <c r="AB1085">
        <v>0</v>
      </c>
      <c r="AC1085">
        <f t="shared" si="204"/>
        <v>2023</v>
      </c>
      <c r="AD1085">
        <f t="shared" si="205"/>
        <v>1</v>
      </c>
      <c r="AE1085">
        <f t="shared" si="206"/>
        <v>2022</v>
      </c>
      <c r="AF1085">
        <f t="shared" si="207"/>
        <v>2</v>
      </c>
      <c r="AG1085" t="str">
        <f>VLOOKUP(F1085,vlookup!$A$2:$E$660,2,0)</f>
        <v>Retained</v>
      </c>
      <c r="AH1085" t="str">
        <f>VLOOKUP(F1085,vlookup!$A$2:$E$660,3,0)</f>
        <v>Service Contract</v>
      </c>
      <c r="AI1085" t="str">
        <f>VLOOKUP(F1085,vlookup!$A$2:$E$660,4,0)</f>
        <v>Used Car Programs</v>
      </c>
      <c r="AJ1085" t="str">
        <f>VLOOKUP(F1085,vlookup!$A$2:$E$660,5,0)</f>
        <v>High Mileage</v>
      </c>
      <c r="AL1085">
        <f t="shared" si="208"/>
        <v>26</v>
      </c>
      <c r="AM1085">
        <f t="shared" si="209"/>
        <v>315</v>
      </c>
      <c r="AN1085">
        <f t="shared" si="210"/>
        <v>8913</v>
      </c>
      <c r="AO1085" t="str">
        <f t="shared" si="211"/>
        <v/>
      </c>
      <c r="AP1085" t="str">
        <f t="shared" si="212"/>
        <v/>
      </c>
      <c r="AQ1085" t="str">
        <f t="shared" si="213"/>
        <v/>
      </c>
      <c r="AR1085">
        <f t="shared" si="214"/>
        <v>-971.95</v>
      </c>
      <c r="AS1085" t="str">
        <f t="shared" si="215"/>
        <v>ZAGFGC15976B22-1</v>
      </c>
      <c r="AT1085" t="str">
        <f>IFERROR(IF(VLOOKUP(Y1085,vlookup!$I$2:$J$9,1,0)=Y1085,VLOOKUP(Y1085,vlookup!$I$2:$J$9,2,0),PROPER(Y1085)),PROPER(Y1085))</f>
        <v>Labor</v>
      </c>
      <c r="AU1085" t="str">
        <f>IFERROR(IF(B1085=VLOOKUP(B1085,vlookup!$L$2:$L$10,1,0),"Yes","No"),"No")</f>
        <v>No</v>
      </c>
    </row>
    <row r="1086" spans="1:47" ht="14.45" customHeight="1" x14ac:dyDescent="0.25">
      <c r="A1086" t="s">
        <v>1250</v>
      </c>
      <c r="B1086" s="31" t="s">
        <v>1251</v>
      </c>
      <c r="C1086">
        <v>1</v>
      </c>
      <c r="D1086">
        <v>1</v>
      </c>
      <c r="E1086" t="s">
        <v>382</v>
      </c>
      <c r="F1086" t="s">
        <v>464</v>
      </c>
      <c r="G1086" t="s">
        <v>388</v>
      </c>
      <c r="H1086" t="s">
        <v>949</v>
      </c>
      <c r="I1086">
        <v>112528</v>
      </c>
      <c r="J1086" s="19">
        <v>44465</v>
      </c>
      <c r="K1086" s="19">
        <v>44497</v>
      </c>
      <c r="L1086">
        <v>202110</v>
      </c>
      <c r="M1086" s="19">
        <v>44470</v>
      </c>
      <c r="N1086">
        <v>24616</v>
      </c>
      <c r="O1086" t="s">
        <v>1076</v>
      </c>
      <c r="P1086" t="s">
        <v>1239</v>
      </c>
      <c r="Q1086" t="s">
        <v>924</v>
      </c>
      <c r="R1086">
        <v>6265997</v>
      </c>
      <c r="S1086" s="19">
        <v>44671</v>
      </c>
      <c r="T1086">
        <v>118503</v>
      </c>
      <c r="U1086" t="s">
        <v>356</v>
      </c>
      <c r="V1086" s="19">
        <v>44718</v>
      </c>
      <c r="W1086" t="s">
        <v>370</v>
      </c>
      <c r="X1086" t="s">
        <v>371</v>
      </c>
      <c r="Y1086" t="s">
        <v>94</v>
      </c>
      <c r="Z1086" t="s">
        <v>369</v>
      </c>
      <c r="AA1086" s="29">
        <v>-1870</v>
      </c>
      <c r="AB1086">
        <v>0</v>
      </c>
      <c r="AC1086">
        <f t="shared" si="204"/>
        <v>2022</v>
      </c>
      <c r="AD1086">
        <f t="shared" si="205"/>
        <v>6</v>
      </c>
      <c r="AE1086">
        <f t="shared" si="206"/>
        <v>2021</v>
      </c>
      <c r="AF1086">
        <f t="shared" si="207"/>
        <v>9</v>
      </c>
      <c r="AG1086" t="str">
        <f>VLOOKUP(F1086,vlookup!$A$2:$E$660,2,0)</f>
        <v>Retained</v>
      </c>
      <c r="AH1086" t="str">
        <f>VLOOKUP(F1086,vlookup!$A$2:$E$660,3,0)</f>
        <v>Service Contract</v>
      </c>
      <c r="AI1086" t="str">
        <f>VLOOKUP(F1086,vlookup!$A$2:$E$660,4,0)</f>
        <v>Used Car Programs</v>
      </c>
      <c r="AJ1086" t="str">
        <f>VLOOKUP(F1086,vlookup!$A$2:$E$660,5,0)</f>
        <v>High Mileage</v>
      </c>
      <c r="AL1086">
        <f t="shared" si="208"/>
        <v>32</v>
      </c>
      <c r="AM1086">
        <f t="shared" si="209"/>
        <v>250</v>
      </c>
      <c r="AN1086">
        <f t="shared" si="210"/>
        <v>5975</v>
      </c>
      <c r="AO1086" t="str">
        <f t="shared" si="211"/>
        <v/>
      </c>
      <c r="AP1086" t="str">
        <f t="shared" si="212"/>
        <v/>
      </c>
      <c r="AQ1086" t="str">
        <f t="shared" si="213"/>
        <v/>
      </c>
      <c r="AR1086">
        <f t="shared" si="214"/>
        <v>-1870</v>
      </c>
      <c r="AS1086" t="str">
        <f t="shared" si="215"/>
        <v>ZAGFUC89831I21-1</v>
      </c>
      <c r="AT1086" t="str">
        <f>IFERROR(IF(VLOOKUP(Y1086,vlookup!$I$2:$J$9,1,0)=Y1086,VLOOKUP(Y1086,vlookup!$I$2:$J$9,2,0),PROPER(Y1086)),PROPER(Y1086))</f>
        <v>Labor</v>
      </c>
      <c r="AU1086" t="str">
        <f>IFERROR(IF(B1086=VLOOKUP(B1086,vlookup!$L$2:$L$10,1,0),"Yes","No"),"No")</f>
        <v>No</v>
      </c>
    </row>
    <row r="1087" spans="1:47" ht="14.45" customHeight="1" x14ac:dyDescent="0.25">
      <c r="A1087" t="s">
        <v>1252</v>
      </c>
      <c r="B1087" s="31" t="s">
        <v>1253</v>
      </c>
      <c r="C1087">
        <v>1</v>
      </c>
      <c r="D1087">
        <v>1</v>
      </c>
      <c r="E1087" t="s">
        <v>382</v>
      </c>
      <c r="F1087" t="s">
        <v>464</v>
      </c>
      <c r="G1087" t="s">
        <v>388</v>
      </c>
      <c r="H1087" t="s">
        <v>949</v>
      </c>
      <c r="I1087">
        <v>100955</v>
      </c>
      <c r="J1087" s="19">
        <v>44261</v>
      </c>
      <c r="K1087" s="19">
        <v>44318</v>
      </c>
      <c r="L1087">
        <v>202104</v>
      </c>
      <c r="M1087" s="19">
        <v>44287</v>
      </c>
      <c r="N1087">
        <v>24617</v>
      </c>
      <c r="O1087" t="s">
        <v>1070</v>
      </c>
      <c r="P1087" t="s">
        <v>1254</v>
      </c>
      <c r="Q1087" t="s">
        <v>924</v>
      </c>
      <c r="R1087">
        <v>124804</v>
      </c>
      <c r="S1087" s="19">
        <v>44431</v>
      </c>
      <c r="T1087">
        <v>109722</v>
      </c>
      <c r="U1087" t="s">
        <v>356</v>
      </c>
      <c r="V1087" s="19">
        <v>44449</v>
      </c>
      <c r="W1087" t="s">
        <v>992</v>
      </c>
      <c r="X1087" t="s">
        <v>993</v>
      </c>
      <c r="Y1087" t="s">
        <v>94</v>
      </c>
      <c r="Z1087" t="s">
        <v>574</v>
      </c>
      <c r="AA1087" s="29">
        <v>-57.5</v>
      </c>
      <c r="AB1087">
        <v>0</v>
      </c>
      <c r="AC1087">
        <f t="shared" si="204"/>
        <v>2021</v>
      </c>
      <c r="AD1087">
        <f t="shared" si="205"/>
        <v>9</v>
      </c>
      <c r="AE1087">
        <f t="shared" si="206"/>
        <v>2021</v>
      </c>
      <c r="AF1087">
        <f t="shared" si="207"/>
        <v>3</v>
      </c>
      <c r="AG1087" t="str">
        <f>VLOOKUP(F1087,vlookup!$A$2:$E$660,2,0)</f>
        <v>Retained</v>
      </c>
      <c r="AH1087" t="str">
        <f>VLOOKUP(F1087,vlookup!$A$2:$E$660,3,0)</f>
        <v>Service Contract</v>
      </c>
      <c r="AI1087" t="str">
        <f>VLOOKUP(F1087,vlookup!$A$2:$E$660,4,0)</f>
        <v>Used Car Programs</v>
      </c>
      <c r="AJ1087" t="str">
        <f>VLOOKUP(F1087,vlookup!$A$2:$E$660,5,0)</f>
        <v>High Mileage</v>
      </c>
      <c r="AL1087">
        <f t="shared" si="208"/>
        <v>56</v>
      </c>
      <c r="AM1087">
        <f t="shared" si="209"/>
        <v>184</v>
      </c>
      <c r="AN1087">
        <f t="shared" si="210"/>
        <v>8767</v>
      </c>
      <c r="AO1087" t="str">
        <f t="shared" si="211"/>
        <v/>
      </c>
      <c r="AP1087" t="str">
        <f t="shared" si="212"/>
        <v/>
      </c>
      <c r="AQ1087" t="str">
        <f t="shared" si="213"/>
        <v/>
      </c>
      <c r="AR1087">
        <f t="shared" si="214"/>
        <v>-57.5</v>
      </c>
      <c r="AS1087" t="str">
        <f t="shared" si="215"/>
        <v>ZAGEUC00938C21-1</v>
      </c>
      <c r="AT1087" t="str">
        <f>IFERROR(IF(VLOOKUP(Y1087,vlookup!$I$2:$J$9,1,0)=Y1087,VLOOKUP(Y1087,vlookup!$I$2:$J$9,2,0),PROPER(Y1087)),PROPER(Y1087))</f>
        <v>Labor</v>
      </c>
      <c r="AU1087" t="str">
        <f>IFERROR(IF(B1087=VLOOKUP(B1087,vlookup!$L$2:$L$10,1,0),"Yes","No"),"No")</f>
        <v>No</v>
      </c>
    </row>
    <row r="1088" spans="1:47" ht="14.45" customHeight="1" x14ac:dyDescent="0.25">
      <c r="A1088" t="s">
        <v>1252</v>
      </c>
      <c r="B1088" s="31" t="s">
        <v>1253</v>
      </c>
      <c r="C1088">
        <v>1</v>
      </c>
      <c r="D1088">
        <v>1</v>
      </c>
      <c r="E1088" t="s">
        <v>382</v>
      </c>
      <c r="F1088" t="s">
        <v>464</v>
      </c>
      <c r="G1088" t="s">
        <v>388</v>
      </c>
      <c r="H1088" t="s">
        <v>949</v>
      </c>
      <c r="I1088">
        <v>100955</v>
      </c>
      <c r="J1088" s="19">
        <v>44261</v>
      </c>
      <c r="K1088" s="19">
        <v>44318</v>
      </c>
      <c r="L1088">
        <v>202104</v>
      </c>
      <c r="M1088" s="19">
        <v>44287</v>
      </c>
      <c r="N1088">
        <v>24617</v>
      </c>
      <c r="O1088" t="s">
        <v>1070</v>
      </c>
      <c r="P1088" t="s">
        <v>1254</v>
      </c>
      <c r="Q1088" t="s">
        <v>924</v>
      </c>
      <c r="R1088">
        <v>124804</v>
      </c>
      <c r="S1088" s="19">
        <v>44431</v>
      </c>
      <c r="T1088">
        <v>109722</v>
      </c>
      <c r="U1088" t="s">
        <v>356</v>
      </c>
      <c r="V1088" s="19">
        <v>44449</v>
      </c>
      <c r="W1088" t="s">
        <v>370</v>
      </c>
      <c r="X1088" t="s">
        <v>371</v>
      </c>
      <c r="Y1088" t="s">
        <v>94</v>
      </c>
      <c r="Z1088" t="s">
        <v>369</v>
      </c>
      <c r="AA1088" s="29">
        <v>-1207.5</v>
      </c>
      <c r="AB1088">
        <v>0</v>
      </c>
      <c r="AC1088">
        <f t="shared" si="204"/>
        <v>2021</v>
      </c>
      <c r="AD1088">
        <f t="shared" si="205"/>
        <v>9</v>
      </c>
      <c r="AE1088">
        <f t="shared" si="206"/>
        <v>2021</v>
      </c>
      <c r="AF1088">
        <f t="shared" si="207"/>
        <v>3</v>
      </c>
      <c r="AG1088" t="str">
        <f>VLOOKUP(F1088,vlookup!$A$2:$E$660,2,0)</f>
        <v>Retained</v>
      </c>
      <c r="AH1088" t="str">
        <f>VLOOKUP(F1088,vlookup!$A$2:$E$660,3,0)</f>
        <v>Service Contract</v>
      </c>
      <c r="AI1088" t="str">
        <f>VLOOKUP(F1088,vlookup!$A$2:$E$660,4,0)</f>
        <v>Used Car Programs</v>
      </c>
      <c r="AJ1088" t="str">
        <f>VLOOKUP(F1088,vlookup!$A$2:$E$660,5,0)</f>
        <v>High Mileage</v>
      </c>
      <c r="AL1088">
        <f t="shared" si="208"/>
        <v>56</v>
      </c>
      <c r="AM1088">
        <f t="shared" si="209"/>
        <v>184</v>
      </c>
      <c r="AN1088">
        <f t="shared" si="210"/>
        <v>8767</v>
      </c>
      <c r="AO1088" t="str">
        <f t="shared" si="211"/>
        <v/>
      </c>
      <c r="AP1088" t="str">
        <f t="shared" si="212"/>
        <v/>
      </c>
      <c r="AQ1088" t="str">
        <f t="shared" si="213"/>
        <v/>
      </c>
      <c r="AR1088">
        <f t="shared" si="214"/>
        <v>-1207.5</v>
      </c>
      <c r="AS1088" t="str">
        <f t="shared" si="215"/>
        <v>ZAGEUC00938C21-1</v>
      </c>
      <c r="AT1088" t="str">
        <f>IFERROR(IF(VLOOKUP(Y1088,vlookup!$I$2:$J$9,1,0)=Y1088,VLOOKUP(Y1088,vlookup!$I$2:$J$9,2,0),PROPER(Y1088)),PROPER(Y1088))</f>
        <v>Labor</v>
      </c>
      <c r="AU1088" t="str">
        <f>IFERROR(IF(B1088=VLOOKUP(B1088,vlookup!$L$2:$L$10,1,0),"Yes","No"),"No")</f>
        <v>No</v>
      </c>
    </row>
    <row r="1089" spans="1:47" ht="14.45" customHeight="1" x14ac:dyDescent="0.25">
      <c r="A1089" t="s">
        <v>3644</v>
      </c>
      <c r="B1089" s="31" t="s">
        <v>3645</v>
      </c>
      <c r="C1089">
        <v>1</v>
      </c>
      <c r="D1089">
        <v>1</v>
      </c>
      <c r="E1089" t="s">
        <v>382</v>
      </c>
      <c r="F1089" t="s">
        <v>464</v>
      </c>
      <c r="G1089" t="s">
        <v>388</v>
      </c>
      <c r="H1089" t="s">
        <v>949</v>
      </c>
      <c r="I1089">
        <v>115987</v>
      </c>
      <c r="J1089" s="19">
        <v>44874</v>
      </c>
      <c r="K1089" s="19">
        <v>44917</v>
      </c>
      <c r="L1089">
        <v>202212</v>
      </c>
      <c r="M1089" s="19">
        <v>44896</v>
      </c>
      <c r="N1089">
        <v>24616</v>
      </c>
      <c r="O1089" t="s">
        <v>1076</v>
      </c>
      <c r="P1089" t="s">
        <v>1273</v>
      </c>
      <c r="Q1089" t="s">
        <v>924</v>
      </c>
      <c r="R1089">
        <v>585610</v>
      </c>
      <c r="S1089" s="19">
        <v>45231</v>
      </c>
      <c r="T1089">
        <v>126311</v>
      </c>
      <c r="U1089" t="s">
        <v>356</v>
      </c>
      <c r="V1089" s="19">
        <v>45243</v>
      </c>
      <c r="W1089" t="s">
        <v>370</v>
      </c>
      <c r="X1089" t="s">
        <v>371</v>
      </c>
      <c r="Y1089" t="s">
        <v>94</v>
      </c>
      <c r="Z1089" t="s">
        <v>369</v>
      </c>
      <c r="AA1089" s="29">
        <v>-277.5</v>
      </c>
      <c r="AB1089">
        <v>0</v>
      </c>
      <c r="AC1089">
        <f t="shared" si="204"/>
        <v>2023</v>
      </c>
      <c r="AD1089">
        <f t="shared" si="205"/>
        <v>11</v>
      </c>
      <c r="AE1089">
        <f t="shared" si="206"/>
        <v>2022</v>
      </c>
      <c r="AF1089">
        <f t="shared" si="207"/>
        <v>11</v>
      </c>
      <c r="AG1089" t="str">
        <f>VLOOKUP(F1089,vlookup!$A$2:$E$660,2,0)</f>
        <v>Retained</v>
      </c>
      <c r="AH1089" t="str">
        <f>VLOOKUP(F1089,vlookup!$A$2:$E$660,3,0)</f>
        <v>Service Contract</v>
      </c>
      <c r="AI1089" t="str">
        <f>VLOOKUP(F1089,vlookup!$A$2:$E$660,4,0)</f>
        <v>Used Car Programs</v>
      </c>
      <c r="AJ1089" t="str">
        <f>VLOOKUP(F1089,vlookup!$A$2:$E$660,5,0)</f>
        <v>High Mileage</v>
      </c>
      <c r="AL1089">
        <f t="shared" si="208"/>
        <v>43</v>
      </c>
      <c r="AM1089">
        <f t="shared" si="209"/>
        <v>364</v>
      </c>
      <c r="AN1089">
        <f t="shared" si="210"/>
        <v>10324</v>
      </c>
      <c r="AO1089" t="str">
        <f t="shared" si="211"/>
        <v/>
      </c>
      <c r="AP1089" t="str">
        <f t="shared" si="212"/>
        <v/>
      </c>
      <c r="AQ1089" t="str">
        <f t="shared" si="213"/>
        <v/>
      </c>
      <c r="AR1089">
        <f t="shared" si="214"/>
        <v>-277.5</v>
      </c>
      <c r="AS1089" t="str">
        <f t="shared" si="215"/>
        <v>ZAGHUC68307K22-1</v>
      </c>
      <c r="AT1089" t="str">
        <f>IFERROR(IF(VLOOKUP(Y1089,vlookup!$I$2:$J$9,1,0)=Y1089,VLOOKUP(Y1089,vlookup!$I$2:$J$9,2,0),PROPER(Y1089)),PROPER(Y1089))</f>
        <v>Labor</v>
      </c>
      <c r="AU1089" t="str">
        <f>IFERROR(IF(B1089=VLOOKUP(B1089,vlookup!$L$2:$L$10,1,0),"Yes","No"),"No")</f>
        <v>No</v>
      </c>
    </row>
    <row r="1090" spans="1:47" ht="14.45" customHeight="1" x14ac:dyDescent="0.25">
      <c r="A1090" t="s">
        <v>3644</v>
      </c>
      <c r="B1090" s="31" t="s">
        <v>3645</v>
      </c>
      <c r="C1090">
        <v>2</v>
      </c>
      <c r="D1090">
        <v>1</v>
      </c>
      <c r="E1090" t="s">
        <v>382</v>
      </c>
      <c r="F1090" t="s">
        <v>464</v>
      </c>
      <c r="G1090" t="s">
        <v>388</v>
      </c>
      <c r="H1090" t="s">
        <v>949</v>
      </c>
      <c r="I1090">
        <v>115987</v>
      </c>
      <c r="J1090" s="19">
        <v>44874</v>
      </c>
      <c r="K1090" s="19">
        <v>44917</v>
      </c>
      <c r="L1090">
        <v>202212</v>
      </c>
      <c r="M1090" s="19">
        <v>44896</v>
      </c>
      <c r="N1090">
        <v>24616</v>
      </c>
      <c r="O1090" t="s">
        <v>1076</v>
      </c>
      <c r="P1090" t="s">
        <v>3684</v>
      </c>
      <c r="Q1090" t="s">
        <v>924</v>
      </c>
      <c r="R1090">
        <v>805</v>
      </c>
      <c r="S1090" s="19">
        <v>45258</v>
      </c>
      <c r="T1090">
        <v>126312</v>
      </c>
      <c r="U1090" t="s">
        <v>356</v>
      </c>
      <c r="V1090" s="19">
        <v>45272</v>
      </c>
      <c r="W1090" t="s">
        <v>370</v>
      </c>
      <c r="X1090" t="s">
        <v>371</v>
      </c>
      <c r="Y1090" t="s">
        <v>94</v>
      </c>
      <c r="Z1090" t="s">
        <v>369</v>
      </c>
      <c r="AA1090" s="29">
        <v>-1728</v>
      </c>
      <c r="AB1090">
        <v>0</v>
      </c>
      <c r="AC1090">
        <f t="shared" si="204"/>
        <v>2023</v>
      </c>
      <c r="AD1090">
        <f t="shared" si="205"/>
        <v>12</v>
      </c>
      <c r="AE1090">
        <f t="shared" si="206"/>
        <v>2022</v>
      </c>
      <c r="AF1090">
        <f t="shared" si="207"/>
        <v>11</v>
      </c>
      <c r="AG1090" t="str">
        <f>VLOOKUP(F1090,vlookup!$A$2:$E$660,2,0)</f>
        <v>Retained</v>
      </c>
      <c r="AH1090" t="str">
        <f>VLOOKUP(F1090,vlookup!$A$2:$E$660,3,0)</f>
        <v>Service Contract</v>
      </c>
      <c r="AI1090" t="str">
        <f>VLOOKUP(F1090,vlookup!$A$2:$E$660,4,0)</f>
        <v>Used Car Programs</v>
      </c>
      <c r="AJ1090" t="str">
        <f>VLOOKUP(F1090,vlookup!$A$2:$E$660,5,0)</f>
        <v>High Mileage</v>
      </c>
      <c r="AL1090">
        <f t="shared" si="208"/>
        <v>43</v>
      </c>
      <c r="AM1090">
        <f t="shared" si="209"/>
        <v>393</v>
      </c>
      <c r="AN1090">
        <f t="shared" si="210"/>
        <v>10325</v>
      </c>
      <c r="AO1090" t="str">
        <f t="shared" si="211"/>
        <v/>
      </c>
      <c r="AP1090" t="str">
        <f t="shared" si="212"/>
        <v/>
      </c>
      <c r="AQ1090" t="str">
        <f t="shared" si="213"/>
        <v/>
      </c>
      <c r="AR1090">
        <f t="shared" si="214"/>
        <v>-1728</v>
      </c>
      <c r="AS1090" t="str">
        <f t="shared" si="215"/>
        <v>ZAGHUC68307K22-2</v>
      </c>
      <c r="AT1090" t="str">
        <f>IFERROR(IF(VLOOKUP(Y1090,vlookup!$I$2:$J$9,1,0)=Y1090,VLOOKUP(Y1090,vlookup!$I$2:$J$9,2,0),PROPER(Y1090)),PROPER(Y1090))</f>
        <v>Labor</v>
      </c>
      <c r="AU1090" t="str">
        <f>IFERROR(IF(B1090=VLOOKUP(B1090,vlookup!$L$2:$L$10,1,0),"Yes","No"),"No")</f>
        <v>No</v>
      </c>
    </row>
    <row r="1091" spans="1:47" ht="14.45" customHeight="1" x14ac:dyDescent="0.25">
      <c r="A1091" t="s">
        <v>1255</v>
      </c>
      <c r="B1091" s="31" t="s">
        <v>1256</v>
      </c>
      <c r="C1091">
        <v>1</v>
      </c>
      <c r="D1091">
        <v>1</v>
      </c>
      <c r="E1091" t="s">
        <v>571</v>
      </c>
      <c r="F1091" t="s">
        <v>205</v>
      </c>
      <c r="G1091" t="s">
        <v>388</v>
      </c>
      <c r="H1091" t="s">
        <v>929</v>
      </c>
      <c r="I1091">
        <v>105562</v>
      </c>
      <c r="J1091" s="19">
        <v>41461</v>
      </c>
      <c r="K1091" s="19">
        <v>41485</v>
      </c>
      <c r="L1091">
        <v>201307</v>
      </c>
      <c r="M1091" s="19">
        <v>41456</v>
      </c>
      <c r="N1091">
        <v>24617</v>
      </c>
      <c r="O1091" t="s">
        <v>1070</v>
      </c>
      <c r="P1091" t="s">
        <v>1257</v>
      </c>
      <c r="Q1091" t="s">
        <v>924</v>
      </c>
      <c r="R1091">
        <v>750653</v>
      </c>
      <c r="S1091" s="19">
        <v>41512</v>
      </c>
      <c r="T1091">
        <v>107068</v>
      </c>
      <c r="U1091" t="s">
        <v>357</v>
      </c>
      <c r="V1091" s="19">
        <v>41530</v>
      </c>
      <c r="W1091" t="s">
        <v>2843</v>
      </c>
      <c r="X1091" t="s">
        <v>2844</v>
      </c>
      <c r="Y1091" t="s">
        <v>94</v>
      </c>
      <c r="Z1091" t="s">
        <v>364</v>
      </c>
      <c r="AA1091" s="29">
        <v>-982.34</v>
      </c>
      <c r="AB1091" t="s">
        <v>544</v>
      </c>
      <c r="AC1091">
        <f t="shared" ref="AC1091:AC1154" si="216">YEAR(V1091)</f>
        <v>2013</v>
      </c>
      <c r="AD1091">
        <f t="shared" ref="AD1091:AD1154" si="217">MONTH(V1091)</f>
        <v>9</v>
      </c>
      <c r="AE1091">
        <f t="shared" ref="AE1091:AE1154" si="218">YEAR(J1091)</f>
        <v>2013</v>
      </c>
      <c r="AF1091">
        <f t="shared" ref="AF1091:AF1154" si="219">MONTH(J1091)</f>
        <v>7</v>
      </c>
      <c r="AG1091" t="str">
        <f>VLOOKUP(F1091,vlookup!$A$2:$E$660,2,0)</f>
        <v>Retained</v>
      </c>
      <c r="AH1091" t="str">
        <f>VLOOKUP(F1091,vlookup!$A$2:$E$660,3,0)</f>
        <v>Service Contract</v>
      </c>
      <c r="AI1091" t="str">
        <f>VLOOKUP(F1091,vlookup!$A$2:$E$660,4,0)</f>
        <v>Used Car Programs</v>
      </c>
      <c r="AJ1091" t="str">
        <f>VLOOKUP(F1091,vlookup!$A$2:$E$660,5,0)</f>
        <v>High Mileage</v>
      </c>
      <c r="AL1091">
        <f t="shared" ref="AL1091:AL1154" si="220">DAYS360(J1091,K1091)</f>
        <v>24</v>
      </c>
      <c r="AM1091">
        <f t="shared" ref="AM1091:AM1154" si="221">DAYS360(J1091,V1091)</f>
        <v>67</v>
      </c>
      <c r="AN1091">
        <f t="shared" ref="AN1091:AN1154" si="222">IF(T1091-I1091&lt;1,"",T1091-I1091)</f>
        <v>1506</v>
      </c>
      <c r="AO1091" t="str">
        <f t="shared" ref="AO1091:AO1154" si="223">IF(AM1091&lt;31,AA1091,"")</f>
        <v/>
      </c>
      <c r="AP1091" t="str">
        <f t="shared" ref="AP1091:AP1154" si="224">IF(AND(AM1091&gt;30,AM1091&lt;61),AA1091,"")</f>
        <v/>
      </c>
      <c r="AQ1091">
        <f t="shared" ref="AQ1091:AQ1154" si="225">IF(AND(AM1091&gt;60,AM1091&lt;91),AA1091,"")</f>
        <v>-982.34</v>
      </c>
      <c r="AR1091" t="str">
        <f t="shared" ref="AR1091:AR1154" si="226">IF(AM1091&gt;90,AA1091,"")</f>
        <v/>
      </c>
      <c r="AS1091" t="str">
        <f t="shared" ref="AS1091:AS1154" si="227">CONCATENATE(B1091,"-",C1091)</f>
        <v>7UB57271G3-1</v>
      </c>
      <c r="AT1091" t="str">
        <f>IFERROR(IF(VLOOKUP(Y1091,vlookup!$I$2:$J$9,1,0)=Y1091,VLOOKUP(Y1091,vlookup!$I$2:$J$9,2,0),PROPER(Y1091)),PROPER(Y1091))</f>
        <v>Labor</v>
      </c>
      <c r="AU1091" t="str">
        <f>IFERROR(IF(B1091=VLOOKUP(B1091,vlookup!$L$2:$L$10,1,0),"Yes","No"),"No")</f>
        <v>No</v>
      </c>
    </row>
    <row r="1092" spans="1:47" ht="14.45" customHeight="1" x14ac:dyDescent="0.25">
      <c r="A1092" t="s">
        <v>1255</v>
      </c>
      <c r="B1092" s="31" t="s">
        <v>1256</v>
      </c>
      <c r="C1092">
        <v>1</v>
      </c>
      <c r="D1092">
        <v>1</v>
      </c>
      <c r="E1092" t="s">
        <v>571</v>
      </c>
      <c r="F1092" t="s">
        <v>205</v>
      </c>
      <c r="G1092" t="s">
        <v>388</v>
      </c>
      <c r="H1092" t="s">
        <v>929</v>
      </c>
      <c r="I1092">
        <v>105562</v>
      </c>
      <c r="J1092" s="19">
        <v>41461</v>
      </c>
      <c r="K1092" s="19">
        <v>41485</v>
      </c>
      <c r="L1092">
        <v>201307</v>
      </c>
      <c r="M1092" s="19">
        <v>41456</v>
      </c>
      <c r="N1092">
        <v>24617</v>
      </c>
      <c r="O1092" t="s">
        <v>1070</v>
      </c>
      <c r="P1092" t="s">
        <v>1257</v>
      </c>
      <c r="Q1092" t="s">
        <v>924</v>
      </c>
      <c r="R1092">
        <v>750653</v>
      </c>
      <c r="S1092" s="19">
        <v>41512</v>
      </c>
      <c r="T1092">
        <v>107068</v>
      </c>
      <c r="U1092" t="s">
        <v>357</v>
      </c>
      <c r="V1092" s="19">
        <v>41530</v>
      </c>
      <c r="W1092" t="s">
        <v>2818</v>
      </c>
      <c r="X1092" t="s">
        <v>2819</v>
      </c>
      <c r="Y1092" t="s">
        <v>94</v>
      </c>
      <c r="Z1092" t="s">
        <v>14</v>
      </c>
      <c r="AA1092" s="29">
        <v>-172.72</v>
      </c>
      <c r="AB1092" t="s">
        <v>544</v>
      </c>
      <c r="AC1092">
        <f t="shared" si="216"/>
        <v>2013</v>
      </c>
      <c r="AD1092">
        <f t="shared" si="217"/>
        <v>9</v>
      </c>
      <c r="AE1092">
        <f t="shared" si="218"/>
        <v>2013</v>
      </c>
      <c r="AF1092">
        <f t="shared" si="219"/>
        <v>7</v>
      </c>
      <c r="AG1092" t="str">
        <f>VLOOKUP(F1092,vlookup!$A$2:$E$660,2,0)</f>
        <v>Retained</v>
      </c>
      <c r="AH1092" t="str">
        <f>VLOOKUP(F1092,vlookup!$A$2:$E$660,3,0)</f>
        <v>Service Contract</v>
      </c>
      <c r="AI1092" t="str">
        <f>VLOOKUP(F1092,vlookup!$A$2:$E$660,4,0)</f>
        <v>Used Car Programs</v>
      </c>
      <c r="AJ1092" t="str">
        <f>VLOOKUP(F1092,vlookup!$A$2:$E$660,5,0)</f>
        <v>High Mileage</v>
      </c>
      <c r="AL1092">
        <f t="shared" si="220"/>
        <v>24</v>
      </c>
      <c r="AM1092">
        <f t="shared" si="221"/>
        <v>67</v>
      </c>
      <c r="AN1092">
        <f t="shared" si="222"/>
        <v>1506</v>
      </c>
      <c r="AO1092" t="str">
        <f t="shared" si="223"/>
        <v/>
      </c>
      <c r="AP1092" t="str">
        <f t="shared" si="224"/>
        <v/>
      </c>
      <c r="AQ1092">
        <f t="shared" si="225"/>
        <v>-172.72</v>
      </c>
      <c r="AR1092" t="str">
        <f t="shared" si="226"/>
        <v/>
      </c>
      <c r="AS1092" t="str">
        <f t="shared" si="227"/>
        <v>7UB57271G3-1</v>
      </c>
      <c r="AT1092" t="str">
        <f>IFERROR(IF(VLOOKUP(Y1092,vlookup!$I$2:$J$9,1,0)=Y1092,VLOOKUP(Y1092,vlookup!$I$2:$J$9,2,0),PROPER(Y1092)),PROPER(Y1092))</f>
        <v>Labor</v>
      </c>
      <c r="AU1092" t="str">
        <f>IFERROR(IF(B1092=VLOOKUP(B1092,vlookup!$L$2:$L$10,1,0),"Yes","No"),"No")</f>
        <v>No</v>
      </c>
    </row>
    <row r="1093" spans="1:47" ht="14.45" customHeight="1" x14ac:dyDescent="0.25">
      <c r="A1093" t="s">
        <v>2845</v>
      </c>
      <c r="B1093" s="31" t="s">
        <v>2846</v>
      </c>
      <c r="C1093">
        <v>1</v>
      </c>
      <c r="D1093">
        <v>1</v>
      </c>
      <c r="E1093" t="s">
        <v>382</v>
      </c>
      <c r="F1093" t="s">
        <v>238</v>
      </c>
      <c r="G1093" t="s">
        <v>388</v>
      </c>
      <c r="H1093" t="s">
        <v>929</v>
      </c>
      <c r="I1093">
        <v>180204</v>
      </c>
      <c r="J1093" s="19">
        <v>42035</v>
      </c>
      <c r="K1093" s="19">
        <v>42061</v>
      </c>
      <c r="L1093">
        <v>201502</v>
      </c>
      <c r="M1093" s="19">
        <v>42036</v>
      </c>
      <c r="N1093">
        <v>24617</v>
      </c>
      <c r="O1093" t="s">
        <v>1070</v>
      </c>
      <c r="P1093" t="s">
        <v>2847</v>
      </c>
      <c r="Q1093" t="s">
        <v>924</v>
      </c>
      <c r="R1093">
        <v>923294</v>
      </c>
      <c r="S1093" s="19">
        <v>42065</v>
      </c>
      <c r="T1093">
        <v>182432</v>
      </c>
      <c r="U1093" t="s">
        <v>357</v>
      </c>
      <c r="V1093" s="19">
        <v>42075</v>
      </c>
      <c r="W1093" t="s">
        <v>362</v>
      </c>
      <c r="X1093" t="s">
        <v>363</v>
      </c>
      <c r="Y1093" t="s">
        <v>94</v>
      </c>
      <c r="Z1093" t="s">
        <v>358</v>
      </c>
      <c r="AA1093" s="29">
        <v>-48</v>
      </c>
      <c r="AB1093">
        <v>0</v>
      </c>
      <c r="AC1093">
        <f t="shared" si="216"/>
        <v>2015</v>
      </c>
      <c r="AD1093">
        <f t="shared" si="217"/>
        <v>3</v>
      </c>
      <c r="AE1093">
        <f t="shared" si="218"/>
        <v>2015</v>
      </c>
      <c r="AF1093">
        <f t="shared" si="219"/>
        <v>1</v>
      </c>
      <c r="AG1093" t="str">
        <f>VLOOKUP(F1093,vlookup!$A$2:$E$660,2,0)</f>
        <v>Retained</v>
      </c>
      <c r="AH1093" t="str">
        <f>VLOOKUP(F1093,vlookup!$A$2:$E$660,3,0)</f>
        <v>Service Contract</v>
      </c>
      <c r="AI1093" t="str">
        <f>VLOOKUP(F1093,vlookup!$A$2:$E$660,4,0)</f>
        <v>Used Car Programs</v>
      </c>
      <c r="AJ1093" t="str">
        <f>VLOOKUP(F1093,vlookup!$A$2:$E$660,5,0)</f>
        <v>High Mileage</v>
      </c>
      <c r="AL1093">
        <f t="shared" si="220"/>
        <v>26</v>
      </c>
      <c r="AM1093">
        <f t="shared" si="221"/>
        <v>42</v>
      </c>
      <c r="AN1093">
        <f t="shared" si="222"/>
        <v>2228</v>
      </c>
      <c r="AO1093" t="str">
        <f t="shared" si="223"/>
        <v/>
      </c>
      <c r="AP1093">
        <f t="shared" si="224"/>
        <v>-48</v>
      </c>
      <c r="AQ1093" t="str">
        <f t="shared" si="225"/>
        <v/>
      </c>
      <c r="AR1093" t="str">
        <f t="shared" si="226"/>
        <v/>
      </c>
      <c r="AS1093" t="str">
        <f t="shared" si="227"/>
        <v>7UA90159A5Y-1</v>
      </c>
      <c r="AT1093" t="str">
        <f>IFERROR(IF(VLOOKUP(Y1093,vlookup!$I$2:$J$9,1,0)=Y1093,VLOOKUP(Y1093,vlookup!$I$2:$J$9,2,0),PROPER(Y1093)),PROPER(Y1093))</f>
        <v>Labor</v>
      </c>
      <c r="AU1093" t="str">
        <f>IFERROR(IF(B1093=VLOOKUP(B1093,vlookup!$L$2:$L$10,1,0),"Yes","No"),"No")</f>
        <v>No</v>
      </c>
    </row>
    <row r="1094" spans="1:47" ht="14.45" customHeight="1" x14ac:dyDescent="0.25">
      <c r="A1094" t="s">
        <v>2845</v>
      </c>
      <c r="B1094" s="31" t="s">
        <v>2846</v>
      </c>
      <c r="C1094">
        <v>1</v>
      </c>
      <c r="D1094">
        <v>1</v>
      </c>
      <c r="E1094" t="s">
        <v>382</v>
      </c>
      <c r="F1094" t="s">
        <v>238</v>
      </c>
      <c r="G1094" t="s">
        <v>388</v>
      </c>
      <c r="H1094" t="s">
        <v>929</v>
      </c>
      <c r="I1094">
        <v>180204</v>
      </c>
      <c r="J1094" s="19">
        <v>42035</v>
      </c>
      <c r="K1094" s="19">
        <v>42061</v>
      </c>
      <c r="L1094">
        <v>201502</v>
      </c>
      <c r="M1094" s="19">
        <v>42036</v>
      </c>
      <c r="N1094">
        <v>24617</v>
      </c>
      <c r="O1094" t="s">
        <v>1070</v>
      </c>
      <c r="P1094" t="s">
        <v>2847</v>
      </c>
      <c r="Q1094" t="s">
        <v>924</v>
      </c>
      <c r="R1094">
        <v>923294</v>
      </c>
      <c r="S1094" s="19">
        <v>42065</v>
      </c>
      <c r="T1094">
        <v>182432</v>
      </c>
      <c r="U1094" t="s">
        <v>357</v>
      </c>
      <c r="V1094" s="19">
        <v>42075</v>
      </c>
      <c r="W1094" t="s">
        <v>2848</v>
      </c>
      <c r="X1094" t="s">
        <v>2849</v>
      </c>
      <c r="Y1094" t="s">
        <v>94</v>
      </c>
      <c r="Z1094" t="s">
        <v>603</v>
      </c>
      <c r="AA1094" s="29">
        <v>-182.4</v>
      </c>
      <c r="AB1094">
        <v>0</v>
      </c>
      <c r="AC1094">
        <f t="shared" si="216"/>
        <v>2015</v>
      </c>
      <c r="AD1094">
        <f t="shared" si="217"/>
        <v>3</v>
      </c>
      <c r="AE1094">
        <f t="shared" si="218"/>
        <v>2015</v>
      </c>
      <c r="AF1094">
        <f t="shared" si="219"/>
        <v>1</v>
      </c>
      <c r="AG1094" t="str">
        <f>VLOOKUP(F1094,vlookup!$A$2:$E$660,2,0)</f>
        <v>Retained</v>
      </c>
      <c r="AH1094" t="str">
        <f>VLOOKUP(F1094,vlookup!$A$2:$E$660,3,0)</f>
        <v>Service Contract</v>
      </c>
      <c r="AI1094" t="str">
        <f>VLOOKUP(F1094,vlookup!$A$2:$E$660,4,0)</f>
        <v>Used Car Programs</v>
      </c>
      <c r="AJ1094" t="str">
        <f>VLOOKUP(F1094,vlookup!$A$2:$E$660,5,0)</f>
        <v>High Mileage</v>
      </c>
      <c r="AL1094">
        <f t="shared" si="220"/>
        <v>26</v>
      </c>
      <c r="AM1094">
        <f t="shared" si="221"/>
        <v>42</v>
      </c>
      <c r="AN1094">
        <f t="shared" si="222"/>
        <v>2228</v>
      </c>
      <c r="AO1094" t="str">
        <f t="shared" si="223"/>
        <v/>
      </c>
      <c r="AP1094">
        <f t="shared" si="224"/>
        <v>-182.4</v>
      </c>
      <c r="AQ1094" t="str">
        <f t="shared" si="225"/>
        <v/>
      </c>
      <c r="AR1094" t="str">
        <f t="shared" si="226"/>
        <v/>
      </c>
      <c r="AS1094" t="str">
        <f t="shared" si="227"/>
        <v>7UA90159A5Y-1</v>
      </c>
      <c r="AT1094" t="str">
        <f>IFERROR(IF(VLOOKUP(Y1094,vlookup!$I$2:$J$9,1,0)=Y1094,VLOOKUP(Y1094,vlookup!$I$2:$J$9,2,0),PROPER(Y1094)),PROPER(Y1094))</f>
        <v>Labor</v>
      </c>
      <c r="AU1094" t="str">
        <f>IFERROR(IF(B1094=VLOOKUP(B1094,vlookup!$L$2:$L$10,1,0),"Yes","No"),"No")</f>
        <v>No</v>
      </c>
    </row>
    <row r="1095" spans="1:47" ht="14.45" customHeight="1" x14ac:dyDescent="0.25">
      <c r="A1095" t="s">
        <v>2845</v>
      </c>
      <c r="B1095" s="31" t="s">
        <v>2846</v>
      </c>
      <c r="C1095">
        <v>1</v>
      </c>
      <c r="D1095">
        <v>1</v>
      </c>
      <c r="E1095" t="s">
        <v>382</v>
      </c>
      <c r="F1095" t="s">
        <v>238</v>
      </c>
      <c r="G1095" t="s">
        <v>388</v>
      </c>
      <c r="H1095" t="s">
        <v>929</v>
      </c>
      <c r="I1095">
        <v>180204</v>
      </c>
      <c r="J1095" s="19">
        <v>42035</v>
      </c>
      <c r="K1095" s="19">
        <v>42061</v>
      </c>
      <c r="L1095">
        <v>201502</v>
      </c>
      <c r="M1095" s="19">
        <v>42036</v>
      </c>
      <c r="N1095">
        <v>24617</v>
      </c>
      <c r="O1095" t="s">
        <v>1070</v>
      </c>
      <c r="P1095" t="s">
        <v>2847</v>
      </c>
      <c r="Q1095" t="s">
        <v>924</v>
      </c>
      <c r="R1095">
        <v>923294</v>
      </c>
      <c r="S1095" s="19">
        <v>42065</v>
      </c>
      <c r="T1095">
        <v>182432</v>
      </c>
      <c r="U1095" t="s">
        <v>357</v>
      </c>
      <c r="V1095" s="19">
        <v>42075</v>
      </c>
      <c r="W1095" t="s">
        <v>976</v>
      </c>
      <c r="X1095" t="s">
        <v>977</v>
      </c>
      <c r="Y1095" t="s">
        <v>94</v>
      </c>
      <c r="Z1095" t="s">
        <v>369</v>
      </c>
      <c r="AA1095" s="29">
        <v>-864</v>
      </c>
      <c r="AB1095">
        <v>0</v>
      </c>
      <c r="AC1095">
        <f t="shared" si="216"/>
        <v>2015</v>
      </c>
      <c r="AD1095">
        <f t="shared" si="217"/>
        <v>3</v>
      </c>
      <c r="AE1095">
        <f t="shared" si="218"/>
        <v>2015</v>
      </c>
      <c r="AF1095">
        <f t="shared" si="219"/>
        <v>1</v>
      </c>
      <c r="AG1095" t="str">
        <f>VLOOKUP(F1095,vlookup!$A$2:$E$660,2,0)</f>
        <v>Retained</v>
      </c>
      <c r="AH1095" t="str">
        <f>VLOOKUP(F1095,vlookup!$A$2:$E$660,3,0)</f>
        <v>Service Contract</v>
      </c>
      <c r="AI1095" t="str">
        <f>VLOOKUP(F1095,vlookup!$A$2:$E$660,4,0)</f>
        <v>Used Car Programs</v>
      </c>
      <c r="AJ1095" t="str">
        <f>VLOOKUP(F1095,vlookup!$A$2:$E$660,5,0)</f>
        <v>High Mileage</v>
      </c>
      <c r="AL1095">
        <f t="shared" si="220"/>
        <v>26</v>
      </c>
      <c r="AM1095">
        <f t="shared" si="221"/>
        <v>42</v>
      </c>
      <c r="AN1095">
        <f t="shared" si="222"/>
        <v>2228</v>
      </c>
      <c r="AO1095" t="str">
        <f t="shared" si="223"/>
        <v/>
      </c>
      <c r="AP1095">
        <f t="shared" si="224"/>
        <v>-864</v>
      </c>
      <c r="AQ1095" t="str">
        <f t="shared" si="225"/>
        <v/>
      </c>
      <c r="AR1095" t="str">
        <f t="shared" si="226"/>
        <v/>
      </c>
      <c r="AS1095" t="str">
        <f t="shared" si="227"/>
        <v>7UA90159A5Y-1</v>
      </c>
      <c r="AT1095" t="str">
        <f>IFERROR(IF(VLOOKUP(Y1095,vlookup!$I$2:$J$9,1,0)=Y1095,VLOOKUP(Y1095,vlookup!$I$2:$J$9,2,0),PROPER(Y1095)),PROPER(Y1095))</f>
        <v>Labor</v>
      </c>
      <c r="AU1095" t="str">
        <f>IFERROR(IF(B1095=VLOOKUP(B1095,vlookup!$L$2:$L$10,1,0),"Yes","No"),"No")</f>
        <v>No</v>
      </c>
    </row>
    <row r="1096" spans="1:47" ht="14.45" customHeight="1" x14ac:dyDescent="0.25">
      <c r="A1096" t="s">
        <v>2850</v>
      </c>
      <c r="B1096" s="31" t="s">
        <v>2851</v>
      </c>
      <c r="C1096">
        <v>2</v>
      </c>
      <c r="D1096">
        <v>1</v>
      </c>
      <c r="E1096" t="s">
        <v>382</v>
      </c>
      <c r="F1096" t="s">
        <v>205</v>
      </c>
      <c r="G1096" t="s">
        <v>388</v>
      </c>
      <c r="H1096" t="s">
        <v>929</v>
      </c>
      <c r="I1096">
        <v>94403</v>
      </c>
      <c r="J1096" s="19">
        <v>42004</v>
      </c>
      <c r="K1096" s="19">
        <v>42033</v>
      </c>
      <c r="L1096">
        <v>201501</v>
      </c>
      <c r="M1096" s="19">
        <v>42005</v>
      </c>
      <c r="N1096">
        <v>24616</v>
      </c>
      <c r="O1096" t="s">
        <v>1076</v>
      </c>
      <c r="P1096" t="s">
        <v>2852</v>
      </c>
      <c r="Q1096" t="s">
        <v>924</v>
      </c>
      <c r="R1096">
        <v>59161</v>
      </c>
      <c r="S1096" s="19">
        <v>42313</v>
      </c>
      <c r="T1096">
        <v>101496</v>
      </c>
      <c r="U1096" t="s">
        <v>357</v>
      </c>
      <c r="V1096" s="19">
        <v>42332</v>
      </c>
      <c r="W1096" t="s">
        <v>2853</v>
      </c>
      <c r="X1096" t="s">
        <v>3815</v>
      </c>
      <c r="Y1096" t="s">
        <v>94</v>
      </c>
      <c r="Z1096" t="s">
        <v>358</v>
      </c>
      <c r="AA1096" s="29">
        <v>-117.5</v>
      </c>
      <c r="AB1096">
        <v>0</v>
      </c>
      <c r="AC1096">
        <f t="shared" si="216"/>
        <v>2015</v>
      </c>
      <c r="AD1096">
        <f t="shared" si="217"/>
        <v>11</v>
      </c>
      <c r="AE1096">
        <f t="shared" si="218"/>
        <v>2014</v>
      </c>
      <c r="AF1096">
        <f t="shared" si="219"/>
        <v>12</v>
      </c>
      <c r="AG1096" t="str">
        <f>VLOOKUP(F1096,vlookup!$A$2:$E$660,2,0)</f>
        <v>Retained</v>
      </c>
      <c r="AH1096" t="str">
        <f>VLOOKUP(F1096,vlookup!$A$2:$E$660,3,0)</f>
        <v>Service Contract</v>
      </c>
      <c r="AI1096" t="str">
        <f>VLOOKUP(F1096,vlookup!$A$2:$E$660,4,0)</f>
        <v>Used Car Programs</v>
      </c>
      <c r="AJ1096" t="str">
        <f>VLOOKUP(F1096,vlookup!$A$2:$E$660,5,0)</f>
        <v>High Mileage</v>
      </c>
      <c r="AL1096">
        <f t="shared" si="220"/>
        <v>29</v>
      </c>
      <c r="AM1096">
        <f t="shared" si="221"/>
        <v>324</v>
      </c>
      <c r="AN1096">
        <f t="shared" si="222"/>
        <v>7093</v>
      </c>
      <c r="AO1096" t="str">
        <f t="shared" si="223"/>
        <v/>
      </c>
      <c r="AP1096" t="str">
        <f t="shared" si="224"/>
        <v/>
      </c>
      <c r="AQ1096" t="str">
        <f t="shared" si="225"/>
        <v/>
      </c>
      <c r="AR1096">
        <f t="shared" si="226"/>
        <v>-117.5</v>
      </c>
      <c r="AS1096" t="str">
        <f t="shared" si="227"/>
        <v>AUB07601L4-2</v>
      </c>
      <c r="AT1096" t="str">
        <f>IFERROR(IF(VLOOKUP(Y1096,vlookup!$I$2:$J$9,1,0)=Y1096,VLOOKUP(Y1096,vlookup!$I$2:$J$9,2,0),PROPER(Y1096)),PROPER(Y1096))</f>
        <v>Labor</v>
      </c>
      <c r="AU1096" t="str">
        <f>IFERROR(IF(B1096=VLOOKUP(B1096,vlookup!$L$2:$L$10,1,0),"Yes","No"),"No")</f>
        <v>No</v>
      </c>
    </row>
    <row r="1097" spans="1:47" ht="14.45" customHeight="1" x14ac:dyDescent="0.25">
      <c r="A1097" t="s">
        <v>2850</v>
      </c>
      <c r="B1097" s="31" t="s">
        <v>2851</v>
      </c>
      <c r="C1097">
        <v>2</v>
      </c>
      <c r="D1097">
        <v>1</v>
      </c>
      <c r="E1097" t="s">
        <v>382</v>
      </c>
      <c r="F1097" t="s">
        <v>205</v>
      </c>
      <c r="G1097" t="s">
        <v>388</v>
      </c>
      <c r="H1097" t="s">
        <v>929</v>
      </c>
      <c r="I1097">
        <v>94403</v>
      </c>
      <c r="J1097" s="19">
        <v>42004</v>
      </c>
      <c r="K1097" s="19">
        <v>42033</v>
      </c>
      <c r="L1097">
        <v>201501</v>
      </c>
      <c r="M1097" s="19">
        <v>42005</v>
      </c>
      <c r="N1097">
        <v>24616</v>
      </c>
      <c r="O1097" t="s">
        <v>1076</v>
      </c>
      <c r="P1097" t="s">
        <v>2852</v>
      </c>
      <c r="Q1097" t="s">
        <v>924</v>
      </c>
      <c r="R1097">
        <v>59161</v>
      </c>
      <c r="S1097" s="19">
        <v>42313</v>
      </c>
      <c r="T1097">
        <v>101496</v>
      </c>
      <c r="U1097" t="s">
        <v>357</v>
      </c>
      <c r="V1097" s="19">
        <v>42332</v>
      </c>
      <c r="W1097" t="s">
        <v>2834</v>
      </c>
      <c r="X1097" t="s">
        <v>2835</v>
      </c>
      <c r="Y1097" t="s">
        <v>94</v>
      </c>
      <c r="Z1097" t="s">
        <v>1014</v>
      </c>
      <c r="AA1097" s="29">
        <v>-117.5</v>
      </c>
      <c r="AB1097">
        <v>0</v>
      </c>
      <c r="AC1097">
        <f t="shared" si="216"/>
        <v>2015</v>
      </c>
      <c r="AD1097">
        <f t="shared" si="217"/>
        <v>11</v>
      </c>
      <c r="AE1097">
        <f t="shared" si="218"/>
        <v>2014</v>
      </c>
      <c r="AF1097">
        <f t="shared" si="219"/>
        <v>12</v>
      </c>
      <c r="AG1097" t="str">
        <f>VLOOKUP(F1097,vlookup!$A$2:$E$660,2,0)</f>
        <v>Retained</v>
      </c>
      <c r="AH1097" t="str">
        <f>VLOOKUP(F1097,vlookup!$A$2:$E$660,3,0)</f>
        <v>Service Contract</v>
      </c>
      <c r="AI1097" t="str">
        <f>VLOOKUP(F1097,vlookup!$A$2:$E$660,4,0)</f>
        <v>Used Car Programs</v>
      </c>
      <c r="AJ1097" t="str">
        <f>VLOOKUP(F1097,vlookup!$A$2:$E$660,5,0)</f>
        <v>High Mileage</v>
      </c>
      <c r="AL1097">
        <f t="shared" si="220"/>
        <v>29</v>
      </c>
      <c r="AM1097">
        <f t="shared" si="221"/>
        <v>324</v>
      </c>
      <c r="AN1097">
        <f t="shared" si="222"/>
        <v>7093</v>
      </c>
      <c r="AO1097" t="str">
        <f t="shared" si="223"/>
        <v/>
      </c>
      <c r="AP1097" t="str">
        <f t="shared" si="224"/>
        <v/>
      </c>
      <c r="AQ1097" t="str">
        <f t="shared" si="225"/>
        <v/>
      </c>
      <c r="AR1097">
        <f t="shared" si="226"/>
        <v>-117.5</v>
      </c>
      <c r="AS1097" t="str">
        <f t="shared" si="227"/>
        <v>AUB07601L4-2</v>
      </c>
      <c r="AT1097" t="str">
        <f>IFERROR(IF(VLOOKUP(Y1097,vlookup!$I$2:$J$9,1,0)=Y1097,VLOOKUP(Y1097,vlookup!$I$2:$J$9,2,0),PROPER(Y1097)),PROPER(Y1097))</f>
        <v>Labor</v>
      </c>
      <c r="AU1097" t="str">
        <f>IFERROR(IF(B1097=VLOOKUP(B1097,vlookup!$L$2:$L$10,1,0),"Yes","No"),"No")</f>
        <v>No</v>
      </c>
    </row>
    <row r="1098" spans="1:47" ht="14.45" customHeight="1" x14ac:dyDescent="0.25">
      <c r="A1098" t="s">
        <v>1258</v>
      </c>
      <c r="B1098" s="31" t="s">
        <v>1259</v>
      </c>
      <c r="C1098">
        <v>1</v>
      </c>
      <c r="D1098">
        <v>1</v>
      </c>
      <c r="E1098" t="s">
        <v>382</v>
      </c>
      <c r="F1098" t="s">
        <v>60</v>
      </c>
      <c r="G1098" t="s">
        <v>388</v>
      </c>
      <c r="H1098" t="s">
        <v>3730</v>
      </c>
      <c r="I1098">
        <v>162208</v>
      </c>
      <c r="J1098" s="19">
        <v>41789</v>
      </c>
      <c r="K1098" s="19">
        <v>41813</v>
      </c>
      <c r="L1098">
        <v>201406</v>
      </c>
      <c r="M1098" s="19">
        <v>41791</v>
      </c>
      <c r="N1098">
        <v>24616</v>
      </c>
      <c r="O1098" t="s">
        <v>1076</v>
      </c>
      <c r="P1098" t="s">
        <v>1260</v>
      </c>
      <c r="Q1098" t="s">
        <v>924</v>
      </c>
      <c r="R1098">
        <v>54439</v>
      </c>
      <c r="S1098" s="19">
        <v>41836</v>
      </c>
      <c r="T1098">
        <v>163131</v>
      </c>
      <c r="U1098" t="s">
        <v>357</v>
      </c>
      <c r="V1098" s="19">
        <v>41841</v>
      </c>
      <c r="W1098" t="s">
        <v>1044</v>
      </c>
      <c r="X1098" t="s">
        <v>1045</v>
      </c>
      <c r="Y1098" t="s">
        <v>94</v>
      </c>
      <c r="Z1098" t="s">
        <v>364</v>
      </c>
      <c r="AA1098" s="29">
        <v>-1185.8</v>
      </c>
      <c r="AB1098">
        <v>0</v>
      </c>
      <c r="AC1098">
        <f t="shared" si="216"/>
        <v>2014</v>
      </c>
      <c r="AD1098">
        <f t="shared" si="217"/>
        <v>7</v>
      </c>
      <c r="AE1098">
        <f t="shared" si="218"/>
        <v>2014</v>
      </c>
      <c r="AF1098">
        <f t="shared" si="219"/>
        <v>5</v>
      </c>
      <c r="AG1098" t="str">
        <f>VLOOKUP(F1098,vlookup!$A$2:$E$660,2,0)</f>
        <v>Retained</v>
      </c>
      <c r="AH1098" t="str">
        <f>VLOOKUP(F1098,vlookup!$A$2:$E$660,3,0)</f>
        <v>Service Contract</v>
      </c>
      <c r="AI1098" t="str">
        <f>VLOOKUP(F1098,vlookup!$A$2:$E$660,4,0)</f>
        <v>Used Car Programs</v>
      </c>
      <c r="AJ1098" t="str">
        <f>VLOOKUP(F1098,vlookup!$A$2:$E$660,5,0)</f>
        <v>High Mileage</v>
      </c>
      <c r="AL1098">
        <f t="shared" si="220"/>
        <v>23</v>
      </c>
      <c r="AM1098">
        <f t="shared" si="221"/>
        <v>51</v>
      </c>
      <c r="AN1098">
        <f t="shared" si="222"/>
        <v>923</v>
      </c>
      <c r="AO1098" t="str">
        <f t="shared" si="223"/>
        <v/>
      </c>
      <c r="AP1098">
        <f t="shared" si="224"/>
        <v>-1185.8</v>
      </c>
      <c r="AQ1098" t="str">
        <f t="shared" si="225"/>
        <v/>
      </c>
      <c r="AR1098" t="str">
        <f t="shared" si="226"/>
        <v/>
      </c>
      <c r="AS1098" t="str">
        <f t="shared" si="227"/>
        <v>7LA32139E4Y-1</v>
      </c>
      <c r="AT1098" t="str">
        <f>IFERROR(IF(VLOOKUP(Y1098,vlookup!$I$2:$J$9,1,0)=Y1098,VLOOKUP(Y1098,vlookup!$I$2:$J$9,2,0),PROPER(Y1098)),PROPER(Y1098))</f>
        <v>Labor</v>
      </c>
      <c r="AU1098" t="str">
        <f>IFERROR(IF(B1098=VLOOKUP(B1098,vlookup!$L$2:$L$10,1,0),"Yes","No"),"No")</f>
        <v>No</v>
      </c>
    </row>
    <row r="1099" spans="1:47" ht="14.45" customHeight="1" x14ac:dyDescent="0.25">
      <c r="A1099" t="s">
        <v>1261</v>
      </c>
      <c r="B1099" s="31" t="s">
        <v>1262</v>
      </c>
      <c r="C1099">
        <v>1</v>
      </c>
      <c r="D1099">
        <v>1</v>
      </c>
      <c r="E1099" t="s">
        <v>382</v>
      </c>
      <c r="F1099" t="s">
        <v>60</v>
      </c>
      <c r="G1099" t="s">
        <v>388</v>
      </c>
      <c r="H1099" t="s">
        <v>3730</v>
      </c>
      <c r="I1099">
        <v>106969</v>
      </c>
      <c r="J1099" s="19">
        <v>41159</v>
      </c>
      <c r="K1099" s="19">
        <v>41180</v>
      </c>
      <c r="L1099">
        <v>201209</v>
      </c>
      <c r="M1099" s="19">
        <v>41153</v>
      </c>
      <c r="N1099">
        <v>24616</v>
      </c>
      <c r="O1099" t="s">
        <v>1076</v>
      </c>
      <c r="P1099" t="s">
        <v>1263</v>
      </c>
      <c r="Q1099" t="s">
        <v>924</v>
      </c>
      <c r="R1099">
        <v>45622</v>
      </c>
      <c r="S1099" s="19">
        <v>41239</v>
      </c>
      <c r="T1099">
        <v>108617</v>
      </c>
      <c r="U1099" t="s">
        <v>357</v>
      </c>
      <c r="V1099" s="19">
        <v>41263</v>
      </c>
      <c r="W1099" t="s">
        <v>2780</v>
      </c>
      <c r="X1099" t="s">
        <v>2781</v>
      </c>
      <c r="Y1099" t="s">
        <v>94</v>
      </c>
      <c r="Z1099" t="s">
        <v>358</v>
      </c>
      <c r="AA1099" s="29">
        <v>-78.400000000000006</v>
      </c>
      <c r="AB1099" t="s">
        <v>544</v>
      </c>
      <c r="AC1099">
        <f t="shared" si="216"/>
        <v>2012</v>
      </c>
      <c r="AD1099">
        <f t="shared" si="217"/>
        <v>12</v>
      </c>
      <c r="AE1099">
        <f t="shared" si="218"/>
        <v>2012</v>
      </c>
      <c r="AF1099">
        <f t="shared" si="219"/>
        <v>9</v>
      </c>
      <c r="AG1099" t="str">
        <f>VLOOKUP(F1099,vlookup!$A$2:$E$660,2,0)</f>
        <v>Retained</v>
      </c>
      <c r="AH1099" t="str">
        <f>VLOOKUP(F1099,vlookup!$A$2:$E$660,3,0)</f>
        <v>Service Contract</v>
      </c>
      <c r="AI1099" t="str">
        <f>VLOOKUP(F1099,vlookup!$A$2:$E$660,4,0)</f>
        <v>Used Car Programs</v>
      </c>
      <c r="AJ1099" t="str">
        <f>VLOOKUP(F1099,vlookup!$A$2:$E$660,5,0)</f>
        <v>High Mileage</v>
      </c>
      <c r="AL1099">
        <f t="shared" si="220"/>
        <v>21</v>
      </c>
      <c r="AM1099">
        <f t="shared" si="221"/>
        <v>103</v>
      </c>
      <c r="AN1099">
        <f t="shared" si="222"/>
        <v>1648</v>
      </c>
      <c r="AO1099" t="str">
        <f t="shared" si="223"/>
        <v/>
      </c>
      <c r="AP1099" t="str">
        <f t="shared" si="224"/>
        <v/>
      </c>
      <c r="AQ1099" t="str">
        <f t="shared" si="225"/>
        <v/>
      </c>
      <c r="AR1099">
        <f t="shared" si="226"/>
        <v>-78.400000000000006</v>
      </c>
      <c r="AS1099" t="str">
        <f t="shared" si="227"/>
        <v>XLB04330I2Y-1</v>
      </c>
      <c r="AT1099" t="str">
        <f>IFERROR(IF(VLOOKUP(Y1099,vlookup!$I$2:$J$9,1,0)=Y1099,VLOOKUP(Y1099,vlookup!$I$2:$J$9,2,0),PROPER(Y1099)),PROPER(Y1099))</f>
        <v>Labor</v>
      </c>
      <c r="AU1099" t="str">
        <f>IFERROR(IF(B1099=VLOOKUP(B1099,vlookup!$L$2:$L$10,1,0),"Yes","No"),"No")</f>
        <v>No</v>
      </c>
    </row>
    <row r="1100" spans="1:47" ht="14.45" customHeight="1" x14ac:dyDescent="0.25">
      <c r="A1100" t="s">
        <v>1265</v>
      </c>
      <c r="B1100" s="31" t="s">
        <v>1266</v>
      </c>
      <c r="C1100">
        <v>2</v>
      </c>
      <c r="D1100">
        <v>1</v>
      </c>
      <c r="E1100" t="s">
        <v>382</v>
      </c>
      <c r="F1100" t="s">
        <v>464</v>
      </c>
      <c r="G1100" t="s">
        <v>388</v>
      </c>
      <c r="H1100" t="s">
        <v>1267</v>
      </c>
      <c r="I1100">
        <v>98459</v>
      </c>
      <c r="J1100" s="19">
        <v>43469</v>
      </c>
      <c r="K1100" s="19">
        <v>43538</v>
      </c>
      <c r="L1100">
        <v>201903</v>
      </c>
      <c r="M1100" s="19">
        <v>43525</v>
      </c>
      <c r="N1100">
        <v>24617</v>
      </c>
      <c r="O1100" t="s">
        <v>1070</v>
      </c>
      <c r="P1100" t="s">
        <v>3731</v>
      </c>
      <c r="Q1100" t="s">
        <v>924</v>
      </c>
      <c r="R1100">
        <v>883310</v>
      </c>
      <c r="S1100" s="19">
        <v>43833</v>
      </c>
      <c r="T1100">
        <v>102928</v>
      </c>
      <c r="U1100" t="s">
        <v>356</v>
      </c>
      <c r="V1100" s="19">
        <v>43858</v>
      </c>
      <c r="W1100" t="s">
        <v>982</v>
      </c>
      <c r="X1100" t="s">
        <v>983</v>
      </c>
      <c r="Y1100" t="s">
        <v>94</v>
      </c>
      <c r="Z1100" t="s">
        <v>582</v>
      </c>
      <c r="AA1100" s="29">
        <v>-884.94</v>
      </c>
      <c r="AB1100">
        <v>0</v>
      </c>
      <c r="AC1100">
        <f t="shared" si="216"/>
        <v>2020</v>
      </c>
      <c r="AD1100">
        <f t="shared" si="217"/>
        <v>1</v>
      </c>
      <c r="AE1100">
        <f t="shared" si="218"/>
        <v>2019</v>
      </c>
      <c r="AF1100">
        <f t="shared" si="219"/>
        <v>1</v>
      </c>
      <c r="AG1100" t="str">
        <f>VLOOKUP(F1100,vlookup!$A$2:$E$660,2,0)</f>
        <v>Retained</v>
      </c>
      <c r="AH1100" t="str">
        <f>VLOOKUP(F1100,vlookup!$A$2:$E$660,3,0)</f>
        <v>Service Contract</v>
      </c>
      <c r="AI1100" t="str">
        <f>VLOOKUP(F1100,vlookup!$A$2:$E$660,4,0)</f>
        <v>Used Car Programs</v>
      </c>
      <c r="AJ1100" t="str">
        <f>VLOOKUP(F1100,vlookup!$A$2:$E$660,5,0)</f>
        <v>High Mileage</v>
      </c>
      <c r="AL1100">
        <f t="shared" si="220"/>
        <v>70</v>
      </c>
      <c r="AM1100">
        <f t="shared" si="221"/>
        <v>384</v>
      </c>
      <c r="AN1100">
        <f t="shared" si="222"/>
        <v>4469</v>
      </c>
      <c r="AO1100" t="str">
        <f t="shared" si="223"/>
        <v/>
      </c>
      <c r="AP1100" t="str">
        <f t="shared" si="224"/>
        <v/>
      </c>
      <c r="AQ1100" t="str">
        <f t="shared" si="225"/>
        <v/>
      </c>
      <c r="AR1100">
        <f t="shared" si="226"/>
        <v>-884.94</v>
      </c>
      <c r="AS1100" t="str">
        <f t="shared" si="227"/>
        <v>BEB06433A9-2</v>
      </c>
      <c r="AT1100" t="str">
        <f>IFERROR(IF(VLOOKUP(Y1100,vlookup!$I$2:$J$9,1,0)=Y1100,VLOOKUP(Y1100,vlookup!$I$2:$J$9,2,0),PROPER(Y1100)),PROPER(Y1100))</f>
        <v>Labor</v>
      </c>
      <c r="AU1100" t="str">
        <f>IFERROR(IF(B1100=VLOOKUP(B1100,vlookup!$L$2:$L$10,1,0),"Yes","No"),"No")</f>
        <v>No</v>
      </c>
    </row>
    <row r="1101" spans="1:47" ht="14.45" customHeight="1" x14ac:dyDescent="0.25">
      <c r="A1101" t="s">
        <v>1268</v>
      </c>
      <c r="B1101" s="31" t="s">
        <v>1269</v>
      </c>
      <c r="C1101">
        <v>1</v>
      </c>
      <c r="D1101">
        <v>1</v>
      </c>
      <c r="E1101" t="s">
        <v>382</v>
      </c>
      <c r="F1101" t="s">
        <v>464</v>
      </c>
      <c r="G1101" t="s">
        <v>22</v>
      </c>
      <c r="H1101" t="s">
        <v>931</v>
      </c>
      <c r="I1101">
        <v>115717</v>
      </c>
      <c r="J1101" s="19">
        <v>44689</v>
      </c>
      <c r="K1101" s="19">
        <v>44728</v>
      </c>
      <c r="L1101">
        <v>202206</v>
      </c>
      <c r="M1101" s="19">
        <v>44713</v>
      </c>
      <c r="N1101">
        <v>24616</v>
      </c>
      <c r="O1101" t="s">
        <v>1076</v>
      </c>
      <c r="P1101" t="s">
        <v>1270</v>
      </c>
      <c r="Q1101" t="s">
        <v>924</v>
      </c>
      <c r="R1101">
        <v>1002623</v>
      </c>
      <c r="S1101" s="19">
        <v>44854</v>
      </c>
      <c r="T1101">
        <v>119116</v>
      </c>
      <c r="U1101" t="s">
        <v>357</v>
      </c>
      <c r="V1101" s="19">
        <v>44881</v>
      </c>
      <c r="W1101" t="s">
        <v>370</v>
      </c>
      <c r="X1101" t="s">
        <v>371</v>
      </c>
      <c r="Y1101" t="s">
        <v>94</v>
      </c>
      <c r="Z1101" t="s">
        <v>369</v>
      </c>
      <c r="AA1101" s="29">
        <v>-1228.8</v>
      </c>
      <c r="AB1101">
        <v>0</v>
      </c>
      <c r="AC1101">
        <f t="shared" si="216"/>
        <v>2022</v>
      </c>
      <c r="AD1101">
        <f t="shared" si="217"/>
        <v>11</v>
      </c>
      <c r="AE1101">
        <f t="shared" si="218"/>
        <v>2022</v>
      </c>
      <c r="AF1101">
        <f t="shared" si="219"/>
        <v>5</v>
      </c>
      <c r="AG1101" t="str">
        <f>VLOOKUP(F1101,vlookup!$A$2:$E$660,2,0)</f>
        <v>Retained</v>
      </c>
      <c r="AH1101" t="str">
        <f>VLOOKUP(F1101,vlookup!$A$2:$E$660,3,0)</f>
        <v>Service Contract</v>
      </c>
      <c r="AI1101" t="str">
        <f>VLOOKUP(F1101,vlookup!$A$2:$E$660,4,0)</f>
        <v>Used Car Programs</v>
      </c>
      <c r="AJ1101" t="str">
        <f>VLOOKUP(F1101,vlookup!$A$2:$E$660,5,0)</f>
        <v>High Mileage</v>
      </c>
      <c r="AL1101">
        <f t="shared" si="220"/>
        <v>38</v>
      </c>
      <c r="AM1101">
        <f t="shared" si="221"/>
        <v>188</v>
      </c>
      <c r="AN1101">
        <f t="shared" si="222"/>
        <v>3399</v>
      </c>
      <c r="AO1101" t="str">
        <f t="shared" si="223"/>
        <v/>
      </c>
      <c r="AP1101" t="str">
        <f t="shared" si="224"/>
        <v/>
      </c>
      <c r="AQ1101" t="str">
        <f t="shared" si="225"/>
        <v/>
      </c>
      <c r="AR1101">
        <f t="shared" si="226"/>
        <v>-1228.8</v>
      </c>
      <c r="AS1101" t="str">
        <f t="shared" si="227"/>
        <v>ZAGFEC28581E22-1</v>
      </c>
      <c r="AT1101" t="str">
        <f>IFERROR(IF(VLOOKUP(Y1101,vlookup!$I$2:$J$9,1,0)=Y1101,VLOOKUP(Y1101,vlookup!$I$2:$J$9,2,0),PROPER(Y1101)),PROPER(Y1101))</f>
        <v>Labor</v>
      </c>
      <c r="AU1101" t="str">
        <f>IFERROR(IF(B1101=VLOOKUP(B1101,vlookup!$L$2:$L$10,1,0),"Yes","No"),"No")</f>
        <v>No</v>
      </c>
    </row>
    <row r="1102" spans="1:47" ht="14.45" customHeight="1" x14ac:dyDescent="0.25">
      <c r="A1102" t="s">
        <v>1271</v>
      </c>
      <c r="B1102" s="31" t="s">
        <v>1272</v>
      </c>
      <c r="C1102">
        <v>2</v>
      </c>
      <c r="D1102">
        <v>1</v>
      </c>
      <c r="E1102" t="s">
        <v>382</v>
      </c>
      <c r="F1102" t="s">
        <v>464</v>
      </c>
      <c r="G1102" t="s">
        <v>22</v>
      </c>
      <c r="H1102" t="s">
        <v>932</v>
      </c>
      <c r="I1102">
        <v>75541</v>
      </c>
      <c r="J1102" s="19">
        <v>44726</v>
      </c>
      <c r="K1102" s="19">
        <v>44767</v>
      </c>
      <c r="L1102">
        <v>202207</v>
      </c>
      <c r="M1102" s="19">
        <v>44743</v>
      </c>
      <c r="N1102">
        <v>24617</v>
      </c>
      <c r="O1102" t="s">
        <v>1070</v>
      </c>
      <c r="P1102" t="s">
        <v>1273</v>
      </c>
      <c r="Q1102" t="s">
        <v>924</v>
      </c>
      <c r="R1102">
        <v>564213</v>
      </c>
      <c r="S1102" s="19">
        <v>44826</v>
      </c>
      <c r="T1102">
        <v>86031</v>
      </c>
      <c r="U1102" t="s">
        <v>356</v>
      </c>
      <c r="V1102" s="19">
        <v>44862</v>
      </c>
      <c r="W1102" t="s">
        <v>370</v>
      </c>
      <c r="X1102" t="s">
        <v>371</v>
      </c>
      <c r="Y1102" t="s">
        <v>94</v>
      </c>
      <c r="Z1102" t="s">
        <v>369</v>
      </c>
      <c r="AA1102" s="29">
        <v>-2423.5</v>
      </c>
      <c r="AB1102">
        <v>0</v>
      </c>
      <c r="AC1102">
        <f t="shared" si="216"/>
        <v>2022</v>
      </c>
      <c r="AD1102">
        <f t="shared" si="217"/>
        <v>10</v>
      </c>
      <c r="AE1102">
        <f t="shared" si="218"/>
        <v>2022</v>
      </c>
      <c r="AF1102">
        <f t="shared" si="219"/>
        <v>6</v>
      </c>
      <c r="AG1102" t="str">
        <f>VLOOKUP(F1102,vlookup!$A$2:$E$660,2,0)</f>
        <v>Retained</v>
      </c>
      <c r="AH1102" t="str">
        <f>VLOOKUP(F1102,vlookup!$A$2:$E$660,3,0)</f>
        <v>Service Contract</v>
      </c>
      <c r="AI1102" t="str">
        <f>VLOOKUP(F1102,vlookup!$A$2:$E$660,4,0)</f>
        <v>Used Car Programs</v>
      </c>
      <c r="AJ1102" t="str">
        <f>VLOOKUP(F1102,vlookup!$A$2:$E$660,5,0)</f>
        <v>High Mileage</v>
      </c>
      <c r="AL1102">
        <f t="shared" si="220"/>
        <v>41</v>
      </c>
      <c r="AM1102">
        <f t="shared" si="221"/>
        <v>134</v>
      </c>
      <c r="AN1102">
        <f t="shared" si="222"/>
        <v>10490</v>
      </c>
      <c r="AO1102" t="str">
        <f t="shared" si="223"/>
        <v/>
      </c>
      <c r="AP1102" t="str">
        <f t="shared" si="224"/>
        <v/>
      </c>
      <c r="AQ1102" t="str">
        <f t="shared" si="225"/>
        <v/>
      </c>
      <c r="AR1102">
        <f t="shared" si="226"/>
        <v>-2423.5</v>
      </c>
      <c r="AS1102" t="str">
        <f t="shared" si="227"/>
        <v>ZAGJFA46073F22-2</v>
      </c>
      <c r="AT1102" t="str">
        <f>IFERROR(IF(VLOOKUP(Y1102,vlookup!$I$2:$J$9,1,0)=Y1102,VLOOKUP(Y1102,vlookup!$I$2:$J$9,2,0),PROPER(Y1102)),PROPER(Y1102))</f>
        <v>Labor</v>
      </c>
      <c r="AU1102" t="str">
        <f>IFERROR(IF(B1102=VLOOKUP(B1102,vlookup!$L$2:$L$10,1,0),"Yes","No"),"No")</f>
        <v>No</v>
      </c>
    </row>
    <row r="1103" spans="1:47" ht="14.45" customHeight="1" x14ac:dyDescent="0.25">
      <c r="A1103" t="s">
        <v>2670</v>
      </c>
      <c r="B1103" s="31" t="s">
        <v>2671</v>
      </c>
      <c r="C1103">
        <v>1</v>
      </c>
      <c r="D1103">
        <v>1</v>
      </c>
      <c r="E1103" t="s">
        <v>571</v>
      </c>
      <c r="F1103" t="s">
        <v>464</v>
      </c>
      <c r="G1103" t="s">
        <v>388</v>
      </c>
      <c r="H1103" t="s">
        <v>932</v>
      </c>
      <c r="I1103">
        <v>125953</v>
      </c>
      <c r="J1103" s="19">
        <v>43967</v>
      </c>
      <c r="K1103" s="19">
        <v>44013</v>
      </c>
      <c r="L1103">
        <v>202006</v>
      </c>
      <c r="M1103" s="19">
        <v>43983</v>
      </c>
      <c r="N1103">
        <v>24617</v>
      </c>
      <c r="O1103" t="s">
        <v>1070</v>
      </c>
      <c r="P1103" t="s">
        <v>3816</v>
      </c>
      <c r="Q1103" t="s">
        <v>924</v>
      </c>
      <c r="R1103">
        <v>567</v>
      </c>
      <c r="S1103" s="19">
        <v>44011</v>
      </c>
      <c r="T1103">
        <v>128084</v>
      </c>
      <c r="U1103" t="s">
        <v>356</v>
      </c>
      <c r="V1103" s="19">
        <v>44014</v>
      </c>
      <c r="W1103" t="s">
        <v>2856</v>
      </c>
      <c r="X1103" t="s">
        <v>2857</v>
      </c>
      <c r="Y1103" t="s">
        <v>94</v>
      </c>
      <c r="Z1103" t="s">
        <v>364</v>
      </c>
      <c r="AA1103" s="29">
        <v>-680</v>
      </c>
      <c r="AB1103">
        <v>0</v>
      </c>
      <c r="AC1103">
        <f t="shared" si="216"/>
        <v>2020</v>
      </c>
      <c r="AD1103">
        <f t="shared" si="217"/>
        <v>7</v>
      </c>
      <c r="AE1103">
        <f t="shared" si="218"/>
        <v>2020</v>
      </c>
      <c r="AF1103">
        <f t="shared" si="219"/>
        <v>5</v>
      </c>
      <c r="AG1103" t="str">
        <f>VLOOKUP(F1103,vlookup!$A$2:$E$660,2,0)</f>
        <v>Retained</v>
      </c>
      <c r="AH1103" t="str">
        <f>VLOOKUP(F1103,vlookup!$A$2:$E$660,3,0)</f>
        <v>Service Contract</v>
      </c>
      <c r="AI1103" t="str">
        <f>VLOOKUP(F1103,vlookup!$A$2:$E$660,4,0)</f>
        <v>Used Car Programs</v>
      </c>
      <c r="AJ1103" t="str">
        <f>VLOOKUP(F1103,vlookup!$A$2:$E$660,5,0)</f>
        <v>High Mileage</v>
      </c>
      <c r="AL1103">
        <f t="shared" si="220"/>
        <v>45</v>
      </c>
      <c r="AM1103">
        <f t="shared" si="221"/>
        <v>46</v>
      </c>
      <c r="AN1103">
        <f t="shared" si="222"/>
        <v>2131</v>
      </c>
      <c r="AO1103" t="str">
        <f t="shared" si="223"/>
        <v/>
      </c>
      <c r="AP1103">
        <f t="shared" si="224"/>
        <v>-680</v>
      </c>
      <c r="AQ1103" t="str">
        <f t="shared" si="225"/>
        <v/>
      </c>
      <c r="AR1103" t="str">
        <f t="shared" si="226"/>
        <v/>
      </c>
      <c r="AS1103" t="str">
        <f t="shared" si="227"/>
        <v>ZAGFKE06934E20-1</v>
      </c>
      <c r="AT1103" t="str">
        <f>IFERROR(IF(VLOOKUP(Y1103,vlookup!$I$2:$J$9,1,0)=Y1103,VLOOKUP(Y1103,vlookup!$I$2:$J$9,2,0),PROPER(Y1103)),PROPER(Y1103))</f>
        <v>Labor</v>
      </c>
      <c r="AU1103" t="str">
        <f>IFERROR(IF(B1103=VLOOKUP(B1103,vlookup!$L$2:$L$10,1,0),"Yes","No"),"No")</f>
        <v>No</v>
      </c>
    </row>
    <row r="1104" spans="1:47" ht="14.45" customHeight="1" x14ac:dyDescent="0.25">
      <c r="A1104" t="s">
        <v>2670</v>
      </c>
      <c r="B1104" s="31" t="s">
        <v>2671</v>
      </c>
      <c r="C1104">
        <v>1</v>
      </c>
      <c r="D1104">
        <v>1</v>
      </c>
      <c r="E1104" t="s">
        <v>571</v>
      </c>
      <c r="F1104" t="s">
        <v>464</v>
      </c>
      <c r="G1104" t="s">
        <v>388</v>
      </c>
      <c r="H1104" t="s">
        <v>932</v>
      </c>
      <c r="I1104">
        <v>125953</v>
      </c>
      <c r="J1104" s="19">
        <v>43967</v>
      </c>
      <c r="K1104" s="19">
        <v>44013</v>
      </c>
      <c r="L1104">
        <v>202006</v>
      </c>
      <c r="M1104" s="19">
        <v>43983</v>
      </c>
      <c r="N1104">
        <v>24617</v>
      </c>
      <c r="O1104" t="s">
        <v>1070</v>
      </c>
      <c r="P1104" t="s">
        <v>3816</v>
      </c>
      <c r="Q1104" t="s">
        <v>924</v>
      </c>
      <c r="R1104">
        <v>567</v>
      </c>
      <c r="S1104" s="19">
        <v>44011</v>
      </c>
      <c r="T1104">
        <v>128084</v>
      </c>
      <c r="U1104" t="s">
        <v>356</v>
      </c>
      <c r="V1104" s="19">
        <v>44014</v>
      </c>
      <c r="W1104" t="s">
        <v>646</v>
      </c>
      <c r="X1104" t="s">
        <v>647</v>
      </c>
      <c r="Y1104" t="s">
        <v>94</v>
      </c>
      <c r="Z1104" t="s">
        <v>14</v>
      </c>
      <c r="AA1104" s="29">
        <v>100</v>
      </c>
      <c r="AB1104">
        <v>0</v>
      </c>
      <c r="AC1104">
        <f t="shared" si="216"/>
        <v>2020</v>
      </c>
      <c r="AD1104">
        <f t="shared" si="217"/>
        <v>7</v>
      </c>
      <c r="AE1104">
        <f t="shared" si="218"/>
        <v>2020</v>
      </c>
      <c r="AF1104">
        <f t="shared" si="219"/>
        <v>5</v>
      </c>
      <c r="AG1104" t="str">
        <f>VLOOKUP(F1104,vlookup!$A$2:$E$660,2,0)</f>
        <v>Retained</v>
      </c>
      <c r="AH1104" t="str">
        <f>VLOOKUP(F1104,vlookup!$A$2:$E$660,3,0)</f>
        <v>Service Contract</v>
      </c>
      <c r="AI1104" t="str">
        <f>VLOOKUP(F1104,vlookup!$A$2:$E$660,4,0)</f>
        <v>Used Car Programs</v>
      </c>
      <c r="AJ1104" t="str">
        <f>VLOOKUP(F1104,vlookup!$A$2:$E$660,5,0)</f>
        <v>High Mileage</v>
      </c>
      <c r="AL1104">
        <f t="shared" si="220"/>
        <v>45</v>
      </c>
      <c r="AM1104">
        <f t="shared" si="221"/>
        <v>46</v>
      </c>
      <c r="AN1104">
        <f t="shared" si="222"/>
        <v>2131</v>
      </c>
      <c r="AO1104" t="str">
        <f t="shared" si="223"/>
        <v/>
      </c>
      <c r="AP1104">
        <f t="shared" si="224"/>
        <v>100</v>
      </c>
      <c r="AQ1104" t="str">
        <f t="shared" si="225"/>
        <v/>
      </c>
      <c r="AR1104" t="str">
        <f t="shared" si="226"/>
        <v/>
      </c>
      <c r="AS1104" t="str">
        <f t="shared" si="227"/>
        <v>ZAGFKE06934E20-1</v>
      </c>
      <c r="AT1104" t="str">
        <f>IFERROR(IF(VLOOKUP(Y1104,vlookup!$I$2:$J$9,1,0)=Y1104,VLOOKUP(Y1104,vlookup!$I$2:$J$9,2,0),PROPER(Y1104)),PROPER(Y1104))</f>
        <v>Labor</v>
      </c>
      <c r="AU1104" t="str">
        <f>IFERROR(IF(B1104=VLOOKUP(B1104,vlookup!$L$2:$L$10,1,0),"Yes","No"),"No")</f>
        <v>No</v>
      </c>
    </row>
    <row r="1105" spans="1:47" ht="14.45" customHeight="1" x14ac:dyDescent="0.25">
      <c r="A1105" t="s">
        <v>2555</v>
      </c>
      <c r="B1105" s="31" t="s">
        <v>2556</v>
      </c>
      <c r="C1105">
        <v>1</v>
      </c>
      <c r="D1105">
        <v>1</v>
      </c>
      <c r="E1105" t="s">
        <v>382</v>
      </c>
      <c r="F1105" t="s">
        <v>464</v>
      </c>
      <c r="G1105" t="s">
        <v>388</v>
      </c>
      <c r="H1105" t="s">
        <v>932</v>
      </c>
      <c r="I1105">
        <v>104322</v>
      </c>
      <c r="J1105" s="19">
        <v>43716</v>
      </c>
      <c r="K1105" s="19">
        <v>43762</v>
      </c>
      <c r="L1105">
        <v>201910</v>
      </c>
      <c r="M1105" s="19">
        <v>43739</v>
      </c>
      <c r="N1105">
        <v>24616</v>
      </c>
      <c r="O1105" t="s">
        <v>1076</v>
      </c>
      <c r="P1105" t="s">
        <v>1208</v>
      </c>
      <c r="Q1105" t="s">
        <v>924</v>
      </c>
      <c r="R1105">
        <v>19991</v>
      </c>
      <c r="S1105" s="19">
        <v>43727</v>
      </c>
      <c r="T1105">
        <v>104722</v>
      </c>
      <c r="U1105" t="s">
        <v>356</v>
      </c>
      <c r="V1105" s="19">
        <v>43742</v>
      </c>
      <c r="W1105" t="s">
        <v>976</v>
      </c>
      <c r="X1105" t="s">
        <v>977</v>
      </c>
      <c r="Y1105" t="s">
        <v>94</v>
      </c>
      <c r="Z1105" t="s">
        <v>369</v>
      </c>
      <c r="AA1105" s="29">
        <v>-1248</v>
      </c>
      <c r="AB1105">
        <v>0</v>
      </c>
      <c r="AC1105">
        <f t="shared" si="216"/>
        <v>2019</v>
      </c>
      <c r="AD1105">
        <f t="shared" si="217"/>
        <v>10</v>
      </c>
      <c r="AE1105">
        <f t="shared" si="218"/>
        <v>2019</v>
      </c>
      <c r="AF1105">
        <f t="shared" si="219"/>
        <v>9</v>
      </c>
      <c r="AG1105" t="str">
        <f>VLOOKUP(F1105,vlookup!$A$2:$E$660,2,0)</f>
        <v>Retained</v>
      </c>
      <c r="AH1105" t="str">
        <f>VLOOKUP(F1105,vlookup!$A$2:$E$660,3,0)</f>
        <v>Service Contract</v>
      </c>
      <c r="AI1105" t="str">
        <f>VLOOKUP(F1105,vlookup!$A$2:$E$660,4,0)</f>
        <v>Used Car Programs</v>
      </c>
      <c r="AJ1105" t="str">
        <f>VLOOKUP(F1105,vlookup!$A$2:$E$660,5,0)</f>
        <v>High Mileage</v>
      </c>
      <c r="AL1105">
        <f t="shared" si="220"/>
        <v>46</v>
      </c>
      <c r="AM1105">
        <f t="shared" si="221"/>
        <v>26</v>
      </c>
      <c r="AN1105">
        <f t="shared" si="222"/>
        <v>400</v>
      </c>
      <c r="AO1105">
        <f t="shared" si="223"/>
        <v>-1248</v>
      </c>
      <c r="AP1105" t="str">
        <f t="shared" si="224"/>
        <v/>
      </c>
      <c r="AQ1105" t="str">
        <f t="shared" si="225"/>
        <v/>
      </c>
      <c r="AR1105" t="str">
        <f t="shared" si="226"/>
        <v/>
      </c>
      <c r="AS1105" t="str">
        <f t="shared" si="227"/>
        <v>CFB04865I9-1</v>
      </c>
      <c r="AT1105" t="str">
        <f>IFERROR(IF(VLOOKUP(Y1105,vlookup!$I$2:$J$9,1,0)=Y1105,VLOOKUP(Y1105,vlookup!$I$2:$J$9,2,0),PROPER(Y1105)),PROPER(Y1105))</f>
        <v>Labor</v>
      </c>
      <c r="AU1105" t="str">
        <f>IFERROR(IF(B1105=VLOOKUP(B1105,vlookup!$L$2:$L$10,1,0),"Yes","No"),"No")</f>
        <v>No</v>
      </c>
    </row>
    <row r="1106" spans="1:47" ht="14.45" customHeight="1" x14ac:dyDescent="0.25">
      <c r="A1106" t="s">
        <v>1274</v>
      </c>
      <c r="B1106" s="31" t="s">
        <v>1275</v>
      </c>
      <c r="C1106">
        <v>1</v>
      </c>
      <c r="D1106">
        <v>1</v>
      </c>
      <c r="E1106" t="s">
        <v>382</v>
      </c>
      <c r="F1106" t="s">
        <v>205</v>
      </c>
      <c r="G1106" t="s">
        <v>388</v>
      </c>
      <c r="H1106" t="s">
        <v>932</v>
      </c>
      <c r="I1106">
        <v>109739</v>
      </c>
      <c r="J1106" s="19">
        <v>41749</v>
      </c>
      <c r="K1106" s="19">
        <v>41758</v>
      </c>
      <c r="L1106">
        <v>201404</v>
      </c>
      <c r="M1106" s="19">
        <v>41730</v>
      </c>
      <c r="N1106">
        <v>24616</v>
      </c>
      <c r="O1106" t="s">
        <v>1076</v>
      </c>
      <c r="P1106" t="s">
        <v>1263</v>
      </c>
      <c r="Q1106" t="s">
        <v>924</v>
      </c>
      <c r="R1106">
        <v>297263</v>
      </c>
      <c r="S1106" s="19">
        <v>42242</v>
      </c>
      <c r="T1106">
        <v>120848</v>
      </c>
      <c r="U1106" t="s">
        <v>357</v>
      </c>
      <c r="V1106" s="19">
        <v>42243</v>
      </c>
      <c r="W1106" t="s">
        <v>2858</v>
      </c>
      <c r="X1106" t="s">
        <v>2859</v>
      </c>
      <c r="Y1106" t="s">
        <v>94</v>
      </c>
      <c r="Z1106" t="s">
        <v>369</v>
      </c>
      <c r="AA1106" s="29">
        <v>-336</v>
      </c>
      <c r="AB1106">
        <v>0</v>
      </c>
      <c r="AC1106">
        <f t="shared" si="216"/>
        <v>2015</v>
      </c>
      <c r="AD1106">
        <f t="shared" si="217"/>
        <v>8</v>
      </c>
      <c r="AE1106">
        <f t="shared" si="218"/>
        <v>2014</v>
      </c>
      <c r="AF1106">
        <f t="shared" si="219"/>
        <v>4</v>
      </c>
      <c r="AG1106" t="str">
        <f>VLOOKUP(F1106,vlookup!$A$2:$E$660,2,0)</f>
        <v>Retained</v>
      </c>
      <c r="AH1106" t="str">
        <f>VLOOKUP(F1106,vlookup!$A$2:$E$660,3,0)</f>
        <v>Service Contract</v>
      </c>
      <c r="AI1106" t="str">
        <f>VLOOKUP(F1106,vlookup!$A$2:$E$660,4,0)</f>
        <v>Used Car Programs</v>
      </c>
      <c r="AJ1106" t="str">
        <f>VLOOKUP(F1106,vlookup!$A$2:$E$660,5,0)</f>
        <v>High Mileage</v>
      </c>
      <c r="AL1106">
        <f t="shared" si="220"/>
        <v>9</v>
      </c>
      <c r="AM1106">
        <f t="shared" si="221"/>
        <v>487</v>
      </c>
      <c r="AN1106">
        <f t="shared" si="222"/>
        <v>11109</v>
      </c>
      <c r="AO1106" t="str">
        <f t="shared" si="223"/>
        <v/>
      </c>
      <c r="AP1106" t="str">
        <f t="shared" si="224"/>
        <v/>
      </c>
      <c r="AQ1106" t="str">
        <f t="shared" si="225"/>
        <v/>
      </c>
      <c r="AR1106">
        <f t="shared" si="226"/>
        <v>-336</v>
      </c>
      <c r="AS1106" t="str">
        <f t="shared" si="227"/>
        <v>AKE55688D4-1</v>
      </c>
      <c r="AT1106" t="str">
        <f>IFERROR(IF(VLOOKUP(Y1106,vlookup!$I$2:$J$9,1,0)=Y1106,VLOOKUP(Y1106,vlookup!$I$2:$J$9,2,0),PROPER(Y1106)),PROPER(Y1106))</f>
        <v>Labor</v>
      </c>
      <c r="AU1106" t="str">
        <f>IFERROR(IF(B1106=VLOOKUP(B1106,vlookup!$L$2:$L$10,1,0),"Yes","No"),"No")</f>
        <v>No</v>
      </c>
    </row>
    <row r="1107" spans="1:47" ht="14.45" customHeight="1" x14ac:dyDescent="0.25">
      <c r="A1107" t="s">
        <v>2672</v>
      </c>
      <c r="B1107" s="31" t="s">
        <v>3614</v>
      </c>
      <c r="C1107">
        <v>1</v>
      </c>
      <c r="D1107">
        <v>1</v>
      </c>
      <c r="E1107" t="s">
        <v>571</v>
      </c>
      <c r="F1107" t="s">
        <v>205</v>
      </c>
      <c r="G1107" t="s">
        <v>388</v>
      </c>
      <c r="H1107" t="s">
        <v>932</v>
      </c>
      <c r="I1107">
        <v>137026</v>
      </c>
      <c r="J1107" s="19">
        <v>42344</v>
      </c>
      <c r="K1107" s="19">
        <v>42397</v>
      </c>
      <c r="L1107">
        <v>201601</v>
      </c>
      <c r="M1107" s="19">
        <v>42370</v>
      </c>
      <c r="N1107">
        <v>24617</v>
      </c>
      <c r="O1107" t="s">
        <v>1070</v>
      </c>
      <c r="P1107" t="s">
        <v>1264</v>
      </c>
      <c r="Q1107" t="s">
        <v>924</v>
      </c>
      <c r="R1107">
        <v>274537</v>
      </c>
      <c r="S1107" s="19">
        <v>42440</v>
      </c>
      <c r="T1107">
        <v>141999</v>
      </c>
      <c r="U1107" t="s">
        <v>356</v>
      </c>
      <c r="V1107" s="19">
        <v>42459</v>
      </c>
      <c r="W1107" t="s">
        <v>2785</v>
      </c>
      <c r="X1107" t="s">
        <v>2786</v>
      </c>
      <c r="Y1107" t="s">
        <v>94</v>
      </c>
      <c r="Z1107" t="s">
        <v>364</v>
      </c>
      <c r="AA1107" s="29">
        <v>-1020</v>
      </c>
      <c r="AB1107">
        <v>0</v>
      </c>
      <c r="AC1107">
        <f t="shared" si="216"/>
        <v>2016</v>
      </c>
      <c r="AD1107">
        <f t="shared" si="217"/>
        <v>3</v>
      </c>
      <c r="AE1107">
        <f t="shared" si="218"/>
        <v>2015</v>
      </c>
      <c r="AF1107">
        <f t="shared" si="219"/>
        <v>12</v>
      </c>
      <c r="AG1107" t="str">
        <f>VLOOKUP(F1107,vlookup!$A$2:$E$660,2,0)</f>
        <v>Retained</v>
      </c>
      <c r="AH1107" t="str">
        <f>VLOOKUP(F1107,vlookup!$A$2:$E$660,3,0)</f>
        <v>Service Contract</v>
      </c>
      <c r="AI1107" t="str">
        <f>VLOOKUP(F1107,vlookup!$A$2:$E$660,4,0)</f>
        <v>Used Car Programs</v>
      </c>
      <c r="AJ1107" t="str">
        <f>VLOOKUP(F1107,vlookup!$A$2:$E$660,5,0)</f>
        <v>High Mileage</v>
      </c>
      <c r="AL1107">
        <f t="shared" si="220"/>
        <v>52</v>
      </c>
      <c r="AM1107">
        <f t="shared" si="221"/>
        <v>114</v>
      </c>
      <c r="AN1107">
        <f t="shared" si="222"/>
        <v>4973</v>
      </c>
      <c r="AO1107" t="str">
        <f t="shared" si="223"/>
        <v/>
      </c>
      <c r="AP1107" t="str">
        <f t="shared" si="224"/>
        <v/>
      </c>
      <c r="AQ1107" t="str">
        <f t="shared" si="225"/>
        <v/>
      </c>
      <c r="AR1107">
        <f t="shared" si="226"/>
        <v>-1020</v>
      </c>
      <c r="AS1107" t="str">
        <f t="shared" si="227"/>
        <v>102251405-1</v>
      </c>
      <c r="AT1107" t="str">
        <f>IFERROR(IF(VLOOKUP(Y1107,vlookup!$I$2:$J$9,1,0)=Y1107,VLOOKUP(Y1107,vlookup!$I$2:$J$9,2,0),PROPER(Y1107)),PROPER(Y1107))</f>
        <v>Labor</v>
      </c>
      <c r="AU1107" t="str">
        <f>IFERROR(IF(B1107=VLOOKUP(B1107,vlookup!$L$2:$L$10,1,0),"Yes","No"),"No")</f>
        <v>No</v>
      </c>
    </row>
    <row r="1108" spans="1:47" ht="14.45" customHeight="1" x14ac:dyDescent="0.25">
      <c r="A1108" t="s">
        <v>2672</v>
      </c>
      <c r="B1108" s="31" t="s">
        <v>3614</v>
      </c>
      <c r="C1108">
        <v>1</v>
      </c>
      <c r="D1108">
        <v>1</v>
      </c>
      <c r="E1108" t="s">
        <v>571</v>
      </c>
      <c r="F1108" t="s">
        <v>205</v>
      </c>
      <c r="G1108" t="s">
        <v>388</v>
      </c>
      <c r="H1108" t="s">
        <v>932</v>
      </c>
      <c r="I1108">
        <v>137026</v>
      </c>
      <c r="J1108" s="19">
        <v>42344</v>
      </c>
      <c r="K1108" s="19">
        <v>42397</v>
      </c>
      <c r="L1108">
        <v>201601</v>
      </c>
      <c r="M1108" s="19">
        <v>42370</v>
      </c>
      <c r="N1108">
        <v>24617</v>
      </c>
      <c r="O1108" t="s">
        <v>1070</v>
      </c>
      <c r="P1108" t="s">
        <v>1264</v>
      </c>
      <c r="Q1108" t="s">
        <v>924</v>
      </c>
      <c r="R1108">
        <v>274537</v>
      </c>
      <c r="S1108" s="19">
        <v>42440</v>
      </c>
      <c r="T1108">
        <v>141999</v>
      </c>
      <c r="U1108" t="s">
        <v>356</v>
      </c>
      <c r="V1108" s="19">
        <v>42459</v>
      </c>
      <c r="W1108" t="s">
        <v>612</v>
      </c>
      <c r="X1108" t="s">
        <v>613</v>
      </c>
      <c r="Y1108" t="s">
        <v>94</v>
      </c>
      <c r="Z1108" t="s">
        <v>364</v>
      </c>
      <c r="AA1108" s="29">
        <v>-912</v>
      </c>
      <c r="AB1108">
        <v>0</v>
      </c>
      <c r="AC1108">
        <f t="shared" si="216"/>
        <v>2016</v>
      </c>
      <c r="AD1108">
        <f t="shared" si="217"/>
        <v>3</v>
      </c>
      <c r="AE1108">
        <f t="shared" si="218"/>
        <v>2015</v>
      </c>
      <c r="AF1108">
        <f t="shared" si="219"/>
        <v>12</v>
      </c>
      <c r="AG1108" t="str">
        <f>VLOOKUP(F1108,vlookup!$A$2:$E$660,2,0)</f>
        <v>Retained</v>
      </c>
      <c r="AH1108" t="str">
        <f>VLOOKUP(F1108,vlookup!$A$2:$E$660,3,0)</f>
        <v>Service Contract</v>
      </c>
      <c r="AI1108" t="str">
        <f>VLOOKUP(F1108,vlookup!$A$2:$E$660,4,0)</f>
        <v>Used Car Programs</v>
      </c>
      <c r="AJ1108" t="str">
        <f>VLOOKUP(F1108,vlookup!$A$2:$E$660,5,0)</f>
        <v>High Mileage</v>
      </c>
      <c r="AL1108">
        <f t="shared" si="220"/>
        <v>52</v>
      </c>
      <c r="AM1108">
        <f t="shared" si="221"/>
        <v>114</v>
      </c>
      <c r="AN1108">
        <f t="shared" si="222"/>
        <v>4973</v>
      </c>
      <c r="AO1108" t="str">
        <f t="shared" si="223"/>
        <v/>
      </c>
      <c r="AP1108" t="str">
        <f t="shared" si="224"/>
        <v/>
      </c>
      <c r="AQ1108" t="str">
        <f t="shared" si="225"/>
        <v/>
      </c>
      <c r="AR1108">
        <f t="shared" si="226"/>
        <v>-912</v>
      </c>
      <c r="AS1108" t="str">
        <f t="shared" si="227"/>
        <v>102251405-1</v>
      </c>
      <c r="AT1108" t="str">
        <f>IFERROR(IF(VLOOKUP(Y1108,vlookup!$I$2:$J$9,1,0)=Y1108,VLOOKUP(Y1108,vlookup!$I$2:$J$9,2,0),PROPER(Y1108)),PROPER(Y1108))</f>
        <v>Labor</v>
      </c>
      <c r="AU1108" t="str">
        <f>IFERROR(IF(B1108=VLOOKUP(B1108,vlookup!$L$2:$L$10,1,0),"Yes","No"),"No")</f>
        <v>No</v>
      </c>
    </row>
    <row r="1109" spans="1:47" ht="14.45" customHeight="1" x14ac:dyDescent="0.25">
      <c r="A1109" t="s">
        <v>1276</v>
      </c>
      <c r="B1109" s="31" t="s">
        <v>1277</v>
      </c>
      <c r="C1109">
        <v>1</v>
      </c>
      <c r="D1109">
        <v>1</v>
      </c>
      <c r="E1109" t="s">
        <v>382</v>
      </c>
      <c r="F1109" t="s">
        <v>464</v>
      </c>
      <c r="G1109" t="s">
        <v>388</v>
      </c>
      <c r="H1109" t="s">
        <v>1278</v>
      </c>
      <c r="I1109">
        <v>77931</v>
      </c>
      <c r="J1109" s="19">
        <v>44363</v>
      </c>
      <c r="K1109" s="19">
        <v>44403</v>
      </c>
      <c r="L1109">
        <v>202107</v>
      </c>
      <c r="M1109" s="19">
        <v>44378</v>
      </c>
      <c r="N1109">
        <v>24617</v>
      </c>
      <c r="O1109" t="s">
        <v>1070</v>
      </c>
      <c r="P1109" t="s">
        <v>1279</v>
      </c>
      <c r="Q1109" t="s">
        <v>1280</v>
      </c>
      <c r="R1109">
        <v>307710</v>
      </c>
      <c r="S1109" s="19">
        <v>44431</v>
      </c>
      <c r="T1109">
        <v>86425</v>
      </c>
      <c r="U1109" t="s">
        <v>356</v>
      </c>
      <c r="V1109" s="19">
        <v>44435</v>
      </c>
      <c r="W1109" t="s">
        <v>2860</v>
      </c>
      <c r="X1109" t="s">
        <v>2861</v>
      </c>
      <c r="Y1109" t="s">
        <v>94</v>
      </c>
      <c r="Z1109" t="s">
        <v>366</v>
      </c>
      <c r="AA1109" s="29">
        <v>-600</v>
      </c>
      <c r="AB1109">
        <v>0</v>
      </c>
      <c r="AC1109">
        <f t="shared" si="216"/>
        <v>2021</v>
      </c>
      <c r="AD1109">
        <f t="shared" si="217"/>
        <v>8</v>
      </c>
      <c r="AE1109">
        <f t="shared" si="218"/>
        <v>2021</v>
      </c>
      <c r="AF1109">
        <f t="shared" si="219"/>
        <v>6</v>
      </c>
      <c r="AG1109" t="str">
        <f>VLOOKUP(F1109,vlookup!$A$2:$E$660,2,0)</f>
        <v>Retained</v>
      </c>
      <c r="AH1109" t="str">
        <f>VLOOKUP(F1109,vlookup!$A$2:$E$660,3,0)</f>
        <v>Service Contract</v>
      </c>
      <c r="AI1109" t="str">
        <f>VLOOKUP(F1109,vlookup!$A$2:$E$660,4,0)</f>
        <v>Used Car Programs</v>
      </c>
      <c r="AJ1109" t="str">
        <f>VLOOKUP(F1109,vlookup!$A$2:$E$660,5,0)</f>
        <v>High Mileage</v>
      </c>
      <c r="AL1109">
        <f t="shared" si="220"/>
        <v>40</v>
      </c>
      <c r="AM1109">
        <f t="shared" si="221"/>
        <v>71</v>
      </c>
      <c r="AN1109">
        <f t="shared" si="222"/>
        <v>8494</v>
      </c>
      <c r="AO1109" t="str">
        <f t="shared" si="223"/>
        <v/>
      </c>
      <c r="AP1109" t="str">
        <f t="shared" si="224"/>
        <v/>
      </c>
      <c r="AQ1109">
        <f t="shared" si="225"/>
        <v>-600</v>
      </c>
      <c r="AR1109" t="str">
        <f t="shared" si="226"/>
        <v/>
      </c>
      <c r="AS1109" t="str">
        <f t="shared" si="227"/>
        <v>ZAGFKA79290F21-1</v>
      </c>
      <c r="AT1109" t="str">
        <f>IFERROR(IF(VLOOKUP(Y1109,vlookup!$I$2:$J$9,1,0)=Y1109,VLOOKUP(Y1109,vlookup!$I$2:$J$9,2,0),PROPER(Y1109)),PROPER(Y1109))</f>
        <v>Labor</v>
      </c>
      <c r="AU1109" t="str">
        <f>IFERROR(IF(B1109=VLOOKUP(B1109,vlookup!$L$2:$L$10,1,0),"Yes","No"),"No")</f>
        <v>No</v>
      </c>
    </row>
    <row r="1110" spans="1:47" ht="14.45" customHeight="1" x14ac:dyDescent="0.25">
      <c r="A1110" t="s">
        <v>2862</v>
      </c>
      <c r="B1110" s="31" t="s">
        <v>3610</v>
      </c>
      <c r="C1110">
        <v>2</v>
      </c>
      <c r="D1110">
        <v>1</v>
      </c>
      <c r="E1110" t="s">
        <v>382</v>
      </c>
      <c r="F1110" t="s">
        <v>205</v>
      </c>
      <c r="G1110" t="s">
        <v>388</v>
      </c>
      <c r="H1110" t="s">
        <v>1267</v>
      </c>
      <c r="I1110">
        <v>111019</v>
      </c>
      <c r="J1110" s="19">
        <v>42157</v>
      </c>
      <c r="K1110" s="19">
        <v>42277</v>
      </c>
      <c r="L1110">
        <v>201509</v>
      </c>
      <c r="M1110" s="19">
        <v>42248</v>
      </c>
      <c r="N1110">
        <v>24617</v>
      </c>
      <c r="O1110" t="s">
        <v>1070</v>
      </c>
      <c r="P1110" t="s">
        <v>2863</v>
      </c>
      <c r="Q1110" t="s">
        <v>924</v>
      </c>
      <c r="R1110">
        <v>309476</v>
      </c>
      <c r="S1110" s="19">
        <v>42396</v>
      </c>
      <c r="T1110">
        <v>119515</v>
      </c>
      <c r="U1110" t="s">
        <v>357</v>
      </c>
      <c r="V1110" s="19">
        <v>42405</v>
      </c>
      <c r="W1110" t="s">
        <v>2864</v>
      </c>
      <c r="X1110" t="s">
        <v>2865</v>
      </c>
      <c r="Y1110" t="s">
        <v>94</v>
      </c>
      <c r="Z1110" t="s">
        <v>603</v>
      </c>
      <c r="AA1110" s="29">
        <v>-264</v>
      </c>
      <c r="AB1110">
        <v>0</v>
      </c>
      <c r="AC1110">
        <f t="shared" si="216"/>
        <v>2016</v>
      </c>
      <c r="AD1110">
        <f t="shared" si="217"/>
        <v>2</v>
      </c>
      <c r="AE1110">
        <f t="shared" si="218"/>
        <v>2015</v>
      </c>
      <c r="AF1110">
        <f t="shared" si="219"/>
        <v>6</v>
      </c>
      <c r="AG1110" t="str">
        <f>VLOOKUP(F1110,vlookup!$A$2:$E$660,2,0)</f>
        <v>Retained</v>
      </c>
      <c r="AH1110" t="str">
        <f>VLOOKUP(F1110,vlookup!$A$2:$E$660,3,0)</f>
        <v>Service Contract</v>
      </c>
      <c r="AI1110" t="str">
        <f>VLOOKUP(F1110,vlookup!$A$2:$E$660,4,0)</f>
        <v>Used Car Programs</v>
      </c>
      <c r="AJ1110" t="str">
        <f>VLOOKUP(F1110,vlookup!$A$2:$E$660,5,0)</f>
        <v>High Mileage</v>
      </c>
      <c r="AL1110">
        <f t="shared" si="220"/>
        <v>118</v>
      </c>
      <c r="AM1110">
        <f t="shared" si="221"/>
        <v>243</v>
      </c>
      <c r="AN1110">
        <f t="shared" si="222"/>
        <v>8496</v>
      </c>
      <c r="AO1110" t="str">
        <f t="shared" si="223"/>
        <v/>
      </c>
      <c r="AP1110" t="str">
        <f t="shared" si="224"/>
        <v/>
      </c>
      <c r="AQ1110" t="str">
        <f t="shared" si="225"/>
        <v/>
      </c>
      <c r="AR1110">
        <f t="shared" si="226"/>
        <v>-264</v>
      </c>
      <c r="AS1110" t="str">
        <f t="shared" si="227"/>
        <v>102109007-2</v>
      </c>
      <c r="AT1110" t="str">
        <f>IFERROR(IF(VLOOKUP(Y1110,vlookup!$I$2:$J$9,1,0)=Y1110,VLOOKUP(Y1110,vlookup!$I$2:$J$9,2,0),PROPER(Y1110)),PROPER(Y1110))</f>
        <v>Labor</v>
      </c>
      <c r="AU1110" t="str">
        <f>IFERROR(IF(B1110=VLOOKUP(B1110,vlookup!$L$2:$L$10,1,0),"Yes","No"),"No")</f>
        <v>No</v>
      </c>
    </row>
    <row r="1111" spans="1:47" ht="14.45" customHeight="1" x14ac:dyDescent="0.25">
      <c r="A1111" t="s">
        <v>2862</v>
      </c>
      <c r="B1111" s="31" t="s">
        <v>3610</v>
      </c>
      <c r="C1111">
        <v>2</v>
      </c>
      <c r="D1111">
        <v>1</v>
      </c>
      <c r="E1111" t="s">
        <v>382</v>
      </c>
      <c r="F1111" t="s">
        <v>205</v>
      </c>
      <c r="G1111" t="s">
        <v>388</v>
      </c>
      <c r="H1111" t="s">
        <v>1267</v>
      </c>
      <c r="I1111">
        <v>111019</v>
      </c>
      <c r="J1111" s="19">
        <v>42157</v>
      </c>
      <c r="K1111" s="19">
        <v>42277</v>
      </c>
      <c r="L1111">
        <v>201509</v>
      </c>
      <c r="M1111" s="19">
        <v>42248</v>
      </c>
      <c r="N1111">
        <v>24617</v>
      </c>
      <c r="O1111" t="s">
        <v>1070</v>
      </c>
      <c r="P1111" t="s">
        <v>2863</v>
      </c>
      <c r="Q1111" t="s">
        <v>924</v>
      </c>
      <c r="R1111">
        <v>309476</v>
      </c>
      <c r="S1111" s="19">
        <v>42396</v>
      </c>
      <c r="T1111">
        <v>119515</v>
      </c>
      <c r="U1111" t="s">
        <v>357</v>
      </c>
      <c r="V1111" s="19">
        <v>42405</v>
      </c>
      <c r="W1111" t="s">
        <v>2866</v>
      </c>
      <c r="X1111" t="s">
        <v>2867</v>
      </c>
      <c r="Y1111" t="s">
        <v>94</v>
      </c>
      <c r="Z1111" t="s">
        <v>603</v>
      </c>
      <c r="AA1111" s="29">
        <v>14.6</v>
      </c>
      <c r="AB1111">
        <v>0</v>
      </c>
      <c r="AC1111">
        <f t="shared" si="216"/>
        <v>2016</v>
      </c>
      <c r="AD1111">
        <f t="shared" si="217"/>
        <v>2</v>
      </c>
      <c r="AE1111">
        <f t="shared" si="218"/>
        <v>2015</v>
      </c>
      <c r="AF1111">
        <f t="shared" si="219"/>
        <v>6</v>
      </c>
      <c r="AG1111" t="str">
        <f>VLOOKUP(F1111,vlookup!$A$2:$E$660,2,0)</f>
        <v>Retained</v>
      </c>
      <c r="AH1111" t="str">
        <f>VLOOKUP(F1111,vlookup!$A$2:$E$660,3,0)</f>
        <v>Service Contract</v>
      </c>
      <c r="AI1111" t="str">
        <f>VLOOKUP(F1111,vlookup!$A$2:$E$660,4,0)</f>
        <v>Used Car Programs</v>
      </c>
      <c r="AJ1111" t="str">
        <f>VLOOKUP(F1111,vlookup!$A$2:$E$660,5,0)</f>
        <v>High Mileage</v>
      </c>
      <c r="AL1111">
        <f t="shared" si="220"/>
        <v>118</v>
      </c>
      <c r="AM1111">
        <f t="shared" si="221"/>
        <v>243</v>
      </c>
      <c r="AN1111">
        <f t="shared" si="222"/>
        <v>8496</v>
      </c>
      <c r="AO1111" t="str">
        <f t="shared" si="223"/>
        <v/>
      </c>
      <c r="AP1111" t="str">
        <f t="shared" si="224"/>
        <v/>
      </c>
      <c r="AQ1111" t="str">
        <f t="shared" si="225"/>
        <v/>
      </c>
      <c r="AR1111">
        <f t="shared" si="226"/>
        <v>14.6</v>
      </c>
      <c r="AS1111" t="str">
        <f t="shared" si="227"/>
        <v>102109007-2</v>
      </c>
      <c r="AT1111" t="str">
        <f>IFERROR(IF(VLOOKUP(Y1111,vlookup!$I$2:$J$9,1,0)=Y1111,VLOOKUP(Y1111,vlookup!$I$2:$J$9,2,0),PROPER(Y1111)),PROPER(Y1111))</f>
        <v>Labor</v>
      </c>
      <c r="AU1111" t="str">
        <f>IFERROR(IF(B1111=VLOOKUP(B1111,vlookup!$L$2:$L$10,1,0),"Yes","No"),"No")</f>
        <v>No</v>
      </c>
    </row>
    <row r="1112" spans="1:47" ht="14.45" customHeight="1" x14ac:dyDescent="0.25">
      <c r="A1112" t="s">
        <v>1283</v>
      </c>
      <c r="B1112" s="31" t="s">
        <v>1284</v>
      </c>
      <c r="C1112">
        <v>1</v>
      </c>
      <c r="D1112">
        <v>2</v>
      </c>
      <c r="E1112" t="s">
        <v>382</v>
      </c>
      <c r="F1112" t="s">
        <v>205</v>
      </c>
      <c r="G1112" t="s">
        <v>388</v>
      </c>
      <c r="H1112" t="s">
        <v>1267</v>
      </c>
      <c r="I1112">
        <v>90488</v>
      </c>
      <c r="J1112" s="19">
        <v>41783</v>
      </c>
      <c r="K1112" s="19">
        <v>41814</v>
      </c>
      <c r="L1112">
        <v>201406</v>
      </c>
      <c r="M1112" s="19">
        <v>41791</v>
      </c>
      <c r="N1112">
        <v>24617</v>
      </c>
      <c r="O1112" t="s">
        <v>1070</v>
      </c>
      <c r="P1112" t="s">
        <v>2868</v>
      </c>
      <c r="Q1112" t="s">
        <v>924</v>
      </c>
      <c r="R1112" t="s">
        <v>1220</v>
      </c>
      <c r="S1112" s="19">
        <v>41921</v>
      </c>
      <c r="T1112">
        <v>93581</v>
      </c>
      <c r="U1112" t="s">
        <v>357</v>
      </c>
      <c r="V1112" s="19">
        <v>41936</v>
      </c>
      <c r="W1112" t="s">
        <v>2536</v>
      </c>
      <c r="X1112" t="s">
        <v>2537</v>
      </c>
      <c r="Y1112" t="s">
        <v>94</v>
      </c>
      <c r="Z1112" t="s">
        <v>14</v>
      </c>
      <c r="AA1112" s="29">
        <v>-5917.51</v>
      </c>
      <c r="AB1112">
        <v>0</v>
      </c>
      <c r="AC1112">
        <f t="shared" si="216"/>
        <v>2014</v>
      </c>
      <c r="AD1112">
        <f t="shared" si="217"/>
        <v>10</v>
      </c>
      <c r="AE1112">
        <f t="shared" si="218"/>
        <v>2014</v>
      </c>
      <c r="AF1112">
        <f t="shared" si="219"/>
        <v>5</v>
      </c>
      <c r="AG1112" t="str">
        <f>VLOOKUP(F1112,vlookup!$A$2:$E$660,2,0)</f>
        <v>Retained</v>
      </c>
      <c r="AH1112" t="str">
        <f>VLOOKUP(F1112,vlookup!$A$2:$E$660,3,0)</f>
        <v>Service Contract</v>
      </c>
      <c r="AI1112" t="str">
        <f>VLOOKUP(F1112,vlookup!$A$2:$E$660,4,0)</f>
        <v>Used Car Programs</v>
      </c>
      <c r="AJ1112" t="str">
        <f>VLOOKUP(F1112,vlookup!$A$2:$E$660,5,0)</f>
        <v>High Mileage</v>
      </c>
      <c r="AL1112">
        <f t="shared" si="220"/>
        <v>30</v>
      </c>
      <c r="AM1112">
        <f t="shared" si="221"/>
        <v>150</v>
      </c>
      <c r="AN1112">
        <f t="shared" si="222"/>
        <v>3093</v>
      </c>
      <c r="AO1112" t="str">
        <f t="shared" si="223"/>
        <v/>
      </c>
      <c r="AP1112" t="str">
        <f t="shared" si="224"/>
        <v/>
      </c>
      <c r="AQ1112" t="str">
        <f t="shared" si="225"/>
        <v/>
      </c>
      <c r="AR1112">
        <f t="shared" si="226"/>
        <v>-5917.51</v>
      </c>
      <c r="AS1112" t="str">
        <f t="shared" si="227"/>
        <v>4EB35819E4-1</v>
      </c>
      <c r="AT1112" t="str">
        <f>IFERROR(IF(VLOOKUP(Y1112,vlookup!$I$2:$J$9,1,0)=Y1112,VLOOKUP(Y1112,vlookup!$I$2:$J$9,2,0),PROPER(Y1112)),PROPER(Y1112))</f>
        <v>Labor</v>
      </c>
      <c r="AU1112" t="str">
        <f>IFERROR(IF(B1112=VLOOKUP(B1112,vlookup!$L$2:$L$10,1,0),"Yes","No"),"No")</f>
        <v>No</v>
      </c>
    </row>
    <row r="1113" spans="1:47" ht="14.45" customHeight="1" x14ac:dyDescent="0.25">
      <c r="A1113" t="s">
        <v>1283</v>
      </c>
      <c r="B1113" s="31" t="s">
        <v>1284</v>
      </c>
      <c r="C1113">
        <v>2</v>
      </c>
      <c r="D1113">
        <v>1</v>
      </c>
      <c r="E1113" t="s">
        <v>382</v>
      </c>
      <c r="F1113" t="s">
        <v>205</v>
      </c>
      <c r="G1113" t="s">
        <v>388</v>
      </c>
      <c r="H1113" t="s">
        <v>1267</v>
      </c>
      <c r="I1113">
        <v>90488</v>
      </c>
      <c r="J1113" s="19">
        <v>41783</v>
      </c>
      <c r="K1113" s="19">
        <v>41814</v>
      </c>
      <c r="L1113">
        <v>201406</v>
      </c>
      <c r="M1113" s="19">
        <v>41791</v>
      </c>
      <c r="N1113">
        <v>24617</v>
      </c>
      <c r="O1113" t="s">
        <v>1070</v>
      </c>
      <c r="P1113" t="s">
        <v>3732</v>
      </c>
      <c r="Q1113" t="s">
        <v>924</v>
      </c>
      <c r="R1113">
        <v>28262</v>
      </c>
      <c r="S1113" s="19">
        <v>42286</v>
      </c>
      <c r="T1113">
        <v>105516</v>
      </c>
      <c r="U1113" t="s">
        <v>357</v>
      </c>
      <c r="V1113" s="19">
        <v>42292</v>
      </c>
      <c r="W1113" t="s">
        <v>998</v>
      </c>
      <c r="X1113" t="s">
        <v>999</v>
      </c>
      <c r="Y1113" t="s">
        <v>94</v>
      </c>
      <c r="Z1113" t="s">
        <v>358</v>
      </c>
      <c r="AA1113" s="29">
        <v>-87.3</v>
      </c>
      <c r="AB1113">
        <v>0</v>
      </c>
      <c r="AC1113">
        <f t="shared" si="216"/>
        <v>2015</v>
      </c>
      <c r="AD1113">
        <f t="shared" si="217"/>
        <v>10</v>
      </c>
      <c r="AE1113">
        <f t="shared" si="218"/>
        <v>2014</v>
      </c>
      <c r="AF1113">
        <f t="shared" si="219"/>
        <v>5</v>
      </c>
      <c r="AG1113" t="str">
        <f>VLOOKUP(F1113,vlookup!$A$2:$E$660,2,0)</f>
        <v>Retained</v>
      </c>
      <c r="AH1113" t="str">
        <f>VLOOKUP(F1113,vlookup!$A$2:$E$660,3,0)</f>
        <v>Service Contract</v>
      </c>
      <c r="AI1113" t="str">
        <f>VLOOKUP(F1113,vlookup!$A$2:$E$660,4,0)</f>
        <v>Used Car Programs</v>
      </c>
      <c r="AJ1113" t="str">
        <f>VLOOKUP(F1113,vlookup!$A$2:$E$660,5,0)</f>
        <v>High Mileage</v>
      </c>
      <c r="AL1113">
        <f t="shared" si="220"/>
        <v>30</v>
      </c>
      <c r="AM1113">
        <f t="shared" si="221"/>
        <v>501</v>
      </c>
      <c r="AN1113">
        <f t="shared" si="222"/>
        <v>15028</v>
      </c>
      <c r="AO1113" t="str">
        <f t="shared" si="223"/>
        <v/>
      </c>
      <c r="AP1113" t="str">
        <f t="shared" si="224"/>
        <v/>
      </c>
      <c r="AQ1113" t="str">
        <f t="shared" si="225"/>
        <v/>
      </c>
      <c r="AR1113">
        <f t="shared" si="226"/>
        <v>-87.3</v>
      </c>
      <c r="AS1113" t="str">
        <f t="shared" si="227"/>
        <v>4EB35819E4-2</v>
      </c>
      <c r="AT1113" t="str">
        <f>IFERROR(IF(VLOOKUP(Y1113,vlookup!$I$2:$J$9,1,0)=Y1113,VLOOKUP(Y1113,vlookup!$I$2:$J$9,2,0),PROPER(Y1113)),PROPER(Y1113))</f>
        <v>Labor</v>
      </c>
      <c r="AU1113" t="str">
        <f>IFERROR(IF(B1113=VLOOKUP(B1113,vlookup!$L$2:$L$10,1,0),"Yes","No"),"No")</f>
        <v>No</v>
      </c>
    </row>
    <row r="1114" spans="1:47" ht="14.45" customHeight="1" x14ac:dyDescent="0.25">
      <c r="A1114" t="s">
        <v>1283</v>
      </c>
      <c r="B1114" s="31" t="s">
        <v>1284</v>
      </c>
      <c r="C1114">
        <v>2</v>
      </c>
      <c r="D1114">
        <v>1</v>
      </c>
      <c r="E1114" t="s">
        <v>382</v>
      </c>
      <c r="F1114" t="s">
        <v>205</v>
      </c>
      <c r="G1114" t="s">
        <v>388</v>
      </c>
      <c r="H1114" t="s">
        <v>1267</v>
      </c>
      <c r="I1114">
        <v>90488</v>
      </c>
      <c r="J1114" s="19">
        <v>41783</v>
      </c>
      <c r="K1114" s="19">
        <v>41814</v>
      </c>
      <c r="L1114">
        <v>201406</v>
      </c>
      <c r="M1114" s="19">
        <v>41791</v>
      </c>
      <c r="N1114">
        <v>24617</v>
      </c>
      <c r="O1114" t="s">
        <v>1070</v>
      </c>
      <c r="P1114" t="s">
        <v>3732</v>
      </c>
      <c r="Q1114" t="s">
        <v>924</v>
      </c>
      <c r="R1114">
        <v>28262</v>
      </c>
      <c r="S1114" s="19">
        <v>42286</v>
      </c>
      <c r="T1114">
        <v>105516</v>
      </c>
      <c r="U1114" t="s">
        <v>357</v>
      </c>
      <c r="V1114" s="19">
        <v>42292</v>
      </c>
      <c r="W1114" t="s">
        <v>572</v>
      </c>
      <c r="X1114" t="s">
        <v>573</v>
      </c>
      <c r="Y1114" t="s">
        <v>94</v>
      </c>
      <c r="Z1114" t="s">
        <v>574</v>
      </c>
      <c r="AA1114" s="29">
        <v>-69.95</v>
      </c>
      <c r="AB1114">
        <v>0</v>
      </c>
      <c r="AC1114">
        <f t="shared" si="216"/>
        <v>2015</v>
      </c>
      <c r="AD1114">
        <f t="shared" si="217"/>
        <v>10</v>
      </c>
      <c r="AE1114">
        <f t="shared" si="218"/>
        <v>2014</v>
      </c>
      <c r="AF1114">
        <f t="shared" si="219"/>
        <v>5</v>
      </c>
      <c r="AG1114" t="str">
        <f>VLOOKUP(F1114,vlookup!$A$2:$E$660,2,0)</f>
        <v>Retained</v>
      </c>
      <c r="AH1114" t="str">
        <f>VLOOKUP(F1114,vlookup!$A$2:$E$660,3,0)</f>
        <v>Service Contract</v>
      </c>
      <c r="AI1114" t="str">
        <f>VLOOKUP(F1114,vlookup!$A$2:$E$660,4,0)</f>
        <v>Used Car Programs</v>
      </c>
      <c r="AJ1114" t="str">
        <f>VLOOKUP(F1114,vlookup!$A$2:$E$660,5,0)</f>
        <v>High Mileage</v>
      </c>
      <c r="AL1114">
        <f t="shared" si="220"/>
        <v>30</v>
      </c>
      <c r="AM1114">
        <f t="shared" si="221"/>
        <v>501</v>
      </c>
      <c r="AN1114">
        <f t="shared" si="222"/>
        <v>15028</v>
      </c>
      <c r="AO1114" t="str">
        <f t="shared" si="223"/>
        <v/>
      </c>
      <c r="AP1114" t="str">
        <f t="shared" si="224"/>
        <v/>
      </c>
      <c r="AQ1114" t="str">
        <f t="shared" si="225"/>
        <v/>
      </c>
      <c r="AR1114">
        <f t="shared" si="226"/>
        <v>-69.95</v>
      </c>
      <c r="AS1114" t="str">
        <f t="shared" si="227"/>
        <v>4EB35819E4-2</v>
      </c>
      <c r="AT1114" t="str">
        <f>IFERROR(IF(VLOOKUP(Y1114,vlookup!$I$2:$J$9,1,0)=Y1114,VLOOKUP(Y1114,vlookup!$I$2:$J$9,2,0),PROPER(Y1114)),PROPER(Y1114))</f>
        <v>Labor</v>
      </c>
      <c r="AU1114" t="str">
        <f>IFERROR(IF(B1114=VLOOKUP(B1114,vlookup!$L$2:$L$10,1,0),"Yes","No"),"No")</f>
        <v>No</v>
      </c>
    </row>
    <row r="1115" spans="1:47" ht="14.45" customHeight="1" x14ac:dyDescent="0.25">
      <c r="A1115" t="s">
        <v>1283</v>
      </c>
      <c r="B1115" s="31" t="s">
        <v>1284</v>
      </c>
      <c r="C1115">
        <v>2</v>
      </c>
      <c r="D1115">
        <v>1</v>
      </c>
      <c r="E1115" t="s">
        <v>382</v>
      </c>
      <c r="F1115" t="s">
        <v>205</v>
      </c>
      <c r="G1115" t="s">
        <v>388</v>
      </c>
      <c r="H1115" t="s">
        <v>1267</v>
      </c>
      <c r="I1115">
        <v>90488</v>
      </c>
      <c r="J1115" s="19">
        <v>41783</v>
      </c>
      <c r="K1115" s="19">
        <v>41814</v>
      </c>
      <c r="L1115">
        <v>201406</v>
      </c>
      <c r="M1115" s="19">
        <v>41791</v>
      </c>
      <c r="N1115">
        <v>24617</v>
      </c>
      <c r="O1115" t="s">
        <v>1070</v>
      </c>
      <c r="P1115" t="s">
        <v>3732</v>
      </c>
      <c r="Q1115" t="s">
        <v>924</v>
      </c>
      <c r="R1115">
        <v>28262</v>
      </c>
      <c r="S1115" s="19">
        <v>42286</v>
      </c>
      <c r="T1115">
        <v>105516</v>
      </c>
      <c r="U1115" t="s">
        <v>357</v>
      </c>
      <c r="V1115" s="19">
        <v>42292</v>
      </c>
      <c r="W1115" t="s">
        <v>2869</v>
      </c>
      <c r="X1115" t="s">
        <v>2870</v>
      </c>
      <c r="Y1115" t="s">
        <v>94</v>
      </c>
      <c r="Z1115" t="s">
        <v>578</v>
      </c>
      <c r="AA1115" s="29">
        <v>-582</v>
      </c>
      <c r="AB1115">
        <v>0</v>
      </c>
      <c r="AC1115">
        <f t="shared" si="216"/>
        <v>2015</v>
      </c>
      <c r="AD1115">
        <f t="shared" si="217"/>
        <v>10</v>
      </c>
      <c r="AE1115">
        <f t="shared" si="218"/>
        <v>2014</v>
      </c>
      <c r="AF1115">
        <f t="shared" si="219"/>
        <v>5</v>
      </c>
      <c r="AG1115" t="str">
        <f>VLOOKUP(F1115,vlookup!$A$2:$E$660,2,0)</f>
        <v>Retained</v>
      </c>
      <c r="AH1115" t="str">
        <f>VLOOKUP(F1115,vlookup!$A$2:$E$660,3,0)</f>
        <v>Service Contract</v>
      </c>
      <c r="AI1115" t="str">
        <f>VLOOKUP(F1115,vlookup!$A$2:$E$660,4,0)</f>
        <v>Used Car Programs</v>
      </c>
      <c r="AJ1115" t="str">
        <f>VLOOKUP(F1115,vlookup!$A$2:$E$660,5,0)</f>
        <v>High Mileage</v>
      </c>
      <c r="AL1115">
        <f t="shared" si="220"/>
        <v>30</v>
      </c>
      <c r="AM1115">
        <f t="shared" si="221"/>
        <v>501</v>
      </c>
      <c r="AN1115">
        <f t="shared" si="222"/>
        <v>15028</v>
      </c>
      <c r="AO1115" t="str">
        <f t="shared" si="223"/>
        <v/>
      </c>
      <c r="AP1115" t="str">
        <f t="shared" si="224"/>
        <v/>
      </c>
      <c r="AQ1115" t="str">
        <f t="shared" si="225"/>
        <v/>
      </c>
      <c r="AR1115">
        <f t="shared" si="226"/>
        <v>-582</v>
      </c>
      <c r="AS1115" t="str">
        <f t="shared" si="227"/>
        <v>4EB35819E4-2</v>
      </c>
      <c r="AT1115" t="str">
        <f>IFERROR(IF(VLOOKUP(Y1115,vlookup!$I$2:$J$9,1,0)=Y1115,VLOOKUP(Y1115,vlookup!$I$2:$J$9,2,0),PROPER(Y1115)),PROPER(Y1115))</f>
        <v>Labor</v>
      </c>
      <c r="AU1115" t="str">
        <f>IFERROR(IF(B1115=VLOOKUP(B1115,vlookup!$L$2:$L$10,1,0),"Yes","No"),"No")</f>
        <v>No</v>
      </c>
    </row>
    <row r="1116" spans="1:47" ht="14.45" customHeight="1" x14ac:dyDescent="0.25">
      <c r="A1116" t="s">
        <v>1283</v>
      </c>
      <c r="B1116" s="31" t="s">
        <v>1284</v>
      </c>
      <c r="C1116">
        <v>2</v>
      </c>
      <c r="D1116">
        <v>1</v>
      </c>
      <c r="E1116" t="s">
        <v>382</v>
      </c>
      <c r="F1116" t="s">
        <v>205</v>
      </c>
      <c r="G1116" t="s">
        <v>388</v>
      </c>
      <c r="H1116" t="s">
        <v>1267</v>
      </c>
      <c r="I1116">
        <v>90488</v>
      </c>
      <c r="J1116" s="19">
        <v>41783</v>
      </c>
      <c r="K1116" s="19">
        <v>41814</v>
      </c>
      <c r="L1116">
        <v>201406</v>
      </c>
      <c r="M1116" s="19">
        <v>41791</v>
      </c>
      <c r="N1116">
        <v>24617</v>
      </c>
      <c r="O1116" t="s">
        <v>1070</v>
      </c>
      <c r="P1116" t="s">
        <v>3732</v>
      </c>
      <c r="Q1116" t="s">
        <v>924</v>
      </c>
      <c r="R1116">
        <v>28262</v>
      </c>
      <c r="S1116" s="19">
        <v>42286</v>
      </c>
      <c r="T1116">
        <v>105516</v>
      </c>
      <c r="U1116" t="s">
        <v>357</v>
      </c>
      <c r="V1116" s="19">
        <v>42292</v>
      </c>
      <c r="W1116" t="s">
        <v>2871</v>
      </c>
      <c r="X1116" t="s">
        <v>2872</v>
      </c>
      <c r="Y1116" t="s">
        <v>94</v>
      </c>
      <c r="Z1116" t="s">
        <v>578</v>
      </c>
      <c r="AA1116" s="29">
        <v>-184.3</v>
      </c>
      <c r="AB1116">
        <v>0</v>
      </c>
      <c r="AC1116">
        <f t="shared" si="216"/>
        <v>2015</v>
      </c>
      <c r="AD1116">
        <f t="shared" si="217"/>
        <v>10</v>
      </c>
      <c r="AE1116">
        <f t="shared" si="218"/>
        <v>2014</v>
      </c>
      <c r="AF1116">
        <f t="shared" si="219"/>
        <v>5</v>
      </c>
      <c r="AG1116" t="str">
        <f>VLOOKUP(F1116,vlookup!$A$2:$E$660,2,0)</f>
        <v>Retained</v>
      </c>
      <c r="AH1116" t="str">
        <f>VLOOKUP(F1116,vlookup!$A$2:$E$660,3,0)</f>
        <v>Service Contract</v>
      </c>
      <c r="AI1116" t="str">
        <f>VLOOKUP(F1116,vlookup!$A$2:$E$660,4,0)</f>
        <v>Used Car Programs</v>
      </c>
      <c r="AJ1116" t="str">
        <f>VLOOKUP(F1116,vlookup!$A$2:$E$660,5,0)</f>
        <v>High Mileage</v>
      </c>
      <c r="AL1116">
        <f t="shared" si="220"/>
        <v>30</v>
      </c>
      <c r="AM1116">
        <f t="shared" si="221"/>
        <v>501</v>
      </c>
      <c r="AN1116">
        <f t="shared" si="222"/>
        <v>15028</v>
      </c>
      <c r="AO1116" t="str">
        <f t="shared" si="223"/>
        <v/>
      </c>
      <c r="AP1116" t="str">
        <f t="shared" si="224"/>
        <v/>
      </c>
      <c r="AQ1116" t="str">
        <f t="shared" si="225"/>
        <v/>
      </c>
      <c r="AR1116">
        <f t="shared" si="226"/>
        <v>-184.3</v>
      </c>
      <c r="AS1116" t="str">
        <f t="shared" si="227"/>
        <v>4EB35819E4-2</v>
      </c>
      <c r="AT1116" t="str">
        <f>IFERROR(IF(VLOOKUP(Y1116,vlookup!$I$2:$J$9,1,0)=Y1116,VLOOKUP(Y1116,vlookup!$I$2:$J$9,2,0),PROPER(Y1116)),PROPER(Y1116))</f>
        <v>Labor</v>
      </c>
      <c r="AU1116" t="str">
        <f>IFERROR(IF(B1116=VLOOKUP(B1116,vlookup!$L$2:$L$10,1,0),"Yes","No"),"No")</f>
        <v>No</v>
      </c>
    </row>
    <row r="1117" spans="1:47" ht="14.45" customHeight="1" x14ac:dyDescent="0.25">
      <c r="A1117" t="s">
        <v>1285</v>
      </c>
      <c r="B1117" s="31" t="s">
        <v>1286</v>
      </c>
      <c r="C1117">
        <v>1</v>
      </c>
      <c r="D1117">
        <v>1</v>
      </c>
      <c r="E1117" t="s">
        <v>382</v>
      </c>
      <c r="F1117" t="s">
        <v>60</v>
      </c>
      <c r="G1117" t="s">
        <v>388</v>
      </c>
      <c r="H1117" t="s">
        <v>1267</v>
      </c>
      <c r="I1117">
        <v>177169</v>
      </c>
      <c r="J1117" s="19">
        <v>41690</v>
      </c>
      <c r="K1117" s="19">
        <v>41698</v>
      </c>
      <c r="L1117">
        <v>201402</v>
      </c>
      <c r="M1117" s="19">
        <v>41671</v>
      </c>
      <c r="N1117">
        <v>24617</v>
      </c>
      <c r="O1117" t="s">
        <v>1070</v>
      </c>
      <c r="P1117" t="s">
        <v>1287</v>
      </c>
      <c r="Q1117" t="s">
        <v>924</v>
      </c>
      <c r="R1117">
        <v>407199</v>
      </c>
      <c r="S1117" s="19">
        <v>41696</v>
      </c>
      <c r="T1117">
        <v>177652</v>
      </c>
      <c r="U1117" t="s">
        <v>357</v>
      </c>
      <c r="V1117" s="19">
        <v>41705</v>
      </c>
      <c r="W1117" t="s">
        <v>982</v>
      </c>
      <c r="X1117" t="s">
        <v>983</v>
      </c>
      <c r="Y1117" t="s">
        <v>94</v>
      </c>
      <c r="Z1117" t="s">
        <v>582</v>
      </c>
      <c r="AA1117" s="29">
        <v>-1012.5</v>
      </c>
      <c r="AB1117">
        <v>0</v>
      </c>
      <c r="AC1117">
        <f t="shared" si="216"/>
        <v>2014</v>
      </c>
      <c r="AD1117">
        <f t="shared" si="217"/>
        <v>3</v>
      </c>
      <c r="AE1117">
        <f t="shared" si="218"/>
        <v>2014</v>
      </c>
      <c r="AF1117">
        <f t="shared" si="219"/>
        <v>2</v>
      </c>
      <c r="AG1117" t="str">
        <f>VLOOKUP(F1117,vlookup!$A$2:$E$660,2,0)</f>
        <v>Retained</v>
      </c>
      <c r="AH1117" t="str">
        <f>VLOOKUP(F1117,vlookup!$A$2:$E$660,3,0)</f>
        <v>Service Contract</v>
      </c>
      <c r="AI1117" t="str">
        <f>VLOOKUP(F1117,vlookup!$A$2:$E$660,4,0)</f>
        <v>Used Car Programs</v>
      </c>
      <c r="AJ1117" t="str">
        <f>VLOOKUP(F1117,vlookup!$A$2:$E$660,5,0)</f>
        <v>High Mileage</v>
      </c>
      <c r="AL1117">
        <f t="shared" si="220"/>
        <v>8</v>
      </c>
      <c r="AM1117">
        <f t="shared" si="221"/>
        <v>17</v>
      </c>
      <c r="AN1117">
        <f t="shared" si="222"/>
        <v>483</v>
      </c>
      <c r="AO1117">
        <f t="shared" si="223"/>
        <v>-1012.5</v>
      </c>
      <c r="AP1117" t="str">
        <f t="shared" si="224"/>
        <v/>
      </c>
      <c r="AQ1117" t="str">
        <f t="shared" si="225"/>
        <v/>
      </c>
      <c r="AR1117" t="str">
        <f t="shared" si="226"/>
        <v/>
      </c>
      <c r="AS1117" t="str">
        <f t="shared" si="227"/>
        <v>4EA46475B4Y-1</v>
      </c>
      <c r="AT1117" t="str">
        <f>IFERROR(IF(VLOOKUP(Y1117,vlookup!$I$2:$J$9,1,0)=Y1117,VLOOKUP(Y1117,vlookup!$I$2:$J$9,2,0),PROPER(Y1117)),PROPER(Y1117))</f>
        <v>Labor</v>
      </c>
      <c r="AU1117" t="str">
        <f>IFERROR(IF(B1117=VLOOKUP(B1117,vlookup!$L$2:$L$10,1,0),"Yes","No"),"No")</f>
        <v>No</v>
      </c>
    </row>
    <row r="1118" spans="1:47" ht="14.45" customHeight="1" x14ac:dyDescent="0.25">
      <c r="A1118" t="s">
        <v>1288</v>
      </c>
      <c r="B1118" s="31" t="s">
        <v>1289</v>
      </c>
      <c r="C1118">
        <v>1</v>
      </c>
      <c r="D1118">
        <v>1</v>
      </c>
      <c r="E1118" t="s">
        <v>382</v>
      </c>
      <c r="F1118" t="s">
        <v>238</v>
      </c>
      <c r="G1118" t="s">
        <v>388</v>
      </c>
      <c r="H1118" t="s">
        <v>932</v>
      </c>
      <c r="I1118">
        <v>148022</v>
      </c>
      <c r="J1118" s="19">
        <v>42082</v>
      </c>
      <c r="K1118" s="19">
        <v>42124</v>
      </c>
      <c r="L1118">
        <v>201504</v>
      </c>
      <c r="M1118" s="19">
        <v>42095</v>
      </c>
      <c r="N1118">
        <v>24616</v>
      </c>
      <c r="O1118" t="s">
        <v>1076</v>
      </c>
      <c r="P1118" t="s">
        <v>1290</v>
      </c>
      <c r="Q1118" t="s">
        <v>924</v>
      </c>
      <c r="R1118">
        <v>88765</v>
      </c>
      <c r="S1118" s="19">
        <v>42206</v>
      </c>
      <c r="T1118">
        <v>155449</v>
      </c>
      <c r="U1118" t="s">
        <v>357</v>
      </c>
      <c r="V1118" s="19">
        <v>42207</v>
      </c>
      <c r="W1118" t="s">
        <v>362</v>
      </c>
      <c r="X1118" t="s">
        <v>363</v>
      </c>
      <c r="Y1118" t="s">
        <v>94</v>
      </c>
      <c r="Z1118" t="s">
        <v>358</v>
      </c>
      <c r="AA1118" s="29">
        <v>-139.30000000000001</v>
      </c>
      <c r="AB1118">
        <v>0</v>
      </c>
      <c r="AC1118">
        <f t="shared" si="216"/>
        <v>2015</v>
      </c>
      <c r="AD1118">
        <f t="shared" si="217"/>
        <v>7</v>
      </c>
      <c r="AE1118">
        <f t="shared" si="218"/>
        <v>2015</v>
      </c>
      <c r="AF1118">
        <f t="shared" si="219"/>
        <v>3</v>
      </c>
      <c r="AG1118" t="str">
        <f>VLOOKUP(F1118,vlookup!$A$2:$E$660,2,0)</f>
        <v>Retained</v>
      </c>
      <c r="AH1118" t="str">
        <f>VLOOKUP(F1118,vlookup!$A$2:$E$660,3,0)</f>
        <v>Service Contract</v>
      </c>
      <c r="AI1118" t="str">
        <f>VLOOKUP(F1118,vlookup!$A$2:$E$660,4,0)</f>
        <v>Used Car Programs</v>
      </c>
      <c r="AJ1118" t="str">
        <f>VLOOKUP(F1118,vlookup!$A$2:$E$660,5,0)</f>
        <v>High Mileage</v>
      </c>
      <c r="AL1118">
        <f t="shared" si="220"/>
        <v>41</v>
      </c>
      <c r="AM1118">
        <f t="shared" si="221"/>
        <v>123</v>
      </c>
      <c r="AN1118">
        <f t="shared" si="222"/>
        <v>7427</v>
      </c>
      <c r="AO1118" t="str">
        <f t="shared" si="223"/>
        <v/>
      </c>
      <c r="AP1118" t="str">
        <f t="shared" si="224"/>
        <v/>
      </c>
      <c r="AQ1118" t="str">
        <f t="shared" si="225"/>
        <v/>
      </c>
      <c r="AR1118">
        <f t="shared" si="226"/>
        <v>-139.30000000000001</v>
      </c>
      <c r="AS1118" t="str">
        <f t="shared" si="227"/>
        <v>5KE95622C5Y-1</v>
      </c>
      <c r="AT1118" t="str">
        <f>IFERROR(IF(VLOOKUP(Y1118,vlookup!$I$2:$J$9,1,0)=Y1118,VLOOKUP(Y1118,vlookup!$I$2:$J$9,2,0),PROPER(Y1118)),PROPER(Y1118))</f>
        <v>Labor</v>
      </c>
      <c r="AU1118" t="str">
        <f>IFERROR(IF(B1118=VLOOKUP(B1118,vlookup!$L$2:$L$10,1,0),"Yes","No"),"No")</f>
        <v>No</v>
      </c>
    </row>
    <row r="1119" spans="1:47" ht="14.45" customHeight="1" x14ac:dyDescent="0.25">
      <c r="A1119" t="s">
        <v>1288</v>
      </c>
      <c r="B1119" s="31" t="s">
        <v>1289</v>
      </c>
      <c r="C1119">
        <v>3</v>
      </c>
      <c r="D1119">
        <v>1</v>
      </c>
      <c r="E1119" t="s">
        <v>382</v>
      </c>
      <c r="F1119" t="s">
        <v>238</v>
      </c>
      <c r="G1119" t="s">
        <v>388</v>
      </c>
      <c r="H1119" t="s">
        <v>932</v>
      </c>
      <c r="I1119">
        <v>148022</v>
      </c>
      <c r="J1119" s="19">
        <v>42082</v>
      </c>
      <c r="K1119" s="19">
        <v>42124</v>
      </c>
      <c r="L1119">
        <v>201504</v>
      </c>
      <c r="M1119" s="19">
        <v>42095</v>
      </c>
      <c r="N1119">
        <v>24616</v>
      </c>
      <c r="O1119" t="s">
        <v>1076</v>
      </c>
      <c r="P1119" t="s">
        <v>1291</v>
      </c>
      <c r="Q1119" t="s">
        <v>924</v>
      </c>
      <c r="R1119" t="s">
        <v>1021</v>
      </c>
      <c r="S1119" s="19">
        <v>42365</v>
      </c>
      <c r="T1119">
        <v>155323</v>
      </c>
      <c r="U1119" t="s">
        <v>357</v>
      </c>
      <c r="V1119" s="19">
        <v>42377</v>
      </c>
      <c r="W1119" t="s">
        <v>370</v>
      </c>
      <c r="X1119" t="s">
        <v>371</v>
      </c>
      <c r="Y1119" t="s">
        <v>94</v>
      </c>
      <c r="Z1119" t="s">
        <v>369</v>
      </c>
      <c r="AA1119" s="29">
        <v>-450</v>
      </c>
      <c r="AB1119">
        <v>0</v>
      </c>
      <c r="AC1119">
        <f t="shared" si="216"/>
        <v>2016</v>
      </c>
      <c r="AD1119">
        <f t="shared" si="217"/>
        <v>1</v>
      </c>
      <c r="AE1119">
        <f t="shared" si="218"/>
        <v>2015</v>
      </c>
      <c r="AF1119">
        <f t="shared" si="219"/>
        <v>3</v>
      </c>
      <c r="AG1119" t="str">
        <f>VLOOKUP(F1119,vlookup!$A$2:$E$660,2,0)</f>
        <v>Retained</v>
      </c>
      <c r="AH1119" t="str">
        <f>VLOOKUP(F1119,vlookup!$A$2:$E$660,3,0)</f>
        <v>Service Contract</v>
      </c>
      <c r="AI1119" t="str">
        <f>VLOOKUP(F1119,vlookup!$A$2:$E$660,4,0)</f>
        <v>Used Car Programs</v>
      </c>
      <c r="AJ1119" t="str">
        <f>VLOOKUP(F1119,vlookup!$A$2:$E$660,5,0)</f>
        <v>High Mileage</v>
      </c>
      <c r="AL1119">
        <f t="shared" si="220"/>
        <v>41</v>
      </c>
      <c r="AM1119">
        <f t="shared" si="221"/>
        <v>289</v>
      </c>
      <c r="AN1119">
        <f t="shared" si="222"/>
        <v>7301</v>
      </c>
      <c r="AO1119" t="str">
        <f t="shared" si="223"/>
        <v/>
      </c>
      <c r="AP1119" t="str">
        <f t="shared" si="224"/>
        <v/>
      </c>
      <c r="AQ1119" t="str">
        <f t="shared" si="225"/>
        <v/>
      </c>
      <c r="AR1119">
        <f t="shared" si="226"/>
        <v>-450</v>
      </c>
      <c r="AS1119" t="str">
        <f t="shared" si="227"/>
        <v>5KE95622C5Y-3</v>
      </c>
      <c r="AT1119" t="str">
        <f>IFERROR(IF(VLOOKUP(Y1119,vlookup!$I$2:$J$9,1,0)=Y1119,VLOOKUP(Y1119,vlookup!$I$2:$J$9,2,0),PROPER(Y1119)),PROPER(Y1119))</f>
        <v>Labor</v>
      </c>
      <c r="AU1119" t="str">
        <f>IFERROR(IF(B1119=VLOOKUP(B1119,vlookup!$L$2:$L$10,1,0),"Yes","No"),"No")</f>
        <v>No</v>
      </c>
    </row>
    <row r="1120" spans="1:47" ht="14.45" customHeight="1" x14ac:dyDescent="0.25">
      <c r="A1120" t="s">
        <v>1292</v>
      </c>
      <c r="B1120" s="31" t="s">
        <v>1293</v>
      </c>
      <c r="C1120">
        <v>2</v>
      </c>
      <c r="D1120">
        <v>1</v>
      </c>
      <c r="E1120" t="s">
        <v>382</v>
      </c>
      <c r="F1120" t="s">
        <v>238</v>
      </c>
      <c r="G1120" t="s">
        <v>388</v>
      </c>
      <c r="H1120" t="s">
        <v>932</v>
      </c>
      <c r="I1120">
        <v>115141</v>
      </c>
      <c r="J1120" s="19">
        <v>42084</v>
      </c>
      <c r="K1120" s="19">
        <v>42124</v>
      </c>
      <c r="L1120">
        <v>201504</v>
      </c>
      <c r="M1120" s="19">
        <v>42095</v>
      </c>
      <c r="N1120">
        <v>24616</v>
      </c>
      <c r="O1120" t="s">
        <v>1076</v>
      </c>
      <c r="P1120" t="s">
        <v>1172</v>
      </c>
      <c r="Q1120" t="s">
        <v>924</v>
      </c>
      <c r="R1120">
        <v>7663</v>
      </c>
      <c r="S1120" s="19">
        <v>42132</v>
      </c>
      <c r="T1120">
        <v>116168</v>
      </c>
      <c r="U1120" t="s">
        <v>357</v>
      </c>
      <c r="V1120" s="19">
        <v>42145</v>
      </c>
      <c r="W1120" t="s">
        <v>976</v>
      </c>
      <c r="X1120" t="s">
        <v>977</v>
      </c>
      <c r="Y1120" t="s">
        <v>94</v>
      </c>
      <c r="Z1120" t="s">
        <v>369</v>
      </c>
      <c r="AA1120" s="29">
        <v>-729</v>
      </c>
      <c r="AB1120">
        <v>0</v>
      </c>
      <c r="AC1120">
        <f t="shared" si="216"/>
        <v>2015</v>
      </c>
      <c r="AD1120">
        <f t="shared" si="217"/>
        <v>5</v>
      </c>
      <c r="AE1120">
        <f t="shared" si="218"/>
        <v>2015</v>
      </c>
      <c r="AF1120">
        <f t="shared" si="219"/>
        <v>3</v>
      </c>
      <c r="AG1120" t="str">
        <f>VLOOKUP(F1120,vlookup!$A$2:$E$660,2,0)</f>
        <v>Retained</v>
      </c>
      <c r="AH1120" t="str">
        <f>VLOOKUP(F1120,vlookup!$A$2:$E$660,3,0)</f>
        <v>Service Contract</v>
      </c>
      <c r="AI1120" t="str">
        <f>VLOOKUP(F1120,vlookup!$A$2:$E$660,4,0)</f>
        <v>Used Car Programs</v>
      </c>
      <c r="AJ1120" t="str">
        <f>VLOOKUP(F1120,vlookup!$A$2:$E$660,5,0)</f>
        <v>High Mileage</v>
      </c>
      <c r="AL1120">
        <f t="shared" si="220"/>
        <v>39</v>
      </c>
      <c r="AM1120">
        <f t="shared" si="221"/>
        <v>60</v>
      </c>
      <c r="AN1120">
        <f t="shared" si="222"/>
        <v>1027</v>
      </c>
      <c r="AO1120" t="str">
        <f t="shared" si="223"/>
        <v/>
      </c>
      <c r="AP1120">
        <f t="shared" si="224"/>
        <v>-729</v>
      </c>
      <c r="AQ1120" t="str">
        <f t="shared" si="225"/>
        <v/>
      </c>
      <c r="AR1120" t="str">
        <f t="shared" si="226"/>
        <v/>
      </c>
      <c r="AS1120" t="str">
        <f t="shared" si="227"/>
        <v>5KE81780C5Y-2</v>
      </c>
      <c r="AT1120" t="str">
        <f>IFERROR(IF(VLOOKUP(Y1120,vlookup!$I$2:$J$9,1,0)=Y1120,VLOOKUP(Y1120,vlookup!$I$2:$J$9,2,0),PROPER(Y1120)),PROPER(Y1120))</f>
        <v>Labor</v>
      </c>
      <c r="AU1120" t="str">
        <f>IFERROR(IF(B1120=VLOOKUP(B1120,vlookup!$L$2:$L$10,1,0),"Yes","No"),"No")</f>
        <v>No</v>
      </c>
    </row>
    <row r="1121" spans="1:47" ht="14.45" customHeight="1" x14ac:dyDescent="0.25">
      <c r="A1121" t="s">
        <v>1294</v>
      </c>
      <c r="B1121" s="31" t="s">
        <v>3620</v>
      </c>
      <c r="C1121">
        <v>1</v>
      </c>
      <c r="D1121">
        <v>1</v>
      </c>
      <c r="E1121" t="s">
        <v>382</v>
      </c>
      <c r="F1121" t="s">
        <v>205</v>
      </c>
      <c r="G1121" t="s">
        <v>388</v>
      </c>
      <c r="H1121" t="s">
        <v>932</v>
      </c>
      <c r="I1121">
        <v>133576</v>
      </c>
      <c r="J1121" s="19">
        <v>41915</v>
      </c>
      <c r="K1121" s="19">
        <v>41973</v>
      </c>
      <c r="L1121">
        <v>201411</v>
      </c>
      <c r="M1121" s="19">
        <v>41944</v>
      </c>
      <c r="N1121">
        <v>24616</v>
      </c>
      <c r="O1121" t="s">
        <v>1076</v>
      </c>
      <c r="P1121" t="s">
        <v>1295</v>
      </c>
      <c r="Q1121" t="s">
        <v>924</v>
      </c>
      <c r="R1121">
        <v>109498</v>
      </c>
      <c r="S1121" s="19">
        <v>42760</v>
      </c>
      <c r="T1121">
        <v>146713</v>
      </c>
      <c r="U1121" t="s">
        <v>356</v>
      </c>
      <c r="V1121" s="19">
        <v>42766</v>
      </c>
      <c r="W1121" t="s">
        <v>980</v>
      </c>
      <c r="X1121" t="s">
        <v>981</v>
      </c>
      <c r="Y1121" t="s">
        <v>94</v>
      </c>
      <c r="Z1121" t="s">
        <v>364</v>
      </c>
      <c r="AA1121" s="29">
        <v>-1062.5</v>
      </c>
      <c r="AB1121">
        <v>0</v>
      </c>
      <c r="AC1121">
        <f t="shared" si="216"/>
        <v>2017</v>
      </c>
      <c r="AD1121">
        <f t="shared" si="217"/>
        <v>1</v>
      </c>
      <c r="AE1121">
        <f t="shared" si="218"/>
        <v>2014</v>
      </c>
      <c r="AF1121">
        <f t="shared" si="219"/>
        <v>10</v>
      </c>
      <c r="AG1121" t="str">
        <f>VLOOKUP(F1121,vlookup!$A$2:$E$660,2,0)</f>
        <v>Retained</v>
      </c>
      <c r="AH1121" t="str">
        <f>VLOOKUP(F1121,vlookup!$A$2:$E$660,3,0)</f>
        <v>Service Contract</v>
      </c>
      <c r="AI1121" t="str">
        <f>VLOOKUP(F1121,vlookup!$A$2:$E$660,4,0)</f>
        <v>Used Car Programs</v>
      </c>
      <c r="AJ1121" t="str">
        <f>VLOOKUP(F1121,vlookup!$A$2:$E$660,5,0)</f>
        <v>High Mileage</v>
      </c>
      <c r="AL1121">
        <f t="shared" si="220"/>
        <v>57</v>
      </c>
      <c r="AM1121">
        <f t="shared" si="221"/>
        <v>838</v>
      </c>
      <c r="AN1121">
        <f t="shared" si="222"/>
        <v>13137</v>
      </c>
      <c r="AO1121" t="str">
        <f t="shared" si="223"/>
        <v/>
      </c>
      <c r="AP1121" t="str">
        <f t="shared" si="224"/>
        <v/>
      </c>
      <c r="AQ1121" t="str">
        <f t="shared" si="225"/>
        <v/>
      </c>
      <c r="AR1121">
        <f t="shared" si="226"/>
        <v>-1062.5</v>
      </c>
      <c r="AS1121" t="str">
        <f t="shared" si="227"/>
        <v>102108917-1</v>
      </c>
      <c r="AT1121" t="str">
        <f>IFERROR(IF(VLOOKUP(Y1121,vlookup!$I$2:$J$9,1,0)=Y1121,VLOOKUP(Y1121,vlookup!$I$2:$J$9,2,0),PROPER(Y1121)),PROPER(Y1121))</f>
        <v>Labor</v>
      </c>
      <c r="AU1121" t="str">
        <f>IFERROR(IF(B1121=VLOOKUP(B1121,vlookup!$L$2:$L$10,1,0),"Yes","No"),"No")</f>
        <v>No</v>
      </c>
    </row>
    <row r="1122" spans="1:47" ht="14.45" customHeight="1" x14ac:dyDescent="0.25">
      <c r="A1122" t="s">
        <v>1296</v>
      </c>
      <c r="B1122" s="31" t="s">
        <v>1297</v>
      </c>
      <c r="C1122">
        <v>1</v>
      </c>
      <c r="D1122">
        <v>1</v>
      </c>
      <c r="E1122" t="s">
        <v>382</v>
      </c>
      <c r="F1122" t="s">
        <v>60</v>
      </c>
      <c r="G1122" t="s">
        <v>388</v>
      </c>
      <c r="H1122" t="s">
        <v>932</v>
      </c>
      <c r="I1122">
        <v>158346</v>
      </c>
      <c r="J1122" s="19">
        <v>41578</v>
      </c>
      <c r="K1122" s="19">
        <v>41599</v>
      </c>
      <c r="L1122">
        <v>201311</v>
      </c>
      <c r="M1122" s="19">
        <v>41579</v>
      </c>
      <c r="N1122">
        <v>24617</v>
      </c>
      <c r="O1122" t="s">
        <v>1070</v>
      </c>
      <c r="P1122" t="s">
        <v>1298</v>
      </c>
      <c r="Q1122" t="s">
        <v>924</v>
      </c>
      <c r="R1122">
        <v>15484</v>
      </c>
      <c r="S1122" s="19">
        <v>41623</v>
      </c>
      <c r="T1122">
        <v>158777</v>
      </c>
      <c r="U1122" t="s">
        <v>357</v>
      </c>
      <c r="V1122" s="19">
        <v>41635</v>
      </c>
      <c r="W1122" t="s">
        <v>2873</v>
      </c>
      <c r="X1122" t="s">
        <v>2874</v>
      </c>
      <c r="Y1122" t="s">
        <v>94</v>
      </c>
      <c r="Z1122" t="s">
        <v>578</v>
      </c>
      <c r="AA1122" s="29">
        <v>-154</v>
      </c>
      <c r="AB1122">
        <v>0</v>
      </c>
      <c r="AC1122">
        <f t="shared" si="216"/>
        <v>2013</v>
      </c>
      <c r="AD1122">
        <f t="shared" si="217"/>
        <v>12</v>
      </c>
      <c r="AE1122">
        <f t="shared" si="218"/>
        <v>2013</v>
      </c>
      <c r="AF1122">
        <f t="shared" si="219"/>
        <v>10</v>
      </c>
      <c r="AG1122" t="str">
        <f>VLOOKUP(F1122,vlookup!$A$2:$E$660,2,0)</f>
        <v>Retained</v>
      </c>
      <c r="AH1122" t="str">
        <f>VLOOKUP(F1122,vlookup!$A$2:$E$660,3,0)</f>
        <v>Service Contract</v>
      </c>
      <c r="AI1122" t="str">
        <f>VLOOKUP(F1122,vlookup!$A$2:$E$660,4,0)</f>
        <v>Used Car Programs</v>
      </c>
      <c r="AJ1122" t="str">
        <f>VLOOKUP(F1122,vlookup!$A$2:$E$660,5,0)</f>
        <v>High Mileage</v>
      </c>
      <c r="AL1122">
        <f t="shared" si="220"/>
        <v>21</v>
      </c>
      <c r="AM1122">
        <f t="shared" si="221"/>
        <v>57</v>
      </c>
      <c r="AN1122">
        <f t="shared" si="222"/>
        <v>431</v>
      </c>
      <c r="AO1122" t="str">
        <f t="shared" si="223"/>
        <v/>
      </c>
      <c r="AP1122">
        <f t="shared" si="224"/>
        <v>-154</v>
      </c>
      <c r="AQ1122" t="str">
        <f t="shared" si="225"/>
        <v/>
      </c>
      <c r="AR1122" t="str">
        <f t="shared" si="226"/>
        <v/>
      </c>
      <c r="AS1122" t="str">
        <f t="shared" si="227"/>
        <v>7FA80708J3Y-1</v>
      </c>
      <c r="AT1122" t="str">
        <f>IFERROR(IF(VLOOKUP(Y1122,vlookup!$I$2:$J$9,1,0)=Y1122,VLOOKUP(Y1122,vlookup!$I$2:$J$9,2,0),PROPER(Y1122)),PROPER(Y1122))</f>
        <v>Labor</v>
      </c>
      <c r="AU1122" t="str">
        <f>IFERROR(IF(B1122=VLOOKUP(B1122,vlookup!$L$2:$L$10,1,0),"Yes","No"),"No")</f>
        <v>No</v>
      </c>
    </row>
    <row r="1123" spans="1:47" ht="14.45" customHeight="1" x14ac:dyDescent="0.25">
      <c r="A1123" t="s">
        <v>2875</v>
      </c>
      <c r="B1123" s="31" t="s">
        <v>2876</v>
      </c>
      <c r="C1123">
        <v>1</v>
      </c>
      <c r="D1123">
        <v>1</v>
      </c>
      <c r="E1123" t="s">
        <v>382</v>
      </c>
      <c r="F1123" t="s">
        <v>238</v>
      </c>
      <c r="G1123" t="s">
        <v>388</v>
      </c>
      <c r="H1123" t="s">
        <v>932</v>
      </c>
      <c r="I1123">
        <v>103000</v>
      </c>
      <c r="J1123" s="19">
        <v>41995</v>
      </c>
      <c r="K1123" s="19">
        <v>42033</v>
      </c>
      <c r="L1123">
        <v>201501</v>
      </c>
      <c r="M1123" s="19">
        <v>42005</v>
      </c>
      <c r="N1123">
        <v>24617</v>
      </c>
      <c r="O1123" t="s">
        <v>1070</v>
      </c>
      <c r="P1123" t="s">
        <v>1675</v>
      </c>
      <c r="Q1123" t="s">
        <v>924</v>
      </c>
      <c r="R1123">
        <v>8688</v>
      </c>
      <c r="S1123" s="19">
        <v>42031</v>
      </c>
      <c r="T1123">
        <v>104667</v>
      </c>
      <c r="U1123" t="s">
        <v>357</v>
      </c>
      <c r="V1123" s="19">
        <v>42075</v>
      </c>
      <c r="W1123" t="s">
        <v>2536</v>
      </c>
      <c r="X1123" t="s">
        <v>2537</v>
      </c>
      <c r="Y1123" t="s">
        <v>94</v>
      </c>
      <c r="Z1123" t="s">
        <v>14</v>
      </c>
      <c r="AA1123" s="29">
        <v>-2339.11</v>
      </c>
      <c r="AB1123">
        <v>0</v>
      </c>
      <c r="AC1123">
        <f t="shared" si="216"/>
        <v>2015</v>
      </c>
      <c r="AD1123">
        <f t="shared" si="217"/>
        <v>3</v>
      </c>
      <c r="AE1123">
        <f t="shared" si="218"/>
        <v>2014</v>
      </c>
      <c r="AF1123">
        <f t="shared" si="219"/>
        <v>12</v>
      </c>
      <c r="AG1123" t="str">
        <f>VLOOKUP(F1123,vlookup!$A$2:$E$660,2,0)</f>
        <v>Retained</v>
      </c>
      <c r="AH1123" t="str">
        <f>VLOOKUP(F1123,vlookup!$A$2:$E$660,3,0)</f>
        <v>Service Contract</v>
      </c>
      <c r="AI1123" t="str">
        <f>VLOOKUP(F1123,vlookup!$A$2:$E$660,4,0)</f>
        <v>Used Car Programs</v>
      </c>
      <c r="AJ1123" t="str">
        <f>VLOOKUP(F1123,vlookup!$A$2:$E$660,5,0)</f>
        <v>High Mileage</v>
      </c>
      <c r="AL1123">
        <f t="shared" si="220"/>
        <v>37</v>
      </c>
      <c r="AM1123">
        <f t="shared" si="221"/>
        <v>80</v>
      </c>
      <c r="AN1123">
        <f t="shared" si="222"/>
        <v>1667</v>
      </c>
      <c r="AO1123" t="str">
        <f t="shared" si="223"/>
        <v/>
      </c>
      <c r="AP1123" t="str">
        <f t="shared" si="224"/>
        <v/>
      </c>
      <c r="AQ1123">
        <f t="shared" si="225"/>
        <v>-2339.11</v>
      </c>
      <c r="AR1123" t="str">
        <f t="shared" si="226"/>
        <v/>
      </c>
      <c r="AS1123" t="str">
        <f t="shared" si="227"/>
        <v>4KB48332L4Y-1</v>
      </c>
      <c r="AT1123" t="str">
        <f>IFERROR(IF(VLOOKUP(Y1123,vlookup!$I$2:$J$9,1,0)=Y1123,VLOOKUP(Y1123,vlookup!$I$2:$J$9,2,0),PROPER(Y1123)),PROPER(Y1123))</f>
        <v>Labor</v>
      </c>
      <c r="AU1123" t="str">
        <f>IFERROR(IF(B1123=VLOOKUP(B1123,vlookup!$L$2:$L$10,1,0),"Yes","No"),"No")</f>
        <v>No</v>
      </c>
    </row>
    <row r="1124" spans="1:47" ht="14.45" customHeight="1" x14ac:dyDescent="0.25">
      <c r="A1124" t="s">
        <v>2877</v>
      </c>
      <c r="B1124" s="31" t="s">
        <v>2878</v>
      </c>
      <c r="C1124">
        <v>1</v>
      </c>
      <c r="D1124">
        <v>1</v>
      </c>
      <c r="E1124" t="s">
        <v>382</v>
      </c>
      <c r="F1124" t="s">
        <v>205</v>
      </c>
      <c r="G1124" t="s">
        <v>388</v>
      </c>
      <c r="H1124" t="s">
        <v>932</v>
      </c>
      <c r="I1124">
        <v>107676</v>
      </c>
      <c r="J1124" s="19">
        <v>42357</v>
      </c>
      <c r="K1124" s="19">
        <v>42488</v>
      </c>
      <c r="L1124">
        <v>201604</v>
      </c>
      <c r="M1124" s="19">
        <v>42461</v>
      </c>
      <c r="N1124">
        <v>24617</v>
      </c>
      <c r="O1124" t="s">
        <v>1070</v>
      </c>
      <c r="P1124" t="s">
        <v>2879</v>
      </c>
      <c r="Q1124" t="s">
        <v>924</v>
      </c>
      <c r="R1124">
        <v>13954</v>
      </c>
      <c r="S1124" s="19">
        <v>43353</v>
      </c>
      <c r="T1124">
        <v>143650</v>
      </c>
      <c r="U1124" t="s">
        <v>356</v>
      </c>
      <c r="V1124" s="19">
        <v>43353</v>
      </c>
      <c r="W1124" t="s">
        <v>2880</v>
      </c>
      <c r="X1124" t="s">
        <v>2881</v>
      </c>
      <c r="Y1124" t="s">
        <v>94</v>
      </c>
      <c r="Z1124" t="s">
        <v>358</v>
      </c>
      <c r="AA1124" s="29">
        <v>-47.5</v>
      </c>
      <c r="AB1124">
        <v>0</v>
      </c>
      <c r="AC1124">
        <f t="shared" si="216"/>
        <v>2018</v>
      </c>
      <c r="AD1124">
        <f t="shared" si="217"/>
        <v>9</v>
      </c>
      <c r="AE1124">
        <f t="shared" si="218"/>
        <v>2015</v>
      </c>
      <c r="AF1124">
        <f t="shared" si="219"/>
        <v>12</v>
      </c>
      <c r="AG1124" t="str">
        <f>VLOOKUP(F1124,vlookup!$A$2:$E$660,2,0)</f>
        <v>Retained</v>
      </c>
      <c r="AH1124" t="str">
        <f>VLOOKUP(F1124,vlookup!$A$2:$E$660,3,0)</f>
        <v>Service Contract</v>
      </c>
      <c r="AI1124" t="str">
        <f>VLOOKUP(F1124,vlookup!$A$2:$E$660,4,0)</f>
        <v>Used Car Programs</v>
      </c>
      <c r="AJ1124" t="str">
        <f>VLOOKUP(F1124,vlookup!$A$2:$E$660,5,0)</f>
        <v>High Mileage</v>
      </c>
      <c r="AL1124">
        <f t="shared" si="220"/>
        <v>129</v>
      </c>
      <c r="AM1124">
        <f t="shared" si="221"/>
        <v>981</v>
      </c>
      <c r="AN1124">
        <f t="shared" si="222"/>
        <v>35974</v>
      </c>
      <c r="AO1124" t="str">
        <f t="shared" si="223"/>
        <v/>
      </c>
      <c r="AP1124" t="str">
        <f t="shared" si="224"/>
        <v/>
      </c>
      <c r="AQ1124" t="str">
        <f t="shared" si="225"/>
        <v/>
      </c>
      <c r="AR1124">
        <f t="shared" si="226"/>
        <v>-47.5</v>
      </c>
      <c r="AS1124" t="str">
        <f t="shared" si="227"/>
        <v>R102251371-1</v>
      </c>
      <c r="AT1124" t="str">
        <f>IFERROR(IF(VLOOKUP(Y1124,vlookup!$I$2:$J$9,1,0)=Y1124,VLOOKUP(Y1124,vlookup!$I$2:$J$9,2,0),PROPER(Y1124)),PROPER(Y1124))</f>
        <v>Labor</v>
      </c>
      <c r="AU1124" t="str">
        <f>IFERROR(IF(B1124=VLOOKUP(B1124,vlookup!$L$2:$L$10,1,0),"Yes","No"),"No")</f>
        <v>No</v>
      </c>
    </row>
    <row r="1125" spans="1:47" ht="14.45" customHeight="1" x14ac:dyDescent="0.25">
      <c r="A1125" t="s">
        <v>2877</v>
      </c>
      <c r="B1125" s="31" t="s">
        <v>2878</v>
      </c>
      <c r="C1125">
        <v>1</v>
      </c>
      <c r="D1125">
        <v>1</v>
      </c>
      <c r="E1125" t="s">
        <v>382</v>
      </c>
      <c r="F1125" t="s">
        <v>205</v>
      </c>
      <c r="G1125" t="s">
        <v>388</v>
      </c>
      <c r="H1125" t="s">
        <v>932</v>
      </c>
      <c r="I1125">
        <v>107676</v>
      </c>
      <c r="J1125" s="19">
        <v>42357</v>
      </c>
      <c r="K1125" s="19">
        <v>42488</v>
      </c>
      <c r="L1125">
        <v>201604</v>
      </c>
      <c r="M1125" s="19">
        <v>42461</v>
      </c>
      <c r="N1125">
        <v>24617</v>
      </c>
      <c r="O1125" t="s">
        <v>1070</v>
      </c>
      <c r="P1125" t="s">
        <v>2879</v>
      </c>
      <c r="Q1125" t="s">
        <v>924</v>
      </c>
      <c r="R1125">
        <v>13954</v>
      </c>
      <c r="S1125" s="19">
        <v>43353</v>
      </c>
      <c r="T1125">
        <v>143650</v>
      </c>
      <c r="U1125" t="s">
        <v>356</v>
      </c>
      <c r="V1125" s="19">
        <v>43353</v>
      </c>
      <c r="W1125" t="s">
        <v>2882</v>
      </c>
      <c r="X1125" t="s">
        <v>2883</v>
      </c>
      <c r="Y1125" t="s">
        <v>94</v>
      </c>
      <c r="Z1125" t="s">
        <v>358</v>
      </c>
      <c r="AA1125" s="29">
        <v>-95</v>
      </c>
      <c r="AB1125">
        <v>0</v>
      </c>
      <c r="AC1125">
        <f t="shared" si="216"/>
        <v>2018</v>
      </c>
      <c r="AD1125">
        <f t="shared" si="217"/>
        <v>9</v>
      </c>
      <c r="AE1125">
        <f t="shared" si="218"/>
        <v>2015</v>
      </c>
      <c r="AF1125">
        <f t="shared" si="219"/>
        <v>12</v>
      </c>
      <c r="AG1125" t="str">
        <f>VLOOKUP(F1125,vlookup!$A$2:$E$660,2,0)</f>
        <v>Retained</v>
      </c>
      <c r="AH1125" t="str">
        <f>VLOOKUP(F1125,vlookup!$A$2:$E$660,3,0)</f>
        <v>Service Contract</v>
      </c>
      <c r="AI1125" t="str">
        <f>VLOOKUP(F1125,vlookup!$A$2:$E$660,4,0)</f>
        <v>Used Car Programs</v>
      </c>
      <c r="AJ1125" t="str">
        <f>VLOOKUP(F1125,vlookup!$A$2:$E$660,5,0)</f>
        <v>High Mileage</v>
      </c>
      <c r="AL1125">
        <f t="shared" si="220"/>
        <v>129</v>
      </c>
      <c r="AM1125">
        <f t="shared" si="221"/>
        <v>981</v>
      </c>
      <c r="AN1125">
        <f t="shared" si="222"/>
        <v>35974</v>
      </c>
      <c r="AO1125" t="str">
        <f t="shared" si="223"/>
        <v/>
      </c>
      <c r="AP1125" t="str">
        <f t="shared" si="224"/>
        <v/>
      </c>
      <c r="AQ1125" t="str">
        <f t="shared" si="225"/>
        <v/>
      </c>
      <c r="AR1125">
        <f t="shared" si="226"/>
        <v>-95</v>
      </c>
      <c r="AS1125" t="str">
        <f t="shared" si="227"/>
        <v>R102251371-1</v>
      </c>
      <c r="AT1125" t="str">
        <f>IFERROR(IF(VLOOKUP(Y1125,vlookup!$I$2:$J$9,1,0)=Y1125,VLOOKUP(Y1125,vlookup!$I$2:$J$9,2,0),PROPER(Y1125)),PROPER(Y1125))</f>
        <v>Labor</v>
      </c>
      <c r="AU1125" t="str">
        <f>IFERROR(IF(B1125=VLOOKUP(B1125,vlookup!$L$2:$L$10,1,0),"Yes","No"),"No")</f>
        <v>No</v>
      </c>
    </row>
    <row r="1126" spans="1:47" ht="14.45" customHeight="1" x14ac:dyDescent="0.25">
      <c r="A1126" t="s">
        <v>1299</v>
      </c>
      <c r="B1126" s="31" t="s">
        <v>1300</v>
      </c>
      <c r="C1126">
        <v>1</v>
      </c>
      <c r="D1126">
        <v>1</v>
      </c>
      <c r="E1126" t="s">
        <v>382</v>
      </c>
      <c r="F1126" t="s">
        <v>238</v>
      </c>
      <c r="G1126" t="s">
        <v>388</v>
      </c>
      <c r="H1126" t="s">
        <v>931</v>
      </c>
      <c r="I1126">
        <v>228587</v>
      </c>
      <c r="J1126" s="19">
        <v>41912</v>
      </c>
      <c r="K1126" s="19">
        <v>41943</v>
      </c>
      <c r="L1126">
        <v>201410</v>
      </c>
      <c r="M1126" s="19">
        <v>41913</v>
      </c>
      <c r="N1126">
        <v>24617</v>
      </c>
      <c r="O1126" t="s">
        <v>1070</v>
      </c>
      <c r="P1126" t="s">
        <v>1301</v>
      </c>
      <c r="Q1126" t="s">
        <v>924</v>
      </c>
      <c r="R1126">
        <v>10968</v>
      </c>
      <c r="S1126" s="19">
        <v>42026</v>
      </c>
      <c r="T1126">
        <v>231162</v>
      </c>
      <c r="U1126" t="s">
        <v>357</v>
      </c>
      <c r="V1126" s="19">
        <v>42034</v>
      </c>
      <c r="W1126" t="s">
        <v>591</v>
      </c>
      <c r="X1126" t="s">
        <v>592</v>
      </c>
      <c r="Y1126" t="s">
        <v>94</v>
      </c>
      <c r="Z1126" t="s">
        <v>358</v>
      </c>
      <c r="AA1126" s="29">
        <v>-72</v>
      </c>
      <c r="AB1126">
        <v>0</v>
      </c>
      <c r="AC1126">
        <f t="shared" si="216"/>
        <v>2015</v>
      </c>
      <c r="AD1126">
        <f t="shared" si="217"/>
        <v>1</v>
      </c>
      <c r="AE1126">
        <f t="shared" si="218"/>
        <v>2014</v>
      </c>
      <c r="AF1126">
        <f t="shared" si="219"/>
        <v>9</v>
      </c>
      <c r="AG1126" t="str">
        <f>VLOOKUP(F1126,vlookup!$A$2:$E$660,2,0)</f>
        <v>Retained</v>
      </c>
      <c r="AH1126" t="str">
        <f>VLOOKUP(F1126,vlookup!$A$2:$E$660,3,0)</f>
        <v>Service Contract</v>
      </c>
      <c r="AI1126" t="str">
        <f>VLOOKUP(F1126,vlookup!$A$2:$E$660,4,0)</f>
        <v>Used Car Programs</v>
      </c>
      <c r="AJ1126" t="str">
        <f>VLOOKUP(F1126,vlookup!$A$2:$E$660,5,0)</f>
        <v>High Mileage</v>
      </c>
      <c r="AL1126">
        <f t="shared" si="220"/>
        <v>30</v>
      </c>
      <c r="AM1126">
        <f t="shared" si="221"/>
        <v>120</v>
      </c>
      <c r="AN1126">
        <f t="shared" si="222"/>
        <v>2575</v>
      </c>
      <c r="AO1126" t="str">
        <f t="shared" si="223"/>
        <v/>
      </c>
      <c r="AP1126" t="str">
        <f t="shared" si="224"/>
        <v/>
      </c>
      <c r="AQ1126" t="str">
        <f t="shared" si="225"/>
        <v/>
      </c>
      <c r="AR1126">
        <f t="shared" si="226"/>
        <v>-72</v>
      </c>
      <c r="AS1126" t="str">
        <f t="shared" si="227"/>
        <v>3EB89300I4Y-1</v>
      </c>
      <c r="AT1126" t="str">
        <f>IFERROR(IF(VLOOKUP(Y1126,vlookup!$I$2:$J$9,1,0)=Y1126,VLOOKUP(Y1126,vlookup!$I$2:$J$9,2,0),PROPER(Y1126)),PROPER(Y1126))</f>
        <v>Labor</v>
      </c>
      <c r="AU1126" t="str">
        <f>IFERROR(IF(B1126=VLOOKUP(B1126,vlookup!$L$2:$L$10,1,0),"Yes","No"),"No")</f>
        <v>No</v>
      </c>
    </row>
    <row r="1127" spans="1:47" ht="14.45" customHeight="1" x14ac:dyDescent="0.25">
      <c r="A1127" t="s">
        <v>1299</v>
      </c>
      <c r="B1127" s="31" t="s">
        <v>1300</v>
      </c>
      <c r="C1127">
        <v>5</v>
      </c>
      <c r="D1127">
        <v>1</v>
      </c>
      <c r="E1127" t="s">
        <v>382</v>
      </c>
      <c r="F1127" t="s">
        <v>238</v>
      </c>
      <c r="G1127" t="s">
        <v>388</v>
      </c>
      <c r="H1127" t="s">
        <v>931</v>
      </c>
      <c r="I1127">
        <v>228587</v>
      </c>
      <c r="J1127" s="19">
        <v>41912</v>
      </c>
      <c r="K1127" s="19">
        <v>41943</v>
      </c>
      <c r="L1127">
        <v>201410</v>
      </c>
      <c r="M1127" s="19">
        <v>41913</v>
      </c>
      <c r="N1127">
        <v>24617</v>
      </c>
      <c r="O1127" t="s">
        <v>1070</v>
      </c>
      <c r="P1127" t="s">
        <v>1302</v>
      </c>
      <c r="Q1127" t="s">
        <v>924</v>
      </c>
      <c r="R1127">
        <v>732</v>
      </c>
      <c r="S1127" s="19">
        <v>42163</v>
      </c>
      <c r="T1127">
        <v>232669</v>
      </c>
      <c r="U1127" t="s">
        <v>357</v>
      </c>
      <c r="V1127" s="19">
        <v>42181</v>
      </c>
      <c r="W1127" t="s">
        <v>982</v>
      </c>
      <c r="X1127" t="s">
        <v>983</v>
      </c>
      <c r="Y1127" t="s">
        <v>94</v>
      </c>
      <c r="Z1127" t="s">
        <v>582</v>
      </c>
      <c r="AA1127" s="29">
        <v>-914.38</v>
      </c>
      <c r="AB1127">
        <v>0</v>
      </c>
      <c r="AC1127">
        <f t="shared" si="216"/>
        <v>2015</v>
      </c>
      <c r="AD1127">
        <f t="shared" si="217"/>
        <v>6</v>
      </c>
      <c r="AE1127">
        <f t="shared" si="218"/>
        <v>2014</v>
      </c>
      <c r="AF1127">
        <f t="shared" si="219"/>
        <v>9</v>
      </c>
      <c r="AG1127" t="str">
        <f>VLOOKUP(F1127,vlookup!$A$2:$E$660,2,0)</f>
        <v>Retained</v>
      </c>
      <c r="AH1127" t="str">
        <f>VLOOKUP(F1127,vlookup!$A$2:$E$660,3,0)</f>
        <v>Service Contract</v>
      </c>
      <c r="AI1127" t="str">
        <f>VLOOKUP(F1127,vlookup!$A$2:$E$660,4,0)</f>
        <v>Used Car Programs</v>
      </c>
      <c r="AJ1127" t="str">
        <f>VLOOKUP(F1127,vlookup!$A$2:$E$660,5,0)</f>
        <v>High Mileage</v>
      </c>
      <c r="AL1127">
        <f t="shared" si="220"/>
        <v>30</v>
      </c>
      <c r="AM1127">
        <f t="shared" si="221"/>
        <v>266</v>
      </c>
      <c r="AN1127">
        <f t="shared" si="222"/>
        <v>4082</v>
      </c>
      <c r="AO1127" t="str">
        <f t="shared" si="223"/>
        <v/>
      </c>
      <c r="AP1127" t="str">
        <f t="shared" si="224"/>
        <v/>
      </c>
      <c r="AQ1127" t="str">
        <f t="shared" si="225"/>
        <v/>
      </c>
      <c r="AR1127">
        <f t="shared" si="226"/>
        <v>-914.38</v>
      </c>
      <c r="AS1127" t="str">
        <f t="shared" si="227"/>
        <v>3EB89300I4Y-5</v>
      </c>
      <c r="AT1127" t="str">
        <f>IFERROR(IF(VLOOKUP(Y1127,vlookup!$I$2:$J$9,1,0)=Y1127,VLOOKUP(Y1127,vlookup!$I$2:$J$9,2,0),PROPER(Y1127)),PROPER(Y1127))</f>
        <v>Labor</v>
      </c>
      <c r="AU1127" t="str">
        <f>IFERROR(IF(B1127=VLOOKUP(B1127,vlookup!$L$2:$L$10,1,0),"Yes","No"),"No")</f>
        <v>No</v>
      </c>
    </row>
    <row r="1128" spans="1:47" ht="14.45" customHeight="1" x14ac:dyDescent="0.25">
      <c r="A1128" t="s">
        <v>1303</v>
      </c>
      <c r="B1128" s="31" t="s">
        <v>1304</v>
      </c>
      <c r="C1128">
        <v>1</v>
      </c>
      <c r="D1128">
        <v>1</v>
      </c>
      <c r="E1128" t="s">
        <v>382</v>
      </c>
      <c r="F1128" t="s">
        <v>238</v>
      </c>
      <c r="G1128" t="s">
        <v>388</v>
      </c>
      <c r="H1128" t="s">
        <v>1267</v>
      </c>
      <c r="I1128">
        <v>19653</v>
      </c>
      <c r="J1128" s="19">
        <v>42923</v>
      </c>
      <c r="K1128" s="19">
        <v>42974</v>
      </c>
      <c r="L1128">
        <v>201708</v>
      </c>
      <c r="M1128" s="19">
        <v>42948</v>
      </c>
      <c r="N1128">
        <v>24617</v>
      </c>
      <c r="O1128" t="s">
        <v>1070</v>
      </c>
      <c r="P1128" t="s">
        <v>3733</v>
      </c>
      <c r="Q1128" t="s">
        <v>119</v>
      </c>
      <c r="R1128">
        <v>33789</v>
      </c>
      <c r="S1128" s="19">
        <v>42964</v>
      </c>
      <c r="T1128">
        <v>25922</v>
      </c>
      <c r="U1128" t="s">
        <v>356</v>
      </c>
      <c r="V1128" s="19">
        <v>42992</v>
      </c>
      <c r="W1128" t="s">
        <v>2884</v>
      </c>
      <c r="X1128" t="s">
        <v>2885</v>
      </c>
      <c r="Y1128" t="s">
        <v>94</v>
      </c>
      <c r="Z1128" t="s">
        <v>366</v>
      </c>
      <c r="AA1128" s="29">
        <v>-617.5</v>
      </c>
      <c r="AB1128">
        <v>0</v>
      </c>
      <c r="AC1128">
        <f t="shared" si="216"/>
        <v>2017</v>
      </c>
      <c r="AD1128">
        <f t="shared" si="217"/>
        <v>9</v>
      </c>
      <c r="AE1128">
        <f t="shared" si="218"/>
        <v>2017</v>
      </c>
      <c r="AF1128">
        <f t="shared" si="219"/>
        <v>7</v>
      </c>
      <c r="AG1128" t="str">
        <f>VLOOKUP(F1128,vlookup!$A$2:$E$660,2,0)</f>
        <v>Retained</v>
      </c>
      <c r="AH1128" t="str">
        <f>VLOOKUP(F1128,vlookup!$A$2:$E$660,3,0)</f>
        <v>Service Contract</v>
      </c>
      <c r="AI1128" t="str">
        <f>VLOOKUP(F1128,vlookup!$A$2:$E$660,4,0)</f>
        <v>Used Car Programs</v>
      </c>
      <c r="AJ1128" t="str">
        <f>VLOOKUP(F1128,vlookup!$A$2:$E$660,5,0)</f>
        <v>High Mileage</v>
      </c>
      <c r="AL1128">
        <f t="shared" si="220"/>
        <v>50</v>
      </c>
      <c r="AM1128">
        <f t="shared" si="221"/>
        <v>67</v>
      </c>
      <c r="AN1128">
        <f t="shared" si="222"/>
        <v>6269</v>
      </c>
      <c r="AO1128" t="str">
        <f t="shared" si="223"/>
        <v/>
      </c>
      <c r="AP1128" t="str">
        <f t="shared" si="224"/>
        <v/>
      </c>
      <c r="AQ1128">
        <f t="shared" si="225"/>
        <v>-617.5</v>
      </c>
      <c r="AR1128" t="str">
        <f t="shared" si="226"/>
        <v/>
      </c>
      <c r="AS1128" t="str">
        <f t="shared" si="227"/>
        <v>6EC42812G7Y-1</v>
      </c>
      <c r="AT1128" t="str">
        <f>IFERROR(IF(VLOOKUP(Y1128,vlookup!$I$2:$J$9,1,0)=Y1128,VLOOKUP(Y1128,vlookup!$I$2:$J$9,2,0),PROPER(Y1128)),PROPER(Y1128))</f>
        <v>Labor</v>
      </c>
      <c r="AU1128" t="str">
        <f>IFERROR(IF(B1128=VLOOKUP(B1128,vlookup!$L$2:$L$10,1,0),"Yes","No"),"No")</f>
        <v>No</v>
      </c>
    </row>
    <row r="1129" spans="1:47" ht="14.45" customHeight="1" x14ac:dyDescent="0.25">
      <c r="A1129" t="s">
        <v>1305</v>
      </c>
      <c r="B1129" s="31" t="s">
        <v>1306</v>
      </c>
      <c r="C1129">
        <v>1</v>
      </c>
      <c r="D1129">
        <v>1</v>
      </c>
      <c r="E1129" t="s">
        <v>382</v>
      </c>
      <c r="F1129" t="s">
        <v>238</v>
      </c>
      <c r="G1129" t="s">
        <v>388</v>
      </c>
      <c r="H1129" t="s">
        <v>1267</v>
      </c>
      <c r="I1129">
        <v>139970</v>
      </c>
      <c r="J1129" s="19">
        <v>42126</v>
      </c>
      <c r="K1129" s="19">
        <v>42170</v>
      </c>
      <c r="L1129">
        <v>201506</v>
      </c>
      <c r="M1129" s="19">
        <v>42156</v>
      </c>
      <c r="N1129">
        <v>24617</v>
      </c>
      <c r="O1129" t="s">
        <v>1070</v>
      </c>
      <c r="P1129" t="s">
        <v>1245</v>
      </c>
      <c r="Q1129" t="s">
        <v>924</v>
      </c>
      <c r="R1129">
        <v>395416</v>
      </c>
      <c r="S1129" s="19">
        <v>42216</v>
      </c>
      <c r="T1129">
        <v>140950</v>
      </c>
      <c r="U1129" t="s">
        <v>357</v>
      </c>
      <c r="V1129" s="19">
        <v>42222</v>
      </c>
      <c r="W1129" t="s">
        <v>572</v>
      </c>
      <c r="X1129" t="s">
        <v>573</v>
      </c>
      <c r="Y1129" t="s">
        <v>94</v>
      </c>
      <c r="Z1129" t="s">
        <v>574</v>
      </c>
      <c r="AA1129" s="29">
        <v>-103.5</v>
      </c>
      <c r="AB1129">
        <v>0</v>
      </c>
      <c r="AC1129">
        <f t="shared" si="216"/>
        <v>2015</v>
      </c>
      <c r="AD1129">
        <f t="shared" si="217"/>
        <v>8</v>
      </c>
      <c r="AE1129">
        <f t="shared" si="218"/>
        <v>2015</v>
      </c>
      <c r="AF1129">
        <f t="shared" si="219"/>
        <v>5</v>
      </c>
      <c r="AG1129" t="str">
        <f>VLOOKUP(F1129,vlookup!$A$2:$E$660,2,0)</f>
        <v>Retained</v>
      </c>
      <c r="AH1129" t="str">
        <f>VLOOKUP(F1129,vlookup!$A$2:$E$660,3,0)</f>
        <v>Service Contract</v>
      </c>
      <c r="AI1129" t="str">
        <f>VLOOKUP(F1129,vlookup!$A$2:$E$660,4,0)</f>
        <v>Used Car Programs</v>
      </c>
      <c r="AJ1129" t="str">
        <f>VLOOKUP(F1129,vlookup!$A$2:$E$660,5,0)</f>
        <v>High Mileage</v>
      </c>
      <c r="AL1129">
        <f t="shared" si="220"/>
        <v>43</v>
      </c>
      <c r="AM1129">
        <f t="shared" si="221"/>
        <v>94</v>
      </c>
      <c r="AN1129">
        <f t="shared" si="222"/>
        <v>980</v>
      </c>
      <c r="AO1129" t="str">
        <f t="shared" si="223"/>
        <v/>
      </c>
      <c r="AP1129" t="str">
        <f t="shared" si="224"/>
        <v/>
      </c>
      <c r="AQ1129" t="str">
        <f t="shared" si="225"/>
        <v/>
      </c>
      <c r="AR1129">
        <f t="shared" si="226"/>
        <v>-103.5</v>
      </c>
      <c r="AS1129" t="str">
        <f t="shared" si="227"/>
        <v>6EB96161E5Y-1</v>
      </c>
      <c r="AT1129" t="str">
        <f>IFERROR(IF(VLOOKUP(Y1129,vlookup!$I$2:$J$9,1,0)=Y1129,VLOOKUP(Y1129,vlookup!$I$2:$J$9,2,0),PROPER(Y1129)),PROPER(Y1129))</f>
        <v>Labor</v>
      </c>
      <c r="AU1129" t="str">
        <f>IFERROR(IF(B1129=VLOOKUP(B1129,vlookup!$L$2:$L$10,1,0),"Yes","No"),"No")</f>
        <v>No</v>
      </c>
    </row>
    <row r="1130" spans="1:47" ht="14.45" customHeight="1" x14ac:dyDescent="0.25">
      <c r="A1130" t="s">
        <v>1305</v>
      </c>
      <c r="B1130" s="31" t="s">
        <v>1306</v>
      </c>
      <c r="C1130">
        <v>1</v>
      </c>
      <c r="D1130">
        <v>1</v>
      </c>
      <c r="E1130" t="s">
        <v>382</v>
      </c>
      <c r="F1130" t="s">
        <v>238</v>
      </c>
      <c r="G1130" t="s">
        <v>388</v>
      </c>
      <c r="H1130" t="s">
        <v>1267</v>
      </c>
      <c r="I1130">
        <v>139970</v>
      </c>
      <c r="J1130" s="19">
        <v>42126</v>
      </c>
      <c r="K1130" s="19">
        <v>42170</v>
      </c>
      <c r="L1130">
        <v>201506</v>
      </c>
      <c r="M1130" s="19">
        <v>42156</v>
      </c>
      <c r="N1130">
        <v>24617</v>
      </c>
      <c r="O1130" t="s">
        <v>1070</v>
      </c>
      <c r="P1130" t="s">
        <v>1245</v>
      </c>
      <c r="Q1130" t="s">
        <v>924</v>
      </c>
      <c r="R1130">
        <v>395416</v>
      </c>
      <c r="S1130" s="19">
        <v>42216</v>
      </c>
      <c r="T1130">
        <v>140950</v>
      </c>
      <c r="U1130" t="s">
        <v>357</v>
      </c>
      <c r="V1130" s="19">
        <v>42222</v>
      </c>
      <c r="W1130" t="s">
        <v>2612</v>
      </c>
      <c r="X1130" t="s">
        <v>2613</v>
      </c>
      <c r="Y1130" t="s">
        <v>94</v>
      </c>
      <c r="Z1130" t="s">
        <v>603</v>
      </c>
      <c r="AA1130" s="29">
        <v>-322</v>
      </c>
      <c r="AB1130">
        <v>0</v>
      </c>
      <c r="AC1130">
        <f t="shared" si="216"/>
        <v>2015</v>
      </c>
      <c r="AD1130">
        <f t="shared" si="217"/>
        <v>8</v>
      </c>
      <c r="AE1130">
        <f t="shared" si="218"/>
        <v>2015</v>
      </c>
      <c r="AF1130">
        <f t="shared" si="219"/>
        <v>5</v>
      </c>
      <c r="AG1130" t="str">
        <f>VLOOKUP(F1130,vlookup!$A$2:$E$660,2,0)</f>
        <v>Retained</v>
      </c>
      <c r="AH1130" t="str">
        <f>VLOOKUP(F1130,vlookup!$A$2:$E$660,3,0)</f>
        <v>Service Contract</v>
      </c>
      <c r="AI1130" t="str">
        <f>VLOOKUP(F1130,vlookup!$A$2:$E$660,4,0)</f>
        <v>Used Car Programs</v>
      </c>
      <c r="AJ1130" t="str">
        <f>VLOOKUP(F1130,vlookup!$A$2:$E$660,5,0)</f>
        <v>High Mileage</v>
      </c>
      <c r="AL1130">
        <f t="shared" si="220"/>
        <v>43</v>
      </c>
      <c r="AM1130">
        <f t="shared" si="221"/>
        <v>94</v>
      </c>
      <c r="AN1130">
        <f t="shared" si="222"/>
        <v>980</v>
      </c>
      <c r="AO1130" t="str">
        <f t="shared" si="223"/>
        <v/>
      </c>
      <c r="AP1130" t="str">
        <f t="shared" si="224"/>
        <v/>
      </c>
      <c r="AQ1130" t="str">
        <f t="shared" si="225"/>
        <v/>
      </c>
      <c r="AR1130">
        <f t="shared" si="226"/>
        <v>-322</v>
      </c>
      <c r="AS1130" t="str">
        <f t="shared" si="227"/>
        <v>6EB96161E5Y-1</v>
      </c>
      <c r="AT1130" t="str">
        <f>IFERROR(IF(VLOOKUP(Y1130,vlookup!$I$2:$J$9,1,0)=Y1130,VLOOKUP(Y1130,vlookup!$I$2:$J$9,2,0),PROPER(Y1130)),PROPER(Y1130))</f>
        <v>Labor</v>
      </c>
      <c r="AU1130" t="str">
        <f>IFERROR(IF(B1130=VLOOKUP(B1130,vlookup!$L$2:$L$10,1,0),"Yes","No"),"No")</f>
        <v>No</v>
      </c>
    </row>
    <row r="1131" spans="1:47" ht="14.45" customHeight="1" x14ac:dyDescent="0.25">
      <c r="A1131" t="s">
        <v>1307</v>
      </c>
      <c r="B1131" s="31" t="s">
        <v>1308</v>
      </c>
      <c r="C1131">
        <v>1</v>
      </c>
      <c r="D1131">
        <v>1</v>
      </c>
      <c r="E1131" t="s">
        <v>382</v>
      </c>
      <c r="F1131" t="s">
        <v>205</v>
      </c>
      <c r="G1131" t="s">
        <v>388</v>
      </c>
      <c r="H1131" t="s">
        <v>1267</v>
      </c>
      <c r="I1131">
        <v>75701</v>
      </c>
      <c r="J1131" s="19">
        <v>42077</v>
      </c>
      <c r="K1131" s="19">
        <v>42094</v>
      </c>
      <c r="L1131">
        <v>201503</v>
      </c>
      <c r="M1131" s="19">
        <v>42064</v>
      </c>
      <c r="N1131">
        <v>24617</v>
      </c>
      <c r="O1131" t="s">
        <v>1070</v>
      </c>
      <c r="P1131" t="s">
        <v>1309</v>
      </c>
      <c r="Q1131" t="s">
        <v>924</v>
      </c>
      <c r="R1131">
        <v>122305</v>
      </c>
      <c r="S1131" s="19">
        <v>42270</v>
      </c>
      <c r="T1131">
        <v>83164</v>
      </c>
      <c r="U1131" t="s">
        <v>357</v>
      </c>
      <c r="V1131" s="19">
        <v>42279</v>
      </c>
      <c r="W1131" t="s">
        <v>963</v>
      </c>
      <c r="X1131" t="s">
        <v>964</v>
      </c>
      <c r="Y1131" t="s">
        <v>94</v>
      </c>
      <c r="Z1131" t="s">
        <v>364</v>
      </c>
      <c r="AA1131" s="29">
        <v>-1144.5</v>
      </c>
      <c r="AB1131">
        <v>0</v>
      </c>
      <c r="AC1131">
        <f t="shared" si="216"/>
        <v>2015</v>
      </c>
      <c r="AD1131">
        <f t="shared" si="217"/>
        <v>10</v>
      </c>
      <c r="AE1131">
        <f t="shared" si="218"/>
        <v>2015</v>
      </c>
      <c r="AF1131">
        <f t="shared" si="219"/>
        <v>3</v>
      </c>
      <c r="AG1131" t="str">
        <f>VLOOKUP(F1131,vlookup!$A$2:$E$660,2,0)</f>
        <v>Retained</v>
      </c>
      <c r="AH1131" t="str">
        <f>VLOOKUP(F1131,vlookup!$A$2:$E$660,3,0)</f>
        <v>Service Contract</v>
      </c>
      <c r="AI1131" t="str">
        <f>VLOOKUP(F1131,vlookup!$A$2:$E$660,4,0)</f>
        <v>Used Car Programs</v>
      </c>
      <c r="AJ1131" t="str">
        <f>VLOOKUP(F1131,vlookup!$A$2:$E$660,5,0)</f>
        <v>High Mileage</v>
      </c>
      <c r="AL1131">
        <f t="shared" si="220"/>
        <v>17</v>
      </c>
      <c r="AM1131">
        <f t="shared" si="221"/>
        <v>198</v>
      </c>
      <c r="AN1131">
        <f t="shared" si="222"/>
        <v>7463</v>
      </c>
      <c r="AO1131" t="str">
        <f t="shared" si="223"/>
        <v/>
      </c>
      <c r="AP1131" t="str">
        <f t="shared" si="224"/>
        <v/>
      </c>
      <c r="AQ1131" t="str">
        <f t="shared" si="225"/>
        <v/>
      </c>
      <c r="AR1131">
        <f t="shared" si="226"/>
        <v>-1144.5</v>
      </c>
      <c r="AS1131" t="str">
        <f t="shared" si="227"/>
        <v>5ED00048C5-1</v>
      </c>
      <c r="AT1131" t="str">
        <f>IFERROR(IF(VLOOKUP(Y1131,vlookup!$I$2:$J$9,1,0)=Y1131,VLOOKUP(Y1131,vlookup!$I$2:$J$9,2,0),PROPER(Y1131)),PROPER(Y1131))</f>
        <v>Labor</v>
      </c>
      <c r="AU1131" t="str">
        <f>IFERROR(IF(B1131=VLOOKUP(B1131,vlookup!$L$2:$L$10,1,0),"Yes","No"),"No")</f>
        <v>No</v>
      </c>
    </row>
    <row r="1132" spans="1:47" ht="14.45" customHeight="1" x14ac:dyDescent="0.25">
      <c r="A1132" t="s">
        <v>2566</v>
      </c>
      <c r="B1132" s="31" t="s">
        <v>2567</v>
      </c>
      <c r="C1132">
        <v>1</v>
      </c>
      <c r="D1132">
        <v>1</v>
      </c>
      <c r="E1132" t="s">
        <v>382</v>
      </c>
      <c r="F1132" t="s">
        <v>205</v>
      </c>
      <c r="G1132" t="s">
        <v>388</v>
      </c>
      <c r="H1132" t="s">
        <v>1267</v>
      </c>
      <c r="I1132">
        <v>88803</v>
      </c>
      <c r="J1132" s="19">
        <v>42832</v>
      </c>
      <c r="K1132" s="19">
        <v>42867</v>
      </c>
      <c r="L1132">
        <v>201705</v>
      </c>
      <c r="M1132" s="19">
        <v>42856</v>
      </c>
      <c r="N1132">
        <v>24617</v>
      </c>
      <c r="O1132" t="s">
        <v>1070</v>
      </c>
      <c r="P1132" t="s">
        <v>1245</v>
      </c>
      <c r="Q1132" t="s">
        <v>924</v>
      </c>
      <c r="R1132">
        <v>467004</v>
      </c>
      <c r="S1132" s="19">
        <v>43181</v>
      </c>
      <c r="T1132">
        <v>99004</v>
      </c>
      <c r="U1132" t="s">
        <v>356</v>
      </c>
      <c r="V1132" s="19">
        <v>43188</v>
      </c>
      <c r="W1132" t="s">
        <v>1040</v>
      </c>
      <c r="X1132" t="s">
        <v>1041</v>
      </c>
      <c r="Y1132" t="s">
        <v>94</v>
      </c>
      <c r="Z1132" t="s">
        <v>364</v>
      </c>
      <c r="AA1132" s="29">
        <v>-805</v>
      </c>
      <c r="AB1132">
        <v>0</v>
      </c>
      <c r="AC1132">
        <f t="shared" si="216"/>
        <v>2018</v>
      </c>
      <c r="AD1132">
        <f t="shared" si="217"/>
        <v>3</v>
      </c>
      <c r="AE1132">
        <f t="shared" si="218"/>
        <v>2017</v>
      </c>
      <c r="AF1132">
        <f t="shared" si="219"/>
        <v>4</v>
      </c>
      <c r="AG1132" t="str">
        <f>VLOOKUP(F1132,vlookup!$A$2:$E$660,2,0)</f>
        <v>Retained</v>
      </c>
      <c r="AH1132" t="str">
        <f>VLOOKUP(F1132,vlookup!$A$2:$E$660,3,0)</f>
        <v>Service Contract</v>
      </c>
      <c r="AI1132" t="str">
        <f>VLOOKUP(F1132,vlookup!$A$2:$E$660,4,0)</f>
        <v>Used Car Programs</v>
      </c>
      <c r="AJ1132" t="str">
        <f>VLOOKUP(F1132,vlookup!$A$2:$E$660,5,0)</f>
        <v>High Mileage</v>
      </c>
      <c r="AL1132">
        <f t="shared" si="220"/>
        <v>35</v>
      </c>
      <c r="AM1132">
        <f t="shared" si="221"/>
        <v>352</v>
      </c>
      <c r="AN1132">
        <f t="shared" si="222"/>
        <v>10201</v>
      </c>
      <c r="AO1132" t="str">
        <f t="shared" si="223"/>
        <v/>
      </c>
      <c r="AP1132" t="str">
        <f t="shared" si="224"/>
        <v/>
      </c>
      <c r="AQ1132" t="str">
        <f t="shared" si="225"/>
        <v/>
      </c>
      <c r="AR1132">
        <f t="shared" si="226"/>
        <v>-805</v>
      </c>
      <c r="AS1132" t="str">
        <f t="shared" si="227"/>
        <v>7EA31381D7-1</v>
      </c>
      <c r="AT1132" t="str">
        <f>IFERROR(IF(VLOOKUP(Y1132,vlookup!$I$2:$J$9,1,0)=Y1132,VLOOKUP(Y1132,vlookup!$I$2:$J$9,2,0),PROPER(Y1132)),PROPER(Y1132))</f>
        <v>Labor</v>
      </c>
      <c r="AU1132" t="str">
        <f>IFERROR(IF(B1132=VLOOKUP(B1132,vlookup!$L$2:$L$10,1,0),"Yes","No"),"No")</f>
        <v>No</v>
      </c>
    </row>
    <row r="1133" spans="1:47" ht="14.45" customHeight="1" x14ac:dyDescent="0.25">
      <c r="A1133" t="s">
        <v>2566</v>
      </c>
      <c r="B1133" s="31" t="s">
        <v>2567</v>
      </c>
      <c r="C1133">
        <v>2</v>
      </c>
      <c r="D1133">
        <v>1</v>
      </c>
      <c r="E1133" t="s">
        <v>382</v>
      </c>
      <c r="F1133" t="s">
        <v>205</v>
      </c>
      <c r="G1133" t="s">
        <v>388</v>
      </c>
      <c r="H1133" t="s">
        <v>1267</v>
      </c>
      <c r="I1133">
        <v>88803</v>
      </c>
      <c r="J1133" s="19">
        <v>42832</v>
      </c>
      <c r="K1133" s="19">
        <v>42867</v>
      </c>
      <c r="L1133">
        <v>201705</v>
      </c>
      <c r="M1133" s="19">
        <v>42856</v>
      </c>
      <c r="N1133">
        <v>24617</v>
      </c>
      <c r="O1133" t="s">
        <v>1070</v>
      </c>
      <c r="P1133" t="s">
        <v>1343</v>
      </c>
      <c r="Q1133" t="s">
        <v>924</v>
      </c>
      <c r="R1133">
        <v>31290</v>
      </c>
      <c r="S1133" s="19">
        <v>43417</v>
      </c>
      <c r="T1133">
        <v>105560</v>
      </c>
      <c r="U1133" t="s">
        <v>356</v>
      </c>
      <c r="V1133" s="19">
        <v>43446</v>
      </c>
      <c r="W1133" t="s">
        <v>2886</v>
      </c>
      <c r="X1133" t="s">
        <v>2887</v>
      </c>
      <c r="Y1133" t="s">
        <v>94</v>
      </c>
      <c r="Z1133" t="s">
        <v>582</v>
      </c>
      <c r="AA1133" s="29">
        <v>-1403.04</v>
      </c>
      <c r="AB1133">
        <v>0</v>
      </c>
      <c r="AC1133">
        <f t="shared" si="216"/>
        <v>2018</v>
      </c>
      <c r="AD1133">
        <f t="shared" si="217"/>
        <v>12</v>
      </c>
      <c r="AE1133">
        <f t="shared" si="218"/>
        <v>2017</v>
      </c>
      <c r="AF1133">
        <f t="shared" si="219"/>
        <v>4</v>
      </c>
      <c r="AG1133" t="str">
        <f>VLOOKUP(F1133,vlookup!$A$2:$E$660,2,0)</f>
        <v>Retained</v>
      </c>
      <c r="AH1133" t="str">
        <f>VLOOKUP(F1133,vlookup!$A$2:$E$660,3,0)</f>
        <v>Service Contract</v>
      </c>
      <c r="AI1133" t="str">
        <f>VLOOKUP(F1133,vlookup!$A$2:$E$660,4,0)</f>
        <v>Used Car Programs</v>
      </c>
      <c r="AJ1133" t="str">
        <f>VLOOKUP(F1133,vlookup!$A$2:$E$660,5,0)</f>
        <v>High Mileage</v>
      </c>
      <c r="AL1133">
        <f t="shared" si="220"/>
        <v>35</v>
      </c>
      <c r="AM1133">
        <f t="shared" si="221"/>
        <v>605</v>
      </c>
      <c r="AN1133">
        <f t="shared" si="222"/>
        <v>16757</v>
      </c>
      <c r="AO1133" t="str">
        <f t="shared" si="223"/>
        <v/>
      </c>
      <c r="AP1133" t="str">
        <f t="shared" si="224"/>
        <v/>
      </c>
      <c r="AQ1133" t="str">
        <f t="shared" si="225"/>
        <v/>
      </c>
      <c r="AR1133">
        <f t="shared" si="226"/>
        <v>-1403.04</v>
      </c>
      <c r="AS1133" t="str">
        <f t="shared" si="227"/>
        <v>7EA31381D7-2</v>
      </c>
      <c r="AT1133" t="str">
        <f>IFERROR(IF(VLOOKUP(Y1133,vlookup!$I$2:$J$9,1,0)=Y1133,VLOOKUP(Y1133,vlookup!$I$2:$J$9,2,0),PROPER(Y1133)),PROPER(Y1133))</f>
        <v>Labor</v>
      </c>
      <c r="AU1133" t="str">
        <f>IFERROR(IF(B1133=VLOOKUP(B1133,vlookup!$L$2:$L$10,1,0),"Yes","No"),"No")</f>
        <v>No</v>
      </c>
    </row>
    <row r="1134" spans="1:47" ht="14.45" customHeight="1" x14ac:dyDescent="0.25">
      <c r="A1134" t="s">
        <v>2566</v>
      </c>
      <c r="B1134" s="31" t="s">
        <v>2567</v>
      </c>
      <c r="C1134">
        <v>4</v>
      </c>
      <c r="D1134">
        <v>1</v>
      </c>
      <c r="E1134" t="s">
        <v>382</v>
      </c>
      <c r="F1134" t="s">
        <v>205</v>
      </c>
      <c r="G1134" t="s">
        <v>388</v>
      </c>
      <c r="H1134" t="s">
        <v>1267</v>
      </c>
      <c r="I1134">
        <v>88803</v>
      </c>
      <c r="J1134" s="19">
        <v>42832</v>
      </c>
      <c r="K1134" s="19">
        <v>42867</v>
      </c>
      <c r="L1134">
        <v>201705</v>
      </c>
      <c r="M1134" s="19">
        <v>42856</v>
      </c>
      <c r="N1134">
        <v>24617</v>
      </c>
      <c r="O1134" t="s">
        <v>1070</v>
      </c>
      <c r="P1134" t="s">
        <v>1343</v>
      </c>
      <c r="Q1134" t="s">
        <v>924</v>
      </c>
      <c r="R1134">
        <v>31717</v>
      </c>
      <c r="S1134" s="19">
        <v>43537</v>
      </c>
      <c r="T1134">
        <v>106820</v>
      </c>
      <c r="U1134" t="s">
        <v>356</v>
      </c>
      <c r="V1134" s="19">
        <v>43545</v>
      </c>
      <c r="W1134" t="s">
        <v>1017</v>
      </c>
      <c r="X1134" t="s">
        <v>1018</v>
      </c>
      <c r="Y1134" t="s">
        <v>94</v>
      </c>
      <c r="Z1134" t="s">
        <v>364</v>
      </c>
      <c r="AA1134" s="29">
        <v>-380.38</v>
      </c>
      <c r="AB1134">
        <v>0</v>
      </c>
      <c r="AC1134">
        <f t="shared" si="216"/>
        <v>2019</v>
      </c>
      <c r="AD1134">
        <f t="shared" si="217"/>
        <v>3</v>
      </c>
      <c r="AE1134">
        <f t="shared" si="218"/>
        <v>2017</v>
      </c>
      <c r="AF1134">
        <f t="shared" si="219"/>
        <v>4</v>
      </c>
      <c r="AG1134" t="str">
        <f>VLOOKUP(F1134,vlookup!$A$2:$E$660,2,0)</f>
        <v>Retained</v>
      </c>
      <c r="AH1134" t="str">
        <f>VLOOKUP(F1134,vlookup!$A$2:$E$660,3,0)</f>
        <v>Service Contract</v>
      </c>
      <c r="AI1134" t="str">
        <f>VLOOKUP(F1134,vlookup!$A$2:$E$660,4,0)</f>
        <v>Used Car Programs</v>
      </c>
      <c r="AJ1134" t="str">
        <f>VLOOKUP(F1134,vlookup!$A$2:$E$660,5,0)</f>
        <v>High Mileage</v>
      </c>
      <c r="AL1134">
        <f t="shared" si="220"/>
        <v>35</v>
      </c>
      <c r="AM1134">
        <f t="shared" si="221"/>
        <v>704</v>
      </c>
      <c r="AN1134">
        <f t="shared" si="222"/>
        <v>18017</v>
      </c>
      <c r="AO1134" t="str">
        <f t="shared" si="223"/>
        <v/>
      </c>
      <c r="AP1134" t="str">
        <f t="shared" si="224"/>
        <v/>
      </c>
      <c r="AQ1134" t="str">
        <f t="shared" si="225"/>
        <v/>
      </c>
      <c r="AR1134">
        <f t="shared" si="226"/>
        <v>-380.38</v>
      </c>
      <c r="AS1134" t="str">
        <f t="shared" si="227"/>
        <v>7EA31381D7-4</v>
      </c>
      <c r="AT1134" t="str">
        <f>IFERROR(IF(VLOOKUP(Y1134,vlookup!$I$2:$J$9,1,0)=Y1134,VLOOKUP(Y1134,vlookup!$I$2:$J$9,2,0),PROPER(Y1134)),PROPER(Y1134))</f>
        <v>Labor</v>
      </c>
      <c r="AU1134" t="str">
        <f>IFERROR(IF(B1134=VLOOKUP(B1134,vlookup!$L$2:$L$10,1,0),"Yes","No"),"No")</f>
        <v>No</v>
      </c>
    </row>
    <row r="1135" spans="1:47" ht="14.45" customHeight="1" x14ac:dyDescent="0.25">
      <c r="A1135" t="s">
        <v>2566</v>
      </c>
      <c r="B1135" s="31" t="s">
        <v>2567</v>
      </c>
      <c r="C1135">
        <v>4</v>
      </c>
      <c r="D1135">
        <v>1</v>
      </c>
      <c r="E1135" t="s">
        <v>382</v>
      </c>
      <c r="F1135" t="s">
        <v>205</v>
      </c>
      <c r="G1135" t="s">
        <v>388</v>
      </c>
      <c r="H1135" t="s">
        <v>1267</v>
      </c>
      <c r="I1135">
        <v>88803</v>
      </c>
      <c r="J1135" s="19">
        <v>42832</v>
      </c>
      <c r="K1135" s="19">
        <v>42867</v>
      </c>
      <c r="L1135">
        <v>201705</v>
      </c>
      <c r="M1135" s="19">
        <v>42856</v>
      </c>
      <c r="N1135">
        <v>24617</v>
      </c>
      <c r="O1135" t="s">
        <v>1070</v>
      </c>
      <c r="P1135" t="s">
        <v>1343</v>
      </c>
      <c r="Q1135" t="s">
        <v>924</v>
      </c>
      <c r="R1135">
        <v>31717</v>
      </c>
      <c r="S1135" s="19">
        <v>43537</v>
      </c>
      <c r="T1135">
        <v>106820</v>
      </c>
      <c r="U1135" t="s">
        <v>356</v>
      </c>
      <c r="V1135" s="19">
        <v>43545</v>
      </c>
      <c r="W1135" t="s">
        <v>2888</v>
      </c>
      <c r="X1135" t="s">
        <v>2889</v>
      </c>
      <c r="Y1135" t="s">
        <v>94</v>
      </c>
      <c r="Z1135" t="s">
        <v>14</v>
      </c>
      <c r="AA1135" s="29">
        <v>-87.72</v>
      </c>
      <c r="AB1135">
        <v>0</v>
      </c>
      <c r="AC1135">
        <f t="shared" si="216"/>
        <v>2019</v>
      </c>
      <c r="AD1135">
        <f t="shared" si="217"/>
        <v>3</v>
      </c>
      <c r="AE1135">
        <f t="shared" si="218"/>
        <v>2017</v>
      </c>
      <c r="AF1135">
        <f t="shared" si="219"/>
        <v>4</v>
      </c>
      <c r="AG1135" t="str">
        <f>VLOOKUP(F1135,vlookup!$A$2:$E$660,2,0)</f>
        <v>Retained</v>
      </c>
      <c r="AH1135" t="str">
        <f>VLOOKUP(F1135,vlookup!$A$2:$E$660,3,0)</f>
        <v>Service Contract</v>
      </c>
      <c r="AI1135" t="str">
        <f>VLOOKUP(F1135,vlookup!$A$2:$E$660,4,0)</f>
        <v>Used Car Programs</v>
      </c>
      <c r="AJ1135" t="str">
        <f>VLOOKUP(F1135,vlookup!$A$2:$E$660,5,0)</f>
        <v>High Mileage</v>
      </c>
      <c r="AL1135">
        <f t="shared" si="220"/>
        <v>35</v>
      </c>
      <c r="AM1135">
        <f t="shared" si="221"/>
        <v>704</v>
      </c>
      <c r="AN1135">
        <f t="shared" si="222"/>
        <v>18017</v>
      </c>
      <c r="AO1135" t="str">
        <f t="shared" si="223"/>
        <v/>
      </c>
      <c r="AP1135" t="str">
        <f t="shared" si="224"/>
        <v/>
      </c>
      <c r="AQ1135" t="str">
        <f t="shared" si="225"/>
        <v/>
      </c>
      <c r="AR1135">
        <f t="shared" si="226"/>
        <v>-87.72</v>
      </c>
      <c r="AS1135" t="str">
        <f t="shared" si="227"/>
        <v>7EA31381D7-4</v>
      </c>
      <c r="AT1135" t="str">
        <f>IFERROR(IF(VLOOKUP(Y1135,vlookup!$I$2:$J$9,1,0)=Y1135,VLOOKUP(Y1135,vlookup!$I$2:$J$9,2,0),PROPER(Y1135)),PROPER(Y1135))</f>
        <v>Labor</v>
      </c>
      <c r="AU1135" t="str">
        <f>IFERROR(IF(B1135=VLOOKUP(B1135,vlookup!$L$2:$L$10,1,0),"Yes","No"),"No")</f>
        <v>No</v>
      </c>
    </row>
    <row r="1136" spans="1:47" ht="14.45" customHeight="1" x14ac:dyDescent="0.25">
      <c r="A1136" t="s">
        <v>2566</v>
      </c>
      <c r="B1136" s="31" t="s">
        <v>2567</v>
      </c>
      <c r="C1136">
        <v>4</v>
      </c>
      <c r="D1136">
        <v>1</v>
      </c>
      <c r="E1136" t="s">
        <v>382</v>
      </c>
      <c r="F1136" t="s">
        <v>205</v>
      </c>
      <c r="G1136" t="s">
        <v>388</v>
      </c>
      <c r="H1136" t="s">
        <v>1267</v>
      </c>
      <c r="I1136">
        <v>88803</v>
      </c>
      <c r="J1136" s="19">
        <v>42832</v>
      </c>
      <c r="K1136" s="19">
        <v>42867</v>
      </c>
      <c r="L1136">
        <v>201705</v>
      </c>
      <c r="M1136" s="19">
        <v>42856</v>
      </c>
      <c r="N1136">
        <v>24617</v>
      </c>
      <c r="O1136" t="s">
        <v>1070</v>
      </c>
      <c r="P1136" t="s">
        <v>1343</v>
      </c>
      <c r="Q1136" t="s">
        <v>924</v>
      </c>
      <c r="R1136">
        <v>31717</v>
      </c>
      <c r="S1136" s="19">
        <v>43537</v>
      </c>
      <c r="T1136">
        <v>106820</v>
      </c>
      <c r="U1136" t="s">
        <v>356</v>
      </c>
      <c r="V1136" s="19">
        <v>43545</v>
      </c>
      <c r="W1136" t="s">
        <v>2864</v>
      </c>
      <c r="X1136" t="s">
        <v>2865</v>
      </c>
      <c r="Y1136" t="s">
        <v>94</v>
      </c>
      <c r="Z1136" t="s">
        <v>603</v>
      </c>
      <c r="AA1136" s="29">
        <v>-502.1</v>
      </c>
      <c r="AB1136">
        <v>0</v>
      </c>
      <c r="AC1136">
        <f t="shared" si="216"/>
        <v>2019</v>
      </c>
      <c r="AD1136">
        <f t="shared" si="217"/>
        <v>3</v>
      </c>
      <c r="AE1136">
        <f t="shared" si="218"/>
        <v>2017</v>
      </c>
      <c r="AF1136">
        <f t="shared" si="219"/>
        <v>4</v>
      </c>
      <c r="AG1136" t="str">
        <f>VLOOKUP(F1136,vlookup!$A$2:$E$660,2,0)</f>
        <v>Retained</v>
      </c>
      <c r="AH1136" t="str">
        <f>VLOOKUP(F1136,vlookup!$A$2:$E$660,3,0)</f>
        <v>Service Contract</v>
      </c>
      <c r="AI1136" t="str">
        <f>VLOOKUP(F1136,vlookup!$A$2:$E$660,4,0)</f>
        <v>Used Car Programs</v>
      </c>
      <c r="AJ1136" t="str">
        <f>VLOOKUP(F1136,vlookup!$A$2:$E$660,5,0)</f>
        <v>High Mileage</v>
      </c>
      <c r="AL1136">
        <f t="shared" si="220"/>
        <v>35</v>
      </c>
      <c r="AM1136">
        <f t="shared" si="221"/>
        <v>704</v>
      </c>
      <c r="AN1136">
        <f t="shared" si="222"/>
        <v>18017</v>
      </c>
      <c r="AO1136" t="str">
        <f t="shared" si="223"/>
        <v/>
      </c>
      <c r="AP1136" t="str">
        <f t="shared" si="224"/>
        <v/>
      </c>
      <c r="AQ1136" t="str">
        <f t="shared" si="225"/>
        <v/>
      </c>
      <c r="AR1136">
        <f t="shared" si="226"/>
        <v>-502.1</v>
      </c>
      <c r="AS1136" t="str">
        <f t="shared" si="227"/>
        <v>7EA31381D7-4</v>
      </c>
      <c r="AT1136" t="str">
        <f>IFERROR(IF(VLOOKUP(Y1136,vlookup!$I$2:$J$9,1,0)=Y1136,VLOOKUP(Y1136,vlookup!$I$2:$J$9,2,0),PROPER(Y1136)),PROPER(Y1136))</f>
        <v>Labor</v>
      </c>
      <c r="AU1136" t="str">
        <f>IFERROR(IF(B1136=VLOOKUP(B1136,vlookup!$L$2:$L$10,1,0),"Yes","No"),"No")</f>
        <v>No</v>
      </c>
    </row>
    <row r="1137" spans="1:47" ht="14.45" customHeight="1" x14ac:dyDescent="0.25">
      <c r="A1137" t="s">
        <v>1313</v>
      </c>
      <c r="B1137" s="31" t="s">
        <v>1314</v>
      </c>
      <c r="C1137">
        <v>1</v>
      </c>
      <c r="D1137">
        <v>1</v>
      </c>
      <c r="E1137" t="s">
        <v>382</v>
      </c>
      <c r="F1137" t="s">
        <v>464</v>
      </c>
      <c r="G1137" t="s">
        <v>388</v>
      </c>
      <c r="H1137" t="s">
        <v>1267</v>
      </c>
      <c r="I1137">
        <v>132314</v>
      </c>
      <c r="J1137" s="19">
        <v>44394</v>
      </c>
      <c r="K1137" s="19">
        <v>44439</v>
      </c>
      <c r="L1137">
        <v>202108</v>
      </c>
      <c r="M1137" s="19">
        <v>44409</v>
      </c>
      <c r="N1137">
        <v>24616</v>
      </c>
      <c r="O1137" t="s">
        <v>1076</v>
      </c>
      <c r="P1137" t="s">
        <v>1315</v>
      </c>
      <c r="Q1137" t="s">
        <v>924</v>
      </c>
      <c r="R1137">
        <v>15759</v>
      </c>
      <c r="S1137" s="19">
        <v>44483</v>
      </c>
      <c r="T1137">
        <v>136040</v>
      </c>
      <c r="U1137" t="s">
        <v>356</v>
      </c>
      <c r="V1137" s="19">
        <v>44504</v>
      </c>
      <c r="W1137" t="s">
        <v>969</v>
      </c>
      <c r="X1137" t="s">
        <v>970</v>
      </c>
      <c r="Y1137" t="s">
        <v>94</v>
      </c>
      <c r="Z1137" t="s">
        <v>582</v>
      </c>
      <c r="AA1137" s="29">
        <v>-180.07</v>
      </c>
      <c r="AB1137">
        <v>0</v>
      </c>
      <c r="AC1137">
        <f t="shared" si="216"/>
        <v>2021</v>
      </c>
      <c r="AD1137">
        <f t="shared" si="217"/>
        <v>11</v>
      </c>
      <c r="AE1137">
        <f t="shared" si="218"/>
        <v>2021</v>
      </c>
      <c r="AF1137">
        <f t="shared" si="219"/>
        <v>7</v>
      </c>
      <c r="AG1137" t="str">
        <f>VLOOKUP(F1137,vlookup!$A$2:$E$660,2,0)</f>
        <v>Retained</v>
      </c>
      <c r="AH1137" t="str">
        <f>VLOOKUP(F1137,vlookup!$A$2:$E$660,3,0)</f>
        <v>Service Contract</v>
      </c>
      <c r="AI1137" t="str">
        <f>VLOOKUP(F1137,vlookup!$A$2:$E$660,4,0)</f>
        <v>Used Car Programs</v>
      </c>
      <c r="AJ1137" t="str">
        <f>VLOOKUP(F1137,vlookup!$A$2:$E$660,5,0)</f>
        <v>High Mileage</v>
      </c>
      <c r="AL1137">
        <f t="shared" si="220"/>
        <v>44</v>
      </c>
      <c r="AM1137">
        <f t="shared" si="221"/>
        <v>107</v>
      </c>
      <c r="AN1137">
        <f t="shared" si="222"/>
        <v>3726</v>
      </c>
      <c r="AO1137" t="str">
        <f t="shared" si="223"/>
        <v/>
      </c>
      <c r="AP1137" t="str">
        <f t="shared" si="224"/>
        <v/>
      </c>
      <c r="AQ1137" t="str">
        <f t="shared" si="225"/>
        <v/>
      </c>
      <c r="AR1137">
        <f t="shared" si="226"/>
        <v>-180.07</v>
      </c>
      <c r="AS1137" t="str">
        <f t="shared" si="227"/>
        <v>ZAG8EA45598G21-1</v>
      </c>
      <c r="AT1137" t="str">
        <f>IFERROR(IF(VLOOKUP(Y1137,vlookup!$I$2:$J$9,1,0)=Y1137,VLOOKUP(Y1137,vlookup!$I$2:$J$9,2,0),PROPER(Y1137)),PROPER(Y1137))</f>
        <v>Labor</v>
      </c>
      <c r="AU1137" t="str">
        <f>IFERROR(IF(B1137=VLOOKUP(B1137,vlookup!$L$2:$L$10,1,0),"Yes","No"),"No")</f>
        <v>No</v>
      </c>
    </row>
    <row r="1138" spans="1:47" ht="14.45" customHeight="1" x14ac:dyDescent="0.25">
      <c r="A1138" t="s">
        <v>1316</v>
      </c>
      <c r="B1138" s="31" t="s">
        <v>1317</v>
      </c>
      <c r="C1138">
        <v>3</v>
      </c>
      <c r="D1138">
        <v>1</v>
      </c>
      <c r="E1138" t="s">
        <v>382</v>
      </c>
      <c r="F1138" t="s">
        <v>464</v>
      </c>
      <c r="G1138" t="s">
        <v>388</v>
      </c>
      <c r="H1138" t="s">
        <v>1267</v>
      </c>
      <c r="I1138">
        <v>137893</v>
      </c>
      <c r="J1138" s="19">
        <v>44301</v>
      </c>
      <c r="K1138" s="19">
        <v>44372</v>
      </c>
      <c r="L1138">
        <v>202106</v>
      </c>
      <c r="M1138" s="19">
        <v>44348</v>
      </c>
      <c r="N1138">
        <v>24616</v>
      </c>
      <c r="O1138" t="s">
        <v>1076</v>
      </c>
      <c r="P1138" t="s">
        <v>1208</v>
      </c>
      <c r="Q1138" t="s">
        <v>924</v>
      </c>
      <c r="R1138">
        <v>28603</v>
      </c>
      <c r="S1138" s="19">
        <v>45012</v>
      </c>
      <c r="T1138">
        <v>157995</v>
      </c>
      <c r="U1138" t="s">
        <v>357</v>
      </c>
      <c r="V1138" s="19">
        <v>45042</v>
      </c>
      <c r="W1138" t="s">
        <v>2856</v>
      </c>
      <c r="X1138" t="s">
        <v>2857</v>
      </c>
      <c r="Y1138" t="s">
        <v>94</v>
      </c>
      <c r="Z1138" t="s">
        <v>364</v>
      </c>
      <c r="AA1138" s="29">
        <v>-2041.3</v>
      </c>
      <c r="AB1138">
        <v>0</v>
      </c>
      <c r="AC1138">
        <f t="shared" si="216"/>
        <v>2023</v>
      </c>
      <c r="AD1138">
        <f t="shared" si="217"/>
        <v>4</v>
      </c>
      <c r="AE1138">
        <f t="shared" si="218"/>
        <v>2021</v>
      </c>
      <c r="AF1138">
        <f t="shared" si="219"/>
        <v>4</v>
      </c>
      <c r="AG1138" t="str">
        <f>VLOOKUP(F1138,vlookup!$A$2:$E$660,2,0)</f>
        <v>Retained</v>
      </c>
      <c r="AH1138" t="str">
        <f>VLOOKUP(F1138,vlookup!$A$2:$E$660,3,0)</f>
        <v>Service Contract</v>
      </c>
      <c r="AI1138" t="str">
        <f>VLOOKUP(F1138,vlookup!$A$2:$E$660,4,0)</f>
        <v>Used Car Programs</v>
      </c>
      <c r="AJ1138" t="str">
        <f>VLOOKUP(F1138,vlookup!$A$2:$E$660,5,0)</f>
        <v>High Mileage</v>
      </c>
      <c r="AL1138">
        <f t="shared" si="220"/>
        <v>70</v>
      </c>
      <c r="AM1138">
        <f t="shared" si="221"/>
        <v>731</v>
      </c>
      <c r="AN1138">
        <f t="shared" si="222"/>
        <v>20102</v>
      </c>
      <c r="AO1138" t="str">
        <f t="shared" si="223"/>
        <v/>
      </c>
      <c r="AP1138" t="str">
        <f t="shared" si="224"/>
        <v/>
      </c>
      <c r="AQ1138" t="str">
        <f t="shared" si="225"/>
        <v/>
      </c>
      <c r="AR1138">
        <f t="shared" si="226"/>
        <v>-2041.3</v>
      </c>
      <c r="AS1138" t="str">
        <f t="shared" si="227"/>
        <v>ZAGAEA91602D21-3</v>
      </c>
      <c r="AT1138" t="str">
        <f>IFERROR(IF(VLOOKUP(Y1138,vlookup!$I$2:$J$9,1,0)=Y1138,VLOOKUP(Y1138,vlookup!$I$2:$J$9,2,0),PROPER(Y1138)),PROPER(Y1138))</f>
        <v>Labor</v>
      </c>
      <c r="AU1138" t="str">
        <f>IFERROR(IF(B1138=VLOOKUP(B1138,vlookup!$L$2:$L$10,1,0),"Yes","No"),"No")</f>
        <v>No</v>
      </c>
    </row>
    <row r="1139" spans="1:47" ht="14.45" customHeight="1" x14ac:dyDescent="0.25">
      <c r="A1139" t="s">
        <v>1318</v>
      </c>
      <c r="B1139" s="31" t="s">
        <v>1319</v>
      </c>
      <c r="C1139">
        <v>1</v>
      </c>
      <c r="D1139">
        <v>1</v>
      </c>
      <c r="E1139" t="s">
        <v>382</v>
      </c>
      <c r="F1139" t="s">
        <v>15</v>
      </c>
      <c r="G1139" t="s">
        <v>388</v>
      </c>
      <c r="H1139" t="s">
        <v>931</v>
      </c>
      <c r="I1139">
        <v>111622</v>
      </c>
      <c r="J1139" s="19">
        <v>41424</v>
      </c>
      <c r="K1139" s="19">
        <v>41445</v>
      </c>
      <c r="L1139">
        <v>201306</v>
      </c>
      <c r="M1139" s="19">
        <v>41426</v>
      </c>
      <c r="N1139">
        <v>24617</v>
      </c>
      <c r="O1139" t="s">
        <v>1070</v>
      </c>
      <c r="P1139" t="s">
        <v>1320</v>
      </c>
      <c r="Q1139" t="s">
        <v>924</v>
      </c>
      <c r="R1139">
        <v>18514</v>
      </c>
      <c r="S1139" s="19">
        <v>41435</v>
      </c>
      <c r="T1139">
        <v>111964</v>
      </c>
      <c r="U1139" t="s">
        <v>357</v>
      </c>
      <c r="V1139" s="19">
        <v>41446</v>
      </c>
      <c r="W1139" t="s">
        <v>2818</v>
      </c>
      <c r="X1139" t="s">
        <v>2819</v>
      </c>
      <c r="Y1139" t="s">
        <v>94</v>
      </c>
      <c r="Z1139" t="s">
        <v>14</v>
      </c>
      <c r="AA1139" s="29">
        <v>-37.5</v>
      </c>
      <c r="AB1139" t="s">
        <v>544</v>
      </c>
      <c r="AC1139">
        <f t="shared" si="216"/>
        <v>2013</v>
      </c>
      <c r="AD1139">
        <f t="shared" si="217"/>
        <v>6</v>
      </c>
      <c r="AE1139">
        <f t="shared" si="218"/>
        <v>2013</v>
      </c>
      <c r="AF1139">
        <f t="shared" si="219"/>
        <v>5</v>
      </c>
      <c r="AG1139" t="str">
        <f>VLOOKUP(F1139,vlookup!$A$2:$E$660,2,0)</f>
        <v>Retained</v>
      </c>
      <c r="AH1139" t="str">
        <f>VLOOKUP(F1139,vlookup!$A$2:$E$660,3,0)</f>
        <v>Service Contract</v>
      </c>
      <c r="AI1139" t="str">
        <f>VLOOKUP(F1139,vlookup!$A$2:$E$660,4,0)</f>
        <v>Used Car Programs</v>
      </c>
      <c r="AJ1139" t="str">
        <f>VLOOKUP(F1139,vlookup!$A$2:$E$660,5,0)</f>
        <v>High Mileage</v>
      </c>
      <c r="AL1139">
        <f t="shared" si="220"/>
        <v>20</v>
      </c>
      <c r="AM1139">
        <f t="shared" si="221"/>
        <v>21</v>
      </c>
      <c r="AN1139">
        <f t="shared" si="222"/>
        <v>342</v>
      </c>
      <c r="AO1139">
        <f t="shared" si="223"/>
        <v>-37.5</v>
      </c>
      <c r="AP1139" t="str">
        <f t="shared" si="224"/>
        <v/>
      </c>
      <c r="AQ1139" t="str">
        <f t="shared" si="225"/>
        <v/>
      </c>
      <c r="AR1139" t="str">
        <f t="shared" si="226"/>
        <v/>
      </c>
      <c r="AS1139" t="str">
        <f t="shared" si="227"/>
        <v>4EA56579E3-1</v>
      </c>
      <c r="AT1139" t="str">
        <f>IFERROR(IF(VLOOKUP(Y1139,vlookup!$I$2:$J$9,1,0)=Y1139,VLOOKUP(Y1139,vlookup!$I$2:$J$9,2,0),PROPER(Y1139)),PROPER(Y1139))</f>
        <v>Labor</v>
      </c>
      <c r="AU1139" t="str">
        <f>IFERROR(IF(B1139=VLOOKUP(B1139,vlookup!$L$2:$L$10,1,0),"Yes","No"),"No")</f>
        <v>No</v>
      </c>
    </row>
    <row r="1140" spans="1:47" ht="14.45" customHeight="1" x14ac:dyDescent="0.25">
      <c r="A1140" t="s">
        <v>1318</v>
      </c>
      <c r="B1140" s="31" t="s">
        <v>1319</v>
      </c>
      <c r="C1140">
        <v>1</v>
      </c>
      <c r="D1140">
        <v>1</v>
      </c>
      <c r="E1140" t="s">
        <v>382</v>
      </c>
      <c r="F1140" t="s">
        <v>15</v>
      </c>
      <c r="G1140" t="s">
        <v>388</v>
      </c>
      <c r="H1140" t="s">
        <v>931</v>
      </c>
      <c r="I1140">
        <v>111622</v>
      </c>
      <c r="J1140" s="19">
        <v>41424</v>
      </c>
      <c r="K1140" s="19">
        <v>41445</v>
      </c>
      <c r="L1140">
        <v>201306</v>
      </c>
      <c r="M1140" s="19">
        <v>41426</v>
      </c>
      <c r="N1140">
        <v>24617</v>
      </c>
      <c r="O1140" t="s">
        <v>1070</v>
      </c>
      <c r="P1140" t="s">
        <v>1320</v>
      </c>
      <c r="Q1140" t="s">
        <v>924</v>
      </c>
      <c r="R1140">
        <v>18514</v>
      </c>
      <c r="S1140" s="19">
        <v>41435</v>
      </c>
      <c r="T1140">
        <v>111964</v>
      </c>
      <c r="U1140" t="s">
        <v>357</v>
      </c>
      <c r="V1140" s="19">
        <v>41446</v>
      </c>
      <c r="W1140" t="s">
        <v>2890</v>
      </c>
      <c r="X1140" t="s">
        <v>2891</v>
      </c>
      <c r="Y1140" t="s">
        <v>94</v>
      </c>
      <c r="Z1140" t="s">
        <v>578</v>
      </c>
      <c r="AA1140" s="29">
        <v>-75</v>
      </c>
      <c r="AB1140" t="s">
        <v>544</v>
      </c>
      <c r="AC1140">
        <f t="shared" si="216"/>
        <v>2013</v>
      </c>
      <c r="AD1140">
        <f t="shared" si="217"/>
        <v>6</v>
      </c>
      <c r="AE1140">
        <f t="shared" si="218"/>
        <v>2013</v>
      </c>
      <c r="AF1140">
        <f t="shared" si="219"/>
        <v>5</v>
      </c>
      <c r="AG1140" t="str">
        <f>VLOOKUP(F1140,vlookup!$A$2:$E$660,2,0)</f>
        <v>Retained</v>
      </c>
      <c r="AH1140" t="str">
        <f>VLOOKUP(F1140,vlookup!$A$2:$E$660,3,0)</f>
        <v>Service Contract</v>
      </c>
      <c r="AI1140" t="str">
        <f>VLOOKUP(F1140,vlookup!$A$2:$E$660,4,0)</f>
        <v>Used Car Programs</v>
      </c>
      <c r="AJ1140" t="str">
        <f>VLOOKUP(F1140,vlookup!$A$2:$E$660,5,0)</f>
        <v>High Mileage</v>
      </c>
      <c r="AL1140">
        <f t="shared" si="220"/>
        <v>20</v>
      </c>
      <c r="AM1140">
        <f t="shared" si="221"/>
        <v>21</v>
      </c>
      <c r="AN1140">
        <f t="shared" si="222"/>
        <v>342</v>
      </c>
      <c r="AO1140">
        <f t="shared" si="223"/>
        <v>-75</v>
      </c>
      <c r="AP1140" t="str">
        <f t="shared" si="224"/>
        <v/>
      </c>
      <c r="AQ1140" t="str">
        <f t="shared" si="225"/>
        <v/>
      </c>
      <c r="AR1140" t="str">
        <f t="shared" si="226"/>
        <v/>
      </c>
      <c r="AS1140" t="str">
        <f t="shared" si="227"/>
        <v>4EA56579E3-1</v>
      </c>
      <c r="AT1140" t="str">
        <f>IFERROR(IF(VLOOKUP(Y1140,vlookup!$I$2:$J$9,1,0)=Y1140,VLOOKUP(Y1140,vlookup!$I$2:$J$9,2,0),PROPER(Y1140)),PROPER(Y1140))</f>
        <v>Labor</v>
      </c>
      <c r="AU1140" t="str">
        <f>IFERROR(IF(B1140=VLOOKUP(B1140,vlookup!$L$2:$L$10,1,0),"Yes","No"),"No")</f>
        <v>No</v>
      </c>
    </row>
    <row r="1141" spans="1:47" ht="14.45" customHeight="1" x14ac:dyDescent="0.25">
      <c r="A1141" t="s">
        <v>1318</v>
      </c>
      <c r="B1141" s="31" t="s">
        <v>1319</v>
      </c>
      <c r="C1141">
        <v>2</v>
      </c>
      <c r="D1141">
        <v>1</v>
      </c>
      <c r="E1141" t="s">
        <v>382</v>
      </c>
      <c r="F1141" t="s">
        <v>15</v>
      </c>
      <c r="G1141" t="s">
        <v>388</v>
      </c>
      <c r="H1141" t="s">
        <v>931</v>
      </c>
      <c r="I1141">
        <v>111622</v>
      </c>
      <c r="J1141" s="19">
        <v>41424</v>
      </c>
      <c r="K1141" s="19">
        <v>41445</v>
      </c>
      <c r="L1141">
        <v>201306</v>
      </c>
      <c r="M1141" s="19">
        <v>41426</v>
      </c>
      <c r="N1141">
        <v>24617</v>
      </c>
      <c r="O1141" t="s">
        <v>1070</v>
      </c>
      <c r="P1141" t="s">
        <v>1320</v>
      </c>
      <c r="Q1141" t="s">
        <v>924</v>
      </c>
      <c r="R1141">
        <v>19730</v>
      </c>
      <c r="S1141" s="19">
        <v>41684</v>
      </c>
      <c r="T1141">
        <v>119666</v>
      </c>
      <c r="U1141" t="s">
        <v>357</v>
      </c>
      <c r="V1141" s="19">
        <v>41690</v>
      </c>
      <c r="W1141" t="s">
        <v>591</v>
      </c>
      <c r="X1141" t="s">
        <v>592</v>
      </c>
      <c r="Y1141" t="s">
        <v>94</v>
      </c>
      <c r="Z1141" t="s">
        <v>358</v>
      </c>
      <c r="AA1141" s="29">
        <v>-82.5</v>
      </c>
      <c r="AB1141">
        <v>0</v>
      </c>
      <c r="AC1141">
        <f t="shared" si="216"/>
        <v>2014</v>
      </c>
      <c r="AD1141">
        <f t="shared" si="217"/>
        <v>2</v>
      </c>
      <c r="AE1141">
        <f t="shared" si="218"/>
        <v>2013</v>
      </c>
      <c r="AF1141">
        <f t="shared" si="219"/>
        <v>5</v>
      </c>
      <c r="AG1141" t="str">
        <f>VLOOKUP(F1141,vlookup!$A$2:$E$660,2,0)</f>
        <v>Retained</v>
      </c>
      <c r="AH1141" t="str">
        <f>VLOOKUP(F1141,vlookup!$A$2:$E$660,3,0)</f>
        <v>Service Contract</v>
      </c>
      <c r="AI1141" t="str">
        <f>VLOOKUP(F1141,vlookup!$A$2:$E$660,4,0)</f>
        <v>Used Car Programs</v>
      </c>
      <c r="AJ1141" t="str">
        <f>VLOOKUP(F1141,vlookup!$A$2:$E$660,5,0)</f>
        <v>High Mileage</v>
      </c>
      <c r="AL1141">
        <f t="shared" si="220"/>
        <v>20</v>
      </c>
      <c r="AM1141">
        <f t="shared" si="221"/>
        <v>260</v>
      </c>
      <c r="AN1141">
        <f t="shared" si="222"/>
        <v>8044</v>
      </c>
      <c r="AO1141" t="str">
        <f t="shared" si="223"/>
        <v/>
      </c>
      <c r="AP1141" t="str">
        <f t="shared" si="224"/>
        <v/>
      </c>
      <c r="AQ1141" t="str">
        <f t="shared" si="225"/>
        <v/>
      </c>
      <c r="AR1141">
        <f t="shared" si="226"/>
        <v>-82.5</v>
      </c>
      <c r="AS1141" t="str">
        <f t="shared" si="227"/>
        <v>4EA56579E3-2</v>
      </c>
      <c r="AT1141" t="str">
        <f>IFERROR(IF(VLOOKUP(Y1141,vlookup!$I$2:$J$9,1,0)=Y1141,VLOOKUP(Y1141,vlookup!$I$2:$J$9,2,0),PROPER(Y1141)),PROPER(Y1141))</f>
        <v>Labor</v>
      </c>
      <c r="AU1141" t="str">
        <f>IFERROR(IF(B1141=VLOOKUP(B1141,vlookup!$L$2:$L$10,1,0),"Yes","No"),"No")</f>
        <v>No</v>
      </c>
    </row>
    <row r="1142" spans="1:47" ht="14.45" customHeight="1" x14ac:dyDescent="0.25">
      <c r="A1142" t="s">
        <v>1318</v>
      </c>
      <c r="B1142" s="31" t="s">
        <v>1319</v>
      </c>
      <c r="C1142">
        <v>2</v>
      </c>
      <c r="D1142">
        <v>2</v>
      </c>
      <c r="E1142" t="s">
        <v>382</v>
      </c>
      <c r="F1142" t="s">
        <v>15</v>
      </c>
      <c r="G1142" t="s">
        <v>388</v>
      </c>
      <c r="H1142" t="s">
        <v>931</v>
      </c>
      <c r="I1142">
        <v>111622</v>
      </c>
      <c r="J1142" s="19">
        <v>41424</v>
      </c>
      <c r="K1142" s="19">
        <v>41445</v>
      </c>
      <c r="L1142">
        <v>201306</v>
      </c>
      <c r="M1142" s="19">
        <v>41426</v>
      </c>
      <c r="N1142">
        <v>24617</v>
      </c>
      <c r="O1142" t="s">
        <v>1070</v>
      </c>
      <c r="P1142" t="s">
        <v>2892</v>
      </c>
      <c r="Q1142" t="s">
        <v>924</v>
      </c>
      <c r="R1142">
        <v>12502</v>
      </c>
      <c r="S1142" s="19">
        <v>41684</v>
      </c>
      <c r="T1142">
        <v>119666</v>
      </c>
      <c r="U1142" t="s">
        <v>357</v>
      </c>
      <c r="V1142" s="19">
        <v>41690</v>
      </c>
      <c r="W1142" t="s">
        <v>591</v>
      </c>
      <c r="X1142" t="s">
        <v>592</v>
      </c>
      <c r="Y1142" t="s">
        <v>94</v>
      </c>
      <c r="Z1142" t="s">
        <v>358</v>
      </c>
      <c r="AA1142" s="29">
        <v>-82.5</v>
      </c>
      <c r="AB1142">
        <v>0</v>
      </c>
      <c r="AC1142">
        <f t="shared" si="216"/>
        <v>2014</v>
      </c>
      <c r="AD1142">
        <f t="shared" si="217"/>
        <v>2</v>
      </c>
      <c r="AE1142">
        <f t="shared" si="218"/>
        <v>2013</v>
      </c>
      <c r="AF1142">
        <f t="shared" si="219"/>
        <v>5</v>
      </c>
      <c r="AG1142" t="str">
        <f>VLOOKUP(F1142,vlookup!$A$2:$E$660,2,0)</f>
        <v>Retained</v>
      </c>
      <c r="AH1142" t="str">
        <f>VLOOKUP(F1142,vlookup!$A$2:$E$660,3,0)</f>
        <v>Service Contract</v>
      </c>
      <c r="AI1142" t="str">
        <f>VLOOKUP(F1142,vlookup!$A$2:$E$660,4,0)</f>
        <v>Used Car Programs</v>
      </c>
      <c r="AJ1142" t="str">
        <f>VLOOKUP(F1142,vlookup!$A$2:$E$660,5,0)</f>
        <v>High Mileage</v>
      </c>
      <c r="AL1142">
        <f t="shared" si="220"/>
        <v>20</v>
      </c>
      <c r="AM1142">
        <f t="shared" si="221"/>
        <v>260</v>
      </c>
      <c r="AN1142">
        <f t="shared" si="222"/>
        <v>8044</v>
      </c>
      <c r="AO1142" t="str">
        <f t="shared" si="223"/>
        <v/>
      </c>
      <c r="AP1142" t="str">
        <f t="shared" si="224"/>
        <v/>
      </c>
      <c r="AQ1142" t="str">
        <f t="shared" si="225"/>
        <v/>
      </c>
      <c r="AR1142">
        <f t="shared" si="226"/>
        <v>-82.5</v>
      </c>
      <c r="AS1142" t="str">
        <f t="shared" si="227"/>
        <v>4EA56579E3-2</v>
      </c>
      <c r="AT1142" t="str">
        <f>IFERROR(IF(VLOOKUP(Y1142,vlookup!$I$2:$J$9,1,0)=Y1142,VLOOKUP(Y1142,vlookup!$I$2:$J$9,2,0),PROPER(Y1142)),PROPER(Y1142))</f>
        <v>Labor</v>
      </c>
      <c r="AU1142" t="str">
        <f>IFERROR(IF(B1142=VLOOKUP(B1142,vlookup!$L$2:$L$10,1,0),"Yes","No"),"No")</f>
        <v>No</v>
      </c>
    </row>
    <row r="1143" spans="1:47" ht="14.45" customHeight="1" x14ac:dyDescent="0.25">
      <c r="A1143" t="s">
        <v>1318</v>
      </c>
      <c r="B1143" s="31" t="s">
        <v>1319</v>
      </c>
      <c r="C1143">
        <v>3</v>
      </c>
      <c r="D1143">
        <v>1</v>
      </c>
      <c r="E1143" t="s">
        <v>382</v>
      </c>
      <c r="F1143" t="s">
        <v>15</v>
      </c>
      <c r="G1143" t="s">
        <v>388</v>
      </c>
      <c r="H1143" t="s">
        <v>931</v>
      </c>
      <c r="I1143">
        <v>111622</v>
      </c>
      <c r="J1143" s="19">
        <v>41424</v>
      </c>
      <c r="K1143" s="19">
        <v>41445</v>
      </c>
      <c r="L1143">
        <v>201306</v>
      </c>
      <c r="M1143" s="19">
        <v>41426</v>
      </c>
      <c r="N1143">
        <v>24617</v>
      </c>
      <c r="O1143" t="s">
        <v>1070</v>
      </c>
      <c r="P1143" t="s">
        <v>1321</v>
      </c>
      <c r="Q1143" t="s">
        <v>924</v>
      </c>
      <c r="R1143">
        <v>68615</v>
      </c>
      <c r="S1143" s="19">
        <v>41691</v>
      </c>
      <c r="T1143">
        <v>119693</v>
      </c>
      <c r="U1143" t="s">
        <v>357</v>
      </c>
      <c r="V1143" s="19">
        <v>41701</v>
      </c>
      <c r="W1143" t="s">
        <v>2893</v>
      </c>
      <c r="X1143" t="s">
        <v>2894</v>
      </c>
      <c r="Y1143" t="s">
        <v>94</v>
      </c>
      <c r="Z1143" t="s">
        <v>582</v>
      </c>
      <c r="AA1143" s="29">
        <v>-273</v>
      </c>
      <c r="AB1143">
        <v>0</v>
      </c>
      <c r="AC1143">
        <f t="shared" si="216"/>
        <v>2014</v>
      </c>
      <c r="AD1143">
        <f t="shared" si="217"/>
        <v>3</v>
      </c>
      <c r="AE1143">
        <f t="shared" si="218"/>
        <v>2013</v>
      </c>
      <c r="AF1143">
        <f t="shared" si="219"/>
        <v>5</v>
      </c>
      <c r="AG1143" t="str">
        <f>VLOOKUP(F1143,vlookup!$A$2:$E$660,2,0)</f>
        <v>Retained</v>
      </c>
      <c r="AH1143" t="str">
        <f>VLOOKUP(F1143,vlookup!$A$2:$E$660,3,0)</f>
        <v>Service Contract</v>
      </c>
      <c r="AI1143" t="str">
        <f>VLOOKUP(F1143,vlookup!$A$2:$E$660,4,0)</f>
        <v>Used Car Programs</v>
      </c>
      <c r="AJ1143" t="str">
        <f>VLOOKUP(F1143,vlookup!$A$2:$E$660,5,0)</f>
        <v>High Mileage</v>
      </c>
      <c r="AL1143">
        <f t="shared" si="220"/>
        <v>20</v>
      </c>
      <c r="AM1143">
        <f t="shared" si="221"/>
        <v>273</v>
      </c>
      <c r="AN1143">
        <f t="shared" si="222"/>
        <v>8071</v>
      </c>
      <c r="AO1143" t="str">
        <f t="shared" si="223"/>
        <v/>
      </c>
      <c r="AP1143" t="str">
        <f t="shared" si="224"/>
        <v/>
      </c>
      <c r="AQ1143" t="str">
        <f t="shared" si="225"/>
        <v/>
      </c>
      <c r="AR1143">
        <f t="shared" si="226"/>
        <v>-273</v>
      </c>
      <c r="AS1143" t="str">
        <f t="shared" si="227"/>
        <v>4EA56579E3-3</v>
      </c>
      <c r="AT1143" t="str">
        <f>IFERROR(IF(VLOOKUP(Y1143,vlookup!$I$2:$J$9,1,0)=Y1143,VLOOKUP(Y1143,vlookup!$I$2:$J$9,2,0),PROPER(Y1143)),PROPER(Y1143))</f>
        <v>Labor</v>
      </c>
      <c r="AU1143" t="str">
        <f>IFERROR(IF(B1143=VLOOKUP(B1143,vlookup!$L$2:$L$10,1,0),"Yes","No"),"No")</f>
        <v>No</v>
      </c>
    </row>
    <row r="1144" spans="1:47" ht="14.45" customHeight="1" x14ac:dyDescent="0.25">
      <c r="A1144" t="s">
        <v>1318</v>
      </c>
      <c r="B1144" s="31" t="s">
        <v>1319</v>
      </c>
      <c r="C1144">
        <v>3</v>
      </c>
      <c r="D1144">
        <v>1</v>
      </c>
      <c r="E1144" t="s">
        <v>382</v>
      </c>
      <c r="F1144" t="s">
        <v>15</v>
      </c>
      <c r="G1144" t="s">
        <v>388</v>
      </c>
      <c r="H1144" t="s">
        <v>931</v>
      </c>
      <c r="I1144">
        <v>111622</v>
      </c>
      <c r="J1144" s="19">
        <v>41424</v>
      </c>
      <c r="K1144" s="19">
        <v>41445</v>
      </c>
      <c r="L1144">
        <v>201306</v>
      </c>
      <c r="M1144" s="19">
        <v>41426</v>
      </c>
      <c r="N1144">
        <v>24617</v>
      </c>
      <c r="O1144" t="s">
        <v>1070</v>
      </c>
      <c r="P1144" t="s">
        <v>1321</v>
      </c>
      <c r="Q1144" t="s">
        <v>924</v>
      </c>
      <c r="R1144">
        <v>68615</v>
      </c>
      <c r="S1144" s="19">
        <v>41691</v>
      </c>
      <c r="T1144">
        <v>119693</v>
      </c>
      <c r="U1144" t="s">
        <v>357</v>
      </c>
      <c r="V1144" s="19">
        <v>41701</v>
      </c>
      <c r="W1144" t="s">
        <v>2895</v>
      </c>
      <c r="X1144" t="s">
        <v>2896</v>
      </c>
      <c r="Y1144" t="s">
        <v>94</v>
      </c>
      <c r="Z1144" t="s">
        <v>364</v>
      </c>
      <c r="AA1144" s="29">
        <v>-840</v>
      </c>
      <c r="AB1144">
        <v>0</v>
      </c>
      <c r="AC1144">
        <f t="shared" si="216"/>
        <v>2014</v>
      </c>
      <c r="AD1144">
        <f t="shared" si="217"/>
        <v>3</v>
      </c>
      <c r="AE1144">
        <f t="shared" si="218"/>
        <v>2013</v>
      </c>
      <c r="AF1144">
        <f t="shared" si="219"/>
        <v>5</v>
      </c>
      <c r="AG1144" t="str">
        <f>VLOOKUP(F1144,vlookup!$A$2:$E$660,2,0)</f>
        <v>Retained</v>
      </c>
      <c r="AH1144" t="str">
        <f>VLOOKUP(F1144,vlookup!$A$2:$E$660,3,0)</f>
        <v>Service Contract</v>
      </c>
      <c r="AI1144" t="str">
        <f>VLOOKUP(F1144,vlookup!$A$2:$E$660,4,0)</f>
        <v>Used Car Programs</v>
      </c>
      <c r="AJ1144" t="str">
        <f>VLOOKUP(F1144,vlookup!$A$2:$E$660,5,0)</f>
        <v>High Mileage</v>
      </c>
      <c r="AL1144">
        <f t="shared" si="220"/>
        <v>20</v>
      </c>
      <c r="AM1144">
        <f t="shared" si="221"/>
        <v>273</v>
      </c>
      <c r="AN1144">
        <f t="shared" si="222"/>
        <v>8071</v>
      </c>
      <c r="AO1144" t="str">
        <f t="shared" si="223"/>
        <v/>
      </c>
      <c r="AP1144" t="str">
        <f t="shared" si="224"/>
        <v/>
      </c>
      <c r="AQ1144" t="str">
        <f t="shared" si="225"/>
        <v/>
      </c>
      <c r="AR1144">
        <f t="shared" si="226"/>
        <v>-840</v>
      </c>
      <c r="AS1144" t="str">
        <f t="shared" si="227"/>
        <v>4EA56579E3-3</v>
      </c>
      <c r="AT1144" t="str">
        <f>IFERROR(IF(VLOOKUP(Y1144,vlookup!$I$2:$J$9,1,0)=Y1144,VLOOKUP(Y1144,vlookup!$I$2:$J$9,2,0),PROPER(Y1144)),PROPER(Y1144))</f>
        <v>Labor</v>
      </c>
      <c r="AU1144" t="str">
        <f>IFERROR(IF(B1144=VLOOKUP(B1144,vlookup!$L$2:$L$10,1,0),"Yes","No"),"No")</f>
        <v>No</v>
      </c>
    </row>
    <row r="1145" spans="1:47" ht="14.45" customHeight="1" x14ac:dyDescent="0.25">
      <c r="A1145" t="s">
        <v>1318</v>
      </c>
      <c r="B1145" s="31" t="s">
        <v>1319</v>
      </c>
      <c r="C1145">
        <v>3</v>
      </c>
      <c r="D1145">
        <v>1</v>
      </c>
      <c r="E1145" t="s">
        <v>382</v>
      </c>
      <c r="F1145" t="s">
        <v>15</v>
      </c>
      <c r="G1145" t="s">
        <v>388</v>
      </c>
      <c r="H1145" t="s">
        <v>931</v>
      </c>
      <c r="I1145">
        <v>111622</v>
      </c>
      <c r="J1145" s="19">
        <v>41424</v>
      </c>
      <c r="K1145" s="19">
        <v>41445</v>
      </c>
      <c r="L1145">
        <v>201306</v>
      </c>
      <c r="M1145" s="19">
        <v>41426</v>
      </c>
      <c r="N1145">
        <v>24617</v>
      </c>
      <c r="O1145" t="s">
        <v>1070</v>
      </c>
      <c r="P1145" t="s">
        <v>1321</v>
      </c>
      <c r="Q1145" t="s">
        <v>924</v>
      </c>
      <c r="R1145">
        <v>68615</v>
      </c>
      <c r="S1145" s="19">
        <v>41691</v>
      </c>
      <c r="T1145">
        <v>119693</v>
      </c>
      <c r="U1145" t="s">
        <v>357</v>
      </c>
      <c r="V1145" s="19">
        <v>41701</v>
      </c>
      <c r="W1145" t="s">
        <v>620</v>
      </c>
      <c r="X1145" t="s">
        <v>621</v>
      </c>
      <c r="Y1145" t="s">
        <v>94</v>
      </c>
      <c r="Z1145" t="s">
        <v>364</v>
      </c>
      <c r="AA1145" s="29">
        <v>-2583</v>
      </c>
      <c r="AB1145">
        <v>0</v>
      </c>
      <c r="AC1145">
        <f t="shared" si="216"/>
        <v>2014</v>
      </c>
      <c r="AD1145">
        <f t="shared" si="217"/>
        <v>3</v>
      </c>
      <c r="AE1145">
        <f t="shared" si="218"/>
        <v>2013</v>
      </c>
      <c r="AF1145">
        <f t="shared" si="219"/>
        <v>5</v>
      </c>
      <c r="AG1145" t="str">
        <f>VLOOKUP(F1145,vlookup!$A$2:$E$660,2,0)</f>
        <v>Retained</v>
      </c>
      <c r="AH1145" t="str">
        <f>VLOOKUP(F1145,vlookup!$A$2:$E$660,3,0)</f>
        <v>Service Contract</v>
      </c>
      <c r="AI1145" t="str">
        <f>VLOOKUP(F1145,vlookup!$A$2:$E$660,4,0)</f>
        <v>Used Car Programs</v>
      </c>
      <c r="AJ1145" t="str">
        <f>VLOOKUP(F1145,vlookup!$A$2:$E$660,5,0)</f>
        <v>High Mileage</v>
      </c>
      <c r="AL1145">
        <f t="shared" si="220"/>
        <v>20</v>
      </c>
      <c r="AM1145">
        <f t="shared" si="221"/>
        <v>273</v>
      </c>
      <c r="AN1145">
        <f t="shared" si="222"/>
        <v>8071</v>
      </c>
      <c r="AO1145" t="str">
        <f t="shared" si="223"/>
        <v/>
      </c>
      <c r="AP1145" t="str">
        <f t="shared" si="224"/>
        <v/>
      </c>
      <c r="AQ1145" t="str">
        <f t="shared" si="225"/>
        <v/>
      </c>
      <c r="AR1145">
        <f t="shared" si="226"/>
        <v>-2583</v>
      </c>
      <c r="AS1145" t="str">
        <f t="shared" si="227"/>
        <v>4EA56579E3-3</v>
      </c>
      <c r="AT1145" t="str">
        <f>IFERROR(IF(VLOOKUP(Y1145,vlookup!$I$2:$J$9,1,0)=Y1145,VLOOKUP(Y1145,vlookup!$I$2:$J$9,2,0),PROPER(Y1145)),PROPER(Y1145))</f>
        <v>Labor</v>
      </c>
      <c r="AU1145" t="str">
        <f>IFERROR(IF(B1145=VLOOKUP(B1145,vlookup!$L$2:$L$10,1,0),"Yes","No"),"No")</f>
        <v>No</v>
      </c>
    </row>
    <row r="1146" spans="1:47" ht="14.45" customHeight="1" x14ac:dyDescent="0.25">
      <c r="A1146" t="s">
        <v>1318</v>
      </c>
      <c r="B1146" s="31" t="s">
        <v>1319</v>
      </c>
      <c r="C1146">
        <v>4</v>
      </c>
      <c r="D1146">
        <v>1</v>
      </c>
      <c r="E1146" t="s">
        <v>382</v>
      </c>
      <c r="F1146" t="s">
        <v>15</v>
      </c>
      <c r="G1146" t="s">
        <v>388</v>
      </c>
      <c r="H1146" t="s">
        <v>931</v>
      </c>
      <c r="I1146">
        <v>111622</v>
      </c>
      <c r="J1146" s="19">
        <v>41424</v>
      </c>
      <c r="K1146" s="19">
        <v>41445</v>
      </c>
      <c r="L1146">
        <v>201306</v>
      </c>
      <c r="M1146" s="19">
        <v>41426</v>
      </c>
      <c r="N1146">
        <v>24617</v>
      </c>
      <c r="O1146" t="s">
        <v>1070</v>
      </c>
      <c r="P1146" t="s">
        <v>1322</v>
      </c>
      <c r="Q1146" t="s">
        <v>924</v>
      </c>
      <c r="R1146">
        <v>808931</v>
      </c>
      <c r="S1146" s="19">
        <v>41782</v>
      </c>
      <c r="T1146">
        <v>121272</v>
      </c>
      <c r="U1146" t="s">
        <v>357</v>
      </c>
      <c r="V1146" s="19">
        <v>41787</v>
      </c>
      <c r="W1146" t="s">
        <v>2897</v>
      </c>
      <c r="X1146" t="s">
        <v>2898</v>
      </c>
      <c r="Y1146" t="s">
        <v>94</v>
      </c>
      <c r="Z1146" t="s">
        <v>582</v>
      </c>
      <c r="AA1146" s="29">
        <v>-440</v>
      </c>
      <c r="AB1146">
        <v>0</v>
      </c>
      <c r="AC1146">
        <f t="shared" si="216"/>
        <v>2014</v>
      </c>
      <c r="AD1146">
        <f t="shared" si="217"/>
        <v>5</v>
      </c>
      <c r="AE1146">
        <f t="shared" si="218"/>
        <v>2013</v>
      </c>
      <c r="AF1146">
        <f t="shared" si="219"/>
        <v>5</v>
      </c>
      <c r="AG1146" t="str">
        <f>VLOOKUP(F1146,vlookup!$A$2:$E$660,2,0)</f>
        <v>Retained</v>
      </c>
      <c r="AH1146" t="str">
        <f>VLOOKUP(F1146,vlookup!$A$2:$E$660,3,0)</f>
        <v>Service Contract</v>
      </c>
      <c r="AI1146" t="str">
        <f>VLOOKUP(F1146,vlookup!$A$2:$E$660,4,0)</f>
        <v>Used Car Programs</v>
      </c>
      <c r="AJ1146" t="str">
        <f>VLOOKUP(F1146,vlookup!$A$2:$E$660,5,0)</f>
        <v>High Mileage</v>
      </c>
      <c r="AL1146">
        <f t="shared" si="220"/>
        <v>20</v>
      </c>
      <c r="AM1146">
        <f t="shared" si="221"/>
        <v>358</v>
      </c>
      <c r="AN1146">
        <f t="shared" si="222"/>
        <v>9650</v>
      </c>
      <c r="AO1146" t="str">
        <f t="shared" si="223"/>
        <v/>
      </c>
      <c r="AP1146" t="str">
        <f t="shared" si="224"/>
        <v/>
      </c>
      <c r="AQ1146" t="str">
        <f t="shared" si="225"/>
        <v/>
      </c>
      <c r="AR1146">
        <f t="shared" si="226"/>
        <v>-440</v>
      </c>
      <c r="AS1146" t="str">
        <f t="shared" si="227"/>
        <v>4EA56579E3-4</v>
      </c>
      <c r="AT1146" t="str">
        <f>IFERROR(IF(VLOOKUP(Y1146,vlookup!$I$2:$J$9,1,0)=Y1146,VLOOKUP(Y1146,vlookup!$I$2:$J$9,2,0),PROPER(Y1146)),PROPER(Y1146))</f>
        <v>Labor</v>
      </c>
      <c r="AU1146" t="str">
        <f>IFERROR(IF(B1146=VLOOKUP(B1146,vlookup!$L$2:$L$10,1,0),"Yes","No"),"No")</f>
        <v>No</v>
      </c>
    </row>
    <row r="1147" spans="1:47" ht="14.45" customHeight="1" x14ac:dyDescent="0.25">
      <c r="A1147" t="s">
        <v>1318</v>
      </c>
      <c r="B1147" s="31" t="s">
        <v>1319</v>
      </c>
      <c r="C1147">
        <v>5</v>
      </c>
      <c r="D1147">
        <v>1</v>
      </c>
      <c r="E1147" t="s">
        <v>382</v>
      </c>
      <c r="F1147" t="s">
        <v>15</v>
      </c>
      <c r="G1147" t="s">
        <v>388</v>
      </c>
      <c r="H1147" t="s">
        <v>931</v>
      </c>
      <c r="I1147">
        <v>111622</v>
      </c>
      <c r="J1147" s="19">
        <v>41424</v>
      </c>
      <c r="K1147" s="19">
        <v>41445</v>
      </c>
      <c r="L1147">
        <v>201306</v>
      </c>
      <c r="M1147" s="19">
        <v>41426</v>
      </c>
      <c r="N1147">
        <v>24617</v>
      </c>
      <c r="O1147" t="s">
        <v>1070</v>
      </c>
      <c r="P1147" t="s">
        <v>1321</v>
      </c>
      <c r="Q1147" t="s">
        <v>924</v>
      </c>
      <c r="R1147">
        <v>73465</v>
      </c>
      <c r="S1147" s="19">
        <v>41787</v>
      </c>
      <c r="T1147">
        <v>121560</v>
      </c>
      <c r="U1147" t="s">
        <v>357</v>
      </c>
      <c r="V1147" s="19">
        <v>41842</v>
      </c>
      <c r="W1147" t="s">
        <v>2897</v>
      </c>
      <c r="X1147" t="s">
        <v>2898</v>
      </c>
      <c r="Y1147" t="s">
        <v>94</v>
      </c>
      <c r="Z1147" t="s">
        <v>582</v>
      </c>
      <c r="AA1147" s="29">
        <v>-777</v>
      </c>
      <c r="AB1147">
        <v>0</v>
      </c>
      <c r="AC1147">
        <f t="shared" si="216"/>
        <v>2014</v>
      </c>
      <c r="AD1147">
        <f t="shared" si="217"/>
        <v>7</v>
      </c>
      <c r="AE1147">
        <f t="shared" si="218"/>
        <v>2013</v>
      </c>
      <c r="AF1147">
        <f t="shared" si="219"/>
        <v>5</v>
      </c>
      <c r="AG1147" t="str">
        <f>VLOOKUP(F1147,vlookup!$A$2:$E$660,2,0)</f>
        <v>Retained</v>
      </c>
      <c r="AH1147" t="str">
        <f>VLOOKUP(F1147,vlookup!$A$2:$E$660,3,0)</f>
        <v>Service Contract</v>
      </c>
      <c r="AI1147" t="str">
        <f>VLOOKUP(F1147,vlookup!$A$2:$E$660,4,0)</f>
        <v>Used Car Programs</v>
      </c>
      <c r="AJ1147" t="str">
        <f>VLOOKUP(F1147,vlookup!$A$2:$E$660,5,0)</f>
        <v>High Mileage</v>
      </c>
      <c r="AL1147">
        <f t="shared" si="220"/>
        <v>20</v>
      </c>
      <c r="AM1147">
        <f t="shared" si="221"/>
        <v>412</v>
      </c>
      <c r="AN1147">
        <f t="shared" si="222"/>
        <v>9938</v>
      </c>
      <c r="AO1147" t="str">
        <f t="shared" si="223"/>
        <v/>
      </c>
      <c r="AP1147" t="str">
        <f t="shared" si="224"/>
        <v/>
      </c>
      <c r="AQ1147" t="str">
        <f t="shared" si="225"/>
        <v/>
      </c>
      <c r="AR1147">
        <f t="shared" si="226"/>
        <v>-777</v>
      </c>
      <c r="AS1147" t="str">
        <f t="shared" si="227"/>
        <v>4EA56579E3-5</v>
      </c>
      <c r="AT1147" t="str">
        <f>IFERROR(IF(VLOOKUP(Y1147,vlookup!$I$2:$J$9,1,0)=Y1147,VLOOKUP(Y1147,vlookup!$I$2:$J$9,2,0),PROPER(Y1147)),PROPER(Y1147))</f>
        <v>Labor</v>
      </c>
      <c r="AU1147" t="str">
        <f>IFERROR(IF(B1147=VLOOKUP(B1147,vlookup!$L$2:$L$10,1,0),"Yes","No"),"No")</f>
        <v>No</v>
      </c>
    </row>
    <row r="1148" spans="1:47" ht="14.45" customHeight="1" x14ac:dyDescent="0.25">
      <c r="A1148" t="s">
        <v>1318</v>
      </c>
      <c r="B1148" s="31" t="s">
        <v>1319</v>
      </c>
      <c r="C1148">
        <v>8</v>
      </c>
      <c r="D1148">
        <v>1</v>
      </c>
      <c r="E1148" t="s">
        <v>382</v>
      </c>
      <c r="F1148" t="s">
        <v>15</v>
      </c>
      <c r="G1148" t="s">
        <v>388</v>
      </c>
      <c r="H1148" t="s">
        <v>931</v>
      </c>
      <c r="I1148">
        <v>111622</v>
      </c>
      <c r="J1148" s="19">
        <v>41424</v>
      </c>
      <c r="K1148" s="19">
        <v>41445</v>
      </c>
      <c r="L1148">
        <v>201306</v>
      </c>
      <c r="M1148" s="19">
        <v>41426</v>
      </c>
      <c r="N1148">
        <v>24617</v>
      </c>
      <c r="O1148" t="s">
        <v>1070</v>
      </c>
      <c r="P1148" t="s">
        <v>1323</v>
      </c>
      <c r="Q1148" t="s">
        <v>924</v>
      </c>
      <c r="R1148">
        <v>610872</v>
      </c>
      <c r="S1148" s="19">
        <v>42080</v>
      </c>
      <c r="T1148">
        <v>126624</v>
      </c>
      <c r="U1148" t="s">
        <v>357</v>
      </c>
      <c r="V1148" s="19">
        <v>42101</v>
      </c>
      <c r="W1148" t="s">
        <v>2856</v>
      </c>
      <c r="X1148" t="s">
        <v>2857</v>
      </c>
      <c r="Y1148" t="s">
        <v>94</v>
      </c>
      <c r="Z1148" t="s">
        <v>364</v>
      </c>
      <c r="AA1148" s="29">
        <v>-441</v>
      </c>
      <c r="AB1148">
        <v>0</v>
      </c>
      <c r="AC1148">
        <f t="shared" si="216"/>
        <v>2015</v>
      </c>
      <c r="AD1148">
        <f t="shared" si="217"/>
        <v>4</v>
      </c>
      <c r="AE1148">
        <f t="shared" si="218"/>
        <v>2013</v>
      </c>
      <c r="AF1148">
        <f t="shared" si="219"/>
        <v>5</v>
      </c>
      <c r="AG1148" t="str">
        <f>VLOOKUP(F1148,vlookup!$A$2:$E$660,2,0)</f>
        <v>Retained</v>
      </c>
      <c r="AH1148" t="str">
        <f>VLOOKUP(F1148,vlookup!$A$2:$E$660,3,0)</f>
        <v>Service Contract</v>
      </c>
      <c r="AI1148" t="str">
        <f>VLOOKUP(F1148,vlookup!$A$2:$E$660,4,0)</f>
        <v>Used Car Programs</v>
      </c>
      <c r="AJ1148" t="str">
        <f>VLOOKUP(F1148,vlookup!$A$2:$E$660,5,0)</f>
        <v>High Mileage</v>
      </c>
      <c r="AL1148">
        <f t="shared" si="220"/>
        <v>20</v>
      </c>
      <c r="AM1148">
        <f t="shared" si="221"/>
        <v>667</v>
      </c>
      <c r="AN1148">
        <f t="shared" si="222"/>
        <v>15002</v>
      </c>
      <c r="AO1148" t="str">
        <f t="shared" si="223"/>
        <v/>
      </c>
      <c r="AP1148" t="str">
        <f t="shared" si="224"/>
        <v/>
      </c>
      <c r="AQ1148" t="str">
        <f t="shared" si="225"/>
        <v/>
      </c>
      <c r="AR1148">
        <f t="shared" si="226"/>
        <v>-441</v>
      </c>
      <c r="AS1148" t="str">
        <f t="shared" si="227"/>
        <v>4EA56579E3-8</v>
      </c>
      <c r="AT1148" t="str">
        <f>IFERROR(IF(VLOOKUP(Y1148,vlookup!$I$2:$J$9,1,0)=Y1148,VLOOKUP(Y1148,vlookup!$I$2:$J$9,2,0),PROPER(Y1148)),PROPER(Y1148))</f>
        <v>Labor</v>
      </c>
      <c r="AU1148" t="str">
        <f>IFERROR(IF(B1148=VLOOKUP(B1148,vlookup!$L$2:$L$10,1,0),"Yes","No"),"No")</f>
        <v>No</v>
      </c>
    </row>
    <row r="1149" spans="1:47" ht="14.45" customHeight="1" x14ac:dyDescent="0.25">
      <c r="A1149" t="s">
        <v>2899</v>
      </c>
      <c r="B1149" s="31" t="s">
        <v>2900</v>
      </c>
      <c r="C1149">
        <v>1</v>
      </c>
      <c r="D1149">
        <v>1</v>
      </c>
      <c r="E1149" t="s">
        <v>382</v>
      </c>
      <c r="F1149" t="s">
        <v>60</v>
      </c>
      <c r="G1149" t="s">
        <v>388</v>
      </c>
      <c r="H1149" t="s">
        <v>931</v>
      </c>
      <c r="I1149">
        <v>144734</v>
      </c>
      <c r="J1149" s="19">
        <v>41664</v>
      </c>
      <c r="K1149" s="19">
        <v>41698</v>
      </c>
      <c r="L1149">
        <v>201402</v>
      </c>
      <c r="M1149" s="19">
        <v>41671</v>
      </c>
      <c r="N1149">
        <v>24617</v>
      </c>
      <c r="O1149" t="s">
        <v>1070</v>
      </c>
      <c r="P1149" t="s">
        <v>1312</v>
      </c>
      <c r="Q1149" t="s">
        <v>924</v>
      </c>
      <c r="R1149">
        <v>24252</v>
      </c>
      <c r="S1149" s="19">
        <v>41701</v>
      </c>
      <c r="T1149">
        <v>146273</v>
      </c>
      <c r="U1149" t="s">
        <v>357</v>
      </c>
      <c r="V1149" s="19">
        <v>41775</v>
      </c>
      <c r="W1149" t="s">
        <v>2536</v>
      </c>
      <c r="X1149" t="s">
        <v>2537</v>
      </c>
      <c r="Y1149" t="s">
        <v>94</v>
      </c>
      <c r="Z1149" t="s">
        <v>14</v>
      </c>
      <c r="AA1149" s="29">
        <v>-2490.87</v>
      </c>
      <c r="AB1149">
        <v>0</v>
      </c>
      <c r="AC1149">
        <f t="shared" si="216"/>
        <v>2014</v>
      </c>
      <c r="AD1149">
        <f t="shared" si="217"/>
        <v>5</v>
      </c>
      <c r="AE1149">
        <f t="shared" si="218"/>
        <v>2014</v>
      </c>
      <c r="AF1149">
        <f t="shared" si="219"/>
        <v>1</v>
      </c>
      <c r="AG1149" t="str">
        <f>VLOOKUP(F1149,vlookup!$A$2:$E$660,2,0)</f>
        <v>Retained</v>
      </c>
      <c r="AH1149" t="str">
        <f>VLOOKUP(F1149,vlookup!$A$2:$E$660,3,0)</f>
        <v>Service Contract</v>
      </c>
      <c r="AI1149" t="str">
        <f>VLOOKUP(F1149,vlookup!$A$2:$E$660,4,0)</f>
        <v>Used Car Programs</v>
      </c>
      <c r="AJ1149" t="str">
        <f>VLOOKUP(F1149,vlookup!$A$2:$E$660,5,0)</f>
        <v>High Mileage</v>
      </c>
      <c r="AL1149">
        <f t="shared" si="220"/>
        <v>33</v>
      </c>
      <c r="AM1149">
        <f t="shared" si="221"/>
        <v>111</v>
      </c>
      <c r="AN1149">
        <f t="shared" si="222"/>
        <v>1539</v>
      </c>
      <c r="AO1149" t="str">
        <f t="shared" si="223"/>
        <v/>
      </c>
      <c r="AP1149" t="str">
        <f t="shared" si="224"/>
        <v/>
      </c>
      <c r="AQ1149" t="str">
        <f t="shared" si="225"/>
        <v/>
      </c>
      <c r="AR1149">
        <f t="shared" si="226"/>
        <v>-2490.87</v>
      </c>
      <c r="AS1149" t="str">
        <f t="shared" si="227"/>
        <v>4EA65731A4Y-1</v>
      </c>
      <c r="AT1149" t="str">
        <f>IFERROR(IF(VLOOKUP(Y1149,vlookup!$I$2:$J$9,1,0)=Y1149,VLOOKUP(Y1149,vlookup!$I$2:$J$9,2,0),PROPER(Y1149)),PROPER(Y1149))</f>
        <v>Labor</v>
      </c>
      <c r="AU1149" t="str">
        <f>IFERROR(IF(B1149=VLOOKUP(B1149,vlookup!$L$2:$L$10,1,0),"Yes","No"),"No")</f>
        <v>No</v>
      </c>
    </row>
    <row r="1150" spans="1:47" ht="14.45" customHeight="1" x14ac:dyDescent="0.25">
      <c r="A1150" t="s">
        <v>1324</v>
      </c>
      <c r="B1150" s="31" t="s">
        <v>1325</v>
      </c>
      <c r="C1150">
        <v>1</v>
      </c>
      <c r="D1150">
        <v>1</v>
      </c>
      <c r="E1150" t="s">
        <v>382</v>
      </c>
      <c r="F1150" t="s">
        <v>238</v>
      </c>
      <c r="G1150" t="s">
        <v>388</v>
      </c>
      <c r="H1150" t="s">
        <v>931</v>
      </c>
      <c r="I1150">
        <v>159296</v>
      </c>
      <c r="J1150" s="19">
        <v>41817</v>
      </c>
      <c r="K1150" s="19">
        <v>41838</v>
      </c>
      <c r="L1150">
        <v>201407</v>
      </c>
      <c r="M1150" s="19">
        <v>41821</v>
      </c>
      <c r="N1150">
        <v>24617</v>
      </c>
      <c r="O1150" t="s">
        <v>1070</v>
      </c>
      <c r="P1150" t="s">
        <v>1312</v>
      </c>
      <c r="Q1150" t="s">
        <v>924</v>
      </c>
      <c r="R1150">
        <v>25215</v>
      </c>
      <c r="S1150" s="19">
        <v>41936</v>
      </c>
      <c r="T1150">
        <v>162214</v>
      </c>
      <c r="U1150" t="s">
        <v>357</v>
      </c>
      <c r="V1150" s="19">
        <v>41941</v>
      </c>
      <c r="W1150" t="s">
        <v>2856</v>
      </c>
      <c r="X1150" t="s">
        <v>2857</v>
      </c>
      <c r="Y1150" t="s">
        <v>94</v>
      </c>
      <c r="Z1150" t="s">
        <v>364</v>
      </c>
      <c r="AA1150" s="29">
        <v>-399.75</v>
      </c>
      <c r="AB1150">
        <v>0</v>
      </c>
      <c r="AC1150">
        <f t="shared" si="216"/>
        <v>2014</v>
      </c>
      <c r="AD1150">
        <f t="shared" si="217"/>
        <v>10</v>
      </c>
      <c r="AE1150">
        <f t="shared" si="218"/>
        <v>2014</v>
      </c>
      <c r="AF1150">
        <f t="shared" si="219"/>
        <v>6</v>
      </c>
      <c r="AG1150" t="str">
        <f>VLOOKUP(F1150,vlookup!$A$2:$E$660,2,0)</f>
        <v>Retained</v>
      </c>
      <c r="AH1150" t="str">
        <f>VLOOKUP(F1150,vlookup!$A$2:$E$660,3,0)</f>
        <v>Service Contract</v>
      </c>
      <c r="AI1150" t="str">
        <f>VLOOKUP(F1150,vlookup!$A$2:$E$660,4,0)</f>
        <v>Used Car Programs</v>
      </c>
      <c r="AJ1150" t="str">
        <f>VLOOKUP(F1150,vlookup!$A$2:$E$660,5,0)</f>
        <v>High Mileage</v>
      </c>
      <c r="AL1150">
        <f t="shared" si="220"/>
        <v>21</v>
      </c>
      <c r="AM1150">
        <f t="shared" si="221"/>
        <v>122</v>
      </c>
      <c r="AN1150">
        <f t="shared" si="222"/>
        <v>2918</v>
      </c>
      <c r="AO1150" t="str">
        <f t="shared" si="223"/>
        <v/>
      </c>
      <c r="AP1150" t="str">
        <f t="shared" si="224"/>
        <v/>
      </c>
      <c r="AQ1150" t="str">
        <f t="shared" si="225"/>
        <v/>
      </c>
      <c r="AR1150">
        <f t="shared" si="226"/>
        <v>-399.75</v>
      </c>
      <c r="AS1150" t="str">
        <f t="shared" si="227"/>
        <v>4ED10403F4Y-1</v>
      </c>
      <c r="AT1150" t="str">
        <f>IFERROR(IF(VLOOKUP(Y1150,vlookup!$I$2:$J$9,1,0)=Y1150,VLOOKUP(Y1150,vlookup!$I$2:$J$9,2,0),PROPER(Y1150)),PROPER(Y1150))</f>
        <v>Labor</v>
      </c>
      <c r="AU1150" t="str">
        <f>IFERROR(IF(B1150=VLOOKUP(B1150,vlookup!$L$2:$L$10,1,0),"Yes","No"),"No")</f>
        <v>No</v>
      </c>
    </row>
    <row r="1151" spans="1:47" ht="14.45" customHeight="1" x14ac:dyDescent="0.25">
      <c r="A1151" t="s">
        <v>1326</v>
      </c>
      <c r="B1151" s="31" t="s">
        <v>1327</v>
      </c>
      <c r="C1151">
        <v>1</v>
      </c>
      <c r="D1151">
        <v>1</v>
      </c>
      <c r="E1151" t="s">
        <v>382</v>
      </c>
      <c r="F1151" t="s">
        <v>205</v>
      </c>
      <c r="G1151" t="s">
        <v>388</v>
      </c>
      <c r="H1151" t="s">
        <v>1267</v>
      </c>
      <c r="I1151">
        <v>97339</v>
      </c>
      <c r="J1151" s="19">
        <v>42023</v>
      </c>
      <c r="K1151" s="19">
        <v>42034</v>
      </c>
      <c r="L1151">
        <v>201501</v>
      </c>
      <c r="M1151" s="19">
        <v>42005</v>
      </c>
      <c r="N1151">
        <v>24617</v>
      </c>
      <c r="O1151" t="s">
        <v>1070</v>
      </c>
      <c r="P1151" t="s">
        <v>1264</v>
      </c>
      <c r="Q1151" t="s">
        <v>924</v>
      </c>
      <c r="R1151">
        <v>244615</v>
      </c>
      <c r="S1151" s="19">
        <v>42136</v>
      </c>
      <c r="T1151">
        <v>100689</v>
      </c>
      <c r="U1151" t="s">
        <v>357</v>
      </c>
      <c r="V1151" s="19">
        <v>42143</v>
      </c>
      <c r="W1151" t="s">
        <v>2901</v>
      </c>
      <c r="X1151" t="s">
        <v>2902</v>
      </c>
      <c r="Y1151" t="s">
        <v>94</v>
      </c>
      <c r="Z1151" t="s">
        <v>364</v>
      </c>
      <c r="AA1151" s="29">
        <v>-120</v>
      </c>
      <c r="AB1151">
        <v>0</v>
      </c>
      <c r="AC1151">
        <f t="shared" si="216"/>
        <v>2015</v>
      </c>
      <c r="AD1151">
        <f t="shared" si="217"/>
        <v>5</v>
      </c>
      <c r="AE1151">
        <f t="shared" si="218"/>
        <v>2015</v>
      </c>
      <c r="AF1151">
        <f t="shared" si="219"/>
        <v>1</v>
      </c>
      <c r="AG1151" t="str">
        <f>VLOOKUP(F1151,vlookup!$A$2:$E$660,2,0)</f>
        <v>Retained</v>
      </c>
      <c r="AH1151" t="str">
        <f>VLOOKUP(F1151,vlookup!$A$2:$E$660,3,0)</f>
        <v>Service Contract</v>
      </c>
      <c r="AI1151" t="str">
        <f>VLOOKUP(F1151,vlookup!$A$2:$E$660,4,0)</f>
        <v>Used Car Programs</v>
      </c>
      <c r="AJ1151" t="str">
        <f>VLOOKUP(F1151,vlookup!$A$2:$E$660,5,0)</f>
        <v>High Mileage</v>
      </c>
      <c r="AL1151">
        <f t="shared" si="220"/>
        <v>11</v>
      </c>
      <c r="AM1151">
        <f t="shared" si="221"/>
        <v>120</v>
      </c>
      <c r="AN1151">
        <f t="shared" si="222"/>
        <v>3350</v>
      </c>
      <c r="AO1151" t="str">
        <f t="shared" si="223"/>
        <v/>
      </c>
      <c r="AP1151" t="str">
        <f t="shared" si="224"/>
        <v/>
      </c>
      <c r="AQ1151" t="str">
        <f t="shared" si="225"/>
        <v/>
      </c>
      <c r="AR1151">
        <f t="shared" si="226"/>
        <v>-120</v>
      </c>
      <c r="AS1151" t="str">
        <f t="shared" si="227"/>
        <v>6EA35777A5-1</v>
      </c>
      <c r="AT1151" t="str">
        <f>IFERROR(IF(VLOOKUP(Y1151,vlookup!$I$2:$J$9,1,0)=Y1151,VLOOKUP(Y1151,vlookup!$I$2:$J$9,2,0),PROPER(Y1151)),PROPER(Y1151))</f>
        <v>Labor</v>
      </c>
      <c r="AU1151" t="str">
        <f>IFERROR(IF(B1151=VLOOKUP(B1151,vlookup!$L$2:$L$10,1,0),"Yes","No"),"No")</f>
        <v>No</v>
      </c>
    </row>
    <row r="1152" spans="1:47" ht="14.45" customHeight="1" x14ac:dyDescent="0.25">
      <c r="A1152" t="s">
        <v>1326</v>
      </c>
      <c r="B1152" s="31" t="s">
        <v>1327</v>
      </c>
      <c r="C1152">
        <v>2</v>
      </c>
      <c r="D1152">
        <v>1</v>
      </c>
      <c r="E1152" t="s">
        <v>382</v>
      </c>
      <c r="F1152" t="s">
        <v>205</v>
      </c>
      <c r="G1152" t="s">
        <v>388</v>
      </c>
      <c r="H1152" t="s">
        <v>1267</v>
      </c>
      <c r="I1152">
        <v>97339</v>
      </c>
      <c r="J1152" s="19">
        <v>42023</v>
      </c>
      <c r="K1152" s="19">
        <v>42034</v>
      </c>
      <c r="L1152">
        <v>201501</v>
      </c>
      <c r="M1152" s="19">
        <v>42005</v>
      </c>
      <c r="N1152">
        <v>24617</v>
      </c>
      <c r="O1152" t="s">
        <v>1070</v>
      </c>
      <c r="P1152" t="s">
        <v>1264</v>
      </c>
      <c r="Q1152" t="s">
        <v>924</v>
      </c>
      <c r="R1152">
        <v>263138</v>
      </c>
      <c r="S1152" s="19">
        <v>42324</v>
      </c>
      <c r="T1152">
        <v>106164</v>
      </c>
      <c r="U1152" t="s">
        <v>357</v>
      </c>
      <c r="V1152" s="19">
        <v>42338</v>
      </c>
      <c r="W1152" t="s">
        <v>2903</v>
      </c>
      <c r="X1152" t="s">
        <v>2904</v>
      </c>
      <c r="Y1152" t="s">
        <v>94</v>
      </c>
      <c r="Z1152" t="s">
        <v>364</v>
      </c>
      <c r="AA1152" s="29">
        <v>-228</v>
      </c>
      <c r="AB1152">
        <v>0</v>
      </c>
      <c r="AC1152">
        <f t="shared" si="216"/>
        <v>2015</v>
      </c>
      <c r="AD1152">
        <f t="shared" si="217"/>
        <v>11</v>
      </c>
      <c r="AE1152">
        <f t="shared" si="218"/>
        <v>2015</v>
      </c>
      <c r="AF1152">
        <f t="shared" si="219"/>
        <v>1</v>
      </c>
      <c r="AG1152" t="str">
        <f>VLOOKUP(F1152,vlookup!$A$2:$E$660,2,0)</f>
        <v>Retained</v>
      </c>
      <c r="AH1152" t="str">
        <f>VLOOKUP(F1152,vlookup!$A$2:$E$660,3,0)</f>
        <v>Service Contract</v>
      </c>
      <c r="AI1152" t="str">
        <f>VLOOKUP(F1152,vlookup!$A$2:$E$660,4,0)</f>
        <v>Used Car Programs</v>
      </c>
      <c r="AJ1152" t="str">
        <f>VLOOKUP(F1152,vlookup!$A$2:$E$660,5,0)</f>
        <v>High Mileage</v>
      </c>
      <c r="AL1152">
        <f t="shared" si="220"/>
        <v>11</v>
      </c>
      <c r="AM1152">
        <f t="shared" si="221"/>
        <v>311</v>
      </c>
      <c r="AN1152">
        <f t="shared" si="222"/>
        <v>8825</v>
      </c>
      <c r="AO1152" t="str">
        <f t="shared" si="223"/>
        <v/>
      </c>
      <c r="AP1152" t="str">
        <f t="shared" si="224"/>
        <v/>
      </c>
      <c r="AQ1152" t="str">
        <f t="shared" si="225"/>
        <v/>
      </c>
      <c r="AR1152">
        <f t="shared" si="226"/>
        <v>-228</v>
      </c>
      <c r="AS1152" t="str">
        <f t="shared" si="227"/>
        <v>6EA35777A5-2</v>
      </c>
      <c r="AT1152" t="str">
        <f>IFERROR(IF(VLOOKUP(Y1152,vlookup!$I$2:$J$9,1,0)=Y1152,VLOOKUP(Y1152,vlookup!$I$2:$J$9,2,0),PROPER(Y1152)),PROPER(Y1152))</f>
        <v>Labor</v>
      </c>
      <c r="AU1152" t="str">
        <f>IFERROR(IF(B1152=VLOOKUP(B1152,vlookup!$L$2:$L$10,1,0),"Yes","No"),"No")</f>
        <v>No</v>
      </c>
    </row>
    <row r="1153" spans="1:47" ht="14.45" customHeight="1" x14ac:dyDescent="0.25">
      <c r="A1153" t="s">
        <v>1326</v>
      </c>
      <c r="B1153" s="31" t="s">
        <v>1327</v>
      </c>
      <c r="C1153">
        <v>3</v>
      </c>
      <c r="D1153">
        <v>1</v>
      </c>
      <c r="E1153" t="s">
        <v>382</v>
      </c>
      <c r="F1153" t="s">
        <v>205</v>
      </c>
      <c r="G1153" t="s">
        <v>388</v>
      </c>
      <c r="H1153" t="s">
        <v>1267</v>
      </c>
      <c r="I1153">
        <v>97339</v>
      </c>
      <c r="J1153" s="19">
        <v>42023</v>
      </c>
      <c r="K1153" s="19">
        <v>42034</v>
      </c>
      <c r="L1153">
        <v>201501</v>
      </c>
      <c r="M1153" s="19">
        <v>42005</v>
      </c>
      <c r="N1153">
        <v>24617</v>
      </c>
      <c r="O1153" t="s">
        <v>1070</v>
      </c>
      <c r="P1153" t="s">
        <v>1264</v>
      </c>
      <c r="Q1153" t="s">
        <v>924</v>
      </c>
      <c r="R1153">
        <v>293559</v>
      </c>
      <c r="S1153" s="19">
        <v>42625</v>
      </c>
      <c r="T1153">
        <v>111766</v>
      </c>
      <c r="U1153" t="s">
        <v>356</v>
      </c>
      <c r="V1153" s="19">
        <v>42629</v>
      </c>
      <c r="W1153" t="s">
        <v>2897</v>
      </c>
      <c r="X1153" t="s">
        <v>2898</v>
      </c>
      <c r="Y1153" t="s">
        <v>94</v>
      </c>
      <c r="Z1153" t="s">
        <v>582</v>
      </c>
      <c r="AA1153" s="29">
        <v>-480</v>
      </c>
      <c r="AB1153">
        <v>0</v>
      </c>
      <c r="AC1153">
        <f t="shared" si="216"/>
        <v>2016</v>
      </c>
      <c r="AD1153">
        <f t="shared" si="217"/>
        <v>9</v>
      </c>
      <c r="AE1153">
        <f t="shared" si="218"/>
        <v>2015</v>
      </c>
      <c r="AF1153">
        <f t="shared" si="219"/>
        <v>1</v>
      </c>
      <c r="AG1153" t="str">
        <f>VLOOKUP(F1153,vlookup!$A$2:$E$660,2,0)</f>
        <v>Retained</v>
      </c>
      <c r="AH1153" t="str">
        <f>VLOOKUP(F1153,vlookup!$A$2:$E$660,3,0)</f>
        <v>Service Contract</v>
      </c>
      <c r="AI1153" t="str">
        <f>VLOOKUP(F1153,vlookup!$A$2:$E$660,4,0)</f>
        <v>Used Car Programs</v>
      </c>
      <c r="AJ1153" t="str">
        <f>VLOOKUP(F1153,vlookup!$A$2:$E$660,5,0)</f>
        <v>High Mileage</v>
      </c>
      <c r="AL1153">
        <f t="shared" si="220"/>
        <v>11</v>
      </c>
      <c r="AM1153">
        <f t="shared" si="221"/>
        <v>597</v>
      </c>
      <c r="AN1153">
        <f t="shared" si="222"/>
        <v>14427</v>
      </c>
      <c r="AO1153" t="str">
        <f t="shared" si="223"/>
        <v/>
      </c>
      <c r="AP1153" t="str">
        <f t="shared" si="224"/>
        <v/>
      </c>
      <c r="AQ1153" t="str">
        <f t="shared" si="225"/>
        <v/>
      </c>
      <c r="AR1153">
        <f t="shared" si="226"/>
        <v>-480</v>
      </c>
      <c r="AS1153" t="str">
        <f t="shared" si="227"/>
        <v>6EA35777A5-3</v>
      </c>
      <c r="AT1153" t="str">
        <f>IFERROR(IF(VLOOKUP(Y1153,vlookup!$I$2:$J$9,1,0)=Y1153,VLOOKUP(Y1153,vlookup!$I$2:$J$9,2,0),PROPER(Y1153)),PROPER(Y1153))</f>
        <v>Labor</v>
      </c>
      <c r="AU1153" t="str">
        <f>IFERROR(IF(B1153=VLOOKUP(B1153,vlookup!$L$2:$L$10,1,0),"Yes","No"),"No")</f>
        <v>No</v>
      </c>
    </row>
    <row r="1154" spans="1:47" ht="14.45" customHeight="1" x14ac:dyDescent="0.25">
      <c r="A1154" t="s">
        <v>1328</v>
      </c>
      <c r="B1154" s="31" t="s">
        <v>1329</v>
      </c>
      <c r="C1154">
        <v>2</v>
      </c>
      <c r="D1154">
        <v>1</v>
      </c>
      <c r="E1154" t="s">
        <v>382</v>
      </c>
      <c r="F1154" t="s">
        <v>60</v>
      </c>
      <c r="G1154" t="s">
        <v>388</v>
      </c>
      <c r="H1154" t="s">
        <v>1267</v>
      </c>
      <c r="I1154">
        <v>158180</v>
      </c>
      <c r="J1154" s="19">
        <v>41658</v>
      </c>
      <c r="K1154" s="19">
        <v>41697</v>
      </c>
      <c r="L1154">
        <v>201402</v>
      </c>
      <c r="M1154" s="19">
        <v>41671</v>
      </c>
      <c r="N1154">
        <v>24617</v>
      </c>
      <c r="O1154" t="s">
        <v>1070</v>
      </c>
      <c r="P1154" t="s">
        <v>1245</v>
      </c>
      <c r="Q1154" t="s">
        <v>924</v>
      </c>
      <c r="R1154">
        <v>361465</v>
      </c>
      <c r="S1154" s="19">
        <v>41786</v>
      </c>
      <c r="T1154">
        <v>163904</v>
      </c>
      <c r="U1154" t="s">
        <v>357</v>
      </c>
      <c r="V1154" s="19">
        <v>41789</v>
      </c>
      <c r="W1154" t="s">
        <v>969</v>
      </c>
      <c r="X1154" t="s">
        <v>970</v>
      </c>
      <c r="Y1154" t="s">
        <v>94</v>
      </c>
      <c r="Z1154" t="s">
        <v>582</v>
      </c>
      <c r="AA1154" s="29">
        <v>-330</v>
      </c>
      <c r="AB1154">
        <v>0</v>
      </c>
      <c r="AC1154">
        <f t="shared" si="216"/>
        <v>2014</v>
      </c>
      <c r="AD1154">
        <f t="shared" si="217"/>
        <v>5</v>
      </c>
      <c r="AE1154">
        <f t="shared" si="218"/>
        <v>2014</v>
      </c>
      <c r="AF1154">
        <f t="shared" si="219"/>
        <v>1</v>
      </c>
      <c r="AG1154" t="str">
        <f>VLOOKUP(F1154,vlookup!$A$2:$E$660,2,0)</f>
        <v>Retained</v>
      </c>
      <c r="AH1154" t="str">
        <f>VLOOKUP(F1154,vlookup!$A$2:$E$660,3,0)</f>
        <v>Service Contract</v>
      </c>
      <c r="AI1154" t="str">
        <f>VLOOKUP(F1154,vlookup!$A$2:$E$660,4,0)</f>
        <v>Used Car Programs</v>
      </c>
      <c r="AJ1154" t="str">
        <f>VLOOKUP(F1154,vlookup!$A$2:$E$660,5,0)</f>
        <v>High Mileage</v>
      </c>
      <c r="AL1154">
        <f t="shared" si="220"/>
        <v>38</v>
      </c>
      <c r="AM1154">
        <f t="shared" si="221"/>
        <v>131</v>
      </c>
      <c r="AN1154">
        <f t="shared" si="222"/>
        <v>5724</v>
      </c>
      <c r="AO1154" t="str">
        <f t="shared" si="223"/>
        <v/>
      </c>
      <c r="AP1154" t="str">
        <f t="shared" si="224"/>
        <v/>
      </c>
      <c r="AQ1154" t="str">
        <f t="shared" si="225"/>
        <v/>
      </c>
      <c r="AR1154">
        <f t="shared" si="226"/>
        <v>-330</v>
      </c>
      <c r="AS1154" t="str">
        <f t="shared" si="227"/>
        <v>8EC38842A4Y-2</v>
      </c>
      <c r="AT1154" t="str">
        <f>IFERROR(IF(VLOOKUP(Y1154,vlookup!$I$2:$J$9,1,0)=Y1154,VLOOKUP(Y1154,vlookup!$I$2:$J$9,2,0),PROPER(Y1154)),PROPER(Y1154))</f>
        <v>Labor</v>
      </c>
      <c r="AU1154" t="str">
        <f>IFERROR(IF(B1154=VLOOKUP(B1154,vlookup!$L$2:$L$10,1,0),"Yes","No"),"No")</f>
        <v>No</v>
      </c>
    </row>
    <row r="1155" spans="1:47" ht="14.45" customHeight="1" x14ac:dyDescent="0.25">
      <c r="A1155" t="s">
        <v>1330</v>
      </c>
      <c r="B1155" s="31" t="s">
        <v>3580</v>
      </c>
      <c r="C1155">
        <v>1</v>
      </c>
      <c r="D1155">
        <v>1</v>
      </c>
      <c r="E1155" t="s">
        <v>382</v>
      </c>
      <c r="F1155" t="s">
        <v>238</v>
      </c>
      <c r="G1155" t="s">
        <v>388</v>
      </c>
      <c r="H1155" t="s">
        <v>931</v>
      </c>
      <c r="I1155">
        <v>359513</v>
      </c>
      <c r="J1155" s="19">
        <v>41832</v>
      </c>
      <c r="K1155" s="19">
        <v>41894</v>
      </c>
      <c r="L1155">
        <v>201409</v>
      </c>
      <c r="M1155" s="19">
        <v>41883</v>
      </c>
      <c r="N1155">
        <v>24616</v>
      </c>
      <c r="O1155" t="s">
        <v>1076</v>
      </c>
      <c r="P1155" t="s">
        <v>1312</v>
      </c>
      <c r="Q1155" t="s">
        <v>924</v>
      </c>
      <c r="R1155">
        <v>24853</v>
      </c>
      <c r="S1155" s="19">
        <v>41851</v>
      </c>
      <c r="T1155">
        <v>361277</v>
      </c>
      <c r="U1155" t="s">
        <v>357</v>
      </c>
      <c r="V1155" s="19">
        <v>41927</v>
      </c>
      <c r="W1155" t="s">
        <v>2856</v>
      </c>
      <c r="X1155" t="s">
        <v>2857</v>
      </c>
      <c r="Y1155" t="s">
        <v>94</v>
      </c>
      <c r="Z1155" t="s">
        <v>364</v>
      </c>
      <c r="AA1155" s="29">
        <v>-358.75</v>
      </c>
      <c r="AB1155">
        <v>0</v>
      </c>
      <c r="AC1155">
        <f t="shared" ref="AC1155:AC1218" si="228">YEAR(V1155)</f>
        <v>2014</v>
      </c>
      <c r="AD1155">
        <f t="shared" ref="AD1155:AD1218" si="229">MONTH(V1155)</f>
        <v>10</v>
      </c>
      <c r="AE1155">
        <f t="shared" ref="AE1155:AE1218" si="230">YEAR(J1155)</f>
        <v>2014</v>
      </c>
      <c r="AF1155">
        <f t="shared" ref="AF1155:AF1218" si="231">MONTH(J1155)</f>
        <v>7</v>
      </c>
      <c r="AG1155" t="str">
        <f>VLOOKUP(F1155,vlookup!$A$2:$E$660,2,0)</f>
        <v>Retained</v>
      </c>
      <c r="AH1155" t="str">
        <f>VLOOKUP(F1155,vlookup!$A$2:$E$660,3,0)</f>
        <v>Service Contract</v>
      </c>
      <c r="AI1155" t="str">
        <f>VLOOKUP(F1155,vlookup!$A$2:$E$660,4,0)</f>
        <v>Used Car Programs</v>
      </c>
      <c r="AJ1155" t="str">
        <f>VLOOKUP(F1155,vlookup!$A$2:$E$660,5,0)</f>
        <v>High Mileage</v>
      </c>
      <c r="AL1155">
        <f t="shared" ref="AL1155:AL1218" si="232">DAYS360(J1155,K1155)</f>
        <v>60</v>
      </c>
      <c r="AM1155">
        <f t="shared" ref="AM1155:AM1218" si="233">DAYS360(J1155,V1155)</f>
        <v>93</v>
      </c>
      <c r="AN1155">
        <f t="shared" ref="AN1155:AN1218" si="234">IF(T1155-I1155&lt;1,"",T1155-I1155)</f>
        <v>1764</v>
      </c>
      <c r="AO1155" t="str">
        <f t="shared" ref="AO1155:AO1218" si="235">IF(AM1155&lt;31,AA1155,"")</f>
        <v/>
      </c>
      <c r="AP1155" t="str">
        <f t="shared" ref="AP1155:AP1218" si="236">IF(AND(AM1155&gt;30,AM1155&lt;61),AA1155,"")</f>
        <v/>
      </c>
      <c r="AQ1155" t="str">
        <f t="shared" ref="AQ1155:AQ1218" si="237">IF(AND(AM1155&gt;60,AM1155&lt;91),AA1155,"")</f>
        <v/>
      </c>
      <c r="AR1155">
        <f t="shared" ref="AR1155:AR1218" si="238">IF(AM1155&gt;90,AA1155,"")</f>
        <v>-358.75</v>
      </c>
      <c r="AS1155" t="str">
        <f t="shared" ref="AS1155:AS1218" si="239">CONCATENATE(B1155,"-",C1155)</f>
        <v>81255198-1</v>
      </c>
      <c r="AT1155" t="str">
        <f>IFERROR(IF(VLOOKUP(Y1155,vlookup!$I$2:$J$9,1,0)=Y1155,VLOOKUP(Y1155,vlookup!$I$2:$J$9,2,0),PROPER(Y1155)),PROPER(Y1155))</f>
        <v>Labor</v>
      </c>
      <c r="AU1155" t="str">
        <f>IFERROR(IF(B1155=VLOOKUP(B1155,vlookup!$L$2:$L$10,1,0),"Yes","No"),"No")</f>
        <v>No</v>
      </c>
    </row>
    <row r="1156" spans="1:47" ht="14.45" customHeight="1" x14ac:dyDescent="0.25">
      <c r="A1156" t="s">
        <v>1331</v>
      </c>
      <c r="B1156" s="31" t="s">
        <v>1332</v>
      </c>
      <c r="C1156">
        <v>1</v>
      </c>
      <c r="D1156">
        <v>1</v>
      </c>
      <c r="E1156" t="s">
        <v>382</v>
      </c>
      <c r="F1156" t="s">
        <v>205</v>
      </c>
      <c r="G1156" t="s">
        <v>388</v>
      </c>
      <c r="H1156" t="s">
        <v>931</v>
      </c>
      <c r="I1156">
        <v>114772</v>
      </c>
      <c r="J1156" s="19">
        <v>41817</v>
      </c>
      <c r="K1156" s="19">
        <v>41838</v>
      </c>
      <c r="L1156">
        <v>201407</v>
      </c>
      <c r="M1156" s="19">
        <v>41821</v>
      </c>
      <c r="N1156">
        <v>24617</v>
      </c>
      <c r="O1156" t="s">
        <v>1070</v>
      </c>
      <c r="P1156" t="s">
        <v>3732</v>
      </c>
      <c r="Q1156" t="s">
        <v>924</v>
      </c>
      <c r="R1156">
        <v>26242</v>
      </c>
      <c r="S1156" s="19">
        <v>41933</v>
      </c>
      <c r="T1156">
        <v>120105</v>
      </c>
      <c r="U1156" t="s">
        <v>357</v>
      </c>
      <c r="V1156" s="19">
        <v>41933</v>
      </c>
      <c r="W1156" t="s">
        <v>362</v>
      </c>
      <c r="X1156" t="s">
        <v>363</v>
      </c>
      <c r="Y1156" t="s">
        <v>94</v>
      </c>
      <c r="Z1156" t="s">
        <v>358</v>
      </c>
      <c r="AA1156" s="29">
        <v>-329.8</v>
      </c>
      <c r="AB1156">
        <v>0</v>
      </c>
      <c r="AC1156">
        <f t="shared" si="228"/>
        <v>2014</v>
      </c>
      <c r="AD1156">
        <f t="shared" si="229"/>
        <v>10</v>
      </c>
      <c r="AE1156">
        <f t="shared" si="230"/>
        <v>2014</v>
      </c>
      <c r="AF1156">
        <f t="shared" si="231"/>
        <v>6</v>
      </c>
      <c r="AG1156" t="str">
        <f>VLOOKUP(F1156,vlookup!$A$2:$E$660,2,0)</f>
        <v>Retained</v>
      </c>
      <c r="AH1156" t="str">
        <f>VLOOKUP(F1156,vlookup!$A$2:$E$660,3,0)</f>
        <v>Service Contract</v>
      </c>
      <c r="AI1156" t="str">
        <f>VLOOKUP(F1156,vlookup!$A$2:$E$660,4,0)</f>
        <v>Used Car Programs</v>
      </c>
      <c r="AJ1156" t="str">
        <f>VLOOKUP(F1156,vlookup!$A$2:$E$660,5,0)</f>
        <v>High Mileage</v>
      </c>
      <c r="AL1156">
        <f t="shared" si="232"/>
        <v>21</v>
      </c>
      <c r="AM1156">
        <f t="shared" si="233"/>
        <v>114</v>
      </c>
      <c r="AN1156">
        <f t="shared" si="234"/>
        <v>5333</v>
      </c>
      <c r="AO1156" t="str">
        <f t="shared" si="235"/>
        <v/>
      </c>
      <c r="AP1156" t="str">
        <f t="shared" si="236"/>
        <v/>
      </c>
      <c r="AQ1156" t="str">
        <f t="shared" si="237"/>
        <v/>
      </c>
      <c r="AR1156">
        <f t="shared" si="238"/>
        <v>-329.8</v>
      </c>
      <c r="AS1156" t="str">
        <f t="shared" si="239"/>
        <v>4EA13178F4-1</v>
      </c>
      <c r="AT1156" t="str">
        <f>IFERROR(IF(VLOOKUP(Y1156,vlookup!$I$2:$J$9,1,0)=Y1156,VLOOKUP(Y1156,vlookup!$I$2:$J$9,2,0),PROPER(Y1156)),PROPER(Y1156))</f>
        <v>Labor</v>
      </c>
      <c r="AU1156" t="str">
        <f>IFERROR(IF(B1156=VLOOKUP(B1156,vlookup!$L$2:$L$10,1,0),"Yes","No"),"No")</f>
        <v>No</v>
      </c>
    </row>
    <row r="1157" spans="1:47" ht="14.45" customHeight="1" x14ac:dyDescent="0.25">
      <c r="A1157" t="s">
        <v>1333</v>
      </c>
      <c r="B1157" s="31" t="s">
        <v>1334</v>
      </c>
      <c r="C1157">
        <v>2</v>
      </c>
      <c r="D1157">
        <v>1</v>
      </c>
      <c r="E1157" t="s">
        <v>382</v>
      </c>
      <c r="F1157" t="s">
        <v>60</v>
      </c>
      <c r="G1157" t="s">
        <v>388</v>
      </c>
      <c r="H1157" t="s">
        <v>931</v>
      </c>
      <c r="I1157">
        <v>163223</v>
      </c>
      <c r="J1157" s="19">
        <v>41647</v>
      </c>
      <c r="K1157" s="19">
        <v>41670</v>
      </c>
      <c r="L1157">
        <v>201401</v>
      </c>
      <c r="M1157" s="19">
        <v>41640</v>
      </c>
      <c r="N1157">
        <v>24617</v>
      </c>
      <c r="O1157" t="s">
        <v>1070</v>
      </c>
      <c r="P1157" t="s">
        <v>1335</v>
      </c>
      <c r="Q1157" t="s">
        <v>924</v>
      </c>
      <c r="R1157">
        <v>345402</v>
      </c>
      <c r="S1157" s="19">
        <v>41687</v>
      </c>
      <c r="T1157">
        <v>166209</v>
      </c>
      <c r="U1157" t="s">
        <v>357</v>
      </c>
      <c r="V1157" s="19">
        <v>41689</v>
      </c>
      <c r="W1157" t="s">
        <v>2856</v>
      </c>
      <c r="X1157" t="s">
        <v>2857</v>
      </c>
      <c r="Y1157" t="s">
        <v>94</v>
      </c>
      <c r="Z1157" t="s">
        <v>364</v>
      </c>
      <c r="AA1157" s="29">
        <v>-396</v>
      </c>
      <c r="AB1157">
        <v>0</v>
      </c>
      <c r="AC1157">
        <f t="shared" si="228"/>
        <v>2014</v>
      </c>
      <c r="AD1157">
        <f t="shared" si="229"/>
        <v>2</v>
      </c>
      <c r="AE1157">
        <f t="shared" si="230"/>
        <v>2014</v>
      </c>
      <c r="AF1157">
        <f t="shared" si="231"/>
        <v>1</v>
      </c>
      <c r="AG1157" t="str">
        <f>VLOOKUP(F1157,vlookup!$A$2:$E$660,2,0)</f>
        <v>Retained</v>
      </c>
      <c r="AH1157" t="str">
        <f>VLOOKUP(F1157,vlookup!$A$2:$E$660,3,0)</f>
        <v>Service Contract</v>
      </c>
      <c r="AI1157" t="str">
        <f>VLOOKUP(F1157,vlookup!$A$2:$E$660,4,0)</f>
        <v>Used Car Programs</v>
      </c>
      <c r="AJ1157" t="str">
        <f>VLOOKUP(F1157,vlookup!$A$2:$E$660,5,0)</f>
        <v>High Mileage</v>
      </c>
      <c r="AL1157">
        <f t="shared" si="232"/>
        <v>23</v>
      </c>
      <c r="AM1157">
        <f t="shared" si="233"/>
        <v>41</v>
      </c>
      <c r="AN1157">
        <f t="shared" si="234"/>
        <v>2986</v>
      </c>
      <c r="AO1157" t="str">
        <f t="shared" si="235"/>
        <v/>
      </c>
      <c r="AP1157">
        <f t="shared" si="236"/>
        <v>-396</v>
      </c>
      <c r="AQ1157" t="str">
        <f t="shared" si="237"/>
        <v/>
      </c>
      <c r="AR1157" t="str">
        <f t="shared" si="238"/>
        <v/>
      </c>
      <c r="AS1157" t="str">
        <f t="shared" si="239"/>
        <v>4EB58335A4Y-2</v>
      </c>
      <c r="AT1157" t="str">
        <f>IFERROR(IF(VLOOKUP(Y1157,vlookup!$I$2:$J$9,1,0)=Y1157,VLOOKUP(Y1157,vlookup!$I$2:$J$9,2,0),PROPER(Y1157)),PROPER(Y1157))</f>
        <v>Labor</v>
      </c>
      <c r="AU1157" t="str">
        <f>IFERROR(IF(B1157=VLOOKUP(B1157,vlookup!$L$2:$L$10,1,0),"Yes","No"),"No")</f>
        <v>No</v>
      </c>
    </row>
    <row r="1158" spans="1:47" ht="14.45" customHeight="1" x14ac:dyDescent="0.25">
      <c r="A1158" t="s">
        <v>2677</v>
      </c>
      <c r="B1158" s="31" t="s">
        <v>2678</v>
      </c>
      <c r="C1158">
        <v>3</v>
      </c>
      <c r="D1158">
        <v>1</v>
      </c>
      <c r="E1158" t="s">
        <v>382</v>
      </c>
      <c r="F1158" t="s">
        <v>205</v>
      </c>
      <c r="G1158" t="s">
        <v>388</v>
      </c>
      <c r="H1158" t="s">
        <v>931</v>
      </c>
      <c r="I1158">
        <v>115415</v>
      </c>
      <c r="J1158" s="19">
        <v>42098</v>
      </c>
      <c r="K1158" s="19">
        <v>42124</v>
      </c>
      <c r="L1158">
        <v>201504</v>
      </c>
      <c r="M1158" s="19">
        <v>42095</v>
      </c>
      <c r="N1158">
        <v>24616</v>
      </c>
      <c r="O1158" t="s">
        <v>1076</v>
      </c>
      <c r="P1158" t="s">
        <v>2868</v>
      </c>
      <c r="Q1158" t="s">
        <v>924</v>
      </c>
      <c r="R1158">
        <v>1728</v>
      </c>
      <c r="S1158" s="19">
        <v>42289</v>
      </c>
      <c r="T1158">
        <v>129603</v>
      </c>
      <c r="U1158" t="s">
        <v>357</v>
      </c>
      <c r="V1158" s="19">
        <v>42296</v>
      </c>
      <c r="W1158" t="s">
        <v>982</v>
      </c>
      <c r="X1158" t="s">
        <v>983</v>
      </c>
      <c r="Y1158" t="s">
        <v>94</v>
      </c>
      <c r="Z1158" t="s">
        <v>582</v>
      </c>
      <c r="AA1158" s="29">
        <v>-855</v>
      </c>
      <c r="AB1158">
        <v>0</v>
      </c>
      <c r="AC1158">
        <f t="shared" si="228"/>
        <v>2015</v>
      </c>
      <c r="AD1158">
        <f t="shared" si="229"/>
        <v>10</v>
      </c>
      <c r="AE1158">
        <f t="shared" si="230"/>
        <v>2015</v>
      </c>
      <c r="AF1158">
        <f t="shared" si="231"/>
        <v>4</v>
      </c>
      <c r="AG1158" t="str">
        <f>VLOOKUP(F1158,vlookup!$A$2:$E$660,2,0)</f>
        <v>Retained</v>
      </c>
      <c r="AH1158" t="str">
        <f>VLOOKUP(F1158,vlookup!$A$2:$E$660,3,0)</f>
        <v>Service Contract</v>
      </c>
      <c r="AI1158" t="str">
        <f>VLOOKUP(F1158,vlookup!$A$2:$E$660,4,0)</f>
        <v>Used Car Programs</v>
      </c>
      <c r="AJ1158" t="str">
        <f>VLOOKUP(F1158,vlookup!$A$2:$E$660,5,0)</f>
        <v>High Mileage</v>
      </c>
      <c r="AL1158">
        <f t="shared" si="232"/>
        <v>26</v>
      </c>
      <c r="AM1158">
        <f t="shared" si="233"/>
        <v>195</v>
      </c>
      <c r="AN1158">
        <f t="shared" si="234"/>
        <v>14188</v>
      </c>
      <c r="AO1158" t="str">
        <f t="shared" si="235"/>
        <v/>
      </c>
      <c r="AP1158" t="str">
        <f t="shared" si="236"/>
        <v/>
      </c>
      <c r="AQ1158" t="str">
        <f t="shared" si="237"/>
        <v/>
      </c>
      <c r="AR1158">
        <f t="shared" si="238"/>
        <v>-855</v>
      </c>
      <c r="AS1158" t="str">
        <f t="shared" si="239"/>
        <v>5EC44323D5-3</v>
      </c>
      <c r="AT1158" t="str">
        <f>IFERROR(IF(VLOOKUP(Y1158,vlookup!$I$2:$J$9,1,0)=Y1158,VLOOKUP(Y1158,vlookup!$I$2:$J$9,2,0),PROPER(Y1158)),PROPER(Y1158))</f>
        <v>Labor</v>
      </c>
      <c r="AU1158" t="str">
        <f>IFERROR(IF(B1158=VLOOKUP(B1158,vlookup!$L$2:$L$10,1,0),"Yes","No"),"No")</f>
        <v>No</v>
      </c>
    </row>
    <row r="1159" spans="1:47" ht="14.45" customHeight="1" x14ac:dyDescent="0.25">
      <c r="A1159" t="s">
        <v>1336</v>
      </c>
      <c r="B1159" s="31" t="s">
        <v>3583</v>
      </c>
      <c r="C1159">
        <v>1</v>
      </c>
      <c r="D1159">
        <v>1</v>
      </c>
      <c r="E1159" t="s">
        <v>571</v>
      </c>
      <c r="F1159" t="s">
        <v>205</v>
      </c>
      <c r="G1159" t="s">
        <v>388</v>
      </c>
      <c r="H1159" t="s">
        <v>931</v>
      </c>
      <c r="I1159">
        <v>101670</v>
      </c>
      <c r="J1159" s="19">
        <v>41973</v>
      </c>
      <c r="K1159" s="19">
        <v>42003</v>
      </c>
      <c r="L1159">
        <v>201412</v>
      </c>
      <c r="M1159" s="19">
        <v>41974</v>
      </c>
      <c r="N1159">
        <v>24617</v>
      </c>
      <c r="O1159" t="s">
        <v>1070</v>
      </c>
      <c r="P1159" t="s">
        <v>1337</v>
      </c>
      <c r="Q1159" t="s">
        <v>924</v>
      </c>
      <c r="R1159" t="s">
        <v>1021</v>
      </c>
      <c r="S1159" s="19">
        <v>42011</v>
      </c>
      <c r="T1159">
        <v>103427</v>
      </c>
      <c r="U1159" t="s">
        <v>357</v>
      </c>
      <c r="V1159" s="19">
        <v>42016</v>
      </c>
      <c r="W1159" t="s">
        <v>618</v>
      </c>
      <c r="X1159" t="s">
        <v>619</v>
      </c>
      <c r="Y1159" t="s">
        <v>94</v>
      </c>
      <c r="Z1159" t="s">
        <v>578</v>
      </c>
      <c r="AA1159" s="29">
        <v>-68</v>
      </c>
      <c r="AB1159">
        <v>0</v>
      </c>
      <c r="AC1159">
        <f t="shared" si="228"/>
        <v>2015</v>
      </c>
      <c r="AD1159">
        <f t="shared" si="229"/>
        <v>1</v>
      </c>
      <c r="AE1159">
        <f t="shared" si="230"/>
        <v>2014</v>
      </c>
      <c r="AF1159">
        <f t="shared" si="231"/>
        <v>11</v>
      </c>
      <c r="AG1159" t="str">
        <f>VLOOKUP(F1159,vlookup!$A$2:$E$660,2,0)</f>
        <v>Retained</v>
      </c>
      <c r="AH1159" t="str">
        <f>VLOOKUP(F1159,vlookup!$A$2:$E$660,3,0)</f>
        <v>Service Contract</v>
      </c>
      <c r="AI1159" t="str">
        <f>VLOOKUP(F1159,vlookup!$A$2:$E$660,4,0)</f>
        <v>Used Car Programs</v>
      </c>
      <c r="AJ1159" t="str">
        <f>VLOOKUP(F1159,vlookup!$A$2:$E$660,5,0)</f>
        <v>High Mileage</v>
      </c>
      <c r="AL1159">
        <f t="shared" si="232"/>
        <v>30</v>
      </c>
      <c r="AM1159">
        <f t="shared" si="233"/>
        <v>42</v>
      </c>
      <c r="AN1159">
        <f t="shared" si="234"/>
        <v>1757</v>
      </c>
      <c r="AO1159" t="str">
        <f t="shared" si="235"/>
        <v/>
      </c>
      <c r="AP1159">
        <f t="shared" si="236"/>
        <v>-68</v>
      </c>
      <c r="AQ1159" t="str">
        <f t="shared" si="237"/>
        <v/>
      </c>
      <c r="AR1159" t="str">
        <f t="shared" si="238"/>
        <v/>
      </c>
      <c r="AS1159" t="str">
        <f t="shared" si="239"/>
        <v>102108956-1</v>
      </c>
      <c r="AT1159" t="str">
        <f>IFERROR(IF(VLOOKUP(Y1159,vlookup!$I$2:$J$9,1,0)=Y1159,VLOOKUP(Y1159,vlookup!$I$2:$J$9,2,0),PROPER(Y1159)),PROPER(Y1159))</f>
        <v>Labor</v>
      </c>
      <c r="AU1159" t="str">
        <f>IFERROR(IF(B1159=VLOOKUP(B1159,vlookup!$L$2:$L$10,1,0),"Yes","No"),"No")</f>
        <v>No</v>
      </c>
    </row>
    <row r="1160" spans="1:47" ht="14.45" customHeight="1" x14ac:dyDescent="0.25">
      <c r="A1160" t="s">
        <v>1336</v>
      </c>
      <c r="B1160" s="31" t="s">
        <v>3583</v>
      </c>
      <c r="C1160">
        <v>1</v>
      </c>
      <c r="D1160">
        <v>1</v>
      </c>
      <c r="E1160" t="s">
        <v>571</v>
      </c>
      <c r="F1160" t="s">
        <v>205</v>
      </c>
      <c r="G1160" t="s">
        <v>388</v>
      </c>
      <c r="H1160" t="s">
        <v>931</v>
      </c>
      <c r="I1160">
        <v>101670</v>
      </c>
      <c r="J1160" s="19">
        <v>41973</v>
      </c>
      <c r="K1160" s="19">
        <v>42003</v>
      </c>
      <c r="L1160">
        <v>201412</v>
      </c>
      <c r="M1160" s="19">
        <v>41974</v>
      </c>
      <c r="N1160">
        <v>24617</v>
      </c>
      <c r="O1160" t="s">
        <v>1070</v>
      </c>
      <c r="P1160" t="s">
        <v>1337</v>
      </c>
      <c r="Q1160" t="s">
        <v>924</v>
      </c>
      <c r="R1160" t="s">
        <v>1021</v>
      </c>
      <c r="S1160" s="19">
        <v>42011</v>
      </c>
      <c r="T1160">
        <v>103427</v>
      </c>
      <c r="U1160" t="s">
        <v>357</v>
      </c>
      <c r="V1160" s="19">
        <v>42016</v>
      </c>
      <c r="W1160" t="s">
        <v>2905</v>
      </c>
      <c r="X1160" t="s">
        <v>2906</v>
      </c>
      <c r="Y1160" t="s">
        <v>94</v>
      </c>
      <c r="Z1160" t="s">
        <v>578</v>
      </c>
      <c r="AA1160" s="29">
        <v>-51</v>
      </c>
      <c r="AB1160">
        <v>0</v>
      </c>
      <c r="AC1160">
        <f t="shared" si="228"/>
        <v>2015</v>
      </c>
      <c r="AD1160">
        <f t="shared" si="229"/>
        <v>1</v>
      </c>
      <c r="AE1160">
        <f t="shared" si="230"/>
        <v>2014</v>
      </c>
      <c r="AF1160">
        <f t="shared" si="231"/>
        <v>11</v>
      </c>
      <c r="AG1160" t="str">
        <f>VLOOKUP(F1160,vlookup!$A$2:$E$660,2,0)</f>
        <v>Retained</v>
      </c>
      <c r="AH1160" t="str">
        <f>VLOOKUP(F1160,vlookup!$A$2:$E$660,3,0)</f>
        <v>Service Contract</v>
      </c>
      <c r="AI1160" t="str">
        <f>VLOOKUP(F1160,vlookup!$A$2:$E$660,4,0)</f>
        <v>Used Car Programs</v>
      </c>
      <c r="AJ1160" t="str">
        <f>VLOOKUP(F1160,vlookup!$A$2:$E$660,5,0)</f>
        <v>High Mileage</v>
      </c>
      <c r="AL1160">
        <f t="shared" si="232"/>
        <v>30</v>
      </c>
      <c r="AM1160">
        <f t="shared" si="233"/>
        <v>42</v>
      </c>
      <c r="AN1160">
        <f t="shared" si="234"/>
        <v>1757</v>
      </c>
      <c r="AO1160" t="str">
        <f t="shared" si="235"/>
        <v/>
      </c>
      <c r="AP1160">
        <f t="shared" si="236"/>
        <v>-51</v>
      </c>
      <c r="AQ1160" t="str">
        <f t="shared" si="237"/>
        <v/>
      </c>
      <c r="AR1160" t="str">
        <f t="shared" si="238"/>
        <v/>
      </c>
      <c r="AS1160" t="str">
        <f t="shared" si="239"/>
        <v>102108956-1</v>
      </c>
      <c r="AT1160" t="str">
        <f>IFERROR(IF(VLOOKUP(Y1160,vlookup!$I$2:$J$9,1,0)=Y1160,VLOOKUP(Y1160,vlookup!$I$2:$J$9,2,0),PROPER(Y1160)),PROPER(Y1160))</f>
        <v>Labor</v>
      </c>
      <c r="AU1160" t="str">
        <f>IFERROR(IF(B1160=VLOOKUP(B1160,vlookup!$L$2:$L$10,1,0),"Yes","No"),"No")</f>
        <v>No</v>
      </c>
    </row>
    <row r="1161" spans="1:47" ht="14.45" customHeight="1" x14ac:dyDescent="0.25">
      <c r="A1161" t="s">
        <v>1336</v>
      </c>
      <c r="B1161" s="31" t="s">
        <v>3583</v>
      </c>
      <c r="C1161">
        <v>3</v>
      </c>
      <c r="D1161">
        <v>1</v>
      </c>
      <c r="E1161" t="s">
        <v>571</v>
      </c>
      <c r="F1161" t="s">
        <v>205</v>
      </c>
      <c r="G1161" t="s">
        <v>388</v>
      </c>
      <c r="H1161" t="s">
        <v>931</v>
      </c>
      <c r="I1161">
        <v>101670</v>
      </c>
      <c r="J1161" s="19">
        <v>41973</v>
      </c>
      <c r="K1161" s="19">
        <v>42003</v>
      </c>
      <c r="L1161">
        <v>201412</v>
      </c>
      <c r="M1161" s="19">
        <v>41974</v>
      </c>
      <c r="N1161">
        <v>24617</v>
      </c>
      <c r="O1161" t="s">
        <v>1070</v>
      </c>
      <c r="P1161" t="s">
        <v>1337</v>
      </c>
      <c r="Q1161" t="s">
        <v>924</v>
      </c>
      <c r="R1161">
        <v>26224</v>
      </c>
      <c r="S1161" s="19">
        <v>42191</v>
      </c>
      <c r="T1161">
        <v>110154</v>
      </c>
      <c r="U1161" t="s">
        <v>357</v>
      </c>
      <c r="V1161" s="19">
        <v>42202</v>
      </c>
      <c r="W1161" t="s">
        <v>2907</v>
      </c>
      <c r="X1161" t="s">
        <v>2908</v>
      </c>
      <c r="Y1161" t="s">
        <v>94</v>
      </c>
      <c r="Z1161" t="s">
        <v>575</v>
      </c>
      <c r="AA1161" s="29">
        <v>-22.5</v>
      </c>
      <c r="AB1161">
        <v>0</v>
      </c>
      <c r="AC1161">
        <f t="shared" si="228"/>
        <v>2015</v>
      </c>
      <c r="AD1161">
        <f t="shared" si="229"/>
        <v>7</v>
      </c>
      <c r="AE1161">
        <f t="shared" si="230"/>
        <v>2014</v>
      </c>
      <c r="AF1161">
        <f t="shared" si="231"/>
        <v>11</v>
      </c>
      <c r="AG1161" t="str">
        <f>VLOOKUP(F1161,vlookup!$A$2:$E$660,2,0)</f>
        <v>Retained</v>
      </c>
      <c r="AH1161" t="str">
        <f>VLOOKUP(F1161,vlookup!$A$2:$E$660,3,0)</f>
        <v>Service Contract</v>
      </c>
      <c r="AI1161" t="str">
        <f>VLOOKUP(F1161,vlookup!$A$2:$E$660,4,0)</f>
        <v>Used Car Programs</v>
      </c>
      <c r="AJ1161" t="str">
        <f>VLOOKUP(F1161,vlookup!$A$2:$E$660,5,0)</f>
        <v>High Mileage</v>
      </c>
      <c r="AL1161">
        <f t="shared" si="232"/>
        <v>30</v>
      </c>
      <c r="AM1161">
        <f t="shared" si="233"/>
        <v>227</v>
      </c>
      <c r="AN1161">
        <f t="shared" si="234"/>
        <v>8484</v>
      </c>
      <c r="AO1161" t="str">
        <f t="shared" si="235"/>
        <v/>
      </c>
      <c r="AP1161" t="str">
        <f t="shared" si="236"/>
        <v/>
      </c>
      <c r="AQ1161" t="str">
        <f t="shared" si="237"/>
        <v/>
      </c>
      <c r="AR1161">
        <f t="shared" si="238"/>
        <v>-22.5</v>
      </c>
      <c r="AS1161" t="str">
        <f t="shared" si="239"/>
        <v>102108956-3</v>
      </c>
      <c r="AT1161" t="str">
        <f>IFERROR(IF(VLOOKUP(Y1161,vlookup!$I$2:$J$9,1,0)=Y1161,VLOOKUP(Y1161,vlookup!$I$2:$J$9,2,0),PROPER(Y1161)),PROPER(Y1161))</f>
        <v>Labor</v>
      </c>
      <c r="AU1161" t="str">
        <f>IFERROR(IF(B1161=VLOOKUP(B1161,vlookup!$L$2:$L$10,1,0),"Yes","No"),"No")</f>
        <v>No</v>
      </c>
    </row>
    <row r="1162" spans="1:47" ht="14.45" customHeight="1" x14ac:dyDescent="0.25">
      <c r="A1162" t="s">
        <v>1336</v>
      </c>
      <c r="B1162" s="31" t="s">
        <v>3583</v>
      </c>
      <c r="C1162">
        <v>3</v>
      </c>
      <c r="D1162">
        <v>1</v>
      </c>
      <c r="E1162" t="s">
        <v>571</v>
      </c>
      <c r="F1162" t="s">
        <v>205</v>
      </c>
      <c r="G1162" t="s">
        <v>388</v>
      </c>
      <c r="H1162" t="s">
        <v>931</v>
      </c>
      <c r="I1162">
        <v>101670</v>
      </c>
      <c r="J1162" s="19">
        <v>41973</v>
      </c>
      <c r="K1162" s="19">
        <v>42003</v>
      </c>
      <c r="L1162">
        <v>201412</v>
      </c>
      <c r="M1162" s="19">
        <v>41974</v>
      </c>
      <c r="N1162">
        <v>24617</v>
      </c>
      <c r="O1162" t="s">
        <v>1070</v>
      </c>
      <c r="P1162" t="s">
        <v>1337</v>
      </c>
      <c r="Q1162" t="s">
        <v>924</v>
      </c>
      <c r="R1162">
        <v>26224</v>
      </c>
      <c r="S1162" s="19">
        <v>42191</v>
      </c>
      <c r="T1162">
        <v>110154</v>
      </c>
      <c r="U1162" t="s">
        <v>357</v>
      </c>
      <c r="V1162" s="19">
        <v>42202</v>
      </c>
      <c r="W1162" t="s">
        <v>2822</v>
      </c>
      <c r="X1162" t="s">
        <v>2823</v>
      </c>
      <c r="Y1162" t="s">
        <v>94</v>
      </c>
      <c r="Z1162" t="s">
        <v>366</v>
      </c>
      <c r="AA1162" s="29">
        <v>-450</v>
      </c>
      <c r="AB1162">
        <v>0</v>
      </c>
      <c r="AC1162">
        <f t="shared" si="228"/>
        <v>2015</v>
      </c>
      <c r="AD1162">
        <f t="shared" si="229"/>
        <v>7</v>
      </c>
      <c r="AE1162">
        <f t="shared" si="230"/>
        <v>2014</v>
      </c>
      <c r="AF1162">
        <f t="shared" si="231"/>
        <v>11</v>
      </c>
      <c r="AG1162" t="str">
        <f>VLOOKUP(F1162,vlookup!$A$2:$E$660,2,0)</f>
        <v>Retained</v>
      </c>
      <c r="AH1162" t="str">
        <f>VLOOKUP(F1162,vlookup!$A$2:$E$660,3,0)</f>
        <v>Service Contract</v>
      </c>
      <c r="AI1162" t="str">
        <f>VLOOKUP(F1162,vlookup!$A$2:$E$660,4,0)</f>
        <v>Used Car Programs</v>
      </c>
      <c r="AJ1162" t="str">
        <f>VLOOKUP(F1162,vlookup!$A$2:$E$660,5,0)</f>
        <v>High Mileage</v>
      </c>
      <c r="AL1162">
        <f t="shared" si="232"/>
        <v>30</v>
      </c>
      <c r="AM1162">
        <f t="shared" si="233"/>
        <v>227</v>
      </c>
      <c r="AN1162">
        <f t="shared" si="234"/>
        <v>8484</v>
      </c>
      <c r="AO1162" t="str">
        <f t="shared" si="235"/>
        <v/>
      </c>
      <c r="AP1162" t="str">
        <f t="shared" si="236"/>
        <v/>
      </c>
      <c r="AQ1162" t="str">
        <f t="shared" si="237"/>
        <v/>
      </c>
      <c r="AR1162">
        <f t="shared" si="238"/>
        <v>-450</v>
      </c>
      <c r="AS1162" t="str">
        <f t="shared" si="239"/>
        <v>102108956-3</v>
      </c>
      <c r="AT1162" t="str">
        <f>IFERROR(IF(VLOOKUP(Y1162,vlookup!$I$2:$J$9,1,0)=Y1162,VLOOKUP(Y1162,vlookup!$I$2:$J$9,2,0),PROPER(Y1162)),PROPER(Y1162))</f>
        <v>Labor</v>
      </c>
      <c r="AU1162" t="str">
        <f>IFERROR(IF(B1162=VLOOKUP(B1162,vlookup!$L$2:$L$10,1,0),"Yes","No"),"No")</f>
        <v>No</v>
      </c>
    </row>
    <row r="1163" spans="1:47" ht="14.45" customHeight="1" x14ac:dyDescent="0.25">
      <c r="A1163" t="s">
        <v>1336</v>
      </c>
      <c r="B1163" s="31" t="s">
        <v>3583</v>
      </c>
      <c r="C1163">
        <v>4</v>
      </c>
      <c r="D1163">
        <v>1</v>
      </c>
      <c r="E1163" t="s">
        <v>571</v>
      </c>
      <c r="F1163" t="s">
        <v>205</v>
      </c>
      <c r="G1163" t="s">
        <v>388</v>
      </c>
      <c r="H1163" t="s">
        <v>931</v>
      </c>
      <c r="I1163">
        <v>101670</v>
      </c>
      <c r="J1163" s="19">
        <v>41973</v>
      </c>
      <c r="K1163" s="19">
        <v>42003</v>
      </c>
      <c r="L1163">
        <v>201412</v>
      </c>
      <c r="M1163" s="19">
        <v>41974</v>
      </c>
      <c r="N1163">
        <v>24617</v>
      </c>
      <c r="O1163" t="s">
        <v>1070</v>
      </c>
      <c r="P1163" t="s">
        <v>1338</v>
      </c>
      <c r="Q1163" t="s">
        <v>924</v>
      </c>
      <c r="R1163">
        <v>32300230363</v>
      </c>
      <c r="S1163" s="19">
        <v>42212</v>
      </c>
      <c r="T1163">
        <v>111035</v>
      </c>
      <c r="U1163" t="s">
        <v>357</v>
      </c>
      <c r="V1163" s="19">
        <v>42212</v>
      </c>
      <c r="W1163" t="s">
        <v>572</v>
      </c>
      <c r="X1163" t="s">
        <v>573</v>
      </c>
      <c r="Y1163" t="s">
        <v>94</v>
      </c>
      <c r="Z1163" t="s">
        <v>574</v>
      </c>
      <c r="AA1163" s="29">
        <v>-56.25</v>
      </c>
      <c r="AB1163">
        <v>0</v>
      </c>
      <c r="AC1163">
        <f t="shared" si="228"/>
        <v>2015</v>
      </c>
      <c r="AD1163">
        <f t="shared" si="229"/>
        <v>7</v>
      </c>
      <c r="AE1163">
        <f t="shared" si="230"/>
        <v>2014</v>
      </c>
      <c r="AF1163">
        <f t="shared" si="231"/>
        <v>11</v>
      </c>
      <c r="AG1163" t="str">
        <f>VLOOKUP(F1163,vlookup!$A$2:$E$660,2,0)</f>
        <v>Retained</v>
      </c>
      <c r="AH1163" t="str">
        <f>VLOOKUP(F1163,vlookup!$A$2:$E$660,3,0)</f>
        <v>Service Contract</v>
      </c>
      <c r="AI1163" t="str">
        <f>VLOOKUP(F1163,vlookup!$A$2:$E$660,4,0)</f>
        <v>Used Car Programs</v>
      </c>
      <c r="AJ1163" t="str">
        <f>VLOOKUP(F1163,vlookup!$A$2:$E$660,5,0)</f>
        <v>High Mileage</v>
      </c>
      <c r="AL1163">
        <f t="shared" si="232"/>
        <v>30</v>
      </c>
      <c r="AM1163">
        <f t="shared" si="233"/>
        <v>237</v>
      </c>
      <c r="AN1163">
        <f t="shared" si="234"/>
        <v>9365</v>
      </c>
      <c r="AO1163" t="str">
        <f t="shared" si="235"/>
        <v/>
      </c>
      <c r="AP1163" t="str">
        <f t="shared" si="236"/>
        <v/>
      </c>
      <c r="AQ1163" t="str">
        <f t="shared" si="237"/>
        <v/>
      </c>
      <c r="AR1163">
        <f t="shared" si="238"/>
        <v>-56.25</v>
      </c>
      <c r="AS1163" t="str">
        <f t="shared" si="239"/>
        <v>102108956-4</v>
      </c>
      <c r="AT1163" t="str">
        <f>IFERROR(IF(VLOOKUP(Y1163,vlookup!$I$2:$J$9,1,0)=Y1163,VLOOKUP(Y1163,vlookup!$I$2:$J$9,2,0),PROPER(Y1163)),PROPER(Y1163))</f>
        <v>Labor</v>
      </c>
      <c r="AU1163" t="str">
        <f>IFERROR(IF(B1163=VLOOKUP(B1163,vlookup!$L$2:$L$10,1,0),"Yes","No"),"No")</f>
        <v>No</v>
      </c>
    </row>
    <row r="1164" spans="1:47" ht="14.45" customHeight="1" x14ac:dyDescent="0.25">
      <c r="A1164" t="s">
        <v>1336</v>
      </c>
      <c r="B1164" s="31" t="s">
        <v>3583</v>
      </c>
      <c r="C1164">
        <v>4</v>
      </c>
      <c r="D1164">
        <v>1</v>
      </c>
      <c r="E1164" t="s">
        <v>571</v>
      </c>
      <c r="F1164" t="s">
        <v>205</v>
      </c>
      <c r="G1164" t="s">
        <v>388</v>
      </c>
      <c r="H1164" t="s">
        <v>931</v>
      </c>
      <c r="I1164">
        <v>101670</v>
      </c>
      <c r="J1164" s="19">
        <v>41973</v>
      </c>
      <c r="K1164" s="19">
        <v>42003</v>
      </c>
      <c r="L1164">
        <v>201412</v>
      </c>
      <c r="M1164" s="19">
        <v>41974</v>
      </c>
      <c r="N1164">
        <v>24617</v>
      </c>
      <c r="O1164" t="s">
        <v>1070</v>
      </c>
      <c r="P1164" t="s">
        <v>1338</v>
      </c>
      <c r="Q1164" t="s">
        <v>924</v>
      </c>
      <c r="R1164">
        <v>32300230363</v>
      </c>
      <c r="S1164" s="19">
        <v>42212</v>
      </c>
      <c r="T1164">
        <v>111035</v>
      </c>
      <c r="U1164" t="s">
        <v>357</v>
      </c>
      <c r="V1164" s="19">
        <v>42212</v>
      </c>
      <c r="W1164" t="s">
        <v>2909</v>
      </c>
      <c r="X1164" t="s">
        <v>2910</v>
      </c>
      <c r="Y1164" t="s">
        <v>94</v>
      </c>
      <c r="Z1164" t="s">
        <v>578</v>
      </c>
      <c r="AA1164" s="29">
        <v>-236.5</v>
      </c>
      <c r="AB1164">
        <v>0</v>
      </c>
      <c r="AC1164">
        <f t="shared" si="228"/>
        <v>2015</v>
      </c>
      <c r="AD1164">
        <f t="shared" si="229"/>
        <v>7</v>
      </c>
      <c r="AE1164">
        <f t="shared" si="230"/>
        <v>2014</v>
      </c>
      <c r="AF1164">
        <f t="shared" si="231"/>
        <v>11</v>
      </c>
      <c r="AG1164" t="str">
        <f>VLOOKUP(F1164,vlookup!$A$2:$E$660,2,0)</f>
        <v>Retained</v>
      </c>
      <c r="AH1164" t="str">
        <f>VLOOKUP(F1164,vlookup!$A$2:$E$660,3,0)</f>
        <v>Service Contract</v>
      </c>
      <c r="AI1164" t="str">
        <f>VLOOKUP(F1164,vlookup!$A$2:$E$660,4,0)</f>
        <v>Used Car Programs</v>
      </c>
      <c r="AJ1164" t="str">
        <f>VLOOKUP(F1164,vlookup!$A$2:$E$660,5,0)</f>
        <v>High Mileage</v>
      </c>
      <c r="AL1164">
        <f t="shared" si="232"/>
        <v>30</v>
      </c>
      <c r="AM1164">
        <f t="shared" si="233"/>
        <v>237</v>
      </c>
      <c r="AN1164">
        <f t="shared" si="234"/>
        <v>9365</v>
      </c>
      <c r="AO1164" t="str">
        <f t="shared" si="235"/>
        <v/>
      </c>
      <c r="AP1164" t="str">
        <f t="shared" si="236"/>
        <v/>
      </c>
      <c r="AQ1164" t="str">
        <f t="shared" si="237"/>
        <v/>
      </c>
      <c r="AR1164">
        <f t="shared" si="238"/>
        <v>-236.5</v>
      </c>
      <c r="AS1164" t="str">
        <f t="shared" si="239"/>
        <v>102108956-4</v>
      </c>
      <c r="AT1164" t="str">
        <f>IFERROR(IF(VLOOKUP(Y1164,vlookup!$I$2:$J$9,1,0)=Y1164,VLOOKUP(Y1164,vlookup!$I$2:$J$9,2,0),PROPER(Y1164)),PROPER(Y1164))</f>
        <v>Labor</v>
      </c>
      <c r="AU1164" t="str">
        <f>IFERROR(IF(B1164=VLOOKUP(B1164,vlookup!$L$2:$L$10,1,0),"Yes","No"),"No")</f>
        <v>No</v>
      </c>
    </row>
    <row r="1165" spans="1:47" ht="14.45" customHeight="1" x14ac:dyDescent="0.25">
      <c r="A1165" t="s">
        <v>1339</v>
      </c>
      <c r="B1165" s="31" t="s">
        <v>1340</v>
      </c>
      <c r="C1165">
        <v>1</v>
      </c>
      <c r="D1165">
        <v>1</v>
      </c>
      <c r="E1165" t="s">
        <v>382</v>
      </c>
      <c r="F1165" t="s">
        <v>60</v>
      </c>
      <c r="G1165" t="s">
        <v>388</v>
      </c>
      <c r="H1165" t="s">
        <v>931</v>
      </c>
      <c r="I1165">
        <v>136406</v>
      </c>
      <c r="J1165" s="19">
        <v>41448</v>
      </c>
      <c r="K1165" s="19">
        <v>41465</v>
      </c>
      <c r="L1165">
        <v>201307</v>
      </c>
      <c r="M1165" s="19">
        <v>41456</v>
      </c>
      <c r="N1165">
        <v>24617</v>
      </c>
      <c r="O1165" t="s">
        <v>1070</v>
      </c>
      <c r="P1165" t="s">
        <v>1341</v>
      </c>
      <c r="Q1165" t="s">
        <v>943</v>
      </c>
      <c r="R1165">
        <v>1123</v>
      </c>
      <c r="S1165" s="19">
        <v>41522</v>
      </c>
      <c r="T1165">
        <v>138838</v>
      </c>
      <c r="U1165" t="s">
        <v>357</v>
      </c>
      <c r="V1165" s="19">
        <v>41634</v>
      </c>
      <c r="W1165" t="s">
        <v>2911</v>
      </c>
      <c r="X1165" t="s">
        <v>2912</v>
      </c>
      <c r="Y1165" t="s">
        <v>94</v>
      </c>
      <c r="Z1165" t="s">
        <v>582</v>
      </c>
      <c r="AA1165" s="29">
        <v>-340</v>
      </c>
      <c r="AB1165" t="s">
        <v>544</v>
      </c>
      <c r="AC1165">
        <f t="shared" si="228"/>
        <v>2013</v>
      </c>
      <c r="AD1165">
        <f t="shared" si="229"/>
        <v>12</v>
      </c>
      <c r="AE1165">
        <f t="shared" si="230"/>
        <v>2013</v>
      </c>
      <c r="AF1165">
        <f t="shared" si="231"/>
        <v>6</v>
      </c>
      <c r="AG1165" t="str">
        <f>VLOOKUP(F1165,vlookup!$A$2:$E$660,2,0)</f>
        <v>Retained</v>
      </c>
      <c r="AH1165" t="str">
        <f>VLOOKUP(F1165,vlookup!$A$2:$E$660,3,0)</f>
        <v>Service Contract</v>
      </c>
      <c r="AI1165" t="str">
        <f>VLOOKUP(F1165,vlookup!$A$2:$E$660,4,0)</f>
        <v>Used Car Programs</v>
      </c>
      <c r="AJ1165" t="str">
        <f>VLOOKUP(F1165,vlookup!$A$2:$E$660,5,0)</f>
        <v>High Mileage</v>
      </c>
      <c r="AL1165">
        <f t="shared" si="232"/>
        <v>17</v>
      </c>
      <c r="AM1165">
        <f t="shared" si="233"/>
        <v>183</v>
      </c>
      <c r="AN1165">
        <f t="shared" si="234"/>
        <v>2432</v>
      </c>
      <c r="AO1165" t="str">
        <f t="shared" si="235"/>
        <v/>
      </c>
      <c r="AP1165" t="str">
        <f t="shared" si="236"/>
        <v/>
      </c>
      <c r="AQ1165" t="str">
        <f t="shared" si="237"/>
        <v/>
      </c>
      <c r="AR1165">
        <f t="shared" si="238"/>
        <v>-340</v>
      </c>
      <c r="AS1165" t="str">
        <f t="shared" si="239"/>
        <v>6EA77871F3Y-1</v>
      </c>
      <c r="AT1165" t="str">
        <f>IFERROR(IF(VLOOKUP(Y1165,vlookup!$I$2:$J$9,1,0)=Y1165,VLOOKUP(Y1165,vlookup!$I$2:$J$9,2,0),PROPER(Y1165)),PROPER(Y1165))</f>
        <v>Labor</v>
      </c>
      <c r="AU1165" t="str">
        <f>IFERROR(IF(B1165=VLOOKUP(B1165,vlookup!$L$2:$L$10,1,0),"Yes","No"),"No")</f>
        <v>No</v>
      </c>
    </row>
    <row r="1166" spans="1:47" ht="14.45" customHeight="1" x14ac:dyDescent="0.25">
      <c r="A1166" t="s">
        <v>1342</v>
      </c>
      <c r="B1166" s="31" t="s">
        <v>3584</v>
      </c>
      <c r="C1166">
        <v>1</v>
      </c>
      <c r="D1166">
        <v>1</v>
      </c>
      <c r="E1166" t="s">
        <v>382</v>
      </c>
      <c r="F1166" t="s">
        <v>205</v>
      </c>
      <c r="G1166" t="s">
        <v>388</v>
      </c>
      <c r="H1166" t="s">
        <v>931</v>
      </c>
      <c r="I1166">
        <v>107710</v>
      </c>
      <c r="J1166" s="19">
        <v>42014</v>
      </c>
      <c r="K1166" s="19">
        <v>42063</v>
      </c>
      <c r="L1166">
        <v>201502</v>
      </c>
      <c r="M1166" s="19">
        <v>42036</v>
      </c>
      <c r="N1166">
        <v>24617</v>
      </c>
      <c r="O1166" t="s">
        <v>1070</v>
      </c>
      <c r="P1166" t="s">
        <v>1343</v>
      </c>
      <c r="Q1166" t="s">
        <v>924</v>
      </c>
      <c r="R1166">
        <v>25879</v>
      </c>
      <c r="S1166" s="19">
        <v>42041</v>
      </c>
      <c r="T1166">
        <v>110204</v>
      </c>
      <c r="U1166" t="s">
        <v>357</v>
      </c>
      <c r="V1166" s="19">
        <v>42122</v>
      </c>
      <c r="W1166" t="s">
        <v>2897</v>
      </c>
      <c r="X1166" t="s">
        <v>2898</v>
      </c>
      <c r="Y1166" t="s">
        <v>94</v>
      </c>
      <c r="Z1166" t="s">
        <v>582</v>
      </c>
      <c r="AA1166" s="29">
        <v>-355.38</v>
      </c>
      <c r="AB1166">
        <v>0</v>
      </c>
      <c r="AC1166">
        <f t="shared" si="228"/>
        <v>2015</v>
      </c>
      <c r="AD1166">
        <f t="shared" si="229"/>
        <v>4</v>
      </c>
      <c r="AE1166">
        <f t="shared" si="230"/>
        <v>2015</v>
      </c>
      <c r="AF1166">
        <f t="shared" si="231"/>
        <v>1</v>
      </c>
      <c r="AG1166" t="str">
        <f>VLOOKUP(F1166,vlookup!$A$2:$E$660,2,0)</f>
        <v>Retained</v>
      </c>
      <c r="AH1166" t="str">
        <f>VLOOKUP(F1166,vlookup!$A$2:$E$660,3,0)</f>
        <v>Service Contract</v>
      </c>
      <c r="AI1166" t="str">
        <f>VLOOKUP(F1166,vlookup!$A$2:$E$660,4,0)</f>
        <v>Used Car Programs</v>
      </c>
      <c r="AJ1166" t="str">
        <f>VLOOKUP(F1166,vlookup!$A$2:$E$660,5,0)</f>
        <v>High Mileage</v>
      </c>
      <c r="AL1166">
        <f t="shared" si="232"/>
        <v>48</v>
      </c>
      <c r="AM1166">
        <f t="shared" si="233"/>
        <v>108</v>
      </c>
      <c r="AN1166">
        <f t="shared" si="234"/>
        <v>2494</v>
      </c>
      <c r="AO1166" t="str">
        <f t="shared" si="235"/>
        <v/>
      </c>
      <c r="AP1166" t="str">
        <f t="shared" si="236"/>
        <v/>
      </c>
      <c r="AQ1166" t="str">
        <f t="shared" si="237"/>
        <v/>
      </c>
      <c r="AR1166">
        <f t="shared" si="238"/>
        <v>-355.38</v>
      </c>
      <c r="AS1166" t="str">
        <f t="shared" si="239"/>
        <v>102108973-1</v>
      </c>
      <c r="AT1166" t="str">
        <f>IFERROR(IF(VLOOKUP(Y1166,vlookup!$I$2:$J$9,1,0)=Y1166,VLOOKUP(Y1166,vlookup!$I$2:$J$9,2,0),PROPER(Y1166)),PROPER(Y1166))</f>
        <v>Labor</v>
      </c>
      <c r="AU1166" t="str">
        <f>IFERROR(IF(B1166=VLOOKUP(B1166,vlookup!$L$2:$L$10,1,0),"Yes","No"),"No")</f>
        <v>No</v>
      </c>
    </row>
    <row r="1167" spans="1:47" ht="14.45" customHeight="1" x14ac:dyDescent="0.25">
      <c r="A1167" t="s">
        <v>1342</v>
      </c>
      <c r="B1167" s="31" t="s">
        <v>3584</v>
      </c>
      <c r="C1167">
        <v>1</v>
      </c>
      <c r="D1167">
        <v>1</v>
      </c>
      <c r="E1167" t="s">
        <v>382</v>
      </c>
      <c r="F1167" t="s">
        <v>205</v>
      </c>
      <c r="G1167" t="s">
        <v>388</v>
      </c>
      <c r="H1167" t="s">
        <v>931</v>
      </c>
      <c r="I1167">
        <v>107710</v>
      </c>
      <c r="J1167" s="19">
        <v>42014</v>
      </c>
      <c r="K1167" s="19">
        <v>42063</v>
      </c>
      <c r="L1167">
        <v>201502</v>
      </c>
      <c r="M1167" s="19">
        <v>42036</v>
      </c>
      <c r="N1167">
        <v>24617</v>
      </c>
      <c r="O1167" t="s">
        <v>1070</v>
      </c>
      <c r="P1167" t="s">
        <v>1343</v>
      </c>
      <c r="Q1167" t="s">
        <v>924</v>
      </c>
      <c r="R1167">
        <v>25879</v>
      </c>
      <c r="S1167" s="19">
        <v>42041</v>
      </c>
      <c r="T1167">
        <v>110204</v>
      </c>
      <c r="U1167" t="s">
        <v>357</v>
      </c>
      <c r="V1167" s="19">
        <v>42122</v>
      </c>
      <c r="W1167" t="s">
        <v>2913</v>
      </c>
      <c r="X1167" t="s">
        <v>3817</v>
      </c>
      <c r="Y1167" t="s">
        <v>94</v>
      </c>
      <c r="Z1167" t="s">
        <v>582</v>
      </c>
      <c r="AA1167" s="29">
        <v>-376.92</v>
      </c>
      <c r="AB1167">
        <v>0</v>
      </c>
      <c r="AC1167">
        <f t="shared" si="228"/>
        <v>2015</v>
      </c>
      <c r="AD1167">
        <f t="shared" si="229"/>
        <v>4</v>
      </c>
      <c r="AE1167">
        <f t="shared" si="230"/>
        <v>2015</v>
      </c>
      <c r="AF1167">
        <f t="shared" si="231"/>
        <v>1</v>
      </c>
      <c r="AG1167" t="str">
        <f>VLOOKUP(F1167,vlookup!$A$2:$E$660,2,0)</f>
        <v>Retained</v>
      </c>
      <c r="AH1167" t="str">
        <f>VLOOKUP(F1167,vlookup!$A$2:$E$660,3,0)</f>
        <v>Service Contract</v>
      </c>
      <c r="AI1167" t="str">
        <f>VLOOKUP(F1167,vlookup!$A$2:$E$660,4,0)</f>
        <v>Used Car Programs</v>
      </c>
      <c r="AJ1167" t="str">
        <f>VLOOKUP(F1167,vlookup!$A$2:$E$660,5,0)</f>
        <v>High Mileage</v>
      </c>
      <c r="AL1167">
        <f t="shared" si="232"/>
        <v>48</v>
      </c>
      <c r="AM1167">
        <f t="shared" si="233"/>
        <v>108</v>
      </c>
      <c r="AN1167">
        <f t="shared" si="234"/>
        <v>2494</v>
      </c>
      <c r="AO1167" t="str">
        <f t="shared" si="235"/>
        <v/>
      </c>
      <c r="AP1167" t="str">
        <f t="shared" si="236"/>
        <v/>
      </c>
      <c r="AQ1167" t="str">
        <f t="shared" si="237"/>
        <v/>
      </c>
      <c r="AR1167">
        <f t="shared" si="238"/>
        <v>-376.92</v>
      </c>
      <c r="AS1167" t="str">
        <f t="shared" si="239"/>
        <v>102108973-1</v>
      </c>
      <c r="AT1167" t="str">
        <f>IFERROR(IF(VLOOKUP(Y1167,vlookup!$I$2:$J$9,1,0)=Y1167,VLOOKUP(Y1167,vlookup!$I$2:$J$9,2,0),PROPER(Y1167)),PROPER(Y1167))</f>
        <v>Labor</v>
      </c>
      <c r="AU1167" t="str">
        <f>IFERROR(IF(B1167=VLOOKUP(B1167,vlookup!$L$2:$L$10,1,0),"Yes","No"),"No")</f>
        <v>No</v>
      </c>
    </row>
    <row r="1168" spans="1:47" ht="14.45" customHeight="1" x14ac:dyDescent="0.25">
      <c r="A1168" t="s">
        <v>1342</v>
      </c>
      <c r="B1168" s="31" t="s">
        <v>3584</v>
      </c>
      <c r="C1168">
        <v>2</v>
      </c>
      <c r="D1168">
        <v>1</v>
      </c>
      <c r="E1168" t="s">
        <v>382</v>
      </c>
      <c r="F1168" t="s">
        <v>205</v>
      </c>
      <c r="G1168" t="s">
        <v>388</v>
      </c>
      <c r="H1168" t="s">
        <v>931</v>
      </c>
      <c r="I1168">
        <v>107710</v>
      </c>
      <c r="J1168" s="19">
        <v>42014</v>
      </c>
      <c r="K1168" s="19">
        <v>42063</v>
      </c>
      <c r="L1168">
        <v>201502</v>
      </c>
      <c r="M1168" s="19">
        <v>42036</v>
      </c>
      <c r="N1168">
        <v>24617</v>
      </c>
      <c r="O1168" t="s">
        <v>1070</v>
      </c>
      <c r="P1168" t="s">
        <v>1344</v>
      </c>
      <c r="Q1168" t="s">
        <v>924</v>
      </c>
      <c r="R1168">
        <v>146621</v>
      </c>
      <c r="S1168" s="19">
        <v>42377</v>
      </c>
      <c r="T1168">
        <v>124803</v>
      </c>
      <c r="U1168" t="s">
        <v>357</v>
      </c>
      <c r="V1168" s="19">
        <v>42380</v>
      </c>
      <c r="W1168" t="s">
        <v>2914</v>
      </c>
      <c r="X1168" t="s">
        <v>2915</v>
      </c>
      <c r="Y1168" t="s">
        <v>94</v>
      </c>
      <c r="Z1168" t="s">
        <v>369</v>
      </c>
      <c r="AA1168" s="29">
        <v>-227.7</v>
      </c>
      <c r="AB1168">
        <v>0</v>
      </c>
      <c r="AC1168">
        <f t="shared" si="228"/>
        <v>2016</v>
      </c>
      <c r="AD1168">
        <f t="shared" si="229"/>
        <v>1</v>
      </c>
      <c r="AE1168">
        <f t="shared" si="230"/>
        <v>2015</v>
      </c>
      <c r="AF1168">
        <f t="shared" si="231"/>
        <v>1</v>
      </c>
      <c r="AG1168" t="str">
        <f>VLOOKUP(F1168,vlookup!$A$2:$E$660,2,0)</f>
        <v>Retained</v>
      </c>
      <c r="AH1168" t="str">
        <f>VLOOKUP(F1168,vlookup!$A$2:$E$660,3,0)</f>
        <v>Service Contract</v>
      </c>
      <c r="AI1168" t="str">
        <f>VLOOKUP(F1168,vlookup!$A$2:$E$660,4,0)</f>
        <v>Used Car Programs</v>
      </c>
      <c r="AJ1168" t="str">
        <f>VLOOKUP(F1168,vlookup!$A$2:$E$660,5,0)</f>
        <v>High Mileage</v>
      </c>
      <c r="AL1168">
        <f t="shared" si="232"/>
        <v>48</v>
      </c>
      <c r="AM1168">
        <f t="shared" si="233"/>
        <v>361</v>
      </c>
      <c r="AN1168">
        <f t="shared" si="234"/>
        <v>17093</v>
      </c>
      <c r="AO1168" t="str">
        <f t="shared" si="235"/>
        <v/>
      </c>
      <c r="AP1168" t="str">
        <f t="shared" si="236"/>
        <v/>
      </c>
      <c r="AQ1168" t="str">
        <f t="shared" si="237"/>
        <v/>
      </c>
      <c r="AR1168">
        <f t="shared" si="238"/>
        <v>-227.7</v>
      </c>
      <c r="AS1168" t="str">
        <f t="shared" si="239"/>
        <v>102108973-2</v>
      </c>
      <c r="AT1168" t="str">
        <f>IFERROR(IF(VLOOKUP(Y1168,vlookup!$I$2:$J$9,1,0)=Y1168,VLOOKUP(Y1168,vlookup!$I$2:$J$9,2,0),PROPER(Y1168)),PROPER(Y1168))</f>
        <v>Labor</v>
      </c>
      <c r="AU1168" t="str">
        <f>IFERROR(IF(B1168=VLOOKUP(B1168,vlookup!$L$2:$L$10,1,0),"Yes","No"),"No")</f>
        <v>No</v>
      </c>
    </row>
    <row r="1169" spans="1:47" ht="14.45" customHeight="1" x14ac:dyDescent="0.25">
      <c r="A1169" t="s">
        <v>1342</v>
      </c>
      <c r="B1169" s="31" t="s">
        <v>3584</v>
      </c>
      <c r="C1169">
        <v>3</v>
      </c>
      <c r="D1169">
        <v>1</v>
      </c>
      <c r="E1169" t="s">
        <v>382</v>
      </c>
      <c r="F1169" t="s">
        <v>205</v>
      </c>
      <c r="G1169" t="s">
        <v>388</v>
      </c>
      <c r="H1169" t="s">
        <v>931</v>
      </c>
      <c r="I1169">
        <v>107710</v>
      </c>
      <c r="J1169" s="19">
        <v>42014</v>
      </c>
      <c r="K1169" s="19">
        <v>42063</v>
      </c>
      <c r="L1169">
        <v>201502</v>
      </c>
      <c r="M1169" s="19">
        <v>42036</v>
      </c>
      <c r="N1169">
        <v>24617</v>
      </c>
      <c r="O1169" t="s">
        <v>1070</v>
      </c>
      <c r="P1169" t="s">
        <v>1344</v>
      </c>
      <c r="Q1169" t="s">
        <v>924</v>
      </c>
      <c r="R1169">
        <v>147842</v>
      </c>
      <c r="S1169" s="19">
        <v>42501</v>
      </c>
      <c r="T1169">
        <v>128386</v>
      </c>
      <c r="U1169" t="s">
        <v>356</v>
      </c>
      <c r="V1169" s="19">
        <v>42503</v>
      </c>
      <c r="W1169" t="s">
        <v>2916</v>
      </c>
      <c r="X1169" t="s">
        <v>2917</v>
      </c>
      <c r="Y1169" t="s">
        <v>94</v>
      </c>
      <c r="Z1169" t="s">
        <v>582</v>
      </c>
      <c r="AA1169" s="29">
        <v>-430.5</v>
      </c>
      <c r="AB1169">
        <v>0</v>
      </c>
      <c r="AC1169">
        <f t="shared" si="228"/>
        <v>2016</v>
      </c>
      <c r="AD1169">
        <f t="shared" si="229"/>
        <v>5</v>
      </c>
      <c r="AE1169">
        <f t="shared" si="230"/>
        <v>2015</v>
      </c>
      <c r="AF1169">
        <f t="shared" si="231"/>
        <v>1</v>
      </c>
      <c r="AG1169" t="str">
        <f>VLOOKUP(F1169,vlookup!$A$2:$E$660,2,0)</f>
        <v>Retained</v>
      </c>
      <c r="AH1169" t="str">
        <f>VLOOKUP(F1169,vlookup!$A$2:$E$660,3,0)</f>
        <v>Service Contract</v>
      </c>
      <c r="AI1169" t="str">
        <f>VLOOKUP(F1169,vlookup!$A$2:$E$660,4,0)</f>
        <v>Used Car Programs</v>
      </c>
      <c r="AJ1169" t="str">
        <f>VLOOKUP(F1169,vlookup!$A$2:$E$660,5,0)</f>
        <v>High Mileage</v>
      </c>
      <c r="AL1169">
        <f t="shared" si="232"/>
        <v>48</v>
      </c>
      <c r="AM1169">
        <f t="shared" si="233"/>
        <v>483</v>
      </c>
      <c r="AN1169">
        <f t="shared" si="234"/>
        <v>20676</v>
      </c>
      <c r="AO1169" t="str">
        <f t="shared" si="235"/>
        <v/>
      </c>
      <c r="AP1169" t="str">
        <f t="shared" si="236"/>
        <v/>
      </c>
      <c r="AQ1169" t="str">
        <f t="shared" si="237"/>
        <v/>
      </c>
      <c r="AR1169">
        <f t="shared" si="238"/>
        <v>-430.5</v>
      </c>
      <c r="AS1169" t="str">
        <f t="shared" si="239"/>
        <v>102108973-3</v>
      </c>
      <c r="AT1169" t="str">
        <f>IFERROR(IF(VLOOKUP(Y1169,vlookup!$I$2:$J$9,1,0)=Y1169,VLOOKUP(Y1169,vlookup!$I$2:$J$9,2,0),PROPER(Y1169)),PROPER(Y1169))</f>
        <v>Labor</v>
      </c>
      <c r="AU1169" t="str">
        <f>IFERROR(IF(B1169=VLOOKUP(B1169,vlookup!$L$2:$L$10,1,0),"Yes","No"),"No")</f>
        <v>No</v>
      </c>
    </row>
    <row r="1170" spans="1:47" ht="14.45" customHeight="1" x14ac:dyDescent="0.25">
      <c r="A1170" t="s">
        <v>1345</v>
      </c>
      <c r="B1170" s="31" t="s">
        <v>1346</v>
      </c>
      <c r="C1170">
        <v>1</v>
      </c>
      <c r="D1170">
        <v>1</v>
      </c>
      <c r="E1170" t="s">
        <v>382</v>
      </c>
      <c r="F1170" t="s">
        <v>238</v>
      </c>
      <c r="G1170" t="s">
        <v>388</v>
      </c>
      <c r="H1170" t="s">
        <v>931</v>
      </c>
      <c r="I1170">
        <v>165725</v>
      </c>
      <c r="J1170" s="19">
        <v>42560</v>
      </c>
      <c r="K1170" s="19">
        <v>42582</v>
      </c>
      <c r="L1170">
        <v>201607</v>
      </c>
      <c r="M1170" s="19">
        <v>42552</v>
      </c>
      <c r="N1170">
        <v>24617</v>
      </c>
      <c r="O1170" t="s">
        <v>1070</v>
      </c>
      <c r="P1170" t="s">
        <v>1312</v>
      </c>
      <c r="Q1170" t="s">
        <v>924</v>
      </c>
      <c r="R1170">
        <v>29703</v>
      </c>
      <c r="S1170" s="19">
        <v>42985</v>
      </c>
      <c r="T1170">
        <v>178089</v>
      </c>
      <c r="U1170" t="s">
        <v>356</v>
      </c>
      <c r="V1170" s="19">
        <v>42986</v>
      </c>
      <c r="W1170" t="s">
        <v>362</v>
      </c>
      <c r="X1170" t="s">
        <v>363</v>
      </c>
      <c r="Y1170" t="s">
        <v>94</v>
      </c>
      <c r="Z1170" t="s">
        <v>358</v>
      </c>
      <c r="AA1170" s="29">
        <v>-319</v>
      </c>
      <c r="AB1170">
        <v>0</v>
      </c>
      <c r="AC1170">
        <f t="shared" si="228"/>
        <v>2017</v>
      </c>
      <c r="AD1170">
        <f t="shared" si="229"/>
        <v>9</v>
      </c>
      <c r="AE1170">
        <f t="shared" si="230"/>
        <v>2016</v>
      </c>
      <c r="AF1170">
        <f t="shared" si="231"/>
        <v>7</v>
      </c>
      <c r="AG1170" t="str">
        <f>VLOOKUP(F1170,vlookup!$A$2:$E$660,2,0)</f>
        <v>Retained</v>
      </c>
      <c r="AH1170" t="str">
        <f>VLOOKUP(F1170,vlookup!$A$2:$E$660,3,0)</f>
        <v>Service Contract</v>
      </c>
      <c r="AI1170" t="str">
        <f>VLOOKUP(F1170,vlookup!$A$2:$E$660,4,0)</f>
        <v>Used Car Programs</v>
      </c>
      <c r="AJ1170" t="str">
        <f>VLOOKUP(F1170,vlookup!$A$2:$E$660,5,0)</f>
        <v>High Mileage</v>
      </c>
      <c r="AL1170">
        <f t="shared" si="232"/>
        <v>22</v>
      </c>
      <c r="AM1170">
        <f t="shared" si="233"/>
        <v>419</v>
      </c>
      <c r="AN1170">
        <f t="shared" si="234"/>
        <v>12364</v>
      </c>
      <c r="AO1170" t="str">
        <f t="shared" si="235"/>
        <v/>
      </c>
      <c r="AP1170" t="str">
        <f t="shared" si="236"/>
        <v/>
      </c>
      <c r="AQ1170" t="str">
        <f t="shared" si="237"/>
        <v/>
      </c>
      <c r="AR1170">
        <f t="shared" si="238"/>
        <v>-319</v>
      </c>
      <c r="AS1170" t="str">
        <f t="shared" si="239"/>
        <v>6EB53297G6Y-1</v>
      </c>
      <c r="AT1170" t="str">
        <f>IFERROR(IF(VLOOKUP(Y1170,vlookup!$I$2:$J$9,1,0)=Y1170,VLOOKUP(Y1170,vlookup!$I$2:$J$9,2,0),PROPER(Y1170)),PROPER(Y1170))</f>
        <v>Labor</v>
      </c>
      <c r="AU1170" t="str">
        <f>IFERROR(IF(B1170=VLOOKUP(B1170,vlookup!$L$2:$L$10,1,0),"Yes","No"),"No")</f>
        <v>No</v>
      </c>
    </row>
    <row r="1171" spans="1:47" ht="14.45" customHeight="1" x14ac:dyDescent="0.25">
      <c r="A1171" t="s">
        <v>1347</v>
      </c>
      <c r="B1171" s="31" t="s">
        <v>1348</v>
      </c>
      <c r="C1171">
        <v>1</v>
      </c>
      <c r="D1171">
        <v>1</v>
      </c>
      <c r="E1171" t="s">
        <v>382</v>
      </c>
      <c r="F1171" t="s">
        <v>238</v>
      </c>
      <c r="G1171" t="s">
        <v>388</v>
      </c>
      <c r="H1171" t="s">
        <v>931</v>
      </c>
      <c r="I1171">
        <v>99592</v>
      </c>
      <c r="J1171" s="19">
        <v>42321</v>
      </c>
      <c r="K1171" s="19">
        <v>42361</v>
      </c>
      <c r="L1171">
        <v>201512</v>
      </c>
      <c r="M1171" s="19">
        <v>42339</v>
      </c>
      <c r="N1171">
        <v>24616</v>
      </c>
      <c r="O1171" t="s">
        <v>1076</v>
      </c>
      <c r="P1171" t="s">
        <v>1335</v>
      </c>
      <c r="Q1171" t="s">
        <v>924</v>
      </c>
      <c r="R1171">
        <v>380289</v>
      </c>
      <c r="S1171" s="19">
        <v>42394</v>
      </c>
      <c r="T1171">
        <v>103112</v>
      </c>
      <c r="U1171" t="s">
        <v>357</v>
      </c>
      <c r="V1171" s="19">
        <v>42425</v>
      </c>
      <c r="W1171" t="s">
        <v>362</v>
      </c>
      <c r="X1171" t="s">
        <v>363</v>
      </c>
      <c r="Y1171" t="s">
        <v>94</v>
      </c>
      <c r="Z1171" t="s">
        <v>358</v>
      </c>
      <c r="AA1171" s="29">
        <v>-319</v>
      </c>
      <c r="AB1171">
        <v>0</v>
      </c>
      <c r="AC1171">
        <f t="shared" si="228"/>
        <v>2016</v>
      </c>
      <c r="AD1171">
        <f t="shared" si="229"/>
        <v>2</v>
      </c>
      <c r="AE1171">
        <f t="shared" si="230"/>
        <v>2015</v>
      </c>
      <c r="AF1171">
        <f t="shared" si="231"/>
        <v>11</v>
      </c>
      <c r="AG1171" t="str">
        <f>VLOOKUP(F1171,vlookup!$A$2:$E$660,2,0)</f>
        <v>Retained</v>
      </c>
      <c r="AH1171" t="str">
        <f>VLOOKUP(F1171,vlookup!$A$2:$E$660,3,0)</f>
        <v>Service Contract</v>
      </c>
      <c r="AI1171" t="str">
        <f>VLOOKUP(F1171,vlookup!$A$2:$E$660,4,0)</f>
        <v>Used Car Programs</v>
      </c>
      <c r="AJ1171" t="str">
        <f>VLOOKUP(F1171,vlookup!$A$2:$E$660,5,0)</f>
        <v>High Mileage</v>
      </c>
      <c r="AL1171">
        <f t="shared" si="232"/>
        <v>40</v>
      </c>
      <c r="AM1171">
        <f t="shared" si="233"/>
        <v>102</v>
      </c>
      <c r="AN1171">
        <f t="shared" si="234"/>
        <v>3520</v>
      </c>
      <c r="AO1171" t="str">
        <f t="shared" si="235"/>
        <v/>
      </c>
      <c r="AP1171" t="str">
        <f t="shared" si="236"/>
        <v/>
      </c>
      <c r="AQ1171" t="str">
        <f t="shared" si="237"/>
        <v/>
      </c>
      <c r="AR1171">
        <f t="shared" si="238"/>
        <v>-319</v>
      </c>
      <c r="AS1171" t="str">
        <f t="shared" si="239"/>
        <v>6EC22854K5Y-1</v>
      </c>
      <c r="AT1171" t="str">
        <f>IFERROR(IF(VLOOKUP(Y1171,vlookup!$I$2:$J$9,1,0)=Y1171,VLOOKUP(Y1171,vlookup!$I$2:$J$9,2,0),PROPER(Y1171)),PROPER(Y1171))</f>
        <v>Labor</v>
      </c>
      <c r="AU1171" t="str">
        <f>IFERROR(IF(B1171=VLOOKUP(B1171,vlookup!$L$2:$L$10,1,0),"Yes","No"),"No")</f>
        <v>No</v>
      </c>
    </row>
    <row r="1172" spans="1:47" ht="14.45" customHeight="1" x14ac:dyDescent="0.25">
      <c r="A1172" t="s">
        <v>1349</v>
      </c>
      <c r="B1172" s="31" t="s">
        <v>1350</v>
      </c>
      <c r="C1172">
        <v>1</v>
      </c>
      <c r="D1172">
        <v>1</v>
      </c>
      <c r="E1172" t="s">
        <v>382</v>
      </c>
      <c r="F1172" t="s">
        <v>60</v>
      </c>
      <c r="G1172" t="s">
        <v>388</v>
      </c>
      <c r="H1172" t="s">
        <v>931</v>
      </c>
      <c r="I1172">
        <v>75171</v>
      </c>
      <c r="J1172" s="19">
        <v>41619</v>
      </c>
      <c r="K1172" s="19">
        <v>41652</v>
      </c>
      <c r="L1172">
        <v>201401</v>
      </c>
      <c r="M1172" s="19">
        <v>41640</v>
      </c>
      <c r="N1172">
        <v>24617</v>
      </c>
      <c r="O1172" t="s">
        <v>1070</v>
      </c>
      <c r="P1172" t="s">
        <v>1351</v>
      </c>
      <c r="Q1172" t="s">
        <v>924</v>
      </c>
      <c r="R1172">
        <v>106492</v>
      </c>
      <c r="S1172" s="19">
        <v>41626</v>
      </c>
      <c r="T1172">
        <v>75694</v>
      </c>
      <c r="U1172" t="s">
        <v>357</v>
      </c>
      <c r="V1172" s="19">
        <v>41694</v>
      </c>
      <c r="W1172" t="s">
        <v>969</v>
      </c>
      <c r="X1172" t="s">
        <v>970</v>
      </c>
      <c r="Y1172" t="s">
        <v>94</v>
      </c>
      <c r="Z1172" t="s">
        <v>582</v>
      </c>
      <c r="AA1172" s="29">
        <v>-262.5</v>
      </c>
      <c r="AB1172">
        <v>0</v>
      </c>
      <c r="AC1172">
        <f t="shared" si="228"/>
        <v>2014</v>
      </c>
      <c r="AD1172">
        <f t="shared" si="229"/>
        <v>2</v>
      </c>
      <c r="AE1172">
        <f t="shared" si="230"/>
        <v>2013</v>
      </c>
      <c r="AF1172">
        <f t="shared" si="231"/>
        <v>12</v>
      </c>
      <c r="AG1172" t="str">
        <f>VLOOKUP(F1172,vlookup!$A$2:$E$660,2,0)</f>
        <v>Retained</v>
      </c>
      <c r="AH1172" t="str">
        <f>VLOOKUP(F1172,vlookup!$A$2:$E$660,3,0)</f>
        <v>Service Contract</v>
      </c>
      <c r="AI1172" t="str">
        <f>VLOOKUP(F1172,vlookup!$A$2:$E$660,4,0)</f>
        <v>Used Car Programs</v>
      </c>
      <c r="AJ1172" t="str">
        <f>VLOOKUP(F1172,vlookup!$A$2:$E$660,5,0)</f>
        <v>High Mileage</v>
      </c>
      <c r="AL1172">
        <f t="shared" si="232"/>
        <v>32</v>
      </c>
      <c r="AM1172">
        <f t="shared" si="233"/>
        <v>73</v>
      </c>
      <c r="AN1172">
        <f t="shared" si="234"/>
        <v>523</v>
      </c>
      <c r="AO1172" t="str">
        <f t="shared" si="235"/>
        <v/>
      </c>
      <c r="AP1172" t="str">
        <f t="shared" si="236"/>
        <v/>
      </c>
      <c r="AQ1172">
        <f t="shared" si="237"/>
        <v>-262.5</v>
      </c>
      <c r="AR1172" t="str">
        <f t="shared" si="238"/>
        <v/>
      </c>
      <c r="AS1172" t="str">
        <f t="shared" si="239"/>
        <v>4EB40207L3Y-1</v>
      </c>
      <c r="AT1172" t="str">
        <f>IFERROR(IF(VLOOKUP(Y1172,vlookup!$I$2:$J$9,1,0)=Y1172,VLOOKUP(Y1172,vlookup!$I$2:$J$9,2,0),PROPER(Y1172)),PROPER(Y1172))</f>
        <v>Labor</v>
      </c>
      <c r="AU1172" t="str">
        <f>IFERROR(IF(B1172=VLOOKUP(B1172,vlookup!$L$2:$L$10,1,0),"Yes","No"),"No")</f>
        <v>No</v>
      </c>
    </row>
    <row r="1173" spans="1:47" ht="14.45" customHeight="1" x14ac:dyDescent="0.25">
      <c r="A1173" t="s">
        <v>1352</v>
      </c>
      <c r="B1173" s="31" t="s">
        <v>3585</v>
      </c>
      <c r="C1173">
        <v>1</v>
      </c>
      <c r="D1173">
        <v>1</v>
      </c>
      <c r="E1173" t="s">
        <v>382</v>
      </c>
      <c r="F1173" t="s">
        <v>205</v>
      </c>
      <c r="G1173" t="s">
        <v>388</v>
      </c>
      <c r="H1173" t="s">
        <v>931</v>
      </c>
      <c r="I1173">
        <v>182026</v>
      </c>
      <c r="J1173" s="19">
        <v>41701</v>
      </c>
      <c r="K1173" s="19">
        <v>41751</v>
      </c>
      <c r="L1173">
        <v>201404</v>
      </c>
      <c r="M1173" s="19">
        <v>41730</v>
      </c>
      <c r="N1173">
        <v>24617</v>
      </c>
      <c r="O1173" t="s">
        <v>1070</v>
      </c>
      <c r="P1173" t="s">
        <v>1353</v>
      </c>
      <c r="Q1173" t="s">
        <v>924</v>
      </c>
      <c r="R1173">
        <v>41300092606</v>
      </c>
      <c r="S1173" s="19">
        <v>41963</v>
      </c>
      <c r="T1173">
        <v>187119</v>
      </c>
      <c r="U1173" t="s">
        <v>357</v>
      </c>
      <c r="V1173" s="19">
        <v>41963</v>
      </c>
      <c r="W1173" t="s">
        <v>2918</v>
      </c>
      <c r="X1173" t="s">
        <v>2919</v>
      </c>
      <c r="Y1173" t="s">
        <v>94</v>
      </c>
      <c r="Z1173" t="s">
        <v>581</v>
      </c>
      <c r="AA1173" s="29">
        <v>-95.25</v>
      </c>
      <c r="AB1173">
        <v>0</v>
      </c>
      <c r="AC1173">
        <f t="shared" si="228"/>
        <v>2014</v>
      </c>
      <c r="AD1173">
        <f t="shared" si="229"/>
        <v>11</v>
      </c>
      <c r="AE1173">
        <f t="shared" si="230"/>
        <v>2014</v>
      </c>
      <c r="AF1173">
        <f t="shared" si="231"/>
        <v>3</v>
      </c>
      <c r="AG1173" t="str">
        <f>VLOOKUP(F1173,vlookup!$A$2:$E$660,2,0)</f>
        <v>Retained</v>
      </c>
      <c r="AH1173" t="str">
        <f>VLOOKUP(F1173,vlookup!$A$2:$E$660,3,0)</f>
        <v>Service Contract</v>
      </c>
      <c r="AI1173" t="str">
        <f>VLOOKUP(F1173,vlookup!$A$2:$E$660,4,0)</f>
        <v>Used Car Programs</v>
      </c>
      <c r="AJ1173" t="str">
        <f>VLOOKUP(F1173,vlookup!$A$2:$E$660,5,0)</f>
        <v>High Mileage</v>
      </c>
      <c r="AL1173">
        <f t="shared" si="232"/>
        <v>49</v>
      </c>
      <c r="AM1173">
        <f t="shared" si="233"/>
        <v>257</v>
      </c>
      <c r="AN1173">
        <f t="shared" si="234"/>
        <v>5093</v>
      </c>
      <c r="AO1173" t="str">
        <f t="shared" si="235"/>
        <v/>
      </c>
      <c r="AP1173" t="str">
        <f t="shared" si="236"/>
        <v/>
      </c>
      <c r="AQ1173" t="str">
        <f t="shared" si="237"/>
        <v/>
      </c>
      <c r="AR1173">
        <f t="shared" si="238"/>
        <v>-95.25</v>
      </c>
      <c r="AS1173" t="str">
        <f t="shared" si="239"/>
        <v>102108997-1</v>
      </c>
      <c r="AT1173" t="str">
        <f>IFERROR(IF(VLOOKUP(Y1173,vlookup!$I$2:$J$9,1,0)=Y1173,VLOOKUP(Y1173,vlookup!$I$2:$J$9,2,0),PROPER(Y1173)),PROPER(Y1173))</f>
        <v>Labor</v>
      </c>
      <c r="AU1173" t="str">
        <f>IFERROR(IF(B1173=VLOOKUP(B1173,vlookup!$L$2:$L$10,1,0),"Yes","No"),"No")</f>
        <v>No</v>
      </c>
    </row>
    <row r="1174" spans="1:47" ht="14.45" customHeight="1" x14ac:dyDescent="0.25">
      <c r="A1174" t="s">
        <v>1352</v>
      </c>
      <c r="B1174" s="31" t="s">
        <v>3585</v>
      </c>
      <c r="C1174">
        <v>1</v>
      </c>
      <c r="D1174">
        <v>1</v>
      </c>
      <c r="E1174" t="s">
        <v>382</v>
      </c>
      <c r="F1174" t="s">
        <v>205</v>
      </c>
      <c r="G1174" t="s">
        <v>388</v>
      </c>
      <c r="H1174" t="s">
        <v>931</v>
      </c>
      <c r="I1174">
        <v>182026</v>
      </c>
      <c r="J1174" s="19">
        <v>41701</v>
      </c>
      <c r="K1174" s="19">
        <v>41751</v>
      </c>
      <c r="L1174">
        <v>201404</v>
      </c>
      <c r="M1174" s="19">
        <v>41730</v>
      </c>
      <c r="N1174">
        <v>24617</v>
      </c>
      <c r="O1174" t="s">
        <v>1070</v>
      </c>
      <c r="P1174" t="s">
        <v>1353</v>
      </c>
      <c r="Q1174" t="s">
        <v>924</v>
      </c>
      <c r="R1174">
        <v>41300092606</v>
      </c>
      <c r="S1174" s="19">
        <v>41963</v>
      </c>
      <c r="T1174">
        <v>187119</v>
      </c>
      <c r="U1174" t="s">
        <v>357</v>
      </c>
      <c r="V1174" s="19">
        <v>41963</v>
      </c>
      <c r="W1174" t="s">
        <v>618</v>
      </c>
      <c r="X1174" t="s">
        <v>619</v>
      </c>
      <c r="Y1174" t="s">
        <v>94</v>
      </c>
      <c r="Z1174" t="s">
        <v>578</v>
      </c>
      <c r="AA1174" s="29">
        <v>-20</v>
      </c>
      <c r="AB1174">
        <v>0</v>
      </c>
      <c r="AC1174">
        <f t="shared" si="228"/>
        <v>2014</v>
      </c>
      <c r="AD1174">
        <f t="shared" si="229"/>
        <v>11</v>
      </c>
      <c r="AE1174">
        <f t="shared" si="230"/>
        <v>2014</v>
      </c>
      <c r="AF1174">
        <f t="shared" si="231"/>
        <v>3</v>
      </c>
      <c r="AG1174" t="str">
        <f>VLOOKUP(F1174,vlookup!$A$2:$E$660,2,0)</f>
        <v>Retained</v>
      </c>
      <c r="AH1174" t="str">
        <f>VLOOKUP(F1174,vlookup!$A$2:$E$660,3,0)</f>
        <v>Service Contract</v>
      </c>
      <c r="AI1174" t="str">
        <f>VLOOKUP(F1174,vlookup!$A$2:$E$660,4,0)</f>
        <v>Used Car Programs</v>
      </c>
      <c r="AJ1174" t="str">
        <f>VLOOKUP(F1174,vlookup!$A$2:$E$660,5,0)</f>
        <v>High Mileage</v>
      </c>
      <c r="AL1174">
        <f t="shared" si="232"/>
        <v>49</v>
      </c>
      <c r="AM1174">
        <f t="shared" si="233"/>
        <v>257</v>
      </c>
      <c r="AN1174">
        <f t="shared" si="234"/>
        <v>5093</v>
      </c>
      <c r="AO1174" t="str">
        <f t="shared" si="235"/>
        <v/>
      </c>
      <c r="AP1174" t="str">
        <f t="shared" si="236"/>
        <v/>
      </c>
      <c r="AQ1174" t="str">
        <f t="shared" si="237"/>
        <v/>
      </c>
      <c r="AR1174">
        <f t="shared" si="238"/>
        <v>-20</v>
      </c>
      <c r="AS1174" t="str">
        <f t="shared" si="239"/>
        <v>102108997-1</v>
      </c>
      <c r="AT1174" t="str">
        <f>IFERROR(IF(VLOOKUP(Y1174,vlookup!$I$2:$J$9,1,0)=Y1174,VLOOKUP(Y1174,vlookup!$I$2:$J$9,2,0),PROPER(Y1174)),PROPER(Y1174))</f>
        <v>Labor</v>
      </c>
      <c r="AU1174" t="str">
        <f>IFERROR(IF(B1174=VLOOKUP(B1174,vlookup!$L$2:$L$10,1,0),"Yes","No"),"No")</f>
        <v>No</v>
      </c>
    </row>
    <row r="1175" spans="1:47" ht="14.45" customHeight="1" x14ac:dyDescent="0.25">
      <c r="A1175" t="s">
        <v>1352</v>
      </c>
      <c r="B1175" s="31" t="s">
        <v>3585</v>
      </c>
      <c r="C1175">
        <v>1</v>
      </c>
      <c r="D1175">
        <v>1</v>
      </c>
      <c r="E1175" t="s">
        <v>382</v>
      </c>
      <c r="F1175" t="s">
        <v>205</v>
      </c>
      <c r="G1175" t="s">
        <v>388</v>
      </c>
      <c r="H1175" t="s">
        <v>931</v>
      </c>
      <c r="I1175">
        <v>182026</v>
      </c>
      <c r="J1175" s="19">
        <v>41701</v>
      </c>
      <c r="K1175" s="19">
        <v>41751</v>
      </c>
      <c r="L1175">
        <v>201404</v>
      </c>
      <c r="M1175" s="19">
        <v>41730</v>
      </c>
      <c r="N1175">
        <v>24617</v>
      </c>
      <c r="O1175" t="s">
        <v>1070</v>
      </c>
      <c r="P1175" t="s">
        <v>1353</v>
      </c>
      <c r="Q1175" t="s">
        <v>924</v>
      </c>
      <c r="R1175">
        <v>41300092606</v>
      </c>
      <c r="S1175" s="19">
        <v>41963</v>
      </c>
      <c r="T1175">
        <v>187119</v>
      </c>
      <c r="U1175" t="s">
        <v>357</v>
      </c>
      <c r="V1175" s="19">
        <v>41963</v>
      </c>
      <c r="W1175" t="s">
        <v>2905</v>
      </c>
      <c r="X1175" t="s">
        <v>2906</v>
      </c>
      <c r="Y1175" t="s">
        <v>94</v>
      </c>
      <c r="Z1175" t="s">
        <v>578</v>
      </c>
      <c r="AA1175" s="29">
        <v>-20</v>
      </c>
      <c r="AB1175">
        <v>0</v>
      </c>
      <c r="AC1175">
        <f t="shared" si="228"/>
        <v>2014</v>
      </c>
      <c r="AD1175">
        <f t="shared" si="229"/>
        <v>11</v>
      </c>
      <c r="AE1175">
        <f t="shared" si="230"/>
        <v>2014</v>
      </c>
      <c r="AF1175">
        <f t="shared" si="231"/>
        <v>3</v>
      </c>
      <c r="AG1175" t="str">
        <f>VLOOKUP(F1175,vlookup!$A$2:$E$660,2,0)</f>
        <v>Retained</v>
      </c>
      <c r="AH1175" t="str">
        <f>VLOOKUP(F1175,vlookup!$A$2:$E$660,3,0)</f>
        <v>Service Contract</v>
      </c>
      <c r="AI1175" t="str">
        <f>VLOOKUP(F1175,vlookup!$A$2:$E$660,4,0)</f>
        <v>Used Car Programs</v>
      </c>
      <c r="AJ1175" t="str">
        <f>VLOOKUP(F1175,vlookup!$A$2:$E$660,5,0)</f>
        <v>High Mileage</v>
      </c>
      <c r="AL1175">
        <f t="shared" si="232"/>
        <v>49</v>
      </c>
      <c r="AM1175">
        <f t="shared" si="233"/>
        <v>257</v>
      </c>
      <c r="AN1175">
        <f t="shared" si="234"/>
        <v>5093</v>
      </c>
      <c r="AO1175" t="str">
        <f t="shared" si="235"/>
        <v/>
      </c>
      <c r="AP1175" t="str">
        <f t="shared" si="236"/>
        <v/>
      </c>
      <c r="AQ1175" t="str">
        <f t="shared" si="237"/>
        <v/>
      </c>
      <c r="AR1175">
        <f t="shared" si="238"/>
        <v>-20</v>
      </c>
      <c r="AS1175" t="str">
        <f t="shared" si="239"/>
        <v>102108997-1</v>
      </c>
      <c r="AT1175" t="str">
        <f>IFERROR(IF(VLOOKUP(Y1175,vlookup!$I$2:$J$9,1,0)=Y1175,VLOOKUP(Y1175,vlookup!$I$2:$J$9,2,0),PROPER(Y1175)),PROPER(Y1175))</f>
        <v>Labor</v>
      </c>
      <c r="AU1175" t="str">
        <f>IFERROR(IF(B1175=VLOOKUP(B1175,vlookup!$L$2:$L$10,1,0),"Yes","No"),"No")</f>
        <v>No</v>
      </c>
    </row>
    <row r="1176" spans="1:47" ht="14.45" customHeight="1" x14ac:dyDescent="0.25">
      <c r="A1176" t="s">
        <v>1352</v>
      </c>
      <c r="B1176" s="31" t="s">
        <v>3585</v>
      </c>
      <c r="C1176">
        <v>2</v>
      </c>
      <c r="D1176">
        <v>1</v>
      </c>
      <c r="E1176" t="s">
        <v>382</v>
      </c>
      <c r="F1176" t="s">
        <v>205</v>
      </c>
      <c r="G1176" t="s">
        <v>388</v>
      </c>
      <c r="H1176" t="s">
        <v>931</v>
      </c>
      <c r="I1176">
        <v>182026</v>
      </c>
      <c r="J1176" s="19">
        <v>41701</v>
      </c>
      <c r="K1176" s="19">
        <v>41751</v>
      </c>
      <c r="L1176">
        <v>201404</v>
      </c>
      <c r="M1176" s="19">
        <v>41730</v>
      </c>
      <c r="N1176">
        <v>24617</v>
      </c>
      <c r="O1176" t="s">
        <v>1070</v>
      </c>
      <c r="P1176" t="s">
        <v>1343</v>
      </c>
      <c r="Q1176" t="s">
        <v>924</v>
      </c>
      <c r="R1176">
        <v>25784</v>
      </c>
      <c r="S1176" s="19">
        <v>42012</v>
      </c>
      <c r="T1176">
        <v>187731</v>
      </c>
      <c r="U1176" t="s">
        <v>357</v>
      </c>
      <c r="V1176" s="19">
        <v>42024</v>
      </c>
      <c r="W1176" t="s">
        <v>2897</v>
      </c>
      <c r="X1176" t="s">
        <v>2898</v>
      </c>
      <c r="Y1176" t="s">
        <v>94</v>
      </c>
      <c r="Z1176" t="s">
        <v>582</v>
      </c>
      <c r="AA1176" s="29">
        <v>-904.6</v>
      </c>
      <c r="AB1176">
        <v>0</v>
      </c>
      <c r="AC1176">
        <f t="shared" si="228"/>
        <v>2015</v>
      </c>
      <c r="AD1176">
        <f t="shared" si="229"/>
        <v>1</v>
      </c>
      <c r="AE1176">
        <f t="shared" si="230"/>
        <v>2014</v>
      </c>
      <c r="AF1176">
        <f t="shared" si="231"/>
        <v>3</v>
      </c>
      <c r="AG1176" t="str">
        <f>VLOOKUP(F1176,vlookup!$A$2:$E$660,2,0)</f>
        <v>Retained</v>
      </c>
      <c r="AH1176" t="str">
        <f>VLOOKUP(F1176,vlookup!$A$2:$E$660,3,0)</f>
        <v>Service Contract</v>
      </c>
      <c r="AI1176" t="str">
        <f>VLOOKUP(F1176,vlookup!$A$2:$E$660,4,0)</f>
        <v>Used Car Programs</v>
      </c>
      <c r="AJ1176" t="str">
        <f>VLOOKUP(F1176,vlookup!$A$2:$E$660,5,0)</f>
        <v>High Mileage</v>
      </c>
      <c r="AL1176">
        <f t="shared" si="232"/>
        <v>49</v>
      </c>
      <c r="AM1176">
        <f t="shared" si="233"/>
        <v>317</v>
      </c>
      <c r="AN1176">
        <f t="shared" si="234"/>
        <v>5705</v>
      </c>
      <c r="AO1176" t="str">
        <f t="shared" si="235"/>
        <v/>
      </c>
      <c r="AP1176" t="str">
        <f t="shared" si="236"/>
        <v/>
      </c>
      <c r="AQ1176" t="str">
        <f t="shared" si="237"/>
        <v/>
      </c>
      <c r="AR1176">
        <f t="shared" si="238"/>
        <v>-904.6</v>
      </c>
      <c r="AS1176" t="str">
        <f t="shared" si="239"/>
        <v>102108997-2</v>
      </c>
      <c r="AT1176" t="str">
        <f>IFERROR(IF(VLOOKUP(Y1176,vlookup!$I$2:$J$9,1,0)=Y1176,VLOOKUP(Y1176,vlookup!$I$2:$J$9,2,0),PROPER(Y1176)),PROPER(Y1176))</f>
        <v>Labor</v>
      </c>
      <c r="AU1176" t="str">
        <f>IFERROR(IF(B1176=VLOOKUP(B1176,vlookup!$L$2:$L$10,1,0),"Yes","No"),"No")</f>
        <v>No</v>
      </c>
    </row>
    <row r="1177" spans="1:47" ht="14.45" customHeight="1" x14ac:dyDescent="0.25">
      <c r="A1177" t="s">
        <v>1352</v>
      </c>
      <c r="B1177" s="31" t="s">
        <v>3585</v>
      </c>
      <c r="C1177">
        <v>2</v>
      </c>
      <c r="D1177">
        <v>1</v>
      </c>
      <c r="E1177" t="s">
        <v>382</v>
      </c>
      <c r="F1177" t="s">
        <v>205</v>
      </c>
      <c r="G1177" t="s">
        <v>388</v>
      </c>
      <c r="H1177" t="s">
        <v>931</v>
      </c>
      <c r="I1177">
        <v>182026</v>
      </c>
      <c r="J1177" s="19">
        <v>41701</v>
      </c>
      <c r="K1177" s="19">
        <v>41751</v>
      </c>
      <c r="L1177">
        <v>201404</v>
      </c>
      <c r="M1177" s="19">
        <v>41730</v>
      </c>
      <c r="N1177">
        <v>24617</v>
      </c>
      <c r="O1177" t="s">
        <v>1070</v>
      </c>
      <c r="P1177" t="s">
        <v>1343</v>
      </c>
      <c r="Q1177" t="s">
        <v>924</v>
      </c>
      <c r="R1177">
        <v>25784</v>
      </c>
      <c r="S1177" s="19">
        <v>42012</v>
      </c>
      <c r="T1177">
        <v>187731</v>
      </c>
      <c r="U1177" t="s">
        <v>357</v>
      </c>
      <c r="V1177" s="19">
        <v>42024</v>
      </c>
      <c r="W1177" t="s">
        <v>572</v>
      </c>
      <c r="X1177" t="s">
        <v>573</v>
      </c>
      <c r="Y1177" t="s">
        <v>94</v>
      </c>
      <c r="Z1177" t="s">
        <v>574</v>
      </c>
      <c r="AA1177" s="29">
        <v>-89.95</v>
      </c>
      <c r="AB1177">
        <v>0</v>
      </c>
      <c r="AC1177">
        <f t="shared" si="228"/>
        <v>2015</v>
      </c>
      <c r="AD1177">
        <f t="shared" si="229"/>
        <v>1</v>
      </c>
      <c r="AE1177">
        <f t="shared" si="230"/>
        <v>2014</v>
      </c>
      <c r="AF1177">
        <f t="shared" si="231"/>
        <v>3</v>
      </c>
      <c r="AG1177" t="str">
        <f>VLOOKUP(F1177,vlookup!$A$2:$E$660,2,0)</f>
        <v>Retained</v>
      </c>
      <c r="AH1177" t="str">
        <f>VLOOKUP(F1177,vlookup!$A$2:$E$660,3,0)</f>
        <v>Service Contract</v>
      </c>
      <c r="AI1177" t="str">
        <f>VLOOKUP(F1177,vlookup!$A$2:$E$660,4,0)</f>
        <v>Used Car Programs</v>
      </c>
      <c r="AJ1177" t="str">
        <f>VLOOKUP(F1177,vlookup!$A$2:$E$660,5,0)</f>
        <v>High Mileage</v>
      </c>
      <c r="AL1177">
        <f t="shared" si="232"/>
        <v>49</v>
      </c>
      <c r="AM1177">
        <f t="shared" si="233"/>
        <v>317</v>
      </c>
      <c r="AN1177">
        <f t="shared" si="234"/>
        <v>5705</v>
      </c>
      <c r="AO1177" t="str">
        <f t="shared" si="235"/>
        <v/>
      </c>
      <c r="AP1177" t="str">
        <f t="shared" si="236"/>
        <v/>
      </c>
      <c r="AQ1177" t="str">
        <f t="shared" si="237"/>
        <v/>
      </c>
      <c r="AR1177">
        <f t="shared" si="238"/>
        <v>-89.95</v>
      </c>
      <c r="AS1177" t="str">
        <f t="shared" si="239"/>
        <v>102108997-2</v>
      </c>
      <c r="AT1177" t="str">
        <f>IFERROR(IF(VLOOKUP(Y1177,vlookup!$I$2:$J$9,1,0)=Y1177,VLOOKUP(Y1177,vlookup!$I$2:$J$9,2,0),PROPER(Y1177)),PROPER(Y1177))</f>
        <v>Labor</v>
      </c>
      <c r="AU1177" t="str">
        <f>IFERROR(IF(B1177=VLOOKUP(B1177,vlookup!$L$2:$L$10,1,0),"Yes","No"),"No")</f>
        <v>No</v>
      </c>
    </row>
    <row r="1178" spans="1:47" ht="14.45" customHeight="1" x14ac:dyDescent="0.25">
      <c r="A1178" t="s">
        <v>1352</v>
      </c>
      <c r="B1178" s="31" t="s">
        <v>3585</v>
      </c>
      <c r="C1178">
        <v>2</v>
      </c>
      <c r="D1178">
        <v>1</v>
      </c>
      <c r="E1178" t="s">
        <v>382</v>
      </c>
      <c r="F1178" t="s">
        <v>205</v>
      </c>
      <c r="G1178" t="s">
        <v>388</v>
      </c>
      <c r="H1178" t="s">
        <v>931</v>
      </c>
      <c r="I1178">
        <v>182026</v>
      </c>
      <c r="J1178" s="19">
        <v>41701</v>
      </c>
      <c r="K1178" s="19">
        <v>41751</v>
      </c>
      <c r="L1178">
        <v>201404</v>
      </c>
      <c r="M1178" s="19">
        <v>41730</v>
      </c>
      <c r="N1178">
        <v>24617</v>
      </c>
      <c r="O1178" t="s">
        <v>1070</v>
      </c>
      <c r="P1178" t="s">
        <v>1343</v>
      </c>
      <c r="Q1178" t="s">
        <v>924</v>
      </c>
      <c r="R1178">
        <v>25784</v>
      </c>
      <c r="S1178" s="19">
        <v>42012</v>
      </c>
      <c r="T1178">
        <v>187731</v>
      </c>
      <c r="U1178" t="s">
        <v>357</v>
      </c>
      <c r="V1178" s="19">
        <v>42024</v>
      </c>
      <c r="W1178" t="s">
        <v>1015</v>
      </c>
      <c r="X1178" t="s">
        <v>1016</v>
      </c>
      <c r="Y1178" t="s">
        <v>94</v>
      </c>
      <c r="Z1178" t="s">
        <v>603</v>
      </c>
      <c r="AA1178" s="29">
        <v>-140</v>
      </c>
      <c r="AB1178">
        <v>0</v>
      </c>
      <c r="AC1178">
        <f t="shared" si="228"/>
        <v>2015</v>
      </c>
      <c r="AD1178">
        <f t="shared" si="229"/>
        <v>1</v>
      </c>
      <c r="AE1178">
        <f t="shared" si="230"/>
        <v>2014</v>
      </c>
      <c r="AF1178">
        <f t="shared" si="231"/>
        <v>3</v>
      </c>
      <c r="AG1178" t="str">
        <f>VLOOKUP(F1178,vlookup!$A$2:$E$660,2,0)</f>
        <v>Retained</v>
      </c>
      <c r="AH1178" t="str">
        <f>VLOOKUP(F1178,vlookup!$A$2:$E$660,3,0)</f>
        <v>Service Contract</v>
      </c>
      <c r="AI1178" t="str">
        <f>VLOOKUP(F1178,vlookup!$A$2:$E$660,4,0)</f>
        <v>Used Car Programs</v>
      </c>
      <c r="AJ1178" t="str">
        <f>VLOOKUP(F1178,vlookup!$A$2:$E$660,5,0)</f>
        <v>High Mileage</v>
      </c>
      <c r="AL1178">
        <f t="shared" si="232"/>
        <v>49</v>
      </c>
      <c r="AM1178">
        <f t="shared" si="233"/>
        <v>317</v>
      </c>
      <c r="AN1178">
        <f t="shared" si="234"/>
        <v>5705</v>
      </c>
      <c r="AO1178" t="str">
        <f t="shared" si="235"/>
        <v/>
      </c>
      <c r="AP1178" t="str">
        <f t="shared" si="236"/>
        <v/>
      </c>
      <c r="AQ1178" t="str">
        <f t="shared" si="237"/>
        <v/>
      </c>
      <c r="AR1178">
        <f t="shared" si="238"/>
        <v>-140</v>
      </c>
      <c r="AS1178" t="str">
        <f t="shared" si="239"/>
        <v>102108997-2</v>
      </c>
      <c r="AT1178" t="str">
        <f>IFERROR(IF(VLOOKUP(Y1178,vlookup!$I$2:$J$9,1,0)=Y1178,VLOOKUP(Y1178,vlookup!$I$2:$J$9,2,0),PROPER(Y1178)),PROPER(Y1178))</f>
        <v>Labor</v>
      </c>
      <c r="AU1178" t="str">
        <f>IFERROR(IF(B1178=VLOOKUP(B1178,vlookup!$L$2:$L$10,1,0),"Yes","No"),"No")</f>
        <v>No</v>
      </c>
    </row>
    <row r="1179" spans="1:47" ht="14.45" customHeight="1" x14ac:dyDescent="0.25">
      <c r="A1179" t="s">
        <v>1352</v>
      </c>
      <c r="B1179" s="31" t="s">
        <v>3585</v>
      </c>
      <c r="C1179">
        <v>2</v>
      </c>
      <c r="D1179">
        <v>1</v>
      </c>
      <c r="E1179" t="s">
        <v>382</v>
      </c>
      <c r="F1179" t="s">
        <v>205</v>
      </c>
      <c r="G1179" t="s">
        <v>388</v>
      </c>
      <c r="H1179" t="s">
        <v>931</v>
      </c>
      <c r="I1179">
        <v>182026</v>
      </c>
      <c r="J1179" s="19">
        <v>41701</v>
      </c>
      <c r="K1179" s="19">
        <v>41751</v>
      </c>
      <c r="L1179">
        <v>201404</v>
      </c>
      <c r="M1179" s="19">
        <v>41730</v>
      </c>
      <c r="N1179">
        <v>24617</v>
      </c>
      <c r="O1179" t="s">
        <v>1070</v>
      </c>
      <c r="P1179" t="s">
        <v>1343</v>
      </c>
      <c r="Q1179" t="s">
        <v>924</v>
      </c>
      <c r="R1179">
        <v>25784</v>
      </c>
      <c r="S1179" s="19">
        <v>42012</v>
      </c>
      <c r="T1179">
        <v>187731</v>
      </c>
      <c r="U1179" t="s">
        <v>357</v>
      </c>
      <c r="V1179" s="19">
        <v>42024</v>
      </c>
      <c r="W1179" t="s">
        <v>2909</v>
      </c>
      <c r="X1179" t="s">
        <v>2910</v>
      </c>
      <c r="Y1179" t="s">
        <v>94</v>
      </c>
      <c r="Z1179" t="s">
        <v>578</v>
      </c>
      <c r="AA1179" s="29">
        <v>-290.76</v>
      </c>
      <c r="AB1179">
        <v>0</v>
      </c>
      <c r="AC1179">
        <f t="shared" si="228"/>
        <v>2015</v>
      </c>
      <c r="AD1179">
        <f t="shared" si="229"/>
        <v>1</v>
      </c>
      <c r="AE1179">
        <f t="shared" si="230"/>
        <v>2014</v>
      </c>
      <c r="AF1179">
        <f t="shared" si="231"/>
        <v>3</v>
      </c>
      <c r="AG1179" t="str">
        <f>VLOOKUP(F1179,vlookup!$A$2:$E$660,2,0)</f>
        <v>Retained</v>
      </c>
      <c r="AH1179" t="str">
        <f>VLOOKUP(F1179,vlookup!$A$2:$E$660,3,0)</f>
        <v>Service Contract</v>
      </c>
      <c r="AI1179" t="str">
        <f>VLOOKUP(F1179,vlookup!$A$2:$E$660,4,0)</f>
        <v>Used Car Programs</v>
      </c>
      <c r="AJ1179" t="str">
        <f>VLOOKUP(F1179,vlookup!$A$2:$E$660,5,0)</f>
        <v>High Mileage</v>
      </c>
      <c r="AL1179">
        <f t="shared" si="232"/>
        <v>49</v>
      </c>
      <c r="AM1179">
        <f t="shared" si="233"/>
        <v>317</v>
      </c>
      <c r="AN1179">
        <f t="shared" si="234"/>
        <v>5705</v>
      </c>
      <c r="AO1179" t="str">
        <f t="shared" si="235"/>
        <v/>
      </c>
      <c r="AP1179" t="str">
        <f t="shared" si="236"/>
        <v/>
      </c>
      <c r="AQ1179" t="str">
        <f t="shared" si="237"/>
        <v/>
      </c>
      <c r="AR1179">
        <f t="shared" si="238"/>
        <v>-290.76</v>
      </c>
      <c r="AS1179" t="str">
        <f t="shared" si="239"/>
        <v>102108997-2</v>
      </c>
      <c r="AT1179" t="str">
        <f>IFERROR(IF(VLOOKUP(Y1179,vlookup!$I$2:$J$9,1,0)=Y1179,VLOOKUP(Y1179,vlookup!$I$2:$J$9,2,0),PROPER(Y1179)),PROPER(Y1179))</f>
        <v>Labor</v>
      </c>
      <c r="AU1179" t="str">
        <f>IFERROR(IF(B1179=VLOOKUP(B1179,vlookup!$L$2:$L$10,1,0),"Yes","No"),"No")</f>
        <v>No</v>
      </c>
    </row>
    <row r="1180" spans="1:47" ht="14.45" customHeight="1" x14ac:dyDescent="0.25">
      <c r="A1180" t="s">
        <v>1352</v>
      </c>
      <c r="B1180" s="31" t="s">
        <v>3585</v>
      </c>
      <c r="C1180">
        <v>4</v>
      </c>
      <c r="D1180">
        <v>1</v>
      </c>
      <c r="E1180" t="s">
        <v>382</v>
      </c>
      <c r="F1180" t="s">
        <v>205</v>
      </c>
      <c r="G1180" t="s">
        <v>388</v>
      </c>
      <c r="H1180" t="s">
        <v>931</v>
      </c>
      <c r="I1180">
        <v>182026</v>
      </c>
      <c r="J1180" s="19">
        <v>41701</v>
      </c>
      <c r="K1180" s="19">
        <v>41751</v>
      </c>
      <c r="L1180">
        <v>201404</v>
      </c>
      <c r="M1180" s="19">
        <v>41730</v>
      </c>
      <c r="N1180">
        <v>24617</v>
      </c>
      <c r="O1180" t="s">
        <v>1070</v>
      </c>
      <c r="P1180" t="s">
        <v>1343</v>
      </c>
      <c r="Q1180" t="s">
        <v>924</v>
      </c>
      <c r="R1180">
        <v>27288</v>
      </c>
      <c r="S1180" s="19">
        <v>42412</v>
      </c>
      <c r="T1180">
        <v>193670</v>
      </c>
      <c r="U1180" t="s">
        <v>357</v>
      </c>
      <c r="V1180" s="19">
        <v>42424</v>
      </c>
      <c r="W1180" t="s">
        <v>2920</v>
      </c>
      <c r="X1180" t="s">
        <v>2921</v>
      </c>
      <c r="Y1180" t="s">
        <v>94</v>
      </c>
      <c r="Z1180" t="s">
        <v>365</v>
      </c>
      <c r="AA1180" s="29">
        <v>-467.68</v>
      </c>
      <c r="AB1180">
        <v>0</v>
      </c>
      <c r="AC1180">
        <f t="shared" si="228"/>
        <v>2016</v>
      </c>
      <c r="AD1180">
        <f t="shared" si="229"/>
        <v>2</v>
      </c>
      <c r="AE1180">
        <f t="shared" si="230"/>
        <v>2014</v>
      </c>
      <c r="AF1180">
        <f t="shared" si="231"/>
        <v>3</v>
      </c>
      <c r="AG1180" t="str">
        <f>VLOOKUP(F1180,vlookup!$A$2:$E$660,2,0)</f>
        <v>Retained</v>
      </c>
      <c r="AH1180" t="str">
        <f>VLOOKUP(F1180,vlookup!$A$2:$E$660,3,0)</f>
        <v>Service Contract</v>
      </c>
      <c r="AI1180" t="str">
        <f>VLOOKUP(F1180,vlookup!$A$2:$E$660,4,0)</f>
        <v>Used Car Programs</v>
      </c>
      <c r="AJ1180" t="str">
        <f>VLOOKUP(F1180,vlookup!$A$2:$E$660,5,0)</f>
        <v>High Mileage</v>
      </c>
      <c r="AL1180">
        <f t="shared" si="232"/>
        <v>49</v>
      </c>
      <c r="AM1180">
        <f t="shared" si="233"/>
        <v>711</v>
      </c>
      <c r="AN1180">
        <f t="shared" si="234"/>
        <v>11644</v>
      </c>
      <c r="AO1180" t="str">
        <f t="shared" si="235"/>
        <v/>
      </c>
      <c r="AP1180" t="str">
        <f t="shared" si="236"/>
        <v/>
      </c>
      <c r="AQ1180" t="str">
        <f t="shared" si="237"/>
        <v/>
      </c>
      <c r="AR1180">
        <f t="shared" si="238"/>
        <v>-467.68</v>
      </c>
      <c r="AS1180" t="str">
        <f t="shared" si="239"/>
        <v>102108997-4</v>
      </c>
      <c r="AT1180" t="str">
        <f>IFERROR(IF(VLOOKUP(Y1180,vlookup!$I$2:$J$9,1,0)=Y1180,VLOOKUP(Y1180,vlookup!$I$2:$J$9,2,0),PROPER(Y1180)),PROPER(Y1180))</f>
        <v>Labor</v>
      </c>
      <c r="AU1180" t="str">
        <f>IFERROR(IF(B1180=VLOOKUP(B1180,vlookup!$L$2:$L$10,1,0),"Yes","No"),"No")</f>
        <v>No</v>
      </c>
    </row>
    <row r="1181" spans="1:47" ht="14.45" customHeight="1" x14ac:dyDescent="0.25">
      <c r="A1181" t="s">
        <v>1352</v>
      </c>
      <c r="B1181" s="31" t="s">
        <v>3585</v>
      </c>
      <c r="C1181">
        <v>5</v>
      </c>
      <c r="D1181">
        <v>1</v>
      </c>
      <c r="E1181" t="s">
        <v>382</v>
      </c>
      <c r="F1181" t="s">
        <v>205</v>
      </c>
      <c r="G1181" t="s">
        <v>388</v>
      </c>
      <c r="H1181" t="s">
        <v>931</v>
      </c>
      <c r="I1181">
        <v>182026</v>
      </c>
      <c r="J1181" s="19">
        <v>41701</v>
      </c>
      <c r="K1181" s="19">
        <v>41751</v>
      </c>
      <c r="L1181">
        <v>201404</v>
      </c>
      <c r="M1181" s="19">
        <v>41730</v>
      </c>
      <c r="N1181">
        <v>24617</v>
      </c>
      <c r="O1181" t="s">
        <v>1070</v>
      </c>
      <c r="P1181" t="s">
        <v>1343</v>
      </c>
      <c r="Q1181" t="s">
        <v>924</v>
      </c>
      <c r="R1181">
        <v>27375</v>
      </c>
      <c r="S1181" s="19">
        <v>42430</v>
      </c>
      <c r="T1181">
        <v>193870</v>
      </c>
      <c r="U1181" t="s">
        <v>356</v>
      </c>
      <c r="V1181" s="19">
        <v>42474</v>
      </c>
      <c r="W1181" t="s">
        <v>2893</v>
      </c>
      <c r="X1181" t="s">
        <v>2894</v>
      </c>
      <c r="Y1181" t="s">
        <v>94</v>
      </c>
      <c r="Z1181" t="s">
        <v>582</v>
      </c>
      <c r="AA1181" s="29">
        <v>-584.6</v>
      </c>
      <c r="AB1181">
        <v>0</v>
      </c>
      <c r="AC1181">
        <f t="shared" si="228"/>
        <v>2016</v>
      </c>
      <c r="AD1181">
        <f t="shared" si="229"/>
        <v>4</v>
      </c>
      <c r="AE1181">
        <f t="shared" si="230"/>
        <v>2014</v>
      </c>
      <c r="AF1181">
        <f t="shared" si="231"/>
        <v>3</v>
      </c>
      <c r="AG1181" t="str">
        <f>VLOOKUP(F1181,vlookup!$A$2:$E$660,2,0)</f>
        <v>Retained</v>
      </c>
      <c r="AH1181" t="str">
        <f>VLOOKUP(F1181,vlookup!$A$2:$E$660,3,0)</f>
        <v>Service Contract</v>
      </c>
      <c r="AI1181" t="str">
        <f>VLOOKUP(F1181,vlookup!$A$2:$E$660,4,0)</f>
        <v>Used Car Programs</v>
      </c>
      <c r="AJ1181" t="str">
        <f>VLOOKUP(F1181,vlookup!$A$2:$E$660,5,0)</f>
        <v>High Mileage</v>
      </c>
      <c r="AL1181">
        <f t="shared" si="232"/>
        <v>49</v>
      </c>
      <c r="AM1181">
        <f t="shared" si="233"/>
        <v>761</v>
      </c>
      <c r="AN1181">
        <f t="shared" si="234"/>
        <v>11844</v>
      </c>
      <c r="AO1181" t="str">
        <f t="shared" si="235"/>
        <v/>
      </c>
      <c r="AP1181" t="str">
        <f t="shared" si="236"/>
        <v/>
      </c>
      <c r="AQ1181" t="str">
        <f t="shared" si="237"/>
        <v/>
      </c>
      <c r="AR1181">
        <f t="shared" si="238"/>
        <v>-584.6</v>
      </c>
      <c r="AS1181" t="str">
        <f t="shared" si="239"/>
        <v>102108997-5</v>
      </c>
      <c r="AT1181" t="str">
        <f>IFERROR(IF(VLOOKUP(Y1181,vlookup!$I$2:$J$9,1,0)=Y1181,VLOOKUP(Y1181,vlookup!$I$2:$J$9,2,0),PROPER(Y1181)),PROPER(Y1181))</f>
        <v>Labor</v>
      </c>
      <c r="AU1181" t="str">
        <f>IFERROR(IF(B1181=VLOOKUP(B1181,vlookup!$L$2:$L$10,1,0),"Yes","No"),"No")</f>
        <v>No</v>
      </c>
    </row>
    <row r="1182" spans="1:47" ht="14.45" customHeight="1" x14ac:dyDescent="0.25">
      <c r="A1182" t="s">
        <v>2088</v>
      </c>
      <c r="B1182" s="31" t="s">
        <v>3634</v>
      </c>
      <c r="C1182">
        <v>1</v>
      </c>
      <c r="D1182">
        <v>1</v>
      </c>
      <c r="E1182" t="s">
        <v>382</v>
      </c>
      <c r="F1182" t="s">
        <v>205</v>
      </c>
      <c r="G1182" t="s">
        <v>388</v>
      </c>
      <c r="H1182" t="s">
        <v>931</v>
      </c>
      <c r="I1182">
        <v>125479</v>
      </c>
      <c r="J1182" s="19">
        <v>42726</v>
      </c>
      <c r="K1182" s="19">
        <v>42782</v>
      </c>
      <c r="L1182">
        <v>201702</v>
      </c>
      <c r="M1182" s="19">
        <v>42767</v>
      </c>
      <c r="N1182">
        <v>24617</v>
      </c>
      <c r="O1182" t="s">
        <v>1070</v>
      </c>
      <c r="P1182" t="s">
        <v>2922</v>
      </c>
      <c r="Q1182" t="s">
        <v>924</v>
      </c>
      <c r="R1182">
        <v>554</v>
      </c>
      <c r="S1182" s="19">
        <v>43081</v>
      </c>
      <c r="T1182">
        <v>139008</v>
      </c>
      <c r="U1182" t="s">
        <v>356</v>
      </c>
      <c r="V1182" s="19">
        <v>43293</v>
      </c>
      <c r="W1182" t="s">
        <v>2856</v>
      </c>
      <c r="X1182" t="s">
        <v>2857</v>
      </c>
      <c r="Y1182" t="s">
        <v>94</v>
      </c>
      <c r="Z1182" t="s">
        <v>364</v>
      </c>
      <c r="AA1182" s="29">
        <v>-200</v>
      </c>
      <c r="AB1182">
        <v>0</v>
      </c>
      <c r="AC1182">
        <f t="shared" si="228"/>
        <v>2018</v>
      </c>
      <c r="AD1182">
        <f t="shared" si="229"/>
        <v>7</v>
      </c>
      <c r="AE1182">
        <f t="shared" si="230"/>
        <v>2016</v>
      </c>
      <c r="AF1182">
        <f t="shared" si="231"/>
        <v>12</v>
      </c>
      <c r="AG1182" t="str">
        <f>VLOOKUP(F1182,vlookup!$A$2:$E$660,2,0)</f>
        <v>Retained</v>
      </c>
      <c r="AH1182" t="str">
        <f>VLOOKUP(F1182,vlookup!$A$2:$E$660,3,0)</f>
        <v>Service Contract</v>
      </c>
      <c r="AI1182" t="str">
        <f>VLOOKUP(F1182,vlookup!$A$2:$E$660,4,0)</f>
        <v>Used Car Programs</v>
      </c>
      <c r="AJ1182" t="str">
        <f>VLOOKUP(F1182,vlookup!$A$2:$E$660,5,0)</f>
        <v>High Mileage</v>
      </c>
      <c r="AL1182">
        <f t="shared" si="232"/>
        <v>54</v>
      </c>
      <c r="AM1182">
        <f t="shared" si="233"/>
        <v>560</v>
      </c>
      <c r="AN1182">
        <f t="shared" si="234"/>
        <v>13529</v>
      </c>
      <c r="AO1182" t="str">
        <f t="shared" si="235"/>
        <v/>
      </c>
      <c r="AP1182" t="str">
        <f t="shared" si="236"/>
        <v/>
      </c>
      <c r="AQ1182" t="str">
        <f t="shared" si="237"/>
        <v/>
      </c>
      <c r="AR1182">
        <f t="shared" si="238"/>
        <v>-200</v>
      </c>
      <c r="AS1182" t="str">
        <f t="shared" si="239"/>
        <v>102251394-1</v>
      </c>
      <c r="AT1182" t="str">
        <f>IFERROR(IF(VLOOKUP(Y1182,vlookup!$I$2:$J$9,1,0)=Y1182,VLOOKUP(Y1182,vlookup!$I$2:$J$9,2,0),PROPER(Y1182)),PROPER(Y1182))</f>
        <v>Labor</v>
      </c>
      <c r="AU1182" t="str">
        <f>IFERROR(IF(B1182=VLOOKUP(B1182,vlookup!$L$2:$L$10,1,0),"Yes","No"),"No")</f>
        <v>No</v>
      </c>
    </row>
    <row r="1183" spans="1:47" ht="14.45" customHeight="1" x14ac:dyDescent="0.25">
      <c r="A1183" t="s">
        <v>2090</v>
      </c>
      <c r="B1183" s="31" t="s">
        <v>2091</v>
      </c>
      <c r="C1183">
        <v>1</v>
      </c>
      <c r="D1183">
        <v>1</v>
      </c>
      <c r="E1183" t="s">
        <v>571</v>
      </c>
      <c r="F1183" t="s">
        <v>205</v>
      </c>
      <c r="G1183" t="s">
        <v>388</v>
      </c>
      <c r="H1183" t="s">
        <v>931</v>
      </c>
      <c r="I1183">
        <v>59065</v>
      </c>
      <c r="J1183" s="19">
        <v>42165</v>
      </c>
      <c r="K1183" s="19">
        <v>42185</v>
      </c>
      <c r="L1183">
        <v>201506</v>
      </c>
      <c r="M1183" s="19">
        <v>42156</v>
      </c>
      <c r="N1183">
        <v>24616</v>
      </c>
      <c r="O1183" t="s">
        <v>1076</v>
      </c>
      <c r="P1183" t="s">
        <v>2923</v>
      </c>
      <c r="Q1183" t="s">
        <v>924</v>
      </c>
      <c r="R1183">
        <v>43171</v>
      </c>
      <c r="S1183" s="19">
        <v>42208</v>
      </c>
      <c r="T1183">
        <v>61418</v>
      </c>
      <c r="U1183" t="s">
        <v>357</v>
      </c>
      <c r="V1183" s="19">
        <v>42216</v>
      </c>
      <c r="W1183" t="s">
        <v>362</v>
      </c>
      <c r="X1183" t="s">
        <v>363</v>
      </c>
      <c r="Y1183" t="s">
        <v>94</v>
      </c>
      <c r="Z1183" t="s">
        <v>358</v>
      </c>
      <c r="AA1183" s="29">
        <v>-312.5</v>
      </c>
      <c r="AB1183">
        <v>0</v>
      </c>
      <c r="AC1183">
        <f t="shared" si="228"/>
        <v>2015</v>
      </c>
      <c r="AD1183">
        <f t="shared" si="229"/>
        <v>7</v>
      </c>
      <c r="AE1183">
        <f t="shared" si="230"/>
        <v>2015</v>
      </c>
      <c r="AF1183">
        <f t="shared" si="231"/>
        <v>6</v>
      </c>
      <c r="AG1183" t="str">
        <f>VLOOKUP(F1183,vlookup!$A$2:$E$660,2,0)</f>
        <v>Retained</v>
      </c>
      <c r="AH1183" t="str">
        <f>VLOOKUP(F1183,vlookup!$A$2:$E$660,3,0)</f>
        <v>Service Contract</v>
      </c>
      <c r="AI1183" t="str">
        <f>VLOOKUP(F1183,vlookup!$A$2:$E$660,4,0)</f>
        <v>Used Car Programs</v>
      </c>
      <c r="AJ1183" t="str">
        <f>VLOOKUP(F1183,vlookup!$A$2:$E$660,5,0)</f>
        <v>High Mileage</v>
      </c>
      <c r="AL1183">
        <f t="shared" si="232"/>
        <v>20</v>
      </c>
      <c r="AM1183">
        <f t="shared" si="233"/>
        <v>51</v>
      </c>
      <c r="AN1183">
        <f t="shared" si="234"/>
        <v>2353</v>
      </c>
      <c r="AO1183" t="str">
        <f t="shared" si="235"/>
        <v/>
      </c>
      <c r="AP1183">
        <f t="shared" si="236"/>
        <v>-312.5</v>
      </c>
      <c r="AQ1183" t="str">
        <f t="shared" si="237"/>
        <v/>
      </c>
      <c r="AR1183" t="str">
        <f t="shared" si="238"/>
        <v/>
      </c>
      <c r="AS1183" t="str">
        <f t="shared" si="239"/>
        <v>5EA94176F5-1</v>
      </c>
      <c r="AT1183" t="str">
        <f>IFERROR(IF(VLOOKUP(Y1183,vlookup!$I$2:$J$9,1,0)=Y1183,VLOOKUP(Y1183,vlookup!$I$2:$J$9,2,0),PROPER(Y1183)),PROPER(Y1183))</f>
        <v>Labor</v>
      </c>
      <c r="AU1183" t="str">
        <f>IFERROR(IF(B1183=VLOOKUP(B1183,vlookup!$L$2:$L$10,1,0),"Yes","No"),"No")</f>
        <v>No</v>
      </c>
    </row>
    <row r="1184" spans="1:47" ht="14.45" customHeight="1" x14ac:dyDescent="0.25">
      <c r="A1184" t="s">
        <v>2093</v>
      </c>
      <c r="B1184" s="31" t="s">
        <v>2094</v>
      </c>
      <c r="C1184">
        <v>1</v>
      </c>
      <c r="D1184">
        <v>1</v>
      </c>
      <c r="E1184" t="s">
        <v>382</v>
      </c>
      <c r="F1184" t="s">
        <v>205</v>
      </c>
      <c r="G1184" t="s">
        <v>388</v>
      </c>
      <c r="H1184" t="s">
        <v>931</v>
      </c>
      <c r="I1184">
        <v>116010</v>
      </c>
      <c r="J1184" s="19">
        <v>42379</v>
      </c>
      <c r="K1184" s="19">
        <v>42400</v>
      </c>
      <c r="L1184">
        <v>201601</v>
      </c>
      <c r="M1184" s="19">
        <v>42370</v>
      </c>
      <c r="N1184">
        <v>24616</v>
      </c>
      <c r="O1184" t="s">
        <v>1076</v>
      </c>
      <c r="P1184" t="s">
        <v>1264</v>
      </c>
      <c r="Q1184" t="s">
        <v>924</v>
      </c>
      <c r="R1184">
        <v>279349</v>
      </c>
      <c r="S1184" s="19">
        <v>42486</v>
      </c>
      <c r="T1184">
        <v>118857</v>
      </c>
      <c r="U1184" t="s">
        <v>356</v>
      </c>
      <c r="V1184" s="19">
        <v>42488</v>
      </c>
      <c r="W1184" t="s">
        <v>362</v>
      </c>
      <c r="X1184" t="s">
        <v>363</v>
      </c>
      <c r="Y1184" t="s">
        <v>94</v>
      </c>
      <c r="Z1184" t="s">
        <v>358</v>
      </c>
      <c r="AA1184" s="29">
        <v>-288</v>
      </c>
      <c r="AB1184">
        <v>0</v>
      </c>
      <c r="AC1184">
        <f t="shared" si="228"/>
        <v>2016</v>
      </c>
      <c r="AD1184">
        <f t="shared" si="229"/>
        <v>4</v>
      </c>
      <c r="AE1184">
        <f t="shared" si="230"/>
        <v>2016</v>
      </c>
      <c r="AF1184">
        <f t="shared" si="231"/>
        <v>1</v>
      </c>
      <c r="AG1184" t="str">
        <f>VLOOKUP(F1184,vlookup!$A$2:$E$660,2,0)</f>
        <v>Retained</v>
      </c>
      <c r="AH1184" t="str">
        <f>VLOOKUP(F1184,vlookup!$A$2:$E$660,3,0)</f>
        <v>Service Contract</v>
      </c>
      <c r="AI1184" t="str">
        <f>VLOOKUP(F1184,vlookup!$A$2:$E$660,4,0)</f>
        <v>Used Car Programs</v>
      </c>
      <c r="AJ1184" t="str">
        <f>VLOOKUP(F1184,vlookup!$A$2:$E$660,5,0)</f>
        <v>High Mileage</v>
      </c>
      <c r="AL1184">
        <f t="shared" si="232"/>
        <v>21</v>
      </c>
      <c r="AM1184">
        <f t="shared" si="233"/>
        <v>108</v>
      </c>
      <c r="AN1184">
        <f t="shared" si="234"/>
        <v>2847</v>
      </c>
      <c r="AO1184" t="str">
        <f t="shared" si="235"/>
        <v/>
      </c>
      <c r="AP1184" t="str">
        <f t="shared" si="236"/>
        <v/>
      </c>
      <c r="AQ1184" t="str">
        <f t="shared" si="237"/>
        <v/>
      </c>
      <c r="AR1184">
        <f t="shared" si="238"/>
        <v>-288</v>
      </c>
      <c r="AS1184" t="str">
        <f t="shared" si="239"/>
        <v>5EC95494A6-1</v>
      </c>
      <c r="AT1184" t="str">
        <f>IFERROR(IF(VLOOKUP(Y1184,vlookup!$I$2:$J$9,1,0)=Y1184,VLOOKUP(Y1184,vlookup!$I$2:$J$9,2,0),PROPER(Y1184)),PROPER(Y1184))</f>
        <v>Labor</v>
      </c>
      <c r="AU1184" t="str">
        <f>IFERROR(IF(B1184=VLOOKUP(B1184,vlookup!$L$2:$L$10,1,0),"Yes","No"),"No")</f>
        <v>No</v>
      </c>
    </row>
    <row r="1185" spans="1:47" ht="14.45" customHeight="1" x14ac:dyDescent="0.25">
      <c r="A1185" t="s">
        <v>1354</v>
      </c>
      <c r="B1185" s="31" t="s">
        <v>3639</v>
      </c>
      <c r="C1185">
        <v>1</v>
      </c>
      <c r="D1185">
        <v>1</v>
      </c>
      <c r="E1185" t="s">
        <v>571</v>
      </c>
      <c r="F1185" t="s">
        <v>464</v>
      </c>
      <c r="G1185" t="s">
        <v>388</v>
      </c>
      <c r="H1185" t="s">
        <v>1355</v>
      </c>
      <c r="I1185">
        <v>167091</v>
      </c>
      <c r="J1185" s="19">
        <v>43254</v>
      </c>
      <c r="K1185" s="19">
        <v>43306</v>
      </c>
      <c r="L1185">
        <v>201807</v>
      </c>
      <c r="M1185" s="19">
        <v>43282</v>
      </c>
      <c r="N1185">
        <v>24617</v>
      </c>
      <c r="O1185" t="s">
        <v>1070</v>
      </c>
      <c r="P1185" t="s">
        <v>1356</v>
      </c>
      <c r="Q1185" t="s">
        <v>924</v>
      </c>
      <c r="R1185">
        <v>39618</v>
      </c>
      <c r="S1185" s="19">
        <v>43371</v>
      </c>
      <c r="T1185">
        <v>174088</v>
      </c>
      <c r="U1185" t="s">
        <v>356</v>
      </c>
      <c r="V1185" s="19">
        <v>43397</v>
      </c>
      <c r="W1185" t="s">
        <v>2924</v>
      </c>
      <c r="X1185" t="s">
        <v>2925</v>
      </c>
      <c r="Y1185" t="s">
        <v>94</v>
      </c>
      <c r="Z1185" t="s">
        <v>1064</v>
      </c>
      <c r="AA1185" s="29">
        <v>-555.9</v>
      </c>
      <c r="AB1185">
        <v>0</v>
      </c>
      <c r="AC1185">
        <f t="shared" si="228"/>
        <v>2018</v>
      </c>
      <c r="AD1185">
        <f t="shared" si="229"/>
        <v>10</v>
      </c>
      <c r="AE1185">
        <f t="shared" si="230"/>
        <v>2018</v>
      </c>
      <c r="AF1185">
        <f t="shared" si="231"/>
        <v>6</v>
      </c>
      <c r="AG1185" t="str">
        <f>VLOOKUP(F1185,vlookup!$A$2:$E$660,2,0)</f>
        <v>Retained</v>
      </c>
      <c r="AH1185" t="str">
        <f>VLOOKUP(F1185,vlookup!$A$2:$E$660,3,0)</f>
        <v>Service Contract</v>
      </c>
      <c r="AI1185" t="str">
        <f>VLOOKUP(F1185,vlookup!$A$2:$E$660,4,0)</f>
        <v>Used Car Programs</v>
      </c>
      <c r="AJ1185" t="str">
        <f>VLOOKUP(F1185,vlookup!$A$2:$E$660,5,0)</f>
        <v>High Mileage</v>
      </c>
      <c r="AL1185">
        <f t="shared" si="232"/>
        <v>52</v>
      </c>
      <c r="AM1185">
        <f t="shared" si="233"/>
        <v>141</v>
      </c>
      <c r="AN1185">
        <f t="shared" si="234"/>
        <v>6997</v>
      </c>
      <c r="AO1185" t="str">
        <f t="shared" si="235"/>
        <v/>
      </c>
      <c r="AP1185" t="str">
        <f t="shared" si="236"/>
        <v/>
      </c>
      <c r="AQ1185" t="str">
        <f t="shared" si="237"/>
        <v/>
      </c>
      <c r="AR1185">
        <f t="shared" si="238"/>
        <v>-555.9</v>
      </c>
      <c r="AS1185" t="str">
        <f t="shared" si="239"/>
        <v>480503688-1</v>
      </c>
      <c r="AT1185" t="str">
        <f>IFERROR(IF(VLOOKUP(Y1185,vlookup!$I$2:$J$9,1,0)=Y1185,VLOOKUP(Y1185,vlookup!$I$2:$J$9,2,0),PROPER(Y1185)),PROPER(Y1185))</f>
        <v>Labor</v>
      </c>
      <c r="AU1185" t="str">
        <f>IFERROR(IF(B1185=VLOOKUP(B1185,vlookup!$L$2:$L$10,1,0),"Yes","No"),"No")</f>
        <v>No</v>
      </c>
    </row>
    <row r="1186" spans="1:47" ht="14.45" customHeight="1" x14ac:dyDescent="0.25">
      <c r="A1186" t="s">
        <v>1357</v>
      </c>
      <c r="B1186" s="31" t="s">
        <v>1358</v>
      </c>
      <c r="C1186">
        <v>1</v>
      </c>
      <c r="D1186">
        <v>1</v>
      </c>
      <c r="E1186" t="s">
        <v>382</v>
      </c>
      <c r="F1186" t="s">
        <v>238</v>
      </c>
      <c r="G1186" t="s">
        <v>388</v>
      </c>
      <c r="H1186" t="s">
        <v>1359</v>
      </c>
      <c r="I1186">
        <v>266602</v>
      </c>
      <c r="J1186" s="19">
        <v>42196</v>
      </c>
      <c r="K1186" s="19">
        <v>42216</v>
      </c>
      <c r="L1186">
        <v>201507</v>
      </c>
      <c r="M1186" s="19">
        <v>42186</v>
      </c>
      <c r="N1186">
        <v>24616</v>
      </c>
      <c r="O1186" t="s">
        <v>1076</v>
      </c>
      <c r="P1186" t="s">
        <v>1360</v>
      </c>
      <c r="Q1186" t="s">
        <v>924</v>
      </c>
      <c r="R1186">
        <v>58791</v>
      </c>
      <c r="S1186" s="19">
        <v>42215</v>
      </c>
      <c r="T1186">
        <v>266904</v>
      </c>
      <c r="U1186" t="s">
        <v>357</v>
      </c>
      <c r="V1186" s="19">
        <v>42221</v>
      </c>
      <c r="W1186" t="s">
        <v>2926</v>
      </c>
      <c r="X1186" t="s">
        <v>2927</v>
      </c>
      <c r="Y1186" t="s">
        <v>94</v>
      </c>
      <c r="Z1186" t="s">
        <v>366</v>
      </c>
      <c r="AA1186" s="29">
        <v>-651</v>
      </c>
      <c r="AB1186">
        <v>0</v>
      </c>
      <c r="AC1186">
        <f t="shared" si="228"/>
        <v>2015</v>
      </c>
      <c r="AD1186">
        <f t="shared" si="229"/>
        <v>8</v>
      </c>
      <c r="AE1186">
        <f t="shared" si="230"/>
        <v>2015</v>
      </c>
      <c r="AF1186">
        <f t="shared" si="231"/>
        <v>7</v>
      </c>
      <c r="AG1186" t="str">
        <f>VLOOKUP(F1186,vlookup!$A$2:$E$660,2,0)</f>
        <v>Retained</v>
      </c>
      <c r="AH1186" t="str">
        <f>VLOOKUP(F1186,vlookup!$A$2:$E$660,3,0)</f>
        <v>Service Contract</v>
      </c>
      <c r="AI1186" t="str">
        <f>VLOOKUP(F1186,vlookup!$A$2:$E$660,4,0)</f>
        <v>Used Car Programs</v>
      </c>
      <c r="AJ1186" t="str">
        <f>VLOOKUP(F1186,vlookup!$A$2:$E$660,5,0)</f>
        <v>High Mileage</v>
      </c>
      <c r="AL1186">
        <f t="shared" si="232"/>
        <v>20</v>
      </c>
      <c r="AM1186">
        <f t="shared" si="233"/>
        <v>24</v>
      </c>
      <c r="AN1186">
        <f t="shared" si="234"/>
        <v>302</v>
      </c>
      <c r="AO1186">
        <f t="shared" si="235"/>
        <v>-651</v>
      </c>
      <c r="AP1186" t="str">
        <f t="shared" si="236"/>
        <v/>
      </c>
      <c r="AQ1186" t="str">
        <f t="shared" si="237"/>
        <v/>
      </c>
      <c r="AR1186" t="str">
        <f t="shared" si="238"/>
        <v/>
      </c>
      <c r="AS1186" t="str">
        <f t="shared" si="239"/>
        <v>7PA50847G5Y-1</v>
      </c>
      <c r="AT1186" t="str">
        <f>IFERROR(IF(VLOOKUP(Y1186,vlookup!$I$2:$J$9,1,0)=Y1186,VLOOKUP(Y1186,vlookup!$I$2:$J$9,2,0),PROPER(Y1186)),PROPER(Y1186))</f>
        <v>Labor</v>
      </c>
      <c r="AU1186" t="str">
        <f>IFERROR(IF(B1186=VLOOKUP(B1186,vlookup!$L$2:$L$10,1,0),"Yes","No"),"No")</f>
        <v>No</v>
      </c>
    </row>
    <row r="1187" spans="1:47" ht="14.45" customHeight="1" x14ac:dyDescent="0.25">
      <c r="A1187" t="s">
        <v>1361</v>
      </c>
      <c r="B1187" s="31" t="s">
        <v>1362</v>
      </c>
      <c r="C1187">
        <v>1</v>
      </c>
      <c r="D1187">
        <v>1</v>
      </c>
      <c r="E1187" t="s">
        <v>382</v>
      </c>
      <c r="F1187" t="s">
        <v>464</v>
      </c>
      <c r="G1187" t="s">
        <v>543</v>
      </c>
      <c r="H1187" t="s">
        <v>1363</v>
      </c>
      <c r="I1187">
        <v>79180</v>
      </c>
      <c r="J1187" s="19">
        <v>45011</v>
      </c>
      <c r="K1187" s="19">
        <v>45035</v>
      </c>
      <c r="L1187">
        <v>202304</v>
      </c>
      <c r="M1187" s="19">
        <v>45017</v>
      </c>
      <c r="N1187">
        <v>24617</v>
      </c>
      <c r="O1187" t="s">
        <v>1070</v>
      </c>
      <c r="P1187" t="s">
        <v>1364</v>
      </c>
      <c r="Q1187" t="s">
        <v>924</v>
      </c>
      <c r="R1187">
        <v>1156</v>
      </c>
      <c r="S1187" s="19">
        <v>45026</v>
      </c>
      <c r="T1187">
        <v>81628</v>
      </c>
      <c r="U1187" t="s">
        <v>356</v>
      </c>
      <c r="V1187" s="19">
        <v>45036</v>
      </c>
      <c r="W1187" t="s">
        <v>2928</v>
      </c>
      <c r="X1187" t="s">
        <v>2929</v>
      </c>
      <c r="Y1187" t="s">
        <v>94</v>
      </c>
      <c r="Z1187" t="s">
        <v>358</v>
      </c>
      <c r="AA1187" s="29">
        <v>-150</v>
      </c>
      <c r="AB1187">
        <v>0</v>
      </c>
      <c r="AC1187">
        <f t="shared" si="228"/>
        <v>2023</v>
      </c>
      <c r="AD1187">
        <f t="shared" si="229"/>
        <v>4</v>
      </c>
      <c r="AE1187">
        <f t="shared" si="230"/>
        <v>2023</v>
      </c>
      <c r="AF1187">
        <f t="shared" si="231"/>
        <v>3</v>
      </c>
      <c r="AG1187" t="str">
        <f>VLOOKUP(F1187,vlookup!$A$2:$E$660,2,0)</f>
        <v>Retained</v>
      </c>
      <c r="AH1187" t="str">
        <f>VLOOKUP(F1187,vlookup!$A$2:$E$660,3,0)</f>
        <v>Service Contract</v>
      </c>
      <c r="AI1187" t="str">
        <f>VLOOKUP(F1187,vlookup!$A$2:$E$660,4,0)</f>
        <v>Used Car Programs</v>
      </c>
      <c r="AJ1187" t="str">
        <f>VLOOKUP(F1187,vlookup!$A$2:$E$660,5,0)</f>
        <v>High Mileage</v>
      </c>
      <c r="AL1187">
        <f t="shared" si="232"/>
        <v>23</v>
      </c>
      <c r="AM1187">
        <f t="shared" si="233"/>
        <v>24</v>
      </c>
      <c r="AN1187">
        <f t="shared" si="234"/>
        <v>2448</v>
      </c>
      <c r="AO1187">
        <f t="shared" si="235"/>
        <v>-150</v>
      </c>
      <c r="AP1187" t="str">
        <f t="shared" si="236"/>
        <v/>
      </c>
      <c r="AQ1187" t="str">
        <f t="shared" si="237"/>
        <v/>
      </c>
      <c r="AR1187" t="str">
        <f t="shared" si="238"/>
        <v/>
      </c>
      <c r="AS1187" t="str">
        <f t="shared" si="239"/>
        <v>ZAGG7161463C23-1</v>
      </c>
      <c r="AT1187" t="str">
        <f>IFERROR(IF(VLOOKUP(Y1187,vlookup!$I$2:$J$9,1,0)=Y1187,VLOOKUP(Y1187,vlookup!$I$2:$J$9,2,0),PROPER(Y1187)),PROPER(Y1187))</f>
        <v>Labor</v>
      </c>
      <c r="AU1187" t="str">
        <f>IFERROR(IF(B1187=VLOOKUP(B1187,vlookup!$L$2:$L$10,1,0),"Yes","No"),"No")</f>
        <v>No</v>
      </c>
    </row>
    <row r="1188" spans="1:47" ht="14.45" customHeight="1" x14ac:dyDescent="0.25">
      <c r="A1188" t="s">
        <v>1361</v>
      </c>
      <c r="B1188" s="31" t="s">
        <v>1362</v>
      </c>
      <c r="C1188">
        <v>3</v>
      </c>
      <c r="D1188">
        <v>1</v>
      </c>
      <c r="E1188" t="s">
        <v>382</v>
      </c>
      <c r="F1188" t="s">
        <v>464</v>
      </c>
      <c r="G1188" t="s">
        <v>543</v>
      </c>
      <c r="H1188" t="s">
        <v>1363</v>
      </c>
      <c r="I1188">
        <v>79180</v>
      </c>
      <c r="J1188" s="19">
        <v>45011</v>
      </c>
      <c r="K1188" s="19">
        <v>45035</v>
      </c>
      <c r="L1188">
        <v>202304</v>
      </c>
      <c r="M1188" s="19">
        <v>45017</v>
      </c>
      <c r="N1188">
        <v>24617</v>
      </c>
      <c r="O1188" t="s">
        <v>1070</v>
      </c>
      <c r="P1188" t="s">
        <v>1364</v>
      </c>
      <c r="Q1188" t="s">
        <v>924</v>
      </c>
      <c r="R1188">
        <v>1218</v>
      </c>
      <c r="S1188" s="19">
        <v>45155</v>
      </c>
      <c r="T1188">
        <v>101951</v>
      </c>
      <c r="U1188" t="s">
        <v>356</v>
      </c>
      <c r="V1188" s="19">
        <v>45166</v>
      </c>
      <c r="W1188" t="s">
        <v>2930</v>
      </c>
      <c r="X1188" t="s">
        <v>2931</v>
      </c>
      <c r="Y1188" t="s">
        <v>94</v>
      </c>
      <c r="Z1188" t="s">
        <v>364</v>
      </c>
      <c r="AA1188" s="29">
        <v>-420</v>
      </c>
      <c r="AB1188">
        <v>0</v>
      </c>
      <c r="AC1188">
        <f t="shared" si="228"/>
        <v>2023</v>
      </c>
      <c r="AD1188">
        <f t="shared" si="229"/>
        <v>8</v>
      </c>
      <c r="AE1188">
        <f t="shared" si="230"/>
        <v>2023</v>
      </c>
      <c r="AF1188">
        <f t="shared" si="231"/>
        <v>3</v>
      </c>
      <c r="AG1188" t="str">
        <f>VLOOKUP(F1188,vlookup!$A$2:$E$660,2,0)</f>
        <v>Retained</v>
      </c>
      <c r="AH1188" t="str">
        <f>VLOOKUP(F1188,vlookup!$A$2:$E$660,3,0)</f>
        <v>Service Contract</v>
      </c>
      <c r="AI1188" t="str">
        <f>VLOOKUP(F1188,vlookup!$A$2:$E$660,4,0)</f>
        <v>Used Car Programs</v>
      </c>
      <c r="AJ1188" t="str">
        <f>VLOOKUP(F1188,vlookup!$A$2:$E$660,5,0)</f>
        <v>High Mileage</v>
      </c>
      <c r="AL1188">
        <f t="shared" si="232"/>
        <v>23</v>
      </c>
      <c r="AM1188">
        <f t="shared" si="233"/>
        <v>152</v>
      </c>
      <c r="AN1188">
        <f t="shared" si="234"/>
        <v>22771</v>
      </c>
      <c r="AO1188" t="str">
        <f t="shared" si="235"/>
        <v/>
      </c>
      <c r="AP1188" t="str">
        <f t="shared" si="236"/>
        <v/>
      </c>
      <c r="AQ1188" t="str">
        <f t="shared" si="237"/>
        <v/>
      </c>
      <c r="AR1188">
        <f t="shared" si="238"/>
        <v>-420</v>
      </c>
      <c r="AS1188" t="str">
        <f t="shared" si="239"/>
        <v>ZAGG7161463C23-3</v>
      </c>
      <c r="AT1188" t="str">
        <f>IFERROR(IF(VLOOKUP(Y1188,vlookup!$I$2:$J$9,1,0)=Y1188,VLOOKUP(Y1188,vlookup!$I$2:$J$9,2,0),PROPER(Y1188)),PROPER(Y1188))</f>
        <v>Labor</v>
      </c>
      <c r="AU1188" t="str">
        <f>IFERROR(IF(B1188=VLOOKUP(B1188,vlookup!$L$2:$L$10,1,0),"Yes","No"),"No")</f>
        <v>No</v>
      </c>
    </row>
    <row r="1189" spans="1:47" ht="14.45" customHeight="1" x14ac:dyDescent="0.25">
      <c r="A1189" t="s">
        <v>1361</v>
      </c>
      <c r="B1189" s="31" t="s">
        <v>1362</v>
      </c>
      <c r="C1189">
        <v>4</v>
      </c>
      <c r="D1189">
        <v>1</v>
      </c>
      <c r="E1189" t="s">
        <v>382</v>
      </c>
      <c r="F1189" t="s">
        <v>464</v>
      </c>
      <c r="G1189" t="s">
        <v>543</v>
      </c>
      <c r="H1189" t="s">
        <v>1363</v>
      </c>
      <c r="I1189">
        <v>79180</v>
      </c>
      <c r="J1189" s="19">
        <v>45011</v>
      </c>
      <c r="K1189" s="19">
        <v>45035</v>
      </c>
      <c r="L1189">
        <v>202304</v>
      </c>
      <c r="M1189" s="19">
        <v>45017</v>
      </c>
      <c r="N1189">
        <v>24617</v>
      </c>
      <c r="O1189" t="s">
        <v>1070</v>
      </c>
      <c r="P1189" t="s">
        <v>1365</v>
      </c>
      <c r="Q1189" t="s">
        <v>924</v>
      </c>
      <c r="R1189">
        <v>1788146</v>
      </c>
      <c r="S1189" s="19">
        <v>45187</v>
      </c>
      <c r="T1189">
        <v>105833</v>
      </c>
      <c r="U1189" t="s">
        <v>356</v>
      </c>
      <c r="V1189" s="19">
        <v>45189</v>
      </c>
      <c r="W1189" t="s">
        <v>2932</v>
      </c>
      <c r="X1189" t="s">
        <v>2933</v>
      </c>
      <c r="Y1189" t="s">
        <v>94</v>
      </c>
      <c r="Z1189" t="s">
        <v>358</v>
      </c>
      <c r="AA1189" s="29">
        <v>-298.5</v>
      </c>
      <c r="AB1189">
        <v>0</v>
      </c>
      <c r="AC1189">
        <f t="shared" si="228"/>
        <v>2023</v>
      </c>
      <c r="AD1189">
        <f t="shared" si="229"/>
        <v>9</v>
      </c>
      <c r="AE1189">
        <f t="shared" si="230"/>
        <v>2023</v>
      </c>
      <c r="AF1189">
        <f t="shared" si="231"/>
        <v>3</v>
      </c>
      <c r="AG1189" t="str">
        <f>VLOOKUP(F1189,vlookup!$A$2:$E$660,2,0)</f>
        <v>Retained</v>
      </c>
      <c r="AH1189" t="str">
        <f>VLOOKUP(F1189,vlookup!$A$2:$E$660,3,0)</f>
        <v>Service Contract</v>
      </c>
      <c r="AI1189" t="str">
        <f>VLOOKUP(F1189,vlookup!$A$2:$E$660,4,0)</f>
        <v>Used Car Programs</v>
      </c>
      <c r="AJ1189" t="str">
        <f>VLOOKUP(F1189,vlookup!$A$2:$E$660,5,0)</f>
        <v>High Mileage</v>
      </c>
      <c r="AL1189">
        <f t="shared" si="232"/>
        <v>23</v>
      </c>
      <c r="AM1189">
        <f t="shared" si="233"/>
        <v>174</v>
      </c>
      <c r="AN1189">
        <f t="shared" si="234"/>
        <v>26653</v>
      </c>
      <c r="AO1189" t="str">
        <f t="shared" si="235"/>
        <v/>
      </c>
      <c r="AP1189" t="str">
        <f t="shared" si="236"/>
        <v/>
      </c>
      <c r="AQ1189" t="str">
        <f t="shared" si="237"/>
        <v/>
      </c>
      <c r="AR1189">
        <f t="shared" si="238"/>
        <v>-298.5</v>
      </c>
      <c r="AS1189" t="str">
        <f t="shared" si="239"/>
        <v>ZAGG7161463C23-4</v>
      </c>
      <c r="AT1189" t="str">
        <f>IFERROR(IF(VLOOKUP(Y1189,vlookup!$I$2:$J$9,1,0)=Y1189,VLOOKUP(Y1189,vlookup!$I$2:$J$9,2,0),PROPER(Y1189)),PROPER(Y1189))</f>
        <v>Labor</v>
      </c>
      <c r="AU1189" t="str">
        <f>IFERROR(IF(B1189=VLOOKUP(B1189,vlookup!$L$2:$L$10,1,0),"Yes","No"),"No")</f>
        <v>No</v>
      </c>
    </row>
    <row r="1190" spans="1:47" ht="14.45" customHeight="1" x14ac:dyDescent="0.25">
      <c r="A1190" t="s">
        <v>1361</v>
      </c>
      <c r="B1190" s="31" t="s">
        <v>1362</v>
      </c>
      <c r="C1190">
        <v>6</v>
      </c>
      <c r="D1190">
        <v>1</v>
      </c>
      <c r="E1190" t="s">
        <v>382</v>
      </c>
      <c r="F1190" t="s">
        <v>464</v>
      </c>
      <c r="G1190" t="s">
        <v>543</v>
      </c>
      <c r="H1190" t="s">
        <v>1363</v>
      </c>
      <c r="I1190">
        <v>79180</v>
      </c>
      <c r="J1190" s="19">
        <v>45011</v>
      </c>
      <c r="K1190" s="19">
        <v>45035</v>
      </c>
      <c r="L1190">
        <v>202304</v>
      </c>
      <c r="M1190" s="19">
        <v>45017</v>
      </c>
      <c r="N1190">
        <v>24617</v>
      </c>
      <c r="O1190" t="s">
        <v>1070</v>
      </c>
      <c r="P1190" t="s">
        <v>1364</v>
      </c>
      <c r="Q1190" t="s">
        <v>924</v>
      </c>
      <c r="R1190">
        <v>1248</v>
      </c>
      <c r="S1190" s="19">
        <v>45223</v>
      </c>
      <c r="T1190">
        <v>104119</v>
      </c>
      <c r="U1190" t="s">
        <v>356</v>
      </c>
      <c r="V1190" s="19">
        <v>45225</v>
      </c>
      <c r="W1190" t="s">
        <v>969</v>
      </c>
      <c r="X1190" t="s">
        <v>970</v>
      </c>
      <c r="Y1190" t="s">
        <v>94</v>
      </c>
      <c r="Z1190" t="s">
        <v>582</v>
      </c>
      <c r="AA1190" s="29">
        <v>-300</v>
      </c>
      <c r="AB1190">
        <v>0</v>
      </c>
      <c r="AC1190">
        <f t="shared" si="228"/>
        <v>2023</v>
      </c>
      <c r="AD1190">
        <f t="shared" si="229"/>
        <v>10</v>
      </c>
      <c r="AE1190">
        <f t="shared" si="230"/>
        <v>2023</v>
      </c>
      <c r="AF1190">
        <f t="shared" si="231"/>
        <v>3</v>
      </c>
      <c r="AG1190" t="str">
        <f>VLOOKUP(F1190,vlookup!$A$2:$E$660,2,0)</f>
        <v>Retained</v>
      </c>
      <c r="AH1190" t="str">
        <f>VLOOKUP(F1190,vlookup!$A$2:$E$660,3,0)</f>
        <v>Service Contract</v>
      </c>
      <c r="AI1190" t="str">
        <f>VLOOKUP(F1190,vlookup!$A$2:$E$660,4,0)</f>
        <v>Used Car Programs</v>
      </c>
      <c r="AJ1190" t="str">
        <f>VLOOKUP(F1190,vlookup!$A$2:$E$660,5,0)</f>
        <v>High Mileage</v>
      </c>
      <c r="AL1190">
        <f t="shared" si="232"/>
        <v>23</v>
      </c>
      <c r="AM1190">
        <f t="shared" si="233"/>
        <v>210</v>
      </c>
      <c r="AN1190">
        <f t="shared" si="234"/>
        <v>24939</v>
      </c>
      <c r="AO1190" t="str">
        <f t="shared" si="235"/>
        <v/>
      </c>
      <c r="AP1190" t="str">
        <f t="shared" si="236"/>
        <v/>
      </c>
      <c r="AQ1190" t="str">
        <f t="shared" si="237"/>
        <v/>
      </c>
      <c r="AR1190">
        <f t="shared" si="238"/>
        <v>-300</v>
      </c>
      <c r="AS1190" t="str">
        <f t="shared" si="239"/>
        <v>ZAGG7161463C23-6</v>
      </c>
      <c r="AT1190" t="str">
        <f>IFERROR(IF(VLOOKUP(Y1190,vlookup!$I$2:$J$9,1,0)=Y1190,VLOOKUP(Y1190,vlookup!$I$2:$J$9,2,0),PROPER(Y1190)),PROPER(Y1190))</f>
        <v>Labor</v>
      </c>
      <c r="AU1190" t="str">
        <f>IFERROR(IF(B1190=VLOOKUP(B1190,vlookup!$L$2:$L$10,1,0),"Yes","No"),"No")</f>
        <v>No</v>
      </c>
    </row>
    <row r="1191" spans="1:47" ht="14.45" customHeight="1" x14ac:dyDescent="0.25">
      <c r="A1191" t="s">
        <v>1366</v>
      </c>
      <c r="B1191" s="31" t="s">
        <v>1367</v>
      </c>
      <c r="C1191">
        <v>1</v>
      </c>
      <c r="D1191">
        <v>1</v>
      </c>
      <c r="E1191" t="s">
        <v>382</v>
      </c>
      <c r="F1191" t="s">
        <v>238</v>
      </c>
      <c r="G1191" t="s">
        <v>543</v>
      </c>
      <c r="H1191" t="s">
        <v>3734</v>
      </c>
      <c r="I1191">
        <v>102606</v>
      </c>
      <c r="J1191" s="19">
        <v>41908</v>
      </c>
      <c r="K1191" s="19">
        <v>41943</v>
      </c>
      <c r="L1191">
        <v>201410</v>
      </c>
      <c r="M1191" s="19">
        <v>41913</v>
      </c>
      <c r="N1191">
        <v>24617</v>
      </c>
      <c r="O1191" t="s">
        <v>1070</v>
      </c>
      <c r="P1191" t="s">
        <v>1368</v>
      </c>
      <c r="Q1191" t="s">
        <v>924</v>
      </c>
      <c r="R1191">
        <v>120948</v>
      </c>
      <c r="S1191" s="19">
        <v>41936</v>
      </c>
      <c r="T1191">
        <v>103906</v>
      </c>
      <c r="U1191" t="s">
        <v>357</v>
      </c>
      <c r="V1191" s="19">
        <v>41962</v>
      </c>
      <c r="W1191" t="s">
        <v>1006</v>
      </c>
      <c r="X1191" t="s">
        <v>1007</v>
      </c>
      <c r="Y1191" t="s">
        <v>94</v>
      </c>
      <c r="Z1191" t="s">
        <v>364</v>
      </c>
      <c r="AA1191" s="29">
        <v>-1102.5</v>
      </c>
      <c r="AB1191">
        <v>0</v>
      </c>
      <c r="AC1191">
        <f t="shared" si="228"/>
        <v>2014</v>
      </c>
      <c r="AD1191">
        <f t="shared" si="229"/>
        <v>11</v>
      </c>
      <c r="AE1191">
        <f t="shared" si="230"/>
        <v>2014</v>
      </c>
      <c r="AF1191">
        <f t="shared" si="231"/>
        <v>9</v>
      </c>
      <c r="AG1191" t="str">
        <f>VLOOKUP(F1191,vlookup!$A$2:$E$660,2,0)</f>
        <v>Retained</v>
      </c>
      <c r="AH1191" t="str">
        <f>VLOOKUP(F1191,vlookup!$A$2:$E$660,3,0)</f>
        <v>Service Contract</v>
      </c>
      <c r="AI1191" t="str">
        <f>VLOOKUP(F1191,vlookup!$A$2:$E$660,4,0)</f>
        <v>Used Car Programs</v>
      </c>
      <c r="AJ1191" t="str">
        <f>VLOOKUP(F1191,vlookup!$A$2:$E$660,5,0)</f>
        <v>High Mileage</v>
      </c>
      <c r="AL1191">
        <f t="shared" si="232"/>
        <v>35</v>
      </c>
      <c r="AM1191">
        <f t="shared" si="233"/>
        <v>53</v>
      </c>
      <c r="AN1191">
        <f t="shared" si="234"/>
        <v>1300</v>
      </c>
      <c r="AO1191" t="str">
        <f t="shared" si="235"/>
        <v/>
      </c>
      <c r="AP1191">
        <f t="shared" si="236"/>
        <v>-1102.5</v>
      </c>
      <c r="AQ1191" t="str">
        <f t="shared" si="237"/>
        <v/>
      </c>
      <c r="AR1191" t="str">
        <f t="shared" si="238"/>
        <v/>
      </c>
      <c r="AS1191" t="str">
        <f t="shared" si="239"/>
        <v>A4137934I4Y-1</v>
      </c>
      <c r="AT1191" t="str">
        <f>IFERROR(IF(VLOOKUP(Y1191,vlookup!$I$2:$J$9,1,0)=Y1191,VLOOKUP(Y1191,vlookup!$I$2:$J$9,2,0),PROPER(Y1191)),PROPER(Y1191))</f>
        <v>Labor</v>
      </c>
      <c r="AU1191" t="str">
        <f>IFERROR(IF(B1191=VLOOKUP(B1191,vlookup!$L$2:$L$10,1,0),"Yes","No"),"No")</f>
        <v>No</v>
      </c>
    </row>
    <row r="1192" spans="1:47" ht="14.45" customHeight="1" x14ac:dyDescent="0.25">
      <c r="A1192" t="s">
        <v>1369</v>
      </c>
      <c r="B1192" s="31" t="s">
        <v>1370</v>
      </c>
      <c r="C1192">
        <v>2</v>
      </c>
      <c r="D1192">
        <v>1</v>
      </c>
      <c r="E1192" t="s">
        <v>382</v>
      </c>
      <c r="F1192" t="s">
        <v>60</v>
      </c>
      <c r="G1192" t="s">
        <v>543</v>
      </c>
      <c r="H1192" t="s">
        <v>3734</v>
      </c>
      <c r="I1192">
        <v>131891</v>
      </c>
      <c r="J1192" s="19">
        <v>41314</v>
      </c>
      <c r="K1192" s="19">
        <v>41345</v>
      </c>
      <c r="L1192">
        <v>201303</v>
      </c>
      <c r="M1192" s="19">
        <v>41334</v>
      </c>
      <c r="N1192">
        <v>24616</v>
      </c>
      <c r="O1192" t="s">
        <v>1076</v>
      </c>
      <c r="P1192" t="s">
        <v>1082</v>
      </c>
      <c r="Q1192" t="s">
        <v>973</v>
      </c>
      <c r="R1192" t="s">
        <v>1371</v>
      </c>
      <c r="S1192" s="19">
        <v>41478</v>
      </c>
      <c r="T1192">
        <v>140153</v>
      </c>
      <c r="U1192" t="s">
        <v>357</v>
      </c>
      <c r="V1192" s="19">
        <v>41515</v>
      </c>
      <c r="W1192" t="s">
        <v>2818</v>
      </c>
      <c r="X1192" t="s">
        <v>2819</v>
      </c>
      <c r="Y1192" t="s">
        <v>94</v>
      </c>
      <c r="Z1192" t="s">
        <v>14</v>
      </c>
      <c r="AA1192" s="29">
        <v>-178</v>
      </c>
      <c r="AB1192" t="s">
        <v>544</v>
      </c>
      <c r="AC1192">
        <f t="shared" si="228"/>
        <v>2013</v>
      </c>
      <c r="AD1192">
        <f t="shared" si="229"/>
        <v>8</v>
      </c>
      <c r="AE1192">
        <f t="shared" si="230"/>
        <v>2013</v>
      </c>
      <c r="AF1192">
        <f t="shared" si="231"/>
        <v>2</v>
      </c>
      <c r="AG1192" t="str">
        <f>VLOOKUP(F1192,vlookup!$A$2:$E$660,2,0)</f>
        <v>Retained</v>
      </c>
      <c r="AH1192" t="str">
        <f>VLOOKUP(F1192,vlookup!$A$2:$E$660,3,0)</f>
        <v>Service Contract</v>
      </c>
      <c r="AI1192" t="str">
        <f>VLOOKUP(F1192,vlookup!$A$2:$E$660,4,0)</f>
        <v>Used Car Programs</v>
      </c>
      <c r="AJ1192" t="str">
        <f>VLOOKUP(F1192,vlookup!$A$2:$E$660,5,0)</f>
        <v>High Mileage</v>
      </c>
      <c r="AL1192">
        <f t="shared" si="232"/>
        <v>33</v>
      </c>
      <c r="AM1192">
        <f t="shared" si="233"/>
        <v>200</v>
      </c>
      <c r="AN1192">
        <f t="shared" si="234"/>
        <v>8262</v>
      </c>
      <c r="AO1192" t="str">
        <f t="shared" si="235"/>
        <v/>
      </c>
      <c r="AP1192" t="str">
        <f t="shared" si="236"/>
        <v/>
      </c>
      <c r="AQ1192" t="str">
        <f t="shared" si="237"/>
        <v/>
      </c>
      <c r="AR1192">
        <f t="shared" si="238"/>
        <v>-178</v>
      </c>
      <c r="AS1192" t="str">
        <f t="shared" si="239"/>
        <v>5F297281B3Y-2</v>
      </c>
      <c r="AT1192" t="str">
        <f>IFERROR(IF(VLOOKUP(Y1192,vlookup!$I$2:$J$9,1,0)=Y1192,VLOOKUP(Y1192,vlookup!$I$2:$J$9,2,0),PROPER(Y1192)),PROPER(Y1192))</f>
        <v>Labor</v>
      </c>
      <c r="AU1192" t="str">
        <f>IFERROR(IF(B1192=VLOOKUP(B1192,vlookup!$L$2:$L$10,1,0),"Yes","No"),"No")</f>
        <v>No</v>
      </c>
    </row>
    <row r="1193" spans="1:47" ht="14.45" customHeight="1" x14ac:dyDescent="0.25">
      <c r="A1193" t="s">
        <v>1369</v>
      </c>
      <c r="B1193" s="31" t="s">
        <v>1370</v>
      </c>
      <c r="C1193">
        <v>2</v>
      </c>
      <c r="D1193">
        <v>1</v>
      </c>
      <c r="E1193" t="s">
        <v>382</v>
      </c>
      <c r="F1193" t="s">
        <v>60</v>
      </c>
      <c r="G1193" t="s">
        <v>543</v>
      </c>
      <c r="H1193" t="s">
        <v>3734</v>
      </c>
      <c r="I1193">
        <v>131891</v>
      </c>
      <c r="J1193" s="19">
        <v>41314</v>
      </c>
      <c r="K1193" s="19">
        <v>41345</v>
      </c>
      <c r="L1193">
        <v>201303</v>
      </c>
      <c r="M1193" s="19">
        <v>41334</v>
      </c>
      <c r="N1193">
        <v>24616</v>
      </c>
      <c r="O1193" t="s">
        <v>1076</v>
      </c>
      <c r="P1193" t="s">
        <v>1082</v>
      </c>
      <c r="Q1193" t="s">
        <v>973</v>
      </c>
      <c r="R1193" t="s">
        <v>1371</v>
      </c>
      <c r="S1193" s="19">
        <v>41478</v>
      </c>
      <c r="T1193">
        <v>140153</v>
      </c>
      <c r="U1193" t="s">
        <v>357</v>
      </c>
      <c r="V1193" s="19">
        <v>41515</v>
      </c>
      <c r="W1193" t="s">
        <v>2787</v>
      </c>
      <c r="X1193" t="s">
        <v>2788</v>
      </c>
      <c r="Y1193" t="s">
        <v>94</v>
      </c>
      <c r="Z1193" t="s">
        <v>369</v>
      </c>
      <c r="AA1193" s="29">
        <v>-658.6</v>
      </c>
      <c r="AB1193" t="s">
        <v>544</v>
      </c>
      <c r="AC1193">
        <f t="shared" si="228"/>
        <v>2013</v>
      </c>
      <c r="AD1193">
        <f t="shared" si="229"/>
        <v>8</v>
      </c>
      <c r="AE1193">
        <f t="shared" si="230"/>
        <v>2013</v>
      </c>
      <c r="AF1193">
        <f t="shared" si="231"/>
        <v>2</v>
      </c>
      <c r="AG1193" t="str">
        <f>VLOOKUP(F1193,vlookup!$A$2:$E$660,2,0)</f>
        <v>Retained</v>
      </c>
      <c r="AH1193" t="str">
        <f>VLOOKUP(F1193,vlookup!$A$2:$E$660,3,0)</f>
        <v>Service Contract</v>
      </c>
      <c r="AI1193" t="str">
        <f>VLOOKUP(F1193,vlookup!$A$2:$E$660,4,0)</f>
        <v>Used Car Programs</v>
      </c>
      <c r="AJ1193" t="str">
        <f>VLOOKUP(F1193,vlookup!$A$2:$E$660,5,0)</f>
        <v>High Mileage</v>
      </c>
      <c r="AL1193">
        <f t="shared" si="232"/>
        <v>33</v>
      </c>
      <c r="AM1193">
        <f t="shared" si="233"/>
        <v>200</v>
      </c>
      <c r="AN1193">
        <f t="shared" si="234"/>
        <v>8262</v>
      </c>
      <c r="AO1193" t="str">
        <f t="shared" si="235"/>
        <v/>
      </c>
      <c r="AP1193" t="str">
        <f t="shared" si="236"/>
        <v/>
      </c>
      <c r="AQ1193" t="str">
        <f t="shared" si="237"/>
        <v/>
      </c>
      <c r="AR1193">
        <f t="shared" si="238"/>
        <v>-658.6</v>
      </c>
      <c r="AS1193" t="str">
        <f t="shared" si="239"/>
        <v>5F297281B3Y-2</v>
      </c>
      <c r="AT1193" t="str">
        <f>IFERROR(IF(VLOOKUP(Y1193,vlookup!$I$2:$J$9,1,0)=Y1193,VLOOKUP(Y1193,vlookup!$I$2:$J$9,2,0),PROPER(Y1193)),PROPER(Y1193))</f>
        <v>Labor</v>
      </c>
      <c r="AU1193" t="str">
        <f>IFERROR(IF(B1193=VLOOKUP(B1193,vlookup!$L$2:$L$10,1,0),"Yes","No"),"No")</f>
        <v>No</v>
      </c>
    </row>
    <row r="1194" spans="1:47" ht="14.45" customHeight="1" x14ac:dyDescent="0.25">
      <c r="A1194" t="s">
        <v>1372</v>
      </c>
      <c r="B1194" s="31" t="s">
        <v>1373</v>
      </c>
      <c r="C1194">
        <v>1</v>
      </c>
      <c r="D1194">
        <v>1</v>
      </c>
      <c r="E1194" t="s">
        <v>382</v>
      </c>
      <c r="F1194" t="s">
        <v>464</v>
      </c>
      <c r="G1194" t="s">
        <v>36</v>
      </c>
      <c r="H1194" t="s">
        <v>1374</v>
      </c>
      <c r="I1194">
        <v>85124</v>
      </c>
      <c r="J1194" s="19">
        <v>44576</v>
      </c>
      <c r="K1194" s="19">
        <v>44617</v>
      </c>
      <c r="L1194">
        <v>202202</v>
      </c>
      <c r="M1194" s="19">
        <v>44593</v>
      </c>
      <c r="N1194">
        <v>24616</v>
      </c>
      <c r="O1194" t="s">
        <v>1076</v>
      </c>
      <c r="P1194" t="s">
        <v>1375</v>
      </c>
      <c r="Q1194" t="s">
        <v>924</v>
      </c>
      <c r="R1194">
        <v>350775</v>
      </c>
      <c r="S1194" s="19">
        <v>44697</v>
      </c>
      <c r="T1194">
        <v>95069</v>
      </c>
      <c r="U1194" t="s">
        <v>356</v>
      </c>
      <c r="V1194" s="19">
        <v>44763</v>
      </c>
      <c r="W1194" t="s">
        <v>2936</v>
      </c>
      <c r="X1194" t="s">
        <v>2937</v>
      </c>
      <c r="Y1194" t="s">
        <v>94</v>
      </c>
      <c r="Z1194" t="s">
        <v>358</v>
      </c>
      <c r="AA1194" s="29">
        <v>-262.5</v>
      </c>
      <c r="AB1194">
        <v>0</v>
      </c>
      <c r="AC1194">
        <f t="shared" si="228"/>
        <v>2022</v>
      </c>
      <c r="AD1194">
        <f t="shared" si="229"/>
        <v>7</v>
      </c>
      <c r="AE1194">
        <f t="shared" si="230"/>
        <v>2022</v>
      </c>
      <c r="AF1194">
        <f t="shared" si="231"/>
        <v>1</v>
      </c>
      <c r="AG1194" t="str">
        <f>VLOOKUP(F1194,vlookup!$A$2:$E$660,2,0)</f>
        <v>Retained</v>
      </c>
      <c r="AH1194" t="str">
        <f>VLOOKUP(F1194,vlookup!$A$2:$E$660,3,0)</f>
        <v>Service Contract</v>
      </c>
      <c r="AI1194" t="str">
        <f>VLOOKUP(F1194,vlookup!$A$2:$E$660,4,0)</f>
        <v>Used Car Programs</v>
      </c>
      <c r="AJ1194" t="str">
        <f>VLOOKUP(F1194,vlookup!$A$2:$E$660,5,0)</f>
        <v>High Mileage</v>
      </c>
      <c r="AL1194">
        <f t="shared" si="232"/>
        <v>40</v>
      </c>
      <c r="AM1194">
        <f t="shared" si="233"/>
        <v>186</v>
      </c>
      <c r="AN1194">
        <f t="shared" si="234"/>
        <v>9945</v>
      </c>
      <c r="AO1194" t="str">
        <f t="shared" si="235"/>
        <v/>
      </c>
      <c r="AP1194" t="str">
        <f t="shared" si="236"/>
        <v/>
      </c>
      <c r="AQ1194" t="str">
        <f t="shared" si="237"/>
        <v/>
      </c>
      <c r="AR1194">
        <f t="shared" si="238"/>
        <v>-262.5</v>
      </c>
      <c r="AS1194" t="str">
        <f t="shared" si="239"/>
        <v>ZAGD4256073A22-1</v>
      </c>
      <c r="AT1194" t="str">
        <f>IFERROR(IF(VLOOKUP(Y1194,vlookup!$I$2:$J$9,1,0)=Y1194,VLOOKUP(Y1194,vlookup!$I$2:$J$9,2,0),PROPER(Y1194)),PROPER(Y1194))</f>
        <v>Labor</v>
      </c>
      <c r="AU1194" t="str">
        <f>IFERROR(IF(B1194=VLOOKUP(B1194,vlookup!$L$2:$L$10,1,0),"Yes","No"),"No")</f>
        <v>No</v>
      </c>
    </row>
    <row r="1195" spans="1:47" ht="14.45" customHeight="1" x14ac:dyDescent="0.25">
      <c r="A1195" t="s">
        <v>1376</v>
      </c>
      <c r="B1195" s="31" t="s">
        <v>1377</v>
      </c>
      <c r="C1195">
        <v>1</v>
      </c>
      <c r="D1195">
        <v>1</v>
      </c>
      <c r="E1195" t="s">
        <v>571</v>
      </c>
      <c r="F1195" t="s">
        <v>464</v>
      </c>
      <c r="G1195" t="s">
        <v>28</v>
      </c>
      <c r="H1195" t="s">
        <v>904</v>
      </c>
      <c r="I1195">
        <v>96972</v>
      </c>
      <c r="J1195" s="19">
        <v>44576</v>
      </c>
      <c r="K1195" s="19">
        <v>44617</v>
      </c>
      <c r="L1195">
        <v>202202</v>
      </c>
      <c r="M1195" s="19">
        <v>44593</v>
      </c>
      <c r="N1195">
        <v>24616</v>
      </c>
      <c r="O1195" t="s">
        <v>1076</v>
      </c>
      <c r="P1195" t="s">
        <v>1378</v>
      </c>
      <c r="Q1195" t="s">
        <v>924</v>
      </c>
      <c r="R1195">
        <v>731493</v>
      </c>
      <c r="S1195" s="19">
        <v>44646</v>
      </c>
      <c r="T1195">
        <v>99631</v>
      </c>
      <c r="U1195" t="s">
        <v>356</v>
      </c>
      <c r="V1195" s="19">
        <v>44671</v>
      </c>
      <c r="W1195" t="s">
        <v>2938</v>
      </c>
      <c r="X1195" t="s">
        <v>2939</v>
      </c>
      <c r="Y1195" t="s">
        <v>94</v>
      </c>
      <c r="Z1195" t="s">
        <v>364</v>
      </c>
      <c r="AA1195" s="29">
        <v>-1091.5</v>
      </c>
      <c r="AB1195">
        <v>0</v>
      </c>
      <c r="AC1195">
        <f t="shared" si="228"/>
        <v>2022</v>
      </c>
      <c r="AD1195">
        <f t="shared" si="229"/>
        <v>4</v>
      </c>
      <c r="AE1195">
        <f t="shared" si="230"/>
        <v>2022</v>
      </c>
      <c r="AF1195">
        <f t="shared" si="231"/>
        <v>1</v>
      </c>
      <c r="AG1195" t="str">
        <f>VLOOKUP(F1195,vlookup!$A$2:$E$660,2,0)</f>
        <v>Retained</v>
      </c>
      <c r="AH1195" t="str">
        <f>VLOOKUP(F1195,vlookup!$A$2:$E$660,3,0)</f>
        <v>Service Contract</v>
      </c>
      <c r="AI1195" t="str">
        <f>VLOOKUP(F1195,vlookup!$A$2:$E$660,4,0)</f>
        <v>Used Car Programs</v>
      </c>
      <c r="AJ1195" t="str">
        <f>VLOOKUP(F1195,vlookup!$A$2:$E$660,5,0)</f>
        <v>High Mileage</v>
      </c>
      <c r="AL1195">
        <f t="shared" si="232"/>
        <v>40</v>
      </c>
      <c r="AM1195">
        <f t="shared" si="233"/>
        <v>95</v>
      </c>
      <c r="AN1195">
        <f t="shared" si="234"/>
        <v>2659</v>
      </c>
      <c r="AO1195" t="str">
        <f t="shared" si="235"/>
        <v/>
      </c>
      <c r="AP1195" t="str">
        <f t="shared" si="236"/>
        <v/>
      </c>
      <c r="AQ1195" t="str">
        <f t="shared" si="237"/>
        <v/>
      </c>
      <c r="AR1195">
        <f t="shared" si="238"/>
        <v>-1091.5</v>
      </c>
      <c r="AS1195" t="str">
        <f t="shared" si="239"/>
        <v>ZAGF0114845A22-1</v>
      </c>
      <c r="AT1195" t="str">
        <f>IFERROR(IF(VLOOKUP(Y1195,vlookup!$I$2:$J$9,1,0)=Y1195,VLOOKUP(Y1195,vlookup!$I$2:$J$9,2,0),PROPER(Y1195)),PROPER(Y1195))</f>
        <v>Labor</v>
      </c>
      <c r="AU1195" t="str">
        <f>IFERROR(IF(B1195=VLOOKUP(B1195,vlookup!$L$2:$L$10,1,0),"Yes","No"),"No")</f>
        <v>No</v>
      </c>
    </row>
    <row r="1196" spans="1:47" ht="14.45" customHeight="1" x14ac:dyDescent="0.25">
      <c r="A1196" t="s">
        <v>1376</v>
      </c>
      <c r="B1196" s="31" t="s">
        <v>1377</v>
      </c>
      <c r="C1196">
        <v>2</v>
      </c>
      <c r="D1196">
        <v>1</v>
      </c>
      <c r="E1196" t="s">
        <v>571</v>
      </c>
      <c r="F1196" t="s">
        <v>464</v>
      </c>
      <c r="G1196" t="s">
        <v>28</v>
      </c>
      <c r="H1196" t="s">
        <v>904</v>
      </c>
      <c r="I1196">
        <v>96972</v>
      </c>
      <c r="J1196" s="19">
        <v>44576</v>
      </c>
      <c r="K1196" s="19">
        <v>44617</v>
      </c>
      <c r="L1196">
        <v>202202</v>
      </c>
      <c r="M1196" s="19">
        <v>44593</v>
      </c>
      <c r="N1196">
        <v>24616</v>
      </c>
      <c r="O1196" t="s">
        <v>1076</v>
      </c>
      <c r="P1196" t="s">
        <v>1379</v>
      </c>
      <c r="Q1196" t="s">
        <v>924</v>
      </c>
      <c r="R1196">
        <v>43805</v>
      </c>
      <c r="S1196" s="19">
        <v>44799</v>
      </c>
      <c r="T1196">
        <v>106588</v>
      </c>
      <c r="U1196" t="s">
        <v>356</v>
      </c>
      <c r="V1196" s="19">
        <v>44810</v>
      </c>
      <c r="W1196" t="s">
        <v>2940</v>
      </c>
      <c r="X1196" t="s">
        <v>2941</v>
      </c>
      <c r="Y1196" t="s">
        <v>94</v>
      </c>
      <c r="Z1196" t="s">
        <v>366</v>
      </c>
      <c r="AA1196" s="29">
        <v>-585</v>
      </c>
      <c r="AB1196">
        <v>0</v>
      </c>
      <c r="AC1196">
        <f t="shared" si="228"/>
        <v>2022</v>
      </c>
      <c r="AD1196">
        <f t="shared" si="229"/>
        <v>9</v>
      </c>
      <c r="AE1196">
        <f t="shared" si="230"/>
        <v>2022</v>
      </c>
      <c r="AF1196">
        <f t="shared" si="231"/>
        <v>1</v>
      </c>
      <c r="AG1196" t="str">
        <f>VLOOKUP(F1196,vlookup!$A$2:$E$660,2,0)</f>
        <v>Retained</v>
      </c>
      <c r="AH1196" t="str">
        <f>VLOOKUP(F1196,vlookup!$A$2:$E$660,3,0)</f>
        <v>Service Contract</v>
      </c>
      <c r="AI1196" t="str">
        <f>VLOOKUP(F1196,vlookup!$A$2:$E$660,4,0)</f>
        <v>Used Car Programs</v>
      </c>
      <c r="AJ1196" t="str">
        <f>VLOOKUP(F1196,vlookup!$A$2:$E$660,5,0)</f>
        <v>High Mileage</v>
      </c>
      <c r="AL1196">
        <f t="shared" si="232"/>
        <v>40</v>
      </c>
      <c r="AM1196">
        <f t="shared" si="233"/>
        <v>231</v>
      </c>
      <c r="AN1196">
        <f t="shared" si="234"/>
        <v>9616</v>
      </c>
      <c r="AO1196" t="str">
        <f t="shared" si="235"/>
        <v/>
      </c>
      <c r="AP1196" t="str">
        <f t="shared" si="236"/>
        <v/>
      </c>
      <c r="AQ1196" t="str">
        <f t="shared" si="237"/>
        <v/>
      </c>
      <c r="AR1196">
        <f t="shared" si="238"/>
        <v>-585</v>
      </c>
      <c r="AS1196" t="str">
        <f t="shared" si="239"/>
        <v>ZAGF0114845A22-2</v>
      </c>
      <c r="AT1196" t="str">
        <f>IFERROR(IF(VLOOKUP(Y1196,vlookup!$I$2:$J$9,1,0)=Y1196,VLOOKUP(Y1196,vlookup!$I$2:$J$9,2,0),PROPER(Y1196)),PROPER(Y1196))</f>
        <v>Labor</v>
      </c>
      <c r="AU1196" t="str">
        <f>IFERROR(IF(B1196=VLOOKUP(B1196,vlookup!$L$2:$L$10,1,0),"Yes","No"),"No")</f>
        <v>No</v>
      </c>
    </row>
    <row r="1197" spans="1:47" ht="14.45" customHeight="1" x14ac:dyDescent="0.25">
      <c r="A1197" t="s">
        <v>1380</v>
      </c>
      <c r="B1197" s="31" t="s">
        <v>1381</v>
      </c>
      <c r="C1197">
        <v>2</v>
      </c>
      <c r="D1197">
        <v>1</v>
      </c>
      <c r="E1197" t="s">
        <v>382</v>
      </c>
      <c r="F1197" t="s">
        <v>205</v>
      </c>
      <c r="G1197" t="s">
        <v>633</v>
      </c>
      <c r="H1197" t="s">
        <v>1075</v>
      </c>
      <c r="I1197">
        <v>92463</v>
      </c>
      <c r="J1197" s="19">
        <v>41733</v>
      </c>
      <c r="K1197" s="19">
        <v>41758</v>
      </c>
      <c r="L1197">
        <v>201404</v>
      </c>
      <c r="M1197" s="19">
        <v>41730</v>
      </c>
      <c r="N1197">
        <v>24616</v>
      </c>
      <c r="O1197" t="s">
        <v>1076</v>
      </c>
      <c r="P1197" t="s">
        <v>1382</v>
      </c>
      <c r="Q1197" t="s">
        <v>924</v>
      </c>
      <c r="R1197" t="s">
        <v>1383</v>
      </c>
      <c r="S1197" s="19">
        <v>42115</v>
      </c>
      <c r="T1197">
        <v>109439</v>
      </c>
      <c r="U1197" t="s">
        <v>357</v>
      </c>
      <c r="V1197" s="19">
        <v>42145</v>
      </c>
      <c r="W1197" t="s">
        <v>2942</v>
      </c>
      <c r="X1197" t="s">
        <v>2943</v>
      </c>
      <c r="Y1197" t="s">
        <v>94</v>
      </c>
      <c r="Z1197" t="s">
        <v>366</v>
      </c>
      <c r="AA1197" s="29">
        <v>-596.29999999999995</v>
      </c>
      <c r="AB1197">
        <v>0</v>
      </c>
      <c r="AC1197">
        <f t="shared" si="228"/>
        <v>2015</v>
      </c>
      <c r="AD1197">
        <f t="shared" si="229"/>
        <v>5</v>
      </c>
      <c r="AE1197">
        <f t="shared" si="230"/>
        <v>2014</v>
      </c>
      <c r="AF1197">
        <f t="shared" si="231"/>
        <v>4</v>
      </c>
      <c r="AG1197" t="str">
        <f>VLOOKUP(F1197,vlookup!$A$2:$E$660,2,0)</f>
        <v>Retained</v>
      </c>
      <c r="AH1197" t="str">
        <f>VLOOKUP(F1197,vlookup!$A$2:$E$660,3,0)</f>
        <v>Service Contract</v>
      </c>
      <c r="AI1197" t="str">
        <f>VLOOKUP(F1197,vlookup!$A$2:$E$660,4,0)</f>
        <v>Used Car Programs</v>
      </c>
      <c r="AJ1197" t="str">
        <f>VLOOKUP(F1197,vlookup!$A$2:$E$660,5,0)</f>
        <v>High Mileage</v>
      </c>
      <c r="AL1197">
        <f t="shared" si="232"/>
        <v>25</v>
      </c>
      <c r="AM1197">
        <f t="shared" si="233"/>
        <v>407</v>
      </c>
      <c r="AN1197">
        <f t="shared" si="234"/>
        <v>16976</v>
      </c>
      <c r="AO1197" t="str">
        <f t="shared" si="235"/>
        <v/>
      </c>
      <c r="AP1197" t="str">
        <f t="shared" si="236"/>
        <v/>
      </c>
      <c r="AQ1197" t="str">
        <f t="shared" si="237"/>
        <v/>
      </c>
      <c r="AR1197">
        <f t="shared" si="238"/>
        <v>-596.29999999999995</v>
      </c>
      <c r="AS1197" t="str">
        <f t="shared" si="239"/>
        <v>60123521D4-2</v>
      </c>
      <c r="AT1197" t="str">
        <f>IFERROR(IF(VLOOKUP(Y1197,vlookup!$I$2:$J$9,1,0)=Y1197,VLOOKUP(Y1197,vlookup!$I$2:$J$9,2,0),PROPER(Y1197)),PROPER(Y1197))</f>
        <v>Labor</v>
      </c>
      <c r="AU1197" t="str">
        <f>IFERROR(IF(B1197=VLOOKUP(B1197,vlookup!$L$2:$L$10,1,0),"Yes","No"),"No")</f>
        <v>No</v>
      </c>
    </row>
    <row r="1198" spans="1:47" ht="14.45" customHeight="1" x14ac:dyDescent="0.25">
      <c r="A1198" t="s">
        <v>1073</v>
      </c>
      <c r="B1198" s="31" t="s">
        <v>1074</v>
      </c>
      <c r="C1198">
        <v>1</v>
      </c>
      <c r="D1198">
        <v>1</v>
      </c>
      <c r="E1198" t="s">
        <v>382</v>
      </c>
      <c r="F1198" t="s">
        <v>60</v>
      </c>
      <c r="G1198" t="s">
        <v>633</v>
      </c>
      <c r="H1198" t="s">
        <v>1075</v>
      </c>
      <c r="I1198">
        <v>126060</v>
      </c>
      <c r="J1198" s="19">
        <v>41282</v>
      </c>
      <c r="K1198" s="19">
        <v>41304</v>
      </c>
      <c r="L1198">
        <v>201301</v>
      </c>
      <c r="M1198" s="19">
        <v>41275</v>
      </c>
      <c r="N1198">
        <v>24616</v>
      </c>
      <c r="O1198" t="s">
        <v>1076</v>
      </c>
      <c r="P1198" t="s">
        <v>1077</v>
      </c>
      <c r="Q1198" t="s">
        <v>924</v>
      </c>
      <c r="R1198">
        <v>29791</v>
      </c>
      <c r="S1198" s="19">
        <v>41470</v>
      </c>
      <c r="T1198">
        <v>130599</v>
      </c>
      <c r="U1198" t="s">
        <v>357</v>
      </c>
      <c r="V1198" s="19">
        <v>41491</v>
      </c>
      <c r="W1198" t="s">
        <v>2944</v>
      </c>
      <c r="X1198" t="s">
        <v>2945</v>
      </c>
      <c r="Y1198" t="s">
        <v>94</v>
      </c>
      <c r="Z1198" t="s">
        <v>369</v>
      </c>
      <c r="AA1198" s="29">
        <v>-1224</v>
      </c>
      <c r="AB1198" t="s">
        <v>544</v>
      </c>
      <c r="AC1198">
        <f t="shared" si="228"/>
        <v>2013</v>
      </c>
      <c r="AD1198">
        <f t="shared" si="229"/>
        <v>8</v>
      </c>
      <c r="AE1198">
        <f t="shared" si="230"/>
        <v>2013</v>
      </c>
      <c r="AF1198">
        <f t="shared" si="231"/>
        <v>1</v>
      </c>
      <c r="AG1198" t="str">
        <f>VLOOKUP(F1198,vlookup!$A$2:$E$660,2,0)</f>
        <v>Retained</v>
      </c>
      <c r="AH1198" t="str">
        <f>VLOOKUP(F1198,vlookup!$A$2:$E$660,3,0)</f>
        <v>Service Contract</v>
      </c>
      <c r="AI1198" t="str">
        <f>VLOOKUP(F1198,vlookup!$A$2:$E$660,4,0)</f>
        <v>Used Car Programs</v>
      </c>
      <c r="AJ1198" t="str">
        <f>VLOOKUP(F1198,vlookup!$A$2:$E$660,5,0)</f>
        <v>High Mileage</v>
      </c>
      <c r="AL1198">
        <f t="shared" si="232"/>
        <v>22</v>
      </c>
      <c r="AM1198">
        <f t="shared" si="233"/>
        <v>207</v>
      </c>
      <c r="AN1198">
        <f t="shared" si="234"/>
        <v>4539</v>
      </c>
      <c r="AO1198" t="str">
        <f t="shared" si="235"/>
        <v/>
      </c>
      <c r="AP1198" t="str">
        <f t="shared" si="236"/>
        <v/>
      </c>
      <c r="AQ1198" t="str">
        <f t="shared" si="237"/>
        <v/>
      </c>
      <c r="AR1198">
        <f t="shared" si="238"/>
        <v>-1224</v>
      </c>
      <c r="AS1198" t="str">
        <f t="shared" si="239"/>
        <v>50202001A3Y-1</v>
      </c>
      <c r="AT1198" t="str">
        <f>IFERROR(IF(VLOOKUP(Y1198,vlookup!$I$2:$J$9,1,0)=Y1198,VLOOKUP(Y1198,vlookup!$I$2:$J$9,2,0),PROPER(Y1198)),PROPER(Y1198))</f>
        <v>Labor</v>
      </c>
      <c r="AU1198" t="str">
        <f>IFERROR(IF(B1198=VLOOKUP(B1198,vlookup!$L$2:$L$10,1,0),"Yes","No"),"No")</f>
        <v>No</v>
      </c>
    </row>
    <row r="1199" spans="1:47" ht="14.45" customHeight="1" x14ac:dyDescent="0.25">
      <c r="A1199" t="s">
        <v>1384</v>
      </c>
      <c r="B1199" s="31" t="s">
        <v>1385</v>
      </c>
      <c r="C1199">
        <v>1</v>
      </c>
      <c r="D1199">
        <v>1</v>
      </c>
      <c r="E1199" t="s">
        <v>382</v>
      </c>
      <c r="F1199" t="s">
        <v>205</v>
      </c>
      <c r="G1199" t="s">
        <v>3735</v>
      </c>
      <c r="H1199" t="s">
        <v>3736</v>
      </c>
      <c r="I1199">
        <v>97084</v>
      </c>
      <c r="J1199" s="19">
        <v>41750</v>
      </c>
      <c r="K1199" s="19">
        <v>41758</v>
      </c>
      <c r="L1199">
        <v>201404</v>
      </c>
      <c r="M1199" s="19">
        <v>41730</v>
      </c>
      <c r="N1199">
        <v>24616</v>
      </c>
      <c r="O1199" t="s">
        <v>1076</v>
      </c>
      <c r="P1199" t="s">
        <v>1386</v>
      </c>
      <c r="Q1199" t="s">
        <v>924</v>
      </c>
      <c r="R1199">
        <v>48402</v>
      </c>
      <c r="S1199" s="19">
        <v>41897</v>
      </c>
      <c r="T1199">
        <v>109942</v>
      </c>
      <c r="U1199" t="s">
        <v>357</v>
      </c>
      <c r="V1199" s="19">
        <v>41908</v>
      </c>
      <c r="W1199" t="s">
        <v>2772</v>
      </c>
      <c r="X1199" t="s">
        <v>2773</v>
      </c>
      <c r="Y1199" t="s">
        <v>94</v>
      </c>
      <c r="Z1199" t="s">
        <v>364</v>
      </c>
      <c r="AA1199" s="29">
        <v>-1700</v>
      </c>
      <c r="AB1199">
        <v>0</v>
      </c>
      <c r="AC1199">
        <f t="shared" si="228"/>
        <v>2014</v>
      </c>
      <c r="AD1199">
        <f t="shared" si="229"/>
        <v>9</v>
      </c>
      <c r="AE1199">
        <f t="shared" si="230"/>
        <v>2014</v>
      </c>
      <c r="AF1199">
        <f t="shared" si="231"/>
        <v>4</v>
      </c>
      <c r="AG1199" t="str">
        <f>VLOOKUP(F1199,vlookup!$A$2:$E$660,2,0)</f>
        <v>Retained</v>
      </c>
      <c r="AH1199" t="str">
        <f>VLOOKUP(F1199,vlookup!$A$2:$E$660,3,0)</f>
        <v>Service Contract</v>
      </c>
      <c r="AI1199" t="str">
        <f>VLOOKUP(F1199,vlookup!$A$2:$E$660,4,0)</f>
        <v>Used Car Programs</v>
      </c>
      <c r="AJ1199" t="str">
        <f>VLOOKUP(F1199,vlookup!$A$2:$E$660,5,0)</f>
        <v>High Mileage</v>
      </c>
      <c r="AL1199">
        <f t="shared" si="232"/>
        <v>8</v>
      </c>
      <c r="AM1199">
        <f t="shared" si="233"/>
        <v>155</v>
      </c>
      <c r="AN1199">
        <f t="shared" si="234"/>
        <v>12858</v>
      </c>
      <c r="AO1199" t="str">
        <f t="shared" si="235"/>
        <v/>
      </c>
      <c r="AP1199" t="str">
        <f t="shared" si="236"/>
        <v/>
      </c>
      <c r="AQ1199" t="str">
        <f t="shared" si="237"/>
        <v/>
      </c>
      <c r="AR1199">
        <f t="shared" si="238"/>
        <v>-1700</v>
      </c>
      <c r="AS1199" t="str">
        <f t="shared" si="239"/>
        <v>5Z149590D4-1</v>
      </c>
      <c r="AT1199" t="str">
        <f>IFERROR(IF(VLOOKUP(Y1199,vlookup!$I$2:$J$9,1,0)=Y1199,VLOOKUP(Y1199,vlookup!$I$2:$J$9,2,0),PROPER(Y1199)),PROPER(Y1199))</f>
        <v>Labor</v>
      </c>
      <c r="AU1199" t="str">
        <f>IFERROR(IF(B1199=VLOOKUP(B1199,vlookup!$L$2:$L$10,1,0),"Yes","No"),"No")</f>
        <v>No</v>
      </c>
    </row>
    <row r="1200" spans="1:47" ht="14.45" customHeight="1" x14ac:dyDescent="0.25">
      <c r="A1200" t="s">
        <v>1387</v>
      </c>
      <c r="B1200" s="31" t="s">
        <v>1388</v>
      </c>
      <c r="C1200">
        <v>1</v>
      </c>
      <c r="D1200">
        <v>1</v>
      </c>
      <c r="E1200" t="s">
        <v>382</v>
      </c>
      <c r="F1200" t="s">
        <v>205</v>
      </c>
      <c r="G1200" t="s">
        <v>543</v>
      </c>
      <c r="H1200" t="s">
        <v>933</v>
      </c>
      <c r="I1200">
        <v>70930</v>
      </c>
      <c r="J1200" s="19">
        <v>41899</v>
      </c>
      <c r="K1200" s="19">
        <v>41926</v>
      </c>
      <c r="L1200">
        <v>201410</v>
      </c>
      <c r="M1200" s="19">
        <v>41913</v>
      </c>
      <c r="N1200">
        <v>24617</v>
      </c>
      <c r="O1200" t="s">
        <v>1070</v>
      </c>
      <c r="P1200" t="s">
        <v>1389</v>
      </c>
      <c r="Q1200" t="s">
        <v>924</v>
      </c>
      <c r="R1200">
        <v>184821</v>
      </c>
      <c r="S1200" s="19">
        <v>42307</v>
      </c>
      <c r="T1200">
        <v>77125</v>
      </c>
      <c r="U1200" t="s">
        <v>357</v>
      </c>
      <c r="V1200" s="19">
        <v>42311</v>
      </c>
      <c r="W1200" t="s">
        <v>2946</v>
      </c>
      <c r="X1200" t="s">
        <v>2947</v>
      </c>
      <c r="Y1200" t="s">
        <v>94</v>
      </c>
      <c r="Z1200" t="s">
        <v>366</v>
      </c>
      <c r="AA1200" s="29">
        <v>-188.1</v>
      </c>
      <c r="AB1200">
        <v>0</v>
      </c>
      <c r="AC1200">
        <f t="shared" si="228"/>
        <v>2015</v>
      </c>
      <c r="AD1200">
        <f t="shared" si="229"/>
        <v>11</v>
      </c>
      <c r="AE1200">
        <f t="shared" si="230"/>
        <v>2014</v>
      </c>
      <c r="AF1200">
        <f t="shared" si="231"/>
        <v>9</v>
      </c>
      <c r="AG1200" t="str">
        <f>VLOOKUP(F1200,vlookup!$A$2:$E$660,2,0)</f>
        <v>Retained</v>
      </c>
      <c r="AH1200" t="str">
        <f>VLOOKUP(F1200,vlookup!$A$2:$E$660,3,0)</f>
        <v>Service Contract</v>
      </c>
      <c r="AI1200" t="str">
        <f>VLOOKUP(F1200,vlookup!$A$2:$E$660,4,0)</f>
        <v>Used Car Programs</v>
      </c>
      <c r="AJ1200" t="str">
        <f>VLOOKUP(F1200,vlookup!$A$2:$E$660,5,0)</f>
        <v>High Mileage</v>
      </c>
      <c r="AL1200">
        <f t="shared" si="232"/>
        <v>27</v>
      </c>
      <c r="AM1200">
        <f t="shared" si="233"/>
        <v>406</v>
      </c>
      <c r="AN1200">
        <f t="shared" si="234"/>
        <v>6195</v>
      </c>
      <c r="AO1200" t="str">
        <f t="shared" si="235"/>
        <v/>
      </c>
      <c r="AP1200" t="str">
        <f t="shared" si="236"/>
        <v/>
      </c>
      <c r="AQ1200" t="str">
        <f t="shared" si="237"/>
        <v/>
      </c>
      <c r="AR1200">
        <f t="shared" si="238"/>
        <v>-188.1</v>
      </c>
      <c r="AS1200" t="str">
        <f t="shared" si="239"/>
        <v>5Z299368I4-1</v>
      </c>
      <c r="AT1200" t="str">
        <f>IFERROR(IF(VLOOKUP(Y1200,vlookup!$I$2:$J$9,1,0)=Y1200,VLOOKUP(Y1200,vlookup!$I$2:$J$9,2,0),PROPER(Y1200)),PROPER(Y1200))</f>
        <v>Labor</v>
      </c>
      <c r="AU1200" t="str">
        <f>IFERROR(IF(B1200=VLOOKUP(B1200,vlookup!$L$2:$L$10,1,0),"Yes","No"),"No")</f>
        <v>No</v>
      </c>
    </row>
    <row r="1201" spans="1:47" ht="14.45" customHeight="1" x14ac:dyDescent="0.25">
      <c r="A1201" t="s">
        <v>1387</v>
      </c>
      <c r="B1201" s="31" t="s">
        <v>1388</v>
      </c>
      <c r="C1201">
        <v>1</v>
      </c>
      <c r="D1201">
        <v>1</v>
      </c>
      <c r="E1201" t="s">
        <v>382</v>
      </c>
      <c r="F1201" t="s">
        <v>205</v>
      </c>
      <c r="G1201" t="s">
        <v>543</v>
      </c>
      <c r="H1201" t="s">
        <v>933</v>
      </c>
      <c r="I1201">
        <v>70930</v>
      </c>
      <c r="J1201" s="19">
        <v>41899</v>
      </c>
      <c r="K1201" s="19">
        <v>41926</v>
      </c>
      <c r="L1201">
        <v>201410</v>
      </c>
      <c r="M1201" s="19">
        <v>41913</v>
      </c>
      <c r="N1201">
        <v>24617</v>
      </c>
      <c r="O1201" t="s">
        <v>1070</v>
      </c>
      <c r="P1201" t="s">
        <v>1389</v>
      </c>
      <c r="Q1201" t="s">
        <v>924</v>
      </c>
      <c r="R1201">
        <v>184821</v>
      </c>
      <c r="S1201" s="19">
        <v>42307</v>
      </c>
      <c r="T1201">
        <v>77125</v>
      </c>
      <c r="U1201" t="s">
        <v>357</v>
      </c>
      <c r="V1201" s="19">
        <v>42311</v>
      </c>
      <c r="W1201" t="s">
        <v>2864</v>
      </c>
      <c r="X1201" t="s">
        <v>2865</v>
      </c>
      <c r="Y1201" t="s">
        <v>94</v>
      </c>
      <c r="Z1201" t="s">
        <v>603</v>
      </c>
      <c r="AA1201" s="29">
        <v>-178.2</v>
      </c>
      <c r="AB1201">
        <v>0</v>
      </c>
      <c r="AC1201">
        <f t="shared" si="228"/>
        <v>2015</v>
      </c>
      <c r="AD1201">
        <f t="shared" si="229"/>
        <v>11</v>
      </c>
      <c r="AE1201">
        <f t="shared" si="230"/>
        <v>2014</v>
      </c>
      <c r="AF1201">
        <f t="shared" si="231"/>
        <v>9</v>
      </c>
      <c r="AG1201" t="str">
        <f>VLOOKUP(F1201,vlookup!$A$2:$E$660,2,0)</f>
        <v>Retained</v>
      </c>
      <c r="AH1201" t="str">
        <f>VLOOKUP(F1201,vlookup!$A$2:$E$660,3,0)</f>
        <v>Service Contract</v>
      </c>
      <c r="AI1201" t="str">
        <f>VLOOKUP(F1201,vlookup!$A$2:$E$660,4,0)</f>
        <v>Used Car Programs</v>
      </c>
      <c r="AJ1201" t="str">
        <f>VLOOKUP(F1201,vlookup!$A$2:$E$660,5,0)</f>
        <v>High Mileage</v>
      </c>
      <c r="AL1201">
        <f t="shared" si="232"/>
        <v>27</v>
      </c>
      <c r="AM1201">
        <f t="shared" si="233"/>
        <v>406</v>
      </c>
      <c r="AN1201">
        <f t="shared" si="234"/>
        <v>6195</v>
      </c>
      <c r="AO1201" t="str">
        <f t="shared" si="235"/>
        <v/>
      </c>
      <c r="AP1201" t="str">
        <f t="shared" si="236"/>
        <v/>
      </c>
      <c r="AQ1201" t="str">
        <f t="shared" si="237"/>
        <v/>
      </c>
      <c r="AR1201">
        <f t="shared" si="238"/>
        <v>-178.2</v>
      </c>
      <c r="AS1201" t="str">
        <f t="shared" si="239"/>
        <v>5Z299368I4-1</v>
      </c>
      <c r="AT1201" t="str">
        <f>IFERROR(IF(VLOOKUP(Y1201,vlookup!$I$2:$J$9,1,0)=Y1201,VLOOKUP(Y1201,vlookup!$I$2:$J$9,2,0),PROPER(Y1201)),PROPER(Y1201))</f>
        <v>Labor</v>
      </c>
      <c r="AU1201" t="str">
        <f>IFERROR(IF(B1201=VLOOKUP(B1201,vlookup!$L$2:$L$10,1,0),"Yes","No"),"No")</f>
        <v>No</v>
      </c>
    </row>
    <row r="1202" spans="1:47" ht="14.45" customHeight="1" x14ac:dyDescent="0.25">
      <c r="A1202" t="s">
        <v>2948</v>
      </c>
      <c r="B1202" s="31" t="s">
        <v>2949</v>
      </c>
      <c r="C1202">
        <v>1</v>
      </c>
      <c r="D1202">
        <v>1</v>
      </c>
      <c r="E1202" t="s">
        <v>382</v>
      </c>
      <c r="F1202" t="s">
        <v>464</v>
      </c>
      <c r="G1202" t="s">
        <v>543</v>
      </c>
      <c r="H1202" t="s">
        <v>933</v>
      </c>
      <c r="I1202">
        <v>169899</v>
      </c>
      <c r="J1202" s="19">
        <v>43336</v>
      </c>
      <c r="K1202" s="19">
        <v>43388</v>
      </c>
      <c r="L1202">
        <v>201810</v>
      </c>
      <c r="M1202" s="19">
        <v>43374</v>
      </c>
      <c r="N1202">
        <v>24617</v>
      </c>
      <c r="O1202" t="s">
        <v>1070</v>
      </c>
      <c r="P1202" t="s">
        <v>1442</v>
      </c>
      <c r="Q1202" t="s">
        <v>924</v>
      </c>
      <c r="R1202">
        <v>446108</v>
      </c>
      <c r="S1202" s="19">
        <v>43353</v>
      </c>
      <c r="T1202">
        <v>170851</v>
      </c>
      <c r="U1202" t="s">
        <v>356</v>
      </c>
      <c r="V1202" s="19">
        <v>43357</v>
      </c>
      <c r="W1202" t="s">
        <v>967</v>
      </c>
      <c r="X1202" t="s">
        <v>968</v>
      </c>
      <c r="Y1202" t="s">
        <v>94</v>
      </c>
      <c r="Z1202" t="s">
        <v>364</v>
      </c>
      <c r="AA1202" s="29">
        <v>-2600</v>
      </c>
      <c r="AB1202">
        <v>0</v>
      </c>
      <c r="AC1202">
        <f t="shared" si="228"/>
        <v>2018</v>
      </c>
      <c r="AD1202">
        <f t="shared" si="229"/>
        <v>9</v>
      </c>
      <c r="AE1202">
        <f t="shared" si="230"/>
        <v>2018</v>
      </c>
      <c r="AF1202">
        <f t="shared" si="231"/>
        <v>8</v>
      </c>
      <c r="AG1202" t="str">
        <f>VLOOKUP(F1202,vlookup!$A$2:$E$660,2,0)</f>
        <v>Retained</v>
      </c>
      <c r="AH1202" t="str">
        <f>VLOOKUP(F1202,vlookup!$A$2:$E$660,3,0)</f>
        <v>Service Contract</v>
      </c>
      <c r="AI1202" t="str">
        <f>VLOOKUP(F1202,vlookup!$A$2:$E$660,4,0)</f>
        <v>Used Car Programs</v>
      </c>
      <c r="AJ1202" t="str">
        <f>VLOOKUP(F1202,vlookup!$A$2:$E$660,5,0)</f>
        <v>High Mileage</v>
      </c>
      <c r="AL1202">
        <f t="shared" si="232"/>
        <v>51</v>
      </c>
      <c r="AM1202">
        <f t="shared" si="233"/>
        <v>20</v>
      </c>
      <c r="AN1202">
        <f t="shared" si="234"/>
        <v>952</v>
      </c>
      <c r="AO1202">
        <f t="shared" si="235"/>
        <v>-2600</v>
      </c>
      <c r="AP1202" t="str">
        <f t="shared" si="236"/>
        <v/>
      </c>
      <c r="AQ1202" t="str">
        <f t="shared" si="237"/>
        <v/>
      </c>
      <c r="AR1202" t="str">
        <f t="shared" si="238"/>
        <v/>
      </c>
      <c r="AS1202" t="str">
        <f t="shared" si="239"/>
        <v>8Z299519H8-1</v>
      </c>
      <c r="AT1202" t="str">
        <f>IFERROR(IF(VLOOKUP(Y1202,vlookup!$I$2:$J$9,1,0)=Y1202,VLOOKUP(Y1202,vlookup!$I$2:$J$9,2,0),PROPER(Y1202)),PROPER(Y1202))</f>
        <v>Labor</v>
      </c>
      <c r="AU1202" t="str">
        <f>IFERROR(IF(B1202=VLOOKUP(B1202,vlookup!$L$2:$L$10,1,0),"Yes","No"),"No")</f>
        <v>No</v>
      </c>
    </row>
    <row r="1203" spans="1:47" ht="14.45" customHeight="1" x14ac:dyDescent="0.25">
      <c r="A1203" t="s">
        <v>1390</v>
      </c>
      <c r="B1203" s="31" t="s">
        <v>1391</v>
      </c>
      <c r="C1203">
        <v>1</v>
      </c>
      <c r="D1203">
        <v>1</v>
      </c>
      <c r="E1203" t="s">
        <v>382</v>
      </c>
      <c r="F1203" t="s">
        <v>238</v>
      </c>
      <c r="G1203" t="s">
        <v>543</v>
      </c>
      <c r="H1203" t="s">
        <v>933</v>
      </c>
      <c r="I1203">
        <v>167990</v>
      </c>
      <c r="J1203" s="19">
        <v>42402</v>
      </c>
      <c r="K1203" s="19">
        <v>42429</v>
      </c>
      <c r="L1203">
        <v>201602</v>
      </c>
      <c r="M1203" s="19">
        <v>42401</v>
      </c>
      <c r="N1203">
        <v>24616</v>
      </c>
      <c r="O1203" t="s">
        <v>1076</v>
      </c>
      <c r="P1203" t="s">
        <v>1392</v>
      </c>
      <c r="Q1203" t="s">
        <v>924</v>
      </c>
      <c r="R1203">
        <v>28723</v>
      </c>
      <c r="S1203" s="19">
        <v>42731</v>
      </c>
      <c r="T1203">
        <v>173496</v>
      </c>
      <c r="U1203" t="s">
        <v>356</v>
      </c>
      <c r="V1203" s="19">
        <v>42755</v>
      </c>
      <c r="W1203" t="s">
        <v>2950</v>
      </c>
      <c r="X1203" t="s">
        <v>2951</v>
      </c>
      <c r="Y1203" t="s">
        <v>94</v>
      </c>
      <c r="Z1203" t="s">
        <v>1064</v>
      </c>
      <c r="AA1203" s="29">
        <v>-996.2</v>
      </c>
      <c r="AB1203">
        <v>0</v>
      </c>
      <c r="AC1203">
        <f t="shared" si="228"/>
        <v>2017</v>
      </c>
      <c r="AD1203">
        <f t="shared" si="229"/>
        <v>1</v>
      </c>
      <c r="AE1203">
        <f t="shared" si="230"/>
        <v>2016</v>
      </c>
      <c r="AF1203">
        <f t="shared" si="231"/>
        <v>2</v>
      </c>
      <c r="AG1203" t="str">
        <f>VLOOKUP(F1203,vlookup!$A$2:$E$660,2,0)</f>
        <v>Retained</v>
      </c>
      <c r="AH1203" t="str">
        <f>VLOOKUP(F1203,vlookup!$A$2:$E$660,3,0)</f>
        <v>Service Contract</v>
      </c>
      <c r="AI1203" t="str">
        <f>VLOOKUP(F1203,vlookup!$A$2:$E$660,4,0)</f>
        <v>Used Car Programs</v>
      </c>
      <c r="AJ1203" t="str">
        <f>VLOOKUP(F1203,vlookup!$A$2:$E$660,5,0)</f>
        <v>High Mileage</v>
      </c>
      <c r="AL1203">
        <f t="shared" si="232"/>
        <v>27</v>
      </c>
      <c r="AM1203">
        <f t="shared" si="233"/>
        <v>348</v>
      </c>
      <c r="AN1203">
        <f t="shared" si="234"/>
        <v>5506</v>
      </c>
      <c r="AO1203" t="str">
        <f t="shared" si="235"/>
        <v/>
      </c>
      <c r="AP1203" t="str">
        <f t="shared" si="236"/>
        <v/>
      </c>
      <c r="AQ1203" t="str">
        <f t="shared" si="237"/>
        <v/>
      </c>
      <c r="AR1203">
        <f t="shared" si="238"/>
        <v>-996.2</v>
      </c>
      <c r="AS1203" t="str">
        <f t="shared" si="239"/>
        <v>5F811281B6Y-1</v>
      </c>
      <c r="AT1203" t="str">
        <f>IFERROR(IF(VLOOKUP(Y1203,vlookup!$I$2:$J$9,1,0)=Y1203,VLOOKUP(Y1203,vlookup!$I$2:$J$9,2,0),PROPER(Y1203)),PROPER(Y1203))</f>
        <v>Labor</v>
      </c>
      <c r="AU1203" t="str">
        <f>IFERROR(IF(B1203=VLOOKUP(B1203,vlookup!$L$2:$L$10,1,0),"Yes","No"),"No")</f>
        <v>No</v>
      </c>
    </row>
    <row r="1204" spans="1:47" ht="14.45" customHeight="1" x14ac:dyDescent="0.25">
      <c r="A1204" t="s">
        <v>1393</v>
      </c>
      <c r="B1204" s="31" t="s">
        <v>3598</v>
      </c>
      <c r="C1204">
        <v>1</v>
      </c>
      <c r="D1204">
        <v>1</v>
      </c>
      <c r="E1204" t="s">
        <v>571</v>
      </c>
      <c r="F1204" t="s">
        <v>205</v>
      </c>
      <c r="G1204" t="s">
        <v>543</v>
      </c>
      <c r="H1204" t="s">
        <v>933</v>
      </c>
      <c r="I1204">
        <v>124768</v>
      </c>
      <c r="J1204" s="19">
        <v>42258</v>
      </c>
      <c r="K1204" s="19">
        <v>42333</v>
      </c>
      <c r="L1204">
        <v>201511</v>
      </c>
      <c r="M1204" s="19">
        <v>42309</v>
      </c>
      <c r="N1204">
        <v>24617</v>
      </c>
      <c r="O1204" t="s">
        <v>1070</v>
      </c>
      <c r="P1204" t="s">
        <v>1394</v>
      </c>
      <c r="Q1204" t="s">
        <v>924</v>
      </c>
      <c r="R1204">
        <v>3010447</v>
      </c>
      <c r="S1204" s="19">
        <v>42333</v>
      </c>
      <c r="T1204">
        <v>129532</v>
      </c>
      <c r="U1204" t="s">
        <v>357</v>
      </c>
      <c r="V1204" s="19">
        <v>42345</v>
      </c>
      <c r="W1204" t="s">
        <v>2952</v>
      </c>
      <c r="X1204" t="s">
        <v>2953</v>
      </c>
      <c r="Y1204" t="s">
        <v>94</v>
      </c>
      <c r="Z1204" t="s">
        <v>366</v>
      </c>
      <c r="AA1204" s="29">
        <v>-334.9</v>
      </c>
      <c r="AB1204">
        <v>0</v>
      </c>
      <c r="AC1204">
        <f t="shared" si="228"/>
        <v>2015</v>
      </c>
      <c r="AD1204">
        <f t="shared" si="229"/>
        <v>12</v>
      </c>
      <c r="AE1204">
        <f t="shared" si="230"/>
        <v>2015</v>
      </c>
      <c r="AF1204">
        <f t="shared" si="231"/>
        <v>9</v>
      </c>
      <c r="AG1204" t="str">
        <f>VLOOKUP(F1204,vlookup!$A$2:$E$660,2,0)</f>
        <v>Retained</v>
      </c>
      <c r="AH1204" t="str">
        <f>VLOOKUP(F1204,vlookup!$A$2:$E$660,3,0)</f>
        <v>Service Contract</v>
      </c>
      <c r="AI1204" t="str">
        <f>VLOOKUP(F1204,vlookup!$A$2:$E$660,4,0)</f>
        <v>Used Car Programs</v>
      </c>
      <c r="AJ1204" t="str">
        <f>VLOOKUP(F1204,vlookup!$A$2:$E$660,5,0)</f>
        <v>High Mileage</v>
      </c>
      <c r="AL1204">
        <f t="shared" si="232"/>
        <v>74</v>
      </c>
      <c r="AM1204">
        <f t="shared" si="233"/>
        <v>86</v>
      </c>
      <c r="AN1204">
        <f t="shared" si="234"/>
        <v>4764</v>
      </c>
      <c r="AO1204" t="str">
        <f t="shared" si="235"/>
        <v/>
      </c>
      <c r="AP1204" t="str">
        <f t="shared" si="236"/>
        <v/>
      </c>
      <c r="AQ1204">
        <f t="shared" si="237"/>
        <v>-334.9</v>
      </c>
      <c r="AR1204" t="str">
        <f t="shared" si="238"/>
        <v/>
      </c>
      <c r="AS1204" t="str">
        <f t="shared" si="239"/>
        <v>102251365-1</v>
      </c>
      <c r="AT1204" t="str">
        <f>IFERROR(IF(VLOOKUP(Y1204,vlookup!$I$2:$J$9,1,0)=Y1204,VLOOKUP(Y1204,vlookup!$I$2:$J$9,2,0),PROPER(Y1204)),PROPER(Y1204))</f>
        <v>Labor</v>
      </c>
      <c r="AU1204" t="str">
        <f>IFERROR(IF(B1204=VLOOKUP(B1204,vlookup!$L$2:$L$10,1,0),"Yes","No"),"No")</f>
        <v>No</v>
      </c>
    </row>
    <row r="1205" spans="1:47" ht="14.45" customHeight="1" x14ac:dyDescent="0.25">
      <c r="A1205" t="s">
        <v>2118</v>
      </c>
      <c r="B1205" s="31" t="s">
        <v>2119</v>
      </c>
      <c r="C1205">
        <v>1</v>
      </c>
      <c r="D1205">
        <v>1</v>
      </c>
      <c r="E1205" t="s">
        <v>382</v>
      </c>
      <c r="F1205" t="s">
        <v>464</v>
      </c>
      <c r="G1205" t="s">
        <v>543</v>
      </c>
      <c r="H1205" t="s">
        <v>933</v>
      </c>
      <c r="I1205">
        <v>123263</v>
      </c>
      <c r="J1205" s="19">
        <v>44325</v>
      </c>
      <c r="K1205" s="19">
        <v>44380</v>
      </c>
      <c r="L1205">
        <v>202106</v>
      </c>
      <c r="M1205" s="19">
        <v>44348</v>
      </c>
      <c r="N1205">
        <v>24616</v>
      </c>
      <c r="O1205" t="s">
        <v>1076</v>
      </c>
      <c r="P1205" t="s">
        <v>1208</v>
      </c>
      <c r="Q1205" t="s">
        <v>924</v>
      </c>
      <c r="R1205">
        <v>23675</v>
      </c>
      <c r="S1205" s="19">
        <v>44351</v>
      </c>
      <c r="T1205">
        <v>124890</v>
      </c>
      <c r="U1205" t="s">
        <v>357</v>
      </c>
      <c r="V1205" s="19">
        <v>44384</v>
      </c>
      <c r="W1205" t="s">
        <v>646</v>
      </c>
      <c r="X1205" t="s">
        <v>647</v>
      </c>
      <c r="Y1205" t="s">
        <v>94</v>
      </c>
      <c r="Z1205" t="s">
        <v>14</v>
      </c>
      <c r="AA1205" s="29">
        <v>100</v>
      </c>
      <c r="AB1205">
        <v>0</v>
      </c>
      <c r="AC1205">
        <f t="shared" si="228"/>
        <v>2021</v>
      </c>
      <c r="AD1205">
        <f t="shared" si="229"/>
        <v>7</v>
      </c>
      <c r="AE1205">
        <f t="shared" si="230"/>
        <v>2021</v>
      </c>
      <c r="AF1205">
        <f t="shared" si="231"/>
        <v>5</v>
      </c>
      <c r="AG1205" t="str">
        <f>VLOOKUP(F1205,vlookup!$A$2:$E$660,2,0)</f>
        <v>Retained</v>
      </c>
      <c r="AH1205" t="str">
        <f>VLOOKUP(F1205,vlookup!$A$2:$E$660,3,0)</f>
        <v>Service Contract</v>
      </c>
      <c r="AI1205" t="str">
        <f>VLOOKUP(F1205,vlookup!$A$2:$E$660,4,0)</f>
        <v>Used Car Programs</v>
      </c>
      <c r="AJ1205" t="str">
        <f>VLOOKUP(F1205,vlookup!$A$2:$E$660,5,0)</f>
        <v>High Mileage</v>
      </c>
      <c r="AL1205">
        <f t="shared" si="232"/>
        <v>54</v>
      </c>
      <c r="AM1205">
        <f t="shared" si="233"/>
        <v>58</v>
      </c>
      <c r="AN1205">
        <f t="shared" si="234"/>
        <v>1627</v>
      </c>
      <c r="AO1205" t="str">
        <f t="shared" si="235"/>
        <v/>
      </c>
      <c r="AP1205">
        <f t="shared" si="236"/>
        <v>100</v>
      </c>
      <c r="AQ1205" t="str">
        <f t="shared" si="237"/>
        <v/>
      </c>
      <c r="AR1205" t="str">
        <f t="shared" si="238"/>
        <v/>
      </c>
      <c r="AS1205" t="str">
        <f t="shared" si="239"/>
        <v>ZAGBZ251599E21-1</v>
      </c>
      <c r="AT1205" t="str">
        <f>IFERROR(IF(VLOOKUP(Y1205,vlookup!$I$2:$J$9,1,0)=Y1205,VLOOKUP(Y1205,vlookup!$I$2:$J$9,2,0),PROPER(Y1205)),PROPER(Y1205))</f>
        <v>Labor</v>
      </c>
      <c r="AU1205" t="str">
        <f>IFERROR(IF(B1205=VLOOKUP(B1205,vlookup!$L$2:$L$10,1,0),"Yes","No"),"No")</f>
        <v>No</v>
      </c>
    </row>
    <row r="1206" spans="1:47" ht="14.45" customHeight="1" x14ac:dyDescent="0.25">
      <c r="A1206" t="s">
        <v>2118</v>
      </c>
      <c r="B1206" s="31" t="s">
        <v>2119</v>
      </c>
      <c r="C1206">
        <v>1</v>
      </c>
      <c r="D1206">
        <v>1</v>
      </c>
      <c r="E1206" t="s">
        <v>382</v>
      </c>
      <c r="F1206" t="s">
        <v>464</v>
      </c>
      <c r="G1206" t="s">
        <v>543</v>
      </c>
      <c r="H1206" t="s">
        <v>933</v>
      </c>
      <c r="I1206">
        <v>123263</v>
      </c>
      <c r="J1206" s="19">
        <v>44325</v>
      </c>
      <c r="K1206" s="19">
        <v>44380</v>
      </c>
      <c r="L1206">
        <v>202106</v>
      </c>
      <c r="M1206" s="19">
        <v>44348</v>
      </c>
      <c r="N1206">
        <v>24616</v>
      </c>
      <c r="O1206" t="s">
        <v>1076</v>
      </c>
      <c r="P1206" t="s">
        <v>1208</v>
      </c>
      <c r="Q1206" t="s">
        <v>924</v>
      </c>
      <c r="R1206">
        <v>23675</v>
      </c>
      <c r="S1206" s="19">
        <v>44351</v>
      </c>
      <c r="T1206">
        <v>124890</v>
      </c>
      <c r="U1206" t="s">
        <v>357</v>
      </c>
      <c r="V1206" s="19">
        <v>44384</v>
      </c>
      <c r="W1206" t="s">
        <v>2954</v>
      </c>
      <c r="X1206" t="s">
        <v>2955</v>
      </c>
      <c r="Y1206" t="s">
        <v>94</v>
      </c>
      <c r="Z1206" t="s">
        <v>369</v>
      </c>
      <c r="AA1206" s="29">
        <v>-491.7</v>
      </c>
      <c r="AB1206">
        <v>0</v>
      </c>
      <c r="AC1206">
        <f t="shared" si="228"/>
        <v>2021</v>
      </c>
      <c r="AD1206">
        <f t="shared" si="229"/>
        <v>7</v>
      </c>
      <c r="AE1206">
        <f t="shared" si="230"/>
        <v>2021</v>
      </c>
      <c r="AF1206">
        <f t="shared" si="231"/>
        <v>5</v>
      </c>
      <c r="AG1206" t="str">
        <f>VLOOKUP(F1206,vlookup!$A$2:$E$660,2,0)</f>
        <v>Retained</v>
      </c>
      <c r="AH1206" t="str">
        <f>VLOOKUP(F1206,vlookup!$A$2:$E$660,3,0)</f>
        <v>Service Contract</v>
      </c>
      <c r="AI1206" t="str">
        <f>VLOOKUP(F1206,vlookup!$A$2:$E$660,4,0)</f>
        <v>Used Car Programs</v>
      </c>
      <c r="AJ1206" t="str">
        <f>VLOOKUP(F1206,vlookup!$A$2:$E$660,5,0)</f>
        <v>High Mileage</v>
      </c>
      <c r="AL1206">
        <f t="shared" si="232"/>
        <v>54</v>
      </c>
      <c r="AM1206">
        <f t="shared" si="233"/>
        <v>58</v>
      </c>
      <c r="AN1206">
        <f t="shared" si="234"/>
        <v>1627</v>
      </c>
      <c r="AO1206" t="str">
        <f t="shared" si="235"/>
        <v/>
      </c>
      <c r="AP1206">
        <f t="shared" si="236"/>
        <v>-491.7</v>
      </c>
      <c r="AQ1206" t="str">
        <f t="shared" si="237"/>
        <v/>
      </c>
      <c r="AR1206" t="str">
        <f t="shared" si="238"/>
        <v/>
      </c>
      <c r="AS1206" t="str">
        <f t="shared" si="239"/>
        <v>ZAGBZ251599E21-1</v>
      </c>
      <c r="AT1206" t="str">
        <f>IFERROR(IF(VLOOKUP(Y1206,vlookup!$I$2:$J$9,1,0)=Y1206,VLOOKUP(Y1206,vlookup!$I$2:$J$9,2,0),PROPER(Y1206)),PROPER(Y1206))</f>
        <v>Labor</v>
      </c>
      <c r="AU1206" t="str">
        <f>IFERROR(IF(B1206=VLOOKUP(B1206,vlookup!$L$2:$L$10,1,0),"Yes","No"),"No")</f>
        <v>No</v>
      </c>
    </row>
    <row r="1207" spans="1:47" ht="14.45" customHeight="1" x14ac:dyDescent="0.25">
      <c r="A1207" t="s">
        <v>1395</v>
      </c>
      <c r="B1207" s="31" t="s">
        <v>1396</v>
      </c>
      <c r="C1207">
        <v>2</v>
      </c>
      <c r="D1207">
        <v>1</v>
      </c>
      <c r="E1207" t="s">
        <v>382</v>
      </c>
      <c r="F1207" t="s">
        <v>464</v>
      </c>
      <c r="G1207" t="s">
        <v>543</v>
      </c>
      <c r="H1207" t="s">
        <v>933</v>
      </c>
      <c r="I1207">
        <v>44742</v>
      </c>
      <c r="J1207" s="19">
        <v>43196</v>
      </c>
      <c r="K1207" s="19">
        <v>43244</v>
      </c>
      <c r="L1207">
        <v>201805</v>
      </c>
      <c r="M1207" s="19">
        <v>43221</v>
      </c>
      <c r="N1207">
        <v>24616</v>
      </c>
      <c r="O1207" t="s">
        <v>1076</v>
      </c>
      <c r="P1207" t="s">
        <v>1397</v>
      </c>
      <c r="Q1207" t="s">
        <v>924</v>
      </c>
      <c r="R1207">
        <v>7131</v>
      </c>
      <c r="S1207" s="19">
        <v>43439</v>
      </c>
      <c r="T1207">
        <v>64036</v>
      </c>
      <c r="U1207" t="s">
        <v>356</v>
      </c>
      <c r="V1207" s="19">
        <v>43462</v>
      </c>
      <c r="W1207" t="s">
        <v>589</v>
      </c>
      <c r="X1207" t="s">
        <v>590</v>
      </c>
      <c r="Y1207" t="s">
        <v>94</v>
      </c>
      <c r="Z1207" t="s">
        <v>358</v>
      </c>
      <c r="AA1207" s="29">
        <v>-175</v>
      </c>
      <c r="AB1207">
        <v>0</v>
      </c>
      <c r="AC1207">
        <f t="shared" si="228"/>
        <v>2018</v>
      </c>
      <c r="AD1207">
        <f t="shared" si="229"/>
        <v>12</v>
      </c>
      <c r="AE1207">
        <f t="shared" si="230"/>
        <v>2018</v>
      </c>
      <c r="AF1207">
        <f t="shared" si="231"/>
        <v>4</v>
      </c>
      <c r="AG1207" t="str">
        <f>VLOOKUP(F1207,vlookup!$A$2:$E$660,2,0)</f>
        <v>Retained</v>
      </c>
      <c r="AH1207" t="str">
        <f>VLOOKUP(F1207,vlookup!$A$2:$E$660,3,0)</f>
        <v>Service Contract</v>
      </c>
      <c r="AI1207" t="str">
        <f>VLOOKUP(F1207,vlookup!$A$2:$E$660,4,0)</f>
        <v>Used Car Programs</v>
      </c>
      <c r="AJ1207" t="str">
        <f>VLOOKUP(F1207,vlookup!$A$2:$E$660,5,0)</f>
        <v>High Mileage</v>
      </c>
      <c r="AL1207">
        <f t="shared" si="232"/>
        <v>48</v>
      </c>
      <c r="AM1207">
        <f t="shared" si="233"/>
        <v>262</v>
      </c>
      <c r="AN1207">
        <f t="shared" si="234"/>
        <v>19294</v>
      </c>
      <c r="AO1207" t="str">
        <f t="shared" si="235"/>
        <v/>
      </c>
      <c r="AP1207" t="str">
        <f t="shared" si="236"/>
        <v/>
      </c>
      <c r="AQ1207" t="str">
        <f t="shared" si="237"/>
        <v/>
      </c>
      <c r="AR1207">
        <f t="shared" si="238"/>
        <v>-175</v>
      </c>
      <c r="AS1207" t="str">
        <f t="shared" si="239"/>
        <v>GZ202015D8-2</v>
      </c>
      <c r="AT1207" t="str">
        <f>IFERROR(IF(VLOOKUP(Y1207,vlookup!$I$2:$J$9,1,0)=Y1207,VLOOKUP(Y1207,vlookup!$I$2:$J$9,2,0),PROPER(Y1207)),PROPER(Y1207))</f>
        <v>Labor</v>
      </c>
      <c r="AU1207" t="str">
        <f>IFERROR(IF(B1207=VLOOKUP(B1207,vlookup!$L$2:$L$10,1,0),"Yes","No"),"No")</f>
        <v>No</v>
      </c>
    </row>
    <row r="1208" spans="1:47" ht="14.45" customHeight="1" x14ac:dyDescent="0.25">
      <c r="A1208" t="s">
        <v>1395</v>
      </c>
      <c r="B1208" s="31" t="s">
        <v>1396</v>
      </c>
      <c r="C1208">
        <v>2</v>
      </c>
      <c r="D1208">
        <v>1</v>
      </c>
      <c r="E1208" t="s">
        <v>382</v>
      </c>
      <c r="F1208" t="s">
        <v>464</v>
      </c>
      <c r="G1208" t="s">
        <v>543</v>
      </c>
      <c r="H1208" t="s">
        <v>933</v>
      </c>
      <c r="I1208">
        <v>44742</v>
      </c>
      <c r="J1208" s="19">
        <v>43196</v>
      </c>
      <c r="K1208" s="19">
        <v>43244</v>
      </c>
      <c r="L1208">
        <v>201805</v>
      </c>
      <c r="M1208" s="19">
        <v>43221</v>
      </c>
      <c r="N1208">
        <v>24616</v>
      </c>
      <c r="O1208" t="s">
        <v>1076</v>
      </c>
      <c r="P1208" t="s">
        <v>1397</v>
      </c>
      <c r="Q1208" t="s">
        <v>924</v>
      </c>
      <c r="R1208">
        <v>7131</v>
      </c>
      <c r="S1208" s="19">
        <v>43439</v>
      </c>
      <c r="T1208">
        <v>64036</v>
      </c>
      <c r="U1208" t="s">
        <v>356</v>
      </c>
      <c r="V1208" s="19">
        <v>43462</v>
      </c>
      <c r="W1208" t="s">
        <v>992</v>
      </c>
      <c r="X1208" t="s">
        <v>993</v>
      </c>
      <c r="Y1208" t="s">
        <v>94</v>
      </c>
      <c r="Z1208" t="s">
        <v>574</v>
      </c>
      <c r="AA1208" s="29">
        <v>-95.2</v>
      </c>
      <c r="AB1208">
        <v>0</v>
      </c>
      <c r="AC1208">
        <f t="shared" si="228"/>
        <v>2018</v>
      </c>
      <c r="AD1208">
        <f t="shared" si="229"/>
        <v>12</v>
      </c>
      <c r="AE1208">
        <f t="shared" si="230"/>
        <v>2018</v>
      </c>
      <c r="AF1208">
        <f t="shared" si="231"/>
        <v>4</v>
      </c>
      <c r="AG1208" t="str">
        <f>VLOOKUP(F1208,vlookup!$A$2:$E$660,2,0)</f>
        <v>Retained</v>
      </c>
      <c r="AH1208" t="str">
        <f>VLOOKUP(F1208,vlookup!$A$2:$E$660,3,0)</f>
        <v>Service Contract</v>
      </c>
      <c r="AI1208" t="str">
        <f>VLOOKUP(F1208,vlookup!$A$2:$E$660,4,0)</f>
        <v>Used Car Programs</v>
      </c>
      <c r="AJ1208" t="str">
        <f>VLOOKUP(F1208,vlookup!$A$2:$E$660,5,0)</f>
        <v>High Mileage</v>
      </c>
      <c r="AL1208">
        <f t="shared" si="232"/>
        <v>48</v>
      </c>
      <c r="AM1208">
        <f t="shared" si="233"/>
        <v>262</v>
      </c>
      <c r="AN1208">
        <f t="shared" si="234"/>
        <v>19294</v>
      </c>
      <c r="AO1208" t="str">
        <f t="shared" si="235"/>
        <v/>
      </c>
      <c r="AP1208" t="str">
        <f t="shared" si="236"/>
        <v/>
      </c>
      <c r="AQ1208" t="str">
        <f t="shared" si="237"/>
        <v/>
      </c>
      <c r="AR1208">
        <f t="shared" si="238"/>
        <v>-95.2</v>
      </c>
      <c r="AS1208" t="str">
        <f t="shared" si="239"/>
        <v>GZ202015D8-2</v>
      </c>
      <c r="AT1208" t="str">
        <f>IFERROR(IF(VLOOKUP(Y1208,vlookup!$I$2:$J$9,1,0)=Y1208,VLOOKUP(Y1208,vlookup!$I$2:$J$9,2,0),PROPER(Y1208)),PROPER(Y1208))</f>
        <v>Labor</v>
      </c>
      <c r="AU1208" t="str">
        <f>IFERROR(IF(B1208=VLOOKUP(B1208,vlookup!$L$2:$L$10,1,0),"Yes","No"),"No")</f>
        <v>No</v>
      </c>
    </row>
    <row r="1209" spans="1:47" ht="14.45" customHeight="1" x14ac:dyDescent="0.25">
      <c r="A1209" t="s">
        <v>1395</v>
      </c>
      <c r="B1209" s="31" t="s">
        <v>1396</v>
      </c>
      <c r="C1209">
        <v>2</v>
      </c>
      <c r="D1209">
        <v>1</v>
      </c>
      <c r="E1209" t="s">
        <v>382</v>
      </c>
      <c r="F1209" t="s">
        <v>464</v>
      </c>
      <c r="G1209" t="s">
        <v>543</v>
      </c>
      <c r="H1209" t="s">
        <v>933</v>
      </c>
      <c r="I1209">
        <v>44742</v>
      </c>
      <c r="J1209" s="19">
        <v>43196</v>
      </c>
      <c r="K1209" s="19">
        <v>43244</v>
      </c>
      <c r="L1209">
        <v>201805</v>
      </c>
      <c r="M1209" s="19">
        <v>43221</v>
      </c>
      <c r="N1209">
        <v>24616</v>
      </c>
      <c r="O1209" t="s">
        <v>1076</v>
      </c>
      <c r="P1209" t="s">
        <v>1397</v>
      </c>
      <c r="Q1209" t="s">
        <v>924</v>
      </c>
      <c r="R1209">
        <v>7131</v>
      </c>
      <c r="S1209" s="19">
        <v>43439</v>
      </c>
      <c r="T1209">
        <v>64036</v>
      </c>
      <c r="U1209" t="s">
        <v>356</v>
      </c>
      <c r="V1209" s="19">
        <v>43462</v>
      </c>
      <c r="W1209" t="s">
        <v>370</v>
      </c>
      <c r="X1209" t="s">
        <v>371</v>
      </c>
      <c r="Y1209" t="s">
        <v>94</v>
      </c>
      <c r="Z1209" t="s">
        <v>369</v>
      </c>
      <c r="AA1209" s="29">
        <v>-1082.9000000000001</v>
      </c>
      <c r="AB1209">
        <v>0</v>
      </c>
      <c r="AC1209">
        <f t="shared" si="228"/>
        <v>2018</v>
      </c>
      <c r="AD1209">
        <f t="shared" si="229"/>
        <v>12</v>
      </c>
      <c r="AE1209">
        <f t="shared" si="230"/>
        <v>2018</v>
      </c>
      <c r="AF1209">
        <f t="shared" si="231"/>
        <v>4</v>
      </c>
      <c r="AG1209" t="str">
        <f>VLOOKUP(F1209,vlookup!$A$2:$E$660,2,0)</f>
        <v>Retained</v>
      </c>
      <c r="AH1209" t="str">
        <f>VLOOKUP(F1209,vlookup!$A$2:$E$660,3,0)</f>
        <v>Service Contract</v>
      </c>
      <c r="AI1209" t="str">
        <f>VLOOKUP(F1209,vlookup!$A$2:$E$660,4,0)</f>
        <v>Used Car Programs</v>
      </c>
      <c r="AJ1209" t="str">
        <f>VLOOKUP(F1209,vlookup!$A$2:$E$660,5,0)</f>
        <v>High Mileage</v>
      </c>
      <c r="AL1209">
        <f t="shared" si="232"/>
        <v>48</v>
      </c>
      <c r="AM1209">
        <f t="shared" si="233"/>
        <v>262</v>
      </c>
      <c r="AN1209">
        <f t="shared" si="234"/>
        <v>19294</v>
      </c>
      <c r="AO1209" t="str">
        <f t="shared" si="235"/>
        <v/>
      </c>
      <c r="AP1209" t="str">
        <f t="shared" si="236"/>
        <v/>
      </c>
      <c r="AQ1209" t="str">
        <f t="shared" si="237"/>
        <v/>
      </c>
      <c r="AR1209">
        <f t="shared" si="238"/>
        <v>-1082.9000000000001</v>
      </c>
      <c r="AS1209" t="str">
        <f t="shared" si="239"/>
        <v>GZ202015D8-2</v>
      </c>
      <c r="AT1209" t="str">
        <f>IFERROR(IF(VLOOKUP(Y1209,vlookup!$I$2:$J$9,1,0)=Y1209,VLOOKUP(Y1209,vlookup!$I$2:$J$9,2,0),PROPER(Y1209)),PROPER(Y1209))</f>
        <v>Labor</v>
      </c>
      <c r="AU1209" t="str">
        <f>IFERROR(IF(B1209=VLOOKUP(B1209,vlookup!$L$2:$L$10,1,0),"Yes","No"),"No")</f>
        <v>No</v>
      </c>
    </row>
    <row r="1210" spans="1:47" ht="14.45" customHeight="1" x14ac:dyDescent="0.25">
      <c r="A1210" t="s">
        <v>1395</v>
      </c>
      <c r="B1210" s="31" t="s">
        <v>1396</v>
      </c>
      <c r="C1210">
        <v>4</v>
      </c>
      <c r="D1210">
        <v>1</v>
      </c>
      <c r="E1210" t="s">
        <v>382</v>
      </c>
      <c r="F1210" t="s">
        <v>464</v>
      </c>
      <c r="G1210" t="s">
        <v>543</v>
      </c>
      <c r="H1210" t="s">
        <v>933</v>
      </c>
      <c r="I1210">
        <v>44742</v>
      </c>
      <c r="J1210" s="19">
        <v>43196</v>
      </c>
      <c r="K1210" s="19">
        <v>43244</v>
      </c>
      <c r="L1210">
        <v>201805</v>
      </c>
      <c r="M1210" s="19">
        <v>43221</v>
      </c>
      <c r="N1210">
        <v>24616</v>
      </c>
      <c r="O1210" t="s">
        <v>1076</v>
      </c>
      <c r="P1210" t="s">
        <v>2956</v>
      </c>
      <c r="Q1210" t="s">
        <v>924</v>
      </c>
      <c r="R1210">
        <v>25808</v>
      </c>
      <c r="S1210" s="19">
        <v>43692</v>
      </c>
      <c r="T1210">
        <v>81515</v>
      </c>
      <c r="U1210" t="s">
        <v>357</v>
      </c>
      <c r="V1210" s="19">
        <v>43707</v>
      </c>
      <c r="W1210" t="s">
        <v>2834</v>
      </c>
      <c r="X1210" t="s">
        <v>2835</v>
      </c>
      <c r="Y1210" t="s">
        <v>94</v>
      </c>
      <c r="Z1210" t="s">
        <v>1014</v>
      </c>
      <c r="AA1210" s="29">
        <v>-150</v>
      </c>
      <c r="AB1210">
        <v>0</v>
      </c>
      <c r="AC1210">
        <f t="shared" si="228"/>
        <v>2019</v>
      </c>
      <c r="AD1210">
        <f t="shared" si="229"/>
        <v>8</v>
      </c>
      <c r="AE1210">
        <f t="shared" si="230"/>
        <v>2018</v>
      </c>
      <c r="AF1210">
        <f t="shared" si="231"/>
        <v>4</v>
      </c>
      <c r="AG1210" t="str">
        <f>VLOOKUP(F1210,vlookup!$A$2:$E$660,2,0)</f>
        <v>Retained</v>
      </c>
      <c r="AH1210" t="str">
        <f>VLOOKUP(F1210,vlookup!$A$2:$E$660,3,0)</f>
        <v>Service Contract</v>
      </c>
      <c r="AI1210" t="str">
        <f>VLOOKUP(F1210,vlookup!$A$2:$E$660,4,0)</f>
        <v>Used Car Programs</v>
      </c>
      <c r="AJ1210" t="str">
        <f>VLOOKUP(F1210,vlookup!$A$2:$E$660,5,0)</f>
        <v>High Mileage</v>
      </c>
      <c r="AL1210">
        <f t="shared" si="232"/>
        <v>48</v>
      </c>
      <c r="AM1210">
        <f t="shared" si="233"/>
        <v>504</v>
      </c>
      <c r="AN1210">
        <f t="shared" si="234"/>
        <v>36773</v>
      </c>
      <c r="AO1210" t="str">
        <f t="shared" si="235"/>
        <v/>
      </c>
      <c r="AP1210" t="str">
        <f t="shared" si="236"/>
        <v/>
      </c>
      <c r="AQ1210" t="str">
        <f t="shared" si="237"/>
        <v/>
      </c>
      <c r="AR1210">
        <f t="shared" si="238"/>
        <v>-150</v>
      </c>
      <c r="AS1210" t="str">
        <f t="shared" si="239"/>
        <v>GZ202015D8-4</v>
      </c>
      <c r="AT1210" t="str">
        <f>IFERROR(IF(VLOOKUP(Y1210,vlookup!$I$2:$J$9,1,0)=Y1210,VLOOKUP(Y1210,vlookup!$I$2:$J$9,2,0),PROPER(Y1210)),PROPER(Y1210))</f>
        <v>Labor</v>
      </c>
      <c r="AU1210" t="str">
        <f>IFERROR(IF(B1210=VLOOKUP(B1210,vlookup!$L$2:$L$10,1,0),"Yes","No"),"No")</f>
        <v>No</v>
      </c>
    </row>
    <row r="1211" spans="1:47" ht="14.45" customHeight="1" x14ac:dyDescent="0.25">
      <c r="A1211" t="s">
        <v>1398</v>
      </c>
      <c r="B1211" s="31" t="s">
        <v>1399</v>
      </c>
      <c r="C1211">
        <v>1</v>
      </c>
      <c r="D1211">
        <v>1</v>
      </c>
      <c r="E1211" t="s">
        <v>382</v>
      </c>
      <c r="F1211" t="s">
        <v>60</v>
      </c>
      <c r="G1211" t="s">
        <v>3708</v>
      </c>
      <c r="H1211" t="s">
        <v>3737</v>
      </c>
      <c r="I1211">
        <v>146588</v>
      </c>
      <c r="J1211" s="19">
        <v>41619</v>
      </c>
      <c r="K1211" s="19">
        <v>41652</v>
      </c>
      <c r="L1211">
        <v>201401</v>
      </c>
      <c r="M1211" s="19">
        <v>41640</v>
      </c>
      <c r="N1211">
        <v>24617</v>
      </c>
      <c r="O1211" t="s">
        <v>1070</v>
      </c>
      <c r="P1211" t="s">
        <v>1400</v>
      </c>
      <c r="Q1211" t="s">
        <v>924</v>
      </c>
      <c r="R1211">
        <v>642</v>
      </c>
      <c r="S1211" s="19">
        <v>41715</v>
      </c>
      <c r="T1211">
        <v>149944</v>
      </c>
      <c r="U1211" t="s">
        <v>357</v>
      </c>
      <c r="V1211" s="19">
        <v>41732</v>
      </c>
      <c r="W1211" t="s">
        <v>2785</v>
      </c>
      <c r="X1211" t="s">
        <v>2786</v>
      </c>
      <c r="Y1211" t="s">
        <v>94</v>
      </c>
      <c r="Z1211" t="s">
        <v>364</v>
      </c>
      <c r="AA1211" s="29">
        <v>-246.5</v>
      </c>
      <c r="AB1211">
        <v>0</v>
      </c>
      <c r="AC1211">
        <f t="shared" si="228"/>
        <v>2014</v>
      </c>
      <c r="AD1211">
        <f t="shared" si="229"/>
        <v>4</v>
      </c>
      <c r="AE1211">
        <f t="shared" si="230"/>
        <v>2013</v>
      </c>
      <c r="AF1211">
        <f t="shared" si="231"/>
        <v>12</v>
      </c>
      <c r="AG1211" t="str">
        <f>VLOOKUP(F1211,vlookup!$A$2:$E$660,2,0)</f>
        <v>Retained</v>
      </c>
      <c r="AH1211" t="str">
        <f>VLOOKUP(F1211,vlookup!$A$2:$E$660,3,0)</f>
        <v>Service Contract</v>
      </c>
      <c r="AI1211" t="str">
        <f>VLOOKUP(F1211,vlookup!$A$2:$E$660,4,0)</f>
        <v>Used Car Programs</v>
      </c>
      <c r="AJ1211" t="str">
        <f>VLOOKUP(F1211,vlookup!$A$2:$E$660,5,0)</f>
        <v>High Mileage</v>
      </c>
      <c r="AL1211">
        <f t="shared" si="232"/>
        <v>32</v>
      </c>
      <c r="AM1211">
        <f t="shared" si="233"/>
        <v>112</v>
      </c>
      <c r="AN1211">
        <f t="shared" si="234"/>
        <v>3356</v>
      </c>
      <c r="AO1211" t="str">
        <f t="shared" si="235"/>
        <v/>
      </c>
      <c r="AP1211" t="str">
        <f t="shared" si="236"/>
        <v/>
      </c>
      <c r="AQ1211" t="str">
        <f t="shared" si="237"/>
        <v/>
      </c>
      <c r="AR1211">
        <f t="shared" si="238"/>
        <v>-246.5</v>
      </c>
      <c r="AS1211" t="str">
        <f t="shared" si="239"/>
        <v>52151398L3Y-1</v>
      </c>
      <c r="AT1211" t="str">
        <f>IFERROR(IF(VLOOKUP(Y1211,vlookup!$I$2:$J$9,1,0)=Y1211,VLOOKUP(Y1211,vlookup!$I$2:$J$9,2,0),PROPER(Y1211)),PROPER(Y1211))</f>
        <v>Labor</v>
      </c>
      <c r="AU1211" t="str">
        <f>IFERROR(IF(B1211=VLOOKUP(B1211,vlookup!$L$2:$L$10,1,0),"Yes","No"),"No")</f>
        <v>No</v>
      </c>
    </row>
    <row r="1212" spans="1:47" ht="14.45" customHeight="1" x14ac:dyDescent="0.25">
      <c r="A1212" t="s">
        <v>1401</v>
      </c>
      <c r="B1212" s="31" t="s">
        <v>1402</v>
      </c>
      <c r="C1212">
        <v>2</v>
      </c>
      <c r="D1212">
        <v>1</v>
      </c>
      <c r="E1212" t="s">
        <v>382</v>
      </c>
      <c r="F1212" t="s">
        <v>238</v>
      </c>
      <c r="G1212" t="s">
        <v>3708</v>
      </c>
      <c r="H1212" t="s">
        <v>3738</v>
      </c>
      <c r="I1212">
        <v>109124</v>
      </c>
      <c r="J1212" s="19">
        <v>41820</v>
      </c>
      <c r="K1212" s="19">
        <v>41838</v>
      </c>
      <c r="L1212">
        <v>201407</v>
      </c>
      <c r="M1212" s="19">
        <v>41821</v>
      </c>
      <c r="N1212">
        <v>24616</v>
      </c>
      <c r="O1212" t="s">
        <v>1076</v>
      </c>
      <c r="P1212" t="s">
        <v>1403</v>
      </c>
      <c r="Q1212" t="s">
        <v>924</v>
      </c>
      <c r="R1212">
        <v>19170</v>
      </c>
      <c r="S1212" s="19">
        <v>41992</v>
      </c>
      <c r="T1212">
        <v>110874</v>
      </c>
      <c r="U1212" t="s">
        <v>357</v>
      </c>
      <c r="V1212" s="19">
        <v>42054</v>
      </c>
      <c r="W1212" t="s">
        <v>2848</v>
      </c>
      <c r="X1212" t="s">
        <v>2849</v>
      </c>
      <c r="Y1212" t="s">
        <v>94</v>
      </c>
      <c r="Z1212" t="s">
        <v>603</v>
      </c>
      <c r="AA1212" s="29">
        <v>-144</v>
      </c>
      <c r="AB1212">
        <v>0</v>
      </c>
      <c r="AC1212">
        <f t="shared" si="228"/>
        <v>2015</v>
      </c>
      <c r="AD1212">
        <f t="shared" si="229"/>
        <v>2</v>
      </c>
      <c r="AE1212">
        <f t="shared" si="230"/>
        <v>2014</v>
      </c>
      <c r="AF1212">
        <f t="shared" si="231"/>
        <v>6</v>
      </c>
      <c r="AG1212" t="str">
        <f>VLOOKUP(F1212,vlookup!$A$2:$E$660,2,0)</f>
        <v>Retained</v>
      </c>
      <c r="AH1212" t="str">
        <f>VLOOKUP(F1212,vlookup!$A$2:$E$660,3,0)</f>
        <v>Service Contract</v>
      </c>
      <c r="AI1212" t="str">
        <f>VLOOKUP(F1212,vlookup!$A$2:$E$660,4,0)</f>
        <v>Used Car Programs</v>
      </c>
      <c r="AJ1212" t="str">
        <f>VLOOKUP(F1212,vlookup!$A$2:$E$660,5,0)</f>
        <v>High Mileage</v>
      </c>
      <c r="AL1212">
        <f t="shared" si="232"/>
        <v>18</v>
      </c>
      <c r="AM1212">
        <f t="shared" si="233"/>
        <v>229</v>
      </c>
      <c r="AN1212">
        <f t="shared" si="234"/>
        <v>1750</v>
      </c>
      <c r="AO1212" t="str">
        <f t="shared" si="235"/>
        <v/>
      </c>
      <c r="AP1212" t="str">
        <f t="shared" si="236"/>
        <v/>
      </c>
      <c r="AQ1212" t="str">
        <f t="shared" si="237"/>
        <v/>
      </c>
      <c r="AR1212">
        <f t="shared" si="238"/>
        <v>-144</v>
      </c>
      <c r="AS1212" t="str">
        <f t="shared" si="239"/>
        <v>66104572F4Y-2</v>
      </c>
      <c r="AT1212" t="str">
        <f>IFERROR(IF(VLOOKUP(Y1212,vlookup!$I$2:$J$9,1,0)=Y1212,VLOOKUP(Y1212,vlookup!$I$2:$J$9,2,0),PROPER(Y1212)),PROPER(Y1212))</f>
        <v>Labor</v>
      </c>
      <c r="AU1212" t="str">
        <f>IFERROR(IF(B1212=VLOOKUP(B1212,vlookup!$L$2:$L$10,1,0),"Yes","No"),"No")</f>
        <v>No</v>
      </c>
    </row>
    <row r="1213" spans="1:47" ht="14.45" customHeight="1" x14ac:dyDescent="0.25">
      <c r="A1213" t="s">
        <v>2957</v>
      </c>
      <c r="B1213" s="31" t="s">
        <v>2958</v>
      </c>
      <c r="C1213">
        <v>1</v>
      </c>
      <c r="D1213">
        <v>1</v>
      </c>
      <c r="E1213" t="s">
        <v>382</v>
      </c>
      <c r="F1213" t="s">
        <v>60</v>
      </c>
      <c r="G1213" t="s">
        <v>3708</v>
      </c>
      <c r="H1213" t="s">
        <v>3739</v>
      </c>
      <c r="I1213">
        <v>113159</v>
      </c>
      <c r="J1213" s="19">
        <v>41752</v>
      </c>
      <c r="K1213" s="19">
        <v>41758</v>
      </c>
      <c r="L1213">
        <v>201404</v>
      </c>
      <c r="M1213" s="19">
        <v>41730</v>
      </c>
      <c r="N1213">
        <v>24616</v>
      </c>
      <c r="O1213" t="s">
        <v>1076</v>
      </c>
      <c r="P1213" t="s">
        <v>1886</v>
      </c>
      <c r="Q1213" t="s">
        <v>924</v>
      </c>
      <c r="R1213">
        <v>15929</v>
      </c>
      <c r="S1213" s="19">
        <v>41759</v>
      </c>
      <c r="T1213">
        <v>113608</v>
      </c>
      <c r="U1213" t="s">
        <v>357</v>
      </c>
      <c r="V1213" s="19">
        <v>41794</v>
      </c>
      <c r="W1213" t="s">
        <v>990</v>
      </c>
      <c r="X1213" t="s">
        <v>991</v>
      </c>
      <c r="Y1213" t="s">
        <v>94</v>
      </c>
      <c r="Z1213" t="s">
        <v>369</v>
      </c>
      <c r="AA1213" s="29">
        <v>-1104</v>
      </c>
      <c r="AB1213">
        <v>0</v>
      </c>
      <c r="AC1213">
        <f t="shared" si="228"/>
        <v>2014</v>
      </c>
      <c r="AD1213">
        <f t="shared" si="229"/>
        <v>6</v>
      </c>
      <c r="AE1213">
        <f t="shared" si="230"/>
        <v>2014</v>
      </c>
      <c r="AF1213">
        <f t="shared" si="231"/>
        <v>4</v>
      </c>
      <c r="AG1213" t="str">
        <f>VLOOKUP(F1213,vlookup!$A$2:$E$660,2,0)</f>
        <v>Retained</v>
      </c>
      <c r="AH1213" t="str">
        <f>VLOOKUP(F1213,vlookup!$A$2:$E$660,3,0)</f>
        <v>Service Contract</v>
      </c>
      <c r="AI1213" t="str">
        <f>VLOOKUP(F1213,vlookup!$A$2:$E$660,4,0)</f>
        <v>Used Car Programs</v>
      </c>
      <c r="AJ1213" t="str">
        <f>VLOOKUP(F1213,vlookup!$A$2:$E$660,5,0)</f>
        <v>High Mileage</v>
      </c>
      <c r="AL1213">
        <f t="shared" si="232"/>
        <v>6</v>
      </c>
      <c r="AM1213">
        <f t="shared" si="233"/>
        <v>41</v>
      </c>
      <c r="AN1213">
        <f t="shared" si="234"/>
        <v>449</v>
      </c>
      <c r="AO1213" t="str">
        <f t="shared" si="235"/>
        <v/>
      </c>
      <c r="AP1213">
        <f t="shared" si="236"/>
        <v>-1104</v>
      </c>
      <c r="AQ1213" t="str">
        <f t="shared" si="237"/>
        <v/>
      </c>
      <c r="AR1213" t="str">
        <f t="shared" si="238"/>
        <v/>
      </c>
      <c r="AS1213" t="str">
        <f t="shared" si="239"/>
        <v>8J109870D4Y-1</v>
      </c>
      <c r="AT1213" t="str">
        <f>IFERROR(IF(VLOOKUP(Y1213,vlookup!$I$2:$J$9,1,0)=Y1213,VLOOKUP(Y1213,vlookup!$I$2:$J$9,2,0),PROPER(Y1213)),PROPER(Y1213))</f>
        <v>Labor</v>
      </c>
      <c r="AU1213" t="str">
        <f>IFERROR(IF(B1213=VLOOKUP(B1213,vlookup!$L$2:$L$10,1,0),"Yes","No"),"No")</f>
        <v>No</v>
      </c>
    </row>
    <row r="1214" spans="1:47" ht="14.45" customHeight="1" x14ac:dyDescent="0.25">
      <c r="A1214" t="s">
        <v>1404</v>
      </c>
      <c r="B1214" s="31" t="s">
        <v>1405</v>
      </c>
      <c r="C1214">
        <v>2</v>
      </c>
      <c r="D1214">
        <v>1</v>
      </c>
      <c r="E1214" t="s">
        <v>382</v>
      </c>
      <c r="F1214" t="s">
        <v>60</v>
      </c>
      <c r="G1214" t="s">
        <v>3708</v>
      </c>
      <c r="H1214" t="s">
        <v>3739</v>
      </c>
      <c r="I1214">
        <v>132964</v>
      </c>
      <c r="J1214" s="19">
        <v>41762</v>
      </c>
      <c r="K1214" s="19">
        <v>41786</v>
      </c>
      <c r="L1214">
        <v>201405</v>
      </c>
      <c r="M1214" s="19">
        <v>41760</v>
      </c>
      <c r="N1214">
        <v>24616</v>
      </c>
      <c r="O1214" t="s">
        <v>1076</v>
      </c>
      <c r="P1214" t="s">
        <v>1406</v>
      </c>
      <c r="Q1214" t="s">
        <v>924</v>
      </c>
      <c r="R1214">
        <v>0</v>
      </c>
      <c r="S1214" s="19">
        <v>41766</v>
      </c>
      <c r="T1214">
        <v>133121</v>
      </c>
      <c r="U1214" t="s">
        <v>357</v>
      </c>
      <c r="V1214" s="19">
        <v>41803</v>
      </c>
      <c r="W1214" t="s">
        <v>587</v>
      </c>
      <c r="X1214" t="s">
        <v>588</v>
      </c>
      <c r="Y1214" t="s">
        <v>94</v>
      </c>
      <c r="Z1214" t="s">
        <v>364</v>
      </c>
      <c r="AA1214" s="29">
        <v>-650</v>
      </c>
      <c r="AB1214">
        <v>0</v>
      </c>
      <c r="AC1214">
        <f t="shared" si="228"/>
        <v>2014</v>
      </c>
      <c r="AD1214">
        <f t="shared" si="229"/>
        <v>6</v>
      </c>
      <c r="AE1214">
        <f t="shared" si="230"/>
        <v>2014</v>
      </c>
      <c r="AF1214">
        <f t="shared" si="231"/>
        <v>5</v>
      </c>
      <c r="AG1214" t="str">
        <f>VLOOKUP(F1214,vlookup!$A$2:$E$660,2,0)</f>
        <v>Retained</v>
      </c>
      <c r="AH1214" t="str">
        <f>VLOOKUP(F1214,vlookup!$A$2:$E$660,3,0)</f>
        <v>Service Contract</v>
      </c>
      <c r="AI1214" t="str">
        <f>VLOOKUP(F1214,vlookup!$A$2:$E$660,4,0)</f>
        <v>Used Car Programs</v>
      </c>
      <c r="AJ1214" t="str">
        <f>VLOOKUP(F1214,vlookup!$A$2:$E$660,5,0)</f>
        <v>High Mileage</v>
      </c>
      <c r="AL1214">
        <f t="shared" si="232"/>
        <v>24</v>
      </c>
      <c r="AM1214">
        <f t="shared" si="233"/>
        <v>40</v>
      </c>
      <c r="AN1214">
        <f t="shared" si="234"/>
        <v>157</v>
      </c>
      <c r="AO1214" t="str">
        <f t="shared" si="235"/>
        <v/>
      </c>
      <c r="AP1214">
        <f t="shared" si="236"/>
        <v>-650</v>
      </c>
      <c r="AQ1214" t="str">
        <f t="shared" si="237"/>
        <v/>
      </c>
      <c r="AR1214" t="str">
        <f t="shared" si="238"/>
        <v/>
      </c>
      <c r="AS1214" t="str">
        <f t="shared" si="239"/>
        <v>7J160589E4Y-2</v>
      </c>
      <c r="AT1214" t="str">
        <f>IFERROR(IF(VLOOKUP(Y1214,vlookup!$I$2:$J$9,1,0)=Y1214,VLOOKUP(Y1214,vlookup!$I$2:$J$9,2,0),PROPER(Y1214)),PROPER(Y1214))</f>
        <v>Labor</v>
      </c>
      <c r="AU1214" t="str">
        <f>IFERROR(IF(B1214=VLOOKUP(B1214,vlookup!$L$2:$L$10,1,0),"Yes","No"),"No")</f>
        <v>No</v>
      </c>
    </row>
    <row r="1215" spans="1:47" ht="14.45" customHeight="1" x14ac:dyDescent="0.25">
      <c r="A1215" t="s">
        <v>1404</v>
      </c>
      <c r="B1215" s="31" t="s">
        <v>1405</v>
      </c>
      <c r="C1215">
        <v>3</v>
      </c>
      <c r="D1215">
        <v>3</v>
      </c>
      <c r="E1215" t="s">
        <v>382</v>
      </c>
      <c r="F1215" t="s">
        <v>60</v>
      </c>
      <c r="G1215" t="s">
        <v>3708</v>
      </c>
      <c r="H1215" t="s">
        <v>3739</v>
      </c>
      <c r="I1215">
        <v>132964</v>
      </c>
      <c r="J1215" s="19">
        <v>41762</v>
      </c>
      <c r="K1215" s="19">
        <v>41786</v>
      </c>
      <c r="L1215">
        <v>201405</v>
      </c>
      <c r="M1215" s="19">
        <v>41760</v>
      </c>
      <c r="N1215">
        <v>24616</v>
      </c>
      <c r="O1215" t="s">
        <v>1076</v>
      </c>
      <c r="P1215" t="s">
        <v>1172</v>
      </c>
      <c r="Q1215" t="s">
        <v>924</v>
      </c>
      <c r="R1215">
        <v>5189</v>
      </c>
      <c r="S1215" s="19">
        <v>41822</v>
      </c>
      <c r="T1215">
        <v>133224</v>
      </c>
      <c r="U1215" t="s">
        <v>357</v>
      </c>
      <c r="V1215" s="19">
        <v>41844</v>
      </c>
      <c r="W1215" t="s">
        <v>370</v>
      </c>
      <c r="X1215" t="s">
        <v>371</v>
      </c>
      <c r="Y1215" t="s">
        <v>94</v>
      </c>
      <c r="Z1215" t="s">
        <v>369</v>
      </c>
      <c r="AA1215" s="29">
        <v>-1278</v>
      </c>
      <c r="AB1215">
        <v>0</v>
      </c>
      <c r="AC1215">
        <f t="shared" si="228"/>
        <v>2014</v>
      </c>
      <c r="AD1215">
        <f t="shared" si="229"/>
        <v>7</v>
      </c>
      <c r="AE1215">
        <f t="shared" si="230"/>
        <v>2014</v>
      </c>
      <c r="AF1215">
        <f t="shared" si="231"/>
        <v>5</v>
      </c>
      <c r="AG1215" t="str">
        <f>VLOOKUP(F1215,vlookup!$A$2:$E$660,2,0)</f>
        <v>Retained</v>
      </c>
      <c r="AH1215" t="str">
        <f>VLOOKUP(F1215,vlookup!$A$2:$E$660,3,0)</f>
        <v>Service Contract</v>
      </c>
      <c r="AI1215" t="str">
        <f>VLOOKUP(F1215,vlookup!$A$2:$E$660,4,0)</f>
        <v>Used Car Programs</v>
      </c>
      <c r="AJ1215" t="str">
        <f>VLOOKUP(F1215,vlookup!$A$2:$E$660,5,0)</f>
        <v>High Mileage</v>
      </c>
      <c r="AL1215">
        <f t="shared" si="232"/>
        <v>24</v>
      </c>
      <c r="AM1215">
        <f t="shared" si="233"/>
        <v>81</v>
      </c>
      <c r="AN1215">
        <f t="shared" si="234"/>
        <v>260</v>
      </c>
      <c r="AO1215" t="str">
        <f t="shared" si="235"/>
        <v/>
      </c>
      <c r="AP1215" t="str">
        <f t="shared" si="236"/>
        <v/>
      </c>
      <c r="AQ1215">
        <f t="shared" si="237"/>
        <v>-1278</v>
      </c>
      <c r="AR1215" t="str">
        <f t="shared" si="238"/>
        <v/>
      </c>
      <c r="AS1215" t="str">
        <f t="shared" si="239"/>
        <v>7J160589E4Y-3</v>
      </c>
      <c r="AT1215" t="str">
        <f>IFERROR(IF(VLOOKUP(Y1215,vlookup!$I$2:$J$9,1,0)=Y1215,VLOOKUP(Y1215,vlookup!$I$2:$J$9,2,0),PROPER(Y1215)),PROPER(Y1215))</f>
        <v>Labor</v>
      </c>
      <c r="AU1215" t="str">
        <f>IFERROR(IF(B1215=VLOOKUP(B1215,vlookup!$L$2:$L$10,1,0),"Yes","No"),"No")</f>
        <v>No</v>
      </c>
    </row>
    <row r="1216" spans="1:47" ht="14.45" customHeight="1" x14ac:dyDescent="0.25">
      <c r="A1216" t="s">
        <v>2959</v>
      </c>
      <c r="B1216" s="31" t="s">
        <v>2960</v>
      </c>
      <c r="C1216">
        <v>1</v>
      </c>
      <c r="D1216">
        <v>1</v>
      </c>
      <c r="E1216" t="s">
        <v>382</v>
      </c>
      <c r="F1216" t="s">
        <v>238</v>
      </c>
      <c r="G1216" t="s">
        <v>3708</v>
      </c>
      <c r="H1216" t="s">
        <v>3739</v>
      </c>
      <c r="I1216">
        <v>168946</v>
      </c>
      <c r="J1216" s="19">
        <v>42430</v>
      </c>
      <c r="K1216" s="19">
        <v>42460</v>
      </c>
      <c r="L1216">
        <v>201603</v>
      </c>
      <c r="M1216" s="19">
        <v>42430</v>
      </c>
      <c r="N1216">
        <v>24616</v>
      </c>
      <c r="O1216" t="s">
        <v>1076</v>
      </c>
      <c r="P1216" t="s">
        <v>1172</v>
      </c>
      <c r="Q1216" t="s">
        <v>924</v>
      </c>
      <c r="R1216">
        <v>10198</v>
      </c>
      <c r="S1216" s="19">
        <v>42538</v>
      </c>
      <c r="T1216">
        <v>168946</v>
      </c>
      <c r="U1216" t="s">
        <v>356</v>
      </c>
      <c r="V1216" s="19">
        <v>42592</v>
      </c>
      <c r="W1216" t="s">
        <v>2961</v>
      </c>
      <c r="X1216" t="s">
        <v>2962</v>
      </c>
      <c r="Y1216" t="s">
        <v>94</v>
      </c>
      <c r="Z1216" t="s">
        <v>358</v>
      </c>
      <c r="AA1216" s="29">
        <v>-54</v>
      </c>
      <c r="AB1216">
        <v>0</v>
      </c>
      <c r="AC1216">
        <f t="shared" si="228"/>
        <v>2016</v>
      </c>
      <c r="AD1216">
        <f t="shared" si="229"/>
        <v>8</v>
      </c>
      <c r="AE1216">
        <f t="shared" si="230"/>
        <v>2016</v>
      </c>
      <c r="AF1216">
        <f t="shared" si="231"/>
        <v>3</v>
      </c>
      <c r="AG1216" t="str">
        <f>VLOOKUP(F1216,vlookup!$A$2:$E$660,2,0)</f>
        <v>Retained</v>
      </c>
      <c r="AH1216" t="str">
        <f>VLOOKUP(F1216,vlookup!$A$2:$E$660,3,0)</f>
        <v>Service Contract</v>
      </c>
      <c r="AI1216" t="str">
        <f>VLOOKUP(F1216,vlookup!$A$2:$E$660,4,0)</f>
        <v>Used Car Programs</v>
      </c>
      <c r="AJ1216" t="str">
        <f>VLOOKUP(F1216,vlookup!$A$2:$E$660,5,0)</f>
        <v>High Mileage</v>
      </c>
      <c r="AL1216">
        <f t="shared" si="232"/>
        <v>30</v>
      </c>
      <c r="AM1216">
        <f t="shared" si="233"/>
        <v>159</v>
      </c>
      <c r="AN1216" t="str">
        <f t="shared" si="234"/>
        <v/>
      </c>
      <c r="AO1216" t="str">
        <f t="shared" si="235"/>
        <v/>
      </c>
      <c r="AP1216" t="str">
        <f t="shared" si="236"/>
        <v/>
      </c>
      <c r="AQ1216" t="str">
        <f t="shared" si="237"/>
        <v/>
      </c>
      <c r="AR1216">
        <f t="shared" si="238"/>
        <v>-54</v>
      </c>
      <c r="AS1216" t="str">
        <f t="shared" si="239"/>
        <v>8J238589C6Y-1</v>
      </c>
      <c r="AT1216" t="str">
        <f>IFERROR(IF(VLOOKUP(Y1216,vlookup!$I$2:$J$9,1,0)=Y1216,VLOOKUP(Y1216,vlookup!$I$2:$J$9,2,0),PROPER(Y1216)),PROPER(Y1216))</f>
        <v>Labor</v>
      </c>
      <c r="AU1216" t="str">
        <f>IFERROR(IF(B1216=VLOOKUP(B1216,vlookup!$L$2:$L$10,1,0),"Yes","No"),"No")</f>
        <v>No</v>
      </c>
    </row>
    <row r="1217" spans="1:47" ht="14.45" customHeight="1" x14ac:dyDescent="0.25">
      <c r="A1217" t="s">
        <v>2959</v>
      </c>
      <c r="B1217" s="31" t="s">
        <v>2960</v>
      </c>
      <c r="C1217">
        <v>1</v>
      </c>
      <c r="D1217">
        <v>1</v>
      </c>
      <c r="E1217" t="s">
        <v>382</v>
      </c>
      <c r="F1217" t="s">
        <v>238</v>
      </c>
      <c r="G1217" t="s">
        <v>3708</v>
      </c>
      <c r="H1217" t="s">
        <v>3739</v>
      </c>
      <c r="I1217">
        <v>168946</v>
      </c>
      <c r="J1217" s="19">
        <v>42430</v>
      </c>
      <c r="K1217" s="19">
        <v>42460</v>
      </c>
      <c r="L1217">
        <v>201603</v>
      </c>
      <c r="M1217" s="19">
        <v>42430</v>
      </c>
      <c r="N1217">
        <v>24616</v>
      </c>
      <c r="O1217" t="s">
        <v>1076</v>
      </c>
      <c r="P1217" t="s">
        <v>1172</v>
      </c>
      <c r="Q1217" t="s">
        <v>924</v>
      </c>
      <c r="R1217">
        <v>10198</v>
      </c>
      <c r="S1217" s="19">
        <v>42538</v>
      </c>
      <c r="T1217">
        <v>168946</v>
      </c>
      <c r="U1217" t="s">
        <v>356</v>
      </c>
      <c r="V1217" s="19">
        <v>42592</v>
      </c>
      <c r="W1217" t="s">
        <v>2963</v>
      </c>
      <c r="X1217" t="s">
        <v>2964</v>
      </c>
      <c r="Y1217" t="s">
        <v>94</v>
      </c>
      <c r="Z1217" t="s">
        <v>358</v>
      </c>
      <c r="AA1217" s="29">
        <v>-117</v>
      </c>
      <c r="AB1217">
        <v>0</v>
      </c>
      <c r="AC1217">
        <f t="shared" si="228"/>
        <v>2016</v>
      </c>
      <c r="AD1217">
        <f t="shared" si="229"/>
        <v>8</v>
      </c>
      <c r="AE1217">
        <f t="shared" si="230"/>
        <v>2016</v>
      </c>
      <c r="AF1217">
        <f t="shared" si="231"/>
        <v>3</v>
      </c>
      <c r="AG1217" t="str">
        <f>VLOOKUP(F1217,vlookup!$A$2:$E$660,2,0)</f>
        <v>Retained</v>
      </c>
      <c r="AH1217" t="str">
        <f>VLOOKUP(F1217,vlookup!$A$2:$E$660,3,0)</f>
        <v>Service Contract</v>
      </c>
      <c r="AI1217" t="str">
        <f>VLOOKUP(F1217,vlookup!$A$2:$E$660,4,0)</f>
        <v>Used Car Programs</v>
      </c>
      <c r="AJ1217" t="str">
        <f>VLOOKUP(F1217,vlookup!$A$2:$E$660,5,0)</f>
        <v>High Mileage</v>
      </c>
      <c r="AL1217">
        <f t="shared" si="232"/>
        <v>30</v>
      </c>
      <c r="AM1217">
        <f t="shared" si="233"/>
        <v>159</v>
      </c>
      <c r="AN1217" t="str">
        <f t="shared" si="234"/>
        <v/>
      </c>
      <c r="AO1217" t="str">
        <f t="shared" si="235"/>
        <v/>
      </c>
      <c r="AP1217" t="str">
        <f t="shared" si="236"/>
        <v/>
      </c>
      <c r="AQ1217" t="str">
        <f t="shared" si="237"/>
        <v/>
      </c>
      <c r="AR1217">
        <f t="shared" si="238"/>
        <v>-117</v>
      </c>
      <c r="AS1217" t="str">
        <f t="shared" si="239"/>
        <v>8J238589C6Y-1</v>
      </c>
      <c r="AT1217" t="str">
        <f>IFERROR(IF(VLOOKUP(Y1217,vlookup!$I$2:$J$9,1,0)=Y1217,VLOOKUP(Y1217,vlookup!$I$2:$J$9,2,0),PROPER(Y1217)),PROPER(Y1217))</f>
        <v>Labor</v>
      </c>
      <c r="AU1217" t="str">
        <f>IFERROR(IF(B1217=VLOOKUP(B1217,vlookup!$L$2:$L$10,1,0),"Yes","No"),"No")</f>
        <v>No</v>
      </c>
    </row>
    <row r="1218" spans="1:47" ht="14.45" customHeight="1" x14ac:dyDescent="0.25">
      <c r="A1218" t="s">
        <v>2959</v>
      </c>
      <c r="B1218" s="31" t="s">
        <v>2960</v>
      </c>
      <c r="C1218">
        <v>1</v>
      </c>
      <c r="D1218">
        <v>1</v>
      </c>
      <c r="E1218" t="s">
        <v>382</v>
      </c>
      <c r="F1218" t="s">
        <v>238</v>
      </c>
      <c r="G1218" t="s">
        <v>3708</v>
      </c>
      <c r="H1218" t="s">
        <v>3739</v>
      </c>
      <c r="I1218">
        <v>168946</v>
      </c>
      <c r="J1218" s="19">
        <v>42430</v>
      </c>
      <c r="K1218" s="19">
        <v>42460</v>
      </c>
      <c r="L1218">
        <v>201603</v>
      </c>
      <c r="M1218" s="19">
        <v>42430</v>
      </c>
      <c r="N1218">
        <v>24616</v>
      </c>
      <c r="O1218" t="s">
        <v>1076</v>
      </c>
      <c r="P1218" t="s">
        <v>1172</v>
      </c>
      <c r="Q1218" t="s">
        <v>924</v>
      </c>
      <c r="R1218">
        <v>10198</v>
      </c>
      <c r="S1218" s="19">
        <v>42538</v>
      </c>
      <c r="T1218">
        <v>168946</v>
      </c>
      <c r="U1218" t="s">
        <v>356</v>
      </c>
      <c r="V1218" s="19">
        <v>42592</v>
      </c>
      <c r="W1218" t="s">
        <v>1034</v>
      </c>
      <c r="X1218" t="s">
        <v>1035</v>
      </c>
      <c r="Y1218" t="s">
        <v>94</v>
      </c>
      <c r="Z1218" t="s">
        <v>364</v>
      </c>
      <c r="AA1218" s="29">
        <v>-585</v>
      </c>
      <c r="AB1218">
        <v>0</v>
      </c>
      <c r="AC1218">
        <f t="shared" si="228"/>
        <v>2016</v>
      </c>
      <c r="AD1218">
        <f t="shared" si="229"/>
        <v>8</v>
      </c>
      <c r="AE1218">
        <f t="shared" si="230"/>
        <v>2016</v>
      </c>
      <c r="AF1218">
        <f t="shared" si="231"/>
        <v>3</v>
      </c>
      <c r="AG1218" t="str">
        <f>VLOOKUP(F1218,vlookup!$A$2:$E$660,2,0)</f>
        <v>Retained</v>
      </c>
      <c r="AH1218" t="str">
        <f>VLOOKUP(F1218,vlookup!$A$2:$E$660,3,0)</f>
        <v>Service Contract</v>
      </c>
      <c r="AI1218" t="str">
        <f>VLOOKUP(F1218,vlookup!$A$2:$E$660,4,0)</f>
        <v>Used Car Programs</v>
      </c>
      <c r="AJ1218" t="str">
        <f>VLOOKUP(F1218,vlookup!$A$2:$E$660,5,0)</f>
        <v>High Mileage</v>
      </c>
      <c r="AL1218">
        <f t="shared" si="232"/>
        <v>30</v>
      </c>
      <c r="AM1218">
        <f t="shared" si="233"/>
        <v>159</v>
      </c>
      <c r="AN1218" t="str">
        <f t="shared" si="234"/>
        <v/>
      </c>
      <c r="AO1218" t="str">
        <f t="shared" si="235"/>
        <v/>
      </c>
      <c r="AP1218" t="str">
        <f t="shared" si="236"/>
        <v/>
      </c>
      <c r="AQ1218" t="str">
        <f t="shared" si="237"/>
        <v/>
      </c>
      <c r="AR1218">
        <f t="shared" si="238"/>
        <v>-585</v>
      </c>
      <c r="AS1218" t="str">
        <f t="shared" si="239"/>
        <v>8J238589C6Y-1</v>
      </c>
      <c r="AT1218" t="str">
        <f>IFERROR(IF(VLOOKUP(Y1218,vlookup!$I$2:$J$9,1,0)=Y1218,VLOOKUP(Y1218,vlookup!$I$2:$J$9,2,0),PROPER(Y1218)),PROPER(Y1218))</f>
        <v>Labor</v>
      </c>
      <c r="AU1218" t="str">
        <f>IFERROR(IF(B1218=VLOOKUP(B1218,vlookup!$L$2:$L$10,1,0),"Yes","No"),"No")</f>
        <v>No</v>
      </c>
    </row>
    <row r="1219" spans="1:47" ht="14.45" customHeight="1" x14ac:dyDescent="0.25">
      <c r="A1219" t="s">
        <v>2959</v>
      </c>
      <c r="B1219" s="31" t="s">
        <v>2960</v>
      </c>
      <c r="C1219">
        <v>1</v>
      </c>
      <c r="D1219">
        <v>1</v>
      </c>
      <c r="E1219" t="s">
        <v>382</v>
      </c>
      <c r="F1219" t="s">
        <v>238</v>
      </c>
      <c r="G1219" t="s">
        <v>3708</v>
      </c>
      <c r="H1219" t="s">
        <v>3739</v>
      </c>
      <c r="I1219">
        <v>168946</v>
      </c>
      <c r="J1219" s="19">
        <v>42430</v>
      </c>
      <c r="K1219" s="19">
        <v>42460</v>
      </c>
      <c r="L1219">
        <v>201603</v>
      </c>
      <c r="M1219" s="19">
        <v>42430</v>
      </c>
      <c r="N1219">
        <v>24616</v>
      </c>
      <c r="O1219" t="s">
        <v>1076</v>
      </c>
      <c r="P1219" t="s">
        <v>1172</v>
      </c>
      <c r="Q1219" t="s">
        <v>924</v>
      </c>
      <c r="R1219">
        <v>10198</v>
      </c>
      <c r="S1219" s="19">
        <v>42538</v>
      </c>
      <c r="T1219">
        <v>168946</v>
      </c>
      <c r="U1219" t="s">
        <v>356</v>
      </c>
      <c r="V1219" s="19">
        <v>42592</v>
      </c>
      <c r="W1219" t="s">
        <v>1030</v>
      </c>
      <c r="X1219" t="s">
        <v>1031</v>
      </c>
      <c r="Y1219" t="s">
        <v>94</v>
      </c>
      <c r="Z1219" t="s">
        <v>364</v>
      </c>
      <c r="AA1219" s="29">
        <v>-1440</v>
      </c>
      <c r="AB1219">
        <v>0</v>
      </c>
      <c r="AC1219">
        <f t="shared" ref="AC1219:AC1282" si="240">YEAR(V1219)</f>
        <v>2016</v>
      </c>
      <c r="AD1219">
        <f t="shared" ref="AD1219:AD1282" si="241">MONTH(V1219)</f>
        <v>8</v>
      </c>
      <c r="AE1219">
        <f t="shared" ref="AE1219:AE1282" si="242">YEAR(J1219)</f>
        <v>2016</v>
      </c>
      <c r="AF1219">
        <f t="shared" ref="AF1219:AF1282" si="243">MONTH(J1219)</f>
        <v>3</v>
      </c>
      <c r="AG1219" t="str">
        <f>VLOOKUP(F1219,vlookup!$A$2:$E$660,2,0)</f>
        <v>Retained</v>
      </c>
      <c r="AH1219" t="str">
        <f>VLOOKUP(F1219,vlookup!$A$2:$E$660,3,0)</f>
        <v>Service Contract</v>
      </c>
      <c r="AI1219" t="str">
        <f>VLOOKUP(F1219,vlookup!$A$2:$E$660,4,0)</f>
        <v>Used Car Programs</v>
      </c>
      <c r="AJ1219" t="str">
        <f>VLOOKUP(F1219,vlookup!$A$2:$E$660,5,0)</f>
        <v>High Mileage</v>
      </c>
      <c r="AL1219">
        <f t="shared" ref="AL1219:AL1282" si="244">DAYS360(J1219,K1219)</f>
        <v>30</v>
      </c>
      <c r="AM1219">
        <f t="shared" ref="AM1219:AM1282" si="245">DAYS360(J1219,V1219)</f>
        <v>159</v>
      </c>
      <c r="AN1219" t="str">
        <f t="shared" ref="AN1219:AN1282" si="246">IF(T1219-I1219&lt;1,"",T1219-I1219)</f>
        <v/>
      </c>
      <c r="AO1219" t="str">
        <f t="shared" ref="AO1219:AO1282" si="247">IF(AM1219&lt;31,AA1219,"")</f>
        <v/>
      </c>
      <c r="AP1219" t="str">
        <f t="shared" ref="AP1219:AP1282" si="248">IF(AND(AM1219&gt;30,AM1219&lt;61),AA1219,"")</f>
        <v/>
      </c>
      <c r="AQ1219" t="str">
        <f t="shared" ref="AQ1219:AQ1282" si="249">IF(AND(AM1219&gt;60,AM1219&lt;91),AA1219,"")</f>
        <v/>
      </c>
      <c r="AR1219">
        <f t="shared" ref="AR1219:AR1282" si="250">IF(AM1219&gt;90,AA1219,"")</f>
        <v>-1440</v>
      </c>
      <c r="AS1219" t="str">
        <f t="shared" ref="AS1219:AS1282" si="251">CONCATENATE(B1219,"-",C1219)</f>
        <v>8J238589C6Y-1</v>
      </c>
      <c r="AT1219" t="str">
        <f>IFERROR(IF(VLOOKUP(Y1219,vlookup!$I$2:$J$9,1,0)=Y1219,VLOOKUP(Y1219,vlookup!$I$2:$J$9,2,0),PROPER(Y1219)),PROPER(Y1219))</f>
        <v>Labor</v>
      </c>
      <c r="AU1219" t="str">
        <f>IFERROR(IF(B1219=VLOOKUP(B1219,vlookup!$L$2:$L$10,1,0),"Yes","No"),"No")</f>
        <v>No</v>
      </c>
    </row>
    <row r="1220" spans="1:47" ht="14.45" customHeight="1" x14ac:dyDescent="0.25">
      <c r="A1220" t="s">
        <v>2959</v>
      </c>
      <c r="B1220" s="31" t="s">
        <v>2960</v>
      </c>
      <c r="C1220">
        <v>1</v>
      </c>
      <c r="D1220">
        <v>1</v>
      </c>
      <c r="E1220" t="s">
        <v>382</v>
      </c>
      <c r="F1220" t="s">
        <v>238</v>
      </c>
      <c r="G1220" t="s">
        <v>3708</v>
      </c>
      <c r="H1220" t="s">
        <v>3739</v>
      </c>
      <c r="I1220">
        <v>168946</v>
      </c>
      <c r="J1220" s="19">
        <v>42430</v>
      </c>
      <c r="K1220" s="19">
        <v>42460</v>
      </c>
      <c r="L1220">
        <v>201603</v>
      </c>
      <c r="M1220" s="19">
        <v>42430</v>
      </c>
      <c r="N1220">
        <v>24616</v>
      </c>
      <c r="O1220" t="s">
        <v>1076</v>
      </c>
      <c r="P1220" t="s">
        <v>1172</v>
      </c>
      <c r="Q1220" t="s">
        <v>924</v>
      </c>
      <c r="R1220">
        <v>10198</v>
      </c>
      <c r="S1220" s="19">
        <v>42538</v>
      </c>
      <c r="T1220">
        <v>168946</v>
      </c>
      <c r="U1220" t="s">
        <v>356</v>
      </c>
      <c r="V1220" s="19">
        <v>42592</v>
      </c>
      <c r="W1220" t="s">
        <v>1000</v>
      </c>
      <c r="X1220" t="s">
        <v>1001</v>
      </c>
      <c r="Y1220" t="s">
        <v>94</v>
      </c>
      <c r="Z1220" t="s">
        <v>364</v>
      </c>
      <c r="AA1220" s="29">
        <v>-234</v>
      </c>
      <c r="AB1220">
        <v>0</v>
      </c>
      <c r="AC1220">
        <f t="shared" si="240"/>
        <v>2016</v>
      </c>
      <c r="AD1220">
        <f t="shared" si="241"/>
        <v>8</v>
      </c>
      <c r="AE1220">
        <f t="shared" si="242"/>
        <v>2016</v>
      </c>
      <c r="AF1220">
        <f t="shared" si="243"/>
        <v>3</v>
      </c>
      <c r="AG1220" t="str">
        <f>VLOOKUP(F1220,vlookup!$A$2:$E$660,2,0)</f>
        <v>Retained</v>
      </c>
      <c r="AH1220" t="str">
        <f>VLOOKUP(F1220,vlookup!$A$2:$E$660,3,0)</f>
        <v>Service Contract</v>
      </c>
      <c r="AI1220" t="str">
        <f>VLOOKUP(F1220,vlookup!$A$2:$E$660,4,0)</f>
        <v>Used Car Programs</v>
      </c>
      <c r="AJ1220" t="str">
        <f>VLOOKUP(F1220,vlookup!$A$2:$E$660,5,0)</f>
        <v>High Mileage</v>
      </c>
      <c r="AL1220">
        <f t="shared" si="244"/>
        <v>30</v>
      </c>
      <c r="AM1220">
        <f t="shared" si="245"/>
        <v>159</v>
      </c>
      <c r="AN1220" t="str">
        <f t="shared" si="246"/>
        <v/>
      </c>
      <c r="AO1220" t="str">
        <f t="shared" si="247"/>
        <v/>
      </c>
      <c r="AP1220" t="str">
        <f t="shared" si="248"/>
        <v/>
      </c>
      <c r="AQ1220" t="str">
        <f t="shared" si="249"/>
        <v/>
      </c>
      <c r="AR1220">
        <f t="shared" si="250"/>
        <v>-234</v>
      </c>
      <c r="AS1220" t="str">
        <f t="shared" si="251"/>
        <v>8J238589C6Y-1</v>
      </c>
      <c r="AT1220" t="str">
        <f>IFERROR(IF(VLOOKUP(Y1220,vlookup!$I$2:$J$9,1,0)=Y1220,VLOOKUP(Y1220,vlookup!$I$2:$J$9,2,0),PROPER(Y1220)),PROPER(Y1220))</f>
        <v>Labor</v>
      </c>
      <c r="AU1220" t="str">
        <f>IFERROR(IF(B1220=VLOOKUP(B1220,vlookup!$L$2:$L$10,1,0),"Yes","No"),"No")</f>
        <v>No</v>
      </c>
    </row>
    <row r="1221" spans="1:47" ht="14.45" customHeight="1" x14ac:dyDescent="0.25">
      <c r="A1221" t="s">
        <v>2684</v>
      </c>
      <c r="B1221" s="31" t="s">
        <v>3612</v>
      </c>
      <c r="C1221">
        <v>2</v>
      </c>
      <c r="D1221">
        <v>1</v>
      </c>
      <c r="E1221" t="s">
        <v>382</v>
      </c>
      <c r="F1221" t="s">
        <v>205</v>
      </c>
      <c r="G1221" t="s">
        <v>3708</v>
      </c>
      <c r="H1221" t="s">
        <v>3740</v>
      </c>
      <c r="I1221">
        <v>122391</v>
      </c>
      <c r="J1221" s="19">
        <v>42076</v>
      </c>
      <c r="K1221" s="19">
        <v>42124</v>
      </c>
      <c r="L1221">
        <v>201504</v>
      </c>
      <c r="M1221" s="19">
        <v>42095</v>
      </c>
      <c r="N1221">
        <v>24616</v>
      </c>
      <c r="O1221" t="s">
        <v>1076</v>
      </c>
      <c r="P1221" t="s">
        <v>2965</v>
      </c>
      <c r="Q1221" t="s">
        <v>924</v>
      </c>
      <c r="R1221">
        <v>32575</v>
      </c>
      <c r="S1221" s="19">
        <v>42410</v>
      </c>
      <c r="T1221">
        <v>135627</v>
      </c>
      <c r="U1221" t="s">
        <v>357</v>
      </c>
      <c r="V1221" s="19">
        <v>42431</v>
      </c>
      <c r="W1221" t="s">
        <v>2966</v>
      </c>
      <c r="X1221" t="s">
        <v>2967</v>
      </c>
      <c r="Y1221" t="s">
        <v>94</v>
      </c>
      <c r="Z1221" t="s">
        <v>366</v>
      </c>
      <c r="AA1221" s="29">
        <v>-103.59</v>
      </c>
      <c r="AB1221">
        <v>0</v>
      </c>
      <c r="AC1221">
        <f t="shared" si="240"/>
        <v>2016</v>
      </c>
      <c r="AD1221">
        <f t="shared" si="241"/>
        <v>3</v>
      </c>
      <c r="AE1221">
        <f t="shared" si="242"/>
        <v>2015</v>
      </c>
      <c r="AF1221">
        <f t="shared" si="243"/>
        <v>3</v>
      </c>
      <c r="AG1221" t="str">
        <f>VLOOKUP(F1221,vlookup!$A$2:$E$660,2,0)</f>
        <v>Retained</v>
      </c>
      <c r="AH1221" t="str">
        <f>VLOOKUP(F1221,vlookup!$A$2:$E$660,3,0)</f>
        <v>Service Contract</v>
      </c>
      <c r="AI1221" t="str">
        <f>VLOOKUP(F1221,vlookup!$A$2:$E$660,4,0)</f>
        <v>Used Car Programs</v>
      </c>
      <c r="AJ1221" t="str">
        <f>VLOOKUP(F1221,vlookup!$A$2:$E$660,5,0)</f>
        <v>High Mileage</v>
      </c>
      <c r="AL1221">
        <f t="shared" si="244"/>
        <v>47</v>
      </c>
      <c r="AM1221">
        <f t="shared" si="245"/>
        <v>349</v>
      </c>
      <c r="AN1221">
        <f t="shared" si="246"/>
        <v>13236</v>
      </c>
      <c r="AO1221" t="str">
        <f t="shared" si="247"/>
        <v/>
      </c>
      <c r="AP1221" t="str">
        <f t="shared" si="248"/>
        <v/>
      </c>
      <c r="AQ1221" t="str">
        <f t="shared" si="249"/>
        <v/>
      </c>
      <c r="AR1221">
        <f t="shared" si="250"/>
        <v>-103.59</v>
      </c>
      <c r="AS1221" t="str">
        <f t="shared" si="251"/>
        <v>102108842-2</v>
      </c>
      <c r="AT1221" t="str">
        <f>IFERROR(IF(VLOOKUP(Y1221,vlookup!$I$2:$J$9,1,0)=Y1221,VLOOKUP(Y1221,vlookup!$I$2:$J$9,2,0),PROPER(Y1221)),PROPER(Y1221))</f>
        <v>Labor</v>
      </c>
      <c r="AU1221" t="str">
        <f>IFERROR(IF(B1221=VLOOKUP(B1221,vlookup!$L$2:$L$10,1,0),"Yes","No"),"No")</f>
        <v>No</v>
      </c>
    </row>
    <row r="1222" spans="1:47" ht="14.45" customHeight="1" x14ac:dyDescent="0.25">
      <c r="A1222" t="s">
        <v>2684</v>
      </c>
      <c r="B1222" s="31" t="s">
        <v>3612</v>
      </c>
      <c r="C1222">
        <v>2</v>
      </c>
      <c r="D1222">
        <v>1</v>
      </c>
      <c r="E1222" t="s">
        <v>382</v>
      </c>
      <c r="F1222" t="s">
        <v>205</v>
      </c>
      <c r="G1222" t="s">
        <v>3708</v>
      </c>
      <c r="H1222" t="s">
        <v>3740</v>
      </c>
      <c r="I1222">
        <v>122391</v>
      </c>
      <c r="J1222" s="19">
        <v>42076</v>
      </c>
      <c r="K1222" s="19">
        <v>42124</v>
      </c>
      <c r="L1222">
        <v>201504</v>
      </c>
      <c r="M1222" s="19">
        <v>42095</v>
      </c>
      <c r="N1222">
        <v>24616</v>
      </c>
      <c r="O1222" t="s">
        <v>1076</v>
      </c>
      <c r="P1222" t="s">
        <v>2965</v>
      </c>
      <c r="Q1222" t="s">
        <v>924</v>
      </c>
      <c r="R1222">
        <v>32575</v>
      </c>
      <c r="S1222" s="19">
        <v>42410</v>
      </c>
      <c r="T1222">
        <v>135627</v>
      </c>
      <c r="U1222" t="s">
        <v>357</v>
      </c>
      <c r="V1222" s="19">
        <v>42431</v>
      </c>
      <c r="W1222" t="s">
        <v>2946</v>
      </c>
      <c r="X1222" t="s">
        <v>2947</v>
      </c>
      <c r="Y1222" t="s">
        <v>94</v>
      </c>
      <c r="Z1222" t="s">
        <v>366</v>
      </c>
      <c r="AA1222" s="29">
        <v>-230.2</v>
      </c>
      <c r="AB1222">
        <v>0</v>
      </c>
      <c r="AC1222">
        <f t="shared" si="240"/>
        <v>2016</v>
      </c>
      <c r="AD1222">
        <f t="shared" si="241"/>
        <v>3</v>
      </c>
      <c r="AE1222">
        <f t="shared" si="242"/>
        <v>2015</v>
      </c>
      <c r="AF1222">
        <f t="shared" si="243"/>
        <v>3</v>
      </c>
      <c r="AG1222" t="str">
        <f>VLOOKUP(F1222,vlookup!$A$2:$E$660,2,0)</f>
        <v>Retained</v>
      </c>
      <c r="AH1222" t="str">
        <f>VLOOKUP(F1222,vlookup!$A$2:$E$660,3,0)</f>
        <v>Service Contract</v>
      </c>
      <c r="AI1222" t="str">
        <f>VLOOKUP(F1222,vlookup!$A$2:$E$660,4,0)</f>
        <v>Used Car Programs</v>
      </c>
      <c r="AJ1222" t="str">
        <f>VLOOKUP(F1222,vlookup!$A$2:$E$660,5,0)</f>
        <v>High Mileage</v>
      </c>
      <c r="AL1222">
        <f t="shared" si="244"/>
        <v>47</v>
      </c>
      <c r="AM1222">
        <f t="shared" si="245"/>
        <v>349</v>
      </c>
      <c r="AN1222">
        <f t="shared" si="246"/>
        <v>13236</v>
      </c>
      <c r="AO1222" t="str">
        <f t="shared" si="247"/>
        <v/>
      </c>
      <c r="AP1222" t="str">
        <f t="shared" si="248"/>
        <v/>
      </c>
      <c r="AQ1222" t="str">
        <f t="shared" si="249"/>
        <v/>
      </c>
      <c r="AR1222">
        <f t="shared" si="250"/>
        <v>-230.2</v>
      </c>
      <c r="AS1222" t="str">
        <f t="shared" si="251"/>
        <v>102108842-2</v>
      </c>
      <c r="AT1222" t="str">
        <f>IFERROR(IF(VLOOKUP(Y1222,vlookup!$I$2:$J$9,1,0)=Y1222,VLOOKUP(Y1222,vlookup!$I$2:$J$9,2,0),PROPER(Y1222)),PROPER(Y1222))</f>
        <v>Labor</v>
      </c>
      <c r="AU1222" t="str">
        <f>IFERROR(IF(B1222=VLOOKUP(B1222,vlookup!$L$2:$L$10,1,0),"Yes","No"),"No")</f>
        <v>No</v>
      </c>
    </row>
    <row r="1223" spans="1:47" ht="14.45" customHeight="1" x14ac:dyDescent="0.25">
      <c r="A1223" t="s">
        <v>2684</v>
      </c>
      <c r="B1223" s="31" t="s">
        <v>3612</v>
      </c>
      <c r="C1223">
        <v>2</v>
      </c>
      <c r="D1223">
        <v>1</v>
      </c>
      <c r="E1223" t="s">
        <v>382</v>
      </c>
      <c r="F1223" t="s">
        <v>205</v>
      </c>
      <c r="G1223" t="s">
        <v>3708</v>
      </c>
      <c r="H1223" t="s">
        <v>3740</v>
      </c>
      <c r="I1223">
        <v>122391</v>
      </c>
      <c r="J1223" s="19">
        <v>42076</v>
      </c>
      <c r="K1223" s="19">
        <v>42124</v>
      </c>
      <c r="L1223">
        <v>201504</v>
      </c>
      <c r="M1223" s="19">
        <v>42095</v>
      </c>
      <c r="N1223">
        <v>24616</v>
      </c>
      <c r="O1223" t="s">
        <v>1076</v>
      </c>
      <c r="P1223" t="s">
        <v>2965</v>
      </c>
      <c r="Q1223" t="s">
        <v>924</v>
      </c>
      <c r="R1223">
        <v>32575</v>
      </c>
      <c r="S1223" s="19">
        <v>42410</v>
      </c>
      <c r="T1223">
        <v>135627</v>
      </c>
      <c r="U1223" t="s">
        <v>357</v>
      </c>
      <c r="V1223" s="19">
        <v>42431</v>
      </c>
      <c r="W1223" t="s">
        <v>988</v>
      </c>
      <c r="X1223" t="s">
        <v>989</v>
      </c>
      <c r="Y1223" t="s">
        <v>94</v>
      </c>
      <c r="Z1223" t="s">
        <v>364</v>
      </c>
      <c r="AA1223" s="29">
        <v>-425.87</v>
      </c>
      <c r="AB1223">
        <v>0</v>
      </c>
      <c r="AC1223">
        <f t="shared" si="240"/>
        <v>2016</v>
      </c>
      <c r="AD1223">
        <f t="shared" si="241"/>
        <v>3</v>
      </c>
      <c r="AE1223">
        <f t="shared" si="242"/>
        <v>2015</v>
      </c>
      <c r="AF1223">
        <f t="shared" si="243"/>
        <v>3</v>
      </c>
      <c r="AG1223" t="str">
        <f>VLOOKUP(F1223,vlookup!$A$2:$E$660,2,0)</f>
        <v>Retained</v>
      </c>
      <c r="AH1223" t="str">
        <f>VLOOKUP(F1223,vlookup!$A$2:$E$660,3,0)</f>
        <v>Service Contract</v>
      </c>
      <c r="AI1223" t="str">
        <f>VLOOKUP(F1223,vlookup!$A$2:$E$660,4,0)</f>
        <v>Used Car Programs</v>
      </c>
      <c r="AJ1223" t="str">
        <f>VLOOKUP(F1223,vlookup!$A$2:$E$660,5,0)</f>
        <v>High Mileage</v>
      </c>
      <c r="AL1223">
        <f t="shared" si="244"/>
        <v>47</v>
      </c>
      <c r="AM1223">
        <f t="shared" si="245"/>
        <v>349</v>
      </c>
      <c r="AN1223">
        <f t="shared" si="246"/>
        <v>13236</v>
      </c>
      <c r="AO1223" t="str">
        <f t="shared" si="247"/>
        <v/>
      </c>
      <c r="AP1223" t="str">
        <f t="shared" si="248"/>
        <v/>
      </c>
      <c r="AQ1223" t="str">
        <f t="shared" si="249"/>
        <v/>
      </c>
      <c r="AR1223">
        <f t="shared" si="250"/>
        <v>-425.87</v>
      </c>
      <c r="AS1223" t="str">
        <f t="shared" si="251"/>
        <v>102108842-2</v>
      </c>
      <c r="AT1223" t="str">
        <f>IFERROR(IF(VLOOKUP(Y1223,vlookup!$I$2:$J$9,1,0)=Y1223,VLOOKUP(Y1223,vlookup!$I$2:$J$9,2,0),PROPER(Y1223)),PROPER(Y1223))</f>
        <v>Labor</v>
      </c>
      <c r="AU1223" t="str">
        <f>IFERROR(IF(B1223=VLOOKUP(B1223,vlookup!$L$2:$L$10,1,0),"Yes","No"),"No")</f>
        <v>No</v>
      </c>
    </row>
    <row r="1224" spans="1:47" ht="14.45" customHeight="1" x14ac:dyDescent="0.25">
      <c r="A1224" t="s">
        <v>2684</v>
      </c>
      <c r="B1224" s="31" t="s">
        <v>3612</v>
      </c>
      <c r="C1224">
        <v>2</v>
      </c>
      <c r="D1224">
        <v>1</v>
      </c>
      <c r="E1224" t="s">
        <v>382</v>
      </c>
      <c r="F1224" t="s">
        <v>205</v>
      </c>
      <c r="G1224" t="s">
        <v>3708</v>
      </c>
      <c r="H1224" t="s">
        <v>3740</v>
      </c>
      <c r="I1224">
        <v>122391</v>
      </c>
      <c r="J1224" s="19">
        <v>42076</v>
      </c>
      <c r="K1224" s="19">
        <v>42124</v>
      </c>
      <c r="L1224">
        <v>201504</v>
      </c>
      <c r="M1224" s="19">
        <v>42095</v>
      </c>
      <c r="N1224">
        <v>24616</v>
      </c>
      <c r="O1224" t="s">
        <v>1076</v>
      </c>
      <c r="P1224" t="s">
        <v>2965</v>
      </c>
      <c r="Q1224" t="s">
        <v>924</v>
      </c>
      <c r="R1224">
        <v>32575</v>
      </c>
      <c r="S1224" s="19">
        <v>42410</v>
      </c>
      <c r="T1224">
        <v>135627</v>
      </c>
      <c r="U1224" t="s">
        <v>357</v>
      </c>
      <c r="V1224" s="19">
        <v>42431</v>
      </c>
      <c r="W1224" t="s">
        <v>1006</v>
      </c>
      <c r="X1224" t="s">
        <v>1007</v>
      </c>
      <c r="Y1224" t="s">
        <v>94</v>
      </c>
      <c r="Z1224" t="s">
        <v>364</v>
      </c>
      <c r="AA1224" s="29">
        <v>-1162.51</v>
      </c>
      <c r="AB1224">
        <v>0</v>
      </c>
      <c r="AC1224">
        <f t="shared" si="240"/>
        <v>2016</v>
      </c>
      <c r="AD1224">
        <f t="shared" si="241"/>
        <v>3</v>
      </c>
      <c r="AE1224">
        <f t="shared" si="242"/>
        <v>2015</v>
      </c>
      <c r="AF1224">
        <f t="shared" si="243"/>
        <v>3</v>
      </c>
      <c r="AG1224" t="str">
        <f>VLOOKUP(F1224,vlookup!$A$2:$E$660,2,0)</f>
        <v>Retained</v>
      </c>
      <c r="AH1224" t="str">
        <f>VLOOKUP(F1224,vlookup!$A$2:$E$660,3,0)</f>
        <v>Service Contract</v>
      </c>
      <c r="AI1224" t="str">
        <f>VLOOKUP(F1224,vlookup!$A$2:$E$660,4,0)</f>
        <v>Used Car Programs</v>
      </c>
      <c r="AJ1224" t="str">
        <f>VLOOKUP(F1224,vlookup!$A$2:$E$660,5,0)</f>
        <v>High Mileage</v>
      </c>
      <c r="AL1224">
        <f t="shared" si="244"/>
        <v>47</v>
      </c>
      <c r="AM1224">
        <f t="shared" si="245"/>
        <v>349</v>
      </c>
      <c r="AN1224">
        <f t="shared" si="246"/>
        <v>13236</v>
      </c>
      <c r="AO1224" t="str">
        <f t="shared" si="247"/>
        <v/>
      </c>
      <c r="AP1224" t="str">
        <f t="shared" si="248"/>
        <v/>
      </c>
      <c r="AQ1224" t="str">
        <f t="shared" si="249"/>
        <v/>
      </c>
      <c r="AR1224">
        <f t="shared" si="250"/>
        <v>-1162.51</v>
      </c>
      <c r="AS1224" t="str">
        <f t="shared" si="251"/>
        <v>102108842-2</v>
      </c>
      <c r="AT1224" t="str">
        <f>IFERROR(IF(VLOOKUP(Y1224,vlookup!$I$2:$J$9,1,0)=Y1224,VLOOKUP(Y1224,vlookup!$I$2:$J$9,2,0),PROPER(Y1224)),PROPER(Y1224))</f>
        <v>Labor</v>
      </c>
      <c r="AU1224" t="str">
        <f>IFERROR(IF(B1224=VLOOKUP(B1224,vlookup!$L$2:$L$10,1,0),"Yes","No"),"No")</f>
        <v>No</v>
      </c>
    </row>
    <row r="1225" spans="1:47" ht="14.45" customHeight="1" x14ac:dyDescent="0.25">
      <c r="A1225" t="s">
        <v>2684</v>
      </c>
      <c r="B1225" s="31" t="s">
        <v>3612</v>
      </c>
      <c r="C1225">
        <v>2</v>
      </c>
      <c r="D1225">
        <v>1</v>
      </c>
      <c r="E1225" t="s">
        <v>382</v>
      </c>
      <c r="F1225" t="s">
        <v>205</v>
      </c>
      <c r="G1225" t="s">
        <v>3708</v>
      </c>
      <c r="H1225" t="s">
        <v>3740</v>
      </c>
      <c r="I1225">
        <v>122391</v>
      </c>
      <c r="J1225" s="19">
        <v>42076</v>
      </c>
      <c r="K1225" s="19">
        <v>42124</v>
      </c>
      <c r="L1225">
        <v>201504</v>
      </c>
      <c r="M1225" s="19">
        <v>42095</v>
      </c>
      <c r="N1225">
        <v>24616</v>
      </c>
      <c r="O1225" t="s">
        <v>1076</v>
      </c>
      <c r="P1225" t="s">
        <v>2965</v>
      </c>
      <c r="Q1225" t="s">
        <v>924</v>
      </c>
      <c r="R1225">
        <v>32575</v>
      </c>
      <c r="S1225" s="19">
        <v>42410</v>
      </c>
      <c r="T1225">
        <v>135627</v>
      </c>
      <c r="U1225" t="s">
        <v>357</v>
      </c>
      <c r="V1225" s="19">
        <v>42431</v>
      </c>
      <c r="W1225" t="s">
        <v>2848</v>
      </c>
      <c r="X1225" t="s">
        <v>2849</v>
      </c>
      <c r="Y1225" t="s">
        <v>94</v>
      </c>
      <c r="Z1225" t="s">
        <v>603</v>
      </c>
      <c r="AA1225" s="29">
        <v>-207.18</v>
      </c>
      <c r="AB1225">
        <v>0</v>
      </c>
      <c r="AC1225">
        <f t="shared" si="240"/>
        <v>2016</v>
      </c>
      <c r="AD1225">
        <f t="shared" si="241"/>
        <v>3</v>
      </c>
      <c r="AE1225">
        <f t="shared" si="242"/>
        <v>2015</v>
      </c>
      <c r="AF1225">
        <f t="shared" si="243"/>
        <v>3</v>
      </c>
      <c r="AG1225" t="str">
        <f>VLOOKUP(F1225,vlookup!$A$2:$E$660,2,0)</f>
        <v>Retained</v>
      </c>
      <c r="AH1225" t="str">
        <f>VLOOKUP(F1225,vlookup!$A$2:$E$660,3,0)</f>
        <v>Service Contract</v>
      </c>
      <c r="AI1225" t="str">
        <f>VLOOKUP(F1225,vlookup!$A$2:$E$660,4,0)</f>
        <v>Used Car Programs</v>
      </c>
      <c r="AJ1225" t="str">
        <f>VLOOKUP(F1225,vlookup!$A$2:$E$660,5,0)</f>
        <v>High Mileage</v>
      </c>
      <c r="AL1225">
        <f t="shared" si="244"/>
        <v>47</v>
      </c>
      <c r="AM1225">
        <f t="shared" si="245"/>
        <v>349</v>
      </c>
      <c r="AN1225">
        <f t="shared" si="246"/>
        <v>13236</v>
      </c>
      <c r="AO1225" t="str">
        <f t="shared" si="247"/>
        <v/>
      </c>
      <c r="AP1225" t="str">
        <f t="shared" si="248"/>
        <v/>
      </c>
      <c r="AQ1225" t="str">
        <f t="shared" si="249"/>
        <v/>
      </c>
      <c r="AR1225">
        <f t="shared" si="250"/>
        <v>-207.18</v>
      </c>
      <c r="AS1225" t="str">
        <f t="shared" si="251"/>
        <v>102108842-2</v>
      </c>
      <c r="AT1225" t="str">
        <f>IFERROR(IF(VLOOKUP(Y1225,vlookup!$I$2:$J$9,1,0)=Y1225,VLOOKUP(Y1225,vlookup!$I$2:$J$9,2,0),PROPER(Y1225)),PROPER(Y1225))</f>
        <v>Labor</v>
      </c>
      <c r="AU1225" t="str">
        <f>IFERROR(IF(B1225=VLOOKUP(B1225,vlookup!$L$2:$L$10,1,0),"Yes","No"),"No")</f>
        <v>No</v>
      </c>
    </row>
    <row r="1226" spans="1:47" ht="14.45" customHeight="1" x14ac:dyDescent="0.25">
      <c r="A1226" t="s">
        <v>2684</v>
      </c>
      <c r="B1226" s="31" t="s">
        <v>3612</v>
      </c>
      <c r="C1226">
        <v>3</v>
      </c>
      <c r="D1226">
        <v>1</v>
      </c>
      <c r="E1226" t="s">
        <v>382</v>
      </c>
      <c r="F1226" t="s">
        <v>205</v>
      </c>
      <c r="G1226" t="s">
        <v>3708</v>
      </c>
      <c r="H1226" t="s">
        <v>3740</v>
      </c>
      <c r="I1226">
        <v>122391</v>
      </c>
      <c r="J1226" s="19">
        <v>42076</v>
      </c>
      <c r="K1226" s="19">
        <v>42124</v>
      </c>
      <c r="L1226">
        <v>201504</v>
      </c>
      <c r="M1226" s="19">
        <v>42095</v>
      </c>
      <c r="N1226">
        <v>24616</v>
      </c>
      <c r="O1226" t="s">
        <v>1076</v>
      </c>
      <c r="P1226" t="s">
        <v>2965</v>
      </c>
      <c r="Q1226" t="s">
        <v>924</v>
      </c>
      <c r="R1226">
        <v>36351</v>
      </c>
      <c r="S1226" s="19">
        <v>42739</v>
      </c>
      <c r="T1226">
        <v>145369</v>
      </c>
      <c r="U1226" t="s">
        <v>356</v>
      </c>
      <c r="V1226" s="19">
        <v>42754</v>
      </c>
      <c r="W1226" t="s">
        <v>610</v>
      </c>
      <c r="X1226" t="s">
        <v>611</v>
      </c>
      <c r="Y1226" t="s">
        <v>94</v>
      </c>
      <c r="Z1226" t="s">
        <v>364</v>
      </c>
      <c r="AA1226" s="29">
        <v>-1523.87</v>
      </c>
      <c r="AB1226">
        <v>0</v>
      </c>
      <c r="AC1226">
        <f t="shared" si="240"/>
        <v>2017</v>
      </c>
      <c r="AD1226">
        <f t="shared" si="241"/>
        <v>1</v>
      </c>
      <c r="AE1226">
        <f t="shared" si="242"/>
        <v>2015</v>
      </c>
      <c r="AF1226">
        <f t="shared" si="243"/>
        <v>3</v>
      </c>
      <c r="AG1226" t="str">
        <f>VLOOKUP(F1226,vlookup!$A$2:$E$660,2,0)</f>
        <v>Retained</v>
      </c>
      <c r="AH1226" t="str">
        <f>VLOOKUP(F1226,vlookup!$A$2:$E$660,3,0)</f>
        <v>Service Contract</v>
      </c>
      <c r="AI1226" t="str">
        <f>VLOOKUP(F1226,vlookup!$A$2:$E$660,4,0)</f>
        <v>Used Car Programs</v>
      </c>
      <c r="AJ1226" t="str">
        <f>VLOOKUP(F1226,vlookup!$A$2:$E$660,5,0)</f>
        <v>High Mileage</v>
      </c>
      <c r="AL1226">
        <f t="shared" si="244"/>
        <v>47</v>
      </c>
      <c r="AM1226">
        <f t="shared" si="245"/>
        <v>666</v>
      </c>
      <c r="AN1226">
        <f t="shared" si="246"/>
        <v>22978</v>
      </c>
      <c r="AO1226" t="str">
        <f t="shared" si="247"/>
        <v/>
      </c>
      <c r="AP1226" t="str">
        <f t="shared" si="248"/>
        <v/>
      </c>
      <c r="AQ1226" t="str">
        <f t="shared" si="249"/>
        <v/>
      </c>
      <c r="AR1226">
        <f t="shared" si="250"/>
        <v>-1523.87</v>
      </c>
      <c r="AS1226" t="str">
        <f t="shared" si="251"/>
        <v>102108842-3</v>
      </c>
      <c r="AT1226" t="str">
        <f>IFERROR(IF(VLOOKUP(Y1226,vlookup!$I$2:$J$9,1,0)=Y1226,VLOOKUP(Y1226,vlookup!$I$2:$J$9,2,0),PROPER(Y1226)),PROPER(Y1226))</f>
        <v>Labor</v>
      </c>
      <c r="AU1226" t="str">
        <f>IFERROR(IF(B1226=VLOOKUP(B1226,vlookup!$L$2:$L$10,1,0),"Yes","No"),"No")</f>
        <v>No</v>
      </c>
    </row>
    <row r="1227" spans="1:47" ht="14.45" customHeight="1" x14ac:dyDescent="0.25">
      <c r="A1227" t="s">
        <v>2586</v>
      </c>
      <c r="B1227" s="31" t="s">
        <v>3625</v>
      </c>
      <c r="C1227">
        <v>2</v>
      </c>
      <c r="D1227">
        <v>1</v>
      </c>
      <c r="E1227" t="s">
        <v>382</v>
      </c>
      <c r="F1227" t="s">
        <v>205</v>
      </c>
      <c r="G1227" t="s">
        <v>3708</v>
      </c>
      <c r="H1227" t="s">
        <v>3740</v>
      </c>
      <c r="I1227">
        <v>125269</v>
      </c>
      <c r="J1227" s="19">
        <v>42772</v>
      </c>
      <c r="K1227" s="19">
        <v>42814</v>
      </c>
      <c r="L1227">
        <v>201703</v>
      </c>
      <c r="M1227" s="19">
        <v>42795</v>
      </c>
      <c r="N1227">
        <v>24617</v>
      </c>
      <c r="O1227" t="s">
        <v>1070</v>
      </c>
      <c r="P1227" t="s">
        <v>1389</v>
      </c>
      <c r="Q1227" t="s">
        <v>924</v>
      </c>
      <c r="R1227">
        <v>220334</v>
      </c>
      <c r="S1227" s="19">
        <v>43531</v>
      </c>
      <c r="T1227">
        <v>152406</v>
      </c>
      <c r="U1227" t="s">
        <v>356</v>
      </c>
      <c r="V1227" s="19">
        <v>43560</v>
      </c>
      <c r="W1227" t="s">
        <v>370</v>
      </c>
      <c r="X1227" t="s">
        <v>371</v>
      </c>
      <c r="Y1227" t="s">
        <v>94</v>
      </c>
      <c r="Z1227" t="s">
        <v>369</v>
      </c>
      <c r="AA1227" s="29">
        <v>-1287.5</v>
      </c>
      <c r="AB1227">
        <v>0</v>
      </c>
      <c r="AC1227">
        <f t="shared" si="240"/>
        <v>2019</v>
      </c>
      <c r="AD1227">
        <f t="shared" si="241"/>
        <v>4</v>
      </c>
      <c r="AE1227">
        <f t="shared" si="242"/>
        <v>2017</v>
      </c>
      <c r="AF1227">
        <f t="shared" si="243"/>
        <v>2</v>
      </c>
      <c r="AG1227" t="str">
        <f>VLOOKUP(F1227,vlookup!$A$2:$E$660,2,0)</f>
        <v>Retained</v>
      </c>
      <c r="AH1227" t="str">
        <f>VLOOKUP(F1227,vlookup!$A$2:$E$660,3,0)</f>
        <v>Service Contract</v>
      </c>
      <c r="AI1227" t="str">
        <f>VLOOKUP(F1227,vlookup!$A$2:$E$660,4,0)</f>
        <v>Used Car Programs</v>
      </c>
      <c r="AJ1227" t="str">
        <f>VLOOKUP(F1227,vlookup!$A$2:$E$660,5,0)</f>
        <v>High Mileage</v>
      </c>
      <c r="AL1227">
        <f t="shared" si="244"/>
        <v>44</v>
      </c>
      <c r="AM1227">
        <f t="shared" si="245"/>
        <v>779</v>
      </c>
      <c r="AN1227">
        <f t="shared" si="246"/>
        <v>27137</v>
      </c>
      <c r="AO1227" t="str">
        <f t="shared" si="247"/>
        <v/>
      </c>
      <c r="AP1227" t="str">
        <f t="shared" si="248"/>
        <v/>
      </c>
      <c r="AQ1227" t="str">
        <f t="shared" si="249"/>
        <v/>
      </c>
      <c r="AR1227">
        <f t="shared" si="250"/>
        <v>-1287.5</v>
      </c>
      <c r="AS1227" t="str">
        <f t="shared" si="251"/>
        <v>102252456-2</v>
      </c>
      <c r="AT1227" t="str">
        <f>IFERROR(IF(VLOOKUP(Y1227,vlookup!$I$2:$J$9,1,0)=Y1227,VLOOKUP(Y1227,vlookup!$I$2:$J$9,2,0),PROPER(Y1227)),PROPER(Y1227))</f>
        <v>Labor</v>
      </c>
      <c r="AU1227" t="str">
        <f>IFERROR(IF(B1227=VLOOKUP(B1227,vlookup!$L$2:$L$10,1,0),"Yes","No"),"No")</f>
        <v>No</v>
      </c>
    </row>
    <row r="1228" spans="1:47" ht="14.45" customHeight="1" x14ac:dyDescent="0.25">
      <c r="A1228" t="s">
        <v>2968</v>
      </c>
      <c r="B1228" s="31" t="s">
        <v>2969</v>
      </c>
      <c r="C1228">
        <v>2</v>
      </c>
      <c r="D1228">
        <v>1</v>
      </c>
      <c r="E1228" t="s">
        <v>382</v>
      </c>
      <c r="F1228" t="s">
        <v>205</v>
      </c>
      <c r="G1228" t="s">
        <v>3708</v>
      </c>
      <c r="H1228" t="s">
        <v>1078</v>
      </c>
      <c r="I1228">
        <v>108724</v>
      </c>
      <c r="J1228" s="19">
        <v>42274</v>
      </c>
      <c r="K1228" s="19">
        <v>42326</v>
      </c>
      <c r="L1228">
        <v>201511</v>
      </c>
      <c r="M1228" s="19">
        <v>42309</v>
      </c>
      <c r="N1228">
        <v>24616</v>
      </c>
      <c r="O1228" t="s">
        <v>1076</v>
      </c>
      <c r="P1228" t="s">
        <v>1172</v>
      </c>
      <c r="Q1228" t="s">
        <v>924</v>
      </c>
      <c r="R1228">
        <v>9980</v>
      </c>
      <c r="S1228" s="19">
        <v>42405</v>
      </c>
      <c r="T1228">
        <v>108724</v>
      </c>
      <c r="U1228" t="s">
        <v>356</v>
      </c>
      <c r="V1228" s="19">
        <v>42591</v>
      </c>
      <c r="W1228" t="s">
        <v>2970</v>
      </c>
      <c r="X1228" t="s">
        <v>2971</v>
      </c>
      <c r="Y1228" t="s">
        <v>94</v>
      </c>
      <c r="Z1228" t="s">
        <v>366</v>
      </c>
      <c r="AA1228" s="29">
        <v>-153</v>
      </c>
      <c r="AB1228">
        <v>0</v>
      </c>
      <c r="AC1228">
        <f t="shared" si="240"/>
        <v>2016</v>
      </c>
      <c r="AD1228">
        <f t="shared" si="241"/>
        <v>8</v>
      </c>
      <c r="AE1228">
        <f t="shared" si="242"/>
        <v>2015</v>
      </c>
      <c r="AF1228">
        <f t="shared" si="243"/>
        <v>9</v>
      </c>
      <c r="AG1228" t="str">
        <f>VLOOKUP(F1228,vlookup!$A$2:$E$660,2,0)</f>
        <v>Retained</v>
      </c>
      <c r="AH1228" t="str">
        <f>VLOOKUP(F1228,vlookup!$A$2:$E$660,3,0)</f>
        <v>Service Contract</v>
      </c>
      <c r="AI1228" t="str">
        <f>VLOOKUP(F1228,vlookup!$A$2:$E$660,4,0)</f>
        <v>Used Car Programs</v>
      </c>
      <c r="AJ1228" t="str">
        <f>VLOOKUP(F1228,vlookup!$A$2:$E$660,5,0)</f>
        <v>High Mileage</v>
      </c>
      <c r="AL1228">
        <f t="shared" si="244"/>
        <v>51</v>
      </c>
      <c r="AM1228">
        <f t="shared" si="245"/>
        <v>312</v>
      </c>
      <c r="AN1228" t="str">
        <f t="shared" si="246"/>
        <v/>
      </c>
      <c r="AO1228" t="str">
        <f t="shared" si="247"/>
        <v/>
      </c>
      <c r="AP1228" t="str">
        <f t="shared" si="248"/>
        <v/>
      </c>
      <c r="AQ1228" t="str">
        <f t="shared" si="249"/>
        <v/>
      </c>
      <c r="AR1228">
        <f t="shared" si="250"/>
        <v>-153</v>
      </c>
      <c r="AS1228" t="str">
        <f t="shared" si="251"/>
        <v>8J134753I5-2</v>
      </c>
      <c r="AT1228" t="str">
        <f>IFERROR(IF(VLOOKUP(Y1228,vlookup!$I$2:$J$9,1,0)=Y1228,VLOOKUP(Y1228,vlookup!$I$2:$J$9,2,0),PROPER(Y1228)),PROPER(Y1228))</f>
        <v>Labor</v>
      </c>
      <c r="AU1228" t="str">
        <f>IFERROR(IF(B1228=VLOOKUP(B1228,vlookup!$L$2:$L$10,1,0),"Yes","No"),"No")</f>
        <v>No</v>
      </c>
    </row>
    <row r="1229" spans="1:47" ht="14.45" customHeight="1" x14ac:dyDescent="0.25">
      <c r="A1229" t="s">
        <v>2968</v>
      </c>
      <c r="B1229" s="31" t="s">
        <v>2969</v>
      </c>
      <c r="C1229">
        <v>2</v>
      </c>
      <c r="D1229">
        <v>1</v>
      </c>
      <c r="E1229" t="s">
        <v>382</v>
      </c>
      <c r="F1229" t="s">
        <v>205</v>
      </c>
      <c r="G1229" t="s">
        <v>3708</v>
      </c>
      <c r="H1229" t="s">
        <v>1078</v>
      </c>
      <c r="I1229">
        <v>108724</v>
      </c>
      <c r="J1229" s="19">
        <v>42274</v>
      </c>
      <c r="K1229" s="19">
        <v>42326</v>
      </c>
      <c r="L1229">
        <v>201511</v>
      </c>
      <c r="M1229" s="19">
        <v>42309</v>
      </c>
      <c r="N1229">
        <v>24616</v>
      </c>
      <c r="O1229" t="s">
        <v>1076</v>
      </c>
      <c r="P1229" t="s">
        <v>1172</v>
      </c>
      <c r="Q1229" t="s">
        <v>924</v>
      </c>
      <c r="R1229">
        <v>9980</v>
      </c>
      <c r="S1229" s="19">
        <v>42405</v>
      </c>
      <c r="T1229">
        <v>108724</v>
      </c>
      <c r="U1229" t="s">
        <v>356</v>
      </c>
      <c r="V1229" s="19">
        <v>42591</v>
      </c>
      <c r="W1229" t="s">
        <v>2972</v>
      </c>
      <c r="X1229" t="s">
        <v>2973</v>
      </c>
      <c r="Y1229" t="s">
        <v>94</v>
      </c>
      <c r="Z1229" t="s">
        <v>358</v>
      </c>
      <c r="AA1229" s="29">
        <v>-180</v>
      </c>
      <c r="AB1229">
        <v>0</v>
      </c>
      <c r="AC1229">
        <f t="shared" si="240"/>
        <v>2016</v>
      </c>
      <c r="AD1229">
        <f t="shared" si="241"/>
        <v>8</v>
      </c>
      <c r="AE1229">
        <f t="shared" si="242"/>
        <v>2015</v>
      </c>
      <c r="AF1229">
        <f t="shared" si="243"/>
        <v>9</v>
      </c>
      <c r="AG1229" t="str">
        <f>VLOOKUP(F1229,vlookup!$A$2:$E$660,2,0)</f>
        <v>Retained</v>
      </c>
      <c r="AH1229" t="str">
        <f>VLOOKUP(F1229,vlookup!$A$2:$E$660,3,0)</f>
        <v>Service Contract</v>
      </c>
      <c r="AI1229" t="str">
        <f>VLOOKUP(F1229,vlookup!$A$2:$E$660,4,0)</f>
        <v>Used Car Programs</v>
      </c>
      <c r="AJ1229" t="str">
        <f>VLOOKUP(F1229,vlookup!$A$2:$E$660,5,0)</f>
        <v>High Mileage</v>
      </c>
      <c r="AL1229">
        <f t="shared" si="244"/>
        <v>51</v>
      </c>
      <c r="AM1229">
        <f t="shared" si="245"/>
        <v>312</v>
      </c>
      <c r="AN1229" t="str">
        <f t="shared" si="246"/>
        <v/>
      </c>
      <c r="AO1229" t="str">
        <f t="shared" si="247"/>
        <v/>
      </c>
      <c r="AP1229" t="str">
        <f t="shared" si="248"/>
        <v/>
      </c>
      <c r="AQ1229" t="str">
        <f t="shared" si="249"/>
        <v/>
      </c>
      <c r="AR1229">
        <f t="shared" si="250"/>
        <v>-180</v>
      </c>
      <c r="AS1229" t="str">
        <f t="shared" si="251"/>
        <v>8J134753I5-2</v>
      </c>
      <c r="AT1229" t="str">
        <f>IFERROR(IF(VLOOKUP(Y1229,vlookup!$I$2:$J$9,1,0)=Y1229,VLOOKUP(Y1229,vlookup!$I$2:$J$9,2,0),PROPER(Y1229)),PROPER(Y1229))</f>
        <v>Labor</v>
      </c>
      <c r="AU1229" t="str">
        <f>IFERROR(IF(B1229=VLOOKUP(B1229,vlookup!$L$2:$L$10,1,0),"Yes","No"),"No")</f>
        <v>No</v>
      </c>
    </row>
    <row r="1230" spans="1:47" ht="14.45" customHeight="1" x14ac:dyDescent="0.25">
      <c r="A1230" t="s">
        <v>2968</v>
      </c>
      <c r="B1230" s="31" t="s">
        <v>2969</v>
      </c>
      <c r="C1230">
        <v>2</v>
      </c>
      <c r="D1230">
        <v>1</v>
      </c>
      <c r="E1230" t="s">
        <v>382</v>
      </c>
      <c r="F1230" t="s">
        <v>205</v>
      </c>
      <c r="G1230" t="s">
        <v>3708</v>
      </c>
      <c r="H1230" t="s">
        <v>1078</v>
      </c>
      <c r="I1230">
        <v>108724</v>
      </c>
      <c r="J1230" s="19">
        <v>42274</v>
      </c>
      <c r="K1230" s="19">
        <v>42326</v>
      </c>
      <c r="L1230">
        <v>201511</v>
      </c>
      <c r="M1230" s="19">
        <v>42309</v>
      </c>
      <c r="N1230">
        <v>24616</v>
      </c>
      <c r="O1230" t="s">
        <v>1076</v>
      </c>
      <c r="P1230" t="s">
        <v>1172</v>
      </c>
      <c r="Q1230" t="s">
        <v>924</v>
      </c>
      <c r="R1230">
        <v>9980</v>
      </c>
      <c r="S1230" s="19">
        <v>42405</v>
      </c>
      <c r="T1230">
        <v>108724</v>
      </c>
      <c r="U1230" t="s">
        <v>356</v>
      </c>
      <c r="V1230" s="19">
        <v>42591</v>
      </c>
      <c r="W1230" t="s">
        <v>2974</v>
      </c>
      <c r="X1230" t="s">
        <v>2975</v>
      </c>
      <c r="Y1230" t="s">
        <v>94</v>
      </c>
      <c r="Z1230" t="s">
        <v>364</v>
      </c>
      <c r="AA1230" s="29">
        <v>-45</v>
      </c>
      <c r="AB1230">
        <v>0</v>
      </c>
      <c r="AC1230">
        <f t="shared" si="240"/>
        <v>2016</v>
      </c>
      <c r="AD1230">
        <f t="shared" si="241"/>
        <v>8</v>
      </c>
      <c r="AE1230">
        <f t="shared" si="242"/>
        <v>2015</v>
      </c>
      <c r="AF1230">
        <f t="shared" si="243"/>
        <v>9</v>
      </c>
      <c r="AG1230" t="str">
        <f>VLOOKUP(F1230,vlookup!$A$2:$E$660,2,0)</f>
        <v>Retained</v>
      </c>
      <c r="AH1230" t="str">
        <f>VLOOKUP(F1230,vlookup!$A$2:$E$660,3,0)</f>
        <v>Service Contract</v>
      </c>
      <c r="AI1230" t="str">
        <f>VLOOKUP(F1230,vlookup!$A$2:$E$660,4,0)</f>
        <v>Used Car Programs</v>
      </c>
      <c r="AJ1230" t="str">
        <f>VLOOKUP(F1230,vlookup!$A$2:$E$660,5,0)</f>
        <v>High Mileage</v>
      </c>
      <c r="AL1230">
        <f t="shared" si="244"/>
        <v>51</v>
      </c>
      <c r="AM1230">
        <f t="shared" si="245"/>
        <v>312</v>
      </c>
      <c r="AN1230" t="str">
        <f t="shared" si="246"/>
        <v/>
      </c>
      <c r="AO1230" t="str">
        <f t="shared" si="247"/>
        <v/>
      </c>
      <c r="AP1230" t="str">
        <f t="shared" si="248"/>
        <v/>
      </c>
      <c r="AQ1230" t="str">
        <f t="shared" si="249"/>
        <v/>
      </c>
      <c r="AR1230">
        <f t="shared" si="250"/>
        <v>-45</v>
      </c>
      <c r="AS1230" t="str">
        <f t="shared" si="251"/>
        <v>8J134753I5-2</v>
      </c>
      <c r="AT1230" t="str">
        <f>IFERROR(IF(VLOOKUP(Y1230,vlookup!$I$2:$J$9,1,0)=Y1230,VLOOKUP(Y1230,vlookup!$I$2:$J$9,2,0),PROPER(Y1230)),PROPER(Y1230))</f>
        <v>Labor</v>
      </c>
      <c r="AU1230" t="str">
        <f>IFERROR(IF(B1230=VLOOKUP(B1230,vlookup!$L$2:$L$10,1,0),"Yes","No"),"No")</f>
        <v>No</v>
      </c>
    </row>
    <row r="1231" spans="1:47" ht="14.45" customHeight="1" x14ac:dyDescent="0.25">
      <c r="A1231" t="s">
        <v>2968</v>
      </c>
      <c r="B1231" s="31" t="s">
        <v>2969</v>
      </c>
      <c r="C1231">
        <v>2</v>
      </c>
      <c r="D1231">
        <v>1</v>
      </c>
      <c r="E1231" t="s">
        <v>382</v>
      </c>
      <c r="F1231" t="s">
        <v>205</v>
      </c>
      <c r="G1231" t="s">
        <v>3708</v>
      </c>
      <c r="H1231" t="s">
        <v>1078</v>
      </c>
      <c r="I1231">
        <v>108724</v>
      </c>
      <c r="J1231" s="19">
        <v>42274</v>
      </c>
      <c r="K1231" s="19">
        <v>42326</v>
      </c>
      <c r="L1231">
        <v>201511</v>
      </c>
      <c r="M1231" s="19">
        <v>42309</v>
      </c>
      <c r="N1231">
        <v>24616</v>
      </c>
      <c r="O1231" t="s">
        <v>1076</v>
      </c>
      <c r="P1231" t="s">
        <v>1172</v>
      </c>
      <c r="Q1231" t="s">
        <v>924</v>
      </c>
      <c r="R1231">
        <v>9980</v>
      </c>
      <c r="S1231" s="19">
        <v>42405</v>
      </c>
      <c r="T1231">
        <v>108724</v>
      </c>
      <c r="U1231" t="s">
        <v>356</v>
      </c>
      <c r="V1231" s="19">
        <v>42591</v>
      </c>
      <c r="W1231" t="s">
        <v>2976</v>
      </c>
      <c r="X1231" t="s">
        <v>2977</v>
      </c>
      <c r="Y1231" t="s">
        <v>94</v>
      </c>
      <c r="Z1231" t="s">
        <v>14</v>
      </c>
      <c r="AA1231" s="29">
        <v>-45</v>
      </c>
      <c r="AB1231">
        <v>0</v>
      </c>
      <c r="AC1231">
        <f t="shared" si="240"/>
        <v>2016</v>
      </c>
      <c r="AD1231">
        <f t="shared" si="241"/>
        <v>8</v>
      </c>
      <c r="AE1231">
        <f t="shared" si="242"/>
        <v>2015</v>
      </c>
      <c r="AF1231">
        <f t="shared" si="243"/>
        <v>9</v>
      </c>
      <c r="AG1231" t="str">
        <f>VLOOKUP(F1231,vlookup!$A$2:$E$660,2,0)</f>
        <v>Retained</v>
      </c>
      <c r="AH1231" t="str">
        <f>VLOOKUP(F1231,vlookup!$A$2:$E$660,3,0)</f>
        <v>Service Contract</v>
      </c>
      <c r="AI1231" t="str">
        <f>VLOOKUP(F1231,vlookup!$A$2:$E$660,4,0)</f>
        <v>Used Car Programs</v>
      </c>
      <c r="AJ1231" t="str">
        <f>VLOOKUP(F1231,vlookup!$A$2:$E$660,5,0)</f>
        <v>High Mileage</v>
      </c>
      <c r="AL1231">
        <f t="shared" si="244"/>
        <v>51</v>
      </c>
      <c r="AM1231">
        <f t="shared" si="245"/>
        <v>312</v>
      </c>
      <c r="AN1231" t="str">
        <f t="shared" si="246"/>
        <v/>
      </c>
      <c r="AO1231" t="str">
        <f t="shared" si="247"/>
        <v/>
      </c>
      <c r="AP1231" t="str">
        <f t="shared" si="248"/>
        <v/>
      </c>
      <c r="AQ1231" t="str">
        <f t="shared" si="249"/>
        <v/>
      </c>
      <c r="AR1231">
        <f t="shared" si="250"/>
        <v>-45</v>
      </c>
      <c r="AS1231" t="str">
        <f t="shared" si="251"/>
        <v>8J134753I5-2</v>
      </c>
      <c r="AT1231" t="str">
        <f>IFERROR(IF(VLOOKUP(Y1231,vlookup!$I$2:$J$9,1,0)=Y1231,VLOOKUP(Y1231,vlookup!$I$2:$J$9,2,0),PROPER(Y1231)),PROPER(Y1231))</f>
        <v>Labor</v>
      </c>
      <c r="AU1231" t="str">
        <f>IFERROR(IF(B1231=VLOOKUP(B1231,vlookup!$L$2:$L$10,1,0),"Yes","No"),"No")</f>
        <v>No</v>
      </c>
    </row>
    <row r="1232" spans="1:47" ht="14.45" customHeight="1" x14ac:dyDescent="0.25">
      <c r="A1232" t="s">
        <v>1407</v>
      </c>
      <c r="B1232" s="31" t="s">
        <v>1408</v>
      </c>
      <c r="C1232">
        <v>1</v>
      </c>
      <c r="D1232">
        <v>1</v>
      </c>
      <c r="E1232" t="s">
        <v>382</v>
      </c>
      <c r="F1232" t="s">
        <v>238</v>
      </c>
      <c r="G1232" t="s">
        <v>3708</v>
      </c>
      <c r="H1232" t="s">
        <v>3740</v>
      </c>
      <c r="I1232">
        <v>133220</v>
      </c>
      <c r="J1232" s="19">
        <v>41848</v>
      </c>
      <c r="K1232" s="19">
        <v>41879</v>
      </c>
      <c r="L1232">
        <v>201408</v>
      </c>
      <c r="M1232" s="19">
        <v>41852</v>
      </c>
      <c r="N1232">
        <v>24616</v>
      </c>
      <c r="O1232" t="s">
        <v>1076</v>
      </c>
      <c r="P1232" t="s">
        <v>1172</v>
      </c>
      <c r="Q1232" t="s">
        <v>924</v>
      </c>
      <c r="R1232">
        <v>5536</v>
      </c>
      <c r="S1232" s="19">
        <v>41886</v>
      </c>
      <c r="T1232">
        <v>134665</v>
      </c>
      <c r="U1232" t="s">
        <v>357</v>
      </c>
      <c r="V1232" s="19">
        <v>42033</v>
      </c>
      <c r="W1232" t="s">
        <v>2970</v>
      </c>
      <c r="X1232" t="s">
        <v>2971</v>
      </c>
      <c r="Y1232" t="s">
        <v>94</v>
      </c>
      <c r="Z1232" t="s">
        <v>366</v>
      </c>
      <c r="AA1232" s="29">
        <v>-207</v>
      </c>
      <c r="AB1232">
        <v>0</v>
      </c>
      <c r="AC1232">
        <f t="shared" si="240"/>
        <v>2015</v>
      </c>
      <c r="AD1232">
        <f t="shared" si="241"/>
        <v>1</v>
      </c>
      <c r="AE1232">
        <f t="shared" si="242"/>
        <v>2014</v>
      </c>
      <c r="AF1232">
        <f t="shared" si="243"/>
        <v>7</v>
      </c>
      <c r="AG1232" t="str">
        <f>VLOOKUP(F1232,vlookup!$A$2:$E$660,2,0)</f>
        <v>Retained</v>
      </c>
      <c r="AH1232" t="str">
        <f>VLOOKUP(F1232,vlookup!$A$2:$E$660,3,0)</f>
        <v>Service Contract</v>
      </c>
      <c r="AI1232" t="str">
        <f>VLOOKUP(F1232,vlookup!$A$2:$E$660,4,0)</f>
        <v>Used Car Programs</v>
      </c>
      <c r="AJ1232" t="str">
        <f>VLOOKUP(F1232,vlookup!$A$2:$E$660,5,0)</f>
        <v>High Mileage</v>
      </c>
      <c r="AL1232">
        <f t="shared" si="244"/>
        <v>30</v>
      </c>
      <c r="AM1232">
        <f t="shared" si="245"/>
        <v>181</v>
      </c>
      <c r="AN1232">
        <f t="shared" si="246"/>
        <v>1445</v>
      </c>
      <c r="AO1232" t="str">
        <f t="shared" si="247"/>
        <v/>
      </c>
      <c r="AP1232" t="str">
        <f t="shared" si="248"/>
        <v/>
      </c>
      <c r="AQ1232" t="str">
        <f t="shared" si="249"/>
        <v/>
      </c>
      <c r="AR1232">
        <f t="shared" si="250"/>
        <v>-207</v>
      </c>
      <c r="AS1232" t="str">
        <f t="shared" si="251"/>
        <v>7J131753G4Y-1</v>
      </c>
      <c r="AT1232" t="str">
        <f>IFERROR(IF(VLOOKUP(Y1232,vlookup!$I$2:$J$9,1,0)=Y1232,VLOOKUP(Y1232,vlookup!$I$2:$J$9,2,0),PROPER(Y1232)),PROPER(Y1232))</f>
        <v>Labor</v>
      </c>
      <c r="AU1232" t="str">
        <f>IFERROR(IF(B1232=VLOOKUP(B1232,vlookup!$L$2:$L$10,1,0),"Yes","No"),"No")</f>
        <v>No</v>
      </c>
    </row>
    <row r="1233" spans="1:47" ht="14.45" customHeight="1" x14ac:dyDescent="0.25">
      <c r="A1233" t="s">
        <v>1409</v>
      </c>
      <c r="B1233" s="31" t="s">
        <v>1410</v>
      </c>
      <c r="C1233">
        <v>1</v>
      </c>
      <c r="D1233">
        <v>1</v>
      </c>
      <c r="E1233" t="s">
        <v>382</v>
      </c>
      <c r="F1233" t="s">
        <v>205</v>
      </c>
      <c r="G1233" t="s">
        <v>3708</v>
      </c>
      <c r="H1233" t="s">
        <v>1078</v>
      </c>
      <c r="I1233">
        <v>112323</v>
      </c>
      <c r="J1233" s="19">
        <v>42826</v>
      </c>
      <c r="K1233" s="19">
        <v>42867</v>
      </c>
      <c r="L1233">
        <v>201705</v>
      </c>
      <c r="M1233" s="19">
        <v>42856</v>
      </c>
      <c r="N1233">
        <v>24617</v>
      </c>
      <c r="O1233" t="s">
        <v>1070</v>
      </c>
      <c r="P1233" t="s">
        <v>1172</v>
      </c>
      <c r="Q1233" t="s">
        <v>924</v>
      </c>
      <c r="R1233" t="s">
        <v>544</v>
      </c>
      <c r="S1233" s="19">
        <v>42901</v>
      </c>
      <c r="T1233">
        <v>113787</v>
      </c>
      <c r="U1233" t="s">
        <v>356</v>
      </c>
      <c r="V1233" s="19">
        <v>42921</v>
      </c>
      <c r="W1233" t="s">
        <v>976</v>
      </c>
      <c r="X1233" t="s">
        <v>977</v>
      </c>
      <c r="Y1233" t="s">
        <v>94</v>
      </c>
      <c r="Z1233" t="s">
        <v>369</v>
      </c>
      <c r="AA1233" s="29">
        <v>-1080</v>
      </c>
      <c r="AB1233">
        <v>0</v>
      </c>
      <c r="AC1233">
        <f t="shared" si="240"/>
        <v>2017</v>
      </c>
      <c r="AD1233">
        <f t="shared" si="241"/>
        <v>7</v>
      </c>
      <c r="AE1233">
        <f t="shared" si="242"/>
        <v>2017</v>
      </c>
      <c r="AF1233">
        <f t="shared" si="243"/>
        <v>4</v>
      </c>
      <c r="AG1233" t="str">
        <f>VLOOKUP(F1233,vlookup!$A$2:$E$660,2,0)</f>
        <v>Retained</v>
      </c>
      <c r="AH1233" t="str">
        <f>VLOOKUP(F1233,vlookup!$A$2:$E$660,3,0)</f>
        <v>Service Contract</v>
      </c>
      <c r="AI1233" t="str">
        <f>VLOOKUP(F1233,vlookup!$A$2:$E$660,4,0)</f>
        <v>Used Car Programs</v>
      </c>
      <c r="AJ1233" t="str">
        <f>VLOOKUP(F1233,vlookup!$A$2:$E$660,5,0)</f>
        <v>High Mileage</v>
      </c>
      <c r="AL1233">
        <f t="shared" si="244"/>
        <v>41</v>
      </c>
      <c r="AM1233">
        <f t="shared" si="245"/>
        <v>94</v>
      </c>
      <c r="AN1233">
        <f t="shared" si="246"/>
        <v>1464</v>
      </c>
      <c r="AO1233" t="str">
        <f t="shared" si="247"/>
        <v/>
      </c>
      <c r="AP1233" t="str">
        <f t="shared" si="248"/>
        <v/>
      </c>
      <c r="AQ1233" t="str">
        <f t="shared" si="249"/>
        <v/>
      </c>
      <c r="AR1233">
        <f t="shared" si="250"/>
        <v>-1080</v>
      </c>
      <c r="AS1233" t="str">
        <f t="shared" si="251"/>
        <v>8J165673D7-1</v>
      </c>
      <c r="AT1233" t="str">
        <f>IFERROR(IF(VLOOKUP(Y1233,vlookup!$I$2:$J$9,1,0)=Y1233,VLOOKUP(Y1233,vlookup!$I$2:$J$9,2,0),PROPER(Y1233)),PROPER(Y1233))</f>
        <v>Labor</v>
      </c>
      <c r="AU1233" t="str">
        <f>IFERROR(IF(B1233=VLOOKUP(B1233,vlookup!$L$2:$L$10,1,0),"Yes","No"),"No")</f>
        <v>No</v>
      </c>
    </row>
    <row r="1234" spans="1:47" ht="14.45" customHeight="1" x14ac:dyDescent="0.25">
      <c r="A1234" t="s">
        <v>1411</v>
      </c>
      <c r="B1234" s="31" t="s">
        <v>1412</v>
      </c>
      <c r="C1234">
        <v>1</v>
      </c>
      <c r="D1234">
        <v>1</v>
      </c>
      <c r="E1234" t="s">
        <v>382</v>
      </c>
      <c r="F1234" t="s">
        <v>60</v>
      </c>
      <c r="G1234" t="s">
        <v>3708</v>
      </c>
      <c r="H1234" t="s">
        <v>1078</v>
      </c>
      <c r="I1234">
        <v>178121</v>
      </c>
      <c r="J1234" s="19">
        <v>41433</v>
      </c>
      <c r="K1234" s="19">
        <v>41455</v>
      </c>
      <c r="L1234">
        <v>201306</v>
      </c>
      <c r="M1234" s="19">
        <v>41426</v>
      </c>
      <c r="N1234">
        <v>24616</v>
      </c>
      <c r="O1234" t="s">
        <v>1076</v>
      </c>
      <c r="P1234" t="s">
        <v>1413</v>
      </c>
      <c r="Q1234" t="s">
        <v>924</v>
      </c>
      <c r="R1234">
        <v>22349</v>
      </c>
      <c r="S1234" s="19">
        <v>41977</v>
      </c>
      <c r="T1234">
        <v>195543</v>
      </c>
      <c r="U1234" t="s">
        <v>357</v>
      </c>
      <c r="V1234" s="19">
        <v>41988</v>
      </c>
      <c r="W1234" t="s">
        <v>990</v>
      </c>
      <c r="X1234" t="s">
        <v>991</v>
      </c>
      <c r="Y1234" t="s">
        <v>94</v>
      </c>
      <c r="Z1234" t="s">
        <v>369</v>
      </c>
      <c r="AA1234" s="29">
        <v>-1096</v>
      </c>
      <c r="AB1234">
        <v>0</v>
      </c>
      <c r="AC1234">
        <f t="shared" si="240"/>
        <v>2014</v>
      </c>
      <c r="AD1234">
        <f t="shared" si="241"/>
        <v>12</v>
      </c>
      <c r="AE1234">
        <f t="shared" si="242"/>
        <v>2013</v>
      </c>
      <c r="AF1234">
        <f t="shared" si="243"/>
        <v>6</v>
      </c>
      <c r="AG1234" t="str">
        <f>VLOOKUP(F1234,vlookup!$A$2:$E$660,2,0)</f>
        <v>Retained</v>
      </c>
      <c r="AH1234" t="str">
        <f>VLOOKUP(F1234,vlookup!$A$2:$E$660,3,0)</f>
        <v>Service Contract</v>
      </c>
      <c r="AI1234" t="str">
        <f>VLOOKUP(F1234,vlookup!$A$2:$E$660,4,0)</f>
        <v>Used Car Programs</v>
      </c>
      <c r="AJ1234" t="str">
        <f>VLOOKUP(F1234,vlookup!$A$2:$E$660,5,0)</f>
        <v>High Mileage</v>
      </c>
      <c r="AL1234">
        <f t="shared" si="244"/>
        <v>22</v>
      </c>
      <c r="AM1234">
        <f t="shared" si="245"/>
        <v>547</v>
      </c>
      <c r="AN1234">
        <f t="shared" si="246"/>
        <v>17422</v>
      </c>
      <c r="AO1234" t="str">
        <f t="shared" si="247"/>
        <v/>
      </c>
      <c r="AP1234" t="str">
        <f t="shared" si="248"/>
        <v/>
      </c>
      <c r="AQ1234" t="str">
        <f t="shared" si="249"/>
        <v/>
      </c>
      <c r="AR1234">
        <f t="shared" si="250"/>
        <v>-1096</v>
      </c>
      <c r="AS1234" t="str">
        <f t="shared" si="251"/>
        <v>2J139656F3Y-1</v>
      </c>
      <c r="AT1234" t="str">
        <f>IFERROR(IF(VLOOKUP(Y1234,vlookup!$I$2:$J$9,1,0)=Y1234,VLOOKUP(Y1234,vlookup!$I$2:$J$9,2,0),PROPER(Y1234)),PROPER(Y1234))</f>
        <v>Labor</v>
      </c>
      <c r="AU1234" t="str">
        <f>IFERROR(IF(B1234=VLOOKUP(B1234,vlookup!$L$2:$L$10,1,0),"Yes","No"),"No")</f>
        <v>No</v>
      </c>
    </row>
    <row r="1235" spans="1:47" ht="14.45" customHeight="1" x14ac:dyDescent="0.25">
      <c r="A1235" t="s">
        <v>1414</v>
      </c>
      <c r="B1235" s="31" t="s">
        <v>1415</v>
      </c>
      <c r="C1235">
        <v>1</v>
      </c>
      <c r="D1235">
        <v>1</v>
      </c>
      <c r="E1235" t="s">
        <v>382</v>
      </c>
      <c r="F1235" t="s">
        <v>464</v>
      </c>
      <c r="G1235" t="s">
        <v>3708</v>
      </c>
      <c r="H1235" t="s">
        <v>1078</v>
      </c>
      <c r="I1235">
        <v>131712</v>
      </c>
      <c r="J1235" s="19">
        <v>43357</v>
      </c>
      <c r="K1235" s="19">
        <v>43396</v>
      </c>
      <c r="L1235">
        <v>201810</v>
      </c>
      <c r="M1235" s="19">
        <v>43374</v>
      </c>
      <c r="N1235">
        <v>24617</v>
      </c>
      <c r="O1235" t="s">
        <v>1070</v>
      </c>
      <c r="P1235" t="s">
        <v>1270</v>
      </c>
      <c r="Q1235" t="s">
        <v>924</v>
      </c>
      <c r="R1235" t="s">
        <v>544</v>
      </c>
      <c r="S1235" s="19">
        <v>43894</v>
      </c>
      <c r="T1235">
        <v>152661</v>
      </c>
      <c r="U1235" t="s">
        <v>357</v>
      </c>
      <c r="V1235" s="19">
        <v>43902</v>
      </c>
      <c r="W1235" t="s">
        <v>370</v>
      </c>
      <c r="X1235" t="s">
        <v>371</v>
      </c>
      <c r="Y1235" t="s">
        <v>94</v>
      </c>
      <c r="Z1235" t="s">
        <v>369</v>
      </c>
      <c r="AA1235" s="29">
        <v>-1088</v>
      </c>
      <c r="AB1235">
        <v>0</v>
      </c>
      <c r="AC1235">
        <f t="shared" si="240"/>
        <v>2020</v>
      </c>
      <c r="AD1235">
        <f t="shared" si="241"/>
        <v>3</v>
      </c>
      <c r="AE1235">
        <f t="shared" si="242"/>
        <v>2018</v>
      </c>
      <c r="AF1235">
        <f t="shared" si="243"/>
        <v>9</v>
      </c>
      <c r="AG1235" t="str">
        <f>VLOOKUP(F1235,vlookup!$A$2:$E$660,2,0)</f>
        <v>Retained</v>
      </c>
      <c r="AH1235" t="str">
        <f>VLOOKUP(F1235,vlookup!$A$2:$E$660,3,0)</f>
        <v>Service Contract</v>
      </c>
      <c r="AI1235" t="str">
        <f>VLOOKUP(F1235,vlookup!$A$2:$E$660,4,0)</f>
        <v>Used Car Programs</v>
      </c>
      <c r="AJ1235" t="str">
        <f>VLOOKUP(F1235,vlookup!$A$2:$E$660,5,0)</f>
        <v>High Mileage</v>
      </c>
      <c r="AL1235">
        <f t="shared" si="244"/>
        <v>39</v>
      </c>
      <c r="AM1235">
        <f t="shared" si="245"/>
        <v>538</v>
      </c>
      <c r="AN1235">
        <f t="shared" si="246"/>
        <v>20949</v>
      </c>
      <c r="AO1235" t="str">
        <f t="shared" si="247"/>
        <v/>
      </c>
      <c r="AP1235" t="str">
        <f t="shared" si="248"/>
        <v/>
      </c>
      <c r="AQ1235" t="str">
        <f t="shared" si="249"/>
        <v/>
      </c>
      <c r="AR1235">
        <f t="shared" si="250"/>
        <v>-1088</v>
      </c>
      <c r="AS1235" t="str">
        <f t="shared" si="251"/>
        <v>4J251649I8-1</v>
      </c>
      <c r="AT1235" t="str">
        <f>IFERROR(IF(VLOOKUP(Y1235,vlookup!$I$2:$J$9,1,0)=Y1235,VLOOKUP(Y1235,vlookup!$I$2:$J$9,2,0),PROPER(Y1235)),PROPER(Y1235))</f>
        <v>Labor</v>
      </c>
      <c r="AU1235" t="str">
        <f>IFERROR(IF(B1235=VLOOKUP(B1235,vlookup!$L$2:$L$10,1,0),"Yes","No"),"No")</f>
        <v>No</v>
      </c>
    </row>
    <row r="1236" spans="1:47" ht="14.45" customHeight="1" x14ac:dyDescent="0.25">
      <c r="A1236" t="s">
        <v>1416</v>
      </c>
      <c r="B1236" s="31" t="s">
        <v>1417</v>
      </c>
      <c r="C1236">
        <v>1</v>
      </c>
      <c r="D1236">
        <v>1</v>
      </c>
      <c r="E1236" t="s">
        <v>571</v>
      </c>
      <c r="F1236" t="s">
        <v>464</v>
      </c>
      <c r="G1236" t="s">
        <v>3708</v>
      </c>
      <c r="H1236" t="s">
        <v>3739</v>
      </c>
      <c r="I1236">
        <v>69253</v>
      </c>
      <c r="J1236" s="19">
        <v>43158</v>
      </c>
      <c r="K1236" s="19">
        <v>43201</v>
      </c>
      <c r="L1236">
        <v>201804</v>
      </c>
      <c r="M1236" s="19">
        <v>43191</v>
      </c>
      <c r="N1236">
        <v>24617</v>
      </c>
      <c r="O1236" t="s">
        <v>1070</v>
      </c>
      <c r="P1236" t="s">
        <v>1418</v>
      </c>
      <c r="Q1236" t="s">
        <v>924</v>
      </c>
      <c r="R1236">
        <v>5164163</v>
      </c>
      <c r="S1236" s="19">
        <v>43334</v>
      </c>
      <c r="T1236">
        <v>80681</v>
      </c>
      <c r="U1236" t="s">
        <v>356</v>
      </c>
      <c r="V1236" s="19">
        <v>43353</v>
      </c>
      <c r="W1236" t="s">
        <v>2824</v>
      </c>
      <c r="X1236" t="s">
        <v>2825</v>
      </c>
      <c r="Y1236" t="s">
        <v>94</v>
      </c>
      <c r="Z1236" t="s">
        <v>369</v>
      </c>
      <c r="AA1236" s="29">
        <v>-1271</v>
      </c>
      <c r="AB1236">
        <v>0</v>
      </c>
      <c r="AC1236">
        <f t="shared" si="240"/>
        <v>2018</v>
      </c>
      <c r="AD1236">
        <f t="shared" si="241"/>
        <v>9</v>
      </c>
      <c r="AE1236">
        <f t="shared" si="242"/>
        <v>2018</v>
      </c>
      <c r="AF1236">
        <f t="shared" si="243"/>
        <v>2</v>
      </c>
      <c r="AG1236" t="str">
        <f>VLOOKUP(F1236,vlookup!$A$2:$E$660,2,0)</f>
        <v>Retained</v>
      </c>
      <c r="AH1236" t="str">
        <f>VLOOKUP(F1236,vlookup!$A$2:$E$660,3,0)</f>
        <v>Service Contract</v>
      </c>
      <c r="AI1236" t="str">
        <f>VLOOKUP(F1236,vlookup!$A$2:$E$660,4,0)</f>
        <v>Used Car Programs</v>
      </c>
      <c r="AJ1236" t="str">
        <f>VLOOKUP(F1236,vlookup!$A$2:$E$660,5,0)</f>
        <v>High Mileage</v>
      </c>
      <c r="AL1236">
        <f t="shared" si="244"/>
        <v>44</v>
      </c>
      <c r="AM1236">
        <f t="shared" si="245"/>
        <v>193</v>
      </c>
      <c r="AN1236">
        <f t="shared" si="246"/>
        <v>11428</v>
      </c>
      <c r="AO1236" t="str">
        <f t="shared" si="247"/>
        <v/>
      </c>
      <c r="AP1236" t="str">
        <f t="shared" si="248"/>
        <v/>
      </c>
      <c r="AQ1236" t="str">
        <f t="shared" si="249"/>
        <v/>
      </c>
      <c r="AR1236">
        <f t="shared" si="250"/>
        <v>-1271</v>
      </c>
      <c r="AS1236" t="str">
        <f t="shared" si="251"/>
        <v>CJ345164B8-1</v>
      </c>
      <c r="AT1236" t="str">
        <f>IFERROR(IF(VLOOKUP(Y1236,vlookup!$I$2:$J$9,1,0)=Y1236,VLOOKUP(Y1236,vlookup!$I$2:$J$9,2,0),PROPER(Y1236)),PROPER(Y1236))</f>
        <v>Labor</v>
      </c>
      <c r="AU1236" t="str">
        <f>IFERROR(IF(B1236=VLOOKUP(B1236,vlookup!$L$2:$L$10,1,0),"Yes","No"),"No")</f>
        <v>No</v>
      </c>
    </row>
    <row r="1237" spans="1:47" ht="14.45" customHeight="1" x14ac:dyDescent="0.25">
      <c r="A1237" t="s">
        <v>1419</v>
      </c>
      <c r="B1237" s="31" t="s">
        <v>1420</v>
      </c>
      <c r="C1237">
        <v>1</v>
      </c>
      <c r="D1237">
        <v>1</v>
      </c>
      <c r="E1237" t="s">
        <v>382</v>
      </c>
      <c r="F1237" t="s">
        <v>464</v>
      </c>
      <c r="G1237" t="s">
        <v>30</v>
      </c>
      <c r="H1237" t="s">
        <v>1078</v>
      </c>
      <c r="I1237">
        <v>87566</v>
      </c>
      <c r="J1237" s="19">
        <v>44298</v>
      </c>
      <c r="K1237" s="19">
        <v>44380</v>
      </c>
      <c r="L1237">
        <v>202106</v>
      </c>
      <c r="M1237" s="19">
        <v>44348</v>
      </c>
      <c r="N1237">
        <v>24617</v>
      </c>
      <c r="O1237" t="s">
        <v>1070</v>
      </c>
      <c r="P1237" t="s">
        <v>1389</v>
      </c>
      <c r="Q1237" t="s">
        <v>924</v>
      </c>
      <c r="R1237">
        <v>64852</v>
      </c>
      <c r="S1237" s="19">
        <v>44630</v>
      </c>
      <c r="T1237">
        <v>105879</v>
      </c>
      <c r="U1237" t="s">
        <v>356</v>
      </c>
      <c r="V1237" s="19">
        <v>44651</v>
      </c>
      <c r="W1237" t="s">
        <v>2970</v>
      </c>
      <c r="X1237" t="s">
        <v>2971</v>
      </c>
      <c r="Y1237" t="s">
        <v>94</v>
      </c>
      <c r="Z1237" t="s">
        <v>366</v>
      </c>
      <c r="AA1237" s="29">
        <v>-560</v>
      </c>
      <c r="AB1237">
        <v>0</v>
      </c>
      <c r="AC1237">
        <f t="shared" si="240"/>
        <v>2022</v>
      </c>
      <c r="AD1237">
        <f t="shared" si="241"/>
        <v>3</v>
      </c>
      <c r="AE1237">
        <f t="shared" si="242"/>
        <v>2021</v>
      </c>
      <c r="AF1237">
        <f t="shared" si="243"/>
        <v>4</v>
      </c>
      <c r="AG1237" t="str">
        <f>VLOOKUP(F1237,vlookup!$A$2:$E$660,2,0)</f>
        <v>Retained</v>
      </c>
      <c r="AH1237" t="str">
        <f>VLOOKUP(F1237,vlookup!$A$2:$E$660,3,0)</f>
        <v>Service Contract</v>
      </c>
      <c r="AI1237" t="str">
        <f>VLOOKUP(F1237,vlookup!$A$2:$E$660,4,0)</f>
        <v>Used Car Programs</v>
      </c>
      <c r="AJ1237" t="str">
        <f>VLOOKUP(F1237,vlookup!$A$2:$E$660,5,0)</f>
        <v>High Mileage</v>
      </c>
      <c r="AL1237">
        <f t="shared" si="244"/>
        <v>81</v>
      </c>
      <c r="AM1237">
        <f t="shared" si="245"/>
        <v>349</v>
      </c>
      <c r="AN1237">
        <f t="shared" si="246"/>
        <v>18313</v>
      </c>
      <c r="AO1237" t="str">
        <f t="shared" si="247"/>
        <v/>
      </c>
      <c r="AP1237" t="str">
        <f t="shared" si="248"/>
        <v/>
      </c>
      <c r="AQ1237" t="str">
        <f t="shared" si="249"/>
        <v/>
      </c>
      <c r="AR1237">
        <f t="shared" si="250"/>
        <v>-560</v>
      </c>
      <c r="AS1237" t="str">
        <f t="shared" si="251"/>
        <v>ZAGER227322D21-1</v>
      </c>
      <c r="AT1237" t="str">
        <f>IFERROR(IF(VLOOKUP(Y1237,vlookup!$I$2:$J$9,1,0)=Y1237,VLOOKUP(Y1237,vlookup!$I$2:$J$9,2,0),PROPER(Y1237)),PROPER(Y1237))</f>
        <v>Labor</v>
      </c>
      <c r="AU1237" t="str">
        <f>IFERROR(IF(B1237=VLOOKUP(B1237,vlookup!$L$2:$L$10,1,0),"Yes","No"),"No")</f>
        <v>No</v>
      </c>
    </row>
    <row r="1238" spans="1:47" ht="14.45" customHeight="1" x14ac:dyDescent="0.25">
      <c r="A1238" t="s">
        <v>1421</v>
      </c>
      <c r="B1238" s="31" t="s">
        <v>1422</v>
      </c>
      <c r="C1238">
        <v>1</v>
      </c>
      <c r="D1238">
        <v>1</v>
      </c>
      <c r="E1238" t="s">
        <v>382</v>
      </c>
      <c r="F1238" t="s">
        <v>60</v>
      </c>
      <c r="G1238" t="s">
        <v>543</v>
      </c>
      <c r="H1238" t="s">
        <v>3741</v>
      </c>
      <c r="I1238">
        <v>159281</v>
      </c>
      <c r="J1238" s="19">
        <v>41343</v>
      </c>
      <c r="K1238" s="19">
        <v>41362</v>
      </c>
      <c r="L1238">
        <v>201303</v>
      </c>
      <c r="M1238" s="19">
        <v>41334</v>
      </c>
      <c r="N1238">
        <v>24616</v>
      </c>
      <c r="O1238" t="s">
        <v>1076</v>
      </c>
      <c r="P1238" t="s">
        <v>1423</v>
      </c>
      <c r="Q1238" t="s">
        <v>924</v>
      </c>
      <c r="R1238">
        <v>1515</v>
      </c>
      <c r="S1238" s="19">
        <v>41571</v>
      </c>
      <c r="T1238">
        <v>169313</v>
      </c>
      <c r="U1238" t="s">
        <v>357</v>
      </c>
      <c r="V1238" s="19">
        <v>41582</v>
      </c>
      <c r="W1238" t="s">
        <v>2782</v>
      </c>
      <c r="X1238" t="s">
        <v>2783</v>
      </c>
      <c r="Y1238" t="s">
        <v>94</v>
      </c>
      <c r="Z1238" t="s">
        <v>369</v>
      </c>
      <c r="AA1238" s="29">
        <v>-1193.81</v>
      </c>
      <c r="AB1238" t="s">
        <v>544</v>
      </c>
      <c r="AC1238">
        <f t="shared" si="240"/>
        <v>2013</v>
      </c>
      <c r="AD1238">
        <f t="shared" si="241"/>
        <v>11</v>
      </c>
      <c r="AE1238">
        <f t="shared" si="242"/>
        <v>2013</v>
      </c>
      <c r="AF1238">
        <f t="shared" si="243"/>
        <v>3</v>
      </c>
      <c r="AG1238" t="str">
        <f>VLOOKUP(F1238,vlookup!$A$2:$E$660,2,0)</f>
        <v>Retained</v>
      </c>
      <c r="AH1238" t="str">
        <f>VLOOKUP(F1238,vlookup!$A$2:$E$660,3,0)</f>
        <v>Service Contract</v>
      </c>
      <c r="AI1238" t="str">
        <f>VLOOKUP(F1238,vlookup!$A$2:$E$660,4,0)</f>
        <v>Used Car Programs</v>
      </c>
      <c r="AJ1238" t="str">
        <f>VLOOKUP(F1238,vlookup!$A$2:$E$660,5,0)</f>
        <v>High Mileage</v>
      </c>
      <c r="AL1238">
        <f t="shared" si="244"/>
        <v>19</v>
      </c>
      <c r="AM1238">
        <f t="shared" si="245"/>
        <v>234</v>
      </c>
      <c r="AN1238">
        <f t="shared" si="246"/>
        <v>10032</v>
      </c>
      <c r="AO1238" t="str">
        <f t="shared" si="247"/>
        <v/>
      </c>
      <c r="AP1238" t="str">
        <f t="shared" si="248"/>
        <v/>
      </c>
      <c r="AQ1238" t="str">
        <f t="shared" si="249"/>
        <v/>
      </c>
      <c r="AR1238">
        <f t="shared" si="250"/>
        <v>-1193.81</v>
      </c>
      <c r="AS1238" t="str">
        <f t="shared" si="251"/>
        <v>32403115C3Y-1</v>
      </c>
      <c r="AT1238" t="str">
        <f>IFERROR(IF(VLOOKUP(Y1238,vlookup!$I$2:$J$9,1,0)=Y1238,VLOOKUP(Y1238,vlookup!$I$2:$J$9,2,0),PROPER(Y1238)),PROPER(Y1238))</f>
        <v>Labor</v>
      </c>
      <c r="AU1238" t="str">
        <f>IFERROR(IF(B1238=VLOOKUP(B1238,vlookup!$L$2:$L$10,1,0),"Yes","No"),"No")</f>
        <v>No</v>
      </c>
    </row>
    <row r="1239" spans="1:47" ht="14.45" customHeight="1" x14ac:dyDescent="0.25">
      <c r="A1239" t="s">
        <v>1424</v>
      </c>
      <c r="B1239" s="31" t="s">
        <v>3575</v>
      </c>
      <c r="C1239">
        <v>1</v>
      </c>
      <c r="D1239">
        <v>1</v>
      </c>
      <c r="E1239" t="s">
        <v>382</v>
      </c>
      <c r="F1239" t="s">
        <v>15</v>
      </c>
      <c r="G1239" t="s">
        <v>543</v>
      </c>
      <c r="H1239" t="s">
        <v>1425</v>
      </c>
      <c r="I1239">
        <v>95690</v>
      </c>
      <c r="J1239" s="19">
        <v>41343</v>
      </c>
      <c r="K1239" s="19">
        <v>41425</v>
      </c>
      <c r="L1239">
        <v>201305</v>
      </c>
      <c r="M1239" s="19">
        <v>41395</v>
      </c>
      <c r="N1239">
        <v>24616</v>
      </c>
      <c r="O1239" t="s">
        <v>1076</v>
      </c>
      <c r="P1239" t="s">
        <v>1426</v>
      </c>
      <c r="Q1239" t="s">
        <v>924</v>
      </c>
      <c r="R1239">
        <v>451</v>
      </c>
      <c r="S1239" s="19">
        <v>41422</v>
      </c>
      <c r="T1239">
        <v>97560</v>
      </c>
      <c r="U1239" t="s">
        <v>357</v>
      </c>
      <c r="V1239" s="19">
        <v>41436</v>
      </c>
      <c r="W1239" t="s">
        <v>2782</v>
      </c>
      <c r="X1239" t="s">
        <v>2783</v>
      </c>
      <c r="Y1239" t="s">
        <v>94</v>
      </c>
      <c r="Z1239" t="s">
        <v>369</v>
      </c>
      <c r="AA1239" s="29">
        <v>-570</v>
      </c>
      <c r="AB1239" t="s">
        <v>544</v>
      </c>
      <c r="AC1239">
        <f t="shared" si="240"/>
        <v>2013</v>
      </c>
      <c r="AD1239">
        <f t="shared" si="241"/>
        <v>6</v>
      </c>
      <c r="AE1239">
        <f t="shared" si="242"/>
        <v>2013</v>
      </c>
      <c r="AF1239">
        <f t="shared" si="243"/>
        <v>3</v>
      </c>
      <c r="AG1239" t="str">
        <f>VLOOKUP(F1239,vlookup!$A$2:$E$660,2,0)</f>
        <v>Retained</v>
      </c>
      <c r="AH1239" t="str">
        <f>VLOOKUP(F1239,vlookup!$A$2:$E$660,3,0)</f>
        <v>Service Contract</v>
      </c>
      <c r="AI1239" t="str">
        <f>VLOOKUP(F1239,vlookup!$A$2:$E$660,4,0)</f>
        <v>Used Car Programs</v>
      </c>
      <c r="AJ1239" t="str">
        <f>VLOOKUP(F1239,vlookup!$A$2:$E$660,5,0)</f>
        <v>High Mileage</v>
      </c>
      <c r="AL1239">
        <f t="shared" si="244"/>
        <v>81</v>
      </c>
      <c r="AM1239">
        <f t="shared" si="245"/>
        <v>91</v>
      </c>
      <c r="AN1239">
        <f t="shared" si="246"/>
        <v>1870</v>
      </c>
      <c r="AO1239" t="str">
        <f t="shared" si="247"/>
        <v/>
      </c>
      <c r="AP1239" t="str">
        <f t="shared" si="248"/>
        <v/>
      </c>
      <c r="AQ1239" t="str">
        <f t="shared" si="249"/>
        <v/>
      </c>
      <c r="AR1239">
        <f t="shared" si="250"/>
        <v>-570</v>
      </c>
      <c r="AS1239" t="str">
        <f t="shared" si="251"/>
        <v>102107345-1</v>
      </c>
      <c r="AT1239" t="str">
        <f>IFERROR(IF(VLOOKUP(Y1239,vlookup!$I$2:$J$9,1,0)=Y1239,VLOOKUP(Y1239,vlookup!$I$2:$J$9,2,0),PROPER(Y1239)),PROPER(Y1239))</f>
        <v>Labor</v>
      </c>
      <c r="AU1239" t="str">
        <f>IFERROR(IF(B1239=VLOOKUP(B1239,vlookup!$L$2:$L$10,1,0),"Yes","No"),"No")</f>
        <v>No</v>
      </c>
    </row>
    <row r="1240" spans="1:47" ht="14.45" customHeight="1" x14ac:dyDescent="0.25">
      <c r="A1240" t="s">
        <v>1427</v>
      </c>
      <c r="B1240" s="31" t="s">
        <v>1428</v>
      </c>
      <c r="C1240">
        <v>1</v>
      </c>
      <c r="D1240">
        <v>1</v>
      </c>
      <c r="E1240" t="s">
        <v>382</v>
      </c>
      <c r="F1240" t="s">
        <v>60</v>
      </c>
      <c r="G1240" t="s">
        <v>543</v>
      </c>
      <c r="H1240" t="s">
        <v>1425</v>
      </c>
      <c r="I1240">
        <v>159390</v>
      </c>
      <c r="J1240" s="19">
        <v>41457</v>
      </c>
      <c r="K1240" s="19">
        <v>41485</v>
      </c>
      <c r="L1240">
        <v>201307</v>
      </c>
      <c r="M1240" s="19">
        <v>41456</v>
      </c>
      <c r="N1240">
        <v>24616</v>
      </c>
      <c r="O1240" t="s">
        <v>1076</v>
      </c>
      <c r="P1240" t="s">
        <v>1090</v>
      </c>
      <c r="Q1240" t="s">
        <v>924</v>
      </c>
      <c r="R1240">
        <v>5000</v>
      </c>
      <c r="S1240" s="19">
        <v>41507</v>
      </c>
      <c r="T1240">
        <v>160792</v>
      </c>
      <c r="U1240" t="s">
        <v>357</v>
      </c>
      <c r="V1240" s="19">
        <v>41515</v>
      </c>
      <c r="W1240" t="s">
        <v>2818</v>
      </c>
      <c r="X1240" t="s">
        <v>2819</v>
      </c>
      <c r="Y1240" t="s">
        <v>94</v>
      </c>
      <c r="Z1240" t="s">
        <v>14</v>
      </c>
      <c r="AA1240" s="29">
        <v>-200</v>
      </c>
      <c r="AB1240" t="s">
        <v>544</v>
      </c>
      <c r="AC1240">
        <f t="shared" si="240"/>
        <v>2013</v>
      </c>
      <c r="AD1240">
        <f t="shared" si="241"/>
        <v>8</v>
      </c>
      <c r="AE1240">
        <f t="shared" si="242"/>
        <v>2013</v>
      </c>
      <c r="AF1240">
        <f t="shared" si="243"/>
        <v>7</v>
      </c>
      <c r="AG1240" t="str">
        <f>VLOOKUP(F1240,vlookup!$A$2:$E$660,2,0)</f>
        <v>Retained</v>
      </c>
      <c r="AH1240" t="str">
        <f>VLOOKUP(F1240,vlookup!$A$2:$E$660,3,0)</f>
        <v>Service Contract</v>
      </c>
      <c r="AI1240" t="str">
        <f>VLOOKUP(F1240,vlookup!$A$2:$E$660,4,0)</f>
        <v>Used Car Programs</v>
      </c>
      <c r="AJ1240" t="str">
        <f>VLOOKUP(F1240,vlookup!$A$2:$E$660,5,0)</f>
        <v>High Mileage</v>
      </c>
      <c r="AL1240">
        <f t="shared" si="244"/>
        <v>28</v>
      </c>
      <c r="AM1240">
        <f t="shared" si="245"/>
        <v>57</v>
      </c>
      <c r="AN1240">
        <f t="shared" si="246"/>
        <v>1402</v>
      </c>
      <c r="AO1240" t="str">
        <f t="shared" si="247"/>
        <v/>
      </c>
      <c r="AP1240">
        <f t="shared" si="248"/>
        <v>-200</v>
      </c>
      <c r="AQ1240" t="str">
        <f t="shared" si="249"/>
        <v/>
      </c>
      <c r="AR1240" t="str">
        <f t="shared" si="250"/>
        <v/>
      </c>
      <c r="AS1240" t="str">
        <f t="shared" si="251"/>
        <v>6R167478G3Y-1</v>
      </c>
      <c r="AT1240" t="str">
        <f>IFERROR(IF(VLOOKUP(Y1240,vlookup!$I$2:$J$9,1,0)=Y1240,VLOOKUP(Y1240,vlookup!$I$2:$J$9,2,0),PROPER(Y1240)),PROPER(Y1240))</f>
        <v>Labor</v>
      </c>
      <c r="AU1240" t="str">
        <f>IFERROR(IF(B1240=VLOOKUP(B1240,vlookup!$L$2:$L$10,1,0),"Yes","No"),"No")</f>
        <v>No</v>
      </c>
    </row>
    <row r="1241" spans="1:47" ht="14.45" customHeight="1" x14ac:dyDescent="0.25">
      <c r="A1241" t="s">
        <v>1427</v>
      </c>
      <c r="B1241" s="31" t="s">
        <v>1428</v>
      </c>
      <c r="C1241">
        <v>1</v>
      </c>
      <c r="D1241">
        <v>1</v>
      </c>
      <c r="E1241" t="s">
        <v>382</v>
      </c>
      <c r="F1241" t="s">
        <v>60</v>
      </c>
      <c r="G1241" t="s">
        <v>543</v>
      </c>
      <c r="H1241" t="s">
        <v>1425</v>
      </c>
      <c r="I1241">
        <v>159390</v>
      </c>
      <c r="J1241" s="19">
        <v>41457</v>
      </c>
      <c r="K1241" s="19">
        <v>41485</v>
      </c>
      <c r="L1241">
        <v>201307</v>
      </c>
      <c r="M1241" s="19">
        <v>41456</v>
      </c>
      <c r="N1241">
        <v>24616</v>
      </c>
      <c r="O1241" t="s">
        <v>1076</v>
      </c>
      <c r="P1241" t="s">
        <v>1090</v>
      </c>
      <c r="Q1241" t="s">
        <v>924</v>
      </c>
      <c r="R1241">
        <v>5000</v>
      </c>
      <c r="S1241" s="19">
        <v>41507</v>
      </c>
      <c r="T1241">
        <v>160792</v>
      </c>
      <c r="U1241" t="s">
        <v>357</v>
      </c>
      <c r="V1241" s="19">
        <v>41515</v>
      </c>
      <c r="W1241" t="s">
        <v>2787</v>
      </c>
      <c r="X1241" t="s">
        <v>2788</v>
      </c>
      <c r="Y1241" t="s">
        <v>94</v>
      </c>
      <c r="Z1241" t="s">
        <v>369</v>
      </c>
      <c r="AA1241" s="29">
        <v>-600</v>
      </c>
      <c r="AB1241" t="s">
        <v>544</v>
      </c>
      <c r="AC1241">
        <f t="shared" si="240"/>
        <v>2013</v>
      </c>
      <c r="AD1241">
        <f t="shared" si="241"/>
        <v>8</v>
      </c>
      <c r="AE1241">
        <f t="shared" si="242"/>
        <v>2013</v>
      </c>
      <c r="AF1241">
        <f t="shared" si="243"/>
        <v>7</v>
      </c>
      <c r="AG1241" t="str">
        <f>VLOOKUP(F1241,vlookup!$A$2:$E$660,2,0)</f>
        <v>Retained</v>
      </c>
      <c r="AH1241" t="str">
        <f>VLOOKUP(F1241,vlookup!$A$2:$E$660,3,0)</f>
        <v>Service Contract</v>
      </c>
      <c r="AI1241" t="str">
        <f>VLOOKUP(F1241,vlookup!$A$2:$E$660,4,0)</f>
        <v>Used Car Programs</v>
      </c>
      <c r="AJ1241" t="str">
        <f>VLOOKUP(F1241,vlookup!$A$2:$E$660,5,0)</f>
        <v>High Mileage</v>
      </c>
      <c r="AL1241">
        <f t="shared" si="244"/>
        <v>28</v>
      </c>
      <c r="AM1241">
        <f t="shared" si="245"/>
        <v>57</v>
      </c>
      <c r="AN1241">
        <f t="shared" si="246"/>
        <v>1402</v>
      </c>
      <c r="AO1241" t="str">
        <f t="shared" si="247"/>
        <v/>
      </c>
      <c r="AP1241">
        <f t="shared" si="248"/>
        <v>-600</v>
      </c>
      <c r="AQ1241" t="str">
        <f t="shared" si="249"/>
        <v/>
      </c>
      <c r="AR1241" t="str">
        <f t="shared" si="250"/>
        <v/>
      </c>
      <c r="AS1241" t="str">
        <f t="shared" si="251"/>
        <v>6R167478G3Y-1</v>
      </c>
      <c r="AT1241" t="str">
        <f>IFERROR(IF(VLOOKUP(Y1241,vlookup!$I$2:$J$9,1,0)=Y1241,VLOOKUP(Y1241,vlookup!$I$2:$J$9,2,0),PROPER(Y1241)),PROPER(Y1241))</f>
        <v>Labor</v>
      </c>
      <c r="AU1241" t="str">
        <f>IFERROR(IF(B1241=VLOOKUP(B1241,vlookup!$L$2:$L$10,1,0),"Yes","No"),"No")</f>
        <v>No</v>
      </c>
    </row>
    <row r="1242" spans="1:47" ht="14.45" customHeight="1" x14ac:dyDescent="0.25">
      <c r="A1242" t="s">
        <v>1429</v>
      </c>
      <c r="B1242" s="31" t="s">
        <v>3694</v>
      </c>
      <c r="C1242">
        <v>1</v>
      </c>
      <c r="D1242">
        <v>1</v>
      </c>
      <c r="E1242" t="s">
        <v>382</v>
      </c>
      <c r="F1242" t="s">
        <v>464</v>
      </c>
      <c r="G1242" t="s">
        <v>543</v>
      </c>
      <c r="H1242" t="s">
        <v>1081</v>
      </c>
      <c r="I1242">
        <v>122095</v>
      </c>
      <c r="J1242" s="19">
        <v>43611</v>
      </c>
      <c r="K1242" s="19">
        <v>43643</v>
      </c>
      <c r="L1242">
        <v>201906</v>
      </c>
      <c r="M1242" s="19">
        <v>43617</v>
      </c>
      <c r="N1242">
        <v>24617</v>
      </c>
      <c r="O1242" t="s">
        <v>1070</v>
      </c>
      <c r="P1242" t="s">
        <v>1430</v>
      </c>
      <c r="Q1242" t="s">
        <v>924</v>
      </c>
      <c r="R1242" t="s">
        <v>544</v>
      </c>
      <c r="S1242" s="19">
        <v>43825</v>
      </c>
      <c r="T1242">
        <v>126768</v>
      </c>
      <c r="U1242" t="s">
        <v>356</v>
      </c>
      <c r="V1242" s="19">
        <v>43838</v>
      </c>
      <c r="W1242" t="s">
        <v>370</v>
      </c>
      <c r="X1242" t="s">
        <v>371</v>
      </c>
      <c r="Y1242" t="s">
        <v>94</v>
      </c>
      <c r="Z1242" t="s">
        <v>369</v>
      </c>
      <c r="AA1242" s="29">
        <v>-975</v>
      </c>
      <c r="AB1242">
        <v>0</v>
      </c>
      <c r="AC1242">
        <f t="shared" si="240"/>
        <v>2020</v>
      </c>
      <c r="AD1242">
        <f t="shared" si="241"/>
        <v>1</v>
      </c>
      <c r="AE1242">
        <f t="shared" si="242"/>
        <v>2019</v>
      </c>
      <c r="AF1242">
        <f t="shared" si="243"/>
        <v>5</v>
      </c>
      <c r="AG1242" t="str">
        <f>VLOOKUP(F1242,vlookup!$A$2:$E$660,2,0)</f>
        <v>Retained</v>
      </c>
      <c r="AH1242" t="str">
        <f>VLOOKUP(F1242,vlookup!$A$2:$E$660,3,0)</f>
        <v>Service Contract</v>
      </c>
      <c r="AI1242" t="str">
        <f>VLOOKUP(F1242,vlookup!$A$2:$E$660,4,0)</f>
        <v>Used Car Programs</v>
      </c>
      <c r="AJ1242" t="str">
        <f>VLOOKUP(F1242,vlookup!$A$2:$E$660,5,0)</f>
        <v>High Mileage</v>
      </c>
      <c r="AL1242">
        <f t="shared" si="244"/>
        <v>31</v>
      </c>
      <c r="AM1242">
        <f t="shared" si="245"/>
        <v>222</v>
      </c>
      <c r="AN1242">
        <f t="shared" si="246"/>
        <v>4673</v>
      </c>
      <c r="AO1242" t="str">
        <f t="shared" si="247"/>
        <v/>
      </c>
      <c r="AP1242" t="str">
        <f t="shared" si="248"/>
        <v/>
      </c>
      <c r="AQ1242" t="str">
        <f t="shared" si="249"/>
        <v/>
      </c>
      <c r="AR1242">
        <f t="shared" si="250"/>
        <v>-975</v>
      </c>
      <c r="AS1242" t="str">
        <f t="shared" si="251"/>
        <v>36205570E9-1</v>
      </c>
      <c r="AT1242" t="str">
        <f>IFERROR(IF(VLOOKUP(Y1242,vlookup!$I$2:$J$9,1,0)=Y1242,VLOOKUP(Y1242,vlookup!$I$2:$J$9,2,0),PROPER(Y1242)),PROPER(Y1242))</f>
        <v>Labor</v>
      </c>
      <c r="AU1242" t="str">
        <f>IFERROR(IF(B1242=VLOOKUP(B1242,vlookup!$L$2:$L$10,1,0),"Yes","No"),"No")</f>
        <v>No</v>
      </c>
    </row>
    <row r="1243" spans="1:47" ht="14.45" customHeight="1" x14ac:dyDescent="0.25">
      <c r="A1243" t="s">
        <v>1079</v>
      </c>
      <c r="B1243" s="31" t="s">
        <v>1080</v>
      </c>
      <c r="C1243">
        <v>1</v>
      </c>
      <c r="D1243">
        <v>1</v>
      </c>
      <c r="E1243" t="s">
        <v>382</v>
      </c>
      <c r="F1243" t="s">
        <v>60</v>
      </c>
      <c r="G1243" t="s">
        <v>543</v>
      </c>
      <c r="H1243" t="s">
        <v>1081</v>
      </c>
      <c r="I1243">
        <v>158597</v>
      </c>
      <c r="J1243" s="19">
        <v>41306</v>
      </c>
      <c r="K1243" s="19">
        <v>41345</v>
      </c>
      <c r="L1243">
        <v>201303</v>
      </c>
      <c r="M1243" s="19">
        <v>41334</v>
      </c>
      <c r="N1243">
        <v>24616</v>
      </c>
      <c r="O1243" t="s">
        <v>1076</v>
      </c>
      <c r="P1243" t="s">
        <v>1082</v>
      </c>
      <c r="Q1243" t="s">
        <v>973</v>
      </c>
      <c r="R1243" t="s">
        <v>1083</v>
      </c>
      <c r="S1243" s="19">
        <v>41610</v>
      </c>
      <c r="T1243">
        <v>170455</v>
      </c>
      <c r="U1243" t="s">
        <v>357</v>
      </c>
      <c r="V1243" s="19">
        <v>41628</v>
      </c>
      <c r="W1243" t="s">
        <v>2782</v>
      </c>
      <c r="X1243" t="s">
        <v>2783</v>
      </c>
      <c r="Y1243" t="s">
        <v>94</v>
      </c>
      <c r="Z1243" t="s">
        <v>369</v>
      </c>
      <c r="AA1243" s="29">
        <v>-1290.5</v>
      </c>
      <c r="AB1243" t="s">
        <v>544</v>
      </c>
      <c r="AC1243">
        <f t="shared" si="240"/>
        <v>2013</v>
      </c>
      <c r="AD1243">
        <f t="shared" si="241"/>
        <v>12</v>
      </c>
      <c r="AE1243">
        <f t="shared" si="242"/>
        <v>2013</v>
      </c>
      <c r="AF1243">
        <f t="shared" si="243"/>
        <v>2</v>
      </c>
      <c r="AG1243" t="str">
        <f>VLOOKUP(F1243,vlookup!$A$2:$E$660,2,0)</f>
        <v>Retained</v>
      </c>
      <c r="AH1243" t="str">
        <f>VLOOKUP(F1243,vlookup!$A$2:$E$660,3,0)</f>
        <v>Service Contract</v>
      </c>
      <c r="AI1243" t="str">
        <f>VLOOKUP(F1243,vlookup!$A$2:$E$660,4,0)</f>
        <v>Used Car Programs</v>
      </c>
      <c r="AJ1243" t="str">
        <f>VLOOKUP(F1243,vlookup!$A$2:$E$660,5,0)</f>
        <v>High Mileage</v>
      </c>
      <c r="AL1243">
        <f t="shared" si="244"/>
        <v>41</v>
      </c>
      <c r="AM1243">
        <f t="shared" si="245"/>
        <v>319</v>
      </c>
      <c r="AN1243">
        <f t="shared" si="246"/>
        <v>11858</v>
      </c>
      <c r="AO1243" t="str">
        <f t="shared" si="247"/>
        <v/>
      </c>
      <c r="AP1243" t="str">
        <f t="shared" si="248"/>
        <v/>
      </c>
      <c r="AQ1243" t="str">
        <f t="shared" si="249"/>
        <v/>
      </c>
      <c r="AR1243">
        <f t="shared" si="250"/>
        <v>-1290.5</v>
      </c>
      <c r="AS1243" t="str">
        <f t="shared" si="251"/>
        <v>36232504B3Y-1</v>
      </c>
      <c r="AT1243" t="str">
        <f>IFERROR(IF(VLOOKUP(Y1243,vlookup!$I$2:$J$9,1,0)=Y1243,VLOOKUP(Y1243,vlookup!$I$2:$J$9,2,0),PROPER(Y1243)),PROPER(Y1243))</f>
        <v>Labor</v>
      </c>
      <c r="AU1243" t="str">
        <f>IFERROR(IF(B1243=VLOOKUP(B1243,vlookup!$L$2:$L$10,1,0),"Yes","No"),"No")</f>
        <v>No</v>
      </c>
    </row>
    <row r="1244" spans="1:47" ht="14.45" customHeight="1" x14ac:dyDescent="0.25">
      <c r="A1244" t="s">
        <v>1431</v>
      </c>
      <c r="B1244" s="31" t="s">
        <v>1432</v>
      </c>
      <c r="C1244">
        <v>1</v>
      </c>
      <c r="D1244">
        <v>1</v>
      </c>
      <c r="E1244" t="s">
        <v>382</v>
      </c>
      <c r="F1244" t="s">
        <v>238</v>
      </c>
      <c r="G1244" t="s">
        <v>543</v>
      </c>
      <c r="H1244" t="s">
        <v>3741</v>
      </c>
      <c r="I1244">
        <v>131751</v>
      </c>
      <c r="J1244" s="19">
        <v>42094</v>
      </c>
      <c r="K1244" s="19">
        <v>42124</v>
      </c>
      <c r="L1244">
        <v>201504</v>
      </c>
      <c r="M1244" s="19">
        <v>42095</v>
      </c>
      <c r="N1244">
        <v>24616</v>
      </c>
      <c r="O1244" t="s">
        <v>1076</v>
      </c>
      <c r="P1244" t="s">
        <v>1433</v>
      </c>
      <c r="Q1244" t="s">
        <v>924</v>
      </c>
      <c r="R1244" t="s">
        <v>1434</v>
      </c>
      <c r="S1244" s="19">
        <v>42117</v>
      </c>
      <c r="T1244">
        <v>133048</v>
      </c>
      <c r="U1244" t="s">
        <v>357</v>
      </c>
      <c r="V1244" s="19">
        <v>42131</v>
      </c>
      <c r="W1244" t="s">
        <v>572</v>
      </c>
      <c r="X1244" t="s">
        <v>573</v>
      </c>
      <c r="Y1244" t="s">
        <v>94</v>
      </c>
      <c r="Z1244" t="s">
        <v>574</v>
      </c>
      <c r="AA1244" s="29">
        <v>-56.25</v>
      </c>
      <c r="AB1244">
        <v>0</v>
      </c>
      <c r="AC1244">
        <f t="shared" si="240"/>
        <v>2015</v>
      </c>
      <c r="AD1244">
        <f t="shared" si="241"/>
        <v>5</v>
      </c>
      <c r="AE1244">
        <f t="shared" si="242"/>
        <v>2015</v>
      </c>
      <c r="AF1244">
        <f t="shared" si="243"/>
        <v>3</v>
      </c>
      <c r="AG1244" t="str">
        <f>VLOOKUP(F1244,vlookup!$A$2:$E$660,2,0)</f>
        <v>Retained</v>
      </c>
      <c r="AH1244" t="str">
        <f>VLOOKUP(F1244,vlookup!$A$2:$E$660,3,0)</f>
        <v>Service Contract</v>
      </c>
      <c r="AI1244" t="str">
        <f>VLOOKUP(F1244,vlookup!$A$2:$E$660,4,0)</f>
        <v>Used Car Programs</v>
      </c>
      <c r="AJ1244" t="str">
        <f>VLOOKUP(F1244,vlookup!$A$2:$E$660,5,0)</f>
        <v>High Mileage</v>
      </c>
      <c r="AL1244">
        <f t="shared" si="244"/>
        <v>30</v>
      </c>
      <c r="AM1244">
        <f t="shared" si="245"/>
        <v>37</v>
      </c>
      <c r="AN1244">
        <f t="shared" si="246"/>
        <v>1297</v>
      </c>
      <c r="AO1244" t="str">
        <f t="shared" si="247"/>
        <v/>
      </c>
      <c r="AP1244">
        <f t="shared" si="248"/>
        <v>-56.25</v>
      </c>
      <c r="AQ1244" t="str">
        <f t="shared" si="249"/>
        <v/>
      </c>
      <c r="AR1244" t="str">
        <f t="shared" si="250"/>
        <v/>
      </c>
      <c r="AS1244" t="str">
        <f t="shared" si="251"/>
        <v>62331789C5Y-1</v>
      </c>
      <c r="AT1244" t="str">
        <f>IFERROR(IF(VLOOKUP(Y1244,vlookup!$I$2:$J$9,1,0)=Y1244,VLOOKUP(Y1244,vlookup!$I$2:$J$9,2,0),PROPER(Y1244)),PROPER(Y1244))</f>
        <v>Labor</v>
      </c>
      <c r="AU1244" t="str">
        <f>IFERROR(IF(B1244=VLOOKUP(B1244,vlookup!$L$2:$L$10,1,0),"Yes","No"),"No")</f>
        <v>No</v>
      </c>
    </row>
    <row r="1245" spans="1:47" ht="14.45" customHeight="1" x14ac:dyDescent="0.25">
      <c r="A1245" t="s">
        <v>1431</v>
      </c>
      <c r="B1245" s="31" t="s">
        <v>1432</v>
      </c>
      <c r="C1245">
        <v>1</v>
      </c>
      <c r="D1245">
        <v>1</v>
      </c>
      <c r="E1245" t="s">
        <v>382</v>
      </c>
      <c r="F1245" t="s">
        <v>238</v>
      </c>
      <c r="G1245" t="s">
        <v>543</v>
      </c>
      <c r="H1245" t="s">
        <v>3741</v>
      </c>
      <c r="I1245">
        <v>131751</v>
      </c>
      <c r="J1245" s="19">
        <v>42094</v>
      </c>
      <c r="K1245" s="19">
        <v>42124</v>
      </c>
      <c r="L1245">
        <v>201504</v>
      </c>
      <c r="M1245" s="19">
        <v>42095</v>
      </c>
      <c r="N1245">
        <v>24616</v>
      </c>
      <c r="O1245" t="s">
        <v>1076</v>
      </c>
      <c r="P1245" t="s">
        <v>1433</v>
      </c>
      <c r="Q1245" t="s">
        <v>924</v>
      </c>
      <c r="R1245" t="s">
        <v>1434</v>
      </c>
      <c r="S1245" s="19">
        <v>42117</v>
      </c>
      <c r="T1245">
        <v>133048</v>
      </c>
      <c r="U1245" t="s">
        <v>357</v>
      </c>
      <c r="V1245" s="19">
        <v>42131</v>
      </c>
      <c r="W1245" t="s">
        <v>2612</v>
      </c>
      <c r="X1245" t="s">
        <v>2613</v>
      </c>
      <c r="Y1245" t="s">
        <v>94</v>
      </c>
      <c r="Z1245" t="s">
        <v>603</v>
      </c>
      <c r="AA1245" s="29">
        <v>-304</v>
      </c>
      <c r="AB1245">
        <v>0</v>
      </c>
      <c r="AC1245">
        <f t="shared" si="240"/>
        <v>2015</v>
      </c>
      <c r="AD1245">
        <f t="shared" si="241"/>
        <v>5</v>
      </c>
      <c r="AE1245">
        <f t="shared" si="242"/>
        <v>2015</v>
      </c>
      <c r="AF1245">
        <f t="shared" si="243"/>
        <v>3</v>
      </c>
      <c r="AG1245" t="str">
        <f>VLOOKUP(F1245,vlookup!$A$2:$E$660,2,0)</f>
        <v>Retained</v>
      </c>
      <c r="AH1245" t="str">
        <f>VLOOKUP(F1245,vlookup!$A$2:$E$660,3,0)</f>
        <v>Service Contract</v>
      </c>
      <c r="AI1245" t="str">
        <f>VLOOKUP(F1245,vlookup!$A$2:$E$660,4,0)</f>
        <v>Used Car Programs</v>
      </c>
      <c r="AJ1245" t="str">
        <f>VLOOKUP(F1245,vlookup!$A$2:$E$660,5,0)</f>
        <v>High Mileage</v>
      </c>
      <c r="AL1245">
        <f t="shared" si="244"/>
        <v>30</v>
      </c>
      <c r="AM1245">
        <f t="shared" si="245"/>
        <v>37</v>
      </c>
      <c r="AN1245">
        <f t="shared" si="246"/>
        <v>1297</v>
      </c>
      <c r="AO1245" t="str">
        <f t="shared" si="247"/>
        <v/>
      </c>
      <c r="AP1245">
        <f t="shared" si="248"/>
        <v>-304</v>
      </c>
      <c r="AQ1245" t="str">
        <f t="shared" si="249"/>
        <v/>
      </c>
      <c r="AR1245" t="str">
        <f t="shared" si="250"/>
        <v/>
      </c>
      <c r="AS1245" t="str">
        <f t="shared" si="251"/>
        <v>62331789C5Y-1</v>
      </c>
      <c r="AT1245" t="str">
        <f>IFERROR(IF(VLOOKUP(Y1245,vlookup!$I$2:$J$9,1,0)=Y1245,VLOOKUP(Y1245,vlookup!$I$2:$J$9,2,0),PROPER(Y1245)),PROPER(Y1245))</f>
        <v>Labor</v>
      </c>
      <c r="AU1245" t="str">
        <f>IFERROR(IF(B1245=VLOOKUP(B1245,vlookup!$L$2:$L$10,1,0),"Yes","No"),"No")</f>
        <v>No</v>
      </c>
    </row>
    <row r="1246" spans="1:47" ht="14.45" customHeight="1" x14ac:dyDescent="0.25">
      <c r="A1246" t="s">
        <v>1435</v>
      </c>
      <c r="B1246" s="31" t="s">
        <v>1436</v>
      </c>
      <c r="C1246">
        <v>1</v>
      </c>
      <c r="D1246">
        <v>1</v>
      </c>
      <c r="E1246" t="s">
        <v>382</v>
      </c>
      <c r="F1246" t="s">
        <v>60</v>
      </c>
      <c r="G1246" t="s">
        <v>543</v>
      </c>
      <c r="H1246" t="s">
        <v>1081</v>
      </c>
      <c r="I1246">
        <v>157624</v>
      </c>
      <c r="J1246" s="19">
        <v>41756</v>
      </c>
      <c r="K1246" s="19">
        <v>41786</v>
      </c>
      <c r="L1246">
        <v>201405</v>
      </c>
      <c r="M1246" s="19">
        <v>41760</v>
      </c>
      <c r="N1246">
        <v>24616</v>
      </c>
      <c r="O1246" t="s">
        <v>1076</v>
      </c>
      <c r="P1246" t="s">
        <v>1437</v>
      </c>
      <c r="Q1246" t="s">
        <v>924</v>
      </c>
      <c r="R1246">
        <v>9071</v>
      </c>
      <c r="S1246" s="19">
        <v>41886</v>
      </c>
      <c r="T1246">
        <v>163350</v>
      </c>
      <c r="U1246" t="s">
        <v>357</v>
      </c>
      <c r="V1246" s="19">
        <v>41892</v>
      </c>
      <c r="W1246" t="s">
        <v>2980</v>
      </c>
      <c r="X1246" t="s">
        <v>2981</v>
      </c>
      <c r="Y1246" t="s">
        <v>94</v>
      </c>
      <c r="Z1246" t="s">
        <v>369</v>
      </c>
      <c r="AA1246" s="29">
        <v>-243.88</v>
      </c>
      <c r="AB1246">
        <v>0</v>
      </c>
      <c r="AC1246">
        <f t="shared" si="240"/>
        <v>2014</v>
      </c>
      <c r="AD1246">
        <f t="shared" si="241"/>
        <v>9</v>
      </c>
      <c r="AE1246">
        <f t="shared" si="242"/>
        <v>2014</v>
      </c>
      <c r="AF1246">
        <f t="shared" si="243"/>
        <v>4</v>
      </c>
      <c r="AG1246" t="str">
        <f>VLOOKUP(F1246,vlookup!$A$2:$E$660,2,0)</f>
        <v>Retained</v>
      </c>
      <c r="AH1246" t="str">
        <f>VLOOKUP(F1246,vlookup!$A$2:$E$660,3,0)</f>
        <v>Service Contract</v>
      </c>
      <c r="AI1246" t="str">
        <f>VLOOKUP(F1246,vlookup!$A$2:$E$660,4,0)</f>
        <v>Used Car Programs</v>
      </c>
      <c r="AJ1246" t="str">
        <f>VLOOKUP(F1246,vlookup!$A$2:$E$660,5,0)</f>
        <v>High Mileage</v>
      </c>
      <c r="AL1246">
        <f t="shared" si="244"/>
        <v>30</v>
      </c>
      <c r="AM1246">
        <f t="shared" si="245"/>
        <v>133</v>
      </c>
      <c r="AN1246">
        <f t="shared" si="246"/>
        <v>5726</v>
      </c>
      <c r="AO1246" t="str">
        <f t="shared" si="247"/>
        <v/>
      </c>
      <c r="AP1246" t="str">
        <f t="shared" si="248"/>
        <v/>
      </c>
      <c r="AQ1246" t="str">
        <f t="shared" si="249"/>
        <v/>
      </c>
      <c r="AR1246">
        <f t="shared" si="250"/>
        <v>-243.88</v>
      </c>
      <c r="AS1246" t="str">
        <f t="shared" si="251"/>
        <v>46111748D4Y-1</v>
      </c>
      <c r="AT1246" t="str">
        <f>IFERROR(IF(VLOOKUP(Y1246,vlookup!$I$2:$J$9,1,0)=Y1246,VLOOKUP(Y1246,vlookup!$I$2:$J$9,2,0),PROPER(Y1246)),PROPER(Y1246))</f>
        <v>Labor</v>
      </c>
      <c r="AU1246" t="str">
        <f>IFERROR(IF(B1246=VLOOKUP(B1246,vlookup!$L$2:$L$10,1,0),"Yes","No"),"No")</f>
        <v>No</v>
      </c>
    </row>
    <row r="1247" spans="1:47" ht="14.45" customHeight="1" x14ac:dyDescent="0.25">
      <c r="A1247" t="s">
        <v>2982</v>
      </c>
      <c r="B1247" s="31" t="s">
        <v>2983</v>
      </c>
      <c r="C1247">
        <v>1</v>
      </c>
      <c r="D1247">
        <v>1</v>
      </c>
      <c r="E1247" t="s">
        <v>382</v>
      </c>
      <c r="F1247" t="s">
        <v>205</v>
      </c>
      <c r="G1247" t="s">
        <v>543</v>
      </c>
      <c r="H1247" t="s">
        <v>2159</v>
      </c>
      <c r="I1247">
        <v>136873</v>
      </c>
      <c r="J1247" s="19">
        <v>42341</v>
      </c>
      <c r="K1247" s="19">
        <v>42382</v>
      </c>
      <c r="L1247">
        <v>201601</v>
      </c>
      <c r="M1247" s="19">
        <v>42370</v>
      </c>
      <c r="N1247">
        <v>24616</v>
      </c>
      <c r="O1247" t="s">
        <v>1076</v>
      </c>
      <c r="P1247" t="s">
        <v>2984</v>
      </c>
      <c r="Q1247" t="s">
        <v>924</v>
      </c>
      <c r="R1247">
        <v>370005</v>
      </c>
      <c r="S1247" s="19">
        <v>42352</v>
      </c>
      <c r="T1247">
        <v>137758</v>
      </c>
      <c r="U1247" t="s">
        <v>357</v>
      </c>
      <c r="V1247" s="19">
        <v>42403</v>
      </c>
      <c r="W1247" t="s">
        <v>969</v>
      </c>
      <c r="X1247" t="s">
        <v>970</v>
      </c>
      <c r="Y1247" t="s">
        <v>94</v>
      </c>
      <c r="Z1247" t="s">
        <v>582</v>
      </c>
      <c r="AA1247" s="29">
        <v>-362.5</v>
      </c>
      <c r="AB1247">
        <v>0</v>
      </c>
      <c r="AC1247">
        <f t="shared" si="240"/>
        <v>2016</v>
      </c>
      <c r="AD1247">
        <f t="shared" si="241"/>
        <v>2</v>
      </c>
      <c r="AE1247">
        <f t="shared" si="242"/>
        <v>2015</v>
      </c>
      <c r="AF1247">
        <f t="shared" si="243"/>
        <v>12</v>
      </c>
      <c r="AG1247" t="str">
        <f>VLOOKUP(F1247,vlookup!$A$2:$E$660,2,0)</f>
        <v>Retained</v>
      </c>
      <c r="AH1247" t="str">
        <f>VLOOKUP(F1247,vlookup!$A$2:$E$660,3,0)</f>
        <v>Service Contract</v>
      </c>
      <c r="AI1247" t="str">
        <f>VLOOKUP(F1247,vlookup!$A$2:$E$660,4,0)</f>
        <v>Used Car Programs</v>
      </c>
      <c r="AJ1247" t="str">
        <f>VLOOKUP(F1247,vlookup!$A$2:$E$660,5,0)</f>
        <v>High Mileage</v>
      </c>
      <c r="AL1247">
        <f t="shared" si="244"/>
        <v>40</v>
      </c>
      <c r="AM1247">
        <f t="shared" si="245"/>
        <v>60</v>
      </c>
      <c r="AN1247">
        <f t="shared" si="246"/>
        <v>885</v>
      </c>
      <c r="AO1247" t="str">
        <f t="shared" si="247"/>
        <v/>
      </c>
      <c r="AP1247">
        <f t="shared" si="248"/>
        <v>-362.5</v>
      </c>
      <c r="AQ1247" t="str">
        <f t="shared" si="249"/>
        <v/>
      </c>
      <c r="AR1247" t="str">
        <f t="shared" si="250"/>
        <v/>
      </c>
      <c r="AS1247" t="str">
        <f t="shared" si="251"/>
        <v>9S102800L5-1</v>
      </c>
      <c r="AT1247" t="str">
        <f>IFERROR(IF(VLOOKUP(Y1247,vlookup!$I$2:$J$9,1,0)=Y1247,VLOOKUP(Y1247,vlookup!$I$2:$J$9,2,0),PROPER(Y1247)),PROPER(Y1247))</f>
        <v>Labor</v>
      </c>
      <c r="AU1247" t="str">
        <f>IFERROR(IF(B1247=VLOOKUP(B1247,vlookup!$L$2:$L$10,1,0),"Yes","No"),"No")</f>
        <v>No</v>
      </c>
    </row>
    <row r="1248" spans="1:47" ht="14.45" customHeight="1" x14ac:dyDescent="0.25">
      <c r="A1248" t="s">
        <v>1438</v>
      </c>
      <c r="B1248" s="31" t="s">
        <v>1439</v>
      </c>
      <c r="C1248">
        <v>1</v>
      </c>
      <c r="D1248">
        <v>1</v>
      </c>
      <c r="E1248" t="s">
        <v>571</v>
      </c>
      <c r="F1248" t="s">
        <v>205</v>
      </c>
      <c r="G1248" t="s">
        <v>543</v>
      </c>
      <c r="H1248" t="s">
        <v>1425</v>
      </c>
      <c r="I1248">
        <v>109708</v>
      </c>
      <c r="J1248" s="19">
        <v>41785</v>
      </c>
      <c r="K1248" s="19">
        <v>41813</v>
      </c>
      <c r="L1248">
        <v>201406</v>
      </c>
      <c r="M1248" s="19">
        <v>41791</v>
      </c>
      <c r="N1248">
        <v>24616</v>
      </c>
      <c r="O1248" t="s">
        <v>1076</v>
      </c>
      <c r="P1248" t="s">
        <v>1406</v>
      </c>
      <c r="Q1248" t="s">
        <v>924</v>
      </c>
      <c r="R1248">
        <v>1412</v>
      </c>
      <c r="S1248" s="19">
        <v>41810</v>
      </c>
      <c r="T1248">
        <v>110036</v>
      </c>
      <c r="U1248" t="s">
        <v>357</v>
      </c>
      <c r="V1248" s="19">
        <v>42186</v>
      </c>
      <c r="W1248" t="s">
        <v>370</v>
      </c>
      <c r="X1248" t="s">
        <v>371</v>
      </c>
      <c r="Y1248" t="s">
        <v>94</v>
      </c>
      <c r="Z1248" t="s">
        <v>369</v>
      </c>
      <c r="AA1248" s="29">
        <v>-565.5</v>
      </c>
      <c r="AB1248">
        <v>0</v>
      </c>
      <c r="AC1248">
        <f t="shared" si="240"/>
        <v>2015</v>
      </c>
      <c r="AD1248">
        <f t="shared" si="241"/>
        <v>7</v>
      </c>
      <c r="AE1248">
        <f t="shared" si="242"/>
        <v>2014</v>
      </c>
      <c r="AF1248">
        <f t="shared" si="243"/>
        <v>5</v>
      </c>
      <c r="AG1248" t="str">
        <f>VLOOKUP(F1248,vlookup!$A$2:$E$660,2,0)</f>
        <v>Retained</v>
      </c>
      <c r="AH1248" t="str">
        <f>VLOOKUP(F1248,vlookup!$A$2:$E$660,3,0)</f>
        <v>Service Contract</v>
      </c>
      <c r="AI1248" t="str">
        <f>VLOOKUP(F1248,vlookup!$A$2:$E$660,4,0)</f>
        <v>Used Car Programs</v>
      </c>
      <c r="AJ1248" t="str">
        <f>VLOOKUP(F1248,vlookup!$A$2:$E$660,5,0)</f>
        <v>High Mileage</v>
      </c>
      <c r="AL1248">
        <f t="shared" si="244"/>
        <v>27</v>
      </c>
      <c r="AM1248">
        <f t="shared" si="245"/>
        <v>395</v>
      </c>
      <c r="AN1248">
        <f t="shared" si="246"/>
        <v>328</v>
      </c>
      <c r="AO1248" t="str">
        <f t="shared" si="247"/>
        <v/>
      </c>
      <c r="AP1248" t="str">
        <f t="shared" si="248"/>
        <v/>
      </c>
      <c r="AQ1248" t="str">
        <f t="shared" si="249"/>
        <v/>
      </c>
      <c r="AR1248">
        <f t="shared" si="250"/>
        <v>-565.5</v>
      </c>
      <c r="AS1248" t="str">
        <f t="shared" si="251"/>
        <v>7J100805E4-1</v>
      </c>
      <c r="AT1248" t="str">
        <f>IFERROR(IF(VLOOKUP(Y1248,vlookup!$I$2:$J$9,1,0)=Y1248,VLOOKUP(Y1248,vlookup!$I$2:$J$9,2,0),PROPER(Y1248)),PROPER(Y1248))</f>
        <v>Labor</v>
      </c>
      <c r="AU1248" t="str">
        <f>IFERROR(IF(B1248=VLOOKUP(B1248,vlookup!$L$2:$L$10,1,0),"Yes","No"),"No")</f>
        <v>No</v>
      </c>
    </row>
    <row r="1249" spans="1:47" ht="14.45" customHeight="1" x14ac:dyDescent="0.25">
      <c r="A1249" t="s">
        <v>1440</v>
      </c>
      <c r="B1249" s="31" t="s">
        <v>1441</v>
      </c>
      <c r="C1249">
        <v>1</v>
      </c>
      <c r="D1249">
        <v>1</v>
      </c>
      <c r="E1249" t="s">
        <v>382</v>
      </c>
      <c r="F1249" t="s">
        <v>464</v>
      </c>
      <c r="G1249" t="s">
        <v>543</v>
      </c>
      <c r="H1249" t="s">
        <v>1425</v>
      </c>
      <c r="I1249">
        <v>143788</v>
      </c>
      <c r="J1249" s="19">
        <v>43605</v>
      </c>
      <c r="K1249" s="19">
        <v>43643</v>
      </c>
      <c r="L1249">
        <v>201906</v>
      </c>
      <c r="M1249" s="19">
        <v>43617</v>
      </c>
      <c r="N1249">
        <v>24617</v>
      </c>
      <c r="O1249" t="s">
        <v>1070</v>
      </c>
      <c r="P1249" t="s">
        <v>1442</v>
      </c>
      <c r="Q1249" t="s">
        <v>924</v>
      </c>
      <c r="R1249">
        <v>469720</v>
      </c>
      <c r="S1249" s="19">
        <v>44301</v>
      </c>
      <c r="T1249">
        <v>169361</v>
      </c>
      <c r="U1249" t="s">
        <v>356</v>
      </c>
      <c r="V1249" s="19">
        <v>44327</v>
      </c>
      <c r="W1249" t="s">
        <v>370</v>
      </c>
      <c r="X1249" t="s">
        <v>371</v>
      </c>
      <c r="Y1249" t="s">
        <v>94</v>
      </c>
      <c r="Z1249" t="s">
        <v>369</v>
      </c>
      <c r="AA1249" s="29">
        <v>-1518</v>
      </c>
      <c r="AB1249">
        <v>0</v>
      </c>
      <c r="AC1249">
        <f t="shared" si="240"/>
        <v>2021</v>
      </c>
      <c r="AD1249">
        <f t="shared" si="241"/>
        <v>5</v>
      </c>
      <c r="AE1249">
        <f t="shared" si="242"/>
        <v>2019</v>
      </c>
      <c r="AF1249">
        <f t="shared" si="243"/>
        <v>5</v>
      </c>
      <c r="AG1249" t="str">
        <f>VLOOKUP(F1249,vlookup!$A$2:$E$660,2,0)</f>
        <v>Retained</v>
      </c>
      <c r="AH1249" t="str">
        <f>VLOOKUP(F1249,vlookup!$A$2:$E$660,3,0)</f>
        <v>Service Contract</v>
      </c>
      <c r="AI1249" t="str">
        <f>VLOOKUP(F1249,vlookup!$A$2:$E$660,4,0)</f>
        <v>Used Car Programs</v>
      </c>
      <c r="AJ1249" t="str">
        <f>VLOOKUP(F1249,vlookup!$A$2:$E$660,5,0)</f>
        <v>High Mileage</v>
      </c>
      <c r="AL1249">
        <f t="shared" si="244"/>
        <v>37</v>
      </c>
      <c r="AM1249">
        <f t="shared" si="245"/>
        <v>711</v>
      </c>
      <c r="AN1249">
        <f t="shared" si="246"/>
        <v>25573</v>
      </c>
      <c r="AO1249" t="str">
        <f t="shared" si="247"/>
        <v/>
      </c>
      <c r="AP1249" t="str">
        <f t="shared" si="248"/>
        <v/>
      </c>
      <c r="AQ1249" t="str">
        <f t="shared" si="249"/>
        <v/>
      </c>
      <c r="AR1249">
        <f t="shared" si="250"/>
        <v>-1518</v>
      </c>
      <c r="AS1249" t="str">
        <f t="shared" si="251"/>
        <v>7R204035E9-1</v>
      </c>
      <c r="AT1249" t="str">
        <f>IFERROR(IF(VLOOKUP(Y1249,vlookup!$I$2:$J$9,1,0)=Y1249,VLOOKUP(Y1249,vlookup!$I$2:$J$9,2,0),PROPER(Y1249)),PROPER(Y1249))</f>
        <v>Labor</v>
      </c>
      <c r="AU1249" t="str">
        <f>IFERROR(IF(B1249=VLOOKUP(B1249,vlookup!$L$2:$L$10,1,0),"Yes","No"),"No")</f>
        <v>No</v>
      </c>
    </row>
    <row r="1250" spans="1:47" ht="14.45" customHeight="1" x14ac:dyDescent="0.25">
      <c r="A1250" t="s">
        <v>2985</v>
      </c>
      <c r="B1250" s="31" t="s">
        <v>2986</v>
      </c>
      <c r="C1250">
        <v>2</v>
      </c>
      <c r="D1250">
        <v>2</v>
      </c>
      <c r="E1250" t="s">
        <v>382</v>
      </c>
      <c r="F1250" t="s">
        <v>205</v>
      </c>
      <c r="G1250" t="s">
        <v>543</v>
      </c>
      <c r="H1250" t="s">
        <v>1425</v>
      </c>
      <c r="I1250">
        <v>115462</v>
      </c>
      <c r="J1250" s="19">
        <v>42208</v>
      </c>
      <c r="K1250" s="19">
        <v>42244</v>
      </c>
      <c r="L1250">
        <v>201508</v>
      </c>
      <c r="M1250" s="19">
        <v>42217</v>
      </c>
      <c r="N1250">
        <v>24616</v>
      </c>
      <c r="O1250" t="s">
        <v>1076</v>
      </c>
      <c r="P1250" t="s">
        <v>1172</v>
      </c>
      <c r="Q1250" t="s">
        <v>924</v>
      </c>
      <c r="R1250">
        <v>10836</v>
      </c>
      <c r="S1250" s="19">
        <v>42502</v>
      </c>
      <c r="T1250">
        <v>115462</v>
      </c>
      <c r="U1250" t="s">
        <v>356</v>
      </c>
      <c r="V1250" s="19">
        <v>42591</v>
      </c>
      <c r="W1250" t="s">
        <v>610</v>
      </c>
      <c r="X1250" t="s">
        <v>611</v>
      </c>
      <c r="Y1250" t="s">
        <v>94</v>
      </c>
      <c r="Z1250" t="s">
        <v>364</v>
      </c>
      <c r="AA1250" s="29">
        <v>-1152</v>
      </c>
      <c r="AB1250">
        <v>0</v>
      </c>
      <c r="AC1250">
        <f t="shared" si="240"/>
        <v>2016</v>
      </c>
      <c r="AD1250">
        <f t="shared" si="241"/>
        <v>8</v>
      </c>
      <c r="AE1250">
        <f t="shared" si="242"/>
        <v>2015</v>
      </c>
      <c r="AF1250">
        <f t="shared" si="243"/>
        <v>7</v>
      </c>
      <c r="AG1250" t="str">
        <f>VLOOKUP(F1250,vlookup!$A$2:$E$660,2,0)</f>
        <v>Retained</v>
      </c>
      <c r="AH1250" t="str">
        <f>VLOOKUP(F1250,vlookup!$A$2:$E$660,3,0)</f>
        <v>Service Contract</v>
      </c>
      <c r="AI1250" t="str">
        <f>VLOOKUP(F1250,vlookup!$A$2:$E$660,4,0)</f>
        <v>Used Car Programs</v>
      </c>
      <c r="AJ1250" t="str">
        <f>VLOOKUP(F1250,vlookup!$A$2:$E$660,5,0)</f>
        <v>High Mileage</v>
      </c>
      <c r="AL1250">
        <f t="shared" si="244"/>
        <v>35</v>
      </c>
      <c r="AM1250">
        <f t="shared" si="245"/>
        <v>376</v>
      </c>
      <c r="AN1250" t="str">
        <f t="shared" si="246"/>
        <v/>
      </c>
      <c r="AO1250" t="str">
        <f t="shared" si="247"/>
        <v/>
      </c>
      <c r="AP1250" t="str">
        <f t="shared" si="248"/>
        <v/>
      </c>
      <c r="AQ1250" t="str">
        <f t="shared" si="249"/>
        <v/>
      </c>
      <c r="AR1250">
        <f t="shared" si="250"/>
        <v>-1152</v>
      </c>
      <c r="AS1250" t="str">
        <f t="shared" si="251"/>
        <v>7J393417G5-2</v>
      </c>
      <c r="AT1250" t="str">
        <f>IFERROR(IF(VLOOKUP(Y1250,vlookup!$I$2:$J$9,1,0)=Y1250,VLOOKUP(Y1250,vlookup!$I$2:$J$9,2,0),PROPER(Y1250)),PROPER(Y1250))</f>
        <v>Labor</v>
      </c>
      <c r="AU1250" t="str">
        <f>IFERROR(IF(B1250=VLOOKUP(B1250,vlookup!$L$2:$L$10,1,0),"Yes","No"),"No")</f>
        <v>No</v>
      </c>
    </row>
    <row r="1251" spans="1:47" ht="14.45" customHeight="1" x14ac:dyDescent="0.25">
      <c r="A1251" t="s">
        <v>2985</v>
      </c>
      <c r="B1251" s="31" t="s">
        <v>2986</v>
      </c>
      <c r="C1251">
        <v>2</v>
      </c>
      <c r="D1251">
        <v>2</v>
      </c>
      <c r="E1251" t="s">
        <v>382</v>
      </c>
      <c r="F1251" t="s">
        <v>205</v>
      </c>
      <c r="G1251" t="s">
        <v>543</v>
      </c>
      <c r="H1251" t="s">
        <v>1425</v>
      </c>
      <c r="I1251">
        <v>115462</v>
      </c>
      <c r="J1251" s="19">
        <v>42208</v>
      </c>
      <c r="K1251" s="19">
        <v>42244</v>
      </c>
      <c r="L1251">
        <v>201508</v>
      </c>
      <c r="M1251" s="19">
        <v>42217</v>
      </c>
      <c r="N1251">
        <v>24616</v>
      </c>
      <c r="O1251" t="s">
        <v>1076</v>
      </c>
      <c r="P1251" t="s">
        <v>1172</v>
      </c>
      <c r="Q1251" t="s">
        <v>924</v>
      </c>
      <c r="R1251">
        <v>10836</v>
      </c>
      <c r="S1251" s="19">
        <v>42502</v>
      </c>
      <c r="T1251">
        <v>115462</v>
      </c>
      <c r="U1251" t="s">
        <v>356</v>
      </c>
      <c r="V1251" s="19">
        <v>42591</v>
      </c>
      <c r="W1251" t="s">
        <v>2987</v>
      </c>
      <c r="X1251" t="s">
        <v>2988</v>
      </c>
      <c r="Y1251" t="s">
        <v>94</v>
      </c>
      <c r="Z1251" t="s">
        <v>364</v>
      </c>
      <c r="AA1251" s="29">
        <v>-315</v>
      </c>
      <c r="AB1251">
        <v>0</v>
      </c>
      <c r="AC1251">
        <f t="shared" si="240"/>
        <v>2016</v>
      </c>
      <c r="AD1251">
        <f t="shared" si="241"/>
        <v>8</v>
      </c>
      <c r="AE1251">
        <f t="shared" si="242"/>
        <v>2015</v>
      </c>
      <c r="AF1251">
        <f t="shared" si="243"/>
        <v>7</v>
      </c>
      <c r="AG1251" t="str">
        <f>VLOOKUP(F1251,vlookup!$A$2:$E$660,2,0)</f>
        <v>Retained</v>
      </c>
      <c r="AH1251" t="str">
        <f>VLOOKUP(F1251,vlookup!$A$2:$E$660,3,0)</f>
        <v>Service Contract</v>
      </c>
      <c r="AI1251" t="str">
        <f>VLOOKUP(F1251,vlookup!$A$2:$E$660,4,0)</f>
        <v>Used Car Programs</v>
      </c>
      <c r="AJ1251" t="str">
        <f>VLOOKUP(F1251,vlookup!$A$2:$E$660,5,0)</f>
        <v>High Mileage</v>
      </c>
      <c r="AL1251">
        <f t="shared" si="244"/>
        <v>35</v>
      </c>
      <c r="AM1251">
        <f t="shared" si="245"/>
        <v>376</v>
      </c>
      <c r="AN1251" t="str">
        <f t="shared" si="246"/>
        <v/>
      </c>
      <c r="AO1251" t="str">
        <f t="shared" si="247"/>
        <v/>
      </c>
      <c r="AP1251" t="str">
        <f t="shared" si="248"/>
        <v/>
      </c>
      <c r="AQ1251" t="str">
        <f t="shared" si="249"/>
        <v/>
      </c>
      <c r="AR1251">
        <f t="shared" si="250"/>
        <v>-315</v>
      </c>
      <c r="AS1251" t="str">
        <f t="shared" si="251"/>
        <v>7J393417G5-2</v>
      </c>
      <c r="AT1251" t="str">
        <f>IFERROR(IF(VLOOKUP(Y1251,vlookup!$I$2:$J$9,1,0)=Y1251,VLOOKUP(Y1251,vlookup!$I$2:$J$9,2,0),PROPER(Y1251)),PROPER(Y1251))</f>
        <v>Labor</v>
      </c>
      <c r="AU1251" t="str">
        <f>IFERROR(IF(B1251=VLOOKUP(B1251,vlookup!$L$2:$L$10,1,0),"Yes","No"),"No")</f>
        <v>No</v>
      </c>
    </row>
    <row r="1252" spans="1:47" ht="14.45" customHeight="1" x14ac:dyDescent="0.25">
      <c r="A1252" t="s">
        <v>2985</v>
      </c>
      <c r="B1252" s="31" t="s">
        <v>2986</v>
      </c>
      <c r="C1252">
        <v>2</v>
      </c>
      <c r="D1252">
        <v>2</v>
      </c>
      <c r="E1252" t="s">
        <v>382</v>
      </c>
      <c r="F1252" t="s">
        <v>205</v>
      </c>
      <c r="G1252" t="s">
        <v>543</v>
      </c>
      <c r="H1252" t="s">
        <v>1425</v>
      </c>
      <c r="I1252">
        <v>115462</v>
      </c>
      <c r="J1252" s="19">
        <v>42208</v>
      </c>
      <c r="K1252" s="19">
        <v>42244</v>
      </c>
      <c r="L1252">
        <v>201508</v>
      </c>
      <c r="M1252" s="19">
        <v>42217</v>
      </c>
      <c r="N1252">
        <v>24616</v>
      </c>
      <c r="O1252" t="s">
        <v>1076</v>
      </c>
      <c r="P1252" t="s">
        <v>1172</v>
      </c>
      <c r="Q1252" t="s">
        <v>924</v>
      </c>
      <c r="R1252">
        <v>10836</v>
      </c>
      <c r="S1252" s="19">
        <v>42502</v>
      </c>
      <c r="T1252">
        <v>115462</v>
      </c>
      <c r="U1252" t="s">
        <v>356</v>
      </c>
      <c r="V1252" s="19">
        <v>42591</v>
      </c>
      <c r="W1252" t="s">
        <v>2989</v>
      </c>
      <c r="X1252" t="s">
        <v>2990</v>
      </c>
      <c r="Y1252" t="s">
        <v>94</v>
      </c>
      <c r="Z1252" t="s">
        <v>1014</v>
      </c>
      <c r="AA1252" s="29">
        <v>-116.6</v>
      </c>
      <c r="AB1252">
        <v>0</v>
      </c>
      <c r="AC1252">
        <f t="shared" si="240"/>
        <v>2016</v>
      </c>
      <c r="AD1252">
        <f t="shared" si="241"/>
        <v>8</v>
      </c>
      <c r="AE1252">
        <f t="shared" si="242"/>
        <v>2015</v>
      </c>
      <c r="AF1252">
        <f t="shared" si="243"/>
        <v>7</v>
      </c>
      <c r="AG1252" t="str">
        <f>VLOOKUP(F1252,vlookup!$A$2:$E$660,2,0)</f>
        <v>Retained</v>
      </c>
      <c r="AH1252" t="str">
        <f>VLOOKUP(F1252,vlookup!$A$2:$E$660,3,0)</f>
        <v>Service Contract</v>
      </c>
      <c r="AI1252" t="str">
        <f>VLOOKUP(F1252,vlookup!$A$2:$E$660,4,0)</f>
        <v>Used Car Programs</v>
      </c>
      <c r="AJ1252" t="str">
        <f>VLOOKUP(F1252,vlookup!$A$2:$E$660,5,0)</f>
        <v>High Mileage</v>
      </c>
      <c r="AL1252">
        <f t="shared" si="244"/>
        <v>35</v>
      </c>
      <c r="AM1252">
        <f t="shared" si="245"/>
        <v>376</v>
      </c>
      <c r="AN1252" t="str">
        <f t="shared" si="246"/>
        <v/>
      </c>
      <c r="AO1252" t="str">
        <f t="shared" si="247"/>
        <v/>
      </c>
      <c r="AP1252" t="str">
        <f t="shared" si="248"/>
        <v/>
      </c>
      <c r="AQ1252" t="str">
        <f t="shared" si="249"/>
        <v/>
      </c>
      <c r="AR1252">
        <f t="shared" si="250"/>
        <v>-116.6</v>
      </c>
      <c r="AS1252" t="str">
        <f t="shared" si="251"/>
        <v>7J393417G5-2</v>
      </c>
      <c r="AT1252" t="str">
        <f>IFERROR(IF(VLOOKUP(Y1252,vlookup!$I$2:$J$9,1,0)=Y1252,VLOOKUP(Y1252,vlookup!$I$2:$J$9,2,0),PROPER(Y1252)),PROPER(Y1252))</f>
        <v>Labor</v>
      </c>
      <c r="AU1252" t="str">
        <f>IFERROR(IF(B1252=VLOOKUP(B1252,vlookup!$L$2:$L$10,1,0),"Yes","No"),"No")</f>
        <v>No</v>
      </c>
    </row>
    <row r="1253" spans="1:47" ht="14.45" customHeight="1" x14ac:dyDescent="0.25">
      <c r="A1253" t="s">
        <v>1443</v>
      </c>
      <c r="B1253" s="31" t="s">
        <v>1444</v>
      </c>
      <c r="C1253">
        <v>1</v>
      </c>
      <c r="D1253">
        <v>1</v>
      </c>
      <c r="E1253" t="s">
        <v>382</v>
      </c>
      <c r="F1253" t="s">
        <v>464</v>
      </c>
      <c r="G1253" t="s">
        <v>543</v>
      </c>
      <c r="H1253" t="s">
        <v>1425</v>
      </c>
      <c r="I1253">
        <v>110995</v>
      </c>
      <c r="J1253" s="19">
        <v>44464</v>
      </c>
      <c r="K1253" s="19">
        <v>44497</v>
      </c>
      <c r="L1253">
        <v>202110</v>
      </c>
      <c r="M1253" s="19">
        <v>44470</v>
      </c>
      <c r="N1253">
        <v>24617</v>
      </c>
      <c r="O1253" t="s">
        <v>1070</v>
      </c>
      <c r="P1253" t="s">
        <v>1445</v>
      </c>
      <c r="Q1253" t="s">
        <v>924</v>
      </c>
      <c r="R1253">
        <v>25612</v>
      </c>
      <c r="S1253" s="19">
        <v>45141</v>
      </c>
      <c r="T1253">
        <v>124239</v>
      </c>
      <c r="U1253" t="s">
        <v>356</v>
      </c>
      <c r="V1253" s="19">
        <v>45219</v>
      </c>
      <c r="W1253" t="s">
        <v>610</v>
      </c>
      <c r="X1253" t="s">
        <v>611</v>
      </c>
      <c r="Y1253" t="s">
        <v>94</v>
      </c>
      <c r="Z1253" t="s">
        <v>364</v>
      </c>
      <c r="AA1253" s="29">
        <v>-2349.5</v>
      </c>
      <c r="AB1253">
        <v>0</v>
      </c>
      <c r="AC1253">
        <f t="shared" si="240"/>
        <v>2023</v>
      </c>
      <c r="AD1253">
        <f t="shared" si="241"/>
        <v>10</v>
      </c>
      <c r="AE1253">
        <f t="shared" si="242"/>
        <v>2021</v>
      </c>
      <c r="AF1253">
        <f t="shared" si="243"/>
        <v>9</v>
      </c>
      <c r="AG1253" t="str">
        <f>VLOOKUP(F1253,vlookup!$A$2:$E$660,2,0)</f>
        <v>Retained</v>
      </c>
      <c r="AH1253" t="str">
        <f>VLOOKUP(F1253,vlookup!$A$2:$E$660,3,0)</f>
        <v>Service Contract</v>
      </c>
      <c r="AI1253" t="str">
        <f>VLOOKUP(F1253,vlookup!$A$2:$E$660,4,0)</f>
        <v>Used Car Programs</v>
      </c>
      <c r="AJ1253" t="str">
        <f>VLOOKUP(F1253,vlookup!$A$2:$E$660,5,0)</f>
        <v>High Mileage</v>
      </c>
      <c r="AL1253">
        <f t="shared" si="244"/>
        <v>33</v>
      </c>
      <c r="AM1253">
        <f t="shared" si="245"/>
        <v>745</v>
      </c>
      <c r="AN1253">
        <f t="shared" si="246"/>
        <v>13244</v>
      </c>
      <c r="AO1253" t="str">
        <f t="shared" si="247"/>
        <v/>
      </c>
      <c r="AP1253" t="str">
        <f t="shared" si="248"/>
        <v/>
      </c>
      <c r="AQ1253" t="str">
        <f t="shared" si="249"/>
        <v/>
      </c>
      <c r="AR1253">
        <f t="shared" si="250"/>
        <v>-2349.5</v>
      </c>
      <c r="AS1253" t="str">
        <f t="shared" si="251"/>
        <v>ZAG7R311163I21-1</v>
      </c>
      <c r="AT1253" t="str">
        <f>IFERROR(IF(VLOOKUP(Y1253,vlookup!$I$2:$J$9,1,0)=Y1253,VLOOKUP(Y1253,vlookup!$I$2:$J$9,2,0),PROPER(Y1253)),PROPER(Y1253))</f>
        <v>Labor</v>
      </c>
      <c r="AU1253" t="str">
        <f>IFERROR(IF(B1253=VLOOKUP(B1253,vlookup!$L$2:$L$10,1,0),"Yes","No"),"No")</f>
        <v>No</v>
      </c>
    </row>
    <row r="1254" spans="1:47" ht="14.45" customHeight="1" x14ac:dyDescent="0.25">
      <c r="A1254" t="s">
        <v>1446</v>
      </c>
      <c r="B1254" s="31" t="s">
        <v>1447</v>
      </c>
      <c r="C1254">
        <v>1</v>
      </c>
      <c r="D1254">
        <v>1</v>
      </c>
      <c r="E1254" t="s">
        <v>382</v>
      </c>
      <c r="F1254" t="s">
        <v>205</v>
      </c>
      <c r="G1254" t="s">
        <v>543</v>
      </c>
      <c r="H1254" t="s">
        <v>1425</v>
      </c>
      <c r="I1254">
        <v>118258</v>
      </c>
      <c r="J1254" s="19">
        <v>41802</v>
      </c>
      <c r="K1254" s="19">
        <v>41848</v>
      </c>
      <c r="L1254">
        <v>201407</v>
      </c>
      <c r="M1254" s="19">
        <v>41821</v>
      </c>
      <c r="N1254">
        <v>24617</v>
      </c>
      <c r="O1254" t="s">
        <v>1070</v>
      </c>
      <c r="P1254" t="s">
        <v>1172</v>
      </c>
      <c r="Q1254" t="s">
        <v>924</v>
      </c>
      <c r="R1254">
        <v>5673</v>
      </c>
      <c r="S1254" s="19">
        <v>41905</v>
      </c>
      <c r="T1254">
        <v>123437</v>
      </c>
      <c r="U1254" t="s">
        <v>357</v>
      </c>
      <c r="V1254" s="19">
        <v>41921</v>
      </c>
      <c r="W1254" t="s">
        <v>2991</v>
      </c>
      <c r="X1254" t="s">
        <v>2992</v>
      </c>
      <c r="Y1254" t="s">
        <v>94</v>
      </c>
      <c r="Z1254" t="s">
        <v>366</v>
      </c>
      <c r="AA1254" s="29">
        <v>-216</v>
      </c>
      <c r="AB1254">
        <v>0</v>
      </c>
      <c r="AC1254">
        <f t="shared" si="240"/>
        <v>2014</v>
      </c>
      <c r="AD1254">
        <f t="shared" si="241"/>
        <v>10</v>
      </c>
      <c r="AE1254">
        <f t="shared" si="242"/>
        <v>2014</v>
      </c>
      <c r="AF1254">
        <f t="shared" si="243"/>
        <v>6</v>
      </c>
      <c r="AG1254" t="str">
        <f>VLOOKUP(F1254,vlookup!$A$2:$E$660,2,0)</f>
        <v>Retained</v>
      </c>
      <c r="AH1254" t="str">
        <f>VLOOKUP(F1254,vlookup!$A$2:$E$660,3,0)</f>
        <v>Service Contract</v>
      </c>
      <c r="AI1254" t="str">
        <f>VLOOKUP(F1254,vlookup!$A$2:$E$660,4,0)</f>
        <v>Used Car Programs</v>
      </c>
      <c r="AJ1254" t="str">
        <f>VLOOKUP(F1254,vlookup!$A$2:$E$660,5,0)</f>
        <v>High Mileage</v>
      </c>
      <c r="AL1254">
        <f t="shared" si="244"/>
        <v>46</v>
      </c>
      <c r="AM1254">
        <f t="shared" si="245"/>
        <v>117</v>
      </c>
      <c r="AN1254">
        <f t="shared" si="246"/>
        <v>5179</v>
      </c>
      <c r="AO1254" t="str">
        <f t="shared" si="247"/>
        <v/>
      </c>
      <c r="AP1254" t="str">
        <f t="shared" si="248"/>
        <v/>
      </c>
      <c r="AQ1254" t="str">
        <f t="shared" si="249"/>
        <v/>
      </c>
      <c r="AR1254">
        <f t="shared" si="250"/>
        <v>-216</v>
      </c>
      <c r="AS1254" t="str">
        <f t="shared" si="251"/>
        <v>8R245795F4-1</v>
      </c>
      <c r="AT1254" t="str">
        <f>IFERROR(IF(VLOOKUP(Y1254,vlookup!$I$2:$J$9,1,0)=Y1254,VLOOKUP(Y1254,vlookup!$I$2:$J$9,2,0),PROPER(Y1254)),PROPER(Y1254))</f>
        <v>Labor</v>
      </c>
      <c r="AU1254" t="str">
        <f>IFERROR(IF(B1254=VLOOKUP(B1254,vlookup!$L$2:$L$10,1,0),"Yes","No"),"No")</f>
        <v>No</v>
      </c>
    </row>
    <row r="1255" spans="1:47" ht="14.45" customHeight="1" x14ac:dyDescent="0.25">
      <c r="A1255" t="s">
        <v>1446</v>
      </c>
      <c r="B1255" s="31" t="s">
        <v>1447</v>
      </c>
      <c r="C1255">
        <v>2</v>
      </c>
      <c r="D1255">
        <v>1</v>
      </c>
      <c r="E1255" t="s">
        <v>382</v>
      </c>
      <c r="F1255" t="s">
        <v>205</v>
      </c>
      <c r="G1255" t="s">
        <v>543</v>
      </c>
      <c r="H1255" t="s">
        <v>1425</v>
      </c>
      <c r="I1255">
        <v>118258</v>
      </c>
      <c r="J1255" s="19">
        <v>41802</v>
      </c>
      <c r="K1255" s="19">
        <v>41848</v>
      </c>
      <c r="L1255">
        <v>201407</v>
      </c>
      <c r="M1255" s="19">
        <v>41821</v>
      </c>
      <c r="N1255">
        <v>24617</v>
      </c>
      <c r="O1255" t="s">
        <v>1070</v>
      </c>
      <c r="P1255" t="s">
        <v>1448</v>
      </c>
      <c r="Q1255" t="s">
        <v>924</v>
      </c>
      <c r="R1255">
        <v>16019152</v>
      </c>
      <c r="S1255" s="19">
        <v>42388</v>
      </c>
      <c r="T1255">
        <v>141837</v>
      </c>
      <c r="U1255" t="s">
        <v>357</v>
      </c>
      <c r="V1255" s="19">
        <v>42389</v>
      </c>
      <c r="W1255" t="s">
        <v>988</v>
      </c>
      <c r="X1255" t="s">
        <v>989</v>
      </c>
      <c r="Y1255" t="s">
        <v>94</v>
      </c>
      <c r="Z1255" t="s">
        <v>364</v>
      </c>
      <c r="AA1255" s="29">
        <v>-392</v>
      </c>
      <c r="AB1255">
        <v>0</v>
      </c>
      <c r="AC1255">
        <f t="shared" si="240"/>
        <v>2016</v>
      </c>
      <c r="AD1255">
        <f t="shared" si="241"/>
        <v>1</v>
      </c>
      <c r="AE1255">
        <f t="shared" si="242"/>
        <v>2014</v>
      </c>
      <c r="AF1255">
        <f t="shared" si="243"/>
        <v>6</v>
      </c>
      <c r="AG1255" t="str">
        <f>VLOOKUP(F1255,vlookup!$A$2:$E$660,2,0)</f>
        <v>Retained</v>
      </c>
      <c r="AH1255" t="str">
        <f>VLOOKUP(F1255,vlookup!$A$2:$E$660,3,0)</f>
        <v>Service Contract</v>
      </c>
      <c r="AI1255" t="str">
        <f>VLOOKUP(F1255,vlookup!$A$2:$E$660,4,0)</f>
        <v>Used Car Programs</v>
      </c>
      <c r="AJ1255" t="str">
        <f>VLOOKUP(F1255,vlookup!$A$2:$E$660,5,0)</f>
        <v>High Mileage</v>
      </c>
      <c r="AL1255">
        <f t="shared" si="244"/>
        <v>46</v>
      </c>
      <c r="AM1255">
        <f t="shared" si="245"/>
        <v>578</v>
      </c>
      <c r="AN1255">
        <f t="shared" si="246"/>
        <v>23579</v>
      </c>
      <c r="AO1255" t="str">
        <f t="shared" si="247"/>
        <v/>
      </c>
      <c r="AP1255" t="str">
        <f t="shared" si="248"/>
        <v/>
      </c>
      <c r="AQ1255" t="str">
        <f t="shared" si="249"/>
        <v/>
      </c>
      <c r="AR1255">
        <f t="shared" si="250"/>
        <v>-392</v>
      </c>
      <c r="AS1255" t="str">
        <f t="shared" si="251"/>
        <v>8R245795F4-2</v>
      </c>
      <c r="AT1255" t="str">
        <f>IFERROR(IF(VLOOKUP(Y1255,vlookup!$I$2:$J$9,1,0)=Y1255,VLOOKUP(Y1255,vlookup!$I$2:$J$9,2,0),PROPER(Y1255)),PROPER(Y1255))</f>
        <v>Labor</v>
      </c>
      <c r="AU1255" t="str">
        <f>IFERROR(IF(B1255=VLOOKUP(B1255,vlookup!$L$2:$L$10,1,0),"Yes","No"),"No")</f>
        <v>No</v>
      </c>
    </row>
    <row r="1256" spans="1:47" ht="14.45" customHeight="1" x14ac:dyDescent="0.25">
      <c r="A1256" t="s">
        <v>1449</v>
      </c>
      <c r="B1256" s="31" t="s">
        <v>1450</v>
      </c>
      <c r="C1256">
        <v>1</v>
      </c>
      <c r="D1256">
        <v>1</v>
      </c>
      <c r="E1256" t="s">
        <v>382</v>
      </c>
      <c r="F1256" t="s">
        <v>60</v>
      </c>
      <c r="G1256" t="s">
        <v>543</v>
      </c>
      <c r="H1256" t="s">
        <v>1451</v>
      </c>
      <c r="I1256">
        <v>148705</v>
      </c>
      <c r="J1256" s="19">
        <v>41766</v>
      </c>
      <c r="K1256" s="19">
        <v>41790</v>
      </c>
      <c r="L1256">
        <v>201405</v>
      </c>
      <c r="M1256" s="19">
        <v>41760</v>
      </c>
      <c r="N1256">
        <v>24616</v>
      </c>
      <c r="O1256" t="s">
        <v>1076</v>
      </c>
      <c r="P1256" t="s">
        <v>1452</v>
      </c>
      <c r="Q1256" t="s">
        <v>924</v>
      </c>
      <c r="R1256">
        <v>27129</v>
      </c>
      <c r="S1256" s="19">
        <v>41780</v>
      </c>
      <c r="T1256">
        <v>149615</v>
      </c>
      <c r="U1256" t="s">
        <v>357</v>
      </c>
      <c r="V1256" s="19">
        <v>41819</v>
      </c>
      <c r="W1256" t="s">
        <v>2993</v>
      </c>
      <c r="X1256" t="s">
        <v>2994</v>
      </c>
      <c r="Y1256" t="s">
        <v>94</v>
      </c>
      <c r="Z1256" t="s">
        <v>369</v>
      </c>
      <c r="AA1256" s="29">
        <v>-609</v>
      </c>
      <c r="AB1256">
        <v>0</v>
      </c>
      <c r="AC1256">
        <f t="shared" si="240"/>
        <v>2014</v>
      </c>
      <c r="AD1256">
        <f t="shared" si="241"/>
        <v>6</v>
      </c>
      <c r="AE1256">
        <f t="shared" si="242"/>
        <v>2014</v>
      </c>
      <c r="AF1256">
        <f t="shared" si="243"/>
        <v>5</v>
      </c>
      <c r="AG1256" t="str">
        <f>VLOOKUP(F1256,vlookup!$A$2:$E$660,2,0)</f>
        <v>Retained</v>
      </c>
      <c r="AH1256" t="str">
        <f>VLOOKUP(F1256,vlookup!$A$2:$E$660,3,0)</f>
        <v>Service Contract</v>
      </c>
      <c r="AI1256" t="str">
        <f>VLOOKUP(F1256,vlookup!$A$2:$E$660,4,0)</f>
        <v>Used Car Programs</v>
      </c>
      <c r="AJ1256" t="str">
        <f>VLOOKUP(F1256,vlookup!$A$2:$E$660,5,0)</f>
        <v>High Mileage</v>
      </c>
      <c r="AL1256">
        <f t="shared" si="244"/>
        <v>24</v>
      </c>
      <c r="AM1256">
        <f t="shared" si="245"/>
        <v>52</v>
      </c>
      <c r="AN1256">
        <f t="shared" si="246"/>
        <v>910</v>
      </c>
      <c r="AO1256" t="str">
        <f t="shared" si="247"/>
        <v/>
      </c>
      <c r="AP1256">
        <f t="shared" si="248"/>
        <v>-609</v>
      </c>
      <c r="AQ1256" t="str">
        <f t="shared" si="249"/>
        <v/>
      </c>
      <c r="AR1256" t="str">
        <f t="shared" si="250"/>
        <v/>
      </c>
      <c r="AS1256" t="str">
        <f t="shared" si="251"/>
        <v>7J173246E4Y-1</v>
      </c>
      <c r="AT1256" t="str">
        <f>IFERROR(IF(VLOOKUP(Y1256,vlookup!$I$2:$J$9,1,0)=Y1256,VLOOKUP(Y1256,vlookup!$I$2:$J$9,2,0),PROPER(Y1256)),PROPER(Y1256))</f>
        <v>Labor</v>
      </c>
      <c r="AU1256" t="str">
        <f>IFERROR(IF(B1256=VLOOKUP(B1256,vlookup!$L$2:$L$10,1,0),"Yes","No"),"No")</f>
        <v>No</v>
      </c>
    </row>
    <row r="1257" spans="1:47" ht="14.45" customHeight="1" x14ac:dyDescent="0.25">
      <c r="A1257" t="s">
        <v>1453</v>
      </c>
      <c r="B1257" s="31" t="s">
        <v>1454</v>
      </c>
      <c r="C1257">
        <v>1</v>
      </c>
      <c r="D1257">
        <v>1</v>
      </c>
      <c r="E1257" t="s">
        <v>382</v>
      </c>
      <c r="F1257" t="s">
        <v>464</v>
      </c>
      <c r="G1257" t="s">
        <v>543</v>
      </c>
      <c r="H1257" t="s">
        <v>1451</v>
      </c>
      <c r="I1257">
        <v>119110</v>
      </c>
      <c r="J1257" s="19">
        <v>43322</v>
      </c>
      <c r="K1257" s="19">
        <v>43385</v>
      </c>
      <c r="L1257">
        <v>201810</v>
      </c>
      <c r="M1257" s="19">
        <v>43374</v>
      </c>
      <c r="N1257">
        <v>24617</v>
      </c>
      <c r="O1257" t="s">
        <v>1070</v>
      </c>
      <c r="P1257" t="s">
        <v>1455</v>
      </c>
      <c r="Q1257" t="s">
        <v>924</v>
      </c>
      <c r="R1257">
        <v>123498</v>
      </c>
      <c r="S1257" s="19">
        <v>43389</v>
      </c>
      <c r="T1257">
        <v>122780</v>
      </c>
      <c r="U1257" t="s">
        <v>356</v>
      </c>
      <c r="V1257" s="19">
        <v>43404</v>
      </c>
      <c r="W1257" t="s">
        <v>2995</v>
      </c>
      <c r="X1257" t="s">
        <v>2996</v>
      </c>
      <c r="Y1257" t="s">
        <v>94</v>
      </c>
      <c r="Z1257" t="s">
        <v>366</v>
      </c>
      <c r="AA1257" s="29">
        <v>-230</v>
      </c>
      <c r="AB1257">
        <v>0</v>
      </c>
      <c r="AC1257">
        <f t="shared" si="240"/>
        <v>2018</v>
      </c>
      <c r="AD1257">
        <f t="shared" si="241"/>
        <v>10</v>
      </c>
      <c r="AE1257">
        <f t="shared" si="242"/>
        <v>2018</v>
      </c>
      <c r="AF1257">
        <f t="shared" si="243"/>
        <v>8</v>
      </c>
      <c r="AG1257" t="str">
        <f>VLOOKUP(F1257,vlookup!$A$2:$E$660,2,0)</f>
        <v>Retained</v>
      </c>
      <c r="AH1257" t="str">
        <f>VLOOKUP(F1257,vlookup!$A$2:$E$660,3,0)</f>
        <v>Service Contract</v>
      </c>
      <c r="AI1257" t="str">
        <f>VLOOKUP(F1257,vlookup!$A$2:$E$660,4,0)</f>
        <v>Used Car Programs</v>
      </c>
      <c r="AJ1257" t="str">
        <f>VLOOKUP(F1257,vlookup!$A$2:$E$660,5,0)</f>
        <v>High Mileage</v>
      </c>
      <c r="AL1257">
        <f t="shared" si="244"/>
        <v>62</v>
      </c>
      <c r="AM1257">
        <f t="shared" si="245"/>
        <v>81</v>
      </c>
      <c r="AN1257">
        <f t="shared" si="246"/>
        <v>3670</v>
      </c>
      <c r="AO1257" t="str">
        <f t="shared" si="247"/>
        <v/>
      </c>
      <c r="AP1257" t="str">
        <f t="shared" si="248"/>
        <v/>
      </c>
      <c r="AQ1257">
        <f t="shared" si="249"/>
        <v>-230</v>
      </c>
      <c r="AR1257" t="str">
        <f t="shared" si="250"/>
        <v/>
      </c>
      <c r="AS1257" t="str">
        <f t="shared" si="251"/>
        <v>7J208975H8-1</v>
      </c>
      <c r="AT1257" t="str">
        <f>IFERROR(IF(VLOOKUP(Y1257,vlookup!$I$2:$J$9,1,0)=Y1257,VLOOKUP(Y1257,vlookup!$I$2:$J$9,2,0),PROPER(Y1257)),PROPER(Y1257))</f>
        <v>Labor</v>
      </c>
      <c r="AU1257" t="str">
        <f>IFERROR(IF(B1257=VLOOKUP(B1257,vlookup!$L$2:$L$10,1,0),"Yes","No"),"No")</f>
        <v>No</v>
      </c>
    </row>
    <row r="1258" spans="1:47" ht="14.45" customHeight="1" x14ac:dyDescent="0.25">
      <c r="A1258" t="s">
        <v>1453</v>
      </c>
      <c r="B1258" s="31" t="s">
        <v>1454</v>
      </c>
      <c r="C1258">
        <v>1</v>
      </c>
      <c r="D1258">
        <v>1</v>
      </c>
      <c r="E1258" t="s">
        <v>382</v>
      </c>
      <c r="F1258" t="s">
        <v>464</v>
      </c>
      <c r="G1258" t="s">
        <v>543</v>
      </c>
      <c r="H1258" t="s">
        <v>1451</v>
      </c>
      <c r="I1258">
        <v>119110</v>
      </c>
      <c r="J1258" s="19">
        <v>43322</v>
      </c>
      <c r="K1258" s="19">
        <v>43385</v>
      </c>
      <c r="L1258">
        <v>201810</v>
      </c>
      <c r="M1258" s="19">
        <v>43374</v>
      </c>
      <c r="N1258">
        <v>24617</v>
      </c>
      <c r="O1258" t="s">
        <v>1070</v>
      </c>
      <c r="P1258" t="s">
        <v>1455</v>
      </c>
      <c r="Q1258" t="s">
        <v>924</v>
      </c>
      <c r="R1258">
        <v>123498</v>
      </c>
      <c r="S1258" s="19">
        <v>43389</v>
      </c>
      <c r="T1258">
        <v>122780</v>
      </c>
      <c r="U1258" t="s">
        <v>356</v>
      </c>
      <c r="V1258" s="19">
        <v>43404</v>
      </c>
      <c r="W1258" t="s">
        <v>2946</v>
      </c>
      <c r="X1258" t="s">
        <v>2947</v>
      </c>
      <c r="Y1258" t="s">
        <v>94</v>
      </c>
      <c r="Z1258" t="s">
        <v>366</v>
      </c>
      <c r="AA1258" s="29">
        <v>-391</v>
      </c>
      <c r="AB1258">
        <v>0</v>
      </c>
      <c r="AC1258">
        <f t="shared" si="240"/>
        <v>2018</v>
      </c>
      <c r="AD1258">
        <f t="shared" si="241"/>
        <v>10</v>
      </c>
      <c r="AE1258">
        <f t="shared" si="242"/>
        <v>2018</v>
      </c>
      <c r="AF1258">
        <f t="shared" si="243"/>
        <v>8</v>
      </c>
      <c r="AG1258" t="str">
        <f>VLOOKUP(F1258,vlookup!$A$2:$E$660,2,0)</f>
        <v>Retained</v>
      </c>
      <c r="AH1258" t="str">
        <f>VLOOKUP(F1258,vlookup!$A$2:$E$660,3,0)</f>
        <v>Service Contract</v>
      </c>
      <c r="AI1258" t="str">
        <f>VLOOKUP(F1258,vlookup!$A$2:$E$660,4,0)</f>
        <v>Used Car Programs</v>
      </c>
      <c r="AJ1258" t="str">
        <f>VLOOKUP(F1258,vlookup!$A$2:$E$660,5,0)</f>
        <v>High Mileage</v>
      </c>
      <c r="AL1258">
        <f t="shared" si="244"/>
        <v>62</v>
      </c>
      <c r="AM1258">
        <f t="shared" si="245"/>
        <v>81</v>
      </c>
      <c r="AN1258">
        <f t="shared" si="246"/>
        <v>3670</v>
      </c>
      <c r="AO1258" t="str">
        <f t="shared" si="247"/>
        <v/>
      </c>
      <c r="AP1258" t="str">
        <f t="shared" si="248"/>
        <v/>
      </c>
      <c r="AQ1258">
        <f t="shared" si="249"/>
        <v>-391</v>
      </c>
      <c r="AR1258" t="str">
        <f t="shared" si="250"/>
        <v/>
      </c>
      <c r="AS1258" t="str">
        <f t="shared" si="251"/>
        <v>7J208975H8-1</v>
      </c>
      <c r="AT1258" t="str">
        <f>IFERROR(IF(VLOOKUP(Y1258,vlookup!$I$2:$J$9,1,0)=Y1258,VLOOKUP(Y1258,vlookup!$I$2:$J$9,2,0),PROPER(Y1258)),PROPER(Y1258))</f>
        <v>Labor</v>
      </c>
      <c r="AU1258" t="str">
        <f>IFERROR(IF(B1258=VLOOKUP(B1258,vlookup!$L$2:$L$10,1,0),"Yes","No"),"No")</f>
        <v>No</v>
      </c>
    </row>
    <row r="1259" spans="1:47" ht="14.45" customHeight="1" x14ac:dyDescent="0.25">
      <c r="A1259" t="s">
        <v>1453</v>
      </c>
      <c r="B1259" s="31" t="s">
        <v>1454</v>
      </c>
      <c r="C1259">
        <v>1</v>
      </c>
      <c r="D1259">
        <v>1</v>
      </c>
      <c r="E1259" t="s">
        <v>382</v>
      </c>
      <c r="F1259" t="s">
        <v>464</v>
      </c>
      <c r="G1259" t="s">
        <v>543</v>
      </c>
      <c r="H1259" t="s">
        <v>1451</v>
      </c>
      <c r="I1259">
        <v>119110</v>
      </c>
      <c r="J1259" s="19">
        <v>43322</v>
      </c>
      <c r="K1259" s="19">
        <v>43385</v>
      </c>
      <c r="L1259">
        <v>201810</v>
      </c>
      <c r="M1259" s="19">
        <v>43374</v>
      </c>
      <c r="N1259">
        <v>24617</v>
      </c>
      <c r="O1259" t="s">
        <v>1070</v>
      </c>
      <c r="P1259" t="s">
        <v>1455</v>
      </c>
      <c r="Q1259" t="s">
        <v>924</v>
      </c>
      <c r="R1259">
        <v>123498</v>
      </c>
      <c r="S1259" s="19">
        <v>43389</v>
      </c>
      <c r="T1259">
        <v>122780</v>
      </c>
      <c r="U1259" t="s">
        <v>356</v>
      </c>
      <c r="V1259" s="19">
        <v>43404</v>
      </c>
      <c r="W1259" t="s">
        <v>988</v>
      </c>
      <c r="X1259" t="s">
        <v>989</v>
      </c>
      <c r="Y1259" t="s">
        <v>94</v>
      </c>
      <c r="Z1259" t="s">
        <v>364</v>
      </c>
      <c r="AA1259" s="29">
        <v>-425.5</v>
      </c>
      <c r="AB1259">
        <v>0</v>
      </c>
      <c r="AC1259">
        <f t="shared" si="240"/>
        <v>2018</v>
      </c>
      <c r="AD1259">
        <f t="shared" si="241"/>
        <v>10</v>
      </c>
      <c r="AE1259">
        <f t="shared" si="242"/>
        <v>2018</v>
      </c>
      <c r="AF1259">
        <f t="shared" si="243"/>
        <v>8</v>
      </c>
      <c r="AG1259" t="str">
        <f>VLOOKUP(F1259,vlookup!$A$2:$E$660,2,0)</f>
        <v>Retained</v>
      </c>
      <c r="AH1259" t="str">
        <f>VLOOKUP(F1259,vlookup!$A$2:$E$660,3,0)</f>
        <v>Service Contract</v>
      </c>
      <c r="AI1259" t="str">
        <f>VLOOKUP(F1259,vlookup!$A$2:$E$660,4,0)</f>
        <v>Used Car Programs</v>
      </c>
      <c r="AJ1259" t="str">
        <f>VLOOKUP(F1259,vlookup!$A$2:$E$660,5,0)</f>
        <v>High Mileage</v>
      </c>
      <c r="AL1259">
        <f t="shared" si="244"/>
        <v>62</v>
      </c>
      <c r="AM1259">
        <f t="shared" si="245"/>
        <v>81</v>
      </c>
      <c r="AN1259">
        <f t="shared" si="246"/>
        <v>3670</v>
      </c>
      <c r="AO1259" t="str">
        <f t="shared" si="247"/>
        <v/>
      </c>
      <c r="AP1259" t="str">
        <f t="shared" si="248"/>
        <v/>
      </c>
      <c r="AQ1259">
        <f t="shared" si="249"/>
        <v>-425.5</v>
      </c>
      <c r="AR1259" t="str">
        <f t="shared" si="250"/>
        <v/>
      </c>
      <c r="AS1259" t="str">
        <f t="shared" si="251"/>
        <v>7J208975H8-1</v>
      </c>
      <c r="AT1259" t="str">
        <f>IFERROR(IF(VLOOKUP(Y1259,vlookup!$I$2:$J$9,1,0)=Y1259,VLOOKUP(Y1259,vlookup!$I$2:$J$9,2,0),PROPER(Y1259)),PROPER(Y1259))</f>
        <v>Labor</v>
      </c>
      <c r="AU1259" t="str">
        <f>IFERROR(IF(B1259=VLOOKUP(B1259,vlookup!$L$2:$L$10,1,0),"Yes","No"),"No")</f>
        <v>No</v>
      </c>
    </row>
    <row r="1260" spans="1:47" ht="14.45" customHeight="1" x14ac:dyDescent="0.25">
      <c r="A1260" t="s">
        <v>1456</v>
      </c>
      <c r="B1260" s="31" t="s">
        <v>1457</v>
      </c>
      <c r="C1260">
        <v>1</v>
      </c>
      <c r="D1260">
        <v>1</v>
      </c>
      <c r="E1260" t="s">
        <v>382</v>
      </c>
      <c r="F1260" t="s">
        <v>60</v>
      </c>
      <c r="G1260" t="s">
        <v>543</v>
      </c>
      <c r="H1260" t="s">
        <v>1451</v>
      </c>
      <c r="I1260">
        <v>167557</v>
      </c>
      <c r="J1260" s="19">
        <v>41693</v>
      </c>
      <c r="K1260" s="19">
        <v>41717</v>
      </c>
      <c r="L1260">
        <v>201403</v>
      </c>
      <c r="M1260" s="19">
        <v>41699</v>
      </c>
      <c r="N1260">
        <v>24617</v>
      </c>
      <c r="O1260" t="s">
        <v>1070</v>
      </c>
      <c r="P1260" t="s">
        <v>1455</v>
      </c>
      <c r="Q1260" t="s">
        <v>924</v>
      </c>
      <c r="R1260">
        <v>69817</v>
      </c>
      <c r="S1260" s="19">
        <v>41729</v>
      </c>
      <c r="T1260">
        <v>168434</v>
      </c>
      <c r="U1260" t="s">
        <v>357</v>
      </c>
      <c r="V1260" s="19">
        <v>41746</v>
      </c>
      <c r="W1260" t="s">
        <v>971</v>
      </c>
      <c r="X1260" t="s">
        <v>972</v>
      </c>
      <c r="Y1260" t="s">
        <v>94</v>
      </c>
      <c r="Z1260" t="s">
        <v>364</v>
      </c>
      <c r="AA1260" s="29">
        <v>-1774.5</v>
      </c>
      <c r="AB1260">
        <v>0</v>
      </c>
      <c r="AC1260">
        <f t="shared" si="240"/>
        <v>2014</v>
      </c>
      <c r="AD1260">
        <f t="shared" si="241"/>
        <v>4</v>
      </c>
      <c r="AE1260">
        <f t="shared" si="242"/>
        <v>2014</v>
      </c>
      <c r="AF1260">
        <f t="shared" si="243"/>
        <v>2</v>
      </c>
      <c r="AG1260" t="str">
        <f>VLOOKUP(F1260,vlookup!$A$2:$E$660,2,0)</f>
        <v>Retained</v>
      </c>
      <c r="AH1260" t="str">
        <f>VLOOKUP(F1260,vlookup!$A$2:$E$660,3,0)</f>
        <v>Service Contract</v>
      </c>
      <c r="AI1260" t="str">
        <f>VLOOKUP(F1260,vlookup!$A$2:$E$660,4,0)</f>
        <v>Used Car Programs</v>
      </c>
      <c r="AJ1260" t="str">
        <f>VLOOKUP(F1260,vlookup!$A$2:$E$660,5,0)</f>
        <v>High Mileage</v>
      </c>
      <c r="AL1260">
        <f t="shared" si="244"/>
        <v>26</v>
      </c>
      <c r="AM1260">
        <f t="shared" si="245"/>
        <v>54</v>
      </c>
      <c r="AN1260">
        <f t="shared" si="246"/>
        <v>877</v>
      </c>
      <c r="AO1260" t="str">
        <f t="shared" si="247"/>
        <v/>
      </c>
      <c r="AP1260">
        <f t="shared" si="248"/>
        <v>-1774.5</v>
      </c>
      <c r="AQ1260" t="str">
        <f t="shared" si="249"/>
        <v/>
      </c>
      <c r="AR1260" t="str">
        <f t="shared" si="250"/>
        <v/>
      </c>
      <c r="AS1260" t="str">
        <f t="shared" si="251"/>
        <v>3J222752B4Y-1</v>
      </c>
      <c r="AT1260" t="str">
        <f>IFERROR(IF(VLOOKUP(Y1260,vlookup!$I$2:$J$9,1,0)=Y1260,VLOOKUP(Y1260,vlookup!$I$2:$J$9,2,0),PROPER(Y1260)),PROPER(Y1260))</f>
        <v>Labor</v>
      </c>
      <c r="AU1260" t="str">
        <f>IFERROR(IF(B1260=VLOOKUP(B1260,vlookup!$L$2:$L$10,1,0),"Yes","No"),"No")</f>
        <v>No</v>
      </c>
    </row>
    <row r="1261" spans="1:47" ht="14.45" customHeight="1" x14ac:dyDescent="0.25">
      <c r="A1261" t="s">
        <v>1460</v>
      </c>
      <c r="B1261" s="31" t="s">
        <v>1461</v>
      </c>
      <c r="C1261">
        <v>1</v>
      </c>
      <c r="D1261">
        <v>1</v>
      </c>
      <c r="E1261" t="s">
        <v>382</v>
      </c>
      <c r="F1261" t="s">
        <v>464</v>
      </c>
      <c r="G1261" t="s">
        <v>543</v>
      </c>
      <c r="H1261" t="s">
        <v>1425</v>
      </c>
      <c r="I1261">
        <v>70248</v>
      </c>
      <c r="J1261" s="19">
        <v>44221</v>
      </c>
      <c r="K1261" s="19">
        <v>44264</v>
      </c>
      <c r="L1261">
        <v>202103</v>
      </c>
      <c r="M1261" s="19">
        <v>44256</v>
      </c>
      <c r="N1261">
        <v>24617</v>
      </c>
      <c r="O1261" t="s">
        <v>1070</v>
      </c>
      <c r="P1261" t="s">
        <v>1462</v>
      </c>
      <c r="Q1261" t="s">
        <v>924</v>
      </c>
      <c r="R1261">
        <v>8223233</v>
      </c>
      <c r="S1261" s="19">
        <v>44326</v>
      </c>
      <c r="T1261">
        <v>72641</v>
      </c>
      <c r="U1261" t="s">
        <v>356</v>
      </c>
      <c r="V1261" s="19">
        <v>44330</v>
      </c>
      <c r="W1261" t="s">
        <v>988</v>
      </c>
      <c r="X1261" t="s">
        <v>989</v>
      </c>
      <c r="Y1261" t="s">
        <v>94</v>
      </c>
      <c r="Z1261" t="s">
        <v>364</v>
      </c>
      <c r="AA1261" s="29">
        <v>-1450.4</v>
      </c>
      <c r="AB1261">
        <v>0</v>
      </c>
      <c r="AC1261">
        <f t="shared" si="240"/>
        <v>2021</v>
      </c>
      <c r="AD1261">
        <f t="shared" si="241"/>
        <v>5</v>
      </c>
      <c r="AE1261">
        <f t="shared" si="242"/>
        <v>2021</v>
      </c>
      <c r="AF1261">
        <f t="shared" si="243"/>
        <v>1</v>
      </c>
      <c r="AG1261" t="str">
        <f>VLOOKUP(F1261,vlookup!$A$2:$E$660,2,0)</f>
        <v>Retained</v>
      </c>
      <c r="AH1261" t="str">
        <f>VLOOKUP(F1261,vlookup!$A$2:$E$660,3,0)</f>
        <v>Service Contract</v>
      </c>
      <c r="AI1261" t="str">
        <f>VLOOKUP(F1261,vlookup!$A$2:$E$660,4,0)</f>
        <v>Used Car Programs</v>
      </c>
      <c r="AJ1261" t="str">
        <f>VLOOKUP(F1261,vlookup!$A$2:$E$660,5,0)</f>
        <v>High Mileage</v>
      </c>
      <c r="AL1261">
        <f t="shared" si="244"/>
        <v>44</v>
      </c>
      <c r="AM1261">
        <f t="shared" si="245"/>
        <v>109</v>
      </c>
      <c r="AN1261">
        <f t="shared" si="246"/>
        <v>2393</v>
      </c>
      <c r="AO1261" t="str">
        <f t="shared" si="247"/>
        <v/>
      </c>
      <c r="AP1261" t="str">
        <f t="shared" si="248"/>
        <v/>
      </c>
      <c r="AQ1261" t="str">
        <f t="shared" si="249"/>
        <v/>
      </c>
      <c r="AR1261">
        <f t="shared" si="250"/>
        <v>-1450.4</v>
      </c>
      <c r="AS1261" t="str">
        <f t="shared" si="251"/>
        <v>ZAGFR615486A21-1</v>
      </c>
      <c r="AT1261" t="str">
        <f>IFERROR(IF(VLOOKUP(Y1261,vlookup!$I$2:$J$9,1,0)=Y1261,VLOOKUP(Y1261,vlookup!$I$2:$J$9,2,0),PROPER(Y1261)),PROPER(Y1261))</f>
        <v>Labor</v>
      </c>
      <c r="AU1261" t="str">
        <f>IFERROR(IF(B1261=VLOOKUP(B1261,vlookup!$L$2:$L$10,1,0),"Yes","No"),"No")</f>
        <v>No</v>
      </c>
    </row>
    <row r="1262" spans="1:47" ht="14.45" customHeight="1" x14ac:dyDescent="0.25">
      <c r="A1262" t="s">
        <v>1460</v>
      </c>
      <c r="B1262" s="31" t="s">
        <v>1461</v>
      </c>
      <c r="C1262">
        <v>2</v>
      </c>
      <c r="D1262">
        <v>1</v>
      </c>
      <c r="E1262" t="s">
        <v>382</v>
      </c>
      <c r="F1262" t="s">
        <v>464</v>
      </c>
      <c r="G1262" t="s">
        <v>543</v>
      </c>
      <c r="H1262" t="s">
        <v>1425</v>
      </c>
      <c r="I1262">
        <v>70248</v>
      </c>
      <c r="J1262" s="19">
        <v>44221</v>
      </c>
      <c r="K1262" s="19">
        <v>44264</v>
      </c>
      <c r="L1262">
        <v>202103</v>
      </c>
      <c r="M1262" s="19">
        <v>44256</v>
      </c>
      <c r="N1262">
        <v>24617</v>
      </c>
      <c r="O1262" t="s">
        <v>1070</v>
      </c>
      <c r="P1262" t="s">
        <v>1462</v>
      </c>
      <c r="Q1262" t="s">
        <v>924</v>
      </c>
      <c r="R1262">
        <v>8241582</v>
      </c>
      <c r="S1262" s="19">
        <v>44671</v>
      </c>
      <c r="T1262">
        <v>82539</v>
      </c>
      <c r="U1262" t="s">
        <v>356</v>
      </c>
      <c r="V1262" s="19">
        <v>44714</v>
      </c>
      <c r="W1262" t="s">
        <v>2997</v>
      </c>
      <c r="X1262" t="s">
        <v>2998</v>
      </c>
      <c r="Y1262" t="s">
        <v>94</v>
      </c>
      <c r="Z1262" t="s">
        <v>364</v>
      </c>
      <c r="AA1262" s="29">
        <v>-2576</v>
      </c>
      <c r="AB1262">
        <v>0</v>
      </c>
      <c r="AC1262">
        <f t="shared" si="240"/>
        <v>2022</v>
      </c>
      <c r="AD1262">
        <f t="shared" si="241"/>
        <v>6</v>
      </c>
      <c r="AE1262">
        <f t="shared" si="242"/>
        <v>2021</v>
      </c>
      <c r="AF1262">
        <f t="shared" si="243"/>
        <v>1</v>
      </c>
      <c r="AG1262" t="str">
        <f>VLOOKUP(F1262,vlookup!$A$2:$E$660,2,0)</f>
        <v>Retained</v>
      </c>
      <c r="AH1262" t="str">
        <f>VLOOKUP(F1262,vlookup!$A$2:$E$660,3,0)</f>
        <v>Service Contract</v>
      </c>
      <c r="AI1262" t="str">
        <f>VLOOKUP(F1262,vlookup!$A$2:$E$660,4,0)</f>
        <v>Used Car Programs</v>
      </c>
      <c r="AJ1262" t="str">
        <f>VLOOKUP(F1262,vlookup!$A$2:$E$660,5,0)</f>
        <v>High Mileage</v>
      </c>
      <c r="AL1262">
        <f t="shared" si="244"/>
        <v>44</v>
      </c>
      <c r="AM1262">
        <f t="shared" si="245"/>
        <v>487</v>
      </c>
      <c r="AN1262">
        <f t="shared" si="246"/>
        <v>12291</v>
      </c>
      <c r="AO1262" t="str">
        <f t="shared" si="247"/>
        <v/>
      </c>
      <c r="AP1262" t="str">
        <f t="shared" si="248"/>
        <v/>
      </c>
      <c r="AQ1262" t="str">
        <f t="shared" si="249"/>
        <v/>
      </c>
      <c r="AR1262">
        <f t="shared" si="250"/>
        <v>-2576</v>
      </c>
      <c r="AS1262" t="str">
        <f t="shared" si="251"/>
        <v>ZAGFR615486A21-2</v>
      </c>
      <c r="AT1262" t="str">
        <f>IFERROR(IF(VLOOKUP(Y1262,vlookup!$I$2:$J$9,1,0)=Y1262,VLOOKUP(Y1262,vlookup!$I$2:$J$9,2,0),PROPER(Y1262)),PROPER(Y1262))</f>
        <v>Labor</v>
      </c>
      <c r="AU1262" t="str">
        <f>IFERROR(IF(B1262=VLOOKUP(B1262,vlookup!$L$2:$L$10,1,0),"Yes","No"),"No")</f>
        <v>No</v>
      </c>
    </row>
    <row r="1263" spans="1:47" ht="14.45" customHeight="1" x14ac:dyDescent="0.25">
      <c r="A1263" t="s">
        <v>1460</v>
      </c>
      <c r="B1263" s="31" t="s">
        <v>1461</v>
      </c>
      <c r="C1263">
        <v>3</v>
      </c>
      <c r="D1263">
        <v>1</v>
      </c>
      <c r="E1263" t="s">
        <v>382</v>
      </c>
      <c r="F1263" t="s">
        <v>464</v>
      </c>
      <c r="G1263" t="s">
        <v>543</v>
      </c>
      <c r="H1263" t="s">
        <v>1425</v>
      </c>
      <c r="I1263">
        <v>70248</v>
      </c>
      <c r="J1263" s="19">
        <v>44221</v>
      </c>
      <c r="K1263" s="19">
        <v>44264</v>
      </c>
      <c r="L1263">
        <v>202103</v>
      </c>
      <c r="M1263" s="19">
        <v>44256</v>
      </c>
      <c r="N1263">
        <v>24617</v>
      </c>
      <c r="O1263" t="s">
        <v>1070</v>
      </c>
      <c r="P1263" t="s">
        <v>2999</v>
      </c>
      <c r="Q1263" t="s">
        <v>924</v>
      </c>
      <c r="R1263">
        <v>8255516</v>
      </c>
      <c r="S1263" s="19">
        <v>44740</v>
      </c>
      <c r="T1263">
        <v>83056</v>
      </c>
      <c r="U1263" t="s">
        <v>356</v>
      </c>
      <c r="V1263" s="19">
        <v>44767</v>
      </c>
      <c r="W1263" t="s">
        <v>3000</v>
      </c>
      <c r="X1263" t="s">
        <v>3001</v>
      </c>
      <c r="Y1263" t="s">
        <v>94</v>
      </c>
      <c r="Z1263" t="s">
        <v>582</v>
      </c>
      <c r="AA1263" s="29">
        <v>-756</v>
      </c>
      <c r="AB1263">
        <v>0</v>
      </c>
      <c r="AC1263">
        <f t="shared" si="240"/>
        <v>2022</v>
      </c>
      <c r="AD1263">
        <f t="shared" si="241"/>
        <v>7</v>
      </c>
      <c r="AE1263">
        <f t="shared" si="242"/>
        <v>2021</v>
      </c>
      <c r="AF1263">
        <f t="shared" si="243"/>
        <v>1</v>
      </c>
      <c r="AG1263" t="str">
        <f>VLOOKUP(F1263,vlookup!$A$2:$E$660,2,0)</f>
        <v>Retained</v>
      </c>
      <c r="AH1263" t="str">
        <f>VLOOKUP(F1263,vlookup!$A$2:$E$660,3,0)</f>
        <v>Service Contract</v>
      </c>
      <c r="AI1263" t="str">
        <f>VLOOKUP(F1263,vlookup!$A$2:$E$660,4,0)</f>
        <v>Used Car Programs</v>
      </c>
      <c r="AJ1263" t="str">
        <f>VLOOKUP(F1263,vlookup!$A$2:$E$660,5,0)</f>
        <v>High Mileage</v>
      </c>
      <c r="AL1263">
        <f t="shared" si="244"/>
        <v>44</v>
      </c>
      <c r="AM1263">
        <f t="shared" si="245"/>
        <v>540</v>
      </c>
      <c r="AN1263">
        <f t="shared" si="246"/>
        <v>12808</v>
      </c>
      <c r="AO1263" t="str">
        <f t="shared" si="247"/>
        <v/>
      </c>
      <c r="AP1263" t="str">
        <f t="shared" si="248"/>
        <v/>
      </c>
      <c r="AQ1263" t="str">
        <f t="shared" si="249"/>
        <v/>
      </c>
      <c r="AR1263">
        <f t="shared" si="250"/>
        <v>-756</v>
      </c>
      <c r="AS1263" t="str">
        <f t="shared" si="251"/>
        <v>ZAGFR615486A21-3</v>
      </c>
      <c r="AT1263" t="str">
        <f>IFERROR(IF(VLOOKUP(Y1263,vlookup!$I$2:$J$9,1,0)=Y1263,VLOOKUP(Y1263,vlookup!$I$2:$J$9,2,0),PROPER(Y1263)),PROPER(Y1263))</f>
        <v>Labor</v>
      </c>
      <c r="AU1263" t="str">
        <f>IFERROR(IF(B1263=VLOOKUP(B1263,vlookup!$L$2:$L$10,1,0),"Yes","No"),"No")</f>
        <v>No</v>
      </c>
    </row>
    <row r="1264" spans="1:47" ht="14.45" customHeight="1" x14ac:dyDescent="0.25">
      <c r="A1264" t="s">
        <v>1463</v>
      </c>
      <c r="B1264" s="31" t="s">
        <v>1464</v>
      </c>
      <c r="C1264">
        <v>1</v>
      </c>
      <c r="D1264">
        <v>1</v>
      </c>
      <c r="E1264" t="s">
        <v>382</v>
      </c>
      <c r="F1264" t="s">
        <v>464</v>
      </c>
      <c r="G1264" t="s">
        <v>543</v>
      </c>
      <c r="H1264" t="s">
        <v>1425</v>
      </c>
      <c r="I1264">
        <v>118539</v>
      </c>
      <c r="J1264" s="19">
        <v>45116</v>
      </c>
      <c r="K1264" s="19">
        <v>45147</v>
      </c>
      <c r="L1264">
        <v>202308</v>
      </c>
      <c r="M1264" s="19">
        <v>45139</v>
      </c>
      <c r="N1264">
        <v>24617</v>
      </c>
      <c r="O1264" t="s">
        <v>1070</v>
      </c>
      <c r="P1264" t="s">
        <v>1465</v>
      </c>
      <c r="Q1264" t="s">
        <v>924</v>
      </c>
      <c r="R1264">
        <v>480412</v>
      </c>
      <c r="S1264" s="19">
        <v>45195</v>
      </c>
      <c r="T1264">
        <v>122195</v>
      </c>
      <c r="U1264" t="s">
        <v>356</v>
      </c>
      <c r="V1264" s="19">
        <v>45202</v>
      </c>
      <c r="W1264" t="s">
        <v>2946</v>
      </c>
      <c r="X1264" t="s">
        <v>2947</v>
      </c>
      <c r="Y1264" t="s">
        <v>94</v>
      </c>
      <c r="Z1264" t="s">
        <v>366</v>
      </c>
      <c r="AA1264" s="29">
        <v>-700</v>
      </c>
      <c r="AB1264">
        <v>0</v>
      </c>
      <c r="AC1264">
        <f t="shared" si="240"/>
        <v>2023</v>
      </c>
      <c r="AD1264">
        <f t="shared" si="241"/>
        <v>10</v>
      </c>
      <c r="AE1264">
        <f t="shared" si="242"/>
        <v>2023</v>
      </c>
      <c r="AF1264">
        <f t="shared" si="243"/>
        <v>7</v>
      </c>
      <c r="AG1264" t="str">
        <f>VLOOKUP(F1264,vlookup!$A$2:$E$660,2,0)</f>
        <v>Retained</v>
      </c>
      <c r="AH1264" t="str">
        <f>VLOOKUP(F1264,vlookup!$A$2:$E$660,3,0)</f>
        <v>Service Contract</v>
      </c>
      <c r="AI1264" t="str">
        <f>VLOOKUP(F1264,vlookup!$A$2:$E$660,4,0)</f>
        <v>Used Car Programs</v>
      </c>
      <c r="AJ1264" t="str">
        <f>VLOOKUP(F1264,vlookup!$A$2:$E$660,5,0)</f>
        <v>High Mileage</v>
      </c>
      <c r="AL1264">
        <f t="shared" si="244"/>
        <v>30</v>
      </c>
      <c r="AM1264">
        <f t="shared" si="245"/>
        <v>84</v>
      </c>
      <c r="AN1264">
        <f t="shared" si="246"/>
        <v>3656</v>
      </c>
      <c r="AO1264" t="str">
        <f t="shared" si="247"/>
        <v/>
      </c>
      <c r="AP1264" t="str">
        <f t="shared" si="248"/>
        <v/>
      </c>
      <c r="AQ1264">
        <f t="shared" si="249"/>
        <v>-700</v>
      </c>
      <c r="AR1264" t="str">
        <f t="shared" si="250"/>
        <v/>
      </c>
      <c r="AS1264" t="str">
        <f t="shared" si="251"/>
        <v>ZAGGR231052G23-1</v>
      </c>
      <c r="AT1264" t="str">
        <f>IFERROR(IF(VLOOKUP(Y1264,vlookup!$I$2:$J$9,1,0)=Y1264,VLOOKUP(Y1264,vlookup!$I$2:$J$9,2,0),PROPER(Y1264)),PROPER(Y1264))</f>
        <v>Labor</v>
      </c>
      <c r="AU1264" t="str">
        <f>IFERROR(IF(B1264=VLOOKUP(B1264,vlookup!$L$2:$L$10,1,0),"Yes","No"),"No")</f>
        <v>No</v>
      </c>
    </row>
    <row r="1265" spans="1:47" ht="14.45" customHeight="1" x14ac:dyDescent="0.25">
      <c r="A1265" t="s">
        <v>1466</v>
      </c>
      <c r="B1265" s="31" t="s">
        <v>1467</v>
      </c>
      <c r="C1265">
        <v>1</v>
      </c>
      <c r="D1265">
        <v>1</v>
      </c>
      <c r="E1265" t="s">
        <v>382</v>
      </c>
      <c r="F1265" t="s">
        <v>60</v>
      </c>
      <c r="G1265" t="s">
        <v>3708</v>
      </c>
      <c r="H1265" t="s">
        <v>942</v>
      </c>
      <c r="I1265">
        <v>190751</v>
      </c>
      <c r="J1265" s="19">
        <v>41400</v>
      </c>
      <c r="K1265" s="19">
        <v>41422</v>
      </c>
      <c r="L1265">
        <v>201305</v>
      </c>
      <c r="M1265" s="19">
        <v>41395</v>
      </c>
      <c r="N1265">
        <v>24616</v>
      </c>
      <c r="O1265" t="s">
        <v>1076</v>
      </c>
      <c r="P1265" t="s">
        <v>1468</v>
      </c>
      <c r="Q1265" t="s">
        <v>924</v>
      </c>
      <c r="R1265">
        <v>227826</v>
      </c>
      <c r="S1265" s="19">
        <v>41442</v>
      </c>
      <c r="T1265">
        <v>192928</v>
      </c>
      <c r="U1265" t="s">
        <v>357</v>
      </c>
      <c r="V1265" s="19">
        <v>41445</v>
      </c>
      <c r="W1265" t="s">
        <v>3002</v>
      </c>
      <c r="X1265" t="s">
        <v>3003</v>
      </c>
      <c r="Y1265" t="s">
        <v>94</v>
      </c>
      <c r="Z1265" t="s">
        <v>603</v>
      </c>
      <c r="AA1265" s="29">
        <v>-241.5</v>
      </c>
      <c r="AB1265" t="s">
        <v>544</v>
      </c>
      <c r="AC1265">
        <f t="shared" si="240"/>
        <v>2013</v>
      </c>
      <c r="AD1265">
        <f t="shared" si="241"/>
        <v>6</v>
      </c>
      <c r="AE1265">
        <f t="shared" si="242"/>
        <v>2013</v>
      </c>
      <c r="AF1265">
        <f t="shared" si="243"/>
        <v>5</v>
      </c>
      <c r="AG1265" t="str">
        <f>VLOOKUP(F1265,vlookup!$A$2:$E$660,2,0)</f>
        <v>Retained</v>
      </c>
      <c r="AH1265" t="str">
        <f>VLOOKUP(F1265,vlookup!$A$2:$E$660,3,0)</f>
        <v>Service Contract</v>
      </c>
      <c r="AI1265" t="str">
        <f>VLOOKUP(F1265,vlookup!$A$2:$E$660,4,0)</f>
        <v>Used Car Programs</v>
      </c>
      <c r="AJ1265" t="str">
        <f>VLOOKUP(F1265,vlookup!$A$2:$E$660,5,0)</f>
        <v>High Mileage</v>
      </c>
      <c r="AL1265">
        <f t="shared" si="244"/>
        <v>22</v>
      </c>
      <c r="AM1265">
        <f t="shared" si="245"/>
        <v>44</v>
      </c>
      <c r="AN1265">
        <f t="shared" si="246"/>
        <v>2177</v>
      </c>
      <c r="AO1265" t="str">
        <f t="shared" si="247"/>
        <v/>
      </c>
      <c r="AP1265">
        <f t="shared" si="248"/>
        <v>-241.5</v>
      </c>
      <c r="AQ1265" t="str">
        <f t="shared" si="249"/>
        <v/>
      </c>
      <c r="AR1265" t="str">
        <f t="shared" si="250"/>
        <v/>
      </c>
      <c r="AS1265" t="str">
        <f t="shared" si="251"/>
        <v>XE544879E3Y-1</v>
      </c>
      <c r="AT1265" t="str">
        <f>IFERROR(IF(VLOOKUP(Y1265,vlookup!$I$2:$J$9,1,0)=Y1265,VLOOKUP(Y1265,vlookup!$I$2:$J$9,2,0),PROPER(Y1265)),PROPER(Y1265))</f>
        <v>Labor</v>
      </c>
      <c r="AU1265" t="str">
        <f>IFERROR(IF(B1265=VLOOKUP(B1265,vlookup!$L$2:$L$10,1,0),"Yes","No"),"No")</f>
        <v>No</v>
      </c>
    </row>
    <row r="1266" spans="1:47" ht="14.45" customHeight="1" x14ac:dyDescent="0.25">
      <c r="A1266" t="s">
        <v>3004</v>
      </c>
      <c r="B1266" s="31" t="s">
        <v>3005</v>
      </c>
      <c r="C1266">
        <v>1</v>
      </c>
      <c r="D1266">
        <v>1</v>
      </c>
      <c r="E1266" t="s">
        <v>382</v>
      </c>
      <c r="F1266" t="s">
        <v>238</v>
      </c>
      <c r="G1266" t="s">
        <v>3708</v>
      </c>
      <c r="H1266" t="s">
        <v>942</v>
      </c>
      <c r="I1266">
        <v>138396</v>
      </c>
      <c r="J1266" s="19">
        <v>41871</v>
      </c>
      <c r="K1266" s="19">
        <v>41907</v>
      </c>
      <c r="L1266">
        <v>201409</v>
      </c>
      <c r="M1266" s="19">
        <v>41883</v>
      </c>
      <c r="N1266">
        <v>24617</v>
      </c>
      <c r="O1266" t="s">
        <v>1070</v>
      </c>
      <c r="P1266" t="s">
        <v>1111</v>
      </c>
      <c r="Q1266" t="s">
        <v>924</v>
      </c>
      <c r="R1266">
        <v>42000</v>
      </c>
      <c r="S1266" s="19">
        <v>42034</v>
      </c>
      <c r="T1266">
        <v>143953</v>
      </c>
      <c r="U1266" t="s">
        <v>357</v>
      </c>
      <c r="V1266" s="19">
        <v>42040</v>
      </c>
      <c r="W1266" t="s">
        <v>370</v>
      </c>
      <c r="X1266" t="s">
        <v>371</v>
      </c>
      <c r="Y1266" t="s">
        <v>94</v>
      </c>
      <c r="Z1266" t="s">
        <v>369</v>
      </c>
      <c r="AA1266" s="29">
        <v>-598.5</v>
      </c>
      <c r="AB1266">
        <v>0</v>
      </c>
      <c r="AC1266">
        <f t="shared" si="240"/>
        <v>2015</v>
      </c>
      <c r="AD1266">
        <f t="shared" si="241"/>
        <v>2</v>
      </c>
      <c r="AE1266">
        <f t="shared" si="242"/>
        <v>2014</v>
      </c>
      <c r="AF1266">
        <f t="shared" si="243"/>
        <v>8</v>
      </c>
      <c r="AG1266" t="str">
        <f>VLOOKUP(F1266,vlookup!$A$2:$E$660,2,0)</f>
        <v>Retained</v>
      </c>
      <c r="AH1266" t="str">
        <f>VLOOKUP(F1266,vlookup!$A$2:$E$660,3,0)</f>
        <v>Service Contract</v>
      </c>
      <c r="AI1266" t="str">
        <f>VLOOKUP(F1266,vlookup!$A$2:$E$660,4,0)</f>
        <v>Used Car Programs</v>
      </c>
      <c r="AJ1266" t="str">
        <f>VLOOKUP(F1266,vlookup!$A$2:$E$660,5,0)</f>
        <v>High Mileage</v>
      </c>
      <c r="AL1266">
        <f t="shared" si="244"/>
        <v>35</v>
      </c>
      <c r="AM1266">
        <f t="shared" si="245"/>
        <v>165</v>
      </c>
      <c r="AN1266">
        <f t="shared" si="246"/>
        <v>5557</v>
      </c>
      <c r="AO1266" t="str">
        <f t="shared" si="247"/>
        <v/>
      </c>
      <c r="AP1266" t="str">
        <f t="shared" si="248"/>
        <v/>
      </c>
      <c r="AQ1266" t="str">
        <f t="shared" si="249"/>
        <v/>
      </c>
      <c r="AR1266">
        <f t="shared" si="250"/>
        <v>-598.5</v>
      </c>
      <c r="AS1266" t="str">
        <f t="shared" si="251"/>
        <v>2F115416H4Y-1</v>
      </c>
      <c r="AT1266" t="str">
        <f>IFERROR(IF(VLOOKUP(Y1266,vlookup!$I$2:$J$9,1,0)=Y1266,VLOOKUP(Y1266,vlookup!$I$2:$J$9,2,0),PROPER(Y1266)),PROPER(Y1266))</f>
        <v>Labor</v>
      </c>
      <c r="AU1266" t="str">
        <f>IFERROR(IF(B1266=VLOOKUP(B1266,vlookup!$L$2:$L$10,1,0),"Yes","No"),"No")</f>
        <v>No</v>
      </c>
    </row>
    <row r="1267" spans="1:47" ht="14.45" customHeight="1" x14ac:dyDescent="0.25">
      <c r="A1267" t="s">
        <v>1469</v>
      </c>
      <c r="B1267" s="31" t="s">
        <v>3586</v>
      </c>
      <c r="C1267">
        <v>1</v>
      </c>
      <c r="D1267">
        <v>1</v>
      </c>
      <c r="E1267" t="s">
        <v>382</v>
      </c>
      <c r="F1267" t="s">
        <v>205</v>
      </c>
      <c r="G1267" t="s">
        <v>633</v>
      </c>
      <c r="H1267" t="s">
        <v>634</v>
      </c>
      <c r="I1267">
        <v>139247</v>
      </c>
      <c r="J1267" s="19">
        <v>41916</v>
      </c>
      <c r="K1267" s="19">
        <v>41943</v>
      </c>
      <c r="L1267">
        <v>201410</v>
      </c>
      <c r="M1267" s="19">
        <v>41913</v>
      </c>
      <c r="N1267">
        <v>24617</v>
      </c>
      <c r="O1267" t="s">
        <v>1070</v>
      </c>
      <c r="P1267" t="s">
        <v>1470</v>
      </c>
      <c r="Q1267" t="s">
        <v>924</v>
      </c>
      <c r="R1267">
        <v>70184</v>
      </c>
      <c r="S1267" s="19">
        <v>42024</v>
      </c>
      <c r="T1267">
        <v>143317</v>
      </c>
      <c r="U1267" t="s">
        <v>357</v>
      </c>
      <c r="V1267" s="19">
        <v>42032</v>
      </c>
      <c r="W1267" t="s">
        <v>3006</v>
      </c>
      <c r="X1267" t="s">
        <v>3007</v>
      </c>
      <c r="Y1267" t="s">
        <v>94</v>
      </c>
      <c r="Z1267" t="s">
        <v>364</v>
      </c>
      <c r="AA1267" s="29">
        <v>-270</v>
      </c>
      <c r="AB1267">
        <v>0</v>
      </c>
      <c r="AC1267">
        <f t="shared" si="240"/>
        <v>2015</v>
      </c>
      <c r="AD1267">
        <f t="shared" si="241"/>
        <v>1</v>
      </c>
      <c r="AE1267">
        <f t="shared" si="242"/>
        <v>2014</v>
      </c>
      <c r="AF1267">
        <f t="shared" si="243"/>
        <v>10</v>
      </c>
      <c r="AG1267" t="str">
        <f>VLOOKUP(F1267,vlookup!$A$2:$E$660,2,0)</f>
        <v>Retained</v>
      </c>
      <c r="AH1267" t="str">
        <f>VLOOKUP(F1267,vlookup!$A$2:$E$660,3,0)</f>
        <v>Service Contract</v>
      </c>
      <c r="AI1267" t="str">
        <f>VLOOKUP(F1267,vlookup!$A$2:$E$660,4,0)</f>
        <v>Used Car Programs</v>
      </c>
      <c r="AJ1267" t="str">
        <f>VLOOKUP(F1267,vlookup!$A$2:$E$660,5,0)</f>
        <v>High Mileage</v>
      </c>
      <c r="AL1267">
        <f t="shared" si="244"/>
        <v>27</v>
      </c>
      <c r="AM1267">
        <f t="shared" si="245"/>
        <v>114</v>
      </c>
      <c r="AN1267">
        <f t="shared" si="246"/>
        <v>4070</v>
      </c>
      <c r="AO1267" t="str">
        <f t="shared" si="247"/>
        <v/>
      </c>
      <c r="AP1267" t="str">
        <f t="shared" si="248"/>
        <v/>
      </c>
      <c r="AQ1267" t="str">
        <f t="shared" si="249"/>
        <v/>
      </c>
      <c r="AR1267">
        <f t="shared" si="250"/>
        <v>-270</v>
      </c>
      <c r="AS1267" t="str">
        <f t="shared" si="251"/>
        <v>102108984-1</v>
      </c>
      <c r="AT1267" t="str">
        <f>IFERROR(IF(VLOOKUP(Y1267,vlookup!$I$2:$J$9,1,0)=Y1267,VLOOKUP(Y1267,vlookup!$I$2:$J$9,2,0),PROPER(Y1267)),PROPER(Y1267))</f>
        <v>Labor</v>
      </c>
      <c r="AU1267" t="str">
        <f>IFERROR(IF(B1267=VLOOKUP(B1267,vlookup!$L$2:$L$10,1,0),"Yes","No"),"No")</f>
        <v>No</v>
      </c>
    </row>
    <row r="1268" spans="1:47" ht="14.45" customHeight="1" x14ac:dyDescent="0.25">
      <c r="A1268" t="s">
        <v>1469</v>
      </c>
      <c r="B1268" s="31" t="s">
        <v>3586</v>
      </c>
      <c r="C1268">
        <v>1</v>
      </c>
      <c r="D1268">
        <v>1</v>
      </c>
      <c r="E1268" t="s">
        <v>382</v>
      </c>
      <c r="F1268" t="s">
        <v>205</v>
      </c>
      <c r="G1268" t="s">
        <v>633</v>
      </c>
      <c r="H1268" t="s">
        <v>634</v>
      </c>
      <c r="I1268">
        <v>139247</v>
      </c>
      <c r="J1268" s="19">
        <v>41916</v>
      </c>
      <c r="K1268" s="19">
        <v>41943</v>
      </c>
      <c r="L1268">
        <v>201410</v>
      </c>
      <c r="M1268" s="19">
        <v>41913</v>
      </c>
      <c r="N1268">
        <v>24617</v>
      </c>
      <c r="O1268" t="s">
        <v>1070</v>
      </c>
      <c r="P1268" t="s">
        <v>1470</v>
      </c>
      <c r="Q1268" t="s">
        <v>924</v>
      </c>
      <c r="R1268">
        <v>70184</v>
      </c>
      <c r="S1268" s="19">
        <v>42024</v>
      </c>
      <c r="T1268">
        <v>143317</v>
      </c>
      <c r="U1268" t="s">
        <v>357</v>
      </c>
      <c r="V1268" s="19">
        <v>42032</v>
      </c>
      <c r="W1268" t="s">
        <v>608</v>
      </c>
      <c r="X1268" t="s">
        <v>609</v>
      </c>
      <c r="Y1268" t="s">
        <v>94</v>
      </c>
      <c r="Z1268" t="s">
        <v>364</v>
      </c>
      <c r="AA1268" s="29">
        <v>-324</v>
      </c>
      <c r="AB1268">
        <v>0</v>
      </c>
      <c r="AC1268">
        <f t="shared" si="240"/>
        <v>2015</v>
      </c>
      <c r="AD1268">
        <f t="shared" si="241"/>
        <v>1</v>
      </c>
      <c r="AE1268">
        <f t="shared" si="242"/>
        <v>2014</v>
      </c>
      <c r="AF1268">
        <f t="shared" si="243"/>
        <v>10</v>
      </c>
      <c r="AG1268" t="str">
        <f>VLOOKUP(F1268,vlookup!$A$2:$E$660,2,0)</f>
        <v>Retained</v>
      </c>
      <c r="AH1268" t="str">
        <f>VLOOKUP(F1268,vlookup!$A$2:$E$660,3,0)</f>
        <v>Service Contract</v>
      </c>
      <c r="AI1268" t="str">
        <f>VLOOKUP(F1268,vlookup!$A$2:$E$660,4,0)</f>
        <v>Used Car Programs</v>
      </c>
      <c r="AJ1268" t="str">
        <f>VLOOKUP(F1268,vlookup!$A$2:$E$660,5,0)</f>
        <v>High Mileage</v>
      </c>
      <c r="AL1268">
        <f t="shared" si="244"/>
        <v>27</v>
      </c>
      <c r="AM1268">
        <f t="shared" si="245"/>
        <v>114</v>
      </c>
      <c r="AN1268">
        <f t="shared" si="246"/>
        <v>4070</v>
      </c>
      <c r="AO1268" t="str">
        <f t="shared" si="247"/>
        <v/>
      </c>
      <c r="AP1268" t="str">
        <f t="shared" si="248"/>
        <v/>
      </c>
      <c r="AQ1268" t="str">
        <f t="shared" si="249"/>
        <v/>
      </c>
      <c r="AR1268">
        <f t="shared" si="250"/>
        <v>-324</v>
      </c>
      <c r="AS1268" t="str">
        <f t="shared" si="251"/>
        <v>102108984-1</v>
      </c>
      <c r="AT1268" t="str">
        <f>IFERROR(IF(VLOOKUP(Y1268,vlookup!$I$2:$J$9,1,0)=Y1268,VLOOKUP(Y1268,vlookup!$I$2:$J$9,2,0),PROPER(Y1268)),PROPER(Y1268))</f>
        <v>Labor</v>
      </c>
      <c r="AU1268" t="str">
        <f>IFERROR(IF(B1268=VLOOKUP(B1268,vlookup!$L$2:$L$10,1,0),"Yes","No"),"No")</f>
        <v>No</v>
      </c>
    </row>
    <row r="1269" spans="1:47" ht="14.45" customHeight="1" x14ac:dyDescent="0.25">
      <c r="A1269" t="s">
        <v>1469</v>
      </c>
      <c r="B1269" s="31" t="s">
        <v>3586</v>
      </c>
      <c r="C1269">
        <v>1</v>
      </c>
      <c r="D1269">
        <v>1</v>
      </c>
      <c r="E1269" t="s">
        <v>382</v>
      </c>
      <c r="F1269" t="s">
        <v>205</v>
      </c>
      <c r="G1269" t="s">
        <v>633</v>
      </c>
      <c r="H1269" t="s">
        <v>634</v>
      </c>
      <c r="I1269">
        <v>139247</v>
      </c>
      <c r="J1269" s="19">
        <v>41916</v>
      </c>
      <c r="K1269" s="19">
        <v>41943</v>
      </c>
      <c r="L1269">
        <v>201410</v>
      </c>
      <c r="M1269" s="19">
        <v>41913</v>
      </c>
      <c r="N1269">
        <v>24617</v>
      </c>
      <c r="O1269" t="s">
        <v>1070</v>
      </c>
      <c r="P1269" t="s">
        <v>1470</v>
      </c>
      <c r="Q1269" t="s">
        <v>924</v>
      </c>
      <c r="R1269">
        <v>70184</v>
      </c>
      <c r="S1269" s="19">
        <v>42024</v>
      </c>
      <c r="T1269">
        <v>143317</v>
      </c>
      <c r="U1269" t="s">
        <v>357</v>
      </c>
      <c r="V1269" s="19">
        <v>42032</v>
      </c>
      <c r="W1269" t="s">
        <v>2802</v>
      </c>
      <c r="X1269" t="s">
        <v>2803</v>
      </c>
      <c r="Y1269" t="s">
        <v>94</v>
      </c>
      <c r="Z1269" t="s">
        <v>369</v>
      </c>
      <c r="AA1269" s="29">
        <v>-513</v>
      </c>
      <c r="AB1269">
        <v>0</v>
      </c>
      <c r="AC1269">
        <f t="shared" si="240"/>
        <v>2015</v>
      </c>
      <c r="AD1269">
        <f t="shared" si="241"/>
        <v>1</v>
      </c>
      <c r="AE1269">
        <f t="shared" si="242"/>
        <v>2014</v>
      </c>
      <c r="AF1269">
        <f t="shared" si="243"/>
        <v>10</v>
      </c>
      <c r="AG1269" t="str">
        <f>VLOOKUP(F1269,vlookup!$A$2:$E$660,2,0)</f>
        <v>Retained</v>
      </c>
      <c r="AH1269" t="str">
        <f>VLOOKUP(F1269,vlookup!$A$2:$E$660,3,0)</f>
        <v>Service Contract</v>
      </c>
      <c r="AI1269" t="str">
        <f>VLOOKUP(F1269,vlookup!$A$2:$E$660,4,0)</f>
        <v>Used Car Programs</v>
      </c>
      <c r="AJ1269" t="str">
        <f>VLOOKUP(F1269,vlookup!$A$2:$E$660,5,0)</f>
        <v>High Mileage</v>
      </c>
      <c r="AL1269">
        <f t="shared" si="244"/>
        <v>27</v>
      </c>
      <c r="AM1269">
        <f t="shared" si="245"/>
        <v>114</v>
      </c>
      <c r="AN1269">
        <f t="shared" si="246"/>
        <v>4070</v>
      </c>
      <c r="AO1269" t="str">
        <f t="shared" si="247"/>
        <v/>
      </c>
      <c r="AP1269" t="str">
        <f t="shared" si="248"/>
        <v/>
      </c>
      <c r="AQ1269" t="str">
        <f t="shared" si="249"/>
        <v/>
      </c>
      <c r="AR1269">
        <f t="shared" si="250"/>
        <v>-513</v>
      </c>
      <c r="AS1269" t="str">
        <f t="shared" si="251"/>
        <v>102108984-1</v>
      </c>
      <c r="AT1269" t="str">
        <f>IFERROR(IF(VLOOKUP(Y1269,vlookup!$I$2:$J$9,1,0)=Y1269,VLOOKUP(Y1269,vlookup!$I$2:$J$9,2,0),PROPER(Y1269)),PROPER(Y1269))</f>
        <v>Labor</v>
      </c>
      <c r="AU1269" t="str">
        <f>IFERROR(IF(B1269=VLOOKUP(B1269,vlookup!$L$2:$L$10,1,0),"Yes","No"),"No")</f>
        <v>No</v>
      </c>
    </row>
    <row r="1270" spans="1:47" ht="14.45" customHeight="1" x14ac:dyDescent="0.25">
      <c r="A1270" t="s">
        <v>1469</v>
      </c>
      <c r="B1270" s="31" t="s">
        <v>3586</v>
      </c>
      <c r="C1270">
        <v>3</v>
      </c>
      <c r="D1270">
        <v>1</v>
      </c>
      <c r="E1270" t="s">
        <v>382</v>
      </c>
      <c r="F1270" t="s">
        <v>205</v>
      </c>
      <c r="G1270" t="s">
        <v>633</v>
      </c>
      <c r="H1270" t="s">
        <v>634</v>
      </c>
      <c r="I1270">
        <v>139247</v>
      </c>
      <c r="J1270" s="19">
        <v>41916</v>
      </c>
      <c r="K1270" s="19">
        <v>41943</v>
      </c>
      <c r="L1270">
        <v>201410</v>
      </c>
      <c r="M1270" s="19">
        <v>41913</v>
      </c>
      <c r="N1270">
        <v>24617</v>
      </c>
      <c r="O1270" t="s">
        <v>1070</v>
      </c>
      <c r="P1270" t="s">
        <v>1471</v>
      </c>
      <c r="Q1270" t="s">
        <v>924</v>
      </c>
      <c r="R1270">
        <v>76278</v>
      </c>
      <c r="S1270" s="19">
        <v>42285</v>
      </c>
      <c r="T1270">
        <v>152864</v>
      </c>
      <c r="U1270" t="s">
        <v>357</v>
      </c>
      <c r="V1270" s="19">
        <v>42289</v>
      </c>
      <c r="W1270" t="s">
        <v>2936</v>
      </c>
      <c r="X1270" t="s">
        <v>2937</v>
      </c>
      <c r="Y1270" t="s">
        <v>94</v>
      </c>
      <c r="Z1270" t="s">
        <v>358</v>
      </c>
      <c r="AA1270" s="29">
        <v>-432</v>
      </c>
      <c r="AB1270">
        <v>0</v>
      </c>
      <c r="AC1270">
        <f t="shared" si="240"/>
        <v>2015</v>
      </c>
      <c r="AD1270">
        <f t="shared" si="241"/>
        <v>10</v>
      </c>
      <c r="AE1270">
        <f t="shared" si="242"/>
        <v>2014</v>
      </c>
      <c r="AF1270">
        <f t="shared" si="243"/>
        <v>10</v>
      </c>
      <c r="AG1270" t="str">
        <f>VLOOKUP(F1270,vlookup!$A$2:$E$660,2,0)</f>
        <v>Retained</v>
      </c>
      <c r="AH1270" t="str">
        <f>VLOOKUP(F1270,vlookup!$A$2:$E$660,3,0)</f>
        <v>Service Contract</v>
      </c>
      <c r="AI1270" t="str">
        <f>VLOOKUP(F1270,vlookup!$A$2:$E$660,4,0)</f>
        <v>Used Car Programs</v>
      </c>
      <c r="AJ1270" t="str">
        <f>VLOOKUP(F1270,vlookup!$A$2:$E$660,5,0)</f>
        <v>High Mileage</v>
      </c>
      <c r="AL1270">
        <f t="shared" si="244"/>
        <v>27</v>
      </c>
      <c r="AM1270">
        <f t="shared" si="245"/>
        <v>368</v>
      </c>
      <c r="AN1270">
        <f t="shared" si="246"/>
        <v>13617</v>
      </c>
      <c r="AO1270" t="str">
        <f t="shared" si="247"/>
        <v/>
      </c>
      <c r="AP1270" t="str">
        <f t="shared" si="248"/>
        <v/>
      </c>
      <c r="AQ1270" t="str">
        <f t="shared" si="249"/>
        <v/>
      </c>
      <c r="AR1270">
        <f t="shared" si="250"/>
        <v>-432</v>
      </c>
      <c r="AS1270" t="str">
        <f t="shared" si="251"/>
        <v>102108984-3</v>
      </c>
      <c r="AT1270" t="str">
        <f>IFERROR(IF(VLOOKUP(Y1270,vlookup!$I$2:$J$9,1,0)=Y1270,VLOOKUP(Y1270,vlookup!$I$2:$J$9,2,0),PROPER(Y1270)),PROPER(Y1270))</f>
        <v>Labor</v>
      </c>
      <c r="AU1270" t="str">
        <f>IFERROR(IF(B1270=VLOOKUP(B1270,vlookup!$L$2:$L$10,1,0),"Yes","No"),"No")</f>
        <v>No</v>
      </c>
    </row>
    <row r="1271" spans="1:47" ht="14.45" customHeight="1" x14ac:dyDescent="0.25">
      <c r="A1271" t="s">
        <v>1469</v>
      </c>
      <c r="B1271" s="31" t="s">
        <v>3586</v>
      </c>
      <c r="C1271">
        <v>3</v>
      </c>
      <c r="D1271">
        <v>1</v>
      </c>
      <c r="E1271" t="s">
        <v>382</v>
      </c>
      <c r="F1271" t="s">
        <v>205</v>
      </c>
      <c r="G1271" t="s">
        <v>633</v>
      </c>
      <c r="H1271" t="s">
        <v>634</v>
      </c>
      <c r="I1271">
        <v>139247</v>
      </c>
      <c r="J1271" s="19">
        <v>41916</v>
      </c>
      <c r="K1271" s="19">
        <v>41943</v>
      </c>
      <c r="L1271">
        <v>201410</v>
      </c>
      <c r="M1271" s="19">
        <v>41913</v>
      </c>
      <c r="N1271">
        <v>24617</v>
      </c>
      <c r="O1271" t="s">
        <v>1070</v>
      </c>
      <c r="P1271" t="s">
        <v>1471</v>
      </c>
      <c r="Q1271" t="s">
        <v>924</v>
      </c>
      <c r="R1271">
        <v>76278</v>
      </c>
      <c r="S1271" s="19">
        <v>42285</v>
      </c>
      <c r="T1271">
        <v>152864</v>
      </c>
      <c r="U1271" t="s">
        <v>357</v>
      </c>
      <c r="V1271" s="19">
        <v>42289</v>
      </c>
      <c r="W1271" t="s">
        <v>606</v>
      </c>
      <c r="X1271" t="s">
        <v>607</v>
      </c>
      <c r="Y1271" t="s">
        <v>94</v>
      </c>
      <c r="Z1271" t="s">
        <v>582</v>
      </c>
      <c r="AA1271" s="29">
        <v>-135</v>
      </c>
      <c r="AB1271">
        <v>0</v>
      </c>
      <c r="AC1271">
        <f t="shared" si="240"/>
        <v>2015</v>
      </c>
      <c r="AD1271">
        <f t="shared" si="241"/>
        <v>10</v>
      </c>
      <c r="AE1271">
        <f t="shared" si="242"/>
        <v>2014</v>
      </c>
      <c r="AF1271">
        <f t="shared" si="243"/>
        <v>10</v>
      </c>
      <c r="AG1271" t="str">
        <f>VLOOKUP(F1271,vlookup!$A$2:$E$660,2,0)</f>
        <v>Retained</v>
      </c>
      <c r="AH1271" t="str">
        <f>VLOOKUP(F1271,vlookup!$A$2:$E$660,3,0)</f>
        <v>Service Contract</v>
      </c>
      <c r="AI1271" t="str">
        <f>VLOOKUP(F1271,vlookup!$A$2:$E$660,4,0)</f>
        <v>Used Car Programs</v>
      </c>
      <c r="AJ1271" t="str">
        <f>VLOOKUP(F1271,vlookup!$A$2:$E$660,5,0)</f>
        <v>High Mileage</v>
      </c>
      <c r="AL1271">
        <f t="shared" si="244"/>
        <v>27</v>
      </c>
      <c r="AM1271">
        <f t="shared" si="245"/>
        <v>368</v>
      </c>
      <c r="AN1271">
        <f t="shared" si="246"/>
        <v>13617</v>
      </c>
      <c r="AO1271" t="str">
        <f t="shared" si="247"/>
        <v/>
      </c>
      <c r="AP1271" t="str">
        <f t="shared" si="248"/>
        <v/>
      </c>
      <c r="AQ1271" t="str">
        <f t="shared" si="249"/>
        <v/>
      </c>
      <c r="AR1271">
        <f t="shared" si="250"/>
        <v>-135</v>
      </c>
      <c r="AS1271" t="str">
        <f t="shared" si="251"/>
        <v>102108984-3</v>
      </c>
      <c r="AT1271" t="str">
        <f>IFERROR(IF(VLOOKUP(Y1271,vlookup!$I$2:$J$9,1,0)=Y1271,VLOOKUP(Y1271,vlookup!$I$2:$J$9,2,0),PROPER(Y1271)),PROPER(Y1271))</f>
        <v>Labor</v>
      </c>
      <c r="AU1271" t="str">
        <f>IFERROR(IF(B1271=VLOOKUP(B1271,vlookup!$L$2:$L$10,1,0),"Yes","No"),"No")</f>
        <v>No</v>
      </c>
    </row>
    <row r="1272" spans="1:47" ht="14.45" customHeight="1" x14ac:dyDescent="0.25">
      <c r="A1272" t="s">
        <v>1469</v>
      </c>
      <c r="B1272" s="31" t="s">
        <v>3586</v>
      </c>
      <c r="C1272">
        <v>4</v>
      </c>
      <c r="D1272">
        <v>1</v>
      </c>
      <c r="E1272" t="s">
        <v>382</v>
      </c>
      <c r="F1272" t="s">
        <v>205</v>
      </c>
      <c r="G1272" t="s">
        <v>633</v>
      </c>
      <c r="H1272" t="s">
        <v>634</v>
      </c>
      <c r="I1272">
        <v>139247</v>
      </c>
      <c r="J1272" s="19">
        <v>41916</v>
      </c>
      <c r="K1272" s="19">
        <v>41943</v>
      </c>
      <c r="L1272">
        <v>201410</v>
      </c>
      <c r="M1272" s="19">
        <v>41913</v>
      </c>
      <c r="N1272">
        <v>24617</v>
      </c>
      <c r="O1272" t="s">
        <v>1070</v>
      </c>
      <c r="P1272" t="s">
        <v>1471</v>
      </c>
      <c r="Q1272" t="s">
        <v>924</v>
      </c>
      <c r="R1272">
        <v>87437</v>
      </c>
      <c r="S1272" s="19">
        <v>42717</v>
      </c>
      <c r="T1272">
        <v>166548</v>
      </c>
      <c r="U1272" t="s">
        <v>356</v>
      </c>
      <c r="V1272" s="19">
        <v>42726</v>
      </c>
      <c r="W1272" t="s">
        <v>604</v>
      </c>
      <c r="X1272" t="s">
        <v>605</v>
      </c>
      <c r="Y1272" t="s">
        <v>94</v>
      </c>
      <c r="Z1272" t="s">
        <v>575</v>
      </c>
      <c r="AA1272" s="29">
        <v>-462</v>
      </c>
      <c r="AB1272">
        <v>0</v>
      </c>
      <c r="AC1272">
        <f t="shared" si="240"/>
        <v>2016</v>
      </c>
      <c r="AD1272">
        <f t="shared" si="241"/>
        <v>12</v>
      </c>
      <c r="AE1272">
        <f t="shared" si="242"/>
        <v>2014</v>
      </c>
      <c r="AF1272">
        <f t="shared" si="243"/>
        <v>10</v>
      </c>
      <c r="AG1272" t="str">
        <f>VLOOKUP(F1272,vlookup!$A$2:$E$660,2,0)</f>
        <v>Retained</v>
      </c>
      <c r="AH1272" t="str">
        <f>VLOOKUP(F1272,vlookup!$A$2:$E$660,3,0)</f>
        <v>Service Contract</v>
      </c>
      <c r="AI1272" t="str">
        <f>VLOOKUP(F1272,vlookup!$A$2:$E$660,4,0)</f>
        <v>Used Car Programs</v>
      </c>
      <c r="AJ1272" t="str">
        <f>VLOOKUP(F1272,vlookup!$A$2:$E$660,5,0)</f>
        <v>High Mileage</v>
      </c>
      <c r="AL1272">
        <f t="shared" si="244"/>
        <v>27</v>
      </c>
      <c r="AM1272">
        <f t="shared" si="245"/>
        <v>798</v>
      </c>
      <c r="AN1272">
        <f t="shared" si="246"/>
        <v>27301</v>
      </c>
      <c r="AO1272" t="str">
        <f t="shared" si="247"/>
        <v/>
      </c>
      <c r="AP1272" t="str">
        <f t="shared" si="248"/>
        <v/>
      </c>
      <c r="AQ1272" t="str">
        <f t="shared" si="249"/>
        <v/>
      </c>
      <c r="AR1272">
        <f t="shared" si="250"/>
        <v>-462</v>
      </c>
      <c r="AS1272" t="str">
        <f t="shared" si="251"/>
        <v>102108984-4</v>
      </c>
      <c r="AT1272" t="str">
        <f>IFERROR(IF(VLOOKUP(Y1272,vlookup!$I$2:$J$9,1,0)=Y1272,VLOOKUP(Y1272,vlookup!$I$2:$J$9,2,0),PROPER(Y1272)),PROPER(Y1272))</f>
        <v>Labor</v>
      </c>
      <c r="AU1272" t="str">
        <f>IFERROR(IF(B1272=VLOOKUP(B1272,vlookup!$L$2:$L$10,1,0),"Yes","No"),"No")</f>
        <v>No</v>
      </c>
    </row>
    <row r="1273" spans="1:47" ht="14.45" customHeight="1" x14ac:dyDescent="0.25">
      <c r="A1273" t="s">
        <v>1469</v>
      </c>
      <c r="B1273" s="31" t="s">
        <v>3586</v>
      </c>
      <c r="C1273">
        <v>4</v>
      </c>
      <c r="D1273">
        <v>1</v>
      </c>
      <c r="E1273" t="s">
        <v>382</v>
      </c>
      <c r="F1273" t="s">
        <v>205</v>
      </c>
      <c r="G1273" t="s">
        <v>633</v>
      </c>
      <c r="H1273" t="s">
        <v>634</v>
      </c>
      <c r="I1273">
        <v>139247</v>
      </c>
      <c r="J1273" s="19">
        <v>41916</v>
      </c>
      <c r="K1273" s="19">
        <v>41943</v>
      </c>
      <c r="L1273">
        <v>201410</v>
      </c>
      <c r="M1273" s="19">
        <v>41913</v>
      </c>
      <c r="N1273">
        <v>24617</v>
      </c>
      <c r="O1273" t="s">
        <v>1070</v>
      </c>
      <c r="P1273" t="s">
        <v>1471</v>
      </c>
      <c r="Q1273" t="s">
        <v>924</v>
      </c>
      <c r="R1273">
        <v>87437</v>
      </c>
      <c r="S1273" s="19">
        <v>42717</v>
      </c>
      <c r="T1273">
        <v>166548</v>
      </c>
      <c r="U1273" t="s">
        <v>356</v>
      </c>
      <c r="V1273" s="19">
        <v>42726</v>
      </c>
      <c r="W1273" t="s">
        <v>576</v>
      </c>
      <c r="X1273" t="s">
        <v>577</v>
      </c>
      <c r="Y1273" t="s">
        <v>94</v>
      </c>
      <c r="Z1273" t="s">
        <v>575</v>
      </c>
      <c r="AA1273" s="29">
        <v>-196</v>
      </c>
      <c r="AB1273">
        <v>0</v>
      </c>
      <c r="AC1273">
        <f t="shared" si="240"/>
        <v>2016</v>
      </c>
      <c r="AD1273">
        <f t="shared" si="241"/>
        <v>12</v>
      </c>
      <c r="AE1273">
        <f t="shared" si="242"/>
        <v>2014</v>
      </c>
      <c r="AF1273">
        <f t="shared" si="243"/>
        <v>10</v>
      </c>
      <c r="AG1273" t="str">
        <f>VLOOKUP(F1273,vlookup!$A$2:$E$660,2,0)</f>
        <v>Retained</v>
      </c>
      <c r="AH1273" t="str">
        <f>VLOOKUP(F1273,vlookup!$A$2:$E$660,3,0)</f>
        <v>Service Contract</v>
      </c>
      <c r="AI1273" t="str">
        <f>VLOOKUP(F1273,vlookup!$A$2:$E$660,4,0)</f>
        <v>Used Car Programs</v>
      </c>
      <c r="AJ1273" t="str">
        <f>VLOOKUP(F1273,vlookup!$A$2:$E$660,5,0)</f>
        <v>High Mileage</v>
      </c>
      <c r="AL1273">
        <f t="shared" si="244"/>
        <v>27</v>
      </c>
      <c r="AM1273">
        <f t="shared" si="245"/>
        <v>798</v>
      </c>
      <c r="AN1273">
        <f t="shared" si="246"/>
        <v>27301</v>
      </c>
      <c r="AO1273" t="str">
        <f t="shared" si="247"/>
        <v/>
      </c>
      <c r="AP1273" t="str">
        <f t="shared" si="248"/>
        <v/>
      </c>
      <c r="AQ1273" t="str">
        <f t="shared" si="249"/>
        <v/>
      </c>
      <c r="AR1273">
        <f t="shared" si="250"/>
        <v>-196</v>
      </c>
      <c r="AS1273" t="str">
        <f t="shared" si="251"/>
        <v>102108984-4</v>
      </c>
      <c r="AT1273" t="str">
        <f>IFERROR(IF(VLOOKUP(Y1273,vlookup!$I$2:$J$9,1,0)=Y1273,VLOOKUP(Y1273,vlookup!$I$2:$J$9,2,0),PROPER(Y1273)),PROPER(Y1273))</f>
        <v>Labor</v>
      </c>
      <c r="AU1273" t="str">
        <f>IFERROR(IF(B1273=VLOOKUP(B1273,vlookup!$L$2:$L$10,1,0),"Yes","No"),"No")</f>
        <v>No</v>
      </c>
    </row>
    <row r="1274" spans="1:47" ht="14.45" customHeight="1" x14ac:dyDescent="0.25">
      <c r="A1274" t="s">
        <v>1469</v>
      </c>
      <c r="B1274" s="31" t="s">
        <v>3586</v>
      </c>
      <c r="C1274">
        <v>4</v>
      </c>
      <c r="D1274">
        <v>1</v>
      </c>
      <c r="E1274" t="s">
        <v>382</v>
      </c>
      <c r="F1274" t="s">
        <v>205</v>
      </c>
      <c r="G1274" t="s">
        <v>633</v>
      </c>
      <c r="H1274" t="s">
        <v>634</v>
      </c>
      <c r="I1274">
        <v>139247</v>
      </c>
      <c r="J1274" s="19">
        <v>41916</v>
      </c>
      <c r="K1274" s="19">
        <v>41943</v>
      </c>
      <c r="L1274">
        <v>201410</v>
      </c>
      <c r="M1274" s="19">
        <v>41913</v>
      </c>
      <c r="N1274">
        <v>24617</v>
      </c>
      <c r="O1274" t="s">
        <v>1070</v>
      </c>
      <c r="P1274" t="s">
        <v>1471</v>
      </c>
      <c r="Q1274" t="s">
        <v>924</v>
      </c>
      <c r="R1274">
        <v>87437</v>
      </c>
      <c r="S1274" s="19">
        <v>42717</v>
      </c>
      <c r="T1274">
        <v>166548</v>
      </c>
      <c r="U1274" t="s">
        <v>356</v>
      </c>
      <c r="V1274" s="19">
        <v>42726</v>
      </c>
      <c r="W1274" t="s">
        <v>572</v>
      </c>
      <c r="X1274" t="s">
        <v>573</v>
      </c>
      <c r="Y1274" t="s">
        <v>94</v>
      </c>
      <c r="Z1274" t="s">
        <v>574</v>
      </c>
      <c r="AA1274" s="29">
        <v>-129.94999999999999</v>
      </c>
      <c r="AB1274">
        <v>0</v>
      </c>
      <c r="AC1274">
        <f t="shared" si="240"/>
        <v>2016</v>
      </c>
      <c r="AD1274">
        <f t="shared" si="241"/>
        <v>12</v>
      </c>
      <c r="AE1274">
        <f t="shared" si="242"/>
        <v>2014</v>
      </c>
      <c r="AF1274">
        <f t="shared" si="243"/>
        <v>10</v>
      </c>
      <c r="AG1274" t="str">
        <f>VLOOKUP(F1274,vlookup!$A$2:$E$660,2,0)</f>
        <v>Retained</v>
      </c>
      <c r="AH1274" t="str">
        <f>VLOOKUP(F1274,vlookup!$A$2:$E$660,3,0)</f>
        <v>Service Contract</v>
      </c>
      <c r="AI1274" t="str">
        <f>VLOOKUP(F1274,vlookup!$A$2:$E$660,4,0)</f>
        <v>Used Car Programs</v>
      </c>
      <c r="AJ1274" t="str">
        <f>VLOOKUP(F1274,vlookup!$A$2:$E$660,5,0)</f>
        <v>High Mileage</v>
      </c>
      <c r="AL1274">
        <f t="shared" si="244"/>
        <v>27</v>
      </c>
      <c r="AM1274">
        <f t="shared" si="245"/>
        <v>798</v>
      </c>
      <c r="AN1274">
        <f t="shared" si="246"/>
        <v>27301</v>
      </c>
      <c r="AO1274" t="str">
        <f t="shared" si="247"/>
        <v/>
      </c>
      <c r="AP1274" t="str">
        <f t="shared" si="248"/>
        <v/>
      </c>
      <c r="AQ1274" t="str">
        <f t="shared" si="249"/>
        <v/>
      </c>
      <c r="AR1274">
        <f t="shared" si="250"/>
        <v>-129.94999999999999</v>
      </c>
      <c r="AS1274" t="str">
        <f t="shared" si="251"/>
        <v>102108984-4</v>
      </c>
      <c r="AT1274" t="str">
        <f>IFERROR(IF(VLOOKUP(Y1274,vlookup!$I$2:$J$9,1,0)=Y1274,VLOOKUP(Y1274,vlookup!$I$2:$J$9,2,0),PROPER(Y1274)),PROPER(Y1274))</f>
        <v>Labor</v>
      </c>
      <c r="AU1274" t="str">
        <f>IFERROR(IF(B1274=VLOOKUP(B1274,vlookup!$L$2:$L$10,1,0),"Yes","No"),"No")</f>
        <v>No</v>
      </c>
    </row>
    <row r="1275" spans="1:47" ht="14.45" customHeight="1" x14ac:dyDescent="0.25">
      <c r="A1275" t="s">
        <v>1469</v>
      </c>
      <c r="B1275" s="31" t="s">
        <v>3586</v>
      </c>
      <c r="C1275">
        <v>4</v>
      </c>
      <c r="D1275">
        <v>1</v>
      </c>
      <c r="E1275" t="s">
        <v>382</v>
      </c>
      <c r="F1275" t="s">
        <v>205</v>
      </c>
      <c r="G1275" t="s">
        <v>633</v>
      </c>
      <c r="H1275" t="s">
        <v>634</v>
      </c>
      <c r="I1275">
        <v>139247</v>
      </c>
      <c r="J1275" s="19">
        <v>41916</v>
      </c>
      <c r="K1275" s="19">
        <v>41943</v>
      </c>
      <c r="L1275">
        <v>201410</v>
      </c>
      <c r="M1275" s="19">
        <v>41913</v>
      </c>
      <c r="N1275">
        <v>24617</v>
      </c>
      <c r="O1275" t="s">
        <v>1070</v>
      </c>
      <c r="P1275" t="s">
        <v>1471</v>
      </c>
      <c r="Q1275" t="s">
        <v>924</v>
      </c>
      <c r="R1275">
        <v>87437</v>
      </c>
      <c r="S1275" s="19">
        <v>42717</v>
      </c>
      <c r="T1275">
        <v>166548</v>
      </c>
      <c r="U1275" t="s">
        <v>356</v>
      </c>
      <c r="V1275" s="19">
        <v>42726</v>
      </c>
      <c r="W1275" t="s">
        <v>630</v>
      </c>
      <c r="X1275" t="s">
        <v>631</v>
      </c>
      <c r="Y1275" t="s">
        <v>94</v>
      </c>
      <c r="Z1275" t="s">
        <v>578</v>
      </c>
      <c r="AA1275" s="29">
        <v>-210</v>
      </c>
      <c r="AB1275">
        <v>0</v>
      </c>
      <c r="AC1275">
        <f t="shared" si="240"/>
        <v>2016</v>
      </c>
      <c r="AD1275">
        <f t="shared" si="241"/>
        <v>12</v>
      </c>
      <c r="AE1275">
        <f t="shared" si="242"/>
        <v>2014</v>
      </c>
      <c r="AF1275">
        <f t="shared" si="243"/>
        <v>10</v>
      </c>
      <c r="AG1275" t="str">
        <f>VLOOKUP(F1275,vlookup!$A$2:$E$660,2,0)</f>
        <v>Retained</v>
      </c>
      <c r="AH1275" t="str">
        <f>VLOOKUP(F1275,vlookup!$A$2:$E$660,3,0)</f>
        <v>Service Contract</v>
      </c>
      <c r="AI1275" t="str">
        <f>VLOOKUP(F1275,vlookup!$A$2:$E$660,4,0)</f>
        <v>Used Car Programs</v>
      </c>
      <c r="AJ1275" t="str">
        <f>VLOOKUP(F1275,vlookup!$A$2:$E$660,5,0)</f>
        <v>High Mileage</v>
      </c>
      <c r="AL1275">
        <f t="shared" si="244"/>
        <v>27</v>
      </c>
      <c r="AM1275">
        <f t="shared" si="245"/>
        <v>798</v>
      </c>
      <c r="AN1275">
        <f t="shared" si="246"/>
        <v>27301</v>
      </c>
      <c r="AO1275" t="str">
        <f t="shared" si="247"/>
        <v/>
      </c>
      <c r="AP1275" t="str">
        <f t="shared" si="248"/>
        <v/>
      </c>
      <c r="AQ1275" t="str">
        <f t="shared" si="249"/>
        <v/>
      </c>
      <c r="AR1275">
        <f t="shared" si="250"/>
        <v>-210</v>
      </c>
      <c r="AS1275" t="str">
        <f t="shared" si="251"/>
        <v>102108984-4</v>
      </c>
      <c r="AT1275" t="str">
        <f>IFERROR(IF(VLOOKUP(Y1275,vlookup!$I$2:$J$9,1,0)=Y1275,VLOOKUP(Y1275,vlookup!$I$2:$J$9,2,0),PROPER(Y1275)),PROPER(Y1275))</f>
        <v>Labor</v>
      </c>
      <c r="AU1275" t="str">
        <f>IFERROR(IF(B1275=VLOOKUP(B1275,vlookup!$L$2:$L$10,1,0),"Yes","No"),"No")</f>
        <v>No</v>
      </c>
    </row>
    <row r="1276" spans="1:47" ht="14.45" customHeight="1" x14ac:dyDescent="0.25">
      <c r="A1276" t="s">
        <v>1469</v>
      </c>
      <c r="B1276" s="31" t="s">
        <v>3586</v>
      </c>
      <c r="C1276">
        <v>4</v>
      </c>
      <c r="D1276">
        <v>1</v>
      </c>
      <c r="E1276" t="s">
        <v>382</v>
      </c>
      <c r="F1276" t="s">
        <v>205</v>
      </c>
      <c r="G1276" t="s">
        <v>633</v>
      </c>
      <c r="H1276" t="s">
        <v>634</v>
      </c>
      <c r="I1276">
        <v>139247</v>
      </c>
      <c r="J1276" s="19">
        <v>41916</v>
      </c>
      <c r="K1276" s="19">
        <v>41943</v>
      </c>
      <c r="L1276">
        <v>201410</v>
      </c>
      <c r="M1276" s="19">
        <v>41913</v>
      </c>
      <c r="N1276">
        <v>24617</v>
      </c>
      <c r="O1276" t="s">
        <v>1070</v>
      </c>
      <c r="P1276" t="s">
        <v>1471</v>
      </c>
      <c r="Q1276" t="s">
        <v>924</v>
      </c>
      <c r="R1276">
        <v>87437</v>
      </c>
      <c r="S1276" s="19">
        <v>42717</v>
      </c>
      <c r="T1276">
        <v>166548</v>
      </c>
      <c r="U1276" t="s">
        <v>356</v>
      </c>
      <c r="V1276" s="19">
        <v>42726</v>
      </c>
      <c r="W1276" t="s">
        <v>616</v>
      </c>
      <c r="X1276" t="s">
        <v>617</v>
      </c>
      <c r="Y1276" t="s">
        <v>94</v>
      </c>
      <c r="Z1276" t="s">
        <v>578</v>
      </c>
      <c r="AA1276" s="29">
        <v>-210</v>
      </c>
      <c r="AB1276">
        <v>0</v>
      </c>
      <c r="AC1276">
        <f t="shared" si="240"/>
        <v>2016</v>
      </c>
      <c r="AD1276">
        <f t="shared" si="241"/>
        <v>12</v>
      </c>
      <c r="AE1276">
        <f t="shared" si="242"/>
        <v>2014</v>
      </c>
      <c r="AF1276">
        <f t="shared" si="243"/>
        <v>10</v>
      </c>
      <c r="AG1276" t="str">
        <f>VLOOKUP(F1276,vlookup!$A$2:$E$660,2,0)</f>
        <v>Retained</v>
      </c>
      <c r="AH1276" t="str">
        <f>VLOOKUP(F1276,vlookup!$A$2:$E$660,3,0)</f>
        <v>Service Contract</v>
      </c>
      <c r="AI1276" t="str">
        <f>VLOOKUP(F1276,vlookup!$A$2:$E$660,4,0)</f>
        <v>Used Car Programs</v>
      </c>
      <c r="AJ1276" t="str">
        <f>VLOOKUP(F1276,vlookup!$A$2:$E$660,5,0)</f>
        <v>High Mileage</v>
      </c>
      <c r="AL1276">
        <f t="shared" si="244"/>
        <v>27</v>
      </c>
      <c r="AM1276">
        <f t="shared" si="245"/>
        <v>798</v>
      </c>
      <c r="AN1276">
        <f t="shared" si="246"/>
        <v>27301</v>
      </c>
      <c r="AO1276" t="str">
        <f t="shared" si="247"/>
        <v/>
      </c>
      <c r="AP1276" t="str">
        <f t="shared" si="248"/>
        <v/>
      </c>
      <c r="AQ1276" t="str">
        <f t="shared" si="249"/>
        <v/>
      </c>
      <c r="AR1276">
        <f t="shared" si="250"/>
        <v>-210</v>
      </c>
      <c r="AS1276" t="str">
        <f t="shared" si="251"/>
        <v>102108984-4</v>
      </c>
      <c r="AT1276" t="str">
        <f>IFERROR(IF(VLOOKUP(Y1276,vlookup!$I$2:$J$9,1,0)=Y1276,VLOOKUP(Y1276,vlookup!$I$2:$J$9,2,0),PROPER(Y1276)),PROPER(Y1276))</f>
        <v>Labor</v>
      </c>
      <c r="AU1276" t="str">
        <f>IFERROR(IF(B1276=VLOOKUP(B1276,vlookup!$L$2:$L$10,1,0),"Yes","No"),"No")</f>
        <v>No</v>
      </c>
    </row>
    <row r="1277" spans="1:47" ht="14.45" customHeight="1" x14ac:dyDescent="0.25">
      <c r="A1277" t="s">
        <v>1469</v>
      </c>
      <c r="B1277" s="31" t="s">
        <v>3586</v>
      </c>
      <c r="C1277">
        <v>5</v>
      </c>
      <c r="D1277">
        <v>1</v>
      </c>
      <c r="E1277" t="s">
        <v>382</v>
      </c>
      <c r="F1277" t="s">
        <v>205</v>
      </c>
      <c r="G1277" t="s">
        <v>633</v>
      </c>
      <c r="H1277" t="s">
        <v>634</v>
      </c>
      <c r="I1277">
        <v>139247</v>
      </c>
      <c r="J1277" s="19">
        <v>41916</v>
      </c>
      <c r="K1277" s="19">
        <v>41943</v>
      </c>
      <c r="L1277">
        <v>201410</v>
      </c>
      <c r="M1277" s="19">
        <v>41913</v>
      </c>
      <c r="N1277">
        <v>24617</v>
      </c>
      <c r="O1277" t="s">
        <v>1070</v>
      </c>
      <c r="P1277" t="s">
        <v>1471</v>
      </c>
      <c r="Q1277" t="s">
        <v>924</v>
      </c>
      <c r="R1277">
        <v>89018</v>
      </c>
      <c r="S1277" s="19">
        <v>42779</v>
      </c>
      <c r="T1277">
        <v>168465</v>
      </c>
      <c r="U1277" t="s">
        <v>356</v>
      </c>
      <c r="V1277" s="19">
        <v>42788</v>
      </c>
      <c r="W1277" t="s">
        <v>1012</v>
      </c>
      <c r="X1277" t="s">
        <v>1013</v>
      </c>
      <c r="Y1277" t="s">
        <v>94</v>
      </c>
      <c r="Z1277" t="s">
        <v>581</v>
      </c>
      <c r="AA1277" s="29">
        <v>-168</v>
      </c>
      <c r="AB1277">
        <v>0</v>
      </c>
      <c r="AC1277">
        <f t="shared" si="240"/>
        <v>2017</v>
      </c>
      <c r="AD1277">
        <f t="shared" si="241"/>
        <v>2</v>
      </c>
      <c r="AE1277">
        <f t="shared" si="242"/>
        <v>2014</v>
      </c>
      <c r="AF1277">
        <f t="shared" si="243"/>
        <v>10</v>
      </c>
      <c r="AG1277" t="str">
        <f>VLOOKUP(F1277,vlookup!$A$2:$E$660,2,0)</f>
        <v>Retained</v>
      </c>
      <c r="AH1277" t="str">
        <f>VLOOKUP(F1277,vlookup!$A$2:$E$660,3,0)</f>
        <v>Service Contract</v>
      </c>
      <c r="AI1277" t="str">
        <f>VLOOKUP(F1277,vlookup!$A$2:$E$660,4,0)</f>
        <v>Used Car Programs</v>
      </c>
      <c r="AJ1277" t="str">
        <f>VLOOKUP(F1277,vlookup!$A$2:$E$660,5,0)</f>
        <v>High Mileage</v>
      </c>
      <c r="AL1277">
        <f t="shared" si="244"/>
        <v>27</v>
      </c>
      <c r="AM1277">
        <f t="shared" si="245"/>
        <v>858</v>
      </c>
      <c r="AN1277">
        <f t="shared" si="246"/>
        <v>29218</v>
      </c>
      <c r="AO1277" t="str">
        <f t="shared" si="247"/>
        <v/>
      </c>
      <c r="AP1277" t="str">
        <f t="shared" si="248"/>
        <v/>
      </c>
      <c r="AQ1277" t="str">
        <f t="shared" si="249"/>
        <v/>
      </c>
      <c r="AR1277">
        <f t="shared" si="250"/>
        <v>-168</v>
      </c>
      <c r="AS1277" t="str">
        <f t="shared" si="251"/>
        <v>102108984-5</v>
      </c>
      <c r="AT1277" t="str">
        <f>IFERROR(IF(VLOOKUP(Y1277,vlookup!$I$2:$J$9,1,0)=Y1277,VLOOKUP(Y1277,vlookup!$I$2:$J$9,2,0),PROPER(Y1277)),PROPER(Y1277))</f>
        <v>Labor</v>
      </c>
      <c r="AU1277" t="str">
        <f>IFERROR(IF(B1277=VLOOKUP(B1277,vlookup!$L$2:$L$10,1,0),"Yes","No"),"No")</f>
        <v>No</v>
      </c>
    </row>
    <row r="1278" spans="1:47" ht="14.45" customHeight="1" x14ac:dyDescent="0.25">
      <c r="A1278" t="s">
        <v>1469</v>
      </c>
      <c r="B1278" s="31" t="s">
        <v>3586</v>
      </c>
      <c r="C1278">
        <v>5</v>
      </c>
      <c r="D1278">
        <v>1</v>
      </c>
      <c r="E1278" t="s">
        <v>382</v>
      </c>
      <c r="F1278" t="s">
        <v>205</v>
      </c>
      <c r="G1278" t="s">
        <v>633</v>
      </c>
      <c r="H1278" t="s">
        <v>634</v>
      </c>
      <c r="I1278">
        <v>139247</v>
      </c>
      <c r="J1278" s="19">
        <v>41916</v>
      </c>
      <c r="K1278" s="19">
        <v>41943</v>
      </c>
      <c r="L1278">
        <v>201410</v>
      </c>
      <c r="M1278" s="19">
        <v>41913</v>
      </c>
      <c r="N1278">
        <v>24617</v>
      </c>
      <c r="O1278" t="s">
        <v>1070</v>
      </c>
      <c r="P1278" t="s">
        <v>1471</v>
      </c>
      <c r="Q1278" t="s">
        <v>924</v>
      </c>
      <c r="R1278">
        <v>89018</v>
      </c>
      <c r="S1278" s="19">
        <v>42779</v>
      </c>
      <c r="T1278">
        <v>168465</v>
      </c>
      <c r="U1278" t="s">
        <v>356</v>
      </c>
      <c r="V1278" s="19">
        <v>42788</v>
      </c>
      <c r="W1278" t="s">
        <v>3008</v>
      </c>
      <c r="X1278" t="s">
        <v>3009</v>
      </c>
      <c r="Y1278" t="s">
        <v>94</v>
      </c>
      <c r="Z1278" t="s">
        <v>578</v>
      </c>
      <c r="AA1278" s="29">
        <v>-280</v>
      </c>
      <c r="AB1278">
        <v>0</v>
      </c>
      <c r="AC1278">
        <f t="shared" si="240"/>
        <v>2017</v>
      </c>
      <c r="AD1278">
        <f t="shared" si="241"/>
        <v>2</v>
      </c>
      <c r="AE1278">
        <f t="shared" si="242"/>
        <v>2014</v>
      </c>
      <c r="AF1278">
        <f t="shared" si="243"/>
        <v>10</v>
      </c>
      <c r="AG1278" t="str">
        <f>VLOOKUP(F1278,vlookup!$A$2:$E$660,2,0)</f>
        <v>Retained</v>
      </c>
      <c r="AH1278" t="str">
        <f>VLOOKUP(F1278,vlookup!$A$2:$E$660,3,0)</f>
        <v>Service Contract</v>
      </c>
      <c r="AI1278" t="str">
        <f>VLOOKUP(F1278,vlookup!$A$2:$E$660,4,0)</f>
        <v>Used Car Programs</v>
      </c>
      <c r="AJ1278" t="str">
        <f>VLOOKUP(F1278,vlookup!$A$2:$E$660,5,0)</f>
        <v>High Mileage</v>
      </c>
      <c r="AL1278">
        <f t="shared" si="244"/>
        <v>27</v>
      </c>
      <c r="AM1278">
        <f t="shared" si="245"/>
        <v>858</v>
      </c>
      <c r="AN1278">
        <f t="shared" si="246"/>
        <v>29218</v>
      </c>
      <c r="AO1278" t="str">
        <f t="shared" si="247"/>
        <v/>
      </c>
      <c r="AP1278" t="str">
        <f t="shared" si="248"/>
        <v/>
      </c>
      <c r="AQ1278" t="str">
        <f t="shared" si="249"/>
        <v/>
      </c>
      <c r="AR1278">
        <f t="shared" si="250"/>
        <v>-280</v>
      </c>
      <c r="AS1278" t="str">
        <f t="shared" si="251"/>
        <v>102108984-5</v>
      </c>
      <c r="AT1278" t="str">
        <f>IFERROR(IF(VLOOKUP(Y1278,vlookup!$I$2:$J$9,1,0)=Y1278,VLOOKUP(Y1278,vlookup!$I$2:$J$9,2,0),PROPER(Y1278)),PROPER(Y1278))</f>
        <v>Labor</v>
      </c>
      <c r="AU1278" t="str">
        <f>IFERROR(IF(B1278=VLOOKUP(B1278,vlookup!$L$2:$L$10,1,0),"Yes","No"),"No")</f>
        <v>No</v>
      </c>
    </row>
    <row r="1279" spans="1:47" ht="14.45" customHeight="1" x14ac:dyDescent="0.25">
      <c r="A1279" t="s">
        <v>1472</v>
      </c>
      <c r="B1279" s="31" t="s">
        <v>3587</v>
      </c>
      <c r="C1279">
        <v>1</v>
      </c>
      <c r="D1279">
        <v>1</v>
      </c>
      <c r="E1279" t="s">
        <v>382</v>
      </c>
      <c r="F1279" t="s">
        <v>205</v>
      </c>
      <c r="G1279" t="s">
        <v>633</v>
      </c>
      <c r="H1279" t="s">
        <v>634</v>
      </c>
      <c r="I1279">
        <v>143753</v>
      </c>
      <c r="J1279" s="19">
        <v>41875</v>
      </c>
      <c r="K1279" s="19">
        <v>41907</v>
      </c>
      <c r="L1279">
        <v>201409</v>
      </c>
      <c r="M1279" s="19">
        <v>41883</v>
      </c>
      <c r="N1279">
        <v>24616</v>
      </c>
      <c r="O1279" t="s">
        <v>1076</v>
      </c>
      <c r="P1279" t="s">
        <v>1473</v>
      </c>
      <c r="Q1279" t="s">
        <v>924</v>
      </c>
      <c r="R1279">
        <v>386600</v>
      </c>
      <c r="S1279" s="19">
        <v>41948</v>
      </c>
      <c r="T1279">
        <v>145387</v>
      </c>
      <c r="U1279" t="s">
        <v>357</v>
      </c>
      <c r="V1279" s="19">
        <v>41949</v>
      </c>
      <c r="W1279" t="s">
        <v>2932</v>
      </c>
      <c r="X1279" t="s">
        <v>2933</v>
      </c>
      <c r="Y1279" t="s">
        <v>94</v>
      </c>
      <c r="Z1279" t="s">
        <v>358</v>
      </c>
      <c r="AA1279" s="29">
        <v>-180</v>
      </c>
      <c r="AB1279">
        <v>0</v>
      </c>
      <c r="AC1279">
        <f t="shared" si="240"/>
        <v>2014</v>
      </c>
      <c r="AD1279">
        <f t="shared" si="241"/>
        <v>11</v>
      </c>
      <c r="AE1279">
        <f t="shared" si="242"/>
        <v>2014</v>
      </c>
      <c r="AF1279">
        <f t="shared" si="243"/>
        <v>8</v>
      </c>
      <c r="AG1279" t="str">
        <f>VLOOKUP(F1279,vlookup!$A$2:$E$660,2,0)</f>
        <v>Retained</v>
      </c>
      <c r="AH1279" t="str">
        <f>VLOOKUP(F1279,vlookup!$A$2:$E$660,3,0)</f>
        <v>Service Contract</v>
      </c>
      <c r="AI1279" t="str">
        <f>VLOOKUP(F1279,vlookup!$A$2:$E$660,4,0)</f>
        <v>Used Car Programs</v>
      </c>
      <c r="AJ1279" t="str">
        <f>VLOOKUP(F1279,vlookup!$A$2:$E$660,5,0)</f>
        <v>High Mileage</v>
      </c>
      <c r="AL1279">
        <f t="shared" si="244"/>
        <v>31</v>
      </c>
      <c r="AM1279">
        <f t="shared" si="245"/>
        <v>72</v>
      </c>
      <c r="AN1279">
        <f t="shared" si="246"/>
        <v>1634</v>
      </c>
      <c r="AO1279" t="str">
        <f t="shared" si="247"/>
        <v/>
      </c>
      <c r="AP1279" t="str">
        <f t="shared" si="248"/>
        <v/>
      </c>
      <c r="AQ1279">
        <f t="shared" si="249"/>
        <v>-180</v>
      </c>
      <c r="AR1279" t="str">
        <f t="shared" si="250"/>
        <v/>
      </c>
      <c r="AS1279" t="str">
        <f t="shared" si="251"/>
        <v>102108899-1</v>
      </c>
      <c r="AT1279" t="str">
        <f>IFERROR(IF(VLOOKUP(Y1279,vlookup!$I$2:$J$9,1,0)=Y1279,VLOOKUP(Y1279,vlookup!$I$2:$J$9,2,0),PROPER(Y1279)),PROPER(Y1279))</f>
        <v>Labor</v>
      </c>
      <c r="AU1279" t="str">
        <f>IFERROR(IF(B1279=VLOOKUP(B1279,vlookup!$L$2:$L$10,1,0),"Yes","No"),"No")</f>
        <v>No</v>
      </c>
    </row>
    <row r="1280" spans="1:47" ht="14.45" customHeight="1" x14ac:dyDescent="0.25">
      <c r="A1280" t="s">
        <v>1472</v>
      </c>
      <c r="B1280" s="31" t="s">
        <v>3587</v>
      </c>
      <c r="C1280">
        <v>1</v>
      </c>
      <c r="D1280">
        <v>1</v>
      </c>
      <c r="E1280" t="s">
        <v>382</v>
      </c>
      <c r="F1280" t="s">
        <v>205</v>
      </c>
      <c r="G1280" t="s">
        <v>633</v>
      </c>
      <c r="H1280" t="s">
        <v>634</v>
      </c>
      <c r="I1280">
        <v>143753</v>
      </c>
      <c r="J1280" s="19">
        <v>41875</v>
      </c>
      <c r="K1280" s="19">
        <v>41907</v>
      </c>
      <c r="L1280">
        <v>201409</v>
      </c>
      <c r="M1280" s="19">
        <v>41883</v>
      </c>
      <c r="N1280">
        <v>24616</v>
      </c>
      <c r="O1280" t="s">
        <v>1076</v>
      </c>
      <c r="P1280" t="s">
        <v>1473</v>
      </c>
      <c r="Q1280" t="s">
        <v>924</v>
      </c>
      <c r="R1280">
        <v>386600</v>
      </c>
      <c r="S1280" s="19">
        <v>41948</v>
      </c>
      <c r="T1280">
        <v>145387</v>
      </c>
      <c r="U1280" t="s">
        <v>357</v>
      </c>
      <c r="V1280" s="19">
        <v>41949</v>
      </c>
      <c r="W1280" t="s">
        <v>3010</v>
      </c>
      <c r="X1280" t="s">
        <v>3011</v>
      </c>
      <c r="Y1280" t="s">
        <v>94</v>
      </c>
      <c r="Z1280" t="s">
        <v>364</v>
      </c>
      <c r="AA1280" s="29">
        <v>-312</v>
      </c>
      <c r="AB1280">
        <v>0</v>
      </c>
      <c r="AC1280">
        <f t="shared" si="240"/>
        <v>2014</v>
      </c>
      <c r="AD1280">
        <f t="shared" si="241"/>
        <v>11</v>
      </c>
      <c r="AE1280">
        <f t="shared" si="242"/>
        <v>2014</v>
      </c>
      <c r="AF1280">
        <f t="shared" si="243"/>
        <v>8</v>
      </c>
      <c r="AG1280" t="str">
        <f>VLOOKUP(F1280,vlookup!$A$2:$E$660,2,0)</f>
        <v>Retained</v>
      </c>
      <c r="AH1280" t="str">
        <f>VLOOKUP(F1280,vlookup!$A$2:$E$660,3,0)</f>
        <v>Service Contract</v>
      </c>
      <c r="AI1280" t="str">
        <f>VLOOKUP(F1280,vlookup!$A$2:$E$660,4,0)</f>
        <v>Used Car Programs</v>
      </c>
      <c r="AJ1280" t="str">
        <f>VLOOKUP(F1280,vlookup!$A$2:$E$660,5,0)</f>
        <v>High Mileage</v>
      </c>
      <c r="AL1280">
        <f t="shared" si="244"/>
        <v>31</v>
      </c>
      <c r="AM1280">
        <f t="shared" si="245"/>
        <v>72</v>
      </c>
      <c r="AN1280">
        <f t="shared" si="246"/>
        <v>1634</v>
      </c>
      <c r="AO1280" t="str">
        <f t="shared" si="247"/>
        <v/>
      </c>
      <c r="AP1280" t="str">
        <f t="shared" si="248"/>
        <v/>
      </c>
      <c r="AQ1280">
        <f t="shared" si="249"/>
        <v>-312</v>
      </c>
      <c r="AR1280" t="str">
        <f t="shared" si="250"/>
        <v/>
      </c>
      <c r="AS1280" t="str">
        <f t="shared" si="251"/>
        <v>102108899-1</v>
      </c>
      <c r="AT1280" t="str">
        <f>IFERROR(IF(VLOOKUP(Y1280,vlookup!$I$2:$J$9,1,0)=Y1280,VLOOKUP(Y1280,vlookup!$I$2:$J$9,2,0),PROPER(Y1280)),PROPER(Y1280))</f>
        <v>Labor</v>
      </c>
      <c r="AU1280" t="str">
        <f>IFERROR(IF(B1280=VLOOKUP(B1280,vlookup!$L$2:$L$10,1,0),"Yes","No"),"No")</f>
        <v>No</v>
      </c>
    </row>
    <row r="1281" spans="1:47" ht="14.45" customHeight="1" x14ac:dyDescent="0.25">
      <c r="A1281" t="s">
        <v>2167</v>
      </c>
      <c r="B1281" s="31" t="s">
        <v>2168</v>
      </c>
      <c r="C1281">
        <v>2</v>
      </c>
      <c r="D1281">
        <v>1</v>
      </c>
      <c r="E1281" t="s">
        <v>382</v>
      </c>
      <c r="F1281" t="s">
        <v>205</v>
      </c>
      <c r="G1281" t="s">
        <v>633</v>
      </c>
      <c r="H1281" t="s">
        <v>636</v>
      </c>
      <c r="I1281">
        <v>90606</v>
      </c>
      <c r="J1281" s="19">
        <v>42994</v>
      </c>
      <c r="K1281" s="19">
        <v>43039</v>
      </c>
      <c r="L1281">
        <v>201710</v>
      </c>
      <c r="M1281" s="19">
        <v>43009</v>
      </c>
      <c r="N1281">
        <v>24616</v>
      </c>
      <c r="O1281" t="s">
        <v>1076</v>
      </c>
      <c r="P1281" t="s">
        <v>3012</v>
      </c>
      <c r="Q1281" t="s">
        <v>924</v>
      </c>
      <c r="R1281">
        <v>21592</v>
      </c>
      <c r="S1281" s="19">
        <v>43340</v>
      </c>
      <c r="T1281">
        <v>100833</v>
      </c>
      <c r="U1281" t="s">
        <v>356</v>
      </c>
      <c r="V1281" s="19">
        <v>43356</v>
      </c>
      <c r="W1281" t="s">
        <v>589</v>
      </c>
      <c r="X1281" t="s">
        <v>590</v>
      </c>
      <c r="Y1281" t="s">
        <v>94</v>
      </c>
      <c r="Z1281" t="s">
        <v>358</v>
      </c>
      <c r="AA1281" s="29">
        <v>-97.75</v>
      </c>
      <c r="AB1281">
        <v>0</v>
      </c>
      <c r="AC1281">
        <f t="shared" si="240"/>
        <v>2018</v>
      </c>
      <c r="AD1281">
        <f t="shared" si="241"/>
        <v>9</v>
      </c>
      <c r="AE1281">
        <f t="shared" si="242"/>
        <v>2017</v>
      </c>
      <c r="AF1281">
        <f t="shared" si="243"/>
        <v>9</v>
      </c>
      <c r="AG1281" t="str">
        <f>VLOOKUP(F1281,vlookup!$A$2:$E$660,2,0)</f>
        <v>Retained</v>
      </c>
      <c r="AH1281" t="str">
        <f>VLOOKUP(F1281,vlookup!$A$2:$E$660,3,0)</f>
        <v>Service Contract</v>
      </c>
      <c r="AI1281" t="str">
        <f>VLOOKUP(F1281,vlookup!$A$2:$E$660,4,0)</f>
        <v>Used Car Programs</v>
      </c>
      <c r="AJ1281" t="str">
        <f>VLOOKUP(F1281,vlookup!$A$2:$E$660,5,0)</f>
        <v>High Mileage</v>
      </c>
      <c r="AL1281">
        <f t="shared" si="244"/>
        <v>45</v>
      </c>
      <c r="AM1281">
        <f t="shared" si="245"/>
        <v>357</v>
      </c>
      <c r="AN1281">
        <f t="shared" si="246"/>
        <v>10227</v>
      </c>
      <c r="AO1281" t="str">
        <f t="shared" si="247"/>
        <v/>
      </c>
      <c r="AP1281" t="str">
        <f t="shared" si="248"/>
        <v/>
      </c>
      <c r="AQ1281" t="str">
        <f t="shared" si="249"/>
        <v/>
      </c>
      <c r="AR1281">
        <f t="shared" si="250"/>
        <v>-97.75</v>
      </c>
      <c r="AS1281" t="str">
        <f t="shared" si="251"/>
        <v>7R397204I7-2</v>
      </c>
      <c r="AT1281" t="str">
        <f>IFERROR(IF(VLOOKUP(Y1281,vlookup!$I$2:$J$9,1,0)=Y1281,VLOOKUP(Y1281,vlookup!$I$2:$J$9,2,0),PROPER(Y1281)),PROPER(Y1281))</f>
        <v>Labor</v>
      </c>
      <c r="AU1281" t="str">
        <f>IFERROR(IF(B1281=VLOOKUP(B1281,vlookup!$L$2:$L$10,1,0),"Yes","No"),"No")</f>
        <v>No</v>
      </c>
    </row>
    <row r="1282" spans="1:47" ht="14.45" customHeight="1" x14ac:dyDescent="0.25">
      <c r="A1282" t="s">
        <v>2167</v>
      </c>
      <c r="B1282" s="31" t="s">
        <v>2168</v>
      </c>
      <c r="C1282">
        <v>2</v>
      </c>
      <c r="D1282">
        <v>1</v>
      </c>
      <c r="E1282" t="s">
        <v>382</v>
      </c>
      <c r="F1282" t="s">
        <v>205</v>
      </c>
      <c r="G1282" t="s">
        <v>633</v>
      </c>
      <c r="H1282" t="s">
        <v>636</v>
      </c>
      <c r="I1282">
        <v>90606</v>
      </c>
      <c r="J1282" s="19">
        <v>42994</v>
      </c>
      <c r="K1282" s="19">
        <v>43039</v>
      </c>
      <c r="L1282">
        <v>201710</v>
      </c>
      <c r="M1282" s="19">
        <v>43009</v>
      </c>
      <c r="N1282">
        <v>24616</v>
      </c>
      <c r="O1282" t="s">
        <v>1076</v>
      </c>
      <c r="P1282" t="s">
        <v>3012</v>
      </c>
      <c r="Q1282" t="s">
        <v>924</v>
      </c>
      <c r="R1282">
        <v>21592</v>
      </c>
      <c r="S1282" s="19">
        <v>43340</v>
      </c>
      <c r="T1282">
        <v>100833</v>
      </c>
      <c r="U1282" t="s">
        <v>356</v>
      </c>
      <c r="V1282" s="19">
        <v>43356</v>
      </c>
      <c r="W1282" t="s">
        <v>3013</v>
      </c>
      <c r="X1282" t="s">
        <v>3014</v>
      </c>
      <c r="Y1282" t="s">
        <v>94</v>
      </c>
      <c r="Z1282" t="s">
        <v>369</v>
      </c>
      <c r="AA1282" s="29">
        <v>-957.95</v>
      </c>
      <c r="AB1282">
        <v>0</v>
      </c>
      <c r="AC1282">
        <f t="shared" si="240"/>
        <v>2018</v>
      </c>
      <c r="AD1282">
        <f t="shared" si="241"/>
        <v>9</v>
      </c>
      <c r="AE1282">
        <f t="shared" si="242"/>
        <v>2017</v>
      </c>
      <c r="AF1282">
        <f t="shared" si="243"/>
        <v>9</v>
      </c>
      <c r="AG1282" t="str">
        <f>VLOOKUP(F1282,vlookup!$A$2:$E$660,2,0)</f>
        <v>Retained</v>
      </c>
      <c r="AH1282" t="str">
        <f>VLOOKUP(F1282,vlookup!$A$2:$E$660,3,0)</f>
        <v>Service Contract</v>
      </c>
      <c r="AI1282" t="str">
        <f>VLOOKUP(F1282,vlookup!$A$2:$E$660,4,0)</f>
        <v>Used Car Programs</v>
      </c>
      <c r="AJ1282" t="str">
        <f>VLOOKUP(F1282,vlookup!$A$2:$E$660,5,0)</f>
        <v>High Mileage</v>
      </c>
      <c r="AL1282">
        <f t="shared" si="244"/>
        <v>45</v>
      </c>
      <c r="AM1282">
        <f t="shared" si="245"/>
        <v>357</v>
      </c>
      <c r="AN1282">
        <f t="shared" si="246"/>
        <v>10227</v>
      </c>
      <c r="AO1282" t="str">
        <f t="shared" si="247"/>
        <v/>
      </c>
      <c r="AP1282" t="str">
        <f t="shared" si="248"/>
        <v/>
      </c>
      <c r="AQ1282" t="str">
        <f t="shared" si="249"/>
        <v/>
      </c>
      <c r="AR1282">
        <f t="shared" si="250"/>
        <v>-957.95</v>
      </c>
      <c r="AS1282" t="str">
        <f t="shared" si="251"/>
        <v>7R397204I7-2</v>
      </c>
      <c r="AT1282" t="str">
        <f>IFERROR(IF(VLOOKUP(Y1282,vlookup!$I$2:$J$9,1,0)=Y1282,VLOOKUP(Y1282,vlookup!$I$2:$J$9,2,0),PROPER(Y1282)),PROPER(Y1282))</f>
        <v>Labor</v>
      </c>
      <c r="AU1282" t="str">
        <f>IFERROR(IF(B1282=VLOOKUP(B1282,vlookup!$L$2:$L$10,1,0),"Yes","No"),"No")</f>
        <v>No</v>
      </c>
    </row>
    <row r="1283" spans="1:47" ht="14.45" customHeight="1" x14ac:dyDescent="0.25">
      <c r="A1283" t="s">
        <v>3015</v>
      </c>
      <c r="B1283" s="31" t="s">
        <v>3016</v>
      </c>
      <c r="C1283">
        <v>1</v>
      </c>
      <c r="D1283">
        <v>1</v>
      </c>
      <c r="E1283" t="s">
        <v>382</v>
      </c>
      <c r="F1283" t="s">
        <v>464</v>
      </c>
      <c r="G1283" t="s">
        <v>633</v>
      </c>
      <c r="H1283" t="s">
        <v>636</v>
      </c>
      <c r="I1283">
        <v>97595</v>
      </c>
      <c r="J1283" s="19">
        <v>44248</v>
      </c>
      <c r="K1283" s="19">
        <v>44291</v>
      </c>
      <c r="L1283">
        <v>202103</v>
      </c>
      <c r="M1283" s="19">
        <v>44256</v>
      </c>
      <c r="N1283">
        <v>24616</v>
      </c>
      <c r="O1283" t="s">
        <v>1076</v>
      </c>
      <c r="P1283" t="s">
        <v>1442</v>
      </c>
      <c r="Q1283" t="s">
        <v>924</v>
      </c>
      <c r="R1283">
        <v>479167</v>
      </c>
      <c r="S1283" s="19">
        <v>44791</v>
      </c>
      <c r="T1283">
        <v>111150</v>
      </c>
      <c r="U1283" t="s">
        <v>356</v>
      </c>
      <c r="V1283" s="19">
        <v>44810</v>
      </c>
      <c r="W1283" t="s">
        <v>3013</v>
      </c>
      <c r="X1283" t="s">
        <v>3014</v>
      </c>
      <c r="Y1283" t="s">
        <v>94</v>
      </c>
      <c r="Z1283" t="s">
        <v>369</v>
      </c>
      <c r="AA1283" s="29">
        <v>-1848</v>
      </c>
      <c r="AB1283">
        <v>0</v>
      </c>
      <c r="AC1283">
        <f t="shared" ref="AC1283:AC1346" si="252">YEAR(V1283)</f>
        <v>2022</v>
      </c>
      <c r="AD1283">
        <f t="shared" ref="AD1283:AD1346" si="253">MONTH(V1283)</f>
        <v>9</v>
      </c>
      <c r="AE1283">
        <f t="shared" ref="AE1283:AE1346" si="254">YEAR(J1283)</f>
        <v>2021</v>
      </c>
      <c r="AF1283">
        <f t="shared" ref="AF1283:AF1346" si="255">MONTH(J1283)</f>
        <v>2</v>
      </c>
      <c r="AG1283" t="str">
        <f>VLOOKUP(F1283,vlookup!$A$2:$E$660,2,0)</f>
        <v>Retained</v>
      </c>
      <c r="AH1283" t="str">
        <f>VLOOKUP(F1283,vlookup!$A$2:$E$660,3,0)</f>
        <v>Service Contract</v>
      </c>
      <c r="AI1283" t="str">
        <f>VLOOKUP(F1283,vlookup!$A$2:$E$660,4,0)</f>
        <v>Used Car Programs</v>
      </c>
      <c r="AJ1283" t="str">
        <f>VLOOKUP(F1283,vlookup!$A$2:$E$660,5,0)</f>
        <v>High Mileage</v>
      </c>
      <c r="AL1283">
        <f t="shared" ref="AL1283:AL1346" si="256">DAYS360(J1283,K1283)</f>
        <v>44</v>
      </c>
      <c r="AM1283">
        <f t="shared" ref="AM1283:AM1346" si="257">DAYS360(J1283,V1283)</f>
        <v>555</v>
      </c>
      <c r="AN1283">
        <f t="shared" ref="AN1283:AN1346" si="258">IF(T1283-I1283&lt;1,"",T1283-I1283)</f>
        <v>13555</v>
      </c>
      <c r="AO1283" t="str">
        <f t="shared" ref="AO1283:AO1346" si="259">IF(AM1283&lt;31,AA1283,"")</f>
        <v/>
      </c>
      <c r="AP1283" t="str">
        <f t="shared" ref="AP1283:AP1346" si="260">IF(AND(AM1283&gt;30,AM1283&lt;61),AA1283,"")</f>
        <v/>
      </c>
      <c r="AQ1283" t="str">
        <f t="shared" ref="AQ1283:AQ1346" si="261">IF(AND(AM1283&gt;60,AM1283&lt;91),AA1283,"")</f>
        <v/>
      </c>
      <c r="AR1283">
        <f t="shared" ref="AR1283:AR1346" si="262">IF(AM1283&gt;90,AA1283,"")</f>
        <v>-1848</v>
      </c>
      <c r="AS1283" t="str">
        <f t="shared" ref="AS1283:AS1346" si="263">CONCATENATE(B1283,"-",C1283)</f>
        <v>ZAG7R123302B21-1</v>
      </c>
      <c r="AT1283" t="str">
        <f>IFERROR(IF(VLOOKUP(Y1283,vlookup!$I$2:$J$9,1,0)=Y1283,VLOOKUP(Y1283,vlookup!$I$2:$J$9,2,0),PROPER(Y1283)),PROPER(Y1283))</f>
        <v>Labor</v>
      </c>
      <c r="AU1283" t="str">
        <f>IFERROR(IF(B1283=VLOOKUP(B1283,vlookup!$L$2:$L$10,1,0),"Yes","No"),"No")</f>
        <v>No</v>
      </c>
    </row>
    <row r="1284" spans="1:47" ht="14.45" customHeight="1" x14ac:dyDescent="0.25">
      <c r="A1284" t="s">
        <v>3017</v>
      </c>
      <c r="B1284" s="31" t="s">
        <v>3617</v>
      </c>
      <c r="C1284">
        <v>1</v>
      </c>
      <c r="D1284">
        <v>1</v>
      </c>
      <c r="E1284" t="s">
        <v>382</v>
      </c>
      <c r="F1284" t="s">
        <v>205</v>
      </c>
      <c r="G1284" t="s">
        <v>633</v>
      </c>
      <c r="H1284" t="s">
        <v>636</v>
      </c>
      <c r="I1284">
        <v>114699</v>
      </c>
      <c r="J1284" s="19">
        <v>42141</v>
      </c>
      <c r="K1284" s="19">
        <v>42185</v>
      </c>
      <c r="L1284">
        <v>201506</v>
      </c>
      <c r="M1284" s="19">
        <v>42156</v>
      </c>
      <c r="N1284">
        <v>24617</v>
      </c>
      <c r="O1284" t="s">
        <v>1070</v>
      </c>
      <c r="P1284" t="s">
        <v>1172</v>
      </c>
      <c r="Q1284" t="s">
        <v>924</v>
      </c>
      <c r="R1284">
        <v>10120</v>
      </c>
      <c r="S1284" s="19">
        <v>42454</v>
      </c>
      <c r="T1284">
        <v>114699</v>
      </c>
      <c r="U1284" t="s">
        <v>356</v>
      </c>
      <c r="V1284" s="19">
        <v>42591</v>
      </c>
      <c r="W1284" t="s">
        <v>579</v>
      </c>
      <c r="X1284" t="s">
        <v>580</v>
      </c>
      <c r="Y1284" t="s">
        <v>94</v>
      </c>
      <c r="Z1284" t="s">
        <v>364</v>
      </c>
      <c r="AA1284" s="29">
        <v>-1440</v>
      </c>
      <c r="AB1284">
        <v>0</v>
      </c>
      <c r="AC1284">
        <f t="shared" si="252"/>
        <v>2016</v>
      </c>
      <c r="AD1284">
        <f t="shared" si="253"/>
        <v>8</v>
      </c>
      <c r="AE1284">
        <f t="shared" si="254"/>
        <v>2015</v>
      </c>
      <c r="AF1284">
        <f t="shared" si="255"/>
        <v>5</v>
      </c>
      <c r="AG1284" t="str">
        <f>VLOOKUP(F1284,vlookup!$A$2:$E$660,2,0)</f>
        <v>Retained</v>
      </c>
      <c r="AH1284" t="str">
        <f>VLOOKUP(F1284,vlookup!$A$2:$E$660,3,0)</f>
        <v>Service Contract</v>
      </c>
      <c r="AI1284" t="str">
        <f>VLOOKUP(F1284,vlookup!$A$2:$E$660,4,0)</f>
        <v>Used Car Programs</v>
      </c>
      <c r="AJ1284" t="str">
        <f>VLOOKUP(F1284,vlookup!$A$2:$E$660,5,0)</f>
        <v>High Mileage</v>
      </c>
      <c r="AL1284">
        <f t="shared" si="256"/>
        <v>43</v>
      </c>
      <c r="AM1284">
        <f t="shared" si="257"/>
        <v>442</v>
      </c>
      <c r="AN1284" t="str">
        <f t="shared" si="258"/>
        <v/>
      </c>
      <c r="AO1284" t="str">
        <f t="shared" si="259"/>
        <v/>
      </c>
      <c r="AP1284" t="str">
        <f t="shared" si="260"/>
        <v/>
      </c>
      <c r="AQ1284" t="str">
        <f t="shared" si="261"/>
        <v/>
      </c>
      <c r="AR1284">
        <f t="shared" si="262"/>
        <v>-1440</v>
      </c>
      <c r="AS1284" t="str">
        <f t="shared" si="263"/>
        <v>102109003-1</v>
      </c>
      <c r="AT1284" t="str">
        <f>IFERROR(IF(VLOOKUP(Y1284,vlookup!$I$2:$J$9,1,0)=Y1284,VLOOKUP(Y1284,vlookup!$I$2:$J$9,2,0),PROPER(Y1284)),PROPER(Y1284))</f>
        <v>Labor</v>
      </c>
      <c r="AU1284" t="str">
        <f>IFERROR(IF(B1284=VLOOKUP(B1284,vlookup!$L$2:$L$10,1,0),"Yes","No"),"No")</f>
        <v>No</v>
      </c>
    </row>
    <row r="1285" spans="1:47" ht="14.45" customHeight="1" x14ac:dyDescent="0.25">
      <c r="A1285" t="s">
        <v>1474</v>
      </c>
      <c r="B1285" s="31" t="s">
        <v>1475</v>
      </c>
      <c r="C1285">
        <v>1</v>
      </c>
      <c r="D1285">
        <v>1</v>
      </c>
      <c r="E1285" t="s">
        <v>382</v>
      </c>
      <c r="F1285" t="s">
        <v>238</v>
      </c>
      <c r="G1285" t="s">
        <v>633</v>
      </c>
      <c r="H1285" t="s">
        <v>636</v>
      </c>
      <c r="I1285">
        <v>142797</v>
      </c>
      <c r="J1285" s="19">
        <v>42903</v>
      </c>
      <c r="K1285" s="19">
        <v>42935</v>
      </c>
      <c r="L1285">
        <v>201707</v>
      </c>
      <c r="M1285" s="19">
        <v>42917</v>
      </c>
      <c r="N1285">
        <v>24616</v>
      </c>
      <c r="O1285" t="s">
        <v>1076</v>
      </c>
      <c r="P1285" t="s">
        <v>1476</v>
      </c>
      <c r="Q1285" t="s">
        <v>924</v>
      </c>
      <c r="R1285">
        <v>47242</v>
      </c>
      <c r="S1285" s="19">
        <v>42963</v>
      </c>
      <c r="T1285">
        <v>145648</v>
      </c>
      <c r="U1285" t="s">
        <v>356</v>
      </c>
      <c r="V1285" s="19">
        <v>42965</v>
      </c>
      <c r="W1285" t="s">
        <v>996</v>
      </c>
      <c r="X1285" t="s">
        <v>997</v>
      </c>
      <c r="Y1285" t="s">
        <v>94</v>
      </c>
      <c r="Z1285" t="s">
        <v>364</v>
      </c>
      <c r="AA1285" s="29">
        <v>-623.12</v>
      </c>
      <c r="AB1285">
        <v>0</v>
      </c>
      <c r="AC1285">
        <f t="shared" si="252"/>
        <v>2017</v>
      </c>
      <c r="AD1285">
        <f t="shared" si="253"/>
        <v>8</v>
      </c>
      <c r="AE1285">
        <f t="shared" si="254"/>
        <v>2017</v>
      </c>
      <c r="AF1285">
        <f t="shared" si="255"/>
        <v>6</v>
      </c>
      <c r="AG1285" t="str">
        <f>VLOOKUP(F1285,vlookup!$A$2:$E$660,2,0)</f>
        <v>Retained</v>
      </c>
      <c r="AH1285" t="str">
        <f>VLOOKUP(F1285,vlookup!$A$2:$E$660,3,0)</f>
        <v>Service Contract</v>
      </c>
      <c r="AI1285" t="str">
        <f>VLOOKUP(F1285,vlookup!$A$2:$E$660,4,0)</f>
        <v>Used Car Programs</v>
      </c>
      <c r="AJ1285" t="str">
        <f>VLOOKUP(F1285,vlookup!$A$2:$E$660,5,0)</f>
        <v>High Mileage</v>
      </c>
      <c r="AL1285">
        <f t="shared" si="256"/>
        <v>32</v>
      </c>
      <c r="AM1285">
        <f t="shared" si="257"/>
        <v>61</v>
      </c>
      <c r="AN1285">
        <f t="shared" si="258"/>
        <v>2851</v>
      </c>
      <c r="AO1285" t="str">
        <f t="shared" si="259"/>
        <v/>
      </c>
      <c r="AP1285" t="str">
        <f t="shared" si="260"/>
        <v/>
      </c>
      <c r="AQ1285">
        <f t="shared" si="261"/>
        <v>-623.12</v>
      </c>
      <c r="AR1285" t="str">
        <f t="shared" si="262"/>
        <v/>
      </c>
      <c r="AS1285" t="str">
        <f t="shared" si="263"/>
        <v>7R120028F7Y-1</v>
      </c>
      <c r="AT1285" t="str">
        <f>IFERROR(IF(VLOOKUP(Y1285,vlookup!$I$2:$J$9,1,0)=Y1285,VLOOKUP(Y1285,vlookup!$I$2:$J$9,2,0),PROPER(Y1285)),PROPER(Y1285))</f>
        <v>Labor</v>
      </c>
      <c r="AU1285" t="str">
        <f>IFERROR(IF(B1285=VLOOKUP(B1285,vlookup!$L$2:$L$10,1,0),"Yes","No"),"No")</f>
        <v>No</v>
      </c>
    </row>
    <row r="1286" spans="1:47" ht="14.45" customHeight="1" x14ac:dyDescent="0.25">
      <c r="A1286" t="s">
        <v>1477</v>
      </c>
      <c r="B1286" s="31" t="s">
        <v>3588</v>
      </c>
      <c r="C1286">
        <v>1</v>
      </c>
      <c r="D1286">
        <v>1</v>
      </c>
      <c r="E1286" t="s">
        <v>571</v>
      </c>
      <c r="F1286" t="s">
        <v>205</v>
      </c>
      <c r="G1286" t="s">
        <v>633</v>
      </c>
      <c r="H1286" t="s">
        <v>3742</v>
      </c>
      <c r="I1286">
        <v>126971</v>
      </c>
      <c r="J1286" s="19">
        <v>41971</v>
      </c>
      <c r="K1286" s="19">
        <v>42003</v>
      </c>
      <c r="L1286">
        <v>201412</v>
      </c>
      <c r="M1286" s="19">
        <v>41974</v>
      </c>
      <c r="N1286">
        <v>24617</v>
      </c>
      <c r="O1286" t="s">
        <v>1070</v>
      </c>
      <c r="P1286" t="s">
        <v>1478</v>
      </c>
      <c r="Q1286" t="s">
        <v>924</v>
      </c>
      <c r="R1286">
        <v>749849</v>
      </c>
      <c r="S1286" s="19">
        <v>42054</v>
      </c>
      <c r="T1286">
        <v>128404</v>
      </c>
      <c r="U1286" t="s">
        <v>357</v>
      </c>
      <c r="V1286" s="19">
        <v>42055</v>
      </c>
      <c r="W1286" t="s">
        <v>2974</v>
      </c>
      <c r="X1286" t="s">
        <v>2975</v>
      </c>
      <c r="Y1286" t="s">
        <v>94</v>
      </c>
      <c r="Z1286" t="s">
        <v>364</v>
      </c>
      <c r="AA1286" s="29">
        <v>-207</v>
      </c>
      <c r="AB1286">
        <v>0</v>
      </c>
      <c r="AC1286">
        <f t="shared" si="252"/>
        <v>2015</v>
      </c>
      <c r="AD1286">
        <f t="shared" si="253"/>
        <v>2</v>
      </c>
      <c r="AE1286">
        <f t="shared" si="254"/>
        <v>2014</v>
      </c>
      <c r="AF1286">
        <f t="shared" si="255"/>
        <v>11</v>
      </c>
      <c r="AG1286" t="str">
        <f>VLOOKUP(F1286,vlookup!$A$2:$E$660,2,0)</f>
        <v>Retained</v>
      </c>
      <c r="AH1286" t="str">
        <f>VLOOKUP(F1286,vlookup!$A$2:$E$660,3,0)</f>
        <v>Service Contract</v>
      </c>
      <c r="AI1286" t="str">
        <f>VLOOKUP(F1286,vlookup!$A$2:$E$660,4,0)</f>
        <v>Used Car Programs</v>
      </c>
      <c r="AJ1286" t="str">
        <f>VLOOKUP(F1286,vlookup!$A$2:$E$660,5,0)</f>
        <v>High Mileage</v>
      </c>
      <c r="AL1286">
        <f t="shared" si="256"/>
        <v>32</v>
      </c>
      <c r="AM1286">
        <f t="shared" si="257"/>
        <v>82</v>
      </c>
      <c r="AN1286">
        <f t="shared" si="258"/>
        <v>1433</v>
      </c>
      <c r="AO1286" t="str">
        <f t="shared" si="259"/>
        <v/>
      </c>
      <c r="AP1286" t="str">
        <f t="shared" si="260"/>
        <v/>
      </c>
      <c r="AQ1286">
        <f t="shared" si="261"/>
        <v>-207</v>
      </c>
      <c r="AR1286" t="str">
        <f t="shared" si="262"/>
        <v/>
      </c>
      <c r="AS1286" t="str">
        <f t="shared" si="263"/>
        <v>102108955-1</v>
      </c>
      <c r="AT1286" t="str">
        <f>IFERROR(IF(VLOOKUP(Y1286,vlookup!$I$2:$J$9,1,0)=Y1286,VLOOKUP(Y1286,vlookup!$I$2:$J$9,2,0),PROPER(Y1286)),PROPER(Y1286))</f>
        <v>Labor</v>
      </c>
      <c r="AU1286" t="str">
        <f>IFERROR(IF(B1286=VLOOKUP(B1286,vlookup!$L$2:$L$10,1,0),"Yes","No"),"No")</f>
        <v>No</v>
      </c>
    </row>
    <row r="1287" spans="1:47" ht="14.45" customHeight="1" x14ac:dyDescent="0.25">
      <c r="A1287" t="s">
        <v>2691</v>
      </c>
      <c r="B1287" s="31" t="s">
        <v>2692</v>
      </c>
      <c r="C1287">
        <v>1</v>
      </c>
      <c r="D1287">
        <v>1</v>
      </c>
      <c r="E1287" t="s">
        <v>382</v>
      </c>
      <c r="F1287" t="s">
        <v>60</v>
      </c>
      <c r="G1287" t="s">
        <v>934</v>
      </c>
      <c r="H1287" t="s">
        <v>935</v>
      </c>
      <c r="I1287">
        <v>166454</v>
      </c>
      <c r="J1287" s="19">
        <v>41788</v>
      </c>
      <c r="K1287" s="19">
        <v>41848</v>
      </c>
      <c r="L1287">
        <v>201407</v>
      </c>
      <c r="M1287" s="19">
        <v>41821</v>
      </c>
      <c r="N1287">
        <v>24617</v>
      </c>
      <c r="O1287" t="s">
        <v>1070</v>
      </c>
      <c r="P1287" t="s">
        <v>1613</v>
      </c>
      <c r="Q1287" t="s">
        <v>924</v>
      </c>
      <c r="R1287">
        <v>6204463</v>
      </c>
      <c r="S1287" s="19">
        <v>41823</v>
      </c>
      <c r="T1287">
        <v>167071</v>
      </c>
      <c r="U1287" t="s">
        <v>357</v>
      </c>
      <c r="V1287" s="19">
        <v>41863</v>
      </c>
      <c r="W1287" t="s">
        <v>2772</v>
      </c>
      <c r="X1287" t="s">
        <v>2773</v>
      </c>
      <c r="Y1287" t="s">
        <v>94</v>
      </c>
      <c r="Z1287" t="s">
        <v>364</v>
      </c>
      <c r="AA1287" s="29">
        <v>-1100</v>
      </c>
      <c r="AB1287">
        <v>0</v>
      </c>
      <c r="AC1287">
        <f t="shared" si="252"/>
        <v>2014</v>
      </c>
      <c r="AD1287">
        <f t="shared" si="253"/>
        <v>8</v>
      </c>
      <c r="AE1287">
        <f t="shared" si="254"/>
        <v>2014</v>
      </c>
      <c r="AF1287">
        <f t="shared" si="255"/>
        <v>5</v>
      </c>
      <c r="AG1287" t="str">
        <f>VLOOKUP(F1287,vlookup!$A$2:$E$660,2,0)</f>
        <v>Retained</v>
      </c>
      <c r="AH1287" t="str">
        <f>VLOOKUP(F1287,vlookup!$A$2:$E$660,3,0)</f>
        <v>Service Contract</v>
      </c>
      <c r="AI1287" t="str">
        <f>VLOOKUP(F1287,vlookup!$A$2:$E$660,4,0)</f>
        <v>Used Car Programs</v>
      </c>
      <c r="AJ1287" t="str">
        <f>VLOOKUP(F1287,vlookup!$A$2:$E$660,5,0)</f>
        <v>High Mileage</v>
      </c>
      <c r="AL1287">
        <f t="shared" si="256"/>
        <v>59</v>
      </c>
      <c r="AM1287">
        <f t="shared" si="257"/>
        <v>73</v>
      </c>
      <c r="AN1287">
        <f t="shared" si="258"/>
        <v>617</v>
      </c>
      <c r="AO1287" t="str">
        <f t="shared" si="259"/>
        <v/>
      </c>
      <c r="AP1287" t="str">
        <f t="shared" si="260"/>
        <v/>
      </c>
      <c r="AQ1287">
        <f t="shared" si="261"/>
        <v>-1100</v>
      </c>
      <c r="AR1287" t="str">
        <f t="shared" si="262"/>
        <v/>
      </c>
      <c r="AS1287" t="str">
        <f t="shared" si="263"/>
        <v>4A012964E4Y-1</v>
      </c>
      <c r="AT1287" t="str">
        <f>IFERROR(IF(VLOOKUP(Y1287,vlookup!$I$2:$J$9,1,0)=Y1287,VLOOKUP(Y1287,vlookup!$I$2:$J$9,2,0),PROPER(Y1287)),PROPER(Y1287))</f>
        <v>Labor</v>
      </c>
      <c r="AU1287" t="str">
        <f>IFERROR(IF(B1287=VLOOKUP(B1287,vlookup!$L$2:$L$10,1,0),"Yes","No"),"No")</f>
        <v>No</v>
      </c>
    </row>
    <row r="1288" spans="1:47" ht="14.45" customHeight="1" x14ac:dyDescent="0.25">
      <c r="A1288" t="s">
        <v>1124</v>
      </c>
      <c r="B1288" s="31" t="s">
        <v>1125</v>
      </c>
      <c r="C1288">
        <v>1</v>
      </c>
      <c r="D1288">
        <v>1</v>
      </c>
      <c r="E1288" t="s">
        <v>382</v>
      </c>
      <c r="F1288" t="s">
        <v>238</v>
      </c>
      <c r="G1288" t="s">
        <v>934</v>
      </c>
      <c r="H1288" t="s">
        <v>1126</v>
      </c>
      <c r="I1288">
        <v>195043</v>
      </c>
      <c r="J1288" s="19">
        <v>43867</v>
      </c>
      <c r="K1288" s="19">
        <v>43959</v>
      </c>
      <c r="L1288">
        <v>202005</v>
      </c>
      <c r="M1288" s="19">
        <v>43952</v>
      </c>
      <c r="N1288">
        <v>24616</v>
      </c>
      <c r="O1288" t="s">
        <v>1076</v>
      </c>
      <c r="P1288" t="s">
        <v>1479</v>
      </c>
      <c r="Q1288" t="s">
        <v>924</v>
      </c>
      <c r="R1288">
        <v>45984</v>
      </c>
      <c r="S1288" s="19">
        <v>44055</v>
      </c>
      <c r="T1288">
        <v>201339</v>
      </c>
      <c r="U1288" t="s">
        <v>356</v>
      </c>
      <c r="V1288" s="19">
        <v>44068</v>
      </c>
      <c r="W1288" t="s">
        <v>362</v>
      </c>
      <c r="X1288" t="s">
        <v>363</v>
      </c>
      <c r="Y1288" t="s">
        <v>94</v>
      </c>
      <c r="Z1288" t="s">
        <v>358</v>
      </c>
      <c r="AA1288" s="29">
        <v>-245.01</v>
      </c>
      <c r="AB1288">
        <v>0</v>
      </c>
      <c r="AC1288">
        <f t="shared" si="252"/>
        <v>2020</v>
      </c>
      <c r="AD1288">
        <f t="shared" si="253"/>
        <v>8</v>
      </c>
      <c r="AE1288">
        <f t="shared" si="254"/>
        <v>2020</v>
      </c>
      <c r="AF1288">
        <f t="shared" si="255"/>
        <v>2</v>
      </c>
      <c r="AG1288" t="str">
        <f>VLOOKUP(F1288,vlookup!$A$2:$E$660,2,0)</f>
        <v>Retained</v>
      </c>
      <c r="AH1288" t="str">
        <f>VLOOKUP(F1288,vlookup!$A$2:$E$660,3,0)</f>
        <v>Service Contract</v>
      </c>
      <c r="AI1288" t="str">
        <f>VLOOKUP(F1288,vlookup!$A$2:$E$660,4,0)</f>
        <v>Used Car Programs</v>
      </c>
      <c r="AJ1288" t="str">
        <f>VLOOKUP(F1288,vlookup!$A$2:$E$660,5,0)</f>
        <v>High Mileage</v>
      </c>
      <c r="AL1288">
        <f t="shared" si="256"/>
        <v>92</v>
      </c>
      <c r="AM1288">
        <f t="shared" si="257"/>
        <v>199</v>
      </c>
      <c r="AN1288">
        <f t="shared" si="258"/>
        <v>6296</v>
      </c>
      <c r="AO1288" t="str">
        <f t="shared" si="259"/>
        <v/>
      </c>
      <c r="AP1288" t="str">
        <f t="shared" si="260"/>
        <v/>
      </c>
      <c r="AQ1288" t="str">
        <f t="shared" si="261"/>
        <v/>
      </c>
      <c r="AR1288">
        <f t="shared" si="262"/>
        <v>-245.01</v>
      </c>
      <c r="AS1288" t="str">
        <f t="shared" si="263"/>
        <v>5L004983B0Y-1</v>
      </c>
      <c r="AT1288" t="str">
        <f>IFERROR(IF(VLOOKUP(Y1288,vlookup!$I$2:$J$9,1,0)=Y1288,VLOOKUP(Y1288,vlookup!$I$2:$J$9,2,0),PROPER(Y1288)),PROPER(Y1288))</f>
        <v>Labor</v>
      </c>
      <c r="AU1288" t="str">
        <f>IFERROR(IF(B1288=VLOOKUP(B1288,vlookup!$L$2:$L$10,1,0),"Yes","No"),"No")</f>
        <v>No</v>
      </c>
    </row>
    <row r="1289" spans="1:47" ht="14.45" customHeight="1" x14ac:dyDescent="0.25">
      <c r="A1289" t="s">
        <v>3018</v>
      </c>
      <c r="B1289" s="31" t="s">
        <v>3019</v>
      </c>
      <c r="C1289">
        <v>1</v>
      </c>
      <c r="D1289">
        <v>1</v>
      </c>
      <c r="E1289" t="s">
        <v>382</v>
      </c>
      <c r="F1289" t="s">
        <v>205</v>
      </c>
      <c r="G1289" t="s">
        <v>1086</v>
      </c>
      <c r="H1289" t="s">
        <v>1182</v>
      </c>
      <c r="I1289">
        <v>77572</v>
      </c>
      <c r="J1289" s="19">
        <v>42861</v>
      </c>
      <c r="K1289" s="19">
        <v>42906</v>
      </c>
      <c r="L1289">
        <v>201706</v>
      </c>
      <c r="M1289" s="19">
        <v>42887</v>
      </c>
      <c r="N1289">
        <v>24617</v>
      </c>
      <c r="O1289" t="s">
        <v>1070</v>
      </c>
      <c r="P1289" t="s">
        <v>3020</v>
      </c>
      <c r="Q1289" t="s">
        <v>924</v>
      </c>
      <c r="R1289">
        <v>416608</v>
      </c>
      <c r="S1289" s="19">
        <v>43216</v>
      </c>
      <c r="T1289">
        <v>95854</v>
      </c>
      <c r="U1289" t="s">
        <v>356</v>
      </c>
      <c r="V1289" s="19">
        <v>43221</v>
      </c>
      <c r="W1289" t="s">
        <v>2848</v>
      </c>
      <c r="X1289" t="s">
        <v>2849</v>
      </c>
      <c r="Y1289" t="s">
        <v>94</v>
      </c>
      <c r="Z1289" t="s">
        <v>603</v>
      </c>
      <c r="AA1289" s="29">
        <v>-150.78</v>
      </c>
      <c r="AB1289">
        <v>0</v>
      </c>
      <c r="AC1289">
        <f t="shared" si="252"/>
        <v>2018</v>
      </c>
      <c r="AD1289">
        <f t="shared" si="253"/>
        <v>5</v>
      </c>
      <c r="AE1289">
        <f t="shared" si="254"/>
        <v>2017</v>
      </c>
      <c r="AF1289">
        <f t="shared" si="255"/>
        <v>5</v>
      </c>
      <c r="AG1289" t="str">
        <f>VLOOKUP(F1289,vlookup!$A$2:$E$660,2,0)</f>
        <v>Retained</v>
      </c>
      <c r="AH1289" t="str">
        <f>VLOOKUP(F1289,vlookup!$A$2:$E$660,3,0)</f>
        <v>Service Contract</v>
      </c>
      <c r="AI1289" t="str">
        <f>VLOOKUP(F1289,vlookup!$A$2:$E$660,4,0)</f>
        <v>Used Car Programs</v>
      </c>
      <c r="AJ1289" t="str">
        <f>VLOOKUP(F1289,vlookup!$A$2:$E$660,5,0)</f>
        <v>High Mileage</v>
      </c>
      <c r="AL1289">
        <f t="shared" si="256"/>
        <v>44</v>
      </c>
      <c r="AM1289">
        <f t="shared" si="257"/>
        <v>355</v>
      </c>
      <c r="AN1289">
        <f t="shared" si="258"/>
        <v>18282</v>
      </c>
      <c r="AO1289" t="str">
        <f t="shared" si="259"/>
        <v/>
      </c>
      <c r="AP1289" t="str">
        <f t="shared" si="260"/>
        <v/>
      </c>
      <c r="AQ1289" t="str">
        <f t="shared" si="261"/>
        <v/>
      </c>
      <c r="AR1289">
        <f t="shared" si="262"/>
        <v>-150.78</v>
      </c>
      <c r="AS1289" t="str">
        <f t="shared" si="263"/>
        <v>9L721932E7-1</v>
      </c>
      <c r="AT1289" t="str">
        <f>IFERROR(IF(VLOOKUP(Y1289,vlookup!$I$2:$J$9,1,0)=Y1289,VLOOKUP(Y1289,vlookup!$I$2:$J$9,2,0),PROPER(Y1289)),PROPER(Y1289))</f>
        <v>Labor</v>
      </c>
      <c r="AU1289" t="str">
        <f>IFERROR(IF(B1289=VLOOKUP(B1289,vlookup!$L$2:$L$10,1,0),"Yes","No"),"No")</f>
        <v>No</v>
      </c>
    </row>
    <row r="1290" spans="1:47" ht="14.45" customHeight="1" x14ac:dyDescent="0.25">
      <c r="A1290" t="s">
        <v>3018</v>
      </c>
      <c r="B1290" s="31" t="s">
        <v>3019</v>
      </c>
      <c r="C1290">
        <v>2</v>
      </c>
      <c r="D1290">
        <v>1</v>
      </c>
      <c r="E1290" t="s">
        <v>382</v>
      </c>
      <c r="F1290" t="s">
        <v>205</v>
      </c>
      <c r="G1290" t="s">
        <v>1086</v>
      </c>
      <c r="H1290" t="s">
        <v>1182</v>
      </c>
      <c r="I1290">
        <v>77572</v>
      </c>
      <c r="J1290" s="19">
        <v>42861</v>
      </c>
      <c r="K1290" s="19">
        <v>42906</v>
      </c>
      <c r="L1290">
        <v>201706</v>
      </c>
      <c r="M1290" s="19">
        <v>42887</v>
      </c>
      <c r="N1290">
        <v>24617</v>
      </c>
      <c r="O1290" t="s">
        <v>1070</v>
      </c>
      <c r="P1290" t="s">
        <v>3020</v>
      </c>
      <c r="Q1290" t="s">
        <v>924</v>
      </c>
      <c r="R1290">
        <v>416969</v>
      </c>
      <c r="S1290" s="19">
        <v>43230</v>
      </c>
      <c r="T1290">
        <v>99154</v>
      </c>
      <c r="U1290" t="s">
        <v>356</v>
      </c>
      <c r="V1290" s="19">
        <v>43231</v>
      </c>
      <c r="W1290" t="s">
        <v>2774</v>
      </c>
      <c r="X1290" t="s">
        <v>2775</v>
      </c>
      <c r="Y1290" t="s">
        <v>94</v>
      </c>
      <c r="Z1290" t="s">
        <v>603</v>
      </c>
      <c r="AA1290" s="29">
        <v>-107.7</v>
      </c>
      <c r="AB1290">
        <v>0</v>
      </c>
      <c r="AC1290">
        <f t="shared" si="252"/>
        <v>2018</v>
      </c>
      <c r="AD1290">
        <f t="shared" si="253"/>
        <v>5</v>
      </c>
      <c r="AE1290">
        <f t="shared" si="254"/>
        <v>2017</v>
      </c>
      <c r="AF1290">
        <f t="shared" si="255"/>
        <v>5</v>
      </c>
      <c r="AG1290" t="str">
        <f>VLOOKUP(F1290,vlookup!$A$2:$E$660,2,0)</f>
        <v>Retained</v>
      </c>
      <c r="AH1290" t="str">
        <f>VLOOKUP(F1290,vlookup!$A$2:$E$660,3,0)</f>
        <v>Service Contract</v>
      </c>
      <c r="AI1290" t="str">
        <f>VLOOKUP(F1290,vlookup!$A$2:$E$660,4,0)</f>
        <v>Used Car Programs</v>
      </c>
      <c r="AJ1290" t="str">
        <f>VLOOKUP(F1290,vlookup!$A$2:$E$660,5,0)</f>
        <v>High Mileage</v>
      </c>
      <c r="AL1290">
        <f t="shared" si="256"/>
        <v>44</v>
      </c>
      <c r="AM1290">
        <f t="shared" si="257"/>
        <v>365</v>
      </c>
      <c r="AN1290">
        <f t="shared" si="258"/>
        <v>21582</v>
      </c>
      <c r="AO1290" t="str">
        <f t="shared" si="259"/>
        <v/>
      </c>
      <c r="AP1290" t="str">
        <f t="shared" si="260"/>
        <v/>
      </c>
      <c r="AQ1290" t="str">
        <f t="shared" si="261"/>
        <v/>
      </c>
      <c r="AR1290">
        <f t="shared" si="262"/>
        <v>-107.7</v>
      </c>
      <c r="AS1290" t="str">
        <f t="shared" si="263"/>
        <v>9L721932E7-2</v>
      </c>
      <c r="AT1290" t="str">
        <f>IFERROR(IF(VLOOKUP(Y1290,vlookup!$I$2:$J$9,1,0)=Y1290,VLOOKUP(Y1290,vlookup!$I$2:$J$9,2,0),PROPER(Y1290)),PROPER(Y1290))</f>
        <v>Labor</v>
      </c>
      <c r="AU1290" t="str">
        <f>IFERROR(IF(B1290=VLOOKUP(B1290,vlookup!$L$2:$L$10,1,0),"Yes","No"),"No")</f>
        <v>No</v>
      </c>
    </row>
    <row r="1291" spans="1:47" ht="14.45" customHeight="1" x14ac:dyDescent="0.25">
      <c r="A1291" t="s">
        <v>3021</v>
      </c>
      <c r="B1291" s="31" t="s">
        <v>3022</v>
      </c>
      <c r="C1291">
        <v>1</v>
      </c>
      <c r="D1291">
        <v>1</v>
      </c>
      <c r="E1291" t="s">
        <v>382</v>
      </c>
      <c r="F1291" t="s">
        <v>238</v>
      </c>
      <c r="G1291" t="s">
        <v>1086</v>
      </c>
      <c r="H1291" t="s">
        <v>1182</v>
      </c>
      <c r="I1291">
        <v>102309</v>
      </c>
      <c r="J1291" s="19">
        <v>43516</v>
      </c>
      <c r="K1291" s="19">
        <v>43553</v>
      </c>
      <c r="L1291">
        <v>201903</v>
      </c>
      <c r="M1291" s="19">
        <v>43525</v>
      </c>
      <c r="N1291">
        <v>24617</v>
      </c>
      <c r="O1291" t="s">
        <v>1070</v>
      </c>
      <c r="P1291" t="s">
        <v>1977</v>
      </c>
      <c r="Q1291" t="s">
        <v>924</v>
      </c>
      <c r="R1291">
        <v>19443</v>
      </c>
      <c r="S1291" s="19">
        <v>43586</v>
      </c>
      <c r="T1291">
        <v>105877</v>
      </c>
      <c r="U1291" t="s">
        <v>356</v>
      </c>
      <c r="V1291" s="19">
        <v>43608</v>
      </c>
      <c r="W1291" t="s">
        <v>370</v>
      </c>
      <c r="X1291" t="s">
        <v>371</v>
      </c>
      <c r="Y1291" t="s">
        <v>94</v>
      </c>
      <c r="Z1291" t="s">
        <v>369</v>
      </c>
      <c r="AA1291" s="29">
        <v>-371.31</v>
      </c>
      <c r="AB1291">
        <v>0</v>
      </c>
      <c r="AC1291">
        <f t="shared" si="252"/>
        <v>2019</v>
      </c>
      <c r="AD1291">
        <f t="shared" si="253"/>
        <v>5</v>
      </c>
      <c r="AE1291">
        <f t="shared" si="254"/>
        <v>2019</v>
      </c>
      <c r="AF1291">
        <f t="shared" si="255"/>
        <v>2</v>
      </c>
      <c r="AG1291" t="str">
        <f>VLOOKUP(F1291,vlookup!$A$2:$E$660,2,0)</f>
        <v>Retained</v>
      </c>
      <c r="AH1291" t="str">
        <f>VLOOKUP(F1291,vlookup!$A$2:$E$660,3,0)</f>
        <v>Service Contract</v>
      </c>
      <c r="AI1291" t="str">
        <f>VLOOKUP(F1291,vlookup!$A$2:$E$660,4,0)</f>
        <v>Used Car Programs</v>
      </c>
      <c r="AJ1291" t="str">
        <f>VLOOKUP(F1291,vlookup!$A$2:$E$660,5,0)</f>
        <v>High Mileage</v>
      </c>
      <c r="AL1291">
        <f t="shared" si="256"/>
        <v>39</v>
      </c>
      <c r="AM1291">
        <f t="shared" si="257"/>
        <v>93</v>
      </c>
      <c r="AN1291">
        <f t="shared" si="258"/>
        <v>3568</v>
      </c>
      <c r="AO1291" t="str">
        <f t="shared" si="259"/>
        <v/>
      </c>
      <c r="AP1291" t="str">
        <f t="shared" si="260"/>
        <v/>
      </c>
      <c r="AQ1291" t="str">
        <f t="shared" si="261"/>
        <v/>
      </c>
      <c r="AR1291">
        <f t="shared" si="262"/>
        <v>-371.31</v>
      </c>
      <c r="AS1291" t="str">
        <f t="shared" si="263"/>
        <v>8L630015B9Y-1</v>
      </c>
      <c r="AT1291" t="str">
        <f>IFERROR(IF(VLOOKUP(Y1291,vlookup!$I$2:$J$9,1,0)=Y1291,VLOOKUP(Y1291,vlookup!$I$2:$J$9,2,0),PROPER(Y1291)),PROPER(Y1291))</f>
        <v>Labor</v>
      </c>
      <c r="AU1291" t="str">
        <f>IFERROR(IF(B1291=VLOOKUP(B1291,vlookup!$L$2:$L$10,1,0),"Yes","No"),"No")</f>
        <v>No</v>
      </c>
    </row>
    <row r="1292" spans="1:47" ht="14.45" customHeight="1" x14ac:dyDescent="0.25">
      <c r="A1292" t="s">
        <v>1480</v>
      </c>
      <c r="B1292" s="31" t="s">
        <v>1481</v>
      </c>
      <c r="C1292">
        <v>2</v>
      </c>
      <c r="D1292">
        <v>1</v>
      </c>
      <c r="E1292" t="s">
        <v>382</v>
      </c>
      <c r="F1292" t="s">
        <v>60</v>
      </c>
      <c r="G1292" t="s">
        <v>1086</v>
      </c>
      <c r="H1292" t="s">
        <v>3743</v>
      </c>
      <c r="I1292">
        <v>117522</v>
      </c>
      <c r="J1292" s="19">
        <v>41371</v>
      </c>
      <c r="K1292" s="19">
        <v>41439</v>
      </c>
      <c r="L1292">
        <v>201306</v>
      </c>
      <c r="M1292" s="19">
        <v>41426</v>
      </c>
      <c r="N1292">
        <v>24616</v>
      </c>
      <c r="O1292" t="s">
        <v>1076</v>
      </c>
      <c r="P1292" t="s">
        <v>1082</v>
      </c>
      <c r="Q1292" t="s">
        <v>973</v>
      </c>
      <c r="R1292" t="s">
        <v>1482</v>
      </c>
      <c r="S1292" s="19">
        <v>41428</v>
      </c>
      <c r="T1292">
        <v>118507</v>
      </c>
      <c r="U1292" t="s">
        <v>357</v>
      </c>
      <c r="V1292" s="19">
        <v>41460</v>
      </c>
      <c r="W1292" t="s">
        <v>3023</v>
      </c>
      <c r="X1292" t="s">
        <v>3024</v>
      </c>
      <c r="Y1292" t="s">
        <v>94</v>
      </c>
      <c r="Z1292" t="s">
        <v>358</v>
      </c>
      <c r="AA1292" s="29">
        <v>-77</v>
      </c>
      <c r="AB1292" t="s">
        <v>544</v>
      </c>
      <c r="AC1292">
        <f t="shared" si="252"/>
        <v>2013</v>
      </c>
      <c r="AD1292">
        <f t="shared" si="253"/>
        <v>7</v>
      </c>
      <c r="AE1292">
        <f t="shared" si="254"/>
        <v>2013</v>
      </c>
      <c r="AF1292">
        <f t="shared" si="255"/>
        <v>4</v>
      </c>
      <c r="AG1292" t="str">
        <f>VLOOKUP(F1292,vlookup!$A$2:$E$660,2,0)</f>
        <v>Retained</v>
      </c>
      <c r="AH1292" t="str">
        <f>VLOOKUP(F1292,vlookup!$A$2:$E$660,3,0)</f>
        <v>Service Contract</v>
      </c>
      <c r="AI1292" t="str">
        <f>VLOOKUP(F1292,vlookup!$A$2:$E$660,4,0)</f>
        <v>Used Car Programs</v>
      </c>
      <c r="AJ1292" t="str">
        <f>VLOOKUP(F1292,vlookup!$A$2:$E$660,5,0)</f>
        <v>High Mileage</v>
      </c>
      <c r="AL1292">
        <f t="shared" si="256"/>
        <v>67</v>
      </c>
      <c r="AM1292">
        <f t="shared" si="257"/>
        <v>88</v>
      </c>
      <c r="AN1292">
        <f t="shared" si="258"/>
        <v>985</v>
      </c>
      <c r="AO1292" t="str">
        <f t="shared" si="259"/>
        <v/>
      </c>
      <c r="AP1292" t="str">
        <f t="shared" si="260"/>
        <v/>
      </c>
      <c r="AQ1292">
        <f t="shared" si="261"/>
        <v>-77</v>
      </c>
      <c r="AR1292" t="str">
        <f t="shared" si="262"/>
        <v/>
      </c>
      <c r="AS1292" t="str">
        <f t="shared" si="263"/>
        <v>4C350334D3Y-2</v>
      </c>
      <c r="AT1292" t="str">
        <f>IFERROR(IF(VLOOKUP(Y1292,vlookup!$I$2:$J$9,1,0)=Y1292,VLOOKUP(Y1292,vlookup!$I$2:$J$9,2,0),PROPER(Y1292)),PROPER(Y1292))</f>
        <v>Labor</v>
      </c>
      <c r="AU1292" t="str">
        <f>IFERROR(IF(B1292=VLOOKUP(B1292,vlookup!$L$2:$L$10,1,0),"Yes","No"),"No")</f>
        <v>No</v>
      </c>
    </row>
    <row r="1293" spans="1:47" ht="14.45" customHeight="1" x14ac:dyDescent="0.25">
      <c r="A1293" t="s">
        <v>1480</v>
      </c>
      <c r="B1293" s="31" t="s">
        <v>1481</v>
      </c>
      <c r="C1293">
        <v>2</v>
      </c>
      <c r="D1293">
        <v>1</v>
      </c>
      <c r="E1293" t="s">
        <v>382</v>
      </c>
      <c r="F1293" t="s">
        <v>60</v>
      </c>
      <c r="G1293" t="s">
        <v>1086</v>
      </c>
      <c r="H1293" t="s">
        <v>3743</v>
      </c>
      <c r="I1293">
        <v>117522</v>
      </c>
      <c r="J1293" s="19">
        <v>41371</v>
      </c>
      <c r="K1293" s="19">
        <v>41439</v>
      </c>
      <c r="L1293">
        <v>201306</v>
      </c>
      <c r="M1293" s="19">
        <v>41426</v>
      </c>
      <c r="N1293">
        <v>24616</v>
      </c>
      <c r="O1293" t="s">
        <v>1076</v>
      </c>
      <c r="P1293" t="s">
        <v>1082</v>
      </c>
      <c r="Q1293" t="s">
        <v>973</v>
      </c>
      <c r="R1293" t="s">
        <v>1482</v>
      </c>
      <c r="S1293" s="19">
        <v>41428</v>
      </c>
      <c r="T1293">
        <v>118507</v>
      </c>
      <c r="U1293" t="s">
        <v>357</v>
      </c>
      <c r="V1293" s="19">
        <v>41460</v>
      </c>
      <c r="W1293" t="s">
        <v>2782</v>
      </c>
      <c r="X1293" t="s">
        <v>2783</v>
      </c>
      <c r="Y1293" t="s">
        <v>94</v>
      </c>
      <c r="Z1293" t="s">
        <v>369</v>
      </c>
      <c r="AA1293" s="29">
        <v>-1218</v>
      </c>
      <c r="AB1293" t="s">
        <v>544</v>
      </c>
      <c r="AC1293">
        <f t="shared" si="252"/>
        <v>2013</v>
      </c>
      <c r="AD1293">
        <f t="shared" si="253"/>
        <v>7</v>
      </c>
      <c r="AE1293">
        <f t="shared" si="254"/>
        <v>2013</v>
      </c>
      <c r="AF1293">
        <f t="shared" si="255"/>
        <v>4</v>
      </c>
      <c r="AG1293" t="str">
        <f>VLOOKUP(F1293,vlookup!$A$2:$E$660,2,0)</f>
        <v>Retained</v>
      </c>
      <c r="AH1293" t="str">
        <f>VLOOKUP(F1293,vlookup!$A$2:$E$660,3,0)</f>
        <v>Service Contract</v>
      </c>
      <c r="AI1293" t="str">
        <f>VLOOKUP(F1293,vlookup!$A$2:$E$660,4,0)</f>
        <v>Used Car Programs</v>
      </c>
      <c r="AJ1293" t="str">
        <f>VLOOKUP(F1293,vlookup!$A$2:$E$660,5,0)</f>
        <v>High Mileage</v>
      </c>
      <c r="AL1293">
        <f t="shared" si="256"/>
        <v>67</v>
      </c>
      <c r="AM1293">
        <f t="shared" si="257"/>
        <v>88</v>
      </c>
      <c r="AN1293">
        <f t="shared" si="258"/>
        <v>985</v>
      </c>
      <c r="AO1293" t="str">
        <f t="shared" si="259"/>
        <v/>
      </c>
      <c r="AP1293" t="str">
        <f t="shared" si="260"/>
        <v/>
      </c>
      <c r="AQ1293">
        <f t="shared" si="261"/>
        <v>-1218</v>
      </c>
      <c r="AR1293" t="str">
        <f t="shared" si="262"/>
        <v/>
      </c>
      <c r="AS1293" t="str">
        <f t="shared" si="263"/>
        <v>4C350334D3Y-2</v>
      </c>
      <c r="AT1293" t="str">
        <f>IFERROR(IF(VLOOKUP(Y1293,vlookup!$I$2:$J$9,1,0)=Y1293,VLOOKUP(Y1293,vlookup!$I$2:$J$9,2,0),PROPER(Y1293)),PROPER(Y1293))</f>
        <v>Labor</v>
      </c>
      <c r="AU1293" t="str">
        <f>IFERROR(IF(B1293=VLOOKUP(B1293,vlookup!$L$2:$L$10,1,0),"Yes","No"),"No")</f>
        <v>No</v>
      </c>
    </row>
    <row r="1294" spans="1:47" ht="14.45" customHeight="1" x14ac:dyDescent="0.25">
      <c r="A1294" t="s">
        <v>1483</v>
      </c>
      <c r="B1294" s="31" t="s">
        <v>1484</v>
      </c>
      <c r="C1294">
        <v>2</v>
      </c>
      <c r="D1294">
        <v>1</v>
      </c>
      <c r="E1294" t="s">
        <v>382</v>
      </c>
      <c r="F1294" t="s">
        <v>238</v>
      </c>
      <c r="G1294" t="s">
        <v>1086</v>
      </c>
      <c r="H1294" t="s">
        <v>3744</v>
      </c>
      <c r="I1294">
        <v>77057</v>
      </c>
      <c r="J1294" s="19">
        <v>42434</v>
      </c>
      <c r="K1294" s="19">
        <v>42460</v>
      </c>
      <c r="L1294">
        <v>201603</v>
      </c>
      <c r="M1294" s="19">
        <v>42430</v>
      </c>
      <c r="N1294">
        <v>24616</v>
      </c>
      <c r="O1294" t="s">
        <v>1076</v>
      </c>
      <c r="P1294" t="s">
        <v>1485</v>
      </c>
      <c r="Q1294" t="s">
        <v>924</v>
      </c>
      <c r="R1294">
        <v>13077</v>
      </c>
      <c r="S1294" s="19">
        <v>42754</v>
      </c>
      <c r="T1294">
        <v>88026</v>
      </c>
      <c r="U1294" t="s">
        <v>356</v>
      </c>
      <c r="V1294" s="19">
        <v>42758</v>
      </c>
      <c r="W1294" t="s">
        <v>988</v>
      </c>
      <c r="X1294" t="s">
        <v>989</v>
      </c>
      <c r="Y1294" t="s">
        <v>94</v>
      </c>
      <c r="Z1294" t="s">
        <v>364</v>
      </c>
      <c r="AA1294" s="29">
        <v>-372.4</v>
      </c>
      <c r="AB1294">
        <v>0</v>
      </c>
      <c r="AC1294">
        <f t="shared" si="252"/>
        <v>2017</v>
      </c>
      <c r="AD1294">
        <f t="shared" si="253"/>
        <v>1</v>
      </c>
      <c r="AE1294">
        <f t="shared" si="254"/>
        <v>2016</v>
      </c>
      <c r="AF1294">
        <f t="shared" si="255"/>
        <v>3</v>
      </c>
      <c r="AG1294" t="str">
        <f>VLOOKUP(F1294,vlookup!$A$2:$E$660,2,0)</f>
        <v>Retained</v>
      </c>
      <c r="AH1294" t="str">
        <f>VLOOKUP(F1294,vlookup!$A$2:$E$660,3,0)</f>
        <v>Service Contract</v>
      </c>
      <c r="AI1294" t="str">
        <f>VLOOKUP(F1294,vlookup!$A$2:$E$660,4,0)</f>
        <v>Used Car Programs</v>
      </c>
      <c r="AJ1294" t="str">
        <f>VLOOKUP(F1294,vlookup!$A$2:$E$660,5,0)</f>
        <v>High Mileage</v>
      </c>
      <c r="AL1294">
        <f t="shared" si="256"/>
        <v>26</v>
      </c>
      <c r="AM1294">
        <f t="shared" si="257"/>
        <v>318</v>
      </c>
      <c r="AN1294">
        <f t="shared" si="258"/>
        <v>10969</v>
      </c>
      <c r="AO1294" t="str">
        <f t="shared" si="259"/>
        <v/>
      </c>
      <c r="AP1294" t="str">
        <f t="shared" si="260"/>
        <v/>
      </c>
      <c r="AQ1294" t="str">
        <f t="shared" si="261"/>
        <v/>
      </c>
      <c r="AR1294">
        <f t="shared" si="262"/>
        <v>-372.4</v>
      </c>
      <c r="AS1294" t="str">
        <f t="shared" si="263"/>
        <v>AW112080C6Y-2</v>
      </c>
      <c r="AT1294" t="str">
        <f>IFERROR(IF(VLOOKUP(Y1294,vlookup!$I$2:$J$9,1,0)=Y1294,VLOOKUP(Y1294,vlookup!$I$2:$J$9,2,0),PROPER(Y1294)),PROPER(Y1294))</f>
        <v>Labor</v>
      </c>
      <c r="AU1294" t="str">
        <f>IFERROR(IF(B1294=VLOOKUP(B1294,vlookup!$L$2:$L$10,1,0),"Yes","No"),"No")</f>
        <v>No</v>
      </c>
    </row>
    <row r="1295" spans="1:47" ht="14.45" customHeight="1" x14ac:dyDescent="0.25">
      <c r="A1295" t="s">
        <v>1486</v>
      </c>
      <c r="B1295" s="31" t="s">
        <v>1487</v>
      </c>
      <c r="C1295">
        <v>1</v>
      </c>
      <c r="D1295">
        <v>1</v>
      </c>
      <c r="E1295" t="s">
        <v>382</v>
      </c>
      <c r="F1295" t="s">
        <v>464</v>
      </c>
      <c r="G1295" t="s">
        <v>1086</v>
      </c>
      <c r="H1295" t="s">
        <v>3743</v>
      </c>
      <c r="I1295">
        <v>136833</v>
      </c>
      <c r="J1295" s="19">
        <v>43545</v>
      </c>
      <c r="K1295" s="19">
        <v>43566</v>
      </c>
      <c r="L1295">
        <v>201904</v>
      </c>
      <c r="M1295" s="19">
        <v>43556</v>
      </c>
      <c r="N1295">
        <v>24617</v>
      </c>
      <c r="O1295" t="s">
        <v>1070</v>
      </c>
      <c r="P1295" t="s">
        <v>1488</v>
      </c>
      <c r="Q1295" t="s">
        <v>924</v>
      </c>
      <c r="R1295">
        <v>7886</v>
      </c>
      <c r="S1295" s="19">
        <v>43686</v>
      </c>
      <c r="T1295">
        <v>140692</v>
      </c>
      <c r="U1295" t="s">
        <v>356</v>
      </c>
      <c r="V1295" s="19">
        <v>43713</v>
      </c>
      <c r="W1295" t="s">
        <v>967</v>
      </c>
      <c r="X1295" t="s">
        <v>968</v>
      </c>
      <c r="Y1295" t="s">
        <v>94</v>
      </c>
      <c r="Z1295" t="s">
        <v>364</v>
      </c>
      <c r="AA1295" s="29">
        <v>-2847</v>
      </c>
      <c r="AB1295">
        <v>0</v>
      </c>
      <c r="AC1295">
        <f t="shared" si="252"/>
        <v>2019</v>
      </c>
      <c r="AD1295">
        <f t="shared" si="253"/>
        <v>9</v>
      </c>
      <c r="AE1295">
        <f t="shared" si="254"/>
        <v>2019</v>
      </c>
      <c r="AF1295">
        <f t="shared" si="255"/>
        <v>3</v>
      </c>
      <c r="AG1295" t="str">
        <f>VLOOKUP(F1295,vlookup!$A$2:$E$660,2,0)</f>
        <v>Retained</v>
      </c>
      <c r="AH1295" t="str">
        <f>VLOOKUP(F1295,vlookup!$A$2:$E$660,3,0)</f>
        <v>Service Contract</v>
      </c>
      <c r="AI1295" t="str">
        <f>VLOOKUP(F1295,vlookup!$A$2:$E$660,4,0)</f>
        <v>Used Car Programs</v>
      </c>
      <c r="AJ1295" t="str">
        <f>VLOOKUP(F1295,vlookup!$A$2:$E$660,5,0)</f>
        <v>High Mileage</v>
      </c>
      <c r="AL1295">
        <f t="shared" si="256"/>
        <v>20</v>
      </c>
      <c r="AM1295">
        <f t="shared" si="257"/>
        <v>164</v>
      </c>
      <c r="AN1295">
        <f t="shared" si="258"/>
        <v>3859</v>
      </c>
      <c r="AO1295" t="str">
        <f t="shared" si="259"/>
        <v/>
      </c>
      <c r="AP1295" t="str">
        <f t="shared" si="260"/>
        <v/>
      </c>
      <c r="AQ1295" t="str">
        <f t="shared" si="261"/>
        <v/>
      </c>
      <c r="AR1295">
        <f t="shared" si="262"/>
        <v>-2847</v>
      </c>
      <c r="AS1295" t="str">
        <f t="shared" si="263"/>
        <v>BC570410C9-1</v>
      </c>
      <c r="AT1295" t="str">
        <f>IFERROR(IF(VLOOKUP(Y1295,vlookup!$I$2:$J$9,1,0)=Y1295,VLOOKUP(Y1295,vlookup!$I$2:$J$9,2,0),PROPER(Y1295)),PROPER(Y1295))</f>
        <v>Labor</v>
      </c>
      <c r="AU1295" t="str">
        <f>IFERROR(IF(B1295=VLOOKUP(B1295,vlookup!$L$2:$L$10,1,0),"Yes","No"),"No")</f>
        <v>No</v>
      </c>
    </row>
    <row r="1296" spans="1:47" ht="14.45" customHeight="1" x14ac:dyDescent="0.25">
      <c r="A1296" t="s">
        <v>1489</v>
      </c>
      <c r="B1296" s="31" t="s">
        <v>1490</v>
      </c>
      <c r="C1296">
        <v>1</v>
      </c>
      <c r="D1296">
        <v>1</v>
      </c>
      <c r="E1296" t="s">
        <v>382</v>
      </c>
      <c r="F1296" t="s">
        <v>464</v>
      </c>
      <c r="G1296" t="s">
        <v>1086</v>
      </c>
      <c r="H1296" t="s">
        <v>1491</v>
      </c>
      <c r="I1296">
        <v>120782</v>
      </c>
      <c r="J1296" s="19">
        <v>44185</v>
      </c>
      <c r="K1296" s="19">
        <v>44230</v>
      </c>
      <c r="L1296">
        <v>202101</v>
      </c>
      <c r="M1296" s="19">
        <v>44197</v>
      </c>
      <c r="N1296">
        <v>24617</v>
      </c>
      <c r="O1296" t="s">
        <v>1070</v>
      </c>
      <c r="P1296" t="s">
        <v>3025</v>
      </c>
      <c r="Q1296" t="s">
        <v>924</v>
      </c>
      <c r="R1296">
        <v>2720</v>
      </c>
      <c r="S1296" s="19">
        <v>44225</v>
      </c>
      <c r="T1296">
        <v>122838</v>
      </c>
      <c r="U1296" t="s">
        <v>356</v>
      </c>
      <c r="V1296" s="19">
        <v>44239</v>
      </c>
      <c r="W1296" t="s">
        <v>646</v>
      </c>
      <c r="X1296" t="s">
        <v>647</v>
      </c>
      <c r="Y1296" t="s">
        <v>94</v>
      </c>
      <c r="Z1296" t="s">
        <v>14</v>
      </c>
      <c r="AA1296" s="29">
        <v>100</v>
      </c>
      <c r="AB1296">
        <v>0</v>
      </c>
      <c r="AC1296">
        <f t="shared" si="252"/>
        <v>2021</v>
      </c>
      <c r="AD1296">
        <f t="shared" si="253"/>
        <v>2</v>
      </c>
      <c r="AE1296">
        <f t="shared" si="254"/>
        <v>2020</v>
      </c>
      <c r="AF1296">
        <f t="shared" si="255"/>
        <v>12</v>
      </c>
      <c r="AG1296" t="str">
        <f>VLOOKUP(F1296,vlookup!$A$2:$E$660,2,0)</f>
        <v>Retained</v>
      </c>
      <c r="AH1296" t="str">
        <f>VLOOKUP(F1296,vlookup!$A$2:$E$660,3,0)</f>
        <v>Service Contract</v>
      </c>
      <c r="AI1296" t="str">
        <f>VLOOKUP(F1296,vlookup!$A$2:$E$660,4,0)</f>
        <v>Used Car Programs</v>
      </c>
      <c r="AJ1296" t="str">
        <f>VLOOKUP(F1296,vlookup!$A$2:$E$660,5,0)</f>
        <v>High Mileage</v>
      </c>
      <c r="AL1296">
        <f t="shared" si="256"/>
        <v>43</v>
      </c>
      <c r="AM1296">
        <f t="shared" si="257"/>
        <v>52</v>
      </c>
      <c r="AN1296">
        <f t="shared" si="258"/>
        <v>2056</v>
      </c>
      <c r="AO1296" t="str">
        <f t="shared" si="259"/>
        <v/>
      </c>
      <c r="AP1296">
        <f t="shared" si="260"/>
        <v>100</v>
      </c>
      <c r="AQ1296" t="str">
        <f t="shared" si="261"/>
        <v/>
      </c>
      <c r="AR1296" t="str">
        <f t="shared" si="262"/>
        <v/>
      </c>
      <c r="AS1296" t="str">
        <f t="shared" si="263"/>
        <v>ZAG9L790483L20-1</v>
      </c>
      <c r="AT1296" t="str">
        <f>IFERROR(IF(VLOOKUP(Y1296,vlookup!$I$2:$J$9,1,0)=Y1296,VLOOKUP(Y1296,vlookup!$I$2:$J$9,2,0),PROPER(Y1296)),PROPER(Y1296))</f>
        <v>Labor</v>
      </c>
      <c r="AU1296" t="str">
        <f>IFERROR(IF(B1296=VLOOKUP(B1296,vlookup!$L$2:$L$10,1,0),"Yes","No"),"No")</f>
        <v>No</v>
      </c>
    </row>
    <row r="1297" spans="1:47" ht="14.45" customHeight="1" x14ac:dyDescent="0.25">
      <c r="A1297" t="s">
        <v>1489</v>
      </c>
      <c r="B1297" s="31" t="s">
        <v>1490</v>
      </c>
      <c r="C1297">
        <v>1</v>
      </c>
      <c r="D1297">
        <v>1</v>
      </c>
      <c r="E1297" t="s">
        <v>382</v>
      </c>
      <c r="F1297" t="s">
        <v>464</v>
      </c>
      <c r="G1297" t="s">
        <v>1086</v>
      </c>
      <c r="H1297" t="s">
        <v>1491</v>
      </c>
      <c r="I1297">
        <v>120782</v>
      </c>
      <c r="J1297" s="19">
        <v>44185</v>
      </c>
      <c r="K1297" s="19">
        <v>44230</v>
      </c>
      <c r="L1297">
        <v>202101</v>
      </c>
      <c r="M1297" s="19">
        <v>44197</v>
      </c>
      <c r="N1297">
        <v>24617</v>
      </c>
      <c r="O1297" t="s">
        <v>1070</v>
      </c>
      <c r="P1297" t="s">
        <v>3025</v>
      </c>
      <c r="Q1297" t="s">
        <v>924</v>
      </c>
      <c r="R1297">
        <v>2720</v>
      </c>
      <c r="S1297" s="19">
        <v>44225</v>
      </c>
      <c r="T1297">
        <v>122838</v>
      </c>
      <c r="U1297" t="s">
        <v>356</v>
      </c>
      <c r="V1297" s="19">
        <v>44239</v>
      </c>
      <c r="W1297" t="s">
        <v>992</v>
      </c>
      <c r="X1297" t="s">
        <v>993</v>
      </c>
      <c r="Y1297" t="s">
        <v>94</v>
      </c>
      <c r="Z1297" t="s">
        <v>574</v>
      </c>
      <c r="AA1297" s="29">
        <v>-44.5</v>
      </c>
      <c r="AB1297">
        <v>0</v>
      </c>
      <c r="AC1297">
        <f t="shared" si="252"/>
        <v>2021</v>
      </c>
      <c r="AD1297">
        <f t="shared" si="253"/>
        <v>2</v>
      </c>
      <c r="AE1297">
        <f t="shared" si="254"/>
        <v>2020</v>
      </c>
      <c r="AF1297">
        <f t="shared" si="255"/>
        <v>12</v>
      </c>
      <c r="AG1297" t="str">
        <f>VLOOKUP(F1297,vlookup!$A$2:$E$660,2,0)</f>
        <v>Retained</v>
      </c>
      <c r="AH1297" t="str">
        <f>VLOOKUP(F1297,vlookup!$A$2:$E$660,3,0)</f>
        <v>Service Contract</v>
      </c>
      <c r="AI1297" t="str">
        <f>VLOOKUP(F1297,vlookup!$A$2:$E$660,4,0)</f>
        <v>Used Car Programs</v>
      </c>
      <c r="AJ1297" t="str">
        <f>VLOOKUP(F1297,vlookup!$A$2:$E$660,5,0)</f>
        <v>High Mileage</v>
      </c>
      <c r="AL1297">
        <f t="shared" si="256"/>
        <v>43</v>
      </c>
      <c r="AM1297">
        <f t="shared" si="257"/>
        <v>52</v>
      </c>
      <c r="AN1297">
        <f t="shared" si="258"/>
        <v>2056</v>
      </c>
      <c r="AO1297" t="str">
        <f t="shared" si="259"/>
        <v/>
      </c>
      <c r="AP1297">
        <f t="shared" si="260"/>
        <v>-44.5</v>
      </c>
      <c r="AQ1297" t="str">
        <f t="shared" si="261"/>
        <v/>
      </c>
      <c r="AR1297" t="str">
        <f t="shared" si="262"/>
        <v/>
      </c>
      <c r="AS1297" t="str">
        <f t="shared" si="263"/>
        <v>ZAG9L790483L20-1</v>
      </c>
      <c r="AT1297" t="str">
        <f>IFERROR(IF(VLOOKUP(Y1297,vlookup!$I$2:$J$9,1,0)=Y1297,VLOOKUP(Y1297,vlookup!$I$2:$J$9,2,0),PROPER(Y1297)),PROPER(Y1297))</f>
        <v>Labor</v>
      </c>
      <c r="AU1297" t="str">
        <f>IFERROR(IF(B1297=VLOOKUP(B1297,vlookup!$L$2:$L$10,1,0),"Yes","No"),"No")</f>
        <v>No</v>
      </c>
    </row>
    <row r="1298" spans="1:47" ht="14.45" customHeight="1" x14ac:dyDescent="0.25">
      <c r="A1298" t="s">
        <v>1489</v>
      </c>
      <c r="B1298" s="31" t="s">
        <v>1490</v>
      </c>
      <c r="C1298">
        <v>1</v>
      </c>
      <c r="D1298">
        <v>1</v>
      </c>
      <c r="E1298" t="s">
        <v>382</v>
      </c>
      <c r="F1298" t="s">
        <v>464</v>
      </c>
      <c r="G1298" t="s">
        <v>1086</v>
      </c>
      <c r="H1298" t="s">
        <v>1491</v>
      </c>
      <c r="I1298">
        <v>120782</v>
      </c>
      <c r="J1298" s="19">
        <v>44185</v>
      </c>
      <c r="K1298" s="19">
        <v>44230</v>
      </c>
      <c r="L1298">
        <v>202101</v>
      </c>
      <c r="M1298" s="19">
        <v>44197</v>
      </c>
      <c r="N1298">
        <v>24617</v>
      </c>
      <c r="O1298" t="s">
        <v>1070</v>
      </c>
      <c r="P1298" t="s">
        <v>3025</v>
      </c>
      <c r="Q1298" t="s">
        <v>924</v>
      </c>
      <c r="R1298">
        <v>2720</v>
      </c>
      <c r="S1298" s="19">
        <v>44225</v>
      </c>
      <c r="T1298">
        <v>122838</v>
      </c>
      <c r="U1298" t="s">
        <v>356</v>
      </c>
      <c r="V1298" s="19">
        <v>44239</v>
      </c>
      <c r="W1298" t="s">
        <v>370</v>
      </c>
      <c r="X1298" t="s">
        <v>371</v>
      </c>
      <c r="Y1298" t="s">
        <v>94</v>
      </c>
      <c r="Z1298" t="s">
        <v>369</v>
      </c>
      <c r="AA1298" s="29">
        <v>-725.2</v>
      </c>
      <c r="AB1298">
        <v>0</v>
      </c>
      <c r="AC1298">
        <f t="shared" si="252"/>
        <v>2021</v>
      </c>
      <c r="AD1298">
        <f t="shared" si="253"/>
        <v>2</v>
      </c>
      <c r="AE1298">
        <f t="shared" si="254"/>
        <v>2020</v>
      </c>
      <c r="AF1298">
        <f t="shared" si="255"/>
        <v>12</v>
      </c>
      <c r="AG1298" t="str">
        <f>VLOOKUP(F1298,vlookup!$A$2:$E$660,2,0)</f>
        <v>Retained</v>
      </c>
      <c r="AH1298" t="str">
        <f>VLOOKUP(F1298,vlookup!$A$2:$E$660,3,0)</f>
        <v>Service Contract</v>
      </c>
      <c r="AI1298" t="str">
        <f>VLOOKUP(F1298,vlookup!$A$2:$E$660,4,0)</f>
        <v>Used Car Programs</v>
      </c>
      <c r="AJ1298" t="str">
        <f>VLOOKUP(F1298,vlookup!$A$2:$E$660,5,0)</f>
        <v>High Mileage</v>
      </c>
      <c r="AL1298">
        <f t="shared" si="256"/>
        <v>43</v>
      </c>
      <c r="AM1298">
        <f t="shared" si="257"/>
        <v>52</v>
      </c>
      <c r="AN1298">
        <f t="shared" si="258"/>
        <v>2056</v>
      </c>
      <c r="AO1298" t="str">
        <f t="shared" si="259"/>
        <v/>
      </c>
      <c r="AP1298">
        <f t="shared" si="260"/>
        <v>-725.2</v>
      </c>
      <c r="AQ1298" t="str">
        <f t="shared" si="261"/>
        <v/>
      </c>
      <c r="AR1298" t="str">
        <f t="shared" si="262"/>
        <v/>
      </c>
      <c r="AS1298" t="str">
        <f t="shared" si="263"/>
        <v>ZAG9L790483L20-1</v>
      </c>
      <c r="AT1298" t="str">
        <f>IFERROR(IF(VLOOKUP(Y1298,vlookup!$I$2:$J$9,1,0)=Y1298,VLOOKUP(Y1298,vlookup!$I$2:$J$9,2,0),PROPER(Y1298)),PROPER(Y1298))</f>
        <v>Labor</v>
      </c>
      <c r="AU1298" t="str">
        <f>IFERROR(IF(B1298=VLOOKUP(B1298,vlookup!$L$2:$L$10,1,0),"Yes","No"),"No")</f>
        <v>No</v>
      </c>
    </row>
    <row r="1299" spans="1:47" ht="14.45" customHeight="1" x14ac:dyDescent="0.25">
      <c r="A1299" t="s">
        <v>1489</v>
      </c>
      <c r="B1299" s="31" t="s">
        <v>1490</v>
      </c>
      <c r="C1299">
        <v>2</v>
      </c>
      <c r="D1299">
        <v>1</v>
      </c>
      <c r="E1299" t="s">
        <v>382</v>
      </c>
      <c r="F1299" t="s">
        <v>464</v>
      </c>
      <c r="G1299" t="s">
        <v>1086</v>
      </c>
      <c r="H1299" t="s">
        <v>1491</v>
      </c>
      <c r="I1299">
        <v>120782</v>
      </c>
      <c r="J1299" s="19">
        <v>44185</v>
      </c>
      <c r="K1299" s="19">
        <v>44230</v>
      </c>
      <c r="L1299">
        <v>202101</v>
      </c>
      <c r="M1299" s="19">
        <v>44197</v>
      </c>
      <c r="N1299">
        <v>24617</v>
      </c>
      <c r="O1299" t="s">
        <v>1070</v>
      </c>
      <c r="P1299" t="s">
        <v>1492</v>
      </c>
      <c r="Q1299" t="s">
        <v>924</v>
      </c>
      <c r="R1299">
        <v>18913</v>
      </c>
      <c r="S1299" s="19">
        <v>44256</v>
      </c>
      <c r="T1299">
        <v>123294</v>
      </c>
      <c r="U1299" t="s">
        <v>356</v>
      </c>
      <c r="V1299" s="19">
        <v>44272</v>
      </c>
      <c r="W1299" t="s">
        <v>3026</v>
      </c>
      <c r="X1299" t="s">
        <v>3027</v>
      </c>
      <c r="Y1299" t="s">
        <v>94</v>
      </c>
      <c r="Z1299" t="s">
        <v>366</v>
      </c>
      <c r="AA1299" s="29">
        <v>-760</v>
      </c>
      <c r="AB1299">
        <v>0</v>
      </c>
      <c r="AC1299">
        <f t="shared" si="252"/>
        <v>2021</v>
      </c>
      <c r="AD1299">
        <f t="shared" si="253"/>
        <v>3</v>
      </c>
      <c r="AE1299">
        <f t="shared" si="254"/>
        <v>2020</v>
      </c>
      <c r="AF1299">
        <f t="shared" si="255"/>
        <v>12</v>
      </c>
      <c r="AG1299" t="str">
        <f>VLOOKUP(F1299,vlookup!$A$2:$E$660,2,0)</f>
        <v>Retained</v>
      </c>
      <c r="AH1299" t="str">
        <f>VLOOKUP(F1299,vlookup!$A$2:$E$660,3,0)</f>
        <v>Service Contract</v>
      </c>
      <c r="AI1299" t="str">
        <f>VLOOKUP(F1299,vlookup!$A$2:$E$660,4,0)</f>
        <v>Used Car Programs</v>
      </c>
      <c r="AJ1299" t="str">
        <f>VLOOKUP(F1299,vlookup!$A$2:$E$660,5,0)</f>
        <v>High Mileage</v>
      </c>
      <c r="AL1299">
        <f t="shared" si="256"/>
        <v>43</v>
      </c>
      <c r="AM1299">
        <f t="shared" si="257"/>
        <v>87</v>
      </c>
      <c r="AN1299">
        <f t="shared" si="258"/>
        <v>2512</v>
      </c>
      <c r="AO1299" t="str">
        <f t="shared" si="259"/>
        <v/>
      </c>
      <c r="AP1299" t="str">
        <f t="shared" si="260"/>
        <v/>
      </c>
      <c r="AQ1299">
        <f t="shared" si="261"/>
        <v>-760</v>
      </c>
      <c r="AR1299" t="str">
        <f t="shared" si="262"/>
        <v/>
      </c>
      <c r="AS1299" t="str">
        <f t="shared" si="263"/>
        <v>ZAG9L790483L20-2</v>
      </c>
      <c r="AT1299" t="str">
        <f>IFERROR(IF(VLOOKUP(Y1299,vlookup!$I$2:$J$9,1,0)=Y1299,VLOOKUP(Y1299,vlookup!$I$2:$J$9,2,0),PROPER(Y1299)),PROPER(Y1299))</f>
        <v>Labor</v>
      </c>
      <c r="AU1299" t="str">
        <f>IFERROR(IF(B1299=VLOOKUP(B1299,vlookup!$L$2:$L$10,1,0),"Yes","No"),"No")</f>
        <v>No</v>
      </c>
    </row>
    <row r="1300" spans="1:47" ht="14.45" customHeight="1" x14ac:dyDescent="0.25">
      <c r="A1300" t="s">
        <v>1084</v>
      </c>
      <c r="B1300" s="31" t="s">
        <v>1085</v>
      </c>
      <c r="C1300">
        <v>1</v>
      </c>
      <c r="D1300">
        <v>1</v>
      </c>
      <c r="E1300" t="s">
        <v>382</v>
      </c>
      <c r="F1300" t="s">
        <v>60</v>
      </c>
      <c r="G1300" t="s">
        <v>1086</v>
      </c>
      <c r="H1300" t="s">
        <v>3709</v>
      </c>
      <c r="I1300">
        <v>126680</v>
      </c>
      <c r="J1300" s="19">
        <v>41284</v>
      </c>
      <c r="K1300" s="19">
        <v>41325</v>
      </c>
      <c r="L1300">
        <v>201302</v>
      </c>
      <c r="M1300" s="19">
        <v>41306</v>
      </c>
      <c r="N1300">
        <v>24616</v>
      </c>
      <c r="O1300" t="s">
        <v>1076</v>
      </c>
      <c r="P1300" t="s">
        <v>1087</v>
      </c>
      <c r="Q1300" t="s">
        <v>924</v>
      </c>
      <c r="R1300">
        <v>26448</v>
      </c>
      <c r="S1300" s="19">
        <v>41354</v>
      </c>
      <c r="T1300">
        <v>128830</v>
      </c>
      <c r="U1300" t="s">
        <v>357</v>
      </c>
      <c r="V1300" s="19">
        <v>41366</v>
      </c>
      <c r="W1300" t="s">
        <v>3028</v>
      </c>
      <c r="X1300" t="s">
        <v>3029</v>
      </c>
      <c r="Y1300" t="s">
        <v>94</v>
      </c>
      <c r="Z1300" t="s">
        <v>14</v>
      </c>
      <c r="AA1300" s="29">
        <v>-50.91</v>
      </c>
      <c r="AB1300" t="s">
        <v>544</v>
      </c>
      <c r="AC1300">
        <f t="shared" si="252"/>
        <v>2013</v>
      </c>
      <c r="AD1300">
        <f t="shared" si="253"/>
        <v>4</v>
      </c>
      <c r="AE1300">
        <f t="shared" si="254"/>
        <v>2013</v>
      </c>
      <c r="AF1300">
        <f t="shared" si="255"/>
        <v>1</v>
      </c>
      <c r="AG1300" t="str">
        <f>VLOOKUP(F1300,vlookup!$A$2:$E$660,2,0)</f>
        <v>Retained</v>
      </c>
      <c r="AH1300" t="str">
        <f>VLOOKUP(F1300,vlookup!$A$2:$E$660,3,0)</f>
        <v>Service Contract</v>
      </c>
      <c r="AI1300" t="str">
        <f>VLOOKUP(F1300,vlookup!$A$2:$E$660,4,0)</f>
        <v>Used Car Programs</v>
      </c>
      <c r="AJ1300" t="str">
        <f>VLOOKUP(F1300,vlookup!$A$2:$E$660,5,0)</f>
        <v>High Mileage</v>
      </c>
      <c r="AL1300">
        <f t="shared" si="256"/>
        <v>40</v>
      </c>
      <c r="AM1300">
        <f t="shared" si="257"/>
        <v>82</v>
      </c>
      <c r="AN1300">
        <f t="shared" si="258"/>
        <v>2150</v>
      </c>
      <c r="AO1300" t="str">
        <f t="shared" si="259"/>
        <v/>
      </c>
      <c r="AP1300" t="str">
        <f t="shared" si="260"/>
        <v/>
      </c>
      <c r="AQ1300">
        <f t="shared" si="261"/>
        <v>-50.91</v>
      </c>
      <c r="AR1300" t="str">
        <f t="shared" si="262"/>
        <v/>
      </c>
      <c r="AS1300" t="str">
        <f t="shared" si="263"/>
        <v>8D679045A3Y-1</v>
      </c>
      <c r="AT1300" t="str">
        <f>IFERROR(IF(VLOOKUP(Y1300,vlookup!$I$2:$J$9,1,0)=Y1300,VLOOKUP(Y1300,vlookup!$I$2:$J$9,2,0),PROPER(Y1300)),PROPER(Y1300))</f>
        <v>Labor</v>
      </c>
      <c r="AU1300" t="str">
        <f>IFERROR(IF(B1300=VLOOKUP(B1300,vlookup!$L$2:$L$10,1,0),"Yes","No"),"No")</f>
        <v>No</v>
      </c>
    </row>
    <row r="1301" spans="1:47" ht="14.45" customHeight="1" x14ac:dyDescent="0.25">
      <c r="A1301" t="s">
        <v>1084</v>
      </c>
      <c r="B1301" s="31" t="s">
        <v>1085</v>
      </c>
      <c r="C1301">
        <v>1</v>
      </c>
      <c r="D1301">
        <v>1</v>
      </c>
      <c r="E1301" t="s">
        <v>382</v>
      </c>
      <c r="F1301" t="s">
        <v>60</v>
      </c>
      <c r="G1301" t="s">
        <v>1086</v>
      </c>
      <c r="H1301" t="s">
        <v>3709</v>
      </c>
      <c r="I1301">
        <v>126680</v>
      </c>
      <c r="J1301" s="19">
        <v>41284</v>
      </c>
      <c r="K1301" s="19">
        <v>41325</v>
      </c>
      <c r="L1301">
        <v>201302</v>
      </c>
      <c r="M1301" s="19">
        <v>41306</v>
      </c>
      <c r="N1301">
        <v>24616</v>
      </c>
      <c r="O1301" t="s">
        <v>1076</v>
      </c>
      <c r="P1301" t="s">
        <v>1087</v>
      </c>
      <c r="Q1301" t="s">
        <v>924</v>
      </c>
      <c r="R1301">
        <v>26448</v>
      </c>
      <c r="S1301" s="19">
        <v>41354</v>
      </c>
      <c r="T1301">
        <v>128830</v>
      </c>
      <c r="U1301" t="s">
        <v>357</v>
      </c>
      <c r="V1301" s="19">
        <v>41366</v>
      </c>
      <c r="W1301" t="s">
        <v>2818</v>
      </c>
      <c r="X1301" t="s">
        <v>2819</v>
      </c>
      <c r="Y1301" t="s">
        <v>94</v>
      </c>
      <c r="Z1301" t="s">
        <v>14</v>
      </c>
      <c r="AA1301" s="29">
        <v>-42.42</v>
      </c>
      <c r="AB1301" t="s">
        <v>544</v>
      </c>
      <c r="AC1301">
        <f t="shared" si="252"/>
        <v>2013</v>
      </c>
      <c r="AD1301">
        <f t="shared" si="253"/>
        <v>4</v>
      </c>
      <c r="AE1301">
        <f t="shared" si="254"/>
        <v>2013</v>
      </c>
      <c r="AF1301">
        <f t="shared" si="255"/>
        <v>1</v>
      </c>
      <c r="AG1301" t="str">
        <f>VLOOKUP(F1301,vlookup!$A$2:$E$660,2,0)</f>
        <v>Retained</v>
      </c>
      <c r="AH1301" t="str">
        <f>VLOOKUP(F1301,vlookup!$A$2:$E$660,3,0)</f>
        <v>Service Contract</v>
      </c>
      <c r="AI1301" t="str">
        <f>VLOOKUP(F1301,vlookup!$A$2:$E$660,4,0)</f>
        <v>Used Car Programs</v>
      </c>
      <c r="AJ1301" t="str">
        <f>VLOOKUP(F1301,vlookup!$A$2:$E$660,5,0)</f>
        <v>High Mileage</v>
      </c>
      <c r="AL1301">
        <f t="shared" si="256"/>
        <v>40</v>
      </c>
      <c r="AM1301">
        <f t="shared" si="257"/>
        <v>82</v>
      </c>
      <c r="AN1301">
        <f t="shared" si="258"/>
        <v>2150</v>
      </c>
      <c r="AO1301" t="str">
        <f t="shared" si="259"/>
        <v/>
      </c>
      <c r="AP1301" t="str">
        <f t="shared" si="260"/>
        <v/>
      </c>
      <c r="AQ1301">
        <f t="shared" si="261"/>
        <v>-42.42</v>
      </c>
      <c r="AR1301" t="str">
        <f t="shared" si="262"/>
        <v/>
      </c>
      <c r="AS1301" t="str">
        <f t="shared" si="263"/>
        <v>8D679045A3Y-1</v>
      </c>
      <c r="AT1301" t="str">
        <f>IFERROR(IF(VLOOKUP(Y1301,vlookup!$I$2:$J$9,1,0)=Y1301,VLOOKUP(Y1301,vlookup!$I$2:$J$9,2,0),PROPER(Y1301)),PROPER(Y1301))</f>
        <v>Labor</v>
      </c>
      <c r="AU1301" t="str">
        <f>IFERROR(IF(B1301=VLOOKUP(B1301,vlookup!$L$2:$L$10,1,0),"Yes","No"),"No")</f>
        <v>No</v>
      </c>
    </row>
    <row r="1302" spans="1:47" ht="14.45" customHeight="1" x14ac:dyDescent="0.25">
      <c r="A1302" t="s">
        <v>1084</v>
      </c>
      <c r="B1302" s="31" t="s">
        <v>1085</v>
      </c>
      <c r="C1302">
        <v>1</v>
      </c>
      <c r="D1302">
        <v>1</v>
      </c>
      <c r="E1302" t="s">
        <v>382</v>
      </c>
      <c r="F1302" t="s">
        <v>60</v>
      </c>
      <c r="G1302" t="s">
        <v>1086</v>
      </c>
      <c r="H1302" t="s">
        <v>3709</v>
      </c>
      <c r="I1302">
        <v>126680</v>
      </c>
      <c r="J1302" s="19">
        <v>41284</v>
      </c>
      <c r="K1302" s="19">
        <v>41325</v>
      </c>
      <c r="L1302">
        <v>201302</v>
      </c>
      <c r="M1302" s="19">
        <v>41306</v>
      </c>
      <c r="N1302">
        <v>24616</v>
      </c>
      <c r="O1302" t="s">
        <v>1076</v>
      </c>
      <c r="P1302" t="s">
        <v>1087</v>
      </c>
      <c r="Q1302" t="s">
        <v>924</v>
      </c>
      <c r="R1302">
        <v>26448</v>
      </c>
      <c r="S1302" s="19">
        <v>41354</v>
      </c>
      <c r="T1302">
        <v>128830</v>
      </c>
      <c r="U1302" t="s">
        <v>357</v>
      </c>
      <c r="V1302" s="19">
        <v>41366</v>
      </c>
      <c r="W1302" t="s">
        <v>3030</v>
      </c>
      <c r="X1302" t="s">
        <v>3031</v>
      </c>
      <c r="Y1302" t="s">
        <v>94</v>
      </c>
      <c r="Z1302" t="s">
        <v>14</v>
      </c>
      <c r="AA1302" s="29">
        <v>-136</v>
      </c>
      <c r="AB1302" t="s">
        <v>544</v>
      </c>
      <c r="AC1302">
        <f t="shared" si="252"/>
        <v>2013</v>
      </c>
      <c r="AD1302">
        <f t="shared" si="253"/>
        <v>4</v>
      </c>
      <c r="AE1302">
        <f t="shared" si="254"/>
        <v>2013</v>
      </c>
      <c r="AF1302">
        <f t="shared" si="255"/>
        <v>1</v>
      </c>
      <c r="AG1302" t="str">
        <f>VLOOKUP(F1302,vlookup!$A$2:$E$660,2,0)</f>
        <v>Retained</v>
      </c>
      <c r="AH1302" t="str">
        <f>VLOOKUP(F1302,vlookup!$A$2:$E$660,3,0)</f>
        <v>Service Contract</v>
      </c>
      <c r="AI1302" t="str">
        <f>VLOOKUP(F1302,vlookup!$A$2:$E$660,4,0)</f>
        <v>Used Car Programs</v>
      </c>
      <c r="AJ1302" t="str">
        <f>VLOOKUP(F1302,vlookup!$A$2:$E$660,5,0)</f>
        <v>High Mileage</v>
      </c>
      <c r="AL1302">
        <f t="shared" si="256"/>
        <v>40</v>
      </c>
      <c r="AM1302">
        <f t="shared" si="257"/>
        <v>82</v>
      </c>
      <c r="AN1302">
        <f t="shared" si="258"/>
        <v>2150</v>
      </c>
      <c r="AO1302" t="str">
        <f t="shared" si="259"/>
        <v/>
      </c>
      <c r="AP1302" t="str">
        <f t="shared" si="260"/>
        <v/>
      </c>
      <c r="AQ1302">
        <f t="shared" si="261"/>
        <v>-136</v>
      </c>
      <c r="AR1302" t="str">
        <f t="shared" si="262"/>
        <v/>
      </c>
      <c r="AS1302" t="str">
        <f t="shared" si="263"/>
        <v>8D679045A3Y-1</v>
      </c>
      <c r="AT1302" t="str">
        <f>IFERROR(IF(VLOOKUP(Y1302,vlookup!$I$2:$J$9,1,0)=Y1302,VLOOKUP(Y1302,vlookup!$I$2:$J$9,2,0),PROPER(Y1302)),PROPER(Y1302))</f>
        <v>Labor</v>
      </c>
      <c r="AU1302" t="str">
        <f>IFERROR(IF(B1302=VLOOKUP(B1302,vlookup!$L$2:$L$10,1,0),"Yes","No"),"No")</f>
        <v>No</v>
      </c>
    </row>
    <row r="1303" spans="1:47" ht="14.45" customHeight="1" x14ac:dyDescent="0.25">
      <c r="A1303" t="s">
        <v>1084</v>
      </c>
      <c r="B1303" s="31" t="s">
        <v>1085</v>
      </c>
      <c r="C1303">
        <v>1</v>
      </c>
      <c r="D1303">
        <v>1</v>
      </c>
      <c r="E1303" t="s">
        <v>382</v>
      </c>
      <c r="F1303" t="s">
        <v>60</v>
      </c>
      <c r="G1303" t="s">
        <v>1086</v>
      </c>
      <c r="H1303" t="s">
        <v>3709</v>
      </c>
      <c r="I1303">
        <v>126680</v>
      </c>
      <c r="J1303" s="19">
        <v>41284</v>
      </c>
      <c r="K1303" s="19">
        <v>41325</v>
      </c>
      <c r="L1303">
        <v>201302</v>
      </c>
      <c r="M1303" s="19">
        <v>41306</v>
      </c>
      <c r="N1303">
        <v>24616</v>
      </c>
      <c r="O1303" t="s">
        <v>1076</v>
      </c>
      <c r="P1303" t="s">
        <v>1087</v>
      </c>
      <c r="Q1303" t="s">
        <v>924</v>
      </c>
      <c r="R1303">
        <v>26448</v>
      </c>
      <c r="S1303" s="19">
        <v>41354</v>
      </c>
      <c r="T1303">
        <v>128830</v>
      </c>
      <c r="U1303" t="s">
        <v>357</v>
      </c>
      <c r="V1303" s="19">
        <v>41366</v>
      </c>
      <c r="W1303" t="s">
        <v>2944</v>
      </c>
      <c r="X1303" t="s">
        <v>2945</v>
      </c>
      <c r="Y1303" t="s">
        <v>94</v>
      </c>
      <c r="Z1303" t="s">
        <v>369</v>
      </c>
      <c r="AA1303" s="29">
        <v>-729.71</v>
      </c>
      <c r="AB1303" t="s">
        <v>544</v>
      </c>
      <c r="AC1303">
        <f t="shared" si="252"/>
        <v>2013</v>
      </c>
      <c r="AD1303">
        <f t="shared" si="253"/>
        <v>4</v>
      </c>
      <c r="AE1303">
        <f t="shared" si="254"/>
        <v>2013</v>
      </c>
      <c r="AF1303">
        <f t="shared" si="255"/>
        <v>1</v>
      </c>
      <c r="AG1303" t="str">
        <f>VLOOKUP(F1303,vlookup!$A$2:$E$660,2,0)</f>
        <v>Retained</v>
      </c>
      <c r="AH1303" t="str">
        <f>VLOOKUP(F1303,vlookup!$A$2:$E$660,3,0)</f>
        <v>Service Contract</v>
      </c>
      <c r="AI1303" t="str">
        <f>VLOOKUP(F1303,vlookup!$A$2:$E$660,4,0)</f>
        <v>Used Car Programs</v>
      </c>
      <c r="AJ1303" t="str">
        <f>VLOOKUP(F1303,vlookup!$A$2:$E$660,5,0)</f>
        <v>High Mileage</v>
      </c>
      <c r="AL1303">
        <f t="shared" si="256"/>
        <v>40</v>
      </c>
      <c r="AM1303">
        <f t="shared" si="257"/>
        <v>82</v>
      </c>
      <c r="AN1303">
        <f t="shared" si="258"/>
        <v>2150</v>
      </c>
      <c r="AO1303" t="str">
        <f t="shared" si="259"/>
        <v/>
      </c>
      <c r="AP1303" t="str">
        <f t="shared" si="260"/>
        <v/>
      </c>
      <c r="AQ1303">
        <f t="shared" si="261"/>
        <v>-729.71</v>
      </c>
      <c r="AR1303" t="str">
        <f t="shared" si="262"/>
        <v/>
      </c>
      <c r="AS1303" t="str">
        <f t="shared" si="263"/>
        <v>8D679045A3Y-1</v>
      </c>
      <c r="AT1303" t="str">
        <f>IFERROR(IF(VLOOKUP(Y1303,vlookup!$I$2:$J$9,1,0)=Y1303,VLOOKUP(Y1303,vlookup!$I$2:$J$9,2,0),PROPER(Y1303)),PROPER(Y1303))</f>
        <v>Labor</v>
      </c>
      <c r="AU1303" t="str">
        <f>IFERROR(IF(B1303=VLOOKUP(B1303,vlookup!$L$2:$L$10,1,0),"Yes","No"),"No")</f>
        <v>No</v>
      </c>
    </row>
    <row r="1304" spans="1:47" ht="14.45" customHeight="1" x14ac:dyDescent="0.25">
      <c r="A1304" t="s">
        <v>1493</v>
      </c>
      <c r="B1304" s="31" t="s">
        <v>1494</v>
      </c>
      <c r="C1304">
        <v>1</v>
      </c>
      <c r="D1304">
        <v>1</v>
      </c>
      <c r="E1304" t="s">
        <v>382</v>
      </c>
      <c r="F1304" t="s">
        <v>60</v>
      </c>
      <c r="G1304" t="s">
        <v>1086</v>
      </c>
      <c r="H1304" t="s">
        <v>3745</v>
      </c>
      <c r="I1304">
        <v>159563</v>
      </c>
      <c r="J1304" s="19">
        <v>41664</v>
      </c>
      <c r="K1304" s="19">
        <v>41691</v>
      </c>
      <c r="L1304">
        <v>201402</v>
      </c>
      <c r="M1304" s="19">
        <v>41671</v>
      </c>
      <c r="N1304">
        <v>24616</v>
      </c>
      <c r="O1304" t="s">
        <v>1076</v>
      </c>
      <c r="P1304" t="s">
        <v>1495</v>
      </c>
      <c r="Q1304" t="s">
        <v>924</v>
      </c>
      <c r="R1304">
        <v>211298</v>
      </c>
      <c r="S1304" s="19">
        <v>41839</v>
      </c>
      <c r="T1304">
        <v>166406</v>
      </c>
      <c r="U1304" t="s">
        <v>357</v>
      </c>
      <c r="V1304" s="19">
        <v>41851</v>
      </c>
      <c r="W1304" t="s">
        <v>362</v>
      </c>
      <c r="X1304" t="s">
        <v>363</v>
      </c>
      <c r="Y1304" t="s">
        <v>94</v>
      </c>
      <c r="Z1304" t="s">
        <v>358</v>
      </c>
      <c r="AA1304" s="29">
        <v>-157.5</v>
      </c>
      <c r="AB1304">
        <v>0</v>
      </c>
      <c r="AC1304">
        <f t="shared" si="252"/>
        <v>2014</v>
      </c>
      <c r="AD1304">
        <f t="shared" si="253"/>
        <v>7</v>
      </c>
      <c r="AE1304">
        <f t="shared" si="254"/>
        <v>2014</v>
      </c>
      <c r="AF1304">
        <f t="shared" si="255"/>
        <v>1</v>
      </c>
      <c r="AG1304" t="str">
        <f>VLOOKUP(F1304,vlookup!$A$2:$E$660,2,0)</f>
        <v>Retained</v>
      </c>
      <c r="AH1304" t="str">
        <f>VLOOKUP(F1304,vlookup!$A$2:$E$660,3,0)</f>
        <v>Service Contract</v>
      </c>
      <c r="AI1304" t="str">
        <f>VLOOKUP(F1304,vlookup!$A$2:$E$660,4,0)</f>
        <v>Used Car Programs</v>
      </c>
      <c r="AJ1304" t="str">
        <f>VLOOKUP(F1304,vlookup!$A$2:$E$660,5,0)</f>
        <v>High Mileage</v>
      </c>
      <c r="AL1304">
        <f t="shared" si="256"/>
        <v>26</v>
      </c>
      <c r="AM1304">
        <f t="shared" si="257"/>
        <v>186</v>
      </c>
      <c r="AN1304">
        <f t="shared" si="258"/>
        <v>6843</v>
      </c>
      <c r="AO1304" t="str">
        <f t="shared" si="259"/>
        <v/>
      </c>
      <c r="AP1304" t="str">
        <f t="shared" si="260"/>
        <v/>
      </c>
      <c r="AQ1304" t="str">
        <f t="shared" si="261"/>
        <v/>
      </c>
      <c r="AR1304">
        <f t="shared" si="262"/>
        <v>-157.5</v>
      </c>
      <c r="AS1304" t="str">
        <f t="shared" si="263"/>
        <v>7D222900A4Y-1</v>
      </c>
      <c r="AT1304" t="str">
        <f>IFERROR(IF(VLOOKUP(Y1304,vlookup!$I$2:$J$9,1,0)=Y1304,VLOOKUP(Y1304,vlookup!$I$2:$J$9,2,0),PROPER(Y1304)),PROPER(Y1304))</f>
        <v>Labor</v>
      </c>
      <c r="AU1304" t="str">
        <f>IFERROR(IF(B1304=VLOOKUP(B1304,vlookup!$L$2:$L$10,1,0),"Yes","No"),"No")</f>
        <v>No</v>
      </c>
    </row>
    <row r="1305" spans="1:47" ht="14.45" customHeight="1" x14ac:dyDescent="0.25">
      <c r="A1305" t="s">
        <v>2181</v>
      </c>
      <c r="B1305" s="31" t="s">
        <v>2182</v>
      </c>
      <c r="C1305">
        <v>4</v>
      </c>
      <c r="D1305">
        <v>1</v>
      </c>
      <c r="E1305" t="s">
        <v>382</v>
      </c>
      <c r="F1305" t="s">
        <v>205</v>
      </c>
      <c r="G1305" t="s">
        <v>1086</v>
      </c>
      <c r="H1305" t="s">
        <v>3744</v>
      </c>
      <c r="I1305">
        <v>110485</v>
      </c>
      <c r="J1305" s="19">
        <v>42264</v>
      </c>
      <c r="K1305" s="19">
        <v>42299</v>
      </c>
      <c r="L1305">
        <v>201510</v>
      </c>
      <c r="M1305" s="19">
        <v>42278</v>
      </c>
      <c r="N1305">
        <v>24616</v>
      </c>
      <c r="O1305" t="s">
        <v>1076</v>
      </c>
      <c r="P1305" t="s">
        <v>1172</v>
      </c>
      <c r="Q1305" t="s">
        <v>924</v>
      </c>
      <c r="R1305">
        <v>11373</v>
      </c>
      <c r="S1305" s="19">
        <v>42558</v>
      </c>
      <c r="T1305">
        <v>119912</v>
      </c>
      <c r="U1305" t="s">
        <v>356</v>
      </c>
      <c r="V1305" s="19">
        <v>42570</v>
      </c>
      <c r="W1305" t="s">
        <v>2772</v>
      </c>
      <c r="X1305" t="s">
        <v>2773</v>
      </c>
      <c r="Y1305" t="s">
        <v>94</v>
      </c>
      <c r="Z1305" t="s">
        <v>364</v>
      </c>
      <c r="AA1305" s="29">
        <v>-1431</v>
      </c>
      <c r="AB1305">
        <v>0</v>
      </c>
      <c r="AC1305">
        <f t="shared" si="252"/>
        <v>2016</v>
      </c>
      <c r="AD1305">
        <f t="shared" si="253"/>
        <v>7</v>
      </c>
      <c r="AE1305">
        <f t="shared" si="254"/>
        <v>2015</v>
      </c>
      <c r="AF1305">
        <f t="shared" si="255"/>
        <v>9</v>
      </c>
      <c r="AG1305" t="str">
        <f>VLOOKUP(F1305,vlookup!$A$2:$E$660,2,0)</f>
        <v>Retained</v>
      </c>
      <c r="AH1305" t="str">
        <f>VLOOKUP(F1305,vlookup!$A$2:$E$660,3,0)</f>
        <v>Service Contract</v>
      </c>
      <c r="AI1305" t="str">
        <f>VLOOKUP(F1305,vlookup!$A$2:$E$660,4,0)</f>
        <v>Used Car Programs</v>
      </c>
      <c r="AJ1305" t="str">
        <f>VLOOKUP(F1305,vlookup!$A$2:$E$660,5,0)</f>
        <v>High Mileage</v>
      </c>
      <c r="AL1305">
        <f t="shared" si="256"/>
        <v>35</v>
      </c>
      <c r="AM1305">
        <f t="shared" si="257"/>
        <v>302</v>
      </c>
      <c r="AN1305">
        <f t="shared" si="258"/>
        <v>9427</v>
      </c>
      <c r="AO1305" t="str">
        <f t="shared" si="259"/>
        <v/>
      </c>
      <c r="AP1305" t="str">
        <f t="shared" si="260"/>
        <v/>
      </c>
      <c r="AQ1305" t="str">
        <f t="shared" si="261"/>
        <v/>
      </c>
      <c r="AR1305">
        <f t="shared" si="262"/>
        <v>-1431</v>
      </c>
      <c r="AS1305" t="str">
        <f t="shared" si="263"/>
        <v>9W515146I5-4</v>
      </c>
      <c r="AT1305" t="str">
        <f>IFERROR(IF(VLOOKUP(Y1305,vlookup!$I$2:$J$9,1,0)=Y1305,VLOOKUP(Y1305,vlookup!$I$2:$J$9,2,0),PROPER(Y1305)),PROPER(Y1305))</f>
        <v>Labor</v>
      </c>
      <c r="AU1305" t="str">
        <f>IFERROR(IF(B1305=VLOOKUP(B1305,vlookup!$L$2:$L$10,1,0),"Yes","No"),"No")</f>
        <v>No</v>
      </c>
    </row>
    <row r="1306" spans="1:47" ht="14.45" customHeight="1" x14ac:dyDescent="0.25">
      <c r="A1306" t="s">
        <v>2189</v>
      </c>
      <c r="B1306" s="31" t="s">
        <v>2190</v>
      </c>
      <c r="C1306">
        <v>1</v>
      </c>
      <c r="D1306">
        <v>1</v>
      </c>
      <c r="E1306" t="s">
        <v>571</v>
      </c>
      <c r="F1306" t="s">
        <v>205</v>
      </c>
      <c r="G1306" t="s">
        <v>1086</v>
      </c>
      <c r="H1306" t="s">
        <v>3743</v>
      </c>
      <c r="I1306">
        <v>102276</v>
      </c>
      <c r="J1306" s="19">
        <v>42392</v>
      </c>
      <c r="K1306" s="19">
        <v>42429</v>
      </c>
      <c r="L1306">
        <v>201602</v>
      </c>
      <c r="M1306" s="19">
        <v>42401</v>
      </c>
      <c r="N1306">
        <v>24617</v>
      </c>
      <c r="O1306" t="s">
        <v>1070</v>
      </c>
      <c r="P1306" t="s">
        <v>1233</v>
      </c>
      <c r="Q1306" t="s">
        <v>924</v>
      </c>
      <c r="R1306">
        <v>132035</v>
      </c>
      <c r="S1306" s="19">
        <v>42467</v>
      </c>
      <c r="T1306">
        <v>107441</v>
      </c>
      <c r="U1306" t="s">
        <v>356</v>
      </c>
      <c r="V1306" s="19">
        <v>42479</v>
      </c>
      <c r="W1306" t="s">
        <v>362</v>
      </c>
      <c r="X1306" t="s">
        <v>363</v>
      </c>
      <c r="Y1306" t="s">
        <v>94</v>
      </c>
      <c r="Z1306" t="s">
        <v>358</v>
      </c>
      <c r="AA1306" s="29">
        <v>-143.86000000000001</v>
      </c>
      <c r="AB1306">
        <v>0</v>
      </c>
      <c r="AC1306">
        <f t="shared" si="252"/>
        <v>2016</v>
      </c>
      <c r="AD1306">
        <f t="shared" si="253"/>
        <v>4</v>
      </c>
      <c r="AE1306">
        <f t="shared" si="254"/>
        <v>2016</v>
      </c>
      <c r="AF1306">
        <f t="shared" si="255"/>
        <v>1</v>
      </c>
      <c r="AG1306" t="str">
        <f>VLOOKUP(F1306,vlookup!$A$2:$E$660,2,0)</f>
        <v>Retained</v>
      </c>
      <c r="AH1306" t="str">
        <f>VLOOKUP(F1306,vlookup!$A$2:$E$660,3,0)</f>
        <v>Service Contract</v>
      </c>
      <c r="AI1306" t="str">
        <f>VLOOKUP(F1306,vlookup!$A$2:$E$660,4,0)</f>
        <v>Used Car Programs</v>
      </c>
      <c r="AJ1306" t="str">
        <f>VLOOKUP(F1306,vlookup!$A$2:$E$660,5,0)</f>
        <v>High Mileage</v>
      </c>
      <c r="AL1306">
        <f t="shared" si="256"/>
        <v>36</v>
      </c>
      <c r="AM1306">
        <f t="shared" si="257"/>
        <v>86</v>
      </c>
      <c r="AN1306">
        <f t="shared" si="258"/>
        <v>5165</v>
      </c>
      <c r="AO1306" t="str">
        <f t="shared" si="259"/>
        <v/>
      </c>
      <c r="AP1306" t="str">
        <f t="shared" si="260"/>
        <v/>
      </c>
      <c r="AQ1306">
        <f t="shared" si="261"/>
        <v>-143.86000000000001</v>
      </c>
      <c r="AR1306" t="str">
        <f t="shared" si="262"/>
        <v/>
      </c>
      <c r="AS1306" t="str">
        <f t="shared" si="263"/>
        <v>7C664803A6-1</v>
      </c>
      <c r="AT1306" t="str">
        <f>IFERROR(IF(VLOOKUP(Y1306,vlookup!$I$2:$J$9,1,0)=Y1306,VLOOKUP(Y1306,vlookup!$I$2:$J$9,2,0),PROPER(Y1306)),PROPER(Y1306))</f>
        <v>Labor</v>
      </c>
      <c r="AU1306" t="str">
        <f>IFERROR(IF(B1306=VLOOKUP(B1306,vlookup!$L$2:$L$10,1,0),"Yes","No"),"No")</f>
        <v>No</v>
      </c>
    </row>
    <row r="1307" spans="1:47" ht="14.45" customHeight="1" x14ac:dyDescent="0.25">
      <c r="A1307" t="s">
        <v>1496</v>
      </c>
      <c r="B1307" s="31" t="s">
        <v>1497</v>
      </c>
      <c r="C1307">
        <v>1</v>
      </c>
      <c r="D1307">
        <v>1</v>
      </c>
      <c r="E1307" t="s">
        <v>382</v>
      </c>
      <c r="F1307" t="s">
        <v>205</v>
      </c>
      <c r="G1307" t="s">
        <v>1086</v>
      </c>
      <c r="H1307" t="s">
        <v>3746</v>
      </c>
      <c r="I1307">
        <v>84939</v>
      </c>
      <c r="J1307" s="19">
        <v>41725</v>
      </c>
      <c r="K1307" s="19">
        <v>41739</v>
      </c>
      <c r="L1307">
        <v>201404</v>
      </c>
      <c r="M1307" s="19">
        <v>41730</v>
      </c>
      <c r="N1307">
        <v>24616</v>
      </c>
      <c r="O1307" t="s">
        <v>1076</v>
      </c>
      <c r="P1307" t="s">
        <v>3747</v>
      </c>
      <c r="Q1307" t="s">
        <v>924</v>
      </c>
      <c r="R1307">
        <v>416749</v>
      </c>
      <c r="S1307" s="19">
        <v>41920</v>
      </c>
      <c r="T1307">
        <v>89150</v>
      </c>
      <c r="U1307" t="s">
        <v>357</v>
      </c>
      <c r="V1307" s="19">
        <v>41922</v>
      </c>
      <c r="W1307" t="s">
        <v>3032</v>
      </c>
      <c r="X1307" t="s">
        <v>3033</v>
      </c>
      <c r="Y1307" t="s">
        <v>94</v>
      </c>
      <c r="Z1307" t="s">
        <v>369</v>
      </c>
      <c r="AA1307" s="29">
        <v>-350</v>
      </c>
      <c r="AB1307">
        <v>0</v>
      </c>
      <c r="AC1307">
        <f t="shared" si="252"/>
        <v>2014</v>
      </c>
      <c r="AD1307">
        <f t="shared" si="253"/>
        <v>10</v>
      </c>
      <c r="AE1307">
        <f t="shared" si="254"/>
        <v>2014</v>
      </c>
      <c r="AF1307">
        <f t="shared" si="255"/>
        <v>3</v>
      </c>
      <c r="AG1307" t="str">
        <f>VLOOKUP(F1307,vlookup!$A$2:$E$660,2,0)</f>
        <v>Retained</v>
      </c>
      <c r="AH1307" t="str">
        <f>VLOOKUP(F1307,vlookup!$A$2:$E$660,3,0)</f>
        <v>Service Contract</v>
      </c>
      <c r="AI1307" t="str">
        <f>VLOOKUP(F1307,vlookup!$A$2:$E$660,4,0)</f>
        <v>Used Car Programs</v>
      </c>
      <c r="AJ1307" t="str">
        <f>VLOOKUP(F1307,vlookup!$A$2:$E$660,5,0)</f>
        <v>High Mileage</v>
      </c>
      <c r="AL1307">
        <f t="shared" si="256"/>
        <v>13</v>
      </c>
      <c r="AM1307">
        <f t="shared" si="257"/>
        <v>193</v>
      </c>
      <c r="AN1307">
        <f t="shared" si="258"/>
        <v>4211</v>
      </c>
      <c r="AO1307" t="str">
        <f t="shared" si="259"/>
        <v/>
      </c>
      <c r="AP1307" t="str">
        <f t="shared" si="260"/>
        <v/>
      </c>
      <c r="AQ1307" t="str">
        <f t="shared" si="261"/>
        <v/>
      </c>
      <c r="AR1307">
        <f t="shared" si="262"/>
        <v>-350</v>
      </c>
      <c r="AS1307" t="str">
        <f t="shared" si="263"/>
        <v>6C231732C4-1</v>
      </c>
      <c r="AT1307" t="str">
        <f>IFERROR(IF(VLOOKUP(Y1307,vlookup!$I$2:$J$9,1,0)=Y1307,VLOOKUP(Y1307,vlookup!$I$2:$J$9,2,0),PROPER(Y1307)),PROPER(Y1307))</f>
        <v>Labor</v>
      </c>
      <c r="AU1307" t="str">
        <f>IFERROR(IF(B1307=VLOOKUP(B1307,vlookup!$L$2:$L$10,1,0),"Yes","No"),"No")</f>
        <v>No</v>
      </c>
    </row>
    <row r="1308" spans="1:47" ht="14.45" customHeight="1" x14ac:dyDescent="0.25">
      <c r="A1308" t="s">
        <v>1498</v>
      </c>
      <c r="B1308" s="31" t="s">
        <v>1499</v>
      </c>
      <c r="C1308">
        <v>1</v>
      </c>
      <c r="D1308">
        <v>1</v>
      </c>
      <c r="E1308" t="s">
        <v>382</v>
      </c>
      <c r="F1308" t="s">
        <v>60</v>
      </c>
      <c r="G1308" t="s">
        <v>1086</v>
      </c>
      <c r="H1308" t="s">
        <v>3746</v>
      </c>
      <c r="I1308">
        <v>88745</v>
      </c>
      <c r="J1308" s="19">
        <v>41615</v>
      </c>
      <c r="K1308" s="19">
        <v>41652</v>
      </c>
      <c r="L1308">
        <v>201401</v>
      </c>
      <c r="M1308" s="19">
        <v>41640</v>
      </c>
      <c r="N1308">
        <v>24617</v>
      </c>
      <c r="O1308" t="s">
        <v>1070</v>
      </c>
      <c r="P1308" t="s">
        <v>1500</v>
      </c>
      <c r="Q1308" t="s">
        <v>924</v>
      </c>
      <c r="R1308">
        <v>28672</v>
      </c>
      <c r="S1308" s="19">
        <v>41655</v>
      </c>
      <c r="T1308">
        <v>89947</v>
      </c>
      <c r="U1308" t="s">
        <v>357</v>
      </c>
      <c r="V1308" s="19">
        <v>41656</v>
      </c>
      <c r="W1308" t="s">
        <v>362</v>
      </c>
      <c r="X1308" t="s">
        <v>363</v>
      </c>
      <c r="Y1308" t="s">
        <v>94</v>
      </c>
      <c r="Z1308" t="s">
        <v>358</v>
      </c>
      <c r="AA1308" s="29">
        <v>-148.5</v>
      </c>
      <c r="AB1308">
        <v>0</v>
      </c>
      <c r="AC1308">
        <f t="shared" si="252"/>
        <v>2014</v>
      </c>
      <c r="AD1308">
        <f t="shared" si="253"/>
        <v>1</v>
      </c>
      <c r="AE1308">
        <f t="shared" si="254"/>
        <v>2013</v>
      </c>
      <c r="AF1308">
        <f t="shared" si="255"/>
        <v>12</v>
      </c>
      <c r="AG1308" t="str">
        <f>VLOOKUP(F1308,vlookup!$A$2:$E$660,2,0)</f>
        <v>Retained</v>
      </c>
      <c r="AH1308" t="str">
        <f>VLOOKUP(F1308,vlookup!$A$2:$E$660,3,0)</f>
        <v>Service Contract</v>
      </c>
      <c r="AI1308" t="str">
        <f>VLOOKUP(F1308,vlookup!$A$2:$E$660,4,0)</f>
        <v>Used Car Programs</v>
      </c>
      <c r="AJ1308" t="str">
        <f>VLOOKUP(F1308,vlookup!$A$2:$E$660,5,0)</f>
        <v>High Mileage</v>
      </c>
      <c r="AL1308">
        <f t="shared" si="256"/>
        <v>36</v>
      </c>
      <c r="AM1308">
        <f t="shared" si="257"/>
        <v>40</v>
      </c>
      <c r="AN1308">
        <f t="shared" si="258"/>
        <v>1202</v>
      </c>
      <c r="AO1308" t="str">
        <f t="shared" si="259"/>
        <v/>
      </c>
      <c r="AP1308">
        <f t="shared" si="260"/>
        <v>-148.5</v>
      </c>
      <c r="AQ1308" t="str">
        <f t="shared" si="261"/>
        <v/>
      </c>
      <c r="AR1308" t="str">
        <f t="shared" si="262"/>
        <v/>
      </c>
      <c r="AS1308" t="str">
        <f t="shared" si="263"/>
        <v>7C661634L3Y-1</v>
      </c>
      <c r="AT1308" t="str">
        <f>IFERROR(IF(VLOOKUP(Y1308,vlookup!$I$2:$J$9,1,0)=Y1308,VLOOKUP(Y1308,vlookup!$I$2:$J$9,2,0),PROPER(Y1308)),PROPER(Y1308))</f>
        <v>Labor</v>
      </c>
      <c r="AU1308" t="str">
        <f>IFERROR(IF(B1308=VLOOKUP(B1308,vlookup!$L$2:$L$10,1,0),"Yes","No"),"No")</f>
        <v>No</v>
      </c>
    </row>
    <row r="1309" spans="1:47" ht="14.45" customHeight="1" x14ac:dyDescent="0.25">
      <c r="A1309" t="s">
        <v>1501</v>
      </c>
      <c r="B1309" s="31" t="s">
        <v>1502</v>
      </c>
      <c r="C1309">
        <v>2</v>
      </c>
      <c r="D1309">
        <v>1</v>
      </c>
      <c r="E1309" t="s">
        <v>382</v>
      </c>
      <c r="F1309" t="s">
        <v>60</v>
      </c>
      <c r="G1309" t="s">
        <v>1086</v>
      </c>
      <c r="H1309" t="s">
        <v>3746</v>
      </c>
      <c r="I1309">
        <v>104125</v>
      </c>
      <c r="J1309" s="19">
        <v>41300</v>
      </c>
      <c r="K1309" s="19">
        <v>41333</v>
      </c>
      <c r="L1309">
        <v>201302</v>
      </c>
      <c r="M1309" s="19">
        <v>41306</v>
      </c>
      <c r="N1309">
        <v>24616</v>
      </c>
      <c r="O1309" t="s">
        <v>1076</v>
      </c>
      <c r="P1309" t="s">
        <v>1503</v>
      </c>
      <c r="Q1309" t="s">
        <v>924</v>
      </c>
      <c r="R1309">
        <v>191012245</v>
      </c>
      <c r="S1309" s="19">
        <v>41387</v>
      </c>
      <c r="T1309">
        <v>108747</v>
      </c>
      <c r="U1309" t="s">
        <v>357</v>
      </c>
      <c r="V1309" s="19">
        <v>41393</v>
      </c>
      <c r="W1309" t="s">
        <v>2818</v>
      </c>
      <c r="X1309" t="s">
        <v>2819</v>
      </c>
      <c r="Y1309" t="s">
        <v>94</v>
      </c>
      <c r="Z1309" t="s">
        <v>14</v>
      </c>
      <c r="AA1309" s="29">
        <v>-98.89</v>
      </c>
      <c r="AB1309" t="s">
        <v>544</v>
      </c>
      <c r="AC1309">
        <f t="shared" si="252"/>
        <v>2013</v>
      </c>
      <c r="AD1309">
        <f t="shared" si="253"/>
        <v>4</v>
      </c>
      <c r="AE1309">
        <f t="shared" si="254"/>
        <v>2013</v>
      </c>
      <c r="AF1309">
        <f t="shared" si="255"/>
        <v>1</v>
      </c>
      <c r="AG1309" t="str">
        <f>VLOOKUP(F1309,vlookup!$A$2:$E$660,2,0)</f>
        <v>Retained</v>
      </c>
      <c r="AH1309" t="str">
        <f>VLOOKUP(F1309,vlookup!$A$2:$E$660,3,0)</f>
        <v>Service Contract</v>
      </c>
      <c r="AI1309" t="str">
        <f>VLOOKUP(F1309,vlookup!$A$2:$E$660,4,0)</f>
        <v>Used Car Programs</v>
      </c>
      <c r="AJ1309" t="str">
        <f>VLOOKUP(F1309,vlookup!$A$2:$E$660,5,0)</f>
        <v>High Mileage</v>
      </c>
      <c r="AL1309">
        <f t="shared" si="256"/>
        <v>32</v>
      </c>
      <c r="AM1309">
        <f t="shared" si="257"/>
        <v>93</v>
      </c>
      <c r="AN1309">
        <f t="shared" si="258"/>
        <v>4622</v>
      </c>
      <c r="AO1309" t="str">
        <f t="shared" si="259"/>
        <v/>
      </c>
      <c r="AP1309" t="str">
        <f t="shared" si="260"/>
        <v/>
      </c>
      <c r="AQ1309" t="str">
        <f t="shared" si="261"/>
        <v/>
      </c>
      <c r="AR1309">
        <f t="shared" si="262"/>
        <v>-98.89</v>
      </c>
      <c r="AS1309" t="str">
        <f t="shared" si="263"/>
        <v>6C157826A3Y-2</v>
      </c>
      <c r="AT1309" t="str">
        <f>IFERROR(IF(VLOOKUP(Y1309,vlookup!$I$2:$J$9,1,0)=Y1309,VLOOKUP(Y1309,vlookup!$I$2:$J$9,2,0),PROPER(Y1309)),PROPER(Y1309))</f>
        <v>Labor</v>
      </c>
      <c r="AU1309" t="str">
        <f>IFERROR(IF(B1309=VLOOKUP(B1309,vlookup!$L$2:$L$10,1,0),"Yes","No"),"No")</f>
        <v>No</v>
      </c>
    </row>
    <row r="1310" spans="1:47" ht="14.45" customHeight="1" x14ac:dyDescent="0.25">
      <c r="A1310" t="s">
        <v>1501</v>
      </c>
      <c r="B1310" s="31" t="s">
        <v>1502</v>
      </c>
      <c r="C1310">
        <v>2</v>
      </c>
      <c r="D1310">
        <v>1</v>
      </c>
      <c r="E1310" t="s">
        <v>382</v>
      </c>
      <c r="F1310" t="s">
        <v>60</v>
      </c>
      <c r="G1310" t="s">
        <v>1086</v>
      </c>
      <c r="H1310" t="s">
        <v>3746</v>
      </c>
      <c r="I1310">
        <v>104125</v>
      </c>
      <c r="J1310" s="19">
        <v>41300</v>
      </c>
      <c r="K1310" s="19">
        <v>41333</v>
      </c>
      <c r="L1310">
        <v>201302</v>
      </c>
      <c r="M1310" s="19">
        <v>41306</v>
      </c>
      <c r="N1310">
        <v>24616</v>
      </c>
      <c r="O1310" t="s">
        <v>1076</v>
      </c>
      <c r="P1310" t="s">
        <v>1503</v>
      </c>
      <c r="Q1310" t="s">
        <v>924</v>
      </c>
      <c r="R1310">
        <v>191012245</v>
      </c>
      <c r="S1310" s="19">
        <v>41387</v>
      </c>
      <c r="T1310">
        <v>108747</v>
      </c>
      <c r="U1310" t="s">
        <v>357</v>
      </c>
      <c r="V1310" s="19">
        <v>41393</v>
      </c>
      <c r="W1310" t="s">
        <v>3034</v>
      </c>
      <c r="X1310" t="s">
        <v>3035</v>
      </c>
      <c r="Y1310" t="s">
        <v>94</v>
      </c>
      <c r="Z1310" t="s">
        <v>369</v>
      </c>
      <c r="AA1310" s="29">
        <v>-118.67</v>
      </c>
      <c r="AB1310" t="s">
        <v>544</v>
      </c>
      <c r="AC1310">
        <f t="shared" si="252"/>
        <v>2013</v>
      </c>
      <c r="AD1310">
        <f t="shared" si="253"/>
        <v>4</v>
      </c>
      <c r="AE1310">
        <f t="shared" si="254"/>
        <v>2013</v>
      </c>
      <c r="AF1310">
        <f t="shared" si="255"/>
        <v>1</v>
      </c>
      <c r="AG1310" t="str">
        <f>VLOOKUP(F1310,vlookup!$A$2:$E$660,2,0)</f>
        <v>Retained</v>
      </c>
      <c r="AH1310" t="str">
        <f>VLOOKUP(F1310,vlookup!$A$2:$E$660,3,0)</f>
        <v>Service Contract</v>
      </c>
      <c r="AI1310" t="str">
        <f>VLOOKUP(F1310,vlookup!$A$2:$E$660,4,0)</f>
        <v>Used Car Programs</v>
      </c>
      <c r="AJ1310" t="str">
        <f>VLOOKUP(F1310,vlookup!$A$2:$E$660,5,0)</f>
        <v>High Mileage</v>
      </c>
      <c r="AL1310">
        <f t="shared" si="256"/>
        <v>32</v>
      </c>
      <c r="AM1310">
        <f t="shared" si="257"/>
        <v>93</v>
      </c>
      <c r="AN1310">
        <f t="shared" si="258"/>
        <v>4622</v>
      </c>
      <c r="AO1310" t="str">
        <f t="shared" si="259"/>
        <v/>
      </c>
      <c r="AP1310" t="str">
        <f t="shared" si="260"/>
        <v/>
      </c>
      <c r="AQ1310" t="str">
        <f t="shared" si="261"/>
        <v/>
      </c>
      <c r="AR1310">
        <f t="shared" si="262"/>
        <v>-118.67</v>
      </c>
      <c r="AS1310" t="str">
        <f t="shared" si="263"/>
        <v>6C157826A3Y-2</v>
      </c>
      <c r="AT1310" t="str">
        <f>IFERROR(IF(VLOOKUP(Y1310,vlookup!$I$2:$J$9,1,0)=Y1310,VLOOKUP(Y1310,vlookup!$I$2:$J$9,2,0),PROPER(Y1310)),PROPER(Y1310))</f>
        <v>Labor</v>
      </c>
      <c r="AU1310" t="str">
        <f>IFERROR(IF(B1310=VLOOKUP(B1310,vlookup!$L$2:$L$10,1,0),"Yes","No"),"No")</f>
        <v>No</v>
      </c>
    </row>
    <row r="1311" spans="1:47" ht="14.45" customHeight="1" x14ac:dyDescent="0.25">
      <c r="A1311" t="s">
        <v>1504</v>
      </c>
      <c r="B1311" s="31" t="s">
        <v>1505</v>
      </c>
      <c r="C1311">
        <v>1</v>
      </c>
      <c r="D1311">
        <v>1</v>
      </c>
      <c r="E1311" t="s">
        <v>382</v>
      </c>
      <c r="F1311" t="s">
        <v>15</v>
      </c>
      <c r="G1311" t="s">
        <v>1086</v>
      </c>
      <c r="H1311" t="s">
        <v>3743</v>
      </c>
      <c r="I1311">
        <v>99548</v>
      </c>
      <c r="J1311" s="19">
        <v>41267</v>
      </c>
      <c r="K1311" s="19">
        <v>41305</v>
      </c>
      <c r="L1311">
        <v>201301</v>
      </c>
      <c r="M1311" s="19">
        <v>41275</v>
      </c>
      <c r="N1311">
        <v>30040</v>
      </c>
      <c r="O1311" t="s">
        <v>3748</v>
      </c>
      <c r="P1311" t="s">
        <v>1506</v>
      </c>
      <c r="Q1311" t="s">
        <v>924</v>
      </c>
      <c r="R1311">
        <v>161550</v>
      </c>
      <c r="S1311" s="19">
        <v>41382</v>
      </c>
      <c r="T1311">
        <v>105719</v>
      </c>
      <c r="U1311" t="s">
        <v>357</v>
      </c>
      <c r="V1311" s="19">
        <v>41387</v>
      </c>
      <c r="W1311" t="s">
        <v>3036</v>
      </c>
      <c r="X1311" t="s">
        <v>3037</v>
      </c>
      <c r="Y1311" t="s">
        <v>94</v>
      </c>
      <c r="Z1311" t="s">
        <v>366</v>
      </c>
      <c r="AA1311" s="29">
        <v>-151.03</v>
      </c>
      <c r="AB1311" t="s">
        <v>544</v>
      </c>
      <c r="AC1311">
        <f t="shared" si="252"/>
        <v>2013</v>
      </c>
      <c r="AD1311">
        <f t="shared" si="253"/>
        <v>4</v>
      </c>
      <c r="AE1311">
        <f t="shared" si="254"/>
        <v>2012</v>
      </c>
      <c r="AF1311">
        <f t="shared" si="255"/>
        <v>12</v>
      </c>
      <c r="AG1311" t="str">
        <f>VLOOKUP(F1311,vlookup!$A$2:$E$660,2,0)</f>
        <v>Retained</v>
      </c>
      <c r="AH1311" t="str">
        <f>VLOOKUP(F1311,vlookup!$A$2:$E$660,3,0)</f>
        <v>Service Contract</v>
      </c>
      <c r="AI1311" t="str">
        <f>VLOOKUP(F1311,vlookup!$A$2:$E$660,4,0)</f>
        <v>Used Car Programs</v>
      </c>
      <c r="AJ1311" t="str">
        <f>VLOOKUP(F1311,vlookup!$A$2:$E$660,5,0)</f>
        <v>High Mileage</v>
      </c>
      <c r="AL1311">
        <f t="shared" si="256"/>
        <v>37</v>
      </c>
      <c r="AM1311">
        <f t="shared" si="257"/>
        <v>119</v>
      </c>
      <c r="AN1311">
        <f t="shared" si="258"/>
        <v>6171</v>
      </c>
      <c r="AO1311" t="str">
        <f t="shared" si="259"/>
        <v/>
      </c>
      <c r="AP1311" t="str">
        <f t="shared" si="260"/>
        <v/>
      </c>
      <c r="AQ1311" t="str">
        <f t="shared" si="261"/>
        <v/>
      </c>
      <c r="AR1311">
        <f t="shared" si="262"/>
        <v>-151.03</v>
      </c>
      <c r="AS1311" t="str">
        <f t="shared" si="263"/>
        <v>5C690018L2-1</v>
      </c>
      <c r="AT1311" t="str">
        <f>IFERROR(IF(VLOOKUP(Y1311,vlookup!$I$2:$J$9,1,0)=Y1311,VLOOKUP(Y1311,vlookup!$I$2:$J$9,2,0),PROPER(Y1311)),PROPER(Y1311))</f>
        <v>Labor</v>
      </c>
      <c r="AU1311" t="str">
        <f>IFERROR(IF(B1311=VLOOKUP(B1311,vlookup!$L$2:$L$10,1,0),"Yes","No"),"No")</f>
        <v>No</v>
      </c>
    </row>
    <row r="1312" spans="1:47" ht="14.45" customHeight="1" x14ac:dyDescent="0.25">
      <c r="A1312" t="s">
        <v>1504</v>
      </c>
      <c r="B1312" s="31" t="s">
        <v>1505</v>
      </c>
      <c r="C1312">
        <v>1</v>
      </c>
      <c r="D1312">
        <v>1</v>
      </c>
      <c r="E1312" t="s">
        <v>382</v>
      </c>
      <c r="F1312" t="s">
        <v>15</v>
      </c>
      <c r="G1312" t="s">
        <v>1086</v>
      </c>
      <c r="H1312" t="s">
        <v>3743</v>
      </c>
      <c r="I1312">
        <v>99548</v>
      </c>
      <c r="J1312" s="19">
        <v>41267</v>
      </c>
      <c r="K1312" s="19">
        <v>41305</v>
      </c>
      <c r="L1312">
        <v>201301</v>
      </c>
      <c r="M1312" s="19">
        <v>41275</v>
      </c>
      <c r="N1312">
        <v>30040</v>
      </c>
      <c r="O1312" t="s">
        <v>3748</v>
      </c>
      <c r="P1312" t="s">
        <v>1506</v>
      </c>
      <c r="Q1312" t="s">
        <v>924</v>
      </c>
      <c r="R1312">
        <v>161550</v>
      </c>
      <c r="S1312" s="19">
        <v>41382</v>
      </c>
      <c r="T1312">
        <v>105719</v>
      </c>
      <c r="U1312" t="s">
        <v>357</v>
      </c>
      <c r="V1312" s="19">
        <v>41387</v>
      </c>
      <c r="W1312" t="s">
        <v>2818</v>
      </c>
      <c r="X1312" t="s">
        <v>2819</v>
      </c>
      <c r="Y1312" t="s">
        <v>94</v>
      </c>
      <c r="Z1312" t="s">
        <v>14</v>
      </c>
      <c r="AA1312" s="29">
        <v>-64.73</v>
      </c>
      <c r="AB1312" t="s">
        <v>544</v>
      </c>
      <c r="AC1312">
        <f t="shared" si="252"/>
        <v>2013</v>
      </c>
      <c r="AD1312">
        <f t="shared" si="253"/>
        <v>4</v>
      </c>
      <c r="AE1312">
        <f t="shared" si="254"/>
        <v>2012</v>
      </c>
      <c r="AF1312">
        <f t="shared" si="255"/>
        <v>12</v>
      </c>
      <c r="AG1312" t="str">
        <f>VLOOKUP(F1312,vlookup!$A$2:$E$660,2,0)</f>
        <v>Retained</v>
      </c>
      <c r="AH1312" t="str">
        <f>VLOOKUP(F1312,vlookup!$A$2:$E$660,3,0)</f>
        <v>Service Contract</v>
      </c>
      <c r="AI1312" t="str">
        <f>VLOOKUP(F1312,vlookup!$A$2:$E$660,4,0)</f>
        <v>Used Car Programs</v>
      </c>
      <c r="AJ1312" t="str">
        <f>VLOOKUP(F1312,vlookup!$A$2:$E$660,5,0)</f>
        <v>High Mileage</v>
      </c>
      <c r="AL1312">
        <f t="shared" si="256"/>
        <v>37</v>
      </c>
      <c r="AM1312">
        <f t="shared" si="257"/>
        <v>119</v>
      </c>
      <c r="AN1312">
        <f t="shared" si="258"/>
        <v>6171</v>
      </c>
      <c r="AO1312" t="str">
        <f t="shared" si="259"/>
        <v/>
      </c>
      <c r="AP1312" t="str">
        <f t="shared" si="260"/>
        <v/>
      </c>
      <c r="AQ1312" t="str">
        <f t="shared" si="261"/>
        <v/>
      </c>
      <c r="AR1312">
        <f t="shared" si="262"/>
        <v>-64.73</v>
      </c>
      <c r="AS1312" t="str">
        <f t="shared" si="263"/>
        <v>5C690018L2-1</v>
      </c>
      <c r="AT1312" t="str">
        <f>IFERROR(IF(VLOOKUP(Y1312,vlookup!$I$2:$J$9,1,0)=Y1312,VLOOKUP(Y1312,vlookup!$I$2:$J$9,2,0),PROPER(Y1312)),PROPER(Y1312))</f>
        <v>Labor</v>
      </c>
      <c r="AU1312" t="str">
        <f>IFERROR(IF(B1312=VLOOKUP(B1312,vlookup!$L$2:$L$10,1,0),"Yes","No"),"No")</f>
        <v>No</v>
      </c>
    </row>
    <row r="1313" spans="1:47" ht="14.45" customHeight="1" x14ac:dyDescent="0.25">
      <c r="A1313" t="s">
        <v>1504</v>
      </c>
      <c r="B1313" s="31" t="s">
        <v>1505</v>
      </c>
      <c r="C1313">
        <v>1</v>
      </c>
      <c r="D1313">
        <v>1</v>
      </c>
      <c r="E1313" t="s">
        <v>382</v>
      </c>
      <c r="F1313" t="s">
        <v>15</v>
      </c>
      <c r="G1313" t="s">
        <v>1086</v>
      </c>
      <c r="H1313" t="s">
        <v>3743</v>
      </c>
      <c r="I1313">
        <v>99548</v>
      </c>
      <c r="J1313" s="19">
        <v>41267</v>
      </c>
      <c r="K1313" s="19">
        <v>41305</v>
      </c>
      <c r="L1313">
        <v>201301</v>
      </c>
      <c r="M1313" s="19">
        <v>41275</v>
      </c>
      <c r="N1313">
        <v>30040</v>
      </c>
      <c r="O1313" t="s">
        <v>3748</v>
      </c>
      <c r="P1313" t="s">
        <v>1506</v>
      </c>
      <c r="Q1313" t="s">
        <v>924</v>
      </c>
      <c r="R1313">
        <v>161550</v>
      </c>
      <c r="S1313" s="19">
        <v>41382</v>
      </c>
      <c r="T1313">
        <v>105719</v>
      </c>
      <c r="U1313" t="s">
        <v>357</v>
      </c>
      <c r="V1313" s="19">
        <v>41387</v>
      </c>
      <c r="W1313" t="s">
        <v>1112</v>
      </c>
      <c r="X1313" t="s">
        <v>1113</v>
      </c>
      <c r="Y1313" t="s">
        <v>94</v>
      </c>
      <c r="Z1313" t="s">
        <v>14</v>
      </c>
      <c r="AA1313" s="29">
        <v>-79.95</v>
      </c>
      <c r="AB1313" t="s">
        <v>544</v>
      </c>
      <c r="AC1313">
        <f t="shared" si="252"/>
        <v>2013</v>
      </c>
      <c r="AD1313">
        <f t="shared" si="253"/>
        <v>4</v>
      </c>
      <c r="AE1313">
        <f t="shared" si="254"/>
        <v>2012</v>
      </c>
      <c r="AF1313">
        <f t="shared" si="255"/>
        <v>12</v>
      </c>
      <c r="AG1313" t="str">
        <f>VLOOKUP(F1313,vlookup!$A$2:$E$660,2,0)</f>
        <v>Retained</v>
      </c>
      <c r="AH1313" t="str">
        <f>VLOOKUP(F1313,vlookup!$A$2:$E$660,3,0)</f>
        <v>Service Contract</v>
      </c>
      <c r="AI1313" t="str">
        <f>VLOOKUP(F1313,vlookup!$A$2:$E$660,4,0)</f>
        <v>Used Car Programs</v>
      </c>
      <c r="AJ1313" t="str">
        <f>VLOOKUP(F1313,vlookup!$A$2:$E$660,5,0)</f>
        <v>High Mileage</v>
      </c>
      <c r="AL1313">
        <f t="shared" si="256"/>
        <v>37</v>
      </c>
      <c r="AM1313">
        <f t="shared" si="257"/>
        <v>119</v>
      </c>
      <c r="AN1313">
        <f t="shared" si="258"/>
        <v>6171</v>
      </c>
      <c r="AO1313" t="str">
        <f t="shared" si="259"/>
        <v/>
      </c>
      <c r="AP1313" t="str">
        <f t="shared" si="260"/>
        <v/>
      </c>
      <c r="AQ1313" t="str">
        <f t="shared" si="261"/>
        <v/>
      </c>
      <c r="AR1313">
        <f t="shared" si="262"/>
        <v>-79.95</v>
      </c>
      <c r="AS1313" t="str">
        <f t="shared" si="263"/>
        <v>5C690018L2-1</v>
      </c>
      <c r="AT1313" t="str">
        <f>IFERROR(IF(VLOOKUP(Y1313,vlookup!$I$2:$J$9,1,0)=Y1313,VLOOKUP(Y1313,vlookup!$I$2:$J$9,2,0),PROPER(Y1313)),PROPER(Y1313))</f>
        <v>Labor</v>
      </c>
      <c r="AU1313" t="str">
        <f>IFERROR(IF(B1313=VLOOKUP(B1313,vlookup!$L$2:$L$10,1,0),"Yes","No"),"No")</f>
        <v>No</v>
      </c>
    </row>
    <row r="1314" spans="1:47" ht="14.45" customHeight="1" x14ac:dyDescent="0.25">
      <c r="A1314" t="s">
        <v>1504</v>
      </c>
      <c r="B1314" s="31" t="s">
        <v>1505</v>
      </c>
      <c r="C1314">
        <v>1</v>
      </c>
      <c r="D1314">
        <v>1</v>
      </c>
      <c r="E1314" t="s">
        <v>382</v>
      </c>
      <c r="F1314" t="s">
        <v>15</v>
      </c>
      <c r="G1314" t="s">
        <v>1086</v>
      </c>
      <c r="H1314" t="s">
        <v>3743</v>
      </c>
      <c r="I1314">
        <v>99548</v>
      </c>
      <c r="J1314" s="19">
        <v>41267</v>
      </c>
      <c r="K1314" s="19">
        <v>41305</v>
      </c>
      <c r="L1314">
        <v>201301</v>
      </c>
      <c r="M1314" s="19">
        <v>41275</v>
      </c>
      <c r="N1314">
        <v>30040</v>
      </c>
      <c r="O1314" t="s">
        <v>3748</v>
      </c>
      <c r="P1314" t="s">
        <v>1506</v>
      </c>
      <c r="Q1314" t="s">
        <v>924</v>
      </c>
      <c r="R1314">
        <v>161550</v>
      </c>
      <c r="S1314" s="19">
        <v>41382</v>
      </c>
      <c r="T1314">
        <v>105719</v>
      </c>
      <c r="U1314" t="s">
        <v>357</v>
      </c>
      <c r="V1314" s="19">
        <v>41387</v>
      </c>
      <c r="W1314" t="s">
        <v>3038</v>
      </c>
      <c r="X1314" t="s">
        <v>3039</v>
      </c>
      <c r="Y1314" t="s">
        <v>94</v>
      </c>
      <c r="Z1314" t="s">
        <v>578</v>
      </c>
      <c r="AA1314" s="29">
        <v>-215.76</v>
      </c>
      <c r="AB1314" t="s">
        <v>544</v>
      </c>
      <c r="AC1314">
        <f t="shared" si="252"/>
        <v>2013</v>
      </c>
      <c r="AD1314">
        <f t="shared" si="253"/>
        <v>4</v>
      </c>
      <c r="AE1314">
        <f t="shared" si="254"/>
        <v>2012</v>
      </c>
      <c r="AF1314">
        <f t="shared" si="255"/>
        <v>12</v>
      </c>
      <c r="AG1314" t="str">
        <f>VLOOKUP(F1314,vlookup!$A$2:$E$660,2,0)</f>
        <v>Retained</v>
      </c>
      <c r="AH1314" t="str">
        <f>VLOOKUP(F1314,vlookup!$A$2:$E$660,3,0)</f>
        <v>Service Contract</v>
      </c>
      <c r="AI1314" t="str">
        <f>VLOOKUP(F1314,vlookup!$A$2:$E$660,4,0)</f>
        <v>Used Car Programs</v>
      </c>
      <c r="AJ1314" t="str">
        <f>VLOOKUP(F1314,vlookup!$A$2:$E$660,5,0)</f>
        <v>High Mileage</v>
      </c>
      <c r="AL1314">
        <f t="shared" si="256"/>
        <v>37</v>
      </c>
      <c r="AM1314">
        <f t="shared" si="257"/>
        <v>119</v>
      </c>
      <c r="AN1314">
        <f t="shared" si="258"/>
        <v>6171</v>
      </c>
      <c r="AO1314" t="str">
        <f t="shared" si="259"/>
        <v/>
      </c>
      <c r="AP1314" t="str">
        <f t="shared" si="260"/>
        <v/>
      </c>
      <c r="AQ1314" t="str">
        <f t="shared" si="261"/>
        <v/>
      </c>
      <c r="AR1314">
        <f t="shared" si="262"/>
        <v>-215.76</v>
      </c>
      <c r="AS1314" t="str">
        <f t="shared" si="263"/>
        <v>5C690018L2-1</v>
      </c>
      <c r="AT1314" t="str">
        <f>IFERROR(IF(VLOOKUP(Y1314,vlookup!$I$2:$J$9,1,0)=Y1314,VLOOKUP(Y1314,vlookup!$I$2:$J$9,2,0),PROPER(Y1314)),PROPER(Y1314))</f>
        <v>Labor</v>
      </c>
      <c r="AU1314" t="str">
        <f>IFERROR(IF(B1314=VLOOKUP(B1314,vlookup!$L$2:$L$10,1,0),"Yes","No"),"No")</f>
        <v>No</v>
      </c>
    </row>
    <row r="1315" spans="1:47" ht="14.45" customHeight="1" x14ac:dyDescent="0.25">
      <c r="A1315" t="s">
        <v>3040</v>
      </c>
      <c r="B1315" s="31" t="s">
        <v>3624</v>
      </c>
      <c r="C1315">
        <v>1</v>
      </c>
      <c r="D1315">
        <v>1</v>
      </c>
      <c r="E1315" t="s">
        <v>382</v>
      </c>
      <c r="F1315" t="s">
        <v>205</v>
      </c>
      <c r="G1315" t="s">
        <v>1086</v>
      </c>
      <c r="H1315" t="s">
        <v>3743</v>
      </c>
      <c r="I1315">
        <v>127254</v>
      </c>
      <c r="J1315" s="19">
        <v>42156</v>
      </c>
      <c r="K1315" s="19">
        <v>42216</v>
      </c>
      <c r="L1315">
        <v>201507</v>
      </c>
      <c r="M1315" s="19">
        <v>42186</v>
      </c>
      <c r="N1315">
        <v>24617</v>
      </c>
      <c r="O1315" t="s">
        <v>1070</v>
      </c>
      <c r="P1315" t="s">
        <v>3041</v>
      </c>
      <c r="Q1315" t="s">
        <v>924</v>
      </c>
      <c r="R1315">
        <v>451103</v>
      </c>
      <c r="S1315" s="19">
        <v>42787</v>
      </c>
      <c r="T1315">
        <v>144972</v>
      </c>
      <c r="U1315" t="s">
        <v>356</v>
      </c>
      <c r="V1315" s="19">
        <v>42790</v>
      </c>
      <c r="W1315" t="s">
        <v>3042</v>
      </c>
      <c r="X1315" t="s">
        <v>3043</v>
      </c>
      <c r="Y1315" t="s">
        <v>94</v>
      </c>
      <c r="Z1315" t="s">
        <v>369</v>
      </c>
      <c r="AA1315" s="29">
        <v>-400</v>
      </c>
      <c r="AB1315">
        <v>0</v>
      </c>
      <c r="AC1315">
        <f t="shared" si="252"/>
        <v>2017</v>
      </c>
      <c r="AD1315">
        <f t="shared" si="253"/>
        <v>2</v>
      </c>
      <c r="AE1315">
        <f t="shared" si="254"/>
        <v>2015</v>
      </c>
      <c r="AF1315">
        <f t="shared" si="255"/>
        <v>6</v>
      </c>
      <c r="AG1315" t="str">
        <f>VLOOKUP(F1315,vlookup!$A$2:$E$660,2,0)</f>
        <v>Retained</v>
      </c>
      <c r="AH1315" t="str">
        <f>VLOOKUP(F1315,vlookup!$A$2:$E$660,3,0)</f>
        <v>Service Contract</v>
      </c>
      <c r="AI1315" t="str">
        <f>VLOOKUP(F1315,vlookup!$A$2:$E$660,4,0)</f>
        <v>Used Car Programs</v>
      </c>
      <c r="AJ1315" t="str">
        <f>VLOOKUP(F1315,vlookup!$A$2:$E$660,5,0)</f>
        <v>High Mileage</v>
      </c>
      <c r="AL1315">
        <f t="shared" si="256"/>
        <v>60</v>
      </c>
      <c r="AM1315">
        <f t="shared" si="257"/>
        <v>623</v>
      </c>
      <c r="AN1315">
        <f t="shared" si="258"/>
        <v>17718</v>
      </c>
      <c r="AO1315" t="str">
        <f t="shared" si="259"/>
        <v/>
      </c>
      <c r="AP1315" t="str">
        <f t="shared" si="260"/>
        <v/>
      </c>
      <c r="AQ1315" t="str">
        <f t="shared" si="261"/>
        <v/>
      </c>
      <c r="AR1315">
        <f t="shared" si="262"/>
        <v>-400</v>
      </c>
      <c r="AS1315" t="str">
        <f t="shared" si="263"/>
        <v>102108927-1</v>
      </c>
      <c r="AT1315" t="str">
        <f>IFERROR(IF(VLOOKUP(Y1315,vlookup!$I$2:$J$9,1,0)=Y1315,VLOOKUP(Y1315,vlookup!$I$2:$J$9,2,0),PROPER(Y1315)),PROPER(Y1315))</f>
        <v>Labor</v>
      </c>
      <c r="AU1315" t="str">
        <f>IFERROR(IF(B1315=VLOOKUP(B1315,vlookup!$L$2:$L$10,1,0),"Yes","No"),"No")</f>
        <v>No</v>
      </c>
    </row>
    <row r="1316" spans="1:47" ht="14.45" customHeight="1" x14ac:dyDescent="0.25">
      <c r="A1316" t="s">
        <v>3040</v>
      </c>
      <c r="B1316" s="31" t="s">
        <v>3624</v>
      </c>
      <c r="C1316">
        <v>2</v>
      </c>
      <c r="D1316">
        <v>1</v>
      </c>
      <c r="E1316" t="s">
        <v>382</v>
      </c>
      <c r="F1316" t="s">
        <v>205</v>
      </c>
      <c r="G1316" t="s">
        <v>1086</v>
      </c>
      <c r="H1316" t="s">
        <v>3743</v>
      </c>
      <c r="I1316">
        <v>127254</v>
      </c>
      <c r="J1316" s="19">
        <v>42156</v>
      </c>
      <c r="K1316" s="19">
        <v>42216</v>
      </c>
      <c r="L1316">
        <v>201507</v>
      </c>
      <c r="M1316" s="19">
        <v>42186</v>
      </c>
      <c r="N1316">
        <v>24617</v>
      </c>
      <c r="O1316" t="s">
        <v>1070</v>
      </c>
      <c r="P1316" t="s">
        <v>3726</v>
      </c>
      <c r="Q1316" t="s">
        <v>924</v>
      </c>
      <c r="R1316">
        <v>464589</v>
      </c>
      <c r="S1316" s="19">
        <v>43249</v>
      </c>
      <c r="T1316">
        <v>154297</v>
      </c>
      <c r="U1316" t="s">
        <v>356</v>
      </c>
      <c r="V1316" s="19">
        <v>43251</v>
      </c>
      <c r="W1316" t="s">
        <v>3044</v>
      </c>
      <c r="X1316" t="s">
        <v>3045</v>
      </c>
      <c r="Y1316" t="s">
        <v>94</v>
      </c>
      <c r="Z1316" t="s">
        <v>358</v>
      </c>
      <c r="AA1316" s="29">
        <v>-137.5</v>
      </c>
      <c r="AB1316">
        <v>0</v>
      </c>
      <c r="AC1316">
        <f t="shared" si="252"/>
        <v>2018</v>
      </c>
      <c r="AD1316">
        <f t="shared" si="253"/>
        <v>5</v>
      </c>
      <c r="AE1316">
        <f t="shared" si="254"/>
        <v>2015</v>
      </c>
      <c r="AF1316">
        <f t="shared" si="255"/>
        <v>6</v>
      </c>
      <c r="AG1316" t="str">
        <f>VLOOKUP(F1316,vlookup!$A$2:$E$660,2,0)</f>
        <v>Retained</v>
      </c>
      <c r="AH1316" t="str">
        <f>VLOOKUP(F1316,vlookup!$A$2:$E$660,3,0)</f>
        <v>Service Contract</v>
      </c>
      <c r="AI1316" t="str">
        <f>VLOOKUP(F1316,vlookup!$A$2:$E$660,4,0)</f>
        <v>Used Car Programs</v>
      </c>
      <c r="AJ1316" t="str">
        <f>VLOOKUP(F1316,vlookup!$A$2:$E$660,5,0)</f>
        <v>High Mileage</v>
      </c>
      <c r="AL1316">
        <f t="shared" si="256"/>
        <v>60</v>
      </c>
      <c r="AM1316">
        <f t="shared" si="257"/>
        <v>1080</v>
      </c>
      <c r="AN1316">
        <f t="shared" si="258"/>
        <v>27043</v>
      </c>
      <c r="AO1316" t="str">
        <f t="shared" si="259"/>
        <v/>
      </c>
      <c r="AP1316" t="str">
        <f t="shared" si="260"/>
        <v/>
      </c>
      <c r="AQ1316" t="str">
        <f t="shared" si="261"/>
        <v/>
      </c>
      <c r="AR1316">
        <f t="shared" si="262"/>
        <v>-137.5</v>
      </c>
      <c r="AS1316" t="str">
        <f t="shared" si="263"/>
        <v>102108927-2</v>
      </c>
      <c r="AT1316" t="str">
        <f>IFERROR(IF(VLOOKUP(Y1316,vlookup!$I$2:$J$9,1,0)=Y1316,VLOOKUP(Y1316,vlookup!$I$2:$J$9,2,0),PROPER(Y1316)),PROPER(Y1316))</f>
        <v>Labor</v>
      </c>
      <c r="AU1316" t="str">
        <f>IFERROR(IF(B1316=VLOOKUP(B1316,vlookup!$L$2:$L$10,1,0),"Yes","No"),"No")</f>
        <v>No</v>
      </c>
    </row>
    <row r="1317" spans="1:47" ht="14.45" customHeight="1" x14ac:dyDescent="0.25">
      <c r="A1317" t="s">
        <v>1507</v>
      </c>
      <c r="B1317" s="31" t="s">
        <v>1508</v>
      </c>
      <c r="C1317">
        <v>1</v>
      </c>
      <c r="D1317">
        <v>1</v>
      </c>
      <c r="E1317" t="s">
        <v>382</v>
      </c>
      <c r="F1317" t="s">
        <v>205</v>
      </c>
      <c r="G1317" t="s">
        <v>920</v>
      </c>
      <c r="H1317" t="s">
        <v>936</v>
      </c>
      <c r="I1317">
        <v>99427</v>
      </c>
      <c r="J1317" s="19">
        <v>41595</v>
      </c>
      <c r="K1317" s="19">
        <v>41635</v>
      </c>
      <c r="L1317">
        <v>201312</v>
      </c>
      <c r="M1317" s="19">
        <v>41609</v>
      </c>
      <c r="N1317">
        <v>24616</v>
      </c>
      <c r="O1317" t="s">
        <v>1076</v>
      </c>
      <c r="P1317" t="s">
        <v>1509</v>
      </c>
      <c r="Q1317" t="s">
        <v>924</v>
      </c>
      <c r="R1317">
        <v>109225</v>
      </c>
      <c r="S1317" s="19">
        <v>42087</v>
      </c>
      <c r="T1317">
        <v>125147</v>
      </c>
      <c r="U1317" t="s">
        <v>357</v>
      </c>
      <c r="V1317" s="19">
        <v>42093</v>
      </c>
      <c r="W1317" t="s">
        <v>2785</v>
      </c>
      <c r="X1317" t="s">
        <v>2786</v>
      </c>
      <c r="Y1317" t="s">
        <v>94</v>
      </c>
      <c r="Z1317" t="s">
        <v>364</v>
      </c>
      <c r="AA1317" s="29">
        <v>-273</v>
      </c>
      <c r="AB1317">
        <v>0</v>
      </c>
      <c r="AC1317">
        <f t="shared" si="252"/>
        <v>2015</v>
      </c>
      <c r="AD1317">
        <f t="shared" si="253"/>
        <v>3</v>
      </c>
      <c r="AE1317">
        <f t="shared" si="254"/>
        <v>2013</v>
      </c>
      <c r="AF1317">
        <f t="shared" si="255"/>
        <v>11</v>
      </c>
      <c r="AG1317" t="str">
        <f>VLOOKUP(F1317,vlookup!$A$2:$E$660,2,0)</f>
        <v>Retained</v>
      </c>
      <c r="AH1317" t="str">
        <f>VLOOKUP(F1317,vlookup!$A$2:$E$660,3,0)</f>
        <v>Service Contract</v>
      </c>
      <c r="AI1317" t="str">
        <f>VLOOKUP(F1317,vlookup!$A$2:$E$660,4,0)</f>
        <v>Used Car Programs</v>
      </c>
      <c r="AJ1317" t="str">
        <f>VLOOKUP(F1317,vlookup!$A$2:$E$660,5,0)</f>
        <v>High Mileage</v>
      </c>
      <c r="AL1317">
        <f t="shared" si="256"/>
        <v>40</v>
      </c>
      <c r="AM1317">
        <f t="shared" si="257"/>
        <v>493</v>
      </c>
      <c r="AN1317">
        <f t="shared" si="258"/>
        <v>25720</v>
      </c>
      <c r="AO1317" t="str">
        <f t="shared" si="259"/>
        <v/>
      </c>
      <c r="AP1317" t="str">
        <f t="shared" si="260"/>
        <v/>
      </c>
      <c r="AQ1317" t="str">
        <f t="shared" si="261"/>
        <v/>
      </c>
      <c r="AR1317">
        <f t="shared" si="262"/>
        <v>-273</v>
      </c>
      <c r="AS1317" t="str">
        <f t="shared" si="263"/>
        <v>7N461003K3-1</v>
      </c>
      <c r="AT1317" t="str">
        <f>IFERROR(IF(VLOOKUP(Y1317,vlookup!$I$2:$J$9,1,0)=Y1317,VLOOKUP(Y1317,vlookup!$I$2:$J$9,2,0),PROPER(Y1317)),PROPER(Y1317))</f>
        <v>Labor</v>
      </c>
      <c r="AU1317" t="str">
        <f>IFERROR(IF(B1317=VLOOKUP(B1317,vlookup!$L$2:$L$10,1,0),"Yes","No"),"No")</f>
        <v>No</v>
      </c>
    </row>
    <row r="1318" spans="1:47" ht="14.45" customHeight="1" x14ac:dyDescent="0.25">
      <c r="A1318" t="s">
        <v>1510</v>
      </c>
      <c r="B1318" s="31" t="s">
        <v>1511</v>
      </c>
      <c r="C1318">
        <v>1</v>
      </c>
      <c r="D1318">
        <v>1</v>
      </c>
      <c r="E1318" t="s">
        <v>382</v>
      </c>
      <c r="F1318" t="s">
        <v>205</v>
      </c>
      <c r="G1318" t="s">
        <v>920</v>
      </c>
      <c r="H1318" t="s">
        <v>936</v>
      </c>
      <c r="I1318">
        <v>114600</v>
      </c>
      <c r="J1318" s="19">
        <v>41761</v>
      </c>
      <c r="K1318" s="19">
        <v>41786</v>
      </c>
      <c r="L1318">
        <v>201405</v>
      </c>
      <c r="M1318" s="19">
        <v>41760</v>
      </c>
      <c r="N1318">
        <v>24616</v>
      </c>
      <c r="O1318" t="s">
        <v>1076</v>
      </c>
      <c r="P1318" t="s">
        <v>1512</v>
      </c>
      <c r="Q1318" t="s">
        <v>924</v>
      </c>
      <c r="R1318">
        <v>24877</v>
      </c>
      <c r="S1318" s="19">
        <v>41967</v>
      </c>
      <c r="T1318">
        <v>124409</v>
      </c>
      <c r="U1318" t="s">
        <v>357</v>
      </c>
      <c r="V1318" s="19">
        <v>41981</v>
      </c>
      <c r="W1318" t="s">
        <v>3046</v>
      </c>
      <c r="X1318" t="s">
        <v>3047</v>
      </c>
      <c r="Y1318" t="s">
        <v>94</v>
      </c>
      <c r="Z1318" t="s">
        <v>369</v>
      </c>
      <c r="AA1318" s="29">
        <v>-1065.48</v>
      </c>
      <c r="AB1318">
        <v>0</v>
      </c>
      <c r="AC1318">
        <f t="shared" si="252"/>
        <v>2014</v>
      </c>
      <c r="AD1318">
        <f t="shared" si="253"/>
        <v>12</v>
      </c>
      <c r="AE1318">
        <f t="shared" si="254"/>
        <v>2014</v>
      </c>
      <c r="AF1318">
        <f t="shared" si="255"/>
        <v>5</v>
      </c>
      <c r="AG1318" t="str">
        <f>VLOOKUP(F1318,vlookup!$A$2:$E$660,2,0)</f>
        <v>Retained</v>
      </c>
      <c r="AH1318" t="str">
        <f>VLOOKUP(F1318,vlookup!$A$2:$E$660,3,0)</f>
        <v>Service Contract</v>
      </c>
      <c r="AI1318" t="str">
        <f>VLOOKUP(F1318,vlookup!$A$2:$E$660,4,0)</f>
        <v>Used Car Programs</v>
      </c>
      <c r="AJ1318" t="str">
        <f>VLOOKUP(F1318,vlookup!$A$2:$E$660,5,0)</f>
        <v>High Mileage</v>
      </c>
      <c r="AL1318">
        <f t="shared" si="256"/>
        <v>25</v>
      </c>
      <c r="AM1318">
        <f t="shared" si="257"/>
        <v>216</v>
      </c>
      <c r="AN1318">
        <f t="shared" si="258"/>
        <v>9809</v>
      </c>
      <c r="AO1318" t="str">
        <f t="shared" si="259"/>
        <v/>
      </c>
      <c r="AP1318" t="str">
        <f t="shared" si="260"/>
        <v/>
      </c>
      <c r="AQ1318" t="str">
        <f t="shared" si="261"/>
        <v/>
      </c>
      <c r="AR1318">
        <f t="shared" si="262"/>
        <v>-1065.48</v>
      </c>
      <c r="AS1318" t="str">
        <f t="shared" si="263"/>
        <v>9C138905E4-1</v>
      </c>
      <c r="AT1318" t="str">
        <f>IFERROR(IF(VLOOKUP(Y1318,vlookup!$I$2:$J$9,1,0)=Y1318,VLOOKUP(Y1318,vlookup!$I$2:$J$9,2,0),PROPER(Y1318)),PROPER(Y1318))</f>
        <v>Labor</v>
      </c>
      <c r="AU1318" t="str">
        <f>IFERROR(IF(B1318=VLOOKUP(B1318,vlookup!$L$2:$L$10,1,0),"Yes","No"),"No")</f>
        <v>No</v>
      </c>
    </row>
    <row r="1319" spans="1:47" ht="14.45" customHeight="1" x14ac:dyDescent="0.25">
      <c r="A1319" t="s">
        <v>2696</v>
      </c>
      <c r="B1319" s="31" t="s">
        <v>2697</v>
      </c>
      <c r="C1319">
        <v>1</v>
      </c>
      <c r="D1319">
        <v>1</v>
      </c>
      <c r="E1319" t="s">
        <v>382</v>
      </c>
      <c r="F1319" t="s">
        <v>205</v>
      </c>
      <c r="G1319" t="s">
        <v>920</v>
      </c>
      <c r="H1319" t="s">
        <v>936</v>
      </c>
      <c r="I1319">
        <v>54262</v>
      </c>
      <c r="J1319" s="19">
        <v>42525</v>
      </c>
      <c r="K1319" s="19">
        <v>42572</v>
      </c>
      <c r="L1319">
        <v>201607</v>
      </c>
      <c r="M1319" s="19">
        <v>42552</v>
      </c>
      <c r="N1319">
        <v>24616</v>
      </c>
      <c r="O1319" t="s">
        <v>1076</v>
      </c>
      <c r="P1319" t="s">
        <v>3048</v>
      </c>
      <c r="Q1319" t="s">
        <v>924</v>
      </c>
      <c r="R1319">
        <v>209899</v>
      </c>
      <c r="S1319" s="19">
        <v>42921</v>
      </c>
      <c r="T1319">
        <v>76539</v>
      </c>
      <c r="U1319" t="s">
        <v>356</v>
      </c>
      <c r="V1319" s="19">
        <v>42930</v>
      </c>
      <c r="W1319" t="s">
        <v>2829</v>
      </c>
      <c r="X1319" t="s">
        <v>2830</v>
      </c>
      <c r="Y1319" t="s">
        <v>94</v>
      </c>
      <c r="Z1319" t="s">
        <v>369</v>
      </c>
      <c r="AA1319" s="29">
        <v>-1606.21</v>
      </c>
      <c r="AB1319">
        <v>0</v>
      </c>
      <c r="AC1319">
        <f t="shared" si="252"/>
        <v>2017</v>
      </c>
      <c r="AD1319">
        <f t="shared" si="253"/>
        <v>7</v>
      </c>
      <c r="AE1319">
        <f t="shared" si="254"/>
        <v>2016</v>
      </c>
      <c r="AF1319">
        <f t="shared" si="255"/>
        <v>6</v>
      </c>
      <c r="AG1319" t="str">
        <f>VLOOKUP(F1319,vlookup!$A$2:$E$660,2,0)</f>
        <v>Retained</v>
      </c>
      <c r="AH1319" t="str">
        <f>VLOOKUP(F1319,vlookup!$A$2:$E$660,3,0)</f>
        <v>Service Contract</v>
      </c>
      <c r="AI1319" t="str">
        <f>VLOOKUP(F1319,vlookup!$A$2:$E$660,4,0)</f>
        <v>Used Car Programs</v>
      </c>
      <c r="AJ1319" t="str">
        <f>VLOOKUP(F1319,vlookup!$A$2:$E$660,5,0)</f>
        <v>High Mileage</v>
      </c>
      <c r="AL1319">
        <f t="shared" si="256"/>
        <v>47</v>
      </c>
      <c r="AM1319">
        <f t="shared" si="257"/>
        <v>400</v>
      </c>
      <c r="AN1319">
        <f t="shared" si="258"/>
        <v>22277</v>
      </c>
      <c r="AO1319" t="str">
        <f t="shared" si="259"/>
        <v/>
      </c>
      <c r="AP1319" t="str">
        <f t="shared" si="260"/>
        <v/>
      </c>
      <c r="AQ1319" t="str">
        <f t="shared" si="261"/>
        <v/>
      </c>
      <c r="AR1319">
        <f t="shared" si="262"/>
        <v>-1606.21</v>
      </c>
      <c r="AS1319" t="str">
        <f t="shared" si="263"/>
        <v>FN302587F6-1</v>
      </c>
      <c r="AT1319" t="str">
        <f>IFERROR(IF(VLOOKUP(Y1319,vlookup!$I$2:$J$9,1,0)=Y1319,VLOOKUP(Y1319,vlookup!$I$2:$J$9,2,0),PROPER(Y1319)),PROPER(Y1319))</f>
        <v>Labor</v>
      </c>
      <c r="AU1319" t="str">
        <f>IFERROR(IF(B1319=VLOOKUP(B1319,vlookup!$L$2:$L$10,1,0),"Yes","No"),"No")</f>
        <v>No</v>
      </c>
    </row>
    <row r="1320" spans="1:47" ht="14.45" customHeight="1" x14ac:dyDescent="0.25">
      <c r="A1320" t="s">
        <v>3049</v>
      </c>
      <c r="B1320" s="31" t="s">
        <v>3050</v>
      </c>
      <c r="C1320">
        <v>1</v>
      </c>
      <c r="D1320">
        <v>1</v>
      </c>
      <c r="E1320" t="s">
        <v>382</v>
      </c>
      <c r="F1320" t="s">
        <v>464</v>
      </c>
      <c r="G1320" t="s">
        <v>920</v>
      </c>
      <c r="H1320" t="s">
        <v>936</v>
      </c>
      <c r="I1320">
        <v>74363</v>
      </c>
      <c r="J1320" s="19">
        <v>43794</v>
      </c>
      <c r="K1320" s="19">
        <v>43805</v>
      </c>
      <c r="L1320">
        <v>201912</v>
      </c>
      <c r="M1320" s="19">
        <v>43800</v>
      </c>
      <c r="N1320">
        <v>24616</v>
      </c>
      <c r="O1320" t="s">
        <v>1076</v>
      </c>
      <c r="P1320" t="s">
        <v>1208</v>
      </c>
      <c r="Q1320" t="s">
        <v>924</v>
      </c>
      <c r="R1320">
        <v>20485</v>
      </c>
      <c r="S1320" s="19">
        <v>43802</v>
      </c>
      <c r="T1320">
        <v>74615</v>
      </c>
      <c r="U1320" t="s">
        <v>357</v>
      </c>
      <c r="V1320" s="19">
        <v>43819</v>
      </c>
      <c r="W1320" t="s">
        <v>2829</v>
      </c>
      <c r="X1320" t="s">
        <v>2830</v>
      </c>
      <c r="Y1320" t="s">
        <v>94</v>
      </c>
      <c r="Z1320" t="s">
        <v>369</v>
      </c>
      <c r="AA1320" s="29">
        <v>-1056</v>
      </c>
      <c r="AB1320">
        <v>0</v>
      </c>
      <c r="AC1320">
        <f t="shared" si="252"/>
        <v>2019</v>
      </c>
      <c r="AD1320">
        <f t="shared" si="253"/>
        <v>12</v>
      </c>
      <c r="AE1320">
        <f t="shared" si="254"/>
        <v>2019</v>
      </c>
      <c r="AF1320">
        <f t="shared" si="255"/>
        <v>11</v>
      </c>
      <c r="AG1320" t="str">
        <f>VLOOKUP(F1320,vlookup!$A$2:$E$660,2,0)</f>
        <v>Retained</v>
      </c>
      <c r="AH1320" t="str">
        <f>VLOOKUP(F1320,vlookup!$A$2:$E$660,3,0)</f>
        <v>Service Contract</v>
      </c>
      <c r="AI1320" t="str">
        <f>VLOOKUP(F1320,vlookup!$A$2:$E$660,4,0)</f>
        <v>Used Car Programs</v>
      </c>
      <c r="AJ1320" t="str">
        <f>VLOOKUP(F1320,vlookup!$A$2:$E$660,5,0)</f>
        <v>High Mileage</v>
      </c>
      <c r="AL1320">
        <f t="shared" si="256"/>
        <v>11</v>
      </c>
      <c r="AM1320">
        <f t="shared" si="257"/>
        <v>25</v>
      </c>
      <c r="AN1320">
        <f t="shared" si="258"/>
        <v>252</v>
      </c>
      <c r="AO1320">
        <f t="shared" si="259"/>
        <v>-1056</v>
      </c>
      <c r="AP1320" t="str">
        <f t="shared" si="260"/>
        <v/>
      </c>
      <c r="AQ1320" t="str">
        <f t="shared" si="261"/>
        <v/>
      </c>
      <c r="AR1320" t="str">
        <f t="shared" si="262"/>
        <v/>
      </c>
      <c r="AS1320" t="str">
        <f t="shared" si="263"/>
        <v>FN886600K9-1</v>
      </c>
      <c r="AT1320" t="str">
        <f>IFERROR(IF(VLOOKUP(Y1320,vlookup!$I$2:$J$9,1,0)=Y1320,VLOOKUP(Y1320,vlookup!$I$2:$J$9,2,0),PROPER(Y1320)),PROPER(Y1320))</f>
        <v>Labor</v>
      </c>
      <c r="AU1320" t="str">
        <f>IFERROR(IF(B1320=VLOOKUP(B1320,vlookup!$L$2:$L$10,1,0),"Yes","No"),"No")</f>
        <v>No</v>
      </c>
    </row>
    <row r="1321" spans="1:47" ht="14.45" customHeight="1" x14ac:dyDescent="0.25">
      <c r="A1321" t="s">
        <v>1513</v>
      </c>
      <c r="B1321" s="31" t="s">
        <v>1514</v>
      </c>
      <c r="C1321">
        <v>2</v>
      </c>
      <c r="D1321">
        <v>1</v>
      </c>
      <c r="E1321" t="s">
        <v>382</v>
      </c>
      <c r="F1321" t="s">
        <v>205</v>
      </c>
      <c r="G1321" t="s">
        <v>920</v>
      </c>
      <c r="H1321" t="s">
        <v>936</v>
      </c>
      <c r="I1321">
        <v>129782</v>
      </c>
      <c r="J1321" s="19">
        <v>41846</v>
      </c>
      <c r="K1321" s="19">
        <v>41877</v>
      </c>
      <c r="L1321">
        <v>201408</v>
      </c>
      <c r="M1321" s="19">
        <v>41852</v>
      </c>
      <c r="N1321">
        <v>24617</v>
      </c>
      <c r="O1321" t="s">
        <v>1070</v>
      </c>
      <c r="P1321" t="s">
        <v>3749</v>
      </c>
      <c r="Q1321" t="s">
        <v>924</v>
      </c>
      <c r="R1321">
        <v>49515</v>
      </c>
      <c r="S1321" s="19">
        <v>41957</v>
      </c>
      <c r="T1321">
        <v>131980</v>
      </c>
      <c r="U1321" t="s">
        <v>357</v>
      </c>
      <c r="V1321" s="19">
        <v>41992</v>
      </c>
      <c r="W1321" t="s">
        <v>585</v>
      </c>
      <c r="X1321" t="s">
        <v>586</v>
      </c>
      <c r="Y1321" t="s">
        <v>94</v>
      </c>
      <c r="Z1321" t="s">
        <v>364</v>
      </c>
      <c r="AA1321" s="29">
        <v>-368</v>
      </c>
      <c r="AB1321">
        <v>0</v>
      </c>
      <c r="AC1321">
        <f t="shared" si="252"/>
        <v>2014</v>
      </c>
      <c r="AD1321">
        <f t="shared" si="253"/>
        <v>12</v>
      </c>
      <c r="AE1321">
        <f t="shared" si="254"/>
        <v>2014</v>
      </c>
      <c r="AF1321">
        <f t="shared" si="255"/>
        <v>7</v>
      </c>
      <c r="AG1321" t="str">
        <f>VLOOKUP(F1321,vlookup!$A$2:$E$660,2,0)</f>
        <v>Retained</v>
      </c>
      <c r="AH1321" t="str">
        <f>VLOOKUP(F1321,vlookup!$A$2:$E$660,3,0)</f>
        <v>Service Contract</v>
      </c>
      <c r="AI1321" t="str">
        <f>VLOOKUP(F1321,vlookup!$A$2:$E$660,4,0)</f>
        <v>Used Car Programs</v>
      </c>
      <c r="AJ1321" t="str">
        <f>VLOOKUP(F1321,vlookup!$A$2:$E$660,5,0)</f>
        <v>High Mileage</v>
      </c>
      <c r="AL1321">
        <f t="shared" si="256"/>
        <v>30</v>
      </c>
      <c r="AM1321">
        <f t="shared" si="257"/>
        <v>143</v>
      </c>
      <c r="AN1321">
        <f t="shared" si="258"/>
        <v>2198</v>
      </c>
      <c r="AO1321" t="str">
        <f t="shared" si="259"/>
        <v/>
      </c>
      <c r="AP1321" t="str">
        <f t="shared" si="260"/>
        <v/>
      </c>
      <c r="AQ1321" t="str">
        <f t="shared" si="261"/>
        <v/>
      </c>
      <c r="AR1321">
        <f t="shared" si="262"/>
        <v>-368</v>
      </c>
      <c r="AS1321" t="str">
        <f t="shared" si="263"/>
        <v>2C130309G4-2</v>
      </c>
      <c r="AT1321" t="str">
        <f>IFERROR(IF(VLOOKUP(Y1321,vlookup!$I$2:$J$9,1,0)=Y1321,VLOOKUP(Y1321,vlookup!$I$2:$J$9,2,0),PROPER(Y1321)),PROPER(Y1321))</f>
        <v>Labor</v>
      </c>
      <c r="AU1321" t="str">
        <f>IFERROR(IF(B1321=VLOOKUP(B1321,vlookup!$L$2:$L$10,1,0),"Yes","No"),"No")</f>
        <v>No</v>
      </c>
    </row>
    <row r="1322" spans="1:47" ht="14.45" customHeight="1" x14ac:dyDescent="0.25">
      <c r="A1322" t="s">
        <v>1513</v>
      </c>
      <c r="B1322" s="31" t="s">
        <v>1514</v>
      </c>
      <c r="C1322">
        <v>3</v>
      </c>
      <c r="D1322">
        <v>1</v>
      </c>
      <c r="E1322" t="s">
        <v>382</v>
      </c>
      <c r="F1322" t="s">
        <v>205</v>
      </c>
      <c r="G1322" t="s">
        <v>920</v>
      </c>
      <c r="H1322" t="s">
        <v>936</v>
      </c>
      <c r="I1322">
        <v>129782</v>
      </c>
      <c r="J1322" s="19">
        <v>41846</v>
      </c>
      <c r="K1322" s="19">
        <v>41877</v>
      </c>
      <c r="L1322">
        <v>201408</v>
      </c>
      <c r="M1322" s="19">
        <v>41852</v>
      </c>
      <c r="N1322">
        <v>24617</v>
      </c>
      <c r="O1322" t="s">
        <v>1070</v>
      </c>
      <c r="P1322" t="s">
        <v>3749</v>
      </c>
      <c r="Q1322" t="s">
        <v>924</v>
      </c>
      <c r="R1322">
        <v>52561</v>
      </c>
      <c r="S1322" s="19">
        <v>42037</v>
      </c>
      <c r="T1322">
        <v>133052</v>
      </c>
      <c r="U1322" t="s">
        <v>357</v>
      </c>
      <c r="V1322" s="19">
        <v>42059</v>
      </c>
      <c r="W1322" t="s">
        <v>637</v>
      </c>
      <c r="X1322" t="s">
        <v>638</v>
      </c>
      <c r="Y1322" t="s">
        <v>94</v>
      </c>
      <c r="Z1322" t="s">
        <v>365</v>
      </c>
      <c r="AA1322" s="29">
        <v>-299</v>
      </c>
      <c r="AB1322">
        <v>0</v>
      </c>
      <c r="AC1322">
        <f t="shared" si="252"/>
        <v>2015</v>
      </c>
      <c r="AD1322">
        <f t="shared" si="253"/>
        <v>2</v>
      </c>
      <c r="AE1322">
        <f t="shared" si="254"/>
        <v>2014</v>
      </c>
      <c r="AF1322">
        <f t="shared" si="255"/>
        <v>7</v>
      </c>
      <c r="AG1322" t="str">
        <f>VLOOKUP(F1322,vlookup!$A$2:$E$660,2,0)</f>
        <v>Retained</v>
      </c>
      <c r="AH1322" t="str">
        <f>VLOOKUP(F1322,vlookup!$A$2:$E$660,3,0)</f>
        <v>Service Contract</v>
      </c>
      <c r="AI1322" t="str">
        <f>VLOOKUP(F1322,vlookup!$A$2:$E$660,4,0)</f>
        <v>Used Car Programs</v>
      </c>
      <c r="AJ1322" t="str">
        <f>VLOOKUP(F1322,vlookup!$A$2:$E$660,5,0)</f>
        <v>High Mileage</v>
      </c>
      <c r="AL1322">
        <f t="shared" si="256"/>
        <v>30</v>
      </c>
      <c r="AM1322">
        <f t="shared" si="257"/>
        <v>208</v>
      </c>
      <c r="AN1322">
        <f t="shared" si="258"/>
        <v>3270</v>
      </c>
      <c r="AO1322" t="str">
        <f t="shared" si="259"/>
        <v/>
      </c>
      <c r="AP1322" t="str">
        <f t="shared" si="260"/>
        <v/>
      </c>
      <c r="AQ1322" t="str">
        <f t="shared" si="261"/>
        <v/>
      </c>
      <c r="AR1322">
        <f t="shared" si="262"/>
        <v>-299</v>
      </c>
      <c r="AS1322" t="str">
        <f t="shared" si="263"/>
        <v>2C130309G4-3</v>
      </c>
      <c r="AT1322" t="str">
        <f>IFERROR(IF(VLOOKUP(Y1322,vlookup!$I$2:$J$9,1,0)=Y1322,VLOOKUP(Y1322,vlookup!$I$2:$J$9,2,0),PROPER(Y1322)),PROPER(Y1322))</f>
        <v>Labor</v>
      </c>
      <c r="AU1322" t="str">
        <f>IFERROR(IF(B1322=VLOOKUP(B1322,vlookup!$L$2:$L$10,1,0),"Yes","No"),"No")</f>
        <v>No</v>
      </c>
    </row>
    <row r="1323" spans="1:47" ht="14.45" customHeight="1" x14ac:dyDescent="0.25">
      <c r="A1323" t="s">
        <v>3051</v>
      </c>
      <c r="B1323" s="31" t="s">
        <v>3621</v>
      </c>
      <c r="C1323">
        <v>1</v>
      </c>
      <c r="D1323">
        <v>1</v>
      </c>
      <c r="E1323" t="s">
        <v>571</v>
      </c>
      <c r="F1323" t="s">
        <v>205</v>
      </c>
      <c r="G1323" t="s">
        <v>920</v>
      </c>
      <c r="H1323" t="s">
        <v>936</v>
      </c>
      <c r="I1323">
        <v>149555</v>
      </c>
      <c r="J1323" s="19">
        <v>42505</v>
      </c>
      <c r="K1323" s="19">
        <v>42566</v>
      </c>
      <c r="L1323">
        <v>201607</v>
      </c>
      <c r="M1323" s="19">
        <v>42552</v>
      </c>
      <c r="N1323">
        <v>24617</v>
      </c>
      <c r="O1323" t="s">
        <v>1070</v>
      </c>
      <c r="P1323" t="s">
        <v>3052</v>
      </c>
      <c r="Q1323" t="s">
        <v>924</v>
      </c>
      <c r="R1323">
        <v>36677</v>
      </c>
      <c r="S1323" s="19">
        <v>42760</v>
      </c>
      <c r="T1323">
        <v>156777</v>
      </c>
      <c r="U1323" t="s">
        <v>356</v>
      </c>
      <c r="V1323" s="19">
        <v>42761</v>
      </c>
      <c r="W1323" t="s">
        <v>2785</v>
      </c>
      <c r="X1323" t="s">
        <v>2786</v>
      </c>
      <c r="Y1323" t="s">
        <v>94</v>
      </c>
      <c r="Z1323" t="s">
        <v>364</v>
      </c>
      <c r="AA1323" s="29">
        <v>-279.33999999999997</v>
      </c>
      <c r="AB1323">
        <v>0</v>
      </c>
      <c r="AC1323">
        <f t="shared" si="252"/>
        <v>2017</v>
      </c>
      <c r="AD1323">
        <f t="shared" si="253"/>
        <v>1</v>
      </c>
      <c r="AE1323">
        <f t="shared" si="254"/>
        <v>2016</v>
      </c>
      <c r="AF1323">
        <f t="shared" si="255"/>
        <v>5</v>
      </c>
      <c r="AG1323" t="str">
        <f>VLOOKUP(F1323,vlookup!$A$2:$E$660,2,0)</f>
        <v>Retained</v>
      </c>
      <c r="AH1323" t="str">
        <f>VLOOKUP(F1323,vlookup!$A$2:$E$660,3,0)</f>
        <v>Service Contract</v>
      </c>
      <c r="AI1323" t="str">
        <f>VLOOKUP(F1323,vlookup!$A$2:$E$660,4,0)</f>
        <v>Used Car Programs</v>
      </c>
      <c r="AJ1323" t="str">
        <f>VLOOKUP(F1323,vlookup!$A$2:$E$660,5,0)</f>
        <v>High Mileage</v>
      </c>
      <c r="AL1323">
        <f t="shared" si="256"/>
        <v>60</v>
      </c>
      <c r="AM1323">
        <f t="shared" si="257"/>
        <v>251</v>
      </c>
      <c r="AN1323">
        <f t="shared" si="258"/>
        <v>7222</v>
      </c>
      <c r="AO1323" t="str">
        <f t="shared" si="259"/>
        <v/>
      </c>
      <c r="AP1323" t="str">
        <f t="shared" si="260"/>
        <v/>
      </c>
      <c r="AQ1323" t="str">
        <f t="shared" si="261"/>
        <v/>
      </c>
      <c r="AR1323">
        <f t="shared" si="262"/>
        <v>-279.33999999999997</v>
      </c>
      <c r="AS1323" t="str">
        <f t="shared" si="263"/>
        <v>102252442-1</v>
      </c>
      <c r="AT1323" t="str">
        <f>IFERROR(IF(VLOOKUP(Y1323,vlookup!$I$2:$J$9,1,0)=Y1323,VLOOKUP(Y1323,vlookup!$I$2:$J$9,2,0),PROPER(Y1323)),PROPER(Y1323))</f>
        <v>Labor</v>
      </c>
      <c r="AU1323" t="str">
        <f>IFERROR(IF(B1323=VLOOKUP(B1323,vlookup!$L$2:$L$10,1,0),"Yes","No"),"No")</f>
        <v>No</v>
      </c>
    </row>
    <row r="1324" spans="1:47" ht="14.45" customHeight="1" x14ac:dyDescent="0.25">
      <c r="A1324" t="s">
        <v>1515</v>
      </c>
      <c r="B1324" s="31" t="s">
        <v>1516</v>
      </c>
      <c r="C1324">
        <v>1</v>
      </c>
      <c r="D1324">
        <v>1</v>
      </c>
      <c r="E1324" t="s">
        <v>382</v>
      </c>
      <c r="F1324" t="s">
        <v>238</v>
      </c>
      <c r="G1324" t="s">
        <v>920</v>
      </c>
      <c r="H1324" t="s">
        <v>1517</v>
      </c>
      <c r="I1324">
        <v>135645</v>
      </c>
      <c r="J1324" s="19">
        <v>42253</v>
      </c>
      <c r="K1324" s="19">
        <v>42290</v>
      </c>
      <c r="L1324">
        <v>201510</v>
      </c>
      <c r="M1324" s="19">
        <v>42278</v>
      </c>
      <c r="N1324">
        <v>24616</v>
      </c>
      <c r="O1324" t="s">
        <v>1076</v>
      </c>
      <c r="P1324" t="s">
        <v>1518</v>
      </c>
      <c r="Q1324" t="s">
        <v>924</v>
      </c>
      <c r="R1324">
        <v>49156</v>
      </c>
      <c r="S1324" s="19">
        <v>42339</v>
      </c>
      <c r="T1324">
        <v>137073</v>
      </c>
      <c r="U1324" t="s">
        <v>357</v>
      </c>
      <c r="V1324" s="19">
        <v>42368</v>
      </c>
      <c r="W1324" t="s">
        <v>992</v>
      </c>
      <c r="X1324" t="s">
        <v>993</v>
      </c>
      <c r="Y1324" t="s">
        <v>94</v>
      </c>
      <c r="Z1324" t="s">
        <v>574</v>
      </c>
      <c r="AA1324" s="29">
        <v>-125</v>
      </c>
      <c r="AB1324">
        <v>0</v>
      </c>
      <c r="AC1324">
        <f t="shared" si="252"/>
        <v>2015</v>
      </c>
      <c r="AD1324">
        <f t="shared" si="253"/>
        <v>12</v>
      </c>
      <c r="AE1324">
        <f t="shared" si="254"/>
        <v>2015</v>
      </c>
      <c r="AF1324">
        <f t="shared" si="255"/>
        <v>9</v>
      </c>
      <c r="AG1324" t="str">
        <f>VLOOKUP(F1324,vlookup!$A$2:$E$660,2,0)</f>
        <v>Retained</v>
      </c>
      <c r="AH1324" t="str">
        <f>VLOOKUP(F1324,vlookup!$A$2:$E$660,3,0)</f>
        <v>Service Contract</v>
      </c>
      <c r="AI1324" t="str">
        <f>VLOOKUP(F1324,vlookup!$A$2:$E$660,4,0)</f>
        <v>Used Car Programs</v>
      </c>
      <c r="AJ1324" t="str">
        <f>VLOOKUP(F1324,vlookup!$A$2:$E$660,5,0)</f>
        <v>High Mileage</v>
      </c>
      <c r="AL1324">
        <f t="shared" si="256"/>
        <v>37</v>
      </c>
      <c r="AM1324">
        <f t="shared" si="257"/>
        <v>114</v>
      </c>
      <c r="AN1324">
        <f t="shared" si="258"/>
        <v>1428</v>
      </c>
      <c r="AO1324" t="str">
        <f t="shared" si="259"/>
        <v/>
      </c>
      <c r="AP1324" t="str">
        <f t="shared" si="260"/>
        <v/>
      </c>
      <c r="AQ1324" t="str">
        <f t="shared" si="261"/>
        <v/>
      </c>
      <c r="AR1324">
        <f t="shared" si="262"/>
        <v>-125</v>
      </c>
      <c r="AS1324" t="str">
        <f t="shared" si="263"/>
        <v>8N351053I5Y-1</v>
      </c>
      <c r="AT1324" t="str">
        <f>IFERROR(IF(VLOOKUP(Y1324,vlookup!$I$2:$J$9,1,0)=Y1324,VLOOKUP(Y1324,vlookup!$I$2:$J$9,2,0),PROPER(Y1324)),PROPER(Y1324))</f>
        <v>Labor</v>
      </c>
      <c r="AU1324" t="str">
        <f>IFERROR(IF(B1324=VLOOKUP(B1324,vlookup!$L$2:$L$10,1,0),"Yes","No"),"No")</f>
        <v>No</v>
      </c>
    </row>
    <row r="1325" spans="1:47" ht="14.45" customHeight="1" x14ac:dyDescent="0.25">
      <c r="A1325" t="s">
        <v>1515</v>
      </c>
      <c r="B1325" s="31" t="s">
        <v>1516</v>
      </c>
      <c r="C1325">
        <v>1</v>
      </c>
      <c r="D1325">
        <v>1</v>
      </c>
      <c r="E1325" t="s">
        <v>382</v>
      </c>
      <c r="F1325" t="s">
        <v>238</v>
      </c>
      <c r="G1325" t="s">
        <v>920</v>
      </c>
      <c r="H1325" t="s">
        <v>1517</v>
      </c>
      <c r="I1325">
        <v>135645</v>
      </c>
      <c r="J1325" s="19">
        <v>42253</v>
      </c>
      <c r="K1325" s="19">
        <v>42290</v>
      </c>
      <c r="L1325">
        <v>201510</v>
      </c>
      <c r="M1325" s="19">
        <v>42278</v>
      </c>
      <c r="N1325">
        <v>24616</v>
      </c>
      <c r="O1325" t="s">
        <v>1076</v>
      </c>
      <c r="P1325" t="s">
        <v>1518</v>
      </c>
      <c r="Q1325" t="s">
        <v>924</v>
      </c>
      <c r="R1325">
        <v>49156</v>
      </c>
      <c r="S1325" s="19">
        <v>42339</v>
      </c>
      <c r="T1325">
        <v>137073</v>
      </c>
      <c r="U1325" t="s">
        <v>357</v>
      </c>
      <c r="V1325" s="19">
        <v>42368</v>
      </c>
      <c r="W1325" t="s">
        <v>2804</v>
      </c>
      <c r="X1325" t="s">
        <v>2805</v>
      </c>
      <c r="Y1325" t="s">
        <v>94</v>
      </c>
      <c r="Z1325" t="s">
        <v>369</v>
      </c>
      <c r="AA1325" s="29">
        <v>-350</v>
      </c>
      <c r="AB1325">
        <v>0</v>
      </c>
      <c r="AC1325">
        <f t="shared" si="252"/>
        <v>2015</v>
      </c>
      <c r="AD1325">
        <f t="shared" si="253"/>
        <v>12</v>
      </c>
      <c r="AE1325">
        <f t="shared" si="254"/>
        <v>2015</v>
      </c>
      <c r="AF1325">
        <f t="shared" si="255"/>
        <v>9</v>
      </c>
      <c r="AG1325" t="str">
        <f>VLOOKUP(F1325,vlookup!$A$2:$E$660,2,0)</f>
        <v>Retained</v>
      </c>
      <c r="AH1325" t="str">
        <f>VLOOKUP(F1325,vlookup!$A$2:$E$660,3,0)</f>
        <v>Service Contract</v>
      </c>
      <c r="AI1325" t="str">
        <f>VLOOKUP(F1325,vlookup!$A$2:$E$660,4,0)</f>
        <v>Used Car Programs</v>
      </c>
      <c r="AJ1325" t="str">
        <f>VLOOKUP(F1325,vlookup!$A$2:$E$660,5,0)</f>
        <v>High Mileage</v>
      </c>
      <c r="AL1325">
        <f t="shared" si="256"/>
        <v>37</v>
      </c>
      <c r="AM1325">
        <f t="shared" si="257"/>
        <v>114</v>
      </c>
      <c r="AN1325">
        <f t="shared" si="258"/>
        <v>1428</v>
      </c>
      <c r="AO1325" t="str">
        <f t="shared" si="259"/>
        <v/>
      </c>
      <c r="AP1325" t="str">
        <f t="shared" si="260"/>
        <v/>
      </c>
      <c r="AQ1325" t="str">
        <f t="shared" si="261"/>
        <v/>
      </c>
      <c r="AR1325">
        <f t="shared" si="262"/>
        <v>-350</v>
      </c>
      <c r="AS1325" t="str">
        <f t="shared" si="263"/>
        <v>8N351053I5Y-1</v>
      </c>
      <c r="AT1325" t="str">
        <f>IFERROR(IF(VLOOKUP(Y1325,vlookup!$I$2:$J$9,1,0)=Y1325,VLOOKUP(Y1325,vlookup!$I$2:$J$9,2,0),PROPER(Y1325)),PROPER(Y1325))</f>
        <v>Labor</v>
      </c>
      <c r="AU1325" t="str">
        <f>IFERROR(IF(B1325=VLOOKUP(B1325,vlookup!$L$2:$L$10,1,0),"Yes","No"),"No")</f>
        <v>No</v>
      </c>
    </row>
    <row r="1326" spans="1:47" ht="14.45" customHeight="1" x14ac:dyDescent="0.25">
      <c r="A1326" t="s">
        <v>1519</v>
      </c>
      <c r="B1326" s="31" t="s">
        <v>1520</v>
      </c>
      <c r="C1326">
        <v>1</v>
      </c>
      <c r="D1326">
        <v>1</v>
      </c>
      <c r="E1326" t="s">
        <v>382</v>
      </c>
      <c r="F1326" t="s">
        <v>60</v>
      </c>
      <c r="G1326" t="s">
        <v>920</v>
      </c>
      <c r="H1326" t="s">
        <v>1517</v>
      </c>
      <c r="I1326">
        <v>143501</v>
      </c>
      <c r="J1326" s="19">
        <v>41671</v>
      </c>
      <c r="K1326" s="19">
        <v>41709</v>
      </c>
      <c r="L1326">
        <v>201403</v>
      </c>
      <c r="M1326" s="19">
        <v>41699</v>
      </c>
      <c r="N1326">
        <v>24616</v>
      </c>
      <c r="O1326" t="s">
        <v>1076</v>
      </c>
      <c r="P1326" t="s">
        <v>3749</v>
      </c>
      <c r="Q1326" t="s">
        <v>924</v>
      </c>
      <c r="R1326">
        <v>39408</v>
      </c>
      <c r="S1326" s="19">
        <v>41737</v>
      </c>
      <c r="T1326">
        <v>145769</v>
      </c>
      <c r="U1326" t="s">
        <v>357</v>
      </c>
      <c r="V1326" s="19">
        <v>41751</v>
      </c>
      <c r="W1326" t="s">
        <v>969</v>
      </c>
      <c r="X1326" t="s">
        <v>970</v>
      </c>
      <c r="Y1326" t="s">
        <v>94</v>
      </c>
      <c r="Z1326" t="s">
        <v>582</v>
      </c>
      <c r="AA1326" s="29">
        <v>-322</v>
      </c>
      <c r="AB1326">
        <v>0</v>
      </c>
      <c r="AC1326">
        <f t="shared" si="252"/>
        <v>2014</v>
      </c>
      <c r="AD1326">
        <f t="shared" si="253"/>
        <v>4</v>
      </c>
      <c r="AE1326">
        <f t="shared" si="254"/>
        <v>2014</v>
      </c>
      <c r="AF1326">
        <f t="shared" si="255"/>
        <v>2</v>
      </c>
      <c r="AG1326" t="str">
        <f>VLOOKUP(F1326,vlookup!$A$2:$E$660,2,0)</f>
        <v>Retained</v>
      </c>
      <c r="AH1326" t="str">
        <f>VLOOKUP(F1326,vlookup!$A$2:$E$660,3,0)</f>
        <v>Service Contract</v>
      </c>
      <c r="AI1326" t="str">
        <f>VLOOKUP(F1326,vlookup!$A$2:$E$660,4,0)</f>
        <v>Used Car Programs</v>
      </c>
      <c r="AJ1326" t="str">
        <f>VLOOKUP(F1326,vlookup!$A$2:$E$660,5,0)</f>
        <v>High Mileage</v>
      </c>
      <c r="AL1326">
        <f t="shared" si="256"/>
        <v>40</v>
      </c>
      <c r="AM1326">
        <f t="shared" si="257"/>
        <v>81</v>
      </c>
      <c r="AN1326">
        <f t="shared" si="258"/>
        <v>2268</v>
      </c>
      <c r="AO1326" t="str">
        <f t="shared" si="259"/>
        <v/>
      </c>
      <c r="AP1326" t="str">
        <f t="shared" si="260"/>
        <v/>
      </c>
      <c r="AQ1326">
        <f t="shared" si="261"/>
        <v>-322</v>
      </c>
      <c r="AR1326" t="str">
        <f t="shared" si="262"/>
        <v/>
      </c>
      <c r="AS1326" t="str">
        <f t="shared" si="263"/>
        <v>5N562600B4Y-1</v>
      </c>
      <c r="AT1326" t="str">
        <f>IFERROR(IF(VLOOKUP(Y1326,vlookup!$I$2:$J$9,1,0)=Y1326,VLOOKUP(Y1326,vlookup!$I$2:$J$9,2,0),PROPER(Y1326)),PROPER(Y1326))</f>
        <v>Labor</v>
      </c>
      <c r="AU1326" t="str">
        <f>IFERROR(IF(B1326=VLOOKUP(B1326,vlookup!$L$2:$L$10,1,0),"Yes","No"),"No")</f>
        <v>No</v>
      </c>
    </row>
    <row r="1327" spans="1:47" ht="14.45" customHeight="1" x14ac:dyDescent="0.25">
      <c r="A1327" t="s">
        <v>1521</v>
      </c>
      <c r="B1327" s="31" t="s">
        <v>1522</v>
      </c>
      <c r="C1327">
        <v>1</v>
      </c>
      <c r="D1327">
        <v>1</v>
      </c>
      <c r="E1327" t="s">
        <v>571</v>
      </c>
      <c r="F1327" t="s">
        <v>464</v>
      </c>
      <c r="G1327" t="s">
        <v>920</v>
      </c>
      <c r="H1327" t="s">
        <v>1517</v>
      </c>
      <c r="I1327">
        <v>138407</v>
      </c>
      <c r="J1327" s="19">
        <v>43547</v>
      </c>
      <c r="K1327" s="19">
        <v>43566</v>
      </c>
      <c r="L1327">
        <v>201904</v>
      </c>
      <c r="M1327" s="19">
        <v>43556</v>
      </c>
      <c r="N1327">
        <v>24617</v>
      </c>
      <c r="O1327" t="s">
        <v>1070</v>
      </c>
      <c r="P1327" t="s">
        <v>1523</v>
      </c>
      <c r="Q1327" t="s">
        <v>924</v>
      </c>
      <c r="R1327">
        <v>1096</v>
      </c>
      <c r="S1327" s="19">
        <v>43577</v>
      </c>
      <c r="T1327">
        <v>139754</v>
      </c>
      <c r="U1327" t="s">
        <v>356</v>
      </c>
      <c r="V1327" s="19">
        <v>43585</v>
      </c>
      <c r="W1327" t="s">
        <v>3053</v>
      </c>
      <c r="X1327" t="s">
        <v>3054</v>
      </c>
      <c r="Y1327" t="s">
        <v>94</v>
      </c>
      <c r="Z1327" t="s">
        <v>366</v>
      </c>
      <c r="AA1327" s="29">
        <v>-440</v>
      </c>
      <c r="AB1327">
        <v>0</v>
      </c>
      <c r="AC1327">
        <f t="shared" si="252"/>
        <v>2019</v>
      </c>
      <c r="AD1327">
        <f t="shared" si="253"/>
        <v>4</v>
      </c>
      <c r="AE1327">
        <f t="shared" si="254"/>
        <v>2019</v>
      </c>
      <c r="AF1327">
        <f t="shared" si="255"/>
        <v>3</v>
      </c>
      <c r="AG1327" t="str">
        <f>VLOOKUP(F1327,vlookup!$A$2:$E$660,2,0)</f>
        <v>Retained</v>
      </c>
      <c r="AH1327" t="str">
        <f>VLOOKUP(F1327,vlookup!$A$2:$E$660,3,0)</f>
        <v>Service Contract</v>
      </c>
      <c r="AI1327" t="str">
        <f>VLOOKUP(F1327,vlookup!$A$2:$E$660,4,0)</f>
        <v>Used Car Programs</v>
      </c>
      <c r="AJ1327" t="str">
        <f>VLOOKUP(F1327,vlookup!$A$2:$E$660,5,0)</f>
        <v>High Mileage</v>
      </c>
      <c r="AL1327">
        <f t="shared" si="256"/>
        <v>18</v>
      </c>
      <c r="AM1327">
        <f t="shared" si="257"/>
        <v>37</v>
      </c>
      <c r="AN1327">
        <f t="shared" si="258"/>
        <v>1347</v>
      </c>
      <c r="AO1327" t="str">
        <f t="shared" si="259"/>
        <v/>
      </c>
      <c r="AP1327">
        <f t="shared" si="260"/>
        <v>-440</v>
      </c>
      <c r="AQ1327" t="str">
        <f t="shared" si="261"/>
        <v/>
      </c>
      <c r="AR1327" t="str">
        <f t="shared" si="262"/>
        <v/>
      </c>
      <c r="AS1327" t="str">
        <f t="shared" si="263"/>
        <v>AN309444C9-1</v>
      </c>
      <c r="AT1327" t="str">
        <f>IFERROR(IF(VLOOKUP(Y1327,vlookup!$I$2:$J$9,1,0)=Y1327,VLOOKUP(Y1327,vlookup!$I$2:$J$9,2,0),PROPER(Y1327)),PROPER(Y1327))</f>
        <v>Labor</v>
      </c>
      <c r="AU1327" t="str">
        <f>IFERROR(IF(B1327=VLOOKUP(B1327,vlookup!$L$2:$L$10,1,0),"Yes","No"),"No")</f>
        <v>No</v>
      </c>
    </row>
    <row r="1328" spans="1:47" ht="14.45" customHeight="1" x14ac:dyDescent="0.25">
      <c r="A1328" t="s">
        <v>2698</v>
      </c>
      <c r="B1328" s="31" t="s">
        <v>2699</v>
      </c>
      <c r="C1328">
        <v>1</v>
      </c>
      <c r="D1328">
        <v>1</v>
      </c>
      <c r="E1328" t="s">
        <v>382</v>
      </c>
      <c r="F1328" t="s">
        <v>205</v>
      </c>
      <c r="G1328" t="s">
        <v>920</v>
      </c>
      <c r="H1328" t="s">
        <v>1517</v>
      </c>
      <c r="I1328">
        <v>113263</v>
      </c>
      <c r="J1328" s="19">
        <v>42533</v>
      </c>
      <c r="K1328" s="19">
        <v>42572</v>
      </c>
      <c r="L1328">
        <v>201607</v>
      </c>
      <c r="M1328" s="19">
        <v>42552</v>
      </c>
      <c r="N1328">
        <v>24617</v>
      </c>
      <c r="O1328" t="s">
        <v>1070</v>
      </c>
      <c r="P1328" t="s">
        <v>1509</v>
      </c>
      <c r="Q1328" t="s">
        <v>924</v>
      </c>
      <c r="R1328">
        <v>124365</v>
      </c>
      <c r="S1328" s="19">
        <v>42893</v>
      </c>
      <c r="T1328">
        <v>126663</v>
      </c>
      <c r="U1328" t="s">
        <v>356</v>
      </c>
      <c r="V1328" s="19">
        <v>42902</v>
      </c>
      <c r="W1328" t="s">
        <v>2995</v>
      </c>
      <c r="X1328" t="s">
        <v>2996</v>
      </c>
      <c r="Y1328" t="s">
        <v>94</v>
      </c>
      <c r="Z1328" t="s">
        <v>366</v>
      </c>
      <c r="AA1328" s="29">
        <v>-147</v>
      </c>
      <c r="AB1328">
        <v>0</v>
      </c>
      <c r="AC1328">
        <f t="shared" si="252"/>
        <v>2017</v>
      </c>
      <c r="AD1328">
        <f t="shared" si="253"/>
        <v>6</v>
      </c>
      <c r="AE1328">
        <f t="shared" si="254"/>
        <v>2016</v>
      </c>
      <c r="AF1328">
        <f t="shared" si="255"/>
        <v>6</v>
      </c>
      <c r="AG1328" t="str">
        <f>VLOOKUP(F1328,vlookup!$A$2:$E$660,2,0)</f>
        <v>Retained</v>
      </c>
      <c r="AH1328" t="str">
        <f>VLOOKUP(F1328,vlookup!$A$2:$E$660,3,0)</f>
        <v>Service Contract</v>
      </c>
      <c r="AI1328" t="str">
        <f>VLOOKUP(F1328,vlookup!$A$2:$E$660,4,0)</f>
        <v>Used Car Programs</v>
      </c>
      <c r="AJ1328" t="str">
        <f>VLOOKUP(F1328,vlookup!$A$2:$E$660,5,0)</f>
        <v>High Mileage</v>
      </c>
      <c r="AL1328">
        <f t="shared" si="256"/>
        <v>39</v>
      </c>
      <c r="AM1328">
        <f t="shared" si="257"/>
        <v>364</v>
      </c>
      <c r="AN1328">
        <f t="shared" si="258"/>
        <v>13400</v>
      </c>
      <c r="AO1328" t="str">
        <f t="shared" si="259"/>
        <v/>
      </c>
      <c r="AP1328" t="str">
        <f t="shared" si="260"/>
        <v/>
      </c>
      <c r="AQ1328" t="str">
        <f t="shared" si="261"/>
        <v/>
      </c>
      <c r="AR1328">
        <f t="shared" si="262"/>
        <v>-147</v>
      </c>
      <c r="AS1328" t="str">
        <f t="shared" si="263"/>
        <v>AN306563F6-1</v>
      </c>
      <c r="AT1328" t="str">
        <f>IFERROR(IF(VLOOKUP(Y1328,vlookup!$I$2:$J$9,1,0)=Y1328,VLOOKUP(Y1328,vlookup!$I$2:$J$9,2,0),PROPER(Y1328)),PROPER(Y1328))</f>
        <v>Labor</v>
      </c>
      <c r="AU1328" t="str">
        <f>IFERROR(IF(B1328=VLOOKUP(B1328,vlookup!$L$2:$L$10,1,0),"Yes","No"),"No")</f>
        <v>No</v>
      </c>
    </row>
    <row r="1329" spans="1:47" ht="14.45" customHeight="1" x14ac:dyDescent="0.25">
      <c r="A1329" t="s">
        <v>2698</v>
      </c>
      <c r="B1329" s="31" t="s">
        <v>2699</v>
      </c>
      <c r="C1329">
        <v>1</v>
      </c>
      <c r="D1329">
        <v>1</v>
      </c>
      <c r="E1329" t="s">
        <v>382</v>
      </c>
      <c r="F1329" t="s">
        <v>205</v>
      </c>
      <c r="G1329" t="s">
        <v>920</v>
      </c>
      <c r="H1329" t="s">
        <v>1517</v>
      </c>
      <c r="I1329">
        <v>113263</v>
      </c>
      <c r="J1329" s="19">
        <v>42533</v>
      </c>
      <c r="K1329" s="19">
        <v>42572</v>
      </c>
      <c r="L1329">
        <v>201607</v>
      </c>
      <c r="M1329" s="19">
        <v>42552</v>
      </c>
      <c r="N1329">
        <v>24617</v>
      </c>
      <c r="O1329" t="s">
        <v>1070</v>
      </c>
      <c r="P1329" t="s">
        <v>1509</v>
      </c>
      <c r="Q1329" t="s">
        <v>924</v>
      </c>
      <c r="R1329">
        <v>124365</v>
      </c>
      <c r="S1329" s="19">
        <v>42893</v>
      </c>
      <c r="T1329">
        <v>126663</v>
      </c>
      <c r="U1329" t="s">
        <v>356</v>
      </c>
      <c r="V1329" s="19">
        <v>42902</v>
      </c>
      <c r="W1329" t="s">
        <v>992</v>
      </c>
      <c r="X1329" t="s">
        <v>993</v>
      </c>
      <c r="Y1329" t="s">
        <v>94</v>
      </c>
      <c r="Z1329" t="s">
        <v>574</v>
      </c>
      <c r="AA1329" s="29">
        <v>-84</v>
      </c>
      <c r="AB1329">
        <v>0</v>
      </c>
      <c r="AC1329">
        <f t="shared" si="252"/>
        <v>2017</v>
      </c>
      <c r="AD1329">
        <f t="shared" si="253"/>
        <v>6</v>
      </c>
      <c r="AE1329">
        <f t="shared" si="254"/>
        <v>2016</v>
      </c>
      <c r="AF1329">
        <f t="shared" si="255"/>
        <v>6</v>
      </c>
      <c r="AG1329" t="str">
        <f>VLOOKUP(F1329,vlookup!$A$2:$E$660,2,0)</f>
        <v>Retained</v>
      </c>
      <c r="AH1329" t="str">
        <f>VLOOKUP(F1329,vlookup!$A$2:$E$660,3,0)</f>
        <v>Service Contract</v>
      </c>
      <c r="AI1329" t="str">
        <f>VLOOKUP(F1329,vlookup!$A$2:$E$660,4,0)</f>
        <v>Used Car Programs</v>
      </c>
      <c r="AJ1329" t="str">
        <f>VLOOKUP(F1329,vlookup!$A$2:$E$660,5,0)</f>
        <v>High Mileage</v>
      </c>
      <c r="AL1329">
        <f t="shared" si="256"/>
        <v>39</v>
      </c>
      <c r="AM1329">
        <f t="shared" si="257"/>
        <v>364</v>
      </c>
      <c r="AN1329">
        <f t="shared" si="258"/>
        <v>13400</v>
      </c>
      <c r="AO1329" t="str">
        <f t="shared" si="259"/>
        <v/>
      </c>
      <c r="AP1329" t="str">
        <f t="shared" si="260"/>
        <v/>
      </c>
      <c r="AQ1329" t="str">
        <f t="shared" si="261"/>
        <v/>
      </c>
      <c r="AR1329">
        <f t="shared" si="262"/>
        <v>-84</v>
      </c>
      <c r="AS1329" t="str">
        <f t="shared" si="263"/>
        <v>AN306563F6-1</v>
      </c>
      <c r="AT1329" t="str">
        <f>IFERROR(IF(VLOOKUP(Y1329,vlookup!$I$2:$J$9,1,0)=Y1329,VLOOKUP(Y1329,vlookup!$I$2:$J$9,2,0),PROPER(Y1329)),PROPER(Y1329))</f>
        <v>Labor</v>
      </c>
      <c r="AU1329" t="str">
        <f>IFERROR(IF(B1329=VLOOKUP(B1329,vlookup!$L$2:$L$10,1,0),"Yes","No"),"No")</f>
        <v>No</v>
      </c>
    </row>
    <row r="1330" spans="1:47" ht="14.45" customHeight="1" x14ac:dyDescent="0.25">
      <c r="A1330" t="s">
        <v>2698</v>
      </c>
      <c r="B1330" s="31" t="s">
        <v>2699</v>
      </c>
      <c r="C1330">
        <v>1</v>
      </c>
      <c r="D1330">
        <v>1</v>
      </c>
      <c r="E1330" t="s">
        <v>382</v>
      </c>
      <c r="F1330" t="s">
        <v>205</v>
      </c>
      <c r="G1330" t="s">
        <v>920</v>
      </c>
      <c r="H1330" t="s">
        <v>1517</v>
      </c>
      <c r="I1330">
        <v>113263</v>
      </c>
      <c r="J1330" s="19">
        <v>42533</v>
      </c>
      <c r="K1330" s="19">
        <v>42572</v>
      </c>
      <c r="L1330">
        <v>201607</v>
      </c>
      <c r="M1330" s="19">
        <v>42552</v>
      </c>
      <c r="N1330">
        <v>24617</v>
      </c>
      <c r="O1330" t="s">
        <v>1070</v>
      </c>
      <c r="P1330" t="s">
        <v>1509</v>
      </c>
      <c r="Q1330" t="s">
        <v>924</v>
      </c>
      <c r="R1330">
        <v>124365</v>
      </c>
      <c r="S1330" s="19">
        <v>42893</v>
      </c>
      <c r="T1330">
        <v>126663</v>
      </c>
      <c r="U1330" t="s">
        <v>356</v>
      </c>
      <c r="V1330" s="19">
        <v>42902</v>
      </c>
      <c r="W1330" t="s">
        <v>572</v>
      </c>
      <c r="X1330" t="s">
        <v>573</v>
      </c>
      <c r="Y1330" t="s">
        <v>94</v>
      </c>
      <c r="Z1330" t="s">
        <v>574</v>
      </c>
      <c r="AA1330" s="29">
        <v>-89.95</v>
      </c>
      <c r="AB1330">
        <v>0</v>
      </c>
      <c r="AC1330">
        <f t="shared" si="252"/>
        <v>2017</v>
      </c>
      <c r="AD1330">
        <f t="shared" si="253"/>
        <v>6</v>
      </c>
      <c r="AE1330">
        <f t="shared" si="254"/>
        <v>2016</v>
      </c>
      <c r="AF1330">
        <f t="shared" si="255"/>
        <v>6</v>
      </c>
      <c r="AG1330" t="str">
        <f>VLOOKUP(F1330,vlookup!$A$2:$E$660,2,0)</f>
        <v>Retained</v>
      </c>
      <c r="AH1330" t="str">
        <f>VLOOKUP(F1330,vlookup!$A$2:$E$660,3,0)</f>
        <v>Service Contract</v>
      </c>
      <c r="AI1330" t="str">
        <f>VLOOKUP(F1330,vlookup!$A$2:$E$660,4,0)</f>
        <v>Used Car Programs</v>
      </c>
      <c r="AJ1330" t="str">
        <f>VLOOKUP(F1330,vlookup!$A$2:$E$660,5,0)</f>
        <v>High Mileage</v>
      </c>
      <c r="AL1330">
        <f t="shared" si="256"/>
        <v>39</v>
      </c>
      <c r="AM1330">
        <f t="shared" si="257"/>
        <v>364</v>
      </c>
      <c r="AN1330">
        <f t="shared" si="258"/>
        <v>13400</v>
      </c>
      <c r="AO1330" t="str">
        <f t="shared" si="259"/>
        <v/>
      </c>
      <c r="AP1330" t="str">
        <f t="shared" si="260"/>
        <v/>
      </c>
      <c r="AQ1330" t="str">
        <f t="shared" si="261"/>
        <v/>
      </c>
      <c r="AR1330">
        <f t="shared" si="262"/>
        <v>-89.95</v>
      </c>
      <c r="AS1330" t="str">
        <f t="shared" si="263"/>
        <v>AN306563F6-1</v>
      </c>
      <c r="AT1330" t="str">
        <f>IFERROR(IF(VLOOKUP(Y1330,vlookup!$I$2:$J$9,1,0)=Y1330,VLOOKUP(Y1330,vlookup!$I$2:$J$9,2,0),PROPER(Y1330)),PROPER(Y1330))</f>
        <v>Labor</v>
      </c>
      <c r="AU1330" t="str">
        <f>IFERROR(IF(B1330=VLOOKUP(B1330,vlookup!$L$2:$L$10,1,0),"Yes","No"),"No")</f>
        <v>No</v>
      </c>
    </row>
    <row r="1331" spans="1:47" ht="14.45" customHeight="1" x14ac:dyDescent="0.25">
      <c r="A1331" t="s">
        <v>2698</v>
      </c>
      <c r="B1331" s="31" t="s">
        <v>2699</v>
      </c>
      <c r="C1331">
        <v>1</v>
      </c>
      <c r="D1331">
        <v>1</v>
      </c>
      <c r="E1331" t="s">
        <v>382</v>
      </c>
      <c r="F1331" t="s">
        <v>205</v>
      </c>
      <c r="G1331" t="s">
        <v>920</v>
      </c>
      <c r="H1331" t="s">
        <v>1517</v>
      </c>
      <c r="I1331">
        <v>113263</v>
      </c>
      <c r="J1331" s="19">
        <v>42533</v>
      </c>
      <c r="K1331" s="19">
        <v>42572</v>
      </c>
      <c r="L1331">
        <v>201607</v>
      </c>
      <c r="M1331" s="19">
        <v>42552</v>
      </c>
      <c r="N1331">
        <v>24617</v>
      </c>
      <c r="O1331" t="s">
        <v>1070</v>
      </c>
      <c r="P1331" t="s">
        <v>1509</v>
      </c>
      <c r="Q1331" t="s">
        <v>924</v>
      </c>
      <c r="R1331">
        <v>124365</v>
      </c>
      <c r="S1331" s="19">
        <v>42893</v>
      </c>
      <c r="T1331">
        <v>126663</v>
      </c>
      <c r="U1331" t="s">
        <v>356</v>
      </c>
      <c r="V1331" s="19">
        <v>42902</v>
      </c>
      <c r="W1331" t="s">
        <v>2612</v>
      </c>
      <c r="X1331" t="s">
        <v>2613</v>
      </c>
      <c r="Y1331" t="s">
        <v>94</v>
      </c>
      <c r="Z1331" t="s">
        <v>603</v>
      </c>
      <c r="AA1331" s="29">
        <v>-367.5</v>
      </c>
      <c r="AB1331">
        <v>0</v>
      </c>
      <c r="AC1331">
        <f t="shared" si="252"/>
        <v>2017</v>
      </c>
      <c r="AD1331">
        <f t="shared" si="253"/>
        <v>6</v>
      </c>
      <c r="AE1331">
        <f t="shared" si="254"/>
        <v>2016</v>
      </c>
      <c r="AF1331">
        <f t="shared" si="255"/>
        <v>6</v>
      </c>
      <c r="AG1331" t="str">
        <f>VLOOKUP(F1331,vlookup!$A$2:$E$660,2,0)</f>
        <v>Retained</v>
      </c>
      <c r="AH1331" t="str">
        <f>VLOOKUP(F1331,vlookup!$A$2:$E$660,3,0)</f>
        <v>Service Contract</v>
      </c>
      <c r="AI1331" t="str">
        <f>VLOOKUP(F1331,vlookup!$A$2:$E$660,4,0)</f>
        <v>Used Car Programs</v>
      </c>
      <c r="AJ1331" t="str">
        <f>VLOOKUP(F1331,vlookup!$A$2:$E$660,5,0)</f>
        <v>High Mileage</v>
      </c>
      <c r="AL1331">
        <f t="shared" si="256"/>
        <v>39</v>
      </c>
      <c r="AM1331">
        <f t="shared" si="257"/>
        <v>364</v>
      </c>
      <c r="AN1331">
        <f t="shared" si="258"/>
        <v>13400</v>
      </c>
      <c r="AO1331" t="str">
        <f t="shared" si="259"/>
        <v/>
      </c>
      <c r="AP1331" t="str">
        <f t="shared" si="260"/>
        <v/>
      </c>
      <c r="AQ1331" t="str">
        <f t="shared" si="261"/>
        <v/>
      </c>
      <c r="AR1331">
        <f t="shared" si="262"/>
        <v>-367.5</v>
      </c>
      <c r="AS1331" t="str">
        <f t="shared" si="263"/>
        <v>AN306563F6-1</v>
      </c>
      <c r="AT1331" t="str">
        <f>IFERROR(IF(VLOOKUP(Y1331,vlookup!$I$2:$J$9,1,0)=Y1331,VLOOKUP(Y1331,vlookup!$I$2:$J$9,2,0),PROPER(Y1331)),PROPER(Y1331))</f>
        <v>Labor</v>
      </c>
      <c r="AU1331" t="str">
        <f>IFERROR(IF(B1331=VLOOKUP(B1331,vlookup!$L$2:$L$10,1,0),"Yes","No"),"No")</f>
        <v>No</v>
      </c>
    </row>
    <row r="1332" spans="1:47" ht="14.45" customHeight="1" x14ac:dyDescent="0.25">
      <c r="A1332" t="s">
        <v>1524</v>
      </c>
      <c r="B1332" s="31" t="s">
        <v>1525</v>
      </c>
      <c r="C1332">
        <v>1</v>
      </c>
      <c r="D1332">
        <v>1</v>
      </c>
      <c r="E1332" t="s">
        <v>382</v>
      </c>
      <c r="F1332" t="s">
        <v>464</v>
      </c>
      <c r="G1332" t="s">
        <v>920</v>
      </c>
      <c r="H1332" t="s">
        <v>1517</v>
      </c>
      <c r="I1332">
        <v>42782</v>
      </c>
      <c r="J1332" s="19">
        <v>44182</v>
      </c>
      <c r="K1332" s="19">
        <v>44230</v>
      </c>
      <c r="L1332">
        <v>202101</v>
      </c>
      <c r="M1332" s="19">
        <v>44197</v>
      </c>
      <c r="N1332">
        <v>24617</v>
      </c>
      <c r="O1332" t="s">
        <v>1070</v>
      </c>
      <c r="P1332" t="s">
        <v>1183</v>
      </c>
      <c r="Q1332" t="s">
        <v>924</v>
      </c>
      <c r="R1332">
        <v>27513</v>
      </c>
      <c r="S1332" s="19">
        <v>44901</v>
      </c>
      <c r="T1332">
        <v>51560</v>
      </c>
      <c r="U1332" t="s">
        <v>356</v>
      </c>
      <c r="V1332" s="19">
        <v>44981</v>
      </c>
      <c r="W1332" t="s">
        <v>2772</v>
      </c>
      <c r="X1332" t="s">
        <v>2773</v>
      </c>
      <c r="Y1332" t="s">
        <v>94</v>
      </c>
      <c r="Z1332" t="s">
        <v>364</v>
      </c>
      <c r="AA1332" s="29">
        <v>-2771.4</v>
      </c>
      <c r="AB1332">
        <v>0</v>
      </c>
      <c r="AC1332">
        <f t="shared" si="252"/>
        <v>2023</v>
      </c>
      <c r="AD1332">
        <f t="shared" si="253"/>
        <v>2</v>
      </c>
      <c r="AE1332">
        <f t="shared" si="254"/>
        <v>2020</v>
      </c>
      <c r="AF1332">
        <f t="shared" si="255"/>
        <v>12</v>
      </c>
      <c r="AG1332" t="str">
        <f>VLOOKUP(F1332,vlookup!$A$2:$E$660,2,0)</f>
        <v>Retained</v>
      </c>
      <c r="AH1332" t="str">
        <f>VLOOKUP(F1332,vlookup!$A$2:$E$660,3,0)</f>
        <v>Service Contract</v>
      </c>
      <c r="AI1332" t="str">
        <f>VLOOKUP(F1332,vlookup!$A$2:$E$660,4,0)</f>
        <v>Used Car Programs</v>
      </c>
      <c r="AJ1332" t="str">
        <f>VLOOKUP(F1332,vlookup!$A$2:$E$660,5,0)</f>
        <v>High Mileage</v>
      </c>
      <c r="AL1332">
        <f t="shared" si="256"/>
        <v>46</v>
      </c>
      <c r="AM1332">
        <f t="shared" si="257"/>
        <v>787</v>
      </c>
      <c r="AN1332">
        <f t="shared" si="258"/>
        <v>8778</v>
      </c>
      <c r="AO1332" t="str">
        <f t="shared" si="259"/>
        <v/>
      </c>
      <c r="AP1332" t="str">
        <f t="shared" si="260"/>
        <v/>
      </c>
      <c r="AQ1332" t="str">
        <f t="shared" si="261"/>
        <v/>
      </c>
      <c r="AR1332">
        <f t="shared" si="262"/>
        <v>-2771.4</v>
      </c>
      <c r="AS1332" t="str">
        <f t="shared" si="263"/>
        <v>ZAGHN548542L20-1</v>
      </c>
      <c r="AT1332" t="str">
        <f>IFERROR(IF(VLOOKUP(Y1332,vlookup!$I$2:$J$9,1,0)=Y1332,VLOOKUP(Y1332,vlookup!$I$2:$J$9,2,0),PROPER(Y1332)),PROPER(Y1332))</f>
        <v>Labor</v>
      </c>
      <c r="AU1332" t="str">
        <f>IFERROR(IF(B1332=VLOOKUP(B1332,vlookup!$L$2:$L$10,1,0),"Yes","No"),"No")</f>
        <v>No</v>
      </c>
    </row>
    <row r="1333" spans="1:47" ht="14.45" customHeight="1" x14ac:dyDescent="0.25">
      <c r="A1333" t="s">
        <v>1524</v>
      </c>
      <c r="B1333" s="31" t="s">
        <v>1525</v>
      </c>
      <c r="C1333">
        <v>1</v>
      </c>
      <c r="D1333">
        <v>3</v>
      </c>
      <c r="E1333" t="s">
        <v>382</v>
      </c>
      <c r="F1333" t="s">
        <v>464</v>
      </c>
      <c r="G1333" t="s">
        <v>920</v>
      </c>
      <c r="H1333" t="s">
        <v>1517</v>
      </c>
      <c r="I1333">
        <v>42782</v>
      </c>
      <c r="J1333" s="19">
        <v>44182</v>
      </c>
      <c r="K1333" s="19">
        <v>44230</v>
      </c>
      <c r="L1333">
        <v>202101</v>
      </c>
      <c r="M1333" s="19">
        <v>44197</v>
      </c>
      <c r="N1333">
        <v>24617</v>
      </c>
      <c r="O1333" t="s">
        <v>1070</v>
      </c>
      <c r="P1333" t="s">
        <v>1183</v>
      </c>
      <c r="Q1333" t="s">
        <v>924</v>
      </c>
      <c r="R1333">
        <v>27513</v>
      </c>
      <c r="S1333" s="19">
        <v>44901</v>
      </c>
      <c r="T1333">
        <v>51560</v>
      </c>
      <c r="U1333" t="s">
        <v>356</v>
      </c>
      <c r="V1333" s="19">
        <v>44988</v>
      </c>
      <c r="W1333" t="s">
        <v>3055</v>
      </c>
      <c r="X1333" t="s">
        <v>3056</v>
      </c>
      <c r="Y1333" t="s">
        <v>94</v>
      </c>
      <c r="Z1333" t="s">
        <v>14</v>
      </c>
      <c r="AA1333" s="29">
        <v>4900</v>
      </c>
      <c r="AB1333">
        <v>0</v>
      </c>
      <c r="AC1333">
        <f t="shared" si="252"/>
        <v>2023</v>
      </c>
      <c r="AD1333">
        <f t="shared" si="253"/>
        <v>3</v>
      </c>
      <c r="AE1333">
        <f t="shared" si="254"/>
        <v>2020</v>
      </c>
      <c r="AF1333">
        <f t="shared" si="255"/>
        <v>12</v>
      </c>
      <c r="AG1333" t="str">
        <f>VLOOKUP(F1333,vlookup!$A$2:$E$660,2,0)</f>
        <v>Retained</v>
      </c>
      <c r="AH1333" t="str">
        <f>VLOOKUP(F1333,vlookup!$A$2:$E$660,3,0)</f>
        <v>Service Contract</v>
      </c>
      <c r="AI1333" t="str">
        <f>VLOOKUP(F1333,vlookup!$A$2:$E$660,4,0)</f>
        <v>Used Car Programs</v>
      </c>
      <c r="AJ1333" t="str">
        <f>VLOOKUP(F1333,vlookup!$A$2:$E$660,5,0)</f>
        <v>High Mileage</v>
      </c>
      <c r="AL1333">
        <f t="shared" si="256"/>
        <v>46</v>
      </c>
      <c r="AM1333">
        <f t="shared" si="257"/>
        <v>796</v>
      </c>
      <c r="AN1333">
        <f t="shared" si="258"/>
        <v>8778</v>
      </c>
      <c r="AO1333" t="str">
        <f t="shared" si="259"/>
        <v/>
      </c>
      <c r="AP1333" t="str">
        <f t="shared" si="260"/>
        <v/>
      </c>
      <c r="AQ1333" t="str">
        <f t="shared" si="261"/>
        <v/>
      </c>
      <c r="AR1333">
        <f t="shared" si="262"/>
        <v>4900</v>
      </c>
      <c r="AS1333" t="str">
        <f t="shared" si="263"/>
        <v>ZAGHN548542L20-1</v>
      </c>
      <c r="AT1333" t="str">
        <f>IFERROR(IF(VLOOKUP(Y1333,vlookup!$I$2:$J$9,1,0)=Y1333,VLOOKUP(Y1333,vlookup!$I$2:$J$9,2,0),PROPER(Y1333)),PROPER(Y1333))</f>
        <v>Labor</v>
      </c>
      <c r="AU1333" t="str">
        <f>IFERROR(IF(B1333=VLOOKUP(B1333,vlookup!$L$2:$L$10,1,0),"Yes","No"),"No")</f>
        <v>No</v>
      </c>
    </row>
    <row r="1334" spans="1:47" ht="14.45" customHeight="1" x14ac:dyDescent="0.25">
      <c r="A1334" t="s">
        <v>1524</v>
      </c>
      <c r="B1334" s="31" t="s">
        <v>1525</v>
      </c>
      <c r="C1334">
        <v>1</v>
      </c>
      <c r="D1334">
        <v>4</v>
      </c>
      <c r="E1334" t="s">
        <v>382</v>
      </c>
      <c r="F1334" t="s">
        <v>464</v>
      </c>
      <c r="G1334" t="s">
        <v>920</v>
      </c>
      <c r="H1334" t="s">
        <v>1517</v>
      </c>
      <c r="I1334">
        <v>42782</v>
      </c>
      <c r="J1334" s="19">
        <v>44182</v>
      </c>
      <c r="K1334" s="19">
        <v>44230</v>
      </c>
      <c r="L1334">
        <v>202101</v>
      </c>
      <c r="M1334" s="19">
        <v>44197</v>
      </c>
      <c r="N1334">
        <v>24617</v>
      </c>
      <c r="O1334" t="s">
        <v>1070</v>
      </c>
      <c r="P1334" t="s">
        <v>1183</v>
      </c>
      <c r="Q1334" t="s">
        <v>924</v>
      </c>
      <c r="R1334">
        <v>27513</v>
      </c>
      <c r="S1334" s="19">
        <v>44901</v>
      </c>
      <c r="T1334">
        <v>51560</v>
      </c>
      <c r="U1334" t="s">
        <v>356</v>
      </c>
      <c r="V1334" s="19">
        <v>44984</v>
      </c>
      <c r="W1334" t="s">
        <v>3055</v>
      </c>
      <c r="X1334" t="s">
        <v>3056</v>
      </c>
      <c r="Y1334" t="s">
        <v>94</v>
      </c>
      <c r="Z1334" t="s">
        <v>14</v>
      </c>
      <c r="AA1334" s="29">
        <v>-4900</v>
      </c>
      <c r="AB1334">
        <v>0</v>
      </c>
      <c r="AC1334">
        <f t="shared" si="252"/>
        <v>2023</v>
      </c>
      <c r="AD1334">
        <f t="shared" si="253"/>
        <v>2</v>
      </c>
      <c r="AE1334">
        <f t="shared" si="254"/>
        <v>2020</v>
      </c>
      <c r="AF1334">
        <f t="shared" si="255"/>
        <v>12</v>
      </c>
      <c r="AG1334" t="str">
        <f>VLOOKUP(F1334,vlookup!$A$2:$E$660,2,0)</f>
        <v>Retained</v>
      </c>
      <c r="AH1334" t="str">
        <f>VLOOKUP(F1334,vlookup!$A$2:$E$660,3,0)</f>
        <v>Service Contract</v>
      </c>
      <c r="AI1334" t="str">
        <f>VLOOKUP(F1334,vlookup!$A$2:$E$660,4,0)</f>
        <v>Used Car Programs</v>
      </c>
      <c r="AJ1334" t="str">
        <f>VLOOKUP(F1334,vlookup!$A$2:$E$660,5,0)</f>
        <v>High Mileage</v>
      </c>
      <c r="AL1334">
        <f t="shared" si="256"/>
        <v>46</v>
      </c>
      <c r="AM1334">
        <f t="shared" si="257"/>
        <v>790</v>
      </c>
      <c r="AN1334">
        <f t="shared" si="258"/>
        <v>8778</v>
      </c>
      <c r="AO1334" t="str">
        <f t="shared" si="259"/>
        <v/>
      </c>
      <c r="AP1334" t="str">
        <f t="shared" si="260"/>
        <v/>
      </c>
      <c r="AQ1334" t="str">
        <f t="shared" si="261"/>
        <v/>
      </c>
      <c r="AR1334">
        <f t="shared" si="262"/>
        <v>-4900</v>
      </c>
      <c r="AS1334" t="str">
        <f t="shared" si="263"/>
        <v>ZAGHN548542L20-1</v>
      </c>
      <c r="AT1334" t="str">
        <f>IFERROR(IF(VLOOKUP(Y1334,vlookup!$I$2:$J$9,1,0)=Y1334,VLOOKUP(Y1334,vlookup!$I$2:$J$9,2,0),PROPER(Y1334)),PROPER(Y1334))</f>
        <v>Labor</v>
      </c>
      <c r="AU1334" t="str">
        <f>IFERROR(IF(B1334=VLOOKUP(B1334,vlookup!$L$2:$L$10,1,0),"Yes","No"),"No")</f>
        <v>No</v>
      </c>
    </row>
    <row r="1335" spans="1:47" ht="14.45" customHeight="1" x14ac:dyDescent="0.25">
      <c r="A1335" t="s">
        <v>1524</v>
      </c>
      <c r="B1335" s="31" t="s">
        <v>1525</v>
      </c>
      <c r="C1335">
        <v>1</v>
      </c>
      <c r="D1335">
        <v>5</v>
      </c>
      <c r="E1335" t="s">
        <v>382</v>
      </c>
      <c r="F1335" t="s">
        <v>464</v>
      </c>
      <c r="G1335" t="s">
        <v>920</v>
      </c>
      <c r="H1335" t="s">
        <v>1517</v>
      </c>
      <c r="I1335">
        <v>42782</v>
      </c>
      <c r="J1335" s="19">
        <v>44182</v>
      </c>
      <c r="K1335" s="19">
        <v>44230</v>
      </c>
      <c r="L1335">
        <v>202101</v>
      </c>
      <c r="M1335" s="19">
        <v>44197</v>
      </c>
      <c r="N1335">
        <v>24617</v>
      </c>
      <c r="O1335" t="s">
        <v>1070</v>
      </c>
      <c r="P1335" t="s">
        <v>1183</v>
      </c>
      <c r="Q1335" t="s">
        <v>924</v>
      </c>
      <c r="R1335">
        <v>-27513</v>
      </c>
      <c r="S1335" s="19">
        <v>44901</v>
      </c>
      <c r="T1335">
        <v>51560</v>
      </c>
      <c r="U1335" t="s">
        <v>356</v>
      </c>
      <c r="V1335" s="19">
        <v>44995</v>
      </c>
      <c r="W1335" t="s">
        <v>3055</v>
      </c>
      <c r="X1335" t="s">
        <v>3056</v>
      </c>
      <c r="Y1335" t="s">
        <v>94</v>
      </c>
      <c r="Z1335" t="s">
        <v>14</v>
      </c>
      <c r="AA1335" s="29">
        <v>4900</v>
      </c>
      <c r="AB1335">
        <v>0</v>
      </c>
      <c r="AC1335">
        <f t="shared" si="252"/>
        <v>2023</v>
      </c>
      <c r="AD1335">
        <f t="shared" si="253"/>
        <v>3</v>
      </c>
      <c r="AE1335">
        <f t="shared" si="254"/>
        <v>2020</v>
      </c>
      <c r="AF1335">
        <f t="shared" si="255"/>
        <v>12</v>
      </c>
      <c r="AG1335" t="str">
        <f>VLOOKUP(F1335,vlookup!$A$2:$E$660,2,0)</f>
        <v>Retained</v>
      </c>
      <c r="AH1335" t="str">
        <f>VLOOKUP(F1335,vlookup!$A$2:$E$660,3,0)</f>
        <v>Service Contract</v>
      </c>
      <c r="AI1335" t="str">
        <f>VLOOKUP(F1335,vlookup!$A$2:$E$660,4,0)</f>
        <v>Used Car Programs</v>
      </c>
      <c r="AJ1335" t="str">
        <f>VLOOKUP(F1335,vlookup!$A$2:$E$660,5,0)</f>
        <v>High Mileage</v>
      </c>
      <c r="AL1335">
        <f t="shared" si="256"/>
        <v>46</v>
      </c>
      <c r="AM1335">
        <f t="shared" si="257"/>
        <v>803</v>
      </c>
      <c r="AN1335">
        <f t="shared" si="258"/>
        <v>8778</v>
      </c>
      <c r="AO1335" t="str">
        <f t="shared" si="259"/>
        <v/>
      </c>
      <c r="AP1335" t="str">
        <f t="shared" si="260"/>
        <v/>
      </c>
      <c r="AQ1335" t="str">
        <f t="shared" si="261"/>
        <v/>
      </c>
      <c r="AR1335">
        <f t="shared" si="262"/>
        <v>4900</v>
      </c>
      <c r="AS1335" t="str">
        <f t="shared" si="263"/>
        <v>ZAGHN548542L20-1</v>
      </c>
      <c r="AT1335" t="str">
        <f>IFERROR(IF(VLOOKUP(Y1335,vlookup!$I$2:$J$9,1,0)=Y1335,VLOOKUP(Y1335,vlookup!$I$2:$J$9,2,0),PROPER(Y1335)),PROPER(Y1335))</f>
        <v>Labor</v>
      </c>
      <c r="AU1335" t="str">
        <f>IFERROR(IF(B1335=VLOOKUP(B1335,vlookup!$L$2:$L$10,1,0),"Yes","No"),"No")</f>
        <v>No</v>
      </c>
    </row>
    <row r="1336" spans="1:47" ht="14.45" customHeight="1" x14ac:dyDescent="0.25">
      <c r="A1336" t="s">
        <v>1524</v>
      </c>
      <c r="B1336" s="31" t="s">
        <v>1525</v>
      </c>
      <c r="C1336">
        <v>1</v>
      </c>
      <c r="D1336">
        <v>6</v>
      </c>
      <c r="E1336" t="s">
        <v>382</v>
      </c>
      <c r="F1336" t="s">
        <v>464</v>
      </c>
      <c r="G1336" t="s">
        <v>920</v>
      </c>
      <c r="H1336" t="s">
        <v>1517</v>
      </c>
      <c r="I1336">
        <v>42782</v>
      </c>
      <c r="J1336" s="19">
        <v>44182</v>
      </c>
      <c r="K1336" s="19">
        <v>44230</v>
      </c>
      <c r="L1336">
        <v>202101</v>
      </c>
      <c r="M1336" s="19">
        <v>44197</v>
      </c>
      <c r="N1336">
        <v>24617</v>
      </c>
      <c r="O1336" t="s">
        <v>1070</v>
      </c>
      <c r="P1336" t="s">
        <v>1183</v>
      </c>
      <c r="Q1336" t="s">
        <v>924</v>
      </c>
      <c r="R1336">
        <v>27513</v>
      </c>
      <c r="S1336" s="19">
        <v>44901</v>
      </c>
      <c r="T1336">
        <v>51560</v>
      </c>
      <c r="U1336" t="s">
        <v>357</v>
      </c>
      <c r="V1336" s="19">
        <v>45000</v>
      </c>
      <c r="W1336" t="s">
        <v>3055</v>
      </c>
      <c r="X1336" t="s">
        <v>3056</v>
      </c>
      <c r="Y1336" t="s">
        <v>94</v>
      </c>
      <c r="Z1336" t="s">
        <v>14</v>
      </c>
      <c r="AA1336" s="29">
        <v>-4900</v>
      </c>
      <c r="AB1336">
        <v>0</v>
      </c>
      <c r="AC1336">
        <f t="shared" si="252"/>
        <v>2023</v>
      </c>
      <c r="AD1336">
        <f t="shared" si="253"/>
        <v>3</v>
      </c>
      <c r="AE1336">
        <f t="shared" si="254"/>
        <v>2020</v>
      </c>
      <c r="AF1336">
        <f t="shared" si="255"/>
        <v>12</v>
      </c>
      <c r="AG1336" t="str">
        <f>VLOOKUP(F1336,vlookup!$A$2:$E$660,2,0)</f>
        <v>Retained</v>
      </c>
      <c r="AH1336" t="str">
        <f>VLOOKUP(F1336,vlookup!$A$2:$E$660,3,0)</f>
        <v>Service Contract</v>
      </c>
      <c r="AI1336" t="str">
        <f>VLOOKUP(F1336,vlookup!$A$2:$E$660,4,0)</f>
        <v>Used Car Programs</v>
      </c>
      <c r="AJ1336" t="str">
        <f>VLOOKUP(F1336,vlookup!$A$2:$E$660,5,0)</f>
        <v>High Mileage</v>
      </c>
      <c r="AL1336">
        <f t="shared" si="256"/>
        <v>46</v>
      </c>
      <c r="AM1336">
        <f t="shared" si="257"/>
        <v>808</v>
      </c>
      <c r="AN1336">
        <f t="shared" si="258"/>
        <v>8778</v>
      </c>
      <c r="AO1336" t="str">
        <f t="shared" si="259"/>
        <v/>
      </c>
      <c r="AP1336" t="str">
        <f t="shared" si="260"/>
        <v/>
      </c>
      <c r="AQ1336" t="str">
        <f t="shared" si="261"/>
        <v/>
      </c>
      <c r="AR1336">
        <f t="shared" si="262"/>
        <v>-4900</v>
      </c>
      <c r="AS1336" t="str">
        <f t="shared" si="263"/>
        <v>ZAGHN548542L20-1</v>
      </c>
      <c r="AT1336" t="str">
        <f>IFERROR(IF(VLOOKUP(Y1336,vlookup!$I$2:$J$9,1,0)=Y1336,VLOOKUP(Y1336,vlookup!$I$2:$J$9,2,0),PROPER(Y1336)),PROPER(Y1336))</f>
        <v>Labor</v>
      </c>
      <c r="AU1336" t="str">
        <f>IFERROR(IF(B1336=VLOOKUP(B1336,vlookup!$L$2:$L$10,1,0),"Yes","No"),"No")</f>
        <v>No</v>
      </c>
    </row>
    <row r="1337" spans="1:47" ht="14.45" customHeight="1" x14ac:dyDescent="0.25">
      <c r="A1337" t="s">
        <v>3057</v>
      </c>
      <c r="B1337" s="31" t="s">
        <v>3058</v>
      </c>
      <c r="C1337">
        <v>1</v>
      </c>
      <c r="D1337">
        <v>1</v>
      </c>
      <c r="E1337" t="s">
        <v>382</v>
      </c>
      <c r="F1337" t="s">
        <v>464</v>
      </c>
      <c r="G1337" t="s">
        <v>920</v>
      </c>
      <c r="H1337" t="s">
        <v>1532</v>
      </c>
      <c r="I1337">
        <v>90451</v>
      </c>
      <c r="J1337" s="19">
        <v>43947</v>
      </c>
      <c r="K1337" s="19">
        <v>44005</v>
      </c>
      <c r="L1337">
        <v>202006</v>
      </c>
      <c r="M1337" s="19">
        <v>43983</v>
      </c>
      <c r="N1337">
        <v>24617</v>
      </c>
      <c r="O1337" t="s">
        <v>1070</v>
      </c>
      <c r="P1337" t="s">
        <v>3059</v>
      </c>
      <c r="Q1337" t="s">
        <v>924</v>
      </c>
      <c r="R1337">
        <v>7962</v>
      </c>
      <c r="S1337" s="19">
        <v>43970</v>
      </c>
      <c r="T1337">
        <v>92549</v>
      </c>
      <c r="U1337" t="s">
        <v>356</v>
      </c>
      <c r="V1337" s="19">
        <v>43983</v>
      </c>
      <c r="W1337" t="s">
        <v>988</v>
      </c>
      <c r="X1337" t="s">
        <v>989</v>
      </c>
      <c r="Y1337" t="s">
        <v>94</v>
      </c>
      <c r="Z1337" t="s">
        <v>364</v>
      </c>
      <c r="AA1337" s="29">
        <v>-290</v>
      </c>
      <c r="AB1337">
        <v>0</v>
      </c>
      <c r="AC1337">
        <f t="shared" si="252"/>
        <v>2020</v>
      </c>
      <c r="AD1337">
        <f t="shared" si="253"/>
        <v>6</v>
      </c>
      <c r="AE1337">
        <f t="shared" si="254"/>
        <v>2020</v>
      </c>
      <c r="AF1337">
        <f t="shared" si="255"/>
        <v>4</v>
      </c>
      <c r="AG1337" t="str">
        <f>VLOOKUP(F1337,vlookup!$A$2:$E$660,2,0)</f>
        <v>Retained</v>
      </c>
      <c r="AH1337" t="str">
        <f>VLOOKUP(F1337,vlookup!$A$2:$E$660,3,0)</f>
        <v>Service Contract</v>
      </c>
      <c r="AI1337" t="str">
        <f>VLOOKUP(F1337,vlookup!$A$2:$E$660,4,0)</f>
        <v>Used Car Programs</v>
      </c>
      <c r="AJ1337" t="str">
        <f>VLOOKUP(F1337,vlookup!$A$2:$E$660,5,0)</f>
        <v>High Mileage</v>
      </c>
      <c r="AL1337">
        <f t="shared" si="256"/>
        <v>57</v>
      </c>
      <c r="AM1337">
        <f t="shared" si="257"/>
        <v>35</v>
      </c>
      <c r="AN1337">
        <f t="shared" si="258"/>
        <v>2098</v>
      </c>
      <c r="AO1337" t="str">
        <f t="shared" si="259"/>
        <v/>
      </c>
      <c r="AP1337">
        <f t="shared" si="260"/>
        <v>-290</v>
      </c>
      <c r="AQ1337" t="str">
        <f t="shared" si="261"/>
        <v/>
      </c>
      <c r="AR1337" t="str">
        <f t="shared" si="262"/>
        <v/>
      </c>
      <c r="AS1337" t="str">
        <f t="shared" si="263"/>
        <v>ZAGGN711215D20-1</v>
      </c>
      <c r="AT1337" t="str">
        <f>IFERROR(IF(VLOOKUP(Y1337,vlookup!$I$2:$J$9,1,0)=Y1337,VLOOKUP(Y1337,vlookup!$I$2:$J$9,2,0),PROPER(Y1337)),PROPER(Y1337))</f>
        <v>Labor</v>
      </c>
      <c r="AU1337" t="str">
        <f>IFERROR(IF(B1337=VLOOKUP(B1337,vlookup!$L$2:$L$10,1,0),"Yes","No"),"No")</f>
        <v>No</v>
      </c>
    </row>
    <row r="1338" spans="1:47" ht="14.45" customHeight="1" x14ac:dyDescent="0.25">
      <c r="A1338" t="s">
        <v>1526</v>
      </c>
      <c r="B1338" s="31" t="s">
        <v>1527</v>
      </c>
      <c r="C1338">
        <v>1</v>
      </c>
      <c r="D1338">
        <v>1</v>
      </c>
      <c r="E1338" t="s">
        <v>382</v>
      </c>
      <c r="F1338" t="s">
        <v>464</v>
      </c>
      <c r="G1338" t="s">
        <v>16</v>
      </c>
      <c r="H1338" t="s">
        <v>1528</v>
      </c>
      <c r="I1338">
        <v>94305</v>
      </c>
      <c r="J1338" s="19">
        <v>44576</v>
      </c>
      <c r="K1338" s="19">
        <v>44617</v>
      </c>
      <c r="L1338">
        <v>202202</v>
      </c>
      <c r="M1338" s="19">
        <v>44593</v>
      </c>
      <c r="N1338">
        <v>24617</v>
      </c>
      <c r="O1338" t="s">
        <v>1070</v>
      </c>
      <c r="P1338" t="s">
        <v>1529</v>
      </c>
      <c r="Q1338" t="s">
        <v>924</v>
      </c>
      <c r="R1338">
        <v>151625</v>
      </c>
      <c r="S1338" s="19">
        <v>44796</v>
      </c>
      <c r="T1338">
        <v>96575</v>
      </c>
      <c r="U1338" t="s">
        <v>356</v>
      </c>
      <c r="V1338" s="19">
        <v>44825</v>
      </c>
      <c r="W1338" t="s">
        <v>591</v>
      </c>
      <c r="X1338" t="s">
        <v>592</v>
      </c>
      <c r="Y1338" t="s">
        <v>94</v>
      </c>
      <c r="Z1338" t="s">
        <v>358</v>
      </c>
      <c r="AA1338" s="29">
        <v>-475</v>
      </c>
      <c r="AB1338">
        <v>0</v>
      </c>
      <c r="AC1338">
        <f t="shared" si="252"/>
        <v>2022</v>
      </c>
      <c r="AD1338">
        <f t="shared" si="253"/>
        <v>9</v>
      </c>
      <c r="AE1338">
        <f t="shared" si="254"/>
        <v>2022</v>
      </c>
      <c r="AF1338">
        <f t="shared" si="255"/>
        <v>1</v>
      </c>
      <c r="AG1338" t="str">
        <f>VLOOKUP(F1338,vlookup!$A$2:$E$660,2,0)</f>
        <v>Retained</v>
      </c>
      <c r="AH1338" t="str">
        <f>VLOOKUP(F1338,vlookup!$A$2:$E$660,3,0)</f>
        <v>Service Contract</v>
      </c>
      <c r="AI1338" t="str">
        <f>VLOOKUP(F1338,vlookup!$A$2:$E$660,4,0)</f>
        <v>Used Car Programs</v>
      </c>
      <c r="AJ1338" t="str">
        <f>VLOOKUP(F1338,vlookup!$A$2:$E$660,5,0)</f>
        <v>High Mileage</v>
      </c>
      <c r="AL1338">
        <f t="shared" si="256"/>
        <v>40</v>
      </c>
      <c r="AM1338">
        <f t="shared" si="257"/>
        <v>246</v>
      </c>
      <c r="AN1338">
        <f t="shared" si="258"/>
        <v>2270</v>
      </c>
      <c r="AO1338" t="str">
        <f t="shared" si="259"/>
        <v/>
      </c>
      <c r="AP1338" t="str">
        <f t="shared" si="260"/>
        <v/>
      </c>
      <c r="AQ1338" t="str">
        <f t="shared" si="261"/>
        <v/>
      </c>
      <c r="AR1338">
        <f t="shared" si="262"/>
        <v>-475</v>
      </c>
      <c r="AS1338" t="str">
        <f t="shared" si="263"/>
        <v>ZAGJN518509A22-1</v>
      </c>
      <c r="AT1338" t="str">
        <f>IFERROR(IF(VLOOKUP(Y1338,vlookup!$I$2:$J$9,1,0)=Y1338,VLOOKUP(Y1338,vlookup!$I$2:$J$9,2,0),PROPER(Y1338)),PROPER(Y1338))</f>
        <v>Labor</v>
      </c>
      <c r="AU1338" t="str">
        <f>IFERROR(IF(B1338=VLOOKUP(B1338,vlookup!$L$2:$L$10,1,0),"Yes","No"),"No")</f>
        <v>No</v>
      </c>
    </row>
    <row r="1339" spans="1:47" ht="14.45" customHeight="1" x14ac:dyDescent="0.25">
      <c r="A1339" t="s">
        <v>1526</v>
      </c>
      <c r="B1339" s="31" t="s">
        <v>1527</v>
      </c>
      <c r="C1339">
        <v>1</v>
      </c>
      <c r="D1339">
        <v>3</v>
      </c>
      <c r="E1339" t="s">
        <v>382</v>
      </c>
      <c r="F1339" t="s">
        <v>464</v>
      </c>
      <c r="G1339" t="s">
        <v>16</v>
      </c>
      <c r="H1339" t="s">
        <v>1528</v>
      </c>
      <c r="I1339">
        <v>94305</v>
      </c>
      <c r="J1339" s="19">
        <v>44576</v>
      </c>
      <c r="K1339" s="19">
        <v>44617</v>
      </c>
      <c r="L1339">
        <v>202202</v>
      </c>
      <c r="M1339" s="19">
        <v>44593</v>
      </c>
      <c r="N1339">
        <v>24617</v>
      </c>
      <c r="O1339" t="s">
        <v>1070</v>
      </c>
      <c r="P1339" t="s">
        <v>1529</v>
      </c>
      <c r="Q1339" t="s">
        <v>924</v>
      </c>
      <c r="R1339">
        <v>151625</v>
      </c>
      <c r="S1339" s="19">
        <v>44824</v>
      </c>
      <c r="T1339">
        <v>96575</v>
      </c>
      <c r="U1339" t="s">
        <v>356</v>
      </c>
      <c r="V1339" s="19">
        <v>44887</v>
      </c>
      <c r="W1339" t="s">
        <v>591</v>
      </c>
      <c r="X1339" t="s">
        <v>592</v>
      </c>
      <c r="Y1339" t="s">
        <v>94</v>
      </c>
      <c r="Z1339" t="s">
        <v>358</v>
      </c>
      <c r="AA1339" s="29">
        <v>-772.6</v>
      </c>
      <c r="AB1339">
        <v>0</v>
      </c>
      <c r="AC1339">
        <f t="shared" si="252"/>
        <v>2022</v>
      </c>
      <c r="AD1339">
        <f t="shared" si="253"/>
        <v>11</v>
      </c>
      <c r="AE1339">
        <f t="shared" si="254"/>
        <v>2022</v>
      </c>
      <c r="AF1339">
        <f t="shared" si="255"/>
        <v>1</v>
      </c>
      <c r="AG1339" t="str">
        <f>VLOOKUP(F1339,vlookup!$A$2:$E$660,2,0)</f>
        <v>Retained</v>
      </c>
      <c r="AH1339" t="str">
        <f>VLOOKUP(F1339,vlookup!$A$2:$E$660,3,0)</f>
        <v>Service Contract</v>
      </c>
      <c r="AI1339" t="str">
        <f>VLOOKUP(F1339,vlookup!$A$2:$E$660,4,0)</f>
        <v>Used Car Programs</v>
      </c>
      <c r="AJ1339" t="str">
        <f>VLOOKUP(F1339,vlookup!$A$2:$E$660,5,0)</f>
        <v>High Mileage</v>
      </c>
      <c r="AL1339">
        <f t="shared" si="256"/>
        <v>40</v>
      </c>
      <c r="AM1339">
        <f t="shared" si="257"/>
        <v>307</v>
      </c>
      <c r="AN1339">
        <f t="shared" si="258"/>
        <v>2270</v>
      </c>
      <c r="AO1339" t="str">
        <f t="shared" si="259"/>
        <v/>
      </c>
      <c r="AP1339" t="str">
        <f t="shared" si="260"/>
        <v/>
      </c>
      <c r="AQ1339" t="str">
        <f t="shared" si="261"/>
        <v/>
      </c>
      <c r="AR1339">
        <f t="shared" si="262"/>
        <v>-772.6</v>
      </c>
      <c r="AS1339" t="str">
        <f t="shared" si="263"/>
        <v>ZAGJN518509A22-1</v>
      </c>
      <c r="AT1339" t="str">
        <f>IFERROR(IF(VLOOKUP(Y1339,vlookup!$I$2:$J$9,1,0)=Y1339,VLOOKUP(Y1339,vlookup!$I$2:$J$9,2,0),PROPER(Y1339)),PROPER(Y1339))</f>
        <v>Labor</v>
      </c>
      <c r="AU1339" t="str">
        <f>IFERROR(IF(B1339=VLOOKUP(B1339,vlookup!$L$2:$L$10,1,0),"Yes","No"),"No")</f>
        <v>No</v>
      </c>
    </row>
    <row r="1340" spans="1:47" ht="14.45" customHeight="1" x14ac:dyDescent="0.25">
      <c r="A1340" t="s">
        <v>1526</v>
      </c>
      <c r="B1340" s="31" t="s">
        <v>1527</v>
      </c>
      <c r="C1340">
        <v>2</v>
      </c>
      <c r="D1340">
        <v>2</v>
      </c>
      <c r="E1340" t="s">
        <v>382</v>
      </c>
      <c r="F1340" t="s">
        <v>464</v>
      </c>
      <c r="G1340" t="s">
        <v>16</v>
      </c>
      <c r="H1340" t="s">
        <v>1528</v>
      </c>
      <c r="I1340">
        <v>94305</v>
      </c>
      <c r="J1340" s="19">
        <v>44576</v>
      </c>
      <c r="K1340" s="19">
        <v>44617</v>
      </c>
      <c r="L1340">
        <v>202202</v>
      </c>
      <c r="M1340" s="19">
        <v>44593</v>
      </c>
      <c r="N1340">
        <v>24617</v>
      </c>
      <c r="O1340" t="s">
        <v>1070</v>
      </c>
      <c r="P1340" t="s">
        <v>1529</v>
      </c>
      <c r="Q1340" t="s">
        <v>924</v>
      </c>
      <c r="R1340">
        <v>163578</v>
      </c>
      <c r="S1340" s="19">
        <v>45131</v>
      </c>
      <c r="T1340">
        <v>103478</v>
      </c>
      <c r="U1340" t="s">
        <v>356</v>
      </c>
      <c r="V1340" s="19">
        <v>45160</v>
      </c>
      <c r="W1340" t="s">
        <v>2856</v>
      </c>
      <c r="X1340" t="s">
        <v>2857</v>
      </c>
      <c r="Y1340" t="s">
        <v>94</v>
      </c>
      <c r="Z1340" t="s">
        <v>364</v>
      </c>
      <c r="AA1340" s="29">
        <v>-1705.2</v>
      </c>
      <c r="AB1340">
        <v>0</v>
      </c>
      <c r="AC1340">
        <f t="shared" si="252"/>
        <v>2023</v>
      </c>
      <c r="AD1340">
        <f t="shared" si="253"/>
        <v>8</v>
      </c>
      <c r="AE1340">
        <f t="shared" si="254"/>
        <v>2022</v>
      </c>
      <c r="AF1340">
        <f t="shared" si="255"/>
        <v>1</v>
      </c>
      <c r="AG1340" t="str">
        <f>VLOOKUP(F1340,vlookup!$A$2:$E$660,2,0)</f>
        <v>Retained</v>
      </c>
      <c r="AH1340" t="str">
        <f>VLOOKUP(F1340,vlookup!$A$2:$E$660,3,0)</f>
        <v>Service Contract</v>
      </c>
      <c r="AI1340" t="str">
        <f>VLOOKUP(F1340,vlookup!$A$2:$E$660,4,0)</f>
        <v>Used Car Programs</v>
      </c>
      <c r="AJ1340" t="str">
        <f>VLOOKUP(F1340,vlookup!$A$2:$E$660,5,0)</f>
        <v>High Mileage</v>
      </c>
      <c r="AL1340">
        <f t="shared" si="256"/>
        <v>40</v>
      </c>
      <c r="AM1340">
        <f t="shared" si="257"/>
        <v>577</v>
      </c>
      <c r="AN1340">
        <f t="shared" si="258"/>
        <v>9173</v>
      </c>
      <c r="AO1340" t="str">
        <f t="shared" si="259"/>
        <v/>
      </c>
      <c r="AP1340" t="str">
        <f t="shared" si="260"/>
        <v/>
      </c>
      <c r="AQ1340" t="str">
        <f t="shared" si="261"/>
        <v/>
      </c>
      <c r="AR1340">
        <f t="shared" si="262"/>
        <v>-1705.2</v>
      </c>
      <c r="AS1340" t="str">
        <f t="shared" si="263"/>
        <v>ZAGJN518509A22-2</v>
      </c>
      <c r="AT1340" t="str">
        <f>IFERROR(IF(VLOOKUP(Y1340,vlookup!$I$2:$J$9,1,0)=Y1340,VLOOKUP(Y1340,vlookup!$I$2:$J$9,2,0),PROPER(Y1340)),PROPER(Y1340))</f>
        <v>Labor</v>
      </c>
      <c r="AU1340" t="str">
        <f>IFERROR(IF(B1340=VLOOKUP(B1340,vlookup!$L$2:$L$10,1,0),"Yes","No"),"No")</f>
        <v>No</v>
      </c>
    </row>
    <row r="1341" spans="1:47" ht="14.45" customHeight="1" x14ac:dyDescent="0.25">
      <c r="A1341" t="s">
        <v>1530</v>
      </c>
      <c r="B1341" s="31" t="s">
        <v>1531</v>
      </c>
      <c r="C1341">
        <v>1</v>
      </c>
      <c r="D1341">
        <v>1</v>
      </c>
      <c r="E1341" t="s">
        <v>382</v>
      </c>
      <c r="F1341" t="s">
        <v>60</v>
      </c>
      <c r="G1341" t="s">
        <v>920</v>
      </c>
      <c r="H1341" t="s">
        <v>1532</v>
      </c>
      <c r="I1341">
        <v>197999</v>
      </c>
      <c r="J1341" s="19">
        <v>41384</v>
      </c>
      <c r="K1341" s="19">
        <v>41415</v>
      </c>
      <c r="L1341">
        <v>201305</v>
      </c>
      <c r="M1341" s="19">
        <v>41395</v>
      </c>
      <c r="N1341">
        <v>24616</v>
      </c>
      <c r="O1341" t="s">
        <v>1076</v>
      </c>
      <c r="P1341" t="s">
        <v>1533</v>
      </c>
      <c r="Q1341" t="s">
        <v>924</v>
      </c>
      <c r="R1341">
        <v>26231</v>
      </c>
      <c r="S1341" s="19">
        <v>41394</v>
      </c>
      <c r="T1341">
        <v>198421</v>
      </c>
      <c r="U1341" t="s">
        <v>357</v>
      </c>
      <c r="V1341" s="19">
        <v>41409</v>
      </c>
      <c r="W1341" t="s">
        <v>3060</v>
      </c>
      <c r="X1341" t="s">
        <v>3061</v>
      </c>
      <c r="Y1341" t="s">
        <v>94</v>
      </c>
      <c r="Z1341" t="s">
        <v>364</v>
      </c>
      <c r="AA1341" s="29">
        <v>-575</v>
      </c>
      <c r="AB1341" t="s">
        <v>544</v>
      </c>
      <c r="AC1341">
        <f t="shared" si="252"/>
        <v>2013</v>
      </c>
      <c r="AD1341">
        <f t="shared" si="253"/>
        <v>5</v>
      </c>
      <c r="AE1341">
        <f t="shared" si="254"/>
        <v>2013</v>
      </c>
      <c r="AF1341">
        <f t="shared" si="255"/>
        <v>4</v>
      </c>
      <c r="AG1341" t="str">
        <f>VLOOKUP(F1341,vlookup!$A$2:$E$660,2,0)</f>
        <v>Retained</v>
      </c>
      <c r="AH1341" t="str">
        <f>VLOOKUP(F1341,vlookup!$A$2:$E$660,3,0)</f>
        <v>Service Contract</v>
      </c>
      <c r="AI1341" t="str">
        <f>VLOOKUP(F1341,vlookup!$A$2:$E$660,4,0)</f>
        <v>Used Car Programs</v>
      </c>
      <c r="AJ1341" t="str">
        <f>VLOOKUP(F1341,vlookup!$A$2:$E$660,5,0)</f>
        <v>High Mileage</v>
      </c>
      <c r="AL1341">
        <f t="shared" si="256"/>
        <v>31</v>
      </c>
      <c r="AM1341">
        <f t="shared" si="257"/>
        <v>25</v>
      </c>
      <c r="AN1341">
        <f t="shared" si="258"/>
        <v>422</v>
      </c>
      <c r="AO1341">
        <f t="shared" si="259"/>
        <v>-575</v>
      </c>
      <c r="AP1341" t="str">
        <f t="shared" si="260"/>
        <v/>
      </c>
      <c r="AQ1341" t="str">
        <f t="shared" si="261"/>
        <v/>
      </c>
      <c r="AR1341" t="str">
        <f t="shared" si="262"/>
        <v/>
      </c>
      <c r="AS1341" t="str">
        <f t="shared" si="263"/>
        <v>1C310236D3Y-1</v>
      </c>
      <c r="AT1341" t="str">
        <f>IFERROR(IF(VLOOKUP(Y1341,vlookup!$I$2:$J$9,1,0)=Y1341,VLOOKUP(Y1341,vlookup!$I$2:$J$9,2,0),PROPER(Y1341)),PROPER(Y1341))</f>
        <v>Labor</v>
      </c>
      <c r="AU1341" t="str">
        <f>IFERROR(IF(B1341=VLOOKUP(B1341,vlookup!$L$2:$L$10,1,0),"Yes","No"),"No")</f>
        <v>No</v>
      </c>
    </row>
    <row r="1342" spans="1:47" ht="14.45" customHeight="1" x14ac:dyDescent="0.25">
      <c r="A1342" t="s">
        <v>1530</v>
      </c>
      <c r="B1342" s="31" t="s">
        <v>1531</v>
      </c>
      <c r="C1342">
        <v>1</v>
      </c>
      <c r="D1342">
        <v>1</v>
      </c>
      <c r="E1342" t="s">
        <v>382</v>
      </c>
      <c r="F1342" t="s">
        <v>60</v>
      </c>
      <c r="G1342" t="s">
        <v>920</v>
      </c>
      <c r="H1342" t="s">
        <v>1532</v>
      </c>
      <c r="I1342">
        <v>197999</v>
      </c>
      <c r="J1342" s="19">
        <v>41384</v>
      </c>
      <c r="K1342" s="19">
        <v>41415</v>
      </c>
      <c r="L1342">
        <v>201305</v>
      </c>
      <c r="M1342" s="19">
        <v>41395</v>
      </c>
      <c r="N1342">
        <v>24616</v>
      </c>
      <c r="O1342" t="s">
        <v>1076</v>
      </c>
      <c r="P1342" t="s">
        <v>1533</v>
      </c>
      <c r="Q1342" t="s">
        <v>924</v>
      </c>
      <c r="R1342">
        <v>26231</v>
      </c>
      <c r="S1342" s="19">
        <v>41394</v>
      </c>
      <c r="T1342">
        <v>198421</v>
      </c>
      <c r="U1342" t="s">
        <v>357</v>
      </c>
      <c r="V1342" s="19">
        <v>41409</v>
      </c>
      <c r="W1342" t="s">
        <v>3002</v>
      </c>
      <c r="X1342" t="s">
        <v>3003</v>
      </c>
      <c r="Y1342" t="s">
        <v>94</v>
      </c>
      <c r="Z1342" t="s">
        <v>603</v>
      </c>
      <c r="AA1342" s="29">
        <v>-149.5</v>
      </c>
      <c r="AB1342" t="s">
        <v>544</v>
      </c>
      <c r="AC1342">
        <f t="shared" si="252"/>
        <v>2013</v>
      </c>
      <c r="AD1342">
        <f t="shared" si="253"/>
        <v>5</v>
      </c>
      <c r="AE1342">
        <f t="shared" si="254"/>
        <v>2013</v>
      </c>
      <c r="AF1342">
        <f t="shared" si="255"/>
        <v>4</v>
      </c>
      <c r="AG1342" t="str">
        <f>VLOOKUP(F1342,vlookup!$A$2:$E$660,2,0)</f>
        <v>Retained</v>
      </c>
      <c r="AH1342" t="str">
        <f>VLOOKUP(F1342,vlookup!$A$2:$E$660,3,0)</f>
        <v>Service Contract</v>
      </c>
      <c r="AI1342" t="str">
        <f>VLOOKUP(F1342,vlookup!$A$2:$E$660,4,0)</f>
        <v>Used Car Programs</v>
      </c>
      <c r="AJ1342" t="str">
        <f>VLOOKUP(F1342,vlookup!$A$2:$E$660,5,0)</f>
        <v>High Mileage</v>
      </c>
      <c r="AL1342">
        <f t="shared" si="256"/>
        <v>31</v>
      </c>
      <c r="AM1342">
        <f t="shared" si="257"/>
        <v>25</v>
      </c>
      <c r="AN1342">
        <f t="shared" si="258"/>
        <v>422</v>
      </c>
      <c r="AO1342">
        <f t="shared" si="259"/>
        <v>-149.5</v>
      </c>
      <c r="AP1342" t="str">
        <f t="shared" si="260"/>
        <v/>
      </c>
      <c r="AQ1342" t="str">
        <f t="shared" si="261"/>
        <v/>
      </c>
      <c r="AR1342" t="str">
        <f t="shared" si="262"/>
        <v/>
      </c>
      <c r="AS1342" t="str">
        <f t="shared" si="263"/>
        <v>1C310236D3Y-1</v>
      </c>
      <c r="AT1342" t="str">
        <f>IFERROR(IF(VLOOKUP(Y1342,vlookup!$I$2:$J$9,1,0)=Y1342,VLOOKUP(Y1342,vlookup!$I$2:$J$9,2,0),PROPER(Y1342)),PROPER(Y1342))</f>
        <v>Labor</v>
      </c>
      <c r="AU1342" t="str">
        <f>IFERROR(IF(B1342=VLOOKUP(B1342,vlookup!$L$2:$L$10,1,0),"Yes","No"),"No")</f>
        <v>No</v>
      </c>
    </row>
    <row r="1343" spans="1:47" ht="14.45" customHeight="1" x14ac:dyDescent="0.25">
      <c r="A1343" t="s">
        <v>1534</v>
      </c>
      <c r="B1343" s="31" t="s">
        <v>1535</v>
      </c>
      <c r="C1343">
        <v>2</v>
      </c>
      <c r="D1343">
        <v>1</v>
      </c>
      <c r="E1343" t="s">
        <v>382</v>
      </c>
      <c r="F1343" t="s">
        <v>205</v>
      </c>
      <c r="G1343" t="s">
        <v>952</v>
      </c>
      <c r="H1343" t="s">
        <v>3750</v>
      </c>
      <c r="I1343">
        <v>104593</v>
      </c>
      <c r="J1343" s="19">
        <v>42086</v>
      </c>
      <c r="K1343" s="19">
        <v>42124</v>
      </c>
      <c r="L1343">
        <v>201504</v>
      </c>
      <c r="M1343" s="19">
        <v>42095</v>
      </c>
      <c r="N1343">
        <v>24617</v>
      </c>
      <c r="O1343" t="s">
        <v>1070</v>
      </c>
      <c r="P1343" t="s">
        <v>1536</v>
      </c>
      <c r="Q1343" t="s">
        <v>924</v>
      </c>
      <c r="R1343">
        <v>16059692</v>
      </c>
      <c r="S1343" s="19">
        <v>42427</v>
      </c>
      <c r="T1343">
        <v>119983</v>
      </c>
      <c r="U1343" t="s">
        <v>357</v>
      </c>
      <c r="V1343" s="19">
        <v>42431</v>
      </c>
      <c r="W1343" t="s">
        <v>3062</v>
      </c>
      <c r="X1343" t="s">
        <v>3063</v>
      </c>
      <c r="Y1343" t="s">
        <v>94</v>
      </c>
      <c r="Z1343" t="s">
        <v>358</v>
      </c>
      <c r="AA1343" s="29">
        <v>-151.19999999999999</v>
      </c>
      <c r="AB1343">
        <v>0</v>
      </c>
      <c r="AC1343">
        <f t="shared" si="252"/>
        <v>2016</v>
      </c>
      <c r="AD1343">
        <f t="shared" si="253"/>
        <v>3</v>
      </c>
      <c r="AE1343">
        <f t="shared" si="254"/>
        <v>2015</v>
      </c>
      <c r="AF1343">
        <f t="shared" si="255"/>
        <v>3</v>
      </c>
      <c r="AG1343" t="str">
        <f>VLOOKUP(F1343,vlookup!$A$2:$E$660,2,0)</f>
        <v>Retained</v>
      </c>
      <c r="AH1343" t="str">
        <f>VLOOKUP(F1343,vlookup!$A$2:$E$660,3,0)</f>
        <v>Service Contract</v>
      </c>
      <c r="AI1343" t="str">
        <f>VLOOKUP(F1343,vlookup!$A$2:$E$660,4,0)</f>
        <v>Used Car Programs</v>
      </c>
      <c r="AJ1343" t="str">
        <f>VLOOKUP(F1343,vlookup!$A$2:$E$660,5,0)</f>
        <v>High Mileage</v>
      </c>
      <c r="AL1343">
        <f t="shared" si="256"/>
        <v>37</v>
      </c>
      <c r="AM1343">
        <f t="shared" si="257"/>
        <v>339</v>
      </c>
      <c r="AN1343">
        <f t="shared" si="258"/>
        <v>15390</v>
      </c>
      <c r="AO1343" t="str">
        <f t="shared" si="259"/>
        <v/>
      </c>
      <c r="AP1343" t="str">
        <f t="shared" si="260"/>
        <v/>
      </c>
      <c r="AQ1343" t="str">
        <f t="shared" si="261"/>
        <v/>
      </c>
      <c r="AR1343">
        <f t="shared" si="262"/>
        <v>-151.19999999999999</v>
      </c>
      <c r="AS1343" t="str">
        <f t="shared" si="263"/>
        <v>6Z753095C5-2</v>
      </c>
      <c r="AT1343" t="str">
        <f>IFERROR(IF(VLOOKUP(Y1343,vlookup!$I$2:$J$9,1,0)=Y1343,VLOOKUP(Y1343,vlookup!$I$2:$J$9,2,0),PROPER(Y1343)),PROPER(Y1343))</f>
        <v>Labor</v>
      </c>
      <c r="AU1343" t="str">
        <f>IFERROR(IF(B1343=VLOOKUP(B1343,vlookup!$L$2:$L$10,1,0),"Yes","No"),"No")</f>
        <v>No</v>
      </c>
    </row>
    <row r="1344" spans="1:47" ht="14.45" customHeight="1" x14ac:dyDescent="0.25">
      <c r="A1344" t="s">
        <v>2700</v>
      </c>
      <c r="B1344" s="31" t="s">
        <v>2701</v>
      </c>
      <c r="C1344">
        <v>2</v>
      </c>
      <c r="D1344">
        <v>1</v>
      </c>
      <c r="E1344" t="s">
        <v>382</v>
      </c>
      <c r="F1344" t="s">
        <v>205</v>
      </c>
      <c r="G1344" t="s">
        <v>952</v>
      </c>
      <c r="H1344" t="s">
        <v>3750</v>
      </c>
      <c r="I1344">
        <v>105030</v>
      </c>
      <c r="J1344" s="19">
        <v>42044</v>
      </c>
      <c r="K1344" s="19">
        <v>42063</v>
      </c>
      <c r="L1344">
        <v>201502</v>
      </c>
      <c r="M1344" s="19">
        <v>42036</v>
      </c>
      <c r="N1344">
        <v>24616</v>
      </c>
      <c r="O1344" t="s">
        <v>1076</v>
      </c>
      <c r="P1344" t="s">
        <v>1601</v>
      </c>
      <c r="Q1344" t="s">
        <v>924</v>
      </c>
      <c r="R1344">
        <v>63991</v>
      </c>
      <c r="S1344" s="19">
        <v>42209</v>
      </c>
      <c r="T1344">
        <v>112626</v>
      </c>
      <c r="U1344" t="s">
        <v>357</v>
      </c>
      <c r="V1344" s="19">
        <v>42215</v>
      </c>
      <c r="W1344" t="s">
        <v>976</v>
      </c>
      <c r="X1344" t="s">
        <v>977</v>
      </c>
      <c r="Y1344" t="s">
        <v>94</v>
      </c>
      <c r="Z1344" t="s">
        <v>369</v>
      </c>
      <c r="AA1344" s="29">
        <v>-1109.2</v>
      </c>
      <c r="AB1344">
        <v>0</v>
      </c>
      <c r="AC1344">
        <f t="shared" si="252"/>
        <v>2015</v>
      </c>
      <c r="AD1344">
        <f t="shared" si="253"/>
        <v>7</v>
      </c>
      <c r="AE1344">
        <f t="shared" si="254"/>
        <v>2015</v>
      </c>
      <c r="AF1344">
        <f t="shared" si="255"/>
        <v>2</v>
      </c>
      <c r="AG1344" t="str">
        <f>VLOOKUP(F1344,vlookup!$A$2:$E$660,2,0)</f>
        <v>Retained</v>
      </c>
      <c r="AH1344" t="str">
        <f>VLOOKUP(F1344,vlookup!$A$2:$E$660,3,0)</f>
        <v>Service Contract</v>
      </c>
      <c r="AI1344" t="str">
        <f>VLOOKUP(F1344,vlookup!$A$2:$E$660,4,0)</f>
        <v>Used Car Programs</v>
      </c>
      <c r="AJ1344" t="str">
        <f>VLOOKUP(F1344,vlookup!$A$2:$E$660,5,0)</f>
        <v>High Mileage</v>
      </c>
      <c r="AL1344">
        <f t="shared" si="256"/>
        <v>19</v>
      </c>
      <c r="AM1344">
        <f t="shared" si="257"/>
        <v>171</v>
      </c>
      <c r="AN1344">
        <f t="shared" si="258"/>
        <v>7596</v>
      </c>
      <c r="AO1344" t="str">
        <f t="shared" si="259"/>
        <v/>
      </c>
      <c r="AP1344" t="str">
        <f t="shared" si="260"/>
        <v/>
      </c>
      <c r="AQ1344" t="str">
        <f t="shared" si="261"/>
        <v/>
      </c>
      <c r="AR1344">
        <f t="shared" si="262"/>
        <v>-1109.2</v>
      </c>
      <c r="AS1344" t="str">
        <f t="shared" si="263"/>
        <v>AZ298850B5-2</v>
      </c>
      <c r="AT1344" t="str">
        <f>IFERROR(IF(VLOOKUP(Y1344,vlookup!$I$2:$J$9,1,0)=Y1344,VLOOKUP(Y1344,vlookup!$I$2:$J$9,2,0),PROPER(Y1344)),PROPER(Y1344))</f>
        <v>Labor</v>
      </c>
      <c r="AU1344" t="str">
        <f>IFERROR(IF(B1344=VLOOKUP(B1344,vlookup!$L$2:$L$10,1,0),"Yes","No"),"No")</f>
        <v>No</v>
      </c>
    </row>
    <row r="1345" spans="1:47" ht="14.45" customHeight="1" x14ac:dyDescent="0.25">
      <c r="A1345" t="s">
        <v>1537</v>
      </c>
      <c r="B1345" s="31" t="s">
        <v>1538</v>
      </c>
      <c r="C1345">
        <v>1</v>
      </c>
      <c r="D1345">
        <v>1</v>
      </c>
      <c r="E1345" t="s">
        <v>382</v>
      </c>
      <c r="F1345" t="s">
        <v>238</v>
      </c>
      <c r="G1345" t="s">
        <v>3714</v>
      </c>
      <c r="H1345" t="s">
        <v>3751</v>
      </c>
      <c r="I1345">
        <v>68542</v>
      </c>
      <c r="J1345" s="19">
        <v>41802</v>
      </c>
      <c r="K1345" s="19">
        <v>41838</v>
      </c>
      <c r="L1345">
        <v>201407</v>
      </c>
      <c r="M1345" s="19">
        <v>41821</v>
      </c>
      <c r="N1345">
        <v>24616</v>
      </c>
      <c r="O1345" t="s">
        <v>1076</v>
      </c>
      <c r="P1345" t="s">
        <v>1260</v>
      </c>
      <c r="Q1345" t="s">
        <v>924</v>
      </c>
      <c r="R1345">
        <v>54857</v>
      </c>
      <c r="S1345" s="19">
        <v>41863</v>
      </c>
      <c r="T1345">
        <v>71686</v>
      </c>
      <c r="U1345" t="s">
        <v>357</v>
      </c>
      <c r="V1345" s="19">
        <v>41878</v>
      </c>
      <c r="W1345" t="s">
        <v>2806</v>
      </c>
      <c r="X1345" t="s">
        <v>2807</v>
      </c>
      <c r="Y1345" t="s">
        <v>94</v>
      </c>
      <c r="Z1345" t="s">
        <v>366</v>
      </c>
      <c r="AA1345" s="29">
        <v>-323.39999999999998</v>
      </c>
      <c r="AB1345">
        <v>0</v>
      </c>
      <c r="AC1345">
        <f t="shared" si="252"/>
        <v>2014</v>
      </c>
      <c r="AD1345">
        <f t="shared" si="253"/>
        <v>8</v>
      </c>
      <c r="AE1345">
        <f t="shared" si="254"/>
        <v>2014</v>
      </c>
      <c r="AF1345">
        <f t="shared" si="255"/>
        <v>6</v>
      </c>
      <c r="AG1345" t="str">
        <f>VLOOKUP(F1345,vlookup!$A$2:$E$660,2,0)</f>
        <v>Retained</v>
      </c>
      <c r="AH1345" t="str">
        <f>VLOOKUP(F1345,vlookup!$A$2:$E$660,3,0)</f>
        <v>Service Contract</v>
      </c>
      <c r="AI1345" t="str">
        <f>VLOOKUP(F1345,vlookup!$A$2:$E$660,4,0)</f>
        <v>Used Car Programs</v>
      </c>
      <c r="AJ1345" t="str">
        <f>VLOOKUP(F1345,vlookup!$A$2:$E$660,5,0)</f>
        <v>High Mileage</v>
      </c>
      <c r="AL1345">
        <f t="shared" si="256"/>
        <v>36</v>
      </c>
      <c r="AM1345">
        <f t="shared" si="257"/>
        <v>75</v>
      </c>
      <c r="AN1345">
        <f t="shared" si="258"/>
        <v>3144</v>
      </c>
      <c r="AO1345" t="str">
        <f t="shared" si="259"/>
        <v/>
      </c>
      <c r="AP1345" t="str">
        <f t="shared" si="260"/>
        <v/>
      </c>
      <c r="AQ1345">
        <f t="shared" si="261"/>
        <v>-323.39999999999998</v>
      </c>
      <c r="AR1345" t="str">
        <f t="shared" si="262"/>
        <v/>
      </c>
      <c r="AS1345" t="str">
        <f t="shared" si="263"/>
        <v>45N89379F4-1</v>
      </c>
      <c r="AT1345" t="str">
        <f>IFERROR(IF(VLOOKUP(Y1345,vlookup!$I$2:$J$9,1,0)=Y1345,VLOOKUP(Y1345,vlookup!$I$2:$J$9,2,0),PROPER(Y1345)),PROPER(Y1345))</f>
        <v>Labor</v>
      </c>
      <c r="AU1345" t="str">
        <f>IFERROR(IF(B1345=VLOOKUP(B1345,vlookup!$L$2:$L$10,1,0),"Yes","No"),"No")</f>
        <v>No</v>
      </c>
    </row>
    <row r="1346" spans="1:47" ht="14.45" customHeight="1" x14ac:dyDescent="0.25">
      <c r="A1346" t="s">
        <v>1537</v>
      </c>
      <c r="B1346" s="31" t="s">
        <v>1538</v>
      </c>
      <c r="C1346">
        <v>1</v>
      </c>
      <c r="D1346">
        <v>1</v>
      </c>
      <c r="E1346" t="s">
        <v>382</v>
      </c>
      <c r="F1346" t="s">
        <v>238</v>
      </c>
      <c r="G1346" t="s">
        <v>3714</v>
      </c>
      <c r="H1346" t="s">
        <v>3751</v>
      </c>
      <c r="I1346">
        <v>68542</v>
      </c>
      <c r="J1346" s="19">
        <v>41802</v>
      </c>
      <c r="K1346" s="19">
        <v>41838</v>
      </c>
      <c r="L1346">
        <v>201407</v>
      </c>
      <c r="M1346" s="19">
        <v>41821</v>
      </c>
      <c r="N1346">
        <v>24616</v>
      </c>
      <c r="O1346" t="s">
        <v>1076</v>
      </c>
      <c r="P1346" t="s">
        <v>1260</v>
      </c>
      <c r="Q1346" t="s">
        <v>924</v>
      </c>
      <c r="R1346">
        <v>54857</v>
      </c>
      <c r="S1346" s="19">
        <v>41863</v>
      </c>
      <c r="T1346">
        <v>71686</v>
      </c>
      <c r="U1346" t="s">
        <v>357</v>
      </c>
      <c r="V1346" s="19">
        <v>41878</v>
      </c>
      <c r="W1346" t="s">
        <v>591</v>
      </c>
      <c r="X1346" t="s">
        <v>592</v>
      </c>
      <c r="Y1346" t="s">
        <v>94</v>
      </c>
      <c r="Z1346" t="s">
        <v>358</v>
      </c>
      <c r="AA1346" s="29">
        <v>-78.400000000000006</v>
      </c>
      <c r="AB1346">
        <v>0</v>
      </c>
      <c r="AC1346">
        <f t="shared" si="252"/>
        <v>2014</v>
      </c>
      <c r="AD1346">
        <f t="shared" si="253"/>
        <v>8</v>
      </c>
      <c r="AE1346">
        <f t="shared" si="254"/>
        <v>2014</v>
      </c>
      <c r="AF1346">
        <f t="shared" si="255"/>
        <v>6</v>
      </c>
      <c r="AG1346" t="str">
        <f>VLOOKUP(F1346,vlookup!$A$2:$E$660,2,0)</f>
        <v>Retained</v>
      </c>
      <c r="AH1346" t="str">
        <f>VLOOKUP(F1346,vlookup!$A$2:$E$660,3,0)</f>
        <v>Service Contract</v>
      </c>
      <c r="AI1346" t="str">
        <f>VLOOKUP(F1346,vlookup!$A$2:$E$660,4,0)</f>
        <v>Used Car Programs</v>
      </c>
      <c r="AJ1346" t="str">
        <f>VLOOKUP(F1346,vlookup!$A$2:$E$660,5,0)</f>
        <v>High Mileage</v>
      </c>
      <c r="AL1346">
        <f t="shared" si="256"/>
        <v>36</v>
      </c>
      <c r="AM1346">
        <f t="shared" si="257"/>
        <v>75</v>
      </c>
      <c r="AN1346">
        <f t="shared" si="258"/>
        <v>3144</v>
      </c>
      <c r="AO1346" t="str">
        <f t="shared" si="259"/>
        <v/>
      </c>
      <c r="AP1346" t="str">
        <f t="shared" si="260"/>
        <v/>
      </c>
      <c r="AQ1346">
        <f t="shared" si="261"/>
        <v>-78.400000000000006</v>
      </c>
      <c r="AR1346" t="str">
        <f t="shared" si="262"/>
        <v/>
      </c>
      <c r="AS1346" t="str">
        <f t="shared" si="263"/>
        <v>45N89379F4-1</v>
      </c>
      <c r="AT1346" t="str">
        <f>IFERROR(IF(VLOOKUP(Y1346,vlookup!$I$2:$J$9,1,0)=Y1346,VLOOKUP(Y1346,vlookup!$I$2:$J$9,2,0),PROPER(Y1346)),PROPER(Y1346))</f>
        <v>Labor</v>
      </c>
      <c r="AU1346" t="str">
        <f>IFERROR(IF(B1346=VLOOKUP(B1346,vlookup!$L$2:$L$10,1,0),"Yes","No"),"No")</f>
        <v>No</v>
      </c>
    </row>
    <row r="1347" spans="1:47" ht="14.45" customHeight="1" x14ac:dyDescent="0.25">
      <c r="A1347" t="s">
        <v>1088</v>
      </c>
      <c r="B1347" s="31" t="s">
        <v>1089</v>
      </c>
      <c r="C1347">
        <v>2</v>
      </c>
      <c r="D1347">
        <v>1</v>
      </c>
      <c r="E1347" t="s">
        <v>382</v>
      </c>
      <c r="F1347" t="s">
        <v>60</v>
      </c>
      <c r="G1347" t="s">
        <v>388</v>
      </c>
      <c r="H1347" t="s">
        <v>3710</v>
      </c>
      <c r="I1347">
        <v>95007</v>
      </c>
      <c r="J1347" s="19">
        <v>41329</v>
      </c>
      <c r="K1347" s="19">
        <v>41362</v>
      </c>
      <c r="L1347">
        <v>201303</v>
      </c>
      <c r="M1347" s="19">
        <v>41334</v>
      </c>
      <c r="N1347">
        <v>24616</v>
      </c>
      <c r="O1347" t="s">
        <v>1076</v>
      </c>
      <c r="P1347" t="s">
        <v>1090</v>
      </c>
      <c r="Q1347" t="s">
        <v>924</v>
      </c>
      <c r="R1347">
        <v>5001</v>
      </c>
      <c r="S1347" s="19">
        <v>41507</v>
      </c>
      <c r="T1347">
        <v>98907</v>
      </c>
      <c r="U1347" t="s">
        <v>357</v>
      </c>
      <c r="V1347" s="19">
        <v>41515</v>
      </c>
      <c r="W1347" t="s">
        <v>2854</v>
      </c>
      <c r="X1347" t="s">
        <v>2855</v>
      </c>
      <c r="Y1347" t="s">
        <v>94</v>
      </c>
      <c r="Z1347" t="s">
        <v>364</v>
      </c>
      <c r="AA1347" s="29">
        <v>-1200</v>
      </c>
      <c r="AB1347" t="s">
        <v>544</v>
      </c>
      <c r="AC1347">
        <f t="shared" ref="AC1347:AC1410" si="264">YEAR(V1347)</f>
        <v>2013</v>
      </c>
      <c r="AD1347">
        <f t="shared" ref="AD1347:AD1410" si="265">MONTH(V1347)</f>
        <v>8</v>
      </c>
      <c r="AE1347">
        <f t="shared" ref="AE1347:AE1410" si="266">YEAR(J1347)</f>
        <v>2013</v>
      </c>
      <c r="AF1347">
        <f t="shared" ref="AF1347:AF1410" si="267">MONTH(J1347)</f>
        <v>2</v>
      </c>
      <c r="AG1347" t="str">
        <f>VLOOKUP(F1347,vlookup!$A$2:$E$660,2,0)</f>
        <v>Retained</v>
      </c>
      <c r="AH1347" t="str">
        <f>VLOOKUP(F1347,vlookup!$A$2:$E$660,3,0)</f>
        <v>Service Contract</v>
      </c>
      <c r="AI1347" t="str">
        <f>VLOOKUP(F1347,vlookup!$A$2:$E$660,4,0)</f>
        <v>Used Car Programs</v>
      </c>
      <c r="AJ1347" t="str">
        <f>VLOOKUP(F1347,vlookup!$A$2:$E$660,5,0)</f>
        <v>High Mileage</v>
      </c>
      <c r="AL1347">
        <f t="shared" ref="AL1347:AL1410" si="268">DAYS360(J1347,K1347)</f>
        <v>35</v>
      </c>
      <c r="AM1347">
        <f t="shared" ref="AM1347:AM1410" si="269">DAYS360(J1347,V1347)</f>
        <v>185</v>
      </c>
      <c r="AN1347">
        <f t="shared" ref="AN1347:AN1410" si="270">IF(T1347-I1347&lt;1,"",T1347-I1347)</f>
        <v>3900</v>
      </c>
      <c r="AO1347" t="str">
        <f t="shared" ref="AO1347:AO1410" si="271">IF(AM1347&lt;31,AA1347,"")</f>
        <v/>
      </c>
      <c r="AP1347" t="str">
        <f t="shared" ref="AP1347:AP1410" si="272">IF(AND(AM1347&gt;30,AM1347&lt;61),AA1347,"")</f>
        <v/>
      </c>
      <c r="AQ1347" t="str">
        <f t="shared" ref="AQ1347:AQ1410" si="273">IF(AND(AM1347&gt;60,AM1347&lt;91),AA1347,"")</f>
        <v/>
      </c>
      <c r="AR1347">
        <f t="shared" ref="AR1347:AR1410" si="274">IF(AM1347&gt;90,AA1347,"")</f>
        <v>-1200</v>
      </c>
      <c r="AS1347" t="str">
        <f t="shared" ref="AS1347:AS1410" si="275">CONCATENATE(B1347,"-",C1347)</f>
        <v>75238639B3Y-2</v>
      </c>
      <c r="AT1347" t="str">
        <f>IFERROR(IF(VLOOKUP(Y1347,vlookup!$I$2:$J$9,1,0)=Y1347,VLOOKUP(Y1347,vlookup!$I$2:$J$9,2,0),PROPER(Y1347)),PROPER(Y1347))</f>
        <v>Labor</v>
      </c>
      <c r="AU1347" t="str">
        <f>IFERROR(IF(B1347=VLOOKUP(B1347,vlookup!$L$2:$L$10,1,0),"Yes","No"),"No")</f>
        <v>No</v>
      </c>
    </row>
    <row r="1348" spans="1:47" ht="14.45" customHeight="1" x14ac:dyDescent="0.25">
      <c r="A1348" t="s">
        <v>2218</v>
      </c>
      <c r="B1348" s="31" t="s">
        <v>2219</v>
      </c>
      <c r="C1348">
        <v>1</v>
      </c>
      <c r="D1348">
        <v>2</v>
      </c>
      <c r="E1348" t="s">
        <v>382</v>
      </c>
      <c r="F1348" t="s">
        <v>205</v>
      </c>
      <c r="G1348" t="s">
        <v>919</v>
      </c>
      <c r="H1348" t="s">
        <v>3752</v>
      </c>
      <c r="I1348">
        <v>85876</v>
      </c>
      <c r="J1348" s="19">
        <v>41804</v>
      </c>
      <c r="K1348" s="19">
        <v>41838</v>
      </c>
      <c r="L1348">
        <v>201407</v>
      </c>
      <c r="M1348" s="19">
        <v>41821</v>
      </c>
      <c r="N1348">
        <v>24616</v>
      </c>
      <c r="O1348" t="s">
        <v>1076</v>
      </c>
      <c r="P1348" t="s">
        <v>1675</v>
      </c>
      <c r="Q1348" t="s">
        <v>924</v>
      </c>
      <c r="R1348">
        <v>6607</v>
      </c>
      <c r="S1348" s="19">
        <v>42026</v>
      </c>
      <c r="T1348">
        <v>89993</v>
      </c>
      <c r="U1348" t="s">
        <v>357</v>
      </c>
      <c r="V1348" s="19">
        <v>42075</v>
      </c>
      <c r="W1348" t="s">
        <v>2536</v>
      </c>
      <c r="X1348" t="s">
        <v>2537</v>
      </c>
      <c r="Y1348" t="s">
        <v>94</v>
      </c>
      <c r="Z1348" t="s">
        <v>14</v>
      </c>
      <c r="AA1348" s="29">
        <v>-1000</v>
      </c>
      <c r="AB1348">
        <v>0</v>
      </c>
      <c r="AC1348">
        <f t="shared" si="264"/>
        <v>2015</v>
      </c>
      <c r="AD1348">
        <f t="shared" si="265"/>
        <v>3</v>
      </c>
      <c r="AE1348">
        <f t="shared" si="266"/>
        <v>2014</v>
      </c>
      <c r="AF1348">
        <f t="shared" si="267"/>
        <v>6</v>
      </c>
      <c r="AG1348" t="str">
        <f>VLOOKUP(F1348,vlookup!$A$2:$E$660,2,0)</f>
        <v>Retained</v>
      </c>
      <c r="AH1348" t="str">
        <f>VLOOKUP(F1348,vlookup!$A$2:$E$660,3,0)</f>
        <v>Service Contract</v>
      </c>
      <c r="AI1348" t="str">
        <f>VLOOKUP(F1348,vlookup!$A$2:$E$660,4,0)</f>
        <v>Used Car Programs</v>
      </c>
      <c r="AJ1348" t="str">
        <f>VLOOKUP(F1348,vlookup!$A$2:$E$660,5,0)</f>
        <v>High Mileage</v>
      </c>
      <c r="AL1348">
        <f t="shared" si="268"/>
        <v>34</v>
      </c>
      <c r="AM1348">
        <f t="shared" si="269"/>
        <v>268</v>
      </c>
      <c r="AN1348">
        <f t="shared" si="270"/>
        <v>4117</v>
      </c>
      <c r="AO1348" t="str">
        <f t="shared" si="271"/>
        <v/>
      </c>
      <c r="AP1348" t="str">
        <f t="shared" si="272"/>
        <v/>
      </c>
      <c r="AQ1348" t="str">
        <f t="shared" si="273"/>
        <v/>
      </c>
      <c r="AR1348">
        <f t="shared" si="274"/>
        <v>-1000</v>
      </c>
      <c r="AS1348" t="str">
        <f t="shared" si="275"/>
        <v>7R318390F4-1</v>
      </c>
      <c r="AT1348" t="str">
        <f>IFERROR(IF(VLOOKUP(Y1348,vlookup!$I$2:$J$9,1,0)=Y1348,VLOOKUP(Y1348,vlookup!$I$2:$J$9,2,0),PROPER(Y1348)),PROPER(Y1348))</f>
        <v>Labor</v>
      </c>
      <c r="AU1348" t="str">
        <f>IFERROR(IF(B1348=VLOOKUP(B1348,vlookup!$L$2:$L$10,1,0),"Yes","No"),"No")</f>
        <v>No</v>
      </c>
    </row>
    <row r="1349" spans="1:47" ht="14.45" customHeight="1" x14ac:dyDescent="0.25">
      <c r="A1349" t="s">
        <v>2218</v>
      </c>
      <c r="B1349" s="31" t="s">
        <v>2219</v>
      </c>
      <c r="C1349">
        <v>1</v>
      </c>
      <c r="D1349">
        <v>3</v>
      </c>
      <c r="E1349" t="s">
        <v>382</v>
      </c>
      <c r="F1349" t="s">
        <v>205</v>
      </c>
      <c r="G1349" t="s">
        <v>919</v>
      </c>
      <c r="H1349" t="s">
        <v>3752</v>
      </c>
      <c r="I1349">
        <v>85876</v>
      </c>
      <c r="J1349" s="19">
        <v>41804</v>
      </c>
      <c r="K1349" s="19">
        <v>41838</v>
      </c>
      <c r="L1349">
        <v>201407</v>
      </c>
      <c r="M1349" s="19">
        <v>41821</v>
      </c>
      <c r="N1349">
        <v>24616</v>
      </c>
      <c r="O1349" t="s">
        <v>1076</v>
      </c>
      <c r="P1349" t="s">
        <v>1675</v>
      </c>
      <c r="Q1349" t="s">
        <v>924</v>
      </c>
      <c r="R1349">
        <v>6607</v>
      </c>
      <c r="S1349" s="19">
        <v>42040</v>
      </c>
      <c r="T1349">
        <v>89993</v>
      </c>
      <c r="U1349" t="s">
        <v>357</v>
      </c>
      <c r="V1349" s="19">
        <v>42075</v>
      </c>
      <c r="W1349" t="s">
        <v>2536</v>
      </c>
      <c r="X1349" t="s">
        <v>2537</v>
      </c>
      <c r="Y1349" t="s">
        <v>94</v>
      </c>
      <c r="Z1349" t="s">
        <v>14</v>
      </c>
      <c r="AA1349" s="29">
        <v>-2298.2199999999998</v>
      </c>
      <c r="AB1349">
        <v>0</v>
      </c>
      <c r="AC1349">
        <f t="shared" si="264"/>
        <v>2015</v>
      </c>
      <c r="AD1349">
        <f t="shared" si="265"/>
        <v>3</v>
      </c>
      <c r="AE1349">
        <f t="shared" si="266"/>
        <v>2014</v>
      </c>
      <c r="AF1349">
        <f t="shared" si="267"/>
        <v>6</v>
      </c>
      <c r="AG1349" t="str">
        <f>VLOOKUP(F1349,vlookup!$A$2:$E$660,2,0)</f>
        <v>Retained</v>
      </c>
      <c r="AH1349" t="str">
        <f>VLOOKUP(F1349,vlookup!$A$2:$E$660,3,0)</f>
        <v>Service Contract</v>
      </c>
      <c r="AI1349" t="str">
        <f>VLOOKUP(F1349,vlookup!$A$2:$E$660,4,0)</f>
        <v>Used Car Programs</v>
      </c>
      <c r="AJ1349" t="str">
        <f>VLOOKUP(F1349,vlookup!$A$2:$E$660,5,0)</f>
        <v>High Mileage</v>
      </c>
      <c r="AL1349">
        <f t="shared" si="268"/>
        <v>34</v>
      </c>
      <c r="AM1349">
        <f t="shared" si="269"/>
        <v>268</v>
      </c>
      <c r="AN1349">
        <f t="shared" si="270"/>
        <v>4117</v>
      </c>
      <c r="AO1349" t="str">
        <f t="shared" si="271"/>
        <v/>
      </c>
      <c r="AP1349" t="str">
        <f t="shared" si="272"/>
        <v/>
      </c>
      <c r="AQ1349" t="str">
        <f t="shared" si="273"/>
        <v/>
      </c>
      <c r="AR1349">
        <f t="shared" si="274"/>
        <v>-2298.2199999999998</v>
      </c>
      <c r="AS1349" t="str">
        <f t="shared" si="275"/>
        <v>7R318390F4-1</v>
      </c>
      <c r="AT1349" t="str">
        <f>IFERROR(IF(VLOOKUP(Y1349,vlookup!$I$2:$J$9,1,0)=Y1349,VLOOKUP(Y1349,vlookup!$I$2:$J$9,2,0),PROPER(Y1349)),PROPER(Y1349))</f>
        <v>Labor</v>
      </c>
      <c r="AU1349" t="str">
        <f>IFERROR(IF(B1349=VLOOKUP(B1349,vlookup!$L$2:$L$10,1,0),"Yes","No"),"No")</f>
        <v>No</v>
      </c>
    </row>
    <row r="1350" spans="1:47" ht="14.45" customHeight="1" x14ac:dyDescent="0.25">
      <c r="A1350" t="s">
        <v>1539</v>
      </c>
      <c r="B1350" s="31" t="s">
        <v>1540</v>
      </c>
      <c r="C1350">
        <v>3</v>
      </c>
      <c r="D1350">
        <v>1</v>
      </c>
      <c r="E1350" t="s">
        <v>382</v>
      </c>
      <c r="F1350" t="s">
        <v>205</v>
      </c>
      <c r="G1350" t="s">
        <v>919</v>
      </c>
      <c r="H1350" t="s">
        <v>3752</v>
      </c>
      <c r="I1350">
        <v>89897</v>
      </c>
      <c r="J1350" s="19">
        <v>41868</v>
      </c>
      <c r="K1350" s="19">
        <v>41907</v>
      </c>
      <c r="L1350">
        <v>201409</v>
      </c>
      <c r="M1350" s="19">
        <v>41883</v>
      </c>
      <c r="N1350">
        <v>24616</v>
      </c>
      <c r="O1350" t="s">
        <v>1076</v>
      </c>
      <c r="P1350" t="s">
        <v>1541</v>
      </c>
      <c r="Q1350" t="s">
        <v>924</v>
      </c>
      <c r="R1350">
        <v>130354</v>
      </c>
      <c r="S1350" s="19">
        <v>42110</v>
      </c>
      <c r="T1350">
        <v>96174</v>
      </c>
      <c r="U1350" t="s">
        <v>357</v>
      </c>
      <c r="V1350" s="19">
        <v>42118</v>
      </c>
      <c r="W1350" t="s">
        <v>976</v>
      </c>
      <c r="X1350" t="s">
        <v>977</v>
      </c>
      <c r="Y1350" t="s">
        <v>94</v>
      </c>
      <c r="Z1350" t="s">
        <v>369</v>
      </c>
      <c r="AA1350" s="29">
        <v>-1133</v>
      </c>
      <c r="AB1350">
        <v>0</v>
      </c>
      <c r="AC1350">
        <f t="shared" si="264"/>
        <v>2015</v>
      </c>
      <c r="AD1350">
        <f t="shared" si="265"/>
        <v>4</v>
      </c>
      <c r="AE1350">
        <f t="shared" si="266"/>
        <v>2014</v>
      </c>
      <c r="AF1350">
        <f t="shared" si="267"/>
        <v>8</v>
      </c>
      <c r="AG1350" t="str">
        <f>VLOOKUP(F1350,vlookup!$A$2:$E$660,2,0)</f>
        <v>Retained</v>
      </c>
      <c r="AH1350" t="str">
        <f>VLOOKUP(F1350,vlookup!$A$2:$E$660,3,0)</f>
        <v>Service Contract</v>
      </c>
      <c r="AI1350" t="str">
        <f>VLOOKUP(F1350,vlookup!$A$2:$E$660,4,0)</f>
        <v>Used Car Programs</v>
      </c>
      <c r="AJ1350" t="str">
        <f>VLOOKUP(F1350,vlookup!$A$2:$E$660,5,0)</f>
        <v>High Mileage</v>
      </c>
      <c r="AL1350">
        <f t="shared" si="268"/>
        <v>38</v>
      </c>
      <c r="AM1350">
        <f t="shared" si="269"/>
        <v>247</v>
      </c>
      <c r="AN1350">
        <f t="shared" si="270"/>
        <v>6277</v>
      </c>
      <c r="AO1350" t="str">
        <f t="shared" si="271"/>
        <v/>
      </c>
      <c r="AP1350" t="str">
        <f t="shared" si="272"/>
        <v/>
      </c>
      <c r="AQ1350" t="str">
        <f t="shared" si="273"/>
        <v/>
      </c>
      <c r="AR1350">
        <f t="shared" si="274"/>
        <v>-1133</v>
      </c>
      <c r="AS1350" t="str">
        <f t="shared" si="275"/>
        <v>8R634507H4-3</v>
      </c>
      <c r="AT1350" t="str">
        <f>IFERROR(IF(VLOOKUP(Y1350,vlookup!$I$2:$J$9,1,0)=Y1350,VLOOKUP(Y1350,vlookup!$I$2:$J$9,2,0),PROPER(Y1350)),PROPER(Y1350))</f>
        <v>Labor</v>
      </c>
      <c r="AU1350" t="str">
        <f>IFERROR(IF(B1350=VLOOKUP(B1350,vlookup!$L$2:$L$10,1,0),"Yes","No"),"No")</f>
        <v>No</v>
      </c>
    </row>
    <row r="1351" spans="1:47" ht="14.45" customHeight="1" x14ac:dyDescent="0.25">
      <c r="A1351" t="s">
        <v>2706</v>
      </c>
      <c r="B1351" s="31" t="s">
        <v>2707</v>
      </c>
      <c r="C1351">
        <v>1</v>
      </c>
      <c r="D1351">
        <v>1</v>
      </c>
      <c r="E1351" t="s">
        <v>382</v>
      </c>
      <c r="F1351" t="s">
        <v>60</v>
      </c>
      <c r="G1351" t="s">
        <v>922</v>
      </c>
      <c r="H1351" t="s">
        <v>1544</v>
      </c>
      <c r="I1351">
        <v>127436</v>
      </c>
      <c r="J1351" s="19">
        <v>41356</v>
      </c>
      <c r="K1351" s="19">
        <v>41393</v>
      </c>
      <c r="L1351">
        <v>201304</v>
      </c>
      <c r="M1351" s="19">
        <v>41365</v>
      </c>
      <c r="N1351">
        <v>24616</v>
      </c>
      <c r="O1351" t="s">
        <v>1076</v>
      </c>
      <c r="P1351" t="s">
        <v>3064</v>
      </c>
      <c r="Q1351" t="s">
        <v>924</v>
      </c>
      <c r="R1351">
        <v>43851</v>
      </c>
      <c r="S1351" s="19">
        <v>41509</v>
      </c>
      <c r="T1351">
        <v>130993</v>
      </c>
      <c r="U1351" t="s">
        <v>357</v>
      </c>
      <c r="V1351" s="19">
        <v>41529</v>
      </c>
      <c r="W1351" t="s">
        <v>2818</v>
      </c>
      <c r="X1351" t="s">
        <v>2819</v>
      </c>
      <c r="Y1351" t="s">
        <v>94</v>
      </c>
      <c r="Z1351" t="s">
        <v>14</v>
      </c>
      <c r="AA1351" s="29">
        <v>-244</v>
      </c>
      <c r="AB1351" t="s">
        <v>544</v>
      </c>
      <c r="AC1351">
        <f t="shared" si="264"/>
        <v>2013</v>
      </c>
      <c r="AD1351">
        <f t="shared" si="265"/>
        <v>9</v>
      </c>
      <c r="AE1351">
        <f t="shared" si="266"/>
        <v>2013</v>
      </c>
      <c r="AF1351">
        <f t="shared" si="267"/>
        <v>3</v>
      </c>
      <c r="AG1351" t="str">
        <f>VLOOKUP(F1351,vlookup!$A$2:$E$660,2,0)</f>
        <v>Retained</v>
      </c>
      <c r="AH1351" t="str">
        <f>VLOOKUP(F1351,vlookup!$A$2:$E$660,3,0)</f>
        <v>Service Contract</v>
      </c>
      <c r="AI1351" t="str">
        <f>VLOOKUP(F1351,vlookup!$A$2:$E$660,4,0)</f>
        <v>Used Car Programs</v>
      </c>
      <c r="AJ1351" t="str">
        <f>VLOOKUP(F1351,vlookup!$A$2:$E$660,5,0)</f>
        <v>High Mileage</v>
      </c>
      <c r="AL1351">
        <f t="shared" si="268"/>
        <v>36</v>
      </c>
      <c r="AM1351">
        <f t="shared" si="269"/>
        <v>169</v>
      </c>
      <c r="AN1351">
        <f t="shared" si="270"/>
        <v>3557</v>
      </c>
      <c r="AO1351" t="str">
        <f t="shared" si="271"/>
        <v/>
      </c>
      <c r="AP1351" t="str">
        <f t="shared" si="272"/>
        <v/>
      </c>
      <c r="AQ1351" t="str">
        <f t="shared" si="273"/>
        <v/>
      </c>
      <c r="AR1351">
        <f t="shared" si="274"/>
        <v>-244</v>
      </c>
      <c r="AS1351" t="str">
        <f t="shared" si="275"/>
        <v>6H322611C3Y-1</v>
      </c>
      <c r="AT1351" t="str">
        <f>IFERROR(IF(VLOOKUP(Y1351,vlookup!$I$2:$J$9,1,0)=Y1351,VLOOKUP(Y1351,vlookup!$I$2:$J$9,2,0),PROPER(Y1351)),PROPER(Y1351))</f>
        <v>Labor</v>
      </c>
      <c r="AU1351" t="str">
        <f>IFERROR(IF(B1351=VLOOKUP(B1351,vlookup!$L$2:$L$10,1,0),"Yes","No"),"No")</f>
        <v>No</v>
      </c>
    </row>
    <row r="1352" spans="1:47" ht="14.45" customHeight="1" x14ac:dyDescent="0.25">
      <c r="A1352" t="s">
        <v>1542</v>
      </c>
      <c r="B1352" s="31" t="s">
        <v>1543</v>
      </c>
      <c r="C1352">
        <v>1</v>
      </c>
      <c r="D1352">
        <v>1</v>
      </c>
      <c r="E1352" t="s">
        <v>382</v>
      </c>
      <c r="F1352" t="s">
        <v>205</v>
      </c>
      <c r="G1352" t="s">
        <v>922</v>
      </c>
      <c r="H1352" t="s">
        <v>1544</v>
      </c>
      <c r="I1352">
        <v>115554</v>
      </c>
      <c r="J1352" s="19">
        <v>42100</v>
      </c>
      <c r="K1352" s="19">
        <v>42124</v>
      </c>
      <c r="L1352">
        <v>201504</v>
      </c>
      <c r="M1352" s="19">
        <v>42095</v>
      </c>
      <c r="N1352">
        <v>24617</v>
      </c>
      <c r="O1352" t="s">
        <v>1070</v>
      </c>
      <c r="P1352" t="s">
        <v>1545</v>
      </c>
      <c r="Q1352" t="s">
        <v>924</v>
      </c>
      <c r="R1352">
        <v>66232618</v>
      </c>
      <c r="S1352" s="19">
        <v>42450</v>
      </c>
      <c r="T1352">
        <v>128680</v>
      </c>
      <c r="U1352" t="s">
        <v>356</v>
      </c>
      <c r="V1352" s="19">
        <v>42453</v>
      </c>
      <c r="W1352" t="s">
        <v>3065</v>
      </c>
      <c r="X1352" t="s">
        <v>3066</v>
      </c>
      <c r="Y1352" t="s">
        <v>94</v>
      </c>
      <c r="Z1352" t="s">
        <v>369</v>
      </c>
      <c r="AA1352" s="29">
        <v>-325</v>
      </c>
      <c r="AB1352">
        <v>0</v>
      </c>
      <c r="AC1352">
        <f t="shared" si="264"/>
        <v>2016</v>
      </c>
      <c r="AD1352">
        <f t="shared" si="265"/>
        <v>3</v>
      </c>
      <c r="AE1352">
        <f t="shared" si="266"/>
        <v>2015</v>
      </c>
      <c r="AF1352">
        <f t="shared" si="267"/>
        <v>4</v>
      </c>
      <c r="AG1352" t="str">
        <f>VLOOKUP(F1352,vlookup!$A$2:$E$660,2,0)</f>
        <v>Retained</v>
      </c>
      <c r="AH1352" t="str">
        <f>VLOOKUP(F1352,vlookup!$A$2:$E$660,3,0)</f>
        <v>Service Contract</v>
      </c>
      <c r="AI1352" t="str">
        <f>VLOOKUP(F1352,vlookup!$A$2:$E$660,4,0)</f>
        <v>Used Car Programs</v>
      </c>
      <c r="AJ1352" t="str">
        <f>VLOOKUP(F1352,vlookup!$A$2:$E$660,5,0)</f>
        <v>High Mileage</v>
      </c>
      <c r="AL1352">
        <f t="shared" si="268"/>
        <v>24</v>
      </c>
      <c r="AM1352">
        <f t="shared" si="269"/>
        <v>348</v>
      </c>
      <c r="AN1352">
        <f t="shared" si="270"/>
        <v>13126</v>
      </c>
      <c r="AO1352" t="str">
        <f t="shared" si="271"/>
        <v/>
      </c>
      <c r="AP1352" t="str">
        <f t="shared" si="272"/>
        <v/>
      </c>
      <c r="AQ1352" t="str">
        <f t="shared" si="273"/>
        <v/>
      </c>
      <c r="AR1352">
        <f t="shared" si="274"/>
        <v>-325</v>
      </c>
      <c r="AS1352" t="str">
        <f t="shared" si="275"/>
        <v>6H131747D5-1</v>
      </c>
      <c r="AT1352" t="str">
        <f>IFERROR(IF(VLOOKUP(Y1352,vlookup!$I$2:$J$9,1,0)=Y1352,VLOOKUP(Y1352,vlookup!$I$2:$J$9,2,0),PROPER(Y1352)),PROPER(Y1352))</f>
        <v>Labor</v>
      </c>
      <c r="AU1352" t="str">
        <f>IFERROR(IF(B1352=VLOOKUP(B1352,vlookup!$L$2:$L$10,1,0),"Yes","No"),"No")</f>
        <v>No</v>
      </c>
    </row>
    <row r="1353" spans="1:47" ht="14.45" customHeight="1" x14ac:dyDescent="0.25">
      <c r="A1353" t="s">
        <v>3067</v>
      </c>
      <c r="B1353" s="31" t="s">
        <v>3068</v>
      </c>
      <c r="C1353">
        <v>1</v>
      </c>
      <c r="D1353">
        <v>1</v>
      </c>
      <c r="E1353" t="s">
        <v>382</v>
      </c>
      <c r="F1353" t="s">
        <v>205</v>
      </c>
      <c r="G1353" t="s">
        <v>922</v>
      </c>
      <c r="H1353" t="s">
        <v>1544</v>
      </c>
      <c r="I1353">
        <v>80958</v>
      </c>
      <c r="J1353" s="19">
        <v>41661</v>
      </c>
      <c r="K1353" s="19">
        <v>41691</v>
      </c>
      <c r="L1353">
        <v>201402</v>
      </c>
      <c r="M1353" s="19">
        <v>41671</v>
      </c>
      <c r="N1353">
        <v>24616</v>
      </c>
      <c r="O1353" t="s">
        <v>1076</v>
      </c>
      <c r="P1353" t="s">
        <v>1190</v>
      </c>
      <c r="Q1353" t="s">
        <v>924</v>
      </c>
      <c r="R1353">
        <v>6142122</v>
      </c>
      <c r="S1353" s="19">
        <v>41771</v>
      </c>
      <c r="T1353">
        <v>83068</v>
      </c>
      <c r="U1353" t="s">
        <v>357</v>
      </c>
      <c r="V1353" s="19">
        <v>41792</v>
      </c>
      <c r="W1353" t="s">
        <v>2536</v>
      </c>
      <c r="X1353" t="s">
        <v>2537</v>
      </c>
      <c r="Y1353" t="s">
        <v>94</v>
      </c>
      <c r="Z1353" t="s">
        <v>14</v>
      </c>
      <c r="AA1353" s="29">
        <v>-986</v>
      </c>
      <c r="AB1353">
        <v>0</v>
      </c>
      <c r="AC1353">
        <f t="shared" si="264"/>
        <v>2014</v>
      </c>
      <c r="AD1353">
        <f t="shared" si="265"/>
        <v>6</v>
      </c>
      <c r="AE1353">
        <f t="shared" si="266"/>
        <v>2014</v>
      </c>
      <c r="AF1353">
        <f t="shared" si="267"/>
        <v>1</v>
      </c>
      <c r="AG1353" t="str">
        <f>VLOOKUP(F1353,vlookup!$A$2:$E$660,2,0)</f>
        <v>Retained</v>
      </c>
      <c r="AH1353" t="str">
        <f>VLOOKUP(F1353,vlookup!$A$2:$E$660,3,0)</f>
        <v>Service Contract</v>
      </c>
      <c r="AI1353" t="str">
        <f>VLOOKUP(F1353,vlookup!$A$2:$E$660,4,0)</f>
        <v>Used Car Programs</v>
      </c>
      <c r="AJ1353" t="str">
        <f>VLOOKUP(F1353,vlookup!$A$2:$E$660,5,0)</f>
        <v>High Mileage</v>
      </c>
      <c r="AL1353">
        <f t="shared" si="268"/>
        <v>29</v>
      </c>
      <c r="AM1353">
        <f t="shared" si="269"/>
        <v>130</v>
      </c>
      <c r="AN1353">
        <f t="shared" si="270"/>
        <v>2110</v>
      </c>
      <c r="AO1353" t="str">
        <f t="shared" si="271"/>
        <v/>
      </c>
      <c r="AP1353" t="str">
        <f t="shared" si="272"/>
        <v/>
      </c>
      <c r="AQ1353" t="str">
        <f t="shared" si="273"/>
        <v/>
      </c>
      <c r="AR1353">
        <f t="shared" si="274"/>
        <v>-986</v>
      </c>
      <c r="AS1353" t="str">
        <f t="shared" si="275"/>
        <v>6H373396A4-1</v>
      </c>
      <c r="AT1353" t="str">
        <f>IFERROR(IF(VLOOKUP(Y1353,vlookup!$I$2:$J$9,1,0)=Y1353,VLOOKUP(Y1353,vlookup!$I$2:$J$9,2,0),PROPER(Y1353)),PROPER(Y1353))</f>
        <v>Labor</v>
      </c>
      <c r="AU1353" t="str">
        <f>IFERROR(IF(B1353=VLOOKUP(B1353,vlookup!$L$2:$L$10,1,0),"Yes","No"),"No")</f>
        <v>No</v>
      </c>
    </row>
    <row r="1354" spans="1:47" ht="14.45" customHeight="1" x14ac:dyDescent="0.25">
      <c r="A1354" t="s">
        <v>1546</v>
      </c>
      <c r="B1354" s="31" t="s">
        <v>1547</v>
      </c>
      <c r="C1354">
        <v>1</v>
      </c>
      <c r="D1354">
        <v>1</v>
      </c>
      <c r="E1354" t="s">
        <v>382</v>
      </c>
      <c r="F1354" t="s">
        <v>60</v>
      </c>
      <c r="G1354" t="s">
        <v>922</v>
      </c>
      <c r="H1354" t="s">
        <v>1544</v>
      </c>
      <c r="I1354">
        <v>92142</v>
      </c>
      <c r="J1354" s="19">
        <v>41328</v>
      </c>
      <c r="K1354" s="19">
        <v>41361</v>
      </c>
      <c r="L1354">
        <v>201303</v>
      </c>
      <c r="M1354" s="19">
        <v>41334</v>
      </c>
      <c r="N1354">
        <v>24616</v>
      </c>
      <c r="O1354" t="s">
        <v>1076</v>
      </c>
      <c r="P1354" t="s">
        <v>1548</v>
      </c>
      <c r="Q1354" t="s">
        <v>941</v>
      </c>
      <c r="R1354">
        <v>6037487</v>
      </c>
      <c r="S1354" s="19">
        <v>41351</v>
      </c>
      <c r="T1354">
        <v>92783</v>
      </c>
      <c r="U1354" t="s">
        <v>357</v>
      </c>
      <c r="V1354" s="19">
        <v>41381</v>
      </c>
      <c r="W1354" t="s">
        <v>3069</v>
      </c>
      <c r="X1354" t="s">
        <v>3070</v>
      </c>
      <c r="Y1354" t="s">
        <v>94</v>
      </c>
      <c r="Z1354" t="s">
        <v>364</v>
      </c>
      <c r="AA1354" s="29">
        <v>-506</v>
      </c>
      <c r="AB1354" t="s">
        <v>544</v>
      </c>
      <c r="AC1354">
        <f t="shared" si="264"/>
        <v>2013</v>
      </c>
      <c r="AD1354">
        <f t="shared" si="265"/>
        <v>4</v>
      </c>
      <c r="AE1354">
        <f t="shared" si="266"/>
        <v>2013</v>
      </c>
      <c r="AF1354">
        <f t="shared" si="267"/>
        <v>2</v>
      </c>
      <c r="AG1354" t="str">
        <f>VLOOKUP(F1354,vlookup!$A$2:$E$660,2,0)</f>
        <v>Retained</v>
      </c>
      <c r="AH1354" t="str">
        <f>VLOOKUP(F1354,vlookup!$A$2:$E$660,3,0)</f>
        <v>Service Contract</v>
      </c>
      <c r="AI1354" t="str">
        <f>VLOOKUP(F1354,vlookup!$A$2:$E$660,4,0)</f>
        <v>Used Car Programs</v>
      </c>
      <c r="AJ1354" t="str">
        <f>VLOOKUP(F1354,vlookup!$A$2:$E$660,5,0)</f>
        <v>High Mileage</v>
      </c>
      <c r="AL1354">
        <f t="shared" si="268"/>
        <v>35</v>
      </c>
      <c r="AM1354">
        <f t="shared" si="269"/>
        <v>54</v>
      </c>
      <c r="AN1354">
        <f t="shared" si="270"/>
        <v>641</v>
      </c>
      <c r="AO1354" t="str">
        <f t="shared" si="271"/>
        <v/>
      </c>
      <c r="AP1354">
        <f t="shared" si="272"/>
        <v>-506</v>
      </c>
      <c r="AQ1354" t="str">
        <f t="shared" si="273"/>
        <v/>
      </c>
      <c r="AR1354" t="str">
        <f t="shared" si="274"/>
        <v/>
      </c>
      <c r="AS1354" t="str">
        <f t="shared" si="275"/>
        <v>6H485653B3Y-1</v>
      </c>
      <c r="AT1354" t="str">
        <f>IFERROR(IF(VLOOKUP(Y1354,vlookup!$I$2:$J$9,1,0)=Y1354,VLOOKUP(Y1354,vlookup!$I$2:$J$9,2,0),PROPER(Y1354)),PROPER(Y1354))</f>
        <v>Labor</v>
      </c>
      <c r="AU1354" t="str">
        <f>IFERROR(IF(B1354=VLOOKUP(B1354,vlookup!$L$2:$L$10,1,0),"Yes","No"),"No")</f>
        <v>No</v>
      </c>
    </row>
    <row r="1355" spans="1:47" ht="14.45" customHeight="1" x14ac:dyDescent="0.25">
      <c r="A1355" t="s">
        <v>1546</v>
      </c>
      <c r="B1355" s="31" t="s">
        <v>1547</v>
      </c>
      <c r="C1355">
        <v>1</v>
      </c>
      <c r="D1355">
        <v>1</v>
      </c>
      <c r="E1355" t="s">
        <v>382</v>
      </c>
      <c r="F1355" t="s">
        <v>60</v>
      </c>
      <c r="G1355" t="s">
        <v>922</v>
      </c>
      <c r="H1355" t="s">
        <v>1544</v>
      </c>
      <c r="I1355">
        <v>92142</v>
      </c>
      <c r="J1355" s="19">
        <v>41328</v>
      </c>
      <c r="K1355" s="19">
        <v>41361</v>
      </c>
      <c r="L1355">
        <v>201303</v>
      </c>
      <c r="M1355" s="19">
        <v>41334</v>
      </c>
      <c r="N1355">
        <v>24616</v>
      </c>
      <c r="O1355" t="s">
        <v>1076</v>
      </c>
      <c r="P1355" t="s">
        <v>1548</v>
      </c>
      <c r="Q1355" t="s">
        <v>941</v>
      </c>
      <c r="R1355">
        <v>6037487</v>
      </c>
      <c r="S1355" s="19">
        <v>41351</v>
      </c>
      <c r="T1355">
        <v>92783</v>
      </c>
      <c r="U1355" t="s">
        <v>357</v>
      </c>
      <c r="V1355" s="19">
        <v>41381</v>
      </c>
      <c r="W1355" t="s">
        <v>2818</v>
      </c>
      <c r="X1355" t="s">
        <v>2819</v>
      </c>
      <c r="Y1355" t="s">
        <v>94</v>
      </c>
      <c r="Z1355" t="s">
        <v>14</v>
      </c>
      <c r="AA1355" s="29">
        <v>-55</v>
      </c>
      <c r="AB1355" t="s">
        <v>544</v>
      </c>
      <c r="AC1355">
        <f t="shared" si="264"/>
        <v>2013</v>
      </c>
      <c r="AD1355">
        <f t="shared" si="265"/>
        <v>4</v>
      </c>
      <c r="AE1355">
        <f t="shared" si="266"/>
        <v>2013</v>
      </c>
      <c r="AF1355">
        <f t="shared" si="267"/>
        <v>2</v>
      </c>
      <c r="AG1355" t="str">
        <f>VLOOKUP(F1355,vlookup!$A$2:$E$660,2,0)</f>
        <v>Retained</v>
      </c>
      <c r="AH1355" t="str">
        <f>VLOOKUP(F1355,vlookup!$A$2:$E$660,3,0)</f>
        <v>Service Contract</v>
      </c>
      <c r="AI1355" t="str">
        <f>VLOOKUP(F1355,vlookup!$A$2:$E$660,4,0)</f>
        <v>Used Car Programs</v>
      </c>
      <c r="AJ1355" t="str">
        <f>VLOOKUP(F1355,vlookup!$A$2:$E$660,5,0)</f>
        <v>High Mileage</v>
      </c>
      <c r="AL1355">
        <f t="shared" si="268"/>
        <v>35</v>
      </c>
      <c r="AM1355">
        <f t="shared" si="269"/>
        <v>54</v>
      </c>
      <c r="AN1355">
        <f t="shared" si="270"/>
        <v>641</v>
      </c>
      <c r="AO1355" t="str">
        <f t="shared" si="271"/>
        <v/>
      </c>
      <c r="AP1355">
        <f t="shared" si="272"/>
        <v>-55</v>
      </c>
      <c r="AQ1355" t="str">
        <f t="shared" si="273"/>
        <v/>
      </c>
      <c r="AR1355" t="str">
        <f t="shared" si="274"/>
        <v/>
      </c>
      <c r="AS1355" t="str">
        <f t="shared" si="275"/>
        <v>6H485653B3Y-1</v>
      </c>
      <c r="AT1355" t="str">
        <f>IFERROR(IF(VLOOKUP(Y1355,vlookup!$I$2:$J$9,1,0)=Y1355,VLOOKUP(Y1355,vlookup!$I$2:$J$9,2,0),PROPER(Y1355)),PROPER(Y1355))</f>
        <v>Labor</v>
      </c>
      <c r="AU1355" t="str">
        <f>IFERROR(IF(B1355=VLOOKUP(B1355,vlookup!$L$2:$L$10,1,0),"Yes","No"),"No")</f>
        <v>No</v>
      </c>
    </row>
    <row r="1356" spans="1:47" ht="14.45" customHeight="1" x14ac:dyDescent="0.25">
      <c r="A1356" t="s">
        <v>1549</v>
      </c>
      <c r="B1356" s="31" t="s">
        <v>1550</v>
      </c>
      <c r="C1356">
        <v>1</v>
      </c>
      <c r="D1356">
        <v>1</v>
      </c>
      <c r="E1356" t="s">
        <v>382</v>
      </c>
      <c r="F1356" t="s">
        <v>238</v>
      </c>
      <c r="G1356" t="s">
        <v>922</v>
      </c>
      <c r="H1356" t="s">
        <v>1544</v>
      </c>
      <c r="I1356">
        <v>94463</v>
      </c>
      <c r="J1356" s="19">
        <v>42730</v>
      </c>
      <c r="K1356" s="19">
        <v>42779</v>
      </c>
      <c r="L1356">
        <v>201702</v>
      </c>
      <c r="M1356" s="19">
        <v>42767</v>
      </c>
      <c r="N1356">
        <v>24616</v>
      </c>
      <c r="O1356" t="s">
        <v>1076</v>
      </c>
      <c r="P1356" t="s">
        <v>1545</v>
      </c>
      <c r="Q1356" t="s">
        <v>924</v>
      </c>
      <c r="R1356">
        <v>689196</v>
      </c>
      <c r="S1356" s="19">
        <v>42794</v>
      </c>
      <c r="T1356">
        <v>98430</v>
      </c>
      <c r="U1356" t="s">
        <v>356</v>
      </c>
      <c r="V1356" s="19">
        <v>42796</v>
      </c>
      <c r="W1356" t="s">
        <v>961</v>
      </c>
      <c r="X1356" t="s">
        <v>962</v>
      </c>
      <c r="Y1356" t="s">
        <v>94</v>
      </c>
      <c r="Z1356" t="s">
        <v>364</v>
      </c>
      <c r="AA1356" s="29">
        <v>-784</v>
      </c>
      <c r="AB1356">
        <v>0</v>
      </c>
      <c r="AC1356">
        <f t="shared" si="264"/>
        <v>2017</v>
      </c>
      <c r="AD1356">
        <f t="shared" si="265"/>
        <v>3</v>
      </c>
      <c r="AE1356">
        <f t="shared" si="266"/>
        <v>2016</v>
      </c>
      <c r="AF1356">
        <f t="shared" si="267"/>
        <v>12</v>
      </c>
      <c r="AG1356" t="str">
        <f>VLOOKUP(F1356,vlookup!$A$2:$E$660,2,0)</f>
        <v>Retained</v>
      </c>
      <c r="AH1356" t="str">
        <f>VLOOKUP(F1356,vlookup!$A$2:$E$660,3,0)</f>
        <v>Service Contract</v>
      </c>
      <c r="AI1356" t="str">
        <f>VLOOKUP(F1356,vlookup!$A$2:$E$660,4,0)</f>
        <v>Used Car Programs</v>
      </c>
      <c r="AJ1356" t="str">
        <f>VLOOKUP(F1356,vlookup!$A$2:$E$660,5,0)</f>
        <v>High Mileage</v>
      </c>
      <c r="AL1356">
        <f t="shared" si="268"/>
        <v>47</v>
      </c>
      <c r="AM1356">
        <f t="shared" si="269"/>
        <v>66</v>
      </c>
      <c r="AN1356">
        <f t="shared" si="270"/>
        <v>3967</v>
      </c>
      <c r="AO1356" t="str">
        <f t="shared" si="271"/>
        <v/>
      </c>
      <c r="AP1356" t="str">
        <f t="shared" si="272"/>
        <v/>
      </c>
      <c r="AQ1356">
        <f t="shared" si="273"/>
        <v>-784</v>
      </c>
      <c r="AR1356" t="str">
        <f t="shared" si="274"/>
        <v/>
      </c>
      <c r="AS1356" t="str">
        <f t="shared" si="275"/>
        <v>CH146260L6Y-1</v>
      </c>
      <c r="AT1356" t="str">
        <f>IFERROR(IF(VLOOKUP(Y1356,vlookup!$I$2:$J$9,1,0)=Y1356,VLOOKUP(Y1356,vlookup!$I$2:$J$9,2,0),PROPER(Y1356)),PROPER(Y1356))</f>
        <v>Labor</v>
      </c>
      <c r="AU1356" t="str">
        <f>IFERROR(IF(B1356=VLOOKUP(B1356,vlookup!$L$2:$L$10,1,0),"Yes","No"),"No")</f>
        <v>No</v>
      </c>
    </row>
    <row r="1357" spans="1:47" ht="14.45" customHeight="1" x14ac:dyDescent="0.25">
      <c r="A1357" t="s">
        <v>1551</v>
      </c>
      <c r="B1357" s="31" t="s">
        <v>1552</v>
      </c>
      <c r="C1357">
        <v>2</v>
      </c>
      <c r="D1357">
        <v>1</v>
      </c>
      <c r="E1357" t="s">
        <v>382</v>
      </c>
      <c r="F1357" t="s">
        <v>464</v>
      </c>
      <c r="G1357" t="s">
        <v>19</v>
      </c>
      <c r="H1357" t="s">
        <v>1553</v>
      </c>
      <c r="I1357">
        <v>68794</v>
      </c>
      <c r="J1357" s="19">
        <v>44766</v>
      </c>
      <c r="K1357" s="19">
        <v>44796</v>
      </c>
      <c r="L1357">
        <v>202208</v>
      </c>
      <c r="M1357" s="19">
        <v>44774</v>
      </c>
      <c r="N1357">
        <v>24616</v>
      </c>
      <c r="O1357" t="s">
        <v>1076</v>
      </c>
      <c r="P1357" t="s">
        <v>1183</v>
      </c>
      <c r="Q1357" t="s">
        <v>924</v>
      </c>
      <c r="R1357">
        <v>28038</v>
      </c>
      <c r="S1357" s="19">
        <v>44965</v>
      </c>
      <c r="T1357">
        <v>77995</v>
      </c>
      <c r="U1357" t="s">
        <v>357</v>
      </c>
      <c r="V1357" s="19">
        <v>44993</v>
      </c>
      <c r="W1357" t="s">
        <v>2772</v>
      </c>
      <c r="X1357" t="s">
        <v>2773</v>
      </c>
      <c r="Y1357" t="s">
        <v>94</v>
      </c>
      <c r="Z1357" t="s">
        <v>364</v>
      </c>
      <c r="AA1357" s="29">
        <v>-1490</v>
      </c>
      <c r="AB1357">
        <v>0</v>
      </c>
      <c r="AC1357">
        <f t="shared" si="264"/>
        <v>2023</v>
      </c>
      <c r="AD1357">
        <f t="shared" si="265"/>
        <v>3</v>
      </c>
      <c r="AE1357">
        <f t="shared" si="266"/>
        <v>2022</v>
      </c>
      <c r="AF1357">
        <f t="shared" si="267"/>
        <v>7</v>
      </c>
      <c r="AG1357" t="str">
        <f>VLOOKUP(F1357,vlookup!$A$2:$E$660,2,0)</f>
        <v>Retained</v>
      </c>
      <c r="AH1357" t="str">
        <f>VLOOKUP(F1357,vlookup!$A$2:$E$660,3,0)</f>
        <v>Service Contract</v>
      </c>
      <c r="AI1357" t="str">
        <f>VLOOKUP(F1357,vlookup!$A$2:$E$660,4,0)</f>
        <v>Used Car Programs</v>
      </c>
      <c r="AJ1357" t="str">
        <f>VLOOKUP(F1357,vlookup!$A$2:$E$660,5,0)</f>
        <v>High Mileage</v>
      </c>
      <c r="AL1357">
        <f t="shared" si="268"/>
        <v>29</v>
      </c>
      <c r="AM1357">
        <f t="shared" si="269"/>
        <v>224</v>
      </c>
      <c r="AN1357">
        <f t="shared" si="270"/>
        <v>9201</v>
      </c>
      <c r="AO1357" t="str">
        <f t="shared" si="271"/>
        <v/>
      </c>
      <c r="AP1357" t="str">
        <f t="shared" si="272"/>
        <v/>
      </c>
      <c r="AQ1357" t="str">
        <f t="shared" si="273"/>
        <v/>
      </c>
      <c r="AR1357">
        <f t="shared" si="274"/>
        <v>-1490</v>
      </c>
      <c r="AS1357" t="str">
        <f t="shared" si="275"/>
        <v>ZAGEH366484G22-2</v>
      </c>
      <c r="AT1357" t="str">
        <f>IFERROR(IF(VLOOKUP(Y1357,vlookup!$I$2:$J$9,1,0)=Y1357,VLOOKUP(Y1357,vlookup!$I$2:$J$9,2,0),PROPER(Y1357)),PROPER(Y1357))</f>
        <v>Labor</v>
      </c>
      <c r="AU1357" t="str">
        <f>IFERROR(IF(B1357=VLOOKUP(B1357,vlookup!$L$2:$L$10,1,0),"Yes","No"),"No")</f>
        <v>No</v>
      </c>
    </row>
    <row r="1358" spans="1:47" ht="14.45" customHeight="1" x14ac:dyDescent="0.25">
      <c r="A1358" t="s">
        <v>3071</v>
      </c>
      <c r="B1358" s="31" t="s">
        <v>3072</v>
      </c>
      <c r="C1358">
        <v>1</v>
      </c>
      <c r="D1358">
        <v>1</v>
      </c>
      <c r="E1358" t="s">
        <v>382</v>
      </c>
      <c r="F1358" t="s">
        <v>464</v>
      </c>
      <c r="G1358" t="s">
        <v>922</v>
      </c>
      <c r="H1358" t="s">
        <v>1544</v>
      </c>
      <c r="I1358">
        <v>85454</v>
      </c>
      <c r="J1358" s="19">
        <v>44604</v>
      </c>
      <c r="K1358" s="19">
        <v>44650</v>
      </c>
      <c r="L1358">
        <v>202203</v>
      </c>
      <c r="M1358" s="19">
        <v>44621</v>
      </c>
      <c r="N1358">
        <v>24617</v>
      </c>
      <c r="O1358" t="s">
        <v>1070</v>
      </c>
      <c r="P1358" t="s">
        <v>3073</v>
      </c>
      <c r="Q1358" t="s">
        <v>924</v>
      </c>
      <c r="R1358">
        <v>136363</v>
      </c>
      <c r="S1358" s="19">
        <v>44797</v>
      </c>
      <c r="T1358">
        <v>94079</v>
      </c>
      <c r="U1358" t="s">
        <v>356</v>
      </c>
      <c r="V1358" s="19">
        <v>44867</v>
      </c>
      <c r="W1358" t="s">
        <v>967</v>
      </c>
      <c r="X1358" t="s">
        <v>968</v>
      </c>
      <c r="Y1358" t="s">
        <v>94</v>
      </c>
      <c r="Z1358" t="s">
        <v>364</v>
      </c>
      <c r="AA1358" s="29">
        <v>-3700</v>
      </c>
      <c r="AB1358">
        <v>0</v>
      </c>
      <c r="AC1358">
        <f t="shared" si="264"/>
        <v>2022</v>
      </c>
      <c r="AD1358">
        <f t="shared" si="265"/>
        <v>11</v>
      </c>
      <c r="AE1358">
        <f t="shared" si="266"/>
        <v>2022</v>
      </c>
      <c r="AF1358">
        <f t="shared" si="267"/>
        <v>2</v>
      </c>
      <c r="AG1358" t="str">
        <f>VLOOKUP(F1358,vlookup!$A$2:$E$660,2,0)</f>
        <v>Retained</v>
      </c>
      <c r="AH1358" t="str">
        <f>VLOOKUP(F1358,vlookup!$A$2:$E$660,3,0)</f>
        <v>Service Contract</v>
      </c>
      <c r="AI1358" t="str">
        <f>VLOOKUP(F1358,vlookup!$A$2:$E$660,4,0)</f>
        <v>Used Car Programs</v>
      </c>
      <c r="AJ1358" t="str">
        <f>VLOOKUP(F1358,vlookup!$A$2:$E$660,5,0)</f>
        <v>High Mileage</v>
      </c>
      <c r="AL1358">
        <f t="shared" si="268"/>
        <v>48</v>
      </c>
      <c r="AM1358">
        <f t="shared" si="269"/>
        <v>260</v>
      </c>
      <c r="AN1358">
        <f t="shared" si="270"/>
        <v>8625</v>
      </c>
      <c r="AO1358" t="str">
        <f t="shared" si="271"/>
        <v/>
      </c>
      <c r="AP1358" t="str">
        <f t="shared" si="272"/>
        <v/>
      </c>
      <c r="AQ1358" t="str">
        <f t="shared" si="273"/>
        <v/>
      </c>
      <c r="AR1358">
        <f t="shared" si="274"/>
        <v>-3700</v>
      </c>
      <c r="AS1358" t="str">
        <f t="shared" si="275"/>
        <v>ZAGEH238016B22-1</v>
      </c>
      <c r="AT1358" t="str">
        <f>IFERROR(IF(VLOOKUP(Y1358,vlookup!$I$2:$J$9,1,0)=Y1358,VLOOKUP(Y1358,vlookup!$I$2:$J$9,2,0),PROPER(Y1358)),PROPER(Y1358))</f>
        <v>Labor</v>
      </c>
      <c r="AU1358" t="str">
        <f>IFERROR(IF(B1358=VLOOKUP(B1358,vlookup!$L$2:$L$10,1,0),"Yes","No"),"No")</f>
        <v>No</v>
      </c>
    </row>
    <row r="1359" spans="1:47" ht="14.45" customHeight="1" x14ac:dyDescent="0.25">
      <c r="A1359" t="s">
        <v>1554</v>
      </c>
      <c r="B1359" s="31" t="s">
        <v>1555</v>
      </c>
      <c r="C1359">
        <v>1</v>
      </c>
      <c r="D1359">
        <v>1</v>
      </c>
      <c r="E1359" t="s">
        <v>571</v>
      </c>
      <c r="F1359" t="s">
        <v>464</v>
      </c>
      <c r="G1359" t="s">
        <v>922</v>
      </c>
      <c r="H1359" t="s">
        <v>1556</v>
      </c>
      <c r="I1359">
        <v>151172</v>
      </c>
      <c r="J1359" s="19">
        <v>44358</v>
      </c>
      <c r="K1359" s="19">
        <v>44403</v>
      </c>
      <c r="L1359">
        <v>202107</v>
      </c>
      <c r="M1359" s="19">
        <v>44378</v>
      </c>
      <c r="N1359">
        <v>24617</v>
      </c>
      <c r="O1359" t="s">
        <v>1070</v>
      </c>
      <c r="P1359" t="s">
        <v>1557</v>
      </c>
      <c r="Q1359" t="s">
        <v>941</v>
      </c>
      <c r="R1359">
        <v>26143</v>
      </c>
      <c r="S1359" s="19">
        <v>44519</v>
      </c>
      <c r="T1359">
        <v>156559</v>
      </c>
      <c r="U1359" t="s">
        <v>356</v>
      </c>
      <c r="V1359" s="19">
        <v>44538</v>
      </c>
      <c r="W1359" t="s">
        <v>967</v>
      </c>
      <c r="X1359" t="s">
        <v>968</v>
      </c>
      <c r="Y1359" t="s">
        <v>94</v>
      </c>
      <c r="Z1359" t="s">
        <v>364</v>
      </c>
      <c r="AA1359" s="29">
        <v>-1370.25</v>
      </c>
      <c r="AB1359">
        <v>0</v>
      </c>
      <c r="AC1359">
        <f t="shared" si="264"/>
        <v>2021</v>
      </c>
      <c r="AD1359">
        <f t="shared" si="265"/>
        <v>12</v>
      </c>
      <c r="AE1359">
        <f t="shared" si="266"/>
        <v>2021</v>
      </c>
      <c r="AF1359">
        <f t="shared" si="267"/>
        <v>6</v>
      </c>
      <c r="AG1359" t="str">
        <f>VLOOKUP(F1359,vlookup!$A$2:$E$660,2,0)</f>
        <v>Retained</v>
      </c>
      <c r="AH1359" t="str">
        <f>VLOOKUP(F1359,vlookup!$A$2:$E$660,3,0)</f>
        <v>Service Contract</v>
      </c>
      <c r="AI1359" t="str">
        <f>VLOOKUP(F1359,vlookup!$A$2:$E$660,4,0)</f>
        <v>Used Car Programs</v>
      </c>
      <c r="AJ1359" t="str">
        <f>VLOOKUP(F1359,vlookup!$A$2:$E$660,5,0)</f>
        <v>High Mileage</v>
      </c>
      <c r="AL1359">
        <f t="shared" si="268"/>
        <v>45</v>
      </c>
      <c r="AM1359">
        <f t="shared" si="269"/>
        <v>177</v>
      </c>
      <c r="AN1359">
        <f t="shared" si="270"/>
        <v>5387</v>
      </c>
      <c r="AO1359" t="str">
        <f t="shared" si="271"/>
        <v/>
      </c>
      <c r="AP1359" t="str">
        <f t="shared" si="272"/>
        <v/>
      </c>
      <c r="AQ1359" t="str">
        <f t="shared" si="273"/>
        <v/>
      </c>
      <c r="AR1359">
        <f t="shared" si="274"/>
        <v>-1370.25</v>
      </c>
      <c r="AS1359" t="str">
        <f t="shared" si="275"/>
        <v>ZAGCH268868F21-1</v>
      </c>
      <c r="AT1359" t="str">
        <f>IFERROR(IF(VLOOKUP(Y1359,vlookup!$I$2:$J$9,1,0)=Y1359,VLOOKUP(Y1359,vlookup!$I$2:$J$9,2,0),PROPER(Y1359)),PROPER(Y1359))</f>
        <v>Labor</v>
      </c>
      <c r="AU1359" t="str">
        <f>IFERROR(IF(B1359=VLOOKUP(B1359,vlookup!$L$2:$L$10,1,0),"Yes","No"),"No")</f>
        <v>No</v>
      </c>
    </row>
    <row r="1360" spans="1:47" ht="14.45" customHeight="1" x14ac:dyDescent="0.25">
      <c r="A1360" t="s">
        <v>1558</v>
      </c>
      <c r="B1360" s="31" t="s">
        <v>1559</v>
      </c>
      <c r="C1360">
        <v>1</v>
      </c>
      <c r="D1360">
        <v>1</v>
      </c>
      <c r="E1360" t="s">
        <v>382</v>
      </c>
      <c r="F1360" t="s">
        <v>60</v>
      </c>
      <c r="G1360" t="s">
        <v>919</v>
      </c>
      <c r="H1360">
        <v>300</v>
      </c>
      <c r="I1360">
        <v>145664</v>
      </c>
      <c r="J1360" s="19">
        <v>41656</v>
      </c>
      <c r="K1360" s="19">
        <v>41698</v>
      </c>
      <c r="L1360">
        <v>201402</v>
      </c>
      <c r="M1360" s="19">
        <v>41671</v>
      </c>
      <c r="N1360">
        <v>24617</v>
      </c>
      <c r="O1360" t="s">
        <v>1070</v>
      </c>
      <c r="P1360" t="s">
        <v>1312</v>
      </c>
      <c r="Q1360" t="s">
        <v>924</v>
      </c>
      <c r="R1360">
        <v>24115</v>
      </c>
      <c r="S1360" s="19">
        <v>41684</v>
      </c>
      <c r="T1360">
        <v>147263</v>
      </c>
      <c r="U1360" t="s">
        <v>357</v>
      </c>
      <c r="V1360" s="19">
        <v>41774</v>
      </c>
      <c r="W1360" t="s">
        <v>587</v>
      </c>
      <c r="X1360" t="s">
        <v>588</v>
      </c>
      <c r="Y1360" t="s">
        <v>94</v>
      </c>
      <c r="Z1360" t="s">
        <v>364</v>
      </c>
      <c r="AA1360" s="29">
        <v>-502.25</v>
      </c>
      <c r="AB1360">
        <v>0</v>
      </c>
      <c r="AC1360">
        <f t="shared" si="264"/>
        <v>2014</v>
      </c>
      <c r="AD1360">
        <f t="shared" si="265"/>
        <v>5</v>
      </c>
      <c r="AE1360">
        <f t="shared" si="266"/>
        <v>2014</v>
      </c>
      <c r="AF1360">
        <f t="shared" si="267"/>
        <v>1</v>
      </c>
      <c r="AG1360" t="str">
        <f>VLOOKUP(F1360,vlookup!$A$2:$E$660,2,0)</f>
        <v>Retained</v>
      </c>
      <c r="AH1360" t="str">
        <f>VLOOKUP(F1360,vlookup!$A$2:$E$660,3,0)</f>
        <v>Service Contract</v>
      </c>
      <c r="AI1360" t="str">
        <f>VLOOKUP(F1360,vlookup!$A$2:$E$660,4,0)</f>
        <v>Used Car Programs</v>
      </c>
      <c r="AJ1360" t="str">
        <f>VLOOKUP(F1360,vlookup!$A$2:$E$660,5,0)</f>
        <v>High Mileage</v>
      </c>
      <c r="AL1360">
        <f t="shared" si="268"/>
        <v>41</v>
      </c>
      <c r="AM1360">
        <f t="shared" si="269"/>
        <v>118</v>
      </c>
      <c r="AN1360">
        <f t="shared" si="270"/>
        <v>1599</v>
      </c>
      <c r="AO1360" t="str">
        <f t="shared" si="271"/>
        <v/>
      </c>
      <c r="AP1360" t="str">
        <f t="shared" si="272"/>
        <v/>
      </c>
      <c r="AQ1360" t="str">
        <f t="shared" si="273"/>
        <v/>
      </c>
      <c r="AR1360">
        <f t="shared" si="274"/>
        <v>-502.25</v>
      </c>
      <c r="AS1360" t="str">
        <f t="shared" si="275"/>
        <v>5H138262A4Y-1</v>
      </c>
      <c r="AT1360" t="str">
        <f>IFERROR(IF(VLOOKUP(Y1360,vlookup!$I$2:$J$9,1,0)=Y1360,VLOOKUP(Y1360,vlookup!$I$2:$J$9,2,0),PROPER(Y1360)),PROPER(Y1360))</f>
        <v>Labor</v>
      </c>
      <c r="AU1360" t="str">
        <f>IFERROR(IF(B1360=VLOOKUP(B1360,vlookup!$L$2:$L$10,1,0),"Yes","No"),"No")</f>
        <v>No</v>
      </c>
    </row>
    <row r="1361" spans="1:47" ht="14.45" customHeight="1" x14ac:dyDescent="0.25">
      <c r="A1361" t="s">
        <v>1558</v>
      </c>
      <c r="B1361" s="31" t="s">
        <v>1559</v>
      </c>
      <c r="C1361">
        <v>1</v>
      </c>
      <c r="D1361">
        <v>1</v>
      </c>
      <c r="E1361" t="s">
        <v>382</v>
      </c>
      <c r="F1361" t="s">
        <v>60</v>
      </c>
      <c r="G1361" t="s">
        <v>919</v>
      </c>
      <c r="H1361">
        <v>300</v>
      </c>
      <c r="I1361">
        <v>145664</v>
      </c>
      <c r="J1361" s="19">
        <v>41656</v>
      </c>
      <c r="K1361" s="19">
        <v>41698</v>
      </c>
      <c r="L1361">
        <v>201402</v>
      </c>
      <c r="M1361" s="19">
        <v>41671</v>
      </c>
      <c r="N1361">
        <v>24617</v>
      </c>
      <c r="O1361" t="s">
        <v>1070</v>
      </c>
      <c r="P1361" t="s">
        <v>1312</v>
      </c>
      <c r="Q1361" t="s">
        <v>924</v>
      </c>
      <c r="R1361">
        <v>24115</v>
      </c>
      <c r="S1361" s="19">
        <v>41684</v>
      </c>
      <c r="T1361">
        <v>147263</v>
      </c>
      <c r="U1361" t="s">
        <v>357</v>
      </c>
      <c r="V1361" s="19">
        <v>41774</v>
      </c>
      <c r="W1361" t="s">
        <v>971</v>
      </c>
      <c r="X1361" t="s">
        <v>972</v>
      </c>
      <c r="Y1361" t="s">
        <v>94</v>
      </c>
      <c r="Z1361" t="s">
        <v>364</v>
      </c>
      <c r="AA1361" s="29">
        <v>-1014.75</v>
      </c>
      <c r="AB1361">
        <v>0</v>
      </c>
      <c r="AC1361">
        <f t="shared" si="264"/>
        <v>2014</v>
      </c>
      <c r="AD1361">
        <f t="shared" si="265"/>
        <v>5</v>
      </c>
      <c r="AE1361">
        <f t="shared" si="266"/>
        <v>2014</v>
      </c>
      <c r="AF1361">
        <f t="shared" si="267"/>
        <v>1</v>
      </c>
      <c r="AG1361" t="str">
        <f>VLOOKUP(F1361,vlookup!$A$2:$E$660,2,0)</f>
        <v>Retained</v>
      </c>
      <c r="AH1361" t="str">
        <f>VLOOKUP(F1361,vlookup!$A$2:$E$660,3,0)</f>
        <v>Service Contract</v>
      </c>
      <c r="AI1361" t="str">
        <f>VLOOKUP(F1361,vlookup!$A$2:$E$660,4,0)</f>
        <v>Used Car Programs</v>
      </c>
      <c r="AJ1361" t="str">
        <f>VLOOKUP(F1361,vlookup!$A$2:$E$660,5,0)</f>
        <v>High Mileage</v>
      </c>
      <c r="AL1361">
        <f t="shared" si="268"/>
        <v>41</v>
      </c>
      <c r="AM1361">
        <f t="shared" si="269"/>
        <v>118</v>
      </c>
      <c r="AN1361">
        <f t="shared" si="270"/>
        <v>1599</v>
      </c>
      <c r="AO1361" t="str">
        <f t="shared" si="271"/>
        <v/>
      </c>
      <c r="AP1361" t="str">
        <f t="shared" si="272"/>
        <v/>
      </c>
      <c r="AQ1361" t="str">
        <f t="shared" si="273"/>
        <v/>
      </c>
      <c r="AR1361">
        <f t="shared" si="274"/>
        <v>-1014.75</v>
      </c>
      <c r="AS1361" t="str">
        <f t="shared" si="275"/>
        <v>5H138262A4Y-1</v>
      </c>
      <c r="AT1361" t="str">
        <f>IFERROR(IF(VLOOKUP(Y1361,vlookup!$I$2:$J$9,1,0)=Y1361,VLOOKUP(Y1361,vlookup!$I$2:$J$9,2,0),PROPER(Y1361)),PROPER(Y1361))</f>
        <v>Labor</v>
      </c>
      <c r="AU1361" t="str">
        <f>IFERROR(IF(B1361=VLOOKUP(B1361,vlookup!$L$2:$L$10,1,0),"Yes","No"),"No")</f>
        <v>No</v>
      </c>
    </row>
    <row r="1362" spans="1:47" ht="14.45" customHeight="1" x14ac:dyDescent="0.25">
      <c r="A1362" t="s">
        <v>3074</v>
      </c>
      <c r="B1362" s="31" t="s">
        <v>3075</v>
      </c>
      <c r="C1362">
        <v>1</v>
      </c>
      <c r="D1362">
        <v>1</v>
      </c>
      <c r="E1362" t="s">
        <v>382</v>
      </c>
      <c r="F1362" t="s">
        <v>464</v>
      </c>
      <c r="G1362" t="s">
        <v>919</v>
      </c>
      <c r="H1362" t="s">
        <v>2225</v>
      </c>
      <c r="I1362">
        <v>96121</v>
      </c>
      <c r="J1362" s="19">
        <v>44135</v>
      </c>
      <c r="K1362" s="19">
        <v>44202</v>
      </c>
      <c r="L1362">
        <v>202012</v>
      </c>
      <c r="M1362" s="19">
        <v>44166</v>
      </c>
      <c r="N1362">
        <v>24616</v>
      </c>
      <c r="O1362" t="s">
        <v>1076</v>
      </c>
      <c r="P1362" t="s">
        <v>3076</v>
      </c>
      <c r="Q1362" t="s">
        <v>924</v>
      </c>
      <c r="R1362">
        <v>558484</v>
      </c>
      <c r="S1362" s="19">
        <v>44291</v>
      </c>
      <c r="T1362">
        <v>99368</v>
      </c>
      <c r="U1362" t="s">
        <v>356</v>
      </c>
      <c r="V1362" s="19">
        <v>44302</v>
      </c>
      <c r="W1362" t="s">
        <v>370</v>
      </c>
      <c r="X1362" t="s">
        <v>371</v>
      </c>
      <c r="Y1362" t="s">
        <v>94</v>
      </c>
      <c r="Z1362" t="s">
        <v>369</v>
      </c>
      <c r="AA1362" s="29">
        <v>-1750</v>
      </c>
      <c r="AB1362">
        <v>0</v>
      </c>
      <c r="AC1362">
        <f t="shared" si="264"/>
        <v>2021</v>
      </c>
      <c r="AD1362">
        <f t="shared" si="265"/>
        <v>4</v>
      </c>
      <c r="AE1362">
        <f t="shared" si="266"/>
        <v>2020</v>
      </c>
      <c r="AF1362">
        <f t="shared" si="267"/>
        <v>10</v>
      </c>
      <c r="AG1362" t="str">
        <f>VLOOKUP(F1362,vlookup!$A$2:$E$660,2,0)</f>
        <v>Retained</v>
      </c>
      <c r="AH1362" t="str">
        <f>VLOOKUP(F1362,vlookup!$A$2:$E$660,3,0)</f>
        <v>Service Contract</v>
      </c>
      <c r="AI1362" t="str">
        <f>VLOOKUP(F1362,vlookup!$A$2:$E$660,4,0)</f>
        <v>Used Car Programs</v>
      </c>
      <c r="AJ1362" t="str">
        <f>VLOOKUP(F1362,vlookup!$A$2:$E$660,5,0)</f>
        <v>High Mileage</v>
      </c>
      <c r="AL1362">
        <f t="shared" si="268"/>
        <v>66</v>
      </c>
      <c r="AM1362">
        <f t="shared" si="269"/>
        <v>166</v>
      </c>
      <c r="AN1362">
        <f t="shared" si="270"/>
        <v>3247</v>
      </c>
      <c r="AO1362" t="str">
        <f t="shared" si="271"/>
        <v/>
      </c>
      <c r="AP1362" t="str">
        <f t="shared" si="272"/>
        <v/>
      </c>
      <c r="AQ1362" t="str">
        <f t="shared" si="273"/>
        <v/>
      </c>
      <c r="AR1362">
        <f t="shared" si="274"/>
        <v>-1750</v>
      </c>
      <c r="AS1362" t="str">
        <f t="shared" si="275"/>
        <v>ZAGER336651J20-1</v>
      </c>
      <c r="AT1362" t="str">
        <f>IFERROR(IF(VLOOKUP(Y1362,vlookup!$I$2:$J$9,1,0)=Y1362,VLOOKUP(Y1362,vlookup!$I$2:$J$9,2,0),PROPER(Y1362)),PROPER(Y1362))</f>
        <v>Labor</v>
      </c>
      <c r="AU1362" t="str">
        <f>IFERROR(IF(B1362=VLOOKUP(B1362,vlookup!$L$2:$L$10,1,0),"Yes","No"),"No")</f>
        <v>No</v>
      </c>
    </row>
    <row r="1363" spans="1:47" ht="14.45" customHeight="1" x14ac:dyDescent="0.25">
      <c r="A1363" t="s">
        <v>2256</v>
      </c>
      <c r="B1363" s="31" t="s">
        <v>2257</v>
      </c>
      <c r="C1363">
        <v>1</v>
      </c>
      <c r="D1363">
        <v>1</v>
      </c>
      <c r="E1363" t="s">
        <v>382</v>
      </c>
      <c r="F1363" t="s">
        <v>205</v>
      </c>
      <c r="G1363" t="s">
        <v>922</v>
      </c>
      <c r="H1363" t="s">
        <v>939</v>
      </c>
      <c r="I1363">
        <v>83445</v>
      </c>
      <c r="J1363" s="19">
        <v>42353</v>
      </c>
      <c r="K1363" s="19">
        <v>42382</v>
      </c>
      <c r="L1363">
        <v>201601</v>
      </c>
      <c r="M1363" s="19">
        <v>42370</v>
      </c>
      <c r="N1363">
        <v>24616</v>
      </c>
      <c r="O1363" t="s">
        <v>1076</v>
      </c>
      <c r="P1363" t="s">
        <v>3077</v>
      </c>
      <c r="Q1363" t="s">
        <v>924</v>
      </c>
      <c r="R1363">
        <v>30451</v>
      </c>
      <c r="S1363" s="19">
        <v>42510</v>
      </c>
      <c r="T1363">
        <v>91586</v>
      </c>
      <c r="U1363" t="s">
        <v>356</v>
      </c>
      <c r="V1363" s="19">
        <v>42514</v>
      </c>
      <c r="W1363" t="s">
        <v>362</v>
      </c>
      <c r="X1363" t="s">
        <v>363</v>
      </c>
      <c r="Y1363" t="s">
        <v>94</v>
      </c>
      <c r="Z1363" t="s">
        <v>358</v>
      </c>
      <c r="AA1363" s="29">
        <v>-146.25</v>
      </c>
      <c r="AB1363">
        <v>0</v>
      </c>
      <c r="AC1363">
        <f t="shared" si="264"/>
        <v>2016</v>
      </c>
      <c r="AD1363">
        <f t="shared" si="265"/>
        <v>5</v>
      </c>
      <c r="AE1363">
        <f t="shared" si="266"/>
        <v>2015</v>
      </c>
      <c r="AF1363">
        <f t="shared" si="267"/>
        <v>12</v>
      </c>
      <c r="AG1363" t="str">
        <f>VLOOKUP(F1363,vlookup!$A$2:$E$660,2,0)</f>
        <v>Retained</v>
      </c>
      <c r="AH1363" t="str">
        <f>VLOOKUP(F1363,vlookup!$A$2:$E$660,3,0)</f>
        <v>Service Contract</v>
      </c>
      <c r="AI1363" t="str">
        <f>VLOOKUP(F1363,vlookup!$A$2:$E$660,4,0)</f>
        <v>Used Car Programs</v>
      </c>
      <c r="AJ1363" t="str">
        <f>VLOOKUP(F1363,vlookup!$A$2:$E$660,5,0)</f>
        <v>High Mileage</v>
      </c>
      <c r="AL1363">
        <f t="shared" si="268"/>
        <v>28</v>
      </c>
      <c r="AM1363">
        <f t="shared" si="269"/>
        <v>159</v>
      </c>
      <c r="AN1363">
        <f t="shared" si="270"/>
        <v>8141</v>
      </c>
      <c r="AO1363" t="str">
        <f t="shared" si="271"/>
        <v/>
      </c>
      <c r="AP1363" t="str">
        <f t="shared" si="272"/>
        <v/>
      </c>
      <c r="AQ1363" t="str">
        <f t="shared" si="273"/>
        <v/>
      </c>
      <c r="AR1363">
        <f t="shared" si="274"/>
        <v>-146.25</v>
      </c>
      <c r="AS1363" t="str">
        <f t="shared" si="275"/>
        <v>CR195111L5-1</v>
      </c>
      <c r="AT1363" t="str">
        <f>IFERROR(IF(VLOOKUP(Y1363,vlookup!$I$2:$J$9,1,0)=Y1363,VLOOKUP(Y1363,vlookup!$I$2:$J$9,2,0),PROPER(Y1363)),PROPER(Y1363))</f>
        <v>Labor</v>
      </c>
      <c r="AU1363" t="str">
        <f>IFERROR(IF(B1363=VLOOKUP(B1363,vlookup!$L$2:$L$10,1,0),"Yes","No"),"No")</f>
        <v>No</v>
      </c>
    </row>
    <row r="1364" spans="1:47" ht="14.45" customHeight="1" x14ac:dyDescent="0.25">
      <c r="A1364" t="s">
        <v>1560</v>
      </c>
      <c r="B1364" s="31" t="s">
        <v>1561</v>
      </c>
      <c r="C1364">
        <v>3</v>
      </c>
      <c r="D1364">
        <v>1</v>
      </c>
      <c r="E1364" t="s">
        <v>382</v>
      </c>
      <c r="F1364" t="s">
        <v>464</v>
      </c>
      <c r="G1364" t="s">
        <v>922</v>
      </c>
      <c r="H1364" t="s">
        <v>939</v>
      </c>
      <c r="I1364">
        <v>98344</v>
      </c>
      <c r="J1364" s="19">
        <v>44639</v>
      </c>
      <c r="K1364" s="19">
        <v>44684</v>
      </c>
      <c r="L1364">
        <v>202204</v>
      </c>
      <c r="M1364" s="19">
        <v>44652</v>
      </c>
      <c r="N1364">
        <v>24616</v>
      </c>
      <c r="O1364" t="s">
        <v>1076</v>
      </c>
      <c r="P1364" t="s">
        <v>1562</v>
      </c>
      <c r="Q1364" t="s">
        <v>924</v>
      </c>
      <c r="R1364">
        <v>6151744</v>
      </c>
      <c r="S1364" s="19">
        <v>44942</v>
      </c>
      <c r="T1364">
        <v>109455</v>
      </c>
      <c r="U1364" t="s">
        <v>356</v>
      </c>
      <c r="V1364" s="19">
        <v>44970</v>
      </c>
      <c r="W1364" t="s">
        <v>370</v>
      </c>
      <c r="X1364" t="s">
        <v>371</v>
      </c>
      <c r="Y1364" t="s">
        <v>94</v>
      </c>
      <c r="Z1364" t="s">
        <v>369</v>
      </c>
      <c r="AA1364" s="29">
        <v>-1276.5</v>
      </c>
      <c r="AB1364">
        <v>0</v>
      </c>
      <c r="AC1364">
        <f t="shared" si="264"/>
        <v>2023</v>
      </c>
      <c r="AD1364">
        <f t="shared" si="265"/>
        <v>2</v>
      </c>
      <c r="AE1364">
        <f t="shared" si="266"/>
        <v>2022</v>
      </c>
      <c r="AF1364">
        <f t="shared" si="267"/>
        <v>3</v>
      </c>
      <c r="AG1364" t="str">
        <f>VLOOKUP(F1364,vlookup!$A$2:$E$660,2,0)</f>
        <v>Retained</v>
      </c>
      <c r="AH1364" t="str">
        <f>VLOOKUP(F1364,vlookup!$A$2:$E$660,3,0)</f>
        <v>Service Contract</v>
      </c>
      <c r="AI1364" t="str">
        <f>VLOOKUP(F1364,vlookup!$A$2:$E$660,4,0)</f>
        <v>Used Car Programs</v>
      </c>
      <c r="AJ1364" t="str">
        <f>VLOOKUP(F1364,vlookup!$A$2:$E$660,5,0)</f>
        <v>High Mileage</v>
      </c>
      <c r="AL1364">
        <f t="shared" si="268"/>
        <v>44</v>
      </c>
      <c r="AM1364">
        <f t="shared" si="269"/>
        <v>324</v>
      </c>
      <c r="AN1364">
        <f t="shared" si="270"/>
        <v>11111</v>
      </c>
      <c r="AO1364" t="str">
        <f t="shared" si="271"/>
        <v/>
      </c>
      <c r="AP1364" t="str">
        <f t="shared" si="272"/>
        <v/>
      </c>
      <c r="AQ1364" t="str">
        <f t="shared" si="273"/>
        <v/>
      </c>
      <c r="AR1364">
        <f t="shared" si="274"/>
        <v>-1276.5</v>
      </c>
      <c r="AS1364" t="str">
        <f t="shared" si="275"/>
        <v>ZAGHR841942C22-3</v>
      </c>
      <c r="AT1364" t="str">
        <f>IFERROR(IF(VLOOKUP(Y1364,vlookup!$I$2:$J$9,1,0)=Y1364,VLOOKUP(Y1364,vlookup!$I$2:$J$9,2,0),PROPER(Y1364)),PROPER(Y1364))</f>
        <v>Labor</v>
      </c>
      <c r="AU1364" t="str">
        <f>IFERROR(IF(B1364=VLOOKUP(B1364,vlookup!$L$2:$L$10,1,0),"Yes","No"),"No")</f>
        <v>No</v>
      </c>
    </row>
    <row r="1365" spans="1:47" ht="14.45" customHeight="1" x14ac:dyDescent="0.25">
      <c r="A1365" t="s">
        <v>1563</v>
      </c>
      <c r="B1365" s="31" t="s">
        <v>1564</v>
      </c>
      <c r="C1365">
        <v>1</v>
      </c>
      <c r="D1365">
        <v>1</v>
      </c>
      <c r="E1365" t="s">
        <v>382</v>
      </c>
      <c r="F1365" t="s">
        <v>205</v>
      </c>
      <c r="G1365" t="s">
        <v>919</v>
      </c>
      <c r="H1365" t="s">
        <v>3752</v>
      </c>
      <c r="I1365">
        <v>95577</v>
      </c>
      <c r="J1365" s="19">
        <v>41881</v>
      </c>
      <c r="K1365" s="19">
        <v>41912</v>
      </c>
      <c r="L1365">
        <v>201409</v>
      </c>
      <c r="M1365" s="19">
        <v>41883</v>
      </c>
      <c r="N1365">
        <v>24617</v>
      </c>
      <c r="O1365" t="s">
        <v>1070</v>
      </c>
      <c r="P1365" t="s">
        <v>1565</v>
      </c>
      <c r="Q1365" t="s">
        <v>924</v>
      </c>
      <c r="R1365">
        <v>265332</v>
      </c>
      <c r="S1365" s="19">
        <v>42118</v>
      </c>
      <c r="T1365">
        <v>116598</v>
      </c>
      <c r="U1365" t="s">
        <v>357</v>
      </c>
      <c r="V1365" s="19">
        <v>42121</v>
      </c>
      <c r="W1365" t="s">
        <v>614</v>
      </c>
      <c r="X1365" t="s">
        <v>615</v>
      </c>
      <c r="Y1365" t="s">
        <v>94</v>
      </c>
      <c r="Z1365" t="s">
        <v>365</v>
      </c>
      <c r="AA1365" s="29">
        <v>-358.64</v>
      </c>
      <c r="AB1365">
        <v>0</v>
      </c>
      <c r="AC1365">
        <f t="shared" si="264"/>
        <v>2015</v>
      </c>
      <c r="AD1365">
        <f t="shared" si="265"/>
        <v>4</v>
      </c>
      <c r="AE1365">
        <f t="shared" si="266"/>
        <v>2014</v>
      </c>
      <c r="AF1365">
        <f t="shared" si="267"/>
        <v>8</v>
      </c>
      <c r="AG1365" t="str">
        <f>VLOOKUP(F1365,vlookup!$A$2:$E$660,2,0)</f>
        <v>Retained</v>
      </c>
      <c r="AH1365" t="str">
        <f>VLOOKUP(F1365,vlookup!$A$2:$E$660,3,0)</f>
        <v>Service Contract</v>
      </c>
      <c r="AI1365" t="str">
        <f>VLOOKUP(F1365,vlookup!$A$2:$E$660,4,0)</f>
        <v>Used Car Programs</v>
      </c>
      <c r="AJ1365" t="str">
        <f>VLOOKUP(F1365,vlookup!$A$2:$E$660,5,0)</f>
        <v>High Mileage</v>
      </c>
      <c r="AL1365">
        <f t="shared" si="268"/>
        <v>30</v>
      </c>
      <c r="AM1365">
        <f t="shared" si="269"/>
        <v>237</v>
      </c>
      <c r="AN1365">
        <f t="shared" si="270"/>
        <v>21021</v>
      </c>
      <c r="AO1365" t="str">
        <f t="shared" si="271"/>
        <v/>
      </c>
      <c r="AP1365" t="str">
        <f t="shared" si="272"/>
        <v/>
      </c>
      <c r="AQ1365" t="str">
        <f t="shared" si="273"/>
        <v/>
      </c>
      <c r="AR1365">
        <f t="shared" si="274"/>
        <v>-358.64</v>
      </c>
      <c r="AS1365" t="str">
        <f t="shared" si="275"/>
        <v>4R613759H4-1</v>
      </c>
      <c r="AT1365" t="str">
        <f>IFERROR(IF(VLOOKUP(Y1365,vlookup!$I$2:$J$9,1,0)=Y1365,VLOOKUP(Y1365,vlookup!$I$2:$J$9,2,0),PROPER(Y1365)),PROPER(Y1365))</f>
        <v>Labor</v>
      </c>
      <c r="AU1365" t="str">
        <f>IFERROR(IF(B1365=VLOOKUP(B1365,vlookup!$L$2:$L$10,1,0),"Yes","No"),"No")</f>
        <v>No</v>
      </c>
    </row>
    <row r="1366" spans="1:47" ht="14.45" customHeight="1" x14ac:dyDescent="0.25">
      <c r="A1366" t="s">
        <v>1566</v>
      </c>
      <c r="B1366" s="31" t="s">
        <v>1567</v>
      </c>
      <c r="C1366">
        <v>2</v>
      </c>
      <c r="D1366">
        <v>1</v>
      </c>
      <c r="E1366" t="s">
        <v>382</v>
      </c>
      <c r="F1366" t="s">
        <v>238</v>
      </c>
      <c r="G1366" t="s">
        <v>543</v>
      </c>
      <c r="H1366" t="s">
        <v>3753</v>
      </c>
      <c r="I1366">
        <v>137715</v>
      </c>
      <c r="J1366" s="19">
        <v>41890</v>
      </c>
      <c r="K1366" s="19">
        <v>41912</v>
      </c>
      <c r="L1366">
        <v>201409</v>
      </c>
      <c r="M1366" s="19">
        <v>41883</v>
      </c>
      <c r="N1366">
        <v>24616</v>
      </c>
      <c r="O1366" t="s">
        <v>1076</v>
      </c>
      <c r="P1366" t="s">
        <v>1568</v>
      </c>
      <c r="Q1366" t="s">
        <v>924</v>
      </c>
      <c r="R1366">
        <v>3328</v>
      </c>
      <c r="S1366" s="19">
        <v>42053</v>
      </c>
      <c r="T1366">
        <v>141049</v>
      </c>
      <c r="U1366" t="s">
        <v>357</v>
      </c>
      <c r="V1366" s="19">
        <v>42058</v>
      </c>
      <c r="W1366" t="s">
        <v>572</v>
      </c>
      <c r="X1366" t="s">
        <v>573</v>
      </c>
      <c r="Y1366" t="s">
        <v>94</v>
      </c>
      <c r="Z1366" t="s">
        <v>574</v>
      </c>
      <c r="AA1366" s="29">
        <v>-70</v>
      </c>
      <c r="AB1366">
        <v>0</v>
      </c>
      <c r="AC1366">
        <f t="shared" si="264"/>
        <v>2015</v>
      </c>
      <c r="AD1366">
        <f t="shared" si="265"/>
        <v>2</v>
      </c>
      <c r="AE1366">
        <f t="shared" si="266"/>
        <v>2014</v>
      </c>
      <c r="AF1366">
        <f t="shared" si="267"/>
        <v>9</v>
      </c>
      <c r="AG1366" t="str">
        <f>VLOOKUP(F1366,vlookup!$A$2:$E$660,2,0)</f>
        <v>Retained</v>
      </c>
      <c r="AH1366" t="str">
        <f>VLOOKUP(F1366,vlookup!$A$2:$E$660,3,0)</f>
        <v>Service Contract</v>
      </c>
      <c r="AI1366" t="str">
        <f>VLOOKUP(F1366,vlookup!$A$2:$E$660,4,0)</f>
        <v>Used Car Programs</v>
      </c>
      <c r="AJ1366" t="str">
        <f>VLOOKUP(F1366,vlookup!$A$2:$E$660,5,0)</f>
        <v>High Mileage</v>
      </c>
      <c r="AL1366">
        <f t="shared" si="268"/>
        <v>22</v>
      </c>
      <c r="AM1366">
        <f t="shared" si="269"/>
        <v>165</v>
      </c>
      <c r="AN1366">
        <f t="shared" si="270"/>
        <v>3334</v>
      </c>
      <c r="AO1366" t="str">
        <f t="shared" si="271"/>
        <v/>
      </c>
      <c r="AP1366" t="str">
        <f t="shared" si="272"/>
        <v/>
      </c>
      <c r="AQ1366" t="str">
        <f t="shared" si="273"/>
        <v/>
      </c>
      <c r="AR1366">
        <f t="shared" si="274"/>
        <v>-70</v>
      </c>
      <c r="AS1366" t="str">
        <f t="shared" si="275"/>
        <v>66172061I4Y-2</v>
      </c>
      <c r="AT1366" t="str">
        <f>IFERROR(IF(VLOOKUP(Y1366,vlookup!$I$2:$J$9,1,0)=Y1366,VLOOKUP(Y1366,vlookup!$I$2:$J$9,2,0),PROPER(Y1366)),PROPER(Y1366))</f>
        <v>Labor</v>
      </c>
      <c r="AU1366" t="str">
        <f>IFERROR(IF(B1366=VLOOKUP(B1366,vlookup!$L$2:$L$10,1,0),"Yes","No"),"No")</f>
        <v>No</v>
      </c>
    </row>
    <row r="1367" spans="1:47" ht="14.45" customHeight="1" x14ac:dyDescent="0.25">
      <c r="A1367" t="s">
        <v>1566</v>
      </c>
      <c r="B1367" s="31" t="s">
        <v>1567</v>
      </c>
      <c r="C1367">
        <v>2</v>
      </c>
      <c r="D1367">
        <v>1</v>
      </c>
      <c r="E1367" t="s">
        <v>382</v>
      </c>
      <c r="F1367" t="s">
        <v>238</v>
      </c>
      <c r="G1367" t="s">
        <v>543</v>
      </c>
      <c r="H1367" t="s">
        <v>3753</v>
      </c>
      <c r="I1367">
        <v>137715</v>
      </c>
      <c r="J1367" s="19">
        <v>41890</v>
      </c>
      <c r="K1367" s="19">
        <v>41912</v>
      </c>
      <c r="L1367">
        <v>201409</v>
      </c>
      <c r="M1367" s="19">
        <v>41883</v>
      </c>
      <c r="N1367">
        <v>24616</v>
      </c>
      <c r="O1367" t="s">
        <v>1076</v>
      </c>
      <c r="P1367" t="s">
        <v>1568</v>
      </c>
      <c r="Q1367" t="s">
        <v>924</v>
      </c>
      <c r="R1367">
        <v>3328</v>
      </c>
      <c r="S1367" s="19">
        <v>42053</v>
      </c>
      <c r="T1367">
        <v>141049</v>
      </c>
      <c r="U1367" t="s">
        <v>357</v>
      </c>
      <c r="V1367" s="19">
        <v>42058</v>
      </c>
      <c r="W1367" t="s">
        <v>2612</v>
      </c>
      <c r="X1367" t="s">
        <v>2613</v>
      </c>
      <c r="Y1367" t="s">
        <v>94</v>
      </c>
      <c r="Z1367" t="s">
        <v>603</v>
      </c>
      <c r="AA1367" s="29">
        <v>-220</v>
      </c>
      <c r="AB1367">
        <v>0</v>
      </c>
      <c r="AC1367">
        <f t="shared" si="264"/>
        <v>2015</v>
      </c>
      <c r="AD1367">
        <f t="shared" si="265"/>
        <v>2</v>
      </c>
      <c r="AE1367">
        <f t="shared" si="266"/>
        <v>2014</v>
      </c>
      <c r="AF1367">
        <f t="shared" si="267"/>
        <v>9</v>
      </c>
      <c r="AG1367" t="str">
        <f>VLOOKUP(F1367,vlookup!$A$2:$E$660,2,0)</f>
        <v>Retained</v>
      </c>
      <c r="AH1367" t="str">
        <f>VLOOKUP(F1367,vlookup!$A$2:$E$660,3,0)</f>
        <v>Service Contract</v>
      </c>
      <c r="AI1367" t="str">
        <f>VLOOKUP(F1367,vlookup!$A$2:$E$660,4,0)</f>
        <v>Used Car Programs</v>
      </c>
      <c r="AJ1367" t="str">
        <f>VLOOKUP(F1367,vlookup!$A$2:$E$660,5,0)</f>
        <v>High Mileage</v>
      </c>
      <c r="AL1367">
        <f t="shared" si="268"/>
        <v>22</v>
      </c>
      <c r="AM1367">
        <f t="shared" si="269"/>
        <v>165</v>
      </c>
      <c r="AN1367">
        <f t="shared" si="270"/>
        <v>3334</v>
      </c>
      <c r="AO1367" t="str">
        <f t="shared" si="271"/>
        <v/>
      </c>
      <c r="AP1367" t="str">
        <f t="shared" si="272"/>
        <v/>
      </c>
      <c r="AQ1367" t="str">
        <f t="shared" si="273"/>
        <v/>
      </c>
      <c r="AR1367">
        <f t="shared" si="274"/>
        <v>-220</v>
      </c>
      <c r="AS1367" t="str">
        <f t="shared" si="275"/>
        <v>66172061I4Y-2</v>
      </c>
      <c r="AT1367" t="str">
        <f>IFERROR(IF(VLOOKUP(Y1367,vlookup!$I$2:$J$9,1,0)=Y1367,VLOOKUP(Y1367,vlookup!$I$2:$J$9,2,0),PROPER(Y1367)),PROPER(Y1367))</f>
        <v>Labor</v>
      </c>
      <c r="AU1367" t="str">
        <f>IFERROR(IF(B1367=VLOOKUP(B1367,vlookup!$L$2:$L$10,1,0),"Yes","No"),"No")</f>
        <v>No</v>
      </c>
    </row>
    <row r="1368" spans="1:47" ht="14.45" customHeight="1" x14ac:dyDescent="0.25">
      <c r="A1368" t="s">
        <v>2263</v>
      </c>
      <c r="B1368" s="31" t="s">
        <v>2264</v>
      </c>
      <c r="C1368">
        <v>3</v>
      </c>
      <c r="D1368">
        <v>1</v>
      </c>
      <c r="E1368" t="s">
        <v>382</v>
      </c>
      <c r="F1368" t="s">
        <v>238</v>
      </c>
      <c r="G1368" t="s">
        <v>3708</v>
      </c>
      <c r="H1368" t="s">
        <v>940</v>
      </c>
      <c r="I1368">
        <v>75841</v>
      </c>
      <c r="J1368" s="19">
        <v>42421</v>
      </c>
      <c r="K1368" s="19">
        <v>42444</v>
      </c>
      <c r="L1368">
        <v>201603</v>
      </c>
      <c r="M1368" s="19">
        <v>42430</v>
      </c>
      <c r="N1368">
        <v>24616</v>
      </c>
      <c r="O1368" t="s">
        <v>1076</v>
      </c>
      <c r="P1368" t="s">
        <v>1172</v>
      </c>
      <c r="Q1368" t="s">
        <v>924</v>
      </c>
      <c r="R1368">
        <v>10815</v>
      </c>
      <c r="S1368" s="19">
        <v>42527</v>
      </c>
      <c r="T1368">
        <v>75841</v>
      </c>
      <c r="U1368" t="s">
        <v>356</v>
      </c>
      <c r="V1368" s="19">
        <v>42598</v>
      </c>
      <c r="W1368" t="s">
        <v>2785</v>
      </c>
      <c r="X1368" t="s">
        <v>2786</v>
      </c>
      <c r="Y1368" t="s">
        <v>94</v>
      </c>
      <c r="Z1368" t="s">
        <v>364</v>
      </c>
      <c r="AA1368" s="29">
        <v>-207</v>
      </c>
      <c r="AB1368">
        <v>0</v>
      </c>
      <c r="AC1368">
        <f t="shared" si="264"/>
        <v>2016</v>
      </c>
      <c r="AD1368">
        <f t="shared" si="265"/>
        <v>8</v>
      </c>
      <c r="AE1368">
        <f t="shared" si="266"/>
        <v>2016</v>
      </c>
      <c r="AF1368">
        <f t="shared" si="267"/>
        <v>2</v>
      </c>
      <c r="AG1368" t="str">
        <f>VLOOKUP(F1368,vlookup!$A$2:$E$660,2,0)</f>
        <v>Retained</v>
      </c>
      <c r="AH1368" t="str">
        <f>VLOOKUP(F1368,vlookup!$A$2:$E$660,3,0)</f>
        <v>Service Contract</v>
      </c>
      <c r="AI1368" t="str">
        <f>VLOOKUP(F1368,vlookup!$A$2:$E$660,4,0)</f>
        <v>Used Car Programs</v>
      </c>
      <c r="AJ1368" t="str">
        <f>VLOOKUP(F1368,vlookup!$A$2:$E$660,5,0)</f>
        <v>High Mileage</v>
      </c>
      <c r="AL1368">
        <f t="shared" si="268"/>
        <v>24</v>
      </c>
      <c r="AM1368">
        <f t="shared" si="269"/>
        <v>175</v>
      </c>
      <c r="AN1368" t="str">
        <f t="shared" si="270"/>
        <v/>
      </c>
      <c r="AO1368" t="str">
        <f t="shared" si="271"/>
        <v/>
      </c>
      <c r="AP1368" t="str">
        <f t="shared" si="272"/>
        <v/>
      </c>
      <c r="AQ1368" t="str">
        <f t="shared" si="273"/>
        <v/>
      </c>
      <c r="AR1368">
        <f t="shared" si="274"/>
        <v>-207</v>
      </c>
      <c r="AS1368" t="str">
        <f t="shared" si="275"/>
        <v>A6267416B6Y-3</v>
      </c>
      <c r="AT1368" t="str">
        <f>IFERROR(IF(VLOOKUP(Y1368,vlookup!$I$2:$J$9,1,0)=Y1368,VLOOKUP(Y1368,vlookup!$I$2:$J$9,2,0),PROPER(Y1368)),PROPER(Y1368))</f>
        <v>Labor</v>
      </c>
      <c r="AU1368" t="str">
        <f>IFERROR(IF(B1368=VLOOKUP(B1368,vlookup!$L$2:$L$10,1,0),"Yes","No"),"No")</f>
        <v>No</v>
      </c>
    </row>
    <row r="1369" spans="1:47" ht="14.45" customHeight="1" x14ac:dyDescent="0.25">
      <c r="A1369" t="s">
        <v>2263</v>
      </c>
      <c r="B1369" s="31" t="s">
        <v>2264</v>
      </c>
      <c r="C1369">
        <v>3</v>
      </c>
      <c r="D1369">
        <v>1</v>
      </c>
      <c r="E1369" t="s">
        <v>382</v>
      </c>
      <c r="F1369" t="s">
        <v>238</v>
      </c>
      <c r="G1369" t="s">
        <v>3708</v>
      </c>
      <c r="H1369" t="s">
        <v>940</v>
      </c>
      <c r="I1369">
        <v>75841</v>
      </c>
      <c r="J1369" s="19">
        <v>42421</v>
      </c>
      <c r="K1369" s="19">
        <v>42444</v>
      </c>
      <c r="L1369">
        <v>201603</v>
      </c>
      <c r="M1369" s="19">
        <v>42430</v>
      </c>
      <c r="N1369">
        <v>24616</v>
      </c>
      <c r="O1369" t="s">
        <v>1076</v>
      </c>
      <c r="P1369" t="s">
        <v>1172</v>
      </c>
      <c r="Q1369" t="s">
        <v>924</v>
      </c>
      <c r="R1369">
        <v>10815</v>
      </c>
      <c r="S1369" s="19">
        <v>42527</v>
      </c>
      <c r="T1369">
        <v>75841</v>
      </c>
      <c r="U1369" t="s">
        <v>356</v>
      </c>
      <c r="V1369" s="19">
        <v>42598</v>
      </c>
      <c r="W1369" t="s">
        <v>372</v>
      </c>
      <c r="X1369" t="s">
        <v>373</v>
      </c>
      <c r="Y1369" t="s">
        <v>94</v>
      </c>
      <c r="Z1369" t="s">
        <v>369</v>
      </c>
      <c r="AA1369" s="29">
        <v>-90</v>
      </c>
      <c r="AB1369">
        <v>0</v>
      </c>
      <c r="AC1369">
        <f t="shared" si="264"/>
        <v>2016</v>
      </c>
      <c r="AD1369">
        <f t="shared" si="265"/>
        <v>8</v>
      </c>
      <c r="AE1369">
        <f t="shared" si="266"/>
        <v>2016</v>
      </c>
      <c r="AF1369">
        <f t="shared" si="267"/>
        <v>2</v>
      </c>
      <c r="AG1369" t="str">
        <f>VLOOKUP(F1369,vlookup!$A$2:$E$660,2,0)</f>
        <v>Retained</v>
      </c>
      <c r="AH1369" t="str">
        <f>VLOOKUP(F1369,vlookup!$A$2:$E$660,3,0)</f>
        <v>Service Contract</v>
      </c>
      <c r="AI1369" t="str">
        <f>VLOOKUP(F1369,vlookup!$A$2:$E$660,4,0)</f>
        <v>Used Car Programs</v>
      </c>
      <c r="AJ1369" t="str">
        <f>VLOOKUP(F1369,vlookup!$A$2:$E$660,5,0)</f>
        <v>High Mileage</v>
      </c>
      <c r="AL1369">
        <f t="shared" si="268"/>
        <v>24</v>
      </c>
      <c r="AM1369">
        <f t="shared" si="269"/>
        <v>175</v>
      </c>
      <c r="AN1369" t="str">
        <f t="shared" si="270"/>
        <v/>
      </c>
      <c r="AO1369" t="str">
        <f t="shared" si="271"/>
        <v/>
      </c>
      <c r="AP1369" t="str">
        <f t="shared" si="272"/>
        <v/>
      </c>
      <c r="AQ1369" t="str">
        <f t="shared" si="273"/>
        <v/>
      </c>
      <c r="AR1369">
        <f t="shared" si="274"/>
        <v>-90</v>
      </c>
      <c r="AS1369" t="str">
        <f t="shared" si="275"/>
        <v>A6267416B6Y-3</v>
      </c>
      <c r="AT1369" t="str">
        <f>IFERROR(IF(VLOOKUP(Y1369,vlookup!$I$2:$J$9,1,0)=Y1369,VLOOKUP(Y1369,vlookup!$I$2:$J$9,2,0),PROPER(Y1369)),PROPER(Y1369))</f>
        <v>Labor</v>
      </c>
      <c r="AU1369" t="str">
        <f>IFERROR(IF(B1369=VLOOKUP(B1369,vlookup!$L$2:$L$10,1,0),"Yes","No"),"No")</f>
        <v>No</v>
      </c>
    </row>
    <row r="1370" spans="1:47" ht="14.45" customHeight="1" x14ac:dyDescent="0.25">
      <c r="A1370" t="s">
        <v>2263</v>
      </c>
      <c r="B1370" s="31" t="s">
        <v>2264</v>
      </c>
      <c r="C1370">
        <v>3</v>
      </c>
      <c r="D1370">
        <v>1</v>
      </c>
      <c r="E1370" t="s">
        <v>382</v>
      </c>
      <c r="F1370" t="s">
        <v>238</v>
      </c>
      <c r="G1370" t="s">
        <v>3708</v>
      </c>
      <c r="H1370" t="s">
        <v>940</v>
      </c>
      <c r="I1370">
        <v>75841</v>
      </c>
      <c r="J1370" s="19">
        <v>42421</v>
      </c>
      <c r="K1370" s="19">
        <v>42444</v>
      </c>
      <c r="L1370">
        <v>201603</v>
      </c>
      <c r="M1370" s="19">
        <v>42430</v>
      </c>
      <c r="N1370">
        <v>24616</v>
      </c>
      <c r="O1370" t="s">
        <v>1076</v>
      </c>
      <c r="P1370" t="s">
        <v>1172</v>
      </c>
      <c r="Q1370" t="s">
        <v>924</v>
      </c>
      <c r="R1370">
        <v>10815</v>
      </c>
      <c r="S1370" s="19">
        <v>42527</v>
      </c>
      <c r="T1370">
        <v>75841</v>
      </c>
      <c r="U1370" t="s">
        <v>356</v>
      </c>
      <c r="V1370" s="19">
        <v>42598</v>
      </c>
      <c r="W1370" t="s">
        <v>370</v>
      </c>
      <c r="X1370" t="s">
        <v>371</v>
      </c>
      <c r="Y1370" t="s">
        <v>94</v>
      </c>
      <c r="Z1370" t="s">
        <v>369</v>
      </c>
      <c r="AA1370" s="29">
        <v>-1026</v>
      </c>
      <c r="AB1370">
        <v>0</v>
      </c>
      <c r="AC1370">
        <f t="shared" si="264"/>
        <v>2016</v>
      </c>
      <c r="AD1370">
        <f t="shared" si="265"/>
        <v>8</v>
      </c>
      <c r="AE1370">
        <f t="shared" si="266"/>
        <v>2016</v>
      </c>
      <c r="AF1370">
        <f t="shared" si="267"/>
        <v>2</v>
      </c>
      <c r="AG1370" t="str">
        <f>VLOOKUP(F1370,vlookup!$A$2:$E$660,2,0)</f>
        <v>Retained</v>
      </c>
      <c r="AH1370" t="str">
        <f>VLOOKUP(F1370,vlookup!$A$2:$E$660,3,0)</f>
        <v>Service Contract</v>
      </c>
      <c r="AI1370" t="str">
        <f>VLOOKUP(F1370,vlookup!$A$2:$E$660,4,0)</f>
        <v>Used Car Programs</v>
      </c>
      <c r="AJ1370" t="str">
        <f>VLOOKUP(F1370,vlookup!$A$2:$E$660,5,0)</f>
        <v>High Mileage</v>
      </c>
      <c r="AL1370">
        <f t="shared" si="268"/>
        <v>24</v>
      </c>
      <c r="AM1370">
        <f t="shared" si="269"/>
        <v>175</v>
      </c>
      <c r="AN1370" t="str">
        <f t="shared" si="270"/>
        <v/>
      </c>
      <c r="AO1370" t="str">
        <f t="shared" si="271"/>
        <v/>
      </c>
      <c r="AP1370" t="str">
        <f t="shared" si="272"/>
        <v/>
      </c>
      <c r="AQ1370" t="str">
        <f t="shared" si="273"/>
        <v/>
      </c>
      <c r="AR1370">
        <f t="shared" si="274"/>
        <v>-1026</v>
      </c>
      <c r="AS1370" t="str">
        <f t="shared" si="275"/>
        <v>A6267416B6Y-3</v>
      </c>
      <c r="AT1370" t="str">
        <f>IFERROR(IF(VLOOKUP(Y1370,vlookup!$I$2:$J$9,1,0)=Y1370,VLOOKUP(Y1370,vlookup!$I$2:$J$9,2,0),PROPER(Y1370)),PROPER(Y1370))</f>
        <v>Labor</v>
      </c>
      <c r="AU1370" t="str">
        <f>IFERROR(IF(B1370=VLOOKUP(B1370,vlookup!$L$2:$L$10,1,0),"Yes","No"),"No")</f>
        <v>No</v>
      </c>
    </row>
    <row r="1371" spans="1:47" ht="14.45" customHeight="1" x14ac:dyDescent="0.25">
      <c r="A1371" t="s">
        <v>1569</v>
      </c>
      <c r="B1371" s="31" t="s">
        <v>1570</v>
      </c>
      <c r="C1371">
        <v>1</v>
      </c>
      <c r="D1371">
        <v>1</v>
      </c>
      <c r="E1371" t="s">
        <v>382</v>
      </c>
      <c r="F1371" t="s">
        <v>205</v>
      </c>
      <c r="G1371" t="s">
        <v>922</v>
      </c>
      <c r="H1371" t="s">
        <v>3754</v>
      </c>
      <c r="I1371">
        <v>125152</v>
      </c>
      <c r="J1371" s="19">
        <v>41664</v>
      </c>
      <c r="K1371" s="19">
        <v>41697</v>
      </c>
      <c r="L1371">
        <v>201402</v>
      </c>
      <c r="M1371" s="19">
        <v>41671</v>
      </c>
      <c r="N1371">
        <v>24616</v>
      </c>
      <c r="O1371" t="s">
        <v>1076</v>
      </c>
      <c r="P1371" t="s">
        <v>1175</v>
      </c>
      <c r="Q1371" t="s">
        <v>924</v>
      </c>
      <c r="R1371">
        <v>233632</v>
      </c>
      <c r="S1371" s="19">
        <v>41786</v>
      </c>
      <c r="T1371">
        <v>130502</v>
      </c>
      <c r="U1371" t="s">
        <v>357</v>
      </c>
      <c r="V1371" s="19">
        <v>41793</v>
      </c>
      <c r="W1371" t="s">
        <v>3078</v>
      </c>
      <c r="X1371" t="s">
        <v>3079</v>
      </c>
      <c r="Y1371" t="s">
        <v>94</v>
      </c>
      <c r="Z1371" t="s">
        <v>369</v>
      </c>
      <c r="AA1371" s="29">
        <v>-240</v>
      </c>
      <c r="AB1371">
        <v>0</v>
      </c>
      <c r="AC1371">
        <f t="shared" si="264"/>
        <v>2014</v>
      </c>
      <c r="AD1371">
        <f t="shared" si="265"/>
        <v>6</v>
      </c>
      <c r="AE1371">
        <f t="shared" si="266"/>
        <v>2014</v>
      </c>
      <c r="AF1371">
        <f t="shared" si="267"/>
        <v>1</v>
      </c>
      <c r="AG1371" t="str">
        <f>VLOOKUP(F1371,vlookup!$A$2:$E$660,2,0)</f>
        <v>Retained</v>
      </c>
      <c r="AH1371" t="str">
        <f>VLOOKUP(F1371,vlookup!$A$2:$E$660,3,0)</f>
        <v>Service Contract</v>
      </c>
      <c r="AI1371" t="str">
        <f>VLOOKUP(F1371,vlookup!$A$2:$E$660,4,0)</f>
        <v>Used Car Programs</v>
      </c>
      <c r="AJ1371" t="str">
        <f>VLOOKUP(F1371,vlookup!$A$2:$E$660,5,0)</f>
        <v>High Mileage</v>
      </c>
      <c r="AL1371">
        <f t="shared" si="268"/>
        <v>32</v>
      </c>
      <c r="AM1371">
        <f t="shared" si="269"/>
        <v>128</v>
      </c>
      <c r="AN1371">
        <f t="shared" si="270"/>
        <v>5350</v>
      </c>
      <c r="AO1371" t="str">
        <f t="shared" si="271"/>
        <v/>
      </c>
      <c r="AP1371" t="str">
        <f t="shared" si="272"/>
        <v/>
      </c>
      <c r="AQ1371" t="str">
        <f t="shared" si="273"/>
        <v/>
      </c>
      <c r="AR1371">
        <f t="shared" si="274"/>
        <v>-240</v>
      </c>
      <c r="AS1371" t="str">
        <f t="shared" si="275"/>
        <v>8H104173A4-1</v>
      </c>
      <c r="AT1371" t="str">
        <f>IFERROR(IF(VLOOKUP(Y1371,vlookup!$I$2:$J$9,1,0)=Y1371,VLOOKUP(Y1371,vlookup!$I$2:$J$9,2,0),PROPER(Y1371)),PROPER(Y1371))</f>
        <v>Labor</v>
      </c>
      <c r="AU1371" t="str">
        <f>IFERROR(IF(B1371=VLOOKUP(B1371,vlookup!$L$2:$L$10,1,0),"Yes","No"),"No")</f>
        <v>No</v>
      </c>
    </row>
    <row r="1372" spans="1:47" ht="14.45" customHeight="1" x14ac:dyDescent="0.25">
      <c r="A1372" t="s">
        <v>1569</v>
      </c>
      <c r="B1372" s="31" t="s">
        <v>1570</v>
      </c>
      <c r="C1372">
        <v>1</v>
      </c>
      <c r="D1372">
        <v>1</v>
      </c>
      <c r="E1372" t="s">
        <v>382</v>
      </c>
      <c r="F1372" t="s">
        <v>205</v>
      </c>
      <c r="G1372" t="s">
        <v>922</v>
      </c>
      <c r="H1372" t="s">
        <v>3754</v>
      </c>
      <c r="I1372">
        <v>125152</v>
      </c>
      <c r="J1372" s="19">
        <v>41664</v>
      </c>
      <c r="K1372" s="19">
        <v>41697</v>
      </c>
      <c r="L1372">
        <v>201402</v>
      </c>
      <c r="M1372" s="19">
        <v>41671</v>
      </c>
      <c r="N1372">
        <v>24616</v>
      </c>
      <c r="O1372" t="s">
        <v>1076</v>
      </c>
      <c r="P1372" t="s">
        <v>1175</v>
      </c>
      <c r="Q1372" t="s">
        <v>924</v>
      </c>
      <c r="R1372">
        <v>233632</v>
      </c>
      <c r="S1372" s="19">
        <v>41786</v>
      </c>
      <c r="T1372">
        <v>130502</v>
      </c>
      <c r="U1372" t="s">
        <v>357</v>
      </c>
      <c r="V1372" s="19">
        <v>41793</v>
      </c>
      <c r="W1372" t="s">
        <v>2824</v>
      </c>
      <c r="X1372" t="s">
        <v>2825</v>
      </c>
      <c r="Y1372" t="s">
        <v>94</v>
      </c>
      <c r="Z1372" t="s">
        <v>369</v>
      </c>
      <c r="AA1372" s="29">
        <v>-816</v>
      </c>
      <c r="AB1372">
        <v>0</v>
      </c>
      <c r="AC1372">
        <f t="shared" si="264"/>
        <v>2014</v>
      </c>
      <c r="AD1372">
        <f t="shared" si="265"/>
        <v>6</v>
      </c>
      <c r="AE1372">
        <f t="shared" si="266"/>
        <v>2014</v>
      </c>
      <c r="AF1372">
        <f t="shared" si="267"/>
        <v>1</v>
      </c>
      <c r="AG1372" t="str">
        <f>VLOOKUP(F1372,vlookup!$A$2:$E$660,2,0)</f>
        <v>Retained</v>
      </c>
      <c r="AH1372" t="str">
        <f>VLOOKUP(F1372,vlookup!$A$2:$E$660,3,0)</f>
        <v>Service Contract</v>
      </c>
      <c r="AI1372" t="str">
        <f>VLOOKUP(F1372,vlookup!$A$2:$E$660,4,0)</f>
        <v>Used Car Programs</v>
      </c>
      <c r="AJ1372" t="str">
        <f>VLOOKUP(F1372,vlookup!$A$2:$E$660,5,0)</f>
        <v>High Mileage</v>
      </c>
      <c r="AL1372">
        <f t="shared" si="268"/>
        <v>32</v>
      </c>
      <c r="AM1372">
        <f t="shared" si="269"/>
        <v>128</v>
      </c>
      <c r="AN1372">
        <f t="shared" si="270"/>
        <v>5350</v>
      </c>
      <c r="AO1372" t="str">
        <f t="shared" si="271"/>
        <v/>
      </c>
      <c r="AP1372" t="str">
        <f t="shared" si="272"/>
        <v/>
      </c>
      <c r="AQ1372" t="str">
        <f t="shared" si="273"/>
        <v/>
      </c>
      <c r="AR1372">
        <f t="shared" si="274"/>
        <v>-816</v>
      </c>
      <c r="AS1372" t="str">
        <f t="shared" si="275"/>
        <v>8H104173A4-1</v>
      </c>
      <c r="AT1372" t="str">
        <f>IFERROR(IF(VLOOKUP(Y1372,vlookup!$I$2:$J$9,1,0)=Y1372,VLOOKUP(Y1372,vlookup!$I$2:$J$9,2,0),PROPER(Y1372)),PROPER(Y1372))</f>
        <v>Labor</v>
      </c>
      <c r="AU1372" t="str">
        <f>IFERROR(IF(B1372=VLOOKUP(B1372,vlookup!$L$2:$L$10,1,0),"Yes","No"),"No")</f>
        <v>No</v>
      </c>
    </row>
    <row r="1373" spans="1:47" ht="14.45" customHeight="1" x14ac:dyDescent="0.25">
      <c r="A1373" t="s">
        <v>3080</v>
      </c>
      <c r="B1373" s="31" t="s">
        <v>3081</v>
      </c>
      <c r="C1373">
        <v>2</v>
      </c>
      <c r="D1373">
        <v>1</v>
      </c>
      <c r="E1373" t="s">
        <v>382</v>
      </c>
      <c r="F1373" t="s">
        <v>15</v>
      </c>
      <c r="G1373" t="s">
        <v>922</v>
      </c>
      <c r="H1373" t="s">
        <v>3754</v>
      </c>
      <c r="I1373">
        <v>101461</v>
      </c>
      <c r="J1373" s="19">
        <v>41374</v>
      </c>
      <c r="K1373" s="19">
        <v>41394</v>
      </c>
      <c r="L1373">
        <v>201304</v>
      </c>
      <c r="M1373" s="19">
        <v>41365</v>
      </c>
      <c r="N1373">
        <v>24616</v>
      </c>
      <c r="O1373" t="s">
        <v>1076</v>
      </c>
      <c r="P1373" t="s">
        <v>1675</v>
      </c>
      <c r="Q1373" t="s">
        <v>924</v>
      </c>
      <c r="R1373">
        <v>6016</v>
      </c>
      <c r="S1373" s="19">
        <v>41947</v>
      </c>
      <c r="T1373">
        <v>121323</v>
      </c>
      <c r="U1373" t="s">
        <v>357</v>
      </c>
      <c r="V1373" s="19">
        <v>41967</v>
      </c>
      <c r="W1373" t="s">
        <v>2536</v>
      </c>
      <c r="X1373" t="s">
        <v>2537</v>
      </c>
      <c r="Y1373" t="s">
        <v>94</v>
      </c>
      <c r="Z1373" t="s">
        <v>14</v>
      </c>
      <c r="AA1373" s="29">
        <v>-3000</v>
      </c>
      <c r="AB1373">
        <v>0</v>
      </c>
      <c r="AC1373">
        <f t="shared" si="264"/>
        <v>2014</v>
      </c>
      <c r="AD1373">
        <f t="shared" si="265"/>
        <v>11</v>
      </c>
      <c r="AE1373">
        <f t="shared" si="266"/>
        <v>2013</v>
      </c>
      <c r="AF1373">
        <f t="shared" si="267"/>
        <v>4</v>
      </c>
      <c r="AG1373" t="str">
        <f>VLOOKUP(F1373,vlookup!$A$2:$E$660,2,0)</f>
        <v>Retained</v>
      </c>
      <c r="AH1373" t="str">
        <f>VLOOKUP(F1373,vlookup!$A$2:$E$660,3,0)</f>
        <v>Service Contract</v>
      </c>
      <c r="AI1373" t="str">
        <f>VLOOKUP(F1373,vlookup!$A$2:$E$660,4,0)</f>
        <v>Used Car Programs</v>
      </c>
      <c r="AJ1373" t="str">
        <f>VLOOKUP(F1373,vlookup!$A$2:$E$660,5,0)</f>
        <v>High Mileage</v>
      </c>
      <c r="AL1373">
        <f t="shared" si="268"/>
        <v>20</v>
      </c>
      <c r="AM1373">
        <f t="shared" si="269"/>
        <v>584</v>
      </c>
      <c r="AN1373">
        <f t="shared" si="270"/>
        <v>19862</v>
      </c>
      <c r="AO1373" t="str">
        <f t="shared" si="271"/>
        <v/>
      </c>
      <c r="AP1373" t="str">
        <f t="shared" si="272"/>
        <v/>
      </c>
      <c r="AQ1373" t="str">
        <f t="shared" si="273"/>
        <v/>
      </c>
      <c r="AR1373">
        <f t="shared" si="274"/>
        <v>-3000</v>
      </c>
      <c r="AS1373" t="str">
        <f t="shared" si="275"/>
        <v>6H266882D3-2</v>
      </c>
      <c r="AT1373" t="str">
        <f>IFERROR(IF(VLOOKUP(Y1373,vlookup!$I$2:$J$9,1,0)=Y1373,VLOOKUP(Y1373,vlookup!$I$2:$J$9,2,0),PROPER(Y1373)),PROPER(Y1373))</f>
        <v>Labor</v>
      </c>
      <c r="AU1373" t="str">
        <f>IFERROR(IF(B1373=VLOOKUP(B1373,vlookup!$L$2:$L$10,1,0),"Yes","No"),"No")</f>
        <v>No</v>
      </c>
    </row>
    <row r="1374" spans="1:47" ht="14.45" customHeight="1" x14ac:dyDescent="0.25">
      <c r="A1374" t="s">
        <v>1571</v>
      </c>
      <c r="B1374" s="31" t="s">
        <v>1572</v>
      </c>
      <c r="C1374">
        <v>1</v>
      </c>
      <c r="D1374">
        <v>1</v>
      </c>
      <c r="E1374" t="s">
        <v>382</v>
      </c>
      <c r="F1374" t="s">
        <v>60</v>
      </c>
      <c r="G1374" t="s">
        <v>388</v>
      </c>
      <c r="H1374" t="s">
        <v>3755</v>
      </c>
      <c r="I1374">
        <v>184048</v>
      </c>
      <c r="J1374" s="19">
        <v>41623</v>
      </c>
      <c r="K1374" s="19">
        <v>41652</v>
      </c>
      <c r="L1374">
        <v>201401</v>
      </c>
      <c r="M1374" s="19">
        <v>41640</v>
      </c>
      <c r="N1374">
        <v>24616</v>
      </c>
      <c r="O1374" t="s">
        <v>1076</v>
      </c>
      <c r="P1374" t="s">
        <v>1573</v>
      </c>
      <c r="Q1374" t="s">
        <v>924</v>
      </c>
      <c r="R1374">
        <v>38469</v>
      </c>
      <c r="S1374" s="19">
        <v>41677</v>
      </c>
      <c r="T1374">
        <v>186464</v>
      </c>
      <c r="U1374" t="s">
        <v>357</v>
      </c>
      <c r="V1374" s="19">
        <v>41683</v>
      </c>
      <c r="W1374" t="s">
        <v>990</v>
      </c>
      <c r="X1374" t="s">
        <v>991</v>
      </c>
      <c r="Y1374" t="s">
        <v>94</v>
      </c>
      <c r="Z1374" t="s">
        <v>369</v>
      </c>
      <c r="AA1374" s="29">
        <v>-1594.95</v>
      </c>
      <c r="AB1374">
        <v>0</v>
      </c>
      <c r="AC1374">
        <f t="shared" si="264"/>
        <v>2014</v>
      </c>
      <c r="AD1374">
        <f t="shared" si="265"/>
        <v>2</v>
      </c>
      <c r="AE1374">
        <f t="shared" si="266"/>
        <v>2013</v>
      </c>
      <c r="AF1374">
        <f t="shared" si="267"/>
        <v>12</v>
      </c>
      <c r="AG1374" t="str">
        <f>VLOOKUP(F1374,vlookup!$A$2:$E$660,2,0)</f>
        <v>Retained</v>
      </c>
      <c r="AH1374" t="str">
        <f>VLOOKUP(F1374,vlookup!$A$2:$E$660,3,0)</f>
        <v>Service Contract</v>
      </c>
      <c r="AI1374" t="str">
        <f>VLOOKUP(F1374,vlookup!$A$2:$E$660,4,0)</f>
        <v>Used Car Programs</v>
      </c>
      <c r="AJ1374" t="str">
        <f>VLOOKUP(F1374,vlookup!$A$2:$E$660,5,0)</f>
        <v>High Mileage</v>
      </c>
      <c r="AL1374">
        <f t="shared" si="268"/>
        <v>28</v>
      </c>
      <c r="AM1374">
        <f t="shared" si="269"/>
        <v>58</v>
      </c>
      <c r="AN1374">
        <f t="shared" si="270"/>
        <v>2416</v>
      </c>
      <c r="AO1374" t="str">
        <f t="shared" si="271"/>
        <v/>
      </c>
      <c r="AP1374">
        <f t="shared" si="272"/>
        <v>-1594.95</v>
      </c>
      <c r="AQ1374" t="str">
        <f t="shared" si="273"/>
        <v/>
      </c>
      <c r="AR1374" t="str">
        <f t="shared" si="274"/>
        <v/>
      </c>
      <c r="AS1374" t="str">
        <f t="shared" si="275"/>
        <v>5BA30817L3Y-1</v>
      </c>
      <c r="AT1374" t="str">
        <f>IFERROR(IF(VLOOKUP(Y1374,vlookup!$I$2:$J$9,1,0)=Y1374,VLOOKUP(Y1374,vlookup!$I$2:$J$9,2,0),PROPER(Y1374)),PROPER(Y1374))</f>
        <v>Labor</v>
      </c>
      <c r="AU1374" t="str">
        <f>IFERROR(IF(B1374=VLOOKUP(B1374,vlookup!$L$2:$L$10,1,0),"Yes","No"),"No")</f>
        <v>No</v>
      </c>
    </row>
    <row r="1375" spans="1:47" ht="14.45" customHeight="1" x14ac:dyDescent="0.25">
      <c r="A1375" t="s">
        <v>2279</v>
      </c>
      <c r="B1375" s="31" t="s">
        <v>2280</v>
      </c>
      <c r="C1375">
        <v>1</v>
      </c>
      <c r="D1375">
        <v>1</v>
      </c>
      <c r="E1375" t="s">
        <v>571</v>
      </c>
      <c r="F1375" t="s">
        <v>464</v>
      </c>
      <c r="G1375" t="s">
        <v>388</v>
      </c>
      <c r="H1375" t="s">
        <v>2274</v>
      </c>
      <c r="I1375">
        <v>176590</v>
      </c>
      <c r="J1375" s="19">
        <v>43744</v>
      </c>
      <c r="K1375" s="19">
        <v>43773</v>
      </c>
      <c r="L1375">
        <v>201910</v>
      </c>
      <c r="M1375" s="19">
        <v>43739</v>
      </c>
      <c r="N1375">
        <v>24617</v>
      </c>
      <c r="O1375" t="s">
        <v>1070</v>
      </c>
      <c r="P1375" t="s">
        <v>1208</v>
      </c>
      <c r="Q1375" t="s">
        <v>924</v>
      </c>
      <c r="R1375">
        <v>20244</v>
      </c>
      <c r="S1375" s="19">
        <v>43762</v>
      </c>
      <c r="T1375">
        <v>177444</v>
      </c>
      <c r="U1375" t="s">
        <v>357</v>
      </c>
      <c r="V1375" s="19">
        <v>43776</v>
      </c>
      <c r="W1375" t="s">
        <v>646</v>
      </c>
      <c r="X1375" t="s">
        <v>647</v>
      </c>
      <c r="Y1375" t="s">
        <v>94</v>
      </c>
      <c r="Z1375" t="s">
        <v>14</v>
      </c>
      <c r="AA1375" s="29">
        <v>100</v>
      </c>
      <c r="AB1375">
        <v>0</v>
      </c>
      <c r="AC1375">
        <f t="shared" si="264"/>
        <v>2019</v>
      </c>
      <c r="AD1375">
        <f t="shared" si="265"/>
        <v>11</v>
      </c>
      <c r="AE1375">
        <f t="shared" si="266"/>
        <v>2019</v>
      </c>
      <c r="AF1375">
        <f t="shared" si="267"/>
        <v>10</v>
      </c>
      <c r="AG1375" t="str">
        <f>VLOOKUP(F1375,vlookup!$A$2:$E$660,2,0)</f>
        <v>Retained</v>
      </c>
      <c r="AH1375" t="str">
        <f>VLOOKUP(F1375,vlookup!$A$2:$E$660,3,0)</f>
        <v>Service Contract</v>
      </c>
      <c r="AI1375" t="str">
        <f>VLOOKUP(F1375,vlookup!$A$2:$E$660,4,0)</f>
        <v>Used Car Programs</v>
      </c>
      <c r="AJ1375" t="str">
        <f>VLOOKUP(F1375,vlookup!$A$2:$E$660,5,0)</f>
        <v>High Mileage</v>
      </c>
      <c r="AL1375">
        <f t="shared" si="268"/>
        <v>28</v>
      </c>
      <c r="AM1375">
        <f t="shared" si="269"/>
        <v>31</v>
      </c>
      <c r="AN1375">
        <f t="shared" si="270"/>
        <v>854</v>
      </c>
      <c r="AO1375" t="str">
        <f t="shared" si="271"/>
        <v/>
      </c>
      <c r="AP1375">
        <f t="shared" si="272"/>
        <v>100</v>
      </c>
      <c r="AQ1375" t="str">
        <f t="shared" si="273"/>
        <v/>
      </c>
      <c r="AR1375" t="str">
        <f t="shared" si="274"/>
        <v/>
      </c>
      <c r="AS1375" t="str">
        <f t="shared" si="275"/>
        <v>7BA57418J9-1</v>
      </c>
      <c r="AT1375" t="str">
        <f>IFERROR(IF(VLOOKUP(Y1375,vlookup!$I$2:$J$9,1,0)=Y1375,VLOOKUP(Y1375,vlookup!$I$2:$J$9,2,0),PROPER(Y1375)),PROPER(Y1375))</f>
        <v>Labor</v>
      </c>
      <c r="AU1375" t="str">
        <f>IFERROR(IF(B1375=VLOOKUP(B1375,vlookup!$L$2:$L$10,1,0),"Yes","No"),"No")</f>
        <v>No</v>
      </c>
    </row>
    <row r="1376" spans="1:47" ht="14.45" customHeight="1" x14ac:dyDescent="0.25">
      <c r="A1376" t="s">
        <v>2279</v>
      </c>
      <c r="B1376" s="31" t="s">
        <v>2280</v>
      </c>
      <c r="C1376">
        <v>1</v>
      </c>
      <c r="D1376">
        <v>1</v>
      </c>
      <c r="E1376" t="s">
        <v>571</v>
      </c>
      <c r="F1376" t="s">
        <v>464</v>
      </c>
      <c r="G1376" t="s">
        <v>388</v>
      </c>
      <c r="H1376" t="s">
        <v>2274</v>
      </c>
      <c r="I1376">
        <v>176590</v>
      </c>
      <c r="J1376" s="19">
        <v>43744</v>
      </c>
      <c r="K1376" s="19">
        <v>43773</v>
      </c>
      <c r="L1376">
        <v>201910</v>
      </c>
      <c r="M1376" s="19">
        <v>43739</v>
      </c>
      <c r="N1376">
        <v>24617</v>
      </c>
      <c r="O1376" t="s">
        <v>1070</v>
      </c>
      <c r="P1376" t="s">
        <v>1208</v>
      </c>
      <c r="Q1376" t="s">
        <v>924</v>
      </c>
      <c r="R1376">
        <v>20244</v>
      </c>
      <c r="S1376" s="19">
        <v>43762</v>
      </c>
      <c r="T1376">
        <v>177444</v>
      </c>
      <c r="U1376" t="s">
        <v>357</v>
      </c>
      <c r="V1376" s="19">
        <v>43776</v>
      </c>
      <c r="W1376" t="s">
        <v>976</v>
      </c>
      <c r="X1376" t="s">
        <v>977</v>
      </c>
      <c r="Y1376" t="s">
        <v>94</v>
      </c>
      <c r="Z1376" t="s">
        <v>369</v>
      </c>
      <c r="AA1376" s="29">
        <v>-1260</v>
      </c>
      <c r="AB1376">
        <v>0</v>
      </c>
      <c r="AC1376">
        <f t="shared" si="264"/>
        <v>2019</v>
      </c>
      <c r="AD1376">
        <f t="shared" si="265"/>
        <v>11</v>
      </c>
      <c r="AE1376">
        <f t="shared" si="266"/>
        <v>2019</v>
      </c>
      <c r="AF1376">
        <f t="shared" si="267"/>
        <v>10</v>
      </c>
      <c r="AG1376" t="str">
        <f>VLOOKUP(F1376,vlookup!$A$2:$E$660,2,0)</f>
        <v>Retained</v>
      </c>
      <c r="AH1376" t="str">
        <f>VLOOKUP(F1376,vlookup!$A$2:$E$660,3,0)</f>
        <v>Service Contract</v>
      </c>
      <c r="AI1376" t="str">
        <f>VLOOKUP(F1376,vlookup!$A$2:$E$660,4,0)</f>
        <v>Used Car Programs</v>
      </c>
      <c r="AJ1376" t="str">
        <f>VLOOKUP(F1376,vlookup!$A$2:$E$660,5,0)</f>
        <v>High Mileage</v>
      </c>
      <c r="AL1376">
        <f t="shared" si="268"/>
        <v>28</v>
      </c>
      <c r="AM1376">
        <f t="shared" si="269"/>
        <v>31</v>
      </c>
      <c r="AN1376">
        <f t="shared" si="270"/>
        <v>854</v>
      </c>
      <c r="AO1376" t="str">
        <f t="shared" si="271"/>
        <v/>
      </c>
      <c r="AP1376">
        <f t="shared" si="272"/>
        <v>-1260</v>
      </c>
      <c r="AQ1376" t="str">
        <f t="shared" si="273"/>
        <v/>
      </c>
      <c r="AR1376" t="str">
        <f t="shared" si="274"/>
        <v/>
      </c>
      <c r="AS1376" t="str">
        <f t="shared" si="275"/>
        <v>7BA57418J9-1</v>
      </c>
      <c r="AT1376" t="str">
        <f>IFERROR(IF(VLOOKUP(Y1376,vlookup!$I$2:$J$9,1,0)=Y1376,VLOOKUP(Y1376,vlookup!$I$2:$J$9,2,0),PROPER(Y1376)),PROPER(Y1376))</f>
        <v>Labor</v>
      </c>
      <c r="AU1376" t="str">
        <f>IFERROR(IF(B1376=VLOOKUP(B1376,vlookup!$L$2:$L$10,1,0),"Yes","No"),"No")</f>
        <v>No</v>
      </c>
    </row>
    <row r="1377" spans="1:47" ht="14.45" customHeight="1" x14ac:dyDescent="0.25">
      <c r="A1377" t="s">
        <v>3082</v>
      </c>
      <c r="B1377" s="31" t="s">
        <v>3083</v>
      </c>
      <c r="C1377">
        <v>1</v>
      </c>
      <c r="D1377">
        <v>1</v>
      </c>
      <c r="E1377" t="s">
        <v>382</v>
      </c>
      <c r="F1377" t="s">
        <v>464</v>
      </c>
      <c r="G1377" t="s">
        <v>388</v>
      </c>
      <c r="H1377" t="s">
        <v>3084</v>
      </c>
      <c r="I1377">
        <v>83612</v>
      </c>
      <c r="J1377" s="19">
        <v>44694</v>
      </c>
      <c r="K1377" s="19">
        <v>44728</v>
      </c>
      <c r="L1377">
        <v>202206</v>
      </c>
      <c r="M1377" s="19">
        <v>44713</v>
      </c>
      <c r="N1377">
        <v>24616</v>
      </c>
      <c r="O1377" t="s">
        <v>1076</v>
      </c>
      <c r="P1377" t="s">
        <v>1245</v>
      </c>
      <c r="Q1377" t="s">
        <v>924</v>
      </c>
      <c r="R1377">
        <v>558513</v>
      </c>
      <c r="S1377" s="19">
        <v>44712</v>
      </c>
      <c r="T1377">
        <v>84521</v>
      </c>
      <c r="U1377" t="s">
        <v>356</v>
      </c>
      <c r="V1377" s="19">
        <v>44729</v>
      </c>
      <c r="W1377" t="s">
        <v>591</v>
      </c>
      <c r="X1377" t="s">
        <v>592</v>
      </c>
      <c r="Y1377" t="s">
        <v>94</v>
      </c>
      <c r="Z1377" t="s">
        <v>358</v>
      </c>
      <c r="AA1377" s="29">
        <v>-665</v>
      </c>
      <c r="AB1377">
        <v>0</v>
      </c>
      <c r="AC1377">
        <f t="shared" si="264"/>
        <v>2022</v>
      </c>
      <c r="AD1377">
        <f t="shared" si="265"/>
        <v>6</v>
      </c>
      <c r="AE1377">
        <f t="shared" si="266"/>
        <v>2022</v>
      </c>
      <c r="AF1377">
        <f t="shared" si="267"/>
        <v>5</v>
      </c>
      <c r="AG1377" t="str">
        <f>VLOOKUP(F1377,vlookup!$A$2:$E$660,2,0)</f>
        <v>Retained</v>
      </c>
      <c r="AH1377" t="str">
        <f>VLOOKUP(F1377,vlookup!$A$2:$E$660,3,0)</f>
        <v>Service Contract</v>
      </c>
      <c r="AI1377" t="str">
        <f>VLOOKUP(F1377,vlookup!$A$2:$E$660,4,0)</f>
        <v>Used Car Programs</v>
      </c>
      <c r="AJ1377" t="str">
        <f>VLOOKUP(F1377,vlookup!$A$2:$E$660,5,0)</f>
        <v>High Mileage</v>
      </c>
      <c r="AL1377">
        <f t="shared" si="268"/>
        <v>33</v>
      </c>
      <c r="AM1377">
        <f t="shared" si="269"/>
        <v>34</v>
      </c>
      <c r="AN1377">
        <f t="shared" si="270"/>
        <v>909</v>
      </c>
      <c r="AO1377" t="str">
        <f t="shared" si="271"/>
        <v/>
      </c>
      <c r="AP1377">
        <f t="shared" si="272"/>
        <v>-665</v>
      </c>
      <c r="AQ1377" t="str">
        <f t="shared" si="273"/>
        <v/>
      </c>
      <c r="AR1377" t="str">
        <f t="shared" si="274"/>
        <v/>
      </c>
      <c r="AS1377" t="str">
        <f t="shared" si="275"/>
        <v>ZAGKBB25907E22-1</v>
      </c>
      <c r="AT1377" t="str">
        <f>IFERROR(IF(VLOOKUP(Y1377,vlookup!$I$2:$J$9,1,0)=Y1377,VLOOKUP(Y1377,vlookup!$I$2:$J$9,2,0),PROPER(Y1377)),PROPER(Y1377))</f>
        <v>Labor</v>
      </c>
      <c r="AU1377" t="str">
        <f>IFERROR(IF(B1377=VLOOKUP(B1377,vlookup!$L$2:$L$10,1,0),"Yes","No"),"No")</f>
        <v>No</v>
      </c>
    </row>
    <row r="1378" spans="1:47" ht="14.45" customHeight="1" x14ac:dyDescent="0.25">
      <c r="A1378" t="s">
        <v>3082</v>
      </c>
      <c r="B1378" s="31" t="s">
        <v>3083</v>
      </c>
      <c r="C1378">
        <v>1</v>
      </c>
      <c r="D1378">
        <v>1</v>
      </c>
      <c r="E1378" t="s">
        <v>382</v>
      </c>
      <c r="F1378" t="s">
        <v>464</v>
      </c>
      <c r="G1378" t="s">
        <v>388</v>
      </c>
      <c r="H1378" t="s">
        <v>3084</v>
      </c>
      <c r="I1378">
        <v>83612</v>
      </c>
      <c r="J1378" s="19">
        <v>44694</v>
      </c>
      <c r="K1378" s="19">
        <v>44728</v>
      </c>
      <c r="L1378">
        <v>202206</v>
      </c>
      <c r="M1378" s="19">
        <v>44713</v>
      </c>
      <c r="N1378">
        <v>24616</v>
      </c>
      <c r="O1378" t="s">
        <v>1076</v>
      </c>
      <c r="P1378" t="s">
        <v>1245</v>
      </c>
      <c r="Q1378" t="s">
        <v>924</v>
      </c>
      <c r="R1378">
        <v>558513</v>
      </c>
      <c r="S1378" s="19">
        <v>44712</v>
      </c>
      <c r="T1378">
        <v>84521</v>
      </c>
      <c r="U1378" t="s">
        <v>356</v>
      </c>
      <c r="V1378" s="19">
        <v>44729</v>
      </c>
      <c r="W1378" t="s">
        <v>646</v>
      </c>
      <c r="X1378" t="s">
        <v>647</v>
      </c>
      <c r="Y1378" t="s">
        <v>94</v>
      </c>
      <c r="Z1378" t="s">
        <v>14</v>
      </c>
      <c r="AA1378" s="29">
        <v>100</v>
      </c>
      <c r="AB1378">
        <v>0</v>
      </c>
      <c r="AC1378">
        <f t="shared" si="264"/>
        <v>2022</v>
      </c>
      <c r="AD1378">
        <f t="shared" si="265"/>
        <v>6</v>
      </c>
      <c r="AE1378">
        <f t="shared" si="266"/>
        <v>2022</v>
      </c>
      <c r="AF1378">
        <f t="shared" si="267"/>
        <v>5</v>
      </c>
      <c r="AG1378" t="str">
        <f>VLOOKUP(F1378,vlookup!$A$2:$E$660,2,0)</f>
        <v>Retained</v>
      </c>
      <c r="AH1378" t="str">
        <f>VLOOKUP(F1378,vlookup!$A$2:$E$660,3,0)</f>
        <v>Service Contract</v>
      </c>
      <c r="AI1378" t="str">
        <f>VLOOKUP(F1378,vlookup!$A$2:$E$660,4,0)</f>
        <v>Used Car Programs</v>
      </c>
      <c r="AJ1378" t="str">
        <f>VLOOKUP(F1378,vlookup!$A$2:$E$660,5,0)</f>
        <v>High Mileage</v>
      </c>
      <c r="AL1378">
        <f t="shared" si="268"/>
        <v>33</v>
      </c>
      <c r="AM1378">
        <f t="shared" si="269"/>
        <v>34</v>
      </c>
      <c r="AN1378">
        <f t="shared" si="270"/>
        <v>909</v>
      </c>
      <c r="AO1378" t="str">
        <f t="shared" si="271"/>
        <v/>
      </c>
      <c r="AP1378">
        <f t="shared" si="272"/>
        <v>100</v>
      </c>
      <c r="AQ1378" t="str">
        <f t="shared" si="273"/>
        <v/>
      </c>
      <c r="AR1378" t="str">
        <f t="shared" si="274"/>
        <v/>
      </c>
      <c r="AS1378" t="str">
        <f t="shared" si="275"/>
        <v>ZAGKBB25907E22-1</v>
      </c>
      <c r="AT1378" t="str">
        <f>IFERROR(IF(VLOOKUP(Y1378,vlookup!$I$2:$J$9,1,0)=Y1378,VLOOKUP(Y1378,vlookup!$I$2:$J$9,2,0),PROPER(Y1378)),PROPER(Y1378))</f>
        <v>Labor</v>
      </c>
      <c r="AU1378" t="str">
        <f>IFERROR(IF(B1378=VLOOKUP(B1378,vlookup!$L$2:$L$10,1,0),"Yes","No"),"No")</f>
        <v>No</v>
      </c>
    </row>
    <row r="1379" spans="1:47" ht="14.45" customHeight="1" x14ac:dyDescent="0.25">
      <c r="A1379" t="s">
        <v>3677</v>
      </c>
      <c r="B1379" s="31" t="s">
        <v>3678</v>
      </c>
      <c r="C1379">
        <v>1</v>
      </c>
      <c r="D1379">
        <v>1</v>
      </c>
      <c r="E1379" t="s">
        <v>382</v>
      </c>
      <c r="F1379" t="s">
        <v>464</v>
      </c>
      <c r="G1379" t="s">
        <v>20</v>
      </c>
      <c r="H1379" t="s">
        <v>3637</v>
      </c>
      <c r="I1379">
        <v>87790</v>
      </c>
      <c r="J1379" s="19">
        <v>45163</v>
      </c>
      <c r="K1379" s="19">
        <v>45183</v>
      </c>
      <c r="L1379">
        <v>202309</v>
      </c>
      <c r="M1379" s="19">
        <v>45170</v>
      </c>
      <c r="N1379">
        <v>24617</v>
      </c>
      <c r="O1379" t="s">
        <v>1070</v>
      </c>
      <c r="P1379" t="s">
        <v>1183</v>
      </c>
      <c r="Q1379" t="s">
        <v>924</v>
      </c>
      <c r="R1379">
        <v>31705</v>
      </c>
      <c r="S1379" s="19">
        <v>45264</v>
      </c>
      <c r="T1379">
        <v>94092</v>
      </c>
      <c r="U1379" t="s">
        <v>357</v>
      </c>
      <c r="V1379" s="19">
        <v>45273</v>
      </c>
      <c r="W1379" t="s">
        <v>576</v>
      </c>
      <c r="X1379" t="s">
        <v>577</v>
      </c>
      <c r="Y1379" t="s">
        <v>94</v>
      </c>
      <c r="Z1379" t="s">
        <v>575</v>
      </c>
      <c r="AA1379" s="29">
        <v>-208.6</v>
      </c>
      <c r="AB1379">
        <v>0</v>
      </c>
      <c r="AC1379">
        <f t="shared" si="264"/>
        <v>2023</v>
      </c>
      <c r="AD1379">
        <f t="shared" si="265"/>
        <v>12</v>
      </c>
      <c r="AE1379">
        <f t="shared" si="266"/>
        <v>2023</v>
      </c>
      <c r="AF1379">
        <f t="shared" si="267"/>
        <v>8</v>
      </c>
      <c r="AG1379" t="str">
        <f>VLOOKUP(F1379,vlookup!$A$2:$E$660,2,0)</f>
        <v>Retained</v>
      </c>
      <c r="AH1379" t="str">
        <f>VLOOKUP(F1379,vlookup!$A$2:$E$660,3,0)</f>
        <v>Service Contract</v>
      </c>
      <c r="AI1379" t="str">
        <f>VLOOKUP(F1379,vlookup!$A$2:$E$660,4,0)</f>
        <v>Used Car Programs</v>
      </c>
      <c r="AJ1379" t="str">
        <f>VLOOKUP(F1379,vlookup!$A$2:$E$660,5,0)</f>
        <v>High Mileage</v>
      </c>
      <c r="AL1379">
        <f t="shared" si="268"/>
        <v>19</v>
      </c>
      <c r="AM1379">
        <f t="shared" si="269"/>
        <v>108</v>
      </c>
      <c r="AN1379">
        <f t="shared" si="270"/>
        <v>6302</v>
      </c>
      <c r="AO1379" t="str">
        <f t="shared" si="271"/>
        <v/>
      </c>
      <c r="AP1379" t="str">
        <f t="shared" si="272"/>
        <v/>
      </c>
      <c r="AQ1379" t="str">
        <f t="shared" si="273"/>
        <v/>
      </c>
      <c r="AR1379">
        <f t="shared" si="274"/>
        <v>-208.6</v>
      </c>
      <c r="AS1379" t="str">
        <f t="shared" si="275"/>
        <v>ZAGF9256580H23-1</v>
      </c>
      <c r="AT1379" t="str">
        <f>IFERROR(IF(VLOOKUP(Y1379,vlookup!$I$2:$J$9,1,0)=Y1379,VLOOKUP(Y1379,vlookup!$I$2:$J$9,2,0),PROPER(Y1379)),PROPER(Y1379))</f>
        <v>Labor</v>
      </c>
      <c r="AU1379" t="str">
        <f>IFERROR(IF(B1379=VLOOKUP(B1379,vlookup!$L$2:$L$10,1,0),"Yes","No"),"No")</f>
        <v>No</v>
      </c>
    </row>
    <row r="1380" spans="1:47" ht="14.45" customHeight="1" x14ac:dyDescent="0.25">
      <c r="A1380" t="s">
        <v>3677</v>
      </c>
      <c r="B1380" s="31" t="s">
        <v>3678</v>
      </c>
      <c r="C1380">
        <v>1</v>
      </c>
      <c r="D1380">
        <v>1</v>
      </c>
      <c r="E1380" t="s">
        <v>382</v>
      </c>
      <c r="F1380" t="s">
        <v>464</v>
      </c>
      <c r="G1380" t="s">
        <v>20</v>
      </c>
      <c r="H1380" t="s">
        <v>3637</v>
      </c>
      <c r="I1380">
        <v>87790</v>
      </c>
      <c r="J1380" s="19">
        <v>45163</v>
      </c>
      <c r="K1380" s="19">
        <v>45183</v>
      </c>
      <c r="L1380">
        <v>202309</v>
      </c>
      <c r="M1380" s="19">
        <v>45170</v>
      </c>
      <c r="N1380">
        <v>24617</v>
      </c>
      <c r="O1380" t="s">
        <v>1070</v>
      </c>
      <c r="P1380" t="s">
        <v>1183</v>
      </c>
      <c r="Q1380" t="s">
        <v>924</v>
      </c>
      <c r="R1380">
        <v>31705</v>
      </c>
      <c r="S1380" s="19">
        <v>45264</v>
      </c>
      <c r="T1380">
        <v>94092</v>
      </c>
      <c r="U1380" t="s">
        <v>357</v>
      </c>
      <c r="V1380" s="19">
        <v>45273</v>
      </c>
      <c r="W1380" t="s">
        <v>3685</v>
      </c>
      <c r="X1380" t="s">
        <v>3686</v>
      </c>
      <c r="Y1380" t="s">
        <v>94</v>
      </c>
      <c r="Z1380" t="s">
        <v>575</v>
      </c>
      <c r="AA1380" s="29">
        <v>-402.3</v>
      </c>
      <c r="AB1380">
        <v>0</v>
      </c>
      <c r="AC1380">
        <f t="shared" si="264"/>
        <v>2023</v>
      </c>
      <c r="AD1380">
        <f t="shared" si="265"/>
        <v>12</v>
      </c>
      <c r="AE1380">
        <f t="shared" si="266"/>
        <v>2023</v>
      </c>
      <c r="AF1380">
        <f t="shared" si="267"/>
        <v>8</v>
      </c>
      <c r="AG1380" t="str">
        <f>VLOOKUP(F1380,vlookup!$A$2:$E$660,2,0)</f>
        <v>Retained</v>
      </c>
      <c r="AH1380" t="str">
        <f>VLOOKUP(F1380,vlookup!$A$2:$E$660,3,0)</f>
        <v>Service Contract</v>
      </c>
      <c r="AI1380" t="str">
        <f>VLOOKUP(F1380,vlookup!$A$2:$E$660,4,0)</f>
        <v>Used Car Programs</v>
      </c>
      <c r="AJ1380" t="str">
        <f>VLOOKUP(F1380,vlookup!$A$2:$E$660,5,0)</f>
        <v>High Mileage</v>
      </c>
      <c r="AL1380">
        <f t="shared" si="268"/>
        <v>19</v>
      </c>
      <c r="AM1380">
        <f t="shared" si="269"/>
        <v>108</v>
      </c>
      <c r="AN1380">
        <f t="shared" si="270"/>
        <v>6302</v>
      </c>
      <c r="AO1380" t="str">
        <f t="shared" si="271"/>
        <v/>
      </c>
      <c r="AP1380" t="str">
        <f t="shared" si="272"/>
        <v/>
      </c>
      <c r="AQ1380" t="str">
        <f t="shared" si="273"/>
        <v/>
      </c>
      <c r="AR1380">
        <f t="shared" si="274"/>
        <v>-402.3</v>
      </c>
      <c r="AS1380" t="str">
        <f t="shared" si="275"/>
        <v>ZAGF9256580H23-1</v>
      </c>
      <c r="AT1380" t="str">
        <f>IFERROR(IF(VLOOKUP(Y1380,vlookup!$I$2:$J$9,1,0)=Y1380,VLOOKUP(Y1380,vlookup!$I$2:$J$9,2,0),PROPER(Y1380)),PROPER(Y1380))</f>
        <v>Labor</v>
      </c>
      <c r="AU1380" t="str">
        <f>IFERROR(IF(B1380=VLOOKUP(B1380,vlookup!$L$2:$L$10,1,0),"Yes","No"),"No")</f>
        <v>No</v>
      </c>
    </row>
    <row r="1381" spans="1:47" ht="14.45" customHeight="1" x14ac:dyDescent="0.25">
      <c r="A1381" t="s">
        <v>1574</v>
      </c>
      <c r="B1381" s="31" t="s">
        <v>1575</v>
      </c>
      <c r="C1381">
        <v>1</v>
      </c>
      <c r="D1381">
        <v>1</v>
      </c>
      <c r="E1381" t="s">
        <v>382</v>
      </c>
      <c r="F1381" t="s">
        <v>60</v>
      </c>
      <c r="G1381" t="s">
        <v>543</v>
      </c>
      <c r="H1381" t="s">
        <v>1576</v>
      </c>
      <c r="I1381">
        <v>111139</v>
      </c>
      <c r="J1381" s="19">
        <v>41609</v>
      </c>
      <c r="K1381" s="19">
        <v>41652</v>
      </c>
      <c r="L1381">
        <v>201401</v>
      </c>
      <c r="M1381" s="19">
        <v>41640</v>
      </c>
      <c r="N1381">
        <v>24617</v>
      </c>
      <c r="O1381" t="s">
        <v>1070</v>
      </c>
      <c r="P1381" t="s">
        <v>1100</v>
      </c>
      <c r="Q1381" t="s">
        <v>924</v>
      </c>
      <c r="R1381" t="s">
        <v>1577</v>
      </c>
      <c r="S1381" s="19">
        <v>41710</v>
      </c>
      <c r="T1381">
        <v>112544</v>
      </c>
      <c r="U1381" t="s">
        <v>357</v>
      </c>
      <c r="V1381" s="19">
        <v>41723</v>
      </c>
      <c r="W1381" t="s">
        <v>976</v>
      </c>
      <c r="X1381" t="s">
        <v>977</v>
      </c>
      <c r="Y1381" t="s">
        <v>94</v>
      </c>
      <c r="Z1381" t="s">
        <v>369</v>
      </c>
      <c r="AA1381" s="29">
        <v>-791.78</v>
      </c>
      <c r="AB1381">
        <v>0</v>
      </c>
      <c r="AC1381">
        <f t="shared" si="264"/>
        <v>2014</v>
      </c>
      <c r="AD1381">
        <f t="shared" si="265"/>
        <v>3</v>
      </c>
      <c r="AE1381">
        <f t="shared" si="266"/>
        <v>2013</v>
      </c>
      <c r="AF1381">
        <f t="shared" si="267"/>
        <v>12</v>
      </c>
      <c r="AG1381" t="str">
        <f>VLOOKUP(F1381,vlookup!$A$2:$E$660,2,0)</f>
        <v>Retained</v>
      </c>
      <c r="AH1381" t="str">
        <f>VLOOKUP(F1381,vlookup!$A$2:$E$660,3,0)</f>
        <v>Service Contract</v>
      </c>
      <c r="AI1381" t="str">
        <f>VLOOKUP(F1381,vlookup!$A$2:$E$660,4,0)</f>
        <v>Used Car Programs</v>
      </c>
      <c r="AJ1381" t="str">
        <f>VLOOKUP(F1381,vlookup!$A$2:$E$660,5,0)</f>
        <v>High Mileage</v>
      </c>
      <c r="AL1381">
        <f t="shared" si="268"/>
        <v>42</v>
      </c>
      <c r="AM1381">
        <f t="shared" si="269"/>
        <v>114</v>
      </c>
      <c r="AN1381">
        <f t="shared" si="270"/>
        <v>1405</v>
      </c>
      <c r="AO1381" t="str">
        <f t="shared" si="271"/>
        <v/>
      </c>
      <c r="AP1381" t="str">
        <f t="shared" si="272"/>
        <v/>
      </c>
      <c r="AQ1381" t="str">
        <f t="shared" si="273"/>
        <v/>
      </c>
      <c r="AR1381">
        <f t="shared" si="274"/>
        <v>-791.78</v>
      </c>
      <c r="AS1381" t="str">
        <f t="shared" si="275"/>
        <v>79168929L3Y-1</v>
      </c>
      <c r="AT1381" t="str">
        <f>IFERROR(IF(VLOOKUP(Y1381,vlookup!$I$2:$J$9,1,0)=Y1381,VLOOKUP(Y1381,vlookup!$I$2:$J$9,2,0),PROPER(Y1381)),PROPER(Y1381))</f>
        <v>Labor</v>
      </c>
      <c r="AU1381" t="str">
        <f>IFERROR(IF(B1381=VLOOKUP(B1381,vlookup!$L$2:$L$10,1,0),"Yes","No"),"No")</f>
        <v>No</v>
      </c>
    </row>
    <row r="1382" spans="1:47" ht="14.45" customHeight="1" x14ac:dyDescent="0.25">
      <c r="A1382" t="s">
        <v>1578</v>
      </c>
      <c r="B1382" s="31" t="s">
        <v>1579</v>
      </c>
      <c r="C1382">
        <v>1</v>
      </c>
      <c r="D1382">
        <v>1</v>
      </c>
      <c r="E1382" t="s">
        <v>382</v>
      </c>
      <c r="F1382" t="s">
        <v>238</v>
      </c>
      <c r="G1382" t="s">
        <v>543</v>
      </c>
      <c r="H1382" t="s">
        <v>1576</v>
      </c>
      <c r="I1382">
        <v>130562</v>
      </c>
      <c r="J1382" s="19">
        <v>41918</v>
      </c>
      <c r="K1382" s="19">
        <v>41941</v>
      </c>
      <c r="L1382">
        <v>201410</v>
      </c>
      <c r="M1382" s="19">
        <v>41913</v>
      </c>
      <c r="N1382">
        <v>24616</v>
      </c>
      <c r="O1382" t="s">
        <v>1076</v>
      </c>
      <c r="P1382" t="s">
        <v>1580</v>
      </c>
      <c r="Q1382" t="s">
        <v>924</v>
      </c>
      <c r="R1382">
        <v>29825</v>
      </c>
      <c r="S1382" s="19">
        <v>41968</v>
      </c>
      <c r="T1382">
        <v>131444</v>
      </c>
      <c r="U1382" t="s">
        <v>357</v>
      </c>
      <c r="V1382" s="19">
        <v>41974</v>
      </c>
      <c r="W1382" t="s">
        <v>620</v>
      </c>
      <c r="X1382" t="s">
        <v>621</v>
      </c>
      <c r="Y1382" t="s">
        <v>94</v>
      </c>
      <c r="Z1382" t="s">
        <v>364</v>
      </c>
      <c r="AA1382" s="29">
        <v>-900</v>
      </c>
      <c r="AB1382">
        <v>0</v>
      </c>
      <c r="AC1382">
        <f t="shared" si="264"/>
        <v>2014</v>
      </c>
      <c r="AD1382">
        <f t="shared" si="265"/>
        <v>12</v>
      </c>
      <c r="AE1382">
        <f t="shared" si="266"/>
        <v>2014</v>
      </c>
      <c r="AF1382">
        <f t="shared" si="267"/>
        <v>10</v>
      </c>
      <c r="AG1382" t="str">
        <f>VLOOKUP(F1382,vlookup!$A$2:$E$660,2,0)</f>
        <v>Retained</v>
      </c>
      <c r="AH1382" t="str">
        <f>VLOOKUP(F1382,vlookup!$A$2:$E$660,3,0)</f>
        <v>Service Contract</v>
      </c>
      <c r="AI1382" t="str">
        <f>VLOOKUP(F1382,vlookup!$A$2:$E$660,4,0)</f>
        <v>Used Car Programs</v>
      </c>
      <c r="AJ1382" t="str">
        <f>VLOOKUP(F1382,vlookup!$A$2:$E$660,5,0)</f>
        <v>High Mileage</v>
      </c>
      <c r="AL1382">
        <f t="shared" si="268"/>
        <v>23</v>
      </c>
      <c r="AM1382">
        <f t="shared" si="269"/>
        <v>55</v>
      </c>
      <c r="AN1382">
        <f t="shared" si="270"/>
        <v>882</v>
      </c>
      <c r="AO1382" t="str">
        <f t="shared" si="271"/>
        <v/>
      </c>
      <c r="AP1382">
        <f t="shared" si="272"/>
        <v>-900</v>
      </c>
      <c r="AQ1382" t="str">
        <f t="shared" si="273"/>
        <v/>
      </c>
      <c r="AR1382" t="str">
        <f t="shared" si="274"/>
        <v/>
      </c>
      <c r="AS1382" t="str">
        <f t="shared" si="275"/>
        <v>59235784J4Y-1</v>
      </c>
      <c r="AT1382" t="str">
        <f>IFERROR(IF(VLOOKUP(Y1382,vlookup!$I$2:$J$9,1,0)=Y1382,VLOOKUP(Y1382,vlookup!$I$2:$J$9,2,0),PROPER(Y1382)),PROPER(Y1382))</f>
        <v>Labor</v>
      </c>
      <c r="AU1382" t="str">
        <f>IFERROR(IF(B1382=VLOOKUP(B1382,vlookup!$L$2:$L$10,1,0),"Yes","No"),"No")</f>
        <v>No</v>
      </c>
    </row>
    <row r="1383" spans="1:47" ht="14.45" customHeight="1" x14ac:dyDescent="0.25">
      <c r="A1383" t="s">
        <v>1581</v>
      </c>
      <c r="B1383" s="31" t="s">
        <v>1582</v>
      </c>
      <c r="C1383">
        <v>2</v>
      </c>
      <c r="D1383">
        <v>1</v>
      </c>
      <c r="E1383" t="s">
        <v>571</v>
      </c>
      <c r="F1383" t="s">
        <v>464</v>
      </c>
      <c r="G1383" t="s">
        <v>543</v>
      </c>
      <c r="H1383" t="s">
        <v>1576</v>
      </c>
      <c r="I1383">
        <v>51263</v>
      </c>
      <c r="J1383" s="19">
        <v>44353</v>
      </c>
      <c r="K1383" s="19">
        <v>44402</v>
      </c>
      <c r="L1383">
        <v>202107</v>
      </c>
      <c r="M1383" s="19">
        <v>44378</v>
      </c>
      <c r="N1383">
        <v>24617</v>
      </c>
      <c r="O1383" t="s">
        <v>1070</v>
      </c>
      <c r="P1383" t="s">
        <v>1183</v>
      </c>
      <c r="Q1383" t="s">
        <v>924</v>
      </c>
      <c r="R1383">
        <v>24115</v>
      </c>
      <c r="S1383" s="19">
        <v>44428</v>
      </c>
      <c r="T1383">
        <v>54606</v>
      </c>
      <c r="U1383" t="s">
        <v>356</v>
      </c>
      <c r="V1383" s="19">
        <v>44438</v>
      </c>
      <c r="W1383" t="s">
        <v>969</v>
      </c>
      <c r="X1383" t="s">
        <v>970</v>
      </c>
      <c r="Y1383" t="s">
        <v>94</v>
      </c>
      <c r="Z1383" t="s">
        <v>582</v>
      </c>
      <c r="AA1383" s="29">
        <v>-476.8</v>
      </c>
      <c r="AB1383">
        <v>0</v>
      </c>
      <c r="AC1383">
        <f t="shared" si="264"/>
        <v>2021</v>
      </c>
      <c r="AD1383">
        <f t="shared" si="265"/>
        <v>8</v>
      </c>
      <c r="AE1383">
        <f t="shared" si="266"/>
        <v>2021</v>
      </c>
      <c r="AF1383">
        <f t="shared" si="267"/>
        <v>6</v>
      </c>
      <c r="AG1383" t="str">
        <f>VLOOKUP(F1383,vlookup!$A$2:$E$660,2,0)</f>
        <v>Retained</v>
      </c>
      <c r="AH1383" t="str">
        <f>VLOOKUP(F1383,vlookup!$A$2:$E$660,3,0)</f>
        <v>Service Contract</v>
      </c>
      <c r="AI1383" t="str">
        <f>VLOOKUP(F1383,vlookup!$A$2:$E$660,4,0)</f>
        <v>Used Car Programs</v>
      </c>
      <c r="AJ1383" t="str">
        <f>VLOOKUP(F1383,vlookup!$A$2:$E$660,5,0)</f>
        <v>High Mileage</v>
      </c>
      <c r="AL1383">
        <f t="shared" si="268"/>
        <v>49</v>
      </c>
      <c r="AM1383">
        <f t="shared" si="269"/>
        <v>84</v>
      </c>
      <c r="AN1383">
        <f t="shared" si="270"/>
        <v>3343</v>
      </c>
      <c r="AO1383" t="str">
        <f t="shared" si="271"/>
        <v/>
      </c>
      <c r="AP1383" t="str">
        <f t="shared" si="272"/>
        <v/>
      </c>
      <c r="AQ1383">
        <f t="shared" si="273"/>
        <v>-476.8</v>
      </c>
      <c r="AR1383" t="str">
        <f t="shared" si="274"/>
        <v/>
      </c>
      <c r="AS1383" t="str">
        <f t="shared" si="275"/>
        <v>ZAGD1190842F21-2</v>
      </c>
      <c r="AT1383" t="str">
        <f>IFERROR(IF(VLOOKUP(Y1383,vlookup!$I$2:$J$9,1,0)=Y1383,VLOOKUP(Y1383,vlookup!$I$2:$J$9,2,0),PROPER(Y1383)),PROPER(Y1383))</f>
        <v>Labor</v>
      </c>
      <c r="AU1383" t="str">
        <f>IFERROR(IF(B1383=VLOOKUP(B1383,vlookup!$L$2:$L$10,1,0),"Yes","No"),"No")</f>
        <v>No</v>
      </c>
    </row>
    <row r="1384" spans="1:47" ht="14.45" customHeight="1" x14ac:dyDescent="0.25">
      <c r="A1384" t="s">
        <v>1583</v>
      </c>
      <c r="B1384" s="31" t="s">
        <v>1584</v>
      </c>
      <c r="C1384">
        <v>1</v>
      </c>
      <c r="D1384">
        <v>1</v>
      </c>
      <c r="E1384" t="s">
        <v>382</v>
      </c>
      <c r="F1384" t="s">
        <v>60</v>
      </c>
      <c r="G1384" t="s">
        <v>3756</v>
      </c>
      <c r="H1384" t="s">
        <v>3757</v>
      </c>
      <c r="I1384">
        <v>147335</v>
      </c>
      <c r="J1384" s="19">
        <v>41689</v>
      </c>
      <c r="K1384" s="19">
        <v>41729</v>
      </c>
      <c r="L1384">
        <v>201403</v>
      </c>
      <c r="M1384" s="19">
        <v>41699</v>
      </c>
      <c r="N1384">
        <v>24616</v>
      </c>
      <c r="O1384" t="s">
        <v>1076</v>
      </c>
      <c r="P1384" t="s">
        <v>1445</v>
      </c>
      <c r="Q1384" t="s">
        <v>924</v>
      </c>
      <c r="R1384">
        <v>24348</v>
      </c>
      <c r="S1384" s="19">
        <v>41744</v>
      </c>
      <c r="T1384">
        <v>150554</v>
      </c>
      <c r="U1384" t="s">
        <v>357</v>
      </c>
      <c r="V1384" s="19">
        <v>41746</v>
      </c>
      <c r="W1384" t="s">
        <v>572</v>
      </c>
      <c r="X1384" t="s">
        <v>573</v>
      </c>
      <c r="Y1384" t="s">
        <v>94</v>
      </c>
      <c r="Z1384" t="s">
        <v>574</v>
      </c>
      <c r="AA1384" s="29">
        <v>-63</v>
      </c>
      <c r="AB1384">
        <v>0</v>
      </c>
      <c r="AC1384">
        <f t="shared" si="264"/>
        <v>2014</v>
      </c>
      <c r="AD1384">
        <f t="shared" si="265"/>
        <v>4</v>
      </c>
      <c r="AE1384">
        <f t="shared" si="266"/>
        <v>2014</v>
      </c>
      <c r="AF1384">
        <f t="shared" si="267"/>
        <v>2</v>
      </c>
      <c r="AG1384" t="str">
        <f>VLOOKUP(F1384,vlookup!$A$2:$E$660,2,0)</f>
        <v>Retained</v>
      </c>
      <c r="AH1384" t="str">
        <f>VLOOKUP(F1384,vlookup!$A$2:$E$660,3,0)</f>
        <v>Service Contract</v>
      </c>
      <c r="AI1384" t="str">
        <f>VLOOKUP(F1384,vlookup!$A$2:$E$660,4,0)</f>
        <v>Used Car Programs</v>
      </c>
      <c r="AJ1384" t="str">
        <f>VLOOKUP(F1384,vlookup!$A$2:$E$660,5,0)</f>
        <v>High Mileage</v>
      </c>
      <c r="AL1384">
        <f t="shared" si="268"/>
        <v>42</v>
      </c>
      <c r="AM1384">
        <f t="shared" si="269"/>
        <v>58</v>
      </c>
      <c r="AN1384">
        <f t="shared" si="270"/>
        <v>3219</v>
      </c>
      <c r="AO1384" t="str">
        <f t="shared" si="271"/>
        <v/>
      </c>
      <c r="AP1384">
        <f t="shared" si="272"/>
        <v>-63</v>
      </c>
      <c r="AQ1384" t="str">
        <f t="shared" si="273"/>
        <v/>
      </c>
      <c r="AR1384" t="str">
        <f t="shared" si="274"/>
        <v/>
      </c>
      <c r="AS1384" t="str">
        <f t="shared" si="275"/>
        <v>51263638B4Y-1</v>
      </c>
      <c r="AT1384" t="str">
        <f>IFERROR(IF(VLOOKUP(Y1384,vlookup!$I$2:$J$9,1,0)=Y1384,VLOOKUP(Y1384,vlookup!$I$2:$J$9,2,0),PROPER(Y1384)),PROPER(Y1384))</f>
        <v>Labor</v>
      </c>
      <c r="AU1384" t="str">
        <f>IFERROR(IF(B1384=VLOOKUP(B1384,vlookup!$L$2:$L$10,1,0),"Yes","No"),"No")</f>
        <v>No</v>
      </c>
    </row>
    <row r="1385" spans="1:47" ht="14.45" customHeight="1" x14ac:dyDescent="0.25">
      <c r="A1385" t="s">
        <v>1583</v>
      </c>
      <c r="B1385" s="31" t="s">
        <v>1584</v>
      </c>
      <c r="C1385">
        <v>1</v>
      </c>
      <c r="D1385">
        <v>1</v>
      </c>
      <c r="E1385" t="s">
        <v>382</v>
      </c>
      <c r="F1385" t="s">
        <v>60</v>
      </c>
      <c r="G1385" t="s">
        <v>3756</v>
      </c>
      <c r="H1385" t="s">
        <v>3757</v>
      </c>
      <c r="I1385">
        <v>147335</v>
      </c>
      <c r="J1385" s="19">
        <v>41689</v>
      </c>
      <c r="K1385" s="19">
        <v>41729</v>
      </c>
      <c r="L1385">
        <v>201403</v>
      </c>
      <c r="M1385" s="19">
        <v>41699</v>
      </c>
      <c r="N1385">
        <v>24616</v>
      </c>
      <c r="O1385" t="s">
        <v>1076</v>
      </c>
      <c r="P1385" t="s">
        <v>1445</v>
      </c>
      <c r="Q1385" t="s">
        <v>924</v>
      </c>
      <c r="R1385">
        <v>24348</v>
      </c>
      <c r="S1385" s="19">
        <v>41744</v>
      </c>
      <c r="T1385">
        <v>150554</v>
      </c>
      <c r="U1385" t="s">
        <v>357</v>
      </c>
      <c r="V1385" s="19">
        <v>41746</v>
      </c>
      <c r="W1385" t="s">
        <v>2612</v>
      </c>
      <c r="X1385" t="s">
        <v>2613</v>
      </c>
      <c r="Y1385" t="s">
        <v>94</v>
      </c>
      <c r="Z1385" t="s">
        <v>603</v>
      </c>
      <c r="AA1385" s="29">
        <v>-420</v>
      </c>
      <c r="AB1385">
        <v>0</v>
      </c>
      <c r="AC1385">
        <f t="shared" si="264"/>
        <v>2014</v>
      </c>
      <c r="AD1385">
        <f t="shared" si="265"/>
        <v>4</v>
      </c>
      <c r="AE1385">
        <f t="shared" si="266"/>
        <v>2014</v>
      </c>
      <c r="AF1385">
        <f t="shared" si="267"/>
        <v>2</v>
      </c>
      <c r="AG1385" t="str">
        <f>VLOOKUP(F1385,vlookup!$A$2:$E$660,2,0)</f>
        <v>Retained</v>
      </c>
      <c r="AH1385" t="str">
        <f>VLOOKUP(F1385,vlookup!$A$2:$E$660,3,0)</f>
        <v>Service Contract</v>
      </c>
      <c r="AI1385" t="str">
        <f>VLOOKUP(F1385,vlookup!$A$2:$E$660,4,0)</f>
        <v>Used Car Programs</v>
      </c>
      <c r="AJ1385" t="str">
        <f>VLOOKUP(F1385,vlookup!$A$2:$E$660,5,0)</f>
        <v>High Mileage</v>
      </c>
      <c r="AL1385">
        <f t="shared" si="268"/>
        <v>42</v>
      </c>
      <c r="AM1385">
        <f t="shared" si="269"/>
        <v>58</v>
      </c>
      <c r="AN1385">
        <f t="shared" si="270"/>
        <v>3219</v>
      </c>
      <c r="AO1385" t="str">
        <f t="shared" si="271"/>
        <v/>
      </c>
      <c r="AP1385">
        <f t="shared" si="272"/>
        <v>-420</v>
      </c>
      <c r="AQ1385" t="str">
        <f t="shared" si="273"/>
        <v/>
      </c>
      <c r="AR1385" t="str">
        <f t="shared" si="274"/>
        <v/>
      </c>
      <c r="AS1385" t="str">
        <f t="shared" si="275"/>
        <v>51263638B4Y-1</v>
      </c>
      <c r="AT1385" t="str">
        <f>IFERROR(IF(VLOOKUP(Y1385,vlookup!$I$2:$J$9,1,0)=Y1385,VLOOKUP(Y1385,vlookup!$I$2:$J$9,2,0),PROPER(Y1385)),PROPER(Y1385))</f>
        <v>Labor</v>
      </c>
      <c r="AU1385" t="str">
        <f>IFERROR(IF(B1385=VLOOKUP(B1385,vlookup!$L$2:$L$10,1,0),"Yes","No"),"No")</f>
        <v>No</v>
      </c>
    </row>
    <row r="1386" spans="1:47" ht="14.45" customHeight="1" x14ac:dyDescent="0.25">
      <c r="A1386" t="s">
        <v>1585</v>
      </c>
      <c r="B1386" s="31" t="s">
        <v>1586</v>
      </c>
      <c r="C1386">
        <v>1</v>
      </c>
      <c r="D1386">
        <v>1</v>
      </c>
      <c r="E1386" t="s">
        <v>571</v>
      </c>
      <c r="F1386" t="s">
        <v>60</v>
      </c>
      <c r="G1386" t="s">
        <v>3756</v>
      </c>
      <c r="H1386" t="s">
        <v>3757</v>
      </c>
      <c r="I1386">
        <v>173595</v>
      </c>
      <c r="J1386" s="19">
        <v>41194</v>
      </c>
      <c r="K1386" s="19">
        <v>41226</v>
      </c>
      <c r="L1386">
        <v>201211</v>
      </c>
      <c r="M1386" s="19">
        <v>41214</v>
      </c>
      <c r="N1386">
        <v>24616</v>
      </c>
      <c r="O1386" t="s">
        <v>1076</v>
      </c>
      <c r="P1386" t="s">
        <v>1587</v>
      </c>
      <c r="Q1386" t="s">
        <v>924</v>
      </c>
      <c r="R1386">
        <v>8395</v>
      </c>
      <c r="S1386" s="19">
        <v>41257</v>
      </c>
      <c r="T1386">
        <v>178511</v>
      </c>
      <c r="U1386" t="s">
        <v>357</v>
      </c>
      <c r="V1386" s="19">
        <v>41260</v>
      </c>
      <c r="W1386" t="s">
        <v>2780</v>
      </c>
      <c r="X1386" t="s">
        <v>2781</v>
      </c>
      <c r="Y1386" t="s">
        <v>94</v>
      </c>
      <c r="Z1386" t="s">
        <v>358</v>
      </c>
      <c r="AA1386" s="29">
        <v>-53.4</v>
      </c>
      <c r="AB1386" t="s">
        <v>544</v>
      </c>
      <c r="AC1386">
        <f t="shared" si="264"/>
        <v>2012</v>
      </c>
      <c r="AD1386">
        <f t="shared" si="265"/>
        <v>12</v>
      </c>
      <c r="AE1386">
        <f t="shared" si="266"/>
        <v>2012</v>
      </c>
      <c r="AF1386">
        <f t="shared" si="267"/>
        <v>10</v>
      </c>
      <c r="AG1386" t="str">
        <f>VLOOKUP(F1386,vlookup!$A$2:$E$660,2,0)</f>
        <v>Retained</v>
      </c>
      <c r="AH1386" t="str">
        <f>VLOOKUP(F1386,vlookup!$A$2:$E$660,3,0)</f>
        <v>Service Contract</v>
      </c>
      <c r="AI1386" t="str">
        <f>VLOOKUP(F1386,vlookup!$A$2:$E$660,4,0)</f>
        <v>Used Car Programs</v>
      </c>
      <c r="AJ1386" t="str">
        <f>VLOOKUP(F1386,vlookup!$A$2:$E$660,5,0)</f>
        <v>High Mileage</v>
      </c>
      <c r="AL1386">
        <f t="shared" si="268"/>
        <v>31</v>
      </c>
      <c r="AM1386">
        <f t="shared" si="269"/>
        <v>65</v>
      </c>
      <c r="AN1386">
        <f t="shared" si="270"/>
        <v>4916</v>
      </c>
      <c r="AO1386" t="str">
        <f t="shared" si="271"/>
        <v/>
      </c>
      <c r="AP1386" t="str">
        <f t="shared" si="272"/>
        <v/>
      </c>
      <c r="AQ1386">
        <f t="shared" si="273"/>
        <v>-53.4</v>
      </c>
      <c r="AR1386" t="str">
        <f t="shared" si="274"/>
        <v/>
      </c>
      <c r="AS1386" t="str">
        <f t="shared" si="275"/>
        <v>41235606J2Y-1</v>
      </c>
      <c r="AT1386" t="str">
        <f>IFERROR(IF(VLOOKUP(Y1386,vlookup!$I$2:$J$9,1,0)=Y1386,VLOOKUP(Y1386,vlookup!$I$2:$J$9,2,0),PROPER(Y1386)),PROPER(Y1386))</f>
        <v>Labor</v>
      </c>
      <c r="AU1386" t="str">
        <f>IFERROR(IF(B1386=VLOOKUP(B1386,vlookup!$L$2:$L$10,1,0),"Yes","No"),"No")</f>
        <v>No</v>
      </c>
    </row>
    <row r="1387" spans="1:47" ht="14.45" customHeight="1" x14ac:dyDescent="0.25">
      <c r="A1387" t="s">
        <v>1585</v>
      </c>
      <c r="B1387" s="31" t="s">
        <v>1586</v>
      </c>
      <c r="C1387">
        <v>1</v>
      </c>
      <c r="D1387">
        <v>1</v>
      </c>
      <c r="E1387" t="s">
        <v>571</v>
      </c>
      <c r="F1387" t="s">
        <v>60</v>
      </c>
      <c r="G1387" t="s">
        <v>3756</v>
      </c>
      <c r="H1387" t="s">
        <v>3757</v>
      </c>
      <c r="I1387">
        <v>173595</v>
      </c>
      <c r="J1387" s="19">
        <v>41194</v>
      </c>
      <c r="K1387" s="19">
        <v>41226</v>
      </c>
      <c r="L1387">
        <v>201211</v>
      </c>
      <c r="M1387" s="19">
        <v>41214</v>
      </c>
      <c r="N1387">
        <v>24616</v>
      </c>
      <c r="O1387" t="s">
        <v>1076</v>
      </c>
      <c r="P1387" t="s">
        <v>1587</v>
      </c>
      <c r="Q1387" t="s">
        <v>924</v>
      </c>
      <c r="R1387">
        <v>8395</v>
      </c>
      <c r="S1387" s="19">
        <v>41257</v>
      </c>
      <c r="T1387">
        <v>178511</v>
      </c>
      <c r="U1387" t="s">
        <v>357</v>
      </c>
      <c r="V1387" s="19">
        <v>41260</v>
      </c>
      <c r="W1387" t="s">
        <v>2818</v>
      </c>
      <c r="X1387" t="s">
        <v>2819</v>
      </c>
      <c r="Y1387" t="s">
        <v>94</v>
      </c>
      <c r="Z1387" t="s">
        <v>14</v>
      </c>
      <c r="AA1387" s="29">
        <v>-53.4</v>
      </c>
      <c r="AB1387" t="s">
        <v>544</v>
      </c>
      <c r="AC1387">
        <f t="shared" si="264"/>
        <v>2012</v>
      </c>
      <c r="AD1387">
        <f t="shared" si="265"/>
        <v>12</v>
      </c>
      <c r="AE1387">
        <f t="shared" si="266"/>
        <v>2012</v>
      </c>
      <c r="AF1387">
        <f t="shared" si="267"/>
        <v>10</v>
      </c>
      <c r="AG1387" t="str">
        <f>VLOOKUP(F1387,vlookup!$A$2:$E$660,2,0)</f>
        <v>Retained</v>
      </c>
      <c r="AH1387" t="str">
        <f>VLOOKUP(F1387,vlookup!$A$2:$E$660,3,0)</f>
        <v>Service Contract</v>
      </c>
      <c r="AI1387" t="str">
        <f>VLOOKUP(F1387,vlookup!$A$2:$E$660,4,0)</f>
        <v>Used Car Programs</v>
      </c>
      <c r="AJ1387" t="str">
        <f>VLOOKUP(F1387,vlookup!$A$2:$E$660,5,0)</f>
        <v>High Mileage</v>
      </c>
      <c r="AL1387">
        <f t="shared" si="268"/>
        <v>31</v>
      </c>
      <c r="AM1387">
        <f t="shared" si="269"/>
        <v>65</v>
      </c>
      <c r="AN1387">
        <f t="shared" si="270"/>
        <v>4916</v>
      </c>
      <c r="AO1387" t="str">
        <f t="shared" si="271"/>
        <v/>
      </c>
      <c r="AP1387" t="str">
        <f t="shared" si="272"/>
        <v/>
      </c>
      <c r="AQ1387">
        <f t="shared" si="273"/>
        <v>-53.4</v>
      </c>
      <c r="AR1387" t="str">
        <f t="shared" si="274"/>
        <v/>
      </c>
      <c r="AS1387" t="str">
        <f t="shared" si="275"/>
        <v>41235606J2Y-1</v>
      </c>
      <c r="AT1387" t="str">
        <f>IFERROR(IF(VLOOKUP(Y1387,vlookup!$I$2:$J$9,1,0)=Y1387,VLOOKUP(Y1387,vlookup!$I$2:$J$9,2,0),PROPER(Y1387)),PROPER(Y1387))</f>
        <v>Labor</v>
      </c>
      <c r="AU1387" t="str">
        <f>IFERROR(IF(B1387=VLOOKUP(B1387,vlookup!$L$2:$L$10,1,0),"Yes","No"),"No")</f>
        <v>No</v>
      </c>
    </row>
    <row r="1388" spans="1:47" ht="14.45" customHeight="1" x14ac:dyDescent="0.25">
      <c r="A1388" t="s">
        <v>1588</v>
      </c>
      <c r="B1388" s="31" t="s">
        <v>1589</v>
      </c>
      <c r="C1388">
        <v>1</v>
      </c>
      <c r="D1388">
        <v>1</v>
      </c>
      <c r="E1388" t="s">
        <v>382</v>
      </c>
      <c r="F1388" t="s">
        <v>238</v>
      </c>
      <c r="G1388" t="s">
        <v>543</v>
      </c>
      <c r="H1388" t="s">
        <v>933</v>
      </c>
      <c r="I1388">
        <v>133189</v>
      </c>
      <c r="J1388" s="19">
        <v>42037</v>
      </c>
      <c r="K1388" s="19">
        <v>42063</v>
      </c>
      <c r="L1388">
        <v>201502</v>
      </c>
      <c r="M1388" s="19">
        <v>42036</v>
      </c>
      <c r="N1388">
        <v>24616</v>
      </c>
      <c r="O1388" t="s">
        <v>1076</v>
      </c>
      <c r="P1388" t="s">
        <v>1382</v>
      </c>
      <c r="Q1388" t="s">
        <v>924</v>
      </c>
      <c r="R1388" t="s">
        <v>1590</v>
      </c>
      <c r="S1388" s="19">
        <v>42207</v>
      </c>
      <c r="T1388">
        <v>137712</v>
      </c>
      <c r="U1388" t="s">
        <v>357</v>
      </c>
      <c r="V1388" s="19">
        <v>42222</v>
      </c>
      <c r="W1388" t="s">
        <v>370</v>
      </c>
      <c r="X1388" t="s">
        <v>371</v>
      </c>
      <c r="Y1388" t="s">
        <v>94</v>
      </c>
      <c r="Z1388" t="s">
        <v>369</v>
      </c>
      <c r="AA1388" s="29">
        <v>-854.4</v>
      </c>
      <c r="AB1388">
        <v>0</v>
      </c>
      <c r="AC1388">
        <f t="shared" si="264"/>
        <v>2015</v>
      </c>
      <c r="AD1388">
        <f t="shared" si="265"/>
        <v>8</v>
      </c>
      <c r="AE1388">
        <f t="shared" si="266"/>
        <v>2015</v>
      </c>
      <c r="AF1388">
        <f t="shared" si="267"/>
        <v>2</v>
      </c>
      <c r="AG1388" t="str">
        <f>VLOOKUP(F1388,vlookup!$A$2:$E$660,2,0)</f>
        <v>Retained</v>
      </c>
      <c r="AH1388" t="str">
        <f>VLOOKUP(F1388,vlookup!$A$2:$E$660,3,0)</f>
        <v>Service Contract</v>
      </c>
      <c r="AI1388" t="str">
        <f>VLOOKUP(F1388,vlookup!$A$2:$E$660,4,0)</f>
        <v>Used Car Programs</v>
      </c>
      <c r="AJ1388" t="str">
        <f>VLOOKUP(F1388,vlookup!$A$2:$E$660,5,0)</f>
        <v>High Mileage</v>
      </c>
      <c r="AL1388">
        <f t="shared" si="268"/>
        <v>26</v>
      </c>
      <c r="AM1388">
        <f t="shared" si="269"/>
        <v>184</v>
      </c>
      <c r="AN1388">
        <f t="shared" si="270"/>
        <v>4523</v>
      </c>
      <c r="AO1388" t="str">
        <f t="shared" si="271"/>
        <v/>
      </c>
      <c r="AP1388" t="str">
        <f t="shared" si="272"/>
        <v/>
      </c>
      <c r="AQ1388" t="str">
        <f t="shared" si="273"/>
        <v/>
      </c>
      <c r="AR1388">
        <f t="shared" si="274"/>
        <v>-854.4</v>
      </c>
      <c r="AS1388" t="str">
        <f t="shared" si="275"/>
        <v>31144496B5Y-1</v>
      </c>
      <c r="AT1388" t="str">
        <f>IFERROR(IF(VLOOKUP(Y1388,vlookup!$I$2:$J$9,1,0)=Y1388,VLOOKUP(Y1388,vlookup!$I$2:$J$9,2,0),PROPER(Y1388)),PROPER(Y1388))</f>
        <v>Labor</v>
      </c>
      <c r="AU1388" t="str">
        <f>IFERROR(IF(B1388=VLOOKUP(B1388,vlookup!$L$2:$L$10,1,0),"Yes","No"),"No")</f>
        <v>No</v>
      </c>
    </row>
    <row r="1389" spans="1:47" ht="14.45" customHeight="1" x14ac:dyDescent="0.25">
      <c r="A1389" t="s">
        <v>1588</v>
      </c>
      <c r="B1389" s="31" t="s">
        <v>1589</v>
      </c>
      <c r="C1389">
        <v>2</v>
      </c>
      <c r="D1389">
        <v>1</v>
      </c>
      <c r="E1389" t="s">
        <v>382</v>
      </c>
      <c r="F1389" t="s">
        <v>238</v>
      </c>
      <c r="G1389" t="s">
        <v>543</v>
      </c>
      <c r="H1389" t="s">
        <v>933</v>
      </c>
      <c r="I1389">
        <v>133189</v>
      </c>
      <c r="J1389" s="19">
        <v>42037</v>
      </c>
      <c r="K1389" s="19">
        <v>42063</v>
      </c>
      <c r="L1389">
        <v>201502</v>
      </c>
      <c r="M1389" s="19">
        <v>42036</v>
      </c>
      <c r="N1389">
        <v>24616</v>
      </c>
      <c r="O1389" t="s">
        <v>1076</v>
      </c>
      <c r="P1389" t="s">
        <v>1591</v>
      </c>
      <c r="Q1389" t="s">
        <v>924</v>
      </c>
      <c r="R1389">
        <v>31600148450</v>
      </c>
      <c r="S1389" s="19">
        <v>42082</v>
      </c>
      <c r="T1389">
        <v>134945</v>
      </c>
      <c r="U1389" t="s">
        <v>357</v>
      </c>
      <c r="V1389" s="19">
        <v>42229</v>
      </c>
      <c r="W1389" t="s">
        <v>572</v>
      </c>
      <c r="X1389" t="s">
        <v>573</v>
      </c>
      <c r="Y1389" t="s">
        <v>94</v>
      </c>
      <c r="Z1389" t="s">
        <v>574</v>
      </c>
      <c r="AA1389" s="29">
        <v>-56.25</v>
      </c>
      <c r="AB1389">
        <v>0</v>
      </c>
      <c r="AC1389">
        <f t="shared" si="264"/>
        <v>2015</v>
      </c>
      <c r="AD1389">
        <f t="shared" si="265"/>
        <v>8</v>
      </c>
      <c r="AE1389">
        <f t="shared" si="266"/>
        <v>2015</v>
      </c>
      <c r="AF1389">
        <f t="shared" si="267"/>
        <v>2</v>
      </c>
      <c r="AG1389" t="str">
        <f>VLOOKUP(F1389,vlookup!$A$2:$E$660,2,0)</f>
        <v>Retained</v>
      </c>
      <c r="AH1389" t="str">
        <f>VLOOKUP(F1389,vlookup!$A$2:$E$660,3,0)</f>
        <v>Service Contract</v>
      </c>
      <c r="AI1389" t="str">
        <f>VLOOKUP(F1389,vlookup!$A$2:$E$660,4,0)</f>
        <v>Used Car Programs</v>
      </c>
      <c r="AJ1389" t="str">
        <f>VLOOKUP(F1389,vlookup!$A$2:$E$660,5,0)</f>
        <v>High Mileage</v>
      </c>
      <c r="AL1389">
        <f t="shared" si="268"/>
        <v>26</v>
      </c>
      <c r="AM1389">
        <f t="shared" si="269"/>
        <v>191</v>
      </c>
      <c r="AN1389">
        <f t="shared" si="270"/>
        <v>1756</v>
      </c>
      <c r="AO1389" t="str">
        <f t="shared" si="271"/>
        <v/>
      </c>
      <c r="AP1389" t="str">
        <f t="shared" si="272"/>
        <v/>
      </c>
      <c r="AQ1389" t="str">
        <f t="shared" si="273"/>
        <v/>
      </c>
      <c r="AR1389">
        <f t="shared" si="274"/>
        <v>-56.25</v>
      </c>
      <c r="AS1389" t="str">
        <f t="shared" si="275"/>
        <v>31144496B5Y-2</v>
      </c>
      <c r="AT1389" t="str">
        <f>IFERROR(IF(VLOOKUP(Y1389,vlookup!$I$2:$J$9,1,0)=Y1389,VLOOKUP(Y1389,vlookup!$I$2:$J$9,2,0),PROPER(Y1389)),PROPER(Y1389))</f>
        <v>Labor</v>
      </c>
      <c r="AU1389" t="str">
        <f>IFERROR(IF(B1389=VLOOKUP(B1389,vlookup!$L$2:$L$10,1,0),"Yes","No"),"No")</f>
        <v>No</v>
      </c>
    </row>
    <row r="1390" spans="1:47" ht="14.45" customHeight="1" x14ac:dyDescent="0.25">
      <c r="A1390" t="s">
        <v>1588</v>
      </c>
      <c r="B1390" s="31" t="s">
        <v>1589</v>
      </c>
      <c r="C1390">
        <v>2</v>
      </c>
      <c r="D1390">
        <v>1</v>
      </c>
      <c r="E1390" t="s">
        <v>382</v>
      </c>
      <c r="F1390" t="s">
        <v>238</v>
      </c>
      <c r="G1390" t="s">
        <v>543</v>
      </c>
      <c r="H1390" t="s">
        <v>933</v>
      </c>
      <c r="I1390">
        <v>133189</v>
      </c>
      <c r="J1390" s="19">
        <v>42037</v>
      </c>
      <c r="K1390" s="19">
        <v>42063</v>
      </c>
      <c r="L1390">
        <v>201502</v>
      </c>
      <c r="M1390" s="19">
        <v>42036</v>
      </c>
      <c r="N1390">
        <v>24616</v>
      </c>
      <c r="O1390" t="s">
        <v>1076</v>
      </c>
      <c r="P1390" t="s">
        <v>1591</v>
      </c>
      <c r="Q1390" t="s">
        <v>924</v>
      </c>
      <c r="R1390">
        <v>31600148450</v>
      </c>
      <c r="S1390" s="19">
        <v>42082</v>
      </c>
      <c r="T1390">
        <v>134945</v>
      </c>
      <c r="U1390" t="s">
        <v>357</v>
      </c>
      <c r="V1390" s="19">
        <v>42229</v>
      </c>
      <c r="W1390" t="s">
        <v>3085</v>
      </c>
      <c r="X1390" t="s">
        <v>3086</v>
      </c>
      <c r="Y1390" t="s">
        <v>94</v>
      </c>
      <c r="Z1390" t="s">
        <v>603</v>
      </c>
      <c r="AA1390" s="29">
        <v>-150</v>
      </c>
      <c r="AB1390">
        <v>0</v>
      </c>
      <c r="AC1390">
        <f t="shared" si="264"/>
        <v>2015</v>
      </c>
      <c r="AD1390">
        <f t="shared" si="265"/>
        <v>8</v>
      </c>
      <c r="AE1390">
        <f t="shared" si="266"/>
        <v>2015</v>
      </c>
      <c r="AF1390">
        <f t="shared" si="267"/>
        <v>2</v>
      </c>
      <c r="AG1390" t="str">
        <f>VLOOKUP(F1390,vlookup!$A$2:$E$660,2,0)</f>
        <v>Retained</v>
      </c>
      <c r="AH1390" t="str">
        <f>VLOOKUP(F1390,vlookup!$A$2:$E$660,3,0)</f>
        <v>Service Contract</v>
      </c>
      <c r="AI1390" t="str">
        <f>VLOOKUP(F1390,vlookup!$A$2:$E$660,4,0)</f>
        <v>Used Car Programs</v>
      </c>
      <c r="AJ1390" t="str">
        <f>VLOOKUP(F1390,vlookup!$A$2:$E$660,5,0)</f>
        <v>High Mileage</v>
      </c>
      <c r="AL1390">
        <f t="shared" si="268"/>
        <v>26</v>
      </c>
      <c r="AM1390">
        <f t="shared" si="269"/>
        <v>191</v>
      </c>
      <c r="AN1390">
        <f t="shared" si="270"/>
        <v>1756</v>
      </c>
      <c r="AO1390" t="str">
        <f t="shared" si="271"/>
        <v/>
      </c>
      <c r="AP1390" t="str">
        <f t="shared" si="272"/>
        <v/>
      </c>
      <c r="AQ1390" t="str">
        <f t="shared" si="273"/>
        <v/>
      </c>
      <c r="AR1390">
        <f t="shared" si="274"/>
        <v>-150</v>
      </c>
      <c r="AS1390" t="str">
        <f t="shared" si="275"/>
        <v>31144496B5Y-2</v>
      </c>
      <c r="AT1390" t="str">
        <f>IFERROR(IF(VLOOKUP(Y1390,vlookup!$I$2:$J$9,1,0)=Y1390,VLOOKUP(Y1390,vlookup!$I$2:$J$9,2,0),PROPER(Y1390)),PROPER(Y1390))</f>
        <v>Labor</v>
      </c>
      <c r="AU1390" t="str">
        <f>IFERROR(IF(B1390=VLOOKUP(B1390,vlookup!$L$2:$L$10,1,0),"Yes","No"),"No")</f>
        <v>No</v>
      </c>
    </row>
    <row r="1391" spans="1:47" ht="14.45" customHeight="1" x14ac:dyDescent="0.25">
      <c r="A1391" t="s">
        <v>1588</v>
      </c>
      <c r="B1391" s="31" t="s">
        <v>1589</v>
      </c>
      <c r="C1391">
        <v>3</v>
      </c>
      <c r="D1391">
        <v>1</v>
      </c>
      <c r="E1391" t="s">
        <v>382</v>
      </c>
      <c r="F1391" t="s">
        <v>238</v>
      </c>
      <c r="G1391" t="s">
        <v>543</v>
      </c>
      <c r="H1391" t="s">
        <v>933</v>
      </c>
      <c r="I1391">
        <v>133189</v>
      </c>
      <c r="J1391" s="19">
        <v>42037</v>
      </c>
      <c r="K1391" s="19">
        <v>42063</v>
      </c>
      <c r="L1391">
        <v>201502</v>
      </c>
      <c r="M1391" s="19">
        <v>42036</v>
      </c>
      <c r="N1391">
        <v>24616</v>
      </c>
      <c r="O1391" t="s">
        <v>1076</v>
      </c>
      <c r="P1391" t="s">
        <v>1382</v>
      </c>
      <c r="Q1391" t="s">
        <v>924</v>
      </c>
      <c r="R1391" t="s">
        <v>1592</v>
      </c>
      <c r="S1391" s="19">
        <v>42237</v>
      </c>
      <c r="T1391">
        <v>138424</v>
      </c>
      <c r="U1391" t="s">
        <v>357</v>
      </c>
      <c r="V1391" s="19">
        <v>42250</v>
      </c>
      <c r="W1391" t="s">
        <v>1004</v>
      </c>
      <c r="X1391" t="s">
        <v>1005</v>
      </c>
      <c r="Y1391" t="s">
        <v>94</v>
      </c>
      <c r="Z1391" t="s">
        <v>364</v>
      </c>
      <c r="AA1391" s="29">
        <v>-534</v>
      </c>
      <c r="AB1391">
        <v>0</v>
      </c>
      <c r="AC1391">
        <f t="shared" si="264"/>
        <v>2015</v>
      </c>
      <c r="AD1391">
        <f t="shared" si="265"/>
        <v>9</v>
      </c>
      <c r="AE1391">
        <f t="shared" si="266"/>
        <v>2015</v>
      </c>
      <c r="AF1391">
        <f t="shared" si="267"/>
        <v>2</v>
      </c>
      <c r="AG1391" t="str">
        <f>VLOOKUP(F1391,vlookup!$A$2:$E$660,2,0)</f>
        <v>Retained</v>
      </c>
      <c r="AH1391" t="str">
        <f>VLOOKUP(F1391,vlookup!$A$2:$E$660,3,0)</f>
        <v>Service Contract</v>
      </c>
      <c r="AI1391" t="str">
        <f>VLOOKUP(F1391,vlookup!$A$2:$E$660,4,0)</f>
        <v>Used Car Programs</v>
      </c>
      <c r="AJ1391" t="str">
        <f>VLOOKUP(F1391,vlookup!$A$2:$E$660,5,0)</f>
        <v>High Mileage</v>
      </c>
      <c r="AL1391">
        <f t="shared" si="268"/>
        <v>26</v>
      </c>
      <c r="AM1391">
        <f t="shared" si="269"/>
        <v>211</v>
      </c>
      <c r="AN1391">
        <f t="shared" si="270"/>
        <v>5235</v>
      </c>
      <c r="AO1391" t="str">
        <f t="shared" si="271"/>
        <v/>
      </c>
      <c r="AP1391" t="str">
        <f t="shared" si="272"/>
        <v/>
      </c>
      <c r="AQ1391" t="str">
        <f t="shared" si="273"/>
        <v/>
      </c>
      <c r="AR1391">
        <f t="shared" si="274"/>
        <v>-534</v>
      </c>
      <c r="AS1391" t="str">
        <f t="shared" si="275"/>
        <v>31144496B5Y-3</v>
      </c>
      <c r="AT1391" t="str">
        <f>IFERROR(IF(VLOOKUP(Y1391,vlookup!$I$2:$J$9,1,0)=Y1391,VLOOKUP(Y1391,vlookup!$I$2:$J$9,2,0),PROPER(Y1391)),PROPER(Y1391))</f>
        <v>Labor</v>
      </c>
      <c r="AU1391" t="str">
        <f>IFERROR(IF(B1391=VLOOKUP(B1391,vlookup!$L$2:$L$10,1,0),"Yes","No"),"No")</f>
        <v>No</v>
      </c>
    </row>
    <row r="1392" spans="1:47" ht="14.45" customHeight="1" x14ac:dyDescent="0.25">
      <c r="A1392" t="s">
        <v>1593</v>
      </c>
      <c r="B1392" s="31" t="s">
        <v>1594</v>
      </c>
      <c r="C1392">
        <v>3</v>
      </c>
      <c r="D1392">
        <v>1</v>
      </c>
      <c r="E1392" t="s">
        <v>382</v>
      </c>
      <c r="F1392" t="s">
        <v>60</v>
      </c>
      <c r="G1392" t="s">
        <v>543</v>
      </c>
      <c r="H1392" t="s">
        <v>933</v>
      </c>
      <c r="I1392">
        <v>166328</v>
      </c>
      <c r="J1392" s="19">
        <v>41154</v>
      </c>
      <c r="K1392" s="19">
        <v>41171</v>
      </c>
      <c r="L1392">
        <v>201209</v>
      </c>
      <c r="M1392" s="19">
        <v>41153</v>
      </c>
      <c r="N1392">
        <v>24616</v>
      </c>
      <c r="O1392" t="s">
        <v>1076</v>
      </c>
      <c r="P1392" t="s">
        <v>1595</v>
      </c>
      <c r="Q1392" t="s">
        <v>927</v>
      </c>
      <c r="R1392">
        <v>399728</v>
      </c>
      <c r="S1392" s="19">
        <v>41456</v>
      </c>
      <c r="T1392">
        <v>182062</v>
      </c>
      <c r="U1392" t="s">
        <v>357</v>
      </c>
      <c r="V1392" s="19">
        <v>41457</v>
      </c>
      <c r="W1392" t="s">
        <v>2934</v>
      </c>
      <c r="X1392" t="s">
        <v>2935</v>
      </c>
      <c r="Y1392" t="s">
        <v>94</v>
      </c>
      <c r="Z1392" t="s">
        <v>582</v>
      </c>
      <c r="AA1392" s="29">
        <v>-348.25</v>
      </c>
      <c r="AB1392" t="s">
        <v>544</v>
      </c>
      <c r="AC1392">
        <f t="shared" si="264"/>
        <v>2013</v>
      </c>
      <c r="AD1392">
        <f t="shared" si="265"/>
        <v>7</v>
      </c>
      <c r="AE1392">
        <f t="shared" si="266"/>
        <v>2012</v>
      </c>
      <c r="AF1392">
        <f t="shared" si="267"/>
        <v>9</v>
      </c>
      <c r="AG1392" t="str">
        <f>VLOOKUP(F1392,vlookup!$A$2:$E$660,2,0)</f>
        <v>Retained</v>
      </c>
      <c r="AH1392" t="str">
        <f>VLOOKUP(F1392,vlookup!$A$2:$E$660,3,0)</f>
        <v>Service Contract</v>
      </c>
      <c r="AI1392" t="str">
        <f>VLOOKUP(F1392,vlookup!$A$2:$E$660,4,0)</f>
        <v>Used Car Programs</v>
      </c>
      <c r="AJ1392" t="str">
        <f>VLOOKUP(F1392,vlookup!$A$2:$E$660,5,0)</f>
        <v>High Mileage</v>
      </c>
      <c r="AL1392">
        <f t="shared" si="268"/>
        <v>17</v>
      </c>
      <c r="AM1392">
        <f t="shared" si="269"/>
        <v>300</v>
      </c>
      <c r="AN1392">
        <f t="shared" si="270"/>
        <v>15734</v>
      </c>
      <c r="AO1392" t="str">
        <f t="shared" si="271"/>
        <v/>
      </c>
      <c r="AP1392" t="str">
        <f t="shared" si="272"/>
        <v/>
      </c>
      <c r="AQ1392" t="str">
        <f t="shared" si="273"/>
        <v/>
      </c>
      <c r="AR1392">
        <f t="shared" si="274"/>
        <v>-348.25</v>
      </c>
      <c r="AS1392" t="str">
        <f t="shared" si="275"/>
        <v>Y1107882I2Y-3</v>
      </c>
      <c r="AT1392" t="str">
        <f>IFERROR(IF(VLOOKUP(Y1392,vlookup!$I$2:$J$9,1,0)=Y1392,VLOOKUP(Y1392,vlookup!$I$2:$J$9,2,0),PROPER(Y1392)),PROPER(Y1392))</f>
        <v>Labor</v>
      </c>
      <c r="AU1392" t="str">
        <f>IFERROR(IF(B1392=VLOOKUP(B1392,vlookup!$L$2:$L$10,1,0),"Yes","No"),"No")</f>
        <v>No</v>
      </c>
    </row>
    <row r="1393" spans="1:47" ht="14.45" customHeight="1" x14ac:dyDescent="0.25">
      <c r="A1393" t="s">
        <v>1596</v>
      </c>
      <c r="B1393" s="31" t="s">
        <v>3607</v>
      </c>
      <c r="C1393">
        <v>1</v>
      </c>
      <c r="D1393">
        <v>1</v>
      </c>
      <c r="E1393" t="s">
        <v>382</v>
      </c>
      <c r="F1393" t="s">
        <v>205</v>
      </c>
      <c r="G1393" t="s">
        <v>543</v>
      </c>
      <c r="H1393" t="s">
        <v>933</v>
      </c>
      <c r="I1393">
        <v>139875</v>
      </c>
      <c r="J1393" s="19">
        <v>42014</v>
      </c>
      <c r="K1393" s="19">
        <v>42035</v>
      </c>
      <c r="L1393">
        <v>201501</v>
      </c>
      <c r="M1393" s="19">
        <v>42005</v>
      </c>
      <c r="N1393">
        <v>24617</v>
      </c>
      <c r="O1393" t="s">
        <v>1070</v>
      </c>
      <c r="P1393" t="s">
        <v>1473</v>
      </c>
      <c r="Q1393" t="s">
        <v>924</v>
      </c>
      <c r="R1393">
        <v>403739</v>
      </c>
      <c r="S1393" s="19">
        <v>42422</v>
      </c>
      <c r="T1393">
        <v>149341</v>
      </c>
      <c r="U1393" t="s">
        <v>356</v>
      </c>
      <c r="V1393" s="19">
        <v>42425</v>
      </c>
      <c r="W1393" t="s">
        <v>572</v>
      </c>
      <c r="X1393" t="s">
        <v>573</v>
      </c>
      <c r="Y1393" t="s">
        <v>94</v>
      </c>
      <c r="Z1393" t="s">
        <v>574</v>
      </c>
      <c r="AA1393" s="29">
        <v>-129.97999999999999</v>
      </c>
      <c r="AB1393">
        <v>0</v>
      </c>
      <c r="AC1393">
        <f t="shared" si="264"/>
        <v>2016</v>
      </c>
      <c r="AD1393">
        <f t="shared" si="265"/>
        <v>2</v>
      </c>
      <c r="AE1393">
        <f t="shared" si="266"/>
        <v>2015</v>
      </c>
      <c r="AF1393">
        <f t="shared" si="267"/>
        <v>1</v>
      </c>
      <c r="AG1393" t="str">
        <f>VLOOKUP(F1393,vlookup!$A$2:$E$660,2,0)</f>
        <v>Retained</v>
      </c>
      <c r="AH1393" t="str">
        <f>VLOOKUP(F1393,vlookup!$A$2:$E$660,3,0)</f>
        <v>Service Contract</v>
      </c>
      <c r="AI1393" t="str">
        <f>VLOOKUP(F1393,vlookup!$A$2:$E$660,4,0)</f>
        <v>Used Car Programs</v>
      </c>
      <c r="AJ1393" t="str">
        <f>VLOOKUP(F1393,vlookup!$A$2:$E$660,5,0)</f>
        <v>High Mileage</v>
      </c>
      <c r="AL1393">
        <f t="shared" si="268"/>
        <v>21</v>
      </c>
      <c r="AM1393">
        <f t="shared" si="269"/>
        <v>405</v>
      </c>
      <c r="AN1393">
        <f t="shared" si="270"/>
        <v>9466</v>
      </c>
      <c r="AO1393" t="str">
        <f t="shared" si="271"/>
        <v/>
      </c>
      <c r="AP1393" t="str">
        <f t="shared" si="272"/>
        <v/>
      </c>
      <c r="AQ1393" t="str">
        <f t="shared" si="273"/>
        <v/>
      </c>
      <c r="AR1393">
        <f t="shared" si="274"/>
        <v>-129.97999999999999</v>
      </c>
      <c r="AS1393" t="str">
        <f t="shared" si="275"/>
        <v>102108974-1</v>
      </c>
      <c r="AT1393" t="str">
        <f>IFERROR(IF(VLOOKUP(Y1393,vlookup!$I$2:$J$9,1,0)=Y1393,VLOOKUP(Y1393,vlookup!$I$2:$J$9,2,0),PROPER(Y1393)),PROPER(Y1393))</f>
        <v>Labor</v>
      </c>
      <c r="AU1393" t="str">
        <f>IFERROR(IF(B1393=VLOOKUP(B1393,vlookup!$L$2:$L$10,1,0),"Yes","No"),"No")</f>
        <v>No</v>
      </c>
    </row>
    <row r="1394" spans="1:47" ht="14.45" customHeight="1" x14ac:dyDescent="0.25">
      <c r="A1394" t="s">
        <v>1596</v>
      </c>
      <c r="B1394" s="31" t="s">
        <v>3607</v>
      </c>
      <c r="C1394">
        <v>1</v>
      </c>
      <c r="D1394">
        <v>1</v>
      </c>
      <c r="E1394" t="s">
        <v>382</v>
      </c>
      <c r="F1394" t="s">
        <v>205</v>
      </c>
      <c r="G1394" t="s">
        <v>543</v>
      </c>
      <c r="H1394" t="s">
        <v>933</v>
      </c>
      <c r="I1394">
        <v>139875</v>
      </c>
      <c r="J1394" s="19">
        <v>42014</v>
      </c>
      <c r="K1394" s="19">
        <v>42035</v>
      </c>
      <c r="L1394">
        <v>201501</v>
      </c>
      <c r="M1394" s="19">
        <v>42005</v>
      </c>
      <c r="N1394">
        <v>24617</v>
      </c>
      <c r="O1394" t="s">
        <v>1070</v>
      </c>
      <c r="P1394" t="s">
        <v>1473</v>
      </c>
      <c r="Q1394" t="s">
        <v>924</v>
      </c>
      <c r="R1394">
        <v>403739</v>
      </c>
      <c r="S1394" s="19">
        <v>42422</v>
      </c>
      <c r="T1394">
        <v>149341</v>
      </c>
      <c r="U1394" t="s">
        <v>356</v>
      </c>
      <c r="V1394" s="19">
        <v>42425</v>
      </c>
      <c r="W1394" t="s">
        <v>1050</v>
      </c>
      <c r="X1394" t="s">
        <v>1051</v>
      </c>
      <c r="Y1394" t="s">
        <v>94</v>
      </c>
      <c r="Z1394" t="s">
        <v>603</v>
      </c>
      <c r="AA1394" s="29">
        <v>-66</v>
      </c>
      <c r="AB1394">
        <v>0</v>
      </c>
      <c r="AC1394">
        <f t="shared" si="264"/>
        <v>2016</v>
      </c>
      <c r="AD1394">
        <f t="shared" si="265"/>
        <v>2</v>
      </c>
      <c r="AE1394">
        <f t="shared" si="266"/>
        <v>2015</v>
      </c>
      <c r="AF1394">
        <f t="shared" si="267"/>
        <v>1</v>
      </c>
      <c r="AG1394" t="str">
        <f>VLOOKUP(F1394,vlookup!$A$2:$E$660,2,0)</f>
        <v>Retained</v>
      </c>
      <c r="AH1394" t="str">
        <f>VLOOKUP(F1394,vlookup!$A$2:$E$660,3,0)</f>
        <v>Service Contract</v>
      </c>
      <c r="AI1394" t="str">
        <f>VLOOKUP(F1394,vlookup!$A$2:$E$660,4,0)</f>
        <v>Used Car Programs</v>
      </c>
      <c r="AJ1394" t="str">
        <f>VLOOKUP(F1394,vlookup!$A$2:$E$660,5,0)</f>
        <v>High Mileage</v>
      </c>
      <c r="AL1394">
        <f t="shared" si="268"/>
        <v>21</v>
      </c>
      <c r="AM1394">
        <f t="shared" si="269"/>
        <v>405</v>
      </c>
      <c r="AN1394">
        <f t="shared" si="270"/>
        <v>9466</v>
      </c>
      <c r="AO1394" t="str">
        <f t="shared" si="271"/>
        <v/>
      </c>
      <c r="AP1394" t="str">
        <f t="shared" si="272"/>
        <v/>
      </c>
      <c r="AQ1394" t="str">
        <f t="shared" si="273"/>
        <v/>
      </c>
      <c r="AR1394">
        <f t="shared" si="274"/>
        <v>-66</v>
      </c>
      <c r="AS1394" t="str">
        <f t="shared" si="275"/>
        <v>102108974-1</v>
      </c>
      <c r="AT1394" t="str">
        <f>IFERROR(IF(VLOOKUP(Y1394,vlookup!$I$2:$J$9,1,0)=Y1394,VLOOKUP(Y1394,vlookup!$I$2:$J$9,2,0),PROPER(Y1394)),PROPER(Y1394))</f>
        <v>Labor</v>
      </c>
      <c r="AU1394" t="str">
        <f>IFERROR(IF(B1394=VLOOKUP(B1394,vlookup!$L$2:$L$10,1,0),"Yes","No"),"No")</f>
        <v>No</v>
      </c>
    </row>
    <row r="1395" spans="1:47" ht="14.45" customHeight="1" x14ac:dyDescent="0.25">
      <c r="A1395" t="s">
        <v>1596</v>
      </c>
      <c r="B1395" s="31" t="s">
        <v>3607</v>
      </c>
      <c r="C1395">
        <v>1</v>
      </c>
      <c r="D1395">
        <v>1</v>
      </c>
      <c r="E1395" t="s">
        <v>382</v>
      </c>
      <c r="F1395" t="s">
        <v>205</v>
      </c>
      <c r="G1395" t="s">
        <v>543</v>
      </c>
      <c r="H1395" t="s">
        <v>933</v>
      </c>
      <c r="I1395">
        <v>139875</v>
      </c>
      <c r="J1395" s="19">
        <v>42014</v>
      </c>
      <c r="K1395" s="19">
        <v>42035</v>
      </c>
      <c r="L1395">
        <v>201501</v>
      </c>
      <c r="M1395" s="19">
        <v>42005</v>
      </c>
      <c r="N1395">
        <v>24617</v>
      </c>
      <c r="O1395" t="s">
        <v>1070</v>
      </c>
      <c r="P1395" t="s">
        <v>1473</v>
      </c>
      <c r="Q1395" t="s">
        <v>924</v>
      </c>
      <c r="R1395">
        <v>403739</v>
      </c>
      <c r="S1395" s="19">
        <v>42422</v>
      </c>
      <c r="T1395">
        <v>149341</v>
      </c>
      <c r="U1395" t="s">
        <v>356</v>
      </c>
      <c r="V1395" s="19">
        <v>42425</v>
      </c>
      <c r="W1395" t="s">
        <v>3087</v>
      </c>
      <c r="X1395" t="s">
        <v>3088</v>
      </c>
      <c r="Y1395" t="s">
        <v>94</v>
      </c>
      <c r="Z1395" t="s">
        <v>603</v>
      </c>
      <c r="AA1395" s="29">
        <v>-211.2</v>
      </c>
      <c r="AB1395">
        <v>0</v>
      </c>
      <c r="AC1395">
        <f t="shared" si="264"/>
        <v>2016</v>
      </c>
      <c r="AD1395">
        <f t="shared" si="265"/>
        <v>2</v>
      </c>
      <c r="AE1395">
        <f t="shared" si="266"/>
        <v>2015</v>
      </c>
      <c r="AF1395">
        <f t="shared" si="267"/>
        <v>1</v>
      </c>
      <c r="AG1395" t="str">
        <f>VLOOKUP(F1395,vlookup!$A$2:$E$660,2,0)</f>
        <v>Retained</v>
      </c>
      <c r="AH1395" t="str">
        <f>VLOOKUP(F1395,vlookup!$A$2:$E$660,3,0)</f>
        <v>Service Contract</v>
      </c>
      <c r="AI1395" t="str">
        <f>VLOOKUP(F1395,vlookup!$A$2:$E$660,4,0)</f>
        <v>Used Car Programs</v>
      </c>
      <c r="AJ1395" t="str">
        <f>VLOOKUP(F1395,vlookup!$A$2:$E$660,5,0)</f>
        <v>High Mileage</v>
      </c>
      <c r="AL1395">
        <f t="shared" si="268"/>
        <v>21</v>
      </c>
      <c r="AM1395">
        <f t="shared" si="269"/>
        <v>405</v>
      </c>
      <c r="AN1395">
        <f t="shared" si="270"/>
        <v>9466</v>
      </c>
      <c r="AO1395" t="str">
        <f t="shared" si="271"/>
        <v/>
      </c>
      <c r="AP1395" t="str">
        <f t="shared" si="272"/>
        <v/>
      </c>
      <c r="AQ1395" t="str">
        <f t="shared" si="273"/>
        <v/>
      </c>
      <c r="AR1395">
        <f t="shared" si="274"/>
        <v>-211.2</v>
      </c>
      <c r="AS1395" t="str">
        <f t="shared" si="275"/>
        <v>102108974-1</v>
      </c>
      <c r="AT1395" t="str">
        <f>IFERROR(IF(VLOOKUP(Y1395,vlookup!$I$2:$J$9,1,0)=Y1395,VLOOKUP(Y1395,vlookup!$I$2:$J$9,2,0),PROPER(Y1395)),PROPER(Y1395))</f>
        <v>Labor</v>
      </c>
      <c r="AU1395" t="str">
        <f>IFERROR(IF(B1395=VLOOKUP(B1395,vlookup!$L$2:$L$10,1,0),"Yes","No"),"No")</f>
        <v>No</v>
      </c>
    </row>
    <row r="1396" spans="1:47" ht="14.45" customHeight="1" x14ac:dyDescent="0.25">
      <c r="A1396" t="s">
        <v>1597</v>
      </c>
      <c r="B1396" s="31" t="s">
        <v>1598</v>
      </c>
      <c r="C1396">
        <v>1</v>
      </c>
      <c r="D1396">
        <v>1</v>
      </c>
      <c r="E1396" t="s">
        <v>382</v>
      </c>
      <c r="F1396" t="s">
        <v>238</v>
      </c>
      <c r="G1396" t="s">
        <v>543</v>
      </c>
      <c r="H1396" t="s">
        <v>933</v>
      </c>
      <c r="I1396">
        <v>103678</v>
      </c>
      <c r="J1396" s="19">
        <v>42153</v>
      </c>
      <c r="K1396" s="19">
        <v>42185</v>
      </c>
      <c r="L1396">
        <v>201506</v>
      </c>
      <c r="M1396" s="19">
        <v>42156</v>
      </c>
      <c r="N1396">
        <v>24616</v>
      </c>
      <c r="O1396" t="s">
        <v>1076</v>
      </c>
      <c r="P1396" t="s">
        <v>1172</v>
      </c>
      <c r="Q1396" t="s">
        <v>924</v>
      </c>
      <c r="R1396">
        <v>8090</v>
      </c>
      <c r="S1396" s="19">
        <v>42177</v>
      </c>
      <c r="T1396">
        <v>105070</v>
      </c>
      <c r="U1396" t="s">
        <v>357</v>
      </c>
      <c r="V1396" s="19">
        <v>42194</v>
      </c>
      <c r="W1396" t="s">
        <v>2970</v>
      </c>
      <c r="X1396" t="s">
        <v>2971</v>
      </c>
      <c r="Y1396" t="s">
        <v>94</v>
      </c>
      <c r="Z1396" t="s">
        <v>366</v>
      </c>
      <c r="AA1396" s="29">
        <v>-268.89999999999998</v>
      </c>
      <c r="AB1396">
        <v>0</v>
      </c>
      <c r="AC1396">
        <f t="shared" si="264"/>
        <v>2015</v>
      </c>
      <c r="AD1396">
        <f t="shared" si="265"/>
        <v>7</v>
      </c>
      <c r="AE1396">
        <f t="shared" si="266"/>
        <v>2015</v>
      </c>
      <c r="AF1396">
        <f t="shared" si="267"/>
        <v>5</v>
      </c>
      <c r="AG1396" t="str">
        <f>VLOOKUP(F1396,vlookup!$A$2:$E$660,2,0)</f>
        <v>Retained</v>
      </c>
      <c r="AH1396" t="str">
        <f>VLOOKUP(F1396,vlookup!$A$2:$E$660,3,0)</f>
        <v>Service Contract</v>
      </c>
      <c r="AI1396" t="str">
        <f>VLOOKUP(F1396,vlookup!$A$2:$E$660,4,0)</f>
        <v>Used Car Programs</v>
      </c>
      <c r="AJ1396" t="str">
        <f>VLOOKUP(F1396,vlookup!$A$2:$E$660,5,0)</f>
        <v>High Mileage</v>
      </c>
      <c r="AL1396">
        <f t="shared" si="268"/>
        <v>31</v>
      </c>
      <c r="AM1396">
        <f t="shared" si="269"/>
        <v>40</v>
      </c>
      <c r="AN1396">
        <f t="shared" si="270"/>
        <v>1392</v>
      </c>
      <c r="AO1396" t="str">
        <f t="shared" si="271"/>
        <v/>
      </c>
      <c r="AP1396">
        <f t="shared" si="272"/>
        <v>-268.89999999999998</v>
      </c>
      <c r="AQ1396" t="str">
        <f t="shared" si="273"/>
        <v/>
      </c>
      <c r="AR1396" t="str">
        <f t="shared" si="274"/>
        <v/>
      </c>
      <c r="AS1396" t="str">
        <f t="shared" si="275"/>
        <v>51275317E5Y-1</v>
      </c>
      <c r="AT1396" t="str">
        <f>IFERROR(IF(VLOOKUP(Y1396,vlookup!$I$2:$J$9,1,0)=Y1396,VLOOKUP(Y1396,vlookup!$I$2:$J$9,2,0),PROPER(Y1396)),PROPER(Y1396))</f>
        <v>Labor</v>
      </c>
      <c r="AU1396" t="str">
        <f>IFERROR(IF(B1396=VLOOKUP(B1396,vlookup!$L$2:$L$10,1,0),"Yes","No"),"No")</f>
        <v>No</v>
      </c>
    </row>
    <row r="1397" spans="1:47" ht="14.45" customHeight="1" x14ac:dyDescent="0.25">
      <c r="A1397" t="s">
        <v>1599</v>
      </c>
      <c r="B1397" s="31" t="s">
        <v>1600</v>
      </c>
      <c r="C1397">
        <v>1</v>
      </c>
      <c r="D1397">
        <v>1</v>
      </c>
      <c r="E1397" t="s">
        <v>382</v>
      </c>
      <c r="F1397" t="s">
        <v>238</v>
      </c>
      <c r="G1397" t="s">
        <v>543</v>
      </c>
      <c r="H1397" t="s">
        <v>933</v>
      </c>
      <c r="I1397">
        <v>217459</v>
      </c>
      <c r="J1397" s="19">
        <v>42147</v>
      </c>
      <c r="K1397" s="19">
        <v>42185</v>
      </c>
      <c r="L1397">
        <v>201506</v>
      </c>
      <c r="M1397" s="19">
        <v>42156</v>
      </c>
      <c r="N1397">
        <v>24616</v>
      </c>
      <c r="O1397" t="s">
        <v>1076</v>
      </c>
      <c r="P1397" t="s">
        <v>1601</v>
      </c>
      <c r="Q1397" t="s">
        <v>924</v>
      </c>
      <c r="R1397">
        <v>63992</v>
      </c>
      <c r="S1397" s="19">
        <v>42209</v>
      </c>
      <c r="T1397">
        <v>220073</v>
      </c>
      <c r="U1397" t="s">
        <v>357</v>
      </c>
      <c r="V1397" s="19">
        <v>42223</v>
      </c>
      <c r="W1397" t="s">
        <v>2791</v>
      </c>
      <c r="X1397" t="s">
        <v>2792</v>
      </c>
      <c r="Y1397" t="s">
        <v>94</v>
      </c>
      <c r="Z1397" t="s">
        <v>369</v>
      </c>
      <c r="AA1397" s="29">
        <v>-432</v>
      </c>
      <c r="AB1397">
        <v>0</v>
      </c>
      <c r="AC1397">
        <f t="shared" si="264"/>
        <v>2015</v>
      </c>
      <c r="AD1397">
        <f t="shared" si="265"/>
        <v>8</v>
      </c>
      <c r="AE1397">
        <f t="shared" si="266"/>
        <v>2015</v>
      </c>
      <c r="AF1397">
        <f t="shared" si="267"/>
        <v>5</v>
      </c>
      <c r="AG1397" t="str">
        <f>VLOOKUP(F1397,vlookup!$A$2:$E$660,2,0)</f>
        <v>Retained</v>
      </c>
      <c r="AH1397" t="str">
        <f>VLOOKUP(F1397,vlookup!$A$2:$E$660,3,0)</f>
        <v>Service Contract</v>
      </c>
      <c r="AI1397" t="str">
        <f>VLOOKUP(F1397,vlookup!$A$2:$E$660,4,0)</f>
        <v>Used Car Programs</v>
      </c>
      <c r="AJ1397" t="str">
        <f>VLOOKUP(F1397,vlookup!$A$2:$E$660,5,0)</f>
        <v>High Mileage</v>
      </c>
      <c r="AL1397">
        <f t="shared" si="268"/>
        <v>37</v>
      </c>
      <c r="AM1397">
        <f t="shared" si="269"/>
        <v>74</v>
      </c>
      <c r="AN1397">
        <f t="shared" si="270"/>
        <v>2614</v>
      </c>
      <c r="AO1397" t="str">
        <f t="shared" si="271"/>
        <v/>
      </c>
      <c r="AP1397" t="str">
        <f t="shared" si="272"/>
        <v/>
      </c>
      <c r="AQ1397">
        <f t="shared" si="273"/>
        <v>-432</v>
      </c>
      <c r="AR1397" t="str">
        <f t="shared" si="274"/>
        <v/>
      </c>
      <c r="AS1397" t="str">
        <f t="shared" si="275"/>
        <v>11272297E5Y-1</v>
      </c>
      <c r="AT1397" t="str">
        <f>IFERROR(IF(VLOOKUP(Y1397,vlookup!$I$2:$J$9,1,0)=Y1397,VLOOKUP(Y1397,vlookup!$I$2:$J$9,2,0),PROPER(Y1397)),PROPER(Y1397))</f>
        <v>Labor</v>
      </c>
      <c r="AU1397" t="str">
        <f>IFERROR(IF(B1397=VLOOKUP(B1397,vlookup!$L$2:$L$10,1,0),"Yes","No"),"No")</f>
        <v>No</v>
      </c>
    </row>
    <row r="1398" spans="1:47" ht="14.45" customHeight="1" x14ac:dyDescent="0.25">
      <c r="A1398" t="s">
        <v>1599</v>
      </c>
      <c r="B1398" s="31" t="s">
        <v>1600</v>
      </c>
      <c r="C1398">
        <v>3</v>
      </c>
      <c r="D1398">
        <v>1</v>
      </c>
      <c r="E1398" t="s">
        <v>382</v>
      </c>
      <c r="F1398" t="s">
        <v>238</v>
      </c>
      <c r="G1398" t="s">
        <v>543</v>
      </c>
      <c r="H1398" t="s">
        <v>933</v>
      </c>
      <c r="I1398">
        <v>217459</v>
      </c>
      <c r="J1398" s="19">
        <v>42147</v>
      </c>
      <c r="K1398" s="19">
        <v>42185</v>
      </c>
      <c r="L1398">
        <v>201506</v>
      </c>
      <c r="M1398" s="19">
        <v>42156</v>
      </c>
      <c r="N1398">
        <v>24616</v>
      </c>
      <c r="O1398" t="s">
        <v>1076</v>
      </c>
      <c r="P1398" t="s">
        <v>1601</v>
      </c>
      <c r="Q1398" t="s">
        <v>924</v>
      </c>
      <c r="R1398">
        <v>64769</v>
      </c>
      <c r="S1398" s="19">
        <v>42297</v>
      </c>
      <c r="T1398">
        <v>221190</v>
      </c>
      <c r="U1398" t="s">
        <v>357</v>
      </c>
      <c r="V1398" s="19">
        <v>42327</v>
      </c>
      <c r="W1398" t="s">
        <v>3053</v>
      </c>
      <c r="X1398" t="s">
        <v>3054</v>
      </c>
      <c r="Y1398" t="s">
        <v>94</v>
      </c>
      <c r="Z1398" t="s">
        <v>366</v>
      </c>
      <c r="AA1398" s="29">
        <v>-682.5</v>
      </c>
      <c r="AB1398">
        <v>0</v>
      </c>
      <c r="AC1398">
        <f t="shared" si="264"/>
        <v>2015</v>
      </c>
      <c r="AD1398">
        <f t="shared" si="265"/>
        <v>11</v>
      </c>
      <c r="AE1398">
        <f t="shared" si="266"/>
        <v>2015</v>
      </c>
      <c r="AF1398">
        <f t="shared" si="267"/>
        <v>5</v>
      </c>
      <c r="AG1398" t="str">
        <f>VLOOKUP(F1398,vlookup!$A$2:$E$660,2,0)</f>
        <v>Retained</v>
      </c>
      <c r="AH1398" t="str">
        <f>VLOOKUP(F1398,vlookup!$A$2:$E$660,3,0)</f>
        <v>Service Contract</v>
      </c>
      <c r="AI1398" t="str">
        <f>VLOOKUP(F1398,vlookup!$A$2:$E$660,4,0)</f>
        <v>Used Car Programs</v>
      </c>
      <c r="AJ1398" t="str">
        <f>VLOOKUP(F1398,vlookup!$A$2:$E$660,5,0)</f>
        <v>High Mileage</v>
      </c>
      <c r="AL1398">
        <f t="shared" si="268"/>
        <v>37</v>
      </c>
      <c r="AM1398">
        <f t="shared" si="269"/>
        <v>176</v>
      </c>
      <c r="AN1398">
        <f t="shared" si="270"/>
        <v>3731</v>
      </c>
      <c r="AO1398" t="str">
        <f t="shared" si="271"/>
        <v/>
      </c>
      <c r="AP1398" t="str">
        <f t="shared" si="272"/>
        <v/>
      </c>
      <c r="AQ1398" t="str">
        <f t="shared" si="273"/>
        <v/>
      </c>
      <c r="AR1398">
        <f t="shared" si="274"/>
        <v>-682.5</v>
      </c>
      <c r="AS1398" t="str">
        <f t="shared" si="275"/>
        <v>11272297E5Y-3</v>
      </c>
      <c r="AT1398" t="str">
        <f>IFERROR(IF(VLOOKUP(Y1398,vlookup!$I$2:$J$9,1,0)=Y1398,VLOOKUP(Y1398,vlookup!$I$2:$J$9,2,0),PROPER(Y1398)),PROPER(Y1398))</f>
        <v>Labor</v>
      </c>
      <c r="AU1398" t="str">
        <f>IFERROR(IF(B1398=VLOOKUP(B1398,vlookup!$L$2:$L$10,1,0),"Yes","No"),"No")</f>
        <v>No</v>
      </c>
    </row>
    <row r="1399" spans="1:47" ht="14.45" customHeight="1" x14ac:dyDescent="0.25">
      <c r="A1399" t="s">
        <v>1602</v>
      </c>
      <c r="B1399" s="31" t="s">
        <v>1603</v>
      </c>
      <c r="C1399">
        <v>1</v>
      </c>
      <c r="D1399">
        <v>1</v>
      </c>
      <c r="E1399" t="s">
        <v>382</v>
      </c>
      <c r="F1399" t="s">
        <v>464</v>
      </c>
      <c r="G1399" t="s">
        <v>3708</v>
      </c>
      <c r="H1399" t="s">
        <v>942</v>
      </c>
      <c r="I1399">
        <v>147587</v>
      </c>
      <c r="J1399" s="19">
        <v>43634</v>
      </c>
      <c r="K1399" s="19">
        <v>43668</v>
      </c>
      <c r="L1399">
        <v>201907</v>
      </c>
      <c r="M1399" s="19">
        <v>43647</v>
      </c>
      <c r="N1399">
        <v>24617</v>
      </c>
      <c r="O1399" t="s">
        <v>1070</v>
      </c>
      <c r="P1399" t="s">
        <v>1208</v>
      </c>
      <c r="Q1399" t="s">
        <v>924</v>
      </c>
      <c r="R1399">
        <v>20392</v>
      </c>
      <c r="S1399" s="19">
        <v>43787</v>
      </c>
      <c r="T1399">
        <v>157906</v>
      </c>
      <c r="U1399" t="s">
        <v>357</v>
      </c>
      <c r="V1399" s="19">
        <v>43881</v>
      </c>
      <c r="W1399" t="s">
        <v>2997</v>
      </c>
      <c r="X1399" t="s">
        <v>2998</v>
      </c>
      <c r="Y1399" t="s">
        <v>94</v>
      </c>
      <c r="Z1399" t="s">
        <v>364</v>
      </c>
      <c r="AA1399" s="29">
        <v>-1524</v>
      </c>
      <c r="AB1399">
        <v>0</v>
      </c>
      <c r="AC1399">
        <f t="shared" si="264"/>
        <v>2020</v>
      </c>
      <c r="AD1399">
        <f t="shared" si="265"/>
        <v>2</v>
      </c>
      <c r="AE1399">
        <f t="shared" si="266"/>
        <v>2019</v>
      </c>
      <c r="AF1399">
        <f t="shared" si="267"/>
        <v>6</v>
      </c>
      <c r="AG1399" t="str">
        <f>VLOOKUP(F1399,vlookup!$A$2:$E$660,2,0)</f>
        <v>Retained</v>
      </c>
      <c r="AH1399" t="str">
        <f>VLOOKUP(F1399,vlookup!$A$2:$E$660,3,0)</f>
        <v>Service Contract</v>
      </c>
      <c r="AI1399" t="str">
        <f>VLOOKUP(F1399,vlookup!$A$2:$E$660,4,0)</f>
        <v>Used Car Programs</v>
      </c>
      <c r="AJ1399" t="str">
        <f>VLOOKUP(F1399,vlookup!$A$2:$E$660,5,0)</f>
        <v>High Mileage</v>
      </c>
      <c r="AL1399">
        <f t="shared" si="268"/>
        <v>34</v>
      </c>
      <c r="AM1399">
        <f t="shared" si="269"/>
        <v>242</v>
      </c>
      <c r="AN1399">
        <f t="shared" si="270"/>
        <v>10319</v>
      </c>
      <c r="AO1399" t="str">
        <f t="shared" si="271"/>
        <v/>
      </c>
      <c r="AP1399" t="str">
        <f t="shared" si="272"/>
        <v/>
      </c>
      <c r="AQ1399" t="str">
        <f t="shared" si="273"/>
        <v/>
      </c>
      <c r="AR1399">
        <f t="shared" si="274"/>
        <v>-1524</v>
      </c>
      <c r="AS1399" t="str">
        <f t="shared" si="275"/>
        <v>81136463F9-1</v>
      </c>
      <c r="AT1399" t="str">
        <f>IFERROR(IF(VLOOKUP(Y1399,vlookup!$I$2:$J$9,1,0)=Y1399,VLOOKUP(Y1399,vlookup!$I$2:$J$9,2,0),PROPER(Y1399)),PROPER(Y1399))</f>
        <v>Labor</v>
      </c>
      <c r="AU1399" t="str">
        <f>IFERROR(IF(B1399=VLOOKUP(B1399,vlookup!$L$2:$L$10,1,0),"Yes","No"),"No")</f>
        <v>No</v>
      </c>
    </row>
    <row r="1400" spans="1:47" ht="14.45" customHeight="1" x14ac:dyDescent="0.25">
      <c r="A1400" t="s">
        <v>3089</v>
      </c>
      <c r="B1400" s="31" t="s">
        <v>3090</v>
      </c>
      <c r="C1400">
        <v>1</v>
      </c>
      <c r="D1400">
        <v>1</v>
      </c>
      <c r="E1400" t="s">
        <v>382</v>
      </c>
      <c r="F1400" t="s">
        <v>205</v>
      </c>
      <c r="G1400" t="s">
        <v>3708</v>
      </c>
      <c r="H1400" t="s">
        <v>942</v>
      </c>
      <c r="I1400">
        <v>111290</v>
      </c>
      <c r="J1400" s="19">
        <v>42315</v>
      </c>
      <c r="K1400" s="19">
        <v>42338</v>
      </c>
      <c r="L1400">
        <v>201511</v>
      </c>
      <c r="M1400" s="19">
        <v>42309</v>
      </c>
      <c r="N1400">
        <v>24617</v>
      </c>
      <c r="O1400" t="s">
        <v>1070</v>
      </c>
      <c r="P1400" t="s">
        <v>1008</v>
      </c>
      <c r="Q1400" t="s">
        <v>924</v>
      </c>
      <c r="R1400" t="s">
        <v>3091</v>
      </c>
      <c r="S1400" s="19">
        <v>42977</v>
      </c>
      <c r="T1400">
        <v>136355</v>
      </c>
      <c r="U1400" t="s">
        <v>357</v>
      </c>
      <c r="V1400" s="19">
        <v>43006</v>
      </c>
      <c r="W1400" t="s">
        <v>2946</v>
      </c>
      <c r="X1400" t="s">
        <v>2947</v>
      </c>
      <c r="Y1400" t="s">
        <v>94</v>
      </c>
      <c r="Z1400" t="s">
        <v>366</v>
      </c>
      <c r="AA1400" s="29">
        <v>-380</v>
      </c>
      <c r="AB1400">
        <v>0</v>
      </c>
      <c r="AC1400">
        <f t="shared" si="264"/>
        <v>2017</v>
      </c>
      <c r="AD1400">
        <f t="shared" si="265"/>
        <v>9</v>
      </c>
      <c r="AE1400">
        <f t="shared" si="266"/>
        <v>2015</v>
      </c>
      <c r="AF1400">
        <f t="shared" si="267"/>
        <v>11</v>
      </c>
      <c r="AG1400" t="str">
        <f>VLOOKUP(F1400,vlookup!$A$2:$E$660,2,0)</f>
        <v>Retained</v>
      </c>
      <c r="AH1400" t="str">
        <f>VLOOKUP(F1400,vlookup!$A$2:$E$660,3,0)</f>
        <v>Service Contract</v>
      </c>
      <c r="AI1400" t="str">
        <f>VLOOKUP(F1400,vlookup!$A$2:$E$660,4,0)</f>
        <v>Used Car Programs</v>
      </c>
      <c r="AJ1400" t="str">
        <f>VLOOKUP(F1400,vlookup!$A$2:$E$660,5,0)</f>
        <v>High Mileage</v>
      </c>
      <c r="AL1400">
        <f t="shared" si="268"/>
        <v>23</v>
      </c>
      <c r="AM1400">
        <f t="shared" si="269"/>
        <v>681</v>
      </c>
      <c r="AN1400">
        <f t="shared" si="270"/>
        <v>25065</v>
      </c>
      <c r="AO1400" t="str">
        <f t="shared" si="271"/>
        <v/>
      </c>
      <c r="AP1400" t="str">
        <f t="shared" si="272"/>
        <v/>
      </c>
      <c r="AQ1400" t="str">
        <f t="shared" si="273"/>
        <v/>
      </c>
      <c r="AR1400">
        <f t="shared" si="274"/>
        <v>-380</v>
      </c>
      <c r="AS1400" t="str">
        <f t="shared" si="275"/>
        <v>71711879K5-1</v>
      </c>
      <c r="AT1400" t="str">
        <f>IFERROR(IF(VLOOKUP(Y1400,vlookup!$I$2:$J$9,1,0)=Y1400,VLOOKUP(Y1400,vlookup!$I$2:$J$9,2,0),PROPER(Y1400)),PROPER(Y1400))</f>
        <v>Labor</v>
      </c>
      <c r="AU1400" t="str">
        <f>IFERROR(IF(B1400=VLOOKUP(B1400,vlookup!$L$2:$L$10,1,0),"Yes","No"),"No")</f>
        <v>No</v>
      </c>
    </row>
    <row r="1401" spans="1:47" ht="14.45" customHeight="1" x14ac:dyDescent="0.25">
      <c r="A1401" t="s">
        <v>1604</v>
      </c>
      <c r="B1401" s="31" t="s">
        <v>3599</v>
      </c>
      <c r="C1401">
        <v>1</v>
      </c>
      <c r="D1401">
        <v>1</v>
      </c>
      <c r="E1401" t="s">
        <v>382</v>
      </c>
      <c r="F1401" t="s">
        <v>205</v>
      </c>
      <c r="G1401" t="s">
        <v>3708</v>
      </c>
      <c r="H1401" t="s">
        <v>942</v>
      </c>
      <c r="I1401">
        <v>153443</v>
      </c>
      <c r="J1401" s="19">
        <v>42187</v>
      </c>
      <c r="K1401" s="19">
        <v>42216</v>
      </c>
      <c r="L1401">
        <v>201507</v>
      </c>
      <c r="M1401" s="19">
        <v>42186</v>
      </c>
      <c r="N1401">
        <v>24616</v>
      </c>
      <c r="O1401" t="s">
        <v>1076</v>
      </c>
      <c r="P1401" t="s">
        <v>1605</v>
      </c>
      <c r="Q1401" t="s">
        <v>924</v>
      </c>
      <c r="R1401">
        <v>6076845</v>
      </c>
      <c r="S1401" s="19">
        <v>42326</v>
      </c>
      <c r="T1401">
        <v>159288</v>
      </c>
      <c r="U1401" t="s">
        <v>357</v>
      </c>
      <c r="V1401" s="19">
        <v>42328</v>
      </c>
      <c r="W1401" t="s">
        <v>969</v>
      </c>
      <c r="X1401" t="s">
        <v>970</v>
      </c>
      <c r="Y1401" t="s">
        <v>94</v>
      </c>
      <c r="Z1401" t="s">
        <v>582</v>
      </c>
      <c r="AA1401" s="29">
        <v>-371.2</v>
      </c>
      <c r="AB1401">
        <v>0</v>
      </c>
      <c r="AC1401">
        <f t="shared" si="264"/>
        <v>2015</v>
      </c>
      <c r="AD1401">
        <f t="shared" si="265"/>
        <v>11</v>
      </c>
      <c r="AE1401">
        <f t="shared" si="266"/>
        <v>2015</v>
      </c>
      <c r="AF1401">
        <f t="shared" si="267"/>
        <v>7</v>
      </c>
      <c r="AG1401" t="str">
        <f>VLOOKUP(F1401,vlookup!$A$2:$E$660,2,0)</f>
        <v>Retained</v>
      </c>
      <c r="AH1401" t="str">
        <f>VLOOKUP(F1401,vlookup!$A$2:$E$660,3,0)</f>
        <v>Service Contract</v>
      </c>
      <c r="AI1401" t="str">
        <f>VLOOKUP(F1401,vlookup!$A$2:$E$660,4,0)</f>
        <v>Used Car Programs</v>
      </c>
      <c r="AJ1401" t="str">
        <f>VLOOKUP(F1401,vlookup!$A$2:$E$660,5,0)</f>
        <v>High Mileage</v>
      </c>
      <c r="AL1401">
        <f t="shared" si="268"/>
        <v>29</v>
      </c>
      <c r="AM1401">
        <f t="shared" si="269"/>
        <v>138</v>
      </c>
      <c r="AN1401">
        <f t="shared" si="270"/>
        <v>5845</v>
      </c>
      <c r="AO1401" t="str">
        <f t="shared" si="271"/>
        <v/>
      </c>
      <c r="AP1401" t="str">
        <f t="shared" si="272"/>
        <v/>
      </c>
      <c r="AQ1401" t="str">
        <f t="shared" si="273"/>
        <v/>
      </c>
      <c r="AR1401">
        <f t="shared" si="274"/>
        <v>-371.2</v>
      </c>
      <c r="AS1401" t="str">
        <f t="shared" si="275"/>
        <v>102108929-1</v>
      </c>
      <c r="AT1401" t="str">
        <f>IFERROR(IF(VLOOKUP(Y1401,vlookup!$I$2:$J$9,1,0)=Y1401,VLOOKUP(Y1401,vlookup!$I$2:$J$9,2,0),PROPER(Y1401)),PROPER(Y1401))</f>
        <v>Labor</v>
      </c>
      <c r="AU1401" t="str">
        <f>IFERROR(IF(B1401=VLOOKUP(B1401,vlookup!$L$2:$L$10,1,0),"Yes","No"),"No")</f>
        <v>No</v>
      </c>
    </row>
    <row r="1402" spans="1:47" ht="14.45" customHeight="1" x14ac:dyDescent="0.25">
      <c r="A1402" t="s">
        <v>2614</v>
      </c>
      <c r="B1402" s="31" t="s">
        <v>2615</v>
      </c>
      <c r="C1402">
        <v>1</v>
      </c>
      <c r="D1402">
        <v>1</v>
      </c>
      <c r="E1402" t="s">
        <v>382</v>
      </c>
      <c r="F1402" t="s">
        <v>205</v>
      </c>
      <c r="G1402" t="s">
        <v>3708</v>
      </c>
      <c r="H1402" t="s">
        <v>942</v>
      </c>
      <c r="I1402">
        <v>77744</v>
      </c>
      <c r="J1402" s="19">
        <v>42615</v>
      </c>
      <c r="K1402" s="19">
        <v>42643</v>
      </c>
      <c r="L1402">
        <v>201609</v>
      </c>
      <c r="M1402" s="19">
        <v>42614</v>
      </c>
      <c r="N1402">
        <v>24617</v>
      </c>
      <c r="O1402" t="s">
        <v>1070</v>
      </c>
      <c r="P1402" t="s">
        <v>1172</v>
      </c>
      <c r="Q1402" t="s">
        <v>924</v>
      </c>
      <c r="R1402">
        <v>12342</v>
      </c>
      <c r="S1402" s="19">
        <v>42662</v>
      </c>
      <c r="T1402">
        <v>78011</v>
      </c>
      <c r="U1402" t="s">
        <v>356</v>
      </c>
      <c r="V1402" s="19">
        <v>42681</v>
      </c>
      <c r="W1402" t="s">
        <v>3092</v>
      </c>
      <c r="X1402" t="s">
        <v>3093</v>
      </c>
      <c r="Y1402" t="s">
        <v>94</v>
      </c>
      <c r="Z1402" t="s">
        <v>358</v>
      </c>
      <c r="AA1402" s="29">
        <v>-162</v>
      </c>
      <c r="AB1402">
        <v>0</v>
      </c>
      <c r="AC1402">
        <f t="shared" si="264"/>
        <v>2016</v>
      </c>
      <c r="AD1402">
        <f t="shared" si="265"/>
        <v>11</v>
      </c>
      <c r="AE1402">
        <f t="shared" si="266"/>
        <v>2016</v>
      </c>
      <c r="AF1402">
        <f t="shared" si="267"/>
        <v>9</v>
      </c>
      <c r="AG1402" t="str">
        <f>VLOOKUP(F1402,vlookup!$A$2:$E$660,2,0)</f>
        <v>Retained</v>
      </c>
      <c r="AH1402" t="str">
        <f>VLOOKUP(F1402,vlookup!$A$2:$E$660,3,0)</f>
        <v>Service Contract</v>
      </c>
      <c r="AI1402" t="str">
        <f>VLOOKUP(F1402,vlookup!$A$2:$E$660,4,0)</f>
        <v>Used Car Programs</v>
      </c>
      <c r="AJ1402" t="str">
        <f>VLOOKUP(F1402,vlookup!$A$2:$E$660,5,0)</f>
        <v>High Mileage</v>
      </c>
      <c r="AL1402">
        <f t="shared" si="268"/>
        <v>28</v>
      </c>
      <c r="AM1402">
        <f t="shared" si="269"/>
        <v>65</v>
      </c>
      <c r="AN1402">
        <f t="shared" si="270"/>
        <v>267</v>
      </c>
      <c r="AO1402" t="str">
        <f t="shared" si="271"/>
        <v/>
      </c>
      <c r="AP1402" t="str">
        <f t="shared" si="272"/>
        <v/>
      </c>
      <c r="AQ1402">
        <f t="shared" si="273"/>
        <v>-162</v>
      </c>
      <c r="AR1402" t="str">
        <f t="shared" si="274"/>
        <v/>
      </c>
      <c r="AS1402" t="str">
        <f t="shared" si="275"/>
        <v>91126627I6-1</v>
      </c>
      <c r="AT1402" t="str">
        <f>IFERROR(IF(VLOOKUP(Y1402,vlookup!$I$2:$J$9,1,0)=Y1402,VLOOKUP(Y1402,vlookup!$I$2:$J$9,2,0),PROPER(Y1402)),PROPER(Y1402))</f>
        <v>Labor</v>
      </c>
      <c r="AU1402" t="str">
        <f>IFERROR(IF(B1402=VLOOKUP(B1402,vlookup!$L$2:$L$10,1,0),"Yes","No"),"No")</f>
        <v>No</v>
      </c>
    </row>
    <row r="1403" spans="1:47" ht="14.45" customHeight="1" x14ac:dyDescent="0.25">
      <c r="A1403" t="s">
        <v>1606</v>
      </c>
      <c r="B1403" s="31" t="s">
        <v>1607</v>
      </c>
      <c r="C1403">
        <v>1</v>
      </c>
      <c r="D1403">
        <v>1</v>
      </c>
      <c r="E1403" t="s">
        <v>382</v>
      </c>
      <c r="F1403" t="s">
        <v>238</v>
      </c>
      <c r="G1403" t="s">
        <v>934</v>
      </c>
      <c r="H1403" t="s">
        <v>3758</v>
      </c>
      <c r="I1403">
        <v>96222</v>
      </c>
      <c r="J1403" s="19">
        <v>41910</v>
      </c>
      <c r="K1403" s="19">
        <v>41943</v>
      </c>
      <c r="L1403">
        <v>201410</v>
      </c>
      <c r="M1403" s="19">
        <v>41913</v>
      </c>
      <c r="N1403">
        <v>24616</v>
      </c>
      <c r="O1403" t="s">
        <v>1076</v>
      </c>
      <c r="P1403" t="s">
        <v>1608</v>
      </c>
      <c r="Q1403" t="s">
        <v>924</v>
      </c>
      <c r="R1403">
        <v>550242</v>
      </c>
      <c r="S1403" s="19">
        <v>41953</v>
      </c>
      <c r="T1403">
        <v>97906</v>
      </c>
      <c r="U1403" t="s">
        <v>357</v>
      </c>
      <c r="V1403" s="19">
        <v>41964</v>
      </c>
      <c r="W1403" t="s">
        <v>572</v>
      </c>
      <c r="X1403" t="s">
        <v>573</v>
      </c>
      <c r="Y1403" t="s">
        <v>94</v>
      </c>
      <c r="Z1403" t="s">
        <v>574</v>
      </c>
      <c r="AA1403" s="29">
        <v>-109.6</v>
      </c>
      <c r="AB1403">
        <v>0</v>
      </c>
      <c r="AC1403">
        <f t="shared" si="264"/>
        <v>2014</v>
      </c>
      <c r="AD1403">
        <f t="shared" si="265"/>
        <v>11</v>
      </c>
      <c r="AE1403">
        <f t="shared" si="266"/>
        <v>2014</v>
      </c>
      <c r="AF1403">
        <f t="shared" si="267"/>
        <v>9</v>
      </c>
      <c r="AG1403" t="str">
        <f>VLOOKUP(F1403,vlookup!$A$2:$E$660,2,0)</f>
        <v>Retained</v>
      </c>
      <c r="AH1403" t="str">
        <f>VLOOKUP(F1403,vlookup!$A$2:$E$660,3,0)</f>
        <v>Service Contract</v>
      </c>
      <c r="AI1403" t="str">
        <f>VLOOKUP(F1403,vlookup!$A$2:$E$660,4,0)</f>
        <v>Used Car Programs</v>
      </c>
      <c r="AJ1403" t="str">
        <f>VLOOKUP(F1403,vlookup!$A$2:$E$660,5,0)</f>
        <v>High Mileage</v>
      </c>
      <c r="AL1403">
        <f t="shared" si="268"/>
        <v>33</v>
      </c>
      <c r="AM1403">
        <f t="shared" si="269"/>
        <v>53</v>
      </c>
      <c r="AN1403">
        <f t="shared" si="270"/>
        <v>1684</v>
      </c>
      <c r="AO1403" t="str">
        <f t="shared" si="271"/>
        <v/>
      </c>
      <c r="AP1403">
        <f t="shared" si="272"/>
        <v>-109.6</v>
      </c>
      <c r="AQ1403" t="str">
        <f t="shared" si="273"/>
        <v/>
      </c>
      <c r="AR1403" t="str">
        <f t="shared" si="274"/>
        <v/>
      </c>
      <c r="AS1403" t="str">
        <f t="shared" si="275"/>
        <v>6H564153I4Y-1</v>
      </c>
      <c r="AT1403" t="str">
        <f>IFERROR(IF(VLOOKUP(Y1403,vlookup!$I$2:$J$9,1,0)=Y1403,VLOOKUP(Y1403,vlookup!$I$2:$J$9,2,0),PROPER(Y1403)),PROPER(Y1403))</f>
        <v>Labor</v>
      </c>
      <c r="AU1403" t="str">
        <f>IFERROR(IF(B1403=VLOOKUP(B1403,vlookup!$L$2:$L$10,1,0),"Yes","No"),"No")</f>
        <v>No</v>
      </c>
    </row>
    <row r="1404" spans="1:47" ht="14.45" customHeight="1" x14ac:dyDescent="0.25">
      <c r="A1404" t="s">
        <v>1606</v>
      </c>
      <c r="B1404" s="31" t="s">
        <v>1607</v>
      </c>
      <c r="C1404">
        <v>1</v>
      </c>
      <c r="D1404">
        <v>1</v>
      </c>
      <c r="E1404" t="s">
        <v>382</v>
      </c>
      <c r="F1404" t="s">
        <v>238</v>
      </c>
      <c r="G1404" t="s">
        <v>934</v>
      </c>
      <c r="H1404" t="s">
        <v>3758</v>
      </c>
      <c r="I1404">
        <v>96222</v>
      </c>
      <c r="J1404" s="19">
        <v>41910</v>
      </c>
      <c r="K1404" s="19">
        <v>41943</v>
      </c>
      <c r="L1404">
        <v>201410</v>
      </c>
      <c r="M1404" s="19">
        <v>41913</v>
      </c>
      <c r="N1404">
        <v>24616</v>
      </c>
      <c r="O1404" t="s">
        <v>1076</v>
      </c>
      <c r="P1404" t="s">
        <v>1608</v>
      </c>
      <c r="Q1404" t="s">
        <v>924</v>
      </c>
      <c r="R1404">
        <v>550242</v>
      </c>
      <c r="S1404" s="19">
        <v>41953</v>
      </c>
      <c r="T1404">
        <v>97906</v>
      </c>
      <c r="U1404" t="s">
        <v>357</v>
      </c>
      <c r="V1404" s="19">
        <v>41964</v>
      </c>
      <c r="W1404" t="s">
        <v>2612</v>
      </c>
      <c r="X1404" t="s">
        <v>2613</v>
      </c>
      <c r="Y1404" t="s">
        <v>94</v>
      </c>
      <c r="Z1404" t="s">
        <v>603</v>
      </c>
      <c r="AA1404" s="29">
        <v>-756.24</v>
      </c>
      <c r="AB1404">
        <v>0</v>
      </c>
      <c r="AC1404">
        <f t="shared" si="264"/>
        <v>2014</v>
      </c>
      <c r="AD1404">
        <f t="shared" si="265"/>
        <v>11</v>
      </c>
      <c r="AE1404">
        <f t="shared" si="266"/>
        <v>2014</v>
      </c>
      <c r="AF1404">
        <f t="shared" si="267"/>
        <v>9</v>
      </c>
      <c r="AG1404" t="str">
        <f>VLOOKUP(F1404,vlookup!$A$2:$E$660,2,0)</f>
        <v>Retained</v>
      </c>
      <c r="AH1404" t="str">
        <f>VLOOKUP(F1404,vlookup!$A$2:$E$660,3,0)</f>
        <v>Service Contract</v>
      </c>
      <c r="AI1404" t="str">
        <f>VLOOKUP(F1404,vlookup!$A$2:$E$660,4,0)</f>
        <v>Used Car Programs</v>
      </c>
      <c r="AJ1404" t="str">
        <f>VLOOKUP(F1404,vlookup!$A$2:$E$660,5,0)</f>
        <v>High Mileage</v>
      </c>
      <c r="AL1404">
        <f t="shared" si="268"/>
        <v>33</v>
      </c>
      <c r="AM1404">
        <f t="shared" si="269"/>
        <v>53</v>
      </c>
      <c r="AN1404">
        <f t="shared" si="270"/>
        <v>1684</v>
      </c>
      <c r="AO1404" t="str">
        <f t="shared" si="271"/>
        <v/>
      </c>
      <c r="AP1404">
        <f t="shared" si="272"/>
        <v>-756.24</v>
      </c>
      <c r="AQ1404" t="str">
        <f t="shared" si="273"/>
        <v/>
      </c>
      <c r="AR1404" t="str">
        <f t="shared" si="274"/>
        <v/>
      </c>
      <c r="AS1404" t="str">
        <f t="shared" si="275"/>
        <v>6H564153I4Y-1</v>
      </c>
      <c r="AT1404" t="str">
        <f>IFERROR(IF(VLOOKUP(Y1404,vlookup!$I$2:$J$9,1,0)=Y1404,VLOOKUP(Y1404,vlookup!$I$2:$J$9,2,0),PROPER(Y1404)),PROPER(Y1404))</f>
        <v>Labor</v>
      </c>
      <c r="AU1404" t="str">
        <f>IFERROR(IF(B1404=VLOOKUP(B1404,vlookup!$L$2:$L$10,1,0),"Yes","No"),"No")</f>
        <v>No</v>
      </c>
    </row>
    <row r="1405" spans="1:47" ht="14.45" customHeight="1" x14ac:dyDescent="0.25">
      <c r="A1405" t="s">
        <v>3094</v>
      </c>
      <c r="B1405" s="31" t="s">
        <v>3095</v>
      </c>
      <c r="C1405">
        <v>1</v>
      </c>
      <c r="D1405">
        <v>1</v>
      </c>
      <c r="E1405" t="s">
        <v>382</v>
      </c>
      <c r="F1405" t="s">
        <v>15</v>
      </c>
      <c r="G1405" t="s">
        <v>934</v>
      </c>
      <c r="H1405" t="s">
        <v>3818</v>
      </c>
      <c r="I1405">
        <v>105805</v>
      </c>
      <c r="J1405" s="19">
        <v>41405</v>
      </c>
      <c r="K1405" s="19">
        <v>41445</v>
      </c>
      <c r="L1405">
        <v>201306</v>
      </c>
      <c r="M1405" s="19">
        <v>41426</v>
      </c>
      <c r="N1405">
        <v>24616</v>
      </c>
      <c r="O1405" t="s">
        <v>1076</v>
      </c>
      <c r="P1405" t="s">
        <v>3096</v>
      </c>
      <c r="Q1405" t="s">
        <v>924</v>
      </c>
      <c r="R1405">
        <v>796</v>
      </c>
      <c r="S1405" s="19">
        <v>41431</v>
      </c>
      <c r="T1405">
        <v>106000</v>
      </c>
      <c r="U1405" t="s">
        <v>357</v>
      </c>
      <c r="V1405" s="19">
        <v>41451</v>
      </c>
      <c r="W1405" t="s">
        <v>2780</v>
      </c>
      <c r="X1405" t="s">
        <v>2781</v>
      </c>
      <c r="Y1405" t="s">
        <v>94</v>
      </c>
      <c r="Z1405" t="s">
        <v>358</v>
      </c>
      <c r="AA1405" s="29">
        <v>-63</v>
      </c>
      <c r="AB1405" t="s">
        <v>544</v>
      </c>
      <c r="AC1405">
        <f t="shared" si="264"/>
        <v>2013</v>
      </c>
      <c r="AD1405">
        <f t="shared" si="265"/>
        <v>6</v>
      </c>
      <c r="AE1405">
        <f t="shared" si="266"/>
        <v>2013</v>
      </c>
      <c r="AF1405">
        <f t="shared" si="267"/>
        <v>5</v>
      </c>
      <c r="AG1405" t="str">
        <f>VLOOKUP(F1405,vlookup!$A$2:$E$660,2,0)</f>
        <v>Retained</v>
      </c>
      <c r="AH1405" t="str">
        <f>VLOOKUP(F1405,vlookup!$A$2:$E$660,3,0)</f>
        <v>Service Contract</v>
      </c>
      <c r="AI1405" t="str">
        <f>VLOOKUP(F1405,vlookup!$A$2:$E$660,4,0)</f>
        <v>Used Car Programs</v>
      </c>
      <c r="AJ1405" t="str">
        <f>VLOOKUP(F1405,vlookup!$A$2:$E$660,5,0)</f>
        <v>High Mileage</v>
      </c>
      <c r="AL1405">
        <f t="shared" si="268"/>
        <v>39</v>
      </c>
      <c r="AM1405">
        <f t="shared" si="269"/>
        <v>45</v>
      </c>
      <c r="AN1405">
        <f t="shared" si="270"/>
        <v>195</v>
      </c>
      <c r="AO1405" t="str">
        <f t="shared" si="271"/>
        <v/>
      </c>
      <c r="AP1405">
        <f t="shared" si="272"/>
        <v>-63</v>
      </c>
      <c r="AQ1405" t="str">
        <f t="shared" si="273"/>
        <v/>
      </c>
      <c r="AR1405" t="str">
        <f t="shared" si="274"/>
        <v/>
      </c>
      <c r="AS1405" t="str">
        <f t="shared" si="275"/>
        <v>6H526480E3-1</v>
      </c>
      <c r="AT1405" t="str">
        <f>IFERROR(IF(VLOOKUP(Y1405,vlookup!$I$2:$J$9,1,0)=Y1405,VLOOKUP(Y1405,vlookup!$I$2:$J$9,2,0),PROPER(Y1405)),PROPER(Y1405))</f>
        <v>Labor</v>
      </c>
      <c r="AU1405" t="str">
        <f>IFERROR(IF(B1405=VLOOKUP(B1405,vlookup!$L$2:$L$10,1,0),"Yes","No"),"No")</f>
        <v>No</v>
      </c>
    </row>
    <row r="1406" spans="1:47" ht="14.45" customHeight="1" x14ac:dyDescent="0.25">
      <c r="A1406" t="s">
        <v>1609</v>
      </c>
      <c r="B1406" s="31" t="s">
        <v>1610</v>
      </c>
      <c r="C1406">
        <v>2</v>
      </c>
      <c r="D1406">
        <v>1</v>
      </c>
      <c r="E1406" t="s">
        <v>382</v>
      </c>
      <c r="F1406" t="s">
        <v>60</v>
      </c>
      <c r="G1406" t="s">
        <v>1611</v>
      </c>
      <c r="H1406" t="s">
        <v>1612</v>
      </c>
      <c r="I1406">
        <v>149412</v>
      </c>
      <c r="J1406" s="19">
        <v>41348</v>
      </c>
      <c r="K1406" s="19">
        <v>41393</v>
      </c>
      <c r="L1406">
        <v>201304</v>
      </c>
      <c r="M1406" s="19">
        <v>41365</v>
      </c>
      <c r="N1406">
        <v>24616</v>
      </c>
      <c r="O1406" t="s">
        <v>1076</v>
      </c>
      <c r="P1406" t="s">
        <v>1613</v>
      </c>
      <c r="Q1406" t="s">
        <v>924</v>
      </c>
      <c r="R1406">
        <v>6171054</v>
      </c>
      <c r="S1406" s="19">
        <v>41471</v>
      </c>
      <c r="T1406">
        <v>153866</v>
      </c>
      <c r="U1406" t="s">
        <v>357</v>
      </c>
      <c r="V1406" s="19">
        <v>41484</v>
      </c>
      <c r="W1406" t="s">
        <v>3097</v>
      </c>
      <c r="X1406" t="s">
        <v>3098</v>
      </c>
      <c r="Y1406" t="s">
        <v>94</v>
      </c>
      <c r="Z1406" t="s">
        <v>369</v>
      </c>
      <c r="AA1406" s="29">
        <v>-715</v>
      </c>
      <c r="AB1406" t="s">
        <v>544</v>
      </c>
      <c r="AC1406">
        <f t="shared" si="264"/>
        <v>2013</v>
      </c>
      <c r="AD1406">
        <f t="shared" si="265"/>
        <v>7</v>
      </c>
      <c r="AE1406">
        <f t="shared" si="266"/>
        <v>2013</v>
      </c>
      <c r="AF1406">
        <f t="shared" si="267"/>
        <v>3</v>
      </c>
      <c r="AG1406" t="str">
        <f>VLOOKUP(F1406,vlookup!$A$2:$E$660,2,0)</f>
        <v>Retained</v>
      </c>
      <c r="AH1406" t="str">
        <f>VLOOKUP(F1406,vlookup!$A$2:$E$660,3,0)</f>
        <v>Service Contract</v>
      </c>
      <c r="AI1406" t="str">
        <f>VLOOKUP(F1406,vlookup!$A$2:$E$660,4,0)</f>
        <v>Used Car Programs</v>
      </c>
      <c r="AJ1406" t="str">
        <f>VLOOKUP(F1406,vlookup!$A$2:$E$660,5,0)</f>
        <v>High Mileage</v>
      </c>
      <c r="AL1406">
        <f t="shared" si="268"/>
        <v>44</v>
      </c>
      <c r="AM1406">
        <f t="shared" si="269"/>
        <v>134</v>
      </c>
      <c r="AN1406">
        <f t="shared" si="270"/>
        <v>4454</v>
      </c>
      <c r="AO1406" t="str">
        <f t="shared" si="271"/>
        <v/>
      </c>
      <c r="AP1406" t="str">
        <f t="shared" si="272"/>
        <v/>
      </c>
      <c r="AQ1406" t="str">
        <f t="shared" si="273"/>
        <v/>
      </c>
      <c r="AR1406">
        <f t="shared" si="274"/>
        <v>-715</v>
      </c>
      <c r="AS1406" t="str">
        <f t="shared" si="275"/>
        <v>2H506164C3Y-2</v>
      </c>
      <c r="AT1406" t="str">
        <f>IFERROR(IF(VLOOKUP(Y1406,vlookup!$I$2:$J$9,1,0)=Y1406,VLOOKUP(Y1406,vlookup!$I$2:$J$9,2,0),PROPER(Y1406)),PROPER(Y1406))</f>
        <v>Labor</v>
      </c>
      <c r="AU1406" t="str">
        <f>IFERROR(IF(B1406=VLOOKUP(B1406,vlookup!$L$2:$L$10,1,0),"Yes","No"),"No")</f>
        <v>No</v>
      </c>
    </row>
    <row r="1407" spans="1:47" ht="14.45" customHeight="1" x14ac:dyDescent="0.25">
      <c r="A1407" t="s">
        <v>1614</v>
      </c>
      <c r="B1407" s="31" t="s">
        <v>1615</v>
      </c>
      <c r="C1407">
        <v>1</v>
      </c>
      <c r="D1407">
        <v>1</v>
      </c>
      <c r="E1407" t="s">
        <v>382</v>
      </c>
      <c r="F1407" t="s">
        <v>464</v>
      </c>
      <c r="G1407" t="s">
        <v>1611</v>
      </c>
      <c r="H1407" t="s">
        <v>1612</v>
      </c>
      <c r="I1407">
        <v>157191</v>
      </c>
      <c r="J1407" s="19">
        <v>43744</v>
      </c>
      <c r="K1407" s="19">
        <v>43802</v>
      </c>
      <c r="L1407">
        <v>201911</v>
      </c>
      <c r="M1407" s="19">
        <v>43770</v>
      </c>
      <c r="N1407">
        <v>24616</v>
      </c>
      <c r="O1407" t="s">
        <v>1076</v>
      </c>
      <c r="P1407" t="s">
        <v>1616</v>
      </c>
      <c r="Q1407" t="s">
        <v>924</v>
      </c>
      <c r="R1407">
        <v>3165</v>
      </c>
      <c r="S1407" s="19">
        <v>44154</v>
      </c>
      <c r="T1407">
        <v>162961</v>
      </c>
      <c r="U1407" t="s">
        <v>356</v>
      </c>
      <c r="V1407" s="19">
        <v>44203</v>
      </c>
      <c r="W1407" t="s">
        <v>370</v>
      </c>
      <c r="X1407" t="s">
        <v>371</v>
      </c>
      <c r="Y1407" t="s">
        <v>94</v>
      </c>
      <c r="Z1407" t="s">
        <v>369</v>
      </c>
      <c r="AA1407" s="29">
        <v>-1187.5</v>
      </c>
      <c r="AB1407">
        <v>0</v>
      </c>
      <c r="AC1407">
        <f t="shared" si="264"/>
        <v>2021</v>
      </c>
      <c r="AD1407">
        <f t="shared" si="265"/>
        <v>1</v>
      </c>
      <c r="AE1407">
        <f t="shared" si="266"/>
        <v>2019</v>
      </c>
      <c r="AF1407">
        <f t="shared" si="267"/>
        <v>10</v>
      </c>
      <c r="AG1407" t="str">
        <f>VLOOKUP(F1407,vlookup!$A$2:$E$660,2,0)</f>
        <v>Retained</v>
      </c>
      <c r="AH1407" t="str">
        <f>VLOOKUP(F1407,vlookup!$A$2:$E$660,3,0)</f>
        <v>Service Contract</v>
      </c>
      <c r="AI1407" t="str">
        <f>VLOOKUP(F1407,vlookup!$A$2:$E$660,4,0)</f>
        <v>Used Car Programs</v>
      </c>
      <c r="AJ1407" t="str">
        <f>VLOOKUP(F1407,vlookup!$A$2:$E$660,5,0)</f>
        <v>High Mileage</v>
      </c>
      <c r="AL1407">
        <f t="shared" si="268"/>
        <v>57</v>
      </c>
      <c r="AM1407">
        <f t="shared" si="269"/>
        <v>451</v>
      </c>
      <c r="AN1407">
        <f t="shared" si="270"/>
        <v>5770</v>
      </c>
      <c r="AO1407" t="str">
        <f t="shared" si="271"/>
        <v/>
      </c>
      <c r="AP1407" t="str">
        <f t="shared" si="272"/>
        <v/>
      </c>
      <c r="AQ1407" t="str">
        <f t="shared" si="273"/>
        <v/>
      </c>
      <c r="AR1407">
        <f t="shared" si="274"/>
        <v>-1187.5</v>
      </c>
      <c r="AS1407" t="str">
        <f t="shared" si="275"/>
        <v>3H509472J9-1</v>
      </c>
      <c r="AT1407" t="str">
        <f>IFERROR(IF(VLOOKUP(Y1407,vlookup!$I$2:$J$9,1,0)=Y1407,VLOOKUP(Y1407,vlookup!$I$2:$J$9,2,0),PROPER(Y1407)),PROPER(Y1407))</f>
        <v>Labor</v>
      </c>
      <c r="AU1407" t="str">
        <f>IFERROR(IF(B1407=VLOOKUP(B1407,vlookup!$L$2:$L$10,1,0),"Yes","No"),"No")</f>
        <v>No</v>
      </c>
    </row>
    <row r="1408" spans="1:47" ht="14.45" customHeight="1" x14ac:dyDescent="0.25">
      <c r="A1408" t="s">
        <v>3099</v>
      </c>
      <c r="B1408" s="31" t="s">
        <v>3632</v>
      </c>
      <c r="C1408">
        <v>1</v>
      </c>
      <c r="D1408">
        <v>1</v>
      </c>
      <c r="E1408" t="s">
        <v>382</v>
      </c>
      <c r="F1408" t="s">
        <v>205</v>
      </c>
      <c r="G1408" t="s">
        <v>1611</v>
      </c>
      <c r="H1408" t="s">
        <v>1612</v>
      </c>
      <c r="I1408">
        <v>139830</v>
      </c>
      <c r="J1408" s="19">
        <v>42890</v>
      </c>
      <c r="K1408" s="19">
        <v>42914</v>
      </c>
      <c r="L1408">
        <v>201706</v>
      </c>
      <c r="M1408" s="19">
        <v>42887</v>
      </c>
      <c r="N1408">
        <v>24617</v>
      </c>
      <c r="O1408" t="s">
        <v>1070</v>
      </c>
      <c r="P1408" t="s">
        <v>1208</v>
      </c>
      <c r="Q1408" t="s">
        <v>924</v>
      </c>
      <c r="R1408">
        <v>14183</v>
      </c>
      <c r="S1408" s="19">
        <v>42928</v>
      </c>
      <c r="T1408">
        <v>140643</v>
      </c>
      <c r="U1408" t="s">
        <v>356</v>
      </c>
      <c r="V1408" s="19">
        <v>43049</v>
      </c>
      <c r="W1408" t="s">
        <v>362</v>
      </c>
      <c r="X1408" t="s">
        <v>363</v>
      </c>
      <c r="Y1408" t="s">
        <v>94</v>
      </c>
      <c r="Z1408" t="s">
        <v>358</v>
      </c>
      <c r="AA1408" s="29">
        <v>-204</v>
      </c>
      <c r="AB1408">
        <v>0</v>
      </c>
      <c r="AC1408">
        <f t="shared" si="264"/>
        <v>2017</v>
      </c>
      <c r="AD1408">
        <f t="shared" si="265"/>
        <v>11</v>
      </c>
      <c r="AE1408">
        <f t="shared" si="266"/>
        <v>2017</v>
      </c>
      <c r="AF1408">
        <f t="shared" si="267"/>
        <v>6</v>
      </c>
      <c r="AG1408" t="str">
        <f>VLOOKUP(F1408,vlookup!$A$2:$E$660,2,0)</f>
        <v>Retained</v>
      </c>
      <c r="AH1408" t="str">
        <f>VLOOKUP(F1408,vlookup!$A$2:$E$660,3,0)</f>
        <v>Service Contract</v>
      </c>
      <c r="AI1408" t="str">
        <f>VLOOKUP(F1408,vlookup!$A$2:$E$660,4,0)</f>
        <v>Used Car Programs</v>
      </c>
      <c r="AJ1408" t="str">
        <f>VLOOKUP(F1408,vlookup!$A$2:$E$660,5,0)</f>
        <v>High Mileage</v>
      </c>
      <c r="AL1408">
        <f t="shared" si="268"/>
        <v>24</v>
      </c>
      <c r="AM1408">
        <f t="shared" si="269"/>
        <v>156</v>
      </c>
      <c r="AN1408">
        <f t="shared" si="270"/>
        <v>813</v>
      </c>
      <c r="AO1408" t="str">
        <f t="shared" si="271"/>
        <v/>
      </c>
      <c r="AP1408" t="str">
        <f t="shared" si="272"/>
        <v/>
      </c>
      <c r="AQ1408" t="str">
        <f t="shared" si="273"/>
        <v/>
      </c>
      <c r="AR1408">
        <f t="shared" si="274"/>
        <v>-204</v>
      </c>
      <c r="AS1408" t="str">
        <f t="shared" si="275"/>
        <v>102252473-1</v>
      </c>
      <c r="AT1408" t="str">
        <f>IFERROR(IF(VLOOKUP(Y1408,vlookup!$I$2:$J$9,1,0)=Y1408,VLOOKUP(Y1408,vlookup!$I$2:$J$9,2,0),PROPER(Y1408)),PROPER(Y1408))</f>
        <v>Labor</v>
      </c>
      <c r="AU1408" t="str">
        <f>IFERROR(IF(B1408=VLOOKUP(B1408,vlookup!$L$2:$L$10,1,0),"Yes","No"),"No")</f>
        <v>No</v>
      </c>
    </row>
    <row r="1409" spans="1:47" ht="14.45" customHeight="1" x14ac:dyDescent="0.25">
      <c r="A1409" t="s">
        <v>1617</v>
      </c>
      <c r="B1409" s="31" t="s">
        <v>1618</v>
      </c>
      <c r="C1409">
        <v>1</v>
      </c>
      <c r="D1409">
        <v>1</v>
      </c>
      <c r="E1409" t="s">
        <v>382</v>
      </c>
      <c r="F1409" t="s">
        <v>464</v>
      </c>
      <c r="G1409" t="s">
        <v>1611</v>
      </c>
      <c r="H1409" t="s">
        <v>1612</v>
      </c>
      <c r="I1409">
        <v>105593</v>
      </c>
      <c r="J1409" s="19">
        <v>43561</v>
      </c>
      <c r="K1409" s="19">
        <v>43613</v>
      </c>
      <c r="L1409">
        <v>201905</v>
      </c>
      <c r="M1409" s="19">
        <v>43586</v>
      </c>
      <c r="N1409">
        <v>24617</v>
      </c>
      <c r="O1409" t="s">
        <v>1070</v>
      </c>
      <c r="P1409" t="s">
        <v>1619</v>
      </c>
      <c r="Q1409" t="s">
        <v>924</v>
      </c>
      <c r="R1409">
        <v>56101</v>
      </c>
      <c r="S1409" s="19">
        <v>43668</v>
      </c>
      <c r="T1409">
        <v>108641</v>
      </c>
      <c r="U1409" t="s">
        <v>356</v>
      </c>
      <c r="V1409" s="19">
        <v>43670</v>
      </c>
      <c r="W1409" t="s">
        <v>2848</v>
      </c>
      <c r="X1409" t="s">
        <v>2849</v>
      </c>
      <c r="Y1409" t="s">
        <v>94</v>
      </c>
      <c r="Z1409" t="s">
        <v>603</v>
      </c>
      <c r="AA1409" s="29">
        <v>-201.52</v>
      </c>
      <c r="AB1409">
        <v>0</v>
      </c>
      <c r="AC1409">
        <f t="shared" si="264"/>
        <v>2019</v>
      </c>
      <c r="AD1409">
        <f t="shared" si="265"/>
        <v>7</v>
      </c>
      <c r="AE1409">
        <f t="shared" si="266"/>
        <v>2019</v>
      </c>
      <c r="AF1409">
        <f t="shared" si="267"/>
        <v>4</v>
      </c>
      <c r="AG1409" t="str">
        <f>VLOOKUP(F1409,vlookup!$A$2:$E$660,2,0)</f>
        <v>Retained</v>
      </c>
      <c r="AH1409" t="str">
        <f>VLOOKUP(F1409,vlookup!$A$2:$E$660,3,0)</f>
        <v>Service Contract</v>
      </c>
      <c r="AI1409" t="str">
        <f>VLOOKUP(F1409,vlookup!$A$2:$E$660,4,0)</f>
        <v>Used Car Programs</v>
      </c>
      <c r="AJ1409" t="str">
        <f>VLOOKUP(F1409,vlookup!$A$2:$E$660,5,0)</f>
        <v>High Mileage</v>
      </c>
      <c r="AL1409">
        <f t="shared" si="268"/>
        <v>52</v>
      </c>
      <c r="AM1409">
        <f t="shared" si="269"/>
        <v>108</v>
      </c>
      <c r="AN1409">
        <f t="shared" si="270"/>
        <v>3048</v>
      </c>
      <c r="AO1409" t="str">
        <f t="shared" si="271"/>
        <v/>
      </c>
      <c r="AP1409" t="str">
        <f t="shared" si="272"/>
        <v/>
      </c>
      <c r="AQ1409" t="str">
        <f t="shared" si="273"/>
        <v/>
      </c>
      <c r="AR1409">
        <f t="shared" si="274"/>
        <v>-201.52</v>
      </c>
      <c r="AS1409" t="str">
        <f t="shared" si="275"/>
        <v>CH503713D9-1</v>
      </c>
      <c r="AT1409" t="str">
        <f>IFERROR(IF(VLOOKUP(Y1409,vlookup!$I$2:$J$9,1,0)=Y1409,VLOOKUP(Y1409,vlookup!$I$2:$J$9,2,0),PROPER(Y1409)),PROPER(Y1409))</f>
        <v>Labor</v>
      </c>
      <c r="AU1409" t="str">
        <f>IFERROR(IF(B1409=VLOOKUP(B1409,vlookup!$L$2:$L$10,1,0),"Yes","No"),"No")</f>
        <v>No</v>
      </c>
    </row>
    <row r="1410" spans="1:47" ht="14.45" customHeight="1" x14ac:dyDescent="0.25">
      <c r="A1410" t="s">
        <v>1620</v>
      </c>
      <c r="B1410" s="31" t="s">
        <v>1621</v>
      </c>
      <c r="C1410">
        <v>1</v>
      </c>
      <c r="D1410">
        <v>1</v>
      </c>
      <c r="E1410" t="s">
        <v>571</v>
      </c>
      <c r="F1410" t="s">
        <v>205</v>
      </c>
      <c r="G1410" t="s">
        <v>3760</v>
      </c>
      <c r="H1410" t="s">
        <v>1622</v>
      </c>
      <c r="I1410">
        <v>75580</v>
      </c>
      <c r="J1410" s="19">
        <v>41675</v>
      </c>
      <c r="K1410" s="19">
        <v>41697</v>
      </c>
      <c r="L1410">
        <v>201402</v>
      </c>
      <c r="M1410" s="19">
        <v>41671</v>
      </c>
      <c r="N1410">
        <v>24616</v>
      </c>
      <c r="O1410" t="s">
        <v>1076</v>
      </c>
      <c r="P1410" t="s">
        <v>1623</v>
      </c>
      <c r="Q1410" t="s">
        <v>924</v>
      </c>
      <c r="R1410">
        <v>382</v>
      </c>
      <c r="S1410" s="19">
        <v>42027</v>
      </c>
      <c r="T1410">
        <v>78341</v>
      </c>
      <c r="U1410" t="s">
        <v>357</v>
      </c>
      <c r="V1410" s="19">
        <v>42038</v>
      </c>
      <c r="W1410" t="s">
        <v>587</v>
      </c>
      <c r="X1410" t="s">
        <v>588</v>
      </c>
      <c r="Y1410" t="s">
        <v>94</v>
      </c>
      <c r="Z1410" t="s">
        <v>364</v>
      </c>
      <c r="AA1410" s="29">
        <v>-1102</v>
      </c>
      <c r="AB1410">
        <v>0</v>
      </c>
      <c r="AC1410">
        <f t="shared" si="264"/>
        <v>2015</v>
      </c>
      <c r="AD1410">
        <f t="shared" si="265"/>
        <v>2</v>
      </c>
      <c r="AE1410">
        <f t="shared" si="266"/>
        <v>2014</v>
      </c>
      <c r="AF1410">
        <f t="shared" si="267"/>
        <v>2</v>
      </c>
      <c r="AG1410" t="str">
        <f>VLOOKUP(F1410,vlookup!$A$2:$E$660,2,0)</f>
        <v>Retained</v>
      </c>
      <c r="AH1410" t="str">
        <f>VLOOKUP(F1410,vlookup!$A$2:$E$660,3,0)</f>
        <v>Service Contract</v>
      </c>
      <c r="AI1410" t="str">
        <f>VLOOKUP(F1410,vlookup!$A$2:$E$660,4,0)</f>
        <v>Used Car Programs</v>
      </c>
      <c r="AJ1410" t="str">
        <f>VLOOKUP(F1410,vlookup!$A$2:$E$660,5,0)</f>
        <v>High Mileage</v>
      </c>
      <c r="AL1410">
        <f t="shared" si="268"/>
        <v>22</v>
      </c>
      <c r="AM1410">
        <f t="shared" si="269"/>
        <v>358</v>
      </c>
      <c r="AN1410">
        <f t="shared" si="270"/>
        <v>2761</v>
      </c>
      <c r="AO1410" t="str">
        <f t="shared" si="271"/>
        <v/>
      </c>
      <c r="AP1410" t="str">
        <f t="shared" si="272"/>
        <v/>
      </c>
      <c r="AQ1410" t="str">
        <f t="shared" si="273"/>
        <v/>
      </c>
      <c r="AR1410">
        <f t="shared" si="274"/>
        <v>-1102</v>
      </c>
      <c r="AS1410" t="str">
        <f t="shared" si="275"/>
        <v>86104374B4-1</v>
      </c>
      <c r="AT1410" t="str">
        <f>IFERROR(IF(VLOOKUP(Y1410,vlookup!$I$2:$J$9,1,0)=Y1410,VLOOKUP(Y1410,vlookup!$I$2:$J$9,2,0),PROPER(Y1410)),PROPER(Y1410))</f>
        <v>Labor</v>
      </c>
      <c r="AU1410" t="str">
        <f>IFERROR(IF(B1410=VLOOKUP(B1410,vlookup!$L$2:$L$10,1,0),"Yes","No"),"No")</f>
        <v>No</v>
      </c>
    </row>
    <row r="1411" spans="1:47" ht="14.45" customHeight="1" x14ac:dyDescent="0.25">
      <c r="A1411" t="s">
        <v>3100</v>
      </c>
      <c r="B1411" s="31" t="s">
        <v>3101</v>
      </c>
      <c r="C1411">
        <v>1</v>
      </c>
      <c r="D1411">
        <v>1</v>
      </c>
      <c r="E1411" t="s">
        <v>571</v>
      </c>
      <c r="F1411" t="s">
        <v>205</v>
      </c>
      <c r="G1411" t="s">
        <v>1837</v>
      </c>
      <c r="H1411" t="s">
        <v>3102</v>
      </c>
      <c r="I1411">
        <v>104142</v>
      </c>
      <c r="J1411" s="19">
        <v>41960</v>
      </c>
      <c r="K1411" s="19">
        <v>41997</v>
      </c>
      <c r="L1411">
        <v>201412</v>
      </c>
      <c r="M1411" s="19">
        <v>41974</v>
      </c>
      <c r="N1411">
        <v>24616</v>
      </c>
      <c r="O1411" t="s">
        <v>1076</v>
      </c>
      <c r="P1411" t="s">
        <v>3103</v>
      </c>
      <c r="Q1411" t="s">
        <v>924</v>
      </c>
      <c r="R1411">
        <v>41762</v>
      </c>
      <c r="S1411" s="19">
        <v>42016</v>
      </c>
      <c r="T1411">
        <v>105155</v>
      </c>
      <c r="U1411" t="s">
        <v>357</v>
      </c>
      <c r="V1411" s="19">
        <v>42016</v>
      </c>
      <c r="W1411" t="s">
        <v>572</v>
      </c>
      <c r="X1411" t="s">
        <v>573</v>
      </c>
      <c r="Y1411" t="s">
        <v>94</v>
      </c>
      <c r="Z1411" t="s">
        <v>574</v>
      </c>
      <c r="AA1411" s="29">
        <v>-144</v>
      </c>
      <c r="AB1411">
        <v>0</v>
      </c>
      <c r="AC1411">
        <f t="shared" ref="AC1411:AC1474" si="276">YEAR(V1411)</f>
        <v>2015</v>
      </c>
      <c r="AD1411">
        <f t="shared" ref="AD1411:AD1474" si="277">MONTH(V1411)</f>
        <v>1</v>
      </c>
      <c r="AE1411">
        <f t="shared" ref="AE1411:AE1474" si="278">YEAR(J1411)</f>
        <v>2014</v>
      </c>
      <c r="AF1411">
        <f t="shared" ref="AF1411:AF1474" si="279">MONTH(J1411)</f>
        <v>11</v>
      </c>
      <c r="AG1411" t="str">
        <f>VLOOKUP(F1411,vlookup!$A$2:$E$660,2,0)</f>
        <v>Retained</v>
      </c>
      <c r="AH1411" t="str">
        <f>VLOOKUP(F1411,vlookup!$A$2:$E$660,3,0)</f>
        <v>Service Contract</v>
      </c>
      <c r="AI1411" t="str">
        <f>VLOOKUP(F1411,vlookup!$A$2:$E$660,4,0)</f>
        <v>Used Car Programs</v>
      </c>
      <c r="AJ1411" t="str">
        <f>VLOOKUP(F1411,vlookup!$A$2:$E$660,5,0)</f>
        <v>High Mileage</v>
      </c>
      <c r="AL1411">
        <f t="shared" ref="AL1411:AL1474" si="280">DAYS360(J1411,K1411)</f>
        <v>37</v>
      </c>
      <c r="AM1411">
        <f t="shared" ref="AM1411:AM1474" si="281">DAYS360(J1411,V1411)</f>
        <v>55</v>
      </c>
      <c r="AN1411">
        <f t="shared" ref="AN1411:AN1474" si="282">IF(T1411-I1411&lt;1,"",T1411-I1411)</f>
        <v>1013</v>
      </c>
      <c r="AO1411" t="str">
        <f t="shared" ref="AO1411:AO1474" si="283">IF(AM1411&lt;31,AA1411,"")</f>
        <v/>
      </c>
      <c r="AP1411">
        <f t="shared" ref="AP1411:AP1474" si="284">IF(AND(AM1411&gt;30,AM1411&lt;61),AA1411,"")</f>
        <v>-144</v>
      </c>
      <c r="AQ1411" t="str">
        <f t="shared" ref="AQ1411:AQ1474" si="285">IF(AND(AM1411&gt;60,AM1411&lt;91),AA1411,"")</f>
        <v/>
      </c>
      <c r="AR1411" t="str">
        <f t="shared" ref="AR1411:AR1474" si="286">IF(AM1411&gt;90,AA1411,"")</f>
        <v/>
      </c>
      <c r="AS1411" t="str">
        <f t="shared" ref="AS1411:AS1474" si="287">CONCATENATE(B1411,"-",C1411)</f>
        <v>9C119204K4-1</v>
      </c>
      <c r="AT1411" t="str">
        <f>IFERROR(IF(VLOOKUP(Y1411,vlookup!$I$2:$J$9,1,0)=Y1411,VLOOKUP(Y1411,vlookup!$I$2:$J$9,2,0),PROPER(Y1411)),PROPER(Y1411))</f>
        <v>Labor</v>
      </c>
      <c r="AU1411" t="str">
        <f>IFERROR(IF(B1411=VLOOKUP(B1411,vlookup!$L$2:$L$10,1,0),"Yes","No"),"No")</f>
        <v>No</v>
      </c>
    </row>
    <row r="1412" spans="1:47" ht="14.45" customHeight="1" x14ac:dyDescent="0.25">
      <c r="A1412" t="s">
        <v>3100</v>
      </c>
      <c r="B1412" s="31" t="s">
        <v>3101</v>
      </c>
      <c r="C1412">
        <v>1</v>
      </c>
      <c r="D1412">
        <v>1</v>
      </c>
      <c r="E1412" t="s">
        <v>571</v>
      </c>
      <c r="F1412" t="s">
        <v>205</v>
      </c>
      <c r="G1412" t="s">
        <v>1837</v>
      </c>
      <c r="H1412" t="s">
        <v>3102</v>
      </c>
      <c r="I1412">
        <v>104142</v>
      </c>
      <c r="J1412" s="19">
        <v>41960</v>
      </c>
      <c r="K1412" s="19">
        <v>41997</v>
      </c>
      <c r="L1412">
        <v>201412</v>
      </c>
      <c r="M1412" s="19">
        <v>41974</v>
      </c>
      <c r="N1412">
        <v>24616</v>
      </c>
      <c r="O1412" t="s">
        <v>1076</v>
      </c>
      <c r="P1412" t="s">
        <v>3103</v>
      </c>
      <c r="Q1412" t="s">
        <v>924</v>
      </c>
      <c r="R1412">
        <v>41762</v>
      </c>
      <c r="S1412" s="19">
        <v>42016</v>
      </c>
      <c r="T1412">
        <v>105155</v>
      </c>
      <c r="U1412" t="s">
        <v>357</v>
      </c>
      <c r="V1412" s="19">
        <v>42016</v>
      </c>
      <c r="W1412" t="s">
        <v>3104</v>
      </c>
      <c r="X1412" t="s">
        <v>3105</v>
      </c>
      <c r="Y1412" t="s">
        <v>94</v>
      </c>
      <c r="Z1412" t="s">
        <v>603</v>
      </c>
      <c r="AA1412" s="29">
        <v>-420</v>
      </c>
      <c r="AB1412">
        <v>0</v>
      </c>
      <c r="AC1412">
        <f t="shared" si="276"/>
        <v>2015</v>
      </c>
      <c r="AD1412">
        <f t="shared" si="277"/>
        <v>1</v>
      </c>
      <c r="AE1412">
        <f t="shared" si="278"/>
        <v>2014</v>
      </c>
      <c r="AF1412">
        <f t="shared" si="279"/>
        <v>11</v>
      </c>
      <c r="AG1412" t="str">
        <f>VLOOKUP(F1412,vlookup!$A$2:$E$660,2,0)</f>
        <v>Retained</v>
      </c>
      <c r="AH1412" t="str">
        <f>VLOOKUP(F1412,vlookup!$A$2:$E$660,3,0)</f>
        <v>Service Contract</v>
      </c>
      <c r="AI1412" t="str">
        <f>VLOOKUP(F1412,vlookup!$A$2:$E$660,4,0)</f>
        <v>Used Car Programs</v>
      </c>
      <c r="AJ1412" t="str">
        <f>VLOOKUP(F1412,vlookup!$A$2:$E$660,5,0)</f>
        <v>High Mileage</v>
      </c>
      <c r="AL1412">
        <f t="shared" si="280"/>
        <v>37</v>
      </c>
      <c r="AM1412">
        <f t="shared" si="281"/>
        <v>55</v>
      </c>
      <c r="AN1412">
        <f t="shared" si="282"/>
        <v>1013</v>
      </c>
      <c r="AO1412" t="str">
        <f t="shared" si="283"/>
        <v/>
      </c>
      <c r="AP1412">
        <f t="shared" si="284"/>
        <v>-420</v>
      </c>
      <c r="AQ1412" t="str">
        <f t="shared" si="285"/>
        <v/>
      </c>
      <c r="AR1412" t="str">
        <f t="shared" si="286"/>
        <v/>
      </c>
      <c r="AS1412" t="str">
        <f t="shared" si="287"/>
        <v>9C119204K4-1</v>
      </c>
      <c r="AT1412" t="str">
        <f>IFERROR(IF(VLOOKUP(Y1412,vlookup!$I$2:$J$9,1,0)=Y1412,VLOOKUP(Y1412,vlookup!$I$2:$J$9,2,0),PROPER(Y1412)),PROPER(Y1412))</f>
        <v>Labor</v>
      </c>
      <c r="AU1412" t="str">
        <f>IFERROR(IF(B1412=VLOOKUP(B1412,vlookup!$L$2:$L$10,1,0),"Yes","No"),"No")</f>
        <v>No</v>
      </c>
    </row>
    <row r="1413" spans="1:47" ht="14.45" customHeight="1" x14ac:dyDescent="0.25">
      <c r="A1413" t="s">
        <v>1624</v>
      </c>
      <c r="B1413" s="31" t="s">
        <v>1625</v>
      </c>
      <c r="C1413">
        <v>1</v>
      </c>
      <c r="D1413">
        <v>1</v>
      </c>
      <c r="E1413" t="s">
        <v>571</v>
      </c>
      <c r="F1413" t="s">
        <v>60</v>
      </c>
      <c r="G1413" t="s">
        <v>919</v>
      </c>
      <c r="H1413" t="s">
        <v>3711</v>
      </c>
      <c r="I1413">
        <v>119113</v>
      </c>
      <c r="J1413" s="19">
        <v>41293</v>
      </c>
      <c r="K1413" s="19">
        <v>41333</v>
      </c>
      <c r="L1413">
        <v>201302</v>
      </c>
      <c r="M1413" s="19">
        <v>41306</v>
      </c>
      <c r="N1413">
        <v>24616</v>
      </c>
      <c r="O1413" t="s">
        <v>1076</v>
      </c>
      <c r="P1413" t="s">
        <v>1626</v>
      </c>
      <c r="Q1413" t="s">
        <v>924</v>
      </c>
      <c r="R1413">
        <v>208018171</v>
      </c>
      <c r="S1413" s="19">
        <v>41430</v>
      </c>
      <c r="T1413">
        <v>124274</v>
      </c>
      <c r="U1413" t="s">
        <v>357</v>
      </c>
      <c r="V1413" s="19">
        <v>41442</v>
      </c>
      <c r="W1413" t="s">
        <v>3106</v>
      </c>
      <c r="X1413" t="s">
        <v>3107</v>
      </c>
      <c r="Y1413" t="s">
        <v>94</v>
      </c>
      <c r="Z1413" t="s">
        <v>364</v>
      </c>
      <c r="AA1413" s="29">
        <v>-432</v>
      </c>
      <c r="AB1413" t="s">
        <v>544</v>
      </c>
      <c r="AC1413">
        <f t="shared" si="276"/>
        <v>2013</v>
      </c>
      <c r="AD1413">
        <f t="shared" si="277"/>
        <v>6</v>
      </c>
      <c r="AE1413">
        <f t="shared" si="278"/>
        <v>2013</v>
      </c>
      <c r="AF1413">
        <f t="shared" si="279"/>
        <v>1</v>
      </c>
      <c r="AG1413" t="str">
        <f>VLOOKUP(F1413,vlookup!$A$2:$E$660,2,0)</f>
        <v>Retained</v>
      </c>
      <c r="AH1413" t="str">
        <f>VLOOKUP(F1413,vlookup!$A$2:$E$660,3,0)</f>
        <v>Service Contract</v>
      </c>
      <c r="AI1413" t="str">
        <f>VLOOKUP(F1413,vlookup!$A$2:$E$660,4,0)</f>
        <v>Used Car Programs</v>
      </c>
      <c r="AJ1413" t="str">
        <f>VLOOKUP(F1413,vlookup!$A$2:$E$660,5,0)</f>
        <v>High Mileage</v>
      </c>
      <c r="AL1413">
        <f t="shared" si="280"/>
        <v>39</v>
      </c>
      <c r="AM1413">
        <f t="shared" si="281"/>
        <v>148</v>
      </c>
      <c r="AN1413">
        <f t="shared" si="282"/>
        <v>5161</v>
      </c>
      <c r="AO1413" t="str">
        <f t="shared" si="283"/>
        <v/>
      </c>
      <c r="AP1413" t="str">
        <f t="shared" si="284"/>
        <v/>
      </c>
      <c r="AQ1413" t="str">
        <f t="shared" si="285"/>
        <v/>
      </c>
      <c r="AR1413">
        <f t="shared" si="286"/>
        <v>-432</v>
      </c>
      <c r="AS1413" t="str">
        <f t="shared" si="287"/>
        <v>5T562364A3Y-1</v>
      </c>
      <c r="AT1413" t="str">
        <f>IFERROR(IF(VLOOKUP(Y1413,vlookup!$I$2:$J$9,1,0)=Y1413,VLOOKUP(Y1413,vlookup!$I$2:$J$9,2,0),PROPER(Y1413)),PROPER(Y1413))</f>
        <v>Labor</v>
      </c>
      <c r="AU1413" t="str">
        <f>IFERROR(IF(B1413=VLOOKUP(B1413,vlookup!$L$2:$L$10,1,0),"Yes","No"),"No")</f>
        <v>No</v>
      </c>
    </row>
    <row r="1414" spans="1:47" ht="14.45" customHeight="1" x14ac:dyDescent="0.25">
      <c r="A1414" t="s">
        <v>1091</v>
      </c>
      <c r="B1414" s="31" t="s">
        <v>1092</v>
      </c>
      <c r="C1414">
        <v>2</v>
      </c>
      <c r="D1414">
        <v>1</v>
      </c>
      <c r="E1414" t="s">
        <v>571</v>
      </c>
      <c r="F1414" t="s">
        <v>60</v>
      </c>
      <c r="G1414" t="s">
        <v>919</v>
      </c>
      <c r="H1414" t="s">
        <v>3711</v>
      </c>
      <c r="I1414">
        <v>129929</v>
      </c>
      <c r="J1414" s="19">
        <v>41220</v>
      </c>
      <c r="K1414" s="19">
        <v>41262</v>
      </c>
      <c r="L1414">
        <v>201212</v>
      </c>
      <c r="M1414" s="19">
        <v>41244</v>
      </c>
      <c r="N1414">
        <v>24616</v>
      </c>
      <c r="O1414" t="s">
        <v>1076</v>
      </c>
      <c r="P1414" t="s">
        <v>1093</v>
      </c>
      <c r="Q1414" t="s">
        <v>924</v>
      </c>
      <c r="R1414">
        <v>10795</v>
      </c>
      <c r="S1414" s="19">
        <v>41325</v>
      </c>
      <c r="T1414">
        <v>133891</v>
      </c>
      <c r="U1414" t="s">
        <v>357</v>
      </c>
      <c r="V1414" s="19">
        <v>41338</v>
      </c>
      <c r="W1414" t="s">
        <v>2854</v>
      </c>
      <c r="X1414" t="s">
        <v>2855</v>
      </c>
      <c r="Y1414" t="s">
        <v>94</v>
      </c>
      <c r="Z1414" t="s">
        <v>364</v>
      </c>
      <c r="AA1414" s="29">
        <v>-1349.86</v>
      </c>
      <c r="AB1414" t="s">
        <v>544</v>
      </c>
      <c r="AC1414">
        <f t="shared" si="276"/>
        <v>2013</v>
      </c>
      <c r="AD1414">
        <f t="shared" si="277"/>
        <v>3</v>
      </c>
      <c r="AE1414">
        <f t="shared" si="278"/>
        <v>2012</v>
      </c>
      <c r="AF1414">
        <f t="shared" si="279"/>
        <v>11</v>
      </c>
      <c r="AG1414" t="str">
        <f>VLOOKUP(F1414,vlookup!$A$2:$E$660,2,0)</f>
        <v>Retained</v>
      </c>
      <c r="AH1414" t="str">
        <f>VLOOKUP(F1414,vlookup!$A$2:$E$660,3,0)</f>
        <v>Service Contract</v>
      </c>
      <c r="AI1414" t="str">
        <f>VLOOKUP(F1414,vlookup!$A$2:$E$660,4,0)</f>
        <v>Used Car Programs</v>
      </c>
      <c r="AJ1414" t="str">
        <f>VLOOKUP(F1414,vlookup!$A$2:$E$660,5,0)</f>
        <v>High Mileage</v>
      </c>
      <c r="AL1414">
        <f t="shared" si="280"/>
        <v>42</v>
      </c>
      <c r="AM1414">
        <f t="shared" si="281"/>
        <v>118</v>
      </c>
      <c r="AN1414">
        <f t="shared" si="282"/>
        <v>3962</v>
      </c>
      <c r="AO1414" t="str">
        <f t="shared" si="283"/>
        <v/>
      </c>
      <c r="AP1414" t="str">
        <f t="shared" si="284"/>
        <v/>
      </c>
      <c r="AQ1414" t="str">
        <f t="shared" si="285"/>
        <v/>
      </c>
      <c r="AR1414">
        <f t="shared" si="286"/>
        <v>-1349.86</v>
      </c>
      <c r="AS1414" t="str">
        <f t="shared" si="287"/>
        <v>5T612307K2Y-2</v>
      </c>
      <c r="AT1414" t="str">
        <f>IFERROR(IF(VLOOKUP(Y1414,vlookup!$I$2:$J$9,1,0)=Y1414,VLOOKUP(Y1414,vlookup!$I$2:$J$9,2,0),PROPER(Y1414)),PROPER(Y1414))</f>
        <v>Labor</v>
      </c>
      <c r="AU1414" t="str">
        <f>IFERROR(IF(B1414=VLOOKUP(B1414,vlookup!$L$2:$L$10,1,0),"Yes","No"),"No")</f>
        <v>No</v>
      </c>
    </row>
    <row r="1415" spans="1:47" ht="14.45" customHeight="1" x14ac:dyDescent="0.25">
      <c r="A1415" t="s">
        <v>1091</v>
      </c>
      <c r="B1415" s="31" t="s">
        <v>1092</v>
      </c>
      <c r="C1415">
        <v>2</v>
      </c>
      <c r="D1415">
        <v>1</v>
      </c>
      <c r="E1415" t="s">
        <v>571</v>
      </c>
      <c r="F1415" t="s">
        <v>60</v>
      </c>
      <c r="G1415" t="s">
        <v>919</v>
      </c>
      <c r="H1415" t="s">
        <v>3711</v>
      </c>
      <c r="I1415">
        <v>129929</v>
      </c>
      <c r="J1415" s="19">
        <v>41220</v>
      </c>
      <c r="K1415" s="19">
        <v>41262</v>
      </c>
      <c r="L1415">
        <v>201212</v>
      </c>
      <c r="M1415" s="19">
        <v>41244</v>
      </c>
      <c r="N1415">
        <v>24616</v>
      </c>
      <c r="O1415" t="s">
        <v>1076</v>
      </c>
      <c r="P1415" t="s">
        <v>1093</v>
      </c>
      <c r="Q1415" t="s">
        <v>924</v>
      </c>
      <c r="R1415">
        <v>10795</v>
      </c>
      <c r="S1415" s="19">
        <v>41325</v>
      </c>
      <c r="T1415">
        <v>133891</v>
      </c>
      <c r="U1415" t="s">
        <v>357</v>
      </c>
      <c r="V1415" s="19">
        <v>41338</v>
      </c>
      <c r="W1415" t="s">
        <v>2818</v>
      </c>
      <c r="X1415" t="s">
        <v>2819</v>
      </c>
      <c r="Y1415" t="s">
        <v>94</v>
      </c>
      <c r="Z1415" t="s">
        <v>14</v>
      </c>
      <c r="AA1415" s="29">
        <v>-199.98</v>
      </c>
      <c r="AB1415" t="s">
        <v>544</v>
      </c>
      <c r="AC1415">
        <f t="shared" si="276"/>
        <v>2013</v>
      </c>
      <c r="AD1415">
        <f t="shared" si="277"/>
        <v>3</v>
      </c>
      <c r="AE1415">
        <f t="shared" si="278"/>
        <v>2012</v>
      </c>
      <c r="AF1415">
        <f t="shared" si="279"/>
        <v>11</v>
      </c>
      <c r="AG1415" t="str">
        <f>VLOOKUP(F1415,vlookup!$A$2:$E$660,2,0)</f>
        <v>Retained</v>
      </c>
      <c r="AH1415" t="str">
        <f>VLOOKUP(F1415,vlookup!$A$2:$E$660,3,0)</f>
        <v>Service Contract</v>
      </c>
      <c r="AI1415" t="str">
        <f>VLOOKUP(F1415,vlookup!$A$2:$E$660,4,0)</f>
        <v>Used Car Programs</v>
      </c>
      <c r="AJ1415" t="str">
        <f>VLOOKUP(F1415,vlookup!$A$2:$E$660,5,0)</f>
        <v>High Mileage</v>
      </c>
      <c r="AL1415">
        <f t="shared" si="280"/>
        <v>42</v>
      </c>
      <c r="AM1415">
        <f t="shared" si="281"/>
        <v>118</v>
      </c>
      <c r="AN1415">
        <f t="shared" si="282"/>
        <v>3962</v>
      </c>
      <c r="AO1415" t="str">
        <f t="shared" si="283"/>
        <v/>
      </c>
      <c r="AP1415" t="str">
        <f t="shared" si="284"/>
        <v/>
      </c>
      <c r="AQ1415" t="str">
        <f t="shared" si="285"/>
        <v/>
      </c>
      <c r="AR1415">
        <f t="shared" si="286"/>
        <v>-199.98</v>
      </c>
      <c r="AS1415" t="str">
        <f t="shared" si="287"/>
        <v>5T612307K2Y-2</v>
      </c>
      <c r="AT1415" t="str">
        <f>IFERROR(IF(VLOOKUP(Y1415,vlookup!$I$2:$J$9,1,0)=Y1415,VLOOKUP(Y1415,vlookup!$I$2:$J$9,2,0),PROPER(Y1415)),PROPER(Y1415))</f>
        <v>Labor</v>
      </c>
      <c r="AU1415" t="str">
        <f>IFERROR(IF(B1415=VLOOKUP(B1415,vlookup!$L$2:$L$10,1,0),"Yes","No"),"No")</f>
        <v>No</v>
      </c>
    </row>
    <row r="1416" spans="1:47" ht="14.45" customHeight="1" x14ac:dyDescent="0.25">
      <c r="A1416" t="s">
        <v>1627</v>
      </c>
      <c r="B1416" s="31" t="s">
        <v>1628</v>
      </c>
      <c r="C1416">
        <v>1</v>
      </c>
      <c r="D1416">
        <v>1</v>
      </c>
      <c r="E1416" t="s">
        <v>382</v>
      </c>
      <c r="F1416" t="s">
        <v>464</v>
      </c>
      <c r="G1416" t="s">
        <v>602</v>
      </c>
      <c r="H1416">
        <v>2500</v>
      </c>
      <c r="I1416">
        <v>76605</v>
      </c>
      <c r="J1416" s="19">
        <v>43668</v>
      </c>
      <c r="K1416" s="19">
        <v>43705</v>
      </c>
      <c r="L1416">
        <v>201908</v>
      </c>
      <c r="M1416" s="19">
        <v>43678</v>
      </c>
      <c r="N1416">
        <v>24617</v>
      </c>
      <c r="O1416" t="s">
        <v>1070</v>
      </c>
      <c r="P1416" t="s">
        <v>1629</v>
      </c>
      <c r="Q1416" t="s">
        <v>924</v>
      </c>
      <c r="R1416">
        <v>71752</v>
      </c>
      <c r="S1416" s="19">
        <v>43756</v>
      </c>
      <c r="T1416">
        <v>78544</v>
      </c>
      <c r="U1416" t="s">
        <v>356</v>
      </c>
      <c r="V1416" s="19">
        <v>43760</v>
      </c>
      <c r="W1416" t="s">
        <v>988</v>
      </c>
      <c r="X1416" t="s">
        <v>989</v>
      </c>
      <c r="Y1416" t="s">
        <v>94</v>
      </c>
      <c r="Z1416" t="s">
        <v>364</v>
      </c>
      <c r="AA1416" s="29">
        <v>-490</v>
      </c>
      <c r="AB1416">
        <v>0</v>
      </c>
      <c r="AC1416">
        <f t="shared" si="276"/>
        <v>2019</v>
      </c>
      <c r="AD1416">
        <f t="shared" si="277"/>
        <v>10</v>
      </c>
      <c r="AE1416">
        <f t="shared" si="278"/>
        <v>2019</v>
      </c>
      <c r="AF1416">
        <f t="shared" si="279"/>
        <v>7</v>
      </c>
      <c r="AG1416" t="str">
        <f>VLOOKUP(F1416,vlookup!$A$2:$E$660,2,0)</f>
        <v>Retained</v>
      </c>
      <c r="AH1416" t="str">
        <f>VLOOKUP(F1416,vlookup!$A$2:$E$660,3,0)</f>
        <v>Service Contract</v>
      </c>
      <c r="AI1416" t="str">
        <f>VLOOKUP(F1416,vlookup!$A$2:$E$660,4,0)</f>
        <v>Used Car Programs</v>
      </c>
      <c r="AJ1416" t="str">
        <f>VLOOKUP(F1416,vlookup!$A$2:$E$660,5,0)</f>
        <v>High Mileage</v>
      </c>
      <c r="AL1416">
        <f t="shared" si="280"/>
        <v>36</v>
      </c>
      <c r="AM1416">
        <f t="shared" si="281"/>
        <v>90</v>
      </c>
      <c r="AN1416">
        <f t="shared" si="282"/>
        <v>1939</v>
      </c>
      <c r="AO1416" t="str">
        <f t="shared" si="283"/>
        <v/>
      </c>
      <c r="AP1416" t="str">
        <f t="shared" si="284"/>
        <v/>
      </c>
      <c r="AQ1416">
        <f t="shared" si="285"/>
        <v>-490</v>
      </c>
      <c r="AR1416" t="str">
        <f t="shared" si="286"/>
        <v/>
      </c>
      <c r="AS1416" t="str">
        <f t="shared" si="287"/>
        <v>FG521412G9-1</v>
      </c>
      <c r="AT1416" t="str">
        <f>IFERROR(IF(VLOOKUP(Y1416,vlookup!$I$2:$J$9,1,0)=Y1416,VLOOKUP(Y1416,vlookup!$I$2:$J$9,2,0),PROPER(Y1416)),PROPER(Y1416))</f>
        <v>Labor</v>
      </c>
      <c r="AU1416" t="str">
        <f>IFERROR(IF(B1416=VLOOKUP(B1416,vlookup!$L$2:$L$10,1,0),"Yes","No"),"No")</f>
        <v>No</v>
      </c>
    </row>
    <row r="1417" spans="1:47" ht="14.45" customHeight="1" x14ac:dyDescent="0.25">
      <c r="A1417" t="s">
        <v>1630</v>
      </c>
      <c r="B1417" s="31" t="s">
        <v>1631</v>
      </c>
      <c r="C1417">
        <v>3</v>
      </c>
      <c r="D1417">
        <v>1</v>
      </c>
      <c r="E1417" t="s">
        <v>382</v>
      </c>
      <c r="F1417" t="s">
        <v>464</v>
      </c>
      <c r="G1417" t="s">
        <v>602</v>
      </c>
      <c r="H1417">
        <v>2500</v>
      </c>
      <c r="I1417">
        <v>102095</v>
      </c>
      <c r="J1417" s="19">
        <v>44219</v>
      </c>
      <c r="K1417" s="19">
        <v>44236</v>
      </c>
      <c r="L1417">
        <v>202102</v>
      </c>
      <c r="M1417" s="19">
        <v>44228</v>
      </c>
      <c r="N1417">
        <v>24617</v>
      </c>
      <c r="O1417" t="s">
        <v>1070</v>
      </c>
      <c r="P1417" t="s">
        <v>1632</v>
      </c>
      <c r="Q1417" t="s">
        <v>924</v>
      </c>
      <c r="R1417">
        <v>168009</v>
      </c>
      <c r="S1417" s="19">
        <v>44340</v>
      </c>
      <c r="T1417">
        <v>105260</v>
      </c>
      <c r="U1417" t="s">
        <v>356</v>
      </c>
      <c r="V1417" s="19">
        <v>44341</v>
      </c>
      <c r="W1417" t="s">
        <v>2822</v>
      </c>
      <c r="X1417" t="s">
        <v>2823</v>
      </c>
      <c r="Y1417" t="s">
        <v>94</v>
      </c>
      <c r="Z1417" t="s">
        <v>366</v>
      </c>
      <c r="AA1417" s="29">
        <v>-225</v>
      </c>
      <c r="AB1417">
        <v>0</v>
      </c>
      <c r="AC1417">
        <f t="shared" si="276"/>
        <v>2021</v>
      </c>
      <c r="AD1417">
        <f t="shared" si="277"/>
        <v>5</v>
      </c>
      <c r="AE1417">
        <f t="shared" si="278"/>
        <v>2021</v>
      </c>
      <c r="AF1417">
        <f t="shared" si="279"/>
        <v>1</v>
      </c>
      <c r="AG1417" t="str">
        <f>VLOOKUP(F1417,vlookup!$A$2:$E$660,2,0)</f>
        <v>Retained</v>
      </c>
      <c r="AH1417" t="str">
        <f>VLOOKUP(F1417,vlookup!$A$2:$E$660,3,0)</f>
        <v>Service Contract</v>
      </c>
      <c r="AI1417" t="str">
        <f>VLOOKUP(F1417,vlookup!$A$2:$E$660,4,0)</f>
        <v>Used Car Programs</v>
      </c>
      <c r="AJ1417" t="str">
        <f>VLOOKUP(F1417,vlookup!$A$2:$E$660,5,0)</f>
        <v>High Mileage</v>
      </c>
      <c r="AL1417">
        <f t="shared" si="280"/>
        <v>16</v>
      </c>
      <c r="AM1417">
        <f t="shared" si="281"/>
        <v>122</v>
      </c>
      <c r="AN1417">
        <f t="shared" si="282"/>
        <v>3165</v>
      </c>
      <c r="AO1417" t="str">
        <f t="shared" si="283"/>
        <v/>
      </c>
      <c r="AP1417" t="str">
        <f t="shared" si="284"/>
        <v/>
      </c>
      <c r="AQ1417" t="str">
        <f t="shared" si="285"/>
        <v/>
      </c>
      <c r="AR1417">
        <f t="shared" si="286"/>
        <v>-225</v>
      </c>
      <c r="AS1417" t="str">
        <f t="shared" si="287"/>
        <v>ZAGDG523529A21-3</v>
      </c>
      <c r="AT1417" t="str">
        <f>IFERROR(IF(VLOOKUP(Y1417,vlookup!$I$2:$J$9,1,0)=Y1417,VLOOKUP(Y1417,vlookup!$I$2:$J$9,2,0),PROPER(Y1417)),PROPER(Y1417))</f>
        <v>Labor</v>
      </c>
      <c r="AU1417" t="str">
        <f>IFERROR(IF(B1417=VLOOKUP(B1417,vlookup!$L$2:$L$10,1,0),"Yes","No"),"No")</f>
        <v>No</v>
      </c>
    </row>
    <row r="1418" spans="1:47" ht="14.45" customHeight="1" x14ac:dyDescent="0.25">
      <c r="A1418" t="s">
        <v>3108</v>
      </c>
      <c r="B1418" s="31" t="s">
        <v>3109</v>
      </c>
      <c r="C1418">
        <v>1</v>
      </c>
      <c r="D1418">
        <v>1</v>
      </c>
      <c r="E1418" t="s">
        <v>382</v>
      </c>
      <c r="F1418" t="s">
        <v>238</v>
      </c>
      <c r="G1418" t="s">
        <v>922</v>
      </c>
      <c r="H1418" t="s">
        <v>926</v>
      </c>
      <c r="I1418">
        <v>117456</v>
      </c>
      <c r="J1418" s="19">
        <v>41866</v>
      </c>
      <c r="K1418" s="19">
        <v>41907</v>
      </c>
      <c r="L1418">
        <v>201409</v>
      </c>
      <c r="M1418" s="19">
        <v>41883</v>
      </c>
      <c r="N1418">
        <v>24617</v>
      </c>
      <c r="O1418" t="s">
        <v>1070</v>
      </c>
      <c r="P1418" t="s">
        <v>1675</v>
      </c>
      <c r="Q1418" t="s">
        <v>924</v>
      </c>
      <c r="R1418">
        <v>6665</v>
      </c>
      <c r="S1418" s="19">
        <v>42026</v>
      </c>
      <c r="T1418">
        <v>123921</v>
      </c>
      <c r="U1418" t="s">
        <v>357</v>
      </c>
      <c r="V1418" s="19">
        <v>42047</v>
      </c>
      <c r="W1418" t="s">
        <v>2536</v>
      </c>
      <c r="X1418" t="s">
        <v>2537</v>
      </c>
      <c r="Y1418" t="s">
        <v>94</v>
      </c>
      <c r="Z1418" t="s">
        <v>14</v>
      </c>
      <c r="AA1418" s="29">
        <v>-2000</v>
      </c>
      <c r="AB1418">
        <v>0</v>
      </c>
      <c r="AC1418">
        <f t="shared" si="276"/>
        <v>2015</v>
      </c>
      <c r="AD1418">
        <f t="shared" si="277"/>
        <v>2</v>
      </c>
      <c r="AE1418">
        <f t="shared" si="278"/>
        <v>2014</v>
      </c>
      <c r="AF1418">
        <f t="shared" si="279"/>
        <v>8</v>
      </c>
      <c r="AG1418" t="str">
        <f>VLOOKUP(F1418,vlookup!$A$2:$E$660,2,0)</f>
        <v>Retained</v>
      </c>
      <c r="AH1418" t="str">
        <f>VLOOKUP(F1418,vlookup!$A$2:$E$660,3,0)</f>
        <v>Service Contract</v>
      </c>
      <c r="AI1418" t="str">
        <f>VLOOKUP(F1418,vlookup!$A$2:$E$660,4,0)</f>
        <v>Used Car Programs</v>
      </c>
      <c r="AJ1418" t="str">
        <f>VLOOKUP(F1418,vlookup!$A$2:$E$660,5,0)</f>
        <v>High Mileage</v>
      </c>
      <c r="AL1418">
        <f t="shared" si="280"/>
        <v>40</v>
      </c>
      <c r="AM1418">
        <f t="shared" si="281"/>
        <v>177</v>
      </c>
      <c r="AN1418">
        <f t="shared" si="282"/>
        <v>6465</v>
      </c>
      <c r="AO1418" t="str">
        <f t="shared" si="283"/>
        <v/>
      </c>
      <c r="AP1418" t="str">
        <f t="shared" si="284"/>
        <v/>
      </c>
      <c r="AQ1418" t="str">
        <f t="shared" si="285"/>
        <v/>
      </c>
      <c r="AR1418">
        <f t="shared" si="286"/>
        <v>-2000</v>
      </c>
      <c r="AS1418" t="str">
        <f t="shared" si="287"/>
        <v>7G703350H4Y-1</v>
      </c>
      <c r="AT1418" t="str">
        <f>IFERROR(IF(VLOOKUP(Y1418,vlookup!$I$2:$J$9,1,0)=Y1418,VLOOKUP(Y1418,vlookup!$I$2:$J$9,2,0),PROPER(Y1418)),PROPER(Y1418))</f>
        <v>Labor</v>
      </c>
      <c r="AU1418" t="str">
        <f>IFERROR(IF(B1418=VLOOKUP(B1418,vlookup!$L$2:$L$10,1,0),"Yes","No"),"No")</f>
        <v>No</v>
      </c>
    </row>
    <row r="1419" spans="1:47" ht="14.45" customHeight="1" x14ac:dyDescent="0.25">
      <c r="A1419" t="s">
        <v>3108</v>
      </c>
      <c r="B1419" s="31" t="s">
        <v>3109</v>
      </c>
      <c r="C1419">
        <v>1</v>
      </c>
      <c r="D1419">
        <v>2</v>
      </c>
      <c r="E1419" t="s">
        <v>382</v>
      </c>
      <c r="F1419" t="s">
        <v>238</v>
      </c>
      <c r="G1419" t="s">
        <v>922</v>
      </c>
      <c r="H1419" t="s">
        <v>926</v>
      </c>
      <c r="I1419">
        <v>117456</v>
      </c>
      <c r="J1419" s="19">
        <v>41866</v>
      </c>
      <c r="K1419" s="19">
        <v>41907</v>
      </c>
      <c r="L1419">
        <v>201409</v>
      </c>
      <c r="M1419" s="19">
        <v>41883</v>
      </c>
      <c r="N1419">
        <v>24617</v>
      </c>
      <c r="O1419" t="s">
        <v>1070</v>
      </c>
      <c r="P1419" t="s">
        <v>1675</v>
      </c>
      <c r="Q1419" t="s">
        <v>924</v>
      </c>
      <c r="R1419">
        <v>6665</v>
      </c>
      <c r="S1419" s="19">
        <v>42072</v>
      </c>
      <c r="T1419">
        <v>123921</v>
      </c>
      <c r="U1419" t="s">
        <v>357</v>
      </c>
      <c r="V1419" s="19">
        <v>42075</v>
      </c>
      <c r="W1419" t="s">
        <v>2536</v>
      </c>
      <c r="X1419" t="s">
        <v>2537</v>
      </c>
      <c r="Y1419" t="s">
        <v>94</v>
      </c>
      <c r="Z1419" t="s">
        <v>14</v>
      </c>
      <c r="AA1419" s="29">
        <v>-1311.22</v>
      </c>
      <c r="AB1419">
        <v>0</v>
      </c>
      <c r="AC1419">
        <f t="shared" si="276"/>
        <v>2015</v>
      </c>
      <c r="AD1419">
        <f t="shared" si="277"/>
        <v>3</v>
      </c>
      <c r="AE1419">
        <f t="shared" si="278"/>
        <v>2014</v>
      </c>
      <c r="AF1419">
        <f t="shared" si="279"/>
        <v>8</v>
      </c>
      <c r="AG1419" t="str">
        <f>VLOOKUP(F1419,vlookup!$A$2:$E$660,2,0)</f>
        <v>Retained</v>
      </c>
      <c r="AH1419" t="str">
        <f>VLOOKUP(F1419,vlookup!$A$2:$E$660,3,0)</f>
        <v>Service Contract</v>
      </c>
      <c r="AI1419" t="str">
        <f>VLOOKUP(F1419,vlookup!$A$2:$E$660,4,0)</f>
        <v>Used Car Programs</v>
      </c>
      <c r="AJ1419" t="str">
        <f>VLOOKUP(F1419,vlookup!$A$2:$E$660,5,0)</f>
        <v>High Mileage</v>
      </c>
      <c r="AL1419">
        <f t="shared" si="280"/>
        <v>40</v>
      </c>
      <c r="AM1419">
        <f t="shared" si="281"/>
        <v>207</v>
      </c>
      <c r="AN1419">
        <f t="shared" si="282"/>
        <v>6465</v>
      </c>
      <c r="AO1419" t="str">
        <f t="shared" si="283"/>
        <v/>
      </c>
      <c r="AP1419" t="str">
        <f t="shared" si="284"/>
        <v/>
      </c>
      <c r="AQ1419" t="str">
        <f t="shared" si="285"/>
        <v/>
      </c>
      <c r="AR1419">
        <f t="shared" si="286"/>
        <v>-1311.22</v>
      </c>
      <c r="AS1419" t="str">
        <f t="shared" si="287"/>
        <v>7G703350H4Y-1</v>
      </c>
      <c r="AT1419" t="str">
        <f>IFERROR(IF(VLOOKUP(Y1419,vlookup!$I$2:$J$9,1,0)=Y1419,VLOOKUP(Y1419,vlookup!$I$2:$J$9,2,0),PROPER(Y1419)),PROPER(Y1419))</f>
        <v>Labor</v>
      </c>
      <c r="AU1419" t="str">
        <f>IFERROR(IF(B1419=VLOOKUP(B1419,vlookup!$L$2:$L$10,1,0),"Yes","No"),"No")</f>
        <v>No</v>
      </c>
    </row>
    <row r="1420" spans="1:47" ht="14.45" customHeight="1" x14ac:dyDescent="0.25">
      <c r="A1420" t="s">
        <v>1633</v>
      </c>
      <c r="B1420" s="31" t="s">
        <v>3579</v>
      </c>
      <c r="C1420">
        <v>1</v>
      </c>
      <c r="D1420">
        <v>1</v>
      </c>
      <c r="E1420" t="s">
        <v>382</v>
      </c>
      <c r="F1420" t="s">
        <v>205</v>
      </c>
      <c r="G1420" t="s">
        <v>922</v>
      </c>
      <c r="H1420" t="s">
        <v>926</v>
      </c>
      <c r="I1420">
        <v>157331</v>
      </c>
      <c r="J1420" s="19">
        <v>41827</v>
      </c>
      <c r="K1420" s="19">
        <v>41851</v>
      </c>
      <c r="L1420">
        <v>201407</v>
      </c>
      <c r="M1420" s="19">
        <v>41821</v>
      </c>
      <c r="N1420">
        <v>24617</v>
      </c>
      <c r="O1420" t="s">
        <v>1070</v>
      </c>
      <c r="P1420" t="s">
        <v>1634</v>
      </c>
      <c r="Q1420" t="s">
        <v>924</v>
      </c>
      <c r="R1420">
        <v>814617</v>
      </c>
      <c r="S1420" s="19">
        <v>41857</v>
      </c>
      <c r="T1420">
        <v>158360</v>
      </c>
      <c r="U1420" t="s">
        <v>357</v>
      </c>
      <c r="V1420" s="19">
        <v>41920</v>
      </c>
      <c r="W1420" t="s">
        <v>2822</v>
      </c>
      <c r="X1420" t="s">
        <v>2823</v>
      </c>
      <c r="Y1420" t="s">
        <v>94</v>
      </c>
      <c r="Z1420" t="s">
        <v>366</v>
      </c>
      <c r="AA1420" s="29">
        <v>-451.2</v>
      </c>
      <c r="AB1420">
        <v>0</v>
      </c>
      <c r="AC1420">
        <f t="shared" si="276"/>
        <v>2014</v>
      </c>
      <c r="AD1420">
        <f t="shared" si="277"/>
        <v>10</v>
      </c>
      <c r="AE1420">
        <f t="shared" si="278"/>
        <v>2014</v>
      </c>
      <c r="AF1420">
        <f t="shared" si="279"/>
        <v>7</v>
      </c>
      <c r="AG1420" t="str">
        <f>VLOOKUP(F1420,vlookup!$A$2:$E$660,2,0)</f>
        <v>Retained</v>
      </c>
      <c r="AH1420" t="str">
        <f>VLOOKUP(F1420,vlookup!$A$2:$E$660,3,0)</f>
        <v>Service Contract</v>
      </c>
      <c r="AI1420" t="str">
        <f>VLOOKUP(F1420,vlookup!$A$2:$E$660,4,0)</f>
        <v>Used Car Programs</v>
      </c>
      <c r="AJ1420" t="str">
        <f>VLOOKUP(F1420,vlookup!$A$2:$E$660,5,0)</f>
        <v>High Mileage</v>
      </c>
      <c r="AL1420">
        <f t="shared" si="280"/>
        <v>24</v>
      </c>
      <c r="AM1420">
        <f t="shared" si="281"/>
        <v>91</v>
      </c>
      <c r="AN1420">
        <f t="shared" si="282"/>
        <v>1029</v>
      </c>
      <c r="AO1420" t="str">
        <f t="shared" si="283"/>
        <v/>
      </c>
      <c r="AP1420" t="str">
        <f t="shared" si="284"/>
        <v/>
      </c>
      <c r="AQ1420" t="str">
        <f t="shared" si="285"/>
        <v/>
      </c>
      <c r="AR1420">
        <f t="shared" si="286"/>
        <v>-451.2</v>
      </c>
      <c r="AS1420" t="str">
        <f t="shared" si="287"/>
        <v>102109017-1</v>
      </c>
      <c r="AT1420" t="str">
        <f>IFERROR(IF(VLOOKUP(Y1420,vlookup!$I$2:$J$9,1,0)=Y1420,VLOOKUP(Y1420,vlookup!$I$2:$J$9,2,0),PROPER(Y1420)),PROPER(Y1420))</f>
        <v>Labor</v>
      </c>
      <c r="AU1420" t="str">
        <f>IFERROR(IF(B1420=VLOOKUP(B1420,vlookup!$L$2:$L$10,1,0),"Yes","No"),"No")</f>
        <v>No</v>
      </c>
    </row>
    <row r="1421" spans="1:47" ht="14.45" customHeight="1" x14ac:dyDescent="0.25">
      <c r="A1421" t="s">
        <v>1633</v>
      </c>
      <c r="B1421" s="31" t="s">
        <v>3579</v>
      </c>
      <c r="C1421">
        <v>1</v>
      </c>
      <c r="D1421">
        <v>1</v>
      </c>
      <c r="E1421" t="s">
        <v>382</v>
      </c>
      <c r="F1421" t="s">
        <v>205</v>
      </c>
      <c r="G1421" t="s">
        <v>922</v>
      </c>
      <c r="H1421" t="s">
        <v>926</v>
      </c>
      <c r="I1421">
        <v>157331</v>
      </c>
      <c r="J1421" s="19">
        <v>41827</v>
      </c>
      <c r="K1421" s="19">
        <v>41851</v>
      </c>
      <c r="L1421">
        <v>201407</v>
      </c>
      <c r="M1421" s="19">
        <v>41821</v>
      </c>
      <c r="N1421">
        <v>24617</v>
      </c>
      <c r="O1421" t="s">
        <v>1070</v>
      </c>
      <c r="P1421" t="s">
        <v>1634</v>
      </c>
      <c r="Q1421" t="s">
        <v>924</v>
      </c>
      <c r="R1421">
        <v>814617</v>
      </c>
      <c r="S1421" s="19">
        <v>41857</v>
      </c>
      <c r="T1421">
        <v>158360</v>
      </c>
      <c r="U1421" t="s">
        <v>357</v>
      </c>
      <c r="V1421" s="19">
        <v>41920</v>
      </c>
      <c r="W1421" t="s">
        <v>2946</v>
      </c>
      <c r="X1421" t="s">
        <v>2947</v>
      </c>
      <c r="Y1421" t="s">
        <v>94</v>
      </c>
      <c r="Z1421" t="s">
        <v>366</v>
      </c>
      <c r="AA1421" s="29">
        <v>-634.5</v>
      </c>
      <c r="AB1421">
        <v>0</v>
      </c>
      <c r="AC1421">
        <f t="shared" si="276"/>
        <v>2014</v>
      </c>
      <c r="AD1421">
        <f t="shared" si="277"/>
        <v>10</v>
      </c>
      <c r="AE1421">
        <f t="shared" si="278"/>
        <v>2014</v>
      </c>
      <c r="AF1421">
        <f t="shared" si="279"/>
        <v>7</v>
      </c>
      <c r="AG1421" t="str">
        <f>VLOOKUP(F1421,vlookup!$A$2:$E$660,2,0)</f>
        <v>Retained</v>
      </c>
      <c r="AH1421" t="str">
        <f>VLOOKUP(F1421,vlookup!$A$2:$E$660,3,0)</f>
        <v>Service Contract</v>
      </c>
      <c r="AI1421" t="str">
        <f>VLOOKUP(F1421,vlookup!$A$2:$E$660,4,0)</f>
        <v>Used Car Programs</v>
      </c>
      <c r="AJ1421" t="str">
        <f>VLOOKUP(F1421,vlookup!$A$2:$E$660,5,0)</f>
        <v>High Mileage</v>
      </c>
      <c r="AL1421">
        <f t="shared" si="280"/>
        <v>24</v>
      </c>
      <c r="AM1421">
        <f t="shared" si="281"/>
        <v>91</v>
      </c>
      <c r="AN1421">
        <f t="shared" si="282"/>
        <v>1029</v>
      </c>
      <c r="AO1421" t="str">
        <f t="shared" si="283"/>
        <v/>
      </c>
      <c r="AP1421" t="str">
        <f t="shared" si="284"/>
        <v/>
      </c>
      <c r="AQ1421" t="str">
        <f t="shared" si="285"/>
        <v/>
      </c>
      <c r="AR1421">
        <f t="shared" si="286"/>
        <v>-634.5</v>
      </c>
      <c r="AS1421" t="str">
        <f t="shared" si="287"/>
        <v>102109017-1</v>
      </c>
      <c r="AT1421" t="str">
        <f>IFERROR(IF(VLOOKUP(Y1421,vlookup!$I$2:$J$9,1,0)=Y1421,VLOOKUP(Y1421,vlookup!$I$2:$J$9,2,0),PROPER(Y1421)),PROPER(Y1421))</f>
        <v>Labor</v>
      </c>
      <c r="AU1421" t="str">
        <f>IFERROR(IF(B1421=VLOOKUP(B1421,vlookup!$L$2:$L$10,1,0),"Yes","No"),"No")</f>
        <v>No</v>
      </c>
    </row>
    <row r="1422" spans="1:47" ht="14.45" customHeight="1" x14ac:dyDescent="0.25">
      <c r="A1422" t="s">
        <v>1633</v>
      </c>
      <c r="B1422" s="31" t="s">
        <v>3579</v>
      </c>
      <c r="C1422">
        <v>1</v>
      </c>
      <c r="D1422">
        <v>1</v>
      </c>
      <c r="E1422" t="s">
        <v>382</v>
      </c>
      <c r="F1422" t="s">
        <v>205</v>
      </c>
      <c r="G1422" t="s">
        <v>922</v>
      </c>
      <c r="H1422" t="s">
        <v>926</v>
      </c>
      <c r="I1422">
        <v>157331</v>
      </c>
      <c r="J1422" s="19">
        <v>41827</v>
      </c>
      <c r="K1422" s="19">
        <v>41851</v>
      </c>
      <c r="L1422">
        <v>201407</v>
      </c>
      <c r="M1422" s="19">
        <v>41821</v>
      </c>
      <c r="N1422">
        <v>24617</v>
      </c>
      <c r="O1422" t="s">
        <v>1070</v>
      </c>
      <c r="P1422" t="s">
        <v>1634</v>
      </c>
      <c r="Q1422" t="s">
        <v>924</v>
      </c>
      <c r="R1422">
        <v>814617</v>
      </c>
      <c r="S1422" s="19">
        <v>41857</v>
      </c>
      <c r="T1422">
        <v>158360</v>
      </c>
      <c r="U1422" t="s">
        <v>357</v>
      </c>
      <c r="V1422" s="19">
        <v>41920</v>
      </c>
      <c r="W1422" t="s">
        <v>2909</v>
      </c>
      <c r="X1422" t="s">
        <v>2910</v>
      </c>
      <c r="Y1422" t="s">
        <v>94</v>
      </c>
      <c r="Z1422" t="s">
        <v>578</v>
      </c>
      <c r="AA1422" s="29">
        <v>-620.4</v>
      </c>
      <c r="AB1422">
        <v>0</v>
      </c>
      <c r="AC1422">
        <f t="shared" si="276"/>
        <v>2014</v>
      </c>
      <c r="AD1422">
        <f t="shared" si="277"/>
        <v>10</v>
      </c>
      <c r="AE1422">
        <f t="shared" si="278"/>
        <v>2014</v>
      </c>
      <c r="AF1422">
        <f t="shared" si="279"/>
        <v>7</v>
      </c>
      <c r="AG1422" t="str">
        <f>VLOOKUP(F1422,vlookup!$A$2:$E$660,2,0)</f>
        <v>Retained</v>
      </c>
      <c r="AH1422" t="str">
        <f>VLOOKUP(F1422,vlookup!$A$2:$E$660,3,0)</f>
        <v>Service Contract</v>
      </c>
      <c r="AI1422" t="str">
        <f>VLOOKUP(F1422,vlookup!$A$2:$E$660,4,0)</f>
        <v>Used Car Programs</v>
      </c>
      <c r="AJ1422" t="str">
        <f>VLOOKUP(F1422,vlookup!$A$2:$E$660,5,0)</f>
        <v>High Mileage</v>
      </c>
      <c r="AL1422">
        <f t="shared" si="280"/>
        <v>24</v>
      </c>
      <c r="AM1422">
        <f t="shared" si="281"/>
        <v>91</v>
      </c>
      <c r="AN1422">
        <f t="shared" si="282"/>
        <v>1029</v>
      </c>
      <c r="AO1422" t="str">
        <f t="shared" si="283"/>
        <v/>
      </c>
      <c r="AP1422" t="str">
        <f t="shared" si="284"/>
        <v/>
      </c>
      <c r="AQ1422" t="str">
        <f t="shared" si="285"/>
        <v/>
      </c>
      <c r="AR1422">
        <f t="shared" si="286"/>
        <v>-620.4</v>
      </c>
      <c r="AS1422" t="str">
        <f t="shared" si="287"/>
        <v>102109017-1</v>
      </c>
      <c r="AT1422" t="str">
        <f>IFERROR(IF(VLOOKUP(Y1422,vlookup!$I$2:$J$9,1,0)=Y1422,VLOOKUP(Y1422,vlookup!$I$2:$J$9,2,0),PROPER(Y1422)),PROPER(Y1422))</f>
        <v>Labor</v>
      </c>
      <c r="AU1422" t="str">
        <f>IFERROR(IF(B1422=VLOOKUP(B1422,vlookup!$L$2:$L$10,1,0),"Yes","No"),"No")</f>
        <v>No</v>
      </c>
    </row>
    <row r="1423" spans="1:47" ht="14.45" customHeight="1" x14ac:dyDescent="0.25">
      <c r="A1423" t="s">
        <v>2720</v>
      </c>
      <c r="B1423" s="31" t="s">
        <v>3640</v>
      </c>
      <c r="C1423">
        <v>2</v>
      </c>
      <c r="D1423">
        <v>1</v>
      </c>
      <c r="E1423" t="s">
        <v>382</v>
      </c>
      <c r="F1423" t="s">
        <v>205</v>
      </c>
      <c r="G1423" t="s">
        <v>922</v>
      </c>
      <c r="H1423" t="s">
        <v>926</v>
      </c>
      <c r="I1423">
        <v>185172</v>
      </c>
      <c r="J1423" s="19">
        <v>42747</v>
      </c>
      <c r="K1423" s="19">
        <v>42782</v>
      </c>
      <c r="L1423">
        <v>201702</v>
      </c>
      <c r="M1423" s="19">
        <v>42767</v>
      </c>
      <c r="N1423">
        <v>24617</v>
      </c>
      <c r="O1423" t="s">
        <v>1070</v>
      </c>
      <c r="P1423" t="s">
        <v>3110</v>
      </c>
      <c r="Q1423" t="s">
        <v>924</v>
      </c>
      <c r="R1423">
        <v>72</v>
      </c>
      <c r="S1423" s="19">
        <v>43374</v>
      </c>
      <c r="T1423">
        <v>195671</v>
      </c>
      <c r="U1423" t="s">
        <v>356</v>
      </c>
      <c r="V1423" s="19">
        <v>43423</v>
      </c>
      <c r="W1423" t="s">
        <v>992</v>
      </c>
      <c r="X1423" t="s">
        <v>993</v>
      </c>
      <c r="Y1423" t="s">
        <v>94</v>
      </c>
      <c r="Z1423" t="s">
        <v>574</v>
      </c>
      <c r="AA1423" s="29">
        <v>-115</v>
      </c>
      <c r="AB1423">
        <v>0</v>
      </c>
      <c r="AC1423">
        <f t="shared" si="276"/>
        <v>2018</v>
      </c>
      <c r="AD1423">
        <f t="shared" si="277"/>
        <v>11</v>
      </c>
      <c r="AE1423">
        <f t="shared" si="278"/>
        <v>2017</v>
      </c>
      <c r="AF1423">
        <f t="shared" si="279"/>
        <v>1</v>
      </c>
      <c r="AG1423" t="str">
        <f>VLOOKUP(F1423,vlookup!$A$2:$E$660,2,0)</f>
        <v>Retained</v>
      </c>
      <c r="AH1423" t="str">
        <f>VLOOKUP(F1423,vlookup!$A$2:$E$660,3,0)</f>
        <v>Service Contract</v>
      </c>
      <c r="AI1423" t="str">
        <f>VLOOKUP(F1423,vlookup!$A$2:$E$660,4,0)</f>
        <v>Used Car Programs</v>
      </c>
      <c r="AJ1423" t="str">
        <f>VLOOKUP(F1423,vlookup!$A$2:$E$660,5,0)</f>
        <v>High Mileage</v>
      </c>
      <c r="AL1423">
        <f t="shared" si="280"/>
        <v>34</v>
      </c>
      <c r="AM1423">
        <f t="shared" si="281"/>
        <v>667</v>
      </c>
      <c r="AN1423">
        <f t="shared" si="282"/>
        <v>10499</v>
      </c>
      <c r="AO1423" t="str">
        <f t="shared" si="283"/>
        <v/>
      </c>
      <c r="AP1423" t="str">
        <f t="shared" si="284"/>
        <v/>
      </c>
      <c r="AQ1423" t="str">
        <f t="shared" si="285"/>
        <v/>
      </c>
      <c r="AR1423">
        <f t="shared" si="286"/>
        <v>-115</v>
      </c>
      <c r="AS1423" t="str">
        <f t="shared" si="287"/>
        <v>102252451-2</v>
      </c>
      <c r="AT1423" t="str">
        <f>IFERROR(IF(VLOOKUP(Y1423,vlookup!$I$2:$J$9,1,0)=Y1423,VLOOKUP(Y1423,vlookup!$I$2:$J$9,2,0),PROPER(Y1423)),PROPER(Y1423))</f>
        <v>Labor</v>
      </c>
      <c r="AU1423" t="str">
        <f>IFERROR(IF(B1423=VLOOKUP(B1423,vlookup!$L$2:$L$10,1,0),"Yes","No"),"No")</f>
        <v>No</v>
      </c>
    </row>
    <row r="1424" spans="1:47" ht="14.45" customHeight="1" x14ac:dyDescent="0.25">
      <c r="A1424" t="s">
        <v>2720</v>
      </c>
      <c r="B1424" s="31" t="s">
        <v>3640</v>
      </c>
      <c r="C1424">
        <v>2</v>
      </c>
      <c r="D1424">
        <v>1</v>
      </c>
      <c r="E1424" t="s">
        <v>382</v>
      </c>
      <c r="F1424" t="s">
        <v>205</v>
      </c>
      <c r="G1424" t="s">
        <v>922</v>
      </c>
      <c r="H1424" t="s">
        <v>926</v>
      </c>
      <c r="I1424">
        <v>185172</v>
      </c>
      <c r="J1424" s="19">
        <v>42747</v>
      </c>
      <c r="K1424" s="19">
        <v>42782</v>
      </c>
      <c r="L1424">
        <v>201702</v>
      </c>
      <c r="M1424" s="19">
        <v>42767</v>
      </c>
      <c r="N1424">
        <v>24617</v>
      </c>
      <c r="O1424" t="s">
        <v>1070</v>
      </c>
      <c r="P1424" t="s">
        <v>3110</v>
      </c>
      <c r="Q1424" t="s">
        <v>924</v>
      </c>
      <c r="R1424">
        <v>72</v>
      </c>
      <c r="S1424" s="19">
        <v>43374</v>
      </c>
      <c r="T1424">
        <v>195671</v>
      </c>
      <c r="U1424" t="s">
        <v>356</v>
      </c>
      <c r="V1424" s="19">
        <v>43423</v>
      </c>
      <c r="W1424" t="s">
        <v>370</v>
      </c>
      <c r="X1424" t="s">
        <v>371</v>
      </c>
      <c r="Y1424" t="s">
        <v>94</v>
      </c>
      <c r="Z1424" t="s">
        <v>369</v>
      </c>
      <c r="AA1424" s="29">
        <v>-862.5</v>
      </c>
      <c r="AB1424">
        <v>0</v>
      </c>
      <c r="AC1424">
        <f t="shared" si="276"/>
        <v>2018</v>
      </c>
      <c r="AD1424">
        <f t="shared" si="277"/>
        <v>11</v>
      </c>
      <c r="AE1424">
        <f t="shared" si="278"/>
        <v>2017</v>
      </c>
      <c r="AF1424">
        <f t="shared" si="279"/>
        <v>1</v>
      </c>
      <c r="AG1424" t="str">
        <f>VLOOKUP(F1424,vlookup!$A$2:$E$660,2,0)</f>
        <v>Retained</v>
      </c>
      <c r="AH1424" t="str">
        <f>VLOOKUP(F1424,vlookup!$A$2:$E$660,3,0)</f>
        <v>Service Contract</v>
      </c>
      <c r="AI1424" t="str">
        <f>VLOOKUP(F1424,vlookup!$A$2:$E$660,4,0)</f>
        <v>Used Car Programs</v>
      </c>
      <c r="AJ1424" t="str">
        <f>VLOOKUP(F1424,vlookup!$A$2:$E$660,5,0)</f>
        <v>High Mileage</v>
      </c>
      <c r="AL1424">
        <f t="shared" si="280"/>
        <v>34</v>
      </c>
      <c r="AM1424">
        <f t="shared" si="281"/>
        <v>667</v>
      </c>
      <c r="AN1424">
        <f t="shared" si="282"/>
        <v>10499</v>
      </c>
      <c r="AO1424" t="str">
        <f t="shared" si="283"/>
        <v/>
      </c>
      <c r="AP1424" t="str">
        <f t="shared" si="284"/>
        <v/>
      </c>
      <c r="AQ1424" t="str">
        <f t="shared" si="285"/>
        <v/>
      </c>
      <c r="AR1424">
        <f t="shared" si="286"/>
        <v>-862.5</v>
      </c>
      <c r="AS1424" t="str">
        <f t="shared" si="287"/>
        <v>102252451-2</v>
      </c>
      <c r="AT1424" t="str">
        <f>IFERROR(IF(VLOOKUP(Y1424,vlookup!$I$2:$J$9,1,0)=Y1424,VLOOKUP(Y1424,vlookup!$I$2:$J$9,2,0),PROPER(Y1424)),PROPER(Y1424))</f>
        <v>Labor</v>
      </c>
      <c r="AU1424" t="str">
        <f>IFERROR(IF(B1424=VLOOKUP(B1424,vlookup!$L$2:$L$10,1,0),"Yes","No"),"No")</f>
        <v>No</v>
      </c>
    </row>
    <row r="1425" spans="1:47" ht="14.45" customHeight="1" x14ac:dyDescent="0.25">
      <c r="A1425" t="s">
        <v>1635</v>
      </c>
      <c r="B1425" s="31" t="s">
        <v>1636</v>
      </c>
      <c r="C1425">
        <v>1</v>
      </c>
      <c r="D1425">
        <v>1</v>
      </c>
      <c r="E1425" t="s">
        <v>382</v>
      </c>
      <c r="F1425" t="s">
        <v>464</v>
      </c>
      <c r="G1425" t="s">
        <v>922</v>
      </c>
      <c r="H1425" t="s">
        <v>926</v>
      </c>
      <c r="I1425">
        <v>111119</v>
      </c>
      <c r="J1425" s="19">
        <v>43666</v>
      </c>
      <c r="K1425" s="19">
        <v>43704</v>
      </c>
      <c r="L1425">
        <v>201908</v>
      </c>
      <c r="M1425" s="19">
        <v>43678</v>
      </c>
      <c r="N1425">
        <v>24617</v>
      </c>
      <c r="O1425" t="s">
        <v>1070</v>
      </c>
      <c r="P1425" t="s">
        <v>1208</v>
      </c>
      <c r="Q1425" t="s">
        <v>924</v>
      </c>
      <c r="R1425">
        <v>20326</v>
      </c>
      <c r="S1425" s="19">
        <v>43775</v>
      </c>
      <c r="T1425">
        <v>114560</v>
      </c>
      <c r="U1425" t="s">
        <v>356</v>
      </c>
      <c r="V1425" s="19">
        <v>43784</v>
      </c>
      <c r="W1425" t="s">
        <v>2856</v>
      </c>
      <c r="X1425" t="s">
        <v>2857</v>
      </c>
      <c r="Y1425" t="s">
        <v>94</v>
      </c>
      <c r="Z1425" t="s">
        <v>364</v>
      </c>
      <c r="AA1425" s="29">
        <v>-432</v>
      </c>
      <c r="AB1425">
        <v>0</v>
      </c>
      <c r="AC1425">
        <f t="shared" si="276"/>
        <v>2019</v>
      </c>
      <c r="AD1425">
        <f t="shared" si="277"/>
        <v>11</v>
      </c>
      <c r="AE1425">
        <f t="shared" si="278"/>
        <v>2019</v>
      </c>
      <c r="AF1425">
        <f t="shared" si="279"/>
        <v>7</v>
      </c>
      <c r="AG1425" t="str">
        <f>VLOOKUP(F1425,vlookup!$A$2:$E$660,2,0)</f>
        <v>Retained</v>
      </c>
      <c r="AH1425" t="str">
        <f>VLOOKUP(F1425,vlookup!$A$2:$E$660,3,0)</f>
        <v>Service Contract</v>
      </c>
      <c r="AI1425" t="str">
        <f>VLOOKUP(F1425,vlookup!$A$2:$E$660,4,0)</f>
        <v>Used Car Programs</v>
      </c>
      <c r="AJ1425" t="str">
        <f>VLOOKUP(F1425,vlookup!$A$2:$E$660,5,0)</f>
        <v>High Mileage</v>
      </c>
      <c r="AL1425">
        <f t="shared" si="280"/>
        <v>37</v>
      </c>
      <c r="AM1425">
        <f t="shared" si="281"/>
        <v>115</v>
      </c>
      <c r="AN1425">
        <f t="shared" si="282"/>
        <v>3441</v>
      </c>
      <c r="AO1425" t="str">
        <f t="shared" si="283"/>
        <v/>
      </c>
      <c r="AP1425" t="str">
        <f t="shared" si="284"/>
        <v/>
      </c>
      <c r="AQ1425" t="str">
        <f t="shared" si="285"/>
        <v/>
      </c>
      <c r="AR1425">
        <f t="shared" si="286"/>
        <v>-432</v>
      </c>
      <c r="AS1425" t="str">
        <f t="shared" si="287"/>
        <v>4G182219G9-1</v>
      </c>
      <c r="AT1425" t="str">
        <f>IFERROR(IF(VLOOKUP(Y1425,vlookup!$I$2:$J$9,1,0)=Y1425,VLOOKUP(Y1425,vlookup!$I$2:$J$9,2,0),PROPER(Y1425)),PROPER(Y1425))</f>
        <v>Labor</v>
      </c>
      <c r="AU1425" t="str">
        <f>IFERROR(IF(B1425=VLOOKUP(B1425,vlookup!$L$2:$L$10,1,0),"Yes","No"),"No")</f>
        <v>No</v>
      </c>
    </row>
    <row r="1426" spans="1:47" ht="14.45" customHeight="1" x14ac:dyDescent="0.25">
      <c r="A1426" t="s">
        <v>1637</v>
      </c>
      <c r="B1426" s="31" t="s">
        <v>3589</v>
      </c>
      <c r="C1426">
        <v>1</v>
      </c>
      <c r="D1426">
        <v>1</v>
      </c>
      <c r="E1426" t="s">
        <v>571</v>
      </c>
      <c r="F1426" t="s">
        <v>205</v>
      </c>
      <c r="G1426" t="s">
        <v>922</v>
      </c>
      <c r="H1426" t="s">
        <v>926</v>
      </c>
      <c r="I1426">
        <v>123443</v>
      </c>
      <c r="J1426" s="19">
        <v>41962</v>
      </c>
      <c r="K1426" s="19">
        <v>42003</v>
      </c>
      <c r="L1426">
        <v>201412</v>
      </c>
      <c r="M1426" s="19">
        <v>41974</v>
      </c>
      <c r="N1426">
        <v>24617</v>
      </c>
      <c r="O1426" t="s">
        <v>1070</v>
      </c>
      <c r="P1426" t="s">
        <v>1638</v>
      </c>
      <c r="Q1426" t="s">
        <v>924</v>
      </c>
      <c r="R1426">
        <v>6400717</v>
      </c>
      <c r="S1426" s="19">
        <v>42086</v>
      </c>
      <c r="T1426">
        <v>124452</v>
      </c>
      <c r="U1426" t="s">
        <v>357</v>
      </c>
      <c r="V1426" s="19">
        <v>42088</v>
      </c>
      <c r="W1426" t="s">
        <v>604</v>
      </c>
      <c r="X1426" t="s">
        <v>605</v>
      </c>
      <c r="Y1426" t="s">
        <v>94</v>
      </c>
      <c r="Z1426" t="s">
        <v>575</v>
      </c>
      <c r="AA1426" s="29">
        <v>-81</v>
      </c>
      <c r="AB1426">
        <v>0</v>
      </c>
      <c r="AC1426">
        <f t="shared" si="276"/>
        <v>2015</v>
      </c>
      <c r="AD1426">
        <f t="shared" si="277"/>
        <v>3</v>
      </c>
      <c r="AE1426">
        <f t="shared" si="278"/>
        <v>2014</v>
      </c>
      <c r="AF1426">
        <f t="shared" si="279"/>
        <v>11</v>
      </c>
      <c r="AG1426" t="str">
        <f>VLOOKUP(F1426,vlookup!$A$2:$E$660,2,0)</f>
        <v>Retained</v>
      </c>
      <c r="AH1426" t="str">
        <f>VLOOKUP(F1426,vlookup!$A$2:$E$660,3,0)</f>
        <v>Service Contract</v>
      </c>
      <c r="AI1426" t="str">
        <f>VLOOKUP(F1426,vlookup!$A$2:$E$660,4,0)</f>
        <v>Used Car Programs</v>
      </c>
      <c r="AJ1426" t="str">
        <f>VLOOKUP(F1426,vlookup!$A$2:$E$660,5,0)</f>
        <v>High Mileage</v>
      </c>
      <c r="AL1426">
        <f t="shared" si="280"/>
        <v>41</v>
      </c>
      <c r="AM1426">
        <f t="shared" si="281"/>
        <v>126</v>
      </c>
      <c r="AN1426">
        <f t="shared" si="282"/>
        <v>1009</v>
      </c>
      <c r="AO1426" t="str">
        <f t="shared" si="283"/>
        <v/>
      </c>
      <c r="AP1426" t="str">
        <f t="shared" si="284"/>
        <v/>
      </c>
      <c r="AQ1426" t="str">
        <f t="shared" si="285"/>
        <v/>
      </c>
      <c r="AR1426">
        <f t="shared" si="286"/>
        <v>-81</v>
      </c>
      <c r="AS1426" t="str">
        <f t="shared" si="287"/>
        <v>102108950-1</v>
      </c>
      <c r="AT1426" t="str">
        <f>IFERROR(IF(VLOOKUP(Y1426,vlookup!$I$2:$J$9,1,0)=Y1426,VLOOKUP(Y1426,vlookup!$I$2:$J$9,2,0),PROPER(Y1426)),PROPER(Y1426))</f>
        <v>Labor</v>
      </c>
      <c r="AU1426" t="str">
        <f>IFERROR(IF(B1426=VLOOKUP(B1426,vlookup!$L$2:$L$10,1,0),"Yes","No"),"No")</f>
        <v>No</v>
      </c>
    </row>
    <row r="1427" spans="1:47" ht="14.45" customHeight="1" x14ac:dyDescent="0.25">
      <c r="A1427" t="s">
        <v>1637</v>
      </c>
      <c r="B1427" s="31" t="s">
        <v>3589</v>
      </c>
      <c r="C1427">
        <v>1</v>
      </c>
      <c r="D1427">
        <v>1</v>
      </c>
      <c r="E1427" t="s">
        <v>571</v>
      </c>
      <c r="F1427" t="s">
        <v>205</v>
      </c>
      <c r="G1427" t="s">
        <v>922</v>
      </c>
      <c r="H1427" t="s">
        <v>926</v>
      </c>
      <c r="I1427">
        <v>123443</v>
      </c>
      <c r="J1427" s="19">
        <v>41962</v>
      </c>
      <c r="K1427" s="19">
        <v>42003</v>
      </c>
      <c r="L1427">
        <v>201412</v>
      </c>
      <c r="M1427" s="19">
        <v>41974</v>
      </c>
      <c r="N1427">
        <v>24617</v>
      </c>
      <c r="O1427" t="s">
        <v>1070</v>
      </c>
      <c r="P1427" t="s">
        <v>1638</v>
      </c>
      <c r="Q1427" t="s">
        <v>924</v>
      </c>
      <c r="R1427">
        <v>6400717</v>
      </c>
      <c r="S1427" s="19">
        <v>42086</v>
      </c>
      <c r="T1427">
        <v>124452</v>
      </c>
      <c r="U1427" t="s">
        <v>357</v>
      </c>
      <c r="V1427" s="19">
        <v>42088</v>
      </c>
      <c r="W1427" t="s">
        <v>576</v>
      </c>
      <c r="X1427" t="s">
        <v>577</v>
      </c>
      <c r="Y1427" t="s">
        <v>94</v>
      </c>
      <c r="Z1427" t="s">
        <v>575</v>
      </c>
      <c r="AA1427" s="29">
        <v>-126</v>
      </c>
      <c r="AB1427">
        <v>0</v>
      </c>
      <c r="AC1427">
        <f t="shared" si="276"/>
        <v>2015</v>
      </c>
      <c r="AD1427">
        <f t="shared" si="277"/>
        <v>3</v>
      </c>
      <c r="AE1427">
        <f t="shared" si="278"/>
        <v>2014</v>
      </c>
      <c r="AF1427">
        <f t="shared" si="279"/>
        <v>11</v>
      </c>
      <c r="AG1427" t="str">
        <f>VLOOKUP(F1427,vlookup!$A$2:$E$660,2,0)</f>
        <v>Retained</v>
      </c>
      <c r="AH1427" t="str">
        <f>VLOOKUP(F1427,vlookup!$A$2:$E$660,3,0)</f>
        <v>Service Contract</v>
      </c>
      <c r="AI1427" t="str">
        <f>VLOOKUP(F1427,vlookup!$A$2:$E$660,4,0)</f>
        <v>Used Car Programs</v>
      </c>
      <c r="AJ1427" t="str">
        <f>VLOOKUP(F1427,vlookup!$A$2:$E$660,5,0)</f>
        <v>High Mileage</v>
      </c>
      <c r="AL1427">
        <f t="shared" si="280"/>
        <v>41</v>
      </c>
      <c r="AM1427">
        <f t="shared" si="281"/>
        <v>126</v>
      </c>
      <c r="AN1427">
        <f t="shared" si="282"/>
        <v>1009</v>
      </c>
      <c r="AO1427" t="str">
        <f t="shared" si="283"/>
        <v/>
      </c>
      <c r="AP1427" t="str">
        <f t="shared" si="284"/>
        <v/>
      </c>
      <c r="AQ1427" t="str">
        <f t="shared" si="285"/>
        <v/>
      </c>
      <c r="AR1427">
        <f t="shared" si="286"/>
        <v>-126</v>
      </c>
      <c r="AS1427" t="str">
        <f t="shared" si="287"/>
        <v>102108950-1</v>
      </c>
      <c r="AT1427" t="str">
        <f>IFERROR(IF(VLOOKUP(Y1427,vlookup!$I$2:$J$9,1,0)=Y1427,VLOOKUP(Y1427,vlookup!$I$2:$J$9,2,0),PROPER(Y1427)),PROPER(Y1427))</f>
        <v>Labor</v>
      </c>
      <c r="AU1427" t="str">
        <f>IFERROR(IF(B1427=VLOOKUP(B1427,vlookup!$L$2:$L$10,1,0),"Yes","No"),"No")</f>
        <v>No</v>
      </c>
    </row>
    <row r="1428" spans="1:47" ht="14.45" customHeight="1" x14ac:dyDescent="0.25">
      <c r="A1428" t="s">
        <v>1639</v>
      </c>
      <c r="B1428" s="31" t="s">
        <v>3595</v>
      </c>
      <c r="C1428">
        <v>1</v>
      </c>
      <c r="D1428">
        <v>1</v>
      </c>
      <c r="E1428" t="s">
        <v>382</v>
      </c>
      <c r="F1428" t="s">
        <v>205</v>
      </c>
      <c r="G1428" t="s">
        <v>922</v>
      </c>
      <c r="H1428" t="s">
        <v>926</v>
      </c>
      <c r="I1428">
        <v>249694</v>
      </c>
      <c r="J1428" s="19">
        <v>41973</v>
      </c>
      <c r="K1428" s="19">
        <v>42035</v>
      </c>
      <c r="L1428">
        <v>201501</v>
      </c>
      <c r="M1428" s="19">
        <v>42005</v>
      </c>
      <c r="N1428">
        <v>24617</v>
      </c>
      <c r="O1428" t="s">
        <v>1070</v>
      </c>
      <c r="P1428" t="s">
        <v>1211</v>
      </c>
      <c r="Q1428" t="s">
        <v>924</v>
      </c>
      <c r="R1428">
        <v>57897</v>
      </c>
      <c r="S1428" s="19">
        <v>42025</v>
      </c>
      <c r="T1428">
        <v>253168</v>
      </c>
      <c r="U1428" t="s">
        <v>357</v>
      </c>
      <c r="V1428" s="19">
        <v>42096</v>
      </c>
      <c r="W1428" t="s">
        <v>3062</v>
      </c>
      <c r="X1428" t="s">
        <v>3063</v>
      </c>
      <c r="Y1428" t="s">
        <v>94</v>
      </c>
      <c r="Z1428" t="s">
        <v>358</v>
      </c>
      <c r="AA1428" s="29">
        <v>-96</v>
      </c>
      <c r="AB1428">
        <v>0</v>
      </c>
      <c r="AC1428">
        <f t="shared" si="276"/>
        <v>2015</v>
      </c>
      <c r="AD1428">
        <f t="shared" si="277"/>
        <v>4</v>
      </c>
      <c r="AE1428">
        <f t="shared" si="278"/>
        <v>2014</v>
      </c>
      <c r="AF1428">
        <f t="shared" si="279"/>
        <v>11</v>
      </c>
      <c r="AG1428" t="str">
        <f>VLOOKUP(F1428,vlookup!$A$2:$E$660,2,0)</f>
        <v>Retained</v>
      </c>
      <c r="AH1428" t="str">
        <f>VLOOKUP(F1428,vlookup!$A$2:$E$660,3,0)</f>
        <v>Service Contract</v>
      </c>
      <c r="AI1428" t="str">
        <f>VLOOKUP(F1428,vlookup!$A$2:$E$660,4,0)</f>
        <v>Used Car Programs</v>
      </c>
      <c r="AJ1428" t="str">
        <f>VLOOKUP(F1428,vlookup!$A$2:$E$660,5,0)</f>
        <v>High Mileage</v>
      </c>
      <c r="AL1428">
        <f t="shared" si="280"/>
        <v>60</v>
      </c>
      <c r="AM1428">
        <f t="shared" si="281"/>
        <v>122</v>
      </c>
      <c r="AN1428">
        <f t="shared" si="282"/>
        <v>3474</v>
      </c>
      <c r="AO1428" t="str">
        <f t="shared" si="283"/>
        <v/>
      </c>
      <c r="AP1428" t="str">
        <f t="shared" si="284"/>
        <v/>
      </c>
      <c r="AQ1428" t="str">
        <f t="shared" si="285"/>
        <v/>
      </c>
      <c r="AR1428">
        <f t="shared" si="286"/>
        <v>-96</v>
      </c>
      <c r="AS1428" t="str">
        <f t="shared" si="287"/>
        <v>102108957-1</v>
      </c>
      <c r="AT1428" t="str">
        <f>IFERROR(IF(VLOOKUP(Y1428,vlookup!$I$2:$J$9,1,0)=Y1428,VLOOKUP(Y1428,vlookup!$I$2:$J$9,2,0),PROPER(Y1428)),PROPER(Y1428))</f>
        <v>Labor</v>
      </c>
      <c r="AU1428" t="str">
        <f>IFERROR(IF(B1428=VLOOKUP(B1428,vlookup!$L$2:$L$10,1,0),"Yes","No"),"No")</f>
        <v>No</v>
      </c>
    </row>
    <row r="1429" spans="1:47" ht="14.45" customHeight="1" x14ac:dyDescent="0.25">
      <c r="A1429" t="s">
        <v>1639</v>
      </c>
      <c r="B1429" s="31" t="s">
        <v>3595</v>
      </c>
      <c r="C1429">
        <v>2</v>
      </c>
      <c r="D1429">
        <v>1</v>
      </c>
      <c r="E1429" t="s">
        <v>382</v>
      </c>
      <c r="F1429" t="s">
        <v>205</v>
      </c>
      <c r="G1429" t="s">
        <v>922</v>
      </c>
      <c r="H1429" t="s">
        <v>926</v>
      </c>
      <c r="I1429">
        <v>249694</v>
      </c>
      <c r="J1429" s="19">
        <v>41973</v>
      </c>
      <c r="K1429" s="19">
        <v>42035</v>
      </c>
      <c r="L1429">
        <v>201501</v>
      </c>
      <c r="M1429" s="19">
        <v>42005</v>
      </c>
      <c r="N1429">
        <v>24617</v>
      </c>
      <c r="O1429" t="s">
        <v>1070</v>
      </c>
      <c r="P1429" t="s">
        <v>1640</v>
      </c>
      <c r="Q1429" t="s">
        <v>924</v>
      </c>
      <c r="R1429">
        <v>58186</v>
      </c>
      <c r="S1429" s="19">
        <v>42102</v>
      </c>
      <c r="T1429">
        <v>253208</v>
      </c>
      <c r="U1429" t="s">
        <v>357</v>
      </c>
      <c r="V1429" s="19">
        <v>42104</v>
      </c>
      <c r="W1429" t="s">
        <v>362</v>
      </c>
      <c r="X1429" t="s">
        <v>363</v>
      </c>
      <c r="Y1429" t="s">
        <v>94</v>
      </c>
      <c r="Z1429" t="s">
        <v>358</v>
      </c>
      <c r="AA1429" s="29">
        <v>-180</v>
      </c>
      <c r="AB1429">
        <v>0</v>
      </c>
      <c r="AC1429">
        <f t="shared" si="276"/>
        <v>2015</v>
      </c>
      <c r="AD1429">
        <f t="shared" si="277"/>
        <v>4</v>
      </c>
      <c r="AE1429">
        <f t="shared" si="278"/>
        <v>2014</v>
      </c>
      <c r="AF1429">
        <f t="shared" si="279"/>
        <v>11</v>
      </c>
      <c r="AG1429" t="str">
        <f>VLOOKUP(F1429,vlookup!$A$2:$E$660,2,0)</f>
        <v>Retained</v>
      </c>
      <c r="AH1429" t="str">
        <f>VLOOKUP(F1429,vlookup!$A$2:$E$660,3,0)</f>
        <v>Service Contract</v>
      </c>
      <c r="AI1429" t="str">
        <f>VLOOKUP(F1429,vlookup!$A$2:$E$660,4,0)</f>
        <v>Used Car Programs</v>
      </c>
      <c r="AJ1429" t="str">
        <f>VLOOKUP(F1429,vlookup!$A$2:$E$660,5,0)</f>
        <v>High Mileage</v>
      </c>
      <c r="AL1429">
        <f t="shared" si="280"/>
        <v>60</v>
      </c>
      <c r="AM1429">
        <f t="shared" si="281"/>
        <v>130</v>
      </c>
      <c r="AN1429">
        <f t="shared" si="282"/>
        <v>3514</v>
      </c>
      <c r="AO1429" t="str">
        <f t="shared" si="283"/>
        <v/>
      </c>
      <c r="AP1429" t="str">
        <f t="shared" si="284"/>
        <v/>
      </c>
      <c r="AQ1429" t="str">
        <f t="shared" si="285"/>
        <v/>
      </c>
      <c r="AR1429">
        <f t="shared" si="286"/>
        <v>-180</v>
      </c>
      <c r="AS1429" t="str">
        <f t="shared" si="287"/>
        <v>102108957-2</v>
      </c>
      <c r="AT1429" t="str">
        <f>IFERROR(IF(VLOOKUP(Y1429,vlookup!$I$2:$J$9,1,0)=Y1429,VLOOKUP(Y1429,vlookup!$I$2:$J$9,2,0),PROPER(Y1429)),PROPER(Y1429))</f>
        <v>Labor</v>
      </c>
      <c r="AU1429" t="str">
        <f>IFERROR(IF(B1429=VLOOKUP(B1429,vlookup!$L$2:$L$10,1,0),"Yes","No"),"No")</f>
        <v>No</v>
      </c>
    </row>
    <row r="1430" spans="1:47" ht="14.45" customHeight="1" x14ac:dyDescent="0.25">
      <c r="A1430" t="s">
        <v>1641</v>
      </c>
      <c r="B1430" s="31" t="s">
        <v>1642</v>
      </c>
      <c r="C1430">
        <v>1</v>
      </c>
      <c r="D1430">
        <v>1</v>
      </c>
      <c r="E1430" t="s">
        <v>382</v>
      </c>
      <c r="F1430" t="s">
        <v>238</v>
      </c>
      <c r="G1430" t="s">
        <v>922</v>
      </c>
      <c r="H1430" t="s">
        <v>926</v>
      </c>
      <c r="I1430">
        <v>148493</v>
      </c>
      <c r="J1430" s="19">
        <v>41894</v>
      </c>
      <c r="K1430" s="19">
        <v>41912</v>
      </c>
      <c r="L1430">
        <v>201409</v>
      </c>
      <c r="M1430" s="19">
        <v>41883</v>
      </c>
      <c r="N1430">
        <v>24617</v>
      </c>
      <c r="O1430" t="s">
        <v>1070</v>
      </c>
      <c r="P1430" t="s">
        <v>1643</v>
      </c>
      <c r="Q1430" t="s">
        <v>924</v>
      </c>
      <c r="R1430" t="s">
        <v>1644</v>
      </c>
      <c r="S1430" s="19">
        <v>41914</v>
      </c>
      <c r="T1430">
        <v>149094</v>
      </c>
      <c r="U1430" t="s">
        <v>357</v>
      </c>
      <c r="V1430" s="19">
        <v>41935</v>
      </c>
      <c r="W1430" t="s">
        <v>990</v>
      </c>
      <c r="X1430" t="s">
        <v>991</v>
      </c>
      <c r="Y1430" t="s">
        <v>94</v>
      </c>
      <c r="Z1430" t="s">
        <v>369</v>
      </c>
      <c r="AA1430" s="29">
        <v>-1548.6</v>
      </c>
      <c r="AB1430">
        <v>0</v>
      </c>
      <c r="AC1430">
        <f t="shared" si="276"/>
        <v>2014</v>
      </c>
      <c r="AD1430">
        <f t="shared" si="277"/>
        <v>10</v>
      </c>
      <c r="AE1430">
        <f t="shared" si="278"/>
        <v>2014</v>
      </c>
      <c r="AF1430">
        <f t="shared" si="279"/>
        <v>9</v>
      </c>
      <c r="AG1430" t="str">
        <f>VLOOKUP(F1430,vlookup!$A$2:$E$660,2,0)</f>
        <v>Retained</v>
      </c>
      <c r="AH1430" t="str">
        <f>VLOOKUP(F1430,vlookup!$A$2:$E$660,3,0)</f>
        <v>Service Contract</v>
      </c>
      <c r="AI1430" t="str">
        <f>VLOOKUP(F1430,vlookup!$A$2:$E$660,4,0)</f>
        <v>Used Car Programs</v>
      </c>
      <c r="AJ1430" t="str">
        <f>VLOOKUP(F1430,vlookup!$A$2:$E$660,5,0)</f>
        <v>High Mileage</v>
      </c>
      <c r="AL1430">
        <f t="shared" si="280"/>
        <v>18</v>
      </c>
      <c r="AM1430">
        <f t="shared" si="281"/>
        <v>41</v>
      </c>
      <c r="AN1430">
        <f t="shared" si="282"/>
        <v>601</v>
      </c>
      <c r="AO1430" t="str">
        <f t="shared" si="283"/>
        <v/>
      </c>
      <c r="AP1430">
        <f t="shared" si="284"/>
        <v>-1548.6</v>
      </c>
      <c r="AQ1430" t="str">
        <f t="shared" si="285"/>
        <v/>
      </c>
      <c r="AR1430" t="str">
        <f t="shared" si="286"/>
        <v/>
      </c>
      <c r="AS1430" t="str">
        <f t="shared" si="287"/>
        <v>6G247875I4Y-1</v>
      </c>
      <c r="AT1430" t="str">
        <f>IFERROR(IF(VLOOKUP(Y1430,vlookup!$I$2:$J$9,1,0)=Y1430,VLOOKUP(Y1430,vlookup!$I$2:$J$9,2,0),PROPER(Y1430)),PROPER(Y1430))</f>
        <v>Labor</v>
      </c>
      <c r="AU1430" t="str">
        <f>IFERROR(IF(B1430=VLOOKUP(B1430,vlookup!$L$2:$L$10,1,0),"Yes","No"),"No")</f>
        <v>No</v>
      </c>
    </row>
    <row r="1431" spans="1:47" ht="14.45" customHeight="1" x14ac:dyDescent="0.25">
      <c r="A1431" t="s">
        <v>1645</v>
      </c>
      <c r="B1431" s="31" t="s">
        <v>1646</v>
      </c>
      <c r="C1431">
        <v>2</v>
      </c>
      <c r="D1431">
        <v>1</v>
      </c>
      <c r="E1431" t="s">
        <v>382</v>
      </c>
      <c r="F1431" t="s">
        <v>205</v>
      </c>
      <c r="G1431" t="s">
        <v>388</v>
      </c>
      <c r="H1431" t="s">
        <v>3761</v>
      </c>
      <c r="I1431">
        <v>65648</v>
      </c>
      <c r="J1431" s="19">
        <v>41820</v>
      </c>
      <c r="K1431" s="19">
        <v>41912</v>
      </c>
      <c r="L1431">
        <v>201409</v>
      </c>
      <c r="M1431" s="19">
        <v>41883</v>
      </c>
      <c r="N1431">
        <v>24617</v>
      </c>
      <c r="O1431" t="s">
        <v>1070</v>
      </c>
      <c r="P1431" t="s">
        <v>1351</v>
      </c>
      <c r="Q1431" t="s">
        <v>924</v>
      </c>
      <c r="R1431">
        <v>113998</v>
      </c>
      <c r="S1431" s="19">
        <v>41871</v>
      </c>
      <c r="T1431">
        <v>71117</v>
      </c>
      <c r="U1431" t="s">
        <v>357</v>
      </c>
      <c r="V1431" s="19">
        <v>41953</v>
      </c>
      <c r="W1431" t="s">
        <v>3819</v>
      </c>
      <c r="X1431" t="s">
        <v>3111</v>
      </c>
      <c r="Y1431" t="s">
        <v>94</v>
      </c>
      <c r="Z1431" t="s">
        <v>365</v>
      </c>
      <c r="AA1431" s="29">
        <v>-330</v>
      </c>
      <c r="AB1431">
        <v>0</v>
      </c>
      <c r="AC1431">
        <f t="shared" si="276"/>
        <v>2014</v>
      </c>
      <c r="AD1431">
        <f t="shared" si="277"/>
        <v>11</v>
      </c>
      <c r="AE1431">
        <f t="shared" si="278"/>
        <v>2014</v>
      </c>
      <c r="AF1431">
        <f t="shared" si="279"/>
        <v>6</v>
      </c>
      <c r="AG1431" t="str">
        <f>VLOOKUP(F1431,vlookup!$A$2:$E$660,2,0)</f>
        <v>Retained</v>
      </c>
      <c r="AH1431" t="str">
        <f>VLOOKUP(F1431,vlookup!$A$2:$E$660,3,0)</f>
        <v>Service Contract</v>
      </c>
      <c r="AI1431" t="str">
        <f>VLOOKUP(F1431,vlookup!$A$2:$E$660,4,0)</f>
        <v>Used Car Programs</v>
      </c>
      <c r="AJ1431" t="str">
        <f>VLOOKUP(F1431,vlookup!$A$2:$E$660,5,0)</f>
        <v>High Mileage</v>
      </c>
      <c r="AL1431">
        <f t="shared" si="280"/>
        <v>90</v>
      </c>
      <c r="AM1431">
        <f t="shared" si="281"/>
        <v>130</v>
      </c>
      <c r="AN1431">
        <f t="shared" si="282"/>
        <v>5469</v>
      </c>
      <c r="AO1431" t="str">
        <f t="shared" si="283"/>
        <v/>
      </c>
      <c r="AP1431" t="str">
        <f t="shared" si="284"/>
        <v/>
      </c>
      <c r="AQ1431" t="str">
        <f t="shared" si="285"/>
        <v/>
      </c>
      <c r="AR1431">
        <f t="shared" si="286"/>
        <v>-330</v>
      </c>
      <c r="AS1431" t="str">
        <f t="shared" si="287"/>
        <v>7R252255F4-2</v>
      </c>
      <c r="AT1431" t="str">
        <f>IFERROR(IF(VLOOKUP(Y1431,vlookup!$I$2:$J$9,1,0)=Y1431,VLOOKUP(Y1431,vlookup!$I$2:$J$9,2,0),PROPER(Y1431)),PROPER(Y1431))</f>
        <v>Labor</v>
      </c>
      <c r="AU1431" t="str">
        <f>IFERROR(IF(B1431=VLOOKUP(B1431,vlookup!$L$2:$L$10,1,0),"Yes","No"),"No")</f>
        <v>No</v>
      </c>
    </row>
    <row r="1432" spans="1:47" ht="14.45" customHeight="1" x14ac:dyDescent="0.25">
      <c r="A1432" t="s">
        <v>1645</v>
      </c>
      <c r="B1432" s="31" t="s">
        <v>1646</v>
      </c>
      <c r="C1432">
        <v>2</v>
      </c>
      <c r="D1432">
        <v>1</v>
      </c>
      <c r="E1432" t="s">
        <v>382</v>
      </c>
      <c r="F1432" t="s">
        <v>205</v>
      </c>
      <c r="G1432" t="s">
        <v>388</v>
      </c>
      <c r="H1432" t="s">
        <v>3761</v>
      </c>
      <c r="I1432">
        <v>65648</v>
      </c>
      <c r="J1432" s="19">
        <v>41820</v>
      </c>
      <c r="K1432" s="19">
        <v>41912</v>
      </c>
      <c r="L1432">
        <v>201409</v>
      </c>
      <c r="M1432" s="19">
        <v>41883</v>
      </c>
      <c r="N1432">
        <v>24617</v>
      </c>
      <c r="O1432" t="s">
        <v>1070</v>
      </c>
      <c r="P1432" t="s">
        <v>1351</v>
      </c>
      <c r="Q1432" t="s">
        <v>924</v>
      </c>
      <c r="R1432">
        <v>113998</v>
      </c>
      <c r="S1432" s="19">
        <v>41871</v>
      </c>
      <c r="T1432">
        <v>71117</v>
      </c>
      <c r="U1432" t="s">
        <v>357</v>
      </c>
      <c r="V1432" s="19">
        <v>41953</v>
      </c>
      <c r="W1432" t="s">
        <v>3112</v>
      </c>
      <c r="X1432" t="s">
        <v>3113</v>
      </c>
      <c r="Y1432" t="s">
        <v>94</v>
      </c>
      <c r="Z1432" t="s">
        <v>358</v>
      </c>
      <c r="AA1432" s="29">
        <v>-165</v>
      </c>
      <c r="AB1432">
        <v>0</v>
      </c>
      <c r="AC1432">
        <f t="shared" si="276"/>
        <v>2014</v>
      </c>
      <c r="AD1432">
        <f t="shared" si="277"/>
        <v>11</v>
      </c>
      <c r="AE1432">
        <f t="shared" si="278"/>
        <v>2014</v>
      </c>
      <c r="AF1432">
        <f t="shared" si="279"/>
        <v>6</v>
      </c>
      <c r="AG1432" t="str">
        <f>VLOOKUP(F1432,vlookup!$A$2:$E$660,2,0)</f>
        <v>Retained</v>
      </c>
      <c r="AH1432" t="str">
        <f>VLOOKUP(F1432,vlookup!$A$2:$E$660,3,0)</f>
        <v>Service Contract</v>
      </c>
      <c r="AI1432" t="str">
        <f>VLOOKUP(F1432,vlookup!$A$2:$E$660,4,0)</f>
        <v>Used Car Programs</v>
      </c>
      <c r="AJ1432" t="str">
        <f>VLOOKUP(F1432,vlookup!$A$2:$E$660,5,0)</f>
        <v>High Mileage</v>
      </c>
      <c r="AL1432">
        <f t="shared" si="280"/>
        <v>90</v>
      </c>
      <c r="AM1432">
        <f t="shared" si="281"/>
        <v>130</v>
      </c>
      <c r="AN1432">
        <f t="shared" si="282"/>
        <v>5469</v>
      </c>
      <c r="AO1432" t="str">
        <f t="shared" si="283"/>
        <v/>
      </c>
      <c r="AP1432" t="str">
        <f t="shared" si="284"/>
        <v/>
      </c>
      <c r="AQ1432" t="str">
        <f t="shared" si="285"/>
        <v/>
      </c>
      <c r="AR1432">
        <f t="shared" si="286"/>
        <v>-165</v>
      </c>
      <c r="AS1432" t="str">
        <f t="shared" si="287"/>
        <v>7R252255F4-2</v>
      </c>
      <c r="AT1432" t="str">
        <f>IFERROR(IF(VLOOKUP(Y1432,vlookup!$I$2:$J$9,1,0)=Y1432,VLOOKUP(Y1432,vlookup!$I$2:$J$9,2,0),PROPER(Y1432)),PROPER(Y1432))</f>
        <v>Labor</v>
      </c>
      <c r="AU1432" t="str">
        <f>IFERROR(IF(B1432=VLOOKUP(B1432,vlookup!$L$2:$L$10,1,0),"Yes","No"),"No")</f>
        <v>No</v>
      </c>
    </row>
    <row r="1433" spans="1:47" ht="14.45" customHeight="1" x14ac:dyDescent="0.25">
      <c r="A1433" t="s">
        <v>1645</v>
      </c>
      <c r="B1433" s="31" t="s">
        <v>1646</v>
      </c>
      <c r="C1433">
        <v>4</v>
      </c>
      <c r="D1433">
        <v>1</v>
      </c>
      <c r="E1433" t="s">
        <v>382</v>
      </c>
      <c r="F1433" t="s">
        <v>205</v>
      </c>
      <c r="G1433" t="s">
        <v>388</v>
      </c>
      <c r="H1433" t="s">
        <v>3761</v>
      </c>
      <c r="I1433">
        <v>65648</v>
      </c>
      <c r="J1433" s="19">
        <v>41820</v>
      </c>
      <c r="K1433" s="19">
        <v>41912</v>
      </c>
      <c r="L1433">
        <v>201409</v>
      </c>
      <c r="M1433" s="19">
        <v>41883</v>
      </c>
      <c r="N1433">
        <v>24617</v>
      </c>
      <c r="O1433" t="s">
        <v>1070</v>
      </c>
      <c r="P1433" t="s">
        <v>1351</v>
      </c>
      <c r="Q1433" t="s">
        <v>924</v>
      </c>
      <c r="R1433">
        <v>125334</v>
      </c>
      <c r="S1433" s="19">
        <v>42200</v>
      </c>
      <c r="T1433">
        <v>79223</v>
      </c>
      <c r="U1433" t="s">
        <v>357</v>
      </c>
      <c r="V1433" s="19">
        <v>42202</v>
      </c>
      <c r="W1433" t="s">
        <v>3114</v>
      </c>
      <c r="X1433" t="s">
        <v>3115</v>
      </c>
      <c r="Y1433" t="s">
        <v>94</v>
      </c>
      <c r="Z1433" t="s">
        <v>364</v>
      </c>
      <c r="AA1433" s="29">
        <v>-55</v>
      </c>
      <c r="AB1433">
        <v>0</v>
      </c>
      <c r="AC1433">
        <f t="shared" si="276"/>
        <v>2015</v>
      </c>
      <c r="AD1433">
        <f t="shared" si="277"/>
        <v>7</v>
      </c>
      <c r="AE1433">
        <f t="shared" si="278"/>
        <v>2014</v>
      </c>
      <c r="AF1433">
        <f t="shared" si="279"/>
        <v>6</v>
      </c>
      <c r="AG1433" t="str">
        <f>VLOOKUP(F1433,vlookup!$A$2:$E$660,2,0)</f>
        <v>Retained</v>
      </c>
      <c r="AH1433" t="str">
        <f>VLOOKUP(F1433,vlookup!$A$2:$E$660,3,0)</f>
        <v>Service Contract</v>
      </c>
      <c r="AI1433" t="str">
        <f>VLOOKUP(F1433,vlookup!$A$2:$E$660,4,0)</f>
        <v>Used Car Programs</v>
      </c>
      <c r="AJ1433" t="str">
        <f>VLOOKUP(F1433,vlookup!$A$2:$E$660,5,0)</f>
        <v>High Mileage</v>
      </c>
      <c r="AL1433">
        <f t="shared" si="280"/>
        <v>90</v>
      </c>
      <c r="AM1433">
        <f t="shared" si="281"/>
        <v>377</v>
      </c>
      <c r="AN1433">
        <f t="shared" si="282"/>
        <v>13575</v>
      </c>
      <c r="AO1433" t="str">
        <f t="shared" si="283"/>
        <v/>
      </c>
      <c r="AP1433" t="str">
        <f t="shared" si="284"/>
        <v/>
      </c>
      <c r="AQ1433" t="str">
        <f t="shared" si="285"/>
        <v/>
      </c>
      <c r="AR1433">
        <f t="shared" si="286"/>
        <v>-55</v>
      </c>
      <c r="AS1433" t="str">
        <f t="shared" si="287"/>
        <v>7R252255F4-4</v>
      </c>
      <c r="AT1433" t="str">
        <f>IFERROR(IF(VLOOKUP(Y1433,vlookup!$I$2:$J$9,1,0)=Y1433,VLOOKUP(Y1433,vlookup!$I$2:$J$9,2,0),PROPER(Y1433)),PROPER(Y1433))</f>
        <v>Labor</v>
      </c>
      <c r="AU1433" t="str">
        <f>IFERROR(IF(B1433=VLOOKUP(B1433,vlookup!$L$2:$L$10,1,0),"Yes","No"),"No")</f>
        <v>No</v>
      </c>
    </row>
    <row r="1434" spans="1:47" ht="14.45" customHeight="1" x14ac:dyDescent="0.25">
      <c r="A1434" t="s">
        <v>1645</v>
      </c>
      <c r="B1434" s="31" t="s">
        <v>1646</v>
      </c>
      <c r="C1434">
        <v>4</v>
      </c>
      <c r="D1434">
        <v>1</v>
      </c>
      <c r="E1434" t="s">
        <v>382</v>
      </c>
      <c r="F1434" t="s">
        <v>205</v>
      </c>
      <c r="G1434" t="s">
        <v>388</v>
      </c>
      <c r="H1434" t="s">
        <v>3761</v>
      </c>
      <c r="I1434">
        <v>65648</v>
      </c>
      <c r="J1434" s="19">
        <v>41820</v>
      </c>
      <c r="K1434" s="19">
        <v>41912</v>
      </c>
      <c r="L1434">
        <v>201409</v>
      </c>
      <c r="M1434" s="19">
        <v>41883</v>
      </c>
      <c r="N1434">
        <v>24617</v>
      </c>
      <c r="O1434" t="s">
        <v>1070</v>
      </c>
      <c r="P1434" t="s">
        <v>1351</v>
      </c>
      <c r="Q1434" t="s">
        <v>924</v>
      </c>
      <c r="R1434">
        <v>125334</v>
      </c>
      <c r="S1434" s="19">
        <v>42200</v>
      </c>
      <c r="T1434">
        <v>79223</v>
      </c>
      <c r="U1434" t="s">
        <v>357</v>
      </c>
      <c r="V1434" s="19">
        <v>42202</v>
      </c>
      <c r="W1434" t="s">
        <v>614</v>
      </c>
      <c r="X1434" t="s">
        <v>615</v>
      </c>
      <c r="Y1434" t="s">
        <v>94</v>
      </c>
      <c r="Z1434" t="s">
        <v>365</v>
      </c>
      <c r="AA1434" s="29">
        <v>-319</v>
      </c>
      <c r="AB1434">
        <v>0</v>
      </c>
      <c r="AC1434">
        <f t="shared" si="276"/>
        <v>2015</v>
      </c>
      <c r="AD1434">
        <f t="shared" si="277"/>
        <v>7</v>
      </c>
      <c r="AE1434">
        <f t="shared" si="278"/>
        <v>2014</v>
      </c>
      <c r="AF1434">
        <f t="shared" si="279"/>
        <v>6</v>
      </c>
      <c r="AG1434" t="str">
        <f>VLOOKUP(F1434,vlookup!$A$2:$E$660,2,0)</f>
        <v>Retained</v>
      </c>
      <c r="AH1434" t="str">
        <f>VLOOKUP(F1434,vlookup!$A$2:$E$660,3,0)</f>
        <v>Service Contract</v>
      </c>
      <c r="AI1434" t="str">
        <f>VLOOKUP(F1434,vlookup!$A$2:$E$660,4,0)</f>
        <v>Used Car Programs</v>
      </c>
      <c r="AJ1434" t="str">
        <f>VLOOKUP(F1434,vlookup!$A$2:$E$660,5,0)</f>
        <v>High Mileage</v>
      </c>
      <c r="AL1434">
        <f t="shared" si="280"/>
        <v>90</v>
      </c>
      <c r="AM1434">
        <f t="shared" si="281"/>
        <v>377</v>
      </c>
      <c r="AN1434">
        <f t="shared" si="282"/>
        <v>13575</v>
      </c>
      <c r="AO1434" t="str">
        <f t="shared" si="283"/>
        <v/>
      </c>
      <c r="AP1434" t="str">
        <f t="shared" si="284"/>
        <v/>
      </c>
      <c r="AQ1434" t="str">
        <f t="shared" si="285"/>
        <v/>
      </c>
      <c r="AR1434">
        <f t="shared" si="286"/>
        <v>-319</v>
      </c>
      <c r="AS1434" t="str">
        <f t="shared" si="287"/>
        <v>7R252255F4-4</v>
      </c>
      <c r="AT1434" t="str">
        <f>IFERROR(IF(VLOOKUP(Y1434,vlookup!$I$2:$J$9,1,0)=Y1434,VLOOKUP(Y1434,vlookup!$I$2:$J$9,2,0),PROPER(Y1434)),PROPER(Y1434))</f>
        <v>Labor</v>
      </c>
      <c r="AU1434" t="str">
        <f>IFERROR(IF(B1434=VLOOKUP(B1434,vlookup!$L$2:$L$10,1,0),"Yes","No"),"No")</f>
        <v>No</v>
      </c>
    </row>
    <row r="1435" spans="1:47" ht="14.45" customHeight="1" x14ac:dyDescent="0.25">
      <c r="A1435" t="s">
        <v>3116</v>
      </c>
      <c r="B1435" s="31" t="s">
        <v>3117</v>
      </c>
      <c r="C1435">
        <v>1</v>
      </c>
      <c r="D1435">
        <v>1</v>
      </c>
      <c r="E1435" t="s">
        <v>382</v>
      </c>
      <c r="F1435" t="s">
        <v>205</v>
      </c>
      <c r="G1435" t="s">
        <v>388</v>
      </c>
      <c r="H1435" t="s">
        <v>3761</v>
      </c>
      <c r="I1435">
        <v>78395</v>
      </c>
      <c r="J1435" s="19">
        <v>42740</v>
      </c>
      <c r="K1435" s="19">
        <v>42782</v>
      </c>
      <c r="L1435">
        <v>201702</v>
      </c>
      <c r="M1435" s="19">
        <v>42767</v>
      </c>
      <c r="N1435">
        <v>24616</v>
      </c>
      <c r="O1435" t="s">
        <v>1076</v>
      </c>
      <c r="P1435" t="s">
        <v>3118</v>
      </c>
      <c r="Q1435" t="s">
        <v>924</v>
      </c>
      <c r="R1435">
        <v>15421</v>
      </c>
      <c r="S1435" s="19">
        <v>43199</v>
      </c>
      <c r="T1435">
        <v>105619</v>
      </c>
      <c r="U1435" t="s">
        <v>356</v>
      </c>
      <c r="V1435" s="19">
        <v>43201</v>
      </c>
      <c r="W1435" t="s">
        <v>1000</v>
      </c>
      <c r="X1435" t="s">
        <v>1001</v>
      </c>
      <c r="Y1435" t="s">
        <v>94</v>
      </c>
      <c r="Z1435" t="s">
        <v>364</v>
      </c>
      <c r="AA1435" s="29">
        <v>-1075</v>
      </c>
      <c r="AB1435">
        <v>0</v>
      </c>
      <c r="AC1435">
        <f t="shared" si="276"/>
        <v>2018</v>
      </c>
      <c r="AD1435">
        <f t="shared" si="277"/>
        <v>4</v>
      </c>
      <c r="AE1435">
        <f t="shared" si="278"/>
        <v>2017</v>
      </c>
      <c r="AF1435">
        <f t="shared" si="279"/>
        <v>1</v>
      </c>
      <c r="AG1435" t="str">
        <f>VLOOKUP(F1435,vlookup!$A$2:$E$660,2,0)</f>
        <v>Retained</v>
      </c>
      <c r="AH1435" t="str">
        <f>VLOOKUP(F1435,vlookup!$A$2:$E$660,3,0)</f>
        <v>Service Contract</v>
      </c>
      <c r="AI1435" t="str">
        <f>VLOOKUP(F1435,vlookup!$A$2:$E$660,4,0)</f>
        <v>Used Car Programs</v>
      </c>
      <c r="AJ1435" t="str">
        <f>VLOOKUP(F1435,vlookup!$A$2:$E$660,5,0)</f>
        <v>High Mileage</v>
      </c>
      <c r="AL1435">
        <f t="shared" si="280"/>
        <v>41</v>
      </c>
      <c r="AM1435">
        <f t="shared" si="281"/>
        <v>456</v>
      </c>
      <c r="AN1435">
        <f t="shared" si="282"/>
        <v>27224</v>
      </c>
      <c r="AO1435" t="str">
        <f t="shared" si="283"/>
        <v/>
      </c>
      <c r="AP1435" t="str">
        <f t="shared" si="284"/>
        <v/>
      </c>
      <c r="AQ1435" t="str">
        <f t="shared" si="285"/>
        <v/>
      </c>
      <c r="AR1435">
        <f t="shared" si="286"/>
        <v>-1075</v>
      </c>
      <c r="AS1435" t="str">
        <f t="shared" si="287"/>
        <v>CR138139A7-1</v>
      </c>
      <c r="AT1435" t="str">
        <f>IFERROR(IF(VLOOKUP(Y1435,vlookup!$I$2:$J$9,1,0)=Y1435,VLOOKUP(Y1435,vlookup!$I$2:$J$9,2,0),PROPER(Y1435)),PROPER(Y1435))</f>
        <v>Labor</v>
      </c>
      <c r="AU1435" t="str">
        <f>IFERROR(IF(B1435=VLOOKUP(B1435,vlookup!$L$2:$L$10,1,0),"Yes","No"),"No")</f>
        <v>No</v>
      </c>
    </row>
    <row r="1436" spans="1:47" ht="14.45" customHeight="1" x14ac:dyDescent="0.25">
      <c r="A1436" t="s">
        <v>3116</v>
      </c>
      <c r="B1436" s="31" t="s">
        <v>3117</v>
      </c>
      <c r="C1436">
        <v>2</v>
      </c>
      <c r="D1436">
        <v>1</v>
      </c>
      <c r="E1436" t="s">
        <v>382</v>
      </c>
      <c r="F1436" t="s">
        <v>205</v>
      </c>
      <c r="G1436" t="s">
        <v>388</v>
      </c>
      <c r="H1436" t="s">
        <v>3761</v>
      </c>
      <c r="I1436">
        <v>78395</v>
      </c>
      <c r="J1436" s="19">
        <v>42740</v>
      </c>
      <c r="K1436" s="19">
        <v>42782</v>
      </c>
      <c r="L1436">
        <v>201702</v>
      </c>
      <c r="M1436" s="19">
        <v>42767</v>
      </c>
      <c r="N1436">
        <v>24616</v>
      </c>
      <c r="O1436" t="s">
        <v>1076</v>
      </c>
      <c r="P1436" t="s">
        <v>3118</v>
      </c>
      <c r="Q1436" t="s">
        <v>924</v>
      </c>
      <c r="R1436">
        <v>15489</v>
      </c>
      <c r="S1436" s="19">
        <v>43221</v>
      </c>
      <c r="T1436">
        <v>107071</v>
      </c>
      <c r="U1436" t="s">
        <v>356</v>
      </c>
      <c r="V1436" s="19">
        <v>43236</v>
      </c>
      <c r="W1436" t="s">
        <v>3119</v>
      </c>
      <c r="X1436" t="s">
        <v>3120</v>
      </c>
      <c r="Y1436" t="s">
        <v>94</v>
      </c>
      <c r="Z1436" t="s">
        <v>369</v>
      </c>
      <c r="AA1436" s="29">
        <v>-1525</v>
      </c>
      <c r="AB1436">
        <v>0</v>
      </c>
      <c r="AC1436">
        <f t="shared" si="276"/>
        <v>2018</v>
      </c>
      <c r="AD1436">
        <f t="shared" si="277"/>
        <v>5</v>
      </c>
      <c r="AE1436">
        <f t="shared" si="278"/>
        <v>2017</v>
      </c>
      <c r="AF1436">
        <f t="shared" si="279"/>
        <v>1</v>
      </c>
      <c r="AG1436" t="str">
        <f>VLOOKUP(F1436,vlookup!$A$2:$E$660,2,0)</f>
        <v>Retained</v>
      </c>
      <c r="AH1436" t="str">
        <f>VLOOKUP(F1436,vlookup!$A$2:$E$660,3,0)</f>
        <v>Service Contract</v>
      </c>
      <c r="AI1436" t="str">
        <f>VLOOKUP(F1436,vlookup!$A$2:$E$660,4,0)</f>
        <v>Used Car Programs</v>
      </c>
      <c r="AJ1436" t="str">
        <f>VLOOKUP(F1436,vlookup!$A$2:$E$660,5,0)</f>
        <v>High Mileage</v>
      </c>
      <c r="AL1436">
        <f t="shared" si="280"/>
        <v>41</v>
      </c>
      <c r="AM1436">
        <f t="shared" si="281"/>
        <v>491</v>
      </c>
      <c r="AN1436">
        <f t="shared" si="282"/>
        <v>28676</v>
      </c>
      <c r="AO1436" t="str">
        <f t="shared" si="283"/>
        <v/>
      </c>
      <c r="AP1436" t="str">
        <f t="shared" si="284"/>
        <v/>
      </c>
      <c r="AQ1436" t="str">
        <f t="shared" si="285"/>
        <v/>
      </c>
      <c r="AR1436">
        <f t="shared" si="286"/>
        <v>-1525</v>
      </c>
      <c r="AS1436" t="str">
        <f t="shared" si="287"/>
        <v>CR138139A7-2</v>
      </c>
      <c r="AT1436" t="str">
        <f>IFERROR(IF(VLOOKUP(Y1436,vlookup!$I$2:$J$9,1,0)=Y1436,VLOOKUP(Y1436,vlookup!$I$2:$J$9,2,0),PROPER(Y1436)),PROPER(Y1436))</f>
        <v>Labor</v>
      </c>
      <c r="AU1436" t="str">
        <f>IFERROR(IF(B1436=VLOOKUP(B1436,vlookup!$L$2:$L$10,1,0),"Yes","No"),"No")</f>
        <v>No</v>
      </c>
    </row>
    <row r="1437" spans="1:47" ht="14.45" customHeight="1" x14ac:dyDescent="0.25">
      <c r="A1437" t="s">
        <v>1647</v>
      </c>
      <c r="B1437" s="31" t="s">
        <v>1648</v>
      </c>
      <c r="C1437">
        <v>1</v>
      </c>
      <c r="D1437">
        <v>1</v>
      </c>
      <c r="E1437" t="s">
        <v>382</v>
      </c>
      <c r="F1437" t="s">
        <v>60</v>
      </c>
      <c r="G1437" t="s">
        <v>388</v>
      </c>
      <c r="H1437" t="s">
        <v>3761</v>
      </c>
      <c r="I1437">
        <v>80032</v>
      </c>
      <c r="J1437" s="19">
        <v>41590</v>
      </c>
      <c r="K1437" s="19">
        <v>41635</v>
      </c>
      <c r="L1437">
        <v>201312</v>
      </c>
      <c r="M1437" s="19">
        <v>41609</v>
      </c>
      <c r="N1437">
        <v>24616</v>
      </c>
      <c r="O1437" t="s">
        <v>1076</v>
      </c>
      <c r="P1437" t="s">
        <v>3762</v>
      </c>
      <c r="Q1437" t="s">
        <v>924</v>
      </c>
      <c r="R1437" t="s">
        <v>1220</v>
      </c>
      <c r="S1437" s="19">
        <v>41680</v>
      </c>
      <c r="T1437">
        <v>82228</v>
      </c>
      <c r="U1437" t="s">
        <v>357</v>
      </c>
      <c r="V1437" s="19">
        <v>41683</v>
      </c>
      <c r="W1437" t="s">
        <v>587</v>
      </c>
      <c r="X1437" t="s">
        <v>588</v>
      </c>
      <c r="Y1437" t="s">
        <v>94</v>
      </c>
      <c r="Z1437" t="s">
        <v>364</v>
      </c>
      <c r="AA1437" s="29">
        <v>-616</v>
      </c>
      <c r="AB1437">
        <v>0</v>
      </c>
      <c r="AC1437">
        <f t="shared" si="276"/>
        <v>2014</v>
      </c>
      <c r="AD1437">
        <f t="shared" si="277"/>
        <v>2</v>
      </c>
      <c r="AE1437">
        <f t="shared" si="278"/>
        <v>2013</v>
      </c>
      <c r="AF1437">
        <f t="shared" si="279"/>
        <v>11</v>
      </c>
      <c r="AG1437" t="str">
        <f>VLOOKUP(F1437,vlookup!$A$2:$E$660,2,0)</f>
        <v>Retained</v>
      </c>
      <c r="AH1437" t="str">
        <f>VLOOKUP(F1437,vlookup!$A$2:$E$660,3,0)</f>
        <v>Service Contract</v>
      </c>
      <c r="AI1437" t="str">
        <f>VLOOKUP(F1437,vlookup!$A$2:$E$660,4,0)</f>
        <v>Used Car Programs</v>
      </c>
      <c r="AJ1437" t="str">
        <f>VLOOKUP(F1437,vlookup!$A$2:$E$660,5,0)</f>
        <v>High Mileage</v>
      </c>
      <c r="AL1437">
        <f t="shared" si="280"/>
        <v>45</v>
      </c>
      <c r="AM1437">
        <f t="shared" si="281"/>
        <v>91</v>
      </c>
      <c r="AN1437">
        <f t="shared" si="282"/>
        <v>2196</v>
      </c>
      <c r="AO1437" t="str">
        <f t="shared" si="283"/>
        <v/>
      </c>
      <c r="AP1437" t="str">
        <f t="shared" si="284"/>
        <v/>
      </c>
      <c r="AQ1437" t="str">
        <f t="shared" si="285"/>
        <v/>
      </c>
      <c r="AR1437">
        <f t="shared" si="286"/>
        <v>-616</v>
      </c>
      <c r="AS1437" t="str">
        <f t="shared" si="287"/>
        <v>AR253140K3Y-1</v>
      </c>
      <c r="AT1437" t="str">
        <f>IFERROR(IF(VLOOKUP(Y1437,vlookup!$I$2:$J$9,1,0)=Y1437,VLOOKUP(Y1437,vlookup!$I$2:$J$9,2,0),PROPER(Y1437)),PROPER(Y1437))</f>
        <v>Labor</v>
      </c>
      <c r="AU1437" t="str">
        <f>IFERROR(IF(B1437=VLOOKUP(B1437,vlookup!$L$2:$L$10,1,0),"Yes","No"),"No")</f>
        <v>No</v>
      </c>
    </row>
    <row r="1438" spans="1:47" ht="14.45" customHeight="1" x14ac:dyDescent="0.25">
      <c r="A1438" t="s">
        <v>1647</v>
      </c>
      <c r="B1438" s="31" t="s">
        <v>1648</v>
      </c>
      <c r="C1438">
        <v>1</v>
      </c>
      <c r="D1438">
        <v>1</v>
      </c>
      <c r="E1438" t="s">
        <v>382</v>
      </c>
      <c r="F1438" t="s">
        <v>60</v>
      </c>
      <c r="G1438" t="s">
        <v>388</v>
      </c>
      <c r="H1438" t="s">
        <v>3761</v>
      </c>
      <c r="I1438">
        <v>80032</v>
      </c>
      <c r="J1438" s="19">
        <v>41590</v>
      </c>
      <c r="K1438" s="19">
        <v>41635</v>
      </c>
      <c r="L1438">
        <v>201312</v>
      </c>
      <c r="M1438" s="19">
        <v>41609</v>
      </c>
      <c r="N1438">
        <v>24616</v>
      </c>
      <c r="O1438" t="s">
        <v>1076</v>
      </c>
      <c r="P1438" t="s">
        <v>3762</v>
      </c>
      <c r="Q1438" t="s">
        <v>924</v>
      </c>
      <c r="R1438" t="s">
        <v>1220</v>
      </c>
      <c r="S1438" s="19">
        <v>41680</v>
      </c>
      <c r="T1438">
        <v>82228</v>
      </c>
      <c r="U1438" t="s">
        <v>357</v>
      </c>
      <c r="V1438" s="19">
        <v>41683</v>
      </c>
      <c r="W1438" t="s">
        <v>610</v>
      </c>
      <c r="X1438" t="s">
        <v>611</v>
      </c>
      <c r="Y1438" t="s">
        <v>94</v>
      </c>
      <c r="Z1438" t="s">
        <v>364</v>
      </c>
      <c r="AA1438" s="29">
        <v>-320</v>
      </c>
      <c r="AB1438">
        <v>0</v>
      </c>
      <c r="AC1438">
        <f t="shared" si="276"/>
        <v>2014</v>
      </c>
      <c r="AD1438">
        <f t="shared" si="277"/>
        <v>2</v>
      </c>
      <c r="AE1438">
        <f t="shared" si="278"/>
        <v>2013</v>
      </c>
      <c r="AF1438">
        <f t="shared" si="279"/>
        <v>11</v>
      </c>
      <c r="AG1438" t="str">
        <f>VLOOKUP(F1438,vlookup!$A$2:$E$660,2,0)</f>
        <v>Retained</v>
      </c>
      <c r="AH1438" t="str">
        <f>VLOOKUP(F1438,vlookup!$A$2:$E$660,3,0)</f>
        <v>Service Contract</v>
      </c>
      <c r="AI1438" t="str">
        <f>VLOOKUP(F1438,vlookup!$A$2:$E$660,4,0)</f>
        <v>Used Car Programs</v>
      </c>
      <c r="AJ1438" t="str">
        <f>VLOOKUP(F1438,vlookup!$A$2:$E$660,5,0)</f>
        <v>High Mileage</v>
      </c>
      <c r="AL1438">
        <f t="shared" si="280"/>
        <v>45</v>
      </c>
      <c r="AM1438">
        <f t="shared" si="281"/>
        <v>91</v>
      </c>
      <c r="AN1438">
        <f t="shared" si="282"/>
        <v>2196</v>
      </c>
      <c r="AO1438" t="str">
        <f t="shared" si="283"/>
        <v/>
      </c>
      <c r="AP1438" t="str">
        <f t="shared" si="284"/>
        <v/>
      </c>
      <c r="AQ1438" t="str">
        <f t="shared" si="285"/>
        <v/>
      </c>
      <c r="AR1438">
        <f t="shared" si="286"/>
        <v>-320</v>
      </c>
      <c r="AS1438" t="str">
        <f t="shared" si="287"/>
        <v>AR253140K3Y-1</v>
      </c>
      <c r="AT1438" t="str">
        <f>IFERROR(IF(VLOOKUP(Y1438,vlookup!$I$2:$J$9,1,0)=Y1438,VLOOKUP(Y1438,vlookup!$I$2:$J$9,2,0),PROPER(Y1438)),PROPER(Y1438))</f>
        <v>Labor</v>
      </c>
      <c r="AU1438" t="str">
        <f>IFERROR(IF(B1438=VLOOKUP(B1438,vlookup!$L$2:$L$10,1,0),"Yes","No"),"No")</f>
        <v>No</v>
      </c>
    </row>
    <row r="1439" spans="1:47" ht="14.45" customHeight="1" x14ac:dyDescent="0.25">
      <c r="A1439" t="s">
        <v>1649</v>
      </c>
      <c r="B1439" s="31" t="s">
        <v>1650</v>
      </c>
      <c r="C1439">
        <v>2</v>
      </c>
      <c r="D1439">
        <v>1</v>
      </c>
      <c r="E1439" t="s">
        <v>382</v>
      </c>
      <c r="F1439" t="s">
        <v>15</v>
      </c>
      <c r="G1439" t="s">
        <v>3763</v>
      </c>
      <c r="H1439" t="s">
        <v>3764</v>
      </c>
      <c r="I1439">
        <v>110126</v>
      </c>
      <c r="J1439" s="19">
        <v>41357</v>
      </c>
      <c r="K1439" s="19">
        <v>41393</v>
      </c>
      <c r="L1439">
        <v>201304</v>
      </c>
      <c r="M1439" s="19">
        <v>41365</v>
      </c>
      <c r="N1439">
        <v>24616</v>
      </c>
      <c r="O1439" t="s">
        <v>1076</v>
      </c>
      <c r="P1439" t="s">
        <v>1651</v>
      </c>
      <c r="Q1439" t="s">
        <v>924</v>
      </c>
      <c r="R1439">
        <v>688</v>
      </c>
      <c r="S1439" s="19">
        <v>41404</v>
      </c>
      <c r="T1439">
        <v>115566</v>
      </c>
      <c r="U1439" t="s">
        <v>357</v>
      </c>
      <c r="V1439" s="19">
        <v>41467</v>
      </c>
      <c r="W1439" t="s">
        <v>3121</v>
      </c>
      <c r="X1439" t="s">
        <v>3122</v>
      </c>
      <c r="Y1439" t="s">
        <v>94</v>
      </c>
      <c r="Z1439" t="s">
        <v>364</v>
      </c>
      <c r="AA1439" s="29">
        <v>-963</v>
      </c>
      <c r="AB1439" t="s">
        <v>544</v>
      </c>
      <c r="AC1439">
        <f t="shared" si="276"/>
        <v>2013</v>
      </c>
      <c r="AD1439">
        <f t="shared" si="277"/>
        <v>7</v>
      </c>
      <c r="AE1439">
        <f t="shared" si="278"/>
        <v>2013</v>
      </c>
      <c r="AF1439">
        <f t="shared" si="279"/>
        <v>3</v>
      </c>
      <c r="AG1439" t="str">
        <f>VLOOKUP(F1439,vlookup!$A$2:$E$660,2,0)</f>
        <v>Retained</v>
      </c>
      <c r="AH1439" t="str">
        <f>VLOOKUP(F1439,vlookup!$A$2:$E$660,3,0)</f>
        <v>Service Contract</v>
      </c>
      <c r="AI1439" t="str">
        <f>VLOOKUP(F1439,vlookup!$A$2:$E$660,4,0)</f>
        <v>Used Car Programs</v>
      </c>
      <c r="AJ1439" t="str">
        <f>VLOOKUP(F1439,vlookup!$A$2:$E$660,5,0)</f>
        <v>High Mileage</v>
      </c>
      <c r="AL1439">
        <f t="shared" si="280"/>
        <v>35</v>
      </c>
      <c r="AM1439">
        <f t="shared" si="281"/>
        <v>108</v>
      </c>
      <c r="AN1439">
        <f t="shared" si="282"/>
        <v>5440</v>
      </c>
      <c r="AO1439" t="str">
        <f t="shared" si="283"/>
        <v/>
      </c>
      <c r="AP1439" t="str">
        <f t="shared" si="284"/>
        <v/>
      </c>
      <c r="AQ1439" t="str">
        <f t="shared" si="285"/>
        <v/>
      </c>
      <c r="AR1439">
        <f t="shared" si="286"/>
        <v>-963</v>
      </c>
      <c r="AS1439" t="str">
        <f t="shared" si="287"/>
        <v>4S560472C3-2</v>
      </c>
      <c r="AT1439" t="str">
        <f>IFERROR(IF(VLOOKUP(Y1439,vlookup!$I$2:$J$9,1,0)=Y1439,VLOOKUP(Y1439,vlookup!$I$2:$J$9,2,0),PROPER(Y1439)),PROPER(Y1439))</f>
        <v>Labor</v>
      </c>
      <c r="AU1439" t="str">
        <f>IFERROR(IF(B1439=VLOOKUP(B1439,vlookup!$L$2:$L$10,1,0),"Yes","No"),"No")</f>
        <v>No</v>
      </c>
    </row>
    <row r="1440" spans="1:47" ht="14.45" customHeight="1" x14ac:dyDescent="0.25">
      <c r="A1440" t="s">
        <v>1649</v>
      </c>
      <c r="B1440" s="31" t="s">
        <v>1650</v>
      </c>
      <c r="C1440">
        <v>4</v>
      </c>
      <c r="D1440">
        <v>1</v>
      </c>
      <c r="E1440" t="s">
        <v>382</v>
      </c>
      <c r="F1440" t="s">
        <v>15</v>
      </c>
      <c r="G1440" t="s">
        <v>3763</v>
      </c>
      <c r="H1440" t="s">
        <v>3764</v>
      </c>
      <c r="I1440">
        <v>110126</v>
      </c>
      <c r="J1440" s="19">
        <v>41357</v>
      </c>
      <c r="K1440" s="19">
        <v>41393</v>
      </c>
      <c r="L1440">
        <v>201304</v>
      </c>
      <c r="M1440" s="19">
        <v>41365</v>
      </c>
      <c r="N1440">
        <v>24616</v>
      </c>
      <c r="O1440" t="s">
        <v>1076</v>
      </c>
      <c r="P1440" t="s">
        <v>1652</v>
      </c>
      <c r="Q1440" t="s">
        <v>924</v>
      </c>
      <c r="R1440">
        <v>96793</v>
      </c>
      <c r="S1440" s="19">
        <v>41823</v>
      </c>
      <c r="T1440">
        <v>121073</v>
      </c>
      <c r="U1440" t="s">
        <v>357</v>
      </c>
      <c r="V1440" s="19">
        <v>41838</v>
      </c>
      <c r="W1440" t="s">
        <v>1000</v>
      </c>
      <c r="X1440" t="s">
        <v>1001</v>
      </c>
      <c r="Y1440" t="s">
        <v>94</v>
      </c>
      <c r="Z1440" t="s">
        <v>364</v>
      </c>
      <c r="AA1440" s="29">
        <v>-1102</v>
      </c>
      <c r="AB1440">
        <v>0</v>
      </c>
      <c r="AC1440">
        <f t="shared" si="276"/>
        <v>2014</v>
      </c>
      <c r="AD1440">
        <f t="shared" si="277"/>
        <v>7</v>
      </c>
      <c r="AE1440">
        <f t="shared" si="278"/>
        <v>2013</v>
      </c>
      <c r="AF1440">
        <f t="shared" si="279"/>
        <v>3</v>
      </c>
      <c r="AG1440" t="str">
        <f>VLOOKUP(F1440,vlookup!$A$2:$E$660,2,0)</f>
        <v>Retained</v>
      </c>
      <c r="AH1440" t="str">
        <f>VLOOKUP(F1440,vlookup!$A$2:$E$660,3,0)</f>
        <v>Service Contract</v>
      </c>
      <c r="AI1440" t="str">
        <f>VLOOKUP(F1440,vlookup!$A$2:$E$660,4,0)</f>
        <v>Used Car Programs</v>
      </c>
      <c r="AJ1440" t="str">
        <f>VLOOKUP(F1440,vlookup!$A$2:$E$660,5,0)</f>
        <v>High Mileage</v>
      </c>
      <c r="AL1440">
        <f t="shared" si="280"/>
        <v>35</v>
      </c>
      <c r="AM1440">
        <f t="shared" si="281"/>
        <v>474</v>
      </c>
      <c r="AN1440">
        <f t="shared" si="282"/>
        <v>10947</v>
      </c>
      <c r="AO1440" t="str">
        <f t="shared" si="283"/>
        <v/>
      </c>
      <c r="AP1440" t="str">
        <f t="shared" si="284"/>
        <v/>
      </c>
      <c r="AQ1440" t="str">
        <f t="shared" si="285"/>
        <v/>
      </c>
      <c r="AR1440">
        <f t="shared" si="286"/>
        <v>-1102</v>
      </c>
      <c r="AS1440" t="str">
        <f t="shared" si="287"/>
        <v>4S560472C3-4</v>
      </c>
      <c r="AT1440" t="str">
        <f>IFERROR(IF(VLOOKUP(Y1440,vlookup!$I$2:$J$9,1,0)=Y1440,VLOOKUP(Y1440,vlookup!$I$2:$J$9,2,0),PROPER(Y1440)),PROPER(Y1440))</f>
        <v>Labor</v>
      </c>
      <c r="AU1440" t="str">
        <f>IFERROR(IF(B1440=VLOOKUP(B1440,vlookup!$L$2:$L$10,1,0),"Yes","No"),"No")</f>
        <v>No</v>
      </c>
    </row>
    <row r="1441" spans="1:47" ht="14.45" customHeight="1" x14ac:dyDescent="0.25">
      <c r="A1441" t="s">
        <v>2620</v>
      </c>
      <c r="B1441" s="31" t="s">
        <v>2621</v>
      </c>
      <c r="C1441">
        <v>1</v>
      </c>
      <c r="D1441">
        <v>1</v>
      </c>
      <c r="E1441" t="s">
        <v>382</v>
      </c>
      <c r="F1441" t="s">
        <v>464</v>
      </c>
      <c r="G1441" t="s">
        <v>543</v>
      </c>
      <c r="H1441" t="s">
        <v>933</v>
      </c>
      <c r="I1441">
        <v>77801</v>
      </c>
      <c r="J1441" s="19">
        <v>43757</v>
      </c>
      <c r="K1441" s="19">
        <v>43802</v>
      </c>
      <c r="L1441">
        <v>201911</v>
      </c>
      <c r="M1441" s="19">
        <v>43770</v>
      </c>
      <c r="N1441">
        <v>24617</v>
      </c>
      <c r="O1441" t="s">
        <v>1070</v>
      </c>
      <c r="P1441" t="s">
        <v>1208</v>
      </c>
      <c r="Q1441" t="s">
        <v>924</v>
      </c>
      <c r="R1441">
        <v>20398</v>
      </c>
      <c r="S1441" s="19">
        <v>43787</v>
      </c>
      <c r="T1441">
        <v>84268</v>
      </c>
      <c r="U1441" t="s">
        <v>356</v>
      </c>
      <c r="V1441" s="19">
        <v>43802</v>
      </c>
      <c r="W1441" t="s">
        <v>967</v>
      </c>
      <c r="X1441" t="s">
        <v>968</v>
      </c>
      <c r="Y1441" t="s">
        <v>94</v>
      </c>
      <c r="Z1441" t="s">
        <v>364</v>
      </c>
      <c r="AA1441" s="29">
        <v>-2352</v>
      </c>
      <c r="AB1441">
        <v>0</v>
      </c>
      <c r="AC1441">
        <f t="shared" si="276"/>
        <v>2019</v>
      </c>
      <c r="AD1441">
        <f t="shared" si="277"/>
        <v>12</v>
      </c>
      <c r="AE1441">
        <f t="shared" si="278"/>
        <v>2019</v>
      </c>
      <c r="AF1441">
        <f t="shared" si="279"/>
        <v>10</v>
      </c>
      <c r="AG1441" t="str">
        <f>VLOOKUP(F1441,vlookup!$A$2:$E$660,2,0)</f>
        <v>Retained</v>
      </c>
      <c r="AH1441" t="str">
        <f>VLOOKUP(F1441,vlookup!$A$2:$E$660,3,0)</f>
        <v>Service Contract</v>
      </c>
      <c r="AI1441" t="str">
        <f>VLOOKUP(F1441,vlookup!$A$2:$E$660,4,0)</f>
        <v>Used Car Programs</v>
      </c>
      <c r="AJ1441" t="str">
        <f>VLOOKUP(F1441,vlookup!$A$2:$E$660,5,0)</f>
        <v>High Mileage</v>
      </c>
      <c r="AL1441">
        <f t="shared" si="280"/>
        <v>44</v>
      </c>
      <c r="AM1441">
        <f t="shared" si="281"/>
        <v>44</v>
      </c>
      <c r="AN1441">
        <f t="shared" si="282"/>
        <v>6467</v>
      </c>
      <c r="AO1441" t="str">
        <f t="shared" si="283"/>
        <v/>
      </c>
      <c r="AP1441">
        <f t="shared" si="284"/>
        <v>-2352</v>
      </c>
      <c r="AQ1441" t="str">
        <f t="shared" si="285"/>
        <v/>
      </c>
      <c r="AR1441" t="str">
        <f t="shared" si="286"/>
        <v/>
      </c>
      <c r="AS1441" t="str">
        <f t="shared" si="287"/>
        <v>8G255136J9-1</v>
      </c>
      <c r="AT1441" t="str">
        <f>IFERROR(IF(VLOOKUP(Y1441,vlookup!$I$2:$J$9,1,0)=Y1441,VLOOKUP(Y1441,vlookup!$I$2:$J$9,2,0),PROPER(Y1441)),PROPER(Y1441))</f>
        <v>Labor</v>
      </c>
      <c r="AU1441" t="str">
        <f>IFERROR(IF(B1441=VLOOKUP(B1441,vlookup!$L$2:$L$10,1,0),"Yes","No"),"No")</f>
        <v>No</v>
      </c>
    </row>
    <row r="1442" spans="1:47" ht="14.45" customHeight="1" x14ac:dyDescent="0.25">
      <c r="A1442" t="s">
        <v>2620</v>
      </c>
      <c r="B1442" s="31" t="s">
        <v>2621</v>
      </c>
      <c r="C1442">
        <v>1</v>
      </c>
      <c r="D1442">
        <v>1</v>
      </c>
      <c r="E1442" t="s">
        <v>382</v>
      </c>
      <c r="F1442" t="s">
        <v>464</v>
      </c>
      <c r="G1442" t="s">
        <v>543</v>
      </c>
      <c r="H1442" t="s">
        <v>933</v>
      </c>
      <c r="I1442">
        <v>77801</v>
      </c>
      <c r="J1442" s="19">
        <v>43757</v>
      </c>
      <c r="K1442" s="19">
        <v>43802</v>
      </c>
      <c r="L1442">
        <v>201911</v>
      </c>
      <c r="M1442" s="19">
        <v>43770</v>
      </c>
      <c r="N1442">
        <v>24617</v>
      </c>
      <c r="O1442" t="s">
        <v>1070</v>
      </c>
      <c r="P1442" t="s">
        <v>1208</v>
      </c>
      <c r="Q1442" t="s">
        <v>924</v>
      </c>
      <c r="R1442">
        <v>20398</v>
      </c>
      <c r="S1442" s="19">
        <v>43787</v>
      </c>
      <c r="T1442">
        <v>84268</v>
      </c>
      <c r="U1442" t="s">
        <v>356</v>
      </c>
      <c r="V1442" s="19">
        <v>43802</v>
      </c>
      <c r="W1442" t="s">
        <v>988</v>
      </c>
      <c r="X1442" t="s">
        <v>989</v>
      </c>
      <c r="Y1442" t="s">
        <v>94</v>
      </c>
      <c r="Z1442" t="s">
        <v>364</v>
      </c>
      <c r="AA1442" s="29">
        <v>-252</v>
      </c>
      <c r="AB1442">
        <v>0</v>
      </c>
      <c r="AC1442">
        <f t="shared" si="276"/>
        <v>2019</v>
      </c>
      <c r="AD1442">
        <f t="shared" si="277"/>
        <v>12</v>
      </c>
      <c r="AE1442">
        <f t="shared" si="278"/>
        <v>2019</v>
      </c>
      <c r="AF1442">
        <f t="shared" si="279"/>
        <v>10</v>
      </c>
      <c r="AG1442" t="str">
        <f>VLOOKUP(F1442,vlookup!$A$2:$E$660,2,0)</f>
        <v>Retained</v>
      </c>
      <c r="AH1442" t="str">
        <f>VLOOKUP(F1442,vlookup!$A$2:$E$660,3,0)</f>
        <v>Service Contract</v>
      </c>
      <c r="AI1442" t="str">
        <f>VLOOKUP(F1442,vlookup!$A$2:$E$660,4,0)</f>
        <v>Used Car Programs</v>
      </c>
      <c r="AJ1442" t="str">
        <f>VLOOKUP(F1442,vlookup!$A$2:$E$660,5,0)</f>
        <v>High Mileage</v>
      </c>
      <c r="AL1442">
        <f t="shared" si="280"/>
        <v>44</v>
      </c>
      <c r="AM1442">
        <f t="shared" si="281"/>
        <v>44</v>
      </c>
      <c r="AN1442">
        <f t="shared" si="282"/>
        <v>6467</v>
      </c>
      <c r="AO1442" t="str">
        <f t="shared" si="283"/>
        <v/>
      </c>
      <c r="AP1442">
        <f t="shared" si="284"/>
        <v>-252</v>
      </c>
      <c r="AQ1442" t="str">
        <f t="shared" si="285"/>
        <v/>
      </c>
      <c r="AR1442" t="str">
        <f t="shared" si="286"/>
        <v/>
      </c>
      <c r="AS1442" t="str">
        <f t="shared" si="287"/>
        <v>8G255136J9-1</v>
      </c>
      <c r="AT1442" t="str">
        <f>IFERROR(IF(VLOOKUP(Y1442,vlookup!$I$2:$J$9,1,0)=Y1442,VLOOKUP(Y1442,vlookup!$I$2:$J$9,2,0),PROPER(Y1442)),PROPER(Y1442))</f>
        <v>Labor</v>
      </c>
      <c r="AU1442" t="str">
        <f>IFERROR(IF(B1442=VLOOKUP(B1442,vlookup!$L$2:$L$10,1,0),"Yes","No"),"No")</f>
        <v>No</v>
      </c>
    </row>
    <row r="1443" spans="1:47" ht="14.45" customHeight="1" x14ac:dyDescent="0.25">
      <c r="A1443" t="s">
        <v>1653</v>
      </c>
      <c r="B1443" s="31" t="s">
        <v>1654</v>
      </c>
      <c r="C1443">
        <v>1</v>
      </c>
      <c r="D1443">
        <v>1</v>
      </c>
      <c r="E1443" t="s">
        <v>382</v>
      </c>
      <c r="F1443" t="s">
        <v>464</v>
      </c>
      <c r="G1443" t="s">
        <v>543</v>
      </c>
      <c r="H1443" t="s">
        <v>933</v>
      </c>
      <c r="I1443">
        <v>148002</v>
      </c>
      <c r="J1443" s="19">
        <v>43581</v>
      </c>
      <c r="K1443" s="19">
        <v>43613</v>
      </c>
      <c r="L1443">
        <v>201905</v>
      </c>
      <c r="M1443" s="19">
        <v>43586</v>
      </c>
      <c r="N1443">
        <v>24617</v>
      </c>
      <c r="O1443" t="s">
        <v>1070</v>
      </c>
      <c r="P1443" t="s">
        <v>1655</v>
      </c>
      <c r="Q1443" t="s">
        <v>924</v>
      </c>
      <c r="R1443">
        <v>3565</v>
      </c>
      <c r="S1443" s="19">
        <v>43652</v>
      </c>
      <c r="T1443">
        <v>154326</v>
      </c>
      <c r="U1443" t="s">
        <v>356</v>
      </c>
      <c r="V1443" s="19">
        <v>43670</v>
      </c>
      <c r="W1443" t="s">
        <v>976</v>
      </c>
      <c r="X1443" t="s">
        <v>977</v>
      </c>
      <c r="Y1443" t="s">
        <v>94</v>
      </c>
      <c r="Z1443" t="s">
        <v>369</v>
      </c>
      <c r="AA1443" s="29">
        <v>-807.5</v>
      </c>
      <c r="AB1443">
        <v>0</v>
      </c>
      <c r="AC1443">
        <f t="shared" si="276"/>
        <v>2019</v>
      </c>
      <c r="AD1443">
        <f t="shared" si="277"/>
        <v>7</v>
      </c>
      <c r="AE1443">
        <f t="shared" si="278"/>
        <v>2019</v>
      </c>
      <c r="AF1443">
        <f t="shared" si="279"/>
        <v>4</v>
      </c>
      <c r="AG1443" t="str">
        <f>VLOOKUP(F1443,vlookup!$A$2:$E$660,2,0)</f>
        <v>Retained</v>
      </c>
      <c r="AH1443" t="str">
        <f>VLOOKUP(F1443,vlookup!$A$2:$E$660,3,0)</f>
        <v>Service Contract</v>
      </c>
      <c r="AI1443" t="str">
        <f>VLOOKUP(F1443,vlookup!$A$2:$E$660,4,0)</f>
        <v>Used Car Programs</v>
      </c>
      <c r="AJ1443" t="str">
        <f>VLOOKUP(F1443,vlookup!$A$2:$E$660,5,0)</f>
        <v>High Mileage</v>
      </c>
      <c r="AL1443">
        <f t="shared" si="280"/>
        <v>32</v>
      </c>
      <c r="AM1443">
        <f t="shared" si="281"/>
        <v>88</v>
      </c>
      <c r="AN1443">
        <f t="shared" si="282"/>
        <v>6324</v>
      </c>
      <c r="AO1443" t="str">
        <f t="shared" si="283"/>
        <v/>
      </c>
      <c r="AP1443" t="str">
        <f t="shared" si="284"/>
        <v/>
      </c>
      <c r="AQ1443">
        <f t="shared" si="285"/>
        <v>-807.5</v>
      </c>
      <c r="AR1443" t="str">
        <f t="shared" si="286"/>
        <v/>
      </c>
      <c r="AS1443" t="str">
        <f t="shared" si="287"/>
        <v>BG347691D9-1</v>
      </c>
      <c r="AT1443" t="str">
        <f>IFERROR(IF(VLOOKUP(Y1443,vlookup!$I$2:$J$9,1,0)=Y1443,VLOOKUP(Y1443,vlookup!$I$2:$J$9,2,0),PROPER(Y1443)),PROPER(Y1443))</f>
        <v>Labor</v>
      </c>
      <c r="AU1443" t="str">
        <f>IFERROR(IF(B1443=VLOOKUP(B1443,vlookup!$L$2:$L$10,1,0),"Yes","No"),"No")</f>
        <v>No</v>
      </c>
    </row>
    <row r="1444" spans="1:47" ht="14.45" customHeight="1" x14ac:dyDescent="0.25">
      <c r="A1444" t="s">
        <v>1653</v>
      </c>
      <c r="B1444" s="31" t="s">
        <v>1654</v>
      </c>
      <c r="C1444">
        <v>2</v>
      </c>
      <c r="D1444">
        <v>1</v>
      </c>
      <c r="E1444" t="s">
        <v>382</v>
      </c>
      <c r="F1444" t="s">
        <v>464</v>
      </c>
      <c r="G1444" t="s">
        <v>543</v>
      </c>
      <c r="H1444" t="s">
        <v>933</v>
      </c>
      <c r="I1444">
        <v>148002</v>
      </c>
      <c r="J1444" s="19">
        <v>43581</v>
      </c>
      <c r="K1444" s="19">
        <v>43613</v>
      </c>
      <c r="L1444">
        <v>201905</v>
      </c>
      <c r="M1444" s="19">
        <v>43586</v>
      </c>
      <c r="N1444">
        <v>24617</v>
      </c>
      <c r="O1444" t="s">
        <v>1070</v>
      </c>
      <c r="P1444" t="s">
        <v>1655</v>
      </c>
      <c r="Q1444" t="s">
        <v>924</v>
      </c>
      <c r="R1444">
        <v>3674</v>
      </c>
      <c r="S1444" s="19">
        <v>43738</v>
      </c>
      <c r="T1444">
        <v>157382</v>
      </c>
      <c r="U1444" t="s">
        <v>356</v>
      </c>
      <c r="V1444" s="19">
        <v>43766</v>
      </c>
      <c r="W1444" t="s">
        <v>2772</v>
      </c>
      <c r="X1444" t="s">
        <v>2773</v>
      </c>
      <c r="Y1444" t="s">
        <v>94</v>
      </c>
      <c r="Z1444" t="s">
        <v>364</v>
      </c>
      <c r="AA1444" s="29">
        <v>-1504.5</v>
      </c>
      <c r="AB1444">
        <v>0</v>
      </c>
      <c r="AC1444">
        <f t="shared" si="276"/>
        <v>2019</v>
      </c>
      <c r="AD1444">
        <f t="shared" si="277"/>
        <v>10</v>
      </c>
      <c r="AE1444">
        <f t="shared" si="278"/>
        <v>2019</v>
      </c>
      <c r="AF1444">
        <f t="shared" si="279"/>
        <v>4</v>
      </c>
      <c r="AG1444" t="str">
        <f>VLOOKUP(F1444,vlookup!$A$2:$E$660,2,0)</f>
        <v>Retained</v>
      </c>
      <c r="AH1444" t="str">
        <f>VLOOKUP(F1444,vlookup!$A$2:$E$660,3,0)</f>
        <v>Service Contract</v>
      </c>
      <c r="AI1444" t="str">
        <f>VLOOKUP(F1444,vlookup!$A$2:$E$660,4,0)</f>
        <v>Used Car Programs</v>
      </c>
      <c r="AJ1444" t="str">
        <f>VLOOKUP(F1444,vlookup!$A$2:$E$660,5,0)</f>
        <v>High Mileage</v>
      </c>
      <c r="AL1444">
        <f t="shared" si="280"/>
        <v>32</v>
      </c>
      <c r="AM1444">
        <f t="shared" si="281"/>
        <v>182</v>
      </c>
      <c r="AN1444">
        <f t="shared" si="282"/>
        <v>9380</v>
      </c>
      <c r="AO1444" t="str">
        <f t="shared" si="283"/>
        <v/>
      </c>
      <c r="AP1444" t="str">
        <f t="shared" si="284"/>
        <v/>
      </c>
      <c r="AQ1444" t="str">
        <f t="shared" si="285"/>
        <v/>
      </c>
      <c r="AR1444">
        <f t="shared" si="286"/>
        <v>-1504.5</v>
      </c>
      <c r="AS1444" t="str">
        <f t="shared" si="287"/>
        <v>BG347691D9-2</v>
      </c>
      <c r="AT1444" t="str">
        <f>IFERROR(IF(VLOOKUP(Y1444,vlookup!$I$2:$J$9,1,0)=Y1444,VLOOKUP(Y1444,vlookup!$I$2:$J$9,2,0),PROPER(Y1444)),PROPER(Y1444))</f>
        <v>Labor</v>
      </c>
      <c r="AU1444" t="str">
        <f>IFERROR(IF(B1444=VLOOKUP(B1444,vlookup!$L$2:$L$10,1,0),"Yes","No"),"No")</f>
        <v>No</v>
      </c>
    </row>
    <row r="1445" spans="1:47" ht="14.45" customHeight="1" x14ac:dyDescent="0.25">
      <c r="A1445" t="s">
        <v>1656</v>
      </c>
      <c r="B1445" s="31" t="s">
        <v>1657</v>
      </c>
      <c r="C1445">
        <v>1</v>
      </c>
      <c r="D1445">
        <v>1</v>
      </c>
      <c r="E1445" t="s">
        <v>382</v>
      </c>
      <c r="F1445" t="s">
        <v>464</v>
      </c>
      <c r="G1445" t="s">
        <v>543</v>
      </c>
      <c r="H1445" t="s">
        <v>933</v>
      </c>
      <c r="I1445">
        <v>112301</v>
      </c>
      <c r="J1445" s="19">
        <v>44509</v>
      </c>
      <c r="K1445" s="19">
        <v>44571</v>
      </c>
      <c r="L1445">
        <v>202201</v>
      </c>
      <c r="M1445" s="19">
        <v>44562</v>
      </c>
      <c r="N1445">
        <v>24616</v>
      </c>
      <c r="O1445" t="s">
        <v>1076</v>
      </c>
      <c r="P1445" t="s">
        <v>1658</v>
      </c>
      <c r="Q1445" t="s">
        <v>924</v>
      </c>
      <c r="R1445">
        <v>659647</v>
      </c>
      <c r="S1445" s="19">
        <v>44617</v>
      </c>
      <c r="T1445">
        <v>116229</v>
      </c>
      <c r="U1445" t="s">
        <v>356</v>
      </c>
      <c r="V1445" s="19">
        <v>44623</v>
      </c>
      <c r="W1445" t="s">
        <v>1006</v>
      </c>
      <c r="X1445" t="s">
        <v>1007</v>
      </c>
      <c r="Y1445" t="s">
        <v>94</v>
      </c>
      <c r="Z1445" t="s">
        <v>364</v>
      </c>
      <c r="AA1445" s="29">
        <v>-1200</v>
      </c>
      <c r="AB1445">
        <v>0</v>
      </c>
      <c r="AC1445">
        <f t="shared" si="276"/>
        <v>2022</v>
      </c>
      <c r="AD1445">
        <f t="shared" si="277"/>
        <v>3</v>
      </c>
      <c r="AE1445">
        <f t="shared" si="278"/>
        <v>2021</v>
      </c>
      <c r="AF1445">
        <f t="shared" si="279"/>
        <v>11</v>
      </c>
      <c r="AG1445" t="str">
        <f>VLOOKUP(F1445,vlookup!$A$2:$E$660,2,0)</f>
        <v>Retained</v>
      </c>
      <c r="AH1445" t="str">
        <f>VLOOKUP(F1445,vlookup!$A$2:$E$660,3,0)</f>
        <v>Service Contract</v>
      </c>
      <c r="AI1445" t="str">
        <f>VLOOKUP(F1445,vlookup!$A$2:$E$660,4,0)</f>
        <v>Used Car Programs</v>
      </c>
      <c r="AJ1445" t="str">
        <f>VLOOKUP(F1445,vlookup!$A$2:$E$660,5,0)</f>
        <v>High Mileage</v>
      </c>
      <c r="AL1445">
        <f t="shared" si="280"/>
        <v>61</v>
      </c>
      <c r="AM1445">
        <f t="shared" si="281"/>
        <v>114</v>
      </c>
      <c r="AN1445">
        <f t="shared" si="282"/>
        <v>3928</v>
      </c>
      <c r="AO1445" t="str">
        <f t="shared" si="283"/>
        <v/>
      </c>
      <c r="AP1445" t="str">
        <f t="shared" si="284"/>
        <v/>
      </c>
      <c r="AQ1445" t="str">
        <f t="shared" si="285"/>
        <v/>
      </c>
      <c r="AR1445">
        <f t="shared" si="286"/>
        <v>-1200</v>
      </c>
      <c r="AS1445" t="str">
        <f t="shared" si="287"/>
        <v>ZAGDG213290K21-1</v>
      </c>
      <c r="AT1445" t="str">
        <f>IFERROR(IF(VLOOKUP(Y1445,vlookup!$I$2:$J$9,1,0)=Y1445,VLOOKUP(Y1445,vlookup!$I$2:$J$9,2,0),PROPER(Y1445)),PROPER(Y1445))</f>
        <v>Labor</v>
      </c>
      <c r="AU1445" t="str">
        <f>IFERROR(IF(B1445=VLOOKUP(B1445,vlookup!$L$2:$L$10,1,0),"Yes","No"),"No")</f>
        <v>No</v>
      </c>
    </row>
    <row r="1446" spans="1:47" ht="14.45" customHeight="1" x14ac:dyDescent="0.25">
      <c r="A1446" t="s">
        <v>1656</v>
      </c>
      <c r="B1446" s="31" t="s">
        <v>1657</v>
      </c>
      <c r="C1446">
        <v>1</v>
      </c>
      <c r="D1446">
        <v>1</v>
      </c>
      <c r="E1446" t="s">
        <v>382</v>
      </c>
      <c r="F1446" t="s">
        <v>464</v>
      </c>
      <c r="G1446" t="s">
        <v>543</v>
      </c>
      <c r="H1446" t="s">
        <v>933</v>
      </c>
      <c r="I1446">
        <v>112301</v>
      </c>
      <c r="J1446" s="19">
        <v>44509</v>
      </c>
      <c r="K1446" s="19">
        <v>44571</v>
      </c>
      <c r="L1446">
        <v>202201</v>
      </c>
      <c r="M1446" s="19">
        <v>44562</v>
      </c>
      <c r="N1446">
        <v>24616</v>
      </c>
      <c r="O1446" t="s">
        <v>1076</v>
      </c>
      <c r="P1446" t="s">
        <v>1658</v>
      </c>
      <c r="Q1446" t="s">
        <v>924</v>
      </c>
      <c r="R1446">
        <v>659647</v>
      </c>
      <c r="S1446" s="19">
        <v>44617</v>
      </c>
      <c r="T1446">
        <v>116229</v>
      </c>
      <c r="U1446" t="s">
        <v>356</v>
      </c>
      <c r="V1446" s="19">
        <v>44623</v>
      </c>
      <c r="W1446" t="s">
        <v>1030</v>
      </c>
      <c r="X1446" t="s">
        <v>1031</v>
      </c>
      <c r="Y1446" t="s">
        <v>94</v>
      </c>
      <c r="Z1446" t="s">
        <v>364</v>
      </c>
      <c r="AA1446" s="29">
        <v>-210</v>
      </c>
      <c r="AB1446">
        <v>0</v>
      </c>
      <c r="AC1446">
        <f t="shared" si="276"/>
        <v>2022</v>
      </c>
      <c r="AD1446">
        <f t="shared" si="277"/>
        <v>3</v>
      </c>
      <c r="AE1446">
        <f t="shared" si="278"/>
        <v>2021</v>
      </c>
      <c r="AF1446">
        <f t="shared" si="279"/>
        <v>11</v>
      </c>
      <c r="AG1446" t="str">
        <f>VLOOKUP(F1446,vlookup!$A$2:$E$660,2,0)</f>
        <v>Retained</v>
      </c>
      <c r="AH1446" t="str">
        <f>VLOOKUP(F1446,vlookup!$A$2:$E$660,3,0)</f>
        <v>Service Contract</v>
      </c>
      <c r="AI1446" t="str">
        <f>VLOOKUP(F1446,vlookup!$A$2:$E$660,4,0)</f>
        <v>Used Car Programs</v>
      </c>
      <c r="AJ1446" t="str">
        <f>VLOOKUP(F1446,vlookup!$A$2:$E$660,5,0)</f>
        <v>High Mileage</v>
      </c>
      <c r="AL1446">
        <f t="shared" si="280"/>
        <v>61</v>
      </c>
      <c r="AM1446">
        <f t="shared" si="281"/>
        <v>114</v>
      </c>
      <c r="AN1446">
        <f t="shared" si="282"/>
        <v>3928</v>
      </c>
      <c r="AO1446" t="str">
        <f t="shared" si="283"/>
        <v/>
      </c>
      <c r="AP1446" t="str">
        <f t="shared" si="284"/>
        <v/>
      </c>
      <c r="AQ1446" t="str">
        <f t="shared" si="285"/>
        <v/>
      </c>
      <c r="AR1446">
        <f t="shared" si="286"/>
        <v>-210</v>
      </c>
      <c r="AS1446" t="str">
        <f t="shared" si="287"/>
        <v>ZAGDG213290K21-1</v>
      </c>
      <c r="AT1446" t="str">
        <f>IFERROR(IF(VLOOKUP(Y1446,vlookup!$I$2:$J$9,1,0)=Y1446,VLOOKUP(Y1446,vlookup!$I$2:$J$9,2,0),PROPER(Y1446)),PROPER(Y1446))</f>
        <v>Labor</v>
      </c>
      <c r="AU1446" t="str">
        <f>IFERROR(IF(B1446=VLOOKUP(B1446,vlookup!$L$2:$L$10,1,0),"Yes","No"),"No")</f>
        <v>No</v>
      </c>
    </row>
    <row r="1447" spans="1:47" ht="14.45" customHeight="1" x14ac:dyDescent="0.25">
      <c r="A1447" t="s">
        <v>3123</v>
      </c>
      <c r="B1447" s="31" t="s">
        <v>3124</v>
      </c>
      <c r="C1447">
        <v>1</v>
      </c>
      <c r="D1447">
        <v>1</v>
      </c>
      <c r="E1447" t="s">
        <v>382</v>
      </c>
      <c r="F1447" t="s">
        <v>464</v>
      </c>
      <c r="G1447" t="s">
        <v>543</v>
      </c>
      <c r="H1447" t="s">
        <v>933</v>
      </c>
      <c r="I1447">
        <v>108399</v>
      </c>
      <c r="J1447" s="19">
        <v>44721</v>
      </c>
      <c r="K1447" s="19">
        <v>44767</v>
      </c>
      <c r="L1447">
        <v>202207</v>
      </c>
      <c r="M1447" s="19">
        <v>44743</v>
      </c>
      <c r="N1447">
        <v>24617</v>
      </c>
      <c r="O1447" t="s">
        <v>1070</v>
      </c>
      <c r="P1447" t="s">
        <v>3125</v>
      </c>
      <c r="Q1447" t="s">
        <v>924</v>
      </c>
      <c r="R1447">
        <v>455473</v>
      </c>
      <c r="S1447" s="19">
        <v>44893</v>
      </c>
      <c r="T1447">
        <v>118475</v>
      </c>
      <c r="U1447" t="s">
        <v>356</v>
      </c>
      <c r="V1447" s="19">
        <v>44929</v>
      </c>
      <c r="W1447" t="s">
        <v>3126</v>
      </c>
      <c r="X1447" t="s">
        <v>3820</v>
      </c>
      <c r="Y1447" t="s">
        <v>94</v>
      </c>
      <c r="Z1447" t="s">
        <v>575</v>
      </c>
      <c r="AA1447" s="29">
        <v>-214.8</v>
      </c>
      <c r="AB1447">
        <v>0</v>
      </c>
      <c r="AC1447">
        <f t="shared" si="276"/>
        <v>2023</v>
      </c>
      <c r="AD1447">
        <f t="shared" si="277"/>
        <v>1</v>
      </c>
      <c r="AE1447">
        <f t="shared" si="278"/>
        <v>2022</v>
      </c>
      <c r="AF1447">
        <f t="shared" si="279"/>
        <v>6</v>
      </c>
      <c r="AG1447" t="str">
        <f>VLOOKUP(F1447,vlookup!$A$2:$E$660,2,0)</f>
        <v>Retained</v>
      </c>
      <c r="AH1447" t="str">
        <f>VLOOKUP(F1447,vlookup!$A$2:$E$660,3,0)</f>
        <v>Service Contract</v>
      </c>
      <c r="AI1447" t="str">
        <f>VLOOKUP(F1447,vlookup!$A$2:$E$660,4,0)</f>
        <v>Used Car Programs</v>
      </c>
      <c r="AJ1447" t="str">
        <f>VLOOKUP(F1447,vlookup!$A$2:$E$660,5,0)</f>
        <v>High Mileage</v>
      </c>
      <c r="AL1447">
        <f t="shared" si="280"/>
        <v>46</v>
      </c>
      <c r="AM1447">
        <f t="shared" si="281"/>
        <v>204</v>
      </c>
      <c r="AN1447">
        <f t="shared" si="282"/>
        <v>10076</v>
      </c>
      <c r="AO1447" t="str">
        <f t="shared" si="283"/>
        <v/>
      </c>
      <c r="AP1447" t="str">
        <f t="shared" si="284"/>
        <v/>
      </c>
      <c r="AQ1447" t="str">
        <f t="shared" si="285"/>
        <v/>
      </c>
      <c r="AR1447">
        <f t="shared" si="286"/>
        <v>-214.8</v>
      </c>
      <c r="AS1447" t="str">
        <f t="shared" si="287"/>
        <v>ZAGGG255521F22-1</v>
      </c>
      <c r="AT1447" t="str">
        <f>IFERROR(IF(VLOOKUP(Y1447,vlookup!$I$2:$J$9,1,0)=Y1447,VLOOKUP(Y1447,vlookup!$I$2:$J$9,2,0),PROPER(Y1447)),PROPER(Y1447))</f>
        <v>Labor</v>
      </c>
      <c r="AU1447" t="str">
        <f>IFERROR(IF(B1447=VLOOKUP(B1447,vlookup!$L$2:$L$10,1,0),"Yes","No"),"No")</f>
        <v>No</v>
      </c>
    </row>
    <row r="1448" spans="1:47" ht="14.45" customHeight="1" x14ac:dyDescent="0.25">
      <c r="A1448" t="s">
        <v>3123</v>
      </c>
      <c r="B1448" s="31" t="s">
        <v>3124</v>
      </c>
      <c r="C1448">
        <v>1</v>
      </c>
      <c r="D1448">
        <v>1</v>
      </c>
      <c r="E1448" t="s">
        <v>382</v>
      </c>
      <c r="F1448" t="s">
        <v>464</v>
      </c>
      <c r="G1448" t="s">
        <v>543</v>
      </c>
      <c r="H1448" t="s">
        <v>933</v>
      </c>
      <c r="I1448">
        <v>108399</v>
      </c>
      <c r="J1448" s="19">
        <v>44721</v>
      </c>
      <c r="K1448" s="19">
        <v>44767</v>
      </c>
      <c r="L1448">
        <v>202207</v>
      </c>
      <c r="M1448" s="19">
        <v>44743</v>
      </c>
      <c r="N1448">
        <v>24617</v>
      </c>
      <c r="O1448" t="s">
        <v>1070</v>
      </c>
      <c r="P1448" t="s">
        <v>3125</v>
      </c>
      <c r="Q1448" t="s">
        <v>924</v>
      </c>
      <c r="R1448">
        <v>455473</v>
      </c>
      <c r="S1448" s="19">
        <v>44893</v>
      </c>
      <c r="T1448">
        <v>118475</v>
      </c>
      <c r="U1448" t="s">
        <v>356</v>
      </c>
      <c r="V1448" s="19">
        <v>44929</v>
      </c>
      <c r="W1448" t="s">
        <v>370</v>
      </c>
      <c r="X1448" t="s">
        <v>371</v>
      </c>
      <c r="Y1448" t="s">
        <v>94</v>
      </c>
      <c r="Z1448" t="s">
        <v>369</v>
      </c>
      <c r="AA1448" s="29">
        <v>-1807.9</v>
      </c>
      <c r="AB1448">
        <v>0</v>
      </c>
      <c r="AC1448">
        <f t="shared" si="276"/>
        <v>2023</v>
      </c>
      <c r="AD1448">
        <f t="shared" si="277"/>
        <v>1</v>
      </c>
      <c r="AE1448">
        <f t="shared" si="278"/>
        <v>2022</v>
      </c>
      <c r="AF1448">
        <f t="shared" si="279"/>
        <v>6</v>
      </c>
      <c r="AG1448" t="str">
        <f>VLOOKUP(F1448,vlookup!$A$2:$E$660,2,0)</f>
        <v>Retained</v>
      </c>
      <c r="AH1448" t="str">
        <f>VLOOKUP(F1448,vlookup!$A$2:$E$660,3,0)</f>
        <v>Service Contract</v>
      </c>
      <c r="AI1448" t="str">
        <f>VLOOKUP(F1448,vlookup!$A$2:$E$660,4,0)</f>
        <v>Used Car Programs</v>
      </c>
      <c r="AJ1448" t="str">
        <f>VLOOKUP(F1448,vlookup!$A$2:$E$660,5,0)</f>
        <v>High Mileage</v>
      </c>
      <c r="AL1448">
        <f t="shared" si="280"/>
        <v>46</v>
      </c>
      <c r="AM1448">
        <f t="shared" si="281"/>
        <v>204</v>
      </c>
      <c r="AN1448">
        <f t="shared" si="282"/>
        <v>10076</v>
      </c>
      <c r="AO1448" t="str">
        <f t="shared" si="283"/>
        <v/>
      </c>
      <c r="AP1448" t="str">
        <f t="shared" si="284"/>
        <v/>
      </c>
      <c r="AQ1448" t="str">
        <f t="shared" si="285"/>
        <v/>
      </c>
      <c r="AR1448">
        <f t="shared" si="286"/>
        <v>-1807.9</v>
      </c>
      <c r="AS1448" t="str">
        <f t="shared" si="287"/>
        <v>ZAGGG255521F22-1</v>
      </c>
      <c r="AT1448" t="str">
        <f>IFERROR(IF(VLOOKUP(Y1448,vlookup!$I$2:$J$9,1,0)=Y1448,VLOOKUP(Y1448,vlookup!$I$2:$J$9,2,0),PROPER(Y1448)),PROPER(Y1448))</f>
        <v>Labor</v>
      </c>
      <c r="AU1448" t="str">
        <f>IFERROR(IF(B1448=VLOOKUP(B1448,vlookup!$L$2:$L$10,1,0),"Yes","No"),"No")</f>
        <v>No</v>
      </c>
    </row>
    <row r="1449" spans="1:47" ht="14.45" customHeight="1" x14ac:dyDescent="0.25">
      <c r="A1449" t="s">
        <v>1659</v>
      </c>
      <c r="B1449" s="31" t="s">
        <v>1660</v>
      </c>
      <c r="C1449">
        <v>1</v>
      </c>
      <c r="D1449">
        <v>1</v>
      </c>
      <c r="E1449" t="s">
        <v>382</v>
      </c>
      <c r="F1449" t="s">
        <v>464</v>
      </c>
      <c r="G1449" t="s">
        <v>543</v>
      </c>
      <c r="H1449" t="s">
        <v>933</v>
      </c>
      <c r="I1449">
        <v>118770</v>
      </c>
      <c r="J1449" s="19">
        <v>43877</v>
      </c>
      <c r="K1449" s="19">
        <v>43959</v>
      </c>
      <c r="L1449">
        <v>202005</v>
      </c>
      <c r="M1449" s="19">
        <v>43952</v>
      </c>
      <c r="N1449">
        <v>24616</v>
      </c>
      <c r="O1449" t="s">
        <v>1076</v>
      </c>
      <c r="P1449" t="s">
        <v>1661</v>
      </c>
      <c r="Q1449" t="s">
        <v>924</v>
      </c>
      <c r="R1449">
        <v>107925</v>
      </c>
      <c r="S1449" s="19">
        <v>44112</v>
      </c>
      <c r="T1449">
        <v>130250</v>
      </c>
      <c r="U1449" t="s">
        <v>356</v>
      </c>
      <c r="V1449" s="19">
        <v>44141</v>
      </c>
      <c r="W1449" t="s">
        <v>589</v>
      </c>
      <c r="X1449" t="s">
        <v>590</v>
      </c>
      <c r="Y1449" t="s">
        <v>94</v>
      </c>
      <c r="Z1449" t="s">
        <v>358</v>
      </c>
      <c r="AA1449" s="29">
        <v>-159</v>
      </c>
      <c r="AB1449">
        <v>0</v>
      </c>
      <c r="AC1449">
        <f t="shared" si="276"/>
        <v>2020</v>
      </c>
      <c r="AD1449">
        <f t="shared" si="277"/>
        <v>11</v>
      </c>
      <c r="AE1449">
        <f t="shared" si="278"/>
        <v>2020</v>
      </c>
      <c r="AF1449">
        <f t="shared" si="279"/>
        <v>2</v>
      </c>
      <c r="AG1449" t="str">
        <f>VLOOKUP(F1449,vlookup!$A$2:$E$660,2,0)</f>
        <v>Retained</v>
      </c>
      <c r="AH1449" t="str">
        <f>VLOOKUP(F1449,vlookup!$A$2:$E$660,3,0)</f>
        <v>Service Contract</v>
      </c>
      <c r="AI1449" t="str">
        <f>VLOOKUP(F1449,vlookup!$A$2:$E$660,4,0)</f>
        <v>Used Car Programs</v>
      </c>
      <c r="AJ1449" t="str">
        <f>VLOOKUP(F1449,vlookup!$A$2:$E$660,5,0)</f>
        <v>High Mileage</v>
      </c>
      <c r="AL1449">
        <f t="shared" si="280"/>
        <v>82</v>
      </c>
      <c r="AM1449">
        <f t="shared" si="281"/>
        <v>260</v>
      </c>
      <c r="AN1449">
        <f t="shared" si="282"/>
        <v>11480</v>
      </c>
      <c r="AO1449" t="str">
        <f t="shared" si="283"/>
        <v/>
      </c>
      <c r="AP1449" t="str">
        <f t="shared" si="284"/>
        <v/>
      </c>
      <c r="AQ1449" t="str">
        <f t="shared" si="285"/>
        <v/>
      </c>
      <c r="AR1449">
        <f t="shared" si="286"/>
        <v>-159</v>
      </c>
      <c r="AS1449" t="str">
        <f t="shared" si="287"/>
        <v>EG221499B0-1</v>
      </c>
      <c r="AT1449" t="str">
        <f>IFERROR(IF(VLOOKUP(Y1449,vlookup!$I$2:$J$9,1,0)=Y1449,VLOOKUP(Y1449,vlookup!$I$2:$J$9,2,0),PROPER(Y1449)),PROPER(Y1449))</f>
        <v>Labor</v>
      </c>
      <c r="AU1449" t="str">
        <f>IFERROR(IF(B1449=VLOOKUP(B1449,vlookup!$L$2:$L$10,1,0),"Yes","No"),"No")</f>
        <v>No</v>
      </c>
    </row>
    <row r="1450" spans="1:47" ht="14.45" customHeight="1" x14ac:dyDescent="0.25">
      <c r="A1450" t="s">
        <v>1659</v>
      </c>
      <c r="B1450" s="31" t="s">
        <v>1660</v>
      </c>
      <c r="C1450">
        <v>1</v>
      </c>
      <c r="D1450">
        <v>1</v>
      </c>
      <c r="E1450" t="s">
        <v>382</v>
      </c>
      <c r="F1450" t="s">
        <v>464</v>
      </c>
      <c r="G1450" t="s">
        <v>543</v>
      </c>
      <c r="H1450" t="s">
        <v>933</v>
      </c>
      <c r="I1450">
        <v>118770</v>
      </c>
      <c r="J1450" s="19">
        <v>43877</v>
      </c>
      <c r="K1450" s="19">
        <v>43959</v>
      </c>
      <c r="L1450">
        <v>202005</v>
      </c>
      <c r="M1450" s="19">
        <v>43952</v>
      </c>
      <c r="N1450">
        <v>24616</v>
      </c>
      <c r="O1450" t="s">
        <v>1076</v>
      </c>
      <c r="P1450" t="s">
        <v>1661</v>
      </c>
      <c r="Q1450" t="s">
        <v>924</v>
      </c>
      <c r="R1450">
        <v>107925</v>
      </c>
      <c r="S1450" s="19">
        <v>44112</v>
      </c>
      <c r="T1450">
        <v>130250</v>
      </c>
      <c r="U1450" t="s">
        <v>356</v>
      </c>
      <c r="V1450" s="19">
        <v>44141</v>
      </c>
      <c r="W1450" t="s">
        <v>1006</v>
      </c>
      <c r="X1450" t="s">
        <v>1007</v>
      </c>
      <c r="Y1450" t="s">
        <v>94</v>
      </c>
      <c r="Z1450" t="s">
        <v>364</v>
      </c>
      <c r="AA1450" s="29">
        <v>-125</v>
      </c>
      <c r="AB1450">
        <v>0</v>
      </c>
      <c r="AC1450">
        <f t="shared" si="276"/>
        <v>2020</v>
      </c>
      <c r="AD1450">
        <f t="shared" si="277"/>
        <v>11</v>
      </c>
      <c r="AE1450">
        <f t="shared" si="278"/>
        <v>2020</v>
      </c>
      <c r="AF1450">
        <f t="shared" si="279"/>
        <v>2</v>
      </c>
      <c r="AG1450" t="str">
        <f>VLOOKUP(F1450,vlookup!$A$2:$E$660,2,0)</f>
        <v>Retained</v>
      </c>
      <c r="AH1450" t="str">
        <f>VLOOKUP(F1450,vlookup!$A$2:$E$660,3,0)</f>
        <v>Service Contract</v>
      </c>
      <c r="AI1450" t="str">
        <f>VLOOKUP(F1450,vlookup!$A$2:$E$660,4,0)</f>
        <v>Used Car Programs</v>
      </c>
      <c r="AJ1450" t="str">
        <f>VLOOKUP(F1450,vlookup!$A$2:$E$660,5,0)</f>
        <v>High Mileage</v>
      </c>
      <c r="AL1450">
        <f t="shared" si="280"/>
        <v>82</v>
      </c>
      <c r="AM1450">
        <f t="shared" si="281"/>
        <v>260</v>
      </c>
      <c r="AN1450">
        <f t="shared" si="282"/>
        <v>11480</v>
      </c>
      <c r="AO1450" t="str">
        <f t="shared" si="283"/>
        <v/>
      </c>
      <c r="AP1450" t="str">
        <f t="shared" si="284"/>
        <v/>
      </c>
      <c r="AQ1450" t="str">
        <f t="shared" si="285"/>
        <v/>
      </c>
      <c r="AR1450">
        <f t="shared" si="286"/>
        <v>-125</v>
      </c>
      <c r="AS1450" t="str">
        <f t="shared" si="287"/>
        <v>EG221499B0-1</v>
      </c>
      <c r="AT1450" t="str">
        <f>IFERROR(IF(VLOOKUP(Y1450,vlookup!$I$2:$J$9,1,0)=Y1450,VLOOKUP(Y1450,vlookup!$I$2:$J$9,2,0),PROPER(Y1450)),PROPER(Y1450))</f>
        <v>Labor</v>
      </c>
      <c r="AU1450" t="str">
        <f>IFERROR(IF(B1450=VLOOKUP(B1450,vlookup!$L$2:$L$10,1,0),"Yes","No"),"No")</f>
        <v>No</v>
      </c>
    </row>
    <row r="1451" spans="1:47" ht="14.45" customHeight="1" x14ac:dyDescent="0.25">
      <c r="A1451" t="s">
        <v>1659</v>
      </c>
      <c r="B1451" s="31" t="s">
        <v>1660</v>
      </c>
      <c r="C1451">
        <v>1</v>
      </c>
      <c r="D1451">
        <v>1</v>
      </c>
      <c r="E1451" t="s">
        <v>382</v>
      </c>
      <c r="F1451" t="s">
        <v>464</v>
      </c>
      <c r="G1451" t="s">
        <v>543</v>
      </c>
      <c r="H1451" t="s">
        <v>933</v>
      </c>
      <c r="I1451">
        <v>118770</v>
      </c>
      <c r="J1451" s="19">
        <v>43877</v>
      </c>
      <c r="K1451" s="19">
        <v>43959</v>
      </c>
      <c r="L1451">
        <v>202005</v>
      </c>
      <c r="M1451" s="19">
        <v>43952</v>
      </c>
      <c r="N1451">
        <v>24616</v>
      </c>
      <c r="O1451" t="s">
        <v>1076</v>
      </c>
      <c r="P1451" t="s">
        <v>1661</v>
      </c>
      <c r="Q1451" t="s">
        <v>924</v>
      </c>
      <c r="R1451">
        <v>107925</v>
      </c>
      <c r="S1451" s="19">
        <v>44112</v>
      </c>
      <c r="T1451">
        <v>130250</v>
      </c>
      <c r="U1451" t="s">
        <v>356</v>
      </c>
      <c r="V1451" s="19">
        <v>44141</v>
      </c>
      <c r="W1451" t="s">
        <v>990</v>
      </c>
      <c r="X1451" t="s">
        <v>991</v>
      </c>
      <c r="Y1451" t="s">
        <v>94</v>
      </c>
      <c r="Z1451" t="s">
        <v>369</v>
      </c>
      <c r="AA1451" s="29">
        <v>-1012.5</v>
      </c>
      <c r="AB1451">
        <v>0</v>
      </c>
      <c r="AC1451">
        <f t="shared" si="276"/>
        <v>2020</v>
      </c>
      <c r="AD1451">
        <f t="shared" si="277"/>
        <v>11</v>
      </c>
      <c r="AE1451">
        <f t="shared" si="278"/>
        <v>2020</v>
      </c>
      <c r="AF1451">
        <f t="shared" si="279"/>
        <v>2</v>
      </c>
      <c r="AG1451" t="str">
        <f>VLOOKUP(F1451,vlookup!$A$2:$E$660,2,0)</f>
        <v>Retained</v>
      </c>
      <c r="AH1451" t="str">
        <f>VLOOKUP(F1451,vlookup!$A$2:$E$660,3,0)</f>
        <v>Service Contract</v>
      </c>
      <c r="AI1451" t="str">
        <f>VLOOKUP(F1451,vlookup!$A$2:$E$660,4,0)</f>
        <v>Used Car Programs</v>
      </c>
      <c r="AJ1451" t="str">
        <f>VLOOKUP(F1451,vlookup!$A$2:$E$660,5,0)</f>
        <v>High Mileage</v>
      </c>
      <c r="AL1451">
        <f t="shared" si="280"/>
        <v>82</v>
      </c>
      <c r="AM1451">
        <f t="shared" si="281"/>
        <v>260</v>
      </c>
      <c r="AN1451">
        <f t="shared" si="282"/>
        <v>11480</v>
      </c>
      <c r="AO1451" t="str">
        <f t="shared" si="283"/>
        <v/>
      </c>
      <c r="AP1451" t="str">
        <f t="shared" si="284"/>
        <v/>
      </c>
      <c r="AQ1451" t="str">
        <f t="shared" si="285"/>
        <v/>
      </c>
      <c r="AR1451">
        <f t="shared" si="286"/>
        <v>-1012.5</v>
      </c>
      <c r="AS1451" t="str">
        <f t="shared" si="287"/>
        <v>EG221499B0-1</v>
      </c>
      <c r="AT1451" t="str">
        <f>IFERROR(IF(VLOOKUP(Y1451,vlookup!$I$2:$J$9,1,0)=Y1451,VLOOKUP(Y1451,vlookup!$I$2:$J$9,2,0),PROPER(Y1451)),PROPER(Y1451))</f>
        <v>Labor</v>
      </c>
      <c r="AU1451" t="str">
        <f>IFERROR(IF(B1451=VLOOKUP(B1451,vlookup!$L$2:$L$10,1,0),"Yes","No"),"No")</f>
        <v>No</v>
      </c>
    </row>
    <row r="1452" spans="1:47" ht="14.45" customHeight="1" x14ac:dyDescent="0.25">
      <c r="A1452" t="s">
        <v>1659</v>
      </c>
      <c r="B1452" s="31" t="s">
        <v>1660</v>
      </c>
      <c r="C1452">
        <v>1</v>
      </c>
      <c r="D1452">
        <v>1</v>
      </c>
      <c r="E1452" t="s">
        <v>382</v>
      </c>
      <c r="F1452" t="s">
        <v>464</v>
      </c>
      <c r="G1452" t="s">
        <v>543</v>
      </c>
      <c r="H1452" t="s">
        <v>933</v>
      </c>
      <c r="I1452">
        <v>118770</v>
      </c>
      <c r="J1452" s="19">
        <v>43877</v>
      </c>
      <c r="K1452" s="19">
        <v>43959</v>
      </c>
      <c r="L1452">
        <v>202005</v>
      </c>
      <c r="M1452" s="19">
        <v>43952</v>
      </c>
      <c r="N1452">
        <v>24616</v>
      </c>
      <c r="O1452" t="s">
        <v>1076</v>
      </c>
      <c r="P1452" t="s">
        <v>1661</v>
      </c>
      <c r="Q1452" t="s">
        <v>924</v>
      </c>
      <c r="R1452">
        <v>107925</v>
      </c>
      <c r="S1452" s="19">
        <v>44112</v>
      </c>
      <c r="T1452">
        <v>130250</v>
      </c>
      <c r="U1452" t="s">
        <v>356</v>
      </c>
      <c r="V1452" s="19">
        <v>44141</v>
      </c>
      <c r="W1452" t="s">
        <v>2954</v>
      </c>
      <c r="X1452" t="s">
        <v>2955</v>
      </c>
      <c r="Y1452" t="s">
        <v>94</v>
      </c>
      <c r="Z1452" t="s">
        <v>369</v>
      </c>
      <c r="AA1452" s="29">
        <v>-250</v>
      </c>
      <c r="AB1452">
        <v>0</v>
      </c>
      <c r="AC1452">
        <f t="shared" si="276"/>
        <v>2020</v>
      </c>
      <c r="AD1452">
        <f t="shared" si="277"/>
        <v>11</v>
      </c>
      <c r="AE1452">
        <f t="shared" si="278"/>
        <v>2020</v>
      </c>
      <c r="AF1452">
        <f t="shared" si="279"/>
        <v>2</v>
      </c>
      <c r="AG1452" t="str">
        <f>VLOOKUP(F1452,vlookup!$A$2:$E$660,2,0)</f>
        <v>Retained</v>
      </c>
      <c r="AH1452" t="str">
        <f>VLOOKUP(F1452,vlookup!$A$2:$E$660,3,0)</f>
        <v>Service Contract</v>
      </c>
      <c r="AI1452" t="str">
        <f>VLOOKUP(F1452,vlookup!$A$2:$E$660,4,0)</f>
        <v>Used Car Programs</v>
      </c>
      <c r="AJ1452" t="str">
        <f>VLOOKUP(F1452,vlookup!$A$2:$E$660,5,0)</f>
        <v>High Mileage</v>
      </c>
      <c r="AL1452">
        <f t="shared" si="280"/>
        <v>82</v>
      </c>
      <c r="AM1452">
        <f t="shared" si="281"/>
        <v>260</v>
      </c>
      <c r="AN1452">
        <f t="shared" si="282"/>
        <v>11480</v>
      </c>
      <c r="AO1452" t="str">
        <f t="shared" si="283"/>
        <v/>
      </c>
      <c r="AP1452" t="str">
        <f t="shared" si="284"/>
        <v/>
      </c>
      <c r="AQ1452" t="str">
        <f t="shared" si="285"/>
        <v/>
      </c>
      <c r="AR1452">
        <f t="shared" si="286"/>
        <v>-250</v>
      </c>
      <c r="AS1452" t="str">
        <f t="shared" si="287"/>
        <v>EG221499B0-1</v>
      </c>
      <c r="AT1452" t="str">
        <f>IFERROR(IF(VLOOKUP(Y1452,vlookup!$I$2:$J$9,1,0)=Y1452,VLOOKUP(Y1452,vlookup!$I$2:$J$9,2,0),PROPER(Y1452)),PROPER(Y1452))</f>
        <v>Labor</v>
      </c>
      <c r="AU1452" t="str">
        <f>IFERROR(IF(B1452=VLOOKUP(B1452,vlookup!$L$2:$L$10,1,0),"Yes","No"),"No")</f>
        <v>No</v>
      </c>
    </row>
    <row r="1453" spans="1:47" ht="14.45" customHeight="1" x14ac:dyDescent="0.25">
      <c r="A1453" t="s">
        <v>1662</v>
      </c>
      <c r="B1453" s="31" t="s">
        <v>1663</v>
      </c>
      <c r="C1453">
        <v>1</v>
      </c>
      <c r="D1453">
        <v>1</v>
      </c>
      <c r="E1453" t="s">
        <v>382</v>
      </c>
      <c r="F1453" t="s">
        <v>464</v>
      </c>
      <c r="G1453" t="s">
        <v>543</v>
      </c>
      <c r="H1453" t="s">
        <v>933</v>
      </c>
      <c r="I1453">
        <v>77695</v>
      </c>
      <c r="J1453" s="19">
        <v>44638</v>
      </c>
      <c r="K1453" s="19">
        <v>44684</v>
      </c>
      <c r="L1453">
        <v>202204</v>
      </c>
      <c r="M1453" s="19">
        <v>44652</v>
      </c>
      <c r="N1453">
        <v>24616</v>
      </c>
      <c r="O1453" t="s">
        <v>1076</v>
      </c>
      <c r="P1453" t="s">
        <v>1664</v>
      </c>
      <c r="Q1453" t="s">
        <v>924</v>
      </c>
      <c r="R1453">
        <v>45761</v>
      </c>
      <c r="S1453" s="19">
        <v>45155</v>
      </c>
      <c r="T1453">
        <v>97106</v>
      </c>
      <c r="U1453" t="s">
        <v>356</v>
      </c>
      <c r="V1453" s="19">
        <v>45162</v>
      </c>
      <c r="W1453" t="s">
        <v>969</v>
      </c>
      <c r="X1453" t="s">
        <v>970</v>
      </c>
      <c r="Y1453" t="s">
        <v>94</v>
      </c>
      <c r="Z1453" t="s">
        <v>582</v>
      </c>
      <c r="AA1453" s="29">
        <v>-507</v>
      </c>
      <c r="AB1453">
        <v>0</v>
      </c>
      <c r="AC1453">
        <f t="shared" si="276"/>
        <v>2023</v>
      </c>
      <c r="AD1453">
        <f t="shared" si="277"/>
        <v>8</v>
      </c>
      <c r="AE1453">
        <f t="shared" si="278"/>
        <v>2022</v>
      </c>
      <c r="AF1453">
        <f t="shared" si="279"/>
        <v>3</v>
      </c>
      <c r="AG1453" t="str">
        <f>VLOOKUP(F1453,vlookup!$A$2:$E$660,2,0)</f>
        <v>Retained</v>
      </c>
      <c r="AH1453" t="str">
        <f>VLOOKUP(F1453,vlookup!$A$2:$E$660,3,0)</f>
        <v>Service Contract</v>
      </c>
      <c r="AI1453" t="str">
        <f>VLOOKUP(F1453,vlookup!$A$2:$E$660,4,0)</f>
        <v>Used Car Programs</v>
      </c>
      <c r="AJ1453" t="str">
        <f>VLOOKUP(F1453,vlookup!$A$2:$E$660,5,0)</f>
        <v>High Mileage</v>
      </c>
      <c r="AL1453">
        <f t="shared" si="280"/>
        <v>45</v>
      </c>
      <c r="AM1453">
        <f t="shared" si="281"/>
        <v>516</v>
      </c>
      <c r="AN1453">
        <f t="shared" si="282"/>
        <v>19411</v>
      </c>
      <c r="AO1453" t="str">
        <f t="shared" si="283"/>
        <v/>
      </c>
      <c r="AP1453" t="str">
        <f t="shared" si="284"/>
        <v/>
      </c>
      <c r="AQ1453" t="str">
        <f t="shared" si="285"/>
        <v/>
      </c>
      <c r="AR1453">
        <f t="shared" si="286"/>
        <v>-507</v>
      </c>
      <c r="AS1453" t="str">
        <f t="shared" si="287"/>
        <v>ZAGFG399028C22-1</v>
      </c>
      <c r="AT1453" t="str">
        <f>IFERROR(IF(VLOOKUP(Y1453,vlookup!$I$2:$J$9,1,0)=Y1453,VLOOKUP(Y1453,vlookup!$I$2:$J$9,2,0),PROPER(Y1453)),PROPER(Y1453))</f>
        <v>Labor</v>
      </c>
      <c r="AU1453" t="str">
        <f>IFERROR(IF(B1453=VLOOKUP(B1453,vlookup!$L$2:$L$10,1,0),"Yes","No"),"No")</f>
        <v>No</v>
      </c>
    </row>
    <row r="1454" spans="1:47" ht="14.45" customHeight="1" x14ac:dyDescent="0.25">
      <c r="A1454" t="s">
        <v>3127</v>
      </c>
      <c r="B1454" s="31" t="s">
        <v>3128</v>
      </c>
      <c r="C1454">
        <v>2</v>
      </c>
      <c r="D1454">
        <v>1</v>
      </c>
      <c r="E1454" t="s">
        <v>382</v>
      </c>
      <c r="F1454" t="s">
        <v>464</v>
      </c>
      <c r="G1454" t="s">
        <v>543</v>
      </c>
      <c r="H1454" t="s">
        <v>933</v>
      </c>
      <c r="I1454">
        <v>63338</v>
      </c>
      <c r="J1454" s="19">
        <v>44704</v>
      </c>
      <c r="K1454" s="19">
        <v>44734</v>
      </c>
      <c r="L1454">
        <v>202206</v>
      </c>
      <c r="M1454" s="19">
        <v>44713</v>
      </c>
      <c r="N1454">
        <v>24617</v>
      </c>
      <c r="O1454" t="s">
        <v>1070</v>
      </c>
      <c r="P1454" t="s">
        <v>3129</v>
      </c>
      <c r="Q1454" t="s">
        <v>924</v>
      </c>
      <c r="R1454">
        <v>315923</v>
      </c>
      <c r="S1454" s="19">
        <v>44823</v>
      </c>
      <c r="T1454">
        <v>65270</v>
      </c>
      <c r="U1454" t="s">
        <v>356</v>
      </c>
      <c r="V1454" s="19">
        <v>44861</v>
      </c>
      <c r="W1454" t="s">
        <v>2897</v>
      </c>
      <c r="X1454" t="s">
        <v>2898</v>
      </c>
      <c r="Y1454" t="s">
        <v>94</v>
      </c>
      <c r="Z1454" t="s">
        <v>582</v>
      </c>
      <c r="AA1454" s="29">
        <v>-805.2</v>
      </c>
      <c r="AB1454">
        <v>0</v>
      </c>
      <c r="AC1454">
        <f t="shared" si="276"/>
        <v>2022</v>
      </c>
      <c r="AD1454">
        <f t="shared" si="277"/>
        <v>10</v>
      </c>
      <c r="AE1454">
        <f t="shared" si="278"/>
        <v>2022</v>
      </c>
      <c r="AF1454">
        <f t="shared" si="279"/>
        <v>5</v>
      </c>
      <c r="AG1454" t="str">
        <f>VLOOKUP(F1454,vlookup!$A$2:$E$660,2,0)</f>
        <v>Retained</v>
      </c>
      <c r="AH1454" t="str">
        <f>VLOOKUP(F1454,vlookup!$A$2:$E$660,3,0)</f>
        <v>Service Contract</v>
      </c>
      <c r="AI1454" t="str">
        <f>VLOOKUP(F1454,vlookup!$A$2:$E$660,4,0)</f>
        <v>Used Car Programs</v>
      </c>
      <c r="AJ1454" t="str">
        <f>VLOOKUP(F1454,vlookup!$A$2:$E$660,5,0)</f>
        <v>High Mileage</v>
      </c>
      <c r="AL1454">
        <f t="shared" si="280"/>
        <v>29</v>
      </c>
      <c r="AM1454">
        <f t="shared" si="281"/>
        <v>154</v>
      </c>
      <c r="AN1454">
        <f t="shared" si="282"/>
        <v>1932</v>
      </c>
      <c r="AO1454" t="str">
        <f t="shared" si="283"/>
        <v/>
      </c>
      <c r="AP1454" t="str">
        <f t="shared" si="284"/>
        <v/>
      </c>
      <c r="AQ1454" t="str">
        <f t="shared" si="285"/>
        <v/>
      </c>
      <c r="AR1454">
        <f t="shared" si="286"/>
        <v>-805.2</v>
      </c>
      <c r="AS1454" t="str">
        <f t="shared" si="287"/>
        <v>ZAGFG164535E22-2</v>
      </c>
      <c r="AT1454" t="str">
        <f>IFERROR(IF(VLOOKUP(Y1454,vlookup!$I$2:$J$9,1,0)=Y1454,VLOOKUP(Y1454,vlookup!$I$2:$J$9,2,0),PROPER(Y1454)),PROPER(Y1454))</f>
        <v>Labor</v>
      </c>
      <c r="AU1454" t="str">
        <f>IFERROR(IF(B1454=VLOOKUP(B1454,vlookup!$L$2:$L$10,1,0),"Yes","No"),"No")</f>
        <v>No</v>
      </c>
    </row>
    <row r="1455" spans="1:47" ht="14.45" customHeight="1" x14ac:dyDescent="0.25">
      <c r="A1455" t="s">
        <v>3127</v>
      </c>
      <c r="B1455" s="31" t="s">
        <v>3128</v>
      </c>
      <c r="C1455">
        <v>3</v>
      </c>
      <c r="D1455">
        <v>1</v>
      </c>
      <c r="E1455" t="s">
        <v>382</v>
      </c>
      <c r="F1455" t="s">
        <v>464</v>
      </c>
      <c r="G1455" t="s">
        <v>543</v>
      </c>
      <c r="H1455" t="s">
        <v>933</v>
      </c>
      <c r="I1455">
        <v>63338</v>
      </c>
      <c r="J1455" s="19">
        <v>44704</v>
      </c>
      <c r="K1455" s="19">
        <v>44734</v>
      </c>
      <c r="L1455">
        <v>202206</v>
      </c>
      <c r="M1455" s="19">
        <v>44713</v>
      </c>
      <c r="N1455">
        <v>24617</v>
      </c>
      <c r="O1455" t="s">
        <v>1070</v>
      </c>
      <c r="P1455" t="s">
        <v>3129</v>
      </c>
      <c r="Q1455" t="s">
        <v>924</v>
      </c>
      <c r="R1455">
        <v>329673</v>
      </c>
      <c r="S1455" s="19">
        <v>45287</v>
      </c>
      <c r="T1455">
        <v>72649</v>
      </c>
      <c r="U1455" t="s">
        <v>356</v>
      </c>
      <c r="V1455" s="19">
        <v>45352</v>
      </c>
      <c r="W1455" t="s">
        <v>572</v>
      </c>
      <c r="X1455" t="s">
        <v>573</v>
      </c>
      <c r="Y1455" t="s">
        <v>94</v>
      </c>
      <c r="Z1455" t="s">
        <v>574</v>
      </c>
      <c r="AA1455" s="29">
        <v>-189.95</v>
      </c>
      <c r="AB1455">
        <v>0</v>
      </c>
      <c r="AC1455">
        <f t="shared" si="276"/>
        <v>2024</v>
      </c>
      <c r="AD1455">
        <f t="shared" si="277"/>
        <v>3</v>
      </c>
      <c r="AE1455">
        <f t="shared" si="278"/>
        <v>2022</v>
      </c>
      <c r="AF1455">
        <f t="shared" si="279"/>
        <v>5</v>
      </c>
      <c r="AG1455" t="str">
        <f>VLOOKUP(F1455,vlookup!$A$2:$E$660,2,0)</f>
        <v>Retained</v>
      </c>
      <c r="AH1455" t="str">
        <f>VLOOKUP(F1455,vlookup!$A$2:$E$660,3,0)</f>
        <v>Service Contract</v>
      </c>
      <c r="AI1455" t="str">
        <f>VLOOKUP(F1455,vlookup!$A$2:$E$660,4,0)</f>
        <v>Used Car Programs</v>
      </c>
      <c r="AJ1455" t="str">
        <f>VLOOKUP(F1455,vlookup!$A$2:$E$660,5,0)</f>
        <v>High Mileage</v>
      </c>
      <c r="AL1455">
        <f t="shared" si="280"/>
        <v>29</v>
      </c>
      <c r="AM1455">
        <f t="shared" si="281"/>
        <v>638</v>
      </c>
      <c r="AN1455">
        <f t="shared" si="282"/>
        <v>9311</v>
      </c>
      <c r="AO1455" t="str">
        <f t="shared" si="283"/>
        <v/>
      </c>
      <c r="AP1455" t="str">
        <f t="shared" si="284"/>
        <v/>
      </c>
      <c r="AQ1455" t="str">
        <f t="shared" si="285"/>
        <v/>
      </c>
      <c r="AR1455">
        <f t="shared" si="286"/>
        <v>-189.95</v>
      </c>
      <c r="AS1455" t="str">
        <f t="shared" si="287"/>
        <v>ZAGFG164535E22-3</v>
      </c>
      <c r="AT1455" t="str">
        <f>IFERROR(IF(VLOOKUP(Y1455,vlookup!$I$2:$J$9,1,0)=Y1455,VLOOKUP(Y1455,vlookup!$I$2:$J$9,2,0),PROPER(Y1455)),PROPER(Y1455))</f>
        <v>Labor</v>
      </c>
      <c r="AU1455" t="str">
        <f>IFERROR(IF(B1455=VLOOKUP(B1455,vlookup!$L$2:$L$10,1,0),"Yes","No"),"No")</f>
        <v>No</v>
      </c>
    </row>
    <row r="1456" spans="1:47" ht="14.45" customHeight="1" x14ac:dyDescent="0.25">
      <c r="A1456" t="s">
        <v>3127</v>
      </c>
      <c r="B1456" s="31" t="s">
        <v>3128</v>
      </c>
      <c r="C1456">
        <v>3</v>
      </c>
      <c r="D1456">
        <v>1</v>
      </c>
      <c r="E1456" t="s">
        <v>382</v>
      </c>
      <c r="F1456" t="s">
        <v>464</v>
      </c>
      <c r="G1456" t="s">
        <v>543</v>
      </c>
      <c r="H1456" t="s">
        <v>933</v>
      </c>
      <c r="I1456">
        <v>63338</v>
      </c>
      <c r="J1456" s="19">
        <v>44704</v>
      </c>
      <c r="K1456" s="19">
        <v>44734</v>
      </c>
      <c r="L1456">
        <v>202206</v>
      </c>
      <c r="M1456" s="19">
        <v>44713</v>
      </c>
      <c r="N1456">
        <v>24617</v>
      </c>
      <c r="O1456" t="s">
        <v>1070</v>
      </c>
      <c r="P1456" t="s">
        <v>3129</v>
      </c>
      <c r="Q1456" t="s">
        <v>924</v>
      </c>
      <c r="R1456">
        <v>329673</v>
      </c>
      <c r="S1456" s="19">
        <v>45287</v>
      </c>
      <c r="T1456">
        <v>72649</v>
      </c>
      <c r="U1456" t="s">
        <v>356</v>
      </c>
      <c r="V1456" s="19">
        <v>45352</v>
      </c>
      <c r="W1456" t="s">
        <v>3703</v>
      </c>
      <c r="X1456" t="s">
        <v>3704</v>
      </c>
      <c r="Y1456" t="s">
        <v>94</v>
      </c>
      <c r="Z1456" t="s">
        <v>603</v>
      </c>
      <c r="AA1456" s="29">
        <v>-810.6</v>
      </c>
      <c r="AB1456">
        <v>0</v>
      </c>
      <c r="AC1456">
        <f t="shared" si="276"/>
        <v>2024</v>
      </c>
      <c r="AD1456">
        <f t="shared" si="277"/>
        <v>3</v>
      </c>
      <c r="AE1456">
        <f t="shared" si="278"/>
        <v>2022</v>
      </c>
      <c r="AF1456">
        <f t="shared" si="279"/>
        <v>5</v>
      </c>
      <c r="AG1456" t="str">
        <f>VLOOKUP(F1456,vlookup!$A$2:$E$660,2,0)</f>
        <v>Retained</v>
      </c>
      <c r="AH1456" t="str">
        <f>VLOOKUP(F1456,vlookup!$A$2:$E$660,3,0)</f>
        <v>Service Contract</v>
      </c>
      <c r="AI1456" t="str">
        <f>VLOOKUP(F1456,vlookup!$A$2:$E$660,4,0)</f>
        <v>Used Car Programs</v>
      </c>
      <c r="AJ1456" t="str">
        <f>VLOOKUP(F1456,vlookup!$A$2:$E$660,5,0)</f>
        <v>High Mileage</v>
      </c>
      <c r="AL1456">
        <f t="shared" si="280"/>
        <v>29</v>
      </c>
      <c r="AM1456">
        <f t="shared" si="281"/>
        <v>638</v>
      </c>
      <c r="AN1456">
        <f t="shared" si="282"/>
        <v>9311</v>
      </c>
      <c r="AO1456" t="str">
        <f t="shared" si="283"/>
        <v/>
      </c>
      <c r="AP1456" t="str">
        <f t="shared" si="284"/>
        <v/>
      </c>
      <c r="AQ1456" t="str">
        <f t="shared" si="285"/>
        <v/>
      </c>
      <c r="AR1456">
        <f t="shared" si="286"/>
        <v>-810.6</v>
      </c>
      <c r="AS1456" t="str">
        <f t="shared" si="287"/>
        <v>ZAGFG164535E22-3</v>
      </c>
      <c r="AT1456" t="str">
        <f>IFERROR(IF(VLOOKUP(Y1456,vlookup!$I$2:$J$9,1,0)=Y1456,VLOOKUP(Y1456,vlookup!$I$2:$J$9,2,0),PROPER(Y1456)),PROPER(Y1456))</f>
        <v>Labor</v>
      </c>
      <c r="AU1456" t="str">
        <f>IFERROR(IF(B1456=VLOOKUP(B1456,vlookup!$L$2:$L$10,1,0),"Yes","No"),"No")</f>
        <v>No</v>
      </c>
    </row>
    <row r="1457" spans="1:47" ht="14.45" customHeight="1" x14ac:dyDescent="0.25">
      <c r="A1457" t="s">
        <v>1665</v>
      </c>
      <c r="B1457" s="31" t="s">
        <v>1666</v>
      </c>
      <c r="C1457">
        <v>1</v>
      </c>
      <c r="D1457">
        <v>1</v>
      </c>
      <c r="E1457" t="s">
        <v>382</v>
      </c>
      <c r="F1457" t="s">
        <v>205</v>
      </c>
      <c r="G1457" t="s">
        <v>543</v>
      </c>
      <c r="H1457" t="s">
        <v>1667</v>
      </c>
      <c r="I1457">
        <v>125004</v>
      </c>
      <c r="J1457" s="19">
        <v>41609</v>
      </c>
      <c r="K1457" s="19">
        <v>41652</v>
      </c>
      <c r="L1457">
        <v>201401</v>
      </c>
      <c r="M1457" s="19">
        <v>41640</v>
      </c>
      <c r="N1457">
        <v>24616</v>
      </c>
      <c r="O1457" t="s">
        <v>1076</v>
      </c>
      <c r="P1457" t="s">
        <v>1668</v>
      </c>
      <c r="Q1457" t="s">
        <v>924</v>
      </c>
      <c r="R1457" t="s">
        <v>1220</v>
      </c>
      <c r="S1457" s="19">
        <v>41989</v>
      </c>
      <c r="T1457">
        <v>134464</v>
      </c>
      <c r="U1457" t="s">
        <v>357</v>
      </c>
      <c r="V1457" s="19">
        <v>42019</v>
      </c>
      <c r="W1457" t="s">
        <v>976</v>
      </c>
      <c r="X1457" t="s">
        <v>977</v>
      </c>
      <c r="Y1457" t="s">
        <v>94</v>
      </c>
      <c r="Z1457" t="s">
        <v>369</v>
      </c>
      <c r="AA1457" s="29">
        <v>-783</v>
      </c>
      <c r="AB1457">
        <v>0</v>
      </c>
      <c r="AC1457">
        <f t="shared" si="276"/>
        <v>2015</v>
      </c>
      <c r="AD1457">
        <f t="shared" si="277"/>
        <v>1</v>
      </c>
      <c r="AE1457">
        <f t="shared" si="278"/>
        <v>2013</v>
      </c>
      <c r="AF1457">
        <f t="shared" si="279"/>
        <v>12</v>
      </c>
      <c r="AG1457" t="str">
        <f>VLOOKUP(F1457,vlookup!$A$2:$E$660,2,0)</f>
        <v>Retained</v>
      </c>
      <c r="AH1457" t="str">
        <f>VLOOKUP(F1457,vlookup!$A$2:$E$660,3,0)</f>
        <v>Service Contract</v>
      </c>
      <c r="AI1457" t="str">
        <f>VLOOKUP(F1457,vlookup!$A$2:$E$660,4,0)</f>
        <v>Used Car Programs</v>
      </c>
      <c r="AJ1457" t="str">
        <f>VLOOKUP(F1457,vlookup!$A$2:$E$660,5,0)</f>
        <v>High Mileage</v>
      </c>
      <c r="AL1457">
        <f t="shared" si="280"/>
        <v>42</v>
      </c>
      <c r="AM1457">
        <f t="shared" si="281"/>
        <v>404</v>
      </c>
      <c r="AN1457">
        <f t="shared" si="282"/>
        <v>9460</v>
      </c>
      <c r="AO1457" t="str">
        <f t="shared" si="283"/>
        <v/>
      </c>
      <c r="AP1457" t="str">
        <f t="shared" si="284"/>
        <v/>
      </c>
      <c r="AQ1457" t="str">
        <f t="shared" si="285"/>
        <v/>
      </c>
      <c r="AR1457">
        <f t="shared" si="286"/>
        <v>-783</v>
      </c>
      <c r="AS1457" t="str">
        <f t="shared" si="287"/>
        <v>7G262968L3-1</v>
      </c>
      <c r="AT1457" t="str">
        <f>IFERROR(IF(VLOOKUP(Y1457,vlookup!$I$2:$J$9,1,0)=Y1457,VLOOKUP(Y1457,vlookup!$I$2:$J$9,2,0),PROPER(Y1457)),PROPER(Y1457))</f>
        <v>Labor</v>
      </c>
      <c r="AU1457" t="str">
        <f>IFERROR(IF(B1457=VLOOKUP(B1457,vlookup!$L$2:$L$10,1,0),"Yes","No"),"No")</f>
        <v>No</v>
      </c>
    </row>
    <row r="1458" spans="1:47" ht="14.45" customHeight="1" x14ac:dyDescent="0.25">
      <c r="A1458" t="s">
        <v>1669</v>
      </c>
      <c r="B1458" s="31" t="s">
        <v>1670</v>
      </c>
      <c r="C1458">
        <v>1</v>
      </c>
      <c r="D1458">
        <v>1</v>
      </c>
      <c r="E1458" t="s">
        <v>382</v>
      </c>
      <c r="F1458" t="s">
        <v>205</v>
      </c>
      <c r="G1458" t="s">
        <v>543</v>
      </c>
      <c r="H1458" t="s">
        <v>1667</v>
      </c>
      <c r="I1458">
        <v>117353</v>
      </c>
      <c r="J1458" s="19">
        <v>41772</v>
      </c>
      <c r="K1458" s="19">
        <v>41790</v>
      </c>
      <c r="L1458">
        <v>201405</v>
      </c>
      <c r="M1458" s="19">
        <v>41760</v>
      </c>
      <c r="N1458">
        <v>24617</v>
      </c>
      <c r="O1458" t="s">
        <v>1070</v>
      </c>
      <c r="P1458" t="s">
        <v>1448</v>
      </c>
      <c r="Q1458" t="s">
        <v>924</v>
      </c>
      <c r="R1458">
        <v>518697</v>
      </c>
      <c r="S1458" s="19">
        <v>41839</v>
      </c>
      <c r="T1458">
        <v>119013</v>
      </c>
      <c r="U1458" t="s">
        <v>357</v>
      </c>
      <c r="V1458" s="19">
        <v>41844</v>
      </c>
      <c r="W1458" t="s">
        <v>2946</v>
      </c>
      <c r="X1458" t="s">
        <v>2947</v>
      </c>
      <c r="Y1458" t="s">
        <v>94</v>
      </c>
      <c r="Z1458" t="s">
        <v>366</v>
      </c>
      <c r="AA1458" s="29">
        <v>-157.5</v>
      </c>
      <c r="AB1458">
        <v>0</v>
      </c>
      <c r="AC1458">
        <f t="shared" si="276"/>
        <v>2014</v>
      </c>
      <c r="AD1458">
        <f t="shared" si="277"/>
        <v>7</v>
      </c>
      <c r="AE1458">
        <f t="shared" si="278"/>
        <v>2014</v>
      </c>
      <c r="AF1458">
        <f t="shared" si="279"/>
        <v>5</v>
      </c>
      <c r="AG1458" t="str">
        <f>VLOOKUP(F1458,vlookup!$A$2:$E$660,2,0)</f>
        <v>Retained</v>
      </c>
      <c r="AH1458" t="str">
        <f>VLOOKUP(F1458,vlookup!$A$2:$E$660,3,0)</f>
        <v>Service Contract</v>
      </c>
      <c r="AI1458" t="str">
        <f>VLOOKUP(F1458,vlookup!$A$2:$E$660,4,0)</f>
        <v>Used Car Programs</v>
      </c>
      <c r="AJ1458" t="str">
        <f>VLOOKUP(F1458,vlookup!$A$2:$E$660,5,0)</f>
        <v>High Mileage</v>
      </c>
      <c r="AL1458">
        <f t="shared" si="280"/>
        <v>18</v>
      </c>
      <c r="AM1458">
        <f t="shared" si="281"/>
        <v>71</v>
      </c>
      <c r="AN1458">
        <f t="shared" si="282"/>
        <v>1660</v>
      </c>
      <c r="AO1458" t="str">
        <f t="shared" si="283"/>
        <v/>
      </c>
      <c r="AP1458" t="str">
        <f t="shared" si="284"/>
        <v/>
      </c>
      <c r="AQ1458">
        <f t="shared" si="285"/>
        <v>-157.5</v>
      </c>
      <c r="AR1458" t="str">
        <f t="shared" si="286"/>
        <v/>
      </c>
      <c r="AS1458" t="str">
        <f t="shared" si="287"/>
        <v>4G105285E4-1</v>
      </c>
      <c r="AT1458" t="str">
        <f>IFERROR(IF(VLOOKUP(Y1458,vlookup!$I$2:$J$9,1,0)=Y1458,VLOOKUP(Y1458,vlookup!$I$2:$J$9,2,0),PROPER(Y1458)),PROPER(Y1458))</f>
        <v>Labor</v>
      </c>
      <c r="AU1458" t="str">
        <f>IFERROR(IF(B1458=VLOOKUP(B1458,vlookup!$L$2:$L$10,1,0),"Yes","No"),"No")</f>
        <v>No</v>
      </c>
    </row>
    <row r="1459" spans="1:47" ht="14.45" customHeight="1" x14ac:dyDescent="0.25">
      <c r="A1459" t="s">
        <v>1669</v>
      </c>
      <c r="B1459" s="31" t="s">
        <v>1670</v>
      </c>
      <c r="C1459">
        <v>1</v>
      </c>
      <c r="D1459">
        <v>1</v>
      </c>
      <c r="E1459" t="s">
        <v>382</v>
      </c>
      <c r="F1459" t="s">
        <v>205</v>
      </c>
      <c r="G1459" t="s">
        <v>543</v>
      </c>
      <c r="H1459" t="s">
        <v>1667</v>
      </c>
      <c r="I1459">
        <v>117353</v>
      </c>
      <c r="J1459" s="19">
        <v>41772</v>
      </c>
      <c r="K1459" s="19">
        <v>41790</v>
      </c>
      <c r="L1459">
        <v>201405</v>
      </c>
      <c r="M1459" s="19">
        <v>41760</v>
      </c>
      <c r="N1459">
        <v>24617</v>
      </c>
      <c r="O1459" t="s">
        <v>1070</v>
      </c>
      <c r="P1459" t="s">
        <v>1448</v>
      </c>
      <c r="Q1459" t="s">
        <v>924</v>
      </c>
      <c r="R1459">
        <v>518697</v>
      </c>
      <c r="S1459" s="19">
        <v>41839</v>
      </c>
      <c r="T1459">
        <v>119013</v>
      </c>
      <c r="U1459" t="s">
        <v>357</v>
      </c>
      <c r="V1459" s="19">
        <v>41844</v>
      </c>
      <c r="W1459" t="s">
        <v>998</v>
      </c>
      <c r="X1459" t="s">
        <v>999</v>
      </c>
      <c r="Y1459" t="s">
        <v>94</v>
      </c>
      <c r="Z1459" t="s">
        <v>358</v>
      </c>
      <c r="AA1459" s="29">
        <v>-220.5</v>
      </c>
      <c r="AB1459">
        <v>0</v>
      </c>
      <c r="AC1459">
        <f t="shared" si="276"/>
        <v>2014</v>
      </c>
      <c r="AD1459">
        <f t="shared" si="277"/>
        <v>7</v>
      </c>
      <c r="AE1459">
        <f t="shared" si="278"/>
        <v>2014</v>
      </c>
      <c r="AF1459">
        <f t="shared" si="279"/>
        <v>5</v>
      </c>
      <c r="AG1459" t="str">
        <f>VLOOKUP(F1459,vlookup!$A$2:$E$660,2,0)</f>
        <v>Retained</v>
      </c>
      <c r="AH1459" t="str">
        <f>VLOOKUP(F1459,vlookup!$A$2:$E$660,3,0)</f>
        <v>Service Contract</v>
      </c>
      <c r="AI1459" t="str">
        <f>VLOOKUP(F1459,vlookup!$A$2:$E$660,4,0)</f>
        <v>Used Car Programs</v>
      </c>
      <c r="AJ1459" t="str">
        <f>VLOOKUP(F1459,vlookup!$A$2:$E$660,5,0)</f>
        <v>High Mileage</v>
      </c>
      <c r="AL1459">
        <f t="shared" si="280"/>
        <v>18</v>
      </c>
      <c r="AM1459">
        <f t="shared" si="281"/>
        <v>71</v>
      </c>
      <c r="AN1459">
        <f t="shared" si="282"/>
        <v>1660</v>
      </c>
      <c r="AO1459" t="str">
        <f t="shared" si="283"/>
        <v/>
      </c>
      <c r="AP1459" t="str">
        <f t="shared" si="284"/>
        <v/>
      </c>
      <c r="AQ1459">
        <f t="shared" si="285"/>
        <v>-220.5</v>
      </c>
      <c r="AR1459" t="str">
        <f t="shared" si="286"/>
        <v/>
      </c>
      <c r="AS1459" t="str">
        <f t="shared" si="287"/>
        <v>4G105285E4-1</v>
      </c>
      <c r="AT1459" t="str">
        <f>IFERROR(IF(VLOOKUP(Y1459,vlookup!$I$2:$J$9,1,0)=Y1459,VLOOKUP(Y1459,vlookup!$I$2:$J$9,2,0),PROPER(Y1459)),PROPER(Y1459))</f>
        <v>Labor</v>
      </c>
      <c r="AU1459" t="str">
        <f>IFERROR(IF(B1459=VLOOKUP(B1459,vlookup!$L$2:$L$10,1,0),"Yes","No"),"No")</f>
        <v>No</v>
      </c>
    </row>
    <row r="1460" spans="1:47" ht="14.45" customHeight="1" x14ac:dyDescent="0.25">
      <c r="A1460" t="s">
        <v>1669</v>
      </c>
      <c r="B1460" s="31" t="s">
        <v>1670</v>
      </c>
      <c r="C1460">
        <v>1</v>
      </c>
      <c r="D1460">
        <v>1</v>
      </c>
      <c r="E1460" t="s">
        <v>382</v>
      </c>
      <c r="F1460" t="s">
        <v>205</v>
      </c>
      <c r="G1460" t="s">
        <v>543</v>
      </c>
      <c r="H1460" t="s">
        <v>1667</v>
      </c>
      <c r="I1460">
        <v>117353</v>
      </c>
      <c r="J1460" s="19">
        <v>41772</v>
      </c>
      <c r="K1460" s="19">
        <v>41790</v>
      </c>
      <c r="L1460">
        <v>201405</v>
      </c>
      <c r="M1460" s="19">
        <v>41760</v>
      </c>
      <c r="N1460">
        <v>24617</v>
      </c>
      <c r="O1460" t="s">
        <v>1070</v>
      </c>
      <c r="P1460" t="s">
        <v>1448</v>
      </c>
      <c r="Q1460" t="s">
        <v>924</v>
      </c>
      <c r="R1460">
        <v>518697</v>
      </c>
      <c r="S1460" s="19">
        <v>41839</v>
      </c>
      <c r="T1460">
        <v>119013</v>
      </c>
      <c r="U1460" t="s">
        <v>357</v>
      </c>
      <c r="V1460" s="19">
        <v>41844</v>
      </c>
      <c r="W1460" t="s">
        <v>2848</v>
      </c>
      <c r="X1460" t="s">
        <v>2849</v>
      </c>
      <c r="Y1460" t="s">
        <v>94</v>
      </c>
      <c r="Z1460" t="s">
        <v>603</v>
      </c>
      <c r="AA1460" s="29">
        <v>-252</v>
      </c>
      <c r="AB1460">
        <v>0</v>
      </c>
      <c r="AC1460">
        <f t="shared" si="276"/>
        <v>2014</v>
      </c>
      <c r="AD1460">
        <f t="shared" si="277"/>
        <v>7</v>
      </c>
      <c r="AE1460">
        <f t="shared" si="278"/>
        <v>2014</v>
      </c>
      <c r="AF1460">
        <f t="shared" si="279"/>
        <v>5</v>
      </c>
      <c r="AG1460" t="str">
        <f>VLOOKUP(F1460,vlookup!$A$2:$E$660,2,0)</f>
        <v>Retained</v>
      </c>
      <c r="AH1460" t="str">
        <f>VLOOKUP(F1460,vlookup!$A$2:$E$660,3,0)</f>
        <v>Service Contract</v>
      </c>
      <c r="AI1460" t="str">
        <f>VLOOKUP(F1460,vlookup!$A$2:$E$660,4,0)</f>
        <v>Used Car Programs</v>
      </c>
      <c r="AJ1460" t="str">
        <f>VLOOKUP(F1460,vlookup!$A$2:$E$660,5,0)</f>
        <v>High Mileage</v>
      </c>
      <c r="AL1460">
        <f t="shared" si="280"/>
        <v>18</v>
      </c>
      <c r="AM1460">
        <f t="shared" si="281"/>
        <v>71</v>
      </c>
      <c r="AN1460">
        <f t="shared" si="282"/>
        <v>1660</v>
      </c>
      <c r="AO1460" t="str">
        <f t="shared" si="283"/>
        <v/>
      </c>
      <c r="AP1460" t="str">
        <f t="shared" si="284"/>
        <v/>
      </c>
      <c r="AQ1460">
        <f t="shared" si="285"/>
        <v>-252</v>
      </c>
      <c r="AR1460" t="str">
        <f t="shared" si="286"/>
        <v/>
      </c>
      <c r="AS1460" t="str">
        <f t="shared" si="287"/>
        <v>4G105285E4-1</v>
      </c>
      <c r="AT1460" t="str">
        <f>IFERROR(IF(VLOOKUP(Y1460,vlookup!$I$2:$J$9,1,0)=Y1460,VLOOKUP(Y1460,vlookup!$I$2:$J$9,2,0),PROPER(Y1460)),PROPER(Y1460))</f>
        <v>Labor</v>
      </c>
      <c r="AU1460" t="str">
        <f>IFERROR(IF(B1460=VLOOKUP(B1460,vlookup!$L$2:$L$10,1,0),"Yes","No"),"No")</f>
        <v>No</v>
      </c>
    </row>
    <row r="1461" spans="1:47" ht="14.45" customHeight="1" x14ac:dyDescent="0.25">
      <c r="A1461" t="s">
        <v>1669</v>
      </c>
      <c r="B1461" s="31" t="s">
        <v>1670</v>
      </c>
      <c r="C1461">
        <v>1</v>
      </c>
      <c r="D1461">
        <v>1</v>
      </c>
      <c r="E1461" t="s">
        <v>382</v>
      </c>
      <c r="F1461" t="s">
        <v>205</v>
      </c>
      <c r="G1461" t="s">
        <v>543</v>
      </c>
      <c r="H1461" t="s">
        <v>1667</v>
      </c>
      <c r="I1461">
        <v>117353</v>
      </c>
      <c r="J1461" s="19">
        <v>41772</v>
      </c>
      <c r="K1461" s="19">
        <v>41790</v>
      </c>
      <c r="L1461">
        <v>201405</v>
      </c>
      <c r="M1461" s="19">
        <v>41760</v>
      </c>
      <c r="N1461">
        <v>24617</v>
      </c>
      <c r="O1461" t="s">
        <v>1070</v>
      </c>
      <c r="P1461" t="s">
        <v>1448</v>
      </c>
      <c r="Q1461" t="s">
        <v>924</v>
      </c>
      <c r="R1461">
        <v>518697</v>
      </c>
      <c r="S1461" s="19">
        <v>41839</v>
      </c>
      <c r="T1461">
        <v>119013</v>
      </c>
      <c r="U1461" t="s">
        <v>357</v>
      </c>
      <c r="V1461" s="19">
        <v>41844</v>
      </c>
      <c r="W1461" t="s">
        <v>3130</v>
      </c>
      <c r="X1461" t="s">
        <v>3131</v>
      </c>
      <c r="Y1461" t="s">
        <v>94</v>
      </c>
      <c r="Z1461" t="s">
        <v>603</v>
      </c>
      <c r="AA1461" s="29">
        <v>-94.5</v>
      </c>
      <c r="AB1461">
        <v>0</v>
      </c>
      <c r="AC1461">
        <f t="shared" si="276"/>
        <v>2014</v>
      </c>
      <c r="AD1461">
        <f t="shared" si="277"/>
        <v>7</v>
      </c>
      <c r="AE1461">
        <f t="shared" si="278"/>
        <v>2014</v>
      </c>
      <c r="AF1461">
        <f t="shared" si="279"/>
        <v>5</v>
      </c>
      <c r="AG1461" t="str">
        <f>VLOOKUP(F1461,vlookup!$A$2:$E$660,2,0)</f>
        <v>Retained</v>
      </c>
      <c r="AH1461" t="str">
        <f>VLOOKUP(F1461,vlookup!$A$2:$E$660,3,0)</f>
        <v>Service Contract</v>
      </c>
      <c r="AI1461" t="str">
        <f>VLOOKUP(F1461,vlookup!$A$2:$E$660,4,0)</f>
        <v>Used Car Programs</v>
      </c>
      <c r="AJ1461" t="str">
        <f>VLOOKUP(F1461,vlookup!$A$2:$E$660,5,0)</f>
        <v>High Mileage</v>
      </c>
      <c r="AL1461">
        <f t="shared" si="280"/>
        <v>18</v>
      </c>
      <c r="AM1461">
        <f t="shared" si="281"/>
        <v>71</v>
      </c>
      <c r="AN1461">
        <f t="shared" si="282"/>
        <v>1660</v>
      </c>
      <c r="AO1461" t="str">
        <f t="shared" si="283"/>
        <v/>
      </c>
      <c r="AP1461" t="str">
        <f t="shared" si="284"/>
        <v/>
      </c>
      <c r="AQ1461">
        <f t="shared" si="285"/>
        <v>-94.5</v>
      </c>
      <c r="AR1461" t="str">
        <f t="shared" si="286"/>
        <v/>
      </c>
      <c r="AS1461" t="str">
        <f t="shared" si="287"/>
        <v>4G105285E4-1</v>
      </c>
      <c r="AT1461" t="str">
        <f>IFERROR(IF(VLOOKUP(Y1461,vlookup!$I$2:$J$9,1,0)=Y1461,VLOOKUP(Y1461,vlookup!$I$2:$J$9,2,0),PROPER(Y1461)),PROPER(Y1461))</f>
        <v>Labor</v>
      </c>
      <c r="AU1461" t="str">
        <f>IFERROR(IF(B1461=VLOOKUP(B1461,vlookup!$L$2:$L$10,1,0),"Yes","No"),"No")</f>
        <v>No</v>
      </c>
    </row>
    <row r="1462" spans="1:47" ht="14.45" customHeight="1" x14ac:dyDescent="0.25">
      <c r="A1462" t="s">
        <v>1669</v>
      </c>
      <c r="B1462" s="31" t="s">
        <v>1670</v>
      </c>
      <c r="C1462">
        <v>2</v>
      </c>
      <c r="D1462">
        <v>1</v>
      </c>
      <c r="E1462" t="s">
        <v>382</v>
      </c>
      <c r="F1462" t="s">
        <v>205</v>
      </c>
      <c r="G1462" t="s">
        <v>543</v>
      </c>
      <c r="H1462" t="s">
        <v>1667</v>
      </c>
      <c r="I1462">
        <v>117353</v>
      </c>
      <c r="J1462" s="19">
        <v>41772</v>
      </c>
      <c r="K1462" s="19">
        <v>41790</v>
      </c>
      <c r="L1462">
        <v>201405</v>
      </c>
      <c r="M1462" s="19">
        <v>41760</v>
      </c>
      <c r="N1462">
        <v>24617</v>
      </c>
      <c r="O1462" t="s">
        <v>1070</v>
      </c>
      <c r="P1462" t="s">
        <v>1671</v>
      </c>
      <c r="Q1462" t="s">
        <v>639</v>
      </c>
      <c r="R1462">
        <v>280366</v>
      </c>
      <c r="S1462" s="19">
        <v>42388</v>
      </c>
      <c r="T1462">
        <v>134060</v>
      </c>
      <c r="U1462" t="s">
        <v>357</v>
      </c>
      <c r="V1462" s="19">
        <v>42401</v>
      </c>
      <c r="W1462" t="s">
        <v>576</v>
      </c>
      <c r="X1462" t="s">
        <v>577</v>
      </c>
      <c r="Y1462" t="s">
        <v>94</v>
      </c>
      <c r="Z1462" t="s">
        <v>575</v>
      </c>
      <c r="AA1462" s="29">
        <v>-147</v>
      </c>
      <c r="AB1462">
        <v>0</v>
      </c>
      <c r="AC1462">
        <f t="shared" si="276"/>
        <v>2016</v>
      </c>
      <c r="AD1462">
        <f t="shared" si="277"/>
        <v>2</v>
      </c>
      <c r="AE1462">
        <f t="shared" si="278"/>
        <v>2014</v>
      </c>
      <c r="AF1462">
        <f t="shared" si="279"/>
        <v>5</v>
      </c>
      <c r="AG1462" t="str">
        <f>VLOOKUP(F1462,vlookup!$A$2:$E$660,2,0)</f>
        <v>Retained</v>
      </c>
      <c r="AH1462" t="str">
        <f>VLOOKUP(F1462,vlookup!$A$2:$E$660,3,0)</f>
        <v>Service Contract</v>
      </c>
      <c r="AI1462" t="str">
        <f>VLOOKUP(F1462,vlookup!$A$2:$E$660,4,0)</f>
        <v>Used Car Programs</v>
      </c>
      <c r="AJ1462" t="str">
        <f>VLOOKUP(F1462,vlookup!$A$2:$E$660,5,0)</f>
        <v>High Mileage</v>
      </c>
      <c r="AL1462">
        <f t="shared" si="280"/>
        <v>18</v>
      </c>
      <c r="AM1462">
        <f t="shared" si="281"/>
        <v>618</v>
      </c>
      <c r="AN1462">
        <f t="shared" si="282"/>
        <v>16707</v>
      </c>
      <c r="AO1462" t="str">
        <f t="shared" si="283"/>
        <v/>
      </c>
      <c r="AP1462" t="str">
        <f t="shared" si="284"/>
        <v/>
      </c>
      <c r="AQ1462" t="str">
        <f t="shared" si="285"/>
        <v/>
      </c>
      <c r="AR1462">
        <f t="shared" si="286"/>
        <v>-147</v>
      </c>
      <c r="AS1462" t="str">
        <f t="shared" si="287"/>
        <v>4G105285E4-2</v>
      </c>
      <c r="AT1462" t="str">
        <f>IFERROR(IF(VLOOKUP(Y1462,vlookup!$I$2:$J$9,1,0)=Y1462,VLOOKUP(Y1462,vlookup!$I$2:$J$9,2,0),PROPER(Y1462)),PROPER(Y1462))</f>
        <v>Labor</v>
      </c>
      <c r="AU1462" t="str">
        <f>IFERROR(IF(B1462=VLOOKUP(B1462,vlookup!$L$2:$L$10,1,0),"Yes","No"),"No")</f>
        <v>No</v>
      </c>
    </row>
    <row r="1463" spans="1:47" ht="14.45" customHeight="1" x14ac:dyDescent="0.25">
      <c r="A1463" t="s">
        <v>1669</v>
      </c>
      <c r="B1463" s="31" t="s">
        <v>1670</v>
      </c>
      <c r="C1463">
        <v>2</v>
      </c>
      <c r="D1463">
        <v>1</v>
      </c>
      <c r="E1463" t="s">
        <v>382</v>
      </c>
      <c r="F1463" t="s">
        <v>205</v>
      </c>
      <c r="G1463" t="s">
        <v>543</v>
      </c>
      <c r="H1463" t="s">
        <v>1667</v>
      </c>
      <c r="I1463">
        <v>117353</v>
      </c>
      <c r="J1463" s="19">
        <v>41772</v>
      </c>
      <c r="K1463" s="19">
        <v>41790</v>
      </c>
      <c r="L1463">
        <v>201405</v>
      </c>
      <c r="M1463" s="19">
        <v>41760</v>
      </c>
      <c r="N1463">
        <v>24617</v>
      </c>
      <c r="O1463" t="s">
        <v>1070</v>
      </c>
      <c r="P1463" t="s">
        <v>1671</v>
      </c>
      <c r="Q1463" t="s">
        <v>639</v>
      </c>
      <c r="R1463">
        <v>280366</v>
      </c>
      <c r="S1463" s="19">
        <v>42388</v>
      </c>
      <c r="T1463">
        <v>134060</v>
      </c>
      <c r="U1463" t="s">
        <v>357</v>
      </c>
      <c r="V1463" s="19">
        <v>42401</v>
      </c>
      <c r="W1463" t="s">
        <v>3132</v>
      </c>
      <c r="X1463" t="s">
        <v>3133</v>
      </c>
      <c r="Y1463" t="s">
        <v>94</v>
      </c>
      <c r="Z1463" t="s">
        <v>358</v>
      </c>
      <c r="AA1463" s="29">
        <v>-94.5</v>
      </c>
      <c r="AB1463">
        <v>0</v>
      </c>
      <c r="AC1463">
        <f t="shared" si="276"/>
        <v>2016</v>
      </c>
      <c r="AD1463">
        <f t="shared" si="277"/>
        <v>2</v>
      </c>
      <c r="AE1463">
        <f t="shared" si="278"/>
        <v>2014</v>
      </c>
      <c r="AF1463">
        <f t="shared" si="279"/>
        <v>5</v>
      </c>
      <c r="AG1463" t="str">
        <f>VLOOKUP(F1463,vlookup!$A$2:$E$660,2,0)</f>
        <v>Retained</v>
      </c>
      <c r="AH1463" t="str">
        <f>VLOOKUP(F1463,vlookup!$A$2:$E$660,3,0)</f>
        <v>Service Contract</v>
      </c>
      <c r="AI1463" t="str">
        <f>VLOOKUP(F1463,vlookup!$A$2:$E$660,4,0)</f>
        <v>Used Car Programs</v>
      </c>
      <c r="AJ1463" t="str">
        <f>VLOOKUP(F1463,vlookup!$A$2:$E$660,5,0)</f>
        <v>High Mileage</v>
      </c>
      <c r="AL1463">
        <f t="shared" si="280"/>
        <v>18</v>
      </c>
      <c r="AM1463">
        <f t="shared" si="281"/>
        <v>618</v>
      </c>
      <c r="AN1463">
        <f t="shared" si="282"/>
        <v>16707</v>
      </c>
      <c r="AO1463" t="str">
        <f t="shared" si="283"/>
        <v/>
      </c>
      <c r="AP1463" t="str">
        <f t="shared" si="284"/>
        <v/>
      </c>
      <c r="AQ1463" t="str">
        <f t="shared" si="285"/>
        <v/>
      </c>
      <c r="AR1463">
        <f t="shared" si="286"/>
        <v>-94.5</v>
      </c>
      <c r="AS1463" t="str">
        <f t="shared" si="287"/>
        <v>4G105285E4-2</v>
      </c>
      <c r="AT1463" t="str">
        <f>IFERROR(IF(VLOOKUP(Y1463,vlookup!$I$2:$J$9,1,0)=Y1463,VLOOKUP(Y1463,vlookup!$I$2:$J$9,2,0),PROPER(Y1463)),PROPER(Y1463))</f>
        <v>Labor</v>
      </c>
      <c r="AU1463" t="str">
        <f>IFERROR(IF(B1463=VLOOKUP(B1463,vlookup!$L$2:$L$10,1,0),"Yes","No"),"No")</f>
        <v>No</v>
      </c>
    </row>
    <row r="1464" spans="1:47" ht="14.45" customHeight="1" x14ac:dyDescent="0.25">
      <c r="A1464" t="s">
        <v>1669</v>
      </c>
      <c r="B1464" s="31" t="s">
        <v>1670</v>
      </c>
      <c r="C1464">
        <v>2</v>
      </c>
      <c r="D1464">
        <v>1</v>
      </c>
      <c r="E1464" t="s">
        <v>382</v>
      </c>
      <c r="F1464" t="s">
        <v>205</v>
      </c>
      <c r="G1464" t="s">
        <v>543</v>
      </c>
      <c r="H1464" t="s">
        <v>1667</v>
      </c>
      <c r="I1464">
        <v>117353</v>
      </c>
      <c r="J1464" s="19">
        <v>41772</v>
      </c>
      <c r="K1464" s="19">
        <v>41790</v>
      </c>
      <c r="L1464">
        <v>201405</v>
      </c>
      <c r="M1464" s="19">
        <v>41760</v>
      </c>
      <c r="N1464">
        <v>24617</v>
      </c>
      <c r="O1464" t="s">
        <v>1070</v>
      </c>
      <c r="P1464" t="s">
        <v>1671</v>
      </c>
      <c r="Q1464" t="s">
        <v>639</v>
      </c>
      <c r="R1464">
        <v>280366</v>
      </c>
      <c r="S1464" s="19">
        <v>42388</v>
      </c>
      <c r="T1464">
        <v>134060</v>
      </c>
      <c r="U1464" t="s">
        <v>357</v>
      </c>
      <c r="V1464" s="19">
        <v>42401</v>
      </c>
      <c r="W1464" t="s">
        <v>2772</v>
      </c>
      <c r="X1464" t="s">
        <v>2773</v>
      </c>
      <c r="Y1464" t="s">
        <v>94</v>
      </c>
      <c r="Z1464" t="s">
        <v>364</v>
      </c>
      <c r="AA1464" s="29">
        <v>-2121</v>
      </c>
      <c r="AB1464">
        <v>0</v>
      </c>
      <c r="AC1464">
        <f t="shared" si="276"/>
        <v>2016</v>
      </c>
      <c r="AD1464">
        <f t="shared" si="277"/>
        <v>2</v>
      </c>
      <c r="AE1464">
        <f t="shared" si="278"/>
        <v>2014</v>
      </c>
      <c r="AF1464">
        <f t="shared" si="279"/>
        <v>5</v>
      </c>
      <c r="AG1464" t="str">
        <f>VLOOKUP(F1464,vlookup!$A$2:$E$660,2,0)</f>
        <v>Retained</v>
      </c>
      <c r="AH1464" t="str">
        <f>VLOOKUP(F1464,vlookup!$A$2:$E$660,3,0)</f>
        <v>Service Contract</v>
      </c>
      <c r="AI1464" t="str">
        <f>VLOOKUP(F1464,vlookup!$A$2:$E$660,4,0)</f>
        <v>Used Car Programs</v>
      </c>
      <c r="AJ1464" t="str">
        <f>VLOOKUP(F1464,vlookup!$A$2:$E$660,5,0)</f>
        <v>High Mileage</v>
      </c>
      <c r="AL1464">
        <f t="shared" si="280"/>
        <v>18</v>
      </c>
      <c r="AM1464">
        <f t="shared" si="281"/>
        <v>618</v>
      </c>
      <c r="AN1464">
        <f t="shared" si="282"/>
        <v>16707</v>
      </c>
      <c r="AO1464" t="str">
        <f t="shared" si="283"/>
        <v/>
      </c>
      <c r="AP1464" t="str">
        <f t="shared" si="284"/>
        <v/>
      </c>
      <c r="AQ1464" t="str">
        <f t="shared" si="285"/>
        <v/>
      </c>
      <c r="AR1464">
        <f t="shared" si="286"/>
        <v>-2121</v>
      </c>
      <c r="AS1464" t="str">
        <f t="shared" si="287"/>
        <v>4G105285E4-2</v>
      </c>
      <c r="AT1464" t="str">
        <f>IFERROR(IF(VLOOKUP(Y1464,vlookup!$I$2:$J$9,1,0)=Y1464,VLOOKUP(Y1464,vlookup!$I$2:$J$9,2,0),PROPER(Y1464)),PROPER(Y1464))</f>
        <v>Labor</v>
      </c>
      <c r="AU1464" t="str">
        <f>IFERROR(IF(B1464=VLOOKUP(B1464,vlookup!$L$2:$L$10,1,0),"Yes","No"),"No")</f>
        <v>No</v>
      </c>
    </row>
    <row r="1465" spans="1:47" ht="14.45" customHeight="1" x14ac:dyDescent="0.25">
      <c r="A1465" t="s">
        <v>1672</v>
      </c>
      <c r="B1465" s="31" t="s">
        <v>1673</v>
      </c>
      <c r="C1465">
        <v>1</v>
      </c>
      <c r="D1465">
        <v>1</v>
      </c>
      <c r="E1465" t="s">
        <v>382</v>
      </c>
      <c r="F1465" t="s">
        <v>205</v>
      </c>
      <c r="G1465" t="s">
        <v>543</v>
      </c>
      <c r="H1465" t="s">
        <v>1667</v>
      </c>
      <c r="I1465">
        <v>112942</v>
      </c>
      <c r="J1465" s="19">
        <v>41829</v>
      </c>
      <c r="K1465" s="19">
        <v>41851</v>
      </c>
      <c r="L1465">
        <v>201407</v>
      </c>
      <c r="M1465" s="19">
        <v>41821</v>
      </c>
      <c r="N1465">
        <v>24616</v>
      </c>
      <c r="O1465" t="s">
        <v>1076</v>
      </c>
      <c r="P1465" t="s">
        <v>1674</v>
      </c>
      <c r="Q1465" t="s">
        <v>924</v>
      </c>
      <c r="R1465">
        <v>32747</v>
      </c>
      <c r="S1465" s="19">
        <v>41838</v>
      </c>
      <c r="T1465">
        <v>113778</v>
      </c>
      <c r="U1465" t="s">
        <v>357</v>
      </c>
      <c r="V1465" s="19">
        <v>41904</v>
      </c>
      <c r="W1465" t="s">
        <v>2536</v>
      </c>
      <c r="X1465" t="s">
        <v>2537</v>
      </c>
      <c r="Y1465" t="s">
        <v>94</v>
      </c>
      <c r="Z1465" t="s">
        <v>14</v>
      </c>
      <c r="AA1465" s="29">
        <v>-2615.16</v>
      </c>
      <c r="AB1465">
        <v>0</v>
      </c>
      <c r="AC1465">
        <f t="shared" si="276"/>
        <v>2014</v>
      </c>
      <c r="AD1465">
        <f t="shared" si="277"/>
        <v>9</v>
      </c>
      <c r="AE1465">
        <f t="shared" si="278"/>
        <v>2014</v>
      </c>
      <c r="AF1465">
        <f t="shared" si="279"/>
        <v>7</v>
      </c>
      <c r="AG1465" t="str">
        <f>VLOOKUP(F1465,vlookup!$A$2:$E$660,2,0)</f>
        <v>Retained</v>
      </c>
      <c r="AH1465" t="str">
        <f>VLOOKUP(F1465,vlookup!$A$2:$E$660,3,0)</f>
        <v>Service Contract</v>
      </c>
      <c r="AI1465" t="str">
        <f>VLOOKUP(F1465,vlookup!$A$2:$E$660,4,0)</f>
        <v>Used Car Programs</v>
      </c>
      <c r="AJ1465" t="str">
        <f>VLOOKUP(F1465,vlookup!$A$2:$E$660,5,0)</f>
        <v>High Mileage</v>
      </c>
      <c r="AL1465">
        <f t="shared" si="280"/>
        <v>22</v>
      </c>
      <c r="AM1465">
        <f t="shared" si="281"/>
        <v>73</v>
      </c>
      <c r="AN1465">
        <f t="shared" si="282"/>
        <v>836</v>
      </c>
      <c r="AO1465" t="str">
        <f t="shared" si="283"/>
        <v/>
      </c>
      <c r="AP1465" t="str">
        <f t="shared" si="284"/>
        <v/>
      </c>
      <c r="AQ1465">
        <f t="shared" si="285"/>
        <v>-2615.16</v>
      </c>
      <c r="AR1465" t="str">
        <f t="shared" si="286"/>
        <v/>
      </c>
      <c r="AS1465" t="str">
        <f t="shared" si="287"/>
        <v>8G148375G4-1</v>
      </c>
      <c r="AT1465" t="str">
        <f>IFERROR(IF(VLOOKUP(Y1465,vlookup!$I$2:$J$9,1,0)=Y1465,VLOOKUP(Y1465,vlookup!$I$2:$J$9,2,0),PROPER(Y1465)),PROPER(Y1465))</f>
        <v>Labor</v>
      </c>
      <c r="AU1465" t="str">
        <f>IFERROR(IF(B1465=VLOOKUP(B1465,vlookup!$L$2:$L$10,1,0),"Yes","No"),"No")</f>
        <v>No</v>
      </c>
    </row>
    <row r="1466" spans="1:47" ht="14.45" customHeight="1" x14ac:dyDescent="0.25">
      <c r="A1466" t="s">
        <v>1672</v>
      </c>
      <c r="B1466" s="31" t="s">
        <v>1673</v>
      </c>
      <c r="C1466">
        <v>2</v>
      </c>
      <c r="D1466">
        <v>1</v>
      </c>
      <c r="E1466" t="s">
        <v>382</v>
      </c>
      <c r="F1466" t="s">
        <v>205</v>
      </c>
      <c r="G1466" t="s">
        <v>543</v>
      </c>
      <c r="H1466" t="s">
        <v>1667</v>
      </c>
      <c r="I1466">
        <v>112942</v>
      </c>
      <c r="J1466" s="19">
        <v>41829</v>
      </c>
      <c r="K1466" s="19">
        <v>41851</v>
      </c>
      <c r="L1466">
        <v>201407</v>
      </c>
      <c r="M1466" s="19">
        <v>41821</v>
      </c>
      <c r="N1466">
        <v>24616</v>
      </c>
      <c r="O1466" t="s">
        <v>1076</v>
      </c>
      <c r="P1466" t="s">
        <v>1675</v>
      </c>
      <c r="Q1466" t="s">
        <v>924</v>
      </c>
      <c r="R1466">
        <v>6211</v>
      </c>
      <c r="S1466" s="19">
        <v>41967</v>
      </c>
      <c r="T1466">
        <v>119490</v>
      </c>
      <c r="U1466" t="s">
        <v>357</v>
      </c>
      <c r="V1466" s="19">
        <v>41989</v>
      </c>
      <c r="W1466" t="s">
        <v>3134</v>
      </c>
      <c r="X1466" t="s">
        <v>3135</v>
      </c>
      <c r="Y1466" t="s">
        <v>94</v>
      </c>
      <c r="Z1466" t="s">
        <v>364</v>
      </c>
      <c r="AA1466" s="29">
        <v>-198</v>
      </c>
      <c r="AB1466">
        <v>0</v>
      </c>
      <c r="AC1466">
        <f t="shared" si="276"/>
        <v>2014</v>
      </c>
      <c r="AD1466">
        <f t="shared" si="277"/>
        <v>12</v>
      </c>
      <c r="AE1466">
        <f t="shared" si="278"/>
        <v>2014</v>
      </c>
      <c r="AF1466">
        <f t="shared" si="279"/>
        <v>7</v>
      </c>
      <c r="AG1466" t="str">
        <f>VLOOKUP(F1466,vlookup!$A$2:$E$660,2,0)</f>
        <v>Retained</v>
      </c>
      <c r="AH1466" t="str">
        <f>VLOOKUP(F1466,vlookup!$A$2:$E$660,3,0)</f>
        <v>Service Contract</v>
      </c>
      <c r="AI1466" t="str">
        <f>VLOOKUP(F1466,vlookup!$A$2:$E$660,4,0)</f>
        <v>Used Car Programs</v>
      </c>
      <c r="AJ1466" t="str">
        <f>VLOOKUP(F1466,vlookup!$A$2:$E$660,5,0)</f>
        <v>High Mileage</v>
      </c>
      <c r="AL1466">
        <f t="shared" si="280"/>
        <v>22</v>
      </c>
      <c r="AM1466">
        <f t="shared" si="281"/>
        <v>157</v>
      </c>
      <c r="AN1466">
        <f t="shared" si="282"/>
        <v>6548</v>
      </c>
      <c r="AO1466" t="str">
        <f t="shared" si="283"/>
        <v/>
      </c>
      <c r="AP1466" t="str">
        <f t="shared" si="284"/>
        <v/>
      </c>
      <c r="AQ1466" t="str">
        <f t="shared" si="285"/>
        <v/>
      </c>
      <c r="AR1466">
        <f t="shared" si="286"/>
        <v>-198</v>
      </c>
      <c r="AS1466" t="str">
        <f t="shared" si="287"/>
        <v>8G148375G4-2</v>
      </c>
      <c r="AT1466" t="str">
        <f>IFERROR(IF(VLOOKUP(Y1466,vlookup!$I$2:$J$9,1,0)=Y1466,VLOOKUP(Y1466,vlookup!$I$2:$J$9,2,0),PROPER(Y1466)),PROPER(Y1466))</f>
        <v>Labor</v>
      </c>
      <c r="AU1466" t="str">
        <f>IFERROR(IF(B1466=VLOOKUP(B1466,vlookup!$L$2:$L$10,1,0),"Yes","No"),"No")</f>
        <v>No</v>
      </c>
    </row>
    <row r="1467" spans="1:47" ht="14.45" customHeight="1" x14ac:dyDescent="0.25">
      <c r="A1467" t="s">
        <v>1676</v>
      </c>
      <c r="B1467" s="31" t="s">
        <v>1677</v>
      </c>
      <c r="C1467">
        <v>1</v>
      </c>
      <c r="D1467">
        <v>1</v>
      </c>
      <c r="E1467" t="s">
        <v>571</v>
      </c>
      <c r="F1467" t="s">
        <v>464</v>
      </c>
      <c r="G1467" t="s">
        <v>543</v>
      </c>
      <c r="H1467" t="s">
        <v>1451</v>
      </c>
      <c r="I1467">
        <v>156594</v>
      </c>
      <c r="J1467" s="19">
        <v>43671</v>
      </c>
      <c r="K1467" s="19">
        <v>43704</v>
      </c>
      <c r="L1467">
        <v>201908</v>
      </c>
      <c r="M1467" s="19">
        <v>43678</v>
      </c>
      <c r="N1467">
        <v>24617</v>
      </c>
      <c r="O1467" t="s">
        <v>1070</v>
      </c>
      <c r="P1467" t="s">
        <v>3765</v>
      </c>
      <c r="Q1467" t="s">
        <v>120</v>
      </c>
      <c r="R1467">
        <v>607782</v>
      </c>
      <c r="S1467" s="19">
        <v>43707</v>
      </c>
      <c r="T1467">
        <v>158935</v>
      </c>
      <c r="U1467" t="s">
        <v>356</v>
      </c>
      <c r="V1467" s="19">
        <v>43711</v>
      </c>
      <c r="W1467" t="s">
        <v>610</v>
      </c>
      <c r="X1467" t="s">
        <v>611</v>
      </c>
      <c r="Y1467" t="s">
        <v>94</v>
      </c>
      <c r="Z1467" t="s">
        <v>364</v>
      </c>
      <c r="AA1467" s="29">
        <v>-1984</v>
      </c>
      <c r="AB1467">
        <v>0</v>
      </c>
      <c r="AC1467">
        <f t="shared" si="276"/>
        <v>2019</v>
      </c>
      <c r="AD1467">
        <f t="shared" si="277"/>
        <v>9</v>
      </c>
      <c r="AE1467">
        <f t="shared" si="278"/>
        <v>2019</v>
      </c>
      <c r="AF1467">
        <f t="shared" si="279"/>
        <v>7</v>
      </c>
      <c r="AG1467" t="str">
        <f>VLOOKUP(F1467,vlookup!$A$2:$E$660,2,0)</f>
        <v>Retained</v>
      </c>
      <c r="AH1467" t="str">
        <f>VLOOKUP(F1467,vlookup!$A$2:$E$660,3,0)</f>
        <v>Service Contract</v>
      </c>
      <c r="AI1467" t="str">
        <f>VLOOKUP(F1467,vlookup!$A$2:$E$660,4,0)</f>
        <v>Used Car Programs</v>
      </c>
      <c r="AJ1467" t="str">
        <f>VLOOKUP(F1467,vlookup!$A$2:$E$660,5,0)</f>
        <v>High Mileage</v>
      </c>
      <c r="AL1467">
        <f t="shared" si="280"/>
        <v>32</v>
      </c>
      <c r="AM1467">
        <f t="shared" si="281"/>
        <v>38</v>
      </c>
      <c r="AN1467">
        <f t="shared" si="282"/>
        <v>2341</v>
      </c>
      <c r="AO1467" t="str">
        <f t="shared" si="283"/>
        <v/>
      </c>
      <c r="AP1467">
        <f t="shared" si="284"/>
        <v>-1984</v>
      </c>
      <c r="AQ1467" t="str">
        <f t="shared" si="285"/>
        <v/>
      </c>
      <c r="AR1467" t="str">
        <f t="shared" si="286"/>
        <v/>
      </c>
      <c r="AS1467" t="str">
        <f t="shared" si="287"/>
        <v>8G265392G9-1</v>
      </c>
      <c r="AT1467" t="str">
        <f>IFERROR(IF(VLOOKUP(Y1467,vlookup!$I$2:$J$9,1,0)=Y1467,VLOOKUP(Y1467,vlookup!$I$2:$J$9,2,0),PROPER(Y1467)),PROPER(Y1467))</f>
        <v>Labor</v>
      </c>
      <c r="AU1467" t="str">
        <f>IFERROR(IF(B1467=VLOOKUP(B1467,vlookup!$L$2:$L$10,1,0),"Yes","No"),"No")</f>
        <v>No</v>
      </c>
    </row>
    <row r="1468" spans="1:47" ht="14.45" customHeight="1" x14ac:dyDescent="0.25">
      <c r="A1468" t="s">
        <v>3136</v>
      </c>
      <c r="B1468" s="31" t="s">
        <v>3137</v>
      </c>
      <c r="C1468">
        <v>1</v>
      </c>
      <c r="D1468">
        <v>1</v>
      </c>
      <c r="E1468" t="s">
        <v>382</v>
      </c>
      <c r="F1468" t="s">
        <v>238</v>
      </c>
      <c r="G1468" t="s">
        <v>543</v>
      </c>
      <c r="H1468" t="s">
        <v>1451</v>
      </c>
      <c r="I1468">
        <v>146042</v>
      </c>
      <c r="J1468" s="19">
        <v>41800</v>
      </c>
      <c r="K1468" s="19">
        <v>41845</v>
      </c>
      <c r="L1468">
        <v>201407</v>
      </c>
      <c r="M1468" s="19">
        <v>41821</v>
      </c>
      <c r="N1468">
        <v>24616</v>
      </c>
      <c r="O1468" t="s">
        <v>1076</v>
      </c>
      <c r="P1468" t="s">
        <v>3138</v>
      </c>
      <c r="Q1468" t="s">
        <v>924</v>
      </c>
      <c r="R1468" t="s">
        <v>544</v>
      </c>
      <c r="S1468" s="19">
        <v>41832</v>
      </c>
      <c r="T1468">
        <v>150000</v>
      </c>
      <c r="U1468" t="s">
        <v>357</v>
      </c>
      <c r="V1468" s="19">
        <v>41886</v>
      </c>
      <c r="W1468" t="s">
        <v>2536</v>
      </c>
      <c r="X1468" t="s">
        <v>2537</v>
      </c>
      <c r="Y1468" t="s">
        <v>94</v>
      </c>
      <c r="Z1468" t="s">
        <v>14</v>
      </c>
      <c r="AA1468" s="29">
        <v>-1000</v>
      </c>
      <c r="AB1468">
        <v>0</v>
      </c>
      <c r="AC1468">
        <f t="shared" si="276"/>
        <v>2014</v>
      </c>
      <c r="AD1468">
        <f t="shared" si="277"/>
        <v>9</v>
      </c>
      <c r="AE1468">
        <f t="shared" si="278"/>
        <v>2014</v>
      </c>
      <c r="AF1468">
        <f t="shared" si="279"/>
        <v>6</v>
      </c>
      <c r="AG1468" t="str">
        <f>VLOOKUP(F1468,vlookup!$A$2:$E$660,2,0)</f>
        <v>Retained</v>
      </c>
      <c r="AH1468" t="str">
        <f>VLOOKUP(F1468,vlookup!$A$2:$E$660,3,0)</f>
        <v>Service Contract</v>
      </c>
      <c r="AI1468" t="str">
        <f>VLOOKUP(F1468,vlookup!$A$2:$E$660,4,0)</f>
        <v>Used Car Programs</v>
      </c>
      <c r="AJ1468" t="str">
        <f>VLOOKUP(F1468,vlookup!$A$2:$E$660,5,0)</f>
        <v>High Mileage</v>
      </c>
      <c r="AL1468">
        <f t="shared" si="280"/>
        <v>45</v>
      </c>
      <c r="AM1468">
        <f t="shared" si="281"/>
        <v>84</v>
      </c>
      <c r="AN1468">
        <f t="shared" si="282"/>
        <v>3958</v>
      </c>
      <c r="AO1468" t="str">
        <f t="shared" si="283"/>
        <v/>
      </c>
      <c r="AP1468" t="str">
        <f t="shared" si="284"/>
        <v/>
      </c>
      <c r="AQ1468">
        <f t="shared" si="285"/>
        <v>-1000</v>
      </c>
      <c r="AR1468" t="str">
        <f t="shared" si="286"/>
        <v/>
      </c>
      <c r="AS1468" t="str">
        <f t="shared" si="287"/>
        <v>4G321921F4-1</v>
      </c>
      <c r="AT1468" t="str">
        <f>IFERROR(IF(VLOOKUP(Y1468,vlookup!$I$2:$J$9,1,0)=Y1468,VLOOKUP(Y1468,vlookup!$I$2:$J$9,2,0),PROPER(Y1468)),PROPER(Y1468))</f>
        <v>Labor</v>
      </c>
      <c r="AU1468" t="str">
        <f>IFERROR(IF(B1468=VLOOKUP(B1468,vlookup!$L$2:$L$10,1,0),"Yes","No"),"No")</f>
        <v>No</v>
      </c>
    </row>
    <row r="1469" spans="1:47" ht="14.45" customHeight="1" x14ac:dyDescent="0.25">
      <c r="A1469" t="s">
        <v>1678</v>
      </c>
      <c r="B1469" s="31" t="s">
        <v>1679</v>
      </c>
      <c r="C1469">
        <v>2</v>
      </c>
      <c r="D1469">
        <v>1</v>
      </c>
      <c r="E1469" t="s">
        <v>382</v>
      </c>
      <c r="F1469" t="s">
        <v>464</v>
      </c>
      <c r="G1469" t="s">
        <v>543</v>
      </c>
      <c r="H1469" t="s">
        <v>1667</v>
      </c>
      <c r="I1469">
        <v>126445</v>
      </c>
      <c r="J1469" s="19">
        <v>44550</v>
      </c>
      <c r="K1469" s="19">
        <v>44594</v>
      </c>
      <c r="L1469">
        <v>202201</v>
      </c>
      <c r="M1469" s="19">
        <v>44562</v>
      </c>
      <c r="N1469">
        <v>24616</v>
      </c>
      <c r="O1469" t="s">
        <v>1076</v>
      </c>
      <c r="P1469" t="s">
        <v>3766</v>
      </c>
      <c r="Q1469" t="s">
        <v>924</v>
      </c>
      <c r="R1469" t="s">
        <v>1680</v>
      </c>
      <c r="S1469" s="19">
        <v>44768</v>
      </c>
      <c r="T1469">
        <v>139564</v>
      </c>
      <c r="U1469" t="s">
        <v>357</v>
      </c>
      <c r="V1469" s="19">
        <v>44832</v>
      </c>
      <c r="W1469" t="s">
        <v>589</v>
      </c>
      <c r="X1469" t="s">
        <v>590</v>
      </c>
      <c r="Y1469" t="s">
        <v>94</v>
      </c>
      <c r="Z1469" t="s">
        <v>358</v>
      </c>
      <c r="AA1469" s="29">
        <v>-250</v>
      </c>
      <c r="AB1469">
        <v>0</v>
      </c>
      <c r="AC1469">
        <f t="shared" si="276"/>
        <v>2022</v>
      </c>
      <c r="AD1469">
        <f t="shared" si="277"/>
        <v>9</v>
      </c>
      <c r="AE1469">
        <f t="shared" si="278"/>
        <v>2021</v>
      </c>
      <c r="AF1469">
        <f t="shared" si="279"/>
        <v>12</v>
      </c>
      <c r="AG1469" t="str">
        <f>VLOOKUP(F1469,vlookup!$A$2:$E$660,2,0)</f>
        <v>Retained</v>
      </c>
      <c r="AH1469" t="str">
        <f>VLOOKUP(F1469,vlookup!$A$2:$E$660,3,0)</f>
        <v>Service Contract</v>
      </c>
      <c r="AI1469" t="str">
        <f>VLOOKUP(F1469,vlookup!$A$2:$E$660,4,0)</f>
        <v>Used Car Programs</v>
      </c>
      <c r="AJ1469" t="str">
        <f>VLOOKUP(F1469,vlookup!$A$2:$E$660,5,0)</f>
        <v>High Mileage</v>
      </c>
      <c r="AL1469">
        <f t="shared" si="280"/>
        <v>42</v>
      </c>
      <c r="AM1469">
        <f t="shared" si="281"/>
        <v>278</v>
      </c>
      <c r="AN1469">
        <f t="shared" si="282"/>
        <v>13119</v>
      </c>
      <c r="AO1469" t="str">
        <f t="shared" si="283"/>
        <v/>
      </c>
      <c r="AP1469" t="str">
        <f t="shared" si="284"/>
        <v/>
      </c>
      <c r="AQ1469" t="str">
        <f t="shared" si="285"/>
        <v/>
      </c>
      <c r="AR1469">
        <f t="shared" si="286"/>
        <v>-250</v>
      </c>
      <c r="AS1469" t="str">
        <f t="shared" si="287"/>
        <v>ZAGAG186978L21-2</v>
      </c>
      <c r="AT1469" t="str">
        <f>IFERROR(IF(VLOOKUP(Y1469,vlookup!$I$2:$J$9,1,0)=Y1469,VLOOKUP(Y1469,vlookup!$I$2:$J$9,2,0),PROPER(Y1469)),PROPER(Y1469))</f>
        <v>Labor</v>
      </c>
      <c r="AU1469" t="str">
        <f>IFERROR(IF(B1469=VLOOKUP(B1469,vlookup!$L$2:$L$10,1,0),"Yes","No"),"No")</f>
        <v>No</v>
      </c>
    </row>
    <row r="1470" spans="1:47" ht="14.45" customHeight="1" x14ac:dyDescent="0.25">
      <c r="A1470" t="s">
        <v>1678</v>
      </c>
      <c r="B1470" s="31" t="s">
        <v>1679</v>
      </c>
      <c r="C1470">
        <v>2</v>
      </c>
      <c r="D1470">
        <v>1</v>
      </c>
      <c r="E1470" t="s">
        <v>382</v>
      </c>
      <c r="F1470" t="s">
        <v>464</v>
      </c>
      <c r="G1470" t="s">
        <v>543</v>
      </c>
      <c r="H1470" t="s">
        <v>1667</v>
      </c>
      <c r="I1470">
        <v>126445</v>
      </c>
      <c r="J1470" s="19">
        <v>44550</v>
      </c>
      <c r="K1470" s="19">
        <v>44594</v>
      </c>
      <c r="L1470">
        <v>202201</v>
      </c>
      <c r="M1470" s="19">
        <v>44562</v>
      </c>
      <c r="N1470">
        <v>24616</v>
      </c>
      <c r="O1470" t="s">
        <v>1076</v>
      </c>
      <c r="P1470" t="s">
        <v>3766</v>
      </c>
      <c r="Q1470" t="s">
        <v>924</v>
      </c>
      <c r="R1470" t="s">
        <v>1680</v>
      </c>
      <c r="S1470" s="19">
        <v>44768</v>
      </c>
      <c r="T1470">
        <v>139564</v>
      </c>
      <c r="U1470" t="s">
        <v>357</v>
      </c>
      <c r="V1470" s="19">
        <v>44832</v>
      </c>
      <c r="W1470" t="s">
        <v>370</v>
      </c>
      <c r="X1470" t="s">
        <v>371</v>
      </c>
      <c r="Y1470" t="s">
        <v>94</v>
      </c>
      <c r="Z1470" t="s">
        <v>369</v>
      </c>
      <c r="AA1470" s="29">
        <v>-1125</v>
      </c>
      <c r="AB1470">
        <v>0</v>
      </c>
      <c r="AC1470">
        <f t="shared" si="276"/>
        <v>2022</v>
      </c>
      <c r="AD1470">
        <f t="shared" si="277"/>
        <v>9</v>
      </c>
      <c r="AE1470">
        <f t="shared" si="278"/>
        <v>2021</v>
      </c>
      <c r="AF1470">
        <f t="shared" si="279"/>
        <v>12</v>
      </c>
      <c r="AG1470" t="str">
        <f>VLOOKUP(F1470,vlookup!$A$2:$E$660,2,0)</f>
        <v>Retained</v>
      </c>
      <c r="AH1470" t="str">
        <f>VLOOKUP(F1470,vlookup!$A$2:$E$660,3,0)</f>
        <v>Service Contract</v>
      </c>
      <c r="AI1470" t="str">
        <f>VLOOKUP(F1470,vlookup!$A$2:$E$660,4,0)</f>
        <v>Used Car Programs</v>
      </c>
      <c r="AJ1470" t="str">
        <f>VLOOKUP(F1470,vlookup!$A$2:$E$660,5,0)</f>
        <v>High Mileage</v>
      </c>
      <c r="AL1470">
        <f t="shared" si="280"/>
        <v>42</v>
      </c>
      <c r="AM1470">
        <f t="shared" si="281"/>
        <v>278</v>
      </c>
      <c r="AN1470">
        <f t="shared" si="282"/>
        <v>13119</v>
      </c>
      <c r="AO1470" t="str">
        <f t="shared" si="283"/>
        <v/>
      </c>
      <c r="AP1470" t="str">
        <f t="shared" si="284"/>
        <v/>
      </c>
      <c r="AQ1470" t="str">
        <f t="shared" si="285"/>
        <v/>
      </c>
      <c r="AR1470">
        <f t="shared" si="286"/>
        <v>-1125</v>
      </c>
      <c r="AS1470" t="str">
        <f t="shared" si="287"/>
        <v>ZAGAG186978L21-2</v>
      </c>
      <c r="AT1470" t="str">
        <f>IFERROR(IF(VLOOKUP(Y1470,vlookup!$I$2:$J$9,1,0)=Y1470,VLOOKUP(Y1470,vlookup!$I$2:$J$9,2,0),PROPER(Y1470)),PROPER(Y1470))</f>
        <v>Labor</v>
      </c>
      <c r="AU1470" t="str">
        <f>IFERROR(IF(B1470=VLOOKUP(B1470,vlookup!$L$2:$L$10,1,0),"Yes","No"),"No")</f>
        <v>No</v>
      </c>
    </row>
    <row r="1471" spans="1:47" ht="14.45" customHeight="1" x14ac:dyDescent="0.25">
      <c r="A1471" t="s">
        <v>1681</v>
      </c>
      <c r="B1471" s="31" t="s">
        <v>1682</v>
      </c>
      <c r="C1471">
        <v>1</v>
      </c>
      <c r="D1471">
        <v>1</v>
      </c>
      <c r="E1471" t="s">
        <v>382</v>
      </c>
      <c r="F1471" t="s">
        <v>238</v>
      </c>
      <c r="G1471" t="s">
        <v>3735</v>
      </c>
      <c r="H1471" t="s">
        <v>1683</v>
      </c>
      <c r="I1471">
        <v>89780</v>
      </c>
      <c r="J1471" s="19">
        <v>41874</v>
      </c>
      <c r="K1471" s="19">
        <v>41907</v>
      </c>
      <c r="L1471">
        <v>201409</v>
      </c>
      <c r="M1471" s="19">
        <v>41883</v>
      </c>
      <c r="N1471">
        <v>24617</v>
      </c>
      <c r="O1471" t="s">
        <v>1070</v>
      </c>
      <c r="P1471" t="s">
        <v>1684</v>
      </c>
      <c r="Q1471" t="s">
        <v>924</v>
      </c>
      <c r="R1471">
        <v>8776</v>
      </c>
      <c r="S1471" s="19">
        <v>41968</v>
      </c>
      <c r="T1471">
        <v>91975</v>
      </c>
      <c r="U1471" t="s">
        <v>357</v>
      </c>
      <c r="V1471" s="19">
        <v>41974</v>
      </c>
      <c r="W1471" t="s">
        <v>572</v>
      </c>
      <c r="X1471" t="s">
        <v>573</v>
      </c>
      <c r="Y1471" t="s">
        <v>94</v>
      </c>
      <c r="Z1471" t="s">
        <v>574</v>
      </c>
      <c r="AA1471" s="29">
        <v>-53.97</v>
      </c>
      <c r="AB1471">
        <v>0</v>
      </c>
      <c r="AC1471">
        <f t="shared" si="276"/>
        <v>2014</v>
      </c>
      <c r="AD1471">
        <f t="shared" si="277"/>
        <v>12</v>
      </c>
      <c r="AE1471">
        <f t="shared" si="278"/>
        <v>2014</v>
      </c>
      <c r="AF1471">
        <f t="shared" si="279"/>
        <v>8</v>
      </c>
      <c r="AG1471" t="str">
        <f>VLOOKUP(F1471,vlookup!$A$2:$E$660,2,0)</f>
        <v>Retained</v>
      </c>
      <c r="AH1471" t="str">
        <f>VLOOKUP(F1471,vlookup!$A$2:$E$660,3,0)</f>
        <v>Service Contract</v>
      </c>
      <c r="AI1471" t="str">
        <f>VLOOKUP(F1471,vlookup!$A$2:$E$660,4,0)</f>
        <v>Used Car Programs</v>
      </c>
      <c r="AJ1471" t="str">
        <f>VLOOKUP(F1471,vlookup!$A$2:$E$660,5,0)</f>
        <v>High Mileage</v>
      </c>
      <c r="AL1471">
        <f t="shared" si="280"/>
        <v>32</v>
      </c>
      <c r="AM1471">
        <f t="shared" si="281"/>
        <v>98</v>
      </c>
      <c r="AN1471">
        <f t="shared" si="282"/>
        <v>2195</v>
      </c>
      <c r="AO1471" t="str">
        <f t="shared" si="283"/>
        <v/>
      </c>
      <c r="AP1471" t="str">
        <f t="shared" si="284"/>
        <v/>
      </c>
      <c r="AQ1471" t="str">
        <f t="shared" si="285"/>
        <v/>
      </c>
      <c r="AR1471">
        <f t="shared" si="286"/>
        <v>-53.97</v>
      </c>
      <c r="AS1471" t="str">
        <f t="shared" si="287"/>
        <v>8S582863H4Y-1</v>
      </c>
      <c r="AT1471" t="str">
        <f>IFERROR(IF(VLOOKUP(Y1471,vlookup!$I$2:$J$9,1,0)=Y1471,VLOOKUP(Y1471,vlookup!$I$2:$J$9,2,0),PROPER(Y1471)),PROPER(Y1471))</f>
        <v>Labor</v>
      </c>
      <c r="AU1471" t="str">
        <f>IFERROR(IF(B1471=VLOOKUP(B1471,vlookup!$L$2:$L$10,1,0),"Yes","No"),"No")</f>
        <v>No</v>
      </c>
    </row>
    <row r="1472" spans="1:47" ht="14.45" customHeight="1" x14ac:dyDescent="0.25">
      <c r="A1472" t="s">
        <v>1681</v>
      </c>
      <c r="B1472" s="31" t="s">
        <v>1682</v>
      </c>
      <c r="C1472">
        <v>1</v>
      </c>
      <c r="D1472">
        <v>1</v>
      </c>
      <c r="E1472" t="s">
        <v>382</v>
      </c>
      <c r="F1472" t="s">
        <v>238</v>
      </c>
      <c r="G1472" t="s">
        <v>3735</v>
      </c>
      <c r="H1472" t="s">
        <v>1683</v>
      </c>
      <c r="I1472">
        <v>89780</v>
      </c>
      <c r="J1472" s="19">
        <v>41874</v>
      </c>
      <c r="K1472" s="19">
        <v>41907</v>
      </c>
      <c r="L1472">
        <v>201409</v>
      </c>
      <c r="M1472" s="19">
        <v>41883</v>
      </c>
      <c r="N1472">
        <v>24617</v>
      </c>
      <c r="O1472" t="s">
        <v>1070</v>
      </c>
      <c r="P1472" t="s">
        <v>1684</v>
      </c>
      <c r="Q1472" t="s">
        <v>924</v>
      </c>
      <c r="R1472">
        <v>8776</v>
      </c>
      <c r="S1472" s="19">
        <v>41968</v>
      </c>
      <c r="T1472">
        <v>91975</v>
      </c>
      <c r="U1472" t="s">
        <v>357</v>
      </c>
      <c r="V1472" s="19">
        <v>41974</v>
      </c>
      <c r="W1472" t="s">
        <v>2848</v>
      </c>
      <c r="X1472" t="s">
        <v>2849</v>
      </c>
      <c r="Y1472" t="s">
        <v>94</v>
      </c>
      <c r="Z1472" t="s">
        <v>603</v>
      </c>
      <c r="AA1472" s="29">
        <v>-161.1</v>
      </c>
      <c r="AB1472">
        <v>0</v>
      </c>
      <c r="AC1472">
        <f t="shared" si="276"/>
        <v>2014</v>
      </c>
      <c r="AD1472">
        <f t="shared" si="277"/>
        <v>12</v>
      </c>
      <c r="AE1472">
        <f t="shared" si="278"/>
        <v>2014</v>
      </c>
      <c r="AF1472">
        <f t="shared" si="279"/>
        <v>8</v>
      </c>
      <c r="AG1472" t="str">
        <f>VLOOKUP(F1472,vlookup!$A$2:$E$660,2,0)</f>
        <v>Retained</v>
      </c>
      <c r="AH1472" t="str">
        <f>VLOOKUP(F1472,vlookup!$A$2:$E$660,3,0)</f>
        <v>Service Contract</v>
      </c>
      <c r="AI1472" t="str">
        <f>VLOOKUP(F1472,vlookup!$A$2:$E$660,4,0)</f>
        <v>Used Car Programs</v>
      </c>
      <c r="AJ1472" t="str">
        <f>VLOOKUP(F1472,vlookup!$A$2:$E$660,5,0)</f>
        <v>High Mileage</v>
      </c>
      <c r="AL1472">
        <f t="shared" si="280"/>
        <v>32</v>
      </c>
      <c r="AM1472">
        <f t="shared" si="281"/>
        <v>98</v>
      </c>
      <c r="AN1472">
        <f t="shared" si="282"/>
        <v>2195</v>
      </c>
      <c r="AO1472" t="str">
        <f t="shared" si="283"/>
        <v/>
      </c>
      <c r="AP1472" t="str">
        <f t="shared" si="284"/>
        <v/>
      </c>
      <c r="AQ1472" t="str">
        <f t="shared" si="285"/>
        <v/>
      </c>
      <c r="AR1472">
        <f t="shared" si="286"/>
        <v>-161.1</v>
      </c>
      <c r="AS1472" t="str">
        <f t="shared" si="287"/>
        <v>8S582863H4Y-1</v>
      </c>
      <c r="AT1472" t="str">
        <f>IFERROR(IF(VLOOKUP(Y1472,vlookup!$I$2:$J$9,1,0)=Y1472,VLOOKUP(Y1472,vlookup!$I$2:$J$9,2,0),PROPER(Y1472)),PROPER(Y1472))</f>
        <v>Labor</v>
      </c>
      <c r="AU1472" t="str">
        <f>IFERROR(IF(B1472=VLOOKUP(B1472,vlookup!$L$2:$L$10,1,0),"Yes","No"),"No")</f>
        <v>No</v>
      </c>
    </row>
    <row r="1473" spans="1:47" ht="14.45" customHeight="1" x14ac:dyDescent="0.25">
      <c r="A1473" t="s">
        <v>1681</v>
      </c>
      <c r="B1473" s="31" t="s">
        <v>1682</v>
      </c>
      <c r="C1473">
        <v>1</v>
      </c>
      <c r="D1473">
        <v>1</v>
      </c>
      <c r="E1473" t="s">
        <v>382</v>
      </c>
      <c r="F1473" t="s">
        <v>238</v>
      </c>
      <c r="G1473" t="s">
        <v>3735</v>
      </c>
      <c r="H1473" t="s">
        <v>1683</v>
      </c>
      <c r="I1473">
        <v>89780</v>
      </c>
      <c r="J1473" s="19">
        <v>41874</v>
      </c>
      <c r="K1473" s="19">
        <v>41907</v>
      </c>
      <c r="L1473">
        <v>201409</v>
      </c>
      <c r="M1473" s="19">
        <v>41883</v>
      </c>
      <c r="N1473">
        <v>24617</v>
      </c>
      <c r="O1473" t="s">
        <v>1070</v>
      </c>
      <c r="P1473" t="s">
        <v>1684</v>
      </c>
      <c r="Q1473" t="s">
        <v>924</v>
      </c>
      <c r="R1473">
        <v>8776</v>
      </c>
      <c r="S1473" s="19">
        <v>41968</v>
      </c>
      <c r="T1473">
        <v>91975</v>
      </c>
      <c r="U1473" t="s">
        <v>357</v>
      </c>
      <c r="V1473" s="19">
        <v>41974</v>
      </c>
      <c r="W1473" t="s">
        <v>3104</v>
      </c>
      <c r="X1473" t="s">
        <v>3105</v>
      </c>
      <c r="Y1473" t="s">
        <v>94</v>
      </c>
      <c r="Z1473" t="s">
        <v>603</v>
      </c>
      <c r="AA1473" s="29">
        <v>-375.9</v>
      </c>
      <c r="AB1473">
        <v>0</v>
      </c>
      <c r="AC1473">
        <f t="shared" si="276"/>
        <v>2014</v>
      </c>
      <c r="AD1473">
        <f t="shared" si="277"/>
        <v>12</v>
      </c>
      <c r="AE1473">
        <f t="shared" si="278"/>
        <v>2014</v>
      </c>
      <c r="AF1473">
        <f t="shared" si="279"/>
        <v>8</v>
      </c>
      <c r="AG1473" t="str">
        <f>VLOOKUP(F1473,vlookup!$A$2:$E$660,2,0)</f>
        <v>Retained</v>
      </c>
      <c r="AH1473" t="str">
        <f>VLOOKUP(F1473,vlookup!$A$2:$E$660,3,0)</f>
        <v>Service Contract</v>
      </c>
      <c r="AI1473" t="str">
        <f>VLOOKUP(F1473,vlookup!$A$2:$E$660,4,0)</f>
        <v>Used Car Programs</v>
      </c>
      <c r="AJ1473" t="str">
        <f>VLOOKUP(F1473,vlookup!$A$2:$E$660,5,0)</f>
        <v>High Mileage</v>
      </c>
      <c r="AL1473">
        <f t="shared" si="280"/>
        <v>32</v>
      </c>
      <c r="AM1473">
        <f t="shared" si="281"/>
        <v>98</v>
      </c>
      <c r="AN1473">
        <f t="shared" si="282"/>
        <v>2195</v>
      </c>
      <c r="AO1473" t="str">
        <f t="shared" si="283"/>
        <v/>
      </c>
      <c r="AP1473" t="str">
        <f t="shared" si="284"/>
        <v/>
      </c>
      <c r="AQ1473" t="str">
        <f t="shared" si="285"/>
        <v/>
      </c>
      <c r="AR1473">
        <f t="shared" si="286"/>
        <v>-375.9</v>
      </c>
      <c r="AS1473" t="str">
        <f t="shared" si="287"/>
        <v>8S582863H4Y-1</v>
      </c>
      <c r="AT1473" t="str">
        <f>IFERROR(IF(VLOOKUP(Y1473,vlookup!$I$2:$J$9,1,0)=Y1473,VLOOKUP(Y1473,vlookup!$I$2:$J$9,2,0),PROPER(Y1473)),PROPER(Y1473))</f>
        <v>Labor</v>
      </c>
      <c r="AU1473" t="str">
        <f>IFERROR(IF(B1473=VLOOKUP(B1473,vlookup!$L$2:$L$10,1,0),"Yes","No"),"No")</f>
        <v>No</v>
      </c>
    </row>
    <row r="1474" spans="1:47" ht="14.45" customHeight="1" x14ac:dyDescent="0.25">
      <c r="A1474" t="s">
        <v>1685</v>
      </c>
      <c r="B1474" s="31" t="s">
        <v>3600</v>
      </c>
      <c r="C1474">
        <v>1</v>
      </c>
      <c r="D1474">
        <v>1</v>
      </c>
      <c r="E1474" t="s">
        <v>571</v>
      </c>
      <c r="F1474" t="s">
        <v>205</v>
      </c>
      <c r="G1474" t="s">
        <v>3735</v>
      </c>
      <c r="H1474" t="s">
        <v>1683</v>
      </c>
      <c r="I1474">
        <v>126140</v>
      </c>
      <c r="J1474" s="19">
        <v>42141</v>
      </c>
      <c r="K1474" s="19">
        <v>42185</v>
      </c>
      <c r="L1474">
        <v>201506</v>
      </c>
      <c r="M1474" s="19">
        <v>42156</v>
      </c>
      <c r="N1474">
        <v>24617</v>
      </c>
      <c r="O1474" t="s">
        <v>1070</v>
      </c>
      <c r="P1474" t="s">
        <v>1686</v>
      </c>
      <c r="Q1474" t="s">
        <v>924</v>
      </c>
      <c r="R1474">
        <v>733177</v>
      </c>
      <c r="S1474" s="19">
        <v>42303</v>
      </c>
      <c r="T1474">
        <v>131286</v>
      </c>
      <c r="U1474" t="s">
        <v>357</v>
      </c>
      <c r="V1474" s="19">
        <v>42312</v>
      </c>
      <c r="W1474" t="s">
        <v>572</v>
      </c>
      <c r="X1474" t="s">
        <v>573</v>
      </c>
      <c r="Y1474" t="s">
        <v>94</v>
      </c>
      <c r="Z1474" t="s">
        <v>574</v>
      </c>
      <c r="AA1474" s="29">
        <v>-79.95</v>
      </c>
      <c r="AB1474">
        <v>0</v>
      </c>
      <c r="AC1474">
        <f t="shared" si="276"/>
        <v>2015</v>
      </c>
      <c r="AD1474">
        <f t="shared" si="277"/>
        <v>11</v>
      </c>
      <c r="AE1474">
        <f t="shared" si="278"/>
        <v>2015</v>
      </c>
      <c r="AF1474">
        <f t="shared" si="279"/>
        <v>5</v>
      </c>
      <c r="AG1474" t="str">
        <f>VLOOKUP(F1474,vlookup!$A$2:$E$660,2,0)</f>
        <v>Retained</v>
      </c>
      <c r="AH1474" t="str">
        <f>VLOOKUP(F1474,vlookup!$A$2:$E$660,3,0)</f>
        <v>Service Contract</v>
      </c>
      <c r="AI1474" t="str">
        <f>VLOOKUP(F1474,vlookup!$A$2:$E$660,4,0)</f>
        <v>Used Car Programs</v>
      </c>
      <c r="AJ1474" t="str">
        <f>VLOOKUP(F1474,vlookup!$A$2:$E$660,5,0)</f>
        <v>High Mileage</v>
      </c>
      <c r="AL1474">
        <f t="shared" si="280"/>
        <v>43</v>
      </c>
      <c r="AM1474">
        <f t="shared" si="281"/>
        <v>167</v>
      </c>
      <c r="AN1474">
        <f t="shared" si="282"/>
        <v>5146</v>
      </c>
      <c r="AO1474" t="str">
        <f t="shared" si="283"/>
        <v/>
      </c>
      <c r="AP1474" t="str">
        <f t="shared" si="284"/>
        <v/>
      </c>
      <c r="AQ1474" t="str">
        <f t="shared" si="285"/>
        <v/>
      </c>
      <c r="AR1474">
        <f t="shared" si="286"/>
        <v>-79.95</v>
      </c>
      <c r="AS1474" t="str">
        <f t="shared" si="287"/>
        <v>102109002-1</v>
      </c>
      <c r="AT1474" t="str">
        <f>IFERROR(IF(VLOOKUP(Y1474,vlookup!$I$2:$J$9,1,0)=Y1474,VLOOKUP(Y1474,vlookup!$I$2:$J$9,2,0),PROPER(Y1474)),PROPER(Y1474))</f>
        <v>Labor</v>
      </c>
      <c r="AU1474" t="str">
        <f>IFERROR(IF(B1474=VLOOKUP(B1474,vlookup!$L$2:$L$10,1,0),"Yes","No"),"No")</f>
        <v>No</v>
      </c>
    </row>
    <row r="1475" spans="1:47" ht="14.45" customHeight="1" x14ac:dyDescent="0.25">
      <c r="A1475" t="s">
        <v>1685</v>
      </c>
      <c r="B1475" s="31" t="s">
        <v>3600</v>
      </c>
      <c r="C1475">
        <v>1</v>
      </c>
      <c r="D1475">
        <v>1</v>
      </c>
      <c r="E1475" t="s">
        <v>571</v>
      </c>
      <c r="F1475" t="s">
        <v>205</v>
      </c>
      <c r="G1475" t="s">
        <v>3735</v>
      </c>
      <c r="H1475" t="s">
        <v>1683</v>
      </c>
      <c r="I1475">
        <v>126140</v>
      </c>
      <c r="J1475" s="19">
        <v>42141</v>
      </c>
      <c r="K1475" s="19">
        <v>42185</v>
      </c>
      <c r="L1475">
        <v>201506</v>
      </c>
      <c r="M1475" s="19">
        <v>42156</v>
      </c>
      <c r="N1475">
        <v>24617</v>
      </c>
      <c r="O1475" t="s">
        <v>1070</v>
      </c>
      <c r="P1475" t="s">
        <v>1686</v>
      </c>
      <c r="Q1475" t="s">
        <v>924</v>
      </c>
      <c r="R1475">
        <v>733177</v>
      </c>
      <c r="S1475" s="19">
        <v>42303</v>
      </c>
      <c r="T1475">
        <v>131286</v>
      </c>
      <c r="U1475" t="s">
        <v>357</v>
      </c>
      <c r="V1475" s="19">
        <v>42312</v>
      </c>
      <c r="W1475" t="s">
        <v>3104</v>
      </c>
      <c r="X1475" t="s">
        <v>3105</v>
      </c>
      <c r="Y1475" t="s">
        <v>94</v>
      </c>
      <c r="Z1475" t="s">
        <v>603</v>
      </c>
      <c r="AA1475" s="29">
        <v>-281.3</v>
      </c>
      <c r="AB1475">
        <v>0</v>
      </c>
      <c r="AC1475">
        <f t="shared" ref="AC1475:AC1538" si="288">YEAR(V1475)</f>
        <v>2015</v>
      </c>
      <c r="AD1475">
        <f t="shared" ref="AD1475:AD1538" si="289">MONTH(V1475)</f>
        <v>11</v>
      </c>
      <c r="AE1475">
        <f t="shared" ref="AE1475:AE1538" si="290">YEAR(J1475)</f>
        <v>2015</v>
      </c>
      <c r="AF1475">
        <f t="shared" ref="AF1475:AF1538" si="291">MONTH(J1475)</f>
        <v>5</v>
      </c>
      <c r="AG1475" t="str">
        <f>VLOOKUP(F1475,vlookup!$A$2:$E$660,2,0)</f>
        <v>Retained</v>
      </c>
      <c r="AH1475" t="str">
        <f>VLOOKUP(F1475,vlookup!$A$2:$E$660,3,0)</f>
        <v>Service Contract</v>
      </c>
      <c r="AI1475" t="str">
        <f>VLOOKUP(F1475,vlookup!$A$2:$E$660,4,0)</f>
        <v>Used Car Programs</v>
      </c>
      <c r="AJ1475" t="str">
        <f>VLOOKUP(F1475,vlookup!$A$2:$E$660,5,0)</f>
        <v>High Mileage</v>
      </c>
      <c r="AL1475">
        <f t="shared" ref="AL1475:AL1538" si="292">DAYS360(J1475,K1475)</f>
        <v>43</v>
      </c>
      <c r="AM1475">
        <f t="shared" ref="AM1475:AM1538" si="293">DAYS360(J1475,V1475)</f>
        <v>167</v>
      </c>
      <c r="AN1475">
        <f t="shared" ref="AN1475:AN1538" si="294">IF(T1475-I1475&lt;1,"",T1475-I1475)</f>
        <v>5146</v>
      </c>
      <c r="AO1475" t="str">
        <f t="shared" ref="AO1475:AO1538" si="295">IF(AM1475&lt;31,AA1475,"")</f>
        <v/>
      </c>
      <c r="AP1475" t="str">
        <f t="shared" ref="AP1475:AP1538" si="296">IF(AND(AM1475&gt;30,AM1475&lt;61),AA1475,"")</f>
        <v/>
      </c>
      <c r="AQ1475" t="str">
        <f t="shared" ref="AQ1475:AQ1538" si="297">IF(AND(AM1475&gt;60,AM1475&lt;91),AA1475,"")</f>
        <v/>
      </c>
      <c r="AR1475">
        <f t="shared" ref="AR1475:AR1538" si="298">IF(AM1475&gt;90,AA1475,"")</f>
        <v>-281.3</v>
      </c>
      <c r="AS1475" t="str">
        <f t="shared" ref="AS1475:AS1538" si="299">CONCATENATE(B1475,"-",C1475)</f>
        <v>102109002-1</v>
      </c>
      <c r="AT1475" t="str">
        <f>IFERROR(IF(VLOOKUP(Y1475,vlookup!$I$2:$J$9,1,0)=Y1475,VLOOKUP(Y1475,vlookup!$I$2:$J$9,2,0),PROPER(Y1475)),PROPER(Y1475))</f>
        <v>Labor</v>
      </c>
      <c r="AU1475" t="str">
        <f>IFERROR(IF(B1475=VLOOKUP(B1475,vlookup!$L$2:$L$10,1,0),"Yes","No"),"No")</f>
        <v>No</v>
      </c>
    </row>
    <row r="1476" spans="1:47" ht="14.45" customHeight="1" x14ac:dyDescent="0.25">
      <c r="A1476" t="s">
        <v>2622</v>
      </c>
      <c r="B1476" s="31" t="s">
        <v>2623</v>
      </c>
      <c r="C1476">
        <v>1</v>
      </c>
      <c r="D1476">
        <v>1</v>
      </c>
      <c r="E1476" t="s">
        <v>382</v>
      </c>
      <c r="F1476" t="s">
        <v>464</v>
      </c>
      <c r="G1476" t="s">
        <v>3708</v>
      </c>
      <c r="H1476" t="s">
        <v>942</v>
      </c>
      <c r="I1476">
        <v>148589</v>
      </c>
      <c r="J1476" s="19">
        <v>43666</v>
      </c>
      <c r="K1476" s="19">
        <v>43704</v>
      </c>
      <c r="L1476">
        <v>201908</v>
      </c>
      <c r="M1476" s="19">
        <v>43678</v>
      </c>
      <c r="N1476">
        <v>24617</v>
      </c>
      <c r="O1476" t="s">
        <v>1070</v>
      </c>
      <c r="P1476" t="s">
        <v>3808</v>
      </c>
      <c r="Q1476" t="s">
        <v>924</v>
      </c>
      <c r="R1476">
        <v>808504</v>
      </c>
      <c r="S1476" s="19">
        <v>44098</v>
      </c>
      <c r="T1476">
        <v>159592</v>
      </c>
      <c r="U1476" t="s">
        <v>356</v>
      </c>
      <c r="V1476" s="19">
        <v>44123</v>
      </c>
      <c r="W1476" t="s">
        <v>2797</v>
      </c>
      <c r="X1476" t="s">
        <v>2798</v>
      </c>
      <c r="Y1476" t="s">
        <v>94</v>
      </c>
      <c r="Z1476" t="s">
        <v>364</v>
      </c>
      <c r="AA1476" s="29">
        <v>-2548</v>
      </c>
      <c r="AB1476">
        <v>0</v>
      </c>
      <c r="AC1476">
        <f t="shared" si="288"/>
        <v>2020</v>
      </c>
      <c r="AD1476">
        <f t="shared" si="289"/>
        <v>10</v>
      </c>
      <c r="AE1476">
        <f t="shared" si="290"/>
        <v>2019</v>
      </c>
      <c r="AF1476">
        <f t="shared" si="291"/>
        <v>7</v>
      </c>
      <c r="AG1476" t="str">
        <f>VLOOKUP(F1476,vlookup!$A$2:$E$660,2,0)</f>
        <v>Retained</v>
      </c>
      <c r="AH1476" t="str">
        <f>VLOOKUP(F1476,vlookup!$A$2:$E$660,3,0)</f>
        <v>Service Contract</v>
      </c>
      <c r="AI1476" t="str">
        <f>VLOOKUP(F1476,vlookup!$A$2:$E$660,4,0)</f>
        <v>Used Car Programs</v>
      </c>
      <c r="AJ1476" t="str">
        <f>VLOOKUP(F1476,vlookup!$A$2:$E$660,5,0)</f>
        <v>High Mileage</v>
      </c>
      <c r="AL1476">
        <f t="shared" si="292"/>
        <v>37</v>
      </c>
      <c r="AM1476">
        <f t="shared" si="293"/>
        <v>449</v>
      </c>
      <c r="AN1476">
        <f t="shared" si="294"/>
        <v>11003</v>
      </c>
      <c r="AO1476" t="str">
        <f t="shared" si="295"/>
        <v/>
      </c>
      <c r="AP1476" t="str">
        <f t="shared" si="296"/>
        <v/>
      </c>
      <c r="AQ1476" t="str">
        <f t="shared" si="297"/>
        <v/>
      </c>
      <c r="AR1476">
        <f t="shared" si="298"/>
        <v>-2548</v>
      </c>
      <c r="AS1476" t="str">
        <f t="shared" si="299"/>
        <v>8G232822G9-1</v>
      </c>
      <c r="AT1476" t="str">
        <f>IFERROR(IF(VLOOKUP(Y1476,vlookup!$I$2:$J$9,1,0)=Y1476,VLOOKUP(Y1476,vlookup!$I$2:$J$9,2,0),PROPER(Y1476)),PROPER(Y1476))</f>
        <v>Labor</v>
      </c>
      <c r="AU1476" t="str">
        <f>IFERROR(IF(B1476=VLOOKUP(B1476,vlookup!$L$2:$L$10,1,0),"Yes","No"),"No")</f>
        <v>No</v>
      </c>
    </row>
    <row r="1477" spans="1:47" ht="14.45" customHeight="1" x14ac:dyDescent="0.25">
      <c r="A1477" t="s">
        <v>1687</v>
      </c>
      <c r="B1477" s="31" t="s">
        <v>1688</v>
      </c>
      <c r="C1477">
        <v>1</v>
      </c>
      <c r="D1477">
        <v>1</v>
      </c>
      <c r="E1477" t="s">
        <v>382</v>
      </c>
      <c r="F1477" t="s">
        <v>464</v>
      </c>
      <c r="G1477" t="s">
        <v>3708</v>
      </c>
      <c r="H1477" t="s">
        <v>942</v>
      </c>
      <c r="I1477">
        <v>107234</v>
      </c>
      <c r="J1477" s="19">
        <v>43525</v>
      </c>
      <c r="K1477" s="19">
        <v>43566</v>
      </c>
      <c r="L1477">
        <v>201904</v>
      </c>
      <c r="M1477" s="19">
        <v>43556</v>
      </c>
      <c r="N1477">
        <v>24616</v>
      </c>
      <c r="O1477" t="s">
        <v>1076</v>
      </c>
      <c r="P1477" t="s">
        <v>1448</v>
      </c>
      <c r="Q1477" t="s">
        <v>924</v>
      </c>
      <c r="R1477">
        <v>16090300</v>
      </c>
      <c r="S1477" s="19">
        <v>44117</v>
      </c>
      <c r="T1477">
        <v>131014</v>
      </c>
      <c r="U1477" t="s">
        <v>356</v>
      </c>
      <c r="V1477" s="19">
        <v>44151</v>
      </c>
      <c r="W1477" t="s">
        <v>967</v>
      </c>
      <c r="X1477" t="s">
        <v>968</v>
      </c>
      <c r="Y1477" t="s">
        <v>94</v>
      </c>
      <c r="Z1477" t="s">
        <v>364</v>
      </c>
      <c r="AA1477" s="29">
        <v>-2640</v>
      </c>
      <c r="AB1477">
        <v>0</v>
      </c>
      <c r="AC1477">
        <f t="shared" si="288"/>
        <v>2020</v>
      </c>
      <c r="AD1477">
        <f t="shared" si="289"/>
        <v>11</v>
      </c>
      <c r="AE1477">
        <f t="shared" si="290"/>
        <v>2019</v>
      </c>
      <c r="AF1477">
        <f t="shared" si="291"/>
        <v>3</v>
      </c>
      <c r="AG1477" t="str">
        <f>VLOOKUP(F1477,vlookup!$A$2:$E$660,2,0)</f>
        <v>Retained</v>
      </c>
      <c r="AH1477" t="str">
        <f>VLOOKUP(F1477,vlookup!$A$2:$E$660,3,0)</f>
        <v>Service Contract</v>
      </c>
      <c r="AI1477" t="str">
        <f>VLOOKUP(F1477,vlookup!$A$2:$E$660,4,0)</f>
        <v>Used Car Programs</v>
      </c>
      <c r="AJ1477" t="str">
        <f>VLOOKUP(F1477,vlookup!$A$2:$E$660,5,0)</f>
        <v>High Mileage</v>
      </c>
      <c r="AL1477">
        <f t="shared" si="292"/>
        <v>40</v>
      </c>
      <c r="AM1477">
        <f t="shared" si="293"/>
        <v>615</v>
      </c>
      <c r="AN1477">
        <f t="shared" si="294"/>
        <v>23780</v>
      </c>
      <c r="AO1477" t="str">
        <f t="shared" si="295"/>
        <v/>
      </c>
      <c r="AP1477" t="str">
        <f t="shared" si="296"/>
        <v/>
      </c>
      <c r="AQ1477" t="str">
        <f t="shared" si="297"/>
        <v/>
      </c>
      <c r="AR1477">
        <f t="shared" si="298"/>
        <v>-2640</v>
      </c>
      <c r="AS1477" t="str">
        <f t="shared" si="299"/>
        <v>9G277166C9-1</v>
      </c>
      <c r="AT1477" t="str">
        <f>IFERROR(IF(VLOOKUP(Y1477,vlookup!$I$2:$J$9,1,0)=Y1477,VLOOKUP(Y1477,vlookup!$I$2:$J$9,2,0),PROPER(Y1477)),PROPER(Y1477))</f>
        <v>Labor</v>
      </c>
      <c r="AU1477" t="str">
        <f>IFERROR(IF(B1477=VLOOKUP(B1477,vlookup!$L$2:$L$10,1,0),"Yes","No"),"No")</f>
        <v>No</v>
      </c>
    </row>
    <row r="1478" spans="1:47" ht="14.45" customHeight="1" x14ac:dyDescent="0.25">
      <c r="A1478" t="s">
        <v>1689</v>
      </c>
      <c r="B1478" s="31" t="s">
        <v>1690</v>
      </c>
      <c r="C1478">
        <v>2</v>
      </c>
      <c r="D1478">
        <v>1</v>
      </c>
      <c r="E1478" t="s">
        <v>382</v>
      </c>
      <c r="F1478" t="s">
        <v>60</v>
      </c>
      <c r="G1478" t="s">
        <v>633</v>
      </c>
      <c r="H1478" t="s">
        <v>3767</v>
      </c>
      <c r="I1478">
        <v>145584</v>
      </c>
      <c r="J1478" s="19">
        <v>41650</v>
      </c>
      <c r="K1478" s="19">
        <v>41691</v>
      </c>
      <c r="L1478">
        <v>201402</v>
      </c>
      <c r="M1478" s="19">
        <v>41671</v>
      </c>
      <c r="N1478">
        <v>24616</v>
      </c>
      <c r="O1478" t="s">
        <v>1076</v>
      </c>
      <c r="P1478" t="s">
        <v>1691</v>
      </c>
      <c r="Q1478" t="s">
        <v>924</v>
      </c>
      <c r="R1478">
        <v>38297</v>
      </c>
      <c r="S1478" s="19">
        <v>41996</v>
      </c>
      <c r="T1478">
        <v>157906</v>
      </c>
      <c r="U1478" t="s">
        <v>357</v>
      </c>
      <c r="V1478" s="19">
        <v>42018</v>
      </c>
      <c r="W1478" t="s">
        <v>370</v>
      </c>
      <c r="X1478" t="s">
        <v>371</v>
      </c>
      <c r="Y1478" t="s">
        <v>94</v>
      </c>
      <c r="Z1478" t="s">
        <v>369</v>
      </c>
      <c r="AA1478" s="29">
        <v>-1010.7</v>
      </c>
      <c r="AB1478">
        <v>0</v>
      </c>
      <c r="AC1478">
        <f t="shared" si="288"/>
        <v>2015</v>
      </c>
      <c r="AD1478">
        <f t="shared" si="289"/>
        <v>1</v>
      </c>
      <c r="AE1478">
        <f t="shared" si="290"/>
        <v>2014</v>
      </c>
      <c r="AF1478">
        <f t="shared" si="291"/>
        <v>1</v>
      </c>
      <c r="AG1478" t="str">
        <f>VLOOKUP(F1478,vlookup!$A$2:$E$660,2,0)</f>
        <v>Retained</v>
      </c>
      <c r="AH1478" t="str">
        <f>VLOOKUP(F1478,vlookup!$A$2:$E$660,3,0)</f>
        <v>Service Contract</v>
      </c>
      <c r="AI1478" t="str">
        <f>VLOOKUP(F1478,vlookup!$A$2:$E$660,4,0)</f>
        <v>Used Car Programs</v>
      </c>
      <c r="AJ1478" t="str">
        <f>VLOOKUP(F1478,vlookup!$A$2:$E$660,5,0)</f>
        <v>High Mileage</v>
      </c>
      <c r="AL1478">
        <f t="shared" si="292"/>
        <v>40</v>
      </c>
      <c r="AM1478">
        <f t="shared" si="293"/>
        <v>363</v>
      </c>
      <c r="AN1478">
        <f t="shared" si="294"/>
        <v>12322</v>
      </c>
      <c r="AO1478" t="str">
        <f t="shared" si="295"/>
        <v/>
      </c>
      <c r="AP1478" t="str">
        <f t="shared" si="296"/>
        <v/>
      </c>
      <c r="AQ1478" t="str">
        <f t="shared" si="297"/>
        <v/>
      </c>
      <c r="AR1478">
        <f t="shared" si="298"/>
        <v>-1010.7</v>
      </c>
      <c r="AS1478" t="str">
        <f t="shared" si="299"/>
        <v>4G301915A4Y-2</v>
      </c>
      <c r="AT1478" t="str">
        <f>IFERROR(IF(VLOOKUP(Y1478,vlookup!$I$2:$J$9,1,0)=Y1478,VLOOKUP(Y1478,vlookup!$I$2:$J$9,2,0),PROPER(Y1478)),PROPER(Y1478))</f>
        <v>Labor</v>
      </c>
      <c r="AU1478" t="str">
        <f>IFERROR(IF(B1478=VLOOKUP(B1478,vlookup!$L$2:$L$10,1,0),"Yes","No"),"No")</f>
        <v>No</v>
      </c>
    </row>
    <row r="1479" spans="1:47" ht="14.45" customHeight="1" x14ac:dyDescent="0.25">
      <c r="A1479" t="s">
        <v>1692</v>
      </c>
      <c r="B1479" s="31" t="s">
        <v>1693</v>
      </c>
      <c r="C1479">
        <v>1</v>
      </c>
      <c r="D1479">
        <v>1</v>
      </c>
      <c r="E1479" t="s">
        <v>382</v>
      </c>
      <c r="F1479" t="s">
        <v>60</v>
      </c>
      <c r="G1479" t="s">
        <v>3712</v>
      </c>
      <c r="H1479" t="s">
        <v>3768</v>
      </c>
      <c r="I1479">
        <v>88626</v>
      </c>
      <c r="J1479" s="19">
        <v>41356</v>
      </c>
      <c r="K1479" s="19">
        <v>41394</v>
      </c>
      <c r="L1479">
        <v>201304</v>
      </c>
      <c r="M1479" s="19">
        <v>41365</v>
      </c>
      <c r="N1479">
        <v>24616</v>
      </c>
      <c r="O1479" t="s">
        <v>1076</v>
      </c>
      <c r="P1479" t="s">
        <v>1082</v>
      </c>
      <c r="Q1479" t="s">
        <v>973</v>
      </c>
      <c r="R1479" t="s">
        <v>1694</v>
      </c>
      <c r="S1479" s="19">
        <v>41477</v>
      </c>
      <c r="T1479">
        <v>95564</v>
      </c>
      <c r="U1479" t="s">
        <v>357</v>
      </c>
      <c r="V1479" s="19">
        <v>41487</v>
      </c>
      <c r="W1479" t="s">
        <v>2787</v>
      </c>
      <c r="X1479" t="s">
        <v>2788</v>
      </c>
      <c r="Y1479" t="s">
        <v>94</v>
      </c>
      <c r="Z1479" t="s">
        <v>369</v>
      </c>
      <c r="AA1479" s="29">
        <v>-712</v>
      </c>
      <c r="AB1479" t="s">
        <v>544</v>
      </c>
      <c r="AC1479">
        <f t="shared" si="288"/>
        <v>2013</v>
      </c>
      <c r="AD1479">
        <f t="shared" si="289"/>
        <v>8</v>
      </c>
      <c r="AE1479">
        <f t="shared" si="290"/>
        <v>2013</v>
      </c>
      <c r="AF1479">
        <f t="shared" si="291"/>
        <v>3</v>
      </c>
      <c r="AG1479" t="str">
        <f>VLOOKUP(F1479,vlookup!$A$2:$E$660,2,0)</f>
        <v>Retained</v>
      </c>
      <c r="AH1479" t="str">
        <f>VLOOKUP(F1479,vlookup!$A$2:$E$660,3,0)</f>
        <v>Service Contract</v>
      </c>
      <c r="AI1479" t="str">
        <f>VLOOKUP(F1479,vlookup!$A$2:$E$660,4,0)</f>
        <v>Used Car Programs</v>
      </c>
      <c r="AJ1479" t="str">
        <f>VLOOKUP(F1479,vlookup!$A$2:$E$660,5,0)</f>
        <v>High Mileage</v>
      </c>
      <c r="AL1479">
        <f t="shared" si="292"/>
        <v>37</v>
      </c>
      <c r="AM1479">
        <f t="shared" si="293"/>
        <v>128</v>
      </c>
      <c r="AN1479">
        <f t="shared" si="294"/>
        <v>6938</v>
      </c>
      <c r="AO1479" t="str">
        <f t="shared" si="295"/>
        <v/>
      </c>
      <c r="AP1479" t="str">
        <f t="shared" si="296"/>
        <v/>
      </c>
      <c r="AQ1479" t="str">
        <f t="shared" si="297"/>
        <v/>
      </c>
      <c r="AR1479">
        <f t="shared" si="298"/>
        <v>-712</v>
      </c>
      <c r="AS1479" t="str">
        <f t="shared" si="299"/>
        <v>8R621156C3Y-1</v>
      </c>
      <c r="AT1479" t="str">
        <f>IFERROR(IF(VLOOKUP(Y1479,vlookup!$I$2:$J$9,1,0)=Y1479,VLOOKUP(Y1479,vlookup!$I$2:$J$9,2,0),PROPER(Y1479)),PROPER(Y1479))</f>
        <v>Labor</v>
      </c>
      <c r="AU1479" t="str">
        <f>IFERROR(IF(B1479=VLOOKUP(B1479,vlookup!$L$2:$L$10,1,0),"Yes","No"),"No")</f>
        <v>No</v>
      </c>
    </row>
    <row r="1480" spans="1:47" ht="14.45" customHeight="1" x14ac:dyDescent="0.25">
      <c r="A1480" t="s">
        <v>1695</v>
      </c>
      <c r="B1480" s="31" t="s">
        <v>1696</v>
      </c>
      <c r="C1480">
        <v>1</v>
      </c>
      <c r="D1480">
        <v>1</v>
      </c>
      <c r="E1480" t="s">
        <v>382</v>
      </c>
      <c r="F1480" t="s">
        <v>464</v>
      </c>
      <c r="G1480" t="s">
        <v>952</v>
      </c>
      <c r="H1480" t="s">
        <v>1697</v>
      </c>
      <c r="I1480">
        <v>153110</v>
      </c>
      <c r="J1480" s="19">
        <v>44488</v>
      </c>
      <c r="K1480" s="19">
        <v>44529</v>
      </c>
      <c r="L1480">
        <v>202111</v>
      </c>
      <c r="M1480" s="19">
        <v>44501</v>
      </c>
      <c r="N1480">
        <v>24617</v>
      </c>
      <c r="O1480" t="s">
        <v>1070</v>
      </c>
      <c r="P1480" t="s">
        <v>1183</v>
      </c>
      <c r="Q1480" t="s">
        <v>924</v>
      </c>
      <c r="R1480">
        <v>24908</v>
      </c>
      <c r="S1480" s="19">
        <v>44536</v>
      </c>
      <c r="T1480">
        <v>156755</v>
      </c>
      <c r="U1480" t="s">
        <v>357</v>
      </c>
      <c r="V1480" s="19">
        <v>44657</v>
      </c>
      <c r="W1480" t="s">
        <v>2860</v>
      </c>
      <c r="X1480" t="s">
        <v>2861</v>
      </c>
      <c r="Y1480" t="s">
        <v>94</v>
      </c>
      <c r="Z1480" t="s">
        <v>366</v>
      </c>
      <c r="AA1480" s="29">
        <v>-1087.7</v>
      </c>
      <c r="AB1480">
        <v>0</v>
      </c>
      <c r="AC1480">
        <f t="shared" si="288"/>
        <v>2022</v>
      </c>
      <c r="AD1480">
        <f t="shared" si="289"/>
        <v>4</v>
      </c>
      <c r="AE1480">
        <f t="shared" si="290"/>
        <v>2021</v>
      </c>
      <c r="AF1480">
        <f t="shared" si="291"/>
        <v>10</v>
      </c>
      <c r="AG1480" t="str">
        <f>VLOOKUP(F1480,vlookup!$A$2:$E$660,2,0)</f>
        <v>Retained</v>
      </c>
      <c r="AH1480" t="str">
        <f>VLOOKUP(F1480,vlookup!$A$2:$E$660,3,0)</f>
        <v>Service Contract</v>
      </c>
      <c r="AI1480" t="str">
        <f>VLOOKUP(F1480,vlookup!$A$2:$E$660,4,0)</f>
        <v>Used Car Programs</v>
      </c>
      <c r="AJ1480" t="str">
        <f>VLOOKUP(F1480,vlookup!$A$2:$E$660,5,0)</f>
        <v>High Mileage</v>
      </c>
      <c r="AL1480">
        <f t="shared" si="292"/>
        <v>40</v>
      </c>
      <c r="AM1480">
        <f t="shared" si="293"/>
        <v>167</v>
      </c>
      <c r="AN1480">
        <f t="shared" si="294"/>
        <v>3645</v>
      </c>
      <c r="AO1480" t="str">
        <f t="shared" si="295"/>
        <v/>
      </c>
      <c r="AP1480" t="str">
        <f t="shared" si="296"/>
        <v/>
      </c>
      <c r="AQ1480" t="str">
        <f t="shared" si="297"/>
        <v/>
      </c>
      <c r="AR1480">
        <f t="shared" si="298"/>
        <v>-1087.7</v>
      </c>
      <c r="AS1480" t="str">
        <f t="shared" si="299"/>
        <v>ZAG9M021283J21-1</v>
      </c>
      <c r="AT1480" t="str">
        <f>IFERROR(IF(VLOOKUP(Y1480,vlookup!$I$2:$J$9,1,0)=Y1480,VLOOKUP(Y1480,vlookup!$I$2:$J$9,2,0),PROPER(Y1480)),PROPER(Y1480))</f>
        <v>Labor</v>
      </c>
      <c r="AU1480" t="str">
        <f>IFERROR(IF(B1480=VLOOKUP(B1480,vlookup!$L$2:$L$10,1,0),"Yes","No"),"No")</f>
        <v>No</v>
      </c>
    </row>
    <row r="1481" spans="1:47" ht="14.45" customHeight="1" x14ac:dyDescent="0.25">
      <c r="A1481" t="s">
        <v>1698</v>
      </c>
      <c r="B1481" s="31" t="s">
        <v>1699</v>
      </c>
      <c r="C1481">
        <v>2</v>
      </c>
      <c r="D1481">
        <v>1</v>
      </c>
      <c r="E1481" t="s">
        <v>382</v>
      </c>
      <c r="F1481" t="s">
        <v>464</v>
      </c>
      <c r="G1481" t="s">
        <v>937</v>
      </c>
      <c r="H1481" t="s">
        <v>1096</v>
      </c>
      <c r="I1481">
        <v>20973</v>
      </c>
      <c r="J1481" s="19">
        <v>43589</v>
      </c>
      <c r="K1481" s="19">
        <v>43643</v>
      </c>
      <c r="L1481">
        <v>201906</v>
      </c>
      <c r="M1481" s="19">
        <v>43617</v>
      </c>
      <c r="N1481">
        <v>24617</v>
      </c>
      <c r="O1481" t="s">
        <v>1070</v>
      </c>
      <c r="P1481" t="s">
        <v>1700</v>
      </c>
      <c r="Q1481" t="s">
        <v>924</v>
      </c>
      <c r="R1481">
        <v>96003</v>
      </c>
      <c r="S1481" s="19">
        <v>43879</v>
      </c>
      <c r="T1481">
        <v>34068</v>
      </c>
      <c r="U1481" t="s">
        <v>356</v>
      </c>
      <c r="V1481" s="19">
        <v>43894</v>
      </c>
      <c r="W1481" t="s">
        <v>992</v>
      </c>
      <c r="X1481" t="s">
        <v>993</v>
      </c>
      <c r="Y1481" t="s">
        <v>94</v>
      </c>
      <c r="Z1481" t="s">
        <v>574</v>
      </c>
      <c r="AA1481" s="29">
        <v>-156.63</v>
      </c>
      <c r="AB1481">
        <v>0</v>
      </c>
      <c r="AC1481">
        <f t="shared" si="288"/>
        <v>2020</v>
      </c>
      <c r="AD1481">
        <f t="shared" si="289"/>
        <v>3</v>
      </c>
      <c r="AE1481">
        <f t="shared" si="290"/>
        <v>2019</v>
      </c>
      <c r="AF1481">
        <f t="shared" si="291"/>
        <v>5</v>
      </c>
      <c r="AG1481" t="str">
        <f>VLOOKUP(F1481,vlookup!$A$2:$E$660,2,0)</f>
        <v>Retained</v>
      </c>
      <c r="AH1481" t="str">
        <f>VLOOKUP(F1481,vlookup!$A$2:$E$660,3,0)</f>
        <v>Service Contract</v>
      </c>
      <c r="AI1481" t="str">
        <f>VLOOKUP(F1481,vlookup!$A$2:$E$660,4,0)</f>
        <v>Used Car Programs</v>
      </c>
      <c r="AJ1481" t="str">
        <f>VLOOKUP(F1481,vlookup!$A$2:$E$660,5,0)</f>
        <v>High Mileage</v>
      </c>
      <c r="AL1481">
        <f t="shared" si="292"/>
        <v>53</v>
      </c>
      <c r="AM1481">
        <f t="shared" si="293"/>
        <v>300</v>
      </c>
      <c r="AN1481">
        <f t="shared" si="294"/>
        <v>13095</v>
      </c>
      <c r="AO1481" t="str">
        <f t="shared" si="295"/>
        <v/>
      </c>
      <c r="AP1481" t="str">
        <f t="shared" si="296"/>
        <v/>
      </c>
      <c r="AQ1481" t="str">
        <f t="shared" si="297"/>
        <v/>
      </c>
      <c r="AR1481">
        <f t="shared" si="298"/>
        <v>-156.63</v>
      </c>
      <c r="AS1481" t="str">
        <f t="shared" si="299"/>
        <v>EM305109E9-2</v>
      </c>
      <c r="AT1481" t="str">
        <f>IFERROR(IF(VLOOKUP(Y1481,vlookup!$I$2:$J$9,1,0)=Y1481,VLOOKUP(Y1481,vlookup!$I$2:$J$9,2,0),PROPER(Y1481)),PROPER(Y1481))</f>
        <v>Labor</v>
      </c>
      <c r="AU1481" t="str">
        <f>IFERROR(IF(B1481=VLOOKUP(B1481,vlookup!$L$2:$L$10,1,0),"Yes","No"),"No")</f>
        <v>No</v>
      </c>
    </row>
    <row r="1482" spans="1:47" ht="14.45" customHeight="1" x14ac:dyDescent="0.25">
      <c r="A1482" t="s">
        <v>1698</v>
      </c>
      <c r="B1482" s="31" t="s">
        <v>1699</v>
      </c>
      <c r="C1482">
        <v>2</v>
      </c>
      <c r="D1482">
        <v>1</v>
      </c>
      <c r="E1482" t="s">
        <v>382</v>
      </c>
      <c r="F1482" t="s">
        <v>464</v>
      </c>
      <c r="G1482" t="s">
        <v>937</v>
      </c>
      <c r="H1482" t="s">
        <v>1096</v>
      </c>
      <c r="I1482">
        <v>20973</v>
      </c>
      <c r="J1482" s="19">
        <v>43589</v>
      </c>
      <c r="K1482" s="19">
        <v>43643</v>
      </c>
      <c r="L1482">
        <v>201906</v>
      </c>
      <c r="M1482" s="19">
        <v>43617</v>
      </c>
      <c r="N1482">
        <v>24617</v>
      </c>
      <c r="O1482" t="s">
        <v>1070</v>
      </c>
      <c r="P1482" t="s">
        <v>1700</v>
      </c>
      <c r="Q1482" t="s">
        <v>924</v>
      </c>
      <c r="R1482">
        <v>96003</v>
      </c>
      <c r="S1482" s="19">
        <v>43879</v>
      </c>
      <c r="T1482">
        <v>34068</v>
      </c>
      <c r="U1482" t="s">
        <v>356</v>
      </c>
      <c r="V1482" s="19">
        <v>43894</v>
      </c>
      <c r="W1482" t="s">
        <v>976</v>
      </c>
      <c r="X1482" t="s">
        <v>977</v>
      </c>
      <c r="Y1482" t="s">
        <v>94</v>
      </c>
      <c r="Z1482" t="s">
        <v>369</v>
      </c>
      <c r="AA1482" s="29">
        <v>-1347.02</v>
      </c>
      <c r="AB1482">
        <v>0</v>
      </c>
      <c r="AC1482">
        <f t="shared" si="288"/>
        <v>2020</v>
      </c>
      <c r="AD1482">
        <f t="shared" si="289"/>
        <v>3</v>
      </c>
      <c r="AE1482">
        <f t="shared" si="290"/>
        <v>2019</v>
      </c>
      <c r="AF1482">
        <f t="shared" si="291"/>
        <v>5</v>
      </c>
      <c r="AG1482" t="str">
        <f>VLOOKUP(F1482,vlookup!$A$2:$E$660,2,0)</f>
        <v>Retained</v>
      </c>
      <c r="AH1482" t="str">
        <f>VLOOKUP(F1482,vlookup!$A$2:$E$660,3,0)</f>
        <v>Service Contract</v>
      </c>
      <c r="AI1482" t="str">
        <f>VLOOKUP(F1482,vlookup!$A$2:$E$660,4,0)</f>
        <v>Used Car Programs</v>
      </c>
      <c r="AJ1482" t="str">
        <f>VLOOKUP(F1482,vlookup!$A$2:$E$660,5,0)</f>
        <v>High Mileage</v>
      </c>
      <c r="AL1482">
        <f t="shared" si="292"/>
        <v>53</v>
      </c>
      <c r="AM1482">
        <f t="shared" si="293"/>
        <v>300</v>
      </c>
      <c r="AN1482">
        <f t="shared" si="294"/>
        <v>13095</v>
      </c>
      <c r="AO1482" t="str">
        <f t="shared" si="295"/>
        <v/>
      </c>
      <c r="AP1482" t="str">
        <f t="shared" si="296"/>
        <v/>
      </c>
      <c r="AQ1482" t="str">
        <f t="shared" si="297"/>
        <v/>
      </c>
      <c r="AR1482">
        <f t="shared" si="298"/>
        <v>-1347.02</v>
      </c>
      <c r="AS1482" t="str">
        <f t="shared" si="299"/>
        <v>EM305109E9-2</v>
      </c>
      <c r="AT1482" t="str">
        <f>IFERROR(IF(VLOOKUP(Y1482,vlookup!$I$2:$J$9,1,0)=Y1482,VLOOKUP(Y1482,vlookup!$I$2:$J$9,2,0),PROPER(Y1482)),PROPER(Y1482))</f>
        <v>Labor</v>
      </c>
      <c r="AU1482" t="str">
        <f>IFERROR(IF(B1482=VLOOKUP(B1482,vlookup!$L$2:$L$10,1,0),"Yes","No"),"No")</f>
        <v>No</v>
      </c>
    </row>
    <row r="1483" spans="1:47" ht="14.45" customHeight="1" x14ac:dyDescent="0.25">
      <c r="A1483" t="s">
        <v>1698</v>
      </c>
      <c r="B1483" s="31" t="s">
        <v>1699</v>
      </c>
      <c r="C1483">
        <v>3</v>
      </c>
      <c r="D1483">
        <v>1</v>
      </c>
      <c r="E1483" t="s">
        <v>382</v>
      </c>
      <c r="F1483" t="s">
        <v>464</v>
      </c>
      <c r="G1483" t="s">
        <v>937</v>
      </c>
      <c r="H1483" t="s">
        <v>1096</v>
      </c>
      <c r="I1483">
        <v>20973</v>
      </c>
      <c r="J1483" s="19">
        <v>43589</v>
      </c>
      <c r="K1483" s="19">
        <v>43643</v>
      </c>
      <c r="L1483">
        <v>201906</v>
      </c>
      <c r="M1483" s="19">
        <v>43617</v>
      </c>
      <c r="N1483">
        <v>24617</v>
      </c>
      <c r="O1483" t="s">
        <v>1070</v>
      </c>
      <c r="P1483" t="s">
        <v>1700</v>
      </c>
      <c r="Q1483" t="s">
        <v>924</v>
      </c>
      <c r="R1483">
        <v>105337</v>
      </c>
      <c r="S1483" s="19">
        <v>44289</v>
      </c>
      <c r="T1483">
        <v>43739</v>
      </c>
      <c r="U1483" t="s">
        <v>356</v>
      </c>
      <c r="V1483" s="19">
        <v>44306</v>
      </c>
      <c r="W1483" t="s">
        <v>3139</v>
      </c>
      <c r="X1483" t="s">
        <v>3140</v>
      </c>
      <c r="Y1483" t="s">
        <v>94</v>
      </c>
      <c r="Z1483" t="s">
        <v>366</v>
      </c>
      <c r="AA1483" s="29">
        <v>-281.93</v>
      </c>
      <c r="AB1483">
        <v>0</v>
      </c>
      <c r="AC1483">
        <f t="shared" si="288"/>
        <v>2021</v>
      </c>
      <c r="AD1483">
        <f t="shared" si="289"/>
        <v>4</v>
      </c>
      <c r="AE1483">
        <f t="shared" si="290"/>
        <v>2019</v>
      </c>
      <c r="AF1483">
        <f t="shared" si="291"/>
        <v>5</v>
      </c>
      <c r="AG1483" t="str">
        <f>VLOOKUP(F1483,vlookup!$A$2:$E$660,2,0)</f>
        <v>Retained</v>
      </c>
      <c r="AH1483" t="str">
        <f>VLOOKUP(F1483,vlookup!$A$2:$E$660,3,0)</f>
        <v>Service Contract</v>
      </c>
      <c r="AI1483" t="str">
        <f>VLOOKUP(F1483,vlookup!$A$2:$E$660,4,0)</f>
        <v>Used Car Programs</v>
      </c>
      <c r="AJ1483" t="str">
        <f>VLOOKUP(F1483,vlookup!$A$2:$E$660,5,0)</f>
        <v>High Mileage</v>
      </c>
      <c r="AL1483">
        <f t="shared" si="292"/>
        <v>53</v>
      </c>
      <c r="AM1483">
        <f t="shared" si="293"/>
        <v>706</v>
      </c>
      <c r="AN1483">
        <f t="shared" si="294"/>
        <v>22766</v>
      </c>
      <c r="AO1483" t="str">
        <f t="shared" si="295"/>
        <v/>
      </c>
      <c r="AP1483" t="str">
        <f t="shared" si="296"/>
        <v/>
      </c>
      <c r="AQ1483" t="str">
        <f t="shared" si="297"/>
        <v/>
      </c>
      <c r="AR1483">
        <f t="shared" si="298"/>
        <v>-281.93</v>
      </c>
      <c r="AS1483" t="str">
        <f t="shared" si="299"/>
        <v>EM305109E9-3</v>
      </c>
      <c r="AT1483" t="str">
        <f>IFERROR(IF(VLOOKUP(Y1483,vlookup!$I$2:$J$9,1,0)=Y1483,VLOOKUP(Y1483,vlookup!$I$2:$J$9,2,0),PROPER(Y1483)),PROPER(Y1483))</f>
        <v>Labor</v>
      </c>
      <c r="AU1483" t="str">
        <f>IFERROR(IF(B1483=VLOOKUP(B1483,vlookup!$L$2:$L$10,1,0),"Yes","No"),"No")</f>
        <v>No</v>
      </c>
    </row>
    <row r="1484" spans="1:47" ht="14.45" customHeight="1" x14ac:dyDescent="0.25">
      <c r="A1484" t="s">
        <v>2730</v>
      </c>
      <c r="B1484" s="31" t="s">
        <v>2731</v>
      </c>
      <c r="C1484">
        <v>2</v>
      </c>
      <c r="D1484">
        <v>1</v>
      </c>
      <c r="E1484" t="s">
        <v>382</v>
      </c>
      <c r="F1484" t="s">
        <v>205</v>
      </c>
      <c r="G1484" t="s">
        <v>937</v>
      </c>
      <c r="H1484" t="s">
        <v>1096</v>
      </c>
      <c r="I1484">
        <v>82009</v>
      </c>
      <c r="J1484" s="19">
        <v>42101</v>
      </c>
      <c r="K1484" s="19">
        <v>42124</v>
      </c>
      <c r="L1484">
        <v>201504</v>
      </c>
      <c r="M1484" s="19">
        <v>42095</v>
      </c>
      <c r="N1484">
        <v>24616</v>
      </c>
      <c r="O1484" t="s">
        <v>1076</v>
      </c>
      <c r="P1484" t="s">
        <v>3141</v>
      </c>
      <c r="Q1484" t="s">
        <v>924</v>
      </c>
      <c r="R1484">
        <v>18711</v>
      </c>
      <c r="S1484" s="19">
        <v>42695</v>
      </c>
      <c r="T1484">
        <v>106588</v>
      </c>
      <c r="U1484" t="s">
        <v>356</v>
      </c>
      <c r="V1484" s="19">
        <v>42724</v>
      </c>
      <c r="W1484" t="s">
        <v>370</v>
      </c>
      <c r="X1484" t="s">
        <v>371</v>
      </c>
      <c r="Y1484" t="s">
        <v>94</v>
      </c>
      <c r="Z1484" t="s">
        <v>369</v>
      </c>
      <c r="AA1484" s="29">
        <v>-825</v>
      </c>
      <c r="AB1484">
        <v>0</v>
      </c>
      <c r="AC1484">
        <f t="shared" si="288"/>
        <v>2016</v>
      </c>
      <c r="AD1484">
        <f t="shared" si="289"/>
        <v>12</v>
      </c>
      <c r="AE1484">
        <f t="shared" si="290"/>
        <v>2015</v>
      </c>
      <c r="AF1484">
        <f t="shared" si="291"/>
        <v>4</v>
      </c>
      <c r="AG1484" t="str">
        <f>VLOOKUP(F1484,vlookup!$A$2:$E$660,2,0)</f>
        <v>Retained</v>
      </c>
      <c r="AH1484" t="str">
        <f>VLOOKUP(F1484,vlookup!$A$2:$E$660,3,0)</f>
        <v>Service Contract</v>
      </c>
      <c r="AI1484" t="str">
        <f>VLOOKUP(F1484,vlookup!$A$2:$E$660,4,0)</f>
        <v>Used Car Programs</v>
      </c>
      <c r="AJ1484" t="str">
        <f>VLOOKUP(F1484,vlookup!$A$2:$E$660,5,0)</f>
        <v>High Mileage</v>
      </c>
      <c r="AL1484">
        <f t="shared" si="292"/>
        <v>23</v>
      </c>
      <c r="AM1484">
        <f t="shared" si="293"/>
        <v>613</v>
      </c>
      <c r="AN1484">
        <f t="shared" si="294"/>
        <v>24579</v>
      </c>
      <c r="AO1484" t="str">
        <f t="shared" si="295"/>
        <v/>
      </c>
      <c r="AP1484" t="str">
        <f t="shared" si="296"/>
        <v/>
      </c>
      <c r="AQ1484" t="str">
        <f t="shared" si="297"/>
        <v/>
      </c>
      <c r="AR1484">
        <f t="shared" si="298"/>
        <v>-825</v>
      </c>
      <c r="AS1484" t="str">
        <f t="shared" si="299"/>
        <v>7M074752D5-2</v>
      </c>
      <c r="AT1484" t="str">
        <f>IFERROR(IF(VLOOKUP(Y1484,vlookup!$I$2:$J$9,1,0)=Y1484,VLOOKUP(Y1484,vlookup!$I$2:$J$9,2,0),PROPER(Y1484)),PROPER(Y1484))</f>
        <v>Labor</v>
      </c>
      <c r="AU1484" t="str">
        <f>IFERROR(IF(B1484=VLOOKUP(B1484,vlookup!$L$2:$L$10,1,0),"Yes","No"),"No")</f>
        <v>No</v>
      </c>
    </row>
    <row r="1485" spans="1:47" ht="14.45" customHeight="1" x14ac:dyDescent="0.25">
      <c r="A1485" t="s">
        <v>2342</v>
      </c>
      <c r="B1485" s="31" t="s">
        <v>2343</v>
      </c>
      <c r="C1485">
        <v>3</v>
      </c>
      <c r="D1485">
        <v>1</v>
      </c>
      <c r="E1485" t="s">
        <v>382</v>
      </c>
      <c r="F1485" t="s">
        <v>464</v>
      </c>
      <c r="G1485" t="s">
        <v>937</v>
      </c>
      <c r="H1485" t="s">
        <v>1096</v>
      </c>
      <c r="I1485">
        <v>154481</v>
      </c>
      <c r="J1485" s="19">
        <v>43142</v>
      </c>
      <c r="K1485" s="19">
        <v>43185</v>
      </c>
      <c r="L1485">
        <v>201803</v>
      </c>
      <c r="M1485" s="19">
        <v>43160</v>
      </c>
      <c r="N1485">
        <v>24616</v>
      </c>
      <c r="O1485" t="s">
        <v>1076</v>
      </c>
      <c r="P1485" t="s">
        <v>3142</v>
      </c>
      <c r="Q1485" t="s">
        <v>924</v>
      </c>
      <c r="R1485">
        <v>31201</v>
      </c>
      <c r="S1485" s="19">
        <v>43403</v>
      </c>
      <c r="T1485">
        <v>171896</v>
      </c>
      <c r="U1485" t="s">
        <v>356</v>
      </c>
      <c r="V1485" s="19">
        <v>43417</v>
      </c>
      <c r="W1485" t="s">
        <v>990</v>
      </c>
      <c r="X1485" t="s">
        <v>991</v>
      </c>
      <c r="Y1485" t="s">
        <v>94</v>
      </c>
      <c r="Z1485" t="s">
        <v>369</v>
      </c>
      <c r="AA1485" s="29">
        <v>-1620</v>
      </c>
      <c r="AB1485">
        <v>0</v>
      </c>
      <c r="AC1485">
        <f t="shared" si="288"/>
        <v>2018</v>
      </c>
      <c r="AD1485">
        <f t="shared" si="289"/>
        <v>11</v>
      </c>
      <c r="AE1485">
        <f t="shared" si="290"/>
        <v>2018</v>
      </c>
      <c r="AF1485">
        <f t="shared" si="291"/>
        <v>2</v>
      </c>
      <c r="AG1485" t="str">
        <f>VLOOKUP(F1485,vlookup!$A$2:$E$660,2,0)</f>
        <v>Retained</v>
      </c>
      <c r="AH1485" t="str">
        <f>VLOOKUP(F1485,vlookup!$A$2:$E$660,3,0)</f>
        <v>Service Contract</v>
      </c>
      <c r="AI1485" t="str">
        <f>VLOOKUP(F1485,vlookup!$A$2:$E$660,4,0)</f>
        <v>Used Car Programs</v>
      </c>
      <c r="AJ1485" t="str">
        <f>VLOOKUP(F1485,vlookup!$A$2:$E$660,5,0)</f>
        <v>High Mileage</v>
      </c>
      <c r="AL1485">
        <f t="shared" si="292"/>
        <v>45</v>
      </c>
      <c r="AM1485">
        <f t="shared" si="293"/>
        <v>272</v>
      </c>
      <c r="AN1485">
        <f t="shared" si="294"/>
        <v>17415</v>
      </c>
      <c r="AO1485" t="str">
        <f t="shared" si="295"/>
        <v/>
      </c>
      <c r="AP1485" t="str">
        <f t="shared" si="296"/>
        <v/>
      </c>
      <c r="AQ1485" t="str">
        <f t="shared" si="297"/>
        <v/>
      </c>
      <c r="AR1485">
        <f t="shared" si="298"/>
        <v>-1620</v>
      </c>
      <c r="AS1485" t="str">
        <f t="shared" si="299"/>
        <v>6M671694B8-3</v>
      </c>
      <c r="AT1485" t="str">
        <f>IFERROR(IF(VLOOKUP(Y1485,vlookup!$I$2:$J$9,1,0)=Y1485,VLOOKUP(Y1485,vlookup!$I$2:$J$9,2,0),PROPER(Y1485)),PROPER(Y1485))</f>
        <v>Labor</v>
      </c>
      <c r="AU1485" t="str">
        <f>IFERROR(IF(B1485=VLOOKUP(B1485,vlookup!$L$2:$L$10,1,0),"Yes","No"),"No")</f>
        <v>No</v>
      </c>
    </row>
    <row r="1486" spans="1:47" ht="14.45" customHeight="1" x14ac:dyDescent="0.25">
      <c r="A1486" t="s">
        <v>1701</v>
      </c>
      <c r="B1486" s="31" t="s">
        <v>1702</v>
      </c>
      <c r="C1486">
        <v>1</v>
      </c>
      <c r="D1486">
        <v>1</v>
      </c>
      <c r="E1486" t="s">
        <v>382</v>
      </c>
      <c r="F1486" t="s">
        <v>60</v>
      </c>
      <c r="G1486" t="s">
        <v>937</v>
      </c>
      <c r="H1486" t="s">
        <v>1096</v>
      </c>
      <c r="I1486">
        <v>116939</v>
      </c>
      <c r="J1486" s="19">
        <v>41287</v>
      </c>
      <c r="K1486" s="19">
        <v>41325</v>
      </c>
      <c r="L1486">
        <v>201302</v>
      </c>
      <c r="M1486" s="19">
        <v>41306</v>
      </c>
      <c r="N1486">
        <v>24616</v>
      </c>
      <c r="O1486" t="s">
        <v>1076</v>
      </c>
      <c r="P1486" t="s">
        <v>1703</v>
      </c>
      <c r="Q1486" t="s">
        <v>924</v>
      </c>
      <c r="R1486">
        <v>792717</v>
      </c>
      <c r="S1486" s="19">
        <v>41526</v>
      </c>
      <c r="T1486">
        <v>122372</v>
      </c>
      <c r="U1486" t="s">
        <v>357</v>
      </c>
      <c r="V1486" s="19">
        <v>41529</v>
      </c>
      <c r="W1486" t="s">
        <v>3143</v>
      </c>
      <c r="X1486" t="s">
        <v>3144</v>
      </c>
      <c r="Y1486" t="s">
        <v>94</v>
      </c>
      <c r="Z1486" t="s">
        <v>364</v>
      </c>
      <c r="AA1486" s="29">
        <v>-713</v>
      </c>
      <c r="AB1486" t="s">
        <v>544</v>
      </c>
      <c r="AC1486">
        <f t="shared" si="288"/>
        <v>2013</v>
      </c>
      <c r="AD1486">
        <f t="shared" si="289"/>
        <v>9</v>
      </c>
      <c r="AE1486">
        <f t="shared" si="290"/>
        <v>2013</v>
      </c>
      <c r="AF1486">
        <f t="shared" si="291"/>
        <v>1</v>
      </c>
      <c r="AG1486" t="str">
        <f>VLOOKUP(F1486,vlookup!$A$2:$E$660,2,0)</f>
        <v>Retained</v>
      </c>
      <c r="AH1486" t="str">
        <f>VLOOKUP(F1486,vlookup!$A$2:$E$660,3,0)</f>
        <v>Service Contract</v>
      </c>
      <c r="AI1486" t="str">
        <f>VLOOKUP(F1486,vlookup!$A$2:$E$660,4,0)</f>
        <v>Used Car Programs</v>
      </c>
      <c r="AJ1486" t="str">
        <f>VLOOKUP(F1486,vlookup!$A$2:$E$660,5,0)</f>
        <v>High Mileage</v>
      </c>
      <c r="AL1486">
        <f t="shared" si="292"/>
        <v>37</v>
      </c>
      <c r="AM1486">
        <f t="shared" si="293"/>
        <v>239</v>
      </c>
      <c r="AN1486">
        <f t="shared" si="294"/>
        <v>5433</v>
      </c>
      <c r="AO1486" t="str">
        <f t="shared" si="295"/>
        <v/>
      </c>
      <c r="AP1486" t="str">
        <f t="shared" si="296"/>
        <v/>
      </c>
      <c r="AQ1486" t="str">
        <f t="shared" si="297"/>
        <v/>
      </c>
      <c r="AR1486">
        <f t="shared" si="298"/>
        <v>-713</v>
      </c>
      <c r="AS1486" t="str">
        <f t="shared" si="299"/>
        <v>6M790249A3Y-1</v>
      </c>
      <c r="AT1486" t="str">
        <f>IFERROR(IF(VLOOKUP(Y1486,vlookup!$I$2:$J$9,1,0)=Y1486,VLOOKUP(Y1486,vlookup!$I$2:$J$9,2,0),PROPER(Y1486)),PROPER(Y1486))</f>
        <v>Labor</v>
      </c>
      <c r="AU1486" t="str">
        <f>IFERROR(IF(B1486=VLOOKUP(B1486,vlookup!$L$2:$L$10,1,0),"Yes","No"),"No")</f>
        <v>No</v>
      </c>
    </row>
    <row r="1487" spans="1:47" ht="14.45" customHeight="1" x14ac:dyDescent="0.25">
      <c r="A1487" t="s">
        <v>1094</v>
      </c>
      <c r="B1487" s="31" t="s">
        <v>1095</v>
      </c>
      <c r="C1487">
        <v>1</v>
      </c>
      <c r="D1487">
        <v>1</v>
      </c>
      <c r="E1487" t="s">
        <v>382</v>
      </c>
      <c r="F1487" t="s">
        <v>60</v>
      </c>
      <c r="G1487" t="s">
        <v>937</v>
      </c>
      <c r="H1487" t="s">
        <v>1096</v>
      </c>
      <c r="I1487">
        <v>129489</v>
      </c>
      <c r="J1487" s="19">
        <v>41288</v>
      </c>
      <c r="K1487" s="19">
        <v>41325</v>
      </c>
      <c r="L1487">
        <v>201302</v>
      </c>
      <c r="M1487" s="19">
        <v>41306</v>
      </c>
      <c r="N1487">
        <v>24616</v>
      </c>
      <c r="O1487" t="s">
        <v>1076</v>
      </c>
      <c r="P1487" t="s">
        <v>1097</v>
      </c>
      <c r="Q1487" t="s">
        <v>924</v>
      </c>
      <c r="R1487">
        <v>3285</v>
      </c>
      <c r="S1487" s="19">
        <v>41555</v>
      </c>
      <c r="T1487">
        <v>137015</v>
      </c>
      <c r="U1487" t="s">
        <v>357</v>
      </c>
      <c r="V1487" s="19">
        <v>41598</v>
      </c>
      <c r="W1487" t="s">
        <v>3145</v>
      </c>
      <c r="X1487" t="s">
        <v>3146</v>
      </c>
      <c r="Y1487" t="s">
        <v>94</v>
      </c>
      <c r="Z1487" t="s">
        <v>364</v>
      </c>
      <c r="AA1487" s="29">
        <v>-1287</v>
      </c>
      <c r="AB1487" t="s">
        <v>544</v>
      </c>
      <c r="AC1487">
        <f t="shared" si="288"/>
        <v>2013</v>
      </c>
      <c r="AD1487">
        <f t="shared" si="289"/>
        <v>11</v>
      </c>
      <c r="AE1487">
        <f t="shared" si="290"/>
        <v>2013</v>
      </c>
      <c r="AF1487">
        <f t="shared" si="291"/>
        <v>1</v>
      </c>
      <c r="AG1487" t="str">
        <f>VLOOKUP(F1487,vlookup!$A$2:$E$660,2,0)</f>
        <v>Retained</v>
      </c>
      <c r="AH1487" t="str">
        <f>VLOOKUP(F1487,vlookup!$A$2:$E$660,3,0)</f>
        <v>Service Contract</v>
      </c>
      <c r="AI1487" t="str">
        <f>VLOOKUP(F1487,vlookup!$A$2:$E$660,4,0)</f>
        <v>Used Car Programs</v>
      </c>
      <c r="AJ1487" t="str">
        <f>VLOOKUP(F1487,vlookup!$A$2:$E$660,5,0)</f>
        <v>High Mileage</v>
      </c>
      <c r="AL1487">
        <f t="shared" si="292"/>
        <v>36</v>
      </c>
      <c r="AM1487">
        <f t="shared" si="293"/>
        <v>306</v>
      </c>
      <c r="AN1487">
        <f t="shared" si="294"/>
        <v>7526</v>
      </c>
      <c r="AO1487" t="str">
        <f t="shared" si="295"/>
        <v/>
      </c>
      <c r="AP1487" t="str">
        <f t="shared" si="296"/>
        <v/>
      </c>
      <c r="AQ1487" t="str">
        <f t="shared" si="297"/>
        <v/>
      </c>
      <c r="AR1487">
        <f t="shared" si="298"/>
        <v>-1287</v>
      </c>
      <c r="AS1487" t="str">
        <f t="shared" si="299"/>
        <v>5M607452A3Y-1</v>
      </c>
      <c r="AT1487" t="str">
        <f>IFERROR(IF(VLOOKUP(Y1487,vlookup!$I$2:$J$9,1,0)=Y1487,VLOOKUP(Y1487,vlookup!$I$2:$J$9,2,0),PROPER(Y1487)),PROPER(Y1487))</f>
        <v>Labor</v>
      </c>
      <c r="AU1487" t="str">
        <f>IFERROR(IF(B1487=VLOOKUP(B1487,vlookup!$L$2:$L$10,1,0),"Yes","No"),"No")</f>
        <v>No</v>
      </c>
    </row>
    <row r="1488" spans="1:47" ht="14.45" customHeight="1" x14ac:dyDescent="0.25">
      <c r="A1488" t="s">
        <v>1707</v>
      </c>
      <c r="B1488" s="31" t="s">
        <v>1708</v>
      </c>
      <c r="C1488">
        <v>1</v>
      </c>
      <c r="D1488">
        <v>1</v>
      </c>
      <c r="E1488" t="s">
        <v>382</v>
      </c>
      <c r="F1488" t="s">
        <v>60</v>
      </c>
      <c r="G1488" t="s">
        <v>3769</v>
      </c>
      <c r="H1488" t="s">
        <v>3770</v>
      </c>
      <c r="I1488">
        <v>124941</v>
      </c>
      <c r="J1488" s="19">
        <v>41195</v>
      </c>
      <c r="K1488" s="19">
        <v>41240</v>
      </c>
      <c r="L1488">
        <v>201211</v>
      </c>
      <c r="M1488" s="19">
        <v>41214</v>
      </c>
      <c r="N1488">
        <v>24616</v>
      </c>
      <c r="O1488" t="s">
        <v>1076</v>
      </c>
      <c r="P1488" t="s">
        <v>1709</v>
      </c>
      <c r="Q1488" t="s">
        <v>924</v>
      </c>
      <c r="R1488" t="s">
        <v>1577</v>
      </c>
      <c r="S1488" s="19">
        <v>41499</v>
      </c>
      <c r="T1488">
        <v>139160</v>
      </c>
      <c r="U1488" t="s">
        <v>357</v>
      </c>
      <c r="V1488" s="19">
        <v>41536</v>
      </c>
      <c r="W1488" t="s">
        <v>3147</v>
      </c>
      <c r="X1488" t="s">
        <v>3148</v>
      </c>
      <c r="Y1488" t="s">
        <v>94</v>
      </c>
      <c r="Z1488" t="s">
        <v>364</v>
      </c>
      <c r="AA1488" s="29">
        <v>-650</v>
      </c>
      <c r="AB1488" t="s">
        <v>544</v>
      </c>
      <c r="AC1488">
        <f t="shared" si="288"/>
        <v>2013</v>
      </c>
      <c r="AD1488">
        <f t="shared" si="289"/>
        <v>9</v>
      </c>
      <c r="AE1488">
        <f t="shared" si="290"/>
        <v>2012</v>
      </c>
      <c r="AF1488">
        <f t="shared" si="291"/>
        <v>10</v>
      </c>
      <c r="AG1488" t="str">
        <f>VLOOKUP(F1488,vlookup!$A$2:$E$660,2,0)</f>
        <v>Retained</v>
      </c>
      <c r="AH1488" t="str">
        <f>VLOOKUP(F1488,vlookup!$A$2:$E$660,3,0)</f>
        <v>Service Contract</v>
      </c>
      <c r="AI1488" t="str">
        <f>VLOOKUP(F1488,vlookup!$A$2:$E$660,4,0)</f>
        <v>Used Car Programs</v>
      </c>
      <c r="AJ1488" t="str">
        <f>VLOOKUP(F1488,vlookup!$A$2:$E$660,5,0)</f>
        <v>High Mileage</v>
      </c>
      <c r="AL1488">
        <f t="shared" si="292"/>
        <v>44</v>
      </c>
      <c r="AM1488">
        <f t="shared" si="293"/>
        <v>336</v>
      </c>
      <c r="AN1488">
        <f t="shared" si="294"/>
        <v>14219</v>
      </c>
      <c r="AO1488" t="str">
        <f t="shared" si="295"/>
        <v/>
      </c>
      <c r="AP1488" t="str">
        <f t="shared" si="296"/>
        <v/>
      </c>
      <c r="AQ1488" t="str">
        <f t="shared" si="297"/>
        <v/>
      </c>
      <c r="AR1488">
        <f t="shared" si="298"/>
        <v>-650</v>
      </c>
      <c r="AS1488" t="str">
        <f t="shared" si="299"/>
        <v>6E005975J2Y-1</v>
      </c>
      <c r="AT1488" t="str">
        <f>IFERROR(IF(VLOOKUP(Y1488,vlookup!$I$2:$J$9,1,0)=Y1488,VLOOKUP(Y1488,vlookup!$I$2:$J$9,2,0),PROPER(Y1488)),PROPER(Y1488))</f>
        <v>Labor</v>
      </c>
      <c r="AU1488" t="str">
        <f>IFERROR(IF(B1488=VLOOKUP(B1488,vlookup!$L$2:$L$10,1,0),"Yes","No"),"No")</f>
        <v>No</v>
      </c>
    </row>
    <row r="1489" spans="1:47" ht="14.45" customHeight="1" x14ac:dyDescent="0.25">
      <c r="A1489" t="s">
        <v>1710</v>
      </c>
      <c r="B1489" s="31" t="s">
        <v>1711</v>
      </c>
      <c r="C1489">
        <v>1</v>
      </c>
      <c r="D1489">
        <v>1</v>
      </c>
      <c r="E1489" t="s">
        <v>382</v>
      </c>
      <c r="F1489" t="s">
        <v>238</v>
      </c>
      <c r="G1489" t="s">
        <v>3718</v>
      </c>
      <c r="H1489" t="s">
        <v>3719</v>
      </c>
      <c r="I1489">
        <v>114831</v>
      </c>
      <c r="J1489" s="19">
        <v>42106</v>
      </c>
      <c r="K1489" s="19">
        <v>42154</v>
      </c>
      <c r="L1489">
        <v>201505</v>
      </c>
      <c r="M1489" s="19">
        <v>42125</v>
      </c>
      <c r="N1489">
        <v>24616</v>
      </c>
      <c r="O1489" t="s">
        <v>1076</v>
      </c>
      <c r="P1489" t="s">
        <v>1712</v>
      </c>
      <c r="Q1489" t="s">
        <v>924</v>
      </c>
      <c r="R1489">
        <v>286557</v>
      </c>
      <c r="S1489" s="19">
        <v>42139</v>
      </c>
      <c r="T1489">
        <v>116593</v>
      </c>
      <c r="U1489" t="s">
        <v>357</v>
      </c>
      <c r="V1489" s="19">
        <v>42201</v>
      </c>
      <c r="W1489" t="s">
        <v>2848</v>
      </c>
      <c r="X1489" t="s">
        <v>2849</v>
      </c>
      <c r="Y1489" t="s">
        <v>94</v>
      </c>
      <c r="Z1489" t="s">
        <v>603</v>
      </c>
      <c r="AA1489" s="29">
        <v>-286</v>
      </c>
      <c r="AB1489">
        <v>0</v>
      </c>
      <c r="AC1489">
        <f t="shared" si="288"/>
        <v>2015</v>
      </c>
      <c r="AD1489">
        <f t="shared" si="289"/>
        <v>7</v>
      </c>
      <c r="AE1489">
        <f t="shared" si="290"/>
        <v>2015</v>
      </c>
      <c r="AF1489">
        <f t="shared" si="291"/>
        <v>4</v>
      </c>
      <c r="AG1489" t="str">
        <f>VLOOKUP(F1489,vlookup!$A$2:$E$660,2,0)</f>
        <v>Retained</v>
      </c>
      <c r="AH1489" t="str">
        <f>VLOOKUP(F1489,vlookup!$A$2:$E$660,3,0)</f>
        <v>Service Contract</v>
      </c>
      <c r="AI1489" t="str">
        <f>VLOOKUP(F1489,vlookup!$A$2:$E$660,4,0)</f>
        <v>Used Car Programs</v>
      </c>
      <c r="AJ1489" t="str">
        <f>VLOOKUP(F1489,vlookup!$A$2:$E$660,5,0)</f>
        <v>High Mileage</v>
      </c>
      <c r="AL1489">
        <f t="shared" si="292"/>
        <v>48</v>
      </c>
      <c r="AM1489">
        <f t="shared" si="293"/>
        <v>94</v>
      </c>
      <c r="AN1489">
        <f t="shared" si="294"/>
        <v>1762</v>
      </c>
      <c r="AO1489" t="str">
        <f t="shared" si="295"/>
        <v/>
      </c>
      <c r="AP1489" t="str">
        <f t="shared" si="296"/>
        <v/>
      </c>
      <c r="AQ1489" t="str">
        <f t="shared" si="297"/>
        <v/>
      </c>
      <c r="AR1489">
        <f t="shared" si="298"/>
        <v>-286</v>
      </c>
      <c r="AS1489" t="str">
        <f t="shared" si="299"/>
        <v>6A117552D5Y-1</v>
      </c>
      <c r="AT1489" t="str">
        <f>IFERROR(IF(VLOOKUP(Y1489,vlookup!$I$2:$J$9,1,0)=Y1489,VLOOKUP(Y1489,vlookup!$I$2:$J$9,2,0),PROPER(Y1489)),PROPER(Y1489))</f>
        <v>Labor</v>
      </c>
      <c r="AU1489" t="str">
        <f>IFERROR(IF(B1489=VLOOKUP(B1489,vlookup!$L$2:$L$10,1,0),"Yes","No"),"No")</f>
        <v>No</v>
      </c>
    </row>
    <row r="1490" spans="1:47" ht="14.45" customHeight="1" x14ac:dyDescent="0.25">
      <c r="A1490" t="s">
        <v>1130</v>
      </c>
      <c r="B1490" s="31" t="s">
        <v>1713</v>
      </c>
      <c r="C1490">
        <v>1</v>
      </c>
      <c r="D1490">
        <v>1</v>
      </c>
      <c r="E1490" t="s">
        <v>382</v>
      </c>
      <c r="F1490" t="s">
        <v>60</v>
      </c>
      <c r="G1490" t="s">
        <v>3718</v>
      </c>
      <c r="H1490" t="s">
        <v>3719</v>
      </c>
      <c r="I1490">
        <v>76728</v>
      </c>
      <c r="J1490" s="19">
        <v>41624</v>
      </c>
      <c r="K1490" s="19">
        <v>41652</v>
      </c>
      <c r="L1490">
        <v>201401</v>
      </c>
      <c r="M1490" s="19">
        <v>41640</v>
      </c>
      <c r="N1490">
        <v>24617</v>
      </c>
      <c r="O1490" t="s">
        <v>1070</v>
      </c>
      <c r="P1490" t="s">
        <v>1714</v>
      </c>
      <c r="Q1490" t="s">
        <v>924</v>
      </c>
      <c r="R1490">
        <v>12410</v>
      </c>
      <c r="S1490" s="19">
        <v>41842</v>
      </c>
      <c r="T1490">
        <v>88262</v>
      </c>
      <c r="U1490" t="s">
        <v>357</v>
      </c>
      <c r="V1490" s="19">
        <v>41845</v>
      </c>
      <c r="W1490" t="s">
        <v>604</v>
      </c>
      <c r="X1490" t="s">
        <v>605</v>
      </c>
      <c r="Y1490" t="s">
        <v>94</v>
      </c>
      <c r="Z1490" t="s">
        <v>575</v>
      </c>
      <c r="AA1490" s="29">
        <v>-210</v>
      </c>
      <c r="AB1490">
        <v>0</v>
      </c>
      <c r="AC1490">
        <f t="shared" si="288"/>
        <v>2014</v>
      </c>
      <c r="AD1490">
        <f t="shared" si="289"/>
        <v>7</v>
      </c>
      <c r="AE1490">
        <f t="shared" si="290"/>
        <v>2013</v>
      </c>
      <c r="AF1490">
        <f t="shared" si="291"/>
        <v>12</v>
      </c>
      <c r="AG1490" t="str">
        <f>VLOOKUP(F1490,vlookup!$A$2:$E$660,2,0)</f>
        <v>Retained</v>
      </c>
      <c r="AH1490" t="str">
        <f>VLOOKUP(F1490,vlookup!$A$2:$E$660,3,0)</f>
        <v>Service Contract</v>
      </c>
      <c r="AI1490" t="str">
        <f>VLOOKUP(F1490,vlookup!$A$2:$E$660,4,0)</f>
        <v>Used Car Programs</v>
      </c>
      <c r="AJ1490" t="str">
        <f>VLOOKUP(F1490,vlookup!$A$2:$E$660,5,0)</f>
        <v>High Mileage</v>
      </c>
      <c r="AL1490">
        <f t="shared" si="292"/>
        <v>27</v>
      </c>
      <c r="AM1490">
        <f t="shared" si="293"/>
        <v>219</v>
      </c>
      <c r="AN1490">
        <f t="shared" si="294"/>
        <v>11534</v>
      </c>
      <c r="AO1490" t="str">
        <f t="shared" si="295"/>
        <v/>
      </c>
      <c r="AP1490" t="str">
        <f t="shared" si="296"/>
        <v/>
      </c>
      <c r="AQ1490" t="str">
        <f t="shared" si="297"/>
        <v/>
      </c>
      <c r="AR1490">
        <f t="shared" si="298"/>
        <v>-210</v>
      </c>
      <c r="AS1490" t="str">
        <f t="shared" si="299"/>
        <v>6A075507L3Y-1</v>
      </c>
      <c r="AT1490" t="str">
        <f>IFERROR(IF(VLOOKUP(Y1490,vlookup!$I$2:$J$9,1,0)=Y1490,VLOOKUP(Y1490,vlookup!$I$2:$J$9,2,0),PROPER(Y1490)),PROPER(Y1490))</f>
        <v>Labor</v>
      </c>
      <c r="AU1490" t="str">
        <f>IFERROR(IF(B1490=VLOOKUP(B1490,vlookup!$L$2:$L$10,1,0),"Yes","No"),"No")</f>
        <v>No</v>
      </c>
    </row>
    <row r="1491" spans="1:47" ht="14.45" customHeight="1" x14ac:dyDescent="0.25">
      <c r="A1491" t="s">
        <v>1130</v>
      </c>
      <c r="B1491" s="31" t="s">
        <v>1713</v>
      </c>
      <c r="C1491">
        <v>1</v>
      </c>
      <c r="D1491">
        <v>1</v>
      </c>
      <c r="E1491" t="s">
        <v>382</v>
      </c>
      <c r="F1491" t="s">
        <v>60</v>
      </c>
      <c r="G1491" t="s">
        <v>3718</v>
      </c>
      <c r="H1491" t="s">
        <v>3719</v>
      </c>
      <c r="I1491">
        <v>76728</v>
      </c>
      <c r="J1491" s="19">
        <v>41624</v>
      </c>
      <c r="K1491" s="19">
        <v>41652</v>
      </c>
      <c r="L1491">
        <v>201401</v>
      </c>
      <c r="M1491" s="19">
        <v>41640</v>
      </c>
      <c r="N1491">
        <v>24617</v>
      </c>
      <c r="O1491" t="s">
        <v>1070</v>
      </c>
      <c r="P1491" t="s">
        <v>1714</v>
      </c>
      <c r="Q1491" t="s">
        <v>924</v>
      </c>
      <c r="R1491">
        <v>12410</v>
      </c>
      <c r="S1491" s="19">
        <v>41842</v>
      </c>
      <c r="T1491">
        <v>88262</v>
      </c>
      <c r="U1491" t="s">
        <v>357</v>
      </c>
      <c r="V1491" s="19">
        <v>41845</v>
      </c>
      <c r="W1491" t="s">
        <v>576</v>
      </c>
      <c r="X1491" t="s">
        <v>577</v>
      </c>
      <c r="Y1491" t="s">
        <v>94</v>
      </c>
      <c r="Z1491" t="s">
        <v>575</v>
      </c>
      <c r="AA1491" s="29">
        <v>-186.48</v>
      </c>
      <c r="AB1491">
        <v>0</v>
      </c>
      <c r="AC1491">
        <f t="shared" si="288"/>
        <v>2014</v>
      </c>
      <c r="AD1491">
        <f t="shared" si="289"/>
        <v>7</v>
      </c>
      <c r="AE1491">
        <f t="shared" si="290"/>
        <v>2013</v>
      </c>
      <c r="AF1491">
        <f t="shared" si="291"/>
        <v>12</v>
      </c>
      <c r="AG1491" t="str">
        <f>VLOOKUP(F1491,vlookup!$A$2:$E$660,2,0)</f>
        <v>Retained</v>
      </c>
      <c r="AH1491" t="str">
        <f>VLOOKUP(F1491,vlookup!$A$2:$E$660,3,0)</f>
        <v>Service Contract</v>
      </c>
      <c r="AI1491" t="str">
        <f>VLOOKUP(F1491,vlookup!$A$2:$E$660,4,0)</f>
        <v>Used Car Programs</v>
      </c>
      <c r="AJ1491" t="str">
        <f>VLOOKUP(F1491,vlookup!$A$2:$E$660,5,0)</f>
        <v>High Mileage</v>
      </c>
      <c r="AL1491">
        <f t="shared" si="292"/>
        <v>27</v>
      </c>
      <c r="AM1491">
        <f t="shared" si="293"/>
        <v>219</v>
      </c>
      <c r="AN1491">
        <f t="shared" si="294"/>
        <v>11534</v>
      </c>
      <c r="AO1491" t="str">
        <f t="shared" si="295"/>
        <v/>
      </c>
      <c r="AP1491" t="str">
        <f t="shared" si="296"/>
        <v/>
      </c>
      <c r="AQ1491" t="str">
        <f t="shared" si="297"/>
        <v/>
      </c>
      <c r="AR1491">
        <f t="shared" si="298"/>
        <v>-186.48</v>
      </c>
      <c r="AS1491" t="str">
        <f t="shared" si="299"/>
        <v>6A075507L3Y-1</v>
      </c>
      <c r="AT1491" t="str">
        <f>IFERROR(IF(VLOOKUP(Y1491,vlookup!$I$2:$J$9,1,0)=Y1491,VLOOKUP(Y1491,vlookup!$I$2:$J$9,2,0),PROPER(Y1491)),PROPER(Y1491))</f>
        <v>Labor</v>
      </c>
      <c r="AU1491" t="str">
        <f>IFERROR(IF(B1491=VLOOKUP(B1491,vlookup!$L$2:$L$10,1,0),"Yes","No"),"No")</f>
        <v>No</v>
      </c>
    </row>
    <row r="1492" spans="1:47" ht="14.45" customHeight="1" x14ac:dyDescent="0.25">
      <c r="A1492" t="s">
        <v>1130</v>
      </c>
      <c r="B1492" s="31" t="s">
        <v>1713</v>
      </c>
      <c r="C1492">
        <v>2</v>
      </c>
      <c r="D1492">
        <v>1</v>
      </c>
      <c r="E1492" t="s">
        <v>382</v>
      </c>
      <c r="F1492" t="s">
        <v>60</v>
      </c>
      <c r="G1492" t="s">
        <v>3718</v>
      </c>
      <c r="H1492" t="s">
        <v>3719</v>
      </c>
      <c r="I1492">
        <v>76728</v>
      </c>
      <c r="J1492" s="19">
        <v>41624</v>
      </c>
      <c r="K1492" s="19">
        <v>41652</v>
      </c>
      <c r="L1492">
        <v>201401</v>
      </c>
      <c r="M1492" s="19">
        <v>41640</v>
      </c>
      <c r="N1492">
        <v>24617</v>
      </c>
      <c r="O1492" t="s">
        <v>1070</v>
      </c>
      <c r="P1492" t="s">
        <v>1485</v>
      </c>
      <c r="Q1492" t="s">
        <v>924</v>
      </c>
      <c r="R1492">
        <v>7739</v>
      </c>
      <c r="S1492" s="19">
        <v>41872</v>
      </c>
      <c r="T1492">
        <v>89253</v>
      </c>
      <c r="U1492" t="s">
        <v>357</v>
      </c>
      <c r="V1492" s="19">
        <v>41892</v>
      </c>
      <c r="W1492" t="s">
        <v>3149</v>
      </c>
      <c r="X1492" t="s">
        <v>3150</v>
      </c>
      <c r="Y1492" t="s">
        <v>94</v>
      </c>
      <c r="Z1492" t="s">
        <v>358</v>
      </c>
      <c r="AA1492" s="29">
        <v>-225.4</v>
      </c>
      <c r="AB1492">
        <v>0</v>
      </c>
      <c r="AC1492">
        <f t="shared" si="288"/>
        <v>2014</v>
      </c>
      <c r="AD1492">
        <f t="shared" si="289"/>
        <v>9</v>
      </c>
      <c r="AE1492">
        <f t="shared" si="290"/>
        <v>2013</v>
      </c>
      <c r="AF1492">
        <f t="shared" si="291"/>
        <v>12</v>
      </c>
      <c r="AG1492" t="str">
        <f>VLOOKUP(F1492,vlookup!$A$2:$E$660,2,0)</f>
        <v>Retained</v>
      </c>
      <c r="AH1492" t="str">
        <f>VLOOKUP(F1492,vlookup!$A$2:$E$660,3,0)</f>
        <v>Service Contract</v>
      </c>
      <c r="AI1492" t="str">
        <f>VLOOKUP(F1492,vlookup!$A$2:$E$660,4,0)</f>
        <v>Used Car Programs</v>
      </c>
      <c r="AJ1492" t="str">
        <f>VLOOKUP(F1492,vlookup!$A$2:$E$660,5,0)</f>
        <v>High Mileage</v>
      </c>
      <c r="AL1492">
        <f t="shared" si="292"/>
        <v>27</v>
      </c>
      <c r="AM1492">
        <f t="shared" si="293"/>
        <v>264</v>
      </c>
      <c r="AN1492">
        <f t="shared" si="294"/>
        <v>12525</v>
      </c>
      <c r="AO1492" t="str">
        <f t="shared" si="295"/>
        <v/>
      </c>
      <c r="AP1492" t="str">
        <f t="shared" si="296"/>
        <v/>
      </c>
      <c r="AQ1492" t="str">
        <f t="shared" si="297"/>
        <v/>
      </c>
      <c r="AR1492">
        <f t="shared" si="298"/>
        <v>-225.4</v>
      </c>
      <c r="AS1492" t="str">
        <f t="shared" si="299"/>
        <v>6A075507L3Y-2</v>
      </c>
      <c r="AT1492" t="str">
        <f>IFERROR(IF(VLOOKUP(Y1492,vlookup!$I$2:$J$9,1,0)=Y1492,VLOOKUP(Y1492,vlookup!$I$2:$J$9,2,0),PROPER(Y1492)),PROPER(Y1492))</f>
        <v>Labor</v>
      </c>
      <c r="AU1492" t="str">
        <f>IFERROR(IF(B1492=VLOOKUP(B1492,vlookup!$L$2:$L$10,1,0),"Yes","No"),"No")</f>
        <v>No</v>
      </c>
    </row>
    <row r="1493" spans="1:47" ht="14.45" customHeight="1" x14ac:dyDescent="0.25">
      <c r="A1493" t="s">
        <v>1134</v>
      </c>
      <c r="B1493" s="31" t="s">
        <v>1135</v>
      </c>
      <c r="C1493">
        <v>5</v>
      </c>
      <c r="D1493">
        <v>1</v>
      </c>
      <c r="E1493" t="s">
        <v>382</v>
      </c>
      <c r="F1493" t="s">
        <v>205</v>
      </c>
      <c r="G1493" t="s">
        <v>3718</v>
      </c>
      <c r="H1493" t="s">
        <v>3719</v>
      </c>
      <c r="I1493">
        <v>109096</v>
      </c>
      <c r="J1493" s="19">
        <v>41824</v>
      </c>
      <c r="K1493" s="19">
        <v>41851</v>
      </c>
      <c r="L1493">
        <v>201407</v>
      </c>
      <c r="M1493" s="19">
        <v>41821</v>
      </c>
      <c r="N1493">
        <v>24616</v>
      </c>
      <c r="O1493" t="s">
        <v>1076</v>
      </c>
      <c r="P1493" t="s">
        <v>1715</v>
      </c>
      <c r="Q1493" t="s">
        <v>924</v>
      </c>
      <c r="R1493">
        <v>307787</v>
      </c>
      <c r="S1493" s="19">
        <v>42065</v>
      </c>
      <c r="T1493">
        <v>118361</v>
      </c>
      <c r="U1493" t="s">
        <v>357</v>
      </c>
      <c r="V1493" s="19">
        <v>42072</v>
      </c>
      <c r="W1493" t="s">
        <v>3151</v>
      </c>
      <c r="X1493" t="s">
        <v>3821</v>
      </c>
      <c r="Y1493" t="s">
        <v>94</v>
      </c>
      <c r="Z1493" t="s">
        <v>369</v>
      </c>
      <c r="AA1493" s="29">
        <v>-1006.5</v>
      </c>
      <c r="AB1493">
        <v>0</v>
      </c>
      <c r="AC1493">
        <f t="shared" si="288"/>
        <v>2015</v>
      </c>
      <c r="AD1493">
        <f t="shared" si="289"/>
        <v>3</v>
      </c>
      <c r="AE1493">
        <f t="shared" si="290"/>
        <v>2014</v>
      </c>
      <c r="AF1493">
        <f t="shared" si="291"/>
        <v>7</v>
      </c>
      <c r="AG1493" t="str">
        <f>VLOOKUP(F1493,vlookup!$A$2:$E$660,2,0)</f>
        <v>Retained</v>
      </c>
      <c r="AH1493" t="str">
        <f>VLOOKUP(F1493,vlookup!$A$2:$E$660,3,0)</f>
        <v>Service Contract</v>
      </c>
      <c r="AI1493" t="str">
        <f>VLOOKUP(F1493,vlookup!$A$2:$E$660,4,0)</f>
        <v>Used Car Programs</v>
      </c>
      <c r="AJ1493" t="str">
        <f>VLOOKUP(F1493,vlookup!$A$2:$E$660,5,0)</f>
        <v>High Mileage</v>
      </c>
      <c r="AL1493">
        <f t="shared" si="292"/>
        <v>27</v>
      </c>
      <c r="AM1493">
        <f t="shared" si="293"/>
        <v>245</v>
      </c>
      <c r="AN1493">
        <f t="shared" si="294"/>
        <v>9265</v>
      </c>
      <c r="AO1493" t="str">
        <f t="shared" si="295"/>
        <v/>
      </c>
      <c r="AP1493" t="str">
        <f t="shared" si="296"/>
        <v/>
      </c>
      <c r="AQ1493" t="str">
        <f t="shared" si="297"/>
        <v/>
      </c>
      <c r="AR1493">
        <f t="shared" si="298"/>
        <v>-1006.5</v>
      </c>
      <c r="AS1493" t="str">
        <f t="shared" si="299"/>
        <v>8A299812G4-5</v>
      </c>
      <c r="AT1493" t="str">
        <f>IFERROR(IF(VLOOKUP(Y1493,vlookup!$I$2:$J$9,1,0)=Y1493,VLOOKUP(Y1493,vlookup!$I$2:$J$9,2,0),PROPER(Y1493)),PROPER(Y1493))</f>
        <v>Labor</v>
      </c>
      <c r="AU1493" t="str">
        <f>IFERROR(IF(B1493=VLOOKUP(B1493,vlookup!$L$2:$L$10,1,0),"Yes","No"),"No")</f>
        <v>No</v>
      </c>
    </row>
    <row r="1494" spans="1:47" ht="14.45" customHeight="1" x14ac:dyDescent="0.25">
      <c r="A1494" t="s">
        <v>1134</v>
      </c>
      <c r="B1494" s="31" t="s">
        <v>1135</v>
      </c>
      <c r="C1494">
        <v>6</v>
      </c>
      <c r="D1494">
        <v>1</v>
      </c>
      <c r="E1494" t="s">
        <v>382</v>
      </c>
      <c r="F1494" t="s">
        <v>205</v>
      </c>
      <c r="G1494" t="s">
        <v>3718</v>
      </c>
      <c r="H1494" t="s">
        <v>3719</v>
      </c>
      <c r="I1494">
        <v>109096</v>
      </c>
      <c r="J1494" s="19">
        <v>41824</v>
      </c>
      <c r="K1494" s="19">
        <v>41851</v>
      </c>
      <c r="L1494">
        <v>201407</v>
      </c>
      <c r="M1494" s="19">
        <v>41821</v>
      </c>
      <c r="N1494">
        <v>24616</v>
      </c>
      <c r="O1494" t="s">
        <v>1076</v>
      </c>
      <c r="P1494" t="s">
        <v>1716</v>
      </c>
      <c r="Q1494" t="s">
        <v>924</v>
      </c>
      <c r="R1494">
        <v>802831</v>
      </c>
      <c r="S1494" s="19">
        <v>42311</v>
      </c>
      <c r="T1494">
        <v>130471</v>
      </c>
      <c r="U1494" t="s">
        <v>357</v>
      </c>
      <c r="V1494" s="19">
        <v>42312</v>
      </c>
      <c r="W1494" t="s">
        <v>362</v>
      </c>
      <c r="X1494" t="s">
        <v>363</v>
      </c>
      <c r="Y1494" t="s">
        <v>94</v>
      </c>
      <c r="Z1494" t="s">
        <v>358</v>
      </c>
      <c r="AA1494" s="29">
        <v>-229.5</v>
      </c>
      <c r="AB1494">
        <v>0</v>
      </c>
      <c r="AC1494">
        <f t="shared" si="288"/>
        <v>2015</v>
      </c>
      <c r="AD1494">
        <f t="shared" si="289"/>
        <v>11</v>
      </c>
      <c r="AE1494">
        <f t="shared" si="290"/>
        <v>2014</v>
      </c>
      <c r="AF1494">
        <f t="shared" si="291"/>
        <v>7</v>
      </c>
      <c r="AG1494" t="str">
        <f>VLOOKUP(F1494,vlookup!$A$2:$E$660,2,0)</f>
        <v>Retained</v>
      </c>
      <c r="AH1494" t="str">
        <f>VLOOKUP(F1494,vlookup!$A$2:$E$660,3,0)</f>
        <v>Service Contract</v>
      </c>
      <c r="AI1494" t="str">
        <f>VLOOKUP(F1494,vlookup!$A$2:$E$660,4,0)</f>
        <v>Used Car Programs</v>
      </c>
      <c r="AJ1494" t="str">
        <f>VLOOKUP(F1494,vlookup!$A$2:$E$660,5,0)</f>
        <v>High Mileage</v>
      </c>
      <c r="AL1494">
        <f t="shared" si="292"/>
        <v>27</v>
      </c>
      <c r="AM1494">
        <f t="shared" si="293"/>
        <v>480</v>
      </c>
      <c r="AN1494">
        <f t="shared" si="294"/>
        <v>21375</v>
      </c>
      <c r="AO1494" t="str">
        <f t="shared" si="295"/>
        <v/>
      </c>
      <c r="AP1494" t="str">
        <f t="shared" si="296"/>
        <v/>
      </c>
      <c r="AQ1494" t="str">
        <f t="shared" si="297"/>
        <v/>
      </c>
      <c r="AR1494">
        <f t="shared" si="298"/>
        <v>-229.5</v>
      </c>
      <c r="AS1494" t="str">
        <f t="shared" si="299"/>
        <v>8A299812G4-6</v>
      </c>
      <c r="AT1494" t="str">
        <f>IFERROR(IF(VLOOKUP(Y1494,vlookup!$I$2:$J$9,1,0)=Y1494,VLOOKUP(Y1494,vlookup!$I$2:$J$9,2,0),PROPER(Y1494)),PROPER(Y1494))</f>
        <v>Labor</v>
      </c>
      <c r="AU1494" t="str">
        <f>IFERROR(IF(B1494=VLOOKUP(B1494,vlookup!$L$2:$L$10,1,0),"Yes","No"),"No")</f>
        <v>No</v>
      </c>
    </row>
    <row r="1495" spans="1:47" ht="14.45" customHeight="1" x14ac:dyDescent="0.25">
      <c r="A1495" t="s">
        <v>1717</v>
      </c>
      <c r="B1495" s="31" t="s">
        <v>3601</v>
      </c>
      <c r="C1495">
        <v>1</v>
      </c>
      <c r="D1495">
        <v>1</v>
      </c>
      <c r="E1495" t="s">
        <v>382</v>
      </c>
      <c r="F1495" t="s">
        <v>205</v>
      </c>
      <c r="G1495" t="s">
        <v>3718</v>
      </c>
      <c r="H1495" t="s">
        <v>3771</v>
      </c>
      <c r="I1495">
        <v>117950</v>
      </c>
      <c r="J1495" s="19">
        <v>42174</v>
      </c>
      <c r="K1495" s="19">
        <v>42247</v>
      </c>
      <c r="L1495">
        <v>201508</v>
      </c>
      <c r="M1495" s="19">
        <v>42217</v>
      </c>
      <c r="N1495">
        <v>24617</v>
      </c>
      <c r="O1495" t="s">
        <v>1070</v>
      </c>
      <c r="P1495" t="s">
        <v>1172</v>
      </c>
      <c r="Q1495" t="s">
        <v>924</v>
      </c>
      <c r="R1495">
        <v>8886</v>
      </c>
      <c r="S1495" s="19">
        <v>42286</v>
      </c>
      <c r="T1495">
        <v>119846</v>
      </c>
      <c r="U1495" t="s">
        <v>357</v>
      </c>
      <c r="V1495" s="19">
        <v>42292</v>
      </c>
      <c r="W1495" t="s">
        <v>2536</v>
      </c>
      <c r="X1495" t="s">
        <v>2537</v>
      </c>
      <c r="Y1495" t="s">
        <v>94</v>
      </c>
      <c r="Z1495" t="s">
        <v>14</v>
      </c>
      <c r="AA1495" s="29">
        <v>-2251</v>
      </c>
      <c r="AB1495">
        <v>0</v>
      </c>
      <c r="AC1495">
        <f t="shared" si="288"/>
        <v>2015</v>
      </c>
      <c r="AD1495">
        <f t="shared" si="289"/>
        <v>10</v>
      </c>
      <c r="AE1495">
        <f t="shared" si="290"/>
        <v>2015</v>
      </c>
      <c r="AF1495">
        <f t="shared" si="291"/>
        <v>6</v>
      </c>
      <c r="AG1495" t="str">
        <f>VLOOKUP(F1495,vlookup!$A$2:$E$660,2,0)</f>
        <v>Retained</v>
      </c>
      <c r="AH1495" t="str">
        <f>VLOOKUP(F1495,vlookup!$A$2:$E$660,3,0)</f>
        <v>Service Contract</v>
      </c>
      <c r="AI1495" t="str">
        <f>VLOOKUP(F1495,vlookup!$A$2:$E$660,4,0)</f>
        <v>Used Car Programs</v>
      </c>
      <c r="AJ1495" t="str">
        <f>VLOOKUP(F1495,vlookup!$A$2:$E$660,5,0)</f>
        <v>High Mileage</v>
      </c>
      <c r="AL1495">
        <f t="shared" si="292"/>
        <v>72</v>
      </c>
      <c r="AM1495">
        <f t="shared" si="293"/>
        <v>116</v>
      </c>
      <c r="AN1495">
        <f t="shared" si="294"/>
        <v>1896</v>
      </c>
      <c r="AO1495" t="str">
        <f t="shared" si="295"/>
        <v/>
      </c>
      <c r="AP1495" t="str">
        <f t="shared" si="296"/>
        <v/>
      </c>
      <c r="AQ1495" t="str">
        <f t="shared" si="297"/>
        <v/>
      </c>
      <c r="AR1495">
        <f t="shared" si="298"/>
        <v>-2251</v>
      </c>
      <c r="AS1495" t="str">
        <f t="shared" si="299"/>
        <v>102251422-1</v>
      </c>
      <c r="AT1495" t="str">
        <f>IFERROR(IF(VLOOKUP(Y1495,vlookup!$I$2:$J$9,1,0)=Y1495,VLOOKUP(Y1495,vlookup!$I$2:$J$9,2,0),PROPER(Y1495)),PROPER(Y1495))</f>
        <v>Labor</v>
      </c>
      <c r="AU1495" t="str">
        <f>IFERROR(IF(B1495=VLOOKUP(B1495,vlookup!$L$2:$L$10,1,0),"Yes","No"),"No")</f>
        <v>No</v>
      </c>
    </row>
    <row r="1496" spans="1:47" ht="14.45" customHeight="1" x14ac:dyDescent="0.25">
      <c r="A1496" t="s">
        <v>1098</v>
      </c>
      <c r="B1496" s="31" t="s">
        <v>1099</v>
      </c>
      <c r="C1496">
        <v>1</v>
      </c>
      <c r="D1496">
        <v>1</v>
      </c>
      <c r="E1496" t="s">
        <v>382</v>
      </c>
      <c r="F1496" t="s">
        <v>60</v>
      </c>
      <c r="G1496" t="s">
        <v>3712</v>
      </c>
      <c r="H1496" t="s">
        <v>3713</v>
      </c>
      <c r="I1496">
        <v>154140</v>
      </c>
      <c r="J1496" s="19">
        <v>41336</v>
      </c>
      <c r="K1496" s="19">
        <v>41393</v>
      </c>
      <c r="L1496">
        <v>201304</v>
      </c>
      <c r="M1496" s="19">
        <v>41365</v>
      </c>
      <c r="N1496">
        <v>24616</v>
      </c>
      <c r="O1496" t="s">
        <v>1076</v>
      </c>
      <c r="P1496" t="s">
        <v>1100</v>
      </c>
      <c r="Q1496" t="s">
        <v>924</v>
      </c>
      <c r="R1496">
        <v>18015</v>
      </c>
      <c r="S1496" s="19">
        <v>41533</v>
      </c>
      <c r="T1496">
        <v>162007</v>
      </c>
      <c r="U1496" t="s">
        <v>357</v>
      </c>
      <c r="V1496" s="19">
        <v>41547</v>
      </c>
      <c r="W1496" t="s">
        <v>2782</v>
      </c>
      <c r="X1496" t="s">
        <v>2783</v>
      </c>
      <c r="Y1496" t="s">
        <v>94</v>
      </c>
      <c r="Z1496" t="s">
        <v>369</v>
      </c>
      <c r="AA1496" s="29">
        <v>-1241.43</v>
      </c>
      <c r="AB1496" t="s">
        <v>544</v>
      </c>
      <c r="AC1496">
        <f t="shared" si="288"/>
        <v>2013</v>
      </c>
      <c r="AD1496">
        <f t="shared" si="289"/>
        <v>9</v>
      </c>
      <c r="AE1496">
        <f t="shared" si="290"/>
        <v>2013</v>
      </c>
      <c r="AF1496">
        <f t="shared" si="291"/>
        <v>3</v>
      </c>
      <c r="AG1496" t="str">
        <f>VLOOKUP(F1496,vlookup!$A$2:$E$660,2,0)</f>
        <v>Retained</v>
      </c>
      <c r="AH1496" t="str">
        <f>VLOOKUP(F1496,vlookup!$A$2:$E$660,3,0)</f>
        <v>Service Contract</v>
      </c>
      <c r="AI1496" t="str">
        <f>VLOOKUP(F1496,vlookup!$A$2:$E$660,4,0)</f>
        <v>Used Car Programs</v>
      </c>
      <c r="AJ1496" t="str">
        <f>VLOOKUP(F1496,vlookup!$A$2:$E$660,5,0)</f>
        <v>High Mileage</v>
      </c>
      <c r="AL1496">
        <f t="shared" si="292"/>
        <v>56</v>
      </c>
      <c r="AM1496">
        <f t="shared" si="293"/>
        <v>207</v>
      </c>
      <c r="AN1496">
        <f t="shared" si="294"/>
        <v>7867</v>
      </c>
      <c r="AO1496" t="str">
        <f t="shared" si="295"/>
        <v/>
      </c>
      <c r="AP1496" t="str">
        <f t="shared" si="296"/>
        <v/>
      </c>
      <c r="AQ1496" t="str">
        <f t="shared" si="297"/>
        <v/>
      </c>
      <c r="AR1496">
        <f t="shared" si="298"/>
        <v>-1241.43</v>
      </c>
      <c r="AS1496" t="str">
        <f t="shared" si="299"/>
        <v>5UJ15486C3Y-1</v>
      </c>
      <c r="AT1496" t="str">
        <f>IFERROR(IF(VLOOKUP(Y1496,vlookup!$I$2:$J$9,1,0)=Y1496,VLOOKUP(Y1496,vlookup!$I$2:$J$9,2,0),PROPER(Y1496)),PROPER(Y1496))</f>
        <v>Labor</v>
      </c>
      <c r="AU1496" t="str">
        <f>IFERROR(IF(B1496=VLOOKUP(B1496,vlookup!$L$2:$L$10,1,0),"Yes","No"),"No")</f>
        <v>No</v>
      </c>
    </row>
    <row r="1497" spans="1:47" ht="14.45" customHeight="1" x14ac:dyDescent="0.25">
      <c r="A1497" t="s">
        <v>1718</v>
      </c>
      <c r="B1497" s="31" t="s">
        <v>1719</v>
      </c>
      <c r="C1497">
        <v>1</v>
      </c>
      <c r="D1497">
        <v>1</v>
      </c>
      <c r="E1497" t="s">
        <v>382</v>
      </c>
      <c r="F1497" t="s">
        <v>60</v>
      </c>
      <c r="G1497" t="s">
        <v>3712</v>
      </c>
      <c r="H1497" t="s">
        <v>3713</v>
      </c>
      <c r="I1497">
        <v>161598</v>
      </c>
      <c r="J1497" s="19">
        <v>41664</v>
      </c>
      <c r="K1497" s="19">
        <v>41691</v>
      </c>
      <c r="L1497">
        <v>201402</v>
      </c>
      <c r="M1497" s="19">
        <v>41671</v>
      </c>
      <c r="N1497">
        <v>24616</v>
      </c>
      <c r="O1497" t="s">
        <v>1076</v>
      </c>
      <c r="P1497" t="s">
        <v>1720</v>
      </c>
      <c r="Q1497" t="s">
        <v>924</v>
      </c>
      <c r="R1497">
        <v>3177</v>
      </c>
      <c r="S1497" s="19">
        <v>41911</v>
      </c>
      <c r="T1497">
        <v>174167</v>
      </c>
      <c r="U1497" t="s">
        <v>357</v>
      </c>
      <c r="V1497" s="19">
        <v>41942</v>
      </c>
      <c r="W1497" t="s">
        <v>2772</v>
      </c>
      <c r="X1497" t="s">
        <v>2773</v>
      </c>
      <c r="Y1497" t="s">
        <v>94</v>
      </c>
      <c r="Z1497" t="s">
        <v>364</v>
      </c>
      <c r="AA1497" s="29">
        <v>-1152.5999999999999</v>
      </c>
      <c r="AB1497">
        <v>0</v>
      </c>
      <c r="AC1497">
        <f t="shared" si="288"/>
        <v>2014</v>
      </c>
      <c r="AD1497">
        <f t="shared" si="289"/>
        <v>10</v>
      </c>
      <c r="AE1497">
        <f t="shared" si="290"/>
        <v>2014</v>
      </c>
      <c r="AF1497">
        <f t="shared" si="291"/>
        <v>1</v>
      </c>
      <c r="AG1497" t="str">
        <f>VLOOKUP(F1497,vlookup!$A$2:$E$660,2,0)</f>
        <v>Retained</v>
      </c>
      <c r="AH1497" t="str">
        <f>VLOOKUP(F1497,vlookup!$A$2:$E$660,3,0)</f>
        <v>Service Contract</v>
      </c>
      <c r="AI1497" t="str">
        <f>VLOOKUP(F1497,vlookup!$A$2:$E$660,4,0)</f>
        <v>Used Car Programs</v>
      </c>
      <c r="AJ1497" t="str">
        <f>VLOOKUP(F1497,vlookup!$A$2:$E$660,5,0)</f>
        <v>High Mileage</v>
      </c>
      <c r="AL1497">
        <f t="shared" si="292"/>
        <v>26</v>
      </c>
      <c r="AM1497">
        <f t="shared" si="293"/>
        <v>275</v>
      </c>
      <c r="AN1497">
        <f t="shared" si="294"/>
        <v>12569</v>
      </c>
      <c r="AO1497" t="str">
        <f t="shared" si="295"/>
        <v/>
      </c>
      <c r="AP1497" t="str">
        <f t="shared" si="296"/>
        <v/>
      </c>
      <c r="AQ1497" t="str">
        <f t="shared" si="297"/>
        <v/>
      </c>
      <c r="AR1497">
        <f t="shared" si="298"/>
        <v>-1152.5999999999999</v>
      </c>
      <c r="AS1497" t="str">
        <f t="shared" si="299"/>
        <v>7UJ16807A4Y-1</v>
      </c>
      <c r="AT1497" t="str">
        <f>IFERROR(IF(VLOOKUP(Y1497,vlookup!$I$2:$J$9,1,0)=Y1497,VLOOKUP(Y1497,vlookup!$I$2:$J$9,2,0),PROPER(Y1497)),PROPER(Y1497))</f>
        <v>Labor</v>
      </c>
      <c r="AU1497" t="str">
        <f>IFERROR(IF(B1497=VLOOKUP(B1497,vlookup!$L$2:$L$10,1,0),"Yes","No"),"No")</f>
        <v>No</v>
      </c>
    </row>
    <row r="1498" spans="1:47" ht="14.45" customHeight="1" x14ac:dyDescent="0.25">
      <c r="A1498" t="s">
        <v>1721</v>
      </c>
      <c r="B1498" s="31" t="s">
        <v>1722</v>
      </c>
      <c r="C1498">
        <v>1</v>
      </c>
      <c r="D1498">
        <v>1</v>
      </c>
      <c r="E1498" t="s">
        <v>382</v>
      </c>
      <c r="F1498" t="s">
        <v>60</v>
      </c>
      <c r="G1498" t="s">
        <v>1723</v>
      </c>
      <c r="H1498" t="s">
        <v>1724</v>
      </c>
      <c r="I1498">
        <v>140270</v>
      </c>
      <c r="J1498" s="19">
        <v>41753</v>
      </c>
      <c r="K1498" s="19">
        <v>41786</v>
      </c>
      <c r="L1498">
        <v>201405</v>
      </c>
      <c r="M1498" s="19">
        <v>41760</v>
      </c>
      <c r="N1498">
        <v>24616</v>
      </c>
      <c r="O1498" t="s">
        <v>1076</v>
      </c>
      <c r="P1498" t="s">
        <v>1725</v>
      </c>
      <c r="Q1498" t="s">
        <v>924</v>
      </c>
      <c r="R1498">
        <v>38666</v>
      </c>
      <c r="S1498" s="19">
        <v>41820</v>
      </c>
      <c r="T1498">
        <v>146086</v>
      </c>
      <c r="U1498" t="s">
        <v>357</v>
      </c>
      <c r="V1498" s="19">
        <v>41831</v>
      </c>
      <c r="W1498" t="s">
        <v>967</v>
      </c>
      <c r="X1498" t="s">
        <v>968</v>
      </c>
      <c r="Y1498" t="s">
        <v>94</v>
      </c>
      <c r="Z1498" t="s">
        <v>364</v>
      </c>
      <c r="AA1498" s="29">
        <v>-1069.2</v>
      </c>
      <c r="AB1498">
        <v>0</v>
      </c>
      <c r="AC1498">
        <f t="shared" si="288"/>
        <v>2014</v>
      </c>
      <c r="AD1498">
        <f t="shared" si="289"/>
        <v>7</v>
      </c>
      <c r="AE1498">
        <f t="shared" si="290"/>
        <v>2014</v>
      </c>
      <c r="AF1498">
        <f t="shared" si="291"/>
        <v>4</v>
      </c>
      <c r="AG1498" t="str">
        <f>VLOOKUP(F1498,vlookup!$A$2:$E$660,2,0)</f>
        <v>Retained</v>
      </c>
      <c r="AH1498" t="str">
        <f>VLOOKUP(F1498,vlookup!$A$2:$E$660,3,0)</f>
        <v>Service Contract</v>
      </c>
      <c r="AI1498" t="str">
        <f>VLOOKUP(F1498,vlookup!$A$2:$E$660,4,0)</f>
        <v>Used Car Programs</v>
      </c>
      <c r="AJ1498" t="str">
        <f>VLOOKUP(F1498,vlookup!$A$2:$E$660,5,0)</f>
        <v>High Mileage</v>
      </c>
      <c r="AL1498">
        <f t="shared" si="292"/>
        <v>33</v>
      </c>
      <c r="AM1498">
        <f t="shared" si="293"/>
        <v>77</v>
      </c>
      <c r="AN1498">
        <f t="shared" si="294"/>
        <v>5816</v>
      </c>
      <c r="AO1498" t="str">
        <f t="shared" si="295"/>
        <v/>
      </c>
      <c r="AP1498" t="str">
        <f t="shared" si="296"/>
        <v/>
      </c>
      <c r="AQ1498">
        <f t="shared" si="297"/>
        <v>-1069.2</v>
      </c>
      <c r="AR1498" t="str">
        <f t="shared" si="298"/>
        <v/>
      </c>
      <c r="AS1498" t="str">
        <f t="shared" si="299"/>
        <v>96314009D4Y-1</v>
      </c>
      <c r="AT1498" t="str">
        <f>IFERROR(IF(VLOOKUP(Y1498,vlookup!$I$2:$J$9,1,0)=Y1498,VLOOKUP(Y1498,vlookup!$I$2:$J$9,2,0),PROPER(Y1498)),PROPER(Y1498))</f>
        <v>Labor</v>
      </c>
      <c r="AU1498" t="str">
        <f>IFERROR(IF(B1498=VLOOKUP(B1498,vlookup!$L$2:$L$10,1,0),"Yes","No"),"No")</f>
        <v>No</v>
      </c>
    </row>
    <row r="1499" spans="1:47" ht="14.45" customHeight="1" x14ac:dyDescent="0.25">
      <c r="A1499" t="s">
        <v>1726</v>
      </c>
      <c r="B1499" s="31" t="s">
        <v>1727</v>
      </c>
      <c r="C1499">
        <v>1</v>
      </c>
      <c r="D1499">
        <v>1</v>
      </c>
      <c r="E1499" t="s">
        <v>382</v>
      </c>
      <c r="F1499" t="s">
        <v>464</v>
      </c>
      <c r="G1499" t="s">
        <v>1723</v>
      </c>
      <c r="H1499" t="s">
        <v>1724</v>
      </c>
      <c r="I1499">
        <v>54218</v>
      </c>
      <c r="J1499" s="19">
        <v>44738</v>
      </c>
      <c r="K1499" s="19">
        <v>44767</v>
      </c>
      <c r="L1499">
        <v>202207</v>
      </c>
      <c r="M1499" s="19">
        <v>44743</v>
      </c>
      <c r="N1499">
        <v>24616</v>
      </c>
      <c r="O1499" t="s">
        <v>1076</v>
      </c>
      <c r="P1499" t="s">
        <v>1728</v>
      </c>
      <c r="Q1499" t="s">
        <v>924</v>
      </c>
      <c r="R1499">
        <v>193948</v>
      </c>
      <c r="S1499" s="19">
        <v>45012</v>
      </c>
      <c r="T1499">
        <v>59664</v>
      </c>
      <c r="U1499" t="s">
        <v>356</v>
      </c>
      <c r="V1499" s="19">
        <v>45015</v>
      </c>
      <c r="W1499" t="s">
        <v>3152</v>
      </c>
      <c r="X1499" t="s">
        <v>3153</v>
      </c>
      <c r="Y1499" t="s">
        <v>94</v>
      </c>
      <c r="Z1499" t="s">
        <v>364</v>
      </c>
      <c r="AA1499" s="29">
        <v>-2279.4</v>
      </c>
      <c r="AB1499">
        <v>0</v>
      </c>
      <c r="AC1499">
        <f t="shared" si="288"/>
        <v>2023</v>
      </c>
      <c r="AD1499">
        <f t="shared" si="289"/>
        <v>3</v>
      </c>
      <c r="AE1499">
        <f t="shared" si="290"/>
        <v>2022</v>
      </c>
      <c r="AF1499">
        <f t="shared" si="291"/>
        <v>6</v>
      </c>
      <c r="AG1499" t="str">
        <f>VLOOKUP(F1499,vlookup!$A$2:$E$660,2,0)</f>
        <v>Retained</v>
      </c>
      <c r="AH1499" t="str">
        <f>VLOOKUP(F1499,vlookup!$A$2:$E$660,3,0)</f>
        <v>Service Contract</v>
      </c>
      <c r="AI1499" t="str">
        <f>VLOOKUP(F1499,vlookup!$A$2:$E$660,4,0)</f>
        <v>Used Car Programs</v>
      </c>
      <c r="AJ1499" t="str">
        <f>VLOOKUP(F1499,vlookup!$A$2:$E$660,5,0)</f>
        <v>High Mileage</v>
      </c>
      <c r="AL1499">
        <f t="shared" si="292"/>
        <v>29</v>
      </c>
      <c r="AM1499">
        <f t="shared" si="293"/>
        <v>274</v>
      </c>
      <c r="AN1499">
        <f t="shared" si="294"/>
        <v>5446</v>
      </c>
      <c r="AO1499" t="str">
        <f t="shared" si="295"/>
        <v/>
      </c>
      <c r="AP1499" t="str">
        <f t="shared" si="296"/>
        <v/>
      </c>
      <c r="AQ1499" t="str">
        <f t="shared" si="297"/>
        <v/>
      </c>
      <c r="AR1499">
        <f t="shared" si="298"/>
        <v>-2279.4</v>
      </c>
      <c r="AS1499" t="str">
        <f t="shared" si="299"/>
        <v>ZAGJ3288169F22-1</v>
      </c>
      <c r="AT1499" t="str">
        <f>IFERROR(IF(VLOOKUP(Y1499,vlookup!$I$2:$J$9,1,0)=Y1499,VLOOKUP(Y1499,vlookup!$I$2:$J$9,2,0),PROPER(Y1499)),PROPER(Y1499))</f>
        <v>Labor</v>
      </c>
      <c r="AU1499" t="str">
        <f>IFERROR(IF(B1499=VLOOKUP(B1499,vlookup!$L$2:$L$10,1,0),"Yes","No"),"No")</f>
        <v>No</v>
      </c>
    </row>
    <row r="1500" spans="1:47" ht="14.45" customHeight="1" x14ac:dyDescent="0.25">
      <c r="A1500" t="s">
        <v>1730</v>
      </c>
      <c r="B1500" s="31" t="s">
        <v>1731</v>
      </c>
      <c r="C1500">
        <v>1</v>
      </c>
      <c r="D1500">
        <v>1</v>
      </c>
      <c r="E1500" t="s">
        <v>382</v>
      </c>
      <c r="F1500" t="s">
        <v>205</v>
      </c>
      <c r="G1500" t="s">
        <v>1107</v>
      </c>
      <c r="H1500" t="s">
        <v>1732</v>
      </c>
      <c r="I1500">
        <v>80099</v>
      </c>
      <c r="J1500" s="19">
        <v>42111</v>
      </c>
      <c r="K1500" s="19">
        <v>42139</v>
      </c>
      <c r="L1500">
        <v>201505</v>
      </c>
      <c r="M1500" s="19">
        <v>42125</v>
      </c>
      <c r="N1500">
        <v>24617</v>
      </c>
      <c r="O1500" t="s">
        <v>1070</v>
      </c>
      <c r="P1500" t="s">
        <v>1172</v>
      </c>
      <c r="Q1500" t="s">
        <v>924</v>
      </c>
      <c r="R1500">
        <v>8998</v>
      </c>
      <c r="S1500" s="19">
        <v>42305</v>
      </c>
      <c r="T1500">
        <v>81078</v>
      </c>
      <c r="U1500" t="s">
        <v>357</v>
      </c>
      <c r="V1500" s="19">
        <v>42391</v>
      </c>
      <c r="W1500" t="s">
        <v>1000</v>
      </c>
      <c r="X1500" t="s">
        <v>1001</v>
      </c>
      <c r="Y1500" t="s">
        <v>94</v>
      </c>
      <c r="Z1500" t="s">
        <v>364</v>
      </c>
      <c r="AA1500" s="29">
        <v>-945</v>
      </c>
      <c r="AB1500">
        <v>0</v>
      </c>
      <c r="AC1500">
        <f t="shared" si="288"/>
        <v>2016</v>
      </c>
      <c r="AD1500">
        <f t="shared" si="289"/>
        <v>1</v>
      </c>
      <c r="AE1500">
        <f t="shared" si="290"/>
        <v>2015</v>
      </c>
      <c r="AF1500">
        <f t="shared" si="291"/>
        <v>4</v>
      </c>
      <c r="AG1500" t="str">
        <f>VLOOKUP(F1500,vlookup!$A$2:$E$660,2,0)</f>
        <v>Retained</v>
      </c>
      <c r="AH1500" t="str">
        <f>VLOOKUP(F1500,vlookup!$A$2:$E$660,3,0)</f>
        <v>Service Contract</v>
      </c>
      <c r="AI1500" t="str">
        <f>VLOOKUP(F1500,vlookup!$A$2:$E$660,4,0)</f>
        <v>Used Car Programs</v>
      </c>
      <c r="AJ1500" t="str">
        <f>VLOOKUP(F1500,vlookup!$A$2:$E$660,5,0)</f>
        <v>High Mileage</v>
      </c>
      <c r="AL1500">
        <f t="shared" si="292"/>
        <v>28</v>
      </c>
      <c r="AM1500">
        <f t="shared" si="293"/>
        <v>275</v>
      </c>
      <c r="AN1500">
        <f t="shared" si="294"/>
        <v>979</v>
      </c>
      <c r="AO1500" t="str">
        <f t="shared" si="295"/>
        <v/>
      </c>
      <c r="AP1500" t="str">
        <f t="shared" si="296"/>
        <v/>
      </c>
      <c r="AQ1500" t="str">
        <f t="shared" si="297"/>
        <v/>
      </c>
      <c r="AR1500">
        <f t="shared" si="298"/>
        <v>-945</v>
      </c>
      <c r="AS1500" t="str">
        <f t="shared" si="299"/>
        <v>7LY63171D5-1</v>
      </c>
      <c r="AT1500" t="str">
        <f>IFERROR(IF(VLOOKUP(Y1500,vlookup!$I$2:$J$9,1,0)=Y1500,VLOOKUP(Y1500,vlookup!$I$2:$J$9,2,0),PROPER(Y1500)),PROPER(Y1500))</f>
        <v>Labor</v>
      </c>
      <c r="AU1500" t="str">
        <f>IFERROR(IF(B1500=VLOOKUP(B1500,vlookup!$L$2:$L$10,1,0),"Yes","No"),"No")</f>
        <v>No</v>
      </c>
    </row>
    <row r="1501" spans="1:47" ht="14.45" customHeight="1" x14ac:dyDescent="0.25">
      <c r="A1501" t="s">
        <v>1730</v>
      </c>
      <c r="B1501" s="31" t="s">
        <v>1731</v>
      </c>
      <c r="C1501">
        <v>2</v>
      </c>
      <c r="D1501">
        <v>2</v>
      </c>
      <c r="E1501" t="s">
        <v>382</v>
      </c>
      <c r="F1501" t="s">
        <v>205</v>
      </c>
      <c r="G1501" t="s">
        <v>1107</v>
      </c>
      <c r="H1501" t="s">
        <v>1732</v>
      </c>
      <c r="I1501">
        <v>80099</v>
      </c>
      <c r="J1501" s="19">
        <v>42111</v>
      </c>
      <c r="K1501" s="19">
        <v>42139</v>
      </c>
      <c r="L1501">
        <v>201505</v>
      </c>
      <c r="M1501" s="19">
        <v>42125</v>
      </c>
      <c r="N1501">
        <v>24617</v>
      </c>
      <c r="O1501" t="s">
        <v>1070</v>
      </c>
      <c r="P1501" t="s">
        <v>1172</v>
      </c>
      <c r="Q1501" t="s">
        <v>924</v>
      </c>
      <c r="R1501">
        <v>9553</v>
      </c>
      <c r="S1501" s="19">
        <v>42369</v>
      </c>
      <c r="T1501">
        <v>80099</v>
      </c>
      <c r="U1501" t="s">
        <v>356</v>
      </c>
      <c r="V1501" s="19">
        <v>42590</v>
      </c>
      <c r="W1501" t="s">
        <v>3156</v>
      </c>
      <c r="X1501" t="s">
        <v>3157</v>
      </c>
      <c r="Y1501" t="s">
        <v>94</v>
      </c>
      <c r="Z1501" t="s">
        <v>581</v>
      </c>
      <c r="AA1501" s="29">
        <v>-630</v>
      </c>
      <c r="AB1501">
        <v>0</v>
      </c>
      <c r="AC1501">
        <f t="shared" si="288"/>
        <v>2016</v>
      </c>
      <c r="AD1501">
        <f t="shared" si="289"/>
        <v>8</v>
      </c>
      <c r="AE1501">
        <f t="shared" si="290"/>
        <v>2015</v>
      </c>
      <c r="AF1501">
        <f t="shared" si="291"/>
        <v>4</v>
      </c>
      <c r="AG1501" t="str">
        <f>VLOOKUP(F1501,vlookup!$A$2:$E$660,2,0)</f>
        <v>Retained</v>
      </c>
      <c r="AH1501" t="str">
        <f>VLOOKUP(F1501,vlookup!$A$2:$E$660,3,0)</f>
        <v>Service Contract</v>
      </c>
      <c r="AI1501" t="str">
        <f>VLOOKUP(F1501,vlookup!$A$2:$E$660,4,0)</f>
        <v>Used Car Programs</v>
      </c>
      <c r="AJ1501" t="str">
        <f>VLOOKUP(F1501,vlookup!$A$2:$E$660,5,0)</f>
        <v>High Mileage</v>
      </c>
      <c r="AL1501">
        <f t="shared" si="292"/>
        <v>28</v>
      </c>
      <c r="AM1501">
        <f t="shared" si="293"/>
        <v>471</v>
      </c>
      <c r="AN1501" t="str">
        <f t="shared" si="294"/>
        <v/>
      </c>
      <c r="AO1501" t="str">
        <f t="shared" si="295"/>
        <v/>
      </c>
      <c r="AP1501" t="str">
        <f t="shared" si="296"/>
        <v/>
      </c>
      <c r="AQ1501" t="str">
        <f t="shared" si="297"/>
        <v/>
      </c>
      <c r="AR1501">
        <f t="shared" si="298"/>
        <v>-630</v>
      </c>
      <c r="AS1501" t="str">
        <f t="shared" si="299"/>
        <v>7LY63171D5-2</v>
      </c>
      <c r="AT1501" t="str">
        <f>IFERROR(IF(VLOOKUP(Y1501,vlookup!$I$2:$J$9,1,0)=Y1501,VLOOKUP(Y1501,vlookup!$I$2:$J$9,2,0),PROPER(Y1501)),PROPER(Y1501))</f>
        <v>Labor</v>
      </c>
      <c r="AU1501" t="str">
        <f>IFERROR(IF(B1501=VLOOKUP(B1501,vlookup!$L$2:$L$10,1,0),"Yes","No"),"No")</f>
        <v>No</v>
      </c>
    </row>
    <row r="1502" spans="1:47" ht="14.45" customHeight="1" x14ac:dyDescent="0.25">
      <c r="A1502" t="s">
        <v>1730</v>
      </c>
      <c r="B1502" s="31" t="s">
        <v>1731</v>
      </c>
      <c r="C1502">
        <v>2</v>
      </c>
      <c r="D1502">
        <v>3</v>
      </c>
      <c r="E1502" t="s">
        <v>382</v>
      </c>
      <c r="F1502" t="s">
        <v>205</v>
      </c>
      <c r="G1502" t="s">
        <v>1107</v>
      </c>
      <c r="H1502" t="s">
        <v>1732</v>
      </c>
      <c r="I1502">
        <v>80099</v>
      </c>
      <c r="J1502" s="19">
        <v>42111</v>
      </c>
      <c r="K1502" s="19">
        <v>42139</v>
      </c>
      <c r="L1502">
        <v>201505</v>
      </c>
      <c r="M1502" s="19">
        <v>42125</v>
      </c>
      <c r="N1502">
        <v>24617</v>
      </c>
      <c r="O1502" t="s">
        <v>1070</v>
      </c>
      <c r="P1502" t="s">
        <v>1172</v>
      </c>
      <c r="Q1502" t="s">
        <v>924</v>
      </c>
      <c r="R1502" t="s">
        <v>544</v>
      </c>
      <c r="S1502" s="19">
        <v>42590</v>
      </c>
      <c r="T1502">
        <v>80099</v>
      </c>
      <c r="U1502" t="s">
        <v>356</v>
      </c>
      <c r="V1502" s="19">
        <v>42591</v>
      </c>
      <c r="W1502" t="s">
        <v>2536</v>
      </c>
      <c r="X1502" t="s">
        <v>2537</v>
      </c>
      <c r="Y1502" t="s">
        <v>94</v>
      </c>
      <c r="Z1502" t="s">
        <v>14</v>
      </c>
      <c r="AA1502" s="29">
        <v>-128.21</v>
      </c>
      <c r="AB1502">
        <v>0</v>
      </c>
      <c r="AC1502">
        <f t="shared" si="288"/>
        <v>2016</v>
      </c>
      <c r="AD1502">
        <f t="shared" si="289"/>
        <v>8</v>
      </c>
      <c r="AE1502">
        <f t="shared" si="290"/>
        <v>2015</v>
      </c>
      <c r="AF1502">
        <f t="shared" si="291"/>
        <v>4</v>
      </c>
      <c r="AG1502" t="str">
        <f>VLOOKUP(F1502,vlookup!$A$2:$E$660,2,0)</f>
        <v>Retained</v>
      </c>
      <c r="AH1502" t="str">
        <f>VLOOKUP(F1502,vlookup!$A$2:$E$660,3,0)</f>
        <v>Service Contract</v>
      </c>
      <c r="AI1502" t="str">
        <f>VLOOKUP(F1502,vlookup!$A$2:$E$660,4,0)</f>
        <v>Used Car Programs</v>
      </c>
      <c r="AJ1502" t="str">
        <f>VLOOKUP(F1502,vlookup!$A$2:$E$660,5,0)</f>
        <v>High Mileage</v>
      </c>
      <c r="AL1502">
        <f t="shared" si="292"/>
        <v>28</v>
      </c>
      <c r="AM1502">
        <f t="shared" si="293"/>
        <v>472</v>
      </c>
      <c r="AN1502" t="str">
        <f t="shared" si="294"/>
        <v/>
      </c>
      <c r="AO1502" t="str">
        <f t="shared" si="295"/>
        <v/>
      </c>
      <c r="AP1502" t="str">
        <f t="shared" si="296"/>
        <v/>
      </c>
      <c r="AQ1502" t="str">
        <f t="shared" si="297"/>
        <v/>
      </c>
      <c r="AR1502">
        <f t="shared" si="298"/>
        <v>-128.21</v>
      </c>
      <c r="AS1502" t="str">
        <f t="shared" si="299"/>
        <v>7LY63171D5-2</v>
      </c>
      <c r="AT1502" t="str">
        <f>IFERROR(IF(VLOOKUP(Y1502,vlookup!$I$2:$J$9,1,0)=Y1502,VLOOKUP(Y1502,vlookup!$I$2:$J$9,2,0),PROPER(Y1502)),PROPER(Y1502))</f>
        <v>Labor</v>
      </c>
      <c r="AU1502" t="str">
        <f>IFERROR(IF(B1502=VLOOKUP(B1502,vlookup!$L$2:$L$10,1,0),"Yes","No"),"No")</f>
        <v>No</v>
      </c>
    </row>
    <row r="1503" spans="1:47" ht="14.45" customHeight="1" x14ac:dyDescent="0.25">
      <c r="A1503" t="s">
        <v>1730</v>
      </c>
      <c r="B1503" s="31" t="s">
        <v>1731</v>
      </c>
      <c r="C1503">
        <v>3</v>
      </c>
      <c r="D1503">
        <v>2</v>
      </c>
      <c r="E1503" t="s">
        <v>382</v>
      </c>
      <c r="F1503" t="s">
        <v>205</v>
      </c>
      <c r="G1503" t="s">
        <v>1107</v>
      </c>
      <c r="H1503" t="s">
        <v>1732</v>
      </c>
      <c r="I1503">
        <v>80099</v>
      </c>
      <c r="J1503" s="19">
        <v>42111</v>
      </c>
      <c r="K1503" s="19">
        <v>42139</v>
      </c>
      <c r="L1503">
        <v>201505</v>
      </c>
      <c r="M1503" s="19">
        <v>42125</v>
      </c>
      <c r="N1503">
        <v>24617</v>
      </c>
      <c r="O1503" t="s">
        <v>1070</v>
      </c>
      <c r="P1503" t="s">
        <v>1172</v>
      </c>
      <c r="Q1503" t="s">
        <v>924</v>
      </c>
      <c r="R1503">
        <v>10679</v>
      </c>
      <c r="S1503" s="19">
        <v>42531</v>
      </c>
      <c r="T1503">
        <v>80099</v>
      </c>
      <c r="U1503" t="s">
        <v>356</v>
      </c>
      <c r="V1503" s="19">
        <v>42591</v>
      </c>
      <c r="W1503" t="s">
        <v>3158</v>
      </c>
      <c r="X1503" t="s">
        <v>3159</v>
      </c>
      <c r="Y1503" t="s">
        <v>94</v>
      </c>
      <c r="Z1503" t="s">
        <v>364</v>
      </c>
      <c r="AA1503" s="29">
        <v>-3938</v>
      </c>
      <c r="AB1503">
        <v>0</v>
      </c>
      <c r="AC1503">
        <f t="shared" si="288"/>
        <v>2016</v>
      </c>
      <c r="AD1503">
        <f t="shared" si="289"/>
        <v>8</v>
      </c>
      <c r="AE1503">
        <f t="shared" si="290"/>
        <v>2015</v>
      </c>
      <c r="AF1503">
        <f t="shared" si="291"/>
        <v>4</v>
      </c>
      <c r="AG1503" t="str">
        <f>VLOOKUP(F1503,vlookup!$A$2:$E$660,2,0)</f>
        <v>Retained</v>
      </c>
      <c r="AH1503" t="str">
        <f>VLOOKUP(F1503,vlookup!$A$2:$E$660,3,0)</f>
        <v>Service Contract</v>
      </c>
      <c r="AI1503" t="str">
        <f>VLOOKUP(F1503,vlookup!$A$2:$E$660,4,0)</f>
        <v>Used Car Programs</v>
      </c>
      <c r="AJ1503" t="str">
        <f>VLOOKUP(F1503,vlookup!$A$2:$E$660,5,0)</f>
        <v>High Mileage</v>
      </c>
      <c r="AL1503">
        <f t="shared" si="292"/>
        <v>28</v>
      </c>
      <c r="AM1503">
        <f t="shared" si="293"/>
        <v>472</v>
      </c>
      <c r="AN1503" t="str">
        <f t="shared" si="294"/>
        <v/>
      </c>
      <c r="AO1503" t="str">
        <f t="shared" si="295"/>
        <v/>
      </c>
      <c r="AP1503" t="str">
        <f t="shared" si="296"/>
        <v/>
      </c>
      <c r="AQ1503" t="str">
        <f t="shared" si="297"/>
        <v/>
      </c>
      <c r="AR1503">
        <f t="shared" si="298"/>
        <v>-3938</v>
      </c>
      <c r="AS1503" t="str">
        <f t="shared" si="299"/>
        <v>7LY63171D5-3</v>
      </c>
      <c r="AT1503" t="str">
        <f>IFERROR(IF(VLOOKUP(Y1503,vlookup!$I$2:$J$9,1,0)=Y1503,VLOOKUP(Y1503,vlookup!$I$2:$J$9,2,0),PROPER(Y1503)),PROPER(Y1503))</f>
        <v>Labor</v>
      </c>
      <c r="AU1503" t="str">
        <f>IFERROR(IF(B1503=VLOOKUP(B1503,vlookup!$L$2:$L$10,1,0),"Yes","No"),"No")</f>
        <v>No</v>
      </c>
    </row>
    <row r="1504" spans="1:47" ht="14.45" customHeight="1" x14ac:dyDescent="0.25">
      <c r="A1504" t="s">
        <v>1733</v>
      </c>
      <c r="B1504" s="31" t="s">
        <v>1734</v>
      </c>
      <c r="C1504">
        <v>1</v>
      </c>
      <c r="D1504">
        <v>1</v>
      </c>
      <c r="E1504" t="s">
        <v>382</v>
      </c>
      <c r="F1504" t="s">
        <v>60</v>
      </c>
      <c r="G1504" t="s">
        <v>934</v>
      </c>
      <c r="H1504" t="s">
        <v>3759</v>
      </c>
      <c r="I1504">
        <v>154345</v>
      </c>
      <c r="J1504" s="19">
        <v>41342</v>
      </c>
      <c r="K1504" s="19">
        <v>41393</v>
      </c>
      <c r="L1504">
        <v>201304</v>
      </c>
      <c r="M1504" s="19">
        <v>41365</v>
      </c>
      <c r="N1504">
        <v>24616</v>
      </c>
      <c r="O1504" t="s">
        <v>1076</v>
      </c>
      <c r="P1504" t="s">
        <v>1623</v>
      </c>
      <c r="Q1504" t="s">
        <v>924</v>
      </c>
      <c r="R1504" t="s">
        <v>1735</v>
      </c>
      <c r="S1504" s="19">
        <v>41540</v>
      </c>
      <c r="T1504">
        <v>159220</v>
      </c>
      <c r="U1504" t="s">
        <v>357</v>
      </c>
      <c r="V1504" s="19">
        <v>41543</v>
      </c>
      <c r="W1504" t="s">
        <v>2782</v>
      </c>
      <c r="X1504" t="s">
        <v>2783</v>
      </c>
      <c r="Y1504" t="s">
        <v>94</v>
      </c>
      <c r="Z1504" t="s">
        <v>369</v>
      </c>
      <c r="AA1504" s="29">
        <v>-1100</v>
      </c>
      <c r="AB1504" t="s">
        <v>544</v>
      </c>
      <c r="AC1504">
        <f t="shared" si="288"/>
        <v>2013</v>
      </c>
      <c r="AD1504">
        <f t="shared" si="289"/>
        <v>9</v>
      </c>
      <c r="AE1504">
        <f t="shared" si="290"/>
        <v>2013</v>
      </c>
      <c r="AF1504">
        <f t="shared" si="291"/>
        <v>3</v>
      </c>
      <c r="AG1504" t="str">
        <f>VLOOKUP(F1504,vlookup!$A$2:$E$660,2,0)</f>
        <v>Retained</v>
      </c>
      <c r="AH1504" t="str">
        <f>VLOOKUP(F1504,vlookup!$A$2:$E$660,3,0)</f>
        <v>Service Contract</v>
      </c>
      <c r="AI1504" t="str">
        <f>VLOOKUP(F1504,vlookup!$A$2:$E$660,4,0)</f>
        <v>Used Car Programs</v>
      </c>
      <c r="AJ1504" t="str">
        <f>VLOOKUP(F1504,vlookup!$A$2:$E$660,5,0)</f>
        <v>High Mileage</v>
      </c>
      <c r="AL1504">
        <f t="shared" si="292"/>
        <v>50</v>
      </c>
      <c r="AM1504">
        <f t="shared" si="293"/>
        <v>197</v>
      </c>
      <c r="AN1504">
        <f t="shared" si="294"/>
        <v>4875</v>
      </c>
      <c r="AO1504" t="str">
        <f t="shared" si="295"/>
        <v/>
      </c>
      <c r="AP1504" t="str">
        <f t="shared" si="296"/>
        <v/>
      </c>
      <c r="AQ1504" t="str">
        <f t="shared" si="297"/>
        <v/>
      </c>
      <c r="AR1504">
        <f t="shared" si="298"/>
        <v>-1100</v>
      </c>
      <c r="AS1504" t="str">
        <f t="shared" si="299"/>
        <v>4B018792C3Y-1</v>
      </c>
      <c r="AT1504" t="str">
        <f>IFERROR(IF(VLOOKUP(Y1504,vlookup!$I$2:$J$9,1,0)=Y1504,VLOOKUP(Y1504,vlookup!$I$2:$J$9,2,0),PROPER(Y1504)),PROPER(Y1504))</f>
        <v>Labor</v>
      </c>
      <c r="AU1504" t="str">
        <f>IFERROR(IF(B1504=VLOOKUP(B1504,vlookup!$L$2:$L$10,1,0),"Yes","No"),"No")</f>
        <v>No</v>
      </c>
    </row>
    <row r="1505" spans="1:47" ht="14.45" customHeight="1" x14ac:dyDescent="0.25">
      <c r="A1505" t="s">
        <v>1736</v>
      </c>
      <c r="B1505" s="31" t="s">
        <v>1737</v>
      </c>
      <c r="C1505">
        <v>1</v>
      </c>
      <c r="D1505">
        <v>1</v>
      </c>
      <c r="E1505" t="s">
        <v>382</v>
      </c>
      <c r="F1505" t="s">
        <v>238</v>
      </c>
      <c r="G1505" t="s">
        <v>934</v>
      </c>
      <c r="H1505" t="s">
        <v>3759</v>
      </c>
      <c r="I1505">
        <v>110668</v>
      </c>
      <c r="J1505" s="19">
        <v>41877</v>
      </c>
      <c r="K1505" s="19">
        <v>41907</v>
      </c>
      <c r="L1505">
        <v>201409</v>
      </c>
      <c r="M1505" s="19">
        <v>41883</v>
      </c>
      <c r="N1505">
        <v>24616</v>
      </c>
      <c r="O1505" t="s">
        <v>1076</v>
      </c>
      <c r="P1505" t="s">
        <v>1613</v>
      </c>
      <c r="Q1505" t="s">
        <v>924</v>
      </c>
      <c r="R1505">
        <v>6229363</v>
      </c>
      <c r="S1505" s="19">
        <v>42051</v>
      </c>
      <c r="T1505">
        <v>115006</v>
      </c>
      <c r="U1505" t="s">
        <v>357</v>
      </c>
      <c r="V1505" s="19">
        <v>42054</v>
      </c>
      <c r="W1505" t="s">
        <v>608</v>
      </c>
      <c r="X1505" t="s">
        <v>609</v>
      </c>
      <c r="Y1505" t="s">
        <v>94</v>
      </c>
      <c r="Z1505" t="s">
        <v>364</v>
      </c>
      <c r="AA1505" s="29">
        <v>-561</v>
      </c>
      <c r="AB1505">
        <v>0</v>
      </c>
      <c r="AC1505">
        <f t="shared" si="288"/>
        <v>2015</v>
      </c>
      <c r="AD1505">
        <f t="shared" si="289"/>
        <v>2</v>
      </c>
      <c r="AE1505">
        <f t="shared" si="290"/>
        <v>2014</v>
      </c>
      <c r="AF1505">
        <f t="shared" si="291"/>
        <v>8</v>
      </c>
      <c r="AG1505" t="str">
        <f>VLOOKUP(F1505,vlookup!$A$2:$E$660,2,0)</f>
        <v>Retained</v>
      </c>
      <c r="AH1505" t="str">
        <f>VLOOKUP(F1505,vlookup!$A$2:$E$660,3,0)</f>
        <v>Service Contract</v>
      </c>
      <c r="AI1505" t="str">
        <f>VLOOKUP(F1505,vlookup!$A$2:$E$660,4,0)</f>
        <v>Used Car Programs</v>
      </c>
      <c r="AJ1505" t="str">
        <f>VLOOKUP(F1505,vlookup!$A$2:$E$660,5,0)</f>
        <v>High Mileage</v>
      </c>
      <c r="AL1505">
        <f t="shared" si="292"/>
        <v>29</v>
      </c>
      <c r="AM1505">
        <f t="shared" si="293"/>
        <v>173</v>
      </c>
      <c r="AN1505">
        <f t="shared" si="294"/>
        <v>4338</v>
      </c>
      <c r="AO1505" t="str">
        <f t="shared" si="295"/>
        <v/>
      </c>
      <c r="AP1505" t="str">
        <f t="shared" si="296"/>
        <v/>
      </c>
      <c r="AQ1505" t="str">
        <f t="shared" si="297"/>
        <v/>
      </c>
      <c r="AR1505">
        <f t="shared" si="298"/>
        <v>-561</v>
      </c>
      <c r="AS1505" t="str">
        <f t="shared" si="299"/>
        <v>5B067011H4Y-1</v>
      </c>
      <c r="AT1505" t="str">
        <f>IFERROR(IF(VLOOKUP(Y1505,vlookup!$I$2:$J$9,1,0)=Y1505,VLOOKUP(Y1505,vlookup!$I$2:$J$9,2,0),PROPER(Y1505)),PROPER(Y1505))</f>
        <v>Labor</v>
      </c>
      <c r="AU1505" t="str">
        <f>IFERROR(IF(B1505=VLOOKUP(B1505,vlookup!$L$2:$L$10,1,0),"Yes","No"),"No")</f>
        <v>No</v>
      </c>
    </row>
    <row r="1506" spans="1:47" ht="14.45" customHeight="1" x14ac:dyDescent="0.25">
      <c r="A1506" t="s">
        <v>1736</v>
      </c>
      <c r="B1506" s="31" t="s">
        <v>1737</v>
      </c>
      <c r="C1506">
        <v>1</v>
      </c>
      <c r="D1506">
        <v>1</v>
      </c>
      <c r="E1506" t="s">
        <v>382</v>
      </c>
      <c r="F1506" t="s">
        <v>238</v>
      </c>
      <c r="G1506" t="s">
        <v>934</v>
      </c>
      <c r="H1506" t="s">
        <v>3759</v>
      </c>
      <c r="I1506">
        <v>110668</v>
      </c>
      <c r="J1506" s="19">
        <v>41877</v>
      </c>
      <c r="K1506" s="19">
        <v>41907</v>
      </c>
      <c r="L1506">
        <v>201409</v>
      </c>
      <c r="M1506" s="19">
        <v>41883</v>
      </c>
      <c r="N1506">
        <v>24616</v>
      </c>
      <c r="O1506" t="s">
        <v>1076</v>
      </c>
      <c r="P1506" t="s">
        <v>1613</v>
      </c>
      <c r="Q1506" t="s">
        <v>924</v>
      </c>
      <c r="R1506">
        <v>6229363</v>
      </c>
      <c r="S1506" s="19">
        <v>42051</v>
      </c>
      <c r="T1506">
        <v>115006</v>
      </c>
      <c r="U1506" t="s">
        <v>357</v>
      </c>
      <c r="V1506" s="19">
        <v>42054</v>
      </c>
      <c r="W1506" t="s">
        <v>2848</v>
      </c>
      <c r="X1506" t="s">
        <v>2849</v>
      </c>
      <c r="Y1506" t="s">
        <v>94</v>
      </c>
      <c r="Z1506" t="s">
        <v>603</v>
      </c>
      <c r="AA1506" s="29">
        <v>-110</v>
      </c>
      <c r="AB1506">
        <v>0</v>
      </c>
      <c r="AC1506">
        <f t="shared" si="288"/>
        <v>2015</v>
      </c>
      <c r="AD1506">
        <f t="shared" si="289"/>
        <v>2</v>
      </c>
      <c r="AE1506">
        <f t="shared" si="290"/>
        <v>2014</v>
      </c>
      <c r="AF1506">
        <f t="shared" si="291"/>
        <v>8</v>
      </c>
      <c r="AG1506" t="str">
        <f>VLOOKUP(F1506,vlookup!$A$2:$E$660,2,0)</f>
        <v>Retained</v>
      </c>
      <c r="AH1506" t="str">
        <f>VLOOKUP(F1506,vlookup!$A$2:$E$660,3,0)</f>
        <v>Service Contract</v>
      </c>
      <c r="AI1506" t="str">
        <f>VLOOKUP(F1506,vlookup!$A$2:$E$660,4,0)</f>
        <v>Used Car Programs</v>
      </c>
      <c r="AJ1506" t="str">
        <f>VLOOKUP(F1506,vlookup!$A$2:$E$660,5,0)</f>
        <v>High Mileage</v>
      </c>
      <c r="AL1506">
        <f t="shared" si="292"/>
        <v>29</v>
      </c>
      <c r="AM1506">
        <f t="shared" si="293"/>
        <v>173</v>
      </c>
      <c r="AN1506">
        <f t="shared" si="294"/>
        <v>4338</v>
      </c>
      <c r="AO1506" t="str">
        <f t="shared" si="295"/>
        <v/>
      </c>
      <c r="AP1506" t="str">
        <f t="shared" si="296"/>
        <v/>
      </c>
      <c r="AQ1506" t="str">
        <f t="shared" si="297"/>
        <v/>
      </c>
      <c r="AR1506">
        <f t="shared" si="298"/>
        <v>-110</v>
      </c>
      <c r="AS1506" t="str">
        <f t="shared" si="299"/>
        <v>5B067011H4Y-1</v>
      </c>
      <c r="AT1506" t="str">
        <f>IFERROR(IF(VLOOKUP(Y1506,vlookup!$I$2:$J$9,1,0)=Y1506,VLOOKUP(Y1506,vlookup!$I$2:$J$9,2,0),PROPER(Y1506)),PROPER(Y1506))</f>
        <v>Labor</v>
      </c>
      <c r="AU1506" t="str">
        <f>IFERROR(IF(B1506=VLOOKUP(B1506,vlookup!$L$2:$L$10,1,0),"Yes","No"),"No")</f>
        <v>No</v>
      </c>
    </row>
    <row r="1507" spans="1:47" ht="14.45" customHeight="1" x14ac:dyDescent="0.25">
      <c r="A1507" t="s">
        <v>3689</v>
      </c>
      <c r="B1507" s="31" t="s">
        <v>3690</v>
      </c>
      <c r="C1507">
        <v>2</v>
      </c>
      <c r="D1507">
        <v>1</v>
      </c>
      <c r="E1507" t="s">
        <v>382</v>
      </c>
      <c r="F1507" t="s">
        <v>464</v>
      </c>
      <c r="G1507" t="s">
        <v>41</v>
      </c>
      <c r="H1507" t="s">
        <v>3691</v>
      </c>
      <c r="I1507">
        <v>118156</v>
      </c>
      <c r="J1507" s="19">
        <v>44613</v>
      </c>
      <c r="K1507" s="19">
        <v>44643</v>
      </c>
      <c r="L1507">
        <v>202203</v>
      </c>
      <c r="M1507" s="19">
        <v>44621</v>
      </c>
      <c r="N1507">
        <v>24617</v>
      </c>
      <c r="O1507" t="s">
        <v>1070</v>
      </c>
      <c r="P1507" t="s">
        <v>1008</v>
      </c>
      <c r="Q1507" t="s">
        <v>924</v>
      </c>
      <c r="R1507" t="s">
        <v>3692</v>
      </c>
      <c r="S1507" s="19">
        <v>45345</v>
      </c>
      <c r="T1507">
        <v>132535</v>
      </c>
      <c r="U1507" t="s">
        <v>356</v>
      </c>
      <c r="V1507" s="19">
        <v>45349</v>
      </c>
      <c r="W1507" t="s">
        <v>3013</v>
      </c>
      <c r="X1507" t="s">
        <v>3014</v>
      </c>
      <c r="Y1507" t="s">
        <v>94</v>
      </c>
      <c r="Z1507" t="s">
        <v>369</v>
      </c>
      <c r="AA1507" s="29">
        <v>-1192</v>
      </c>
      <c r="AB1507">
        <v>0</v>
      </c>
      <c r="AC1507">
        <f t="shared" si="288"/>
        <v>2024</v>
      </c>
      <c r="AD1507">
        <f t="shared" si="289"/>
        <v>2</v>
      </c>
      <c r="AE1507">
        <f t="shared" si="290"/>
        <v>2022</v>
      </c>
      <c r="AF1507">
        <f t="shared" si="291"/>
        <v>2</v>
      </c>
      <c r="AG1507" t="str">
        <f>VLOOKUP(F1507,vlookup!$A$2:$E$660,2,0)</f>
        <v>Retained</v>
      </c>
      <c r="AH1507" t="str">
        <f>VLOOKUP(F1507,vlookup!$A$2:$E$660,3,0)</f>
        <v>Service Contract</v>
      </c>
      <c r="AI1507" t="str">
        <f>VLOOKUP(F1507,vlookup!$A$2:$E$660,4,0)</f>
        <v>Used Car Programs</v>
      </c>
      <c r="AJ1507" t="str">
        <f>VLOOKUP(F1507,vlookup!$A$2:$E$660,5,0)</f>
        <v>High Mileage</v>
      </c>
      <c r="AL1507">
        <f t="shared" si="292"/>
        <v>32</v>
      </c>
      <c r="AM1507">
        <f t="shared" si="293"/>
        <v>726</v>
      </c>
      <c r="AN1507">
        <f t="shared" si="294"/>
        <v>14379</v>
      </c>
      <c r="AO1507" t="str">
        <f t="shared" si="295"/>
        <v/>
      </c>
      <c r="AP1507" t="str">
        <f t="shared" si="296"/>
        <v/>
      </c>
      <c r="AQ1507" t="str">
        <f t="shared" si="297"/>
        <v/>
      </c>
      <c r="AR1507">
        <f t="shared" si="298"/>
        <v>-1192</v>
      </c>
      <c r="AS1507" t="str">
        <f t="shared" si="299"/>
        <v>ZAG6H121503B22-2</v>
      </c>
      <c r="AT1507" t="str">
        <f>IFERROR(IF(VLOOKUP(Y1507,vlookup!$I$2:$J$9,1,0)=Y1507,VLOOKUP(Y1507,vlookup!$I$2:$J$9,2,0),PROPER(Y1507)),PROPER(Y1507))</f>
        <v>Labor</v>
      </c>
      <c r="AU1507" t="str">
        <f>IFERROR(IF(B1507=VLOOKUP(B1507,vlookup!$L$2:$L$10,1,0),"Yes","No"),"No")</f>
        <v>No</v>
      </c>
    </row>
    <row r="1508" spans="1:47" ht="14.45" customHeight="1" x14ac:dyDescent="0.25">
      <c r="A1508" t="s">
        <v>3160</v>
      </c>
      <c r="B1508" s="31" t="s">
        <v>3161</v>
      </c>
      <c r="C1508">
        <v>2</v>
      </c>
      <c r="D1508">
        <v>1</v>
      </c>
      <c r="E1508" t="s">
        <v>382</v>
      </c>
      <c r="F1508" t="s">
        <v>205</v>
      </c>
      <c r="G1508" t="s">
        <v>3809</v>
      </c>
      <c r="H1508" t="s">
        <v>2625</v>
      </c>
      <c r="I1508">
        <v>97167</v>
      </c>
      <c r="J1508" s="19">
        <v>42122</v>
      </c>
      <c r="K1508" s="19">
        <v>42154</v>
      </c>
      <c r="L1508">
        <v>201505</v>
      </c>
      <c r="M1508" s="19">
        <v>42125</v>
      </c>
      <c r="N1508">
        <v>24616</v>
      </c>
      <c r="O1508" t="s">
        <v>1076</v>
      </c>
      <c r="P1508" t="s">
        <v>3125</v>
      </c>
      <c r="Q1508" t="s">
        <v>924</v>
      </c>
      <c r="R1508">
        <v>301423</v>
      </c>
      <c r="S1508" s="19">
        <v>42244</v>
      </c>
      <c r="T1508">
        <v>104261</v>
      </c>
      <c r="U1508" t="s">
        <v>357</v>
      </c>
      <c r="V1508" s="19">
        <v>42272</v>
      </c>
      <c r="W1508" t="s">
        <v>2612</v>
      </c>
      <c r="X1508" t="s">
        <v>2613</v>
      </c>
      <c r="Y1508" t="s">
        <v>94</v>
      </c>
      <c r="Z1508" t="s">
        <v>603</v>
      </c>
      <c r="AA1508" s="29">
        <v>-400</v>
      </c>
      <c r="AB1508">
        <v>0</v>
      </c>
      <c r="AC1508">
        <f t="shared" si="288"/>
        <v>2015</v>
      </c>
      <c r="AD1508">
        <f t="shared" si="289"/>
        <v>9</v>
      </c>
      <c r="AE1508">
        <f t="shared" si="290"/>
        <v>2015</v>
      </c>
      <c r="AF1508">
        <f t="shared" si="291"/>
        <v>4</v>
      </c>
      <c r="AG1508" t="str">
        <f>VLOOKUP(F1508,vlookup!$A$2:$E$660,2,0)</f>
        <v>Retained</v>
      </c>
      <c r="AH1508" t="str">
        <f>VLOOKUP(F1508,vlookup!$A$2:$E$660,3,0)</f>
        <v>Service Contract</v>
      </c>
      <c r="AI1508" t="str">
        <f>VLOOKUP(F1508,vlookup!$A$2:$E$660,4,0)</f>
        <v>Used Car Programs</v>
      </c>
      <c r="AJ1508" t="str">
        <f>VLOOKUP(F1508,vlookup!$A$2:$E$660,5,0)</f>
        <v>High Mileage</v>
      </c>
      <c r="AL1508">
        <f t="shared" si="292"/>
        <v>32</v>
      </c>
      <c r="AM1508">
        <f t="shared" si="293"/>
        <v>147</v>
      </c>
      <c r="AN1508">
        <f t="shared" si="294"/>
        <v>7094</v>
      </c>
      <c r="AO1508" t="str">
        <f t="shared" si="295"/>
        <v/>
      </c>
      <c r="AP1508" t="str">
        <f t="shared" si="296"/>
        <v/>
      </c>
      <c r="AQ1508" t="str">
        <f t="shared" si="297"/>
        <v/>
      </c>
      <c r="AR1508">
        <f t="shared" si="298"/>
        <v>-400</v>
      </c>
      <c r="AS1508" t="str">
        <f t="shared" si="299"/>
        <v>68319185D5-2</v>
      </c>
      <c r="AT1508" t="str">
        <f>IFERROR(IF(VLOOKUP(Y1508,vlookup!$I$2:$J$9,1,0)=Y1508,VLOOKUP(Y1508,vlookup!$I$2:$J$9,2,0),PROPER(Y1508)),PROPER(Y1508))</f>
        <v>Labor</v>
      </c>
      <c r="AU1508" t="str">
        <f>IFERROR(IF(B1508=VLOOKUP(B1508,vlookup!$L$2:$L$10,1,0),"Yes","No"),"No")</f>
        <v>No</v>
      </c>
    </row>
    <row r="1509" spans="1:47" ht="14.45" customHeight="1" x14ac:dyDescent="0.25">
      <c r="A1509" t="s">
        <v>2624</v>
      </c>
      <c r="B1509" s="31" t="s">
        <v>3604</v>
      </c>
      <c r="C1509">
        <v>1</v>
      </c>
      <c r="D1509">
        <v>1</v>
      </c>
      <c r="E1509" t="s">
        <v>382</v>
      </c>
      <c r="F1509" t="s">
        <v>205</v>
      </c>
      <c r="G1509" t="s">
        <v>3809</v>
      </c>
      <c r="H1509" t="s">
        <v>2625</v>
      </c>
      <c r="I1509">
        <v>134507</v>
      </c>
      <c r="J1509" s="19">
        <v>41977</v>
      </c>
      <c r="K1509" s="19">
        <v>42035</v>
      </c>
      <c r="L1509">
        <v>201501</v>
      </c>
      <c r="M1509" s="19">
        <v>42005</v>
      </c>
      <c r="N1509">
        <v>24617</v>
      </c>
      <c r="O1509" t="s">
        <v>1070</v>
      </c>
      <c r="P1509" t="s">
        <v>3162</v>
      </c>
      <c r="Q1509" t="s">
        <v>924</v>
      </c>
      <c r="R1509">
        <v>70949</v>
      </c>
      <c r="S1509" s="19">
        <v>42339</v>
      </c>
      <c r="T1509">
        <v>143226</v>
      </c>
      <c r="U1509" t="s">
        <v>357</v>
      </c>
      <c r="V1509" s="19">
        <v>42342</v>
      </c>
      <c r="W1509" t="s">
        <v>2848</v>
      </c>
      <c r="X1509" t="s">
        <v>2849</v>
      </c>
      <c r="Y1509" t="s">
        <v>94</v>
      </c>
      <c r="Z1509" t="s">
        <v>603</v>
      </c>
      <c r="AA1509" s="29">
        <v>-218.5</v>
      </c>
      <c r="AB1509">
        <v>0</v>
      </c>
      <c r="AC1509">
        <f t="shared" si="288"/>
        <v>2015</v>
      </c>
      <c r="AD1509">
        <f t="shared" si="289"/>
        <v>12</v>
      </c>
      <c r="AE1509">
        <f t="shared" si="290"/>
        <v>2014</v>
      </c>
      <c r="AF1509">
        <f t="shared" si="291"/>
        <v>12</v>
      </c>
      <c r="AG1509" t="str">
        <f>VLOOKUP(F1509,vlookup!$A$2:$E$660,2,0)</f>
        <v>Retained</v>
      </c>
      <c r="AH1509" t="str">
        <f>VLOOKUP(F1509,vlookup!$A$2:$E$660,3,0)</f>
        <v>Service Contract</v>
      </c>
      <c r="AI1509" t="str">
        <f>VLOOKUP(F1509,vlookup!$A$2:$E$660,4,0)</f>
        <v>Used Car Programs</v>
      </c>
      <c r="AJ1509" t="str">
        <f>VLOOKUP(F1509,vlookup!$A$2:$E$660,5,0)</f>
        <v>High Mileage</v>
      </c>
      <c r="AL1509">
        <f t="shared" si="292"/>
        <v>57</v>
      </c>
      <c r="AM1509">
        <f t="shared" si="293"/>
        <v>360</v>
      </c>
      <c r="AN1509">
        <f t="shared" si="294"/>
        <v>8719</v>
      </c>
      <c r="AO1509" t="str">
        <f t="shared" si="295"/>
        <v/>
      </c>
      <c r="AP1509" t="str">
        <f t="shared" si="296"/>
        <v/>
      </c>
      <c r="AQ1509" t="str">
        <f t="shared" si="297"/>
        <v/>
      </c>
      <c r="AR1509">
        <f t="shared" si="298"/>
        <v>-218.5</v>
      </c>
      <c r="AS1509" t="str">
        <f t="shared" si="299"/>
        <v>102108958-1</v>
      </c>
      <c r="AT1509" t="str">
        <f>IFERROR(IF(VLOOKUP(Y1509,vlookup!$I$2:$J$9,1,0)=Y1509,VLOOKUP(Y1509,vlookup!$I$2:$J$9,2,0),PROPER(Y1509)),PROPER(Y1509))</f>
        <v>Labor</v>
      </c>
      <c r="AU1509" t="str">
        <f>IFERROR(IF(B1509=VLOOKUP(B1509,vlookup!$L$2:$L$10,1,0),"Yes","No"),"No")</f>
        <v>No</v>
      </c>
    </row>
    <row r="1510" spans="1:47" ht="14.45" customHeight="1" x14ac:dyDescent="0.25">
      <c r="A1510" t="s">
        <v>2732</v>
      </c>
      <c r="B1510" s="31" t="s">
        <v>2733</v>
      </c>
      <c r="C1510">
        <v>1</v>
      </c>
      <c r="D1510">
        <v>3</v>
      </c>
      <c r="E1510" t="s">
        <v>382</v>
      </c>
      <c r="F1510" t="s">
        <v>60</v>
      </c>
      <c r="G1510" t="s">
        <v>3809</v>
      </c>
      <c r="H1510" t="s">
        <v>2625</v>
      </c>
      <c r="I1510">
        <v>111221</v>
      </c>
      <c r="J1510" s="19">
        <v>41706</v>
      </c>
      <c r="K1510" s="19">
        <v>41739</v>
      </c>
      <c r="L1510">
        <v>201404</v>
      </c>
      <c r="M1510" s="19">
        <v>41730</v>
      </c>
      <c r="N1510">
        <v>24616</v>
      </c>
      <c r="O1510" t="s">
        <v>1076</v>
      </c>
      <c r="P1510" t="s">
        <v>3163</v>
      </c>
      <c r="Q1510" t="s">
        <v>924</v>
      </c>
      <c r="R1510">
        <v>320</v>
      </c>
      <c r="S1510" s="19">
        <v>41788</v>
      </c>
      <c r="T1510">
        <v>114168</v>
      </c>
      <c r="U1510" t="s">
        <v>357</v>
      </c>
      <c r="V1510" s="19">
        <v>41789</v>
      </c>
      <c r="W1510" t="s">
        <v>2536</v>
      </c>
      <c r="X1510" t="s">
        <v>2537</v>
      </c>
      <c r="Y1510" t="s">
        <v>94</v>
      </c>
      <c r="Z1510" t="s">
        <v>14</v>
      </c>
      <c r="AA1510" s="29">
        <v>-2000</v>
      </c>
      <c r="AB1510">
        <v>0</v>
      </c>
      <c r="AC1510">
        <f t="shared" si="288"/>
        <v>2014</v>
      </c>
      <c r="AD1510">
        <f t="shared" si="289"/>
        <v>5</v>
      </c>
      <c r="AE1510">
        <f t="shared" si="290"/>
        <v>2014</v>
      </c>
      <c r="AF1510">
        <f t="shared" si="291"/>
        <v>3</v>
      </c>
      <c r="AG1510" t="str">
        <f>VLOOKUP(F1510,vlookup!$A$2:$E$660,2,0)</f>
        <v>Retained</v>
      </c>
      <c r="AH1510" t="str">
        <f>VLOOKUP(F1510,vlookup!$A$2:$E$660,3,0)</f>
        <v>Service Contract</v>
      </c>
      <c r="AI1510" t="str">
        <f>VLOOKUP(F1510,vlookup!$A$2:$E$660,4,0)</f>
        <v>Used Car Programs</v>
      </c>
      <c r="AJ1510" t="str">
        <f>VLOOKUP(F1510,vlookup!$A$2:$E$660,5,0)</f>
        <v>High Mileage</v>
      </c>
      <c r="AL1510">
        <f t="shared" si="292"/>
        <v>32</v>
      </c>
      <c r="AM1510">
        <f t="shared" si="293"/>
        <v>82</v>
      </c>
      <c r="AN1510">
        <f t="shared" si="294"/>
        <v>2947</v>
      </c>
      <c r="AO1510" t="str">
        <f t="shared" si="295"/>
        <v/>
      </c>
      <c r="AP1510" t="str">
        <f t="shared" si="296"/>
        <v/>
      </c>
      <c r="AQ1510">
        <f t="shared" si="297"/>
        <v>-2000</v>
      </c>
      <c r="AR1510" t="str">
        <f t="shared" si="298"/>
        <v/>
      </c>
      <c r="AS1510" t="str">
        <f t="shared" si="299"/>
        <v>78147056C4Y-1</v>
      </c>
      <c r="AT1510" t="str">
        <f>IFERROR(IF(VLOOKUP(Y1510,vlookup!$I$2:$J$9,1,0)=Y1510,VLOOKUP(Y1510,vlookup!$I$2:$J$9,2,0),PROPER(Y1510)),PROPER(Y1510))</f>
        <v>Labor</v>
      </c>
      <c r="AU1510" t="str">
        <f>IFERROR(IF(B1510=VLOOKUP(B1510,vlookup!$L$2:$L$10,1,0),"Yes","No"),"No")</f>
        <v>No</v>
      </c>
    </row>
    <row r="1511" spans="1:47" ht="14.45" customHeight="1" x14ac:dyDescent="0.25">
      <c r="A1511" t="s">
        <v>3164</v>
      </c>
      <c r="B1511" s="31" t="s">
        <v>3165</v>
      </c>
      <c r="C1511">
        <v>1</v>
      </c>
      <c r="D1511">
        <v>1</v>
      </c>
      <c r="E1511" t="s">
        <v>382</v>
      </c>
      <c r="F1511" t="s">
        <v>60</v>
      </c>
      <c r="G1511" t="s">
        <v>3735</v>
      </c>
      <c r="H1511" t="s">
        <v>3822</v>
      </c>
      <c r="I1511">
        <v>160415</v>
      </c>
      <c r="J1511" s="19">
        <v>41559</v>
      </c>
      <c r="K1511" s="19">
        <v>41589</v>
      </c>
      <c r="L1511">
        <v>201311</v>
      </c>
      <c r="M1511" s="19">
        <v>41579</v>
      </c>
      <c r="N1511">
        <v>24616</v>
      </c>
      <c r="O1511" t="s">
        <v>1076</v>
      </c>
      <c r="P1511" t="s">
        <v>1675</v>
      </c>
      <c r="Q1511" t="s">
        <v>924</v>
      </c>
      <c r="R1511" t="s">
        <v>3166</v>
      </c>
      <c r="S1511" s="19">
        <v>41626</v>
      </c>
      <c r="T1511">
        <v>161570</v>
      </c>
      <c r="U1511" t="s">
        <v>357</v>
      </c>
      <c r="V1511" s="19">
        <v>41740</v>
      </c>
      <c r="W1511" t="s">
        <v>2536</v>
      </c>
      <c r="X1511" t="s">
        <v>2537</v>
      </c>
      <c r="Y1511" t="s">
        <v>94</v>
      </c>
      <c r="Z1511" t="s">
        <v>14</v>
      </c>
      <c r="AA1511" s="29">
        <v>-6400.57</v>
      </c>
      <c r="AB1511">
        <v>0</v>
      </c>
      <c r="AC1511">
        <f t="shared" si="288"/>
        <v>2014</v>
      </c>
      <c r="AD1511">
        <f t="shared" si="289"/>
        <v>4</v>
      </c>
      <c r="AE1511">
        <f t="shared" si="290"/>
        <v>2013</v>
      </c>
      <c r="AF1511">
        <f t="shared" si="291"/>
        <v>10</v>
      </c>
      <c r="AG1511" t="str">
        <f>VLOOKUP(F1511,vlookup!$A$2:$E$660,2,0)</f>
        <v>Retained</v>
      </c>
      <c r="AH1511" t="str">
        <f>VLOOKUP(F1511,vlookup!$A$2:$E$660,3,0)</f>
        <v>Service Contract</v>
      </c>
      <c r="AI1511" t="str">
        <f>VLOOKUP(F1511,vlookup!$A$2:$E$660,4,0)</f>
        <v>Used Car Programs</v>
      </c>
      <c r="AJ1511" t="str">
        <f>VLOOKUP(F1511,vlookup!$A$2:$E$660,5,0)</f>
        <v>High Mileage</v>
      </c>
      <c r="AL1511">
        <f t="shared" si="292"/>
        <v>29</v>
      </c>
      <c r="AM1511">
        <f t="shared" si="293"/>
        <v>179</v>
      </c>
      <c r="AN1511">
        <f t="shared" si="294"/>
        <v>1155</v>
      </c>
      <c r="AO1511" t="str">
        <f t="shared" si="295"/>
        <v/>
      </c>
      <c r="AP1511" t="str">
        <f t="shared" si="296"/>
        <v/>
      </c>
      <c r="AQ1511" t="str">
        <f t="shared" si="297"/>
        <v/>
      </c>
      <c r="AR1511">
        <f t="shared" si="298"/>
        <v>-6400.57</v>
      </c>
      <c r="AS1511" t="str">
        <f t="shared" si="299"/>
        <v>7J130970J3Y-1</v>
      </c>
      <c r="AT1511" t="str">
        <f>IFERROR(IF(VLOOKUP(Y1511,vlookup!$I$2:$J$9,1,0)=Y1511,VLOOKUP(Y1511,vlookup!$I$2:$J$9,2,0),PROPER(Y1511)),PROPER(Y1511))</f>
        <v>Labor</v>
      </c>
      <c r="AU1511" t="str">
        <f>IFERROR(IF(B1511=VLOOKUP(B1511,vlookup!$L$2:$L$10,1,0),"Yes","No"),"No")</f>
        <v>No</v>
      </c>
    </row>
    <row r="1512" spans="1:47" ht="14.45" customHeight="1" x14ac:dyDescent="0.25">
      <c r="A1512" t="s">
        <v>3167</v>
      </c>
      <c r="B1512" s="31" t="s">
        <v>3168</v>
      </c>
      <c r="C1512">
        <v>1</v>
      </c>
      <c r="D1512">
        <v>1</v>
      </c>
      <c r="E1512" t="s">
        <v>382</v>
      </c>
      <c r="F1512" t="s">
        <v>464</v>
      </c>
      <c r="G1512" t="s">
        <v>934</v>
      </c>
      <c r="H1512" t="s">
        <v>945</v>
      </c>
      <c r="I1512">
        <v>103030</v>
      </c>
      <c r="J1512" s="19">
        <v>44118</v>
      </c>
      <c r="K1512" s="19">
        <v>44166</v>
      </c>
      <c r="L1512">
        <v>202011</v>
      </c>
      <c r="M1512" s="19">
        <v>44136</v>
      </c>
      <c r="N1512">
        <v>24616</v>
      </c>
      <c r="O1512" t="s">
        <v>1076</v>
      </c>
      <c r="P1512" t="s">
        <v>3169</v>
      </c>
      <c r="Q1512" t="s">
        <v>924</v>
      </c>
      <c r="R1512" t="s">
        <v>544</v>
      </c>
      <c r="S1512" s="19">
        <v>44144</v>
      </c>
      <c r="T1512">
        <v>103610</v>
      </c>
      <c r="U1512" t="s">
        <v>356</v>
      </c>
      <c r="V1512" s="19">
        <v>44144</v>
      </c>
      <c r="W1512" t="s">
        <v>2946</v>
      </c>
      <c r="X1512" t="s">
        <v>2947</v>
      </c>
      <c r="Y1512" t="s">
        <v>94</v>
      </c>
      <c r="Z1512" t="s">
        <v>366</v>
      </c>
      <c r="AA1512" s="29">
        <v>-246</v>
      </c>
      <c r="AB1512">
        <v>0</v>
      </c>
      <c r="AC1512">
        <f t="shared" si="288"/>
        <v>2020</v>
      </c>
      <c r="AD1512">
        <f t="shared" si="289"/>
        <v>11</v>
      </c>
      <c r="AE1512">
        <f t="shared" si="290"/>
        <v>2020</v>
      </c>
      <c r="AF1512">
        <f t="shared" si="291"/>
        <v>10</v>
      </c>
      <c r="AG1512" t="str">
        <f>VLOOKUP(F1512,vlookup!$A$2:$E$660,2,0)</f>
        <v>Retained</v>
      </c>
      <c r="AH1512" t="str">
        <f>VLOOKUP(F1512,vlookup!$A$2:$E$660,3,0)</f>
        <v>Service Contract</v>
      </c>
      <c r="AI1512" t="str">
        <f>VLOOKUP(F1512,vlookup!$A$2:$E$660,4,0)</f>
        <v>Used Car Programs</v>
      </c>
      <c r="AJ1512" t="str">
        <f>VLOOKUP(F1512,vlookup!$A$2:$E$660,5,0)</f>
        <v>High Mileage</v>
      </c>
      <c r="AL1512">
        <f t="shared" si="292"/>
        <v>47</v>
      </c>
      <c r="AM1512">
        <f t="shared" si="293"/>
        <v>25</v>
      </c>
      <c r="AN1512">
        <f t="shared" si="294"/>
        <v>580</v>
      </c>
      <c r="AO1512">
        <f t="shared" si="295"/>
        <v>-246</v>
      </c>
      <c r="AP1512" t="str">
        <f t="shared" si="296"/>
        <v/>
      </c>
      <c r="AQ1512" t="str">
        <f t="shared" si="297"/>
        <v/>
      </c>
      <c r="AR1512" t="str">
        <f t="shared" si="298"/>
        <v/>
      </c>
      <c r="AS1512" t="str">
        <f t="shared" si="299"/>
        <v>ZAGAL014280J20-1</v>
      </c>
      <c r="AT1512" t="str">
        <f>IFERROR(IF(VLOOKUP(Y1512,vlookup!$I$2:$J$9,1,0)=Y1512,VLOOKUP(Y1512,vlookup!$I$2:$J$9,2,0),PROPER(Y1512)),PROPER(Y1512))</f>
        <v>Labor</v>
      </c>
      <c r="AU1512" t="str">
        <f>IFERROR(IF(B1512=VLOOKUP(B1512,vlookup!$L$2:$L$10,1,0),"Yes","No"),"No")</f>
        <v>No</v>
      </c>
    </row>
    <row r="1513" spans="1:47" ht="14.45" customHeight="1" x14ac:dyDescent="0.25">
      <c r="A1513" t="s">
        <v>3167</v>
      </c>
      <c r="B1513" s="31" t="s">
        <v>3168</v>
      </c>
      <c r="C1513">
        <v>1</v>
      </c>
      <c r="D1513">
        <v>1</v>
      </c>
      <c r="E1513" t="s">
        <v>382</v>
      </c>
      <c r="F1513" t="s">
        <v>464</v>
      </c>
      <c r="G1513" t="s">
        <v>934</v>
      </c>
      <c r="H1513" t="s">
        <v>945</v>
      </c>
      <c r="I1513">
        <v>103030</v>
      </c>
      <c r="J1513" s="19">
        <v>44118</v>
      </c>
      <c r="K1513" s="19">
        <v>44166</v>
      </c>
      <c r="L1513">
        <v>202011</v>
      </c>
      <c r="M1513" s="19">
        <v>44136</v>
      </c>
      <c r="N1513">
        <v>24616</v>
      </c>
      <c r="O1513" t="s">
        <v>1076</v>
      </c>
      <c r="P1513" t="s">
        <v>3169</v>
      </c>
      <c r="Q1513" t="s">
        <v>924</v>
      </c>
      <c r="R1513" t="s">
        <v>544</v>
      </c>
      <c r="S1513" s="19">
        <v>44144</v>
      </c>
      <c r="T1513">
        <v>103610</v>
      </c>
      <c r="U1513" t="s">
        <v>356</v>
      </c>
      <c r="V1513" s="19">
        <v>44144</v>
      </c>
      <c r="W1513" t="s">
        <v>644</v>
      </c>
      <c r="X1513" t="s">
        <v>645</v>
      </c>
      <c r="Y1513" t="s">
        <v>94</v>
      </c>
      <c r="Z1513" t="s">
        <v>364</v>
      </c>
      <c r="AA1513" s="29">
        <v>-246</v>
      </c>
      <c r="AB1513">
        <v>0</v>
      </c>
      <c r="AC1513">
        <f t="shared" si="288"/>
        <v>2020</v>
      </c>
      <c r="AD1513">
        <f t="shared" si="289"/>
        <v>11</v>
      </c>
      <c r="AE1513">
        <f t="shared" si="290"/>
        <v>2020</v>
      </c>
      <c r="AF1513">
        <f t="shared" si="291"/>
        <v>10</v>
      </c>
      <c r="AG1513" t="str">
        <f>VLOOKUP(F1513,vlookup!$A$2:$E$660,2,0)</f>
        <v>Retained</v>
      </c>
      <c r="AH1513" t="str">
        <f>VLOOKUP(F1513,vlookup!$A$2:$E$660,3,0)</f>
        <v>Service Contract</v>
      </c>
      <c r="AI1513" t="str">
        <f>VLOOKUP(F1513,vlookup!$A$2:$E$660,4,0)</f>
        <v>Used Car Programs</v>
      </c>
      <c r="AJ1513" t="str">
        <f>VLOOKUP(F1513,vlookup!$A$2:$E$660,5,0)</f>
        <v>High Mileage</v>
      </c>
      <c r="AL1513">
        <f t="shared" si="292"/>
        <v>47</v>
      </c>
      <c r="AM1513">
        <f t="shared" si="293"/>
        <v>25</v>
      </c>
      <c r="AN1513">
        <f t="shared" si="294"/>
        <v>580</v>
      </c>
      <c r="AO1513">
        <f t="shared" si="295"/>
        <v>-246</v>
      </c>
      <c r="AP1513" t="str">
        <f t="shared" si="296"/>
        <v/>
      </c>
      <c r="AQ1513" t="str">
        <f t="shared" si="297"/>
        <v/>
      </c>
      <c r="AR1513" t="str">
        <f t="shared" si="298"/>
        <v/>
      </c>
      <c r="AS1513" t="str">
        <f t="shared" si="299"/>
        <v>ZAGAL014280J20-1</v>
      </c>
      <c r="AT1513" t="str">
        <f>IFERROR(IF(VLOOKUP(Y1513,vlookup!$I$2:$J$9,1,0)=Y1513,VLOOKUP(Y1513,vlookup!$I$2:$J$9,2,0),PROPER(Y1513)),PROPER(Y1513))</f>
        <v>Labor</v>
      </c>
      <c r="AU1513" t="str">
        <f>IFERROR(IF(B1513=VLOOKUP(B1513,vlookup!$L$2:$L$10,1,0),"Yes","No"),"No")</f>
        <v>No</v>
      </c>
    </row>
    <row r="1514" spans="1:47" ht="14.45" customHeight="1" x14ac:dyDescent="0.25">
      <c r="A1514" t="s">
        <v>3167</v>
      </c>
      <c r="B1514" s="31" t="s">
        <v>3168</v>
      </c>
      <c r="C1514">
        <v>1</v>
      </c>
      <c r="D1514">
        <v>1</v>
      </c>
      <c r="E1514" t="s">
        <v>382</v>
      </c>
      <c r="F1514" t="s">
        <v>464</v>
      </c>
      <c r="G1514" t="s">
        <v>934</v>
      </c>
      <c r="H1514" t="s">
        <v>945</v>
      </c>
      <c r="I1514">
        <v>103030</v>
      </c>
      <c r="J1514" s="19">
        <v>44118</v>
      </c>
      <c r="K1514" s="19">
        <v>44166</v>
      </c>
      <c r="L1514">
        <v>202011</v>
      </c>
      <c r="M1514" s="19">
        <v>44136</v>
      </c>
      <c r="N1514">
        <v>24616</v>
      </c>
      <c r="O1514" t="s">
        <v>1076</v>
      </c>
      <c r="P1514" t="s">
        <v>3169</v>
      </c>
      <c r="Q1514" t="s">
        <v>924</v>
      </c>
      <c r="R1514" t="s">
        <v>544</v>
      </c>
      <c r="S1514" s="19">
        <v>44144</v>
      </c>
      <c r="T1514">
        <v>103610</v>
      </c>
      <c r="U1514" t="s">
        <v>356</v>
      </c>
      <c r="V1514" s="19">
        <v>44144</v>
      </c>
      <c r="W1514" t="s">
        <v>646</v>
      </c>
      <c r="X1514" t="s">
        <v>647</v>
      </c>
      <c r="Y1514" t="s">
        <v>94</v>
      </c>
      <c r="Z1514" t="s">
        <v>14</v>
      </c>
      <c r="AA1514" s="29">
        <v>100</v>
      </c>
      <c r="AB1514">
        <v>0</v>
      </c>
      <c r="AC1514">
        <f t="shared" si="288"/>
        <v>2020</v>
      </c>
      <c r="AD1514">
        <f t="shared" si="289"/>
        <v>11</v>
      </c>
      <c r="AE1514">
        <f t="shared" si="290"/>
        <v>2020</v>
      </c>
      <c r="AF1514">
        <f t="shared" si="291"/>
        <v>10</v>
      </c>
      <c r="AG1514" t="str">
        <f>VLOOKUP(F1514,vlookup!$A$2:$E$660,2,0)</f>
        <v>Retained</v>
      </c>
      <c r="AH1514" t="str">
        <f>VLOOKUP(F1514,vlookup!$A$2:$E$660,3,0)</f>
        <v>Service Contract</v>
      </c>
      <c r="AI1514" t="str">
        <f>VLOOKUP(F1514,vlookup!$A$2:$E$660,4,0)</f>
        <v>Used Car Programs</v>
      </c>
      <c r="AJ1514" t="str">
        <f>VLOOKUP(F1514,vlookup!$A$2:$E$660,5,0)</f>
        <v>High Mileage</v>
      </c>
      <c r="AL1514">
        <f t="shared" si="292"/>
        <v>47</v>
      </c>
      <c r="AM1514">
        <f t="shared" si="293"/>
        <v>25</v>
      </c>
      <c r="AN1514">
        <f t="shared" si="294"/>
        <v>580</v>
      </c>
      <c r="AO1514">
        <f t="shared" si="295"/>
        <v>100</v>
      </c>
      <c r="AP1514" t="str">
        <f t="shared" si="296"/>
        <v/>
      </c>
      <c r="AQ1514" t="str">
        <f t="shared" si="297"/>
        <v/>
      </c>
      <c r="AR1514" t="str">
        <f t="shared" si="298"/>
        <v/>
      </c>
      <c r="AS1514" t="str">
        <f t="shared" si="299"/>
        <v>ZAGAL014280J20-1</v>
      </c>
      <c r="AT1514" t="str">
        <f>IFERROR(IF(VLOOKUP(Y1514,vlookup!$I$2:$J$9,1,0)=Y1514,VLOOKUP(Y1514,vlookup!$I$2:$J$9,2,0),PROPER(Y1514)),PROPER(Y1514))</f>
        <v>Labor</v>
      </c>
      <c r="AU1514" t="str">
        <f>IFERROR(IF(B1514=VLOOKUP(B1514,vlookup!$L$2:$L$10,1,0),"Yes","No"),"No")</f>
        <v>No</v>
      </c>
    </row>
    <row r="1515" spans="1:47" ht="14.45" customHeight="1" x14ac:dyDescent="0.25">
      <c r="A1515" t="s">
        <v>1738</v>
      </c>
      <c r="B1515" s="31" t="s">
        <v>1739</v>
      </c>
      <c r="C1515">
        <v>1</v>
      </c>
      <c r="D1515">
        <v>1</v>
      </c>
      <c r="E1515" t="s">
        <v>382</v>
      </c>
      <c r="F1515" t="s">
        <v>205</v>
      </c>
      <c r="G1515" t="s">
        <v>3772</v>
      </c>
      <c r="H1515" t="s">
        <v>3773</v>
      </c>
      <c r="I1515">
        <v>76540</v>
      </c>
      <c r="J1515" s="19">
        <v>41693</v>
      </c>
      <c r="K1515" s="19">
        <v>41717</v>
      </c>
      <c r="L1515">
        <v>201403</v>
      </c>
      <c r="M1515" s="19">
        <v>41699</v>
      </c>
      <c r="N1515">
        <v>24617</v>
      </c>
      <c r="O1515" t="s">
        <v>1070</v>
      </c>
      <c r="P1515" t="s">
        <v>1245</v>
      </c>
      <c r="Q1515" t="s">
        <v>924</v>
      </c>
      <c r="R1515">
        <v>376541</v>
      </c>
      <c r="S1515" s="19">
        <v>41968</v>
      </c>
      <c r="T1515">
        <v>83958</v>
      </c>
      <c r="U1515" t="s">
        <v>357</v>
      </c>
      <c r="V1515" s="19">
        <v>41969</v>
      </c>
      <c r="W1515" t="s">
        <v>2932</v>
      </c>
      <c r="X1515" t="s">
        <v>2933</v>
      </c>
      <c r="Y1515" t="s">
        <v>94</v>
      </c>
      <c r="Z1515" t="s">
        <v>358</v>
      </c>
      <c r="AA1515" s="29">
        <v>-143</v>
      </c>
      <c r="AB1515">
        <v>0</v>
      </c>
      <c r="AC1515">
        <f t="shared" si="288"/>
        <v>2014</v>
      </c>
      <c r="AD1515">
        <f t="shared" si="289"/>
        <v>11</v>
      </c>
      <c r="AE1515">
        <f t="shared" si="290"/>
        <v>2014</v>
      </c>
      <c r="AF1515">
        <f t="shared" si="291"/>
        <v>2</v>
      </c>
      <c r="AG1515" t="str">
        <f>VLOOKUP(F1515,vlookup!$A$2:$E$660,2,0)</f>
        <v>Retained</v>
      </c>
      <c r="AH1515" t="str">
        <f>VLOOKUP(F1515,vlookup!$A$2:$E$660,3,0)</f>
        <v>Service Contract</v>
      </c>
      <c r="AI1515" t="str">
        <f>VLOOKUP(F1515,vlookup!$A$2:$E$660,4,0)</f>
        <v>Used Car Programs</v>
      </c>
      <c r="AJ1515" t="str">
        <f>VLOOKUP(F1515,vlookup!$A$2:$E$660,5,0)</f>
        <v>High Mileage</v>
      </c>
      <c r="AL1515">
        <f t="shared" si="292"/>
        <v>26</v>
      </c>
      <c r="AM1515">
        <f t="shared" si="293"/>
        <v>273</v>
      </c>
      <c r="AN1515">
        <f t="shared" si="294"/>
        <v>7418</v>
      </c>
      <c r="AO1515" t="str">
        <f t="shared" si="295"/>
        <v/>
      </c>
      <c r="AP1515" t="str">
        <f t="shared" si="296"/>
        <v/>
      </c>
      <c r="AQ1515" t="str">
        <f t="shared" si="297"/>
        <v/>
      </c>
      <c r="AR1515">
        <f t="shared" si="298"/>
        <v>-143</v>
      </c>
      <c r="AS1515" t="str">
        <f t="shared" si="299"/>
        <v>4ZJ14714B4-1</v>
      </c>
      <c r="AT1515" t="str">
        <f>IFERROR(IF(VLOOKUP(Y1515,vlookup!$I$2:$J$9,1,0)=Y1515,VLOOKUP(Y1515,vlookup!$I$2:$J$9,2,0),PROPER(Y1515)),PROPER(Y1515))</f>
        <v>Labor</v>
      </c>
      <c r="AU1515" t="str">
        <f>IFERROR(IF(B1515=VLOOKUP(B1515,vlookup!$L$2:$L$10,1,0),"Yes","No"),"No")</f>
        <v>No</v>
      </c>
    </row>
    <row r="1516" spans="1:47" ht="14.45" customHeight="1" x14ac:dyDescent="0.25">
      <c r="A1516" t="s">
        <v>1738</v>
      </c>
      <c r="B1516" s="31" t="s">
        <v>1739</v>
      </c>
      <c r="C1516">
        <v>2</v>
      </c>
      <c r="D1516">
        <v>1</v>
      </c>
      <c r="E1516" t="s">
        <v>382</v>
      </c>
      <c r="F1516" t="s">
        <v>205</v>
      </c>
      <c r="G1516" t="s">
        <v>3772</v>
      </c>
      <c r="H1516" t="s">
        <v>3773</v>
      </c>
      <c r="I1516">
        <v>76540</v>
      </c>
      <c r="J1516" s="19">
        <v>41693</v>
      </c>
      <c r="K1516" s="19">
        <v>41717</v>
      </c>
      <c r="L1516">
        <v>201403</v>
      </c>
      <c r="M1516" s="19">
        <v>41699</v>
      </c>
      <c r="N1516">
        <v>24617</v>
      </c>
      <c r="O1516" t="s">
        <v>1070</v>
      </c>
      <c r="P1516" t="s">
        <v>1245</v>
      </c>
      <c r="Q1516" t="s">
        <v>924</v>
      </c>
      <c r="R1516">
        <v>377080</v>
      </c>
      <c r="S1516" s="19">
        <v>41976</v>
      </c>
      <c r="T1516">
        <v>84023</v>
      </c>
      <c r="U1516" t="s">
        <v>357</v>
      </c>
      <c r="V1516" s="19">
        <v>41984</v>
      </c>
      <c r="W1516" t="s">
        <v>2932</v>
      </c>
      <c r="X1516" t="s">
        <v>2933</v>
      </c>
      <c r="Y1516" t="s">
        <v>94</v>
      </c>
      <c r="Z1516" t="s">
        <v>358</v>
      </c>
      <c r="AA1516" s="29">
        <v>-143</v>
      </c>
      <c r="AB1516">
        <v>0</v>
      </c>
      <c r="AC1516">
        <f t="shared" si="288"/>
        <v>2014</v>
      </c>
      <c r="AD1516">
        <f t="shared" si="289"/>
        <v>12</v>
      </c>
      <c r="AE1516">
        <f t="shared" si="290"/>
        <v>2014</v>
      </c>
      <c r="AF1516">
        <f t="shared" si="291"/>
        <v>2</v>
      </c>
      <c r="AG1516" t="str">
        <f>VLOOKUP(F1516,vlookup!$A$2:$E$660,2,0)</f>
        <v>Retained</v>
      </c>
      <c r="AH1516" t="str">
        <f>VLOOKUP(F1516,vlookup!$A$2:$E$660,3,0)</f>
        <v>Service Contract</v>
      </c>
      <c r="AI1516" t="str">
        <f>VLOOKUP(F1516,vlookup!$A$2:$E$660,4,0)</f>
        <v>Used Car Programs</v>
      </c>
      <c r="AJ1516" t="str">
        <f>VLOOKUP(F1516,vlookup!$A$2:$E$660,5,0)</f>
        <v>High Mileage</v>
      </c>
      <c r="AL1516">
        <f t="shared" si="292"/>
        <v>26</v>
      </c>
      <c r="AM1516">
        <f t="shared" si="293"/>
        <v>288</v>
      </c>
      <c r="AN1516">
        <f t="shared" si="294"/>
        <v>7483</v>
      </c>
      <c r="AO1516" t="str">
        <f t="shared" si="295"/>
        <v/>
      </c>
      <c r="AP1516" t="str">
        <f t="shared" si="296"/>
        <v/>
      </c>
      <c r="AQ1516" t="str">
        <f t="shared" si="297"/>
        <v/>
      </c>
      <c r="AR1516">
        <f t="shared" si="298"/>
        <v>-143</v>
      </c>
      <c r="AS1516" t="str">
        <f t="shared" si="299"/>
        <v>4ZJ14714B4-2</v>
      </c>
      <c r="AT1516" t="str">
        <f>IFERROR(IF(VLOOKUP(Y1516,vlookup!$I$2:$J$9,1,0)=Y1516,VLOOKUP(Y1516,vlookup!$I$2:$J$9,2,0),PROPER(Y1516)),PROPER(Y1516))</f>
        <v>Labor</v>
      </c>
      <c r="AU1516" t="str">
        <f>IFERROR(IF(B1516=VLOOKUP(B1516,vlookup!$L$2:$L$10,1,0),"Yes","No"),"No")</f>
        <v>No</v>
      </c>
    </row>
    <row r="1517" spans="1:47" ht="14.45" customHeight="1" x14ac:dyDescent="0.25">
      <c r="A1517" t="s">
        <v>1738</v>
      </c>
      <c r="B1517" s="31" t="s">
        <v>1739</v>
      </c>
      <c r="C1517">
        <v>3</v>
      </c>
      <c r="D1517">
        <v>1</v>
      </c>
      <c r="E1517" t="s">
        <v>382</v>
      </c>
      <c r="F1517" t="s">
        <v>205</v>
      </c>
      <c r="G1517" t="s">
        <v>3772</v>
      </c>
      <c r="H1517" t="s">
        <v>3773</v>
      </c>
      <c r="I1517">
        <v>76540</v>
      </c>
      <c r="J1517" s="19">
        <v>41693</v>
      </c>
      <c r="K1517" s="19">
        <v>41717</v>
      </c>
      <c r="L1517">
        <v>201403</v>
      </c>
      <c r="M1517" s="19">
        <v>41699</v>
      </c>
      <c r="N1517">
        <v>24617</v>
      </c>
      <c r="O1517" t="s">
        <v>1070</v>
      </c>
      <c r="P1517" t="s">
        <v>1245</v>
      </c>
      <c r="Q1517" t="s">
        <v>924</v>
      </c>
      <c r="R1517">
        <v>419423</v>
      </c>
      <c r="S1517" s="19">
        <v>42535</v>
      </c>
      <c r="T1517">
        <v>90244</v>
      </c>
      <c r="U1517" t="s">
        <v>356</v>
      </c>
      <c r="V1517" s="19">
        <v>42552</v>
      </c>
      <c r="W1517" t="s">
        <v>3170</v>
      </c>
      <c r="X1517" t="s">
        <v>3171</v>
      </c>
      <c r="Y1517" t="s">
        <v>94</v>
      </c>
      <c r="Z1517" t="s">
        <v>358</v>
      </c>
      <c r="AA1517" s="29">
        <v>-110</v>
      </c>
      <c r="AB1517">
        <v>0</v>
      </c>
      <c r="AC1517">
        <f t="shared" si="288"/>
        <v>2016</v>
      </c>
      <c r="AD1517">
        <f t="shared" si="289"/>
        <v>7</v>
      </c>
      <c r="AE1517">
        <f t="shared" si="290"/>
        <v>2014</v>
      </c>
      <c r="AF1517">
        <f t="shared" si="291"/>
        <v>2</v>
      </c>
      <c r="AG1517" t="str">
        <f>VLOOKUP(F1517,vlookup!$A$2:$E$660,2,0)</f>
        <v>Retained</v>
      </c>
      <c r="AH1517" t="str">
        <f>VLOOKUP(F1517,vlookup!$A$2:$E$660,3,0)</f>
        <v>Service Contract</v>
      </c>
      <c r="AI1517" t="str">
        <f>VLOOKUP(F1517,vlookup!$A$2:$E$660,4,0)</f>
        <v>Used Car Programs</v>
      </c>
      <c r="AJ1517" t="str">
        <f>VLOOKUP(F1517,vlookup!$A$2:$E$660,5,0)</f>
        <v>High Mileage</v>
      </c>
      <c r="AL1517">
        <f t="shared" si="292"/>
        <v>26</v>
      </c>
      <c r="AM1517">
        <f t="shared" si="293"/>
        <v>848</v>
      </c>
      <c r="AN1517">
        <f t="shared" si="294"/>
        <v>13704</v>
      </c>
      <c r="AO1517" t="str">
        <f t="shared" si="295"/>
        <v/>
      </c>
      <c r="AP1517" t="str">
        <f t="shared" si="296"/>
        <v/>
      </c>
      <c r="AQ1517" t="str">
        <f t="shared" si="297"/>
        <v/>
      </c>
      <c r="AR1517">
        <f t="shared" si="298"/>
        <v>-110</v>
      </c>
      <c r="AS1517" t="str">
        <f t="shared" si="299"/>
        <v>4ZJ14714B4-3</v>
      </c>
      <c r="AT1517" t="str">
        <f>IFERROR(IF(VLOOKUP(Y1517,vlookup!$I$2:$J$9,1,0)=Y1517,VLOOKUP(Y1517,vlookup!$I$2:$J$9,2,0),PROPER(Y1517)),PROPER(Y1517))</f>
        <v>Labor</v>
      </c>
      <c r="AU1517" t="str">
        <f>IFERROR(IF(B1517=VLOOKUP(B1517,vlookup!$L$2:$L$10,1,0),"Yes","No"),"No")</f>
        <v>No</v>
      </c>
    </row>
    <row r="1518" spans="1:47" ht="14.45" customHeight="1" x14ac:dyDescent="0.25">
      <c r="A1518" t="s">
        <v>1738</v>
      </c>
      <c r="B1518" s="31" t="s">
        <v>1739</v>
      </c>
      <c r="C1518">
        <v>3</v>
      </c>
      <c r="D1518">
        <v>1</v>
      </c>
      <c r="E1518" t="s">
        <v>382</v>
      </c>
      <c r="F1518" t="s">
        <v>205</v>
      </c>
      <c r="G1518" t="s">
        <v>3772</v>
      </c>
      <c r="H1518" t="s">
        <v>3773</v>
      </c>
      <c r="I1518">
        <v>76540</v>
      </c>
      <c r="J1518" s="19">
        <v>41693</v>
      </c>
      <c r="K1518" s="19">
        <v>41717</v>
      </c>
      <c r="L1518">
        <v>201403</v>
      </c>
      <c r="M1518" s="19">
        <v>41699</v>
      </c>
      <c r="N1518">
        <v>24617</v>
      </c>
      <c r="O1518" t="s">
        <v>1070</v>
      </c>
      <c r="P1518" t="s">
        <v>1245</v>
      </c>
      <c r="Q1518" t="s">
        <v>924</v>
      </c>
      <c r="R1518">
        <v>419423</v>
      </c>
      <c r="S1518" s="19">
        <v>42535</v>
      </c>
      <c r="T1518">
        <v>90244</v>
      </c>
      <c r="U1518" t="s">
        <v>356</v>
      </c>
      <c r="V1518" s="19">
        <v>42552</v>
      </c>
      <c r="W1518" t="s">
        <v>606</v>
      </c>
      <c r="X1518" t="s">
        <v>607</v>
      </c>
      <c r="Y1518" t="s">
        <v>94</v>
      </c>
      <c r="Z1518" t="s">
        <v>582</v>
      </c>
      <c r="AA1518" s="29">
        <v>-77</v>
      </c>
      <c r="AB1518">
        <v>0</v>
      </c>
      <c r="AC1518">
        <f t="shared" si="288"/>
        <v>2016</v>
      </c>
      <c r="AD1518">
        <f t="shared" si="289"/>
        <v>7</v>
      </c>
      <c r="AE1518">
        <f t="shared" si="290"/>
        <v>2014</v>
      </c>
      <c r="AF1518">
        <f t="shared" si="291"/>
        <v>2</v>
      </c>
      <c r="AG1518" t="str">
        <f>VLOOKUP(F1518,vlookup!$A$2:$E$660,2,0)</f>
        <v>Retained</v>
      </c>
      <c r="AH1518" t="str">
        <f>VLOOKUP(F1518,vlookup!$A$2:$E$660,3,0)</f>
        <v>Service Contract</v>
      </c>
      <c r="AI1518" t="str">
        <f>VLOOKUP(F1518,vlookup!$A$2:$E$660,4,0)</f>
        <v>Used Car Programs</v>
      </c>
      <c r="AJ1518" t="str">
        <f>VLOOKUP(F1518,vlookup!$A$2:$E$660,5,0)</f>
        <v>High Mileage</v>
      </c>
      <c r="AL1518">
        <f t="shared" si="292"/>
        <v>26</v>
      </c>
      <c r="AM1518">
        <f t="shared" si="293"/>
        <v>848</v>
      </c>
      <c r="AN1518">
        <f t="shared" si="294"/>
        <v>13704</v>
      </c>
      <c r="AO1518" t="str">
        <f t="shared" si="295"/>
        <v/>
      </c>
      <c r="AP1518" t="str">
        <f t="shared" si="296"/>
        <v/>
      </c>
      <c r="AQ1518" t="str">
        <f t="shared" si="297"/>
        <v/>
      </c>
      <c r="AR1518">
        <f t="shared" si="298"/>
        <v>-77</v>
      </c>
      <c r="AS1518" t="str">
        <f t="shared" si="299"/>
        <v>4ZJ14714B4-3</v>
      </c>
      <c r="AT1518" t="str">
        <f>IFERROR(IF(VLOOKUP(Y1518,vlookup!$I$2:$J$9,1,0)=Y1518,VLOOKUP(Y1518,vlookup!$I$2:$J$9,2,0),PROPER(Y1518)),PROPER(Y1518))</f>
        <v>Labor</v>
      </c>
      <c r="AU1518" t="str">
        <f>IFERROR(IF(B1518=VLOOKUP(B1518,vlookup!$L$2:$L$10,1,0),"Yes","No"),"No")</f>
        <v>No</v>
      </c>
    </row>
    <row r="1519" spans="1:47" ht="14.45" customHeight="1" x14ac:dyDescent="0.25">
      <c r="A1519" t="s">
        <v>1738</v>
      </c>
      <c r="B1519" s="31" t="s">
        <v>1739</v>
      </c>
      <c r="C1519">
        <v>3</v>
      </c>
      <c r="D1519">
        <v>1</v>
      </c>
      <c r="E1519" t="s">
        <v>382</v>
      </c>
      <c r="F1519" t="s">
        <v>205</v>
      </c>
      <c r="G1519" t="s">
        <v>3772</v>
      </c>
      <c r="H1519" t="s">
        <v>3773</v>
      </c>
      <c r="I1519">
        <v>76540</v>
      </c>
      <c r="J1519" s="19">
        <v>41693</v>
      </c>
      <c r="K1519" s="19">
        <v>41717</v>
      </c>
      <c r="L1519">
        <v>201403</v>
      </c>
      <c r="M1519" s="19">
        <v>41699</v>
      </c>
      <c r="N1519">
        <v>24617</v>
      </c>
      <c r="O1519" t="s">
        <v>1070</v>
      </c>
      <c r="P1519" t="s">
        <v>1245</v>
      </c>
      <c r="Q1519" t="s">
        <v>924</v>
      </c>
      <c r="R1519">
        <v>419423</v>
      </c>
      <c r="S1519" s="19">
        <v>42535</v>
      </c>
      <c r="T1519">
        <v>90244</v>
      </c>
      <c r="U1519" t="s">
        <v>356</v>
      </c>
      <c r="V1519" s="19">
        <v>42552</v>
      </c>
      <c r="W1519" t="s">
        <v>3172</v>
      </c>
      <c r="X1519" t="s">
        <v>3173</v>
      </c>
      <c r="Y1519" t="s">
        <v>94</v>
      </c>
      <c r="Z1519" t="s">
        <v>582</v>
      </c>
      <c r="AA1519" s="29">
        <v>-110</v>
      </c>
      <c r="AB1519">
        <v>0</v>
      </c>
      <c r="AC1519">
        <f t="shared" si="288"/>
        <v>2016</v>
      </c>
      <c r="AD1519">
        <f t="shared" si="289"/>
        <v>7</v>
      </c>
      <c r="AE1519">
        <f t="shared" si="290"/>
        <v>2014</v>
      </c>
      <c r="AF1519">
        <f t="shared" si="291"/>
        <v>2</v>
      </c>
      <c r="AG1519" t="str">
        <f>VLOOKUP(F1519,vlookup!$A$2:$E$660,2,0)</f>
        <v>Retained</v>
      </c>
      <c r="AH1519" t="str">
        <f>VLOOKUP(F1519,vlookup!$A$2:$E$660,3,0)</f>
        <v>Service Contract</v>
      </c>
      <c r="AI1519" t="str">
        <f>VLOOKUP(F1519,vlookup!$A$2:$E$660,4,0)</f>
        <v>Used Car Programs</v>
      </c>
      <c r="AJ1519" t="str">
        <f>VLOOKUP(F1519,vlookup!$A$2:$E$660,5,0)</f>
        <v>High Mileage</v>
      </c>
      <c r="AL1519">
        <f t="shared" si="292"/>
        <v>26</v>
      </c>
      <c r="AM1519">
        <f t="shared" si="293"/>
        <v>848</v>
      </c>
      <c r="AN1519">
        <f t="shared" si="294"/>
        <v>13704</v>
      </c>
      <c r="AO1519" t="str">
        <f t="shared" si="295"/>
        <v/>
      </c>
      <c r="AP1519" t="str">
        <f t="shared" si="296"/>
        <v/>
      </c>
      <c r="AQ1519" t="str">
        <f t="shared" si="297"/>
        <v/>
      </c>
      <c r="AR1519">
        <f t="shared" si="298"/>
        <v>-110</v>
      </c>
      <c r="AS1519" t="str">
        <f t="shared" si="299"/>
        <v>4ZJ14714B4-3</v>
      </c>
      <c r="AT1519" t="str">
        <f>IFERROR(IF(VLOOKUP(Y1519,vlookup!$I$2:$J$9,1,0)=Y1519,VLOOKUP(Y1519,vlookup!$I$2:$J$9,2,0),PROPER(Y1519)),PROPER(Y1519))</f>
        <v>Labor</v>
      </c>
      <c r="AU1519" t="str">
        <f>IFERROR(IF(B1519=VLOOKUP(B1519,vlookup!$L$2:$L$10,1,0),"Yes","No"),"No")</f>
        <v>No</v>
      </c>
    </row>
    <row r="1520" spans="1:47" ht="14.45" customHeight="1" x14ac:dyDescent="0.25">
      <c r="A1520" t="s">
        <v>3174</v>
      </c>
      <c r="B1520" s="31" t="s">
        <v>3627</v>
      </c>
      <c r="C1520">
        <v>1</v>
      </c>
      <c r="D1520">
        <v>1</v>
      </c>
      <c r="E1520" t="s">
        <v>382</v>
      </c>
      <c r="F1520" t="s">
        <v>205</v>
      </c>
      <c r="G1520" t="s">
        <v>3772</v>
      </c>
      <c r="H1520" t="s">
        <v>3774</v>
      </c>
      <c r="I1520">
        <v>133032</v>
      </c>
      <c r="J1520" s="19">
        <v>42285</v>
      </c>
      <c r="K1520" s="19">
        <v>42333</v>
      </c>
      <c r="L1520">
        <v>201511</v>
      </c>
      <c r="M1520" s="19">
        <v>42309</v>
      </c>
      <c r="N1520">
        <v>24617</v>
      </c>
      <c r="O1520" t="s">
        <v>1070</v>
      </c>
      <c r="P1520" t="s">
        <v>3175</v>
      </c>
      <c r="Q1520" t="s">
        <v>924</v>
      </c>
      <c r="R1520">
        <v>827969</v>
      </c>
      <c r="S1520" s="19">
        <v>42901</v>
      </c>
      <c r="T1520">
        <v>149713</v>
      </c>
      <c r="U1520" t="s">
        <v>356</v>
      </c>
      <c r="V1520" s="19">
        <v>42914</v>
      </c>
      <c r="W1520" t="s">
        <v>591</v>
      </c>
      <c r="X1520" t="s">
        <v>592</v>
      </c>
      <c r="Y1520" t="s">
        <v>94</v>
      </c>
      <c r="Z1520" t="s">
        <v>358</v>
      </c>
      <c r="AA1520" s="29">
        <v>-224.91</v>
      </c>
      <c r="AB1520">
        <v>0</v>
      </c>
      <c r="AC1520">
        <f t="shared" si="288"/>
        <v>2017</v>
      </c>
      <c r="AD1520">
        <f t="shared" si="289"/>
        <v>6</v>
      </c>
      <c r="AE1520">
        <f t="shared" si="290"/>
        <v>2015</v>
      </c>
      <c r="AF1520">
        <f t="shared" si="291"/>
        <v>10</v>
      </c>
      <c r="AG1520" t="str">
        <f>VLOOKUP(F1520,vlookup!$A$2:$E$660,2,0)</f>
        <v>Retained</v>
      </c>
      <c r="AH1520" t="str">
        <f>VLOOKUP(F1520,vlookup!$A$2:$E$660,3,0)</f>
        <v>Service Contract</v>
      </c>
      <c r="AI1520" t="str">
        <f>VLOOKUP(F1520,vlookup!$A$2:$E$660,4,0)</f>
        <v>Used Car Programs</v>
      </c>
      <c r="AJ1520" t="str">
        <f>VLOOKUP(F1520,vlookup!$A$2:$E$660,5,0)</f>
        <v>High Mileage</v>
      </c>
      <c r="AL1520">
        <f t="shared" si="292"/>
        <v>47</v>
      </c>
      <c r="AM1520">
        <f t="shared" si="293"/>
        <v>620</v>
      </c>
      <c r="AN1520">
        <f t="shared" si="294"/>
        <v>16681</v>
      </c>
      <c r="AO1520" t="str">
        <f t="shared" si="295"/>
        <v/>
      </c>
      <c r="AP1520" t="str">
        <f t="shared" si="296"/>
        <v/>
      </c>
      <c r="AQ1520" t="str">
        <f t="shared" si="297"/>
        <v/>
      </c>
      <c r="AR1520">
        <f t="shared" si="298"/>
        <v>-224.91</v>
      </c>
      <c r="AS1520" t="str">
        <f t="shared" si="299"/>
        <v>102251369-1</v>
      </c>
      <c r="AT1520" t="str">
        <f>IFERROR(IF(VLOOKUP(Y1520,vlookup!$I$2:$J$9,1,0)=Y1520,VLOOKUP(Y1520,vlookup!$I$2:$J$9,2,0),PROPER(Y1520)),PROPER(Y1520))</f>
        <v>Labor</v>
      </c>
      <c r="AU1520" t="str">
        <f>IFERROR(IF(B1520=VLOOKUP(B1520,vlookup!$L$2:$L$10,1,0),"Yes","No"),"No")</f>
        <v>No</v>
      </c>
    </row>
    <row r="1521" spans="1:47" ht="14.45" customHeight="1" x14ac:dyDescent="0.25">
      <c r="A1521" t="s">
        <v>1740</v>
      </c>
      <c r="B1521" s="31" t="s">
        <v>1741</v>
      </c>
      <c r="C1521">
        <v>1</v>
      </c>
      <c r="D1521">
        <v>1</v>
      </c>
      <c r="E1521" t="s">
        <v>382</v>
      </c>
      <c r="F1521" t="s">
        <v>238</v>
      </c>
      <c r="G1521" t="s">
        <v>3772</v>
      </c>
      <c r="H1521" t="s">
        <v>3774</v>
      </c>
      <c r="I1521">
        <v>138100</v>
      </c>
      <c r="J1521" s="19">
        <v>42358</v>
      </c>
      <c r="K1521" s="19">
        <v>42400</v>
      </c>
      <c r="L1521">
        <v>201601</v>
      </c>
      <c r="M1521" s="19">
        <v>42370</v>
      </c>
      <c r="N1521">
        <v>24616</v>
      </c>
      <c r="O1521" t="s">
        <v>1076</v>
      </c>
      <c r="P1521" t="s">
        <v>1742</v>
      </c>
      <c r="Q1521" t="s">
        <v>924</v>
      </c>
      <c r="R1521">
        <v>67873</v>
      </c>
      <c r="S1521" s="19">
        <v>42507</v>
      </c>
      <c r="T1521">
        <v>142100</v>
      </c>
      <c r="U1521" t="s">
        <v>356</v>
      </c>
      <c r="V1521" s="19">
        <v>42509</v>
      </c>
      <c r="W1521" t="s">
        <v>969</v>
      </c>
      <c r="X1521" t="s">
        <v>970</v>
      </c>
      <c r="Y1521" t="s">
        <v>94</v>
      </c>
      <c r="Z1521" t="s">
        <v>582</v>
      </c>
      <c r="AA1521" s="29">
        <v>-434.75</v>
      </c>
      <c r="AB1521">
        <v>0</v>
      </c>
      <c r="AC1521">
        <f t="shared" si="288"/>
        <v>2016</v>
      </c>
      <c r="AD1521">
        <f t="shared" si="289"/>
        <v>5</v>
      </c>
      <c r="AE1521">
        <f t="shared" si="290"/>
        <v>2015</v>
      </c>
      <c r="AF1521">
        <f t="shared" si="291"/>
        <v>12</v>
      </c>
      <c r="AG1521" t="str">
        <f>VLOOKUP(F1521,vlookup!$A$2:$E$660,2,0)</f>
        <v>Retained</v>
      </c>
      <c r="AH1521" t="str">
        <f>VLOOKUP(F1521,vlookup!$A$2:$E$660,3,0)</f>
        <v>Service Contract</v>
      </c>
      <c r="AI1521" t="str">
        <f>VLOOKUP(F1521,vlookup!$A$2:$E$660,4,0)</f>
        <v>Used Car Programs</v>
      </c>
      <c r="AJ1521" t="str">
        <f>VLOOKUP(F1521,vlookup!$A$2:$E$660,5,0)</f>
        <v>High Mileage</v>
      </c>
      <c r="AL1521">
        <f t="shared" si="292"/>
        <v>41</v>
      </c>
      <c r="AM1521">
        <f t="shared" si="293"/>
        <v>149</v>
      </c>
      <c r="AN1521">
        <f t="shared" si="294"/>
        <v>4000</v>
      </c>
      <c r="AO1521" t="str">
        <f t="shared" si="295"/>
        <v/>
      </c>
      <c r="AP1521" t="str">
        <f t="shared" si="296"/>
        <v/>
      </c>
      <c r="AQ1521" t="str">
        <f t="shared" si="297"/>
        <v/>
      </c>
      <c r="AR1521">
        <f t="shared" si="298"/>
        <v>-434.75</v>
      </c>
      <c r="AS1521" t="str">
        <f t="shared" si="299"/>
        <v>7LJ24778L5Y-1</v>
      </c>
      <c r="AT1521" t="str">
        <f>IFERROR(IF(VLOOKUP(Y1521,vlookup!$I$2:$J$9,1,0)=Y1521,VLOOKUP(Y1521,vlookup!$I$2:$J$9,2,0),PROPER(Y1521)),PROPER(Y1521))</f>
        <v>Labor</v>
      </c>
      <c r="AU1521" t="str">
        <f>IFERROR(IF(B1521=VLOOKUP(B1521,vlookup!$L$2:$L$10,1,0),"Yes","No"),"No")</f>
        <v>No</v>
      </c>
    </row>
    <row r="1522" spans="1:47" ht="14.45" customHeight="1" x14ac:dyDescent="0.25">
      <c r="A1522" t="s">
        <v>3176</v>
      </c>
      <c r="B1522" s="31" t="s">
        <v>3177</v>
      </c>
      <c r="C1522">
        <v>2</v>
      </c>
      <c r="D1522">
        <v>2</v>
      </c>
      <c r="E1522" t="s">
        <v>382</v>
      </c>
      <c r="F1522" t="s">
        <v>60</v>
      </c>
      <c r="G1522" t="s">
        <v>3772</v>
      </c>
      <c r="H1522" t="s">
        <v>3774</v>
      </c>
      <c r="I1522">
        <v>163830</v>
      </c>
      <c r="J1522" s="19">
        <v>41638</v>
      </c>
      <c r="K1522" s="19">
        <v>41652</v>
      </c>
      <c r="L1522">
        <v>201401</v>
      </c>
      <c r="M1522" s="19">
        <v>41640</v>
      </c>
      <c r="N1522">
        <v>24616</v>
      </c>
      <c r="O1522" t="s">
        <v>1076</v>
      </c>
      <c r="P1522" t="s">
        <v>1909</v>
      </c>
      <c r="Q1522" t="s">
        <v>924</v>
      </c>
      <c r="R1522" t="s">
        <v>1021</v>
      </c>
      <c r="S1522" s="19">
        <v>41803</v>
      </c>
      <c r="T1522">
        <v>171879</v>
      </c>
      <c r="U1522" t="s">
        <v>357</v>
      </c>
      <c r="V1522" s="19">
        <v>41822</v>
      </c>
      <c r="W1522" t="s">
        <v>2536</v>
      </c>
      <c r="X1522" t="s">
        <v>2537</v>
      </c>
      <c r="Y1522" t="s">
        <v>94</v>
      </c>
      <c r="Z1522" t="s">
        <v>14</v>
      </c>
      <c r="AA1522" s="29">
        <v>-1002.24</v>
      </c>
      <c r="AB1522">
        <v>0</v>
      </c>
      <c r="AC1522">
        <f t="shared" si="288"/>
        <v>2014</v>
      </c>
      <c r="AD1522">
        <f t="shared" si="289"/>
        <v>7</v>
      </c>
      <c r="AE1522">
        <f t="shared" si="290"/>
        <v>2013</v>
      </c>
      <c r="AF1522">
        <f t="shared" si="291"/>
        <v>12</v>
      </c>
      <c r="AG1522" t="str">
        <f>VLOOKUP(F1522,vlookup!$A$2:$E$660,2,0)</f>
        <v>Retained</v>
      </c>
      <c r="AH1522" t="str">
        <f>VLOOKUP(F1522,vlookup!$A$2:$E$660,3,0)</f>
        <v>Service Contract</v>
      </c>
      <c r="AI1522" t="str">
        <f>VLOOKUP(F1522,vlookup!$A$2:$E$660,4,0)</f>
        <v>Used Car Programs</v>
      </c>
      <c r="AJ1522" t="str">
        <f>VLOOKUP(F1522,vlookup!$A$2:$E$660,5,0)</f>
        <v>High Mileage</v>
      </c>
      <c r="AL1522">
        <f t="shared" si="292"/>
        <v>13</v>
      </c>
      <c r="AM1522">
        <f t="shared" si="293"/>
        <v>182</v>
      </c>
      <c r="AN1522">
        <f t="shared" si="294"/>
        <v>8049</v>
      </c>
      <c r="AO1522" t="str">
        <f t="shared" si="295"/>
        <v/>
      </c>
      <c r="AP1522" t="str">
        <f t="shared" si="296"/>
        <v/>
      </c>
      <c r="AQ1522" t="str">
        <f t="shared" si="297"/>
        <v/>
      </c>
      <c r="AR1522">
        <f t="shared" si="298"/>
        <v>-1002.24</v>
      </c>
      <c r="AS1522" t="str">
        <f t="shared" si="299"/>
        <v>2LJ08307L3Y-2</v>
      </c>
      <c r="AT1522" t="str">
        <f>IFERROR(IF(VLOOKUP(Y1522,vlookup!$I$2:$J$9,1,0)=Y1522,VLOOKUP(Y1522,vlookup!$I$2:$J$9,2,0),PROPER(Y1522)),PROPER(Y1522))</f>
        <v>Labor</v>
      </c>
      <c r="AU1522" t="str">
        <f>IFERROR(IF(B1522=VLOOKUP(B1522,vlookup!$L$2:$L$10,1,0),"Yes","No"),"No")</f>
        <v>No</v>
      </c>
    </row>
    <row r="1523" spans="1:47" ht="14.45" customHeight="1" x14ac:dyDescent="0.25">
      <c r="A1523" t="s">
        <v>3178</v>
      </c>
      <c r="B1523" s="31" t="s">
        <v>3179</v>
      </c>
      <c r="C1523">
        <v>1</v>
      </c>
      <c r="D1523">
        <v>2</v>
      </c>
      <c r="E1523" t="s">
        <v>382</v>
      </c>
      <c r="F1523" t="s">
        <v>60</v>
      </c>
      <c r="G1523" t="s">
        <v>920</v>
      </c>
      <c r="H1523" t="s">
        <v>3721</v>
      </c>
      <c r="I1523">
        <v>132749</v>
      </c>
      <c r="J1523" s="19">
        <v>41648</v>
      </c>
      <c r="K1523" s="19">
        <v>41691</v>
      </c>
      <c r="L1523">
        <v>201402</v>
      </c>
      <c r="M1523" s="19">
        <v>41671</v>
      </c>
      <c r="N1523">
        <v>24616</v>
      </c>
      <c r="O1523" t="s">
        <v>1076</v>
      </c>
      <c r="P1523" t="s">
        <v>1172</v>
      </c>
      <c r="Q1523" t="s">
        <v>924</v>
      </c>
      <c r="R1523">
        <v>5216</v>
      </c>
      <c r="S1523" s="19">
        <v>41876</v>
      </c>
      <c r="T1523">
        <v>135687</v>
      </c>
      <c r="U1523" t="s">
        <v>357</v>
      </c>
      <c r="V1523" s="19">
        <v>42033</v>
      </c>
      <c r="W1523" t="s">
        <v>2536</v>
      </c>
      <c r="X1523" t="s">
        <v>2537</v>
      </c>
      <c r="Y1523" t="s">
        <v>94</v>
      </c>
      <c r="Z1523" t="s">
        <v>14</v>
      </c>
      <c r="AA1523" s="29">
        <v>-3103.39</v>
      </c>
      <c r="AB1523">
        <v>0</v>
      </c>
      <c r="AC1523">
        <f t="shared" si="288"/>
        <v>2015</v>
      </c>
      <c r="AD1523">
        <f t="shared" si="289"/>
        <v>1</v>
      </c>
      <c r="AE1523">
        <f t="shared" si="290"/>
        <v>2014</v>
      </c>
      <c r="AF1523">
        <f t="shared" si="291"/>
        <v>1</v>
      </c>
      <c r="AG1523" t="str">
        <f>VLOOKUP(F1523,vlookup!$A$2:$E$660,2,0)</f>
        <v>Retained</v>
      </c>
      <c r="AH1523" t="str">
        <f>VLOOKUP(F1523,vlookup!$A$2:$E$660,3,0)</f>
        <v>Service Contract</v>
      </c>
      <c r="AI1523" t="str">
        <f>VLOOKUP(F1523,vlookup!$A$2:$E$660,4,0)</f>
        <v>Used Car Programs</v>
      </c>
      <c r="AJ1523" t="str">
        <f>VLOOKUP(F1523,vlookup!$A$2:$E$660,5,0)</f>
        <v>High Mileage</v>
      </c>
      <c r="AL1523">
        <f t="shared" si="292"/>
        <v>42</v>
      </c>
      <c r="AM1523">
        <f t="shared" si="293"/>
        <v>380</v>
      </c>
      <c r="AN1523">
        <f t="shared" si="294"/>
        <v>2938</v>
      </c>
      <c r="AO1523" t="str">
        <f t="shared" si="295"/>
        <v/>
      </c>
      <c r="AP1523" t="str">
        <f t="shared" si="296"/>
        <v/>
      </c>
      <c r="AQ1523" t="str">
        <f t="shared" si="297"/>
        <v/>
      </c>
      <c r="AR1523">
        <f t="shared" si="298"/>
        <v>-3103.39</v>
      </c>
      <c r="AS1523" t="str">
        <f t="shared" si="299"/>
        <v>6N704715A4Y-1</v>
      </c>
      <c r="AT1523" t="str">
        <f>IFERROR(IF(VLOOKUP(Y1523,vlookup!$I$2:$J$9,1,0)=Y1523,VLOOKUP(Y1523,vlookup!$I$2:$J$9,2,0),PROPER(Y1523)),PROPER(Y1523))</f>
        <v>Labor</v>
      </c>
      <c r="AU1523" t="str">
        <f>IFERROR(IF(B1523=VLOOKUP(B1523,vlookup!$L$2:$L$10,1,0),"Yes","No"),"No")</f>
        <v>No</v>
      </c>
    </row>
    <row r="1524" spans="1:47" ht="14.45" customHeight="1" x14ac:dyDescent="0.25">
      <c r="A1524" t="s">
        <v>1743</v>
      </c>
      <c r="B1524" s="31" t="s">
        <v>3615</v>
      </c>
      <c r="C1524">
        <v>1</v>
      </c>
      <c r="D1524">
        <v>1</v>
      </c>
      <c r="E1524" t="s">
        <v>382</v>
      </c>
      <c r="F1524" t="s">
        <v>205</v>
      </c>
      <c r="G1524" t="s">
        <v>920</v>
      </c>
      <c r="H1524" t="s">
        <v>3721</v>
      </c>
      <c r="I1524">
        <v>130276</v>
      </c>
      <c r="J1524" s="19">
        <v>42115</v>
      </c>
      <c r="K1524" s="19">
        <v>42155</v>
      </c>
      <c r="L1524">
        <v>201505</v>
      </c>
      <c r="M1524" s="19">
        <v>42125</v>
      </c>
      <c r="N1524">
        <v>24617</v>
      </c>
      <c r="O1524" t="s">
        <v>1070</v>
      </c>
      <c r="P1524" t="s">
        <v>1744</v>
      </c>
      <c r="Q1524" t="s">
        <v>924</v>
      </c>
      <c r="R1524">
        <v>185933</v>
      </c>
      <c r="S1524" s="19">
        <v>42471</v>
      </c>
      <c r="T1524">
        <v>145624</v>
      </c>
      <c r="U1524" t="s">
        <v>356</v>
      </c>
      <c r="V1524" s="19">
        <v>42482</v>
      </c>
      <c r="W1524" t="s">
        <v>604</v>
      </c>
      <c r="X1524" t="s">
        <v>605</v>
      </c>
      <c r="Y1524" t="s">
        <v>94</v>
      </c>
      <c r="Z1524" t="s">
        <v>575</v>
      </c>
      <c r="AA1524" s="29">
        <v>-159.19999999999999</v>
      </c>
      <c r="AB1524">
        <v>0</v>
      </c>
      <c r="AC1524">
        <f t="shared" si="288"/>
        <v>2016</v>
      </c>
      <c r="AD1524">
        <f t="shared" si="289"/>
        <v>4</v>
      </c>
      <c r="AE1524">
        <f t="shared" si="290"/>
        <v>2015</v>
      </c>
      <c r="AF1524">
        <f t="shared" si="291"/>
        <v>4</v>
      </c>
      <c r="AG1524" t="str">
        <f>VLOOKUP(F1524,vlookup!$A$2:$E$660,2,0)</f>
        <v>Retained</v>
      </c>
      <c r="AH1524" t="str">
        <f>VLOOKUP(F1524,vlookup!$A$2:$E$660,3,0)</f>
        <v>Service Contract</v>
      </c>
      <c r="AI1524" t="str">
        <f>VLOOKUP(F1524,vlookup!$A$2:$E$660,4,0)</f>
        <v>Used Car Programs</v>
      </c>
      <c r="AJ1524" t="str">
        <f>VLOOKUP(F1524,vlookup!$A$2:$E$660,5,0)</f>
        <v>High Mileage</v>
      </c>
      <c r="AL1524">
        <f t="shared" si="292"/>
        <v>40</v>
      </c>
      <c r="AM1524">
        <f t="shared" si="293"/>
        <v>361</v>
      </c>
      <c r="AN1524">
        <f t="shared" si="294"/>
        <v>15348</v>
      </c>
      <c r="AO1524" t="str">
        <f t="shared" si="295"/>
        <v/>
      </c>
      <c r="AP1524" t="str">
        <f t="shared" si="296"/>
        <v/>
      </c>
      <c r="AQ1524" t="str">
        <f t="shared" si="297"/>
        <v/>
      </c>
      <c r="AR1524">
        <f t="shared" si="298"/>
        <v>-159.19999999999999</v>
      </c>
      <c r="AS1524" t="str">
        <f t="shared" si="299"/>
        <v>102108965-1</v>
      </c>
      <c r="AT1524" t="str">
        <f>IFERROR(IF(VLOOKUP(Y1524,vlookup!$I$2:$J$9,1,0)=Y1524,VLOOKUP(Y1524,vlookup!$I$2:$J$9,2,0),PROPER(Y1524)),PROPER(Y1524))</f>
        <v>Labor</v>
      </c>
      <c r="AU1524" t="str">
        <f>IFERROR(IF(B1524=VLOOKUP(B1524,vlookup!$L$2:$L$10,1,0),"Yes","No"),"No")</f>
        <v>No</v>
      </c>
    </row>
    <row r="1525" spans="1:47" ht="14.45" customHeight="1" x14ac:dyDescent="0.25">
      <c r="A1525" t="s">
        <v>1743</v>
      </c>
      <c r="B1525" s="31" t="s">
        <v>3615</v>
      </c>
      <c r="C1525">
        <v>1</v>
      </c>
      <c r="D1525">
        <v>1</v>
      </c>
      <c r="E1525" t="s">
        <v>382</v>
      </c>
      <c r="F1525" t="s">
        <v>205</v>
      </c>
      <c r="G1525" t="s">
        <v>920</v>
      </c>
      <c r="H1525" t="s">
        <v>3721</v>
      </c>
      <c r="I1525">
        <v>130276</v>
      </c>
      <c r="J1525" s="19">
        <v>42115</v>
      </c>
      <c r="K1525" s="19">
        <v>42155</v>
      </c>
      <c r="L1525">
        <v>201505</v>
      </c>
      <c r="M1525" s="19">
        <v>42125</v>
      </c>
      <c r="N1525">
        <v>24617</v>
      </c>
      <c r="O1525" t="s">
        <v>1070</v>
      </c>
      <c r="P1525" t="s">
        <v>1744</v>
      </c>
      <c r="Q1525" t="s">
        <v>924</v>
      </c>
      <c r="R1525">
        <v>185933</v>
      </c>
      <c r="S1525" s="19">
        <v>42471</v>
      </c>
      <c r="T1525">
        <v>145624</v>
      </c>
      <c r="U1525" t="s">
        <v>356</v>
      </c>
      <c r="V1525" s="19">
        <v>42482</v>
      </c>
      <c r="W1525" t="s">
        <v>576</v>
      </c>
      <c r="X1525" t="s">
        <v>577</v>
      </c>
      <c r="Y1525" t="s">
        <v>94</v>
      </c>
      <c r="Z1525" t="s">
        <v>575</v>
      </c>
      <c r="AA1525" s="29">
        <v>-99.5</v>
      </c>
      <c r="AB1525">
        <v>0</v>
      </c>
      <c r="AC1525">
        <f t="shared" si="288"/>
        <v>2016</v>
      </c>
      <c r="AD1525">
        <f t="shared" si="289"/>
        <v>4</v>
      </c>
      <c r="AE1525">
        <f t="shared" si="290"/>
        <v>2015</v>
      </c>
      <c r="AF1525">
        <f t="shared" si="291"/>
        <v>4</v>
      </c>
      <c r="AG1525" t="str">
        <f>VLOOKUP(F1525,vlookup!$A$2:$E$660,2,0)</f>
        <v>Retained</v>
      </c>
      <c r="AH1525" t="str">
        <f>VLOOKUP(F1525,vlookup!$A$2:$E$660,3,0)</f>
        <v>Service Contract</v>
      </c>
      <c r="AI1525" t="str">
        <f>VLOOKUP(F1525,vlookup!$A$2:$E$660,4,0)</f>
        <v>Used Car Programs</v>
      </c>
      <c r="AJ1525" t="str">
        <f>VLOOKUP(F1525,vlookup!$A$2:$E$660,5,0)</f>
        <v>High Mileage</v>
      </c>
      <c r="AL1525">
        <f t="shared" si="292"/>
        <v>40</v>
      </c>
      <c r="AM1525">
        <f t="shared" si="293"/>
        <v>361</v>
      </c>
      <c r="AN1525">
        <f t="shared" si="294"/>
        <v>15348</v>
      </c>
      <c r="AO1525" t="str">
        <f t="shared" si="295"/>
        <v/>
      </c>
      <c r="AP1525" t="str">
        <f t="shared" si="296"/>
        <v/>
      </c>
      <c r="AQ1525" t="str">
        <f t="shared" si="297"/>
        <v/>
      </c>
      <c r="AR1525">
        <f t="shared" si="298"/>
        <v>-99.5</v>
      </c>
      <c r="AS1525" t="str">
        <f t="shared" si="299"/>
        <v>102108965-1</v>
      </c>
      <c r="AT1525" t="str">
        <f>IFERROR(IF(VLOOKUP(Y1525,vlookup!$I$2:$J$9,1,0)=Y1525,VLOOKUP(Y1525,vlookup!$I$2:$J$9,2,0),PROPER(Y1525)),PROPER(Y1525))</f>
        <v>Labor</v>
      </c>
      <c r="AU1525" t="str">
        <f>IFERROR(IF(B1525=VLOOKUP(B1525,vlookup!$L$2:$L$10,1,0),"Yes","No"),"No")</f>
        <v>No</v>
      </c>
    </row>
    <row r="1526" spans="1:47" ht="14.45" customHeight="1" x14ac:dyDescent="0.25">
      <c r="A1526" t="s">
        <v>1745</v>
      </c>
      <c r="B1526" s="31" t="s">
        <v>1746</v>
      </c>
      <c r="C1526">
        <v>1</v>
      </c>
      <c r="D1526">
        <v>1</v>
      </c>
      <c r="E1526" t="s">
        <v>382</v>
      </c>
      <c r="F1526" t="s">
        <v>205</v>
      </c>
      <c r="G1526" t="s">
        <v>920</v>
      </c>
      <c r="H1526" t="s">
        <v>3721</v>
      </c>
      <c r="I1526">
        <v>131731</v>
      </c>
      <c r="J1526" s="19">
        <v>41708</v>
      </c>
      <c r="K1526" s="19">
        <v>41751</v>
      </c>
      <c r="L1526">
        <v>201404</v>
      </c>
      <c r="M1526" s="19">
        <v>41730</v>
      </c>
      <c r="N1526">
        <v>24617</v>
      </c>
      <c r="O1526" t="s">
        <v>1070</v>
      </c>
      <c r="P1526" t="s">
        <v>3749</v>
      </c>
      <c r="Q1526" t="s">
        <v>924</v>
      </c>
      <c r="R1526">
        <v>39616</v>
      </c>
      <c r="S1526" s="19">
        <v>41740</v>
      </c>
      <c r="T1526">
        <v>132128</v>
      </c>
      <c r="U1526" t="s">
        <v>357</v>
      </c>
      <c r="V1526" s="19">
        <v>41753</v>
      </c>
      <c r="W1526" t="s">
        <v>2785</v>
      </c>
      <c r="X1526" t="s">
        <v>2786</v>
      </c>
      <c r="Y1526" t="s">
        <v>94</v>
      </c>
      <c r="Z1526" t="s">
        <v>364</v>
      </c>
      <c r="AA1526" s="29">
        <v>-920</v>
      </c>
      <c r="AB1526">
        <v>0</v>
      </c>
      <c r="AC1526">
        <f t="shared" si="288"/>
        <v>2014</v>
      </c>
      <c r="AD1526">
        <f t="shared" si="289"/>
        <v>4</v>
      </c>
      <c r="AE1526">
        <f t="shared" si="290"/>
        <v>2014</v>
      </c>
      <c r="AF1526">
        <f t="shared" si="291"/>
        <v>3</v>
      </c>
      <c r="AG1526" t="str">
        <f>VLOOKUP(F1526,vlookup!$A$2:$E$660,2,0)</f>
        <v>Retained</v>
      </c>
      <c r="AH1526" t="str">
        <f>VLOOKUP(F1526,vlookup!$A$2:$E$660,3,0)</f>
        <v>Service Contract</v>
      </c>
      <c r="AI1526" t="str">
        <f>VLOOKUP(F1526,vlookup!$A$2:$E$660,4,0)</f>
        <v>Used Car Programs</v>
      </c>
      <c r="AJ1526" t="str">
        <f>VLOOKUP(F1526,vlookup!$A$2:$E$660,5,0)</f>
        <v>High Mileage</v>
      </c>
      <c r="AL1526">
        <f t="shared" si="292"/>
        <v>42</v>
      </c>
      <c r="AM1526">
        <f t="shared" si="293"/>
        <v>44</v>
      </c>
      <c r="AN1526">
        <f t="shared" si="294"/>
        <v>397</v>
      </c>
      <c r="AO1526" t="str">
        <f t="shared" si="295"/>
        <v/>
      </c>
      <c r="AP1526">
        <f t="shared" si="296"/>
        <v>-920</v>
      </c>
      <c r="AQ1526" t="str">
        <f t="shared" si="297"/>
        <v/>
      </c>
      <c r="AR1526" t="str">
        <f t="shared" si="298"/>
        <v/>
      </c>
      <c r="AS1526" t="str">
        <f t="shared" si="299"/>
        <v>6N707655C4-1</v>
      </c>
      <c r="AT1526" t="str">
        <f>IFERROR(IF(VLOOKUP(Y1526,vlookup!$I$2:$J$9,1,0)=Y1526,VLOOKUP(Y1526,vlookup!$I$2:$J$9,2,0),PROPER(Y1526)),PROPER(Y1526))</f>
        <v>Labor</v>
      </c>
      <c r="AU1526" t="str">
        <f>IFERROR(IF(B1526=VLOOKUP(B1526,vlookup!$L$2:$L$10,1,0),"Yes","No"),"No")</f>
        <v>No</v>
      </c>
    </row>
    <row r="1527" spans="1:47" ht="14.45" customHeight="1" x14ac:dyDescent="0.25">
      <c r="A1527" t="s">
        <v>1747</v>
      </c>
      <c r="B1527" s="31" t="s">
        <v>1748</v>
      </c>
      <c r="C1527">
        <v>2</v>
      </c>
      <c r="D1527">
        <v>1</v>
      </c>
      <c r="E1527" t="s">
        <v>382</v>
      </c>
      <c r="F1527" t="s">
        <v>60</v>
      </c>
      <c r="G1527" t="s">
        <v>920</v>
      </c>
      <c r="H1527" t="s">
        <v>3775</v>
      </c>
      <c r="I1527">
        <v>148862</v>
      </c>
      <c r="J1527" s="19">
        <v>41063</v>
      </c>
      <c r="K1527" s="19">
        <v>41089</v>
      </c>
      <c r="L1527">
        <v>201206</v>
      </c>
      <c r="M1527" s="19">
        <v>41061</v>
      </c>
      <c r="N1527">
        <v>24617</v>
      </c>
      <c r="O1527" t="s">
        <v>1070</v>
      </c>
      <c r="P1527" t="s">
        <v>1749</v>
      </c>
      <c r="Q1527" t="s">
        <v>924</v>
      </c>
      <c r="R1527">
        <v>154581</v>
      </c>
      <c r="S1527" s="19">
        <v>41211</v>
      </c>
      <c r="T1527">
        <v>154708</v>
      </c>
      <c r="U1527" t="s">
        <v>357</v>
      </c>
      <c r="V1527" s="19">
        <v>41274</v>
      </c>
      <c r="W1527" t="s">
        <v>2818</v>
      </c>
      <c r="X1527" t="s">
        <v>2819</v>
      </c>
      <c r="Y1527" t="s">
        <v>94</v>
      </c>
      <c r="Z1527" t="s">
        <v>14</v>
      </c>
      <c r="AA1527" s="29">
        <v>-87.5</v>
      </c>
      <c r="AB1527" t="s">
        <v>544</v>
      </c>
      <c r="AC1527">
        <f t="shared" si="288"/>
        <v>2012</v>
      </c>
      <c r="AD1527">
        <f t="shared" si="289"/>
        <v>12</v>
      </c>
      <c r="AE1527">
        <f t="shared" si="290"/>
        <v>2012</v>
      </c>
      <c r="AF1527">
        <f t="shared" si="291"/>
        <v>6</v>
      </c>
      <c r="AG1527" t="str">
        <f>VLOOKUP(F1527,vlookup!$A$2:$E$660,2,0)</f>
        <v>Retained</v>
      </c>
      <c r="AH1527" t="str">
        <f>VLOOKUP(F1527,vlookup!$A$2:$E$660,3,0)</f>
        <v>Service Contract</v>
      </c>
      <c r="AI1527" t="str">
        <f>VLOOKUP(F1527,vlookup!$A$2:$E$660,4,0)</f>
        <v>Used Car Programs</v>
      </c>
      <c r="AJ1527" t="str">
        <f>VLOOKUP(F1527,vlookup!$A$2:$E$660,5,0)</f>
        <v>High Mileage</v>
      </c>
      <c r="AL1527">
        <f t="shared" si="292"/>
        <v>26</v>
      </c>
      <c r="AM1527">
        <f t="shared" si="293"/>
        <v>208</v>
      </c>
      <c r="AN1527">
        <f t="shared" si="294"/>
        <v>5846</v>
      </c>
      <c r="AO1527" t="str">
        <f t="shared" si="295"/>
        <v/>
      </c>
      <c r="AP1527" t="str">
        <f t="shared" si="296"/>
        <v/>
      </c>
      <c r="AQ1527" t="str">
        <f t="shared" si="297"/>
        <v/>
      </c>
      <c r="AR1527">
        <f t="shared" si="298"/>
        <v>-87.5</v>
      </c>
      <c r="AS1527" t="str">
        <f t="shared" si="299"/>
        <v>5C622783F2Y-2</v>
      </c>
      <c r="AT1527" t="str">
        <f>IFERROR(IF(VLOOKUP(Y1527,vlookup!$I$2:$J$9,1,0)=Y1527,VLOOKUP(Y1527,vlookup!$I$2:$J$9,2,0),PROPER(Y1527)),PROPER(Y1527))</f>
        <v>Labor</v>
      </c>
      <c r="AU1527" t="str">
        <f>IFERROR(IF(B1527=VLOOKUP(B1527,vlookup!$L$2:$L$10,1,0),"Yes","No"),"No")</f>
        <v>No</v>
      </c>
    </row>
    <row r="1528" spans="1:47" ht="14.45" customHeight="1" x14ac:dyDescent="0.25">
      <c r="A1528" t="s">
        <v>1747</v>
      </c>
      <c r="B1528" s="31" t="s">
        <v>1748</v>
      </c>
      <c r="C1528">
        <v>2</v>
      </c>
      <c r="D1528">
        <v>1</v>
      </c>
      <c r="E1528" t="s">
        <v>382</v>
      </c>
      <c r="F1528" t="s">
        <v>60</v>
      </c>
      <c r="G1528" t="s">
        <v>920</v>
      </c>
      <c r="H1528" t="s">
        <v>3775</v>
      </c>
      <c r="I1528">
        <v>148862</v>
      </c>
      <c r="J1528" s="19">
        <v>41063</v>
      </c>
      <c r="K1528" s="19">
        <v>41089</v>
      </c>
      <c r="L1528">
        <v>201206</v>
      </c>
      <c r="M1528" s="19">
        <v>41061</v>
      </c>
      <c r="N1528">
        <v>24617</v>
      </c>
      <c r="O1528" t="s">
        <v>1070</v>
      </c>
      <c r="P1528" t="s">
        <v>1749</v>
      </c>
      <c r="Q1528" t="s">
        <v>924</v>
      </c>
      <c r="R1528">
        <v>154581</v>
      </c>
      <c r="S1528" s="19">
        <v>41211</v>
      </c>
      <c r="T1528">
        <v>154708</v>
      </c>
      <c r="U1528" t="s">
        <v>357</v>
      </c>
      <c r="V1528" s="19">
        <v>41274</v>
      </c>
      <c r="W1528" t="s">
        <v>3034</v>
      </c>
      <c r="X1528" t="s">
        <v>3035</v>
      </c>
      <c r="Y1528" t="s">
        <v>94</v>
      </c>
      <c r="Z1528" t="s">
        <v>369</v>
      </c>
      <c r="AA1528" s="29">
        <v>-157.5</v>
      </c>
      <c r="AB1528" t="s">
        <v>544</v>
      </c>
      <c r="AC1528">
        <f t="shared" si="288"/>
        <v>2012</v>
      </c>
      <c r="AD1528">
        <f t="shared" si="289"/>
        <v>12</v>
      </c>
      <c r="AE1528">
        <f t="shared" si="290"/>
        <v>2012</v>
      </c>
      <c r="AF1528">
        <f t="shared" si="291"/>
        <v>6</v>
      </c>
      <c r="AG1528" t="str">
        <f>VLOOKUP(F1528,vlookup!$A$2:$E$660,2,0)</f>
        <v>Retained</v>
      </c>
      <c r="AH1528" t="str">
        <f>VLOOKUP(F1528,vlookup!$A$2:$E$660,3,0)</f>
        <v>Service Contract</v>
      </c>
      <c r="AI1528" t="str">
        <f>VLOOKUP(F1528,vlookup!$A$2:$E$660,4,0)</f>
        <v>Used Car Programs</v>
      </c>
      <c r="AJ1528" t="str">
        <f>VLOOKUP(F1528,vlookup!$A$2:$E$660,5,0)</f>
        <v>High Mileage</v>
      </c>
      <c r="AL1528">
        <f t="shared" si="292"/>
        <v>26</v>
      </c>
      <c r="AM1528">
        <f t="shared" si="293"/>
        <v>208</v>
      </c>
      <c r="AN1528">
        <f t="shared" si="294"/>
        <v>5846</v>
      </c>
      <c r="AO1528" t="str">
        <f t="shared" si="295"/>
        <v/>
      </c>
      <c r="AP1528" t="str">
        <f t="shared" si="296"/>
        <v/>
      </c>
      <c r="AQ1528" t="str">
        <f t="shared" si="297"/>
        <v/>
      </c>
      <c r="AR1528">
        <f t="shared" si="298"/>
        <v>-157.5</v>
      </c>
      <c r="AS1528" t="str">
        <f t="shared" si="299"/>
        <v>5C622783F2Y-2</v>
      </c>
      <c r="AT1528" t="str">
        <f>IFERROR(IF(VLOOKUP(Y1528,vlookup!$I$2:$J$9,1,0)=Y1528,VLOOKUP(Y1528,vlookup!$I$2:$J$9,2,0),PROPER(Y1528)),PROPER(Y1528))</f>
        <v>Labor</v>
      </c>
      <c r="AU1528" t="str">
        <f>IFERROR(IF(B1528=VLOOKUP(B1528,vlookup!$L$2:$L$10,1,0),"Yes","No"),"No")</f>
        <v>No</v>
      </c>
    </row>
    <row r="1529" spans="1:47" ht="14.45" customHeight="1" x14ac:dyDescent="0.25">
      <c r="A1529" t="s">
        <v>1750</v>
      </c>
      <c r="B1529" s="31" t="s">
        <v>1751</v>
      </c>
      <c r="C1529">
        <v>1</v>
      </c>
      <c r="D1529">
        <v>1</v>
      </c>
      <c r="E1529" t="s">
        <v>382</v>
      </c>
      <c r="F1529" t="s">
        <v>60</v>
      </c>
      <c r="G1529" t="s">
        <v>920</v>
      </c>
      <c r="H1529" t="s">
        <v>921</v>
      </c>
      <c r="I1529">
        <v>143173</v>
      </c>
      <c r="J1529" s="19">
        <v>41322</v>
      </c>
      <c r="K1529" s="19">
        <v>41361</v>
      </c>
      <c r="L1529">
        <v>201303</v>
      </c>
      <c r="M1529" s="19">
        <v>41334</v>
      </c>
      <c r="N1529">
        <v>24616</v>
      </c>
      <c r="O1529" t="s">
        <v>1076</v>
      </c>
      <c r="P1529" t="s">
        <v>1749</v>
      </c>
      <c r="Q1529" t="s">
        <v>924</v>
      </c>
      <c r="R1529">
        <v>158349</v>
      </c>
      <c r="S1529" s="19">
        <v>41477</v>
      </c>
      <c r="T1529">
        <v>145686</v>
      </c>
      <c r="U1529" t="s">
        <v>357</v>
      </c>
      <c r="V1529" s="19">
        <v>41495</v>
      </c>
      <c r="W1529" t="s">
        <v>3180</v>
      </c>
      <c r="X1529" t="s">
        <v>3181</v>
      </c>
      <c r="Y1529" t="s">
        <v>94</v>
      </c>
      <c r="Z1529" t="s">
        <v>365</v>
      </c>
      <c r="AA1529" s="29">
        <v>-262.5</v>
      </c>
      <c r="AB1529" t="s">
        <v>544</v>
      </c>
      <c r="AC1529">
        <f t="shared" si="288"/>
        <v>2013</v>
      </c>
      <c r="AD1529">
        <f t="shared" si="289"/>
        <v>8</v>
      </c>
      <c r="AE1529">
        <f t="shared" si="290"/>
        <v>2013</v>
      </c>
      <c r="AF1529">
        <f t="shared" si="291"/>
        <v>2</v>
      </c>
      <c r="AG1529" t="str">
        <f>VLOOKUP(F1529,vlookup!$A$2:$E$660,2,0)</f>
        <v>Retained</v>
      </c>
      <c r="AH1529" t="str">
        <f>VLOOKUP(F1529,vlookup!$A$2:$E$660,3,0)</f>
        <v>Service Contract</v>
      </c>
      <c r="AI1529" t="str">
        <f>VLOOKUP(F1529,vlookup!$A$2:$E$660,4,0)</f>
        <v>Used Car Programs</v>
      </c>
      <c r="AJ1529" t="str">
        <f>VLOOKUP(F1529,vlookup!$A$2:$E$660,5,0)</f>
        <v>High Mileage</v>
      </c>
      <c r="AL1529">
        <f t="shared" si="292"/>
        <v>41</v>
      </c>
      <c r="AM1529">
        <f t="shared" si="293"/>
        <v>172</v>
      </c>
      <c r="AN1529">
        <f t="shared" si="294"/>
        <v>2513</v>
      </c>
      <c r="AO1529" t="str">
        <f t="shared" si="295"/>
        <v/>
      </c>
      <c r="AP1529" t="str">
        <f t="shared" si="296"/>
        <v/>
      </c>
      <c r="AQ1529" t="str">
        <f t="shared" si="297"/>
        <v/>
      </c>
      <c r="AR1529">
        <f t="shared" si="298"/>
        <v>-262.5</v>
      </c>
      <c r="AS1529" t="str">
        <f t="shared" si="299"/>
        <v>5C717024B3Y-1</v>
      </c>
      <c r="AT1529" t="str">
        <f>IFERROR(IF(VLOOKUP(Y1529,vlookup!$I$2:$J$9,1,0)=Y1529,VLOOKUP(Y1529,vlookup!$I$2:$J$9,2,0),PROPER(Y1529)),PROPER(Y1529))</f>
        <v>Labor</v>
      </c>
      <c r="AU1529" t="str">
        <f>IFERROR(IF(B1529=VLOOKUP(B1529,vlookup!$L$2:$L$10,1,0),"Yes","No"),"No")</f>
        <v>No</v>
      </c>
    </row>
    <row r="1530" spans="1:47" ht="14.45" customHeight="1" x14ac:dyDescent="0.25">
      <c r="A1530" t="s">
        <v>1750</v>
      </c>
      <c r="B1530" s="31" t="s">
        <v>1751</v>
      </c>
      <c r="C1530">
        <v>1</v>
      </c>
      <c r="D1530">
        <v>1</v>
      </c>
      <c r="E1530" t="s">
        <v>382</v>
      </c>
      <c r="F1530" t="s">
        <v>60</v>
      </c>
      <c r="G1530" t="s">
        <v>920</v>
      </c>
      <c r="H1530" t="s">
        <v>921</v>
      </c>
      <c r="I1530">
        <v>143173</v>
      </c>
      <c r="J1530" s="19">
        <v>41322</v>
      </c>
      <c r="K1530" s="19">
        <v>41361</v>
      </c>
      <c r="L1530">
        <v>201303</v>
      </c>
      <c r="M1530" s="19">
        <v>41334</v>
      </c>
      <c r="N1530">
        <v>24616</v>
      </c>
      <c r="O1530" t="s">
        <v>1076</v>
      </c>
      <c r="P1530" t="s">
        <v>1749</v>
      </c>
      <c r="Q1530" t="s">
        <v>924</v>
      </c>
      <c r="R1530">
        <v>158349</v>
      </c>
      <c r="S1530" s="19">
        <v>41477</v>
      </c>
      <c r="T1530">
        <v>145686</v>
      </c>
      <c r="U1530" t="s">
        <v>357</v>
      </c>
      <c r="V1530" s="19">
        <v>41495</v>
      </c>
      <c r="W1530" t="s">
        <v>2818</v>
      </c>
      <c r="X1530" t="s">
        <v>2819</v>
      </c>
      <c r="Y1530" t="s">
        <v>94</v>
      </c>
      <c r="Z1530" t="s">
        <v>14</v>
      </c>
      <c r="AA1530" s="29">
        <v>-87.5</v>
      </c>
      <c r="AB1530" t="s">
        <v>544</v>
      </c>
      <c r="AC1530">
        <f t="shared" si="288"/>
        <v>2013</v>
      </c>
      <c r="AD1530">
        <f t="shared" si="289"/>
        <v>8</v>
      </c>
      <c r="AE1530">
        <f t="shared" si="290"/>
        <v>2013</v>
      </c>
      <c r="AF1530">
        <f t="shared" si="291"/>
        <v>2</v>
      </c>
      <c r="AG1530" t="str">
        <f>VLOOKUP(F1530,vlookup!$A$2:$E$660,2,0)</f>
        <v>Retained</v>
      </c>
      <c r="AH1530" t="str">
        <f>VLOOKUP(F1530,vlookup!$A$2:$E$660,3,0)</f>
        <v>Service Contract</v>
      </c>
      <c r="AI1530" t="str">
        <f>VLOOKUP(F1530,vlookup!$A$2:$E$660,4,0)</f>
        <v>Used Car Programs</v>
      </c>
      <c r="AJ1530" t="str">
        <f>VLOOKUP(F1530,vlookup!$A$2:$E$660,5,0)</f>
        <v>High Mileage</v>
      </c>
      <c r="AL1530">
        <f t="shared" si="292"/>
        <v>41</v>
      </c>
      <c r="AM1530">
        <f t="shared" si="293"/>
        <v>172</v>
      </c>
      <c r="AN1530">
        <f t="shared" si="294"/>
        <v>2513</v>
      </c>
      <c r="AO1530" t="str">
        <f t="shared" si="295"/>
        <v/>
      </c>
      <c r="AP1530" t="str">
        <f t="shared" si="296"/>
        <v/>
      </c>
      <c r="AQ1530" t="str">
        <f t="shared" si="297"/>
        <v/>
      </c>
      <c r="AR1530">
        <f t="shared" si="298"/>
        <v>-87.5</v>
      </c>
      <c r="AS1530" t="str">
        <f t="shared" si="299"/>
        <v>5C717024B3Y-1</v>
      </c>
      <c r="AT1530" t="str">
        <f>IFERROR(IF(VLOOKUP(Y1530,vlookup!$I$2:$J$9,1,0)=Y1530,VLOOKUP(Y1530,vlookup!$I$2:$J$9,2,0),PROPER(Y1530)),PROPER(Y1530))</f>
        <v>Labor</v>
      </c>
      <c r="AU1530" t="str">
        <f>IFERROR(IF(B1530=VLOOKUP(B1530,vlookup!$L$2:$L$10,1,0),"Yes","No"),"No")</f>
        <v>No</v>
      </c>
    </row>
    <row r="1531" spans="1:47" ht="14.45" customHeight="1" x14ac:dyDescent="0.25">
      <c r="A1531" t="s">
        <v>1750</v>
      </c>
      <c r="B1531" s="31" t="s">
        <v>1751</v>
      </c>
      <c r="C1531">
        <v>1</v>
      </c>
      <c r="D1531">
        <v>1</v>
      </c>
      <c r="E1531" t="s">
        <v>382</v>
      </c>
      <c r="F1531" t="s">
        <v>60</v>
      </c>
      <c r="G1531" t="s">
        <v>920</v>
      </c>
      <c r="H1531" t="s">
        <v>921</v>
      </c>
      <c r="I1531">
        <v>143173</v>
      </c>
      <c r="J1531" s="19">
        <v>41322</v>
      </c>
      <c r="K1531" s="19">
        <v>41361</v>
      </c>
      <c r="L1531">
        <v>201303</v>
      </c>
      <c r="M1531" s="19">
        <v>41334</v>
      </c>
      <c r="N1531">
        <v>24616</v>
      </c>
      <c r="O1531" t="s">
        <v>1076</v>
      </c>
      <c r="P1531" t="s">
        <v>1749</v>
      </c>
      <c r="Q1531" t="s">
        <v>924</v>
      </c>
      <c r="R1531">
        <v>158349</v>
      </c>
      <c r="S1531" s="19">
        <v>41477</v>
      </c>
      <c r="T1531">
        <v>145686</v>
      </c>
      <c r="U1531" t="s">
        <v>357</v>
      </c>
      <c r="V1531" s="19">
        <v>41495</v>
      </c>
      <c r="W1531" t="s">
        <v>2944</v>
      </c>
      <c r="X1531" t="s">
        <v>2945</v>
      </c>
      <c r="Y1531" t="s">
        <v>94</v>
      </c>
      <c r="Z1531" t="s">
        <v>369</v>
      </c>
      <c r="AA1531" s="29">
        <v>-910</v>
      </c>
      <c r="AB1531" t="s">
        <v>544</v>
      </c>
      <c r="AC1531">
        <f t="shared" si="288"/>
        <v>2013</v>
      </c>
      <c r="AD1531">
        <f t="shared" si="289"/>
        <v>8</v>
      </c>
      <c r="AE1531">
        <f t="shared" si="290"/>
        <v>2013</v>
      </c>
      <c r="AF1531">
        <f t="shared" si="291"/>
        <v>2</v>
      </c>
      <c r="AG1531" t="str">
        <f>VLOOKUP(F1531,vlookup!$A$2:$E$660,2,0)</f>
        <v>Retained</v>
      </c>
      <c r="AH1531" t="str">
        <f>VLOOKUP(F1531,vlookup!$A$2:$E$660,3,0)</f>
        <v>Service Contract</v>
      </c>
      <c r="AI1531" t="str">
        <f>VLOOKUP(F1531,vlookup!$A$2:$E$660,4,0)</f>
        <v>Used Car Programs</v>
      </c>
      <c r="AJ1531" t="str">
        <f>VLOOKUP(F1531,vlookup!$A$2:$E$660,5,0)</f>
        <v>High Mileage</v>
      </c>
      <c r="AL1531">
        <f t="shared" si="292"/>
        <v>41</v>
      </c>
      <c r="AM1531">
        <f t="shared" si="293"/>
        <v>172</v>
      </c>
      <c r="AN1531">
        <f t="shared" si="294"/>
        <v>2513</v>
      </c>
      <c r="AO1531" t="str">
        <f t="shared" si="295"/>
        <v/>
      </c>
      <c r="AP1531" t="str">
        <f t="shared" si="296"/>
        <v/>
      </c>
      <c r="AQ1531" t="str">
        <f t="shared" si="297"/>
        <v/>
      </c>
      <c r="AR1531">
        <f t="shared" si="298"/>
        <v>-910</v>
      </c>
      <c r="AS1531" t="str">
        <f t="shared" si="299"/>
        <v>5C717024B3Y-1</v>
      </c>
      <c r="AT1531" t="str">
        <f>IFERROR(IF(VLOOKUP(Y1531,vlookup!$I$2:$J$9,1,0)=Y1531,VLOOKUP(Y1531,vlookup!$I$2:$J$9,2,0),PROPER(Y1531)),PROPER(Y1531))</f>
        <v>Labor</v>
      </c>
      <c r="AU1531" t="str">
        <f>IFERROR(IF(B1531=VLOOKUP(B1531,vlookup!$L$2:$L$10,1,0),"Yes","No"),"No")</f>
        <v>No</v>
      </c>
    </row>
    <row r="1532" spans="1:47" ht="14.45" customHeight="1" x14ac:dyDescent="0.25">
      <c r="A1532" t="s">
        <v>3182</v>
      </c>
      <c r="B1532" s="31" t="s">
        <v>3183</v>
      </c>
      <c r="C1532">
        <v>1</v>
      </c>
      <c r="D1532">
        <v>2</v>
      </c>
      <c r="E1532" t="s">
        <v>382</v>
      </c>
      <c r="F1532" t="s">
        <v>205</v>
      </c>
      <c r="G1532" t="s">
        <v>920</v>
      </c>
      <c r="H1532" t="s">
        <v>921</v>
      </c>
      <c r="I1532">
        <v>105373</v>
      </c>
      <c r="J1532" s="19">
        <v>41762</v>
      </c>
      <c r="K1532" s="19">
        <v>41786</v>
      </c>
      <c r="L1532">
        <v>201405</v>
      </c>
      <c r="M1532" s="19">
        <v>41760</v>
      </c>
      <c r="N1532">
        <v>24616</v>
      </c>
      <c r="O1532" t="s">
        <v>1076</v>
      </c>
      <c r="P1532" t="s">
        <v>3184</v>
      </c>
      <c r="Q1532" t="s">
        <v>947</v>
      </c>
      <c r="R1532">
        <v>15676</v>
      </c>
      <c r="S1532" s="19">
        <v>41992</v>
      </c>
      <c r="T1532">
        <v>115089</v>
      </c>
      <c r="U1532" t="s">
        <v>357</v>
      </c>
      <c r="V1532" s="19">
        <v>42011</v>
      </c>
      <c r="W1532" t="s">
        <v>2536</v>
      </c>
      <c r="X1532" t="s">
        <v>2537</v>
      </c>
      <c r="Y1532" t="s">
        <v>94</v>
      </c>
      <c r="Z1532" t="s">
        <v>14</v>
      </c>
      <c r="AA1532" s="29">
        <v>-2500</v>
      </c>
      <c r="AB1532">
        <v>0</v>
      </c>
      <c r="AC1532">
        <f t="shared" si="288"/>
        <v>2015</v>
      </c>
      <c r="AD1532">
        <f t="shared" si="289"/>
        <v>1</v>
      </c>
      <c r="AE1532">
        <f t="shared" si="290"/>
        <v>2014</v>
      </c>
      <c r="AF1532">
        <f t="shared" si="291"/>
        <v>5</v>
      </c>
      <c r="AG1532" t="str">
        <f>VLOOKUP(F1532,vlookup!$A$2:$E$660,2,0)</f>
        <v>Retained</v>
      </c>
      <c r="AH1532" t="str">
        <f>VLOOKUP(F1532,vlookup!$A$2:$E$660,3,0)</f>
        <v>Service Contract</v>
      </c>
      <c r="AI1532" t="str">
        <f>VLOOKUP(F1532,vlookup!$A$2:$E$660,4,0)</f>
        <v>Used Car Programs</v>
      </c>
      <c r="AJ1532" t="str">
        <f>VLOOKUP(F1532,vlookup!$A$2:$E$660,5,0)</f>
        <v>High Mileage</v>
      </c>
      <c r="AL1532">
        <f t="shared" si="292"/>
        <v>24</v>
      </c>
      <c r="AM1532">
        <f t="shared" si="293"/>
        <v>244</v>
      </c>
      <c r="AN1532">
        <f t="shared" si="294"/>
        <v>9716</v>
      </c>
      <c r="AO1532" t="str">
        <f t="shared" si="295"/>
        <v/>
      </c>
      <c r="AP1532" t="str">
        <f t="shared" si="296"/>
        <v/>
      </c>
      <c r="AQ1532" t="str">
        <f t="shared" si="297"/>
        <v/>
      </c>
      <c r="AR1532">
        <f t="shared" si="298"/>
        <v>-2500</v>
      </c>
      <c r="AS1532" t="str">
        <f t="shared" si="299"/>
        <v>5C729317E4-1</v>
      </c>
      <c r="AT1532" t="str">
        <f>IFERROR(IF(VLOOKUP(Y1532,vlookup!$I$2:$J$9,1,0)=Y1532,VLOOKUP(Y1532,vlookup!$I$2:$J$9,2,0),PROPER(Y1532)),PROPER(Y1532))</f>
        <v>Labor</v>
      </c>
      <c r="AU1532" t="str">
        <f>IFERROR(IF(B1532=VLOOKUP(B1532,vlookup!$L$2:$L$10,1,0),"Yes","No"),"No")</f>
        <v>No</v>
      </c>
    </row>
    <row r="1533" spans="1:47" ht="14.45" customHeight="1" x14ac:dyDescent="0.25">
      <c r="A1533" t="s">
        <v>3182</v>
      </c>
      <c r="B1533" s="31" t="s">
        <v>3183</v>
      </c>
      <c r="C1533">
        <v>1</v>
      </c>
      <c r="D1533">
        <v>4</v>
      </c>
      <c r="E1533" t="s">
        <v>382</v>
      </c>
      <c r="F1533" t="s">
        <v>205</v>
      </c>
      <c r="G1533" t="s">
        <v>920</v>
      </c>
      <c r="H1533" t="s">
        <v>921</v>
      </c>
      <c r="I1533">
        <v>105373</v>
      </c>
      <c r="J1533" s="19">
        <v>41762</v>
      </c>
      <c r="K1533" s="19">
        <v>41786</v>
      </c>
      <c r="L1533">
        <v>201405</v>
      </c>
      <c r="M1533" s="19">
        <v>41760</v>
      </c>
      <c r="N1533">
        <v>24616</v>
      </c>
      <c r="O1533" t="s">
        <v>1076</v>
      </c>
      <c r="P1533" t="s">
        <v>1675</v>
      </c>
      <c r="Q1533" t="s">
        <v>924</v>
      </c>
      <c r="R1533">
        <v>6547</v>
      </c>
      <c r="S1533" s="19">
        <v>42040</v>
      </c>
      <c r="T1533">
        <v>115089</v>
      </c>
      <c r="U1533" t="s">
        <v>357</v>
      </c>
      <c r="V1533" s="19">
        <v>42068</v>
      </c>
      <c r="W1533" t="s">
        <v>2536</v>
      </c>
      <c r="X1533" t="s">
        <v>2537</v>
      </c>
      <c r="Y1533" t="s">
        <v>94</v>
      </c>
      <c r="Z1533" t="s">
        <v>14</v>
      </c>
      <c r="AA1533" s="29">
        <v>-1195.6300000000001</v>
      </c>
      <c r="AB1533">
        <v>0</v>
      </c>
      <c r="AC1533">
        <f t="shared" si="288"/>
        <v>2015</v>
      </c>
      <c r="AD1533">
        <f t="shared" si="289"/>
        <v>3</v>
      </c>
      <c r="AE1533">
        <f t="shared" si="290"/>
        <v>2014</v>
      </c>
      <c r="AF1533">
        <f t="shared" si="291"/>
        <v>5</v>
      </c>
      <c r="AG1533" t="str">
        <f>VLOOKUP(F1533,vlookup!$A$2:$E$660,2,0)</f>
        <v>Retained</v>
      </c>
      <c r="AH1533" t="str">
        <f>VLOOKUP(F1533,vlookup!$A$2:$E$660,3,0)</f>
        <v>Service Contract</v>
      </c>
      <c r="AI1533" t="str">
        <f>VLOOKUP(F1533,vlookup!$A$2:$E$660,4,0)</f>
        <v>Used Car Programs</v>
      </c>
      <c r="AJ1533" t="str">
        <f>VLOOKUP(F1533,vlookup!$A$2:$E$660,5,0)</f>
        <v>High Mileage</v>
      </c>
      <c r="AL1533">
        <f t="shared" si="292"/>
        <v>24</v>
      </c>
      <c r="AM1533">
        <f t="shared" si="293"/>
        <v>302</v>
      </c>
      <c r="AN1533">
        <f t="shared" si="294"/>
        <v>9716</v>
      </c>
      <c r="AO1533" t="str">
        <f t="shared" si="295"/>
        <v/>
      </c>
      <c r="AP1533" t="str">
        <f t="shared" si="296"/>
        <v/>
      </c>
      <c r="AQ1533" t="str">
        <f t="shared" si="297"/>
        <v/>
      </c>
      <c r="AR1533">
        <f t="shared" si="298"/>
        <v>-1195.6300000000001</v>
      </c>
      <c r="AS1533" t="str">
        <f t="shared" si="299"/>
        <v>5C729317E4-1</v>
      </c>
      <c r="AT1533" t="str">
        <f>IFERROR(IF(VLOOKUP(Y1533,vlookup!$I$2:$J$9,1,0)=Y1533,VLOOKUP(Y1533,vlookup!$I$2:$J$9,2,0),PROPER(Y1533)),PROPER(Y1533))</f>
        <v>Labor</v>
      </c>
      <c r="AU1533" t="str">
        <f>IFERROR(IF(B1533=VLOOKUP(B1533,vlookup!$L$2:$L$10,1,0),"Yes","No"),"No")</f>
        <v>No</v>
      </c>
    </row>
    <row r="1534" spans="1:47" ht="14.45" customHeight="1" x14ac:dyDescent="0.25">
      <c r="A1534" t="s">
        <v>3185</v>
      </c>
      <c r="B1534" s="31" t="s">
        <v>3186</v>
      </c>
      <c r="C1534">
        <v>1</v>
      </c>
      <c r="D1534">
        <v>1</v>
      </c>
      <c r="E1534" t="s">
        <v>382</v>
      </c>
      <c r="F1534" t="s">
        <v>464</v>
      </c>
      <c r="G1534" t="s">
        <v>920</v>
      </c>
      <c r="H1534" t="s">
        <v>921</v>
      </c>
      <c r="I1534">
        <v>84035</v>
      </c>
      <c r="J1534" s="19">
        <v>44035</v>
      </c>
      <c r="K1534" s="19">
        <v>44137</v>
      </c>
      <c r="L1534">
        <v>202010</v>
      </c>
      <c r="M1534" s="19">
        <v>44105</v>
      </c>
      <c r="N1534">
        <v>24616</v>
      </c>
      <c r="O1534" t="s">
        <v>1076</v>
      </c>
      <c r="P1534" t="s">
        <v>1529</v>
      </c>
      <c r="Q1534" t="s">
        <v>924</v>
      </c>
      <c r="R1534">
        <v>133187</v>
      </c>
      <c r="S1534" s="19">
        <v>44125</v>
      </c>
      <c r="T1534">
        <v>90210</v>
      </c>
      <c r="U1534" t="s">
        <v>356</v>
      </c>
      <c r="V1534" s="19">
        <v>44181</v>
      </c>
      <c r="W1534" t="s">
        <v>646</v>
      </c>
      <c r="X1534" t="s">
        <v>647</v>
      </c>
      <c r="Y1534" t="s">
        <v>94</v>
      </c>
      <c r="Z1534" t="s">
        <v>14</v>
      </c>
      <c r="AA1534" s="29">
        <v>-100</v>
      </c>
      <c r="AB1534">
        <v>0</v>
      </c>
      <c r="AC1534">
        <f t="shared" si="288"/>
        <v>2020</v>
      </c>
      <c r="AD1534">
        <f t="shared" si="289"/>
        <v>12</v>
      </c>
      <c r="AE1534">
        <f t="shared" si="290"/>
        <v>2020</v>
      </c>
      <c r="AF1534">
        <f t="shared" si="291"/>
        <v>7</v>
      </c>
      <c r="AG1534" t="str">
        <f>VLOOKUP(F1534,vlookup!$A$2:$E$660,2,0)</f>
        <v>Retained</v>
      </c>
      <c r="AH1534" t="str">
        <f>VLOOKUP(F1534,vlookup!$A$2:$E$660,3,0)</f>
        <v>Service Contract</v>
      </c>
      <c r="AI1534" t="str">
        <f>VLOOKUP(F1534,vlookup!$A$2:$E$660,4,0)</f>
        <v>Used Car Programs</v>
      </c>
      <c r="AJ1534" t="str">
        <f>VLOOKUP(F1534,vlookup!$A$2:$E$660,5,0)</f>
        <v>High Mileage</v>
      </c>
      <c r="AL1534">
        <f t="shared" si="292"/>
        <v>99</v>
      </c>
      <c r="AM1534">
        <f t="shared" si="293"/>
        <v>143</v>
      </c>
      <c r="AN1534">
        <f t="shared" si="294"/>
        <v>6175</v>
      </c>
      <c r="AO1534" t="str">
        <f t="shared" si="295"/>
        <v/>
      </c>
      <c r="AP1534" t="str">
        <f t="shared" si="296"/>
        <v/>
      </c>
      <c r="AQ1534" t="str">
        <f t="shared" si="297"/>
        <v/>
      </c>
      <c r="AR1534">
        <f t="shared" si="298"/>
        <v>-100</v>
      </c>
      <c r="AS1534" t="str">
        <f t="shared" si="299"/>
        <v>ZAGEC660109G20-1</v>
      </c>
      <c r="AT1534" t="str">
        <f>IFERROR(IF(VLOOKUP(Y1534,vlookup!$I$2:$J$9,1,0)=Y1534,VLOOKUP(Y1534,vlookup!$I$2:$J$9,2,0),PROPER(Y1534)),PROPER(Y1534))</f>
        <v>Labor</v>
      </c>
      <c r="AU1534" t="str">
        <f>IFERROR(IF(B1534=VLOOKUP(B1534,vlookup!$L$2:$L$10,1,0),"Yes","No"),"No")</f>
        <v>No</v>
      </c>
    </row>
    <row r="1535" spans="1:47" ht="14.45" customHeight="1" x14ac:dyDescent="0.25">
      <c r="A1535" t="s">
        <v>3185</v>
      </c>
      <c r="B1535" s="31" t="s">
        <v>3186</v>
      </c>
      <c r="C1535">
        <v>1</v>
      </c>
      <c r="D1535">
        <v>1</v>
      </c>
      <c r="E1535" t="s">
        <v>382</v>
      </c>
      <c r="F1535" t="s">
        <v>464</v>
      </c>
      <c r="G1535" t="s">
        <v>920</v>
      </c>
      <c r="H1535" t="s">
        <v>921</v>
      </c>
      <c r="I1535">
        <v>84035</v>
      </c>
      <c r="J1535" s="19">
        <v>44035</v>
      </c>
      <c r="K1535" s="19">
        <v>44137</v>
      </c>
      <c r="L1535">
        <v>202010</v>
      </c>
      <c r="M1535" s="19">
        <v>44105</v>
      </c>
      <c r="N1535">
        <v>24616</v>
      </c>
      <c r="O1535" t="s">
        <v>1076</v>
      </c>
      <c r="P1535" t="s">
        <v>1529</v>
      </c>
      <c r="Q1535" t="s">
        <v>924</v>
      </c>
      <c r="R1535">
        <v>133187</v>
      </c>
      <c r="S1535" s="19">
        <v>44125</v>
      </c>
      <c r="T1535">
        <v>90210</v>
      </c>
      <c r="U1535" t="s">
        <v>356</v>
      </c>
      <c r="V1535" s="19">
        <v>44181</v>
      </c>
      <c r="W1535" t="s">
        <v>2829</v>
      </c>
      <c r="X1535" t="s">
        <v>2830</v>
      </c>
      <c r="Y1535" t="s">
        <v>94</v>
      </c>
      <c r="Z1535" t="s">
        <v>369</v>
      </c>
      <c r="AA1535" s="29">
        <v>-2349.4499999999998</v>
      </c>
      <c r="AB1535">
        <v>0</v>
      </c>
      <c r="AC1535">
        <f t="shared" si="288"/>
        <v>2020</v>
      </c>
      <c r="AD1535">
        <f t="shared" si="289"/>
        <v>12</v>
      </c>
      <c r="AE1535">
        <f t="shared" si="290"/>
        <v>2020</v>
      </c>
      <c r="AF1535">
        <f t="shared" si="291"/>
        <v>7</v>
      </c>
      <c r="AG1535" t="str">
        <f>VLOOKUP(F1535,vlookup!$A$2:$E$660,2,0)</f>
        <v>Retained</v>
      </c>
      <c r="AH1535" t="str">
        <f>VLOOKUP(F1535,vlookup!$A$2:$E$660,3,0)</f>
        <v>Service Contract</v>
      </c>
      <c r="AI1535" t="str">
        <f>VLOOKUP(F1535,vlookup!$A$2:$E$660,4,0)</f>
        <v>Used Car Programs</v>
      </c>
      <c r="AJ1535" t="str">
        <f>VLOOKUP(F1535,vlookup!$A$2:$E$660,5,0)</f>
        <v>High Mileage</v>
      </c>
      <c r="AL1535">
        <f t="shared" si="292"/>
        <v>99</v>
      </c>
      <c r="AM1535">
        <f t="shared" si="293"/>
        <v>143</v>
      </c>
      <c r="AN1535">
        <f t="shared" si="294"/>
        <v>6175</v>
      </c>
      <c r="AO1535" t="str">
        <f t="shared" si="295"/>
        <v/>
      </c>
      <c r="AP1535" t="str">
        <f t="shared" si="296"/>
        <v/>
      </c>
      <c r="AQ1535" t="str">
        <f t="shared" si="297"/>
        <v/>
      </c>
      <c r="AR1535">
        <f t="shared" si="298"/>
        <v>-2349.4499999999998</v>
      </c>
      <c r="AS1535" t="str">
        <f t="shared" si="299"/>
        <v>ZAGEC660109G20-1</v>
      </c>
      <c r="AT1535" t="str">
        <f>IFERROR(IF(VLOOKUP(Y1535,vlookup!$I$2:$J$9,1,0)=Y1535,VLOOKUP(Y1535,vlookup!$I$2:$J$9,2,0),PROPER(Y1535)),PROPER(Y1535))</f>
        <v>Labor</v>
      </c>
      <c r="AU1535" t="str">
        <f>IFERROR(IF(B1535=VLOOKUP(B1535,vlookup!$L$2:$L$10,1,0),"Yes","No"),"No")</f>
        <v>No</v>
      </c>
    </row>
    <row r="1536" spans="1:47" ht="14.45" customHeight="1" x14ac:dyDescent="0.25">
      <c r="A1536" t="s">
        <v>3687</v>
      </c>
      <c r="B1536" s="31" t="s">
        <v>3688</v>
      </c>
      <c r="C1536">
        <v>1</v>
      </c>
      <c r="D1536">
        <v>1</v>
      </c>
      <c r="E1536" t="s">
        <v>382</v>
      </c>
      <c r="F1536" t="s">
        <v>464</v>
      </c>
      <c r="G1536" t="s">
        <v>920</v>
      </c>
      <c r="H1536" t="s">
        <v>948</v>
      </c>
      <c r="I1536">
        <v>116516</v>
      </c>
      <c r="J1536" s="19">
        <v>45239</v>
      </c>
      <c r="K1536" s="19">
        <v>45274</v>
      </c>
      <c r="L1536">
        <v>202312</v>
      </c>
      <c r="M1536" s="19">
        <v>45261</v>
      </c>
      <c r="N1536">
        <v>24616</v>
      </c>
      <c r="O1536" t="s">
        <v>1076</v>
      </c>
      <c r="P1536" t="s">
        <v>1208</v>
      </c>
      <c r="Q1536" t="s">
        <v>924</v>
      </c>
      <c r="R1536">
        <v>31754</v>
      </c>
      <c r="S1536" s="19">
        <v>45267</v>
      </c>
      <c r="T1536">
        <v>119034</v>
      </c>
      <c r="U1536" t="s">
        <v>357</v>
      </c>
      <c r="V1536" s="19">
        <v>45308</v>
      </c>
      <c r="W1536" t="s">
        <v>976</v>
      </c>
      <c r="X1536" t="s">
        <v>977</v>
      </c>
      <c r="Y1536" t="s">
        <v>94</v>
      </c>
      <c r="Z1536" t="s">
        <v>369</v>
      </c>
      <c r="AA1536" s="29">
        <v>-1776</v>
      </c>
      <c r="AB1536">
        <v>0</v>
      </c>
      <c r="AC1536">
        <f t="shared" si="288"/>
        <v>2024</v>
      </c>
      <c r="AD1536">
        <f t="shared" si="289"/>
        <v>1</v>
      </c>
      <c r="AE1536">
        <f t="shared" si="290"/>
        <v>2023</v>
      </c>
      <c r="AF1536">
        <f t="shared" si="291"/>
        <v>11</v>
      </c>
      <c r="AG1536" t="str">
        <f>VLOOKUP(F1536,vlookup!$A$2:$E$660,2,0)</f>
        <v>Retained</v>
      </c>
      <c r="AH1536" t="str">
        <f>VLOOKUP(F1536,vlookup!$A$2:$E$660,3,0)</f>
        <v>Service Contract</v>
      </c>
      <c r="AI1536" t="str">
        <f>VLOOKUP(F1536,vlookup!$A$2:$E$660,4,0)</f>
        <v>Used Car Programs</v>
      </c>
      <c r="AJ1536" t="str">
        <f>VLOOKUP(F1536,vlookup!$A$2:$E$660,5,0)</f>
        <v>High Mileage</v>
      </c>
      <c r="AL1536">
        <f t="shared" si="292"/>
        <v>35</v>
      </c>
      <c r="AM1536">
        <f t="shared" si="293"/>
        <v>68</v>
      </c>
      <c r="AN1536">
        <f t="shared" si="294"/>
        <v>2518</v>
      </c>
      <c r="AO1536" t="str">
        <f t="shared" si="295"/>
        <v/>
      </c>
      <c r="AP1536" t="str">
        <f t="shared" si="296"/>
        <v/>
      </c>
      <c r="AQ1536">
        <f t="shared" si="297"/>
        <v>-1776</v>
      </c>
      <c r="AR1536" t="str">
        <f t="shared" si="298"/>
        <v/>
      </c>
      <c r="AS1536" t="str">
        <f t="shared" si="299"/>
        <v>ZAGGC841165K23-1</v>
      </c>
      <c r="AT1536" t="str">
        <f>IFERROR(IF(VLOOKUP(Y1536,vlookup!$I$2:$J$9,1,0)=Y1536,VLOOKUP(Y1536,vlookup!$I$2:$J$9,2,0),PROPER(Y1536)),PROPER(Y1536))</f>
        <v>Labor</v>
      </c>
      <c r="AU1536" t="str">
        <f>IFERROR(IF(B1536=VLOOKUP(B1536,vlookup!$L$2:$L$10,1,0),"Yes","No"),"No")</f>
        <v>No</v>
      </c>
    </row>
    <row r="1537" spans="1:47" ht="14.45" customHeight="1" x14ac:dyDescent="0.25">
      <c r="A1537" t="s">
        <v>2628</v>
      </c>
      <c r="B1537" s="31" t="s">
        <v>2629</v>
      </c>
      <c r="C1537">
        <v>1</v>
      </c>
      <c r="D1537">
        <v>1</v>
      </c>
      <c r="E1537" t="s">
        <v>571</v>
      </c>
      <c r="F1537" t="s">
        <v>464</v>
      </c>
      <c r="G1537" t="s">
        <v>920</v>
      </c>
      <c r="H1537" t="s">
        <v>948</v>
      </c>
      <c r="I1537">
        <v>115994</v>
      </c>
      <c r="J1537" s="19">
        <v>43666</v>
      </c>
      <c r="K1537" s="19">
        <v>43704</v>
      </c>
      <c r="L1537">
        <v>201908</v>
      </c>
      <c r="M1537" s="19">
        <v>43678</v>
      </c>
      <c r="N1537">
        <v>24616</v>
      </c>
      <c r="O1537" t="s">
        <v>1076</v>
      </c>
      <c r="P1537" t="s">
        <v>1208</v>
      </c>
      <c r="Q1537" t="s">
        <v>924</v>
      </c>
      <c r="R1537">
        <v>19755</v>
      </c>
      <c r="S1537" s="19">
        <v>43690</v>
      </c>
      <c r="T1537">
        <v>119398</v>
      </c>
      <c r="U1537" t="s">
        <v>356</v>
      </c>
      <c r="V1537" s="19">
        <v>43699</v>
      </c>
      <c r="W1537" t="s">
        <v>3046</v>
      </c>
      <c r="X1537" t="s">
        <v>3047</v>
      </c>
      <c r="Y1537" t="s">
        <v>94</v>
      </c>
      <c r="Z1537" t="s">
        <v>369</v>
      </c>
      <c r="AA1537" s="29">
        <v>-1428</v>
      </c>
      <c r="AB1537">
        <v>0</v>
      </c>
      <c r="AC1537">
        <f t="shared" si="288"/>
        <v>2019</v>
      </c>
      <c r="AD1537">
        <f t="shared" si="289"/>
        <v>8</v>
      </c>
      <c r="AE1537">
        <f t="shared" si="290"/>
        <v>2019</v>
      </c>
      <c r="AF1537">
        <f t="shared" si="291"/>
        <v>7</v>
      </c>
      <c r="AG1537" t="str">
        <f>VLOOKUP(F1537,vlookup!$A$2:$E$660,2,0)</f>
        <v>Retained</v>
      </c>
      <c r="AH1537" t="str">
        <f>VLOOKUP(F1537,vlookup!$A$2:$E$660,3,0)</f>
        <v>Service Contract</v>
      </c>
      <c r="AI1537" t="str">
        <f>VLOOKUP(F1537,vlookup!$A$2:$E$660,4,0)</f>
        <v>Used Car Programs</v>
      </c>
      <c r="AJ1537" t="str">
        <f>VLOOKUP(F1537,vlookup!$A$2:$E$660,5,0)</f>
        <v>High Mileage</v>
      </c>
      <c r="AL1537">
        <f t="shared" si="292"/>
        <v>37</v>
      </c>
      <c r="AM1537">
        <f t="shared" si="293"/>
        <v>32</v>
      </c>
      <c r="AN1537">
        <f t="shared" si="294"/>
        <v>3404</v>
      </c>
      <c r="AO1537" t="str">
        <f t="shared" si="295"/>
        <v/>
      </c>
      <c r="AP1537">
        <f t="shared" si="296"/>
        <v>-1428</v>
      </c>
      <c r="AQ1537" t="str">
        <f t="shared" si="297"/>
        <v/>
      </c>
      <c r="AR1537" t="str">
        <f t="shared" si="298"/>
        <v/>
      </c>
      <c r="AS1537" t="str">
        <f t="shared" si="299"/>
        <v>EC756854G9-1</v>
      </c>
      <c r="AT1537" t="str">
        <f>IFERROR(IF(VLOOKUP(Y1537,vlookup!$I$2:$J$9,1,0)=Y1537,VLOOKUP(Y1537,vlookup!$I$2:$J$9,2,0),PROPER(Y1537)),PROPER(Y1537))</f>
        <v>Labor</v>
      </c>
      <c r="AU1537" t="str">
        <f>IFERROR(IF(B1537=VLOOKUP(B1537,vlookup!$L$2:$L$10,1,0),"Yes","No"),"No")</f>
        <v>No</v>
      </c>
    </row>
    <row r="1538" spans="1:47" ht="14.45" customHeight="1" x14ac:dyDescent="0.25">
      <c r="A1538" t="s">
        <v>1752</v>
      </c>
      <c r="B1538" s="31" t="s">
        <v>1753</v>
      </c>
      <c r="C1538">
        <v>1</v>
      </c>
      <c r="D1538">
        <v>1</v>
      </c>
      <c r="E1538" t="s">
        <v>382</v>
      </c>
      <c r="F1538" t="s">
        <v>205</v>
      </c>
      <c r="G1538" t="s">
        <v>920</v>
      </c>
      <c r="H1538" t="s">
        <v>3776</v>
      </c>
      <c r="I1538">
        <v>105341</v>
      </c>
      <c r="J1538" s="19">
        <v>41795</v>
      </c>
      <c r="K1538" s="19">
        <v>41830</v>
      </c>
      <c r="L1538">
        <v>201407</v>
      </c>
      <c r="M1538" s="19">
        <v>41821</v>
      </c>
      <c r="N1538">
        <v>24616</v>
      </c>
      <c r="O1538" t="s">
        <v>1076</v>
      </c>
      <c r="P1538" t="s">
        <v>1406</v>
      </c>
      <c r="Q1538" t="s">
        <v>924</v>
      </c>
      <c r="R1538" t="s">
        <v>1754</v>
      </c>
      <c r="S1538" s="19">
        <v>41806</v>
      </c>
      <c r="T1538">
        <v>105712</v>
      </c>
      <c r="U1538" t="s">
        <v>357</v>
      </c>
      <c r="V1538" s="19">
        <v>42186</v>
      </c>
      <c r="W1538" t="s">
        <v>976</v>
      </c>
      <c r="X1538" t="s">
        <v>977</v>
      </c>
      <c r="Y1538" t="s">
        <v>94</v>
      </c>
      <c r="Z1538" t="s">
        <v>369</v>
      </c>
      <c r="AA1538" s="29">
        <v>-731</v>
      </c>
      <c r="AB1538">
        <v>0</v>
      </c>
      <c r="AC1538">
        <f t="shared" si="288"/>
        <v>2015</v>
      </c>
      <c r="AD1538">
        <f t="shared" si="289"/>
        <v>7</v>
      </c>
      <c r="AE1538">
        <f t="shared" si="290"/>
        <v>2014</v>
      </c>
      <c r="AF1538">
        <f t="shared" si="291"/>
        <v>6</v>
      </c>
      <c r="AG1538" t="str">
        <f>VLOOKUP(F1538,vlookup!$A$2:$E$660,2,0)</f>
        <v>Retained</v>
      </c>
      <c r="AH1538" t="str">
        <f>VLOOKUP(F1538,vlookup!$A$2:$E$660,3,0)</f>
        <v>Service Contract</v>
      </c>
      <c r="AI1538" t="str">
        <f>VLOOKUP(F1538,vlookup!$A$2:$E$660,4,0)</f>
        <v>Used Car Programs</v>
      </c>
      <c r="AJ1538" t="str">
        <f>VLOOKUP(F1538,vlookup!$A$2:$E$660,5,0)</f>
        <v>High Mileage</v>
      </c>
      <c r="AL1538">
        <f t="shared" si="292"/>
        <v>35</v>
      </c>
      <c r="AM1538">
        <f t="shared" si="293"/>
        <v>386</v>
      </c>
      <c r="AN1538">
        <f t="shared" si="294"/>
        <v>371</v>
      </c>
      <c r="AO1538" t="str">
        <f t="shared" si="295"/>
        <v/>
      </c>
      <c r="AP1538" t="str">
        <f t="shared" si="296"/>
        <v/>
      </c>
      <c r="AQ1538" t="str">
        <f t="shared" si="297"/>
        <v/>
      </c>
      <c r="AR1538">
        <f t="shared" si="298"/>
        <v>-731</v>
      </c>
      <c r="AS1538" t="str">
        <f t="shared" si="299"/>
        <v>4N350940F4-1</v>
      </c>
      <c r="AT1538" t="str">
        <f>IFERROR(IF(VLOOKUP(Y1538,vlookup!$I$2:$J$9,1,0)=Y1538,VLOOKUP(Y1538,vlookup!$I$2:$J$9,2,0),PROPER(Y1538)),PROPER(Y1538))</f>
        <v>Labor</v>
      </c>
      <c r="AU1538" t="str">
        <f>IFERROR(IF(B1538=VLOOKUP(B1538,vlookup!$L$2:$L$10,1,0),"Yes","No"),"No")</f>
        <v>No</v>
      </c>
    </row>
    <row r="1539" spans="1:47" ht="14.45" customHeight="1" x14ac:dyDescent="0.25">
      <c r="A1539" t="s">
        <v>1755</v>
      </c>
      <c r="B1539" s="31" t="s">
        <v>1756</v>
      </c>
      <c r="C1539">
        <v>1</v>
      </c>
      <c r="D1539">
        <v>1</v>
      </c>
      <c r="E1539" t="s">
        <v>382</v>
      </c>
      <c r="F1539" t="s">
        <v>205</v>
      </c>
      <c r="G1539" t="s">
        <v>920</v>
      </c>
      <c r="H1539" t="s">
        <v>3776</v>
      </c>
      <c r="I1539">
        <v>109655</v>
      </c>
      <c r="J1539" s="19">
        <v>41748</v>
      </c>
      <c r="K1539" s="19">
        <v>41758</v>
      </c>
      <c r="L1539">
        <v>201404</v>
      </c>
      <c r="M1539" s="19">
        <v>41730</v>
      </c>
      <c r="N1539">
        <v>24616</v>
      </c>
      <c r="O1539" t="s">
        <v>1076</v>
      </c>
      <c r="P1539" t="s">
        <v>1757</v>
      </c>
      <c r="Q1539" t="s">
        <v>924</v>
      </c>
      <c r="R1539">
        <v>2442</v>
      </c>
      <c r="S1539" s="19">
        <v>41823</v>
      </c>
      <c r="T1539">
        <v>111958</v>
      </c>
      <c r="U1539" t="s">
        <v>357</v>
      </c>
      <c r="V1539" s="19">
        <v>41829</v>
      </c>
      <c r="W1539" t="s">
        <v>978</v>
      </c>
      <c r="X1539" t="s">
        <v>979</v>
      </c>
      <c r="Y1539" t="s">
        <v>94</v>
      </c>
      <c r="Z1539" t="s">
        <v>366</v>
      </c>
      <c r="AA1539" s="29">
        <v>-120</v>
      </c>
      <c r="AB1539">
        <v>0</v>
      </c>
      <c r="AC1539">
        <f t="shared" ref="AC1539:AC1602" si="300">YEAR(V1539)</f>
        <v>2014</v>
      </c>
      <c r="AD1539">
        <f t="shared" ref="AD1539:AD1602" si="301">MONTH(V1539)</f>
        <v>7</v>
      </c>
      <c r="AE1539">
        <f t="shared" ref="AE1539:AE1602" si="302">YEAR(J1539)</f>
        <v>2014</v>
      </c>
      <c r="AF1539">
        <f t="shared" ref="AF1539:AF1602" si="303">MONTH(J1539)</f>
        <v>4</v>
      </c>
      <c r="AG1539" t="str">
        <f>VLOOKUP(F1539,vlookup!$A$2:$E$660,2,0)</f>
        <v>Retained</v>
      </c>
      <c r="AH1539" t="str">
        <f>VLOOKUP(F1539,vlookup!$A$2:$E$660,3,0)</f>
        <v>Service Contract</v>
      </c>
      <c r="AI1539" t="str">
        <f>VLOOKUP(F1539,vlookup!$A$2:$E$660,4,0)</f>
        <v>Used Car Programs</v>
      </c>
      <c r="AJ1539" t="str">
        <f>VLOOKUP(F1539,vlookup!$A$2:$E$660,5,0)</f>
        <v>High Mileage</v>
      </c>
      <c r="AL1539">
        <f t="shared" ref="AL1539:AL1602" si="304">DAYS360(J1539,K1539)</f>
        <v>10</v>
      </c>
      <c r="AM1539">
        <f t="shared" ref="AM1539:AM1602" si="305">DAYS360(J1539,V1539)</f>
        <v>80</v>
      </c>
      <c r="AN1539">
        <f t="shared" ref="AN1539:AN1602" si="306">IF(T1539-I1539&lt;1,"",T1539-I1539)</f>
        <v>2303</v>
      </c>
      <c r="AO1539" t="str">
        <f t="shared" ref="AO1539:AO1602" si="307">IF(AM1539&lt;31,AA1539,"")</f>
        <v/>
      </c>
      <c r="AP1539" t="str">
        <f t="shared" ref="AP1539:AP1602" si="308">IF(AND(AM1539&gt;30,AM1539&lt;61),AA1539,"")</f>
        <v/>
      </c>
      <c r="AQ1539">
        <f t="shared" ref="AQ1539:AQ1602" si="309">IF(AND(AM1539&gt;60,AM1539&lt;91),AA1539,"")</f>
        <v>-120</v>
      </c>
      <c r="AR1539" t="str">
        <f t="shared" ref="AR1539:AR1602" si="310">IF(AM1539&gt;90,AA1539,"")</f>
        <v/>
      </c>
      <c r="AS1539" t="str">
        <f t="shared" ref="AS1539:AS1602" si="311">CONCATENATE(B1539,"-",C1539)</f>
        <v>4N356172D4-1</v>
      </c>
      <c r="AT1539" t="str">
        <f>IFERROR(IF(VLOOKUP(Y1539,vlookup!$I$2:$J$9,1,0)=Y1539,VLOOKUP(Y1539,vlookup!$I$2:$J$9,2,0),PROPER(Y1539)),PROPER(Y1539))</f>
        <v>Labor</v>
      </c>
      <c r="AU1539" t="str">
        <f>IFERROR(IF(B1539=VLOOKUP(B1539,vlookup!$L$2:$L$10,1,0),"Yes","No"),"No")</f>
        <v>No</v>
      </c>
    </row>
    <row r="1540" spans="1:47" ht="14.45" customHeight="1" x14ac:dyDescent="0.25">
      <c r="A1540" t="s">
        <v>1755</v>
      </c>
      <c r="B1540" s="31" t="s">
        <v>1756</v>
      </c>
      <c r="C1540">
        <v>2</v>
      </c>
      <c r="D1540">
        <v>1</v>
      </c>
      <c r="E1540" t="s">
        <v>382</v>
      </c>
      <c r="F1540" t="s">
        <v>205</v>
      </c>
      <c r="G1540" t="s">
        <v>920</v>
      </c>
      <c r="H1540" t="s">
        <v>3776</v>
      </c>
      <c r="I1540">
        <v>109655</v>
      </c>
      <c r="J1540" s="19">
        <v>41748</v>
      </c>
      <c r="K1540" s="19">
        <v>41758</v>
      </c>
      <c r="L1540">
        <v>201404</v>
      </c>
      <c r="M1540" s="19">
        <v>41730</v>
      </c>
      <c r="N1540">
        <v>24616</v>
      </c>
      <c r="O1540" t="s">
        <v>1076</v>
      </c>
      <c r="P1540" t="s">
        <v>1758</v>
      </c>
      <c r="Q1540" t="s">
        <v>924</v>
      </c>
      <c r="R1540">
        <v>26991</v>
      </c>
      <c r="S1540" s="19">
        <v>41871</v>
      </c>
      <c r="T1540">
        <v>113742</v>
      </c>
      <c r="U1540" t="s">
        <v>357</v>
      </c>
      <c r="V1540" s="19">
        <v>41885</v>
      </c>
      <c r="W1540" t="s">
        <v>587</v>
      </c>
      <c r="X1540" t="s">
        <v>588</v>
      </c>
      <c r="Y1540" t="s">
        <v>94</v>
      </c>
      <c r="Z1540" t="s">
        <v>364</v>
      </c>
      <c r="AA1540" s="29">
        <v>-1087.3399999999999</v>
      </c>
      <c r="AB1540">
        <v>0</v>
      </c>
      <c r="AC1540">
        <f t="shared" si="300"/>
        <v>2014</v>
      </c>
      <c r="AD1540">
        <f t="shared" si="301"/>
        <v>9</v>
      </c>
      <c r="AE1540">
        <f t="shared" si="302"/>
        <v>2014</v>
      </c>
      <c r="AF1540">
        <f t="shared" si="303"/>
        <v>4</v>
      </c>
      <c r="AG1540" t="str">
        <f>VLOOKUP(F1540,vlookup!$A$2:$E$660,2,0)</f>
        <v>Retained</v>
      </c>
      <c r="AH1540" t="str">
        <f>VLOOKUP(F1540,vlookup!$A$2:$E$660,3,0)</f>
        <v>Service Contract</v>
      </c>
      <c r="AI1540" t="str">
        <f>VLOOKUP(F1540,vlookup!$A$2:$E$660,4,0)</f>
        <v>Used Car Programs</v>
      </c>
      <c r="AJ1540" t="str">
        <f>VLOOKUP(F1540,vlookup!$A$2:$E$660,5,0)</f>
        <v>High Mileage</v>
      </c>
      <c r="AL1540">
        <f t="shared" si="304"/>
        <v>10</v>
      </c>
      <c r="AM1540">
        <f t="shared" si="305"/>
        <v>134</v>
      </c>
      <c r="AN1540">
        <f t="shared" si="306"/>
        <v>4087</v>
      </c>
      <c r="AO1540" t="str">
        <f t="shared" si="307"/>
        <v/>
      </c>
      <c r="AP1540" t="str">
        <f t="shared" si="308"/>
        <v/>
      </c>
      <c r="AQ1540" t="str">
        <f t="shared" si="309"/>
        <v/>
      </c>
      <c r="AR1540">
        <f t="shared" si="310"/>
        <v>-1087.3399999999999</v>
      </c>
      <c r="AS1540" t="str">
        <f t="shared" si="311"/>
        <v>4N356172D4-2</v>
      </c>
      <c r="AT1540" t="str">
        <f>IFERROR(IF(VLOOKUP(Y1540,vlookup!$I$2:$J$9,1,0)=Y1540,VLOOKUP(Y1540,vlookup!$I$2:$J$9,2,0),PROPER(Y1540)),PROPER(Y1540))</f>
        <v>Labor</v>
      </c>
      <c r="AU1540" t="str">
        <f>IFERROR(IF(B1540=VLOOKUP(B1540,vlookup!$L$2:$L$10,1,0),"Yes","No"),"No")</f>
        <v>No</v>
      </c>
    </row>
    <row r="1541" spans="1:47" ht="14.45" customHeight="1" x14ac:dyDescent="0.25">
      <c r="A1541" t="s">
        <v>1760</v>
      </c>
      <c r="B1541" s="31" t="s">
        <v>1761</v>
      </c>
      <c r="C1541">
        <v>2</v>
      </c>
      <c r="D1541">
        <v>1</v>
      </c>
      <c r="E1541" t="s">
        <v>382</v>
      </c>
      <c r="F1541" t="s">
        <v>238</v>
      </c>
      <c r="G1541" t="s">
        <v>920</v>
      </c>
      <c r="H1541" t="s">
        <v>3776</v>
      </c>
      <c r="I1541">
        <v>57162</v>
      </c>
      <c r="J1541" s="19">
        <v>42020</v>
      </c>
      <c r="K1541" s="19">
        <v>42061</v>
      </c>
      <c r="L1541">
        <v>201502</v>
      </c>
      <c r="M1541" s="19">
        <v>42036</v>
      </c>
      <c r="N1541">
        <v>24616</v>
      </c>
      <c r="O1541" t="s">
        <v>1076</v>
      </c>
      <c r="P1541" t="s">
        <v>1762</v>
      </c>
      <c r="Q1541" t="s">
        <v>924</v>
      </c>
      <c r="R1541">
        <v>1025803</v>
      </c>
      <c r="S1541" s="19">
        <v>42058</v>
      </c>
      <c r="T1541">
        <v>57543</v>
      </c>
      <c r="U1541" t="s">
        <v>357</v>
      </c>
      <c r="V1541" s="19">
        <v>42066</v>
      </c>
      <c r="W1541" t="s">
        <v>370</v>
      </c>
      <c r="X1541" t="s">
        <v>371</v>
      </c>
      <c r="Y1541" t="s">
        <v>94</v>
      </c>
      <c r="Z1541" t="s">
        <v>369</v>
      </c>
      <c r="AA1541" s="29">
        <v>-903.5</v>
      </c>
      <c r="AB1541">
        <v>0</v>
      </c>
      <c r="AC1541">
        <f t="shared" si="300"/>
        <v>2015</v>
      </c>
      <c r="AD1541">
        <f t="shared" si="301"/>
        <v>3</v>
      </c>
      <c r="AE1541">
        <f t="shared" si="302"/>
        <v>2015</v>
      </c>
      <c r="AF1541">
        <f t="shared" si="303"/>
        <v>1</v>
      </c>
      <c r="AG1541" t="str">
        <f>VLOOKUP(F1541,vlookup!$A$2:$E$660,2,0)</f>
        <v>Retained</v>
      </c>
      <c r="AH1541" t="str">
        <f>VLOOKUP(F1541,vlookup!$A$2:$E$660,3,0)</f>
        <v>Service Contract</v>
      </c>
      <c r="AI1541" t="str">
        <f>VLOOKUP(F1541,vlookup!$A$2:$E$660,4,0)</f>
        <v>Used Car Programs</v>
      </c>
      <c r="AJ1541" t="str">
        <f>VLOOKUP(F1541,vlookup!$A$2:$E$660,5,0)</f>
        <v>High Mileage</v>
      </c>
      <c r="AL1541">
        <f t="shared" si="304"/>
        <v>40</v>
      </c>
      <c r="AM1541">
        <f t="shared" si="305"/>
        <v>47</v>
      </c>
      <c r="AN1541">
        <f t="shared" si="306"/>
        <v>381</v>
      </c>
      <c r="AO1541" t="str">
        <f t="shared" si="307"/>
        <v/>
      </c>
      <c r="AP1541">
        <f t="shared" si="308"/>
        <v>-903.5</v>
      </c>
      <c r="AQ1541" t="str">
        <f t="shared" si="309"/>
        <v/>
      </c>
      <c r="AR1541" t="str">
        <f t="shared" si="310"/>
        <v/>
      </c>
      <c r="AS1541" t="str">
        <f t="shared" si="311"/>
        <v>7N111760A5Y-2</v>
      </c>
      <c r="AT1541" t="str">
        <f>IFERROR(IF(VLOOKUP(Y1541,vlookup!$I$2:$J$9,1,0)=Y1541,VLOOKUP(Y1541,vlookup!$I$2:$J$9,2,0),PROPER(Y1541)),PROPER(Y1541))</f>
        <v>Labor</v>
      </c>
      <c r="AU1541" t="str">
        <f>IFERROR(IF(B1541=VLOOKUP(B1541,vlookup!$L$2:$L$10,1,0),"Yes","No"),"No")</f>
        <v>No</v>
      </c>
    </row>
    <row r="1542" spans="1:47" ht="14.45" customHeight="1" x14ac:dyDescent="0.25">
      <c r="A1542" t="s">
        <v>1763</v>
      </c>
      <c r="B1542" s="31" t="s">
        <v>1764</v>
      </c>
      <c r="C1542">
        <v>1</v>
      </c>
      <c r="D1542">
        <v>1</v>
      </c>
      <c r="E1542" t="s">
        <v>382</v>
      </c>
      <c r="F1542" t="s">
        <v>464</v>
      </c>
      <c r="G1542" t="s">
        <v>950</v>
      </c>
      <c r="H1542" t="s">
        <v>951</v>
      </c>
      <c r="I1542">
        <v>93326</v>
      </c>
      <c r="J1542" s="19">
        <v>43642</v>
      </c>
      <c r="K1542" s="19">
        <v>43661</v>
      </c>
      <c r="L1542">
        <v>201907</v>
      </c>
      <c r="M1542" s="19">
        <v>43647</v>
      </c>
      <c r="N1542">
        <v>24616</v>
      </c>
      <c r="O1542" t="s">
        <v>1076</v>
      </c>
      <c r="P1542" t="s">
        <v>1765</v>
      </c>
      <c r="Q1542" t="s">
        <v>924</v>
      </c>
      <c r="R1542">
        <v>6036685</v>
      </c>
      <c r="S1542" s="19">
        <v>44284</v>
      </c>
      <c r="T1542">
        <v>102576</v>
      </c>
      <c r="U1542" t="s">
        <v>356</v>
      </c>
      <c r="V1542" s="19">
        <v>44298</v>
      </c>
      <c r="W1542" t="s">
        <v>1000</v>
      </c>
      <c r="X1542" t="s">
        <v>1001</v>
      </c>
      <c r="Y1542" t="s">
        <v>94</v>
      </c>
      <c r="Z1542" t="s">
        <v>364</v>
      </c>
      <c r="AA1542" s="29">
        <v>-3588</v>
      </c>
      <c r="AB1542">
        <v>0</v>
      </c>
      <c r="AC1542">
        <f t="shared" si="300"/>
        <v>2021</v>
      </c>
      <c r="AD1542">
        <f t="shared" si="301"/>
        <v>4</v>
      </c>
      <c r="AE1542">
        <f t="shared" si="302"/>
        <v>2019</v>
      </c>
      <c r="AF1542">
        <f t="shared" si="303"/>
        <v>6</v>
      </c>
      <c r="AG1542" t="str">
        <f>VLOOKUP(F1542,vlookup!$A$2:$E$660,2,0)</f>
        <v>Retained</v>
      </c>
      <c r="AH1542" t="str">
        <f>VLOOKUP(F1542,vlookup!$A$2:$E$660,3,0)</f>
        <v>Service Contract</v>
      </c>
      <c r="AI1542" t="str">
        <f>VLOOKUP(F1542,vlookup!$A$2:$E$660,4,0)</f>
        <v>Used Car Programs</v>
      </c>
      <c r="AJ1542" t="str">
        <f>VLOOKUP(F1542,vlookup!$A$2:$E$660,5,0)</f>
        <v>High Mileage</v>
      </c>
      <c r="AL1542">
        <f t="shared" si="304"/>
        <v>19</v>
      </c>
      <c r="AM1542">
        <f t="shared" si="305"/>
        <v>646</v>
      </c>
      <c r="AN1542">
        <f t="shared" si="306"/>
        <v>9250</v>
      </c>
      <c r="AO1542" t="str">
        <f t="shared" si="307"/>
        <v/>
      </c>
      <c r="AP1542" t="str">
        <f t="shared" si="308"/>
        <v/>
      </c>
      <c r="AQ1542" t="str">
        <f t="shared" si="309"/>
        <v/>
      </c>
      <c r="AR1542">
        <f t="shared" si="310"/>
        <v>-3588</v>
      </c>
      <c r="AS1542" t="str">
        <f t="shared" si="311"/>
        <v>EC519251F9-1</v>
      </c>
      <c r="AT1542" t="str">
        <f>IFERROR(IF(VLOOKUP(Y1542,vlookup!$I$2:$J$9,1,0)=Y1542,VLOOKUP(Y1542,vlookup!$I$2:$J$9,2,0),PROPER(Y1542)),PROPER(Y1542))</f>
        <v>Labor</v>
      </c>
      <c r="AU1542" t="str">
        <f>IFERROR(IF(B1542=VLOOKUP(B1542,vlookup!$L$2:$L$10,1,0),"Yes","No"),"No")</f>
        <v>No</v>
      </c>
    </row>
    <row r="1543" spans="1:47" ht="14.45" customHeight="1" x14ac:dyDescent="0.25">
      <c r="A1543" t="s">
        <v>1763</v>
      </c>
      <c r="B1543" s="31" t="s">
        <v>1764</v>
      </c>
      <c r="C1543">
        <v>1</v>
      </c>
      <c r="D1543">
        <v>1</v>
      </c>
      <c r="E1543" t="s">
        <v>382</v>
      </c>
      <c r="F1543" t="s">
        <v>464</v>
      </c>
      <c r="G1543" t="s">
        <v>950</v>
      </c>
      <c r="H1543" t="s">
        <v>951</v>
      </c>
      <c r="I1543">
        <v>93326</v>
      </c>
      <c r="J1543" s="19">
        <v>43642</v>
      </c>
      <c r="K1543" s="19">
        <v>43661</v>
      </c>
      <c r="L1543">
        <v>201907</v>
      </c>
      <c r="M1543" s="19">
        <v>43647</v>
      </c>
      <c r="N1543">
        <v>24616</v>
      </c>
      <c r="O1543" t="s">
        <v>1076</v>
      </c>
      <c r="P1543" t="s">
        <v>1765</v>
      </c>
      <c r="Q1543" t="s">
        <v>924</v>
      </c>
      <c r="R1543">
        <v>6036685</v>
      </c>
      <c r="S1543" s="19">
        <v>44284</v>
      </c>
      <c r="T1543">
        <v>102576</v>
      </c>
      <c r="U1543" t="s">
        <v>356</v>
      </c>
      <c r="V1543" s="19">
        <v>44298</v>
      </c>
      <c r="W1543" t="s">
        <v>1046</v>
      </c>
      <c r="X1543" t="s">
        <v>1047</v>
      </c>
      <c r="Y1543" t="s">
        <v>94</v>
      </c>
      <c r="Z1543" t="s">
        <v>364</v>
      </c>
      <c r="AA1543" s="29">
        <v>-195</v>
      </c>
      <c r="AB1543">
        <v>0</v>
      </c>
      <c r="AC1543">
        <f t="shared" si="300"/>
        <v>2021</v>
      </c>
      <c r="AD1543">
        <f t="shared" si="301"/>
        <v>4</v>
      </c>
      <c r="AE1543">
        <f t="shared" si="302"/>
        <v>2019</v>
      </c>
      <c r="AF1543">
        <f t="shared" si="303"/>
        <v>6</v>
      </c>
      <c r="AG1543" t="str">
        <f>VLOOKUP(F1543,vlookup!$A$2:$E$660,2,0)</f>
        <v>Retained</v>
      </c>
      <c r="AH1543" t="str">
        <f>VLOOKUP(F1543,vlookup!$A$2:$E$660,3,0)</f>
        <v>Service Contract</v>
      </c>
      <c r="AI1543" t="str">
        <f>VLOOKUP(F1543,vlookup!$A$2:$E$660,4,0)</f>
        <v>Used Car Programs</v>
      </c>
      <c r="AJ1543" t="str">
        <f>VLOOKUP(F1543,vlookup!$A$2:$E$660,5,0)</f>
        <v>High Mileage</v>
      </c>
      <c r="AL1543">
        <f t="shared" si="304"/>
        <v>19</v>
      </c>
      <c r="AM1543">
        <f t="shared" si="305"/>
        <v>646</v>
      </c>
      <c r="AN1543">
        <f t="shared" si="306"/>
        <v>9250</v>
      </c>
      <c r="AO1543" t="str">
        <f t="shared" si="307"/>
        <v/>
      </c>
      <c r="AP1543" t="str">
        <f t="shared" si="308"/>
        <v/>
      </c>
      <c r="AQ1543" t="str">
        <f t="shared" si="309"/>
        <v/>
      </c>
      <c r="AR1543">
        <f t="shared" si="310"/>
        <v>-195</v>
      </c>
      <c r="AS1543" t="str">
        <f t="shared" si="311"/>
        <v>EC519251F9-1</v>
      </c>
      <c r="AT1543" t="str">
        <f>IFERROR(IF(VLOOKUP(Y1543,vlookup!$I$2:$J$9,1,0)=Y1543,VLOOKUP(Y1543,vlookup!$I$2:$J$9,2,0),PROPER(Y1543)),PROPER(Y1543))</f>
        <v>Labor</v>
      </c>
      <c r="AU1543" t="str">
        <f>IFERROR(IF(B1543=VLOOKUP(B1543,vlookup!$L$2:$L$10,1,0),"Yes","No"),"No")</f>
        <v>No</v>
      </c>
    </row>
    <row r="1544" spans="1:47" ht="14.45" customHeight="1" x14ac:dyDescent="0.25">
      <c r="A1544" t="s">
        <v>1766</v>
      </c>
      <c r="B1544" s="31" t="s">
        <v>1767</v>
      </c>
      <c r="C1544">
        <v>1</v>
      </c>
      <c r="D1544">
        <v>1</v>
      </c>
      <c r="E1544" t="s">
        <v>382</v>
      </c>
      <c r="F1544" t="s">
        <v>464</v>
      </c>
      <c r="G1544" t="s">
        <v>946</v>
      </c>
      <c r="H1544" t="s">
        <v>1768</v>
      </c>
      <c r="I1544">
        <v>70756</v>
      </c>
      <c r="J1544" s="19">
        <v>43633</v>
      </c>
      <c r="K1544" s="19">
        <v>43661</v>
      </c>
      <c r="L1544">
        <v>201907</v>
      </c>
      <c r="M1544" s="19">
        <v>43647</v>
      </c>
      <c r="N1544">
        <v>24617</v>
      </c>
      <c r="O1544" t="s">
        <v>1070</v>
      </c>
      <c r="P1544" t="s">
        <v>1769</v>
      </c>
      <c r="Q1544" t="s">
        <v>924</v>
      </c>
      <c r="R1544">
        <v>474439</v>
      </c>
      <c r="S1544" s="19">
        <v>43930</v>
      </c>
      <c r="T1544">
        <v>79920</v>
      </c>
      <c r="U1544" t="s">
        <v>356</v>
      </c>
      <c r="V1544" s="19">
        <v>43945</v>
      </c>
      <c r="W1544" t="s">
        <v>2772</v>
      </c>
      <c r="X1544" t="s">
        <v>2773</v>
      </c>
      <c r="Y1544" t="s">
        <v>94</v>
      </c>
      <c r="Z1544" t="s">
        <v>364</v>
      </c>
      <c r="AA1544" s="29">
        <v>-1944</v>
      </c>
      <c r="AB1544">
        <v>0</v>
      </c>
      <c r="AC1544">
        <f t="shared" si="300"/>
        <v>2020</v>
      </c>
      <c r="AD1544">
        <f t="shared" si="301"/>
        <v>4</v>
      </c>
      <c r="AE1544">
        <f t="shared" si="302"/>
        <v>2019</v>
      </c>
      <c r="AF1544">
        <f t="shared" si="303"/>
        <v>6</v>
      </c>
      <c r="AG1544" t="str">
        <f>VLOOKUP(F1544,vlookup!$A$2:$E$660,2,0)</f>
        <v>Retained</v>
      </c>
      <c r="AH1544" t="str">
        <f>VLOOKUP(F1544,vlookup!$A$2:$E$660,3,0)</f>
        <v>Service Contract</v>
      </c>
      <c r="AI1544" t="str">
        <f>VLOOKUP(F1544,vlookup!$A$2:$E$660,4,0)</f>
        <v>Used Car Programs</v>
      </c>
      <c r="AJ1544" t="str">
        <f>VLOOKUP(F1544,vlookup!$A$2:$E$660,5,0)</f>
        <v>High Mileage</v>
      </c>
      <c r="AL1544">
        <f t="shared" si="304"/>
        <v>28</v>
      </c>
      <c r="AM1544">
        <f t="shared" si="305"/>
        <v>307</v>
      </c>
      <c r="AN1544">
        <f t="shared" si="306"/>
        <v>9164</v>
      </c>
      <c r="AO1544" t="str">
        <f t="shared" si="307"/>
        <v/>
      </c>
      <c r="AP1544" t="str">
        <f t="shared" si="308"/>
        <v/>
      </c>
      <c r="AQ1544" t="str">
        <f t="shared" si="309"/>
        <v/>
      </c>
      <c r="AR1544">
        <f t="shared" si="310"/>
        <v>-1944</v>
      </c>
      <c r="AS1544" t="str">
        <f t="shared" si="311"/>
        <v>DH159042F9-1</v>
      </c>
      <c r="AT1544" t="str">
        <f>IFERROR(IF(VLOOKUP(Y1544,vlookup!$I$2:$J$9,1,0)=Y1544,VLOOKUP(Y1544,vlookup!$I$2:$J$9,2,0),PROPER(Y1544)),PROPER(Y1544))</f>
        <v>Labor</v>
      </c>
      <c r="AU1544" t="str">
        <f>IFERROR(IF(B1544=VLOOKUP(B1544,vlookup!$L$2:$L$10,1,0),"Yes","No"),"No")</f>
        <v>No</v>
      </c>
    </row>
    <row r="1545" spans="1:47" ht="14.45" customHeight="1" x14ac:dyDescent="0.25">
      <c r="A1545" t="s">
        <v>1770</v>
      </c>
      <c r="B1545" s="31" t="s">
        <v>1771</v>
      </c>
      <c r="C1545">
        <v>1</v>
      </c>
      <c r="D1545">
        <v>1</v>
      </c>
      <c r="E1545" t="s">
        <v>382</v>
      </c>
      <c r="F1545" t="s">
        <v>464</v>
      </c>
      <c r="G1545" t="s">
        <v>946</v>
      </c>
      <c r="H1545" t="s">
        <v>3777</v>
      </c>
      <c r="I1545">
        <v>98949</v>
      </c>
      <c r="J1545" s="19">
        <v>43876</v>
      </c>
      <c r="K1545" s="19">
        <v>43959</v>
      </c>
      <c r="L1545">
        <v>202005</v>
      </c>
      <c r="M1545" s="19">
        <v>43952</v>
      </c>
      <c r="N1545">
        <v>24617</v>
      </c>
      <c r="O1545" t="s">
        <v>1070</v>
      </c>
      <c r="P1545" t="s">
        <v>1772</v>
      </c>
      <c r="Q1545" t="s">
        <v>973</v>
      </c>
      <c r="R1545">
        <v>11297</v>
      </c>
      <c r="S1545" s="19">
        <v>43972</v>
      </c>
      <c r="T1545">
        <v>105795</v>
      </c>
      <c r="U1545" t="s">
        <v>356</v>
      </c>
      <c r="V1545" s="19">
        <v>43992</v>
      </c>
      <c r="W1545" t="s">
        <v>591</v>
      </c>
      <c r="X1545" t="s">
        <v>592</v>
      </c>
      <c r="Y1545" t="s">
        <v>94</v>
      </c>
      <c r="Z1545" t="s">
        <v>358</v>
      </c>
      <c r="AA1545" s="29">
        <v>-144.81</v>
      </c>
      <c r="AB1545">
        <v>0</v>
      </c>
      <c r="AC1545">
        <f t="shared" si="300"/>
        <v>2020</v>
      </c>
      <c r="AD1545">
        <f t="shared" si="301"/>
        <v>6</v>
      </c>
      <c r="AE1545">
        <f t="shared" si="302"/>
        <v>2020</v>
      </c>
      <c r="AF1545">
        <f t="shared" si="303"/>
        <v>2</v>
      </c>
      <c r="AG1545" t="str">
        <f>VLOOKUP(F1545,vlookup!$A$2:$E$660,2,0)</f>
        <v>Retained</v>
      </c>
      <c r="AH1545" t="str">
        <f>VLOOKUP(F1545,vlookup!$A$2:$E$660,3,0)</f>
        <v>Service Contract</v>
      </c>
      <c r="AI1545" t="str">
        <f>VLOOKUP(F1545,vlookup!$A$2:$E$660,4,0)</f>
        <v>Used Car Programs</v>
      </c>
      <c r="AJ1545" t="str">
        <f>VLOOKUP(F1545,vlookup!$A$2:$E$660,5,0)</f>
        <v>High Mileage</v>
      </c>
      <c r="AL1545">
        <f t="shared" si="304"/>
        <v>83</v>
      </c>
      <c r="AM1545">
        <f t="shared" si="305"/>
        <v>115</v>
      </c>
      <c r="AN1545">
        <f t="shared" si="306"/>
        <v>6846</v>
      </c>
      <c r="AO1545" t="str">
        <f t="shared" si="307"/>
        <v/>
      </c>
      <c r="AP1545" t="str">
        <f t="shared" si="308"/>
        <v/>
      </c>
      <c r="AQ1545" t="str">
        <f t="shared" si="309"/>
        <v/>
      </c>
      <c r="AR1545">
        <f t="shared" si="310"/>
        <v>-144.81</v>
      </c>
      <c r="AS1545" t="str">
        <f t="shared" si="311"/>
        <v>CH331063B0-1</v>
      </c>
      <c r="AT1545" t="str">
        <f>IFERROR(IF(VLOOKUP(Y1545,vlookup!$I$2:$J$9,1,0)=Y1545,VLOOKUP(Y1545,vlookup!$I$2:$J$9,2,0),PROPER(Y1545)),PROPER(Y1545))</f>
        <v>Labor</v>
      </c>
      <c r="AU1545" t="str">
        <f>IFERROR(IF(B1545=VLOOKUP(B1545,vlookup!$L$2:$L$10,1,0),"Yes","No"),"No")</f>
        <v>No</v>
      </c>
    </row>
    <row r="1546" spans="1:47" ht="14.45" customHeight="1" x14ac:dyDescent="0.25">
      <c r="A1546" t="s">
        <v>1773</v>
      </c>
      <c r="B1546" s="31" t="s">
        <v>1774</v>
      </c>
      <c r="C1546">
        <v>1</v>
      </c>
      <c r="D1546">
        <v>1</v>
      </c>
      <c r="E1546" t="s">
        <v>382</v>
      </c>
      <c r="F1546" t="s">
        <v>60</v>
      </c>
      <c r="G1546" t="s">
        <v>946</v>
      </c>
      <c r="H1546" t="s">
        <v>3777</v>
      </c>
      <c r="I1546">
        <v>88816</v>
      </c>
      <c r="J1546" s="19">
        <v>41489</v>
      </c>
      <c r="K1546" s="19">
        <v>41515</v>
      </c>
      <c r="L1546">
        <v>201308</v>
      </c>
      <c r="M1546" s="19">
        <v>41487</v>
      </c>
      <c r="N1546">
        <v>24616</v>
      </c>
      <c r="O1546" t="s">
        <v>1076</v>
      </c>
      <c r="P1546" t="s">
        <v>1775</v>
      </c>
      <c r="Q1546" t="s">
        <v>924</v>
      </c>
      <c r="R1546">
        <v>6021515</v>
      </c>
      <c r="S1546" s="19">
        <v>41590</v>
      </c>
      <c r="T1546">
        <v>92089</v>
      </c>
      <c r="U1546" t="s">
        <v>357</v>
      </c>
      <c r="V1546" s="19">
        <v>41604</v>
      </c>
      <c r="W1546" t="s">
        <v>2780</v>
      </c>
      <c r="X1546" t="s">
        <v>2781</v>
      </c>
      <c r="Y1546" t="s">
        <v>94</v>
      </c>
      <c r="Z1546" t="s">
        <v>358</v>
      </c>
      <c r="AA1546" s="29">
        <v>-114</v>
      </c>
      <c r="AB1546" t="s">
        <v>544</v>
      </c>
      <c r="AC1546">
        <f t="shared" si="300"/>
        <v>2013</v>
      </c>
      <c r="AD1546">
        <f t="shared" si="301"/>
        <v>11</v>
      </c>
      <c r="AE1546">
        <f t="shared" si="302"/>
        <v>2013</v>
      </c>
      <c r="AF1546">
        <f t="shared" si="303"/>
        <v>8</v>
      </c>
      <c r="AG1546" t="str">
        <f>VLOOKUP(F1546,vlookup!$A$2:$E$660,2,0)</f>
        <v>Retained</v>
      </c>
      <c r="AH1546" t="str">
        <f>VLOOKUP(F1546,vlookup!$A$2:$E$660,3,0)</f>
        <v>Service Contract</v>
      </c>
      <c r="AI1546" t="str">
        <f>VLOOKUP(F1546,vlookup!$A$2:$E$660,4,0)</f>
        <v>Used Car Programs</v>
      </c>
      <c r="AJ1546" t="str">
        <f>VLOOKUP(F1546,vlookup!$A$2:$E$660,5,0)</f>
        <v>High Mileage</v>
      </c>
      <c r="AL1546">
        <f t="shared" si="304"/>
        <v>26</v>
      </c>
      <c r="AM1546">
        <f t="shared" si="305"/>
        <v>113</v>
      </c>
      <c r="AN1546">
        <f t="shared" si="306"/>
        <v>3273</v>
      </c>
      <c r="AO1546" t="str">
        <f t="shared" si="307"/>
        <v/>
      </c>
      <c r="AP1546" t="str">
        <f t="shared" si="308"/>
        <v/>
      </c>
      <c r="AQ1546" t="str">
        <f t="shared" si="309"/>
        <v/>
      </c>
      <c r="AR1546">
        <f t="shared" si="310"/>
        <v>-114</v>
      </c>
      <c r="AS1546" t="str">
        <f t="shared" si="311"/>
        <v>6H097381H3Y-1</v>
      </c>
      <c r="AT1546" t="str">
        <f>IFERROR(IF(VLOOKUP(Y1546,vlookup!$I$2:$J$9,1,0)=Y1546,VLOOKUP(Y1546,vlookup!$I$2:$J$9,2,0),PROPER(Y1546)),PROPER(Y1546))</f>
        <v>Labor</v>
      </c>
      <c r="AU1546" t="str">
        <f>IFERROR(IF(B1546=VLOOKUP(B1546,vlookup!$L$2:$L$10,1,0),"Yes","No"),"No")</f>
        <v>No</v>
      </c>
    </row>
    <row r="1547" spans="1:47" ht="14.45" customHeight="1" x14ac:dyDescent="0.25">
      <c r="A1547" t="s">
        <v>1773</v>
      </c>
      <c r="B1547" s="31" t="s">
        <v>1774</v>
      </c>
      <c r="C1547">
        <v>1</v>
      </c>
      <c r="D1547">
        <v>1</v>
      </c>
      <c r="E1547" t="s">
        <v>382</v>
      </c>
      <c r="F1547" t="s">
        <v>60</v>
      </c>
      <c r="G1547" t="s">
        <v>946</v>
      </c>
      <c r="H1547" t="s">
        <v>3777</v>
      </c>
      <c r="I1547">
        <v>88816</v>
      </c>
      <c r="J1547" s="19">
        <v>41489</v>
      </c>
      <c r="K1547" s="19">
        <v>41515</v>
      </c>
      <c r="L1547">
        <v>201308</v>
      </c>
      <c r="M1547" s="19">
        <v>41487</v>
      </c>
      <c r="N1547">
        <v>24616</v>
      </c>
      <c r="O1547" t="s">
        <v>1076</v>
      </c>
      <c r="P1547" t="s">
        <v>1775</v>
      </c>
      <c r="Q1547" t="s">
        <v>924</v>
      </c>
      <c r="R1547">
        <v>6021515</v>
      </c>
      <c r="S1547" s="19">
        <v>41590</v>
      </c>
      <c r="T1547">
        <v>92089</v>
      </c>
      <c r="U1547" t="s">
        <v>357</v>
      </c>
      <c r="V1547" s="19">
        <v>41604</v>
      </c>
      <c r="W1547" t="s">
        <v>3069</v>
      </c>
      <c r="X1547" t="s">
        <v>3070</v>
      </c>
      <c r="Y1547" t="s">
        <v>94</v>
      </c>
      <c r="Z1547" t="s">
        <v>364</v>
      </c>
      <c r="AA1547" s="29">
        <v>-874</v>
      </c>
      <c r="AB1547" t="s">
        <v>544</v>
      </c>
      <c r="AC1547">
        <f t="shared" si="300"/>
        <v>2013</v>
      </c>
      <c r="AD1547">
        <f t="shared" si="301"/>
        <v>11</v>
      </c>
      <c r="AE1547">
        <f t="shared" si="302"/>
        <v>2013</v>
      </c>
      <c r="AF1547">
        <f t="shared" si="303"/>
        <v>8</v>
      </c>
      <c r="AG1547" t="str">
        <f>VLOOKUP(F1547,vlookup!$A$2:$E$660,2,0)</f>
        <v>Retained</v>
      </c>
      <c r="AH1547" t="str">
        <f>VLOOKUP(F1547,vlookup!$A$2:$E$660,3,0)</f>
        <v>Service Contract</v>
      </c>
      <c r="AI1547" t="str">
        <f>VLOOKUP(F1547,vlookup!$A$2:$E$660,4,0)</f>
        <v>Used Car Programs</v>
      </c>
      <c r="AJ1547" t="str">
        <f>VLOOKUP(F1547,vlookup!$A$2:$E$660,5,0)</f>
        <v>High Mileage</v>
      </c>
      <c r="AL1547">
        <f t="shared" si="304"/>
        <v>26</v>
      </c>
      <c r="AM1547">
        <f t="shared" si="305"/>
        <v>113</v>
      </c>
      <c r="AN1547">
        <f t="shared" si="306"/>
        <v>3273</v>
      </c>
      <c r="AO1547" t="str">
        <f t="shared" si="307"/>
        <v/>
      </c>
      <c r="AP1547" t="str">
        <f t="shared" si="308"/>
        <v/>
      </c>
      <c r="AQ1547" t="str">
        <f t="shared" si="309"/>
        <v/>
      </c>
      <c r="AR1547">
        <f t="shared" si="310"/>
        <v>-874</v>
      </c>
      <c r="AS1547" t="str">
        <f t="shared" si="311"/>
        <v>6H097381H3Y-1</v>
      </c>
      <c r="AT1547" t="str">
        <f>IFERROR(IF(VLOOKUP(Y1547,vlookup!$I$2:$J$9,1,0)=Y1547,VLOOKUP(Y1547,vlookup!$I$2:$J$9,2,0),PROPER(Y1547)),PROPER(Y1547))</f>
        <v>Labor</v>
      </c>
      <c r="AU1547" t="str">
        <f>IFERROR(IF(B1547=VLOOKUP(B1547,vlookup!$L$2:$L$10,1,0),"Yes","No"),"No")</f>
        <v>No</v>
      </c>
    </row>
    <row r="1548" spans="1:47" ht="14.45" customHeight="1" x14ac:dyDescent="0.25">
      <c r="A1548" t="s">
        <v>1773</v>
      </c>
      <c r="B1548" s="31" t="s">
        <v>1774</v>
      </c>
      <c r="C1548">
        <v>1</v>
      </c>
      <c r="D1548">
        <v>1</v>
      </c>
      <c r="E1548" t="s">
        <v>382</v>
      </c>
      <c r="F1548" t="s">
        <v>60</v>
      </c>
      <c r="G1548" t="s">
        <v>946</v>
      </c>
      <c r="H1548" t="s">
        <v>3777</v>
      </c>
      <c r="I1548">
        <v>88816</v>
      </c>
      <c r="J1548" s="19">
        <v>41489</v>
      </c>
      <c r="K1548" s="19">
        <v>41515</v>
      </c>
      <c r="L1548">
        <v>201308</v>
      </c>
      <c r="M1548" s="19">
        <v>41487</v>
      </c>
      <c r="N1548">
        <v>24616</v>
      </c>
      <c r="O1548" t="s">
        <v>1076</v>
      </c>
      <c r="P1548" t="s">
        <v>1775</v>
      </c>
      <c r="Q1548" t="s">
        <v>924</v>
      </c>
      <c r="R1548">
        <v>6021515</v>
      </c>
      <c r="S1548" s="19">
        <v>41590</v>
      </c>
      <c r="T1548">
        <v>92089</v>
      </c>
      <c r="U1548" t="s">
        <v>357</v>
      </c>
      <c r="V1548" s="19">
        <v>41604</v>
      </c>
      <c r="W1548" t="s">
        <v>2818</v>
      </c>
      <c r="X1548" t="s">
        <v>2819</v>
      </c>
      <c r="Y1548" t="s">
        <v>3187</v>
      </c>
      <c r="Z1548" t="s">
        <v>14</v>
      </c>
      <c r="AA1548" s="29">
        <v>-76</v>
      </c>
      <c r="AB1548" t="s">
        <v>544</v>
      </c>
      <c r="AC1548">
        <f t="shared" si="300"/>
        <v>2013</v>
      </c>
      <c r="AD1548">
        <f t="shared" si="301"/>
        <v>11</v>
      </c>
      <c r="AE1548">
        <f t="shared" si="302"/>
        <v>2013</v>
      </c>
      <c r="AF1548">
        <f t="shared" si="303"/>
        <v>8</v>
      </c>
      <c r="AG1548" t="str">
        <f>VLOOKUP(F1548,vlookup!$A$2:$E$660,2,0)</f>
        <v>Retained</v>
      </c>
      <c r="AH1548" t="str">
        <f>VLOOKUP(F1548,vlookup!$A$2:$E$660,3,0)</f>
        <v>Service Contract</v>
      </c>
      <c r="AI1548" t="str">
        <f>VLOOKUP(F1548,vlookup!$A$2:$E$660,4,0)</f>
        <v>Used Car Programs</v>
      </c>
      <c r="AJ1548" t="str">
        <f>VLOOKUP(F1548,vlookup!$A$2:$E$660,5,0)</f>
        <v>High Mileage</v>
      </c>
      <c r="AL1548">
        <f t="shared" si="304"/>
        <v>26</v>
      </c>
      <c r="AM1548">
        <f t="shared" si="305"/>
        <v>113</v>
      </c>
      <c r="AN1548">
        <f t="shared" si="306"/>
        <v>3273</v>
      </c>
      <c r="AO1548" t="str">
        <f t="shared" si="307"/>
        <v/>
      </c>
      <c r="AP1548" t="str">
        <f t="shared" si="308"/>
        <v/>
      </c>
      <c r="AQ1548" t="str">
        <f t="shared" si="309"/>
        <v/>
      </c>
      <c r="AR1548">
        <f t="shared" si="310"/>
        <v>-76</v>
      </c>
      <c r="AS1548" t="str">
        <f t="shared" si="311"/>
        <v>6H097381H3Y-1</v>
      </c>
      <c r="AT1548" t="str">
        <f>IFERROR(IF(VLOOKUP(Y1548,vlookup!$I$2:$J$9,1,0)=Y1548,VLOOKUP(Y1548,vlookup!$I$2:$J$9,2,0),PROPER(Y1548)),PROPER(Y1548))</f>
        <v>Labor</v>
      </c>
      <c r="AU1548" t="str">
        <f>IFERROR(IF(B1548=VLOOKUP(B1548,vlookup!$L$2:$L$10,1,0),"Yes","No"),"No")</f>
        <v>No</v>
      </c>
    </row>
    <row r="1549" spans="1:47" ht="14.45" customHeight="1" x14ac:dyDescent="0.25">
      <c r="A1549" t="s">
        <v>1776</v>
      </c>
      <c r="B1549" s="31" t="s">
        <v>1777</v>
      </c>
      <c r="C1549">
        <v>2</v>
      </c>
      <c r="D1549">
        <v>1</v>
      </c>
      <c r="E1549" t="s">
        <v>382</v>
      </c>
      <c r="F1549" t="s">
        <v>238</v>
      </c>
      <c r="G1549" t="s">
        <v>952</v>
      </c>
      <c r="H1549" t="s">
        <v>3778</v>
      </c>
      <c r="I1549">
        <v>121217</v>
      </c>
      <c r="J1549" s="19">
        <v>42452</v>
      </c>
      <c r="K1549" s="19">
        <v>42490</v>
      </c>
      <c r="L1549">
        <v>201604</v>
      </c>
      <c r="M1549" s="19">
        <v>42461</v>
      </c>
      <c r="N1549">
        <v>24616</v>
      </c>
      <c r="O1549" t="s">
        <v>1076</v>
      </c>
      <c r="P1549" t="s">
        <v>1778</v>
      </c>
      <c r="Q1549" t="s">
        <v>924</v>
      </c>
      <c r="R1549">
        <v>4894</v>
      </c>
      <c r="S1549" s="19">
        <v>42522</v>
      </c>
      <c r="T1549">
        <v>122843</v>
      </c>
      <c r="U1549" t="s">
        <v>356</v>
      </c>
      <c r="V1549" s="19">
        <v>42523</v>
      </c>
      <c r="W1549" t="s">
        <v>591</v>
      </c>
      <c r="X1549" t="s">
        <v>592</v>
      </c>
      <c r="Y1549" t="s">
        <v>94</v>
      </c>
      <c r="Z1549" t="s">
        <v>358</v>
      </c>
      <c r="AA1549" s="29">
        <v>-661.5</v>
      </c>
      <c r="AB1549">
        <v>0</v>
      </c>
      <c r="AC1549">
        <f t="shared" si="300"/>
        <v>2016</v>
      </c>
      <c r="AD1549">
        <f t="shared" si="301"/>
        <v>6</v>
      </c>
      <c r="AE1549">
        <f t="shared" si="302"/>
        <v>2016</v>
      </c>
      <c r="AF1549">
        <f t="shared" si="303"/>
        <v>3</v>
      </c>
      <c r="AG1549" t="str">
        <f>VLOOKUP(F1549,vlookup!$A$2:$E$660,2,0)</f>
        <v>Retained</v>
      </c>
      <c r="AH1549" t="str">
        <f>VLOOKUP(F1549,vlookup!$A$2:$E$660,3,0)</f>
        <v>Service Contract</v>
      </c>
      <c r="AI1549" t="str">
        <f>VLOOKUP(F1549,vlookup!$A$2:$E$660,4,0)</f>
        <v>Used Car Programs</v>
      </c>
      <c r="AJ1549" t="str">
        <f>VLOOKUP(F1549,vlookup!$A$2:$E$660,5,0)</f>
        <v>High Mileage</v>
      </c>
      <c r="AL1549">
        <f t="shared" si="304"/>
        <v>37</v>
      </c>
      <c r="AM1549">
        <f t="shared" si="305"/>
        <v>69</v>
      </c>
      <c r="AN1549">
        <f t="shared" si="306"/>
        <v>1626</v>
      </c>
      <c r="AO1549" t="str">
        <f t="shared" si="307"/>
        <v/>
      </c>
      <c r="AP1549" t="str">
        <f t="shared" si="308"/>
        <v/>
      </c>
      <c r="AQ1549">
        <f t="shared" si="309"/>
        <v>-661.5</v>
      </c>
      <c r="AR1549" t="str">
        <f t="shared" si="310"/>
        <v/>
      </c>
      <c r="AS1549" t="str">
        <f t="shared" si="311"/>
        <v>8S000887C6Y-2</v>
      </c>
      <c r="AT1549" t="str">
        <f>IFERROR(IF(VLOOKUP(Y1549,vlookup!$I$2:$J$9,1,0)=Y1549,VLOOKUP(Y1549,vlookup!$I$2:$J$9,2,0),PROPER(Y1549)),PROPER(Y1549))</f>
        <v>Labor</v>
      </c>
      <c r="AU1549" t="str">
        <f>IFERROR(IF(B1549=VLOOKUP(B1549,vlookup!$L$2:$L$10,1,0),"Yes","No"),"No")</f>
        <v>No</v>
      </c>
    </row>
    <row r="1550" spans="1:47" ht="14.45" customHeight="1" x14ac:dyDescent="0.25">
      <c r="A1550" t="s">
        <v>2735</v>
      </c>
      <c r="B1550" s="31" t="s">
        <v>2736</v>
      </c>
      <c r="C1550">
        <v>2</v>
      </c>
      <c r="D1550">
        <v>1</v>
      </c>
      <c r="E1550" t="s">
        <v>382</v>
      </c>
      <c r="F1550" t="s">
        <v>238</v>
      </c>
      <c r="G1550" t="s">
        <v>952</v>
      </c>
      <c r="H1550" t="s">
        <v>3779</v>
      </c>
      <c r="I1550">
        <v>114669</v>
      </c>
      <c r="J1550" s="19">
        <v>42314</v>
      </c>
      <c r="K1550" s="19">
        <v>42338</v>
      </c>
      <c r="L1550">
        <v>201511</v>
      </c>
      <c r="M1550" s="19">
        <v>42309</v>
      </c>
      <c r="N1550">
        <v>24616</v>
      </c>
      <c r="O1550" t="s">
        <v>1076</v>
      </c>
      <c r="P1550" t="s">
        <v>1172</v>
      </c>
      <c r="Q1550" t="s">
        <v>924</v>
      </c>
      <c r="R1550">
        <v>9304</v>
      </c>
      <c r="S1550" s="19">
        <v>42338</v>
      </c>
      <c r="T1550">
        <v>115404</v>
      </c>
      <c r="U1550" t="s">
        <v>357</v>
      </c>
      <c r="V1550" s="19">
        <v>42376</v>
      </c>
      <c r="W1550" t="s">
        <v>2536</v>
      </c>
      <c r="X1550" t="s">
        <v>2537</v>
      </c>
      <c r="Y1550" t="s">
        <v>94</v>
      </c>
      <c r="Z1550" t="s">
        <v>14</v>
      </c>
      <c r="AA1550" s="29">
        <v>-508.27</v>
      </c>
      <c r="AB1550">
        <v>0</v>
      </c>
      <c r="AC1550">
        <f t="shared" si="300"/>
        <v>2016</v>
      </c>
      <c r="AD1550">
        <f t="shared" si="301"/>
        <v>1</v>
      </c>
      <c r="AE1550">
        <f t="shared" si="302"/>
        <v>2015</v>
      </c>
      <c r="AF1550">
        <f t="shared" si="303"/>
        <v>11</v>
      </c>
      <c r="AG1550" t="str">
        <f>VLOOKUP(F1550,vlookup!$A$2:$E$660,2,0)</f>
        <v>Retained</v>
      </c>
      <c r="AH1550" t="str">
        <f>VLOOKUP(F1550,vlookup!$A$2:$E$660,3,0)</f>
        <v>Service Contract</v>
      </c>
      <c r="AI1550" t="str">
        <f>VLOOKUP(F1550,vlookup!$A$2:$E$660,4,0)</f>
        <v>Used Car Programs</v>
      </c>
      <c r="AJ1550" t="str">
        <f>VLOOKUP(F1550,vlookup!$A$2:$E$660,5,0)</f>
        <v>High Mileage</v>
      </c>
      <c r="AL1550">
        <f t="shared" si="304"/>
        <v>24</v>
      </c>
      <c r="AM1550">
        <f t="shared" si="305"/>
        <v>61</v>
      </c>
      <c r="AN1550">
        <f t="shared" si="306"/>
        <v>735</v>
      </c>
      <c r="AO1550" t="str">
        <f t="shared" si="307"/>
        <v/>
      </c>
      <c r="AP1550" t="str">
        <f t="shared" si="308"/>
        <v/>
      </c>
      <c r="AQ1550">
        <f t="shared" si="309"/>
        <v>-508.27</v>
      </c>
      <c r="AR1550" t="str">
        <f t="shared" si="310"/>
        <v/>
      </c>
      <c r="AS1550" t="str">
        <f t="shared" si="311"/>
        <v>8X026238K5Y-2</v>
      </c>
      <c r="AT1550" t="str">
        <f>IFERROR(IF(VLOOKUP(Y1550,vlookup!$I$2:$J$9,1,0)=Y1550,VLOOKUP(Y1550,vlookup!$I$2:$J$9,2,0),PROPER(Y1550)),PROPER(Y1550))</f>
        <v>Labor</v>
      </c>
      <c r="AU1550" t="str">
        <f>IFERROR(IF(B1550=VLOOKUP(B1550,vlookup!$L$2:$L$10,1,0),"Yes","No"),"No")</f>
        <v>No</v>
      </c>
    </row>
    <row r="1551" spans="1:47" ht="14.45" customHeight="1" x14ac:dyDescent="0.25">
      <c r="A1551" t="s">
        <v>2735</v>
      </c>
      <c r="B1551" s="31" t="s">
        <v>2736</v>
      </c>
      <c r="C1551">
        <v>2</v>
      </c>
      <c r="D1551">
        <v>1</v>
      </c>
      <c r="E1551" t="s">
        <v>382</v>
      </c>
      <c r="F1551" t="s">
        <v>238</v>
      </c>
      <c r="G1551" t="s">
        <v>952</v>
      </c>
      <c r="H1551" t="s">
        <v>3779</v>
      </c>
      <c r="I1551">
        <v>114669</v>
      </c>
      <c r="J1551" s="19">
        <v>42314</v>
      </c>
      <c r="K1551" s="19">
        <v>42338</v>
      </c>
      <c r="L1551">
        <v>201511</v>
      </c>
      <c r="M1551" s="19">
        <v>42309</v>
      </c>
      <c r="N1551">
        <v>24616</v>
      </c>
      <c r="O1551" t="s">
        <v>1076</v>
      </c>
      <c r="P1551" t="s">
        <v>1172</v>
      </c>
      <c r="Q1551" t="s">
        <v>924</v>
      </c>
      <c r="R1551">
        <v>9304</v>
      </c>
      <c r="S1551" s="19">
        <v>42338</v>
      </c>
      <c r="T1551">
        <v>115404</v>
      </c>
      <c r="U1551" t="s">
        <v>357</v>
      </c>
      <c r="V1551" s="19">
        <v>42376</v>
      </c>
      <c r="W1551" t="s">
        <v>976</v>
      </c>
      <c r="X1551" t="s">
        <v>977</v>
      </c>
      <c r="Y1551" t="s">
        <v>94</v>
      </c>
      <c r="Z1551" t="s">
        <v>369</v>
      </c>
      <c r="AA1551" s="29">
        <v>-936</v>
      </c>
      <c r="AB1551">
        <v>0</v>
      </c>
      <c r="AC1551">
        <f t="shared" si="300"/>
        <v>2016</v>
      </c>
      <c r="AD1551">
        <f t="shared" si="301"/>
        <v>1</v>
      </c>
      <c r="AE1551">
        <f t="shared" si="302"/>
        <v>2015</v>
      </c>
      <c r="AF1551">
        <f t="shared" si="303"/>
        <v>11</v>
      </c>
      <c r="AG1551" t="str">
        <f>VLOOKUP(F1551,vlookup!$A$2:$E$660,2,0)</f>
        <v>Retained</v>
      </c>
      <c r="AH1551" t="str">
        <f>VLOOKUP(F1551,vlookup!$A$2:$E$660,3,0)</f>
        <v>Service Contract</v>
      </c>
      <c r="AI1551" t="str">
        <f>VLOOKUP(F1551,vlookup!$A$2:$E$660,4,0)</f>
        <v>Used Car Programs</v>
      </c>
      <c r="AJ1551" t="str">
        <f>VLOOKUP(F1551,vlookup!$A$2:$E$660,5,0)</f>
        <v>High Mileage</v>
      </c>
      <c r="AL1551">
        <f t="shared" si="304"/>
        <v>24</v>
      </c>
      <c r="AM1551">
        <f t="shared" si="305"/>
        <v>61</v>
      </c>
      <c r="AN1551">
        <f t="shared" si="306"/>
        <v>735</v>
      </c>
      <c r="AO1551" t="str">
        <f t="shared" si="307"/>
        <v/>
      </c>
      <c r="AP1551" t="str">
        <f t="shared" si="308"/>
        <v/>
      </c>
      <c r="AQ1551">
        <f t="shared" si="309"/>
        <v>-936</v>
      </c>
      <c r="AR1551" t="str">
        <f t="shared" si="310"/>
        <v/>
      </c>
      <c r="AS1551" t="str">
        <f t="shared" si="311"/>
        <v>8X026238K5Y-2</v>
      </c>
      <c r="AT1551" t="str">
        <f>IFERROR(IF(VLOOKUP(Y1551,vlookup!$I$2:$J$9,1,0)=Y1551,VLOOKUP(Y1551,vlookup!$I$2:$J$9,2,0),PROPER(Y1551)),PROPER(Y1551))</f>
        <v>Labor</v>
      </c>
      <c r="AU1551" t="str">
        <f>IFERROR(IF(B1551=VLOOKUP(B1551,vlookup!$L$2:$L$10,1,0),"Yes","No"),"No")</f>
        <v>No</v>
      </c>
    </row>
    <row r="1552" spans="1:47" ht="14.45" customHeight="1" x14ac:dyDescent="0.25">
      <c r="A1552" t="s">
        <v>1779</v>
      </c>
      <c r="B1552" s="31" t="s">
        <v>1780</v>
      </c>
      <c r="C1552">
        <v>1</v>
      </c>
      <c r="D1552">
        <v>1</v>
      </c>
      <c r="E1552" t="s">
        <v>382</v>
      </c>
      <c r="F1552" t="s">
        <v>238</v>
      </c>
      <c r="G1552" t="s">
        <v>952</v>
      </c>
      <c r="H1552" t="s">
        <v>3779</v>
      </c>
      <c r="I1552">
        <v>126336</v>
      </c>
      <c r="J1552" s="19">
        <v>42173</v>
      </c>
      <c r="K1552" s="19">
        <v>42213</v>
      </c>
      <c r="L1552">
        <v>201507</v>
      </c>
      <c r="M1552" s="19">
        <v>42186</v>
      </c>
      <c r="N1552">
        <v>24616</v>
      </c>
      <c r="O1552" t="s">
        <v>1076</v>
      </c>
      <c r="P1552" t="s">
        <v>1781</v>
      </c>
      <c r="Q1552" t="s">
        <v>924</v>
      </c>
      <c r="R1552">
        <v>10095</v>
      </c>
      <c r="S1552" s="19">
        <v>42214</v>
      </c>
      <c r="T1552">
        <v>130231</v>
      </c>
      <c r="U1552" t="s">
        <v>357</v>
      </c>
      <c r="V1552" s="19">
        <v>42222</v>
      </c>
      <c r="W1552" t="s">
        <v>2991</v>
      </c>
      <c r="X1552" t="s">
        <v>2992</v>
      </c>
      <c r="Y1552" t="s">
        <v>94</v>
      </c>
      <c r="Z1552" t="s">
        <v>366</v>
      </c>
      <c r="AA1552" s="29">
        <v>-199.5</v>
      </c>
      <c r="AB1552">
        <v>0</v>
      </c>
      <c r="AC1552">
        <f t="shared" si="300"/>
        <v>2015</v>
      </c>
      <c r="AD1552">
        <f t="shared" si="301"/>
        <v>8</v>
      </c>
      <c r="AE1552">
        <f t="shared" si="302"/>
        <v>2015</v>
      </c>
      <c r="AF1552">
        <f t="shared" si="303"/>
        <v>6</v>
      </c>
      <c r="AG1552" t="str">
        <f>VLOOKUP(F1552,vlookup!$A$2:$E$660,2,0)</f>
        <v>Retained</v>
      </c>
      <c r="AH1552" t="str">
        <f>VLOOKUP(F1552,vlookup!$A$2:$E$660,3,0)</f>
        <v>Service Contract</v>
      </c>
      <c r="AI1552" t="str">
        <f>VLOOKUP(F1552,vlookup!$A$2:$E$660,4,0)</f>
        <v>Used Car Programs</v>
      </c>
      <c r="AJ1552" t="str">
        <f>VLOOKUP(F1552,vlookup!$A$2:$E$660,5,0)</f>
        <v>High Mileage</v>
      </c>
      <c r="AL1552">
        <f t="shared" si="304"/>
        <v>40</v>
      </c>
      <c r="AM1552">
        <f t="shared" si="305"/>
        <v>48</v>
      </c>
      <c r="AN1552">
        <f t="shared" si="306"/>
        <v>3895</v>
      </c>
      <c r="AO1552" t="str">
        <f t="shared" si="307"/>
        <v/>
      </c>
      <c r="AP1552">
        <f t="shared" si="308"/>
        <v>-199.5</v>
      </c>
      <c r="AQ1552" t="str">
        <f t="shared" si="309"/>
        <v/>
      </c>
      <c r="AR1552" t="str">
        <f t="shared" si="310"/>
        <v/>
      </c>
      <c r="AS1552" t="str">
        <f t="shared" si="311"/>
        <v>BX195005F5Y-1</v>
      </c>
      <c r="AT1552" t="str">
        <f>IFERROR(IF(VLOOKUP(Y1552,vlookup!$I$2:$J$9,1,0)=Y1552,VLOOKUP(Y1552,vlookup!$I$2:$J$9,2,0),PROPER(Y1552)),PROPER(Y1552))</f>
        <v>Labor</v>
      </c>
      <c r="AU1552" t="str">
        <f>IFERROR(IF(B1552=VLOOKUP(B1552,vlookup!$L$2:$L$10,1,0),"Yes","No"),"No")</f>
        <v>No</v>
      </c>
    </row>
    <row r="1553" spans="1:47" ht="14.45" customHeight="1" x14ac:dyDescent="0.25">
      <c r="A1553" t="s">
        <v>1782</v>
      </c>
      <c r="B1553" s="31" t="s">
        <v>1783</v>
      </c>
      <c r="C1553">
        <v>2</v>
      </c>
      <c r="D1553">
        <v>1</v>
      </c>
      <c r="E1553" t="s">
        <v>382</v>
      </c>
      <c r="F1553" t="s">
        <v>60</v>
      </c>
      <c r="G1553" t="s">
        <v>1107</v>
      </c>
      <c r="H1553" t="s">
        <v>1732</v>
      </c>
      <c r="I1553">
        <v>141988</v>
      </c>
      <c r="J1553" s="19">
        <v>41295</v>
      </c>
      <c r="K1553" s="19">
        <v>41333</v>
      </c>
      <c r="L1553">
        <v>201302</v>
      </c>
      <c r="M1553" s="19">
        <v>41306</v>
      </c>
      <c r="N1553">
        <v>24616</v>
      </c>
      <c r="O1553" t="s">
        <v>1076</v>
      </c>
      <c r="P1553" t="s">
        <v>1104</v>
      </c>
      <c r="Q1553" t="s">
        <v>924</v>
      </c>
      <c r="R1553">
        <v>3092</v>
      </c>
      <c r="S1553" s="19">
        <v>41374</v>
      </c>
      <c r="T1553">
        <v>144444</v>
      </c>
      <c r="U1553" t="s">
        <v>357</v>
      </c>
      <c r="V1553" s="19">
        <v>41407</v>
      </c>
      <c r="W1553" t="s">
        <v>2787</v>
      </c>
      <c r="X1553" t="s">
        <v>2788</v>
      </c>
      <c r="Y1553" t="s">
        <v>94</v>
      </c>
      <c r="Z1553" t="s">
        <v>369</v>
      </c>
      <c r="AA1553" s="29">
        <v>-935</v>
      </c>
      <c r="AB1553" t="s">
        <v>544</v>
      </c>
      <c r="AC1553">
        <f t="shared" si="300"/>
        <v>2013</v>
      </c>
      <c r="AD1553">
        <f t="shared" si="301"/>
        <v>5</v>
      </c>
      <c r="AE1553">
        <f t="shared" si="302"/>
        <v>2013</v>
      </c>
      <c r="AF1553">
        <f t="shared" si="303"/>
        <v>1</v>
      </c>
      <c r="AG1553" t="str">
        <f>VLOOKUP(F1553,vlookup!$A$2:$E$660,2,0)</f>
        <v>Retained</v>
      </c>
      <c r="AH1553" t="str">
        <f>VLOOKUP(F1553,vlookup!$A$2:$E$660,3,0)</f>
        <v>Service Contract</v>
      </c>
      <c r="AI1553" t="str">
        <f>VLOOKUP(F1553,vlookup!$A$2:$E$660,4,0)</f>
        <v>Used Car Programs</v>
      </c>
      <c r="AJ1553" t="str">
        <f>VLOOKUP(F1553,vlookup!$A$2:$E$660,5,0)</f>
        <v>High Mileage</v>
      </c>
      <c r="AL1553">
        <f t="shared" si="304"/>
        <v>37</v>
      </c>
      <c r="AM1553">
        <f t="shared" si="305"/>
        <v>112</v>
      </c>
      <c r="AN1553">
        <f t="shared" si="306"/>
        <v>2456</v>
      </c>
      <c r="AO1553" t="str">
        <f t="shared" si="307"/>
        <v/>
      </c>
      <c r="AP1553" t="str">
        <f t="shared" si="308"/>
        <v/>
      </c>
      <c r="AQ1553" t="str">
        <f t="shared" si="309"/>
        <v/>
      </c>
      <c r="AR1553">
        <f t="shared" si="310"/>
        <v>-935</v>
      </c>
      <c r="AS1553" t="str">
        <f t="shared" si="311"/>
        <v>2LH36485A3Y-2</v>
      </c>
      <c r="AT1553" t="str">
        <f>IFERROR(IF(VLOOKUP(Y1553,vlookup!$I$2:$J$9,1,0)=Y1553,VLOOKUP(Y1553,vlookup!$I$2:$J$9,2,0),PROPER(Y1553)),PROPER(Y1553))</f>
        <v>Labor</v>
      </c>
      <c r="AU1553" t="str">
        <f>IFERROR(IF(B1553=VLOOKUP(B1553,vlookup!$L$2:$L$10,1,0),"Yes","No"),"No")</f>
        <v>No</v>
      </c>
    </row>
    <row r="1554" spans="1:47" ht="14.45" customHeight="1" x14ac:dyDescent="0.25">
      <c r="A1554" t="s">
        <v>1784</v>
      </c>
      <c r="B1554" s="31" t="s">
        <v>1785</v>
      </c>
      <c r="C1554">
        <v>1</v>
      </c>
      <c r="D1554">
        <v>1</v>
      </c>
      <c r="E1554" t="s">
        <v>382</v>
      </c>
      <c r="F1554" t="s">
        <v>60</v>
      </c>
      <c r="G1554" t="s">
        <v>1107</v>
      </c>
      <c r="H1554" t="s">
        <v>1732</v>
      </c>
      <c r="I1554">
        <v>104537</v>
      </c>
      <c r="J1554" s="19">
        <v>41685</v>
      </c>
      <c r="K1554" s="19">
        <v>41717</v>
      </c>
      <c r="L1554">
        <v>201403</v>
      </c>
      <c r="M1554" s="19">
        <v>41699</v>
      </c>
      <c r="N1554">
        <v>24617</v>
      </c>
      <c r="O1554" t="s">
        <v>1070</v>
      </c>
      <c r="P1554" t="s">
        <v>1786</v>
      </c>
      <c r="Q1554" t="s">
        <v>924</v>
      </c>
      <c r="R1554">
        <v>16918</v>
      </c>
      <c r="S1554" s="19">
        <v>41703</v>
      </c>
      <c r="T1554">
        <v>105223</v>
      </c>
      <c r="U1554" t="s">
        <v>357</v>
      </c>
      <c r="V1554" s="19">
        <v>41725</v>
      </c>
      <c r="W1554" t="s">
        <v>362</v>
      </c>
      <c r="X1554" t="s">
        <v>363</v>
      </c>
      <c r="Y1554" t="s">
        <v>94</v>
      </c>
      <c r="Z1554" t="s">
        <v>358</v>
      </c>
      <c r="AA1554" s="29">
        <v>-324.23</v>
      </c>
      <c r="AB1554">
        <v>0</v>
      </c>
      <c r="AC1554">
        <f t="shared" si="300"/>
        <v>2014</v>
      </c>
      <c r="AD1554">
        <f t="shared" si="301"/>
        <v>3</v>
      </c>
      <c r="AE1554">
        <f t="shared" si="302"/>
        <v>2014</v>
      </c>
      <c r="AF1554">
        <f t="shared" si="303"/>
        <v>2</v>
      </c>
      <c r="AG1554" t="str">
        <f>VLOOKUP(F1554,vlookup!$A$2:$E$660,2,0)</f>
        <v>Retained</v>
      </c>
      <c r="AH1554" t="str">
        <f>VLOOKUP(F1554,vlookup!$A$2:$E$660,3,0)</f>
        <v>Service Contract</v>
      </c>
      <c r="AI1554" t="str">
        <f>VLOOKUP(F1554,vlookup!$A$2:$E$660,4,0)</f>
        <v>Used Car Programs</v>
      </c>
      <c r="AJ1554" t="str">
        <f>VLOOKUP(F1554,vlookup!$A$2:$E$660,5,0)</f>
        <v>High Mileage</v>
      </c>
      <c r="AL1554">
        <f t="shared" si="304"/>
        <v>34</v>
      </c>
      <c r="AM1554">
        <f t="shared" si="305"/>
        <v>42</v>
      </c>
      <c r="AN1554">
        <f t="shared" si="306"/>
        <v>686</v>
      </c>
      <c r="AO1554" t="str">
        <f t="shared" si="307"/>
        <v/>
      </c>
      <c r="AP1554">
        <f t="shared" si="308"/>
        <v>-324.23</v>
      </c>
      <c r="AQ1554" t="str">
        <f t="shared" si="309"/>
        <v/>
      </c>
      <c r="AR1554" t="str">
        <f t="shared" si="310"/>
        <v/>
      </c>
      <c r="AS1554" t="str">
        <f t="shared" si="311"/>
        <v>2LH38568B4Y-1</v>
      </c>
      <c r="AT1554" t="str">
        <f>IFERROR(IF(VLOOKUP(Y1554,vlookup!$I$2:$J$9,1,0)=Y1554,VLOOKUP(Y1554,vlookup!$I$2:$J$9,2,0),PROPER(Y1554)),PROPER(Y1554))</f>
        <v>Labor</v>
      </c>
      <c r="AU1554" t="str">
        <f>IFERROR(IF(B1554=VLOOKUP(B1554,vlookup!$L$2:$L$10,1,0),"Yes","No"),"No")</f>
        <v>No</v>
      </c>
    </row>
    <row r="1555" spans="1:47" ht="14.45" customHeight="1" x14ac:dyDescent="0.25">
      <c r="A1555" t="s">
        <v>2388</v>
      </c>
      <c r="B1555" s="31" t="s">
        <v>2389</v>
      </c>
      <c r="C1555">
        <v>4</v>
      </c>
      <c r="D1555">
        <v>1</v>
      </c>
      <c r="E1555" t="s">
        <v>382</v>
      </c>
      <c r="F1555" t="s">
        <v>205</v>
      </c>
      <c r="G1555" t="s">
        <v>1107</v>
      </c>
      <c r="H1555" t="s">
        <v>1732</v>
      </c>
      <c r="I1555">
        <v>83130</v>
      </c>
      <c r="J1555" s="19">
        <v>42351</v>
      </c>
      <c r="K1555" s="19">
        <v>42397</v>
      </c>
      <c r="L1555">
        <v>201601</v>
      </c>
      <c r="M1555" s="19">
        <v>42370</v>
      </c>
      <c r="N1555">
        <v>24617</v>
      </c>
      <c r="O1555" t="s">
        <v>1070</v>
      </c>
      <c r="P1555" t="s">
        <v>1100</v>
      </c>
      <c r="Q1555" t="s">
        <v>924</v>
      </c>
      <c r="R1555">
        <v>28108</v>
      </c>
      <c r="S1555" s="19">
        <v>42656</v>
      </c>
      <c r="T1555">
        <v>96111</v>
      </c>
      <c r="U1555" t="s">
        <v>356</v>
      </c>
      <c r="V1555" s="19">
        <v>42670</v>
      </c>
      <c r="W1555" t="s">
        <v>976</v>
      </c>
      <c r="X1555" t="s">
        <v>977</v>
      </c>
      <c r="Y1555" t="s">
        <v>94</v>
      </c>
      <c r="Z1555" t="s">
        <v>369</v>
      </c>
      <c r="AA1555" s="29">
        <v>-1181.93</v>
      </c>
      <c r="AB1555">
        <v>0</v>
      </c>
      <c r="AC1555">
        <f t="shared" si="300"/>
        <v>2016</v>
      </c>
      <c r="AD1555">
        <f t="shared" si="301"/>
        <v>10</v>
      </c>
      <c r="AE1555">
        <f t="shared" si="302"/>
        <v>2015</v>
      </c>
      <c r="AF1555">
        <f t="shared" si="303"/>
        <v>12</v>
      </c>
      <c r="AG1555" t="str">
        <f>VLOOKUP(F1555,vlookup!$A$2:$E$660,2,0)</f>
        <v>Retained</v>
      </c>
      <c r="AH1555" t="str">
        <f>VLOOKUP(F1555,vlookup!$A$2:$E$660,3,0)</f>
        <v>Service Contract</v>
      </c>
      <c r="AI1555" t="str">
        <f>VLOOKUP(F1555,vlookup!$A$2:$E$660,4,0)</f>
        <v>Used Car Programs</v>
      </c>
      <c r="AJ1555" t="str">
        <f>VLOOKUP(F1555,vlookup!$A$2:$E$660,5,0)</f>
        <v>High Mileage</v>
      </c>
      <c r="AL1555">
        <f t="shared" si="304"/>
        <v>45</v>
      </c>
      <c r="AM1555">
        <f t="shared" si="305"/>
        <v>314</v>
      </c>
      <c r="AN1555">
        <f t="shared" si="306"/>
        <v>12981</v>
      </c>
      <c r="AO1555" t="str">
        <f t="shared" si="307"/>
        <v/>
      </c>
      <c r="AP1555" t="str">
        <f t="shared" si="308"/>
        <v/>
      </c>
      <c r="AQ1555" t="str">
        <f t="shared" si="309"/>
        <v/>
      </c>
      <c r="AR1555">
        <f t="shared" si="310"/>
        <v>-1181.93</v>
      </c>
      <c r="AS1555" t="str">
        <f t="shared" si="311"/>
        <v>8L034735L5-4</v>
      </c>
      <c r="AT1555" t="str">
        <f>IFERROR(IF(VLOOKUP(Y1555,vlookup!$I$2:$J$9,1,0)=Y1555,VLOOKUP(Y1555,vlookup!$I$2:$J$9,2,0),PROPER(Y1555)),PROPER(Y1555))</f>
        <v>Labor</v>
      </c>
      <c r="AU1555" t="str">
        <f>IFERROR(IF(B1555=VLOOKUP(B1555,vlookup!$L$2:$L$10,1,0),"Yes","No"),"No")</f>
        <v>No</v>
      </c>
    </row>
    <row r="1556" spans="1:47" ht="14.45" customHeight="1" x14ac:dyDescent="0.25">
      <c r="A1556" t="s">
        <v>1787</v>
      </c>
      <c r="B1556" s="31" t="s">
        <v>1788</v>
      </c>
      <c r="C1556">
        <v>2</v>
      </c>
      <c r="D1556">
        <v>1</v>
      </c>
      <c r="E1556" t="s">
        <v>382</v>
      </c>
      <c r="F1556" t="s">
        <v>464</v>
      </c>
      <c r="G1556" t="s">
        <v>1107</v>
      </c>
      <c r="H1556" t="s">
        <v>1789</v>
      </c>
      <c r="I1556">
        <v>102232</v>
      </c>
      <c r="J1556" s="19">
        <v>44148</v>
      </c>
      <c r="K1556" s="19">
        <v>44202</v>
      </c>
      <c r="L1556">
        <v>202012</v>
      </c>
      <c r="M1556" s="19">
        <v>44166</v>
      </c>
      <c r="N1556">
        <v>24617</v>
      </c>
      <c r="O1556" t="s">
        <v>1070</v>
      </c>
      <c r="P1556" t="s">
        <v>1790</v>
      </c>
      <c r="Q1556" t="s">
        <v>924</v>
      </c>
      <c r="R1556">
        <v>1028068</v>
      </c>
      <c r="S1556" s="19">
        <v>44330</v>
      </c>
      <c r="T1556">
        <v>112054</v>
      </c>
      <c r="U1556" t="s">
        <v>356</v>
      </c>
      <c r="V1556" s="19">
        <v>44344</v>
      </c>
      <c r="W1556" t="s">
        <v>988</v>
      </c>
      <c r="X1556" t="s">
        <v>989</v>
      </c>
      <c r="Y1556" t="s">
        <v>94</v>
      </c>
      <c r="Z1556" t="s">
        <v>364</v>
      </c>
      <c r="AA1556" s="29">
        <v>-2064.96</v>
      </c>
      <c r="AB1556">
        <v>0</v>
      </c>
      <c r="AC1556">
        <f t="shared" si="300"/>
        <v>2021</v>
      </c>
      <c r="AD1556">
        <f t="shared" si="301"/>
        <v>5</v>
      </c>
      <c r="AE1556">
        <f t="shared" si="302"/>
        <v>2020</v>
      </c>
      <c r="AF1556">
        <f t="shared" si="303"/>
        <v>11</v>
      </c>
      <c r="AG1556" t="str">
        <f>VLOOKUP(F1556,vlookup!$A$2:$E$660,2,0)</f>
        <v>Retained</v>
      </c>
      <c r="AH1556" t="str">
        <f>VLOOKUP(F1556,vlookup!$A$2:$E$660,3,0)</f>
        <v>Service Contract</v>
      </c>
      <c r="AI1556" t="str">
        <f>VLOOKUP(F1556,vlookup!$A$2:$E$660,4,0)</f>
        <v>Used Car Programs</v>
      </c>
      <c r="AJ1556" t="str">
        <f>VLOOKUP(F1556,vlookup!$A$2:$E$660,5,0)</f>
        <v>High Mileage</v>
      </c>
      <c r="AL1556">
        <f t="shared" si="304"/>
        <v>53</v>
      </c>
      <c r="AM1556">
        <f t="shared" si="305"/>
        <v>195</v>
      </c>
      <c r="AN1556">
        <f t="shared" si="306"/>
        <v>9822</v>
      </c>
      <c r="AO1556" t="str">
        <f t="shared" si="307"/>
        <v/>
      </c>
      <c r="AP1556" t="str">
        <f t="shared" si="308"/>
        <v/>
      </c>
      <c r="AQ1556" t="str">
        <f t="shared" si="309"/>
        <v/>
      </c>
      <c r="AR1556">
        <f t="shared" si="310"/>
        <v>-2064.96</v>
      </c>
      <c r="AS1556" t="str">
        <f t="shared" si="311"/>
        <v>ZAGE0H10039K20-2</v>
      </c>
      <c r="AT1556" t="str">
        <f>IFERROR(IF(VLOOKUP(Y1556,vlookup!$I$2:$J$9,1,0)=Y1556,VLOOKUP(Y1556,vlookup!$I$2:$J$9,2,0),PROPER(Y1556)),PROPER(Y1556))</f>
        <v>Labor</v>
      </c>
      <c r="AU1556" t="str">
        <f>IFERROR(IF(B1556=VLOOKUP(B1556,vlookup!$L$2:$L$10,1,0),"Yes","No"),"No")</f>
        <v>No</v>
      </c>
    </row>
    <row r="1557" spans="1:47" ht="14.45" customHeight="1" x14ac:dyDescent="0.25">
      <c r="A1557" t="s">
        <v>1787</v>
      </c>
      <c r="B1557" s="31" t="s">
        <v>1788</v>
      </c>
      <c r="C1557">
        <v>2</v>
      </c>
      <c r="D1557">
        <v>1</v>
      </c>
      <c r="E1557" t="s">
        <v>382</v>
      </c>
      <c r="F1557" t="s">
        <v>464</v>
      </c>
      <c r="G1557" t="s">
        <v>1107</v>
      </c>
      <c r="H1557" t="s">
        <v>1789</v>
      </c>
      <c r="I1557">
        <v>102232</v>
      </c>
      <c r="J1557" s="19">
        <v>44148</v>
      </c>
      <c r="K1557" s="19">
        <v>44202</v>
      </c>
      <c r="L1557">
        <v>202012</v>
      </c>
      <c r="M1557" s="19">
        <v>44166</v>
      </c>
      <c r="N1557">
        <v>24617</v>
      </c>
      <c r="O1557" t="s">
        <v>1070</v>
      </c>
      <c r="P1557" t="s">
        <v>1790</v>
      </c>
      <c r="Q1557" t="s">
        <v>924</v>
      </c>
      <c r="R1557">
        <v>1028068</v>
      </c>
      <c r="S1557" s="19">
        <v>44330</v>
      </c>
      <c r="T1557">
        <v>112054</v>
      </c>
      <c r="U1557" t="s">
        <v>356</v>
      </c>
      <c r="V1557" s="19">
        <v>44344</v>
      </c>
      <c r="W1557" t="s">
        <v>3010</v>
      </c>
      <c r="X1557" t="s">
        <v>3011</v>
      </c>
      <c r="Y1557" t="s">
        <v>94</v>
      </c>
      <c r="Z1557" t="s">
        <v>364</v>
      </c>
      <c r="AA1557" s="29">
        <v>-898.64</v>
      </c>
      <c r="AB1557">
        <v>0</v>
      </c>
      <c r="AC1557">
        <f t="shared" si="300"/>
        <v>2021</v>
      </c>
      <c r="AD1557">
        <f t="shared" si="301"/>
        <v>5</v>
      </c>
      <c r="AE1557">
        <f t="shared" si="302"/>
        <v>2020</v>
      </c>
      <c r="AF1557">
        <f t="shared" si="303"/>
        <v>11</v>
      </c>
      <c r="AG1557" t="str">
        <f>VLOOKUP(F1557,vlookup!$A$2:$E$660,2,0)</f>
        <v>Retained</v>
      </c>
      <c r="AH1557" t="str">
        <f>VLOOKUP(F1557,vlookup!$A$2:$E$660,3,0)</f>
        <v>Service Contract</v>
      </c>
      <c r="AI1557" t="str">
        <f>VLOOKUP(F1557,vlookup!$A$2:$E$660,4,0)</f>
        <v>Used Car Programs</v>
      </c>
      <c r="AJ1557" t="str">
        <f>VLOOKUP(F1557,vlookup!$A$2:$E$660,5,0)</f>
        <v>High Mileage</v>
      </c>
      <c r="AL1557">
        <f t="shared" si="304"/>
        <v>53</v>
      </c>
      <c r="AM1557">
        <f t="shared" si="305"/>
        <v>195</v>
      </c>
      <c r="AN1557">
        <f t="shared" si="306"/>
        <v>9822</v>
      </c>
      <c r="AO1557" t="str">
        <f t="shared" si="307"/>
        <v/>
      </c>
      <c r="AP1557" t="str">
        <f t="shared" si="308"/>
        <v/>
      </c>
      <c r="AQ1557" t="str">
        <f t="shared" si="309"/>
        <v/>
      </c>
      <c r="AR1557">
        <f t="shared" si="310"/>
        <v>-898.64</v>
      </c>
      <c r="AS1557" t="str">
        <f t="shared" si="311"/>
        <v>ZAGE0H10039K20-2</v>
      </c>
      <c r="AT1557" t="str">
        <f>IFERROR(IF(VLOOKUP(Y1557,vlookup!$I$2:$J$9,1,0)=Y1557,VLOOKUP(Y1557,vlookup!$I$2:$J$9,2,0),PROPER(Y1557)),PROPER(Y1557))</f>
        <v>Labor</v>
      </c>
      <c r="AU1557" t="str">
        <f>IFERROR(IF(B1557=VLOOKUP(B1557,vlookup!$L$2:$L$10,1,0),"Yes","No"),"No")</f>
        <v>No</v>
      </c>
    </row>
    <row r="1558" spans="1:47" ht="14.45" customHeight="1" x14ac:dyDescent="0.25">
      <c r="A1558" t="s">
        <v>1787</v>
      </c>
      <c r="B1558" s="31" t="s">
        <v>1788</v>
      </c>
      <c r="C1558">
        <v>2</v>
      </c>
      <c r="D1558">
        <v>1</v>
      </c>
      <c r="E1558" t="s">
        <v>382</v>
      </c>
      <c r="F1558" t="s">
        <v>464</v>
      </c>
      <c r="G1558" t="s">
        <v>1107</v>
      </c>
      <c r="H1558" t="s">
        <v>1789</v>
      </c>
      <c r="I1558">
        <v>102232</v>
      </c>
      <c r="J1558" s="19">
        <v>44148</v>
      </c>
      <c r="K1558" s="19">
        <v>44202</v>
      </c>
      <c r="L1558">
        <v>202012</v>
      </c>
      <c r="M1558" s="19">
        <v>44166</v>
      </c>
      <c r="N1558">
        <v>24617</v>
      </c>
      <c r="O1558" t="s">
        <v>1070</v>
      </c>
      <c r="P1558" t="s">
        <v>1790</v>
      </c>
      <c r="Q1558" t="s">
        <v>924</v>
      </c>
      <c r="R1558">
        <v>1028068</v>
      </c>
      <c r="S1558" s="19">
        <v>44330</v>
      </c>
      <c r="T1558">
        <v>112054</v>
      </c>
      <c r="U1558" t="s">
        <v>356</v>
      </c>
      <c r="V1558" s="19">
        <v>44344</v>
      </c>
      <c r="W1558" t="s">
        <v>572</v>
      </c>
      <c r="X1558" t="s">
        <v>573</v>
      </c>
      <c r="Y1558" t="s">
        <v>94</v>
      </c>
      <c r="Z1558" t="s">
        <v>574</v>
      </c>
      <c r="AA1558" s="29">
        <v>-199.95</v>
      </c>
      <c r="AB1558">
        <v>0</v>
      </c>
      <c r="AC1558">
        <f t="shared" si="300"/>
        <v>2021</v>
      </c>
      <c r="AD1558">
        <f t="shared" si="301"/>
        <v>5</v>
      </c>
      <c r="AE1558">
        <f t="shared" si="302"/>
        <v>2020</v>
      </c>
      <c r="AF1558">
        <f t="shared" si="303"/>
        <v>11</v>
      </c>
      <c r="AG1558" t="str">
        <f>VLOOKUP(F1558,vlookup!$A$2:$E$660,2,0)</f>
        <v>Retained</v>
      </c>
      <c r="AH1558" t="str">
        <f>VLOOKUP(F1558,vlookup!$A$2:$E$660,3,0)</f>
        <v>Service Contract</v>
      </c>
      <c r="AI1558" t="str">
        <f>VLOOKUP(F1558,vlookup!$A$2:$E$660,4,0)</f>
        <v>Used Car Programs</v>
      </c>
      <c r="AJ1558" t="str">
        <f>VLOOKUP(F1558,vlookup!$A$2:$E$660,5,0)</f>
        <v>High Mileage</v>
      </c>
      <c r="AL1558">
        <f t="shared" si="304"/>
        <v>53</v>
      </c>
      <c r="AM1558">
        <f t="shared" si="305"/>
        <v>195</v>
      </c>
      <c r="AN1558">
        <f t="shared" si="306"/>
        <v>9822</v>
      </c>
      <c r="AO1558" t="str">
        <f t="shared" si="307"/>
        <v/>
      </c>
      <c r="AP1558" t="str">
        <f t="shared" si="308"/>
        <v/>
      </c>
      <c r="AQ1558" t="str">
        <f t="shared" si="309"/>
        <v/>
      </c>
      <c r="AR1558">
        <f t="shared" si="310"/>
        <v>-199.95</v>
      </c>
      <c r="AS1558" t="str">
        <f t="shared" si="311"/>
        <v>ZAGE0H10039K20-2</v>
      </c>
      <c r="AT1558" t="str">
        <f>IFERROR(IF(VLOOKUP(Y1558,vlookup!$I$2:$J$9,1,0)=Y1558,VLOOKUP(Y1558,vlookup!$I$2:$J$9,2,0),PROPER(Y1558)),PROPER(Y1558))</f>
        <v>Labor</v>
      </c>
      <c r="AU1558" t="str">
        <f>IFERROR(IF(B1558=VLOOKUP(B1558,vlookup!$L$2:$L$10,1,0),"Yes","No"),"No")</f>
        <v>No</v>
      </c>
    </row>
    <row r="1559" spans="1:47" ht="14.45" customHeight="1" x14ac:dyDescent="0.25">
      <c r="A1559" t="s">
        <v>1787</v>
      </c>
      <c r="B1559" s="31" t="s">
        <v>1788</v>
      </c>
      <c r="C1559">
        <v>3</v>
      </c>
      <c r="D1559">
        <v>1</v>
      </c>
      <c r="E1559" t="s">
        <v>382</v>
      </c>
      <c r="F1559" t="s">
        <v>464</v>
      </c>
      <c r="G1559" t="s">
        <v>1107</v>
      </c>
      <c r="H1559" t="s">
        <v>1789</v>
      </c>
      <c r="I1559">
        <v>102232</v>
      </c>
      <c r="J1559" s="19">
        <v>44148</v>
      </c>
      <c r="K1559" s="19">
        <v>44202</v>
      </c>
      <c r="L1559">
        <v>202012</v>
      </c>
      <c r="M1559" s="19">
        <v>44166</v>
      </c>
      <c r="N1559">
        <v>24617</v>
      </c>
      <c r="O1559" t="s">
        <v>1070</v>
      </c>
      <c r="P1559" t="s">
        <v>1790</v>
      </c>
      <c r="Q1559" t="s">
        <v>924</v>
      </c>
      <c r="R1559">
        <v>1053493</v>
      </c>
      <c r="S1559" s="19">
        <v>44671</v>
      </c>
      <c r="T1559">
        <v>128120</v>
      </c>
      <c r="U1559" t="s">
        <v>356</v>
      </c>
      <c r="V1559" s="19">
        <v>44677</v>
      </c>
      <c r="W1559" t="s">
        <v>585</v>
      </c>
      <c r="X1559" t="s">
        <v>586</v>
      </c>
      <c r="Y1559" t="s">
        <v>94</v>
      </c>
      <c r="Z1559" t="s">
        <v>364</v>
      </c>
      <c r="AA1559" s="29">
        <v>-1064</v>
      </c>
      <c r="AB1559">
        <v>0</v>
      </c>
      <c r="AC1559">
        <f t="shared" si="300"/>
        <v>2022</v>
      </c>
      <c r="AD1559">
        <f t="shared" si="301"/>
        <v>4</v>
      </c>
      <c r="AE1559">
        <f t="shared" si="302"/>
        <v>2020</v>
      </c>
      <c r="AF1559">
        <f t="shared" si="303"/>
        <v>11</v>
      </c>
      <c r="AG1559" t="str">
        <f>VLOOKUP(F1559,vlookup!$A$2:$E$660,2,0)</f>
        <v>Retained</v>
      </c>
      <c r="AH1559" t="str">
        <f>VLOOKUP(F1559,vlookup!$A$2:$E$660,3,0)</f>
        <v>Service Contract</v>
      </c>
      <c r="AI1559" t="str">
        <f>VLOOKUP(F1559,vlookup!$A$2:$E$660,4,0)</f>
        <v>Used Car Programs</v>
      </c>
      <c r="AJ1559" t="str">
        <f>VLOOKUP(F1559,vlookup!$A$2:$E$660,5,0)</f>
        <v>High Mileage</v>
      </c>
      <c r="AL1559">
        <f t="shared" si="304"/>
        <v>53</v>
      </c>
      <c r="AM1559">
        <f t="shared" si="305"/>
        <v>523</v>
      </c>
      <c r="AN1559">
        <f t="shared" si="306"/>
        <v>25888</v>
      </c>
      <c r="AO1559" t="str">
        <f t="shared" si="307"/>
        <v/>
      </c>
      <c r="AP1559" t="str">
        <f t="shared" si="308"/>
        <v/>
      </c>
      <c r="AQ1559" t="str">
        <f t="shared" si="309"/>
        <v/>
      </c>
      <c r="AR1559">
        <f t="shared" si="310"/>
        <v>-1064</v>
      </c>
      <c r="AS1559" t="str">
        <f t="shared" si="311"/>
        <v>ZAGE0H10039K20-3</v>
      </c>
      <c r="AT1559" t="str">
        <f>IFERROR(IF(VLOOKUP(Y1559,vlookup!$I$2:$J$9,1,0)=Y1559,VLOOKUP(Y1559,vlookup!$I$2:$J$9,2,0),PROPER(Y1559)),PROPER(Y1559))</f>
        <v>Labor</v>
      </c>
      <c r="AU1559" t="str">
        <f>IFERROR(IF(B1559=VLOOKUP(B1559,vlookup!$L$2:$L$10,1,0),"Yes","No"),"No")</f>
        <v>No</v>
      </c>
    </row>
    <row r="1560" spans="1:47" ht="14.45" customHeight="1" x14ac:dyDescent="0.25">
      <c r="A1560" t="s">
        <v>1791</v>
      </c>
      <c r="B1560" s="31" t="s">
        <v>1792</v>
      </c>
      <c r="C1560">
        <v>1</v>
      </c>
      <c r="D1560">
        <v>1</v>
      </c>
      <c r="E1560" t="s">
        <v>571</v>
      </c>
      <c r="F1560" t="s">
        <v>464</v>
      </c>
      <c r="G1560" t="s">
        <v>1107</v>
      </c>
      <c r="H1560" t="s">
        <v>1789</v>
      </c>
      <c r="I1560">
        <v>77212</v>
      </c>
      <c r="J1560" s="19">
        <v>43350</v>
      </c>
      <c r="K1560" s="19">
        <v>43419</v>
      </c>
      <c r="L1560">
        <v>201811</v>
      </c>
      <c r="M1560" s="19">
        <v>43405</v>
      </c>
      <c r="N1560">
        <v>24617</v>
      </c>
      <c r="O1560" t="s">
        <v>1070</v>
      </c>
      <c r="P1560" t="s">
        <v>1793</v>
      </c>
      <c r="Q1560" t="s">
        <v>924</v>
      </c>
      <c r="R1560">
        <v>45761</v>
      </c>
      <c r="S1560" s="19">
        <v>43714</v>
      </c>
      <c r="T1560">
        <v>87458</v>
      </c>
      <c r="U1560" t="s">
        <v>356</v>
      </c>
      <c r="V1560" s="19">
        <v>43717</v>
      </c>
      <c r="W1560" t="s">
        <v>969</v>
      </c>
      <c r="X1560" t="s">
        <v>970</v>
      </c>
      <c r="Y1560" t="s">
        <v>94</v>
      </c>
      <c r="Z1560" t="s">
        <v>582</v>
      </c>
      <c r="AA1560" s="29">
        <v>-925</v>
      </c>
      <c r="AB1560">
        <v>0</v>
      </c>
      <c r="AC1560">
        <f t="shared" si="300"/>
        <v>2019</v>
      </c>
      <c r="AD1560">
        <f t="shared" si="301"/>
        <v>9</v>
      </c>
      <c r="AE1560">
        <f t="shared" si="302"/>
        <v>2018</v>
      </c>
      <c r="AF1560">
        <f t="shared" si="303"/>
        <v>9</v>
      </c>
      <c r="AG1560" t="str">
        <f>VLOOKUP(F1560,vlookup!$A$2:$E$660,2,0)</f>
        <v>Retained</v>
      </c>
      <c r="AH1560" t="str">
        <f>VLOOKUP(F1560,vlookup!$A$2:$E$660,3,0)</f>
        <v>Service Contract</v>
      </c>
      <c r="AI1560" t="str">
        <f>VLOOKUP(F1560,vlookup!$A$2:$E$660,4,0)</f>
        <v>Used Car Programs</v>
      </c>
      <c r="AJ1560" t="str">
        <f>VLOOKUP(F1560,vlookup!$A$2:$E$660,5,0)</f>
        <v>High Mileage</v>
      </c>
      <c r="AL1560">
        <f t="shared" si="304"/>
        <v>68</v>
      </c>
      <c r="AM1560">
        <f t="shared" si="305"/>
        <v>362</v>
      </c>
      <c r="AN1560">
        <f t="shared" si="306"/>
        <v>10246</v>
      </c>
      <c r="AO1560" t="str">
        <f t="shared" si="307"/>
        <v/>
      </c>
      <c r="AP1560" t="str">
        <f t="shared" si="308"/>
        <v/>
      </c>
      <c r="AQ1560" t="str">
        <f t="shared" si="309"/>
        <v/>
      </c>
      <c r="AR1560">
        <f t="shared" si="310"/>
        <v>-925</v>
      </c>
      <c r="AS1560" t="str">
        <f t="shared" si="311"/>
        <v>DL591027I8-1</v>
      </c>
      <c r="AT1560" t="str">
        <f>IFERROR(IF(VLOOKUP(Y1560,vlookup!$I$2:$J$9,1,0)=Y1560,VLOOKUP(Y1560,vlookup!$I$2:$J$9,2,0),PROPER(Y1560)),PROPER(Y1560))</f>
        <v>Labor</v>
      </c>
      <c r="AU1560" t="str">
        <f>IFERROR(IF(B1560=VLOOKUP(B1560,vlookup!$L$2:$L$10,1,0),"Yes","No"),"No")</f>
        <v>No</v>
      </c>
    </row>
    <row r="1561" spans="1:47" ht="14.45" customHeight="1" x14ac:dyDescent="0.25">
      <c r="A1561" t="s">
        <v>1794</v>
      </c>
      <c r="B1561" s="31" t="s">
        <v>1795</v>
      </c>
      <c r="C1561">
        <v>1</v>
      </c>
      <c r="D1561">
        <v>1</v>
      </c>
      <c r="E1561" t="s">
        <v>382</v>
      </c>
      <c r="F1561" t="s">
        <v>464</v>
      </c>
      <c r="G1561" t="s">
        <v>12</v>
      </c>
      <c r="H1561" t="s">
        <v>1732</v>
      </c>
      <c r="I1561">
        <v>71729</v>
      </c>
      <c r="J1561" s="19">
        <v>44539</v>
      </c>
      <c r="K1561" s="19">
        <v>44594</v>
      </c>
      <c r="L1561">
        <v>202201</v>
      </c>
      <c r="M1561" s="19">
        <v>44562</v>
      </c>
      <c r="N1561">
        <v>24617</v>
      </c>
      <c r="O1561" t="s">
        <v>1070</v>
      </c>
      <c r="P1561" t="s">
        <v>1790</v>
      </c>
      <c r="Q1561" t="s">
        <v>924</v>
      </c>
      <c r="R1561">
        <v>1057818</v>
      </c>
      <c r="S1561" s="19">
        <v>44727</v>
      </c>
      <c r="T1561">
        <v>76420</v>
      </c>
      <c r="U1561" t="s">
        <v>356</v>
      </c>
      <c r="V1561" s="19">
        <v>44748</v>
      </c>
      <c r="W1561" t="s">
        <v>2946</v>
      </c>
      <c r="X1561" t="s">
        <v>2947</v>
      </c>
      <c r="Y1561" t="s">
        <v>94</v>
      </c>
      <c r="Z1561" t="s">
        <v>366</v>
      </c>
      <c r="AA1561" s="29">
        <v>-1064</v>
      </c>
      <c r="AB1561">
        <v>0</v>
      </c>
      <c r="AC1561">
        <f t="shared" si="300"/>
        <v>2022</v>
      </c>
      <c r="AD1561">
        <f t="shared" si="301"/>
        <v>7</v>
      </c>
      <c r="AE1561">
        <f t="shared" si="302"/>
        <v>2021</v>
      </c>
      <c r="AF1561">
        <f t="shared" si="303"/>
        <v>12</v>
      </c>
      <c r="AG1561" t="str">
        <f>VLOOKUP(F1561,vlookup!$A$2:$E$660,2,0)</f>
        <v>Retained</v>
      </c>
      <c r="AH1561" t="str">
        <f>VLOOKUP(F1561,vlookup!$A$2:$E$660,3,0)</f>
        <v>Service Contract</v>
      </c>
      <c r="AI1561" t="str">
        <f>VLOOKUP(F1561,vlookup!$A$2:$E$660,4,0)</f>
        <v>Used Car Programs</v>
      </c>
      <c r="AJ1561" t="str">
        <f>VLOOKUP(F1561,vlookup!$A$2:$E$660,5,0)</f>
        <v>High Mileage</v>
      </c>
      <c r="AL1561">
        <f t="shared" si="304"/>
        <v>53</v>
      </c>
      <c r="AM1561">
        <f t="shared" si="305"/>
        <v>207</v>
      </c>
      <c r="AN1561">
        <f t="shared" si="306"/>
        <v>4691</v>
      </c>
      <c r="AO1561" t="str">
        <f t="shared" si="307"/>
        <v/>
      </c>
      <c r="AP1561" t="str">
        <f t="shared" si="308"/>
        <v/>
      </c>
      <c r="AQ1561" t="str">
        <f t="shared" si="309"/>
        <v/>
      </c>
      <c r="AR1561">
        <f t="shared" si="310"/>
        <v>-1064</v>
      </c>
      <c r="AS1561" t="str">
        <f t="shared" si="311"/>
        <v>ZAGG0P24430L21-1</v>
      </c>
      <c r="AT1561" t="str">
        <f>IFERROR(IF(VLOOKUP(Y1561,vlookup!$I$2:$J$9,1,0)=Y1561,VLOOKUP(Y1561,vlookup!$I$2:$J$9,2,0),PROPER(Y1561)),PROPER(Y1561))</f>
        <v>Labor</v>
      </c>
      <c r="AU1561" t="str">
        <f>IFERROR(IF(B1561=VLOOKUP(B1561,vlookup!$L$2:$L$10,1,0),"Yes","No"),"No")</f>
        <v>No</v>
      </c>
    </row>
    <row r="1562" spans="1:47" ht="14.45" customHeight="1" x14ac:dyDescent="0.25">
      <c r="A1562" t="s">
        <v>1794</v>
      </c>
      <c r="B1562" s="31" t="s">
        <v>1795</v>
      </c>
      <c r="C1562">
        <v>1</v>
      </c>
      <c r="D1562">
        <v>1</v>
      </c>
      <c r="E1562" t="s">
        <v>382</v>
      </c>
      <c r="F1562" t="s">
        <v>464</v>
      </c>
      <c r="G1562" t="s">
        <v>12</v>
      </c>
      <c r="H1562" t="s">
        <v>1732</v>
      </c>
      <c r="I1562">
        <v>71729</v>
      </c>
      <c r="J1562" s="19">
        <v>44539</v>
      </c>
      <c r="K1562" s="19">
        <v>44594</v>
      </c>
      <c r="L1562">
        <v>202201</v>
      </c>
      <c r="M1562" s="19">
        <v>44562</v>
      </c>
      <c r="N1562">
        <v>24617</v>
      </c>
      <c r="O1562" t="s">
        <v>1070</v>
      </c>
      <c r="P1562" t="s">
        <v>1790</v>
      </c>
      <c r="Q1562" t="s">
        <v>924</v>
      </c>
      <c r="R1562">
        <v>1057818</v>
      </c>
      <c r="S1562" s="19">
        <v>44727</v>
      </c>
      <c r="T1562">
        <v>76420</v>
      </c>
      <c r="U1562" t="s">
        <v>356</v>
      </c>
      <c r="V1562" s="19">
        <v>44748</v>
      </c>
      <c r="W1562" t="s">
        <v>988</v>
      </c>
      <c r="X1562" t="s">
        <v>989</v>
      </c>
      <c r="Y1562" t="s">
        <v>94</v>
      </c>
      <c r="Z1562" t="s">
        <v>364</v>
      </c>
      <c r="AA1562" s="29">
        <v>-1862</v>
      </c>
      <c r="AB1562">
        <v>0</v>
      </c>
      <c r="AC1562">
        <f t="shared" si="300"/>
        <v>2022</v>
      </c>
      <c r="AD1562">
        <f t="shared" si="301"/>
        <v>7</v>
      </c>
      <c r="AE1562">
        <f t="shared" si="302"/>
        <v>2021</v>
      </c>
      <c r="AF1562">
        <f t="shared" si="303"/>
        <v>12</v>
      </c>
      <c r="AG1562" t="str">
        <f>VLOOKUP(F1562,vlookup!$A$2:$E$660,2,0)</f>
        <v>Retained</v>
      </c>
      <c r="AH1562" t="str">
        <f>VLOOKUP(F1562,vlookup!$A$2:$E$660,3,0)</f>
        <v>Service Contract</v>
      </c>
      <c r="AI1562" t="str">
        <f>VLOOKUP(F1562,vlookup!$A$2:$E$660,4,0)</f>
        <v>Used Car Programs</v>
      </c>
      <c r="AJ1562" t="str">
        <f>VLOOKUP(F1562,vlookup!$A$2:$E$660,5,0)</f>
        <v>High Mileage</v>
      </c>
      <c r="AL1562">
        <f t="shared" si="304"/>
        <v>53</v>
      </c>
      <c r="AM1562">
        <f t="shared" si="305"/>
        <v>207</v>
      </c>
      <c r="AN1562">
        <f t="shared" si="306"/>
        <v>4691</v>
      </c>
      <c r="AO1562" t="str">
        <f t="shared" si="307"/>
        <v/>
      </c>
      <c r="AP1562" t="str">
        <f t="shared" si="308"/>
        <v/>
      </c>
      <c r="AQ1562" t="str">
        <f t="shared" si="309"/>
        <v/>
      </c>
      <c r="AR1562">
        <f t="shared" si="310"/>
        <v>-1862</v>
      </c>
      <c r="AS1562" t="str">
        <f t="shared" si="311"/>
        <v>ZAGG0P24430L21-1</v>
      </c>
      <c r="AT1562" t="str">
        <f>IFERROR(IF(VLOOKUP(Y1562,vlookup!$I$2:$J$9,1,0)=Y1562,VLOOKUP(Y1562,vlookup!$I$2:$J$9,2,0),PROPER(Y1562)),PROPER(Y1562))</f>
        <v>Labor</v>
      </c>
      <c r="AU1562" t="str">
        <f>IFERROR(IF(B1562=VLOOKUP(B1562,vlookup!$L$2:$L$10,1,0),"Yes","No"),"No")</f>
        <v>No</v>
      </c>
    </row>
    <row r="1563" spans="1:47" ht="14.45" customHeight="1" x14ac:dyDescent="0.25">
      <c r="A1563" t="s">
        <v>1794</v>
      </c>
      <c r="B1563" s="31" t="s">
        <v>1795</v>
      </c>
      <c r="C1563">
        <v>1</v>
      </c>
      <c r="D1563">
        <v>1</v>
      </c>
      <c r="E1563" t="s">
        <v>382</v>
      </c>
      <c r="F1563" t="s">
        <v>464</v>
      </c>
      <c r="G1563" t="s">
        <v>12</v>
      </c>
      <c r="H1563" t="s">
        <v>1732</v>
      </c>
      <c r="I1563">
        <v>71729</v>
      </c>
      <c r="J1563" s="19">
        <v>44539</v>
      </c>
      <c r="K1563" s="19">
        <v>44594</v>
      </c>
      <c r="L1563">
        <v>202201</v>
      </c>
      <c r="M1563" s="19">
        <v>44562</v>
      </c>
      <c r="N1563">
        <v>24617</v>
      </c>
      <c r="O1563" t="s">
        <v>1070</v>
      </c>
      <c r="P1563" t="s">
        <v>1790</v>
      </c>
      <c r="Q1563" t="s">
        <v>924</v>
      </c>
      <c r="R1563">
        <v>1057818</v>
      </c>
      <c r="S1563" s="19">
        <v>44727</v>
      </c>
      <c r="T1563">
        <v>76420</v>
      </c>
      <c r="U1563" t="s">
        <v>356</v>
      </c>
      <c r="V1563" s="19">
        <v>44748</v>
      </c>
      <c r="W1563" t="s">
        <v>572</v>
      </c>
      <c r="X1563" t="s">
        <v>573</v>
      </c>
      <c r="Y1563" t="s">
        <v>94</v>
      </c>
      <c r="Z1563" t="s">
        <v>574</v>
      </c>
      <c r="AA1563" s="29">
        <v>-249.95</v>
      </c>
      <c r="AB1563">
        <v>0</v>
      </c>
      <c r="AC1563">
        <f t="shared" si="300"/>
        <v>2022</v>
      </c>
      <c r="AD1563">
        <f t="shared" si="301"/>
        <v>7</v>
      </c>
      <c r="AE1563">
        <f t="shared" si="302"/>
        <v>2021</v>
      </c>
      <c r="AF1563">
        <f t="shared" si="303"/>
        <v>12</v>
      </c>
      <c r="AG1563" t="str">
        <f>VLOOKUP(F1563,vlookup!$A$2:$E$660,2,0)</f>
        <v>Retained</v>
      </c>
      <c r="AH1563" t="str">
        <f>VLOOKUP(F1563,vlookup!$A$2:$E$660,3,0)</f>
        <v>Service Contract</v>
      </c>
      <c r="AI1563" t="str">
        <f>VLOOKUP(F1563,vlookup!$A$2:$E$660,4,0)</f>
        <v>Used Car Programs</v>
      </c>
      <c r="AJ1563" t="str">
        <f>VLOOKUP(F1563,vlookup!$A$2:$E$660,5,0)</f>
        <v>High Mileage</v>
      </c>
      <c r="AL1563">
        <f t="shared" si="304"/>
        <v>53</v>
      </c>
      <c r="AM1563">
        <f t="shared" si="305"/>
        <v>207</v>
      </c>
      <c r="AN1563">
        <f t="shared" si="306"/>
        <v>4691</v>
      </c>
      <c r="AO1563" t="str">
        <f t="shared" si="307"/>
        <v/>
      </c>
      <c r="AP1563" t="str">
        <f t="shared" si="308"/>
        <v/>
      </c>
      <c r="AQ1563" t="str">
        <f t="shared" si="309"/>
        <v/>
      </c>
      <c r="AR1563">
        <f t="shared" si="310"/>
        <v>-249.95</v>
      </c>
      <c r="AS1563" t="str">
        <f t="shared" si="311"/>
        <v>ZAGG0P24430L21-1</v>
      </c>
      <c r="AT1563" t="str">
        <f>IFERROR(IF(VLOOKUP(Y1563,vlookup!$I$2:$J$9,1,0)=Y1563,VLOOKUP(Y1563,vlookup!$I$2:$J$9,2,0),PROPER(Y1563)),PROPER(Y1563))</f>
        <v>Labor</v>
      </c>
      <c r="AU1563" t="str">
        <f>IFERROR(IF(B1563=VLOOKUP(B1563,vlookup!$L$2:$L$10,1,0),"Yes","No"),"No")</f>
        <v>No</v>
      </c>
    </row>
    <row r="1564" spans="1:47" ht="14.45" customHeight="1" x14ac:dyDescent="0.25">
      <c r="A1564" t="s">
        <v>2395</v>
      </c>
      <c r="B1564" s="31" t="s">
        <v>2396</v>
      </c>
      <c r="C1564">
        <v>1</v>
      </c>
      <c r="D1564">
        <v>1</v>
      </c>
      <c r="E1564" t="s">
        <v>382</v>
      </c>
      <c r="F1564" t="s">
        <v>464</v>
      </c>
      <c r="G1564" t="s">
        <v>953</v>
      </c>
      <c r="H1564" t="s">
        <v>2397</v>
      </c>
      <c r="I1564">
        <v>97559</v>
      </c>
      <c r="J1564" s="19">
        <v>44464</v>
      </c>
      <c r="K1564" s="19">
        <v>44497</v>
      </c>
      <c r="L1564">
        <v>202110</v>
      </c>
      <c r="M1564" s="19">
        <v>44470</v>
      </c>
      <c r="N1564">
        <v>24617</v>
      </c>
      <c r="O1564" t="s">
        <v>1070</v>
      </c>
      <c r="P1564" t="s">
        <v>3823</v>
      </c>
      <c r="Q1564" t="s">
        <v>924</v>
      </c>
      <c r="R1564">
        <v>6201235</v>
      </c>
      <c r="S1564" s="19">
        <v>44842</v>
      </c>
      <c r="T1564">
        <v>107474</v>
      </c>
      <c r="U1564" t="s">
        <v>356</v>
      </c>
      <c r="V1564" s="19">
        <v>44884</v>
      </c>
      <c r="W1564" t="s">
        <v>971</v>
      </c>
      <c r="X1564" t="s">
        <v>972</v>
      </c>
      <c r="Y1564" t="s">
        <v>94</v>
      </c>
      <c r="Z1564" t="s">
        <v>364</v>
      </c>
      <c r="AA1564" s="29">
        <v>-2722.5</v>
      </c>
      <c r="AB1564">
        <v>0</v>
      </c>
      <c r="AC1564">
        <f t="shared" si="300"/>
        <v>2022</v>
      </c>
      <c r="AD1564">
        <f t="shared" si="301"/>
        <v>11</v>
      </c>
      <c r="AE1564">
        <f t="shared" si="302"/>
        <v>2021</v>
      </c>
      <c r="AF1564">
        <f t="shared" si="303"/>
        <v>9</v>
      </c>
      <c r="AG1564" t="str">
        <f>VLOOKUP(F1564,vlookup!$A$2:$E$660,2,0)</f>
        <v>Retained</v>
      </c>
      <c r="AH1564" t="str">
        <f>VLOOKUP(F1564,vlookup!$A$2:$E$660,3,0)</f>
        <v>Service Contract</v>
      </c>
      <c r="AI1564" t="str">
        <f>VLOOKUP(F1564,vlookup!$A$2:$E$660,4,0)</f>
        <v>Used Car Programs</v>
      </c>
      <c r="AJ1564" t="str">
        <f>VLOOKUP(F1564,vlookup!$A$2:$E$660,5,0)</f>
        <v>High Mileage</v>
      </c>
      <c r="AL1564">
        <f t="shared" si="304"/>
        <v>33</v>
      </c>
      <c r="AM1564">
        <f t="shared" si="305"/>
        <v>414</v>
      </c>
      <c r="AN1564">
        <f t="shared" si="306"/>
        <v>9915</v>
      </c>
      <c r="AO1564" t="str">
        <f t="shared" si="307"/>
        <v/>
      </c>
      <c r="AP1564" t="str">
        <f t="shared" si="308"/>
        <v/>
      </c>
      <c r="AQ1564" t="str">
        <f t="shared" si="309"/>
        <v/>
      </c>
      <c r="AR1564">
        <f t="shared" si="310"/>
        <v>-2722.5</v>
      </c>
      <c r="AS1564" t="str">
        <f t="shared" si="311"/>
        <v>ZAGFG440564I21-1</v>
      </c>
      <c r="AT1564" t="str">
        <f>IFERROR(IF(VLOOKUP(Y1564,vlookup!$I$2:$J$9,1,0)=Y1564,VLOOKUP(Y1564,vlookup!$I$2:$J$9,2,0),PROPER(Y1564)),PROPER(Y1564))</f>
        <v>Labor</v>
      </c>
      <c r="AU1564" t="str">
        <f>IFERROR(IF(B1564=VLOOKUP(B1564,vlookup!$L$2:$L$10,1,0),"Yes","No"),"No")</f>
        <v>No</v>
      </c>
    </row>
    <row r="1565" spans="1:47" ht="14.45" customHeight="1" x14ac:dyDescent="0.25">
      <c r="A1565" t="s">
        <v>2398</v>
      </c>
      <c r="B1565" s="31" t="s">
        <v>2399</v>
      </c>
      <c r="C1565">
        <v>1</v>
      </c>
      <c r="D1565">
        <v>1</v>
      </c>
      <c r="E1565" t="s">
        <v>382</v>
      </c>
      <c r="F1565" t="s">
        <v>205</v>
      </c>
      <c r="G1565" t="s">
        <v>953</v>
      </c>
      <c r="H1565" t="s">
        <v>2397</v>
      </c>
      <c r="I1565">
        <v>68702</v>
      </c>
      <c r="J1565" s="19">
        <v>42547</v>
      </c>
      <c r="K1565" s="19">
        <v>42572</v>
      </c>
      <c r="L1565">
        <v>201607</v>
      </c>
      <c r="M1565" s="19">
        <v>42552</v>
      </c>
      <c r="N1565">
        <v>24616</v>
      </c>
      <c r="O1565" t="s">
        <v>1076</v>
      </c>
      <c r="P1565" t="s">
        <v>3188</v>
      </c>
      <c r="Q1565" t="s">
        <v>924</v>
      </c>
      <c r="R1565">
        <v>136806</v>
      </c>
      <c r="S1565" s="19">
        <v>42586</v>
      </c>
      <c r="T1565">
        <v>70864</v>
      </c>
      <c r="U1565" t="s">
        <v>356</v>
      </c>
      <c r="V1565" s="19">
        <v>42600</v>
      </c>
      <c r="W1565" t="s">
        <v>1036</v>
      </c>
      <c r="X1565" t="s">
        <v>1037</v>
      </c>
      <c r="Y1565" t="s">
        <v>94</v>
      </c>
      <c r="Z1565" t="s">
        <v>364</v>
      </c>
      <c r="AA1565" s="29">
        <v>-337.5</v>
      </c>
      <c r="AB1565">
        <v>0</v>
      </c>
      <c r="AC1565">
        <f t="shared" si="300"/>
        <v>2016</v>
      </c>
      <c r="AD1565">
        <f t="shared" si="301"/>
        <v>8</v>
      </c>
      <c r="AE1565">
        <f t="shared" si="302"/>
        <v>2016</v>
      </c>
      <c r="AF1565">
        <f t="shared" si="303"/>
        <v>6</v>
      </c>
      <c r="AG1565" t="str">
        <f>VLOOKUP(F1565,vlookup!$A$2:$E$660,2,0)</f>
        <v>Retained</v>
      </c>
      <c r="AH1565" t="str">
        <f>VLOOKUP(F1565,vlookup!$A$2:$E$660,3,0)</f>
        <v>Service Contract</v>
      </c>
      <c r="AI1565" t="str">
        <f>VLOOKUP(F1565,vlookup!$A$2:$E$660,4,0)</f>
        <v>Used Car Programs</v>
      </c>
      <c r="AJ1565" t="str">
        <f>VLOOKUP(F1565,vlookup!$A$2:$E$660,5,0)</f>
        <v>High Mileage</v>
      </c>
      <c r="AL1565">
        <f t="shared" si="304"/>
        <v>25</v>
      </c>
      <c r="AM1565">
        <f t="shared" si="305"/>
        <v>52</v>
      </c>
      <c r="AN1565">
        <f t="shared" si="306"/>
        <v>2162</v>
      </c>
      <c r="AO1565" t="str">
        <f t="shared" si="307"/>
        <v/>
      </c>
      <c r="AP1565">
        <f t="shared" si="308"/>
        <v>-337.5</v>
      </c>
      <c r="AQ1565" t="str">
        <f t="shared" si="309"/>
        <v/>
      </c>
      <c r="AR1565" t="str">
        <f t="shared" si="310"/>
        <v/>
      </c>
      <c r="AS1565" t="str">
        <f t="shared" si="311"/>
        <v>DG205327F6-1</v>
      </c>
      <c r="AT1565" t="str">
        <f>IFERROR(IF(VLOOKUP(Y1565,vlookup!$I$2:$J$9,1,0)=Y1565,VLOOKUP(Y1565,vlookup!$I$2:$J$9,2,0),PROPER(Y1565)),PROPER(Y1565))</f>
        <v>Labor</v>
      </c>
      <c r="AU1565" t="str">
        <f>IFERROR(IF(B1565=VLOOKUP(B1565,vlookup!$L$2:$L$10,1,0),"Yes","No"),"No")</f>
        <v>No</v>
      </c>
    </row>
    <row r="1566" spans="1:47" ht="14.45" customHeight="1" x14ac:dyDescent="0.25">
      <c r="A1566" t="s">
        <v>2398</v>
      </c>
      <c r="B1566" s="31" t="s">
        <v>2399</v>
      </c>
      <c r="C1566">
        <v>1</v>
      </c>
      <c r="D1566">
        <v>1</v>
      </c>
      <c r="E1566" t="s">
        <v>382</v>
      </c>
      <c r="F1566" t="s">
        <v>205</v>
      </c>
      <c r="G1566" t="s">
        <v>953</v>
      </c>
      <c r="H1566" t="s">
        <v>2397</v>
      </c>
      <c r="I1566">
        <v>68702</v>
      </c>
      <c r="J1566" s="19">
        <v>42547</v>
      </c>
      <c r="K1566" s="19">
        <v>42572</v>
      </c>
      <c r="L1566">
        <v>201607</v>
      </c>
      <c r="M1566" s="19">
        <v>42552</v>
      </c>
      <c r="N1566">
        <v>24616</v>
      </c>
      <c r="O1566" t="s">
        <v>1076</v>
      </c>
      <c r="P1566" t="s">
        <v>3188</v>
      </c>
      <c r="Q1566" t="s">
        <v>924</v>
      </c>
      <c r="R1566">
        <v>136806</v>
      </c>
      <c r="S1566" s="19">
        <v>42586</v>
      </c>
      <c r="T1566">
        <v>70864</v>
      </c>
      <c r="U1566" t="s">
        <v>356</v>
      </c>
      <c r="V1566" s="19">
        <v>42600</v>
      </c>
      <c r="W1566" t="s">
        <v>2856</v>
      </c>
      <c r="X1566" t="s">
        <v>2857</v>
      </c>
      <c r="Y1566" t="s">
        <v>94</v>
      </c>
      <c r="Z1566" t="s">
        <v>364</v>
      </c>
      <c r="AA1566" s="29">
        <v>-575</v>
      </c>
      <c r="AB1566">
        <v>0</v>
      </c>
      <c r="AC1566">
        <f t="shared" si="300"/>
        <v>2016</v>
      </c>
      <c r="AD1566">
        <f t="shared" si="301"/>
        <v>8</v>
      </c>
      <c r="AE1566">
        <f t="shared" si="302"/>
        <v>2016</v>
      </c>
      <c r="AF1566">
        <f t="shared" si="303"/>
        <v>6</v>
      </c>
      <c r="AG1566" t="str">
        <f>VLOOKUP(F1566,vlookup!$A$2:$E$660,2,0)</f>
        <v>Retained</v>
      </c>
      <c r="AH1566" t="str">
        <f>VLOOKUP(F1566,vlookup!$A$2:$E$660,3,0)</f>
        <v>Service Contract</v>
      </c>
      <c r="AI1566" t="str">
        <f>VLOOKUP(F1566,vlookup!$A$2:$E$660,4,0)</f>
        <v>Used Car Programs</v>
      </c>
      <c r="AJ1566" t="str">
        <f>VLOOKUP(F1566,vlookup!$A$2:$E$660,5,0)</f>
        <v>High Mileage</v>
      </c>
      <c r="AL1566">
        <f t="shared" si="304"/>
        <v>25</v>
      </c>
      <c r="AM1566">
        <f t="shared" si="305"/>
        <v>52</v>
      </c>
      <c r="AN1566">
        <f t="shared" si="306"/>
        <v>2162</v>
      </c>
      <c r="AO1566" t="str">
        <f t="shared" si="307"/>
        <v/>
      </c>
      <c r="AP1566">
        <f t="shared" si="308"/>
        <v>-575</v>
      </c>
      <c r="AQ1566" t="str">
        <f t="shared" si="309"/>
        <v/>
      </c>
      <c r="AR1566" t="str">
        <f t="shared" si="310"/>
        <v/>
      </c>
      <c r="AS1566" t="str">
        <f t="shared" si="311"/>
        <v>DG205327F6-1</v>
      </c>
      <c r="AT1566" t="str">
        <f>IFERROR(IF(VLOOKUP(Y1566,vlookup!$I$2:$J$9,1,0)=Y1566,VLOOKUP(Y1566,vlookup!$I$2:$J$9,2,0),PROPER(Y1566)),PROPER(Y1566))</f>
        <v>Labor</v>
      </c>
      <c r="AU1566" t="str">
        <f>IFERROR(IF(B1566=VLOOKUP(B1566,vlookup!$L$2:$L$10,1,0),"Yes","No"),"No")</f>
        <v>No</v>
      </c>
    </row>
    <row r="1567" spans="1:47" ht="14.45" customHeight="1" x14ac:dyDescent="0.25">
      <c r="A1567" t="s">
        <v>3189</v>
      </c>
      <c r="B1567" s="31" t="s">
        <v>3190</v>
      </c>
      <c r="C1567">
        <v>1</v>
      </c>
      <c r="D1567">
        <v>1</v>
      </c>
      <c r="E1567" t="s">
        <v>382</v>
      </c>
      <c r="F1567" t="s">
        <v>464</v>
      </c>
      <c r="G1567" t="s">
        <v>26</v>
      </c>
      <c r="H1567" t="s">
        <v>945</v>
      </c>
      <c r="I1567">
        <v>99175</v>
      </c>
      <c r="J1567" s="19">
        <v>44633</v>
      </c>
      <c r="K1567" s="19">
        <v>44684</v>
      </c>
      <c r="L1567">
        <v>202204</v>
      </c>
      <c r="M1567" s="19">
        <v>44652</v>
      </c>
      <c r="N1567">
        <v>24617</v>
      </c>
      <c r="O1567" t="s">
        <v>1070</v>
      </c>
      <c r="P1567" t="s">
        <v>1613</v>
      </c>
      <c r="Q1567" t="s">
        <v>924</v>
      </c>
      <c r="R1567">
        <v>6529954</v>
      </c>
      <c r="S1567" s="19">
        <v>44699</v>
      </c>
      <c r="T1567">
        <v>101926</v>
      </c>
      <c r="U1567" t="s">
        <v>356</v>
      </c>
      <c r="V1567" s="19">
        <v>44729</v>
      </c>
      <c r="W1567" t="s">
        <v>984</v>
      </c>
      <c r="X1567" t="s">
        <v>985</v>
      </c>
      <c r="Y1567" t="s">
        <v>94</v>
      </c>
      <c r="Z1567" t="s">
        <v>582</v>
      </c>
      <c r="AA1567" s="29">
        <v>-695.2</v>
      </c>
      <c r="AB1567">
        <v>0</v>
      </c>
      <c r="AC1567">
        <f t="shared" si="300"/>
        <v>2022</v>
      </c>
      <c r="AD1567">
        <f t="shared" si="301"/>
        <v>6</v>
      </c>
      <c r="AE1567">
        <f t="shared" si="302"/>
        <v>2022</v>
      </c>
      <c r="AF1567">
        <f t="shared" si="303"/>
        <v>3</v>
      </c>
      <c r="AG1567" t="str">
        <f>VLOOKUP(F1567,vlookup!$A$2:$E$660,2,0)</f>
        <v>Retained</v>
      </c>
      <c r="AH1567" t="str">
        <f>VLOOKUP(F1567,vlookup!$A$2:$E$660,3,0)</f>
        <v>Service Contract</v>
      </c>
      <c r="AI1567" t="str">
        <f>VLOOKUP(F1567,vlookup!$A$2:$E$660,4,0)</f>
        <v>Used Car Programs</v>
      </c>
      <c r="AJ1567" t="str">
        <f>VLOOKUP(F1567,vlookup!$A$2:$E$660,5,0)</f>
        <v>High Mileage</v>
      </c>
      <c r="AL1567">
        <f t="shared" si="304"/>
        <v>50</v>
      </c>
      <c r="AM1567">
        <f t="shared" si="305"/>
        <v>94</v>
      </c>
      <c r="AN1567">
        <f t="shared" si="306"/>
        <v>2751</v>
      </c>
      <c r="AO1567" t="str">
        <f t="shared" si="307"/>
        <v/>
      </c>
      <c r="AP1567" t="str">
        <f t="shared" si="308"/>
        <v/>
      </c>
      <c r="AQ1567" t="str">
        <f t="shared" si="309"/>
        <v/>
      </c>
      <c r="AR1567">
        <f t="shared" si="310"/>
        <v>-695.2</v>
      </c>
      <c r="AS1567" t="str">
        <f t="shared" si="311"/>
        <v>ZAGJE039100C22-1</v>
      </c>
      <c r="AT1567" t="str">
        <f>IFERROR(IF(VLOOKUP(Y1567,vlookup!$I$2:$J$9,1,0)=Y1567,VLOOKUP(Y1567,vlookup!$I$2:$J$9,2,0),PROPER(Y1567)),PROPER(Y1567))</f>
        <v>Labor</v>
      </c>
      <c r="AU1567" t="str">
        <f>IFERROR(IF(B1567=VLOOKUP(B1567,vlookup!$L$2:$L$10,1,0),"Yes","No"),"No")</f>
        <v>No</v>
      </c>
    </row>
    <row r="1568" spans="1:47" ht="14.45" customHeight="1" x14ac:dyDescent="0.25">
      <c r="A1568" t="s">
        <v>1798</v>
      </c>
      <c r="B1568" s="31" t="s">
        <v>1799</v>
      </c>
      <c r="C1568">
        <v>1</v>
      </c>
      <c r="D1568">
        <v>1</v>
      </c>
      <c r="E1568" t="s">
        <v>382</v>
      </c>
      <c r="F1568" t="s">
        <v>205</v>
      </c>
      <c r="G1568" t="s">
        <v>1723</v>
      </c>
      <c r="H1568" t="s">
        <v>1800</v>
      </c>
      <c r="I1568">
        <v>110249</v>
      </c>
      <c r="J1568" s="19">
        <v>41902</v>
      </c>
      <c r="K1568" s="19">
        <v>41943</v>
      </c>
      <c r="L1568">
        <v>201410</v>
      </c>
      <c r="M1568" s="19">
        <v>41913</v>
      </c>
      <c r="N1568">
        <v>24616</v>
      </c>
      <c r="O1568" t="s">
        <v>1076</v>
      </c>
      <c r="P1568" t="s">
        <v>1801</v>
      </c>
      <c r="Q1568" t="s">
        <v>924</v>
      </c>
      <c r="R1568">
        <v>3317</v>
      </c>
      <c r="S1568" s="19">
        <v>42110</v>
      </c>
      <c r="T1568">
        <v>116070</v>
      </c>
      <c r="U1568" t="s">
        <v>357</v>
      </c>
      <c r="V1568" s="19">
        <v>42124</v>
      </c>
      <c r="W1568" t="s">
        <v>2772</v>
      </c>
      <c r="X1568" t="s">
        <v>2773</v>
      </c>
      <c r="Y1568" t="s">
        <v>94</v>
      </c>
      <c r="Z1568" t="s">
        <v>364</v>
      </c>
      <c r="AA1568" s="29">
        <v>-1608</v>
      </c>
      <c r="AB1568">
        <v>0</v>
      </c>
      <c r="AC1568">
        <f t="shared" si="300"/>
        <v>2015</v>
      </c>
      <c r="AD1568">
        <f t="shared" si="301"/>
        <v>4</v>
      </c>
      <c r="AE1568">
        <f t="shared" si="302"/>
        <v>2014</v>
      </c>
      <c r="AF1568">
        <f t="shared" si="303"/>
        <v>9</v>
      </c>
      <c r="AG1568" t="str">
        <f>VLOOKUP(F1568,vlookup!$A$2:$E$660,2,0)</f>
        <v>Retained</v>
      </c>
      <c r="AH1568" t="str">
        <f>VLOOKUP(F1568,vlookup!$A$2:$E$660,3,0)</f>
        <v>Service Contract</v>
      </c>
      <c r="AI1568" t="str">
        <f>VLOOKUP(F1568,vlookup!$A$2:$E$660,4,0)</f>
        <v>Used Car Programs</v>
      </c>
      <c r="AJ1568" t="str">
        <f>VLOOKUP(F1568,vlookup!$A$2:$E$660,5,0)</f>
        <v>High Mileage</v>
      </c>
      <c r="AL1568">
        <f t="shared" si="304"/>
        <v>41</v>
      </c>
      <c r="AM1568">
        <f t="shared" si="305"/>
        <v>220</v>
      </c>
      <c r="AN1568">
        <f t="shared" si="306"/>
        <v>5821</v>
      </c>
      <c r="AO1568" t="str">
        <f t="shared" si="307"/>
        <v/>
      </c>
      <c r="AP1568" t="str">
        <f t="shared" si="308"/>
        <v/>
      </c>
      <c r="AQ1568" t="str">
        <f t="shared" si="309"/>
        <v/>
      </c>
      <c r="AR1568">
        <f t="shared" si="310"/>
        <v>-1608</v>
      </c>
      <c r="AS1568" t="str">
        <f t="shared" si="311"/>
        <v>8H508905I4-1</v>
      </c>
      <c r="AT1568" t="str">
        <f>IFERROR(IF(VLOOKUP(Y1568,vlookup!$I$2:$J$9,1,0)=Y1568,VLOOKUP(Y1568,vlookup!$I$2:$J$9,2,0),PROPER(Y1568)),PROPER(Y1568))</f>
        <v>Labor</v>
      </c>
      <c r="AU1568" t="str">
        <f>IFERROR(IF(B1568=VLOOKUP(B1568,vlookup!$L$2:$L$10,1,0),"Yes","No"),"No")</f>
        <v>No</v>
      </c>
    </row>
    <row r="1569" spans="1:47" ht="14.45" customHeight="1" x14ac:dyDescent="0.25">
      <c r="A1569" t="s">
        <v>1802</v>
      </c>
      <c r="B1569" s="31" t="s">
        <v>1803</v>
      </c>
      <c r="C1569">
        <v>3</v>
      </c>
      <c r="D1569">
        <v>1</v>
      </c>
      <c r="E1569" t="s">
        <v>382</v>
      </c>
      <c r="F1569" t="s">
        <v>464</v>
      </c>
      <c r="G1569" t="s">
        <v>1723</v>
      </c>
      <c r="H1569" t="s">
        <v>1800</v>
      </c>
      <c r="I1569">
        <v>59713</v>
      </c>
      <c r="J1569" s="19">
        <v>44278</v>
      </c>
      <c r="K1569" s="19">
        <v>44342</v>
      </c>
      <c r="L1569">
        <v>202105</v>
      </c>
      <c r="M1569" s="19">
        <v>44317</v>
      </c>
      <c r="N1569">
        <v>24616</v>
      </c>
      <c r="O1569" t="s">
        <v>1076</v>
      </c>
      <c r="P1569" t="s">
        <v>1804</v>
      </c>
      <c r="Q1569" t="s">
        <v>924</v>
      </c>
      <c r="R1569">
        <v>789717</v>
      </c>
      <c r="S1569" s="19">
        <v>44412</v>
      </c>
      <c r="T1569">
        <v>65219</v>
      </c>
      <c r="U1569" t="s">
        <v>356</v>
      </c>
      <c r="V1569" s="19">
        <v>44418</v>
      </c>
      <c r="W1569" t="s">
        <v>3191</v>
      </c>
      <c r="X1569" t="s">
        <v>3192</v>
      </c>
      <c r="Y1569" t="s">
        <v>94</v>
      </c>
      <c r="Z1569" t="s">
        <v>364</v>
      </c>
      <c r="AA1569" s="29">
        <v>-310</v>
      </c>
      <c r="AB1569">
        <v>0</v>
      </c>
      <c r="AC1569">
        <f t="shared" si="300"/>
        <v>2021</v>
      </c>
      <c r="AD1569">
        <f t="shared" si="301"/>
        <v>8</v>
      </c>
      <c r="AE1569">
        <f t="shared" si="302"/>
        <v>2021</v>
      </c>
      <c r="AF1569">
        <f t="shared" si="303"/>
        <v>3</v>
      </c>
      <c r="AG1569" t="str">
        <f>VLOOKUP(F1569,vlookup!$A$2:$E$660,2,0)</f>
        <v>Retained</v>
      </c>
      <c r="AH1569" t="str">
        <f>VLOOKUP(F1569,vlookup!$A$2:$E$660,3,0)</f>
        <v>Service Contract</v>
      </c>
      <c r="AI1569" t="str">
        <f>VLOOKUP(F1569,vlookup!$A$2:$E$660,4,0)</f>
        <v>Used Car Programs</v>
      </c>
      <c r="AJ1569" t="str">
        <f>VLOOKUP(F1569,vlookup!$A$2:$E$660,5,0)</f>
        <v>High Mileage</v>
      </c>
      <c r="AL1569">
        <f t="shared" si="304"/>
        <v>63</v>
      </c>
      <c r="AM1569">
        <f t="shared" si="305"/>
        <v>137</v>
      </c>
      <c r="AN1569">
        <f t="shared" si="306"/>
        <v>5506</v>
      </c>
      <c r="AO1569" t="str">
        <f t="shared" si="307"/>
        <v/>
      </c>
      <c r="AP1569" t="str">
        <f t="shared" si="308"/>
        <v/>
      </c>
      <c r="AQ1569" t="str">
        <f t="shared" si="309"/>
        <v/>
      </c>
      <c r="AR1569">
        <f t="shared" si="310"/>
        <v>-310</v>
      </c>
      <c r="AS1569" t="str">
        <f t="shared" si="311"/>
        <v>ZAGGG013598C21-3</v>
      </c>
      <c r="AT1569" t="str">
        <f>IFERROR(IF(VLOOKUP(Y1569,vlookup!$I$2:$J$9,1,0)=Y1569,VLOOKUP(Y1569,vlookup!$I$2:$J$9,2,0),PROPER(Y1569)),PROPER(Y1569))</f>
        <v>Labor</v>
      </c>
      <c r="AU1569" t="str">
        <f>IFERROR(IF(B1569=VLOOKUP(B1569,vlookup!$L$2:$L$10,1,0),"Yes","No"),"No")</f>
        <v>No</v>
      </c>
    </row>
    <row r="1570" spans="1:47" ht="14.45" customHeight="1" x14ac:dyDescent="0.25">
      <c r="A1570" t="s">
        <v>3193</v>
      </c>
      <c r="B1570" s="31" t="s">
        <v>3194</v>
      </c>
      <c r="C1570">
        <v>1</v>
      </c>
      <c r="D1570">
        <v>3</v>
      </c>
      <c r="E1570" t="s">
        <v>382</v>
      </c>
      <c r="F1570" t="s">
        <v>205</v>
      </c>
      <c r="G1570" t="s">
        <v>1611</v>
      </c>
      <c r="H1570" t="s">
        <v>3195</v>
      </c>
      <c r="I1570">
        <v>139584</v>
      </c>
      <c r="J1570" s="19">
        <v>42006</v>
      </c>
      <c r="K1570" s="19">
        <v>42034</v>
      </c>
      <c r="L1570">
        <v>201501</v>
      </c>
      <c r="M1570" s="19">
        <v>42005</v>
      </c>
      <c r="N1570">
        <v>24616</v>
      </c>
      <c r="O1570" t="s">
        <v>1076</v>
      </c>
      <c r="P1570" t="s">
        <v>3196</v>
      </c>
      <c r="Q1570" t="s">
        <v>924</v>
      </c>
      <c r="R1570">
        <v>30362</v>
      </c>
      <c r="S1570" s="19">
        <v>42026</v>
      </c>
      <c r="T1570">
        <v>141331</v>
      </c>
      <c r="U1570" t="s">
        <v>357</v>
      </c>
      <c r="V1570" s="19">
        <v>42195</v>
      </c>
      <c r="W1570" t="s">
        <v>362</v>
      </c>
      <c r="X1570" t="s">
        <v>363</v>
      </c>
      <c r="Y1570" t="s">
        <v>94</v>
      </c>
      <c r="Z1570" t="s">
        <v>358</v>
      </c>
      <c r="AA1570" s="29">
        <v>-176</v>
      </c>
      <c r="AB1570">
        <v>0</v>
      </c>
      <c r="AC1570">
        <f t="shared" si="300"/>
        <v>2015</v>
      </c>
      <c r="AD1570">
        <f t="shared" si="301"/>
        <v>7</v>
      </c>
      <c r="AE1570">
        <f t="shared" si="302"/>
        <v>2015</v>
      </c>
      <c r="AF1570">
        <f t="shared" si="303"/>
        <v>1</v>
      </c>
      <c r="AG1570" t="str">
        <f>VLOOKUP(F1570,vlookup!$A$2:$E$660,2,0)</f>
        <v>Retained</v>
      </c>
      <c r="AH1570" t="str">
        <f>VLOOKUP(F1570,vlookup!$A$2:$E$660,3,0)</f>
        <v>Service Contract</v>
      </c>
      <c r="AI1570" t="str">
        <f>VLOOKUP(F1570,vlookup!$A$2:$E$660,4,0)</f>
        <v>Used Car Programs</v>
      </c>
      <c r="AJ1570" t="str">
        <f>VLOOKUP(F1570,vlookup!$A$2:$E$660,5,0)</f>
        <v>High Mileage</v>
      </c>
      <c r="AL1570">
        <f t="shared" si="304"/>
        <v>28</v>
      </c>
      <c r="AM1570">
        <f t="shared" si="305"/>
        <v>188</v>
      </c>
      <c r="AN1570">
        <f t="shared" si="306"/>
        <v>1747</v>
      </c>
      <c r="AO1570" t="str">
        <f t="shared" si="307"/>
        <v/>
      </c>
      <c r="AP1570" t="str">
        <f t="shared" si="308"/>
        <v/>
      </c>
      <c r="AQ1570" t="str">
        <f t="shared" si="309"/>
        <v/>
      </c>
      <c r="AR1570">
        <f t="shared" si="310"/>
        <v>-176</v>
      </c>
      <c r="AS1570" t="str">
        <f t="shared" si="311"/>
        <v>6C005746A5-1</v>
      </c>
      <c r="AT1570" t="str">
        <f>IFERROR(IF(VLOOKUP(Y1570,vlookup!$I$2:$J$9,1,0)=Y1570,VLOOKUP(Y1570,vlookup!$I$2:$J$9,2,0),PROPER(Y1570)),PROPER(Y1570))</f>
        <v>Labor</v>
      </c>
      <c r="AU1570" t="str">
        <f>IFERROR(IF(B1570=VLOOKUP(B1570,vlookup!$L$2:$L$10,1,0),"Yes","No"),"No")</f>
        <v>No</v>
      </c>
    </row>
    <row r="1571" spans="1:47" ht="14.45" customHeight="1" x14ac:dyDescent="0.25">
      <c r="A1571" t="s">
        <v>1805</v>
      </c>
      <c r="B1571" s="31" t="s">
        <v>3608</v>
      </c>
      <c r="C1571">
        <v>2</v>
      </c>
      <c r="D1571">
        <v>1</v>
      </c>
      <c r="E1571" t="s">
        <v>571</v>
      </c>
      <c r="F1571" t="s">
        <v>205</v>
      </c>
      <c r="G1571" t="s">
        <v>1611</v>
      </c>
      <c r="H1571" t="s">
        <v>1806</v>
      </c>
      <c r="I1571">
        <v>151999</v>
      </c>
      <c r="J1571" s="19">
        <v>41944</v>
      </c>
      <c r="K1571" s="19">
        <v>41973</v>
      </c>
      <c r="L1571">
        <v>201411</v>
      </c>
      <c r="M1571" s="19">
        <v>41944</v>
      </c>
      <c r="N1571">
        <v>24617</v>
      </c>
      <c r="O1571" t="s">
        <v>1070</v>
      </c>
      <c r="P1571" t="s">
        <v>1807</v>
      </c>
      <c r="Q1571" t="s">
        <v>924</v>
      </c>
      <c r="R1571">
        <v>477413</v>
      </c>
      <c r="S1571" s="19">
        <v>42418</v>
      </c>
      <c r="T1571">
        <v>156212</v>
      </c>
      <c r="U1571" t="s">
        <v>356</v>
      </c>
      <c r="V1571" s="19">
        <v>42419</v>
      </c>
      <c r="W1571" t="s">
        <v>362</v>
      </c>
      <c r="X1571" t="s">
        <v>363</v>
      </c>
      <c r="Y1571" t="s">
        <v>94</v>
      </c>
      <c r="Z1571" t="s">
        <v>358</v>
      </c>
      <c r="AA1571" s="29">
        <v>-273.89999999999998</v>
      </c>
      <c r="AB1571">
        <v>0</v>
      </c>
      <c r="AC1571">
        <f t="shared" si="300"/>
        <v>2016</v>
      </c>
      <c r="AD1571">
        <f t="shared" si="301"/>
        <v>2</v>
      </c>
      <c r="AE1571">
        <f t="shared" si="302"/>
        <v>2014</v>
      </c>
      <c r="AF1571">
        <f t="shared" si="303"/>
        <v>11</v>
      </c>
      <c r="AG1571" t="str">
        <f>VLOOKUP(F1571,vlookup!$A$2:$E$660,2,0)</f>
        <v>Retained</v>
      </c>
      <c r="AH1571" t="str">
        <f>VLOOKUP(F1571,vlookup!$A$2:$E$660,3,0)</f>
        <v>Service Contract</v>
      </c>
      <c r="AI1571" t="str">
        <f>VLOOKUP(F1571,vlookup!$A$2:$E$660,4,0)</f>
        <v>Used Car Programs</v>
      </c>
      <c r="AJ1571" t="str">
        <f>VLOOKUP(F1571,vlookup!$A$2:$E$660,5,0)</f>
        <v>High Mileage</v>
      </c>
      <c r="AL1571">
        <f t="shared" si="304"/>
        <v>29</v>
      </c>
      <c r="AM1571">
        <f t="shared" si="305"/>
        <v>468</v>
      </c>
      <c r="AN1571">
        <f t="shared" si="306"/>
        <v>4213</v>
      </c>
      <c r="AO1571" t="str">
        <f t="shared" si="307"/>
        <v/>
      </c>
      <c r="AP1571" t="str">
        <f t="shared" si="308"/>
        <v/>
      </c>
      <c r="AQ1571" t="str">
        <f t="shared" si="309"/>
        <v/>
      </c>
      <c r="AR1571">
        <f t="shared" si="310"/>
        <v>-273.89999999999998</v>
      </c>
      <c r="AS1571" t="str">
        <f t="shared" si="311"/>
        <v>102108943-2</v>
      </c>
      <c r="AT1571" t="str">
        <f>IFERROR(IF(VLOOKUP(Y1571,vlookup!$I$2:$J$9,1,0)=Y1571,VLOOKUP(Y1571,vlookup!$I$2:$J$9,2,0),PROPER(Y1571)),PROPER(Y1571))</f>
        <v>Labor</v>
      </c>
      <c r="AU1571" t="str">
        <f>IFERROR(IF(B1571=VLOOKUP(B1571,vlookup!$L$2:$L$10,1,0),"Yes","No"),"No")</f>
        <v>No</v>
      </c>
    </row>
    <row r="1572" spans="1:47" ht="14.45" customHeight="1" x14ac:dyDescent="0.25">
      <c r="A1572" t="s">
        <v>1805</v>
      </c>
      <c r="B1572" s="31" t="s">
        <v>3608</v>
      </c>
      <c r="C1572">
        <v>3</v>
      </c>
      <c r="D1572">
        <v>1</v>
      </c>
      <c r="E1572" t="s">
        <v>571</v>
      </c>
      <c r="F1572" t="s">
        <v>205</v>
      </c>
      <c r="G1572" t="s">
        <v>1611</v>
      </c>
      <c r="H1572" t="s">
        <v>1806</v>
      </c>
      <c r="I1572">
        <v>151999</v>
      </c>
      <c r="J1572" s="19">
        <v>41944</v>
      </c>
      <c r="K1572" s="19">
        <v>41973</v>
      </c>
      <c r="L1572">
        <v>201411</v>
      </c>
      <c r="M1572" s="19">
        <v>41944</v>
      </c>
      <c r="N1572">
        <v>24617</v>
      </c>
      <c r="O1572" t="s">
        <v>1070</v>
      </c>
      <c r="P1572" t="s">
        <v>1808</v>
      </c>
      <c r="Q1572" t="s">
        <v>924</v>
      </c>
      <c r="R1572" t="s">
        <v>1809</v>
      </c>
      <c r="S1572" s="19">
        <v>42570</v>
      </c>
      <c r="T1572">
        <v>160025</v>
      </c>
      <c r="U1572" t="s">
        <v>356</v>
      </c>
      <c r="V1572" s="19">
        <v>42585</v>
      </c>
      <c r="W1572" t="s">
        <v>572</v>
      </c>
      <c r="X1572" t="s">
        <v>573</v>
      </c>
      <c r="Y1572" t="s">
        <v>94</v>
      </c>
      <c r="Z1572" t="s">
        <v>574</v>
      </c>
      <c r="AA1572" s="29">
        <v>-99.95</v>
      </c>
      <c r="AB1572">
        <v>0</v>
      </c>
      <c r="AC1572">
        <f t="shared" si="300"/>
        <v>2016</v>
      </c>
      <c r="AD1572">
        <f t="shared" si="301"/>
        <v>8</v>
      </c>
      <c r="AE1572">
        <f t="shared" si="302"/>
        <v>2014</v>
      </c>
      <c r="AF1572">
        <f t="shared" si="303"/>
        <v>11</v>
      </c>
      <c r="AG1572" t="str">
        <f>VLOOKUP(F1572,vlookup!$A$2:$E$660,2,0)</f>
        <v>Retained</v>
      </c>
      <c r="AH1572" t="str">
        <f>VLOOKUP(F1572,vlookup!$A$2:$E$660,3,0)</f>
        <v>Service Contract</v>
      </c>
      <c r="AI1572" t="str">
        <f>VLOOKUP(F1572,vlookup!$A$2:$E$660,4,0)</f>
        <v>Used Car Programs</v>
      </c>
      <c r="AJ1572" t="str">
        <f>VLOOKUP(F1572,vlookup!$A$2:$E$660,5,0)</f>
        <v>High Mileage</v>
      </c>
      <c r="AL1572">
        <f t="shared" si="304"/>
        <v>29</v>
      </c>
      <c r="AM1572">
        <f t="shared" si="305"/>
        <v>632</v>
      </c>
      <c r="AN1572">
        <f t="shared" si="306"/>
        <v>8026</v>
      </c>
      <c r="AO1572" t="str">
        <f t="shared" si="307"/>
        <v/>
      </c>
      <c r="AP1572" t="str">
        <f t="shared" si="308"/>
        <v/>
      </c>
      <c r="AQ1572" t="str">
        <f t="shared" si="309"/>
        <v/>
      </c>
      <c r="AR1572">
        <f t="shared" si="310"/>
        <v>-99.95</v>
      </c>
      <c r="AS1572" t="str">
        <f t="shared" si="311"/>
        <v>102108943-3</v>
      </c>
      <c r="AT1572" t="str">
        <f>IFERROR(IF(VLOOKUP(Y1572,vlookup!$I$2:$J$9,1,0)=Y1572,VLOOKUP(Y1572,vlookup!$I$2:$J$9,2,0),PROPER(Y1572)),PROPER(Y1572))</f>
        <v>Labor</v>
      </c>
      <c r="AU1572" t="str">
        <f>IFERROR(IF(B1572=VLOOKUP(B1572,vlookup!$L$2:$L$10,1,0),"Yes","No"),"No")</f>
        <v>No</v>
      </c>
    </row>
    <row r="1573" spans="1:47" ht="14.45" customHeight="1" x14ac:dyDescent="0.25">
      <c r="A1573" t="s">
        <v>1805</v>
      </c>
      <c r="B1573" s="31" t="s">
        <v>3608</v>
      </c>
      <c r="C1573">
        <v>3</v>
      </c>
      <c r="D1573">
        <v>1</v>
      </c>
      <c r="E1573" t="s">
        <v>571</v>
      </c>
      <c r="F1573" t="s">
        <v>205</v>
      </c>
      <c r="G1573" t="s">
        <v>1611</v>
      </c>
      <c r="H1573" t="s">
        <v>1806</v>
      </c>
      <c r="I1573">
        <v>151999</v>
      </c>
      <c r="J1573" s="19">
        <v>41944</v>
      </c>
      <c r="K1573" s="19">
        <v>41973</v>
      </c>
      <c r="L1573">
        <v>201411</v>
      </c>
      <c r="M1573" s="19">
        <v>41944</v>
      </c>
      <c r="N1573">
        <v>24617</v>
      </c>
      <c r="O1573" t="s">
        <v>1070</v>
      </c>
      <c r="P1573" t="s">
        <v>1808</v>
      </c>
      <c r="Q1573" t="s">
        <v>924</v>
      </c>
      <c r="R1573" t="s">
        <v>1809</v>
      </c>
      <c r="S1573" s="19">
        <v>42570</v>
      </c>
      <c r="T1573">
        <v>160025</v>
      </c>
      <c r="U1573" t="s">
        <v>356</v>
      </c>
      <c r="V1573" s="19">
        <v>42585</v>
      </c>
      <c r="W1573" t="s">
        <v>616</v>
      </c>
      <c r="X1573" t="s">
        <v>617</v>
      </c>
      <c r="Y1573" t="s">
        <v>94</v>
      </c>
      <c r="Z1573" t="s">
        <v>578</v>
      </c>
      <c r="AA1573" s="29">
        <v>-310.8</v>
      </c>
      <c r="AB1573">
        <v>0</v>
      </c>
      <c r="AC1573">
        <f t="shared" si="300"/>
        <v>2016</v>
      </c>
      <c r="AD1573">
        <f t="shared" si="301"/>
        <v>8</v>
      </c>
      <c r="AE1573">
        <f t="shared" si="302"/>
        <v>2014</v>
      </c>
      <c r="AF1573">
        <f t="shared" si="303"/>
        <v>11</v>
      </c>
      <c r="AG1573" t="str">
        <f>VLOOKUP(F1573,vlookup!$A$2:$E$660,2,0)</f>
        <v>Retained</v>
      </c>
      <c r="AH1573" t="str">
        <f>VLOOKUP(F1573,vlookup!$A$2:$E$660,3,0)</f>
        <v>Service Contract</v>
      </c>
      <c r="AI1573" t="str">
        <f>VLOOKUP(F1573,vlookup!$A$2:$E$660,4,0)</f>
        <v>Used Car Programs</v>
      </c>
      <c r="AJ1573" t="str">
        <f>VLOOKUP(F1573,vlookup!$A$2:$E$660,5,0)</f>
        <v>High Mileage</v>
      </c>
      <c r="AL1573">
        <f t="shared" si="304"/>
        <v>29</v>
      </c>
      <c r="AM1573">
        <f t="shared" si="305"/>
        <v>632</v>
      </c>
      <c r="AN1573">
        <f t="shared" si="306"/>
        <v>8026</v>
      </c>
      <c r="AO1573" t="str">
        <f t="shared" si="307"/>
        <v/>
      </c>
      <c r="AP1573" t="str">
        <f t="shared" si="308"/>
        <v/>
      </c>
      <c r="AQ1573" t="str">
        <f t="shared" si="309"/>
        <v/>
      </c>
      <c r="AR1573">
        <f t="shared" si="310"/>
        <v>-310.8</v>
      </c>
      <c r="AS1573" t="str">
        <f t="shared" si="311"/>
        <v>102108943-3</v>
      </c>
      <c r="AT1573" t="str">
        <f>IFERROR(IF(VLOOKUP(Y1573,vlookup!$I$2:$J$9,1,0)=Y1573,VLOOKUP(Y1573,vlookup!$I$2:$J$9,2,0),PROPER(Y1573)),PROPER(Y1573))</f>
        <v>Labor</v>
      </c>
      <c r="AU1573" t="str">
        <f>IFERROR(IF(B1573=VLOOKUP(B1573,vlookup!$L$2:$L$10,1,0),"Yes","No"),"No")</f>
        <v>No</v>
      </c>
    </row>
    <row r="1574" spans="1:47" ht="14.45" customHeight="1" x14ac:dyDescent="0.25">
      <c r="A1574" t="s">
        <v>3197</v>
      </c>
      <c r="B1574" s="31" t="s">
        <v>3198</v>
      </c>
      <c r="C1574">
        <v>1</v>
      </c>
      <c r="D1574">
        <v>1</v>
      </c>
      <c r="E1574" t="s">
        <v>382</v>
      </c>
      <c r="F1574" t="s">
        <v>238</v>
      </c>
      <c r="G1574" t="s">
        <v>3714</v>
      </c>
      <c r="H1574" t="s">
        <v>3824</v>
      </c>
      <c r="I1574">
        <v>118130</v>
      </c>
      <c r="J1574" s="19">
        <v>41888</v>
      </c>
      <c r="K1574" s="19">
        <v>41912</v>
      </c>
      <c r="L1574">
        <v>201409</v>
      </c>
      <c r="M1574" s="19">
        <v>41883</v>
      </c>
      <c r="N1574">
        <v>24616</v>
      </c>
      <c r="O1574" t="s">
        <v>1076</v>
      </c>
      <c r="P1574" t="s">
        <v>1675</v>
      </c>
      <c r="Q1574" t="s">
        <v>924</v>
      </c>
      <c r="R1574">
        <v>6494</v>
      </c>
      <c r="S1574" s="19">
        <v>42002</v>
      </c>
      <c r="T1574">
        <v>123297</v>
      </c>
      <c r="U1574" t="s">
        <v>357</v>
      </c>
      <c r="V1574" s="19">
        <v>42011</v>
      </c>
      <c r="W1574" t="s">
        <v>2536</v>
      </c>
      <c r="X1574" t="s">
        <v>2537</v>
      </c>
      <c r="Y1574" t="s">
        <v>94</v>
      </c>
      <c r="Z1574" t="s">
        <v>14</v>
      </c>
      <c r="AA1574" s="29">
        <v>-1133.43</v>
      </c>
      <c r="AB1574">
        <v>0</v>
      </c>
      <c r="AC1574">
        <f t="shared" si="300"/>
        <v>2015</v>
      </c>
      <c r="AD1574">
        <f t="shared" si="301"/>
        <v>1</v>
      </c>
      <c r="AE1574">
        <f t="shared" si="302"/>
        <v>2014</v>
      </c>
      <c r="AF1574">
        <f t="shared" si="303"/>
        <v>9</v>
      </c>
      <c r="AG1574" t="str">
        <f>VLOOKUP(F1574,vlookup!$A$2:$E$660,2,0)</f>
        <v>Retained</v>
      </c>
      <c r="AH1574" t="str">
        <f>VLOOKUP(F1574,vlookup!$A$2:$E$660,3,0)</f>
        <v>Service Contract</v>
      </c>
      <c r="AI1574" t="str">
        <f>VLOOKUP(F1574,vlookup!$A$2:$E$660,4,0)</f>
        <v>Used Car Programs</v>
      </c>
      <c r="AJ1574" t="str">
        <f>VLOOKUP(F1574,vlookup!$A$2:$E$660,5,0)</f>
        <v>High Mileage</v>
      </c>
      <c r="AL1574">
        <f t="shared" si="304"/>
        <v>24</v>
      </c>
      <c r="AM1574">
        <f t="shared" si="305"/>
        <v>121</v>
      </c>
      <c r="AN1574">
        <f t="shared" si="306"/>
        <v>5167</v>
      </c>
      <c r="AO1574" t="str">
        <f t="shared" si="307"/>
        <v/>
      </c>
      <c r="AP1574" t="str">
        <f t="shared" si="308"/>
        <v/>
      </c>
      <c r="AQ1574" t="str">
        <f t="shared" si="309"/>
        <v/>
      </c>
      <c r="AR1574">
        <f t="shared" si="310"/>
        <v>-1133.43</v>
      </c>
      <c r="AS1574" t="str">
        <f t="shared" si="311"/>
        <v>61404124I4Y-1</v>
      </c>
      <c r="AT1574" t="str">
        <f>IFERROR(IF(VLOOKUP(Y1574,vlookup!$I$2:$J$9,1,0)=Y1574,VLOOKUP(Y1574,vlookup!$I$2:$J$9,2,0),PROPER(Y1574)),PROPER(Y1574))</f>
        <v>Labor</v>
      </c>
      <c r="AU1574" t="str">
        <f>IFERROR(IF(B1574=VLOOKUP(B1574,vlookup!$L$2:$L$10,1,0),"Yes","No"),"No")</f>
        <v>No</v>
      </c>
    </row>
    <row r="1575" spans="1:47" ht="14.45" customHeight="1" x14ac:dyDescent="0.25">
      <c r="A1575" t="s">
        <v>2411</v>
      </c>
      <c r="B1575" s="31" t="s">
        <v>2412</v>
      </c>
      <c r="C1575">
        <v>2</v>
      </c>
      <c r="D1575">
        <v>3</v>
      </c>
      <c r="E1575" t="s">
        <v>382</v>
      </c>
      <c r="F1575" t="s">
        <v>205</v>
      </c>
      <c r="G1575" t="s">
        <v>3714</v>
      </c>
      <c r="H1575" t="s">
        <v>3800</v>
      </c>
      <c r="I1575">
        <v>104082</v>
      </c>
      <c r="J1575" s="19">
        <v>42361</v>
      </c>
      <c r="K1575" s="19">
        <v>42400</v>
      </c>
      <c r="L1575">
        <v>201601</v>
      </c>
      <c r="M1575" s="19">
        <v>42370</v>
      </c>
      <c r="N1575">
        <v>24616</v>
      </c>
      <c r="O1575" t="s">
        <v>1076</v>
      </c>
      <c r="P1575" t="s">
        <v>1172</v>
      </c>
      <c r="Q1575" t="s">
        <v>924</v>
      </c>
      <c r="R1575" t="s">
        <v>544</v>
      </c>
      <c r="S1575" s="19">
        <v>42552</v>
      </c>
      <c r="T1575">
        <v>111540</v>
      </c>
      <c r="U1575" t="s">
        <v>356</v>
      </c>
      <c r="V1575" s="19">
        <v>42606</v>
      </c>
      <c r="W1575" t="s">
        <v>2772</v>
      </c>
      <c r="X1575" t="s">
        <v>2773</v>
      </c>
      <c r="Y1575" t="s">
        <v>94</v>
      </c>
      <c r="Z1575" t="s">
        <v>364</v>
      </c>
      <c r="AA1575" s="29">
        <v>-1395</v>
      </c>
      <c r="AB1575">
        <v>0</v>
      </c>
      <c r="AC1575">
        <f t="shared" si="300"/>
        <v>2016</v>
      </c>
      <c r="AD1575">
        <f t="shared" si="301"/>
        <v>8</v>
      </c>
      <c r="AE1575">
        <f t="shared" si="302"/>
        <v>2015</v>
      </c>
      <c r="AF1575">
        <f t="shared" si="303"/>
        <v>12</v>
      </c>
      <c r="AG1575" t="str">
        <f>VLOOKUP(F1575,vlookup!$A$2:$E$660,2,0)</f>
        <v>Retained</v>
      </c>
      <c r="AH1575" t="str">
        <f>VLOOKUP(F1575,vlookup!$A$2:$E$660,3,0)</f>
        <v>Service Contract</v>
      </c>
      <c r="AI1575" t="str">
        <f>VLOOKUP(F1575,vlookup!$A$2:$E$660,4,0)</f>
        <v>Used Car Programs</v>
      </c>
      <c r="AJ1575" t="str">
        <f>VLOOKUP(F1575,vlookup!$A$2:$E$660,5,0)</f>
        <v>High Mileage</v>
      </c>
      <c r="AL1575">
        <f t="shared" si="304"/>
        <v>38</v>
      </c>
      <c r="AM1575">
        <f t="shared" si="305"/>
        <v>241</v>
      </c>
      <c r="AN1575">
        <f t="shared" si="306"/>
        <v>7458</v>
      </c>
      <c r="AO1575" t="str">
        <f t="shared" si="307"/>
        <v/>
      </c>
      <c r="AP1575" t="str">
        <f t="shared" si="308"/>
        <v/>
      </c>
      <c r="AQ1575" t="str">
        <f t="shared" si="309"/>
        <v/>
      </c>
      <c r="AR1575">
        <f t="shared" si="310"/>
        <v>-1395</v>
      </c>
      <c r="AS1575" t="str">
        <f t="shared" si="311"/>
        <v>81122373L5-2</v>
      </c>
      <c r="AT1575" t="str">
        <f>IFERROR(IF(VLOOKUP(Y1575,vlookup!$I$2:$J$9,1,0)=Y1575,VLOOKUP(Y1575,vlookup!$I$2:$J$9,2,0),PROPER(Y1575)),PROPER(Y1575))</f>
        <v>Labor</v>
      </c>
      <c r="AU1575" t="str">
        <f>IFERROR(IF(B1575=VLOOKUP(B1575,vlookup!$L$2:$L$10,1,0),"Yes","No"),"No")</f>
        <v>No</v>
      </c>
    </row>
    <row r="1576" spans="1:47" ht="14.45" customHeight="1" x14ac:dyDescent="0.25">
      <c r="A1576" t="s">
        <v>1810</v>
      </c>
      <c r="B1576" s="31" t="s">
        <v>1811</v>
      </c>
      <c r="C1576">
        <v>1</v>
      </c>
      <c r="D1576">
        <v>1</v>
      </c>
      <c r="E1576" t="s">
        <v>382</v>
      </c>
      <c r="F1576" t="s">
        <v>238</v>
      </c>
      <c r="G1576" t="s">
        <v>3714</v>
      </c>
      <c r="H1576" t="s">
        <v>3780</v>
      </c>
      <c r="I1576">
        <v>140550</v>
      </c>
      <c r="J1576" s="19">
        <v>42079</v>
      </c>
      <c r="K1576" s="19">
        <v>42094</v>
      </c>
      <c r="L1576">
        <v>201503</v>
      </c>
      <c r="M1576" s="19">
        <v>42064</v>
      </c>
      <c r="N1576">
        <v>24616</v>
      </c>
      <c r="O1576" t="s">
        <v>1076</v>
      </c>
      <c r="P1576" t="s">
        <v>1812</v>
      </c>
      <c r="Q1576" t="s">
        <v>924</v>
      </c>
      <c r="R1576">
        <v>219717</v>
      </c>
      <c r="S1576" s="19">
        <v>42191</v>
      </c>
      <c r="T1576">
        <v>145351</v>
      </c>
      <c r="U1576" t="s">
        <v>357</v>
      </c>
      <c r="V1576" s="19">
        <v>42192</v>
      </c>
      <c r="W1576" t="s">
        <v>608</v>
      </c>
      <c r="X1576" t="s">
        <v>609</v>
      </c>
      <c r="Y1576" t="s">
        <v>94</v>
      </c>
      <c r="Z1576" t="s">
        <v>364</v>
      </c>
      <c r="AA1576" s="29">
        <v>-162</v>
      </c>
      <c r="AB1576">
        <v>0</v>
      </c>
      <c r="AC1576">
        <f t="shared" si="300"/>
        <v>2015</v>
      </c>
      <c r="AD1576">
        <f t="shared" si="301"/>
        <v>7</v>
      </c>
      <c r="AE1576">
        <f t="shared" si="302"/>
        <v>2015</v>
      </c>
      <c r="AF1576">
        <f t="shared" si="303"/>
        <v>3</v>
      </c>
      <c r="AG1576" t="str">
        <f>VLOOKUP(F1576,vlookup!$A$2:$E$660,2,0)</f>
        <v>Retained</v>
      </c>
      <c r="AH1576" t="str">
        <f>VLOOKUP(F1576,vlookup!$A$2:$E$660,3,0)</f>
        <v>Service Contract</v>
      </c>
      <c r="AI1576" t="str">
        <f>VLOOKUP(F1576,vlookup!$A$2:$E$660,4,0)</f>
        <v>Used Car Programs</v>
      </c>
      <c r="AJ1576" t="str">
        <f>VLOOKUP(F1576,vlookup!$A$2:$E$660,5,0)</f>
        <v>High Mileage</v>
      </c>
      <c r="AL1576">
        <f t="shared" si="304"/>
        <v>15</v>
      </c>
      <c r="AM1576">
        <f t="shared" si="305"/>
        <v>111</v>
      </c>
      <c r="AN1576">
        <f t="shared" si="306"/>
        <v>4801</v>
      </c>
      <c r="AO1576" t="str">
        <f t="shared" si="307"/>
        <v/>
      </c>
      <c r="AP1576" t="str">
        <f t="shared" si="308"/>
        <v/>
      </c>
      <c r="AQ1576" t="str">
        <f t="shared" si="309"/>
        <v/>
      </c>
      <c r="AR1576">
        <f t="shared" si="310"/>
        <v>-162</v>
      </c>
      <c r="AS1576" t="str">
        <f t="shared" si="311"/>
        <v>70135902C5Y-1</v>
      </c>
      <c r="AT1576" t="str">
        <f>IFERROR(IF(VLOOKUP(Y1576,vlookup!$I$2:$J$9,1,0)=Y1576,VLOOKUP(Y1576,vlookup!$I$2:$J$9,2,0),PROPER(Y1576)),PROPER(Y1576))</f>
        <v>Labor</v>
      </c>
      <c r="AU1576" t="str">
        <f>IFERROR(IF(B1576=VLOOKUP(B1576,vlookup!$L$2:$L$10,1,0),"Yes","No"),"No")</f>
        <v>No</v>
      </c>
    </row>
    <row r="1577" spans="1:47" ht="14.45" customHeight="1" x14ac:dyDescent="0.25">
      <c r="A1577" t="s">
        <v>1813</v>
      </c>
      <c r="B1577" s="31" t="s">
        <v>3590</v>
      </c>
      <c r="C1577">
        <v>1</v>
      </c>
      <c r="D1577">
        <v>1</v>
      </c>
      <c r="E1577" t="s">
        <v>382</v>
      </c>
      <c r="F1577" t="s">
        <v>205</v>
      </c>
      <c r="G1577" t="s">
        <v>3714</v>
      </c>
      <c r="H1577" t="s">
        <v>3780</v>
      </c>
      <c r="I1577">
        <v>123690</v>
      </c>
      <c r="J1577" s="19">
        <v>41920</v>
      </c>
      <c r="K1577" s="19">
        <v>41968</v>
      </c>
      <c r="L1577">
        <v>201411</v>
      </c>
      <c r="M1577" s="19">
        <v>41944</v>
      </c>
      <c r="N1577">
        <v>24617</v>
      </c>
      <c r="O1577" t="s">
        <v>1070</v>
      </c>
      <c r="P1577" t="s">
        <v>1814</v>
      </c>
      <c r="Q1577" t="s">
        <v>924</v>
      </c>
      <c r="R1577">
        <v>108174</v>
      </c>
      <c r="S1577" s="19">
        <v>41964</v>
      </c>
      <c r="T1577">
        <v>125182</v>
      </c>
      <c r="U1577" t="s">
        <v>357</v>
      </c>
      <c r="V1577" s="19">
        <v>41976</v>
      </c>
      <c r="W1577" t="s">
        <v>3199</v>
      </c>
      <c r="X1577" t="s">
        <v>3200</v>
      </c>
      <c r="Y1577" t="s">
        <v>94</v>
      </c>
      <c r="Z1577" t="s">
        <v>358</v>
      </c>
      <c r="AA1577" s="29">
        <v>-110</v>
      </c>
      <c r="AB1577">
        <v>0</v>
      </c>
      <c r="AC1577">
        <f t="shared" si="300"/>
        <v>2014</v>
      </c>
      <c r="AD1577">
        <f t="shared" si="301"/>
        <v>12</v>
      </c>
      <c r="AE1577">
        <f t="shared" si="302"/>
        <v>2014</v>
      </c>
      <c r="AF1577">
        <f t="shared" si="303"/>
        <v>10</v>
      </c>
      <c r="AG1577" t="str">
        <f>VLOOKUP(F1577,vlookup!$A$2:$E$660,2,0)</f>
        <v>Retained</v>
      </c>
      <c r="AH1577" t="str">
        <f>VLOOKUP(F1577,vlookup!$A$2:$E$660,3,0)</f>
        <v>Service Contract</v>
      </c>
      <c r="AI1577" t="str">
        <f>VLOOKUP(F1577,vlookup!$A$2:$E$660,4,0)</f>
        <v>Used Car Programs</v>
      </c>
      <c r="AJ1577" t="str">
        <f>VLOOKUP(F1577,vlookup!$A$2:$E$660,5,0)</f>
        <v>High Mileage</v>
      </c>
      <c r="AL1577">
        <f t="shared" si="304"/>
        <v>47</v>
      </c>
      <c r="AM1577">
        <f t="shared" si="305"/>
        <v>55</v>
      </c>
      <c r="AN1577">
        <f t="shared" si="306"/>
        <v>1492</v>
      </c>
      <c r="AO1577" t="str">
        <f t="shared" si="307"/>
        <v/>
      </c>
      <c r="AP1577">
        <f t="shared" si="308"/>
        <v>-110</v>
      </c>
      <c r="AQ1577" t="str">
        <f t="shared" si="309"/>
        <v/>
      </c>
      <c r="AR1577" t="str">
        <f t="shared" si="310"/>
        <v/>
      </c>
      <c r="AS1577" t="str">
        <f t="shared" si="311"/>
        <v>102108985-1</v>
      </c>
      <c r="AT1577" t="str">
        <f>IFERROR(IF(VLOOKUP(Y1577,vlookup!$I$2:$J$9,1,0)=Y1577,VLOOKUP(Y1577,vlookup!$I$2:$J$9,2,0),PROPER(Y1577)),PROPER(Y1577))</f>
        <v>Labor</v>
      </c>
      <c r="AU1577" t="str">
        <f>IFERROR(IF(B1577=VLOOKUP(B1577,vlookup!$L$2:$L$10,1,0),"Yes","No"),"No")</f>
        <v>No</v>
      </c>
    </row>
    <row r="1578" spans="1:47" ht="14.45" customHeight="1" x14ac:dyDescent="0.25">
      <c r="A1578" t="s">
        <v>1813</v>
      </c>
      <c r="B1578" s="31" t="s">
        <v>3590</v>
      </c>
      <c r="C1578">
        <v>1</v>
      </c>
      <c r="D1578">
        <v>1</v>
      </c>
      <c r="E1578" t="s">
        <v>382</v>
      </c>
      <c r="F1578" t="s">
        <v>205</v>
      </c>
      <c r="G1578" t="s">
        <v>3714</v>
      </c>
      <c r="H1578" t="s">
        <v>3780</v>
      </c>
      <c r="I1578">
        <v>123690</v>
      </c>
      <c r="J1578" s="19">
        <v>41920</v>
      </c>
      <c r="K1578" s="19">
        <v>41968</v>
      </c>
      <c r="L1578">
        <v>201411</v>
      </c>
      <c r="M1578" s="19">
        <v>41944</v>
      </c>
      <c r="N1578">
        <v>24617</v>
      </c>
      <c r="O1578" t="s">
        <v>1070</v>
      </c>
      <c r="P1578" t="s">
        <v>1814</v>
      </c>
      <c r="Q1578" t="s">
        <v>924</v>
      </c>
      <c r="R1578">
        <v>108174</v>
      </c>
      <c r="S1578" s="19">
        <v>41964</v>
      </c>
      <c r="T1578">
        <v>125182</v>
      </c>
      <c r="U1578" t="s">
        <v>357</v>
      </c>
      <c r="V1578" s="19">
        <v>41976</v>
      </c>
      <c r="W1578" t="s">
        <v>572</v>
      </c>
      <c r="X1578" t="s">
        <v>573</v>
      </c>
      <c r="Y1578" t="s">
        <v>94</v>
      </c>
      <c r="Z1578" t="s">
        <v>574</v>
      </c>
      <c r="AA1578" s="29">
        <v>-89.95</v>
      </c>
      <c r="AB1578">
        <v>0</v>
      </c>
      <c r="AC1578">
        <f t="shared" si="300"/>
        <v>2014</v>
      </c>
      <c r="AD1578">
        <f t="shared" si="301"/>
        <v>12</v>
      </c>
      <c r="AE1578">
        <f t="shared" si="302"/>
        <v>2014</v>
      </c>
      <c r="AF1578">
        <f t="shared" si="303"/>
        <v>10</v>
      </c>
      <c r="AG1578" t="str">
        <f>VLOOKUP(F1578,vlookup!$A$2:$E$660,2,0)</f>
        <v>Retained</v>
      </c>
      <c r="AH1578" t="str">
        <f>VLOOKUP(F1578,vlookup!$A$2:$E$660,3,0)</f>
        <v>Service Contract</v>
      </c>
      <c r="AI1578" t="str">
        <f>VLOOKUP(F1578,vlookup!$A$2:$E$660,4,0)</f>
        <v>Used Car Programs</v>
      </c>
      <c r="AJ1578" t="str">
        <f>VLOOKUP(F1578,vlookup!$A$2:$E$660,5,0)</f>
        <v>High Mileage</v>
      </c>
      <c r="AL1578">
        <f t="shared" si="304"/>
        <v>47</v>
      </c>
      <c r="AM1578">
        <f t="shared" si="305"/>
        <v>55</v>
      </c>
      <c r="AN1578">
        <f t="shared" si="306"/>
        <v>1492</v>
      </c>
      <c r="AO1578" t="str">
        <f t="shared" si="307"/>
        <v/>
      </c>
      <c r="AP1578">
        <f t="shared" si="308"/>
        <v>-89.95</v>
      </c>
      <c r="AQ1578" t="str">
        <f t="shared" si="309"/>
        <v/>
      </c>
      <c r="AR1578" t="str">
        <f t="shared" si="310"/>
        <v/>
      </c>
      <c r="AS1578" t="str">
        <f t="shared" si="311"/>
        <v>102108985-1</v>
      </c>
      <c r="AT1578" t="str">
        <f>IFERROR(IF(VLOOKUP(Y1578,vlookup!$I$2:$J$9,1,0)=Y1578,VLOOKUP(Y1578,vlookup!$I$2:$J$9,2,0),PROPER(Y1578)),PROPER(Y1578))</f>
        <v>Labor</v>
      </c>
      <c r="AU1578" t="str">
        <f>IFERROR(IF(B1578=VLOOKUP(B1578,vlookup!$L$2:$L$10,1,0),"Yes","No"),"No")</f>
        <v>No</v>
      </c>
    </row>
    <row r="1579" spans="1:47" ht="14.45" customHeight="1" x14ac:dyDescent="0.25">
      <c r="A1579" t="s">
        <v>1813</v>
      </c>
      <c r="B1579" s="31" t="s">
        <v>3590</v>
      </c>
      <c r="C1579">
        <v>1</v>
      </c>
      <c r="D1579">
        <v>1</v>
      </c>
      <c r="E1579" t="s">
        <v>382</v>
      </c>
      <c r="F1579" t="s">
        <v>205</v>
      </c>
      <c r="G1579" t="s">
        <v>3714</v>
      </c>
      <c r="H1579" t="s">
        <v>3780</v>
      </c>
      <c r="I1579">
        <v>123690</v>
      </c>
      <c r="J1579" s="19">
        <v>41920</v>
      </c>
      <c r="K1579" s="19">
        <v>41968</v>
      </c>
      <c r="L1579">
        <v>201411</v>
      </c>
      <c r="M1579" s="19">
        <v>41944</v>
      </c>
      <c r="N1579">
        <v>24617</v>
      </c>
      <c r="O1579" t="s">
        <v>1070</v>
      </c>
      <c r="P1579" t="s">
        <v>1814</v>
      </c>
      <c r="Q1579" t="s">
        <v>924</v>
      </c>
      <c r="R1579">
        <v>108174</v>
      </c>
      <c r="S1579" s="19">
        <v>41964</v>
      </c>
      <c r="T1579">
        <v>125182</v>
      </c>
      <c r="U1579" t="s">
        <v>357</v>
      </c>
      <c r="V1579" s="19">
        <v>41976</v>
      </c>
      <c r="W1579" t="s">
        <v>3201</v>
      </c>
      <c r="X1579" t="s">
        <v>3202</v>
      </c>
      <c r="Y1579" t="s">
        <v>94</v>
      </c>
      <c r="Z1579" t="s">
        <v>578</v>
      </c>
      <c r="AA1579" s="29">
        <v>-275</v>
      </c>
      <c r="AB1579">
        <v>0</v>
      </c>
      <c r="AC1579">
        <f t="shared" si="300"/>
        <v>2014</v>
      </c>
      <c r="AD1579">
        <f t="shared" si="301"/>
        <v>12</v>
      </c>
      <c r="AE1579">
        <f t="shared" si="302"/>
        <v>2014</v>
      </c>
      <c r="AF1579">
        <f t="shared" si="303"/>
        <v>10</v>
      </c>
      <c r="AG1579" t="str">
        <f>VLOOKUP(F1579,vlookup!$A$2:$E$660,2,0)</f>
        <v>Retained</v>
      </c>
      <c r="AH1579" t="str">
        <f>VLOOKUP(F1579,vlookup!$A$2:$E$660,3,0)</f>
        <v>Service Contract</v>
      </c>
      <c r="AI1579" t="str">
        <f>VLOOKUP(F1579,vlookup!$A$2:$E$660,4,0)</f>
        <v>Used Car Programs</v>
      </c>
      <c r="AJ1579" t="str">
        <f>VLOOKUP(F1579,vlookup!$A$2:$E$660,5,0)</f>
        <v>High Mileage</v>
      </c>
      <c r="AL1579">
        <f t="shared" si="304"/>
        <v>47</v>
      </c>
      <c r="AM1579">
        <f t="shared" si="305"/>
        <v>55</v>
      </c>
      <c r="AN1579">
        <f t="shared" si="306"/>
        <v>1492</v>
      </c>
      <c r="AO1579" t="str">
        <f t="shared" si="307"/>
        <v/>
      </c>
      <c r="AP1579">
        <f t="shared" si="308"/>
        <v>-275</v>
      </c>
      <c r="AQ1579" t="str">
        <f t="shared" si="309"/>
        <v/>
      </c>
      <c r="AR1579" t="str">
        <f t="shared" si="310"/>
        <v/>
      </c>
      <c r="AS1579" t="str">
        <f t="shared" si="311"/>
        <v>102108985-1</v>
      </c>
      <c r="AT1579" t="str">
        <f>IFERROR(IF(VLOOKUP(Y1579,vlookup!$I$2:$J$9,1,0)=Y1579,VLOOKUP(Y1579,vlookup!$I$2:$J$9,2,0),PROPER(Y1579)),PROPER(Y1579))</f>
        <v>Labor</v>
      </c>
      <c r="AU1579" t="str">
        <f>IFERROR(IF(B1579=VLOOKUP(B1579,vlookup!$L$2:$L$10,1,0),"Yes","No"),"No")</f>
        <v>No</v>
      </c>
    </row>
    <row r="1580" spans="1:47" ht="14.45" customHeight="1" x14ac:dyDescent="0.25">
      <c r="A1580" t="s">
        <v>1813</v>
      </c>
      <c r="B1580" s="31" t="s">
        <v>3590</v>
      </c>
      <c r="C1580">
        <v>2</v>
      </c>
      <c r="D1580">
        <v>1</v>
      </c>
      <c r="E1580" t="s">
        <v>382</v>
      </c>
      <c r="F1580" t="s">
        <v>205</v>
      </c>
      <c r="G1580" t="s">
        <v>3714</v>
      </c>
      <c r="H1580" t="s">
        <v>3780</v>
      </c>
      <c r="I1580">
        <v>123690</v>
      </c>
      <c r="J1580" s="19">
        <v>41920</v>
      </c>
      <c r="K1580" s="19">
        <v>41968</v>
      </c>
      <c r="L1580">
        <v>201411</v>
      </c>
      <c r="M1580" s="19">
        <v>41944</v>
      </c>
      <c r="N1580">
        <v>24617</v>
      </c>
      <c r="O1580" t="s">
        <v>1070</v>
      </c>
      <c r="P1580" t="s">
        <v>1815</v>
      </c>
      <c r="Q1580" t="s">
        <v>924</v>
      </c>
      <c r="R1580">
        <v>46323</v>
      </c>
      <c r="S1580" s="19">
        <v>42298</v>
      </c>
      <c r="T1580">
        <v>137722</v>
      </c>
      <c r="U1580" t="s">
        <v>357</v>
      </c>
      <c r="V1580" s="19">
        <v>42306</v>
      </c>
      <c r="W1580" t="s">
        <v>3203</v>
      </c>
      <c r="X1580" t="s">
        <v>3204</v>
      </c>
      <c r="Y1580" t="s">
        <v>94</v>
      </c>
      <c r="Z1580" t="s">
        <v>578</v>
      </c>
      <c r="AA1580" s="29">
        <v>-154</v>
      </c>
      <c r="AB1580">
        <v>0</v>
      </c>
      <c r="AC1580">
        <f t="shared" si="300"/>
        <v>2015</v>
      </c>
      <c r="AD1580">
        <f t="shared" si="301"/>
        <v>10</v>
      </c>
      <c r="AE1580">
        <f t="shared" si="302"/>
        <v>2014</v>
      </c>
      <c r="AF1580">
        <f t="shared" si="303"/>
        <v>10</v>
      </c>
      <c r="AG1580" t="str">
        <f>VLOOKUP(F1580,vlookup!$A$2:$E$660,2,0)</f>
        <v>Retained</v>
      </c>
      <c r="AH1580" t="str">
        <f>VLOOKUP(F1580,vlookup!$A$2:$E$660,3,0)</f>
        <v>Service Contract</v>
      </c>
      <c r="AI1580" t="str">
        <f>VLOOKUP(F1580,vlookup!$A$2:$E$660,4,0)</f>
        <v>Used Car Programs</v>
      </c>
      <c r="AJ1580" t="str">
        <f>VLOOKUP(F1580,vlookup!$A$2:$E$660,5,0)</f>
        <v>High Mileage</v>
      </c>
      <c r="AL1580">
        <f t="shared" si="304"/>
        <v>47</v>
      </c>
      <c r="AM1580">
        <f t="shared" si="305"/>
        <v>381</v>
      </c>
      <c r="AN1580">
        <f t="shared" si="306"/>
        <v>14032</v>
      </c>
      <c r="AO1580" t="str">
        <f t="shared" si="307"/>
        <v/>
      </c>
      <c r="AP1580" t="str">
        <f t="shared" si="308"/>
        <v/>
      </c>
      <c r="AQ1580" t="str">
        <f t="shared" si="309"/>
        <v/>
      </c>
      <c r="AR1580">
        <f t="shared" si="310"/>
        <v>-154</v>
      </c>
      <c r="AS1580" t="str">
        <f t="shared" si="311"/>
        <v>102108985-2</v>
      </c>
      <c r="AT1580" t="str">
        <f>IFERROR(IF(VLOOKUP(Y1580,vlookup!$I$2:$J$9,1,0)=Y1580,VLOOKUP(Y1580,vlookup!$I$2:$J$9,2,0),PROPER(Y1580)),PROPER(Y1580))</f>
        <v>Labor</v>
      </c>
      <c r="AU1580" t="str">
        <f>IFERROR(IF(B1580=VLOOKUP(B1580,vlookup!$L$2:$L$10,1,0),"Yes","No"),"No")</f>
        <v>No</v>
      </c>
    </row>
    <row r="1581" spans="1:47" ht="14.45" customHeight="1" x14ac:dyDescent="0.25">
      <c r="A1581" t="s">
        <v>1101</v>
      </c>
      <c r="B1581" s="31" t="s">
        <v>1102</v>
      </c>
      <c r="C1581">
        <v>2</v>
      </c>
      <c r="D1581">
        <v>1</v>
      </c>
      <c r="E1581" t="s">
        <v>382</v>
      </c>
      <c r="F1581" t="s">
        <v>60</v>
      </c>
      <c r="G1581" t="s">
        <v>3714</v>
      </c>
      <c r="H1581" t="s">
        <v>1103</v>
      </c>
      <c r="I1581">
        <v>101743</v>
      </c>
      <c r="J1581" s="19">
        <v>41189</v>
      </c>
      <c r="K1581" s="19">
        <v>41226</v>
      </c>
      <c r="L1581">
        <v>201211</v>
      </c>
      <c r="M1581" s="19">
        <v>41214</v>
      </c>
      <c r="N1581">
        <v>24616</v>
      </c>
      <c r="O1581" t="s">
        <v>1076</v>
      </c>
      <c r="P1581" t="s">
        <v>1104</v>
      </c>
      <c r="Q1581" t="s">
        <v>924</v>
      </c>
      <c r="R1581">
        <v>2962</v>
      </c>
      <c r="S1581" s="19">
        <v>41351</v>
      </c>
      <c r="T1581">
        <v>107472</v>
      </c>
      <c r="U1581" t="s">
        <v>357</v>
      </c>
      <c r="V1581" s="19">
        <v>41407</v>
      </c>
      <c r="W1581" t="s">
        <v>2854</v>
      </c>
      <c r="X1581" t="s">
        <v>2855</v>
      </c>
      <c r="Y1581" t="s">
        <v>94</v>
      </c>
      <c r="Z1581" t="s">
        <v>364</v>
      </c>
      <c r="AA1581" s="29">
        <v>-1440</v>
      </c>
      <c r="AB1581" t="s">
        <v>544</v>
      </c>
      <c r="AC1581">
        <f t="shared" si="300"/>
        <v>2013</v>
      </c>
      <c r="AD1581">
        <f t="shared" si="301"/>
        <v>5</v>
      </c>
      <c r="AE1581">
        <f t="shared" si="302"/>
        <v>2012</v>
      </c>
      <c r="AF1581">
        <f t="shared" si="303"/>
        <v>10</v>
      </c>
      <c r="AG1581" t="str">
        <f>VLOOKUP(F1581,vlookup!$A$2:$E$660,2,0)</f>
        <v>Retained</v>
      </c>
      <c r="AH1581" t="str">
        <f>VLOOKUP(F1581,vlookup!$A$2:$E$660,3,0)</f>
        <v>Service Contract</v>
      </c>
      <c r="AI1581" t="str">
        <f>VLOOKUP(F1581,vlookup!$A$2:$E$660,4,0)</f>
        <v>Used Car Programs</v>
      </c>
      <c r="AJ1581" t="str">
        <f>VLOOKUP(F1581,vlookup!$A$2:$E$660,5,0)</f>
        <v>High Mileage</v>
      </c>
      <c r="AL1581">
        <f t="shared" si="304"/>
        <v>36</v>
      </c>
      <c r="AM1581">
        <f t="shared" si="305"/>
        <v>216</v>
      </c>
      <c r="AN1581">
        <f t="shared" si="306"/>
        <v>5729</v>
      </c>
      <c r="AO1581" t="str">
        <f t="shared" si="307"/>
        <v/>
      </c>
      <c r="AP1581" t="str">
        <f t="shared" si="308"/>
        <v/>
      </c>
      <c r="AQ1581" t="str">
        <f t="shared" si="309"/>
        <v/>
      </c>
      <c r="AR1581">
        <f t="shared" si="310"/>
        <v>-1440</v>
      </c>
      <c r="AS1581" t="str">
        <f t="shared" si="311"/>
        <v>40133668J2Y-2</v>
      </c>
      <c r="AT1581" t="str">
        <f>IFERROR(IF(VLOOKUP(Y1581,vlookup!$I$2:$J$9,1,0)=Y1581,VLOOKUP(Y1581,vlookup!$I$2:$J$9,2,0),PROPER(Y1581)),PROPER(Y1581))</f>
        <v>Labor</v>
      </c>
      <c r="AU1581" t="str">
        <f>IFERROR(IF(B1581=VLOOKUP(B1581,vlookup!$L$2:$L$10,1,0),"Yes","No"),"No")</f>
        <v>No</v>
      </c>
    </row>
    <row r="1582" spans="1:47" ht="14.45" customHeight="1" x14ac:dyDescent="0.25">
      <c r="A1582" t="s">
        <v>1816</v>
      </c>
      <c r="B1582" s="31" t="s">
        <v>1817</v>
      </c>
      <c r="C1582">
        <v>1</v>
      </c>
      <c r="D1582">
        <v>1</v>
      </c>
      <c r="E1582" t="s">
        <v>382</v>
      </c>
      <c r="F1582" t="s">
        <v>205</v>
      </c>
      <c r="G1582" t="s">
        <v>3714</v>
      </c>
      <c r="H1582" t="s">
        <v>1818</v>
      </c>
      <c r="I1582">
        <v>84922</v>
      </c>
      <c r="J1582" s="19">
        <v>41986</v>
      </c>
      <c r="K1582" s="19">
        <v>42012</v>
      </c>
      <c r="L1582">
        <v>201501</v>
      </c>
      <c r="M1582" s="19">
        <v>42005</v>
      </c>
      <c r="N1582">
        <v>24616</v>
      </c>
      <c r="O1582" t="s">
        <v>1076</v>
      </c>
      <c r="P1582" t="s">
        <v>1819</v>
      </c>
      <c r="Q1582" t="s">
        <v>924</v>
      </c>
      <c r="R1582">
        <v>9054265</v>
      </c>
      <c r="S1582" s="19">
        <v>42221</v>
      </c>
      <c r="T1582">
        <v>97703</v>
      </c>
      <c r="U1582" t="s">
        <v>357</v>
      </c>
      <c r="V1582" s="19">
        <v>42228</v>
      </c>
      <c r="W1582" t="s">
        <v>3205</v>
      </c>
      <c r="X1582" t="s">
        <v>3206</v>
      </c>
      <c r="Y1582" t="s">
        <v>94</v>
      </c>
      <c r="Z1582" t="s">
        <v>364</v>
      </c>
      <c r="AA1582" s="29">
        <v>-74.2</v>
      </c>
      <c r="AB1582">
        <v>0</v>
      </c>
      <c r="AC1582">
        <f t="shared" si="300"/>
        <v>2015</v>
      </c>
      <c r="AD1582">
        <f t="shared" si="301"/>
        <v>8</v>
      </c>
      <c r="AE1582">
        <f t="shared" si="302"/>
        <v>2014</v>
      </c>
      <c r="AF1582">
        <f t="shared" si="303"/>
        <v>12</v>
      </c>
      <c r="AG1582" t="str">
        <f>VLOOKUP(F1582,vlookup!$A$2:$E$660,2,0)</f>
        <v>Retained</v>
      </c>
      <c r="AH1582" t="str">
        <f>VLOOKUP(F1582,vlookup!$A$2:$E$660,3,0)</f>
        <v>Service Contract</v>
      </c>
      <c r="AI1582" t="str">
        <f>VLOOKUP(F1582,vlookup!$A$2:$E$660,4,0)</f>
        <v>Used Car Programs</v>
      </c>
      <c r="AJ1582" t="str">
        <f>VLOOKUP(F1582,vlookup!$A$2:$E$660,5,0)</f>
        <v>High Mileage</v>
      </c>
      <c r="AL1582">
        <f t="shared" si="304"/>
        <v>25</v>
      </c>
      <c r="AM1582">
        <f t="shared" si="305"/>
        <v>239</v>
      </c>
      <c r="AN1582">
        <f t="shared" si="306"/>
        <v>12781</v>
      </c>
      <c r="AO1582" t="str">
        <f t="shared" si="307"/>
        <v/>
      </c>
      <c r="AP1582" t="str">
        <f t="shared" si="308"/>
        <v/>
      </c>
      <c r="AQ1582" t="str">
        <f t="shared" si="309"/>
        <v/>
      </c>
      <c r="AR1582">
        <f t="shared" si="310"/>
        <v>-74.2</v>
      </c>
      <c r="AS1582" t="str">
        <f t="shared" si="311"/>
        <v>70164536L4-1</v>
      </c>
      <c r="AT1582" t="str">
        <f>IFERROR(IF(VLOOKUP(Y1582,vlookup!$I$2:$J$9,1,0)=Y1582,VLOOKUP(Y1582,vlookup!$I$2:$J$9,2,0),PROPER(Y1582)),PROPER(Y1582))</f>
        <v>Labor</v>
      </c>
      <c r="AU1582" t="str">
        <f>IFERROR(IF(B1582=VLOOKUP(B1582,vlookup!$L$2:$L$10,1,0),"Yes","No"),"No")</f>
        <v>No</v>
      </c>
    </row>
    <row r="1583" spans="1:47" ht="14.45" customHeight="1" x14ac:dyDescent="0.25">
      <c r="A1583" t="s">
        <v>2743</v>
      </c>
      <c r="B1583" s="31" t="s">
        <v>2744</v>
      </c>
      <c r="C1583">
        <v>1</v>
      </c>
      <c r="D1583">
        <v>1</v>
      </c>
      <c r="E1583" t="s">
        <v>382</v>
      </c>
      <c r="F1583" t="s">
        <v>205</v>
      </c>
      <c r="G1583" t="s">
        <v>920</v>
      </c>
      <c r="H1583" t="s">
        <v>948</v>
      </c>
      <c r="I1583">
        <v>123322</v>
      </c>
      <c r="J1583" s="19">
        <v>42203</v>
      </c>
      <c r="K1583" s="19">
        <v>42216</v>
      </c>
      <c r="L1583">
        <v>201507</v>
      </c>
      <c r="M1583" s="19">
        <v>42186</v>
      </c>
      <c r="N1583">
        <v>24616</v>
      </c>
      <c r="O1583" t="s">
        <v>1076</v>
      </c>
      <c r="P1583" t="s">
        <v>1382</v>
      </c>
      <c r="Q1583" t="s">
        <v>924</v>
      </c>
      <c r="R1583" t="s">
        <v>3207</v>
      </c>
      <c r="S1583" s="19">
        <v>42236</v>
      </c>
      <c r="T1583">
        <v>124372</v>
      </c>
      <c r="U1583" t="s">
        <v>357</v>
      </c>
      <c r="V1583" s="19">
        <v>42264</v>
      </c>
      <c r="W1583" t="s">
        <v>372</v>
      </c>
      <c r="X1583" t="s">
        <v>373</v>
      </c>
      <c r="Y1583" t="s">
        <v>94</v>
      </c>
      <c r="Z1583" t="s">
        <v>369</v>
      </c>
      <c r="AA1583" s="29">
        <v>-53.4</v>
      </c>
      <c r="AB1583">
        <v>0</v>
      </c>
      <c r="AC1583">
        <f t="shared" si="300"/>
        <v>2015</v>
      </c>
      <c r="AD1583">
        <f t="shared" si="301"/>
        <v>9</v>
      </c>
      <c r="AE1583">
        <f t="shared" si="302"/>
        <v>2015</v>
      </c>
      <c r="AF1583">
        <f t="shared" si="303"/>
        <v>7</v>
      </c>
      <c r="AG1583" t="str">
        <f>VLOOKUP(F1583,vlookup!$A$2:$E$660,2,0)</f>
        <v>Retained</v>
      </c>
      <c r="AH1583" t="str">
        <f>VLOOKUP(F1583,vlookup!$A$2:$E$660,3,0)</f>
        <v>Service Contract</v>
      </c>
      <c r="AI1583" t="str">
        <f>VLOOKUP(F1583,vlookup!$A$2:$E$660,4,0)</f>
        <v>Used Car Programs</v>
      </c>
      <c r="AJ1583" t="str">
        <f>VLOOKUP(F1583,vlookup!$A$2:$E$660,5,0)</f>
        <v>High Mileage</v>
      </c>
      <c r="AL1583">
        <f t="shared" si="304"/>
        <v>13</v>
      </c>
      <c r="AM1583">
        <f t="shared" si="305"/>
        <v>59</v>
      </c>
      <c r="AN1583">
        <f t="shared" si="306"/>
        <v>1050</v>
      </c>
      <c r="AO1583" t="str">
        <f t="shared" si="307"/>
        <v/>
      </c>
      <c r="AP1583">
        <f t="shared" si="308"/>
        <v>-53.4</v>
      </c>
      <c r="AQ1583" t="str">
        <f t="shared" si="309"/>
        <v/>
      </c>
      <c r="AR1583" t="str">
        <f t="shared" si="310"/>
        <v/>
      </c>
      <c r="AS1583" t="str">
        <f t="shared" si="311"/>
        <v>9W447982G5-1</v>
      </c>
      <c r="AT1583" t="str">
        <f>IFERROR(IF(VLOOKUP(Y1583,vlookup!$I$2:$J$9,1,0)=Y1583,VLOOKUP(Y1583,vlookup!$I$2:$J$9,2,0),PROPER(Y1583)),PROPER(Y1583))</f>
        <v>Labor</v>
      </c>
      <c r="AU1583" t="str">
        <f>IFERROR(IF(B1583=VLOOKUP(B1583,vlookup!$L$2:$L$10,1,0),"Yes","No"),"No")</f>
        <v>No</v>
      </c>
    </row>
    <row r="1584" spans="1:47" ht="14.45" customHeight="1" x14ac:dyDescent="0.25">
      <c r="A1584" t="s">
        <v>2743</v>
      </c>
      <c r="B1584" s="31" t="s">
        <v>2744</v>
      </c>
      <c r="C1584">
        <v>1</v>
      </c>
      <c r="D1584">
        <v>1</v>
      </c>
      <c r="E1584" t="s">
        <v>382</v>
      </c>
      <c r="F1584" t="s">
        <v>205</v>
      </c>
      <c r="G1584" t="s">
        <v>920</v>
      </c>
      <c r="H1584" t="s">
        <v>948</v>
      </c>
      <c r="I1584">
        <v>123322</v>
      </c>
      <c r="J1584" s="19">
        <v>42203</v>
      </c>
      <c r="K1584" s="19">
        <v>42216</v>
      </c>
      <c r="L1584">
        <v>201507</v>
      </c>
      <c r="M1584" s="19">
        <v>42186</v>
      </c>
      <c r="N1584">
        <v>24616</v>
      </c>
      <c r="O1584" t="s">
        <v>1076</v>
      </c>
      <c r="P1584" t="s">
        <v>1382</v>
      </c>
      <c r="Q1584" t="s">
        <v>924</v>
      </c>
      <c r="R1584" t="s">
        <v>3207</v>
      </c>
      <c r="S1584" s="19">
        <v>42236</v>
      </c>
      <c r="T1584">
        <v>124372</v>
      </c>
      <c r="U1584" t="s">
        <v>357</v>
      </c>
      <c r="V1584" s="19">
        <v>42264</v>
      </c>
      <c r="W1584" t="s">
        <v>370</v>
      </c>
      <c r="X1584" t="s">
        <v>371</v>
      </c>
      <c r="Y1584" t="s">
        <v>94</v>
      </c>
      <c r="Z1584" t="s">
        <v>369</v>
      </c>
      <c r="AA1584" s="29">
        <v>-961.2</v>
      </c>
      <c r="AB1584">
        <v>0</v>
      </c>
      <c r="AC1584">
        <f t="shared" si="300"/>
        <v>2015</v>
      </c>
      <c r="AD1584">
        <f t="shared" si="301"/>
        <v>9</v>
      </c>
      <c r="AE1584">
        <f t="shared" si="302"/>
        <v>2015</v>
      </c>
      <c r="AF1584">
        <f t="shared" si="303"/>
        <v>7</v>
      </c>
      <c r="AG1584" t="str">
        <f>VLOOKUP(F1584,vlookup!$A$2:$E$660,2,0)</f>
        <v>Retained</v>
      </c>
      <c r="AH1584" t="str">
        <f>VLOOKUP(F1584,vlookup!$A$2:$E$660,3,0)</f>
        <v>Service Contract</v>
      </c>
      <c r="AI1584" t="str">
        <f>VLOOKUP(F1584,vlookup!$A$2:$E$660,4,0)</f>
        <v>Used Car Programs</v>
      </c>
      <c r="AJ1584" t="str">
        <f>VLOOKUP(F1584,vlookup!$A$2:$E$660,5,0)</f>
        <v>High Mileage</v>
      </c>
      <c r="AL1584">
        <f t="shared" si="304"/>
        <v>13</v>
      </c>
      <c r="AM1584">
        <f t="shared" si="305"/>
        <v>59</v>
      </c>
      <c r="AN1584">
        <f t="shared" si="306"/>
        <v>1050</v>
      </c>
      <c r="AO1584" t="str">
        <f t="shared" si="307"/>
        <v/>
      </c>
      <c r="AP1584">
        <f t="shared" si="308"/>
        <v>-961.2</v>
      </c>
      <c r="AQ1584" t="str">
        <f t="shared" si="309"/>
        <v/>
      </c>
      <c r="AR1584" t="str">
        <f t="shared" si="310"/>
        <v/>
      </c>
      <c r="AS1584" t="str">
        <f t="shared" si="311"/>
        <v>9W447982G5-1</v>
      </c>
      <c r="AT1584" t="str">
        <f>IFERROR(IF(VLOOKUP(Y1584,vlookup!$I$2:$J$9,1,0)=Y1584,VLOOKUP(Y1584,vlookup!$I$2:$J$9,2,0),PROPER(Y1584)),PROPER(Y1584))</f>
        <v>Labor</v>
      </c>
      <c r="AU1584" t="str">
        <f>IFERROR(IF(B1584=VLOOKUP(B1584,vlookup!$L$2:$L$10,1,0),"Yes","No"),"No")</f>
        <v>No</v>
      </c>
    </row>
    <row r="1585" spans="1:47" ht="14.45" customHeight="1" x14ac:dyDescent="0.25">
      <c r="A1585" t="s">
        <v>1820</v>
      </c>
      <c r="B1585" s="31" t="s">
        <v>1821</v>
      </c>
      <c r="C1585">
        <v>1</v>
      </c>
      <c r="D1585">
        <v>1</v>
      </c>
      <c r="E1585" t="s">
        <v>382</v>
      </c>
      <c r="F1585" t="s">
        <v>205</v>
      </c>
      <c r="G1585" t="s">
        <v>920</v>
      </c>
      <c r="H1585" t="s">
        <v>3781</v>
      </c>
      <c r="I1585">
        <v>82064</v>
      </c>
      <c r="J1585" s="19">
        <v>41931</v>
      </c>
      <c r="K1585" s="19">
        <v>41941</v>
      </c>
      <c r="L1585">
        <v>201410</v>
      </c>
      <c r="M1585" s="19">
        <v>41913</v>
      </c>
      <c r="N1585">
        <v>24616</v>
      </c>
      <c r="O1585" t="s">
        <v>1076</v>
      </c>
      <c r="P1585" t="s">
        <v>1822</v>
      </c>
      <c r="Q1585" t="s">
        <v>924</v>
      </c>
      <c r="R1585">
        <v>31083</v>
      </c>
      <c r="S1585" s="19">
        <v>42039</v>
      </c>
      <c r="T1585">
        <v>85921</v>
      </c>
      <c r="U1585" t="s">
        <v>357</v>
      </c>
      <c r="V1585" s="19">
        <v>42055</v>
      </c>
      <c r="W1585" t="s">
        <v>370</v>
      </c>
      <c r="X1585" t="s">
        <v>371</v>
      </c>
      <c r="Y1585" t="s">
        <v>94</v>
      </c>
      <c r="Z1585" t="s">
        <v>369</v>
      </c>
      <c r="AA1585" s="29">
        <v>-1416</v>
      </c>
      <c r="AB1585">
        <v>0</v>
      </c>
      <c r="AC1585">
        <f t="shared" si="300"/>
        <v>2015</v>
      </c>
      <c r="AD1585">
        <f t="shared" si="301"/>
        <v>2</v>
      </c>
      <c r="AE1585">
        <f t="shared" si="302"/>
        <v>2014</v>
      </c>
      <c r="AF1585">
        <f t="shared" si="303"/>
        <v>10</v>
      </c>
      <c r="AG1585" t="str">
        <f>VLOOKUP(F1585,vlookup!$A$2:$E$660,2,0)</f>
        <v>Retained</v>
      </c>
      <c r="AH1585" t="str">
        <f>VLOOKUP(F1585,vlookup!$A$2:$E$660,3,0)</f>
        <v>Service Contract</v>
      </c>
      <c r="AI1585" t="str">
        <f>VLOOKUP(F1585,vlookup!$A$2:$E$660,4,0)</f>
        <v>Used Car Programs</v>
      </c>
      <c r="AJ1585" t="str">
        <f>VLOOKUP(F1585,vlookup!$A$2:$E$660,5,0)</f>
        <v>High Mileage</v>
      </c>
      <c r="AL1585">
        <f t="shared" si="304"/>
        <v>10</v>
      </c>
      <c r="AM1585">
        <f t="shared" si="305"/>
        <v>121</v>
      </c>
      <c r="AN1585">
        <f t="shared" si="306"/>
        <v>3857</v>
      </c>
      <c r="AO1585" t="str">
        <f t="shared" si="307"/>
        <v/>
      </c>
      <c r="AP1585" t="str">
        <f t="shared" si="308"/>
        <v/>
      </c>
      <c r="AQ1585" t="str">
        <f t="shared" si="309"/>
        <v/>
      </c>
      <c r="AR1585">
        <f t="shared" si="310"/>
        <v>-1416</v>
      </c>
      <c r="AS1585" t="str">
        <f t="shared" si="311"/>
        <v>5W309396J4-1</v>
      </c>
      <c r="AT1585" t="str">
        <f>IFERROR(IF(VLOOKUP(Y1585,vlookup!$I$2:$J$9,1,0)=Y1585,VLOOKUP(Y1585,vlookup!$I$2:$J$9,2,0),PROPER(Y1585)),PROPER(Y1585))</f>
        <v>Labor</v>
      </c>
      <c r="AU1585" t="str">
        <f>IFERROR(IF(B1585=VLOOKUP(B1585,vlookup!$L$2:$L$10,1,0),"Yes","No"),"No")</f>
        <v>No</v>
      </c>
    </row>
    <row r="1586" spans="1:47" ht="14.45" customHeight="1" x14ac:dyDescent="0.25">
      <c r="A1586" t="s">
        <v>1823</v>
      </c>
      <c r="B1586" s="31" t="s">
        <v>1824</v>
      </c>
      <c r="C1586">
        <v>1</v>
      </c>
      <c r="D1586">
        <v>1</v>
      </c>
      <c r="E1586" t="s">
        <v>382</v>
      </c>
      <c r="F1586" t="s">
        <v>60</v>
      </c>
      <c r="G1586" t="s">
        <v>920</v>
      </c>
      <c r="H1586" t="s">
        <v>3781</v>
      </c>
      <c r="I1586">
        <v>119553</v>
      </c>
      <c r="J1586" s="19">
        <v>41383</v>
      </c>
      <c r="K1586" s="19">
        <v>41422</v>
      </c>
      <c r="L1586">
        <v>201305</v>
      </c>
      <c r="M1586" s="19">
        <v>41395</v>
      </c>
      <c r="N1586">
        <v>24616</v>
      </c>
      <c r="O1586" t="s">
        <v>1076</v>
      </c>
      <c r="P1586" t="s">
        <v>1825</v>
      </c>
      <c r="Q1586" t="s">
        <v>924</v>
      </c>
      <c r="R1586">
        <v>1297</v>
      </c>
      <c r="S1586" s="19">
        <v>41565</v>
      </c>
      <c r="T1586">
        <v>124618</v>
      </c>
      <c r="U1586" t="s">
        <v>357</v>
      </c>
      <c r="V1586" s="19">
        <v>41568</v>
      </c>
      <c r="W1586" t="s">
        <v>2780</v>
      </c>
      <c r="X1586" t="s">
        <v>2781</v>
      </c>
      <c r="Y1586" t="s">
        <v>94</v>
      </c>
      <c r="Z1586" t="s">
        <v>358</v>
      </c>
      <c r="AA1586" s="29">
        <v>-171</v>
      </c>
      <c r="AB1586" t="s">
        <v>544</v>
      </c>
      <c r="AC1586">
        <f t="shared" si="300"/>
        <v>2013</v>
      </c>
      <c r="AD1586">
        <f t="shared" si="301"/>
        <v>10</v>
      </c>
      <c r="AE1586">
        <f t="shared" si="302"/>
        <v>2013</v>
      </c>
      <c r="AF1586">
        <f t="shared" si="303"/>
        <v>4</v>
      </c>
      <c r="AG1586" t="str">
        <f>VLOOKUP(F1586,vlookup!$A$2:$E$660,2,0)</f>
        <v>Retained</v>
      </c>
      <c r="AH1586" t="str">
        <f>VLOOKUP(F1586,vlookup!$A$2:$E$660,3,0)</f>
        <v>Service Contract</v>
      </c>
      <c r="AI1586" t="str">
        <f>VLOOKUP(F1586,vlookup!$A$2:$E$660,4,0)</f>
        <v>Used Car Programs</v>
      </c>
      <c r="AJ1586" t="str">
        <f>VLOOKUP(F1586,vlookup!$A$2:$E$660,5,0)</f>
        <v>High Mileage</v>
      </c>
      <c r="AL1586">
        <f t="shared" si="304"/>
        <v>39</v>
      </c>
      <c r="AM1586">
        <f t="shared" si="305"/>
        <v>182</v>
      </c>
      <c r="AN1586">
        <f t="shared" si="306"/>
        <v>5065</v>
      </c>
      <c r="AO1586" t="str">
        <f t="shared" si="307"/>
        <v/>
      </c>
      <c r="AP1586" t="str">
        <f t="shared" si="308"/>
        <v/>
      </c>
      <c r="AQ1586" t="str">
        <f t="shared" si="309"/>
        <v/>
      </c>
      <c r="AR1586">
        <f t="shared" si="310"/>
        <v>-171</v>
      </c>
      <c r="AS1586" t="str">
        <f t="shared" si="311"/>
        <v>4W214443D3Y-1</v>
      </c>
      <c r="AT1586" t="str">
        <f>IFERROR(IF(VLOOKUP(Y1586,vlookup!$I$2:$J$9,1,0)=Y1586,VLOOKUP(Y1586,vlookup!$I$2:$J$9,2,0),PROPER(Y1586)),PROPER(Y1586))</f>
        <v>Labor</v>
      </c>
      <c r="AU1586" t="str">
        <f>IFERROR(IF(B1586=VLOOKUP(B1586,vlookup!$L$2:$L$10,1,0),"Yes","No"),"No")</f>
        <v>No</v>
      </c>
    </row>
    <row r="1587" spans="1:47" ht="14.45" customHeight="1" x14ac:dyDescent="0.25">
      <c r="A1587" t="s">
        <v>1826</v>
      </c>
      <c r="B1587" s="31" t="s">
        <v>3591</v>
      </c>
      <c r="C1587">
        <v>1</v>
      </c>
      <c r="D1587">
        <v>1</v>
      </c>
      <c r="E1587" t="s">
        <v>382</v>
      </c>
      <c r="F1587" t="s">
        <v>205</v>
      </c>
      <c r="G1587" t="s">
        <v>920</v>
      </c>
      <c r="H1587" t="s">
        <v>3781</v>
      </c>
      <c r="I1587">
        <v>151195</v>
      </c>
      <c r="J1587" s="19">
        <v>41895</v>
      </c>
      <c r="K1587" s="19">
        <v>41940</v>
      </c>
      <c r="L1587">
        <v>201410</v>
      </c>
      <c r="M1587" s="19">
        <v>41913</v>
      </c>
      <c r="N1587">
        <v>24616</v>
      </c>
      <c r="O1587" t="s">
        <v>1076</v>
      </c>
      <c r="P1587" t="s">
        <v>1827</v>
      </c>
      <c r="Q1587" t="s">
        <v>924</v>
      </c>
      <c r="R1587">
        <v>49340</v>
      </c>
      <c r="S1587" s="19">
        <v>41947</v>
      </c>
      <c r="T1587">
        <v>153900</v>
      </c>
      <c r="U1587" t="s">
        <v>357</v>
      </c>
      <c r="V1587" s="19">
        <v>41957</v>
      </c>
      <c r="W1587" t="s">
        <v>2829</v>
      </c>
      <c r="X1587" t="s">
        <v>2830</v>
      </c>
      <c r="Y1587" t="s">
        <v>94</v>
      </c>
      <c r="Z1587" t="s">
        <v>369</v>
      </c>
      <c r="AA1587" s="29">
        <v>-1126.4000000000001</v>
      </c>
      <c r="AB1587">
        <v>0</v>
      </c>
      <c r="AC1587">
        <f t="shared" si="300"/>
        <v>2014</v>
      </c>
      <c r="AD1587">
        <f t="shared" si="301"/>
        <v>11</v>
      </c>
      <c r="AE1587">
        <f t="shared" si="302"/>
        <v>2014</v>
      </c>
      <c r="AF1587">
        <f t="shared" si="303"/>
        <v>9</v>
      </c>
      <c r="AG1587" t="str">
        <f>VLOOKUP(F1587,vlookup!$A$2:$E$660,2,0)</f>
        <v>Retained</v>
      </c>
      <c r="AH1587" t="str">
        <f>VLOOKUP(F1587,vlookup!$A$2:$E$660,3,0)</f>
        <v>Service Contract</v>
      </c>
      <c r="AI1587" t="str">
        <f>VLOOKUP(F1587,vlookup!$A$2:$E$660,4,0)</f>
        <v>Used Car Programs</v>
      </c>
      <c r="AJ1587" t="str">
        <f>VLOOKUP(F1587,vlookup!$A$2:$E$660,5,0)</f>
        <v>High Mileage</v>
      </c>
      <c r="AL1587">
        <f t="shared" si="304"/>
        <v>45</v>
      </c>
      <c r="AM1587">
        <f t="shared" si="305"/>
        <v>61</v>
      </c>
      <c r="AN1587">
        <f t="shared" si="306"/>
        <v>2705</v>
      </c>
      <c r="AO1587" t="str">
        <f t="shared" si="307"/>
        <v/>
      </c>
      <c r="AP1587" t="str">
        <f t="shared" si="308"/>
        <v/>
      </c>
      <c r="AQ1587">
        <f t="shared" si="309"/>
        <v>-1126.4000000000001</v>
      </c>
      <c r="AR1587" t="str">
        <f t="shared" si="310"/>
        <v/>
      </c>
      <c r="AS1587" t="str">
        <f t="shared" si="311"/>
        <v>102108919-1</v>
      </c>
      <c r="AT1587" t="str">
        <f>IFERROR(IF(VLOOKUP(Y1587,vlookup!$I$2:$J$9,1,0)=Y1587,VLOOKUP(Y1587,vlookup!$I$2:$J$9,2,0),PROPER(Y1587)),PROPER(Y1587))</f>
        <v>Labor</v>
      </c>
      <c r="AU1587" t="str">
        <f>IFERROR(IF(B1587=VLOOKUP(B1587,vlookup!$L$2:$L$10,1,0),"Yes","No"),"No")</f>
        <v>No</v>
      </c>
    </row>
    <row r="1588" spans="1:47" ht="14.45" customHeight="1" x14ac:dyDescent="0.25">
      <c r="A1588" t="s">
        <v>3208</v>
      </c>
      <c r="B1588" s="31" t="s">
        <v>3209</v>
      </c>
      <c r="C1588">
        <v>1</v>
      </c>
      <c r="D1588">
        <v>1</v>
      </c>
      <c r="E1588" t="s">
        <v>382</v>
      </c>
      <c r="F1588" t="s">
        <v>205</v>
      </c>
      <c r="G1588" t="s">
        <v>920</v>
      </c>
      <c r="H1588" t="s">
        <v>3781</v>
      </c>
      <c r="I1588">
        <v>114461</v>
      </c>
      <c r="J1588" s="19">
        <v>42098</v>
      </c>
      <c r="K1588" s="19">
        <v>42124</v>
      </c>
      <c r="L1588">
        <v>201504</v>
      </c>
      <c r="M1588" s="19">
        <v>42095</v>
      </c>
      <c r="N1588">
        <v>24616</v>
      </c>
      <c r="O1588" t="s">
        <v>1076</v>
      </c>
      <c r="P1588" t="s">
        <v>3210</v>
      </c>
      <c r="Q1588" t="s">
        <v>924</v>
      </c>
      <c r="R1588">
        <v>113856</v>
      </c>
      <c r="S1588" s="19">
        <v>42965</v>
      </c>
      <c r="T1588">
        <v>140865</v>
      </c>
      <c r="U1588" t="s">
        <v>356</v>
      </c>
      <c r="V1588" s="19">
        <v>42976</v>
      </c>
      <c r="W1588" t="s">
        <v>362</v>
      </c>
      <c r="X1588" t="s">
        <v>363</v>
      </c>
      <c r="Y1588" t="s">
        <v>94</v>
      </c>
      <c r="Z1588" t="s">
        <v>358</v>
      </c>
      <c r="AA1588" s="29">
        <v>-437.5</v>
      </c>
      <c r="AB1588">
        <v>0</v>
      </c>
      <c r="AC1588">
        <f t="shared" si="300"/>
        <v>2017</v>
      </c>
      <c r="AD1588">
        <f t="shared" si="301"/>
        <v>8</v>
      </c>
      <c r="AE1588">
        <f t="shared" si="302"/>
        <v>2015</v>
      </c>
      <c r="AF1588">
        <f t="shared" si="303"/>
        <v>4</v>
      </c>
      <c r="AG1588" t="str">
        <f>VLOOKUP(F1588,vlookup!$A$2:$E$660,2,0)</f>
        <v>Retained</v>
      </c>
      <c r="AH1588" t="str">
        <f>VLOOKUP(F1588,vlookup!$A$2:$E$660,3,0)</f>
        <v>Service Contract</v>
      </c>
      <c r="AI1588" t="str">
        <f>VLOOKUP(F1588,vlookup!$A$2:$E$660,4,0)</f>
        <v>Used Car Programs</v>
      </c>
      <c r="AJ1588" t="str">
        <f>VLOOKUP(F1588,vlookup!$A$2:$E$660,5,0)</f>
        <v>High Mileage</v>
      </c>
      <c r="AL1588">
        <f t="shared" si="304"/>
        <v>26</v>
      </c>
      <c r="AM1588">
        <f t="shared" si="305"/>
        <v>865</v>
      </c>
      <c r="AN1588">
        <f t="shared" si="306"/>
        <v>26404</v>
      </c>
      <c r="AO1588" t="str">
        <f t="shared" si="307"/>
        <v/>
      </c>
      <c r="AP1588" t="str">
        <f t="shared" si="308"/>
        <v/>
      </c>
      <c r="AQ1588" t="str">
        <f t="shared" si="309"/>
        <v/>
      </c>
      <c r="AR1588">
        <f t="shared" si="310"/>
        <v>-437.5</v>
      </c>
      <c r="AS1588" t="str">
        <f t="shared" si="311"/>
        <v>9W112104D5-1</v>
      </c>
      <c r="AT1588" t="str">
        <f>IFERROR(IF(VLOOKUP(Y1588,vlookup!$I$2:$J$9,1,0)=Y1588,VLOOKUP(Y1588,vlookup!$I$2:$J$9,2,0),PROPER(Y1588)),PROPER(Y1588))</f>
        <v>Labor</v>
      </c>
      <c r="AU1588" t="str">
        <f>IFERROR(IF(B1588=VLOOKUP(B1588,vlookup!$L$2:$L$10,1,0),"Yes","No"),"No")</f>
        <v>No</v>
      </c>
    </row>
    <row r="1589" spans="1:47" ht="14.45" customHeight="1" x14ac:dyDescent="0.25">
      <c r="A1589" t="s">
        <v>3211</v>
      </c>
      <c r="B1589" s="31" t="s">
        <v>3212</v>
      </c>
      <c r="C1589">
        <v>1</v>
      </c>
      <c r="D1589">
        <v>1</v>
      </c>
      <c r="E1589" t="s">
        <v>382</v>
      </c>
      <c r="F1589" t="s">
        <v>205</v>
      </c>
      <c r="G1589" t="s">
        <v>950</v>
      </c>
      <c r="H1589" t="s">
        <v>3213</v>
      </c>
      <c r="I1589">
        <v>121298</v>
      </c>
      <c r="J1589" s="19">
        <v>41642</v>
      </c>
      <c r="K1589" s="19">
        <v>41670</v>
      </c>
      <c r="L1589">
        <v>201401</v>
      </c>
      <c r="M1589" s="19">
        <v>41640</v>
      </c>
      <c r="N1589">
        <v>24617</v>
      </c>
      <c r="O1589" t="s">
        <v>1070</v>
      </c>
      <c r="P1589" t="s">
        <v>1830</v>
      </c>
      <c r="Q1589" t="s">
        <v>924</v>
      </c>
      <c r="R1589">
        <v>17490</v>
      </c>
      <c r="S1589" s="19">
        <v>41927</v>
      </c>
      <c r="T1589">
        <v>135724</v>
      </c>
      <c r="U1589" t="s">
        <v>357</v>
      </c>
      <c r="V1589" s="19">
        <v>41936</v>
      </c>
      <c r="W1589" t="s">
        <v>572</v>
      </c>
      <c r="X1589" t="s">
        <v>573</v>
      </c>
      <c r="Y1589" t="s">
        <v>94</v>
      </c>
      <c r="Z1589" t="s">
        <v>574</v>
      </c>
      <c r="AA1589" s="29">
        <v>-135</v>
      </c>
      <c r="AB1589">
        <v>0</v>
      </c>
      <c r="AC1589">
        <f t="shared" si="300"/>
        <v>2014</v>
      </c>
      <c r="AD1589">
        <f t="shared" si="301"/>
        <v>10</v>
      </c>
      <c r="AE1589">
        <f t="shared" si="302"/>
        <v>2014</v>
      </c>
      <c r="AF1589">
        <f t="shared" si="303"/>
        <v>1</v>
      </c>
      <c r="AG1589" t="str">
        <f>VLOOKUP(F1589,vlookup!$A$2:$E$660,2,0)</f>
        <v>Retained</v>
      </c>
      <c r="AH1589" t="str">
        <f>VLOOKUP(F1589,vlookup!$A$2:$E$660,3,0)</f>
        <v>Service Contract</v>
      </c>
      <c r="AI1589" t="str">
        <f>VLOOKUP(F1589,vlookup!$A$2:$E$660,4,0)</f>
        <v>Used Car Programs</v>
      </c>
      <c r="AJ1589" t="str">
        <f>VLOOKUP(F1589,vlookup!$A$2:$E$660,5,0)</f>
        <v>High Mileage</v>
      </c>
      <c r="AL1589">
        <f t="shared" si="304"/>
        <v>28</v>
      </c>
      <c r="AM1589">
        <f t="shared" si="305"/>
        <v>291</v>
      </c>
      <c r="AN1589">
        <f t="shared" si="306"/>
        <v>14426</v>
      </c>
      <c r="AO1589" t="str">
        <f t="shared" si="307"/>
        <v/>
      </c>
      <c r="AP1589" t="str">
        <f t="shared" si="308"/>
        <v/>
      </c>
      <c r="AQ1589" t="str">
        <f t="shared" si="309"/>
        <v/>
      </c>
      <c r="AR1589">
        <f t="shared" si="310"/>
        <v>-135</v>
      </c>
      <c r="AS1589" t="str">
        <f t="shared" si="311"/>
        <v>7M300571A4-1</v>
      </c>
      <c r="AT1589" t="str">
        <f>IFERROR(IF(VLOOKUP(Y1589,vlookup!$I$2:$J$9,1,0)=Y1589,VLOOKUP(Y1589,vlookup!$I$2:$J$9,2,0),PROPER(Y1589)),PROPER(Y1589))</f>
        <v>Labor</v>
      </c>
      <c r="AU1589" t="str">
        <f>IFERROR(IF(B1589=VLOOKUP(B1589,vlookup!$L$2:$L$10,1,0),"Yes","No"),"No")</f>
        <v>No</v>
      </c>
    </row>
    <row r="1590" spans="1:47" ht="14.45" customHeight="1" x14ac:dyDescent="0.25">
      <c r="A1590" t="s">
        <v>3211</v>
      </c>
      <c r="B1590" s="31" t="s">
        <v>3212</v>
      </c>
      <c r="C1590">
        <v>1</v>
      </c>
      <c r="D1590">
        <v>1</v>
      </c>
      <c r="E1590" t="s">
        <v>382</v>
      </c>
      <c r="F1590" t="s">
        <v>205</v>
      </c>
      <c r="G1590" t="s">
        <v>950</v>
      </c>
      <c r="H1590" t="s">
        <v>3213</v>
      </c>
      <c r="I1590">
        <v>121298</v>
      </c>
      <c r="J1590" s="19">
        <v>41642</v>
      </c>
      <c r="K1590" s="19">
        <v>41670</v>
      </c>
      <c r="L1590">
        <v>201401</v>
      </c>
      <c r="M1590" s="19">
        <v>41640</v>
      </c>
      <c r="N1590">
        <v>24617</v>
      </c>
      <c r="O1590" t="s">
        <v>1070</v>
      </c>
      <c r="P1590" t="s">
        <v>1830</v>
      </c>
      <c r="Q1590" t="s">
        <v>924</v>
      </c>
      <c r="R1590">
        <v>17490</v>
      </c>
      <c r="S1590" s="19">
        <v>41927</v>
      </c>
      <c r="T1590">
        <v>135724</v>
      </c>
      <c r="U1590" t="s">
        <v>357</v>
      </c>
      <c r="V1590" s="19">
        <v>41936</v>
      </c>
      <c r="W1590" t="s">
        <v>2612</v>
      </c>
      <c r="X1590" t="s">
        <v>2613</v>
      </c>
      <c r="Y1590" t="s">
        <v>94</v>
      </c>
      <c r="Z1590" t="s">
        <v>603</v>
      </c>
      <c r="AA1590" s="29">
        <v>-445.5</v>
      </c>
      <c r="AB1590">
        <v>0</v>
      </c>
      <c r="AC1590">
        <f t="shared" si="300"/>
        <v>2014</v>
      </c>
      <c r="AD1590">
        <f t="shared" si="301"/>
        <v>10</v>
      </c>
      <c r="AE1590">
        <f t="shared" si="302"/>
        <v>2014</v>
      </c>
      <c r="AF1590">
        <f t="shared" si="303"/>
        <v>1</v>
      </c>
      <c r="AG1590" t="str">
        <f>VLOOKUP(F1590,vlookup!$A$2:$E$660,2,0)</f>
        <v>Retained</v>
      </c>
      <c r="AH1590" t="str">
        <f>VLOOKUP(F1590,vlookup!$A$2:$E$660,3,0)</f>
        <v>Service Contract</v>
      </c>
      <c r="AI1590" t="str">
        <f>VLOOKUP(F1590,vlookup!$A$2:$E$660,4,0)</f>
        <v>Used Car Programs</v>
      </c>
      <c r="AJ1590" t="str">
        <f>VLOOKUP(F1590,vlookup!$A$2:$E$660,5,0)</f>
        <v>High Mileage</v>
      </c>
      <c r="AL1590">
        <f t="shared" si="304"/>
        <v>28</v>
      </c>
      <c r="AM1590">
        <f t="shared" si="305"/>
        <v>291</v>
      </c>
      <c r="AN1590">
        <f t="shared" si="306"/>
        <v>14426</v>
      </c>
      <c r="AO1590" t="str">
        <f t="shared" si="307"/>
        <v/>
      </c>
      <c r="AP1590" t="str">
        <f t="shared" si="308"/>
        <v/>
      </c>
      <c r="AQ1590" t="str">
        <f t="shared" si="309"/>
        <v/>
      </c>
      <c r="AR1590">
        <f t="shared" si="310"/>
        <v>-445.5</v>
      </c>
      <c r="AS1590" t="str">
        <f t="shared" si="311"/>
        <v>7M300571A4-1</v>
      </c>
      <c r="AT1590" t="str">
        <f>IFERROR(IF(VLOOKUP(Y1590,vlookup!$I$2:$J$9,1,0)=Y1590,VLOOKUP(Y1590,vlookup!$I$2:$J$9,2,0),PROPER(Y1590)),PROPER(Y1590))</f>
        <v>Labor</v>
      </c>
      <c r="AU1590" t="str">
        <f>IFERROR(IF(B1590=VLOOKUP(B1590,vlookup!$L$2:$L$10,1,0),"Yes","No"),"No")</f>
        <v>No</v>
      </c>
    </row>
    <row r="1591" spans="1:47" ht="14.45" customHeight="1" x14ac:dyDescent="0.25">
      <c r="A1591" t="s">
        <v>1828</v>
      </c>
      <c r="B1591" s="31" t="s">
        <v>1829</v>
      </c>
      <c r="C1591">
        <v>1</v>
      </c>
      <c r="D1591">
        <v>1</v>
      </c>
      <c r="E1591" t="s">
        <v>382</v>
      </c>
      <c r="F1591" t="s">
        <v>205</v>
      </c>
      <c r="G1591" t="s">
        <v>950</v>
      </c>
      <c r="H1591" t="s">
        <v>1009</v>
      </c>
      <c r="I1591">
        <v>118829</v>
      </c>
      <c r="J1591" s="19">
        <v>42112</v>
      </c>
      <c r="K1591" s="19">
        <v>42139</v>
      </c>
      <c r="L1591">
        <v>201505</v>
      </c>
      <c r="M1591" s="19">
        <v>42125</v>
      </c>
      <c r="N1591">
        <v>24617</v>
      </c>
      <c r="O1591" t="s">
        <v>1070</v>
      </c>
      <c r="P1591" t="s">
        <v>1830</v>
      </c>
      <c r="Q1591" t="s">
        <v>924</v>
      </c>
      <c r="R1591">
        <v>31076</v>
      </c>
      <c r="S1591" s="19">
        <v>42483</v>
      </c>
      <c r="T1591">
        <v>137854</v>
      </c>
      <c r="U1591" t="s">
        <v>356</v>
      </c>
      <c r="V1591" s="19">
        <v>42500</v>
      </c>
      <c r="W1591" t="s">
        <v>572</v>
      </c>
      <c r="X1591" t="s">
        <v>573</v>
      </c>
      <c r="Y1591" t="s">
        <v>94</v>
      </c>
      <c r="Z1591" t="s">
        <v>574</v>
      </c>
      <c r="AA1591" s="29">
        <v>-100</v>
      </c>
      <c r="AB1591">
        <v>0</v>
      </c>
      <c r="AC1591">
        <f t="shared" si="300"/>
        <v>2016</v>
      </c>
      <c r="AD1591">
        <f t="shared" si="301"/>
        <v>5</v>
      </c>
      <c r="AE1591">
        <f t="shared" si="302"/>
        <v>2015</v>
      </c>
      <c r="AF1591">
        <f t="shared" si="303"/>
        <v>4</v>
      </c>
      <c r="AG1591" t="str">
        <f>VLOOKUP(F1591,vlookup!$A$2:$E$660,2,0)</f>
        <v>Retained</v>
      </c>
      <c r="AH1591" t="str">
        <f>VLOOKUP(F1591,vlookup!$A$2:$E$660,3,0)</f>
        <v>Service Contract</v>
      </c>
      <c r="AI1591" t="str">
        <f>VLOOKUP(F1591,vlookup!$A$2:$E$660,4,0)</f>
        <v>Used Car Programs</v>
      </c>
      <c r="AJ1591" t="str">
        <f>VLOOKUP(F1591,vlookup!$A$2:$E$660,5,0)</f>
        <v>High Mileage</v>
      </c>
      <c r="AL1591">
        <f t="shared" si="304"/>
        <v>27</v>
      </c>
      <c r="AM1591">
        <f t="shared" si="305"/>
        <v>382</v>
      </c>
      <c r="AN1591">
        <f t="shared" si="306"/>
        <v>19025</v>
      </c>
      <c r="AO1591" t="str">
        <f t="shared" si="307"/>
        <v/>
      </c>
      <c r="AP1591" t="str">
        <f t="shared" si="308"/>
        <v/>
      </c>
      <c r="AQ1591" t="str">
        <f t="shared" si="309"/>
        <v/>
      </c>
      <c r="AR1591">
        <f t="shared" si="310"/>
        <v>-100</v>
      </c>
      <c r="AS1591" t="str">
        <f t="shared" si="311"/>
        <v>8M100872D5-1</v>
      </c>
      <c r="AT1591" t="str">
        <f>IFERROR(IF(VLOOKUP(Y1591,vlookup!$I$2:$J$9,1,0)=Y1591,VLOOKUP(Y1591,vlookup!$I$2:$J$9,2,0),PROPER(Y1591)),PROPER(Y1591))</f>
        <v>Labor</v>
      </c>
      <c r="AU1591" t="str">
        <f>IFERROR(IF(B1591=VLOOKUP(B1591,vlookup!$L$2:$L$10,1,0),"Yes","No"),"No")</f>
        <v>No</v>
      </c>
    </row>
    <row r="1592" spans="1:47" ht="14.45" customHeight="1" x14ac:dyDescent="0.25">
      <c r="A1592" t="s">
        <v>1828</v>
      </c>
      <c r="B1592" s="31" t="s">
        <v>1829</v>
      </c>
      <c r="C1592">
        <v>1</v>
      </c>
      <c r="D1592">
        <v>1</v>
      </c>
      <c r="E1592" t="s">
        <v>382</v>
      </c>
      <c r="F1592" t="s">
        <v>205</v>
      </c>
      <c r="G1592" t="s">
        <v>950</v>
      </c>
      <c r="H1592" t="s">
        <v>1009</v>
      </c>
      <c r="I1592">
        <v>118829</v>
      </c>
      <c r="J1592" s="19">
        <v>42112</v>
      </c>
      <c r="K1592" s="19">
        <v>42139</v>
      </c>
      <c r="L1592">
        <v>201505</v>
      </c>
      <c r="M1592" s="19">
        <v>42125</v>
      </c>
      <c r="N1592">
        <v>24617</v>
      </c>
      <c r="O1592" t="s">
        <v>1070</v>
      </c>
      <c r="P1592" t="s">
        <v>1830</v>
      </c>
      <c r="Q1592" t="s">
        <v>924</v>
      </c>
      <c r="R1592">
        <v>31076</v>
      </c>
      <c r="S1592" s="19">
        <v>42483</v>
      </c>
      <c r="T1592">
        <v>137854</v>
      </c>
      <c r="U1592" t="s">
        <v>356</v>
      </c>
      <c r="V1592" s="19">
        <v>42500</v>
      </c>
      <c r="W1592" t="s">
        <v>2612</v>
      </c>
      <c r="X1592" t="s">
        <v>2613</v>
      </c>
      <c r="Y1592" t="s">
        <v>94</v>
      </c>
      <c r="Z1592" t="s">
        <v>603</v>
      </c>
      <c r="AA1592" s="29">
        <v>-337.5</v>
      </c>
      <c r="AB1592">
        <v>0</v>
      </c>
      <c r="AC1592">
        <f t="shared" si="300"/>
        <v>2016</v>
      </c>
      <c r="AD1592">
        <f t="shared" si="301"/>
        <v>5</v>
      </c>
      <c r="AE1592">
        <f t="shared" si="302"/>
        <v>2015</v>
      </c>
      <c r="AF1592">
        <f t="shared" si="303"/>
        <v>4</v>
      </c>
      <c r="AG1592" t="str">
        <f>VLOOKUP(F1592,vlookup!$A$2:$E$660,2,0)</f>
        <v>Retained</v>
      </c>
      <c r="AH1592" t="str">
        <f>VLOOKUP(F1592,vlookup!$A$2:$E$660,3,0)</f>
        <v>Service Contract</v>
      </c>
      <c r="AI1592" t="str">
        <f>VLOOKUP(F1592,vlookup!$A$2:$E$660,4,0)</f>
        <v>Used Car Programs</v>
      </c>
      <c r="AJ1592" t="str">
        <f>VLOOKUP(F1592,vlookup!$A$2:$E$660,5,0)</f>
        <v>High Mileage</v>
      </c>
      <c r="AL1592">
        <f t="shared" si="304"/>
        <v>27</v>
      </c>
      <c r="AM1592">
        <f t="shared" si="305"/>
        <v>382</v>
      </c>
      <c r="AN1592">
        <f t="shared" si="306"/>
        <v>19025</v>
      </c>
      <c r="AO1592" t="str">
        <f t="shared" si="307"/>
        <v/>
      </c>
      <c r="AP1592" t="str">
        <f t="shared" si="308"/>
        <v/>
      </c>
      <c r="AQ1592" t="str">
        <f t="shared" si="309"/>
        <v/>
      </c>
      <c r="AR1592">
        <f t="shared" si="310"/>
        <v>-337.5</v>
      </c>
      <c r="AS1592" t="str">
        <f t="shared" si="311"/>
        <v>8M100872D5-1</v>
      </c>
      <c r="AT1592" t="str">
        <f>IFERROR(IF(VLOOKUP(Y1592,vlookup!$I$2:$J$9,1,0)=Y1592,VLOOKUP(Y1592,vlookup!$I$2:$J$9,2,0),PROPER(Y1592)),PROPER(Y1592))</f>
        <v>Labor</v>
      </c>
      <c r="AU1592" t="str">
        <f>IFERROR(IF(B1592=VLOOKUP(B1592,vlookup!$L$2:$L$10,1,0),"Yes","No"),"No")</f>
        <v>No</v>
      </c>
    </row>
    <row r="1593" spans="1:47" ht="14.45" customHeight="1" x14ac:dyDescent="0.25">
      <c r="A1593" t="s">
        <v>1828</v>
      </c>
      <c r="B1593" s="31" t="s">
        <v>1829</v>
      </c>
      <c r="C1593">
        <v>2</v>
      </c>
      <c r="D1593">
        <v>1</v>
      </c>
      <c r="E1593" t="s">
        <v>382</v>
      </c>
      <c r="F1593" t="s">
        <v>205</v>
      </c>
      <c r="G1593" t="s">
        <v>950</v>
      </c>
      <c r="H1593" t="s">
        <v>1009</v>
      </c>
      <c r="I1593">
        <v>118829</v>
      </c>
      <c r="J1593" s="19">
        <v>42112</v>
      </c>
      <c r="K1593" s="19">
        <v>42139</v>
      </c>
      <c r="L1593">
        <v>201505</v>
      </c>
      <c r="M1593" s="19">
        <v>42125</v>
      </c>
      <c r="N1593">
        <v>24617</v>
      </c>
      <c r="O1593" t="s">
        <v>1070</v>
      </c>
      <c r="P1593" t="s">
        <v>1831</v>
      </c>
      <c r="Q1593" t="s">
        <v>924</v>
      </c>
      <c r="R1593">
        <v>112541</v>
      </c>
      <c r="S1593" s="19">
        <v>42609</v>
      </c>
      <c r="T1593">
        <v>145470</v>
      </c>
      <c r="U1593" t="s">
        <v>356</v>
      </c>
      <c r="V1593" s="19">
        <v>42625</v>
      </c>
      <c r="W1593" t="s">
        <v>1000</v>
      </c>
      <c r="X1593" t="s">
        <v>1001</v>
      </c>
      <c r="Y1593" t="s">
        <v>94</v>
      </c>
      <c r="Z1593" t="s">
        <v>364</v>
      </c>
      <c r="AA1593" s="29">
        <v>-2398.9</v>
      </c>
      <c r="AB1593">
        <v>0</v>
      </c>
      <c r="AC1593">
        <f t="shared" si="300"/>
        <v>2016</v>
      </c>
      <c r="AD1593">
        <f t="shared" si="301"/>
        <v>9</v>
      </c>
      <c r="AE1593">
        <f t="shared" si="302"/>
        <v>2015</v>
      </c>
      <c r="AF1593">
        <f t="shared" si="303"/>
        <v>4</v>
      </c>
      <c r="AG1593" t="str">
        <f>VLOOKUP(F1593,vlookup!$A$2:$E$660,2,0)</f>
        <v>Retained</v>
      </c>
      <c r="AH1593" t="str">
        <f>VLOOKUP(F1593,vlookup!$A$2:$E$660,3,0)</f>
        <v>Service Contract</v>
      </c>
      <c r="AI1593" t="str">
        <f>VLOOKUP(F1593,vlookup!$A$2:$E$660,4,0)</f>
        <v>Used Car Programs</v>
      </c>
      <c r="AJ1593" t="str">
        <f>VLOOKUP(F1593,vlookup!$A$2:$E$660,5,0)</f>
        <v>High Mileage</v>
      </c>
      <c r="AL1593">
        <f t="shared" si="304"/>
        <v>27</v>
      </c>
      <c r="AM1593">
        <f t="shared" si="305"/>
        <v>504</v>
      </c>
      <c r="AN1593">
        <f t="shared" si="306"/>
        <v>26641</v>
      </c>
      <c r="AO1593" t="str">
        <f t="shared" si="307"/>
        <v/>
      </c>
      <c r="AP1593" t="str">
        <f t="shared" si="308"/>
        <v/>
      </c>
      <c r="AQ1593" t="str">
        <f t="shared" si="309"/>
        <v/>
      </c>
      <c r="AR1593">
        <f t="shared" si="310"/>
        <v>-2398.9</v>
      </c>
      <c r="AS1593" t="str">
        <f t="shared" si="311"/>
        <v>8M100872D5-2</v>
      </c>
      <c r="AT1593" t="str">
        <f>IFERROR(IF(VLOOKUP(Y1593,vlookup!$I$2:$J$9,1,0)=Y1593,VLOOKUP(Y1593,vlookup!$I$2:$J$9,2,0),PROPER(Y1593)),PROPER(Y1593))</f>
        <v>Labor</v>
      </c>
      <c r="AU1593" t="str">
        <f>IFERROR(IF(B1593=VLOOKUP(B1593,vlookup!$L$2:$L$10,1,0),"Yes","No"),"No")</f>
        <v>No</v>
      </c>
    </row>
    <row r="1594" spans="1:47" ht="14.45" customHeight="1" x14ac:dyDescent="0.25">
      <c r="A1594" t="s">
        <v>1832</v>
      </c>
      <c r="B1594" s="31" t="s">
        <v>1833</v>
      </c>
      <c r="C1594">
        <v>2</v>
      </c>
      <c r="D1594">
        <v>1</v>
      </c>
      <c r="E1594" t="s">
        <v>382</v>
      </c>
      <c r="F1594" t="s">
        <v>205</v>
      </c>
      <c r="G1594" t="s">
        <v>950</v>
      </c>
      <c r="H1594" t="s">
        <v>1834</v>
      </c>
      <c r="I1594">
        <v>85660</v>
      </c>
      <c r="J1594" s="19">
        <v>41767</v>
      </c>
      <c r="K1594" s="19">
        <v>41790</v>
      </c>
      <c r="L1594">
        <v>201405</v>
      </c>
      <c r="M1594" s="19">
        <v>41760</v>
      </c>
      <c r="N1594">
        <v>24616</v>
      </c>
      <c r="O1594" t="s">
        <v>1076</v>
      </c>
      <c r="P1594" t="s">
        <v>1762</v>
      </c>
      <c r="Q1594" t="s">
        <v>924</v>
      </c>
      <c r="R1594">
        <v>1027230</v>
      </c>
      <c r="S1594" s="19">
        <v>42241</v>
      </c>
      <c r="T1594">
        <v>100561</v>
      </c>
      <c r="U1594" t="s">
        <v>357</v>
      </c>
      <c r="V1594" s="19">
        <v>42257</v>
      </c>
      <c r="W1594" t="s">
        <v>589</v>
      </c>
      <c r="X1594" t="s">
        <v>590</v>
      </c>
      <c r="Y1594" t="s">
        <v>94</v>
      </c>
      <c r="Z1594" t="s">
        <v>358</v>
      </c>
      <c r="AA1594" s="29">
        <v>-135</v>
      </c>
      <c r="AB1594">
        <v>0</v>
      </c>
      <c r="AC1594">
        <f t="shared" si="300"/>
        <v>2015</v>
      </c>
      <c r="AD1594">
        <f t="shared" si="301"/>
        <v>9</v>
      </c>
      <c r="AE1594">
        <f t="shared" si="302"/>
        <v>2014</v>
      </c>
      <c r="AF1594">
        <f t="shared" si="303"/>
        <v>5</v>
      </c>
      <c r="AG1594" t="str">
        <f>VLOOKUP(F1594,vlookup!$A$2:$E$660,2,0)</f>
        <v>Retained</v>
      </c>
      <c r="AH1594" t="str">
        <f>VLOOKUP(F1594,vlookup!$A$2:$E$660,3,0)</f>
        <v>Service Contract</v>
      </c>
      <c r="AI1594" t="str">
        <f>VLOOKUP(F1594,vlookup!$A$2:$E$660,4,0)</f>
        <v>Used Car Programs</v>
      </c>
      <c r="AJ1594" t="str">
        <f>VLOOKUP(F1594,vlookup!$A$2:$E$660,5,0)</f>
        <v>High Mileage</v>
      </c>
      <c r="AL1594">
        <f t="shared" si="304"/>
        <v>23</v>
      </c>
      <c r="AM1594">
        <f t="shared" si="305"/>
        <v>482</v>
      </c>
      <c r="AN1594">
        <f t="shared" si="306"/>
        <v>14901</v>
      </c>
      <c r="AO1594" t="str">
        <f t="shared" si="307"/>
        <v/>
      </c>
      <c r="AP1594" t="str">
        <f t="shared" si="308"/>
        <v/>
      </c>
      <c r="AQ1594" t="str">
        <f t="shared" si="309"/>
        <v/>
      </c>
      <c r="AR1594">
        <f t="shared" si="310"/>
        <v>-135</v>
      </c>
      <c r="AS1594" t="str">
        <f t="shared" si="311"/>
        <v>5X205570E4-2</v>
      </c>
      <c r="AT1594" t="str">
        <f>IFERROR(IF(VLOOKUP(Y1594,vlookup!$I$2:$J$9,1,0)=Y1594,VLOOKUP(Y1594,vlookup!$I$2:$J$9,2,0),PROPER(Y1594)),PROPER(Y1594))</f>
        <v>Labor</v>
      </c>
      <c r="AU1594" t="str">
        <f>IFERROR(IF(B1594=VLOOKUP(B1594,vlookup!$L$2:$L$10,1,0),"Yes","No"),"No")</f>
        <v>No</v>
      </c>
    </row>
    <row r="1595" spans="1:47" ht="14.45" customHeight="1" x14ac:dyDescent="0.25">
      <c r="A1595" t="s">
        <v>1832</v>
      </c>
      <c r="B1595" s="31" t="s">
        <v>1833</v>
      </c>
      <c r="C1595">
        <v>2</v>
      </c>
      <c r="D1595">
        <v>1</v>
      </c>
      <c r="E1595" t="s">
        <v>382</v>
      </c>
      <c r="F1595" t="s">
        <v>205</v>
      </c>
      <c r="G1595" t="s">
        <v>950</v>
      </c>
      <c r="H1595" t="s">
        <v>1834</v>
      </c>
      <c r="I1595">
        <v>85660</v>
      </c>
      <c r="J1595" s="19">
        <v>41767</v>
      </c>
      <c r="K1595" s="19">
        <v>41790</v>
      </c>
      <c r="L1595">
        <v>201405</v>
      </c>
      <c r="M1595" s="19">
        <v>41760</v>
      </c>
      <c r="N1595">
        <v>24616</v>
      </c>
      <c r="O1595" t="s">
        <v>1076</v>
      </c>
      <c r="P1595" t="s">
        <v>1762</v>
      </c>
      <c r="Q1595" t="s">
        <v>924</v>
      </c>
      <c r="R1595">
        <v>1027230</v>
      </c>
      <c r="S1595" s="19">
        <v>42241</v>
      </c>
      <c r="T1595">
        <v>100561</v>
      </c>
      <c r="U1595" t="s">
        <v>357</v>
      </c>
      <c r="V1595" s="19">
        <v>42257</v>
      </c>
      <c r="W1595" t="s">
        <v>2804</v>
      </c>
      <c r="X1595" t="s">
        <v>2805</v>
      </c>
      <c r="Y1595" t="s">
        <v>94</v>
      </c>
      <c r="Z1595" t="s">
        <v>369</v>
      </c>
      <c r="AA1595" s="29">
        <v>-228.47</v>
      </c>
      <c r="AB1595">
        <v>0</v>
      </c>
      <c r="AC1595">
        <f t="shared" si="300"/>
        <v>2015</v>
      </c>
      <c r="AD1595">
        <f t="shared" si="301"/>
        <v>9</v>
      </c>
      <c r="AE1595">
        <f t="shared" si="302"/>
        <v>2014</v>
      </c>
      <c r="AF1595">
        <f t="shared" si="303"/>
        <v>5</v>
      </c>
      <c r="AG1595" t="str">
        <f>VLOOKUP(F1595,vlookup!$A$2:$E$660,2,0)</f>
        <v>Retained</v>
      </c>
      <c r="AH1595" t="str">
        <f>VLOOKUP(F1595,vlookup!$A$2:$E$660,3,0)</f>
        <v>Service Contract</v>
      </c>
      <c r="AI1595" t="str">
        <f>VLOOKUP(F1595,vlookup!$A$2:$E$660,4,0)</f>
        <v>Used Car Programs</v>
      </c>
      <c r="AJ1595" t="str">
        <f>VLOOKUP(F1595,vlookup!$A$2:$E$660,5,0)</f>
        <v>High Mileage</v>
      </c>
      <c r="AL1595">
        <f t="shared" si="304"/>
        <v>23</v>
      </c>
      <c r="AM1595">
        <f t="shared" si="305"/>
        <v>482</v>
      </c>
      <c r="AN1595">
        <f t="shared" si="306"/>
        <v>14901</v>
      </c>
      <c r="AO1595" t="str">
        <f t="shared" si="307"/>
        <v/>
      </c>
      <c r="AP1595" t="str">
        <f t="shared" si="308"/>
        <v/>
      </c>
      <c r="AQ1595" t="str">
        <f t="shared" si="309"/>
        <v/>
      </c>
      <c r="AR1595">
        <f t="shared" si="310"/>
        <v>-228.47</v>
      </c>
      <c r="AS1595" t="str">
        <f t="shared" si="311"/>
        <v>5X205570E4-2</v>
      </c>
      <c r="AT1595" t="str">
        <f>IFERROR(IF(VLOOKUP(Y1595,vlookup!$I$2:$J$9,1,0)=Y1595,VLOOKUP(Y1595,vlookup!$I$2:$J$9,2,0),PROPER(Y1595)),PROPER(Y1595))</f>
        <v>Labor</v>
      </c>
      <c r="AU1595" t="str">
        <f>IFERROR(IF(B1595=VLOOKUP(B1595,vlookup!$L$2:$L$10,1,0),"Yes","No"),"No")</f>
        <v>No</v>
      </c>
    </row>
    <row r="1596" spans="1:47" ht="14.45" customHeight="1" x14ac:dyDescent="0.25">
      <c r="A1596" t="s">
        <v>3214</v>
      </c>
      <c r="B1596" s="31" t="s">
        <v>3215</v>
      </c>
      <c r="C1596">
        <v>1</v>
      </c>
      <c r="D1596">
        <v>1</v>
      </c>
      <c r="E1596" t="s">
        <v>571</v>
      </c>
      <c r="F1596" t="s">
        <v>205</v>
      </c>
      <c r="G1596" t="s">
        <v>952</v>
      </c>
      <c r="H1596" t="s">
        <v>3825</v>
      </c>
      <c r="I1596">
        <v>102776</v>
      </c>
      <c r="J1596" s="19">
        <v>41574</v>
      </c>
      <c r="K1596" s="19">
        <v>41599</v>
      </c>
      <c r="L1596">
        <v>201311</v>
      </c>
      <c r="M1596" s="19">
        <v>41579</v>
      </c>
      <c r="N1596">
        <v>24616</v>
      </c>
      <c r="O1596" t="s">
        <v>1076</v>
      </c>
      <c r="P1596" t="s">
        <v>3216</v>
      </c>
      <c r="Q1596" t="s">
        <v>924</v>
      </c>
      <c r="R1596">
        <v>65813</v>
      </c>
      <c r="S1596" s="19">
        <v>41887</v>
      </c>
      <c r="T1596">
        <v>113713</v>
      </c>
      <c r="U1596" t="s">
        <v>357</v>
      </c>
      <c r="V1596" s="19">
        <v>41893</v>
      </c>
      <c r="W1596" t="s">
        <v>2536</v>
      </c>
      <c r="X1596" t="s">
        <v>2537</v>
      </c>
      <c r="Y1596" t="s">
        <v>94</v>
      </c>
      <c r="Z1596" t="s">
        <v>14</v>
      </c>
      <c r="AA1596" s="29">
        <v>-652</v>
      </c>
      <c r="AB1596">
        <v>0</v>
      </c>
      <c r="AC1596">
        <f t="shared" si="300"/>
        <v>2014</v>
      </c>
      <c r="AD1596">
        <f t="shared" si="301"/>
        <v>9</v>
      </c>
      <c r="AE1596">
        <f t="shared" si="302"/>
        <v>2013</v>
      </c>
      <c r="AF1596">
        <f t="shared" si="303"/>
        <v>10</v>
      </c>
      <c r="AG1596" t="str">
        <f>VLOOKUP(F1596,vlookup!$A$2:$E$660,2,0)</f>
        <v>Retained</v>
      </c>
      <c r="AH1596" t="str">
        <f>VLOOKUP(F1596,vlookup!$A$2:$E$660,3,0)</f>
        <v>Service Contract</v>
      </c>
      <c r="AI1596" t="str">
        <f>VLOOKUP(F1596,vlookup!$A$2:$E$660,4,0)</f>
        <v>Used Car Programs</v>
      </c>
      <c r="AJ1596" t="str">
        <f>VLOOKUP(F1596,vlookup!$A$2:$E$660,5,0)</f>
        <v>High Mileage</v>
      </c>
      <c r="AL1596">
        <f t="shared" si="304"/>
        <v>24</v>
      </c>
      <c r="AM1596">
        <f t="shared" si="305"/>
        <v>314</v>
      </c>
      <c r="AN1596">
        <f t="shared" si="306"/>
        <v>10937</v>
      </c>
      <c r="AO1596" t="str">
        <f t="shared" si="307"/>
        <v/>
      </c>
      <c r="AP1596" t="str">
        <f t="shared" si="308"/>
        <v/>
      </c>
      <c r="AQ1596" t="str">
        <f t="shared" si="309"/>
        <v/>
      </c>
      <c r="AR1596">
        <f t="shared" si="310"/>
        <v>-652</v>
      </c>
      <c r="AS1596" t="str">
        <f t="shared" si="311"/>
        <v>70045003J3-1</v>
      </c>
      <c r="AT1596" t="str">
        <f>IFERROR(IF(VLOOKUP(Y1596,vlookup!$I$2:$J$9,1,0)=Y1596,VLOOKUP(Y1596,vlookup!$I$2:$J$9,2,0),PROPER(Y1596)),PROPER(Y1596))</f>
        <v>Labor</v>
      </c>
      <c r="AU1596" t="str">
        <f>IFERROR(IF(B1596=VLOOKUP(B1596,vlookup!$L$2:$L$10,1,0),"Yes","No"),"No")</f>
        <v>No</v>
      </c>
    </row>
    <row r="1597" spans="1:47" ht="14.45" customHeight="1" x14ac:dyDescent="0.25">
      <c r="A1597" t="s">
        <v>2434</v>
      </c>
      <c r="B1597" s="31" t="s">
        <v>3626</v>
      </c>
      <c r="C1597">
        <v>4</v>
      </c>
      <c r="D1597">
        <v>1</v>
      </c>
      <c r="E1597" t="s">
        <v>382</v>
      </c>
      <c r="F1597" t="s">
        <v>205</v>
      </c>
      <c r="G1597" t="s">
        <v>1837</v>
      </c>
      <c r="H1597" t="s">
        <v>2435</v>
      </c>
      <c r="I1597">
        <v>147997</v>
      </c>
      <c r="J1597" s="19">
        <v>42815</v>
      </c>
      <c r="K1597" s="19">
        <v>42825</v>
      </c>
      <c r="L1597">
        <v>201703</v>
      </c>
      <c r="M1597" s="19">
        <v>42795</v>
      </c>
      <c r="N1597">
        <v>24617</v>
      </c>
      <c r="O1597" t="s">
        <v>1070</v>
      </c>
      <c r="P1597" t="s">
        <v>3217</v>
      </c>
      <c r="Q1597" t="s">
        <v>930</v>
      </c>
      <c r="R1597">
        <v>26525</v>
      </c>
      <c r="S1597" s="19">
        <v>43096</v>
      </c>
      <c r="T1597">
        <v>159499</v>
      </c>
      <c r="U1597" t="s">
        <v>356</v>
      </c>
      <c r="V1597" s="19">
        <v>43098</v>
      </c>
      <c r="W1597" t="s">
        <v>362</v>
      </c>
      <c r="X1597" t="s">
        <v>363</v>
      </c>
      <c r="Y1597" t="s">
        <v>94</v>
      </c>
      <c r="Z1597" t="s">
        <v>358</v>
      </c>
      <c r="AA1597" s="29">
        <v>-460</v>
      </c>
      <c r="AB1597">
        <v>0</v>
      </c>
      <c r="AC1597">
        <f t="shared" si="300"/>
        <v>2017</v>
      </c>
      <c r="AD1597">
        <f t="shared" si="301"/>
        <v>12</v>
      </c>
      <c r="AE1597">
        <f t="shared" si="302"/>
        <v>2017</v>
      </c>
      <c r="AF1597">
        <f t="shared" si="303"/>
        <v>3</v>
      </c>
      <c r="AG1597" t="str">
        <f>VLOOKUP(F1597,vlookup!$A$2:$E$660,2,0)</f>
        <v>Retained</v>
      </c>
      <c r="AH1597" t="str">
        <f>VLOOKUP(F1597,vlookup!$A$2:$E$660,3,0)</f>
        <v>Service Contract</v>
      </c>
      <c r="AI1597" t="str">
        <f>VLOOKUP(F1597,vlookup!$A$2:$E$660,4,0)</f>
        <v>Used Car Programs</v>
      </c>
      <c r="AJ1597" t="str">
        <f>VLOOKUP(F1597,vlookup!$A$2:$E$660,5,0)</f>
        <v>High Mileage</v>
      </c>
      <c r="AL1597">
        <f t="shared" si="304"/>
        <v>10</v>
      </c>
      <c r="AM1597">
        <f t="shared" si="305"/>
        <v>278</v>
      </c>
      <c r="AN1597">
        <f t="shared" si="306"/>
        <v>11502</v>
      </c>
      <c r="AO1597" t="str">
        <f t="shared" si="307"/>
        <v/>
      </c>
      <c r="AP1597" t="str">
        <f t="shared" si="308"/>
        <v/>
      </c>
      <c r="AQ1597" t="str">
        <f t="shared" si="309"/>
        <v/>
      </c>
      <c r="AR1597">
        <f t="shared" si="310"/>
        <v>-460</v>
      </c>
      <c r="AS1597" t="str">
        <f t="shared" si="311"/>
        <v>102252460-4</v>
      </c>
      <c r="AT1597" t="str">
        <f>IFERROR(IF(VLOOKUP(Y1597,vlookup!$I$2:$J$9,1,0)=Y1597,VLOOKUP(Y1597,vlookup!$I$2:$J$9,2,0),PROPER(Y1597)),PROPER(Y1597))</f>
        <v>Labor</v>
      </c>
      <c r="AU1597" t="str">
        <f>IFERROR(IF(B1597=VLOOKUP(B1597,vlookup!$L$2:$L$10,1,0),"Yes","No"),"No")</f>
        <v>No</v>
      </c>
    </row>
    <row r="1598" spans="1:47" ht="14.45" customHeight="1" x14ac:dyDescent="0.25">
      <c r="A1598" t="s">
        <v>2745</v>
      </c>
      <c r="B1598" s="31" t="s">
        <v>2746</v>
      </c>
      <c r="C1598">
        <v>1</v>
      </c>
      <c r="D1598">
        <v>1</v>
      </c>
      <c r="E1598" t="s">
        <v>382</v>
      </c>
      <c r="F1598" t="s">
        <v>60</v>
      </c>
      <c r="G1598" t="s">
        <v>1837</v>
      </c>
      <c r="H1598" t="s">
        <v>2747</v>
      </c>
      <c r="I1598">
        <v>137602</v>
      </c>
      <c r="J1598" s="19">
        <v>41665</v>
      </c>
      <c r="K1598" s="19">
        <v>41697</v>
      </c>
      <c r="L1598">
        <v>201402</v>
      </c>
      <c r="M1598" s="19">
        <v>41671</v>
      </c>
      <c r="N1598">
        <v>24616</v>
      </c>
      <c r="O1598" t="s">
        <v>1076</v>
      </c>
      <c r="P1598" t="s">
        <v>1406</v>
      </c>
      <c r="Q1598" t="s">
        <v>924</v>
      </c>
      <c r="R1598" t="s">
        <v>1577</v>
      </c>
      <c r="S1598" s="19">
        <v>41743</v>
      </c>
      <c r="T1598">
        <v>138368</v>
      </c>
      <c r="U1598" t="s">
        <v>357</v>
      </c>
      <c r="V1598" s="19">
        <v>41764</v>
      </c>
      <c r="W1598" t="s">
        <v>976</v>
      </c>
      <c r="X1598" t="s">
        <v>977</v>
      </c>
      <c r="Y1598" t="s">
        <v>94</v>
      </c>
      <c r="Z1598" t="s">
        <v>369</v>
      </c>
      <c r="AA1598" s="29">
        <v>-650</v>
      </c>
      <c r="AB1598">
        <v>0</v>
      </c>
      <c r="AC1598">
        <f t="shared" si="300"/>
        <v>2014</v>
      </c>
      <c r="AD1598">
        <f t="shared" si="301"/>
        <v>5</v>
      </c>
      <c r="AE1598">
        <f t="shared" si="302"/>
        <v>2014</v>
      </c>
      <c r="AF1598">
        <f t="shared" si="303"/>
        <v>1</v>
      </c>
      <c r="AG1598" t="str">
        <f>VLOOKUP(F1598,vlookup!$A$2:$E$660,2,0)</f>
        <v>Retained</v>
      </c>
      <c r="AH1598" t="str">
        <f>VLOOKUP(F1598,vlookup!$A$2:$E$660,3,0)</f>
        <v>Service Contract</v>
      </c>
      <c r="AI1598" t="str">
        <f>VLOOKUP(F1598,vlookup!$A$2:$E$660,4,0)</f>
        <v>Used Car Programs</v>
      </c>
      <c r="AJ1598" t="str">
        <f>VLOOKUP(F1598,vlookup!$A$2:$E$660,5,0)</f>
        <v>High Mileage</v>
      </c>
      <c r="AL1598">
        <f t="shared" si="304"/>
        <v>31</v>
      </c>
      <c r="AM1598">
        <f t="shared" si="305"/>
        <v>99</v>
      </c>
      <c r="AN1598">
        <f t="shared" si="306"/>
        <v>766</v>
      </c>
      <c r="AO1598" t="str">
        <f t="shared" si="307"/>
        <v/>
      </c>
      <c r="AP1598" t="str">
        <f t="shared" si="308"/>
        <v/>
      </c>
      <c r="AQ1598" t="str">
        <f t="shared" si="309"/>
        <v/>
      </c>
      <c r="AR1598">
        <f t="shared" si="310"/>
        <v>-650</v>
      </c>
      <c r="AS1598" t="str">
        <f t="shared" si="311"/>
        <v>65033840A4Y-1</v>
      </c>
      <c r="AT1598" t="str">
        <f>IFERROR(IF(VLOOKUP(Y1598,vlookup!$I$2:$J$9,1,0)=Y1598,VLOOKUP(Y1598,vlookup!$I$2:$J$9,2,0),PROPER(Y1598)),PROPER(Y1598))</f>
        <v>Labor</v>
      </c>
      <c r="AU1598" t="str">
        <f>IFERROR(IF(B1598=VLOOKUP(B1598,vlookup!$L$2:$L$10,1,0),"Yes","No"),"No")</f>
        <v>No</v>
      </c>
    </row>
    <row r="1599" spans="1:47" ht="14.45" customHeight="1" x14ac:dyDescent="0.25">
      <c r="A1599" t="s">
        <v>1835</v>
      </c>
      <c r="B1599" s="31" t="s">
        <v>1836</v>
      </c>
      <c r="C1599">
        <v>1</v>
      </c>
      <c r="D1599">
        <v>1</v>
      </c>
      <c r="E1599" t="s">
        <v>382</v>
      </c>
      <c r="F1599" t="s">
        <v>205</v>
      </c>
      <c r="G1599" t="s">
        <v>1837</v>
      </c>
      <c r="H1599" t="s">
        <v>1838</v>
      </c>
      <c r="I1599">
        <v>92872</v>
      </c>
      <c r="J1599" s="19">
        <v>41923</v>
      </c>
      <c r="K1599" s="19">
        <v>41968</v>
      </c>
      <c r="L1599">
        <v>201411</v>
      </c>
      <c r="M1599" s="19">
        <v>41944</v>
      </c>
      <c r="N1599">
        <v>24617</v>
      </c>
      <c r="O1599" t="s">
        <v>1070</v>
      </c>
      <c r="P1599" t="s">
        <v>1839</v>
      </c>
      <c r="Q1599" t="s">
        <v>924</v>
      </c>
      <c r="R1599">
        <v>36700168475</v>
      </c>
      <c r="S1599" s="19">
        <v>42408</v>
      </c>
      <c r="T1599">
        <v>110407</v>
      </c>
      <c r="U1599" t="s">
        <v>357</v>
      </c>
      <c r="V1599" s="19">
        <v>42409</v>
      </c>
      <c r="W1599" t="s">
        <v>572</v>
      </c>
      <c r="X1599" t="s">
        <v>573</v>
      </c>
      <c r="Y1599" t="s">
        <v>94</v>
      </c>
      <c r="Z1599" t="s">
        <v>574</v>
      </c>
      <c r="AA1599" s="29">
        <v>-83.5</v>
      </c>
      <c r="AB1599">
        <v>0</v>
      </c>
      <c r="AC1599">
        <f t="shared" si="300"/>
        <v>2016</v>
      </c>
      <c r="AD1599">
        <f t="shared" si="301"/>
        <v>2</v>
      </c>
      <c r="AE1599">
        <f t="shared" si="302"/>
        <v>2014</v>
      </c>
      <c r="AF1599">
        <f t="shared" si="303"/>
        <v>10</v>
      </c>
      <c r="AG1599" t="str">
        <f>VLOOKUP(F1599,vlookup!$A$2:$E$660,2,0)</f>
        <v>Retained</v>
      </c>
      <c r="AH1599" t="str">
        <f>VLOOKUP(F1599,vlookup!$A$2:$E$660,3,0)</f>
        <v>Service Contract</v>
      </c>
      <c r="AI1599" t="str">
        <f>VLOOKUP(F1599,vlookup!$A$2:$E$660,4,0)</f>
        <v>Used Car Programs</v>
      </c>
      <c r="AJ1599" t="str">
        <f>VLOOKUP(F1599,vlookup!$A$2:$E$660,5,0)</f>
        <v>High Mileage</v>
      </c>
      <c r="AL1599">
        <f t="shared" si="304"/>
        <v>44</v>
      </c>
      <c r="AM1599">
        <f t="shared" si="305"/>
        <v>478</v>
      </c>
      <c r="AN1599">
        <f t="shared" si="306"/>
        <v>17535</v>
      </c>
      <c r="AO1599" t="str">
        <f t="shared" si="307"/>
        <v/>
      </c>
      <c r="AP1599" t="str">
        <f t="shared" si="308"/>
        <v/>
      </c>
      <c r="AQ1599" t="str">
        <f t="shared" si="309"/>
        <v/>
      </c>
      <c r="AR1599">
        <f t="shared" si="310"/>
        <v>-83.5</v>
      </c>
      <c r="AS1599" t="str">
        <f t="shared" si="311"/>
        <v>72145064J4-1</v>
      </c>
      <c r="AT1599" t="str">
        <f>IFERROR(IF(VLOOKUP(Y1599,vlookup!$I$2:$J$9,1,0)=Y1599,VLOOKUP(Y1599,vlookup!$I$2:$J$9,2,0),PROPER(Y1599)),PROPER(Y1599))</f>
        <v>Labor</v>
      </c>
      <c r="AU1599" t="str">
        <f>IFERROR(IF(B1599=VLOOKUP(B1599,vlookup!$L$2:$L$10,1,0),"Yes","No"),"No")</f>
        <v>No</v>
      </c>
    </row>
    <row r="1600" spans="1:47" ht="14.45" customHeight="1" x14ac:dyDescent="0.25">
      <c r="A1600" t="s">
        <v>1835</v>
      </c>
      <c r="B1600" s="31" t="s">
        <v>1836</v>
      </c>
      <c r="C1600">
        <v>1</v>
      </c>
      <c r="D1600">
        <v>1</v>
      </c>
      <c r="E1600" t="s">
        <v>382</v>
      </c>
      <c r="F1600" t="s">
        <v>205</v>
      </c>
      <c r="G1600" t="s">
        <v>1837</v>
      </c>
      <c r="H1600" t="s">
        <v>1838</v>
      </c>
      <c r="I1600">
        <v>92872</v>
      </c>
      <c r="J1600" s="19">
        <v>41923</v>
      </c>
      <c r="K1600" s="19">
        <v>41968</v>
      </c>
      <c r="L1600">
        <v>201411</v>
      </c>
      <c r="M1600" s="19">
        <v>41944</v>
      </c>
      <c r="N1600">
        <v>24617</v>
      </c>
      <c r="O1600" t="s">
        <v>1070</v>
      </c>
      <c r="P1600" t="s">
        <v>1839</v>
      </c>
      <c r="Q1600" t="s">
        <v>924</v>
      </c>
      <c r="R1600">
        <v>36700168475</v>
      </c>
      <c r="S1600" s="19">
        <v>42408</v>
      </c>
      <c r="T1600">
        <v>110407</v>
      </c>
      <c r="U1600" t="s">
        <v>357</v>
      </c>
      <c r="V1600" s="19">
        <v>42409</v>
      </c>
      <c r="W1600" t="s">
        <v>3218</v>
      </c>
      <c r="X1600" t="s">
        <v>3219</v>
      </c>
      <c r="Y1600" t="s">
        <v>94</v>
      </c>
      <c r="Z1600" t="s">
        <v>578</v>
      </c>
      <c r="AA1600" s="29">
        <v>-190</v>
      </c>
      <c r="AB1600">
        <v>0</v>
      </c>
      <c r="AC1600">
        <f t="shared" si="300"/>
        <v>2016</v>
      </c>
      <c r="AD1600">
        <f t="shared" si="301"/>
        <v>2</v>
      </c>
      <c r="AE1600">
        <f t="shared" si="302"/>
        <v>2014</v>
      </c>
      <c r="AF1600">
        <f t="shared" si="303"/>
        <v>10</v>
      </c>
      <c r="AG1600" t="str">
        <f>VLOOKUP(F1600,vlookup!$A$2:$E$660,2,0)</f>
        <v>Retained</v>
      </c>
      <c r="AH1600" t="str">
        <f>VLOOKUP(F1600,vlookup!$A$2:$E$660,3,0)</f>
        <v>Service Contract</v>
      </c>
      <c r="AI1600" t="str">
        <f>VLOOKUP(F1600,vlookup!$A$2:$E$660,4,0)</f>
        <v>Used Car Programs</v>
      </c>
      <c r="AJ1600" t="str">
        <f>VLOOKUP(F1600,vlookup!$A$2:$E$660,5,0)</f>
        <v>High Mileage</v>
      </c>
      <c r="AL1600">
        <f t="shared" si="304"/>
        <v>44</v>
      </c>
      <c r="AM1600">
        <f t="shared" si="305"/>
        <v>478</v>
      </c>
      <c r="AN1600">
        <f t="shared" si="306"/>
        <v>17535</v>
      </c>
      <c r="AO1600" t="str">
        <f t="shared" si="307"/>
        <v/>
      </c>
      <c r="AP1600" t="str">
        <f t="shared" si="308"/>
        <v/>
      </c>
      <c r="AQ1600" t="str">
        <f t="shared" si="309"/>
        <v/>
      </c>
      <c r="AR1600">
        <f t="shared" si="310"/>
        <v>-190</v>
      </c>
      <c r="AS1600" t="str">
        <f t="shared" si="311"/>
        <v>72145064J4-1</v>
      </c>
      <c r="AT1600" t="str">
        <f>IFERROR(IF(VLOOKUP(Y1600,vlookup!$I$2:$J$9,1,0)=Y1600,VLOOKUP(Y1600,vlookup!$I$2:$J$9,2,0),PROPER(Y1600)),PROPER(Y1600))</f>
        <v>Labor</v>
      </c>
      <c r="AU1600" t="str">
        <f>IFERROR(IF(B1600=VLOOKUP(B1600,vlookup!$L$2:$L$10,1,0),"Yes","No"),"No")</f>
        <v>No</v>
      </c>
    </row>
    <row r="1601" spans="1:47" ht="14.45" customHeight="1" x14ac:dyDescent="0.25">
      <c r="A1601" t="s">
        <v>1835</v>
      </c>
      <c r="B1601" s="31" t="s">
        <v>1836</v>
      </c>
      <c r="C1601">
        <v>1</v>
      </c>
      <c r="D1601">
        <v>1</v>
      </c>
      <c r="E1601" t="s">
        <v>382</v>
      </c>
      <c r="F1601" t="s">
        <v>205</v>
      </c>
      <c r="G1601" t="s">
        <v>1837</v>
      </c>
      <c r="H1601" t="s">
        <v>1838</v>
      </c>
      <c r="I1601">
        <v>92872</v>
      </c>
      <c r="J1601" s="19">
        <v>41923</v>
      </c>
      <c r="K1601" s="19">
        <v>41968</v>
      </c>
      <c r="L1601">
        <v>201411</v>
      </c>
      <c r="M1601" s="19">
        <v>41944</v>
      </c>
      <c r="N1601">
        <v>24617</v>
      </c>
      <c r="O1601" t="s">
        <v>1070</v>
      </c>
      <c r="P1601" t="s">
        <v>1839</v>
      </c>
      <c r="Q1601" t="s">
        <v>924</v>
      </c>
      <c r="R1601">
        <v>36700168475</v>
      </c>
      <c r="S1601" s="19">
        <v>42408</v>
      </c>
      <c r="T1601">
        <v>110407</v>
      </c>
      <c r="U1601" t="s">
        <v>357</v>
      </c>
      <c r="V1601" s="19">
        <v>42409</v>
      </c>
      <c r="W1601" t="s">
        <v>3220</v>
      </c>
      <c r="X1601" t="s">
        <v>3221</v>
      </c>
      <c r="Y1601" t="s">
        <v>94</v>
      </c>
      <c r="Z1601" t="s">
        <v>578</v>
      </c>
      <c r="AA1601" s="29">
        <v>-84</v>
      </c>
      <c r="AB1601">
        <v>0</v>
      </c>
      <c r="AC1601">
        <f t="shared" si="300"/>
        <v>2016</v>
      </c>
      <c r="AD1601">
        <f t="shared" si="301"/>
        <v>2</v>
      </c>
      <c r="AE1601">
        <f t="shared" si="302"/>
        <v>2014</v>
      </c>
      <c r="AF1601">
        <f t="shared" si="303"/>
        <v>10</v>
      </c>
      <c r="AG1601" t="str">
        <f>VLOOKUP(F1601,vlookup!$A$2:$E$660,2,0)</f>
        <v>Retained</v>
      </c>
      <c r="AH1601" t="str">
        <f>VLOOKUP(F1601,vlookup!$A$2:$E$660,3,0)</f>
        <v>Service Contract</v>
      </c>
      <c r="AI1601" t="str">
        <f>VLOOKUP(F1601,vlookup!$A$2:$E$660,4,0)</f>
        <v>Used Car Programs</v>
      </c>
      <c r="AJ1601" t="str">
        <f>VLOOKUP(F1601,vlookup!$A$2:$E$660,5,0)</f>
        <v>High Mileage</v>
      </c>
      <c r="AL1601">
        <f t="shared" si="304"/>
        <v>44</v>
      </c>
      <c r="AM1601">
        <f t="shared" si="305"/>
        <v>478</v>
      </c>
      <c r="AN1601">
        <f t="shared" si="306"/>
        <v>17535</v>
      </c>
      <c r="AO1601" t="str">
        <f t="shared" si="307"/>
        <v/>
      </c>
      <c r="AP1601" t="str">
        <f t="shared" si="308"/>
        <v/>
      </c>
      <c r="AQ1601" t="str">
        <f t="shared" si="309"/>
        <v/>
      </c>
      <c r="AR1601">
        <f t="shared" si="310"/>
        <v>-84</v>
      </c>
      <c r="AS1601" t="str">
        <f t="shared" si="311"/>
        <v>72145064J4-1</v>
      </c>
      <c r="AT1601" t="str">
        <f>IFERROR(IF(VLOOKUP(Y1601,vlookup!$I$2:$J$9,1,0)=Y1601,VLOOKUP(Y1601,vlookup!$I$2:$J$9,2,0),PROPER(Y1601)),PROPER(Y1601))</f>
        <v>Labor</v>
      </c>
      <c r="AU1601" t="str">
        <f>IFERROR(IF(B1601=VLOOKUP(B1601,vlookup!$L$2:$L$10,1,0),"Yes","No"),"No")</f>
        <v>No</v>
      </c>
    </row>
    <row r="1602" spans="1:47" ht="14.45" customHeight="1" x14ac:dyDescent="0.25">
      <c r="A1602" t="s">
        <v>1840</v>
      </c>
      <c r="B1602" s="31" t="s">
        <v>1841</v>
      </c>
      <c r="C1602">
        <v>1</v>
      </c>
      <c r="D1602">
        <v>1</v>
      </c>
      <c r="E1602" t="s">
        <v>382</v>
      </c>
      <c r="F1602" t="s">
        <v>60</v>
      </c>
      <c r="G1602" t="s">
        <v>3782</v>
      </c>
      <c r="H1602" t="s">
        <v>3783</v>
      </c>
      <c r="I1602">
        <v>132524</v>
      </c>
      <c r="J1602" s="19">
        <v>41245</v>
      </c>
      <c r="K1602" s="19">
        <v>41274</v>
      </c>
      <c r="L1602">
        <v>201212</v>
      </c>
      <c r="M1602" s="19">
        <v>41244</v>
      </c>
      <c r="N1602">
        <v>24616</v>
      </c>
      <c r="O1602" t="s">
        <v>1076</v>
      </c>
      <c r="P1602" t="s">
        <v>1842</v>
      </c>
      <c r="Q1602" t="s">
        <v>924</v>
      </c>
      <c r="R1602">
        <v>20130046</v>
      </c>
      <c r="S1602" s="19">
        <v>41318</v>
      </c>
      <c r="T1602">
        <v>137253</v>
      </c>
      <c r="U1602" t="s">
        <v>357</v>
      </c>
      <c r="V1602" s="19">
        <v>41324</v>
      </c>
      <c r="W1602" t="s">
        <v>3222</v>
      </c>
      <c r="X1602" t="s">
        <v>3223</v>
      </c>
      <c r="Y1602" t="s">
        <v>94</v>
      </c>
      <c r="Z1602" t="s">
        <v>582</v>
      </c>
      <c r="AA1602" s="29">
        <v>-24.37</v>
      </c>
      <c r="AB1602" t="s">
        <v>544</v>
      </c>
      <c r="AC1602">
        <f t="shared" si="300"/>
        <v>2013</v>
      </c>
      <c r="AD1602">
        <f t="shared" si="301"/>
        <v>2</v>
      </c>
      <c r="AE1602">
        <f t="shared" si="302"/>
        <v>2012</v>
      </c>
      <c r="AF1602">
        <f t="shared" si="303"/>
        <v>12</v>
      </c>
      <c r="AG1602" t="str">
        <f>VLOOKUP(F1602,vlookup!$A$2:$E$660,2,0)</f>
        <v>Retained</v>
      </c>
      <c r="AH1602" t="str">
        <f>VLOOKUP(F1602,vlookup!$A$2:$E$660,3,0)</f>
        <v>Service Contract</v>
      </c>
      <c r="AI1602" t="str">
        <f>VLOOKUP(F1602,vlookup!$A$2:$E$660,4,0)</f>
        <v>Used Car Programs</v>
      </c>
      <c r="AJ1602" t="str">
        <f>VLOOKUP(F1602,vlookup!$A$2:$E$660,5,0)</f>
        <v>High Mileage</v>
      </c>
      <c r="AL1602">
        <f t="shared" si="304"/>
        <v>29</v>
      </c>
      <c r="AM1602">
        <f t="shared" si="305"/>
        <v>77</v>
      </c>
      <c r="AN1602">
        <f t="shared" si="306"/>
        <v>4729</v>
      </c>
      <c r="AO1602" t="str">
        <f t="shared" si="307"/>
        <v/>
      </c>
      <c r="AP1602" t="str">
        <f t="shared" si="308"/>
        <v/>
      </c>
      <c r="AQ1602">
        <f t="shared" si="309"/>
        <v>-24.37</v>
      </c>
      <c r="AR1602" t="str">
        <f t="shared" si="310"/>
        <v/>
      </c>
      <c r="AS1602" t="str">
        <f t="shared" si="311"/>
        <v>60080086L2Y-1</v>
      </c>
      <c r="AT1602" t="str">
        <f>IFERROR(IF(VLOOKUP(Y1602,vlookup!$I$2:$J$9,1,0)=Y1602,VLOOKUP(Y1602,vlookup!$I$2:$J$9,2,0),PROPER(Y1602)),PROPER(Y1602))</f>
        <v>Labor</v>
      </c>
      <c r="AU1602" t="str">
        <f>IFERROR(IF(B1602=VLOOKUP(B1602,vlookup!$L$2:$L$10,1,0),"Yes","No"),"No")</f>
        <v>No</v>
      </c>
    </row>
    <row r="1603" spans="1:47" ht="14.45" customHeight="1" x14ac:dyDescent="0.25">
      <c r="A1603" t="s">
        <v>1840</v>
      </c>
      <c r="B1603" s="31" t="s">
        <v>1841</v>
      </c>
      <c r="C1603">
        <v>1</v>
      </c>
      <c r="D1603">
        <v>1</v>
      </c>
      <c r="E1603" t="s">
        <v>382</v>
      </c>
      <c r="F1603" t="s">
        <v>60</v>
      </c>
      <c r="G1603" t="s">
        <v>3782</v>
      </c>
      <c r="H1603" t="s">
        <v>3783</v>
      </c>
      <c r="I1603">
        <v>132524</v>
      </c>
      <c r="J1603" s="19">
        <v>41245</v>
      </c>
      <c r="K1603" s="19">
        <v>41274</v>
      </c>
      <c r="L1603">
        <v>201212</v>
      </c>
      <c r="M1603" s="19">
        <v>41244</v>
      </c>
      <c r="N1603">
        <v>24616</v>
      </c>
      <c r="O1603" t="s">
        <v>1076</v>
      </c>
      <c r="P1603" t="s">
        <v>1842</v>
      </c>
      <c r="Q1603" t="s">
        <v>924</v>
      </c>
      <c r="R1603">
        <v>20130046</v>
      </c>
      <c r="S1603" s="19">
        <v>41318</v>
      </c>
      <c r="T1603">
        <v>137253</v>
      </c>
      <c r="U1603" t="s">
        <v>357</v>
      </c>
      <c r="V1603" s="19">
        <v>41324</v>
      </c>
      <c r="W1603" t="s">
        <v>3224</v>
      </c>
      <c r="X1603" t="s">
        <v>3225</v>
      </c>
      <c r="Y1603" t="s">
        <v>94</v>
      </c>
      <c r="Z1603" t="s">
        <v>582</v>
      </c>
      <c r="AA1603" s="29">
        <v>-56.86</v>
      </c>
      <c r="AB1603" t="s">
        <v>544</v>
      </c>
      <c r="AC1603">
        <f t="shared" ref="AC1603:AC1666" si="312">YEAR(V1603)</f>
        <v>2013</v>
      </c>
      <c r="AD1603">
        <f t="shared" ref="AD1603:AD1666" si="313">MONTH(V1603)</f>
        <v>2</v>
      </c>
      <c r="AE1603">
        <f t="shared" ref="AE1603:AE1666" si="314">YEAR(J1603)</f>
        <v>2012</v>
      </c>
      <c r="AF1603">
        <f t="shared" ref="AF1603:AF1666" si="315">MONTH(J1603)</f>
        <v>12</v>
      </c>
      <c r="AG1603" t="str">
        <f>VLOOKUP(F1603,vlookup!$A$2:$E$660,2,0)</f>
        <v>Retained</v>
      </c>
      <c r="AH1603" t="str">
        <f>VLOOKUP(F1603,vlookup!$A$2:$E$660,3,0)</f>
        <v>Service Contract</v>
      </c>
      <c r="AI1603" t="str">
        <f>VLOOKUP(F1603,vlookup!$A$2:$E$660,4,0)</f>
        <v>Used Car Programs</v>
      </c>
      <c r="AJ1603" t="str">
        <f>VLOOKUP(F1603,vlookup!$A$2:$E$660,5,0)</f>
        <v>High Mileage</v>
      </c>
      <c r="AL1603">
        <f t="shared" ref="AL1603:AL1666" si="316">DAYS360(J1603,K1603)</f>
        <v>29</v>
      </c>
      <c r="AM1603">
        <f t="shared" ref="AM1603:AM1666" si="317">DAYS360(J1603,V1603)</f>
        <v>77</v>
      </c>
      <c r="AN1603">
        <f t="shared" ref="AN1603:AN1666" si="318">IF(T1603-I1603&lt;1,"",T1603-I1603)</f>
        <v>4729</v>
      </c>
      <c r="AO1603" t="str">
        <f t="shared" ref="AO1603:AO1666" si="319">IF(AM1603&lt;31,AA1603,"")</f>
        <v/>
      </c>
      <c r="AP1603" t="str">
        <f t="shared" ref="AP1603:AP1666" si="320">IF(AND(AM1603&gt;30,AM1603&lt;61),AA1603,"")</f>
        <v/>
      </c>
      <c r="AQ1603">
        <f t="shared" ref="AQ1603:AQ1666" si="321">IF(AND(AM1603&gt;60,AM1603&lt;91),AA1603,"")</f>
        <v>-56.86</v>
      </c>
      <c r="AR1603" t="str">
        <f t="shared" ref="AR1603:AR1666" si="322">IF(AM1603&gt;90,AA1603,"")</f>
        <v/>
      </c>
      <c r="AS1603" t="str">
        <f t="shared" ref="AS1603:AS1666" si="323">CONCATENATE(B1603,"-",C1603)</f>
        <v>60080086L2Y-1</v>
      </c>
      <c r="AT1603" t="str">
        <f>IFERROR(IF(VLOOKUP(Y1603,vlookup!$I$2:$J$9,1,0)=Y1603,VLOOKUP(Y1603,vlookup!$I$2:$J$9,2,0),PROPER(Y1603)),PROPER(Y1603))</f>
        <v>Labor</v>
      </c>
      <c r="AU1603" t="str">
        <f>IFERROR(IF(B1603=VLOOKUP(B1603,vlookup!$L$2:$L$10,1,0),"Yes","No"),"No")</f>
        <v>No</v>
      </c>
    </row>
    <row r="1604" spans="1:47" ht="14.45" customHeight="1" x14ac:dyDescent="0.25">
      <c r="A1604" t="s">
        <v>1840</v>
      </c>
      <c r="B1604" s="31" t="s">
        <v>1841</v>
      </c>
      <c r="C1604">
        <v>1</v>
      </c>
      <c r="D1604">
        <v>1</v>
      </c>
      <c r="E1604" t="s">
        <v>382</v>
      </c>
      <c r="F1604" t="s">
        <v>60</v>
      </c>
      <c r="G1604" t="s">
        <v>3782</v>
      </c>
      <c r="H1604" t="s">
        <v>3783</v>
      </c>
      <c r="I1604">
        <v>132524</v>
      </c>
      <c r="J1604" s="19">
        <v>41245</v>
      </c>
      <c r="K1604" s="19">
        <v>41274</v>
      </c>
      <c r="L1604">
        <v>201212</v>
      </c>
      <c r="M1604" s="19">
        <v>41244</v>
      </c>
      <c r="N1604">
        <v>24616</v>
      </c>
      <c r="O1604" t="s">
        <v>1076</v>
      </c>
      <c r="P1604" t="s">
        <v>1842</v>
      </c>
      <c r="Q1604" t="s">
        <v>924</v>
      </c>
      <c r="R1604">
        <v>20130046</v>
      </c>
      <c r="S1604" s="19">
        <v>41318</v>
      </c>
      <c r="T1604">
        <v>137253</v>
      </c>
      <c r="U1604" t="s">
        <v>357</v>
      </c>
      <c r="V1604" s="19">
        <v>41324</v>
      </c>
      <c r="W1604" t="s">
        <v>2818</v>
      </c>
      <c r="X1604" t="s">
        <v>2819</v>
      </c>
      <c r="Y1604" t="s">
        <v>94</v>
      </c>
      <c r="Z1604" t="s">
        <v>14</v>
      </c>
      <c r="AA1604" s="29">
        <v>-81.23</v>
      </c>
      <c r="AB1604" t="s">
        <v>544</v>
      </c>
      <c r="AC1604">
        <f t="shared" si="312"/>
        <v>2013</v>
      </c>
      <c r="AD1604">
        <f t="shared" si="313"/>
        <v>2</v>
      </c>
      <c r="AE1604">
        <f t="shared" si="314"/>
        <v>2012</v>
      </c>
      <c r="AF1604">
        <f t="shared" si="315"/>
        <v>12</v>
      </c>
      <c r="AG1604" t="str">
        <f>VLOOKUP(F1604,vlookup!$A$2:$E$660,2,0)</f>
        <v>Retained</v>
      </c>
      <c r="AH1604" t="str">
        <f>VLOOKUP(F1604,vlookup!$A$2:$E$660,3,0)</f>
        <v>Service Contract</v>
      </c>
      <c r="AI1604" t="str">
        <f>VLOOKUP(F1604,vlookup!$A$2:$E$660,4,0)</f>
        <v>Used Car Programs</v>
      </c>
      <c r="AJ1604" t="str">
        <f>VLOOKUP(F1604,vlookup!$A$2:$E$660,5,0)</f>
        <v>High Mileage</v>
      </c>
      <c r="AL1604">
        <f t="shared" si="316"/>
        <v>29</v>
      </c>
      <c r="AM1604">
        <f t="shared" si="317"/>
        <v>77</v>
      </c>
      <c r="AN1604">
        <f t="shared" si="318"/>
        <v>4729</v>
      </c>
      <c r="AO1604" t="str">
        <f t="shared" si="319"/>
        <v/>
      </c>
      <c r="AP1604" t="str">
        <f t="shared" si="320"/>
        <v/>
      </c>
      <c r="AQ1604">
        <f t="shared" si="321"/>
        <v>-81.23</v>
      </c>
      <c r="AR1604" t="str">
        <f t="shared" si="322"/>
        <v/>
      </c>
      <c r="AS1604" t="str">
        <f t="shared" si="323"/>
        <v>60080086L2Y-1</v>
      </c>
      <c r="AT1604" t="str">
        <f>IFERROR(IF(VLOOKUP(Y1604,vlookup!$I$2:$J$9,1,0)=Y1604,VLOOKUP(Y1604,vlookup!$I$2:$J$9,2,0),PROPER(Y1604)),PROPER(Y1604))</f>
        <v>Labor</v>
      </c>
      <c r="AU1604" t="str">
        <f>IFERROR(IF(B1604=VLOOKUP(B1604,vlookup!$L$2:$L$10,1,0),"Yes","No"),"No")</f>
        <v>No</v>
      </c>
    </row>
    <row r="1605" spans="1:47" ht="14.45" customHeight="1" x14ac:dyDescent="0.25">
      <c r="A1605" t="s">
        <v>1843</v>
      </c>
      <c r="B1605" s="31" t="s">
        <v>1844</v>
      </c>
      <c r="C1605">
        <v>1</v>
      </c>
      <c r="D1605">
        <v>1</v>
      </c>
      <c r="E1605" t="s">
        <v>382</v>
      </c>
      <c r="F1605" t="s">
        <v>238</v>
      </c>
      <c r="G1605" t="s">
        <v>952</v>
      </c>
      <c r="H1605" t="s">
        <v>1845</v>
      </c>
      <c r="I1605">
        <v>133642</v>
      </c>
      <c r="J1605" s="19">
        <v>42154</v>
      </c>
      <c r="K1605" s="19">
        <v>42242</v>
      </c>
      <c r="L1605">
        <v>201508</v>
      </c>
      <c r="M1605" s="19">
        <v>42217</v>
      </c>
      <c r="N1605">
        <v>24617</v>
      </c>
      <c r="O1605" t="s">
        <v>1070</v>
      </c>
      <c r="P1605" t="s">
        <v>1172</v>
      </c>
      <c r="Q1605" t="s">
        <v>924</v>
      </c>
      <c r="R1605">
        <v>8505</v>
      </c>
      <c r="S1605" s="19">
        <v>42234</v>
      </c>
      <c r="T1605">
        <v>136470</v>
      </c>
      <c r="U1605" t="s">
        <v>357</v>
      </c>
      <c r="V1605" s="19">
        <v>42418</v>
      </c>
      <c r="W1605" t="s">
        <v>362</v>
      </c>
      <c r="X1605" t="s">
        <v>363</v>
      </c>
      <c r="Y1605" t="s">
        <v>94</v>
      </c>
      <c r="Z1605" t="s">
        <v>358</v>
      </c>
      <c r="AA1605" s="29">
        <v>-126</v>
      </c>
      <c r="AB1605">
        <v>0</v>
      </c>
      <c r="AC1605">
        <f t="shared" si="312"/>
        <v>2016</v>
      </c>
      <c r="AD1605">
        <f t="shared" si="313"/>
        <v>2</v>
      </c>
      <c r="AE1605">
        <f t="shared" si="314"/>
        <v>2015</v>
      </c>
      <c r="AF1605">
        <f t="shared" si="315"/>
        <v>5</v>
      </c>
      <c r="AG1605" t="str">
        <f>VLOOKUP(F1605,vlookup!$A$2:$E$660,2,0)</f>
        <v>Retained</v>
      </c>
      <c r="AH1605" t="str">
        <f>VLOOKUP(F1605,vlookup!$A$2:$E$660,3,0)</f>
        <v>Service Contract</v>
      </c>
      <c r="AI1605" t="str">
        <f>VLOOKUP(F1605,vlookup!$A$2:$E$660,4,0)</f>
        <v>Used Car Programs</v>
      </c>
      <c r="AJ1605" t="str">
        <f>VLOOKUP(F1605,vlookup!$A$2:$E$660,5,0)</f>
        <v>High Mileage</v>
      </c>
      <c r="AL1605">
        <f t="shared" si="316"/>
        <v>86</v>
      </c>
      <c r="AM1605">
        <f t="shared" si="317"/>
        <v>258</v>
      </c>
      <c r="AN1605">
        <f t="shared" si="318"/>
        <v>2828</v>
      </c>
      <c r="AO1605" t="str">
        <f t="shared" si="319"/>
        <v/>
      </c>
      <c r="AP1605" t="str">
        <f t="shared" si="320"/>
        <v/>
      </c>
      <c r="AQ1605" t="str">
        <f t="shared" si="321"/>
        <v/>
      </c>
      <c r="AR1605">
        <f t="shared" si="322"/>
        <v>-126</v>
      </c>
      <c r="AS1605" t="str">
        <f t="shared" si="323"/>
        <v>65003367E5Y-1</v>
      </c>
      <c r="AT1605" t="str">
        <f>IFERROR(IF(VLOOKUP(Y1605,vlookup!$I$2:$J$9,1,0)=Y1605,VLOOKUP(Y1605,vlookup!$I$2:$J$9,2,0),PROPER(Y1605)),PROPER(Y1605))</f>
        <v>Labor</v>
      </c>
      <c r="AU1605" t="str">
        <f>IFERROR(IF(B1605=VLOOKUP(B1605,vlookup!$L$2:$L$10,1,0),"Yes","No"),"No")</f>
        <v>No</v>
      </c>
    </row>
    <row r="1606" spans="1:47" ht="14.45" customHeight="1" x14ac:dyDescent="0.25">
      <c r="A1606" t="s">
        <v>3226</v>
      </c>
      <c r="B1606" s="31" t="s">
        <v>3227</v>
      </c>
      <c r="C1606">
        <v>2</v>
      </c>
      <c r="D1606">
        <v>1</v>
      </c>
      <c r="E1606" t="s">
        <v>382</v>
      </c>
      <c r="F1606" t="s">
        <v>205</v>
      </c>
      <c r="G1606" t="s">
        <v>952</v>
      </c>
      <c r="H1606" t="s">
        <v>1845</v>
      </c>
      <c r="I1606">
        <v>81776</v>
      </c>
      <c r="J1606" s="19">
        <v>42054</v>
      </c>
      <c r="K1606" s="19">
        <v>42094</v>
      </c>
      <c r="L1606">
        <v>201503</v>
      </c>
      <c r="M1606" s="19">
        <v>42064</v>
      </c>
      <c r="N1606">
        <v>24616</v>
      </c>
      <c r="O1606" t="s">
        <v>1076</v>
      </c>
      <c r="P1606" t="s">
        <v>3228</v>
      </c>
      <c r="Q1606" t="s">
        <v>924</v>
      </c>
      <c r="R1606">
        <v>308128</v>
      </c>
      <c r="S1606" s="19">
        <v>42468</v>
      </c>
      <c r="T1606">
        <v>98473</v>
      </c>
      <c r="U1606" t="s">
        <v>356</v>
      </c>
      <c r="V1606" s="19">
        <v>42479</v>
      </c>
      <c r="W1606" t="s">
        <v>3229</v>
      </c>
      <c r="X1606" t="s">
        <v>3230</v>
      </c>
      <c r="Y1606" t="s">
        <v>94</v>
      </c>
      <c r="Z1606" t="s">
        <v>603</v>
      </c>
      <c r="AA1606" s="29">
        <v>-160.5</v>
      </c>
      <c r="AB1606">
        <v>0</v>
      </c>
      <c r="AC1606">
        <f t="shared" si="312"/>
        <v>2016</v>
      </c>
      <c r="AD1606">
        <f t="shared" si="313"/>
        <v>4</v>
      </c>
      <c r="AE1606">
        <f t="shared" si="314"/>
        <v>2015</v>
      </c>
      <c r="AF1606">
        <f t="shared" si="315"/>
        <v>2</v>
      </c>
      <c r="AG1606" t="str">
        <f>VLOOKUP(F1606,vlookup!$A$2:$E$660,2,0)</f>
        <v>Retained</v>
      </c>
      <c r="AH1606" t="str">
        <f>VLOOKUP(F1606,vlookup!$A$2:$E$660,3,0)</f>
        <v>Service Contract</v>
      </c>
      <c r="AI1606" t="str">
        <f>VLOOKUP(F1606,vlookup!$A$2:$E$660,4,0)</f>
        <v>Used Car Programs</v>
      </c>
      <c r="AJ1606" t="str">
        <f>VLOOKUP(F1606,vlookup!$A$2:$E$660,5,0)</f>
        <v>High Mileage</v>
      </c>
      <c r="AL1606">
        <f t="shared" si="316"/>
        <v>42</v>
      </c>
      <c r="AM1606">
        <f t="shared" si="317"/>
        <v>420</v>
      </c>
      <c r="AN1606">
        <f t="shared" si="318"/>
        <v>16697</v>
      </c>
      <c r="AO1606" t="str">
        <f t="shared" si="319"/>
        <v/>
      </c>
      <c r="AP1606" t="str">
        <f t="shared" si="320"/>
        <v/>
      </c>
      <c r="AQ1606" t="str">
        <f t="shared" si="321"/>
        <v/>
      </c>
      <c r="AR1606">
        <f t="shared" si="322"/>
        <v>-160.5</v>
      </c>
      <c r="AS1606" t="str">
        <f t="shared" si="323"/>
        <v>65000287B5-2</v>
      </c>
      <c r="AT1606" t="str">
        <f>IFERROR(IF(VLOOKUP(Y1606,vlookup!$I$2:$J$9,1,0)=Y1606,VLOOKUP(Y1606,vlookup!$I$2:$J$9,2,0),PROPER(Y1606)),PROPER(Y1606))</f>
        <v>Labor</v>
      </c>
      <c r="AU1606" t="str">
        <f>IFERROR(IF(B1606=VLOOKUP(B1606,vlookup!$L$2:$L$10,1,0),"Yes","No"),"No")</f>
        <v>No</v>
      </c>
    </row>
    <row r="1607" spans="1:47" ht="14.45" customHeight="1" x14ac:dyDescent="0.25">
      <c r="A1607" t="s">
        <v>3226</v>
      </c>
      <c r="B1607" s="31" t="s">
        <v>3227</v>
      </c>
      <c r="C1607">
        <v>2</v>
      </c>
      <c r="D1607">
        <v>1</v>
      </c>
      <c r="E1607" t="s">
        <v>382</v>
      </c>
      <c r="F1607" t="s">
        <v>205</v>
      </c>
      <c r="G1607" t="s">
        <v>952</v>
      </c>
      <c r="H1607" t="s">
        <v>1845</v>
      </c>
      <c r="I1607">
        <v>81776</v>
      </c>
      <c r="J1607" s="19">
        <v>42054</v>
      </c>
      <c r="K1607" s="19">
        <v>42094</v>
      </c>
      <c r="L1607">
        <v>201503</v>
      </c>
      <c r="M1607" s="19">
        <v>42064</v>
      </c>
      <c r="N1607">
        <v>24616</v>
      </c>
      <c r="O1607" t="s">
        <v>1076</v>
      </c>
      <c r="P1607" t="s">
        <v>3228</v>
      </c>
      <c r="Q1607" t="s">
        <v>924</v>
      </c>
      <c r="R1607">
        <v>308128</v>
      </c>
      <c r="S1607" s="19">
        <v>42468</v>
      </c>
      <c r="T1607">
        <v>98473</v>
      </c>
      <c r="U1607" t="s">
        <v>356</v>
      </c>
      <c r="V1607" s="19">
        <v>42479</v>
      </c>
      <c r="W1607" t="s">
        <v>3130</v>
      </c>
      <c r="X1607" t="s">
        <v>3131</v>
      </c>
      <c r="Y1607" t="s">
        <v>94</v>
      </c>
      <c r="Z1607" t="s">
        <v>603</v>
      </c>
      <c r="AA1607" s="29">
        <v>-21.4</v>
      </c>
      <c r="AB1607">
        <v>0</v>
      </c>
      <c r="AC1607">
        <f t="shared" si="312"/>
        <v>2016</v>
      </c>
      <c r="AD1607">
        <f t="shared" si="313"/>
        <v>4</v>
      </c>
      <c r="AE1607">
        <f t="shared" si="314"/>
        <v>2015</v>
      </c>
      <c r="AF1607">
        <f t="shared" si="315"/>
        <v>2</v>
      </c>
      <c r="AG1607" t="str">
        <f>VLOOKUP(F1607,vlookup!$A$2:$E$660,2,0)</f>
        <v>Retained</v>
      </c>
      <c r="AH1607" t="str">
        <f>VLOOKUP(F1607,vlookup!$A$2:$E$660,3,0)</f>
        <v>Service Contract</v>
      </c>
      <c r="AI1607" t="str">
        <f>VLOOKUP(F1607,vlookup!$A$2:$E$660,4,0)</f>
        <v>Used Car Programs</v>
      </c>
      <c r="AJ1607" t="str">
        <f>VLOOKUP(F1607,vlookup!$A$2:$E$660,5,0)</f>
        <v>High Mileage</v>
      </c>
      <c r="AL1607">
        <f t="shared" si="316"/>
        <v>42</v>
      </c>
      <c r="AM1607">
        <f t="shared" si="317"/>
        <v>420</v>
      </c>
      <c r="AN1607">
        <f t="shared" si="318"/>
        <v>16697</v>
      </c>
      <c r="AO1607" t="str">
        <f t="shared" si="319"/>
        <v/>
      </c>
      <c r="AP1607" t="str">
        <f t="shared" si="320"/>
        <v/>
      </c>
      <c r="AQ1607" t="str">
        <f t="shared" si="321"/>
        <v/>
      </c>
      <c r="AR1607">
        <f t="shared" si="322"/>
        <v>-21.4</v>
      </c>
      <c r="AS1607" t="str">
        <f t="shared" si="323"/>
        <v>65000287B5-2</v>
      </c>
      <c r="AT1607" t="str">
        <f>IFERROR(IF(VLOOKUP(Y1607,vlookup!$I$2:$J$9,1,0)=Y1607,VLOOKUP(Y1607,vlookup!$I$2:$J$9,2,0),PROPER(Y1607)),PROPER(Y1607))</f>
        <v>Labor</v>
      </c>
      <c r="AU1607" t="str">
        <f>IFERROR(IF(B1607=VLOOKUP(B1607,vlookup!$L$2:$L$10,1,0),"Yes","No"),"No")</f>
        <v>No</v>
      </c>
    </row>
    <row r="1608" spans="1:47" ht="14.45" customHeight="1" x14ac:dyDescent="0.25">
      <c r="A1608" t="s">
        <v>1846</v>
      </c>
      <c r="B1608" s="31" t="s">
        <v>1847</v>
      </c>
      <c r="C1608">
        <v>1</v>
      </c>
      <c r="D1608">
        <v>1</v>
      </c>
      <c r="E1608" t="s">
        <v>571</v>
      </c>
      <c r="F1608" t="s">
        <v>464</v>
      </c>
      <c r="G1608" t="s">
        <v>946</v>
      </c>
      <c r="H1608" t="s">
        <v>3784</v>
      </c>
      <c r="I1608">
        <v>91157</v>
      </c>
      <c r="J1608" s="19">
        <v>43194</v>
      </c>
      <c r="K1608" s="19">
        <v>43244</v>
      </c>
      <c r="L1608">
        <v>201805</v>
      </c>
      <c r="M1608" s="19">
        <v>43221</v>
      </c>
      <c r="N1608">
        <v>24616</v>
      </c>
      <c r="O1608" t="s">
        <v>1076</v>
      </c>
      <c r="P1608" t="s">
        <v>1848</v>
      </c>
      <c r="Q1608" t="s">
        <v>924</v>
      </c>
      <c r="R1608">
        <v>284837</v>
      </c>
      <c r="S1608" s="19">
        <v>43222</v>
      </c>
      <c r="T1608">
        <v>96189</v>
      </c>
      <c r="U1608" t="s">
        <v>356</v>
      </c>
      <c r="V1608" s="19">
        <v>43432</v>
      </c>
      <c r="W1608" t="s">
        <v>362</v>
      </c>
      <c r="X1608" t="s">
        <v>363</v>
      </c>
      <c r="Y1608" t="s">
        <v>94</v>
      </c>
      <c r="Z1608" t="s">
        <v>358</v>
      </c>
      <c r="AA1608" s="29">
        <v>-262.5</v>
      </c>
      <c r="AB1608">
        <v>0</v>
      </c>
      <c r="AC1608">
        <f t="shared" si="312"/>
        <v>2018</v>
      </c>
      <c r="AD1608">
        <f t="shared" si="313"/>
        <v>11</v>
      </c>
      <c r="AE1608">
        <f t="shared" si="314"/>
        <v>2018</v>
      </c>
      <c r="AF1608">
        <f t="shared" si="315"/>
        <v>4</v>
      </c>
      <c r="AG1608" t="str">
        <f>VLOOKUP(F1608,vlookup!$A$2:$E$660,2,0)</f>
        <v>Retained</v>
      </c>
      <c r="AH1608" t="str">
        <f>VLOOKUP(F1608,vlookup!$A$2:$E$660,3,0)</f>
        <v>Service Contract</v>
      </c>
      <c r="AI1608" t="str">
        <f>VLOOKUP(F1608,vlookup!$A$2:$E$660,4,0)</f>
        <v>Used Car Programs</v>
      </c>
      <c r="AJ1608" t="str">
        <f>VLOOKUP(F1608,vlookup!$A$2:$E$660,5,0)</f>
        <v>High Mileage</v>
      </c>
      <c r="AL1608">
        <f t="shared" si="316"/>
        <v>50</v>
      </c>
      <c r="AM1608">
        <f t="shared" si="317"/>
        <v>234</v>
      </c>
      <c r="AN1608">
        <f t="shared" si="318"/>
        <v>5032</v>
      </c>
      <c r="AO1608" t="str">
        <f t="shared" si="319"/>
        <v/>
      </c>
      <c r="AP1608" t="str">
        <f t="shared" si="320"/>
        <v/>
      </c>
      <c r="AQ1608" t="str">
        <f t="shared" si="321"/>
        <v/>
      </c>
      <c r="AR1608">
        <f t="shared" si="322"/>
        <v>-262.5</v>
      </c>
      <c r="AS1608" t="str">
        <f t="shared" si="323"/>
        <v>DA097634D8-1</v>
      </c>
      <c r="AT1608" t="str">
        <f>IFERROR(IF(VLOOKUP(Y1608,vlookup!$I$2:$J$9,1,0)=Y1608,VLOOKUP(Y1608,vlookup!$I$2:$J$9,2,0),PROPER(Y1608)),PROPER(Y1608))</f>
        <v>Labor</v>
      </c>
      <c r="AU1608" t="str">
        <f>IFERROR(IF(B1608=VLOOKUP(B1608,vlookup!$L$2:$L$10,1,0),"Yes","No"),"No")</f>
        <v>No</v>
      </c>
    </row>
    <row r="1609" spans="1:47" ht="14.45" customHeight="1" x14ac:dyDescent="0.25">
      <c r="A1609" t="s">
        <v>1849</v>
      </c>
      <c r="B1609" s="31" t="s">
        <v>1850</v>
      </c>
      <c r="C1609">
        <v>1</v>
      </c>
      <c r="D1609">
        <v>1</v>
      </c>
      <c r="E1609" t="s">
        <v>382</v>
      </c>
      <c r="F1609" t="s">
        <v>464</v>
      </c>
      <c r="G1609" t="s">
        <v>946</v>
      </c>
      <c r="H1609" t="s">
        <v>1851</v>
      </c>
      <c r="I1609">
        <v>121397</v>
      </c>
      <c r="J1609" s="19">
        <v>43752</v>
      </c>
      <c r="K1609" s="19">
        <v>43802</v>
      </c>
      <c r="L1609">
        <v>201911</v>
      </c>
      <c r="M1609" s="19">
        <v>43770</v>
      </c>
      <c r="N1609">
        <v>24616</v>
      </c>
      <c r="O1609" t="s">
        <v>1076</v>
      </c>
      <c r="P1609" t="s">
        <v>1852</v>
      </c>
      <c r="Q1609" t="s">
        <v>930</v>
      </c>
      <c r="R1609">
        <v>256122</v>
      </c>
      <c r="S1609" s="19">
        <v>44088</v>
      </c>
      <c r="T1609">
        <v>135989</v>
      </c>
      <c r="U1609" t="s">
        <v>356</v>
      </c>
      <c r="V1609" s="19">
        <v>44141</v>
      </c>
      <c r="W1609" t="s">
        <v>370</v>
      </c>
      <c r="X1609" t="s">
        <v>371</v>
      </c>
      <c r="Y1609" t="s">
        <v>94</v>
      </c>
      <c r="Z1609" t="s">
        <v>369</v>
      </c>
      <c r="AA1609" s="29">
        <v>-1480</v>
      </c>
      <c r="AB1609">
        <v>0</v>
      </c>
      <c r="AC1609">
        <f t="shared" si="312"/>
        <v>2020</v>
      </c>
      <c r="AD1609">
        <f t="shared" si="313"/>
        <v>11</v>
      </c>
      <c r="AE1609">
        <f t="shared" si="314"/>
        <v>2019</v>
      </c>
      <c r="AF1609">
        <f t="shared" si="315"/>
        <v>10</v>
      </c>
      <c r="AG1609" t="str">
        <f>VLOOKUP(F1609,vlookup!$A$2:$E$660,2,0)</f>
        <v>Retained</v>
      </c>
      <c r="AH1609" t="str">
        <f>VLOOKUP(F1609,vlookup!$A$2:$E$660,3,0)</f>
        <v>Service Contract</v>
      </c>
      <c r="AI1609" t="str">
        <f>VLOOKUP(F1609,vlookup!$A$2:$E$660,4,0)</f>
        <v>Used Car Programs</v>
      </c>
      <c r="AJ1609" t="str">
        <f>VLOOKUP(F1609,vlookup!$A$2:$E$660,5,0)</f>
        <v>High Mileage</v>
      </c>
      <c r="AL1609">
        <f t="shared" si="316"/>
        <v>49</v>
      </c>
      <c r="AM1609">
        <f t="shared" si="317"/>
        <v>382</v>
      </c>
      <c r="AN1609">
        <f t="shared" si="318"/>
        <v>14592</v>
      </c>
      <c r="AO1609" t="str">
        <f t="shared" si="319"/>
        <v/>
      </c>
      <c r="AP1609" t="str">
        <f t="shared" si="320"/>
        <v/>
      </c>
      <c r="AQ1609" t="str">
        <f t="shared" si="321"/>
        <v/>
      </c>
      <c r="AR1609">
        <f t="shared" si="322"/>
        <v>-1480</v>
      </c>
      <c r="AS1609" t="str">
        <f t="shared" si="323"/>
        <v>9U016404J9-1</v>
      </c>
      <c r="AT1609" t="str">
        <f>IFERROR(IF(VLOOKUP(Y1609,vlookup!$I$2:$J$9,1,0)=Y1609,VLOOKUP(Y1609,vlookup!$I$2:$J$9,2,0),PROPER(Y1609)),PROPER(Y1609))</f>
        <v>Labor</v>
      </c>
      <c r="AU1609" t="str">
        <f>IFERROR(IF(B1609=VLOOKUP(B1609,vlookup!$L$2:$L$10,1,0),"Yes","No"),"No")</f>
        <v>No</v>
      </c>
    </row>
    <row r="1610" spans="1:47" ht="14.45" customHeight="1" x14ac:dyDescent="0.25">
      <c r="A1610" t="s">
        <v>1849</v>
      </c>
      <c r="B1610" s="31" t="s">
        <v>1850</v>
      </c>
      <c r="C1610">
        <v>1</v>
      </c>
      <c r="D1610">
        <v>3</v>
      </c>
      <c r="E1610" t="s">
        <v>382</v>
      </c>
      <c r="F1610" t="s">
        <v>464</v>
      </c>
      <c r="G1610" t="s">
        <v>946</v>
      </c>
      <c r="H1610" t="s">
        <v>1851</v>
      </c>
      <c r="I1610">
        <v>121397</v>
      </c>
      <c r="J1610" s="19">
        <v>43752</v>
      </c>
      <c r="K1610" s="19">
        <v>43802</v>
      </c>
      <c r="L1610">
        <v>201911</v>
      </c>
      <c r="M1610" s="19">
        <v>43770</v>
      </c>
      <c r="N1610">
        <v>24616</v>
      </c>
      <c r="O1610" t="s">
        <v>1076</v>
      </c>
      <c r="P1610" t="s">
        <v>1852</v>
      </c>
      <c r="Q1610" t="s">
        <v>930</v>
      </c>
      <c r="R1610" t="s">
        <v>544</v>
      </c>
      <c r="S1610" s="19">
        <v>44088</v>
      </c>
      <c r="T1610">
        <v>135989</v>
      </c>
      <c r="U1610" t="s">
        <v>356</v>
      </c>
      <c r="V1610" s="19">
        <v>44146</v>
      </c>
      <c r="W1610" t="s">
        <v>370</v>
      </c>
      <c r="X1610" t="s">
        <v>371</v>
      </c>
      <c r="Y1610" t="s">
        <v>94</v>
      </c>
      <c r="Z1610" t="s">
        <v>369</v>
      </c>
      <c r="AA1610" s="29">
        <v>-111</v>
      </c>
      <c r="AB1610">
        <v>0</v>
      </c>
      <c r="AC1610">
        <f t="shared" si="312"/>
        <v>2020</v>
      </c>
      <c r="AD1610">
        <f t="shared" si="313"/>
        <v>11</v>
      </c>
      <c r="AE1610">
        <f t="shared" si="314"/>
        <v>2019</v>
      </c>
      <c r="AF1610">
        <f t="shared" si="315"/>
        <v>10</v>
      </c>
      <c r="AG1610" t="str">
        <f>VLOOKUP(F1610,vlookup!$A$2:$E$660,2,0)</f>
        <v>Retained</v>
      </c>
      <c r="AH1610" t="str">
        <f>VLOOKUP(F1610,vlookup!$A$2:$E$660,3,0)</f>
        <v>Service Contract</v>
      </c>
      <c r="AI1610" t="str">
        <f>VLOOKUP(F1610,vlookup!$A$2:$E$660,4,0)</f>
        <v>Used Car Programs</v>
      </c>
      <c r="AJ1610" t="str">
        <f>VLOOKUP(F1610,vlookup!$A$2:$E$660,5,0)</f>
        <v>High Mileage</v>
      </c>
      <c r="AL1610">
        <f t="shared" si="316"/>
        <v>49</v>
      </c>
      <c r="AM1610">
        <f t="shared" si="317"/>
        <v>387</v>
      </c>
      <c r="AN1610">
        <f t="shared" si="318"/>
        <v>14592</v>
      </c>
      <c r="AO1610" t="str">
        <f t="shared" si="319"/>
        <v/>
      </c>
      <c r="AP1610" t="str">
        <f t="shared" si="320"/>
        <v/>
      </c>
      <c r="AQ1610" t="str">
        <f t="shared" si="321"/>
        <v/>
      </c>
      <c r="AR1610">
        <f t="shared" si="322"/>
        <v>-111</v>
      </c>
      <c r="AS1610" t="str">
        <f t="shared" si="323"/>
        <v>9U016404J9-1</v>
      </c>
      <c r="AT1610" t="str">
        <f>IFERROR(IF(VLOOKUP(Y1610,vlookup!$I$2:$J$9,1,0)=Y1610,VLOOKUP(Y1610,vlookup!$I$2:$J$9,2,0),PROPER(Y1610)),PROPER(Y1610))</f>
        <v>Labor</v>
      </c>
      <c r="AU1610" t="str">
        <f>IFERROR(IF(B1610=VLOOKUP(B1610,vlookup!$L$2:$L$10,1,0),"Yes","No"),"No")</f>
        <v>No</v>
      </c>
    </row>
    <row r="1611" spans="1:47" ht="14.45" customHeight="1" x14ac:dyDescent="0.25">
      <c r="A1611" t="s">
        <v>3231</v>
      </c>
      <c r="B1611" s="31" t="s">
        <v>3232</v>
      </c>
      <c r="C1611">
        <v>1</v>
      </c>
      <c r="D1611">
        <v>1</v>
      </c>
      <c r="E1611" t="s">
        <v>382</v>
      </c>
      <c r="F1611" t="s">
        <v>238</v>
      </c>
      <c r="G1611" t="s">
        <v>953</v>
      </c>
      <c r="H1611" t="s">
        <v>3799</v>
      </c>
      <c r="I1611">
        <v>118177</v>
      </c>
      <c r="J1611" s="19">
        <v>42058</v>
      </c>
      <c r="K1611" s="19">
        <v>42094</v>
      </c>
      <c r="L1611">
        <v>201503</v>
      </c>
      <c r="M1611" s="19">
        <v>42064</v>
      </c>
      <c r="N1611">
        <v>24617</v>
      </c>
      <c r="O1611" t="s">
        <v>1070</v>
      </c>
      <c r="P1611" t="s">
        <v>1172</v>
      </c>
      <c r="Q1611" t="s">
        <v>924</v>
      </c>
      <c r="R1611">
        <v>6957</v>
      </c>
      <c r="S1611" s="19">
        <v>42058</v>
      </c>
      <c r="T1611">
        <v>121069</v>
      </c>
      <c r="U1611" t="s">
        <v>357</v>
      </c>
      <c r="V1611" s="19">
        <v>42122</v>
      </c>
      <c r="W1611" t="s">
        <v>2536</v>
      </c>
      <c r="X1611" t="s">
        <v>2537</v>
      </c>
      <c r="Y1611" t="s">
        <v>94</v>
      </c>
      <c r="Z1611" t="s">
        <v>14</v>
      </c>
      <c r="AA1611" s="29">
        <v>-2590.04</v>
      </c>
      <c r="AB1611">
        <v>0</v>
      </c>
      <c r="AC1611">
        <f t="shared" si="312"/>
        <v>2015</v>
      </c>
      <c r="AD1611">
        <f t="shared" si="313"/>
        <v>4</v>
      </c>
      <c r="AE1611">
        <f t="shared" si="314"/>
        <v>2015</v>
      </c>
      <c r="AF1611">
        <f t="shared" si="315"/>
        <v>2</v>
      </c>
      <c r="AG1611" t="str">
        <f>VLOOKUP(F1611,vlookup!$A$2:$E$660,2,0)</f>
        <v>Retained</v>
      </c>
      <c r="AH1611" t="str">
        <f>VLOOKUP(F1611,vlookup!$A$2:$E$660,3,0)</f>
        <v>Service Contract</v>
      </c>
      <c r="AI1611" t="str">
        <f>VLOOKUP(F1611,vlookup!$A$2:$E$660,4,0)</f>
        <v>Used Car Programs</v>
      </c>
      <c r="AJ1611" t="str">
        <f>VLOOKUP(F1611,vlookup!$A$2:$E$660,5,0)</f>
        <v>High Mileage</v>
      </c>
      <c r="AL1611">
        <f t="shared" si="316"/>
        <v>38</v>
      </c>
      <c r="AM1611">
        <f t="shared" si="317"/>
        <v>65</v>
      </c>
      <c r="AN1611">
        <f t="shared" si="318"/>
        <v>2892</v>
      </c>
      <c r="AO1611" t="str">
        <f t="shared" si="319"/>
        <v/>
      </c>
      <c r="AP1611" t="str">
        <f t="shared" si="320"/>
        <v/>
      </c>
      <c r="AQ1611">
        <f t="shared" si="321"/>
        <v>-2590.04</v>
      </c>
      <c r="AR1611" t="str">
        <f t="shared" si="322"/>
        <v/>
      </c>
      <c r="AS1611" t="str">
        <f t="shared" si="323"/>
        <v>45310425B5Y-1</v>
      </c>
      <c r="AT1611" t="str">
        <f>IFERROR(IF(VLOOKUP(Y1611,vlookup!$I$2:$J$9,1,0)=Y1611,VLOOKUP(Y1611,vlookup!$I$2:$J$9,2,0),PROPER(Y1611)),PROPER(Y1611))</f>
        <v>Labor</v>
      </c>
      <c r="AU1611" t="str">
        <f>IFERROR(IF(B1611=VLOOKUP(B1611,vlookup!$L$2:$L$10,1,0),"Yes","No"),"No")</f>
        <v>No</v>
      </c>
    </row>
    <row r="1612" spans="1:47" ht="14.45" customHeight="1" x14ac:dyDescent="0.25">
      <c r="A1612" t="s">
        <v>2445</v>
      </c>
      <c r="B1612" s="31" t="s">
        <v>2446</v>
      </c>
      <c r="C1612">
        <v>1</v>
      </c>
      <c r="D1612">
        <v>2</v>
      </c>
      <c r="E1612" t="s">
        <v>382</v>
      </c>
      <c r="F1612" t="s">
        <v>238</v>
      </c>
      <c r="G1612" t="s">
        <v>953</v>
      </c>
      <c r="H1612" t="s">
        <v>3799</v>
      </c>
      <c r="I1612">
        <v>120432</v>
      </c>
      <c r="J1612" s="19">
        <v>42239</v>
      </c>
      <c r="K1612" s="19">
        <v>42290</v>
      </c>
      <c r="L1612">
        <v>201510</v>
      </c>
      <c r="M1612" s="19">
        <v>42278</v>
      </c>
      <c r="N1612">
        <v>24616</v>
      </c>
      <c r="O1612" t="s">
        <v>1076</v>
      </c>
      <c r="P1612" t="s">
        <v>1172</v>
      </c>
      <c r="Q1612" t="s">
        <v>924</v>
      </c>
      <c r="R1612">
        <v>9557</v>
      </c>
      <c r="S1612" s="19">
        <v>42366</v>
      </c>
      <c r="T1612">
        <v>120432</v>
      </c>
      <c r="U1612" t="s">
        <v>357</v>
      </c>
      <c r="V1612" s="19">
        <v>42397</v>
      </c>
      <c r="W1612" t="s">
        <v>2536</v>
      </c>
      <c r="X1612" t="s">
        <v>2537</v>
      </c>
      <c r="Y1612" t="s">
        <v>94</v>
      </c>
      <c r="Z1612" t="s">
        <v>14</v>
      </c>
      <c r="AA1612" s="29">
        <v>-1476.19</v>
      </c>
      <c r="AB1612">
        <v>0</v>
      </c>
      <c r="AC1612">
        <f t="shared" si="312"/>
        <v>2016</v>
      </c>
      <c r="AD1612">
        <f t="shared" si="313"/>
        <v>1</v>
      </c>
      <c r="AE1612">
        <f t="shared" si="314"/>
        <v>2015</v>
      </c>
      <c r="AF1612">
        <f t="shared" si="315"/>
        <v>8</v>
      </c>
      <c r="AG1612" t="str">
        <f>VLOOKUP(F1612,vlookup!$A$2:$E$660,2,0)</f>
        <v>Retained</v>
      </c>
      <c r="AH1612" t="str">
        <f>VLOOKUP(F1612,vlookup!$A$2:$E$660,3,0)</f>
        <v>Service Contract</v>
      </c>
      <c r="AI1612" t="str">
        <f>VLOOKUP(F1612,vlookup!$A$2:$E$660,4,0)</f>
        <v>Used Car Programs</v>
      </c>
      <c r="AJ1612" t="str">
        <f>VLOOKUP(F1612,vlookup!$A$2:$E$660,5,0)</f>
        <v>High Mileage</v>
      </c>
      <c r="AL1612">
        <f t="shared" si="316"/>
        <v>50</v>
      </c>
      <c r="AM1612">
        <f t="shared" si="317"/>
        <v>155</v>
      </c>
      <c r="AN1612" t="str">
        <f t="shared" si="318"/>
        <v/>
      </c>
      <c r="AO1612" t="str">
        <f t="shared" si="319"/>
        <v/>
      </c>
      <c r="AP1612" t="str">
        <f t="shared" si="320"/>
        <v/>
      </c>
      <c r="AQ1612" t="str">
        <f t="shared" si="321"/>
        <v/>
      </c>
      <c r="AR1612">
        <f t="shared" si="322"/>
        <v>-1476.19</v>
      </c>
      <c r="AS1612" t="str">
        <f t="shared" si="323"/>
        <v>55345161H5Y-1</v>
      </c>
      <c r="AT1612" t="str">
        <f>IFERROR(IF(VLOOKUP(Y1612,vlookup!$I$2:$J$9,1,0)=Y1612,VLOOKUP(Y1612,vlookup!$I$2:$J$9,2,0),PROPER(Y1612)),PROPER(Y1612))</f>
        <v>Labor</v>
      </c>
      <c r="AU1612" t="str">
        <f>IFERROR(IF(B1612=VLOOKUP(B1612,vlookup!$L$2:$L$10,1,0),"Yes","No"),"No")</f>
        <v>No</v>
      </c>
    </row>
    <row r="1613" spans="1:47" ht="14.45" customHeight="1" x14ac:dyDescent="0.25">
      <c r="A1613" t="s">
        <v>1853</v>
      </c>
      <c r="B1613" s="31" t="s">
        <v>1854</v>
      </c>
      <c r="C1613">
        <v>1</v>
      </c>
      <c r="D1613">
        <v>1</v>
      </c>
      <c r="E1613" t="s">
        <v>382</v>
      </c>
      <c r="F1613" t="s">
        <v>205</v>
      </c>
      <c r="G1613" t="s">
        <v>953</v>
      </c>
      <c r="H1613" t="s">
        <v>954</v>
      </c>
      <c r="I1613">
        <v>47268</v>
      </c>
      <c r="J1613" s="19">
        <v>41889</v>
      </c>
      <c r="K1613" s="19">
        <v>41912</v>
      </c>
      <c r="L1613">
        <v>201409</v>
      </c>
      <c r="M1613" s="19">
        <v>41883</v>
      </c>
      <c r="N1613">
        <v>24616</v>
      </c>
      <c r="O1613" t="s">
        <v>1076</v>
      </c>
      <c r="P1613" t="s">
        <v>1855</v>
      </c>
      <c r="Q1613" t="s">
        <v>924</v>
      </c>
      <c r="R1613">
        <v>298.24</v>
      </c>
      <c r="S1613" s="19">
        <v>42551</v>
      </c>
      <c r="T1613">
        <v>92593</v>
      </c>
      <c r="U1613" t="s">
        <v>356</v>
      </c>
      <c r="V1613" s="19">
        <v>42551</v>
      </c>
      <c r="W1613" t="s">
        <v>585</v>
      </c>
      <c r="X1613" t="s">
        <v>586</v>
      </c>
      <c r="Y1613" t="s">
        <v>94</v>
      </c>
      <c r="Z1613" t="s">
        <v>364</v>
      </c>
      <c r="AA1613" s="29">
        <v>-174.9</v>
      </c>
      <c r="AB1613">
        <v>0</v>
      </c>
      <c r="AC1613">
        <f t="shared" si="312"/>
        <v>2016</v>
      </c>
      <c r="AD1613">
        <f t="shared" si="313"/>
        <v>6</v>
      </c>
      <c r="AE1613">
        <f t="shared" si="314"/>
        <v>2014</v>
      </c>
      <c r="AF1613">
        <f t="shared" si="315"/>
        <v>9</v>
      </c>
      <c r="AG1613" t="str">
        <f>VLOOKUP(F1613,vlookup!$A$2:$E$660,2,0)</f>
        <v>Retained</v>
      </c>
      <c r="AH1613" t="str">
        <f>VLOOKUP(F1613,vlookup!$A$2:$E$660,3,0)</f>
        <v>Service Contract</v>
      </c>
      <c r="AI1613" t="str">
        <f>VLOOKUP(F1613,vlookup!$A$2:$E$660,4,0)</f>
        <v>Used Car Programs</v>
      </c>
      <c r="AJ1613" t="str">
        <f>VLOOKUP(F1613,vlookup!$A$2:$E$660,5,0)</f>
        <v>High Mileage</v>
      </c>
      <c r="AL1613">
        <f t="shared" si="316"/>
        <v>23</v>
      </c>
      <c r="AM1613">
        <f t="shared" si="317"/>
        <v>653</v>
      </c>
      <c r="AN1613">
        <f t="shared" si="318"/>
        <v>45325</v>
      </c>
      <c r="AO1613" t="str">
        <f t="shared" si="319"/>
        <v/>
      </c>
      <c r="AP1613" t="str">
        <f t="shared" si="320"/>
        <v/>
      </c>
      <c r="AQ1613" t="str">
        <f t="shared" si="321"/>
        <v/>
      </c>
      <c r="AR1613">
        <f t="shared" si="322"/>
        <v>-174.9</v>
      </c>
      <c r="AS1613" t="str">
        <f t="shared" si="323"/>
        <v>B7714885I4-1</v>
      </c>
      <c r="AT1613" t="str">
        <f>IFERROR(IF(VLOOKUP(Y1613,vlookup!$I$2:$J$9,1,0)=Y1613,VLOOKUP(Y1613,vlookup!$I$2:$J$9,2,0),PROPER(Y1613)),PROPER(Y1613))</f>
        <v>Labor</v>
      </c>
      <c r="AU1613" t="str">
        <f>IFERROR(IF(B1613=VLOOKUP(B1613,vlookup!$L$2:$L$10,1,0),"Yes","No"),"No")</f>
        <v>No</v>
      </c>
    </row>
    <row r="1614" spans="1:47" ht="14.45" customHeight="1" x14ac:dyDescent="0.25">
      <c r="A1614" t="s">
        <v>1856</v>
      </c>
      <c r="B1614" s="31" t="s">
        <v>1857</v>
      </c>
      <c r="C1614">
        <v>1</v>
      </c>
      <c r="D1614">
        <v>1</v>
      </c>
      <c r="E1614" t="s">
        <v>571</v>
      </c>
      <c r="F1614" t="s">
        <v>464</v>
      </c>
      <c r="G1614" t="s">
        <v>953</v>
      </c>
      <c r="H1614" t="s">
        <v>954</v>
      </c>
      <c r="I1614">
        <v>74499</v>
      </c>
      <c r="J1614" s="19">
        <v>43729</v>
      </c>
      <c r="K1614" s="19">
        <v>43762</v>
      </c>
      <c r="L1614">
        <v>201910</v>
      </c>
      <c r="M1614" s="19">
        <v>43739</v>
      </c>
      <c r="N1614">
        <v>24617</v>
      </c>
      <c r="O1614" t="s">
        <v>1070</v>
      </c>
      <c r="P1614" t="s">
        <v>1208</v>
      </c>
      <c r="Q1614" t="s">
        <v>924</v>
      </c>
      <c r="R1614">
        <v>20484</v>
      </c>
      <c r="S1614" s="19">
        <v>43801</v>
      </c>
      <c r="T1614">
        <v>77554</v>
      </c>
      <c r="U1614" t="s">
        <v>357</v>
      </c>
      <c r="V1614" s="19">
        <v>43832</v>
      </c>
      <c r="W1614" t="s">
        <v>3233</v>
      </c>
      <c r="X1614" t="s">
        <v>3234</v>
      </c>
      <c r="Y1614" t="s">
        <v>94</v>
      </c>
      <c r="Z1614" t="s">
        <v>364</v>
      </c>
      <c r="AA1614" s="29">
        <v>-2280</v>
      </c>
      <c r="AB1614">
        <v>0</v>
      </c>
      <c r="AC1614">
        <f t="shared" si="312"/>
        <v>2020</v>
      </c>
      <c r="AD1614">
        <f t="shared" si="313"/>
        <v>1</v>
      </c>
      <c r="AE1614">
        <f t="shared" si="314"/>
        <v>2019</v>
      </c>
      <c r="AF1614">
        <f t="shared" si="315"/>
        <v>9</v>
      </c>
      <c r="AG1614" t="str">
        <f>VLOOKUP(F1614,vlookup!$A$2:$E$660,2,0)</f>
        <v>Retained</v>
      </c>
      <c r="AH1614" t="str">
        <f>VLOOKUP(F1614,vlookup!$A$2:$E$660,3,0)</f>
        <v>Service Contract</v>
      </c>
      <c r="AI1614" t="str">
        <f>VLOOKUP(F1614,vlookup!$A$2:$E$660,4,0)</f>
        <v>Used Car Programs</v>
      </c>
      <c r="AJ1614" t="str">
        <f>VLOOKUP(F1614,vlookup!$A$2:$E$660,5,0)</f>
        <v>High Mileage</v>
      </c>
      <c r="AL1614">
        <f t="shared" si="316"/>
        <v>33</v>
      </c>
      <c r="AM1614">
        <f t="shared" si="317"/>
        <v>101</v>
      </c>
      <c r="AN1614">
        <f t="shared" si="318"/>
        <v>3055</v>
      </c>
      <c r="AO1614" t="str">
        <f t="shared" si="319"/>
        <v/>
      </c>
      <c r="AP1614" t="str">
        <f t="shared" si="320"/>
        <v/>
      </c>
      <c r="AQ1614" t="str">
        <f t="shared" si="321"/>
        <v/>
      </c>
      <c r="AR1614">
        <f t="shared" si="322"/>
        <v>-2280</v>
      </c>
      <c r="AS1614" t="str">
        <f t="shared" si="323"/>
        <v>F7759700I9-1</v>
      </c>
      <c r="AT1614" t="str">
        <f>IFERROR(IF(VLOOKUP(Y1614,vlookup!$I$2:$J$9,1,0)=Y1614,VLOOKUP(Y1614,vlookup!$I$2:$J$9,2,0),PROPER(Y1614)),PROPER(Y1614))</f>
        <v>Labor</v>
      </c>
      <c r="AU1614" t="str">
        <f>IFERROR(IF(B1614=VLOOKUP(B1614,vlookup!$L$2:$L$10,1,0),"Yes","No"),"No")</f>
        <v>No</v>
      </c>
    </row>
    <row r="1615" spans="1:47" ht="14.45" customHeight="1" x14ac:dyDescent="0.25">
      <c r="A1615" t="s">
        <v>1858</v>
      </c>
      <c r="B1615" s="31" t="s">
        <v>1859</v>
      </c>
      <c r="C1615">
        <v>1</v>
      </c>
      <c r="D1615">
        <v>1</v>
      </c>
      <c r="E1615" t="s">
        <v>382</v>
      </c>
      <c r="F1615" t="s">
        <v>60</v>
      </c>
      <c r="G1615" t="s">
        <v>953</v>
      </c>
      <c r="H1615" t="s">
        <v>3785</v>
      </c>
      <c r="I1615">
        <v>124310</v>
      </c>
      <c r="J1615" s="19">
        <v>41499</v>
      </c>
      <c r="K1615" s="19">
        <v>41530</v>
      </c>
      <c r="L1615">
        <v>201309</v>
      </c>
      <c r="M1615" s="19">
        <v>41518</v>
      </c>
      <c r="N1615">
        <v>24616</v>
      </c>
      <c r="O1615" t="s">
        <v>1076</v>
      </c>
      <c r="P1615" t="s">
        <v>1309</v>
      </c>
      <c r="Q1615" t="s">
        <v>924</v>
      </c>
      <c r="R1615">
        <v>106839</v>
      </c>
      <c r="S1615" s="19">
        <v>41551</v>
      </c>
      <c r="T1615">
        <v>125474</v>
      </c>
      <c r="U1615" t="s">
        <v>357</v>
      </c>
      <c r="V1615" s="19">
        <v>41568</v>
      </c>
      <c r="W1615" t="s">
        <v>2978</v>
      </c>
      <c r="X1615" t="s">
        <v>2979</v>
      </c>
      <c r="Y1615" t="s">
        <v>94</v>
      </c>
      <c r="Z1615" t="s">
        <v>364</v>
      </c>
      <c r="AA1615" s="29">
        <v>-38</v>
      </c>
      <c r="AB1615" t="s">
        <v>544</v>
      </c>
      <c r="AC1615">
        <f t="shared" si="312"/>
        <v>2013</v>
      </c>
      <c r="AD1615">
        <f t="shared" si="313"/>
        <v>10</v>
      </c>
      <c r="AE1615">
        <f t="shared" si="314"/>
        <v>2013</v>
      </c>
      <c r="AF1615">
        <f t="shared" si="315"/>
        <v>8</v>
      </c>
      <c r="AG1615" t="str">
        <f>VLOOKUP(F1615,vlookup!$A$2:$E$660,2,0)</f>
        <v>Retained</v>
      </c>
      <c r="AH1615" t="str">
        <f>VLOOKUP(F1615,vlookup!$A$2:$E$660,3,0)</f>
        <v>Service Contract</v>
      </c>
      <c r="AI1615" t="str">
        <f>VLOOKUP(F1615,vlookup!$A$2:$E$660,4,0)</f>
        <v>Used Car Programs</v>
      </c>
      <c r="AJ1615" t="str">
        <f>VLOOKUP(F1615,vlookup!$A$2:$E$660,5,0)</f>
        <v>High Mileage</v>
      </c>
      <c r="AL1615">
        <f t="shared" si="316"/>
        <v>30</v>
      </c>
      <c r="AM1615">
        <f t="shared" si="317"/>
        <v>68</v>
      </c>
      <c r="AN1615">
        <f t="shared" si="318"/>
        <v>1164</v>
      </c>
      <c r="AO1615" t="str">
        <f t="shared" si="319"/>
        <v/>
      </c>
      <c r="AP1615" t="str">
        <f t="shared" si="320"/>
        <v/>
      </c>
      <c r="AQ1615">
        <f t="shared" si="321"/>
        <v>-38</v>
      </c>
      <c r="AR1615" t="str">
        <f t="shared" si="322"/>
        <v/>
      </c>
      <c r="AS1615" t="str">
        <f t="shared" si="323"/>
        <v>66066445H3Y-1</v>
      </c>
      <c r="AT1615" t="str">
        <f>IFERROR(IF(VLOOKUP(Y1615,vlookup!$I$2:$J$9,1,0)=Y1615,VLOOKUP(Y1615,vlookup!$I$2:$J$9,2,0),PROPER(Y1615)),PROPER(Y1615))</f>
        <v>Labor</v>
      </c>
      <c r="AU1615" t="str">
        <f>IFERROR(IF(B1615=VLOOKUP(B1615,vlookup!$L$2:$L$10,1,0),"Yes","No"),"No")</f>
        <v>No</v>
      </c>
    </row>
    <row r="1616" spans="1:47" ht="14.45" customHeight="1" x14ac:dyDescent="0.25">
      <c r="A1616" t="s">
        <v>1858</v>
      </c>
      <c r="B1616" s="31" t="s">
        <v>1859</v>
      </c>
      <c r="C1616">
        <v>1</v>
      </c>
      <c r="D1616">
        <v>1</v>
      </c>
      <c r="E1616" t="s">
        <v>382</v>
      </c>
      <c r="F1616" t="s">
        <v>60</v>
      </c>
      <c r="G1616" t="s">
        <v>953</v>
      </c>
      <c r="H1616" t="s">
        <v>3785</v>
      </c>
      <c r="I1616">
        <v>124310</v>
      </c>
      <c r="J1616" s="19">
        <v>41499</v>
      </c>
      <c r="K1616" s="19">
        <v>41530</v>
      </c>
      <c r="L1616">
        <v>201309</v>
      </c>
      <c r="M1616" s="19">
        <v>41518</v>
      </c>
      <c r="N1616">
        <v>24616</v>
      </c>
      <c r="O1616" t="s">
        <v>1076</v>
      </c>
      <c r="P1616" t="s">
        <v>1309</v>
      </c>
      <c r="Q1616" t="s">
        <v>924</v>
      </c>
      <c r="R1616">
        <v>106839</v>
      </c>
      <c r="S1616" s="19">
        <v>41551</v>
      </c>
      <c r="T1616">
        <v>125474</v>
      </c>
      <c r="U1616" t="s">
        <v>357</v>
      </c>
      <c r="V1616" s="19">
        <v>41568</v>
      </c>
      <c r="W1616" t="s">
        <v>2818</v>
      </c>
      <c r="X1616" t="s">
        <v>2819</v>
      </c>
      <c r="Y1616" t="s">
        <v>94</v>
      </c>
      <c r="Z1616" t="s">
        <v>14</v>
      </c>
      <c r="AA1616" s="29">
        <v>-95</v>
      </c>
      <c r="AB1616" t="s">
        <v>544</v>
      </c>
      <c r="AC1616">
        <f t="shared" si="312"/>
        <v>2013</v>
      </c>
      <c r="AD1616">
        <f t="shared" si="313"/>
        <v>10</v>
      </c>
      <c r="AE1616">
        <f t="shared" si="314"/>
        <v>2013</v>
      </c>
      <c r="AF1616">
        <f t="shared" si="315"/>
        <v>8</v>
      </c>
      <c r="AG1616" t="str">
        <f>VLOOKUP(F1616,vlookup!$A$2:$E$660,2,0)</f>
        <v>Retained</v>
      </c>
      <c r="AH1616" t="str">
        <f>VLOOKUP(F1616,vlookup!$A$2:$E$660,3,0)</f>
        <v>Service Contract</v>
      </c>
      <c r="AI1616" t="str">
        <f>VLOOKUP(F1616,vlookup!$A$2:$E$660,4,0)</f>
        <v>Used Car Programs</v>
      </c>
      <c r="AJ1616" t="str">
        <f>VLOOKUP(F1616,vlookup!$A$2:$E$660,5,0)</f>
        <v>High Mileage</v>
      </c>
      <c r="AL1616">
        <f t="shared" si="316"/>
        <v>30</v>
      </c>
      <c r="AM1616">
        <f t="shared" si="317"/>
        <v>68</v>
      </c>
      <c r="AN1616">
        <f t="shared" si="318"/>
        <v>1164</v>
      </c>
      <c r="AO1616" t="str">
        <f t="shared" si="319"/>
        <v/>
      </c>
      <c r="AP1616" t="str">
        <f t="shared" si="320"/>
        <v/>
      </c>
      <c r="AQ1616">
        <f t="shared" si="321"/>
        <v>-95</v>
      </c>
      <c r="AR1616" t="str">
        <f t="shared" si="322"/>
        <v/>
      </c>
      <c r="AS1616" t="str">
        <f t="shared" si="323"/>
        <v>66066445H3Y-1</v>
      </c>
      <c r="AT1616" t="str">
        <f>IFERROR(IF(VLOOKUP(Y1616,vlookup!$I$2:$J$9,1,0)=Y1616,VLOOKUP(Y1616,vlookup!$I$2:$J$9,2,0),PROPER(Y1616)),PROPER(Y1616))</f>
        <v>Labor</v>
      </c>
      <c r="AU1616" t="str">
        <f>IFERROR(IF(B1616=VLOOKUP(B1616,vlookup!$L$2:$L$10,1,0),"Yes","No"),"No")</f>
        <v>No</v>
      </c>
    </row>
    <row r="1617" spans="1:47" ht="14.45" customHeight="1" x14ac:dyDescent="0.25">
      <c r="A1617" t="s">
        <v>1860</v>
      </c>
      <c r="B1617" s="31" t="s">
        <v>1861</v>
      </c>
      <c r="C1617">
        <v>1</v>
      </c>
      <c r="D1617">
        <v>1</v>
      </c>
      <c r="E1617" t="s">
        <v>382</v>
      </c>
      <c r="F1617" t="s">
        <v>464</v>
      </c>
      <c r="G1617" t="s">
        <v>920</v>
      </c>
      <c r="H1617" t="s">
        <v>948</v>
      </c>
      <c r="I1617">
        <v>50706</v>
      </c>
      <c r="J1617" s="19">
        <v>43419</v>
      </c>
      <c r="K1617" s="19">
        <v>43453</v>
      </c>
      <c r="L1617">
        <v>201812</v>
      </c>
      <c r="M1617" s="19">
        <v>43435</v>
      </c>
      <c r="N1617">
        <v>24617</v>
      </c>
      <c r="O1617" t="s">
        <v>1070</v>
      </c>
      <c r="P1617" t="s">
        <v>1529</v>
      </c>
      <c r="Q1617" t="s">
        <v>924</v>
      </c>
      <c r="R1617">
        <v>126076</v>
      </c>
      <c r="S1617" s="19">
        <v>43861</v>
      </c>
      <c r="T1617">
        <v>65542</v>
      </c>
      <c r="U1617" t="s">
        <v>356</v>
      </c>
      <c r="V1617" s="19">
        <v>43881</v>
      </c>
      <c r="W1617" t="s">
        <v>2829</v>
      </c>
      <c r="X1617" t="s">
        <v>2830</v>
      </c>
      <c r="Y1617" t="s">
        <v>94</v>
      </c>
      <c r="Z1617" t="s">
        <v>369</v>
      </c>
      <c r="AA1617" s="29">
        <v>-2584.4</v>
      </c>
      <c r="AB1617">
        <v>0</v>
      </c>
      <c r="AC1617">
        <f t="shared" si="312"/>
        <v>2020</v>
      </c>
      <c r="AD1617">
        <f t="shared" si="313"/>
        <v>2</v>
      </c>
      <c r="AE1617">
        <f t="shared" si="314"/>
        <v>2018</v>
      </c>
      <c r="AF1617">
        <f t="shared" si="315"/>
        <v>11</v>
      </c>
      <c r="AG1617" t="str">
        <f>VLOOKUP(F1617,vlookup!$A$2:$E$660,2,0)</f>
        <v>Retained</v>
      </c>
      <c r="AH1617" t="str">
        <f>VLOOKUP(F1617,vlookup!$A$2:$E$660,3,0)</f>
        <v>Service Contract</v>
      </c>
      <c r="AI1617" t="str">
        <f>VLOOKUP(F1617,vlookup!$A$2:$E$660,4,0)</f>
        <v>Used Car Programs</v>
      </c>
      <c r="AJ1617" t="str">
        <f>VLOOKUP(F1617,vlookup!$A$2:$E$660,5,0)</f>
        <v>High Mileage</v>
      </c>
      <c r="AL1617">
        <f t="shared" si="316"/>
        <v>34</v>
      </c>
      <c r="AM1617">
        <f t="shared" si="317"/>
        <v>455</v>
      </c>
      <c r="AN1617">
        <f t="shared" si="318"/>
        <v>14836</v>
      </c>
      <c r="AO1617" t="str">
        <f t="shared" si="319"/>
        <v/>
      </c>
      <c r="AP1617" t="str">
        <f t="shared" si="320"/>
        <v/>
      </c>
      <c r="AQ1617" t="str">
        <f t="shared" si="321"/>
        <v/>
      </c>
      <c r="AR1617">
        <f t="shared" si="322"/>
        <v>-2584.4</v>
      </c>
      <c r="AS1617" t="str">
        <f t="shared" si="323"/>
        <v>GP634370K8-1</v>
      </c>
      <c r="AT1617" t="str">
        <f>IFERROR(IF(VLOOKUP(Y1617,vlookup!$I$2:$J$9,1,0)=Y1617,VLOOKUP(Y1617,vlookup!$I$2:$J$9,2,0),PROPER(Y1617)),PROPER(Y1617))</f>
        <v>Labor</v>
      </c>
      <c r="AU1617" t="str">
        <f>IFERROR(IF(B1617=VLOOKUP(B1617,vlookup!$L$2:$L$10,1,0),"Yes","No"),"No")</f>
        <v>No</v>
      </c>
    </row>
    <row r="1618" spans="1:47" ht="14.45" customHeight="1" x14ac:dyDescent="0.25">
      <c r="A1618" t="s">
        <v>1862</v>
      </c>
      <c r="B1618" s="31" t="s">
        <v>1863</v>
      </c>
      <c r="C1618">
        <v>1</v>
      </c>
      <c r="D1618">
        <v>1</v>
      </c>
      <c r="E1618" t="s">
        <v>571</v>
      </c>
      <c r="F1618" t="s">
        <v>464</v>
      </c>
      <c r="G1618" t="s">
        <v>920</v>
      </c>
      <c r="H1618" t="s">
        <v>948</v>
      </c>
      <c r="I1618">
        <v>62364</v>
      </c>
      <c r="J1618" s="19">
        <v>43830</v>
      </c>
      <c r="K1618" s="19">
        <v>43860</v>
      </c>
      <c r="L1618">
        <v>202001</v>
      </c>
      <c r="M1618" s="19">
        <v>43831</v>
      </c>
      <c r="N1618">
        <v>24616</v>
      </c>
      <c r="O1618" t="s">
        <v>1076</v>
      </c>
      <c r="P1618" t="s">
        <v>1864</v>
      </c>
      <c r="Q1618" t="s">
        <v>924</v>
      </c>
      <c r="R1618">
        <v>2592379</v>
      </c>
      <c r="S1618" s="19">
        <v>44264</v>
      </c>
      <c r="T1618">
        <v>78435</v>
      </c>
      <c r="U1618" t="s">
        <v>356</v>
      </c>
      <c r="V1618" s="19">
        <v>44266</v>
      </c>
      <c r="W1618" t="s">
        <v>572</v>
      </c>
      <c r="X1618" t="s">
        <v>573</v>
      </c>
      <c r="Y1618" t="s">
        <v>94</v>
      </c>
      <c r="Z1618" t="s">
        <v>574</v>
      </c>
      <c r="AA1618" s="29">
        <v>-129.94999999999999</v>
      </c>
      <c r="AB1618">
        <v>0</v>
      </c>
      <c r="AC1618">
        <f t="shared" si="312"/>
        <v>2021</v>
      </c>
      <c r="AD1618">
        <f t="shared" si="313"/>
        <v>3</v>
      </c>
      <c r="AE1618">
        <f t="shared" si="314"/>
        <v>2019</v>
      </c>
      <c r="AF1618">
        <f t="shared" si="315"/>
        <v>12</v>
      </c>
      <c r="AG1618" t="str">
        <f>VLOOKUP(F1618,vlookup!$A$2:$E$660,2,0)</f>
        <v>Retained</v>
      </c>
      <c r="AH1618" t="str">
        <f>VLOOKUP(F1618,vlookup!$A$2:$E$660,3,0)</f>
        <v>Service Contract</v>
      </c>
      <c r="AI1618" t="str">
        <f>VLOOKUP(F1618,vlookup!$A$2:$E$660,4,0)</f>
        <v>Used Car Programs</v>
      </c>
      <c r="AJ1618" t="str">
        <f>VLOOKUP(F1618,vlookup!$A$2:$E$660,5,0)</f>
        <v>High Mileage</v>
      </c>
      <c r="AL1618">
        <f t="shared" si="316"/>
        <v>30</v>
      </c>
      <c r="AM1618">
        <f t="shared" si="317"/>
        <v>431</v>
      </c>
      <c r="AN1618">
        <f t="shared" si="318"/>
        <v>16071</v>
      </c>
      <c r="AO1618" t="str">
        <f t="shared" si="319"/>
        <v/>
      </c>
      <c r="AP1618" t="str">
        <f t="shared" si="320"/>
        <v/>
      </c>
      <c r="AQ1618" t="str">
        <f t="shared" si="321"/>
        <v/>
      </c>
      <c r="AR1618">
        <f t="shared" si="322"/>
        <v>-129.94999999999999</v>
      </c>
      <c r="AS1618" t="str">
        <f t="shared" si="323"/>
        <v>GP695163L9-1</v>
      </c>
      <c r="AT1618" t="str">
        <f>IFERROR(IF(VLOOKUP(Y1618,vlookup!$I$2:$J$9,1,0)=Y1618,VLOOKUP(Y1618,vlookup!$I$2:$J$9,2,0),PROPER(Y1618)),PROPER(Y1618))</f>
        <v>Labor</v>
      </c>
      <c r="AU1618" t="str">
        <f>IFERROR(IF(B1618=VLOOKUP(B1618,vlookup!$L$2:$L$10,1,0),"Yes","No"),"No")</f>
        <v>No</v>
      </c>
    </row>
    <row r="1619" spans="1:47" ht="14.45" customHeight="1" x14ac:dyDescent="0.25">
      <c r="A1619" t="s">
        <v>1862</v>
      </c>
      <c r="B1619" s="31" t="s">
        <v>1863</v>
      </c>
      <c r="C1619">
        <v>1</v>
      </c>
      <c r="D1619">
        <v>1</v>
      </c>
      <c r="E1619" t="s">
        <v>571</v>
      </c>
      <c r="F1619" t="s">
        <v>464</v>
      </c>
      <c r="G1619" t="s">
        <v>920</v>
      </c>
      <c r="H1619" t="s">
        <v>948</v>
      </c>
      <c r="I1619">
        <v>62364</v>
      </c>
      <c r="J1619" s="19">
        <v>43830</v>
      </c>
      <c r="K1619" s="19">
        <v>43860</v>
      </c>
      <c r="L1619">
        <v>202001</v>
      </c>
      <c r="M1619" s="19">
        <v>43831</v>
      </c>
      <c r="N1619">
        <v>24616</v>
      </c>
      <c r="O1619" t="s">
        <v>1076</v>
      </c>
      <c r="P1619" t="s">
        <v>1864</v>
      </c>
      <c r="Q1619" t="s">
        <v>924</v>
      </c>
      <c r="R1619">
        <v>2592379</v>
      </c>
      <c r="S1619" s="19">
        <v>44264</v>
      </c>
      <c r="T1619">
        <v>78435</v>
      </c>
      <c r="U1619" t="s">
        <v>356</v>
      </c>
      <c r="V1619" s="19">
        <v>44266</v>
      </c>
      <c r="W1619" t="s">
        <v>2829</v>
      </c>
      <c r="X1619" t="s">
        <v>2830</v>
      </c>
      <c r="Y1619" t="s">
        <v>94</v>
      </c>
      <c r="Z1619" t="s">
        <v>369</v>
      </c>
      <c r="AA1619" s="29">
        <v>-2114.5100000000002</v>
      </c>
      <c r="AB1619">
        <v>0</v>
      </c>
      <c r="AC1619">
        <f t="shared" si="312"/>
        <v>2021</v>
      </c>
      <c r="AD1619">
        <f t="shared" si="313"/>
        <v>3</v>
      </c>
      <c r="AE1619">
        <f t="shared" si="314"/>
        <v>2019</v>
      </c>
      <c r="AF1619">
        <f t="shared" si="315"/>
        <v>12</v>
      </c>
      <c r="AG1619" t="str">
        <f>VLOOKUP(F1619,vlookup!$A$2:$E$660,2,0)</f>
        <v>Retained</v>
      </c>
      <c r="AH1619" t="str">
        <f>VLOOKUP(F1619,vlookup!$A$2:$E$660,3,0)</f>
        <v>Service Contract</v>
      </c>
      <c r="AI1619" t="str">
        <f>VLOOKUP(F1619,vlookup!$A$2:$E$660,4,0)</f>
        <v>Used Car Programs</v>
      </c>
      <c r="AJ1619" t="str">
        <f>VLOOKUP(F1619,vlookup!$A$2:$E$660,5,0)</f>
        <v>High Mileage</v>
      </c>
      <c r="AL1619">
        <f t="shared" si="316"/>
        <v>30</v>
      </c>
      <c r="AM1619">
        <f t="shared" si="317"/>
        <v>431</v>
      </c>
      <c r="AN1619">
        <f t="shared" si="318"/>
        <v>16071</v>
      </c>
      <c r="AO1619" t="str">
        <f t="shared" si="319"/>
        <v/>
      </c>
      <c r="AP1619" t="str">
        <f t="shared" si="320"/>
        <v/>
      </c>
      <c r="AQ1619" t="str">
        <f t="shared" si="321"/>
        <v/>
      </c>
      <c r="AR1619">
        <f t="shared" si="322"/>
        <v>-2114.5100000000002</v>
      </c>
      <c r="AS1619" t="str">
        <f t="shared" si="323"/>
        <v>GP695163L9-1</v>
      </c>
      <c r="AT1619" t="str">
        <f>IFERROR(IF(VLOOKUP(Y1619,vlookup!$I$2:$J$9,1,0)=Y1619,VLOOKUP(Y1619,vlookup!$I$2:$J$9,2,0),PROPER(Y1619)),PROPER(Y1619))</f>
        <v>Labor</v>
      </c>
      <c r="AU1619" t="str">
        <f>IFERROR(IF(B1619=VLOOKUP(B1619,vlookup!$L$2:$L$10,1,0),"Yes","No"),"No")</f>
        <v>No</v>
      </c>
    </row>
    <row r="1620" spans="1:47" ht="14.45" customHeight="1" x14ac:dyDescent="0.25">
      <c r="A1620" t="s">
        <v>1865</v>
      </c>
      <c r="B1620" s="31" t="s">
        <v>1866</v>
      </c>
      <c r="C1620">
        <v>1</v>
      </c>
      <c r="D1620">
        <v>1</v>
      </c>
      <c r="E1620" t="s">
        <v>382</v>
      </c>
      <c r="F1620" t="s">
        <v>205</v>
      </c>
      <c r="G1620" t="s">
        <v>1148</v>
      </c>
      <c r="H1620" t="s">
        <v>1149</v>
      </c>
      <c r="I1620">
        <v>109225</v>
      </c>
      <c r="J1620" s="19">
        <v>42362</v>
      </c>
      <c r="K1620" s="19">
        <v>42400</v>
      </c>
      <c r="L1620">
        <v>201601</v>
      </c>
      <c r="M1620" s="19">
        <v>42370</v>
      </c>
      <c r="N1620">
        <v>24617</v>
      </c>
      <c r="O1620" t="s">
        <v>1070</v>
      </c>
      <c r="P1620" t="s">
        <v>1867</v>
      </c>
      <c r="Q1620" t="s">
        <v>924</v>
      </c>
      <c r="R1620">
        <v>945569</v>
      </c>
      <c r="S1620" s="19">
        <v>42914</v>
      </c>
      <c r="T1620">
        <v>129134</v>
      </c>
      <c r="U1620" t="s">
        <v>356</v>
      </c>
      <c r="V1620" s="19">
        <v>42950</v>
      </c>
      <c r="W1620" t="s">
        <v>965</v>
      </c>
      <c r="X1620" t="s">
        <v>966</v>
      </c>
      <c r="Y1620" t="s">
        <v>94</v>
      </c>
      <c r="Z1620" t="s">
        <v>365</v>
      </c>
      <c r="AA1620" s="29">
        <v>-240.25</v>
      </c>
      <c r="AB1620">
        <v>0</v>
      </c>
      <c r="AC1620">
        <f t="shared" si="312"/>
        <v>2017</v>
      </c>
      <c r="AD1620">
        <f t="shared" si="313"/>
        <v>8</v>
      </c>
      <c r="AE1620">
        <f t="shared" si="314"/>
        <v>2015</v>
      </c>
      <c r="AF1620">
        <f t="shared" si="315"/>
        <v>12</v>
      </c>
      <c r="AG1620" t="str">
        <f>VLOOKUP(F1620,vlookup!$A$2:$E$660,2,0)</f>
        <v>Retained</v>
      </c>
      <c r="AH1620" t="str">
        <f>VLOOKUP(F1620,vlookup!$A$2:$E$660,3,0)</f>
        <v>Service Contract</v>
      </c>
      <c r="AI1620" t="str">
        <f>VLOOKUP(F1620,vlookup!$A$2:$E$660,4,0)</f>
        <v>Used Car Programs</v>
      </c>
      <c r="AJ1620" t="str">
        <f>VLOOKUP(F1620,vlookup!$A$2:$E$660,5,0)</f>
        <v>High Mileage</v>
      </c>
      <c r="AL1620">
        <f t="shared" si="316"/>
        <v>37</v>
      </c>
      <c r="AM1620">
        <f t="shared" si="317"/>
        <v>579</v>
      </c>
      <c r="AN1620">
        <f t="shared" si="318"/>
        <v>19909</v>
      </c>
      <c r="AO1620" t="str">
        <f t="shared" si="319"/>
        <v/>
      </c>
      <c r="AP1620" t="str">
        <f t="shared" si="320"/>
        <v/>
      </c>
      <c r="AQ1620" t="str">
        <f t="shared" si="321"/>
        <v/>
      </c>
      <c r="AR1620">
        <f t="shared" si="322"/>
        <v>-240.25</v>
      </c>
      <c r="AS1620" t="str">
        <f t="shared" si="323"/>
        <v>7D031910L5-1</v>
      </c>
      <c r="AT1620" t="str">
        <f>IFERROR(IF(VLOOKUP(Y1620,vlookup!$I$2:$J$9,1,0)=Y1620,VLOOKUP(Y1620,vlookup!$I$2:$J$9,2,0),PROPER(Y1620)),PROPER(Y1620))</f>
        <v>Labor</v>
      </c>
      <c r="AU1620" t="str">
        <f>IFERROR(IF(B1620=VLOOKUP(B1620,vlookup!$L$2:$L$10,1,0),"Yes","No"),"No")</f>
        <v>No</v>
      </c>
    </row>
    <row r="1621" spans="1:47" ht="14.45" customHeight="1" x14ac:dyDescent="0.25">
      <c r="A1621" t="s">
        <v>1865</v>
      </c>
      <c r="B1621" s="31" t="s">
        <v>1866</v>
      </c>
      <c r="C1621">
        <v>1</v>
      </c>
      <c r="D1621">
        <v>1</v>
      </c>
      <c r="E1621" t="s">
        <v>382</v>
      </c>
      <c r="F1621" t="s">
        <v>205</v>
      </c>
      <c r="G1621" t="s">
        <v>1148</v>
      </c>
      <c r="H1621" t="s">
        <v>1149</v>
      </c>
      <c r="I1621">
        <v>109225</v>
      </c>
      <c r="J1621" s="19">
        <v>42362</v>
      </c>
      <c r="K1621" s="19">
        <v>42400</v>
      </c>
      <c r="L1621">
        <v>201601</v>
      </c>
      <c r="M1621" s="19">
        <v>42370</v>
      </c>
      <c r="N1621">
        <v>24617</v>
      </c>
      <c r="O1621" t="s">
        <v>1070</v>
      </c>
      <c r="P1621" t="s">
        <v>1867</v>
      </c>
      <c r="Q1621" t="s">
        <v>924</v>
      </c>
      <c r="R1621">
        <v>945569</v>
      </c>
      <c r="S1621" s="19">
        <v>42914</v>
      </c>
      <c r="T1621">
        <v>129134</v>
      </c>
      <c r="U1621" t="s">
        <v>356</v>
      </c>
      <c r="V1621" s="19">
        <v>42950</v>
      </c>
      <c r="W1621" t="s">
        <v>3010</v>
      </c>
      <c r="X1621" t="s">
        <v>3011</v>
      </c>
      <c r="Y1621" t="s">
        <v>94</v>
      </c>
      <c r="Z1621" t="s">
        <v>364</v>
      </c>
      <c r="AA1621" s="29">
        <v>-837</v>
      </c>
      <c r="AB1621">
        <v>0</v>
      </c>
      <c r="AC1621">
        <f t="shared" si="312"/>
        <v>2017</v>
      </c>
      <c r="AD1621">
        <f t="shared" si="313"/>
        <v>8</v>
      </c>
      <c r="AE1621">
        <f t="shared" si="314"/>
        <v>2015</v>
      </c>
      <c r="AF1621">
        <f t="shared" si="315"/>
        <v>12</v>
      </c>
      <c r="AG1621" t="str">
        <f>VLOOKUP(F1621,vlookup!$A$2:$E$660,2,0)</f>
        <v>Retained</v>
      </c>
      <c r="AH1621" t="str">
        <f>VLOOKUP(F1621,vlookup!$A$2:$E$660,3,0)</f>
        <v>Service Contract</v>
      </c>
      <c r="AI1621" t="str">
        <f>VLOOKUP(F1621,vlookup!$A$2:$E$660,4,0)</f>
        <v>Used Car Programs</v>
      </c>
      <c r="AJ1621" t="str">
        <f>VLOOKUP(F1621,vlookup!$A$2:$E$660,5,0)</f>
        <v>High Mileage</v>
      </c>
      <c r="AL1621">
        <f t="shared" si="316"/>
        <v>37</v>
      </c>
      <c r="AM1621">
        <f t="shared" si="317"/>
        <v>579</v>
      </c>
      <c r="AN1621">
        <f t="shared" si="318"/>
        <v>19909</v>
      </c>
      <c r="AO1621" t="str">
        <f t="shared" si="319"/>
        <v/>
      </c>
      <c r="AP1621" t="str">
        <f t="shared" si="320"/>
        <v/>
      </c>
      <c r="AQ1621" t="str">
        <f t="shared" si="321"/>
        <v/>
      </c>
      <c r="AR1621">
        <f t="shared" si="322"/>
        <v>-837</v>
      </c>
      <c r="AS1621" t="str">
        <f t="shared" si="323"/>
        <v>7D031910L5-1</v>
      </c>
      <c r="AT1621" t="str">
        <f>IFERROR(IF(VLOOKUP(Y1621,vlookup!$I$2:$J$9,1,0)=Y1621,VLOOKUP(Y1621,vlookup!$I$2:$J$9,2,0),PROPER(Y1621)),PROPER(Y1621))</f>
        <v>Labor</v>
      </c>
      <c r="AU1621" t="str">
        <f>IFERROR(IF(B1621=VLOOKUP(B1621,vlookup!$L$2:$L$10,1,0),"Yes","No"),"No")</f>
        <v>No</v>
      </c>
    </row>
    <row r="1622" spans="1:47" ht="14.45" customHeight="1" x14ac:dyDescent="0.25">
      <c r="A1622" t="s">
        <v>2750</v>
      </c>
      <c r="B1622" s="31" t="s">
        <v>3623</v>
      </c>
      <c r="C1622">
        <v>1</v>
      </c>
      <c r="D1622">
        <v>1</v>
      </c>
      <c r="E1622" t="s">
        <v>382</v>
      </c>
      <c r="F1622" t="s">
        <v>205</v>
      </c>
      <c r="G1622" t="s">
        <v>1148</v>
      </c>
      <c r="H1622" t="s">
        <v>1149</v>
      </c>
      <c r="I1622">
        <v>105092</v>
      </c>
      <c r="J1622" s="19">
        <v>42274</v>
      </c>
      <c r="K1622" s="19">
        <v>42325</v>
      </c>
      <c r="L1622">
        <v>201511</v>
      </c>
      <c r="M1622" s="19">
        <v>42309</v>
      </c>
      <c r="N1622">
        <v>24616</v>
      </c>
      <c r="O1622" t="s">
        <v>1076</v>
      </c>
      <c r="P1622" t="s">
        <v>1097</v>
      </c>
      <c r="Q1622" t="s">
        <v>924</v>
      </c>
      <c r="R1622">
        <v>6357</v>
      </c>
      <c r="S1622" s="19">
        <v>42773</v>
      </c>
      <c r="T1622">
        <v>121803</v>
      </c>
      <c r="U1622" t="s">
        <v>356</v>
      </c>
      <c r="V1622" s="19">
        <v>42794</v>
      </c>
      <c r="W1622" t="s">
        <v>587</v>
      </c>
      <c r="X1622" t="s">
        <v>588</v>
      </c>
      <c r="Y1622" t="s">
        <v>94</v>
      </c>
      <c r="Z1622" t="s">
        <v>364</v>
      </c>
      <c r="AA1622" s="29">
        <v>-2585</v>
      </c>
      <c r="AB1622">
        <v>0</v>
      </c>
      <c r="AC1622">
        <f t="shared" si="312"/>
        <v>2017</v>
      </c>
      <c r="AD1622">
        <f t="shared" si="313"/>
        <v>2</v>
      </c>
      <c r="AE1622">
        <f t="shared" si="314"/>
        <v>2015</v>
      </c>
      <c r="AF1622">
        <f t="shared" si="315"/>
        <v>9</v>
      </c>
      <c r="AG1622" t="str">
        <f>VLOOKUP(F1622,vlookup!$A$2:$E$660,2,0)</f>
        <v>Retained</v>
      </c>
      <c r="AH1622" t="str">
        <f>VLOOKUP(F1622,vlookup!$A$2:$E$660,3,0)</f>
        <v>Service Contract</v>
      </c>
      <c r="AI1622" t="str">
        <f>VLOOKUP(F1622,vlookup!$A$2:$E$660,4,0)</f>
        <v>Used Car Programs</v>
      </c>
      <c r="AJ1622" t="str">
        <f>VLOOKUP(F1622,vlookup!$A$2:$E$660,5,0)</f>
        <v>High Mileage</v>
      </c>
      <c r="AL1622">
        <f t="shared" si="316"/>
        <v>50</v>
      </c>
      <c r="AM1622">
        <f t="shared" si="317"/>
        <v>511</v>
      </c>
      <c r="AN1622">
        <f t="shared" si="318"/>
        <v>16711</v>
      </c>
      <c r="AO1622" t="str">
        <f t="shared" si="319"/>
        <v/>
      </c>
      <c r="AP1622" t="str">
        <f t="shared" si="320"/>
        <v/>
      </c>
      <c r="AQ1622" t="str">
        <f t="shared" si="321"/>
        <v/>
      </c>
      <c r="AR1622">
        <f t="shared" si="322"/>
        <v>-2585</v>
      </c>
      <c r="AS1622" t="str">
        <f t="shared" si="323"/>
        <v>102108884-1</v>
      </c>
      <c r="AT1622" t="str">
        <f>IFERROR(IF(VLOOKUP(Y1622,vlookup!$I$2:$J$9,1,0)=Y1622,VLOOKUP(Y1622,vlookup!$I$2:$J$9,2,0),PROPER(Y1622)),PROPER(Y1622))</f>
        <v>Labor</v>
      </c>
      <c r="AU1622" t="str">
        <f>IFERROR(IF(B1622=VLOOKUP(B1622,vlookup!$L$2:$L$10,1,0),"Yes","No"),"No")</f>
        <v>No</v>
      </c>
    </row>
    <row r="1623" spans="1:47" ht="14.45" customHeight="1" x14ac:dyDescent="0.25">
      <c r="A1623" t="s">
        <v>3235</v>
      </c>
      <c r="B1623" s="31" t="s">
        <v>3236</v>
      </c>
      <c r="C1623">
        <v>1</v>
      </c>
      <c r="D1623">
        <v>1</v>
      </c>
      <c r="E1623" t="s">
        <v>382</v>
      </c>
      <c r="F1623" t="s">
        <v>464</v>
      </c>
      <c r="G1623" t="s">
        <v>1148</v>
      </c>
      <c r="H1623" t="s">
        <v>3237</v>
      </c>
      <c r="I1623">
        <v>77363</v>
      </c>
      <c r="J1623" s="19">
        <v>45094</v>
      </c>
      <c r="K1623" s="19">
        <v>45133</v>
      </c>
      <c r="L1623">
        <v>202307</v>
      </c>
      <c r="M1623" s="19">
        <v>45108</v>
      </c>
      <c r="N1623">
        <v>24617</v>
      </c>
      <c r="O1623" t="s">
        <v>1070</v>
      </c>
      <c r="P1623" t="s">
        <v>1208</v>
      </c>
      <c r="Q1623" t="s">
        <v>924</v>
      </c>
      <c r="R1623">
        <v>30098</v>
      </c>
      <c r="S1623" s="19">
        <v>45133</v>
      </c>
      <c r="T1623">
        <v>78935</v>
      </c>
      <c r="U1623" t="s">
        <v>357</v>
      </c>
      <c r="V1623" s="19">
        <v>45154</v>
      </c>
      <c r="W1623" t="s">
        <v>3238</v>
      </c>
      <c r="X1623" t="s">
        <v>3239</v>
      </c>
      <c r="Y1623" t="s">
        <v>94</v>
      </c>
      <c r="Z1623" t="s">
        <v>358</v>
      </c>
      <c r="AA1623" s="29">
        <v>-238.4</v>
      </c>
      <c r="AB1623">
        <v>0</v>
      </c>
      <c r="AC1623">
        <f t="shared" si="312"/>
        <v>2023</v>
      </c>
      <c r="AD1623">
        <f t="shared" si="313"/>
        <v>8</v>
      </c>
      <c r="AE1623">
        <f t="shared" si="314"/>
        <v>2023</v>
      </c>
      <c r="AF1623">
        <f t="shared" si="315"/>
        <v>6</v>
      </c>
      <c r="AG1623" t="str">
        <f>VLOOKUP(F1623,vlookup!$A$2:$E$660,2,0)</f>
        <v>Retained</v>
      </c>
      <c r="AH1623" t="str">
        <f>VLOOKUP(F1623,vlookup!$A$2:$E$660,3,0)</f>
        <v>Service Contract</v>
      </c>
      <c r="AI1623" t="str">
        <f>VLOOKUP(F1623,vlookup!$A$2:$E$660,4,0)</f>
        <v>Used Car Programs</v>
      </c>
      <c r="AJ1623" t="str">
        <f>VLOOKUP(F1623,vlookup!$A$2:$E$660,5,0)</f>
        <v>High Mileage</v>
      </c>
      <c r="AL1623">
        <f t="shared" si="316"/>
        <v>39</v>
      </c>
      <c r="AM1623">
        <f t="shared" si="317"/>
        <v>59</v>
      </c>
      <c r="AN1623">
        <f t="shared" si="318"/>
        <v>1572</v>
      </c>
      <c r="AO1623" t="str">
        <f t="shared" si="319"/>
        <v/>
      </c>
      <c r="AP1623">
        <f t="shared" si="320"/>
        <v>-238.4</v>
      </c>
      <c r="AQ1623" t="str">
        <f t="shared" si="321"/>
        <v/>
      </c>
      <c r="AR1623" t="str">
        <f t="shared" si="322"/>
        <v/>
      </c>
      <c r="AS1623" t="str">
        <f t="shared" si="323"/>
        <v>ZAGGA052841F23-1</v>
      </c>
      <c r="AT1623" t="str">
        <f>IFERROR(IF(VLOOKUP(Y1623,vlookup!$I$2:$J$9,1,0)=Y1623,VLOOKUP(Y1623,vlookup!$I$2:$J$9,2,0),PROPER(Y1623)),PROPER(Y1623))</f>
        <v>Labor</v>
      </c>
      <c r="AU1623" t="str">
        <f>IFERROR(IF(B1623=VLOOKUP(B1623,vlookup!$L$2:$L$10,1,0),"Yes","No"),"No")</f>
        <v>No</v>
      </c>
    </row>
    <row r="1624" spans="1:47" ht="14.45" customHeight="1" x14ac:dyDescent="0.25">
      <c r="A1624" t="s">
        <v>3235</v>
      </c>
      <c r="B1624" s="31" t="s">
        <v>3236</v>
      </c>
      <c r="C1624">
        <v>2</v>
      </c>
      <c r="D1624">
        <v>1</v>
      </c>
      <c r="E1624" t="s">
        <v>382</v>
      </c>
      <c r="F1624" t="s">
        <v>464</v>
      </c>
      <c r="G1624" t="s">
        <v>1148</v>
      </c>
      <c r="H1624" t="s">
        <v>3237</v>
      </c>
      <c r="I1624">
        <v>77363</v>
      </c>
      <c r="J1624" s="19">
        <v>45094</v>
      </c>
      <c r="K1624" s="19">
        <v>45133</v>
      </c>
      <c r="L1624">
        <v>202307</v>
      </c>
      <c r="M1624" s="19">
        <v>45108</v>
      </c>
      <c r="N1624">
        <v>24617</v>
      </c>
      <c r="O1624" t="s">
        <v>1070</v>
      </c>
      <c r="P1624" t="s">
        <v>1183</v>
      </c>
      <c r="Q1624" t="s">
        <v>924</v>
      </c>
      <c r="R1624">
        <v>30838</v>
      </c>
      <c r="S1624" s="19">
        <v>45188</v>
      </c>
      <c r="T1624">
        <v>80355</v>
      </c>
      <c r="U1624" t="s">
        <v>357</v>
      </c>
      <c r="V1624" s="19">
        <v>45236</v>
      </c>
      <c r="W1624" t="s">
        <v>3648</v>
      </c>
      <c r="X1624" t="s">
        <v>3649</v>
      </c>
      <c r="Y1624" t="s">
        <v>94</v>
      </c>
      <c r="Z1624" t="s">
        <v>366</v>
      </c>
      <c r="AA1624" s="29">
        <v>-521.5</v>
      </c>
      <c r="AB1624">
        <v>0</v>
      </c>
      <c r="AC1624">
        <f t="shared" si="312"/>
        <v>2023</v>
      </c>
      <c r="AD1624">
        <f t="shared" si="313"/>
        <v>11</v>
      </c>
      <c r="AE1624">
        <f t="shared" si="314"/>
        <v>2023</v>
      </c>
      <c r="AF1624">
        <f t="shared" si="315"/>
        <v>6</v>
      </c>
      <c r="AG1624" t="str">
        <f>VLOOKUP(F1624,vlookup!$A$2:$E$660,2,0)</f>
        <v>Retained</v>
      </c>
      <c r="AH1624" t="str">
        <f>VLOOKUP(F1624,vlookup!$A$2:$E$660,3,0)</f>
        <v>Service Contract</v>
      </c>
      <c r="AI1624" t="str">
        <f>VLOOKUP(F1624,vlookup!$A$2:$E$660,4,0)</f>
        <v>Used Car Programs</v>
      </c>
      <c r="AJ1624" t="str">
        <f>VLOOKUP(F1624,vlookup!$A$2:$E$660,5,0)</f>
        <v>High Mileage</v>
      </c>
      <c r="AL1624">
        <f t="shared" si="316"/>
        <v>39</v>
      </c>
      <c r="AM1624">
        <f t="shared" si="317"/>
        <v>139</v>
      </c>
      <c r="AN1624">
        <f t="shared" si="318"/>
        <v>2992</v>
      </c>
      <c r="AO1624" t="str">
        <f t="shared" si="319"/>
        <v/>
      </c>
      <c r="AP1624" t="str">
        <f t="shared" si="320"/>
        <v/>
      </c>
      <c r="AQ1624" t="str">
        <f t="shared" si="321"/>
        <v/>
      </c>
      <c r="AR1624">
        <f t="shared" si="322"/>
        <v>-521.5</v>
      </c>
      <c r="AS1624" t="str">
        <f t="shared" si="323"/>
        <v>ZAGGA052841F23-2</v>
      </c>
      <c r="AT1624" t="str">
        <f>IFERROR(IF(VLOOKUP(Y1624,vlookup!$I$2:$J$9,1,0)=Y1624,VLOOKUP(Y1624,vlookup!$I$2:$J$9,2,0),PROPER(Y1624)),PROPER(Y1624))</f>
        <v>Labor</v>
      </c>
      <c r="AU1624" t="str">
        <f>IFERROR(IF(B1624=VLOOKUP(B1624,vlookup!$L$2:$L$10,1,0),"Yes","No"),"No")</f>
        <v>No</v>
      </c>
    </row>
    <row r="1625" spans="1:47" ht="14.45" customHeight="1" x14ac:dyDescent="0.25">
      <c r="A1625" t="s">
        <v>3235</v>
      </c>
      <c r="B1625" s="31" t="s">
        <v>3236</v>
      </c>
      <c r="C1625">
        <v>2</v>
      </c>
      <c r="D1625">
        <v>1</v>
      </c>
      <c r="E1625" t="s">
        <v>382</v>
      </c>
      <c r="F1625" t="s">
        <v>464</v>
      </c>
      <c r="G1625" t="s">
        <v>1148</v>
      </c>
      <c r="H1625" t="s">
        <v>3237</v>
      </c>
      <c r="I1625">
        <v>77363</v>
      </c>
      <c r="J1625" s="19">
        <v>45094</v>
      </c>
      <c r="K1625" s="19">
        <v>45133</v>
      </c>
      <c r="L1625">
        <v>202307</v>
      </c>
      <c r="M1625" s="19">
        <v>45108</v>
      </c>
      <c r="N1625">
        <v>24617</v>
      </c>
      <c r="O1625" t="s">
        <v>1070</v>
      </c>
      <c r="P1625" t="s">
        <v>1183</v>
      </c>
      <c r="Q1625" t="s">
        <v>924</v>
      </c>
      <c r="R1625">
        <v>30838</v>
      </c>
      <c r="S1625" s="19">
        <v>45188</v>
      </c>
      <c r="T1625">
        <v>80355</v>
      </c>
      <c r="U1625" t="s">
        <v>357</v>
      </c>
      <c r="V1625" s="19">
        <v>45236</v>
      </c>
      <c r="W1625" t="s">
        <v>585</v>
      </c>
      <c r="X1625" t="s">
        <v>586</v>
      </c>
      <c r="Y1625" t="s">
        <v>94</v>
      </c>
      <c r="Z1625" t="s">
        <v>364</v>
      </c>
      <c r="AA1625" s="29">
        <v>-998.3</v>
      </c>
      <c r="AB1625">
        <v>0</v>
      </c>
      <c r="AC1625">
        <f t="shared" si="312"/>
        <v>2023</v>
      </c>
      <c r="AD1625">
        <f t="shared" si="313"/>
        <v>11</v>
      </c>
      <c r="AE1625">
        <f t="shared" si="314"/>
        <v>2023</v>
      </c>
      <c r="AF1625">
        <f t="shared" si="315"/>
        <v>6</v>
      </c>
      <c r="AG1625" t="str">
        <f>VLOOKUP(F1625,vlookup!$A$2:$E$660,2,0)</f>
        <v>Retained</v>
      </c>
      <c r="AH1625" t="str">
        <f>VLOOKUP(F1625,vlookup!$A$2:$E$660,3,0)</f>
        <v>Service Contract</v>
      </c>
      <c r="AI1625" t="str">
        <f>VLOOKUP(F1625,vlookup!$A$2:$E$660,4,0)</f>
        <v>Used Car Programs</v>
      </c>
      <c r="AJ1625" t="str">
        <f>VLOOKUP(F1625,vlookup!$A$2:$E$660,5,0)</f>
        <v>High Mileage</v>
      </c>
      <c r="AL1625">
        <f t="shared" si="316"/>
        <v>39</v>
      </c>
      <c r="AM1625">
        <f t="shared" si="317"/>
        <v>139</v>
      </c>
      <c r="AN1625">
        <f t="shared" si="318"/>
        <v>2992</v>
      </c>
      <c r="AO1625" t="str">
        <f t="shared" si="319"/>
        <v/>
      </c>
      <c r="AP1625" t="str">
        <f t="shared" si="320"/>
        <v/>
      </c>
      <c r="AQ1625" t="str">
        <f t="shared" si="321"/>
        <v/>
      </c>
      <c r="AR1625">
        <f t="shared" si="322"/>
        <v>-998.3</v>
      </c>
      <c r="AS1625" t="str">
        <f t="shared" si="323"/>
        <v>ZAGGA052841F23-2</v>
      </c>
      <c r="AT1625" t="str">
        <f>IFERROR(IF(VLOOKUP(Y1625,vlookup!$I$2:$J$9,1,0)=Y1625,VLOOKUP(Y1625,vlookup!$I$2:$J$9,2,0),PROPER(Y1625)),PROPER(Y1625))</f>
        <v>Labor</v>
      </c>
      <c r="AU1625" t="str">
        <f>IFERROR(IF(B1625=VLOOKUP(B1625,vlookup!$L$2:$L$10,1,0),"Yes","No"),"No")</f>
        <v>No</v>
      </c>
    </row>
    <row r="1626" spans="1:47" ht="14.45" customHeight="1" x14ac:dyDescent="0.25">
      <c r="A1626" t="s">
        <v>3235</v>
      </c>
      <c r="B1626" s="31" t="s">
        <v>3236</v>
      </c>
      <c r="C1626">
        <v>2</v>
      </c>
      <c r="D1626">
        <v>2</v>
      </c>
      <c r="E1626" t="s">
        <v>382</v>
      </c>
      <c r="F1626" t="s">
        <v>464</v>
      </c>
      <c r="G1626" t="s">
        <v>1148</v>
      </c>
      <c r="H1626" t="s">
        <v>3237</v>
      </c>
      <c r="I1626">
        <v>77363</v>
      </c>
      <c r="J1626" s="19">
        <v>45094</v>
      </c>
      <c r="K1626" s="19">
        <v>45133</v>
      </c>
      <c r="L1626">
        <v>202307</v>
      </c>
      <c r="M1626" s="19">
        <v>45108</v>
      </c>
      <c r="N1626">
        <v>24617</v>
      </c>
      <c r="O1626" t="s">
        <v>1070</v>
      </c>
      <c r="P1626" t="s">
        <v>1183</v>
      </c>
      <c r="Q1626" t="s">
        <v>924</v>
      </c>
      <c r="R1626">
        <v>31551</v>
      </c>
      <c r="S1626" s="19">
        <v>45250</v>
      </c>
      <c r="T1626">
        <v>80355</v>
      </c>
      <c r="U1626" t="s">
        <v>356</v>
      </c>
      <c r="V1626" s="19">
        <v>45261</v>
      </c>
      <c r="W1626" t="s">
        <v>1036</v>
      </c>
      <c r="X1626" t="s">
        <v>1037</v>
      </c>
      <c r="Y1626" t="s">
        <v>94</v>
      </c>
      <c r="Z1626" t="s">
        <v>364</v>
      </c>
      <c r="AA1626" s="29">
        <v>-149</v>
      </c>
      <c r="AB1626">
        <v>0</v>
      </c>
      <c r="AC1626">
        <f t="shared" si="312"/>
        <v>2023</v>
      </c>
      <c r="AD1626">
        <f t="shared" si="313"/>
        <v>12</v>
      </c>
      <c r="AE1626">
        <f t="shared" si="314"/>
        <v>2023</v>
      </c>
      <c r="AF1626">
        <f t="shared" si="315"/>
        <v>6</v>
      </c>
      <c r="AG1626" t="str">
        <f>VLOOKUP(F1626,vlookup!$A$2:$E$660,2,0)</f>
        <v>Retained</v>
      </c>
      <c r="AH1626" t="str">
        <f>VLOOKUP(F1626,vlookup!$A$2:$E$660,3,0)</f>
        <v>Service Contract</v>
      </c>
      <c r="AI1626" t="str">
        <f>VLOOKUP(F1626,vlookup!$A$2:$E$660,4,0)</f>
        <v>Used Car Programs</v>
      </c>
      <c r="AJ1626" t="str">
        <f>VLOOKUP(F1626,vlookup!$A$2:$E$660,5,0)</f>
        <v>High Mileage</v>
      </c>
      <c r="AL1626">
        <f t="shared" si="316"/>
        <v>39</v>
      </c>
      <c r="AM1626">
        <f t="shared" si="317"/>
        <v>164</v>
      </c>
      <c r="AN1626">
        <f t="shared" si="318"/>
        <v>2992</v>
      </c>
      <c r="AO1626" t="str">
        <f t="shared" si="319"/>
        <v/>
      </c>
      <c r="AP1626" t="str">
        <f t="shared" si="320"/>
        <v/>
      </c>
      <c r="AQ1626" t="str">
        <f t="shared" si="321"/>
        <v/>
      </c>
      <c r="AR1626">
        <f t="shared" si="322"/>
        <v>-149</v>
      </c>
      <c r="AS1626" t="str">
        <f t="shared" si="323"/>
        <v>ZAGGA052841F23-2</v>
      </c>
      <c r="AT1626" t="str">
        <f>IFERROR(IF(VLOOKUP(Y1626,vlookup!$I$2:$J$9,1,0)=Y1626,VLOOKUP(Y1626,vlookup!$I$2:$J$9,2,0),PROPER(Y1626)),PROPER(Y1626))</f>
        <v>Labor</v>
      </c>
      <c r="AU1626" t="str">
        <f>IFERROR(IF(B1626=VLOOKUP(B1626,vlookup!$L$2:$L$10,1,0),"Yes","No"),"No")</f>
        <v>No</v>
      </c>
    </row>
    <row r="1627" spans="1:47" ht="14.45" customHeight="1" x14ac:dyDescent="0.25">
      <c r="A1627" t="s">
        <v>3235</v>
      </c>
      <c r="B1627" s="31" t="s">
        <v>3236</v>
      </c>
      <c r="C1627">
        <v>2</v>
      </c>
      <c r="D1627">
        <v>3</v>
      </c>
      <c r="E1627" t="s">
        <v>382</v>
      </c>
      <c r="F1627" t="s">
        <v>464</v>
      </c>
      <c r="G1627" t="s">
        <v>1148</v>
      </c>
      <c r="H1627" t="s">
        <v>3237</v>
      </c>
      <c r="I1627">
        <v>77363</v>
      </c>
      <c r="J1627" s="19">
        <v>45094</v>
      </c>
      <c r="K1627" s="19">
        <v>45133</v>
      </c>
      <c r="L1627">
        <v>202307</v>
      </c>
      <c r="M1627" s="19">
        <v>45108</v>
      </c>
      <c r="N1627">
        <v>24617</v>
      </c>
      <c r="O1627" t="s">
        <v>1070</v>
      </c>
      <c r="P1627" t="s">
        <v>1183</v>
      </c>
      <c r="Q1627" t="s">
        <v>924</v>
      </c>
      <c r="R1627">
        <v>-31551</v>
      </c>
      <c r="S1627" s="19">
        <v>45268</v>
      </c>
      <c r="T1627">
        <v>80355</v>
      </c>
      <c r="U1627" t="s">
        <v>356</v>
      </c>
      <c r="V1627" s="19">
        <v>45268</v>
      </c>
      <c r="W1627" t="s">
        <v>3055</v>
      </c>
      <c r="X1627" t="s">
        <v>3056</v>
      </c>
      <c r="Y1627" t="s">
        <v>94</v>
      </c>
      <c r="Z1627" t="s">
        <v>14</v>
      </c>
      <c r="AA1627" s="29">
        <v>168.18</v>
      </c>
      <c r="AB1627">
        <v>0</v>
      </c>
      <c r="AC1627">
        <f t="shared" si="312"/>
        <v>2023</v>
      </c>
      <c r="AD1627">
        <f t="shared" si="313"/>
        <v>12</v>
      </c>
      <c r="AE1627">
        <f t="shared" si="314"/>
        <v>2023</v>
      </c>
      <c r="AF1627">
        <f t="shared" si="315"/>
        <v>6</v>
      </c>
      <c r="AG1627" t="str">
        <f>VLOOKUP(F1627,vlookup!$A$2:$E$660,2,0)</f>
        <v>Retained</v>
      </c>
      <c r="AH1627" t="str">
        <f>VLOOKUP(F1627,vlookup!$A$2:$E$660,3,0)</f>
        <v>Service Contract</v>
      </c>
      <c r="AI1627" t="str">
        <f>VLOOKUP(F1627,vlookup!$A$2:$E$660,4,0)</f>
        <v>Used Car Programs</v>
      </c>
      <c r="AJ1627" t="str">
        <f>VLOOKUP(F1627,vlookup!$A$2:$E$660,5,0)</f>
        <v>High Mileage</v>
      </c>
      <c r="AL1627">
        <f t="shared" si="316"/>
        <v>39</v>
      </c>
      <c r="AM1627">
        <f t="shared" si="317"/>
        <v>171</v>
      </c>
      <c r="AN1627">
        <f t="shared" si="318"/>
        <v>2992</v>
      </c>
      <c r="AO1627" t="str">
        <f t="shared" si="319"/>
        <v/>
      </c>
      <c r="AP1627" t="str">
        <f t="shared" si="320"/>
        <v/>
      </c>
      <c r="AQ1627" t="str">
        <f t="shared" si="321"/>
        <v/>
      </c>
      <c r="AR1627">
        <f t="shared" si="322"/>
        <v>168.18</v>
      </c>
      <c r="AS1627" t="str">
        <f t="shared" si="323"/>
        <v>ZAGGA052841F23-2</v>
      </c>
      <c r="AT1627" t="str">
        <f>IFERROR(IF(VLOOKUP(Y1627,vlookup!$I$2:$J$9,1,0)=Y1627,VLOOKUP(Y1627,vlookup!$I$2:$J$9,2,0),PROPER(Y1627)),PROPER(Y1627))</f>
        <v>Labor</v>
      </c>
      <c r="AU1627" t="str">
        <f>IFERROR(IF(B1627=VLOOKUP(B1627,vlookup!$L$2:$L$10,1,0),"Yes","No"),"No")</f>
        <v>No</v>
      </c>
    </row>
    <row r="1628" spans="1:47" ht="14.45" customHeight="1" x14ac:dyDescent="0.25">
      <c r="A1628" t="s">
        <v>3235</v>
      </c>
      <c r="B1628" s="31" t="s">
        <v>3236</v>
      </c>
      <c r="C1628">
        <v>2</v>
      </c>
      <c r="D1628">
        <v>4</v>
      </c>
      <c r="E1628" t="s">
        <v>382</v>
      </c>
      <c r="F1628" t="s">
        <v>464</v>
      </c>
      <c r="G1628" t="s">
        <v>1148</v>
      </c>
      <c r="H1628" t="s">
        <v>3237</v>
      </c>
      <c r="I1628">
        <v>77363</v>
      </c>
      <c r="J1628" s="19">
        <v>45094</v>
      </c>
      <c r="K1628" s="19">
        <v>45133</v>
      </c>
      <c r="L1628">
        <v>202307</v>
      </c>
      <c r="M1628" s="19">
        <v>45108</v>
      </c>
      <c r="N1628">
        <v>24617</v>
      </c>
      <c r="O1628" t="s">
        <v>1070</v>
      </c>
      <c r="P1628" t="s">
        <v>1183</v>
      </c>
      <c r="Q1628" t="s">
        <v>924</v>
      </c>
      <c r="R1628">
        <v>31551</v>
      </c>
      <c r="S1628" s="19">
        <v>45268</v>
      </c>
      <c r="T1628">
        <v>80355</v>
      </c>
      <c r="U1628" t="s">
        <v>357</v>
      </c>
      <c r="V1628" s="19">
        <v>45273</v>
      </c>
      <c r="W1628" t="s">
        <v>3055</v>
      </c>
      <c r="X1628" t="s">
        <v>3056</v>
      </c>
      <c r="Y1628" t="s">
        <v>94</v>
      </c>
      <c r="Z1628" t="s">
        <v>14</v>
      </c>
      <c r="AA1628" s="29">
        <v>-168.18</v>
      </c>
      <c r="AB1628">
        <v>0</v>
      </c>
      <c r="AC1628">
        <f t="shared" si="312"/>
        <v>2023</v>
      </c>
      <c r="AD1628">
        <f t="shared" si="313"/>
        <v>12</v>
      </c>
      <c r="AE1628">
        <f t="shared" si="314"/>
        <v>2023</v>
      </c>
      <c r="AF1628">
        <f t="shared" si="315"/>
        <v>6</v>
      </c>
      <c r="AG1628" t="str">
        <f>VLOOKUP(F1628,vlookup!$A$2:$E$660,2,0)</f>
        <v>Retained</v>
      </c>
      <c r="AH1628" t="str">
        <f>VLOOKUP(F1628,vlookup!$A$2:$E$660,3,0)</f>
        <v>Service Contract</v>
      </c>
      <c r="AI1628" t="str">
        <f>VLOOKUP(F1628,vlookup!$A$2:$E$660,4,0)</f>
        <v>Used Car Programs</v>
      </c>
      <c r="AJ1628" t="str">
        <f>VLOOKUP(F1628,vlookup!$A$2:$E$660,5,0)</f>
        <v>High Mileage</v>
      </c>
      <c r="AL1628">
        <f t="shared" si="316"/>
        <v>39</v>
      </c>
      <c r="AM1628">
        <f t="shared" si="317"/>
        <v>176</v>
      </c>
      <c r="AN1628">
        <f t="shared" si="318"/>
        <v>2992</v>
      </c>
      <c r="AO1628" t="str">
        <f t="shared" si="319"/>
        <v/>
      </c>
      <c r="AP1628" t="str">
        <f t="shared" si="320"/>
        <v/>
      </c>
      <c r="AQ1628" t="str">
        <f t="shared" si="321"/>
        <v/>
      </c>
      <c r="AR1628">
        <f t="shared" si="322"/>
        <v>-168.18</v>
      </c>
      <c r="AS1628" t="str">
        <f t="shared" si="323"/>
        <v>ZAGGA052841F23-2</v>
      </c>
      <c r="AT1628" t="str">
        <f>IFERROR(IF(VLOOKUP(Y1628,vlookup!$I$2:$J$9,1,0)=Y1628,VLOOKUP(Y1628,vlookup!$I$2:$J$9,2,0),PROPER(Y1628)),PROPER(Y1628))</f>
        <v>Labor</v>
      </c>
      <c r="AU1628" t="str">
        <f>IFERROR(IF(B1628=VLOOKUP(B1628,vlookup!$L$2:$L$10,1,0),"Yes","No"),"No")</f>
        <v>No</v>
      </c>
    </row>
    <row r="1629" spans="1:47" ht="14.45" customHeight="1" x14ac:dyDescent="0.25">
      <c r="A1629" t="s">
        <v>3240</v>
      </c>
      <c r="B1629" s="31" t="s">
        <v>3241</v>
      </c>
      <c r="C1629">
        <v>2</v>
      </c>
      <c r="D1629">
        <v>1</v>
      </c>
      <c r="E1629" t="s">
        <v>382</v>
      </c>
      <c r="F1629" t="s">
        <v>205</v>
      </c>
      <c r="G1629" t="s">
        <v>1148</v>
      </c>
      <c r="H1629" t="s">
        <v>1873</v>
      </c>
      <c r="I1629">
        <v>104058</v>
      </c>
      <c r="J1629" s="19">
        <v>41728</v>
      </c>
      <c r="K1629" s="19">
        <v>41759</v>
      </c>
      <c r="L1629">
        <v>201404</v>
      </c>
      <c r="M1629" s="19">
        <v>41730</v>
      </c>
      <c r="N1629">
        <v>24616</v>
      </c>
      <c r="O1629" t="s">
        <v>1076</v>
      </c>
      <c r="P1629" t="s">
        <v>3242</v>
      </c>
      <c r="Q1629" t="s">
        <v>924</v>
      </c>
      <c r="R1629">
        <v>12244</v>
      </c>
      <c r="S1629" s="19">
        <v>41814</v>
      </c>
      <c r="T1629">
        <v>106520</v>
      </c>
      <c r="U1629" t="s">
        <v>357</v>
      </c>
      <c r="V1629" s="19">
        <v>41835</v>
      </c>
      <c r="W1629" t="s">
        <v>2536</v>
      </c>
      <c r="X1629" t="s">
        <v>2537</v>
      </c>
      <c r="Y1629" t="s">
        <v>94</v>
      </c>
      <c r="Z1629" t="s">
        <v>14</v>
      </c>
      <c r="AA1629" s="29">
        <v>-786.21</v>
      </c>
      <c r="AB1629">
        <v>0</v>
      </c>
      <c r="AC1629">
        <f t="shared" si="312"/>
        <v>2014</v>
      </c>
      <c r="AD1629">
        <f t="shared" si="313"/>
        <v>7</v>
      </c>
      <c r="AE1629">
        <f t="shared" si="314"/>
        <v>2014</v>
      </c>
      <c r="AF1629">
        <f t="shared" si="315"/>
        <v>3</v>
      </c>
      <c r="AG1629" t="str">
        <f>VLOOKUP(F1629,vlookup!$A$2:$E$660,2,0)</f>
        <v>Retained</v>
      </c>
      <c r="AH1629" t="str">
        <f>VLOOKUP(F1629,vlookup!$A$2:$E$660,3,0)</f>
        <v>Service Contract</v>
      </c>
      <c r="AI1629" t="str">
        <f>VLOOKUP(F1629,vlookup!$A$2:$E$660,4,0)</f>
        <v>Used Car Programs</v>
      </c>
      <c r="AJ1629" t="str">
        <f>VLOOKUP(F1629,vlookup!$A$2:$E$660,5,0)</f>
        <v>High Mileage</v>
      </c>
      <c r="AL1629">
        <f t="shared" si="316"/>
        <v>30</v>
      </c>
      <c r="AM1629">
        <f t="shared" si="317"/>
        <v>105</v>
      </c>
      <c r="AN1629">
        <f t="shared" si="318"/>
        <v>2462</v>
      </c>
      <c r="AO1629" t="str">
        <f t="shared" si="319"/>
        <v/>
      </c>
      <c r="AP1629" t="str">
        <f t="shared" si="320"/>
        <v/>
      </c>
      <c r="AQ1629" t="str">
        <f t="shared" si="321"/>
        <v/>
      </c>
      <c r="AR1629">
        <f t="shared" si="322"/>
        <v>-786.21</v>
      </c>
      <c r="AS1629" t="str">
        <f t="shared" si="323"/>
        <v>7A090600C4-2</v>
      </c>
      <c r="AT1629" t="str">
        <f>IFERROR(IF(VLOOKUP(Y1629,vlookup!$I$2:$J$9,1,0)=Y1629,VLOOKUP(Y1629,vlookup!$I$2:$J$9,2,0),PROPER(Y1629)),PROPER(Y1629))</f>
        <v>Labor</v>
      </c>
      <c r="AU1629" t="str">
        <f>IFERROR(IF(B1629=VLOOKUP(B1629,vlookup!$L$2:$L$10,1,0),"Yes","No"),"No")</f>
        <v>No</v>
      </c>
    </row>
    <row r="1630" spans="1:47" ht="14.45" customHeight="1" x14ac:dyDescent="0.25">
      <c r="A1630" t="s">
        <v>2456</v>
      </c>
      <c r="B1630" s="31" t="s">
        <v>2457</v>
      </c>
      <c r="C1630">
        <v>1</v>
      </c>
      <c r="D1630">
        <v>2</v>
      </c>
      <c r="E1630" t="s">
        <v>571</v>
      </c>
      <c r="F1630" t="s">
        <v>205</v>
      </c>
      <c r="G1630" t="s">
        <v>1148</v>
      </c>
      <c r="H1630" t="s">
        <v>1873</v>
      </c>
      <c r="I1630">
        <v>82789</v>
      </c>
      <c r="J1630" s="19">
        <v>41985</v>
      </c>
      <c r="K1630" s="19">
        <v>42012</v>
      </c>
      <c r="L1630">
        <v>201501</v>
      </c>
      <c r="M1630" s="19">
        <v>42005</v>
      </c>
      <c r="N1630">
        <v>24616</v>
      </c>
      <c r="O1630" t="s">
        <v>1076</v>
      </c>
      <c r="P1630" t="s">
        <v>1172</v>
      </c>
      <c r="Q1630" t="s">
        <v>924</v>
      </c>
      <c r="R1630">
        <v>7216</v>
      </c>
      <c r="S1630" s="19">
        <v>42082</v>
      </c>
      <c r="T1630">
        <v>85245</v>
      </c>
      <c r="U1630" t="s">
        <v>356</v>
      </c>
      <c r="V1630" s="19">
        <v>42573</v>
      </c>
      <c r="W1630" t="s">
        <v>2536</v>
      </c>
      <c r="X1630" t="s">
        <v>2537</v>
      </c>
      <c r="Y1630" t="s">
        <v>94</v>
      </c>
      <c r="Z1630" t="s">
        <v>14</v>
      </c>
      <c r="AA1630" s="29">
        <v>-1957.92</v>
      </c>
      <c r="AB1630">
        <v>0</v>
      </c>
      <c r="AC1630">
        <f t="shared" si="312"/>
        <v>2016</v>
      </c>
      <c r="AD1630">
        <f t="shared" si="313"/>
        <v>7</v>
      </c>
      <c r="AE1630">
        <f t="shared" si="314"/>
        <v>2014</v>
      </c>
      <c r="AF1630">
        <f t="shared" si="315"/>
        <v>12</v>
      </c>
      <c r="AG1630" t="str">
        <f>VLOOKUP(F1630,vlookup!$A$2:$E$660,2,0)</f>
        <v>Retained</v>
      </c>
      <c r="AH1630" t="str">
        <f>VLOOKUP(F1630,vlookup!$A$2:$E$660,3,0)</f>
        <v>Service Contract</v>
      </c>
      <c r="AI1630" t="str">
        <f>VLOOKUP(F1630,vlookup!$A$2:$E$660,4,0)</f>
        <v>Used Car Programs</v>
      </c>
      <c r="AJ1630" t="str">
        <f>VLOOKUP(F1630,vlookup!$A$2:$E$660,5,0)</f>
        <v>High Mileage</v>
      </c>
      <c r="AL1630">
        <f t="shared" si="316"/>
        <v>26</v>
      </c>
      <c r="AM1630">
        <f t="shared" si="317"/>
        <v>580</v>
      </c>
      <c r="AN1630">
        <f t="shared" si="318"/>
        <v>2456</v>
      </c>
      <c r="AO1630" t="str">
        <f t="shared" si="319"/>
        <v/>
      </c>
      <c r="AP1630" t="str">
        <f t="shared" si="320"/>
        <v/>
      </c>
      <c r="AQ1630" t="str">
        <f t="shared" si="321"/>
        <v/>
      </c>
      <c r="AR1630">
        <f t="shared" si="322"/>
        <v>-1957.92</v>
      </c>
      <c r="AS1630" t="str">
        <f t="shared" si="323"/>
        <v>7A054541L4-1</v>
      </c>
      <c r="AT1630" t="str">
        <f>IFERROR(IF(VLOOKUP(Y1630,vlookup!$I$2:$J$9,1,0)=Y1630,VLOOKUP(Y1630,vlookup!$I$2:$J$9,2,0),PROPER(Y1630)),PROPER(Y1630))</f>
        <v>Labor</v>
      </c>
      <c r="AU1630" t="str">
        <f>IFERROR(IF(B1630=VLOOKUP(B1630,vlookup!$L$2:$L$10,1,0),"Yes","No"),"No")</f>
        <v>No</v>
      </c>
    </row>
    <row r="1631" spans="1:47" ht="14.45" customHeight="1" x14ac:dyDescent="0.25">
      <c r="A1631" t="s">
        <v>1868</v>
      </c>
      <c r="B1631" s="31" t="s">
        <v>1869</v>
      </c>
      <c r="C1631">
        <v>2</v>
      </c>
      <c r="D1631">
        <v>1</v>
      </c>
      <c r="E1631" t="s">
        <v>382</v>
      </c>
      <c r="F1631" t="s">
        <v>60</v>
      </c>
      <c r="G1631" t="s">
        <v>1148</v>
      </c>
      <c r="H1631" t="s">
        <v>1158</v>
      </c>
      <c r="I1631">
        <v>160324</v>
      </c>
      <c r="J1631" s="19">
        <v>41344</v>
      </c>
      <c r="K1631" s="19">
        <v>41393</v>
      </c>
      <c r="L1631">
        <v>201304</v>
      </c>
      <c r="M1631" s="19">
        <v>41365</v>
      </c>
      <c r="N1631">
        <v>24616</v>
      </c>
      <c r="O1631" t="s">
        <v>1076</v>
      </c>
      <c r="P1631" t="s">
        <v>1870</v>
      </c>
      <c r="Q1631" t="s">
        <v>924</v>
      </c>
      <c r="R1631">
        <v>8908</v>
      </c>
      <c r="S1631" s="19">
        <v>41555</v>
      </c>
      <c r="T1631">
        <v>166166</v>
      </c>
      <c r="U1631" t="s">
        <v>357</v>
      </c>
      <c r="V1631" s="19">
        <v>41564</v>
      </c>
      <c r="W1631" t="s">
        <v>2787</v>
      </c>
      <c r="X1631" t="s">
        <v>2788</v>
      </c>
      <c r="Y1631" t="s">
        <v>94</v>
      </c>
      <c r="Z1631" t="s">
        <v>369</v>
      </c>
      <c r="AA1631" s="29">
        <v>-1054.7</v>
      </c>
      <c r="AB1631" t="s">
        <v>544</v>
      </c>
      <c r="AC1631">
        <f t="shared" si="312"/>
        <v>2013</v>
      </c>
      <c r="AD1631">
        <f t="shared" si="313"/>
        <v>10</v>
      </c>
      <c r="AE1631">
        <f t="shared" si="314"/>
        <v>2013</v>
      </c>
      <c r="AF1631">
        <f t="shared" si="315"/>
        <v>3</v>
      </c>
      <c r="AG1631" t="str">
        <f>VLOOKUP(F1631,vlookup!$A$2:$E$660,2,0)</f>
        <v>Retained</v>
      </c>
      <c r="AH1631" t="str">
        <f>VLOOKUP(F1631,vlookup!$A$2:$E$660,3,0)</f>
        <v>Service Contract</v>
      </c>
      <c r="AI1631" t="str">
        <f>VLOOKUP(F1631,vlookup!$A$2:$E$660,4,0)</f>
        <v>Used Car Programs</v>
      </c>
      <c r="AJ1631" t="str">
        <f>VLOOKUP(F1631,vlookup!$A$2:$E$660,5,0)</f>
        <v>High Mileage</v>
      </c>
      <c r="AL1631">
        <f t="shared" si="316"/>
        <v>48</v>
      </c>
      <c r="AM1631">
        <f t="shared" si="317"/>
        <v>216</v>
      </c>
      <c r="AN1631">
        <f t="shared" si="318"/>
        <v>5842</v>
      </c>
      <c r="AO1631" t="str">
        <f t="shared" si="319"/>
        <v/>
      </c>
      <c r="AP1631" t="str">
        <f t="shared" si="320"/>
        <v/>
      </c>
      <c r="AQ1631" t="str">
        <f t="shared" si="321"/>
        <v/>
      </c>
      <c r="AR1631">
        <f t="shared" si="322"/>
        <v>-1054.7</v>
      </c>
      <c r="AS1631" t="str">
        <f t="shared" si="323"/>
        <v>1N142229C3Y-2</v>
      </c>
      <c r="AT1631" t="str">
        <f>IFERROR(IF(VLOOKUP(Y1631,vlookup!$I$2:$J$9,1,0)=Y1631,VLOOKUP(Y1631,vlookup!$I$2:$J$9,2,0),PROPER(Y1631)),PROPER(Y1631))</f>
        <v>Labor</v>
      </c>
      <c r="AU1631" t="str">
        <f>IFERROR(IF(B1631=VLOOKUP(B1631,vlookup!$L$2:$L$10,1,0),"Yes","No"),"No")</f>
        <v>No</v>
      </c>
    </row>
    <row r="1632" spans="1:47" ht="14.45" customHeight="1" x14ac:dyDescent="0.25">
      <c r="A1632" t="s">
        <v>3243</v>
      </c>
      <c r="B1632" s="31" t="s">
        <v>3244</v>
      </c>
      <c r="C1632">
        <v>1</v>
      </c>
      <c r="D1632">
        <v>1</v>
      </c>
      <c r="E1632" t="s">
        <v>382</v>
      </c>
      <c r="F1632" t="s">
        <v>205</v>
      </c>
      <c r="G1632" t="s">
        <v>1148</v>
      </c>
      <c r="H1632" t="s">
        <v>1873</v>
      </c>
      <c r="I1632">
        <v>117884</v>
      </c>
      <c r="J1632" s="19">
        <v>42280</v>
      </c>
      <c r="K1632" s="19">
        <v>42326</v>
      </c>
      <c r="L1632">
        <v>201511</v>
      </c>
      <c r="M1632" s="19">
        <v>42309</v>
      </c>
      <c r="N1632">
        <v>24616</v>
      </c>
      <c r="O1632" t="s">
        <v>1076</v>
      </c>
      <c r="P1632" t="s">
        <v>3245</v>
      </c>
      <c r="Q1632" t="s">
        <v>924</v>
      </c>
      <c r="R1632">
        <v>727866</v>
      </c>
      <c r="S1632" s="19">
        <v>42432</v>
      </c>
      <c r="T1632">
        <v>126998</v>
      </c>
      <c r="U1632" t="s">
        <v>356</v>
      </c>
      <c r="V1632" s="19">
        <v>42445</v>
      </c>
      <c r="W1632" t="s">
        <v>969</v>
      </c>
      <c r="X1632" t="s">
        <v>970</v>
      </c>
      <c r="Y1632" t="s">
        <v>94</v>
      </c>
      <c r="Z1632" t="s">
        <v>582</v>
      </c>
      <c r="AA1632" s="29">
        <v>-294</v>
      </c>
      <c r="AB1632">
        <v>0</v>
      </c>
      <c r="AC1632">
        <f t="shared" si="312"/>
        <v>2016</v>
      </c>
      <c r="AD1632">
        <f t="shared" si="313"/>
        <v>3</v>
      </c>
      <c r="AE1632">
        <f t="shared" si="314"/>
        <v>2015</v>
      </c>
      <c r="AF1632">
        <f t="shared" si="315"/>
        <v>10</v>
      </c>
      <c r="AG1632" t="str">
        <f>VLOOKUP(F1632,vlookup!$A$2:$E$660,2,0)</f>
        <v>Retained</v>
      </c>
      <c r="AH1632" t="str">
        <f>VLOOKUP(F1632,vlookup!$A$2:$E$660,3,0)</f>
        <v>Service Contract</v>
      </c>
      <c r="AI1632" t="str">
        <f>VLOOKUP(F1632,vlookup!$A$2:$E$660,4,0)</f>
        <v>Used Car Programs</v>
      </c>
      <c r="AJ1632" t="str">
        <f>VLOOKUP(F1632,vlookup!$A$2:$E$660,5,0)</f>
        <v>High Mileage</v>
      </c>
      <c r="AL1632">
        <f t="shared" si="316"/>
        <v>45</v>
      </c>
      <c r="AM1632">
        <f t="shared" si="317"/>
        <v>163</v>
      </c>
      <c r="AN1632">
        <f t="shared" si="318"/>
        <v>9114</v>
      </c>
      <c r="AO1632" t="str">
        <f t="shared" si="319"/>
        <v/>
      </c>
      <c r="AP1632" t="str">
        <f t="shared" si="320"/>
        <v/>
      </c>
      <c r="AQ1632" t="str">
        <f t="shared" si="321"/>
        <v/>
      </c>
      <c r="AR1632">
        <f t="shared" si="322"/>
        <v>-294</v>
      </c>
      <c r="AS1632" t="str">
        <f t="shared" si="323"/>
        <v>8A142053J5-1</v>
      </c>
      <c r="AT1632" t="str">
        <f>IFERROR(IF(VLOOKUP(Y1632,vlookup!$I$2:$J$9,1,0)=Y1632,VLOOKUP(Y1632,vlookup!$I$2:$J$9,2,0),PROPER(Y1632)),PROPER(Y1632))</f>
        <v>Labor</v>
      </c>
      <c r="AU1632" t="str">
        <f>IFERROR(IF(B1632=VLOOKUP(B1632,vlookup!$L$2:$L$10,1,0),"Yes","No"),"No")</f>
        <v>No</v>
      </c>
    </row>
    <row r="1633" spans="1:47" ht="14.45" customHeight="1" x14ac:dyDescent="0.25">
      <c r="A1633" t="s">
        <v>1871</v>
      </c>
      <c r="B1633" s="31" t="s">
        <v>1872</v>
      </c>
      <c r="C1633">
        <v>1</v>
      </c>
      <c r="D1633">
        <v>1</v>
      </c>
      <c r="E1633" t="s">
        <v>382</v>
      </c>
      <c r="F1633" t="s">
        <v>238</v>
      </c>
      <c r="G1633" t="s">
        <v>1148</v>
      </c>
      <c r="H1633" t="s">
        <v>1873</v>
      </c>
      <c r="I1633">
        <v>183023</v>
      </c>
      <c r="J1633" s="19">
        <v>42414</v>
      </c>
      <c r="K1633" s="19">
        <v>42444</v>
      </c>
      <c r="L1633">
        <v>201603</v>
      </c>
      <c r="M1633" s="19">
        <v>42430</v>
      </c>
      <c r="N1633">
        <v>24616</v>
      </c>
      <c r="O1633" t="s">
        <v>1076</v>
      </c>
      <c r="P1633" t="s">
        <v>1874</v>
      </c>
      <c r="Q1633" t="s">
        <v>924</v>
      </c>
      <c r="R1633">
        <v>40009</v>
      </c>
      <c r="S1633" s="19">
        <v>42460</v>
      </c>
      <c r="T1633">
        <v>184831</v>
      </c>
      <c r="U1633" t="s">
        <v>356</v>
      </c>
      <c r="V1633" s="19">
        <v>42492</v>
      </c>
      <c r="W1633" t="s">
        <v>967</v>
      </c>
      <c r="X1633" t="s">
        <v>968</v>
      </c>
      <c r="Y1633" t="s">
        <v>94</v>
      </c>
      <c r="Z1633" t="s">
        <v>364</v>
      </c>
      <c r="AA1633" s="29">
        <v>-954.32</v>
      </c>
      <c r="AB1633">
        <v>0</v>
      </c>
      <c r="AC1633">
        <f t="shared" si="312"/>
        <v>2016</v>
      </c>
      <c r="AD1633">
        <f t="shared" si="313"/>
        <v>5</v>
      </c>
      <c r="AE1633">
        <f t="shared" si="314"/>
        <v>2016</v>
      </c>
      <c r="AF1633">
        <f t="shared" si="315"/>
        <v>2</v>
      </c>
      <c r="AG1633" t="str">
        <f>VLOOKUP(F1633,vlookup!$A$2:$E$660,2,0)</f>
        <v>Retained</v>
      </c>
      <c r="AH1633" t="str">
        <f>VLOOKUP(F1633,vlookup!$A$2:$E$660,3,0)</f>
        <v>Service Contract</v>
      </c>
      <c r="AI1633" t="str">
        <f>VLOOKUP(F1633,vlookup!$A$2:$E$660,4,0)</f>
        <v>Used Car Programs</v>
      </c>
      <c r="AJ1633" t="str">
        <f>VLOOKUP(F1633,vlookup!$A$2:$E$660,5,0)</f>
        <v>High Mileage</v>
      </c>
      <c r="AL1633">
        <f t="shared" si="316"/>
        <v>31</v>
      </c>
      <c r="AM1633">
        <f t="shared" si="317"/>
        <v>78</v>
      </c>
      <c r="AN1633">
        <f t="shared" si="318"/>
        <v>1808</v>
      </c>
      <c r="AO1633" t="str">
        <f t="shared" si="319"/>
        <v/>
      </c>
      <c r="AP1633" t="str">
        <f t="shared" si="320"/>
        <v/>
      </c>
      <c r="AQ1633">
        <f t="shared" si="321"/>
        <v>-954.32</v>
      </c>
      <c r="AR1633" t="str">
        <f t="shared" si="322"/>
        <v/>
      </c>
      <c r="AS1633" t="str">
        <f t="shared" si="323"/>
        <v>6A050312B6Y-1</v>
      </c>
      <c r="AT1633" t="str">
        <f>IFERROR(IF(VLOOKUP(Y1633,vlookup!$I$2:$J$9,1,0)=Y1633,VLOOKUP(Y1633,vlookup!$I$2:$J$9,2,0),PROPER(Y1633)),PROPER(Y1633))</f>
        <v>Labor</v>
      </c>
      <c r="AU1633" t="str">
        <f>IFERROR(IF(B1633=VLOOKUP(B1633,vlookup!$L$2:$L$10,1,0),"Yes","No"),"No")</f>
        <v>No</v>
      </c>
    </row>
    <row r="1634" spans="1:47" ht="14.45" customHeight="1" x14ac:dyDescent="0.25">
      <c r="A1634" t="s">
        <v>1156</v>
      </c>
      <c r="B1634" s="31" t="s">
        <v>1157</v>
      </c>
      <c r="C1634">
        <v>1</v>
      </c>
      <c r="D1634">
        <v>1</v>
      </c>
      <c r="E1634" t="s">
        <v>382</v>
      </c>
      <c r="F1634" t="s">
        <v>60</v>
      </c>
      <c r="G1634" t="s">
        <v>1148</v>
      </c>
      <c r="H1634" t="s">
        <v>1158</v>
      </c>
      <c r="I1634">
        <v>115733</v>
      </c>
      <c r="J1634" s="19">
        <v>41489</v>
      </c>
      <c r="K1634" s="19">
        <v>41515</v>
      </c>
      <c r="L1634">
        <v>201308</v>
      </c>
      <c r="M1634" s="19">
        <v>41487</v>
      </c>
      <c r="N1634">
        <v>24616</v>
      </c>
      <c r="O1634" t="s">
        <v>1076</v>
      </c>
      <c r="P1634" t="s">
        <v>1875</v>
      </c>
      <c r="Q1634" t="s">
        <v>924</v>
      </c>
      <c r="R1634">
        <v>329157</v>
      </c>
      <c r="S1634" s="19">
        <v>41540</v>
      </c>
      <c r="T1634">
        <v>118119</v>
      </c>
      <c r="U1634" t="s">
        <v>357</v>
      </c>
      <c r="V1634" s="19">
        <v>41547</v>
      </c>
      <c r="W1634" t="s">
        <v>2934</v>
      </c>
      <c r="X1634" t="s">
        <v>2935</v>
      </c>
      <c r="Y1634" t="s">
        <v>94</v>
      </c>
      <c r="Z1634" t="s">
        <v>582</v>
      </c>
      <c r="AA1634" s="29">
        <v>-560</v>
      </c>
      <c r="AB1634" t="s">
        <v>544</v>
      </c>
      <c r="AC1634">
        <f t="shared" si="312"/>
        <v>2013</v>
      </c>
      <c r="AD1634">
        <f t="shared" si="313"/>
        <v>9</v>
      </c>
      <c r="AE1634">
        <f t="shared" si="314"/>
        <v>2013</v>
      </c>
      <c r="AF1634">
        <f t="shared" si="315"/>
        <v>8</v>
      </c>
      <c r="AG1634" t="str">
        <f>VLOOKUP(F1634,vlookup!$A$2:$E$660,2,0)</f>
        <v>Retained</v>
      </c>
      <c r="AH1634" t="str">
        <f>VLOOKUP(F1634,vlookup!$A$2:$E$660,3,0)</f>
        <v>Service Contract</v>
      </c>
      <c r="AI1634" t="str">
        <f>VLOOKUP(F1634,vlookup!$A$2:$E$660,4,0)</f>
        <v>Used Car Programs</v>
      </c>
      <c r="AJ1634" t="str">
        <f>VLOOKUP(F1634,vlookup!$A$2:$E$660,5,0)</f>
        <v>High Mileage</v>
      </c>
      <c r="AL1634">
        <f t="shared" si="316"/>
        <v>26</v>
      </c>
      <c r="AM1634">
        <f t="shared" si="317"/>
        <v>57</v>
      </c>
      <c r="AN1634">
        <f t="shared" si="318"/>
        <v>2386</v>
      </c>
      <c r="AO1634" t="str">
        <f t="shared" si="319"/>
        <v/>
      </c>
      <c r="AP1634">
        <f t="shared" si="320"/>
        <v>-560</v>
      </c>
      <c r="AQ1634" t="str">
        <f t="shared" si="321"/>
        <v/>
      </c>
      <c r="AR1634" t="str">
        <f t="shared" si="322"/>
        <v/>
      </c>
      <c r="AS1634" t="str">
        <f t="shared" si="323"/>
        <v>5N092749H3Y-1</v>
      </c>
      <c r="AT1634" t="str">
        <f>IFERROR(IF(VLOOKUP(Y1634,vlookup!$I$2:$J$9,1,0)=Y1634,VLOOKUP(Y1634,vlookup!$I$2:$J$9,2,0),PROPER(Y1634)),PROPER(Y1634))</f>
        <v>Labor</v>
      </c>
      <c r="AU1634" t="str">
        <f>IFERROR(IF(B1634=VLOOKUP(B1634,vlookup!$L$2:$L$10,1,0),"Yes","No"),"No")</f>
        <v>No</v>
      </c>
    </row>
    <row r="1635" spans="1:47" ht="14.45" customHeight="1" x14ac:dyDescent="0.25">
      <c r="A1635" t="s">
        <v>1876</v>
      </c>
      <c r="B1635" s="31" t="s">
        <v>1877</v>
      </c>
      <c r="C1635">
        <v>1</v>
      </c>
      <c r="D1635">
        <v>1</v>
      </c>
      <c r="E1635" t="s">
        <v>571</v>
      </c>
      <c r="F1635" t="s">
        <v>205</v>
      </c>
      <c r="G1635" t="s">
        <v>1148</v>
      </c>
      <c r="H1635" t="s">
        <v>1873</v>
      </c>
      <c r="I1635">
        <v>95580</v>
      </c>
      <c r="J1635" s="19">
        <v>41823</v>
      </c>
      <c r="K1635" s="19">
        <v>41851</v>
      </c>
      <c r="L1635">
        <v>201407</v>
      </c>
      <c r="M1635" s="19">
        <v>41821</v>
      </c>
      <c r="N1635">
        <v>24617</v>
      </c>
      <c r="O1635" t="s">
        <v>1070</v>
      </c>
      <c r="P1635" t="s">
        <v>1878</v>
      </c>
      <c r="Q1635" t="s">
        <v>924</v>
      </c>
      <c r="R1635">
        <v>9621</v>
      </c>
      <c r="S1635" s="19">
        <v>41865</v>
      </c>
      <c r="T1635">
        <v>97725</v>
      </c>
      <c r="U1635" t="s">
        <v>357</v>
      </c>
      <c r="V1635" s="19">
        <v>41879</v>
      </c>
      <c r="W1635" t="s">
        <v>969</v>
      </c>
      <c r="X1635" t="s">
        <v>970</v>
      </c>
      <c r="Y1635" t="s">
        <v>94</v>
      </c>
      <c r="Z1635" t="s">
        <v>582</v>
      </c>
      <c r="AA1635" s="29">
        <v>-266.2</v>
      </c>
      <c r="AB1635">
        <v>0</v>
      </c>
      <c r="AC1635">
        <f t="shared" si="312"/>
        <v>2014</v>
      </c>
      <c r="AD1635">
        <f t="shared" si="313"/>
        <v>8</v>
      </c>
      <c r="AE1635">
        <f t="shared" si="314"/>
        <v>2014</v>
      </c>
      <c r="AF1635">
        <f t="shared" si="315"/>
        <v>7</v>
      </c>
      <c r="AG1635" t="str">
        <f>VLOOKUP(F1635,vlookup!$A$2:$E$660,2,0)</f>
        <v>Retained</v>
      </c>
      <c r="AH1635" t="str">
        <f>VLOOKUP(F1635,vlookup!$A$2:$E$660,3,0)</f>
        <v>Service Contract</v>
      </c>
      <c r="AI1635" t="str">
        <f>VLOOKUP(F1635,vlookup!$A$2:$E$660,4,0)</f>
        <v>Used Car Programs</v>
      </c>
      <c r="AJ1635" t="str">
        <f>VLOOKUP(F1635,vlookup!$A$2:$E$660,5,0)</f>
        <v>High Mileage</v>
      </c>
      <c r="AL1635">
        <f t="shared" si="316"/>
        <v>28</v>
      </c>
      <c r="AM1635">
        <f t="shared" si="317"/>
        <v>55</v>
      </c>
      <c r="AN1635">
        <f t="shared" si="318"/>
        <v>2145</v>
      </c>
      <c r="AO1635" t="str">
        <f t="shared" si="319"/>
        <v/>
      </c>
      <c r="AP1635">
        <f t="shared" si="320"/>
        <v>-266.2</v>
      </c>
      <c r="AQ1635" t="str">
        <f t="shared" si="321"/>
        <v/>
      </c>
      <c r="AR1635" t="str">
        <f t="shared" si="322"/>
        <v/>
      </c>
      <c r="AS1635" t="str">
        <f t="shared" si="323"/>
        <v>4K008542G4-1</v>
      </c>
      <c r="AT1635" t="str">
        <f>IFERROR(IF(VLOOKUP(Y1635,vlookup!$I$2:$J$9,1,0)=Y1635,VLOOKUP(Y1635,vlookup!$I$2:$J$9,2,0),PROPER(Y1635)),PROPER(Y1635))</f>
        <v>Labor</v>
      </c>
      <c r="AU1635" t="str">
        <f>IFERROR(IF(B1635=VLOOKUP(B1635,vlookup!$L$2:$L$10,1,0),"Yes","No"),"No")</f>
        <v>No</v>
      </c>
    </row>
    <row r="1636" spans="1:47" ht="14.45" customHeight="1" x14ac:dyDescent="0.25">
      <c r="A1636" t="s">
        <v>1879</v>
      </c>
      <c r="B1636" s="31" t="s">
        <v>3605</v>
      </c>
      <c r="C1636">
        <v>1</v>
      </c>
      <c r="D1636">
        <v>1</v>
      </c>
      <c r="E1636" t="s">
        <v>382</v>
      </c>
      <c r="F1636" t="s">
        <v>205</v>
      </c>
      <c r="G1636" t="s">
        <v>1148</v>
      </c>
      <c r="H1636" t="s">
        <v>1873</v>
      </c>
      <c r="I1636">
        <v>118456</v>
      </c>
      <c r="J1636" s="19">
        <v>42192</v>
      </c>
      <c r="K1636" s="19">
        <v>42243</v>
      </c>
      <c r="L1636">
        <v>201508</v>
      </c>
      <c r="M1636" s="19">
        <v>42217</v>
      </c>
      <c r="N1636">
        <v>24617</v>
      </c>
      <c r="O1636" t="s">
        <v>1070</v>
      </c>
      <c r="P1636" t="s">
        <v>1880</v>
      </c>
      <c r="Q1636" t="s">
        <v>924</v>
      </c>
      <c r="R1636">
        <v>879609</v>
      </c>
      <c r="S1636" s="19">
        <v>42360</v>
      </c>
      <c r="T1636">
        <v>119400</v>
      </c>
      <c r="U1636" t="s">
        <v>357</v>
      </c>
      <c r="V1636" s="19">
        <v>42388</v>
      </c>
      <c r="W1636" t="s">
        <v>969</v>
      </c>
      <c r="X1636" t="s">
        <v>970</v>
      </c>
      <c r="Y1636" t="s">
        <v>94</v>
      </c>
      <c r="Z1636" t="s">
        <v>582</v>
      </c>
      <c r="AA1636" s="29">
        <v>-195.5</v>
      </c>
      <c r="AB1636">
        <v>0</v>
      </c>
      <c r="AC1636">
        <f t="shared" si="312"/>
        <v>2016</v>
      </c>
      <c r="AD1636">
        <f t="shared" si="313"/>
        <v>1</v>
      </c>
      <c r="AE1636">
        <f t="shared" si="314"/>
        <v>2015</v>
      </c>
      <c r="AF1636">
        <f t="shared" si="315"/>
        <v>7</v>
      </c>
      <c r="AG1636" t="str">
        <f>VLOOKUP(F1636,vlookup!$A$2:$E$660,2,0)</f>
        <v>Retained</v>
      </c>
      <c r="AH1636" t="str">
        <f>VLOOKUP(F1636,vlookup!$A$2:$E$660,3,0)</f>
        <v>Service Contract</v>
      </c>
      <c r="AI1636" t="str">
        <f>VLOOKUP(F1636,vlookup!$A$2:$E$660,4,0)</f>
        <v>Used Car Programs</v>
      </c>
      <c r="AJ1636" t="str">
        <f>VLOOKUP(F1636,vlookup!$A$2:$E$660,5,0)</f>
        <v>High Mileage</v>
      </c>
      <c r="AL1636">
        <f t="shared" si="316"/>
        <v>50</v>
      </c>
      <c r="AM1636">
        <f t="shared" si="317"/>
        <v>192</v>
      </c>
      <c r="AN1636">
        <f t="shared" si="318"/>
        <v>944</v>
      </c>
      <c r="AO1636" t="str">
        <f t="shared" si="319"/>
        <v/>
      </c>
      <c r="AP1636" t="str">
        <f t="shared" si="320"/>
        <v/>
      </c>
      <c r="AQ1636" t="str">
        <f t="shared" si="321"/>
        <v/>
      </c>
      <c r="AR1636">
        <f t="shared" si="322"/>
        <v>-195.5</v>
      </c>
      <c r="AS1636" t="str">
        <f t="shared" si="323"/>
        <v>102251424-1</v>
      </c>
      <c r="AT1636" t="str">
        <f>IFERROR(IF(VLOOKUP(Y1636,vlookup!$I$2:$J$9,1,0)=Y1636,VLOOKUP(Y1636,vlookup!$I$2:$J$9,2,0),PROPER(Y1636)),PROPER(Y1636))</f>
        <v>Labor</v>
      </c>
      <c r="AU1636" t="str">
        <f>IFERROR(IF(B1636=VLOOKUP(B1636,vlookup!$L$2:$L$10,1,0),"Yes","No"),"No")</f>
        <v>No</v>
      </c>
    </row>
    <row r="1637" spans="1:47" ht="14.45" customHeight="1" x14ac:dyDescent="0.25">
      <c r="A1637" t="s">
        <v>1879</v>
      </c>
      <c r="B1637" s="31" t="s">
        <v>3605</v>
      </c>
      <c r="C1637">
        <v>1</v>
      </c>
      <c r="D1637">
        <v>1</v>
      </c>
      <c r="E1637" t="s">
        <v>382</v>
      </c>
      <c r="F1637" t="s">
        <v>205</v>
      </c>
      <c r="G1637" t="s">
        <v>1148</v>
      </c>
      <c r="H1637" t="s">
        <v>1873</v>
      </c>
      <c r="I1637">
        <v>118456</v>
      </c>
      <c r="J1637" s="19">
        <v>42192</v>
      </c>
      <c r="K1637" s="19">
        <v>42243</v>
      </c>
      <c r="L1637">
        <v>201508</v>
      </c>
      <c r="M1637" s="19">
        <v>42217</v>
      </c>
      <c r="N1637">
        <v>24617</v>
      </c>
      <c r="O1637" t="s">
        <v>1070</v>
      </c>
      <c r="P1637" t="s">
        <v>1880</v>
      </c>
      <c r="Q1637" t="s">
        <v>924</v>
      </c>
      <c r="R1637">
        <v>879609</v>
      </c>
      <c r="S1637" s="19">
        <v>42360</v>
      </c>
      <c r="T1637">
        <v>119400</v>
      </c>
      <c r="U1637" t="s">
        <v>357</v>
      </c>
      <c r="V1637" s="19">
        <v>42388</v>
      </c>
      <c r="W1637" t="s">
        <v>998</v>
      </c>
      <c r="X1637" t="s">
        <v>999</v>
      </c>
      <c r="Y1637" t="s">
        <v>94</v>
      </c>
      <c r="Z1637" t="s">
        <v>358</v>
      </c>
      <c r="AA1637" s="29">
        <v>-161</v>
      </c>
      <c r="AB1637">
        <v>0</v>
      </c>
      <c r="AC1637">
        <f t="shared" si="312"/>
        <v>2016</v>
      </c>
      <c r="AD1637">
        <f t="shared" si="313"/>
        <v>1</v>
      </c>
      <c r="AE1637">
        <f t="shared" si="314"/>
        <v>2015</v>
      </c>
      <c r="AF1637">
        <f t="shared" si="315"/>
        <v>7</v>
      </c>
      <c r="AG1637" t="str">
        <f>VLOOKUP(F1637,vlookup!$A$2:$E$660,2,0)</f>
        <v>Retained</v>
      </c>
      <c r="AH1637" t="str">
        <f>VLOOKUP(F1637,vlookup!$A$2:$E$660,3,0)</f>
        <v>Service Contract</v>
      </c>
      <c r="AI1637" t="str">
        <f>VLOOKUP(F1637,vlookup!$A$2:$E$660,4,0)</f>
        <v>Used Car Programs</v>
      </c>
      <c r="AJ1637" t="str">
        <f>VLOOKUP(F1637,vlookup!$A$2:$E$660,5,0)</f>
        <v>High Mileage</v>
      </c>
      <c r="AL1637">
        <f t="shared" si="316"/>
        <v>50</v>
      </c>
      <c r="AM1637">
        <f t="shared" si="317"/>
        <v>192</v>
      </c>
      <c r="AN1637">
        <f t="shared" si="318"/>
        <v>944</v>
      </c>
      <c r="AO1637" t="str">
        <f t="shared" si="319"/>
        <v/>
      </c>
      <c r="AP1637" t="str">
        <f t="shared" si="320"/>
        <v/>
      </c>
      <c r="AQ1637" t="str">
        <f t="shared" si="321"/>
        <v/>
      </c>
      <c r="AR1637">
        <f t="shared" si="322"/>
        <v>-161</v>
      </c>
      <c r="AS1637" t="str">
        <f t="shared" si="323"/>
        <v>102251424-1</v>
      </c>
      <c r="AT1637" t="str">
        <f>IFERROR(IF(VLOOKUP(Y1637,vlookup!$I$2:$J$9,1,0)=Y1637,VLOOKUP(Y1637,vlookup!$I$2:$J$9,2,0),PROPER(Y1637)),PROPER(Y1637))</f>
        <v>Labor</v>
      </c>
      <c r="AU1637" t="str">
        <f>IFERROR(IF(B1637=VLOOKUP(B1637,vlookup!$L$2:$L$10,1,0),"Yes","No"),"No")</f>
        <v>No</v>
      </c>
    </row>
    <row r="1638" spans="1:47" ht="14.45" customHeight="1" x14ac:dyDescent="0.25">
      <c r="A1638" t="s">
        <v>1879</v>
      </c>
      <c r="B1638" s="31" t="s">
        <v>3605</v>
      </c>
      <c r="C1638">
        <v>1</v>
      </c>
      <c r="D1638">
        <v>1</v>
      </c>
      <c r="E1638" t="s">
        <v>382</v>
      </c>
      <c r="F1638" t="s">
        <v>205</v>
      </c>
      <c r="G1638" t="s">
        <v>1148</v>
      </c>
      <c r="H1638" t="s">
        <v>1873</v>
      </c>
      <c r="I1638">
        <v>118456</v>
      </c>
      <c r="J1638" s="19">
        <v>42192</v>
      </c>
      <c r="K1638" s="19">
        <v>42243</v>
      </c>
      <c r="L1638">
        <v>201508</v>
      </c>
      <c r="M1638" s="19">
        <v>42217</v>
      </c>
      <c r="N1638">
        <v>24617</v>
      </c>
      <c r="O1638" t="s">
        <v>1070</v>
      </c>
      <c r="P1638" t="s">
        <v>1880</v>
      </c>
      <c r="Q1638" t="s">
        <v>924</v>
      </c>
      <c r="R1638">
        <v>879609</v>
      </c>
      <c r="S1638" s="19">
        <v>42360</v>
      </c>
      <c r="T1638">
        <v>119400</v>
      </c>
      <c r="U1638" t="s">
        <v>357</v>
      </c>
      <c r="V1638" s="19">
        <v>42388</v>
      </c>
      <c r="W1638" t="s">
        <v>3092</v>
      </c>
      <c r="X1638" t="s">
        <v>3093</v>
      </c>
      <c r="Y1638" t="s">
        <v>94</v>
      </c>
      <c r="Z1638" t="s">
        <v>358</v>
      </c>
      <c r="AA1638" s="29">
        <v>-92</v>
      </c>
      <c r="AB1638">
        <v>0</v>
      </c>
      <c r="AC1638">
        <f t="shared" si="312"/>
        <v>2016</v>
      </c>
      <c r="AD1638">
        <f t="shared" si="313"/>
        <v>1</v>
      </c>
      <c r="AE1638">
        <f t="shared" si="314"/>
        <v>2015</v>
      </c>
      <c r="AF1638">
        <f t="shared" si="315"/>
        <v>7</v>
      </c>
      <c r="AG1638" t="str">
        <f>VLOOKUP(F1638,vlookup!$A$2:$E$660,2,0)</f>
        <v>Retained</v>
      </c>
      <c r="AH1638" t="str">
        <f>VLOOKUP(F1638,vlookup!$A$2:$E$660,3,0)</f>
        <v>Service Contract</v>
      </c>
      <c r="AI1638" t="str">
        <f>VLOOKUP(F1638,vlookup!$A$2:$E$660,4,0)</f>
        <v>Used Car Programs</v>
      </c>
      <c r="AJ1638" t="str">
        <f>VLOOKUP(F1638,vlookup!$A$2:$E$660,5,0)</f>
        <v>High Mileage</v>
      </c>
      <c r="AL1638">
        <f t="shared" si="316"/>
        <v>50</v>
      </c>
      <c r="AM1638">
        <f t="shared" si="317"/>
        <v>192</v>
      </c>
      <c r="AN1638">
        <f t="shared" si="318"/>
        <v>944</v>
      </c>
      <c r="AO1638" t="str">
        <f t="shared" si="319"/>
        <v/>
      </c>
      <c r="AP1638" t="str">
        <f t="shared" si="320"/>
        <v/>
      </c>
      <c r="AQ1638" t="str">
        <f t="shared" si="321"/>
        <v/>
      </c>
      <c r="AR1638">
        <f t="shared" si="322"/>
        <v>-92</v>
      </c>
      <c r="AS1638" t="str">
        <f t="shared" si="323"/>
        <v>102251424-1</v>
      </c>
      <c r="AT1638" t="str">
        <f>IFERROR(IF(VLOOKUP(Y1638,vlookup!$I$2:$J$9,1,0)=Y1638,VLOOKUP(Y1638,vlookup!$I$2:$J$9,2,0),PROPER(Y1638)),PROPER(Y1638))</f>
        <v>Labor</v>
      </c>
      <c r="AU1638" t="str">
        <f>IFERROR(IF(B1638=VLOOKUP(B1638,vlookup!$L$2:$L$10,1,0),"Yes","No"),"No")</f>
        <v>No</v>
      </c>
    </row>
    <row r="1639" spans="1:47" ht="14.45" customHeight="1" x14ac:dyDescent="0.25">
      <c r="A1639" t="s">
        <v>1879</v>
      </c>
      <c r="B1639" s="31" t="s">
        <v>3605</v>
      </c>
      <c r="C1639">
        <v>5</v>
      </c>
      <c r="D1639">
        <v>1</v>
      </c>
      <c r="E1639" t="s">
        <v>382</v>
      </c>
      <c r="F1639" t="s">
        <v>205</v>
      </c>
      <c r="G1639" t="s">
        <v>1148</v>
      </c>
      <c r="H1639" t="s">
        <v>1873</v>
      </c>
      <c r="I1639">
        <v>118456</v>
      </c>
      <c r="J1639" s="19">
        <v>42192</v>
      </c>
      <c r="K1639" s="19">
        <v>42243</v>
      </c>
      <c r="L1639">
        <v>201508</v>
      </c>
      <c r="M1639" s="19">
        <v>42217</v>
      </c>
      <c r="N1639">
        <v>24617</v>
      </c>
      <c r="O1639" t="s">
        <v>1070</v>
      </c>
      <c r="P1639" t="s">
        <v>1881</v>
      </c>
      <c r="Q1639" t="s">
        <v>924</v>
      </c>
      <c r="R1639">
        <v>19839</v>
      </c>
      <c r="S1639" s="19">
        <v>42564</v>
      </c>
      <c r="T1639">
        <v>125611</v>
      </c>
      <c r="U1639" t="s">
        <v>356</v>
      </c>
      <c r="V1639" s="19">
        <v>42570</v>
      </c>
      <c r="W1639" t="s">
        <v>2930</v>
      </c>
      <c r="X1639" t="s">
        <v>2931</v>
      </c>
      <c r="Y1639" t="s">
        <v>94</v>
      </c>
      <c r="Z1639" t="s">
        <v>364</v>
      </c>
      <c r="AA1639" s="29">
        <v>-460.2</v>
      </c>
      <c r="AB1639">
        <v>0</v>
      </c>
      <c r="AC1639">
        <f t="shared" si="312"/>
        <v>2016</v>
      </c>
      <c r="AD1639">
        <f t="shared" si="313"/>
        <v>7</v>
      </c>
      <c r="AE1639">
        <f t="shared" si="314"/>
        <v>2015</v>
      </c>
      <c r="AF1639">
        <f t="shared" si="315"/>
        <v>7</v>
      </c>
      <c r="AG1639" t="str">
        <f>VLOOKUP(F1639,vlookup!$A$2:$E$660,2,0)</f>
        <v>Retained</v>
      </c>
      <c r="AH1639" t="str">
        <f>VLOOKUP(F1639,vlookup!$A$2:$E$660,3,0)</f>
        <v>Service Contract</v>
      </c>
      <c r="AI1639" t="str">
        <f>VLOOKUP(F1639,vlookup!$A$2:$E$660,4,0)</f>
        <v>Used Car Programs</v>
      </c>
      <c r="AJ1639" t="str">
        <f>VLOOKUP(F1639,vlookup!$A$2:$E$660,5,0)</f>
        <v>High Mileage</v>
      </c>
      <c r="AL1639">
        <f t="shared" si="316"/>
        <v>50</v>
      </c>
      <c r="AM1639">
        <f t="shared" si="317"/>
        <v>372</v>
      </c>
      <c r="AN1639">
        <f t="shared" si="318"/>
        <v>7155</v>
      </c>
      <c r="AO1639" t="str">
        <f t="shared" si="319"/>
        <v/>
      </c>
      <c r="AP1639" t="str">
        <f t="shared" si="320"/>
        <v/>
      </c>
      <c r="AQ1639" t="str">
        <f t="shared" si="321"/>
        <v/>
      </c>
      <c r="AR1639">
        <f t="shared" si="322"/>
        <v>-460.2</v>
      </c>
      <c r="AS1639" t="str">
        <f t="shared" si="323"/>
        <v>102251424-5</v>
      </c>
      <c r="AT1639" t="str">
        <f>IFERROR(IF(VLOOKUP(Y1639,vlookup!$I$2:$J$9,1,0)=Y1639,VLOOKUP(Y1639,vlookup!$I$2:$J$9,2,0),PROPER(Y1639)),PROPER(Y1639))</f>
        <v>Labor</v>
      </c>
      <c r="AU1639" t="str">
        <f>IFERROR(IF(B1639=VLOOKUP(B1639,vlookup!$L$2:$L$10,1,0),"Yes","No"),"No")</f>
        <v>No</v>
      </c>
    </row>
    <row r="1640" spans="1:47" ht="14.45" customHeight="1" x14ac:dyDescent="0.25">
      <c r="A1640" t="s">
        <v>1882</v>
      </c>
      <c r="B1640" s="31" t="s">
        <v>3616</v>
      </c>
      <c r="C1640">
        <v>1</v>
      </c>
      <c r="D1640">
        <v>1</v>
      </c>
      <c r="E1640" t="s">
        <v>382</v>
      </c>
      <c r="F1640" t="s">
        <v>205</v>
      </c>
      <c r="G1640" t="s">
        <v>1148</v>
      </c>
      <c r="H1640" t="s">
        <v>1873</v>
      </c>
      <c r="I1640">
        <v>108011</v>
      </c>
      <c r="J1640" s="19">
        <v>41888</v>
      </c>
      <c r="K1640" s="19">
        <v>41943</v>
      </c>
      <c r="L1640">
        <v>201410</v>
      </c>
      <c r="M1640" s="19">
        <v>41913</v>
      </c>
      <c r="N1640">
        <v>24616</v>
      </c>
      <c r="O1640" t="s">
        <v>1076</v>
      </c>
      <c r="P1640" t="s">
        <v>1883</v>
      </c>
      <c r="Q1640" t="s">
        <v>924</v>
      </c>
      <c r="R1640">
        <v>43711</v>
      </c>
      <c r="S1640" s="19">
        <v>42530</v>
      </c>
      <c r="T1640">
        <v>127512</v>
      </c>
      <c r="U1640" t="s">
        <v>356</v>
      </c>
      <c r="V1640" s="19">
        <v>42556</v>
      </c>
      <c r="W1640" t="s">
        <v>2856</v>
      </c>
      <c r="X1640" t="s">
        <v>2857</v>
      </c>
      <c r="Y1640" t="s">
        <v>94</v>
      </c>
      <c r="Z1640" t="s">
        <v>364</v>
      </c>
      <c r="AA1640" s="29">
        <v>-352.8</v>
      </c>
      <c r="AB1640">
        <v>0</v>
      </c>
      <c r="AC1640">
        <f t="shared" si="312"/>
        <v>2016</v>
      </c>
      <c r="AD1640">
        <f t="shared" si="313"/>
        <v>7</v>
      </c>
      <c r="AE1640">
        <f t="shared" si="314"/>
        <v>2014</v>
      </c>
      <c r="AF1640">
        <f t="shared" si="315"/>
        <v>9</v>
      </c>
      <c r="AG1640" t="str">
        <f>VLOOKUP(F1640,vlookup!$A$2:$E$660,2,0)</f>
        <v>Retained</v>
      </c>
      <c r="AH1640" t="str">
        <f>VLOOKUP(F1640,vlookup!$A$2:$E$660,3,0)</f>
        <v>Service Contract</v>
      </c>
      <c r="AI1640" t="str">
        <f>VLOOKUP(F1640,vlookup!$A$2:$E$660,4,0)</f>
        <v>Used Car Programs</v>
      </c>
      <c r="AJ1640" t="str">
        <f>VLOOKUP(F1640,vlookup!$A$2:$E$660,5,0)</f>
        <v>High Mileage</v>
      </c>
      <c r="AL1640">
        <f t="shared" si="316"/>
        <v>55</v>
      </c>
      <c r="AM1640">
        <f t="shared" si="317"/>
        <v>659</v>
      </c>
      <c r="AN1640">
        <f t="shared" si="318"/>
        <v>19501</v>
      </c>
      <c r="AO1640" t="str">
        <f t="shared" si="319"/>
        <v/>
      </c>
      <c r="AP1640" t="str">
        <f t="shared" si="320"/>
        <v/>
      </c>
      <c r="AQ1640" t="str">
        <f t="shared" si="321"/>
        <v/>
      </c>
      <c r="AR1640">
        <f t="shared" si="322"/>
        <v>-352.8</v>
      </c>
      <c r="AS1640" t="str">
        <f t="shared" si="323"/>
        <v>102108910-1</v>
      </c>
      <c r="AT1640" t="str">
        <f>IFERROR(IF(VLOOKUP(Y1640,vlookup!$I$2:$J$9,1,0)=Y1640,VLOOKUP(Y1640,vlookup!$I$2:$J$9,2,0),PROPER(Y1640)),PROPER(Y1640))</f>
        <v>Labor</v>
      </c>
      <c r="AU1640" t="str">
        <f>IFERROR(IF(B1640=VLOOKUP(B1640,vlookup!$L$2:$L$10,1,0),"Yes","No"),"No")</f>
        <v>No</v>
      </c>
    </row>
    <row r="1641" spans="1:47" ht="14.45" customHeight="1" x14ac:dyDescent="0.25">
      <c r="A1641" t="s">
        <v>1884</v>
      </c>
      <c r="B1641" s="31" t="s">
        <v>1885</v>
      </c>
      <c r="C1641">
        <v>2</v>
      </c>
      <c r="D1641">
        <v>1</v>
      </c>
      <c r="E1641" t="s">
        <v>382</v>
      </c>
      <c r="F1641" t="s">
        <v>60</v>
      </c>
      <c r="G1641" t="s">
        <v>1148</v>
      </c>
      <c r="H1641" t="s">
        <v>1873</v>
      </c>
      <c r="I1641">
        <v>147267</v>
      </c>
      <c r="J1641" s="19">
        <v>41440</v>
      </c>
      <c r="K1641" s="19">
        <v>41465</v>
      </c>
      <c r="L1641">
        <v>201307</v>
      </c>
      <c r="M1641" s="19">
        <v>41456</v>
      </c>
      <c r="N1641">
        <v>24616</v>
      </c>
      <c r="O1641" t="s">
        <v>1076</v>
      </c>
      <c r="P1641" t="s">
        <v>1886</v>
      </c>
      <c r="Q1641" t="s">
        <v>924</v>
      </c>
      <c r="R1641">
        <v>15054</v>
      </c>
      <c r="S1641" s="19">
        <v>41508</v>
      </c>
      <c r="T1641">
        <v>148200</v>
      </c>
      <c r="U1641" t="s">
        <v>357</v>
      </c>
      <c r="V1641" s="19">
        <v>41544</v>
      </c>
      <c r="W1641" t="s">
        <v>2818</v>
      </c>
      <c r="X1641" t="s">
        <v>2819</v>
      </c>
      <c r="Y1641" t="s">
        <v>94</v>
      </c>
      <c r="Z1641" t="s">
        <v>14</v>
      </c>
      <c r="AA1641" s="29">
        <v>-92</v>
      </c>
      <c r="AB1641" t="s">
        <v>544</v>
      </c>
      <c r="AC1641">
        <f t="shared" si="312"/>
        <v>2013</v>
      </c>
      <c r="AD1641">
        <f t="shared" si="313"/>
        <v>9</v>
      </c>
      <c r="AE1641">
        <f t="shared" si="314"/>
        <v>2013</v>
      </c>
      <c r="AF1641">
        <f t="shared" si="315"/>
        <v>6</v>
      </c>
      <c r="AG1641" t="str">
        <f>VLOOKUP(F1641,vlookup!$A$2:$E$660,2,0)</f>
        <v>Retained</v>
      </c>
      <c r="AH1641" t="str">
        <f>VLOOKUP(F1641,vlookup!$A$2:$E$660,3,0)</f>
        <v>Service Contract</v>
      </c>
      <c r="AI1641" t="str">
        <f>VLOOKUP(F1641,vlookup!$A$2:$E$660,4,0)</f>
        <v>Used Car Programs</v>
      </c>
      <c r="AJ1641" t="str">
        <f>VLOOKUP(F1641,vlookup!$A$2:$E$660,5,0)</f>
        <v>High Mileage</v>
      </c>
      <c r="AL1641">
        <f t="shared" si="316"/>
        <v>25</v>
      </c>
      <c r="AM1641">
        <f t="shared" si="317"/>
        <v>102</v>
      </c>
      <c r="AN1641">
        <f t="shared" si="318"/>
        <v>933</v>
      </c>
      <c r="AO1641" t="str">
        <f t="shared" si="319"/>
        <v/>
      </c>
      <c r="AP1641" t="str">
        <f t="shared" si="320"/>
        <v/>
      </c>
      <c r="AQ1641" t="str">
        <f t="shared" si="321"/>
        <v/>
      </c>
      <c r="AR1641">
        <f t="shared" si="322"/>
        <v>-92</v>
      </c>
      <c r="AS1641" t="str">
        <f t="shared" si="323"/>
        <v>4A234043F3Y-2</v>
      </c>
      <c r="AT1641" t="str">
        <f>IFERROR(IF(VLOOKUP(Y1641,vlookup!$I$2:$J$9,1,0)=Y1641,VLOOKUP(Y1641,vlookup!$I$2:$J$9,2,0),PROPER(Y1641)),PROPER(Y1641))</f>
        <v>Labor</v>
      </c>
      <c r="AU1641" t="str">
        <f>IFERROR(IF(B1641=VLOOKUP(B1641,vlookup!$L$2:$L$10,1,0),"Yes","No"),"No")</f>
        <v>No</v>
      </c>
    </row>
    <row r="1642" spans="1:47" ht="14.45" customHeight="1" x14ac:dyDescent="0.25">
      <c r="A1642" t="s">
        <v>1884</v>
      </c>
      <c r="B1642" s="31" t="s">
        <v>1885</v>
      </c>
      <c r="C1642">
        <v>2</v>
      </c>
      <c r="D1642">
        <v>1</v>
      </c>
      <c r="E1642" t="s">
        <v>382</v>
      </c>
      <c r="F1642" t="s">
        <v>60</v>
      </c>
      <c r="G1642" t="s">
        <v>1148</v>
      </c>
      <c r="H1642" t="s">
        <v>1873</v>
      </c>
      <c r="I1642">
        <v>147267</v>
      </c>
      <c r="J1642" s="19">
        <v>41440</v>
      </c>
      <c r="K1642" s="19">
        <v>41465</v>
      </c>
      <c r="L1642">
        <v>201307</v>
      </c>
      <c r="M1642" s="19">
        <v>41456</v>
      </c>
      <c r="N1642">
        <v>24616</v>
      </c>
      <c r="O1642" t="s">
        <v>1076</v>
      </c>
      <c r="P1642" t="s">
        <v>1886</v>
      </c>
      <c r="Q1642" t="s">
        <v>924</v>
      </c>
      <c r="R1642">
        <v>15054</v>
      </c>
      <c r="S1642" s="19">
        <v>41508</v>
      </c>
      <c r="T1642">
        <v>148200</v>
      </c>
      <c r="U1642" t="s">
        <v>357</v>
      </c>
      <c r="V1642" s="19">
        <v>41544</v>
      </c>
      <c r="W1642" t="s">
        <v>2787</v>
      </c>
      <c r="X1642" t="s">
        <v>2788</v>
      </c>
      <c r="Y1642" t="s">
        <v>94</v>
      </c>
      <c r="Z1642" t="s">
        <v>369</v>
      </c>
      <c r="AA1642" s="29">
        <v>-653.20000000000005</v>
      </c>
      <c r="AB1642" t="s">
        <v>544</v>
      </c>
      <c r="AC1642">
        <f t="shared" si="312"/>
        <v>2013</v>
      </c>
      <c r="AD1642">
        <f t="shared" si="313"/>
        <v>9</v>
      </c>
      <c r="AE1642">
        <f t="shared" si="314"/>
        <v>2013</v>
      </c>
      <c r="AF1642">
        <f t="shared" si="315"/>
        <v>6</v>
      </c>
      <c r="AG1642" t="str">
        <f>VLOOKUP(F1642,vlookup!$A$2:$E$660,2,0)</f>
        <v>Retained</v>
      </c>
      <c r="AH1642" t="str">
        <f>VLOOKUP(F1642,vlookup!$A$2:$E$660,3,0)</f>
        <v>Service Contract</v>
      </c>
      <c r="AI1642" t="str">
        <f>VLOOKUP(F1642,vlookup!$A$2:$E$660,4,0)</f>
        <v>Used Car Programs</v>
      </c>
      <c r="AJ1642" t="str">
        <f>VLOOKUP(F1642,vlookup!$A$2:$E$660,5,0)</f>
        <v>High Mileage</v>
      </c>
      <c r="AL1642">
        <f t="shared" si="316"/>
        <v>25</v>
      </c>
      <c r="AM1642">
        <f t="shared" si="317"/>
        <v>102</v>
      </c>
      <c r="AN1642">
        <f t="shared" si="318"/>
        <v>933</v>
      </c>
      <c r="AO1642" t="str">
        <f t="shared" si="319"/>
        <v/>
      </c>
      <c r="AP1642" t="str">
        <f t="shared" si="320"/>
        <v/>
      </c>
      <c r="AQ1642" t="str">
        <f t="shared" si="321"/>
        <v/>
      </c>
      <c r="AR1642">
        <f t="shared" si="322"/>
        <v>-653.20000000000005</v>
      </c>
      <c r="AS1642" t="str">
        <f t="shared" si="323"/>
        <v>4A234043F3Y-2</v>
      </c>
      <c r="AT1642" t="str">
        <f>IFERROR(IF(VLOOKUP(Y1642,vlookup!$I$2:$J$9,1,0)=Y1642,VLOOKUP(Y1642,vlookup!$I$2:$J$9,2,0),PROPER(Y1642)),PROPER(Y1642))</f>
        <v>Labor</v>
      </c>
      <c r="AU1642" t="str">
        <f>IFERROR(IF(B1642=VLOOKUP(B1642,vlookup!$L$2:$L$10,1,0),"Yes","No"),"No")</f>
        <v>No</v>
      </c>
    </row>
    <row r="1643" spans="1:47" ht="14.45" customHeight="1" x14ac:dyDescent="0.25">
      <c r="A1643" t="s">
        <v>1887</v>
      </c>
      <c r="B1643" s="31" t="s">
        <v>1888</v>
      </c>
      <c r="C1643">
        <v>1</v>
      </c>
      <c r="D1643">
        <v>1</v>
      </c>
      <c r="E1643" t="s">
        <v>382</v>
      </c>
      <c r="F1643" t="s">
        <v>464</v>
      </c>
      <c r="G1643" t="s">
        <v>1148</v>
      </c>
      <c r="H1643" t="s">
        <v>1889</v>
      </c>
      <c r="I1643">
        <v>93619</v>
      </c>
      <c r="J1643" s="19">
        <v>43784</v>
      </c>
      <c r="K1643" s="19">
        <v>43839</v>
      </c>
      <c r="L1643">
        <v>202001</v>
      </c>
      <c r="M1643" s="19">
        <v>43831</v>
      </c>
      <c r="N1643">
        <v>24616</v>
      </c>
      <c r="O1643" t="s">
        <v>1076</v>
      </c>
      <c r="P1643" t="s">
        <v>1890</v>
      </c>
      <c r="Q1643" t="s">
        <v>1891</v>
      </c>
      <c r="R1643">
        <v>188865</v>
      </c>
      <c r="S1643" s="19">
        <v>43892</v>
      </c>
      <c r="T1643">
        <v>102860</v>
      </c>
      <c r="U1643" t="s">
        <v>356</v>
      </c>
      <c r="V1643" s="19">
        <v>43917</v>
      </c>
      <c r="W1643" t="s">
        <v>2856</v>
      </c>
      <c r="X1643" t="s">
        <v>2857</v>
      </c>
      <c r="Y1643" t="s">
        <v>94</v>
      </c>
      <c r="Z1643" t="s">
        <v>364</v>
      </c>
      <c r="AA1643" s="29">
        <v>-1007.5</v>
      </c>
      <c r="AB1643">
        <v>0</v>
      </c>
      <c r="AC1643">
        <f t="shared" si="312"/>
        <v>2020</v>
      </c>
      <c r="AD1643">
        <f t="shared" si="313"/>
        <v>3</v>
      </c>
      <c r="AE1643">
        <f t="shared" si="314"/>
        <v>2019</v>
      </c>
      <c r="AF1643">
        <f t="shared" si="315"/>
        <v>11</v>
      </c>
      <c r="AG1643" t="str">
        <f>VLOOKUP(F1643,vlookup!$A$2:$E$660,2,0)</f>
        <v>Retained</v>
      </c>
      <c r="AH1643" t="str">
        <f>VLOOKUP(F1643,vlookup!$A$2:$E$660,3,0)</f>
        <v>Service Contract</v>
      </c>
      <c r="AI1643" t="str">
        <f>VLOOKUP(F1643,vlookup!$A$2:$E$660,4,0)</f>
        <v>Used Car Programs</v>
      </c>
      <c r="AJ1643" t="str">
        <f>VLOOKUP(F1643,vlookup!$A$2:$E$660,5,0)</f>
        <v>High Mileage</v>
      </c>
      <c r="AL1643">
        <f t="shared" si="316"/>
        <v>54</v>
      </c>
      <c r="AM1643">
        <f t="shared" si="317"/>
        <v>132</v>
      </c>
      <c r="AN1643">
        <f t="shared" si="318"/>
        <v>9241</v>
      </c>
      <c r="AO1643" t="str">
        <f t="shared" si="319"/>
        <v/>
      </c>
      <c r="AP1643" t="str">
        <f t="shared" si="320"/>
        <v/>
      </c>
      <c r="AQ1643" t="str">
        <f t="shared" si="321"/>
        <v/>
      </c>
      <c r="AR1643">
        <f t="shared" si="322"/>
        <v>-1007.5</v>
      </c>
      <c r="AS1643" t="str">
        <f t="shared" si="323"/>
        <v>CA024419K9-1</v>
      </c>
      <c r="AT1643" t="str">
        <f>IFERROR(IF(VLOOKUP(Y1643,vlookup!$I$2:$J$9,1,0)=Y1643,VLOOKUP(Y1643,vlookup!$I$2:$J$9,2,0),PROPER(Y1643)),PROPER(Y1643))</f>
        <v>Labor</v>
      </c>
      <c r="AU1643" t="str">
        <f>IFERROR(IF(B1643=VLOOKUP(B1643,vlookup!$L$2:$L$10,1,0),"Yes","No"),"No")</f>
        <v>No</v>
      </c>
    </row>
    <row r="1644" spans="1:47" ht="14.45" customHeight="1" x14ac:dyDescent="0.25">
      <c r="A1644" t="s">
        <v>1892</v>
      </c>
      <c r="B1644" s="31" t="s">
        <v>3592</v>
      </c>
      <c r="C1644">
        <v>2</v>
      </c>
      <c r="D1644">
        <v>1</v>
      </c>
      <c r="E1644" t="s">
        <v>382</v>
      </c>
      <c r="F1644" t="s">
        <v>60</v>
      </c>
      <c r="G1644" t="s">
        <v>1148</v>
      </c>
      <c r="H1644" t="s">
        <v>1893</v>
      </c>
      <c r="I1644">
        <v>85343</v>
      </c>
      <c r="J1644" s="19">
        <v>41785</v>
      </c>
      <c r="K1644" s="19">
        <v>41820</v>
      </c>
      <c r="L1644">
        <v>201406</v>
      </c>
      <c r="M1644" s="19">
        <v>41791</v>
      </c>
      <c r="N1644">
        <v>24616</v>
      </c>
      <c r="O1644" t="s">
        <v>1076</v>
      </c>
      <c r="P1644" t="s">
        <v>1894</v>
      </c>
      <c r="Q1644" t="s">
        <v>924</v>
      </c>
      <c r="R1644">
        <v>51448</v>
      </c>
      <c r="S1644" s="19">
        <v>41926</v>
      </c>
      <c r="T1644">
        <v>87989</v>
      </c>
      <c r="U1644" t="s">
        <v>357</v>
      </c>
      <c r="V1644" s="19">
        <v>41969</v>
      </c>
      <c r="W1644" t="s">
        <v>2834</v>
      </c>
      <c r="X1644" t="s">
        <v>2835</v>
      </c>
      <c r="Y1644" t="s">
        <v>94</v>
      </c>
      <c r="Z1644" t="s">
        <v>1014</v>
      </c>
      <c r="AA1644" s="29">
        <v>-120</v>
      </c>
      <c r="AB1644">
        <v>0</v>
      </c>
      <c r="AC1644">
        <f t="shared" si="312"/>
        <v>2014</v>
      </c>
      <c r="AD1644">
        <f t="shared" si="313"/>
        <v>11</v>
      </c>
      <c r="AE1644">
        <f t="shared" si="314"/>
        <v>2014</v>
      </c>
      <c r="AF1644">
        <f t="shared" si="315"/>
        <v>5</v>
      </c>
      <c r="AG1644" t="str">
        <f>VLOOKUP(F1644,vlookup!$A$2:$E$660,2,0)</f>
        <v>Retained</v>
      </c>
      <c r="AH1644" t="str">
        <f>VLOOKUP(F1644,vlookup!$A$2:$E$660,3,0)</f>
        <v>Service Contract</v>
      </c>
      <c r="AI1644" t="str">
        <f>VLOOKUP(F1644,vlookup!$A$2:$E$660,4,0)</f>
        <v>Used Car Programs</v>
      </c>
      <c r="AJ1644" t="str">
        <f>VLOOKUP(F1644,vlookup!$A$2:$E$660,5,0)</f>
        <v>High Mileage</v>
      </c>
      <c r="AL1644">
        <f t="shared" si="316"/>
        <v>34</v>
      </c>
      <c r="AM1644">
        <f t="shared" si="317"/>
        <v>180</v>
      </c>
      <c r="AN1644">
        <f t="shared" si="318"/>
        <v>2646</v>
      </c>
      <c r="AO1644" t="str">
        <f t="shared" si="319"/>
        <v/>
      </c>
      <c r="AP1644" t="str">
        <f t="shared" si="320"/>
        <v/>
      </c>
      <c r="AQ1644" t="str">
        <f t="shared" si="321"/>
        <v/>
      </c>
      <c r="AR1644">
        <f t="shared" si="322"/>
        <v>-120</v>
      </c>
      <c r="AS1644" t="str">
        <f t="shared" si="323"/>
        <v>81255191-2</v>
      </c>
      <c r="AT1644" t="str">
        <f>IFERROR(IF(VLOOKUP(Y1644,vlookup!$I$2:$J$9,1,0)=Y1644,VLOOKUP(Y1644,vlookup!$I$2:$J$9,2,0),PROPER(Y1644)),PROPER(Y1644))</f>
        <v>Labor</v>
      </c>
      <c r="AU1644" t="str">
        <f>IFERROR(IF(B1644=VLOOKUP(B1644,vlookup!$L$2:$L$10,1,0),"Yes","No"),"No")</f>
        <v>No</v>
      </c>
    </row>
    <row r="1645" spans="1:47" ht="14.45" customHeight="1" x14ac:dyDescent="0.25">
      <c r="A1645" t="s">
        <v>1895</v>
      </c>
      <c r="B1645" s="31" t="s">
        <v>1896</v>
      </c>
      <c r="C1645">
        <v>1</v>
      </c>
      <c r="D1645">
        <v>1</v>
      </c>
      <c r="E1645" t="s">
        <v>382</v>
      </c>
      <c r="F1645" t="s">
        <v>205</v>
      </c>
      <c r="G1645" t="s">
        <v>1107</v>
      </c>
      <c r="H1645" t="s">
        <v>1162</v>
      </c>
      <c r="I1645">
        <v>80559</v>
      </c>
      <c r="J1645" s="19">
        <v>42528</v>
      </c>
      <c r="K1645" s="19">
        <v>42572</v>
      </c>
      <c r="L1645">
        <v>201607</v>
      </c>
      <c r="M1645" s="19">
        <v>42552</v>
      </c>
      <c r="N1645">
        <v>24617</v>
      </c>
      <c r="O1645" t="s">
        <v>1070</v>
      </c>
      <c r="P1645" t="s">
        <v>1897</v>
      </c>
      <c r="Q1645" t="s">
        <v>924</v>
      </c>
      <c r="R1645">
        <v>17329</v>
      </c>
      <c r="S1645" s="19">
        <v>42613</v>
      </c>
      <c r="T1645">
        <v>88373</v>
      </c>
      <c r="U1645" t="s">
        <v>356</v>
      </c>
      <c r="V1645" s="19">
        <v>42639</v>
      </c>
      <c r="W1645" t="s">
        <v>2536</v>
      </c>
      <c r="X1645" t="s">
        <v>2537</v>
      </c>
      <c r="Y1645" t="s">
        <v>94</v>
      </c>
      <c r="Z1645" t="s">
        <v>14</v>
      </c>
      <c r="AA1645" s="29">
        <v>-1328.55</v>
      </c>
      <c r="AB1645">
        <v>0</v>
      </c>
      <c r="AC1645">
        <f t="shared" si="312"/>
        <v>2016</v>
      </c>
      <c r="AD1645">
        <f t="shared" si="313"/>
        <v>9</v>
      </c>
      <c r="AE1645">
        <f t="shared" si="314"/>
        <v>2016</v>
      </c>
      <c r="AF1645">
        <f t="shared" si="315"/>
        <v>6</v>
      </c>
      <c r="AG1645" t="str">
        <f>VLOOKUP(F1645,vlookup!$A$2:$E$660,2,0)</f>
        <v>Retained</v>
      </c>
      <c r="AH1645" t="str">
        <f>VLOOKUP(F1645,vlookup!$A$2:$E$660,3,0)</f>
        <v>Service Contract</v>
      </c>
      <c r="AI1645" t="str">
        <f>VLOOKUP(F1645,vlookup!$A$2:$E$660,4,0)</f>
        <v>Used Car Programs</v>
      </c>
      <c r="AJ1645" t="str">
        <f>VLOOKUP(F1645,vlookup!$A$2:$E$660,5,0)</f>
        <v>High Mileage</v>
      </c>
      <c r="AL1645">
        <f t="shared" si="316"/>
        <v>44</v>
      </c>
      <c r="AM1645">
        <f t="shared" si="317"/>
        <v>109</v>
      </c>
      <c r="AN1645">
        <f t="shared" si="318"/>
        <v>7814</v>
      </c>
      <c r="AO1645" t="str">
        <f t="shared" si="319"/>
        <v/>
      </c>
      <c r="AP1645" t="str">
        <f t="shared" si="320"/>
        <v/>
      </c>
      <c r="AQ1645" t="str">
        <f t="shared" si="321"/>
        <v/>
      </c>
      <c r="AR1645">
        <f t="shared" si="322"/>
        <v>-1328.55</v>
      </c>
      <c r="AS1645" t="str">
        <f t="shared" si="323"/>
        <v>DF532434F6-1</v>
      </c>
      <c r="AT1645" t="str">
        <f>IFERROR(IF(VLOOKUP(Y1645,vlookup!$I$2:$J$9,1,0)=Y1645,VLOOKUP(Y1645,vlookup!$I$2:$J$9,2,0),PROPER(Y1645)),PROPER(Y1645))</f>
        <v>Labor</v>
      </c>
      <c r="AU1645" t="str">
        <f>IFERROR(IF(B1645=VLOOKUP(B1645,vlookup!$L$2:$L$10,1,0),"Yes","No"),"No")</f>
        <v>No</v>
      </c>
    </row>
    <row r="1646" spans="1:47" ht="14.45" customHeight="1" x14ac:dyDescent="0.25">
      <c r="A1646" t="s">
        <v>3679</v>
      </c>
      <c r="B1646" s="31" t="s">
        <v>3680</v>
      </c>
      <c r="C1646">
        <v>1</v>
      </c>
      <c r="D1646">
        <v>1</v>
      </c>
      <c r="E1646" t="s">
        <v>382</v>
      </c>
      <c r="F1646" t="s">
        <v>464</v>
      </c>
      <c r="G1646" t="s">
        <v>12</v>
      </c>
      <c r="H1646" t="s">
        <v>1929</v>
      </c>
      <c r="I1646">
        <v>100172</v>
      </c>
      <c r="J1646" s="19">
        <v>44583</v>
      </c>
      <c r="K1646" s="19">
        <v>44617</v>
      </c>
      <c r="L1646">
        <v>202202</v>
      </c>
      <c r="M1646" s="19">
        <v>44593</v>
      </c>
      <c r="N1646">
        <v>24616</v>
      </c>
      <c r="O1646" t="s">
        <v>1076</v>
      </c>
      <c r="P1646" t="s">
        <v>3681</v>
      </c>
      <c r="Q1646" t="s">
        <v>924</v>
      </c>
      <c r="R1646">
        <v>1100106</v>
      </c>
      <c r="S1646" s="19">
        <v>45255</v>
      </c>
      <c r="T1646">
        <v>119485</v>
      </c>
      <c r="U1646" t="s">
        <v>356</v>
      </c>
      <c r="V1646" s="19">
        <v>45264</v>
      </c>
      <c r="W1646" t="s">
        <v>362</v>
      </c>
      <c r="X1646" t="s">
        <v>363</v>
      </c>
      <c r="Y1646" t="s">
        <v>94</v>
      </c>
      <c r="Z1646" t="s">
        <v>358</v>
      </c>
      <c r="AA1646" s="29">
        <v>-648</v>
      </c>
      <c r="AB1646">
        <v>0</v>
      </c>
      <c r="AC1646">
        <f t="shared" si="312"/>
        <v>2023</v>
      </c>
      <c r="AD1646">
        <f t="shared" si="313"/>
        <v>12</v>
      </c>
      <c r="AE1646">
        <f t="shared" si="314"/>
        <v>2022</v>
      </c>
      <c r="AF1646">
        <f t="shared" si="315"/>
        <v>1</v>
      </c>
      <c r="AG1646" t="str">
        <f>VLOOKUP(F1646,vlookup!$A$2:$E$660,2,0)</f>
        <v>Retained</v>
      </c>
      <c r="AH1646" t="str">
        <f>VLOOKUP(F1646,vlookup!$A$2:$E$660,3,0)</f>
        <v>Service Contract</v>
      </c>
      <c r="AI1646" t="str">
        <f>VLOOKUP(F1646,vlookup!$A$2:$E$660,4,0)</f>
        <v>Used Car Programs</v>
      </c>
      <c r="AJ1646" t="str">
        <f>VLOOKUP(F1646,vlookup!$A$2:$E$660,5,0)</f>
        <v>High Mileage</v>
      </c>
      <c r="AL1646">
        <f t="shared" si="316"/>
        <v>33</v>
      </c>
      <c r="AM1646">
        <f t="shared" si="317"/>
        <v>672</v>
      </c>
      <c r="AN1646">
        <f t="shared" si="318"/>
        <v>19313</v>
      </c>
      <c r="AO1646" t="str">
        <f t="shared" si="319"/>
        <v/>
      </c>
      <c r="AP1646" t="str">
        <f t="shared" si="320"/>
        <v/>
      </c>
      <c r="AQ1646" t="str">
        <f t="shared" si="321"/>
        <v/>
      </c>
      <c r="AR1646">
        <f t="shared" si="322"/>
        <v>-648</v>
      </c>
      <c r="AS1646" t="str">
        <f t="shared" si="323"/>
        <v>ZAGFKX99891A22-1</v>
      </c>
      <c r="AT1646" t="str">
        <f>IFERROR(IF(VLOOKUP(Y1646,vlookup!$I$2:$J$9,1,0)=Y1646,VLOOKUP(Y1646,vlookup!$I$2:$J$9,2,0),PROPER(Y1646)),PROPER(Y1646))</f>
        <v>Labor</v>
      </c>
      <c r="AU1646" t="str">
        <f>IFERROR(IF(B1646=VLOOKUP(B1646,vlookup!$L$2:$L$10,1,0),"Yes","No"),"No")</f>
        <v>No</v>
      </c>
    </row>
    <row r="1647" spans="1:47" ht="14.45" customHeight="1" x14ac:dyDescent="0.25">
      <c r="A1647" t="s">
        <v>1898</v>
      </c>
      <c r="B1647" s="31" t="s">
        <v>1899</v>
      </c>
      <c r="C1647">
        <v>1</v>
      </c>
      <c r="D1647">
        <v>1</v>
      </c>
      <c r="E1647" t="s">
        <v>382</v>
      </c>
      <c r="F1647" t="s">
        <v>464</v>
      </c>
      <c r="G1647" t="s">
        <v>12</v>
      </c>
      <c r="H1647" t="s">
        <v>1900</v>
      </c>
      <c r="I1647">
        <v>69499</v>
      </c>
      <c r="J1647" s="19">
        <v>44726</v>
      </c>
      <c r="K1647" s="19">
        <v>44750</v>
      </c>
      <c r="L1647">
        <v>202207</v>
      </c>
      <c r="M1647" s="19">
        <v>44743</v>
      </c>
      <c r="N1647">
        <v>24617</v>
      </c>
      <c r="O1647" t="s">
        <v>1070</v>
      </c>
      <c r="P1647" t="s">
        <v>1790</v>
      </c>
      <c r="Q1647" t="s">
        <v>924</v>
      </c>
      <c r="R1647">
        <v>1079054</v>
      </c>
      <c r="S1647" s="19">
        <v>44897</v>
      </c>
      <c r="T1647">
        <v>73541</v>
      </c>
      <c r="U1647" t="s">
        <v>356</v>
      </c>
      <c r="V1647" s="19">
        <v>44935</v>
      </c>
      <c r="W1647" t="s">
        <v>2946</v>
      </c>
      <c r="X1647" t="s">
        <v>2947</v>
      </c>
      <c r="Y1647" t="s">
        <v>94</v>
      </c>
      <c r="Z1647" t="s">
        <v>366</v>
      </c>
      <c r="AA1647" s="29">
        <v>-1058.53</v>
      </c>
      <c r="AB1647">
        <v>0</v>
      </c>
      <c r="AC1647">
        <f t="shared" si="312"/>
        <v>2023</v>
      </c>
      <c r="AD1647">
        <f t="shared" si="313"/>
        <v>1</v>
      </c>
      <c r="AE1647">
        <f t="shared" si="314"/>
        <v>2022</v>
      </c>
      <c r="AF1647">
        <f t="shared" si="315"/>
        <v>6</v>
      </c>
      <c r="AG1647" t="str">
        <f>VLOOKUP(F1647,vlookup!$A$2:$E$660,2,0)</f>
        <v>Retained</v>
      </c>
      <c r="AH1647" t="str">
        <f>VLOOKUP(F1647,vlookup!$A$2:$E$660,3,0)</f>
        <v>Service Contract</v>
      </c>
      <c r="AI1647" t="str">
        <f>VLOOKUP(F1647,vlookup!$A$2:$E$660,4,0)</f>
        <v>Used Car Programs</v>
      </c>
      <c r="AJ1647" t="str">
        <f>VLOOKUP(F1647,vlookup!$A$2:$E$660,5,0)</f>
        <v>High Mileage</v>
      </c>
      <c r="AL1647">
        <f t="shared" si="316"/>
        <v>24</v>
      </c>
      <c r="AM1647">
        <f t="shared" si="317"/>
        <v>205</v>
      </c>
      <c r="AN1647">
        <f t="shared" si="318"/>
        <v>4042</v>
      </c>
      <c r="AO1647" t="str">
        <f t="shared" si="319"/>
        <v/>
      </c>
      <c r="AP1647" t="str">
        <f t="shared" si="320"/>
        <v/>
      </c>
      <c r="AQ1647" t="str">
        <f t="shared" si="321"/>
        <v/>
      </c>
      <c r="AR1647">
        <f t="shared" si="322"/>
        <v>-1058.53</v>
      </c>
      <c r="AS1647" t="str">
        <f t="shared" si="323"/>
        <v>ZAGFG343979F22-1</v>
      </c>
      <c r="AT1647" t="str">
        <f>IFERROR(IF(VLOOKUP(Y1647,vlookup!$I$2:$J$9,1,0)=Y1647,VLOOKUP(Y1647,vlookup!$I$2:$J$9,2,0),PROPER(Y1647)),PROPER(Y1647))</f>
        <v>Labor</v>
      </c>
      <c r="AU1647" t="str">
        <f>IFERROR(IF(B1647=VLOOKUP(B1647,vlookup!$L$2:$L$10,1,0),"Yes","No"),"No")</f>
        <v>No</v>
      </c>
    </row>
    <row r="1648" spans="1:47" ht="14.45" customHeight="1" x14ac:dyDescent="0.25">
      <c r="A1648" t="s">
        <v>1898</v>
      </c>
      <c r="B1648" s="31" t="s">
        <v>1899</v>
      </c>
      <c r="C1648">
        <v>1</v>
      </c>
      <c r="D1648">
        <v>1</v>
      </c>
      <c r="E1648" t="s">
        <v>382</v>
      </c>
      <c r="F1648" t="s">
        <v>464</v>
      </c>
      <c r="G1648" t="s">
        <v>12</v>
      </c>
      <c r="H1648" t="s">
        <v>1900</v>
      </c>
      <c r="I1648">
        <v>69499</v>
      </c>
      <c r="J1648" s="19">
        <v>44726</v>
      </c>
      <c r="K1648" s="19">
        <v>44750</v>
      </c>
      <c r="L1648">
        <v>202207</v>
      </c>
      <c r="M1648" s="19">
        <v>44743</v>
      </c>
      <c r="N1648">
        <v>24617</v>
      </c>
      <c r="O1648" t="s">
        <v>1070</v>
      </c>
      <c r="P1648" t="s">
        <v>1790</v>
      </c>
      <c r="Q1648" t="s">
        <v>924</v>
      </c>
      <c r="R1648">
        <v>1079054</v>
      </c>
      <c r="S1648" s="19">
        <v>44897</v>
      </c>
      <c r="T1648">
        <v>73541</v>
      </c>
      <c r="U1648" t="s">
        <v>356</v>
      </c>
      <c r="V1648" s="19">
        <v>44935</v>
      </c>
      <c r="W1648" t="s">
        <v>2940</v>
      </c>
      <c r="X1648" t="s">
        <v>2941</v>
      </c>
      <c r="Y1648" t="s">
        <v>94</v>
      </c>
      <c r="Z1648" t="s">
        <v>366</v>
      </c>
      <c r="AA1648" s="29">
        <v>-563.04999999999995</v>
      </c>
      <c r="AB1648">
        <v>0</v>
      </c>
      <c r="AC1648">
        <f t="shared" si="312"/>
        <v>2023</v>
      </c>
      <c r="AD1648">
        <f t="shared" si="313"/>
        <v>1</v>
      </c>
      <c r="AE1648">
        <f t="shared" si="314"/>
        <v>2022</v>
      </c>
      <c r="AF1648">
        <f t="shared" si="315"/>
        <v>6</v>
      </c>
      <c r="AG1648" t="str">
        <f>VLOOKUP(F1648,vlookup!$A$2:$E$660,2,0)</f>
        <v>Retained</v>
      </c>
      <c r="AH1648" t="str">
        <f>VLOOKUP(F1648,vlookup!$A$2:$E$660,3,0)</f>
        <v>Service Contract</v>
      </c>
      <c r="AI1648" t="str">
        <f>VLOOKUP(F1648,vlookup!$A$2:$E$660,4,0)</f>
        <v>Used Car Programs</v>
      </c>
      <c r="AJ1648" t="str">
        <f>VLOOKUP(F1648,vlookup!$A$2:$E$660,5,0)</f>
        <v>High Mileage</v>
      </c>
      <c r="AL1648">
        <f t="shared" si="316"/>
        <v>24</v>
      </c>
      <c r="AM1648">
        <f t="shared" si="317"/>
        <v>205</v>
      </c>
      <c r="AN1648">
        <f t="shared" si="318"/>
        <v>4042</v>
      </c>
      <c r="AO1648" t="str">
        <f t="shared" si="319"/>
        <v/>
      </c>
      <c r="AP1648" t="str">
        <f t="shared" si="320"/>
        <v/>
      </c>
      <c r="AQ1648" t="str">
        <f t="shared" si="321"/>
        <v/>
      </c>
      <c r="AR1648">
        <f t="shared" si="322"/>
        <v>-563.04999999999995</v>
      </c>
      <c r="AS1648" t="str">
        <f t="shared" si="323"/>
        <v>ZAGFG343979F22-1</v>
      </c>
      <c r="AT1648" t="str">
        <f>IFERROR(IF(VLOOKUP(Y1648,vlookup!$I$2:$J$9,1,0)=Y1648,VLOOKUP(Y1648,vlookup!$I$2:$J$9,2,0),PROPER(Y1648)),PROPER(Y1648))</f>
        <v>Labor</v>
      </c>
      <c r="AU1648" t="str">
        <f>IFERROR(IF(B1648=VLOOKUP(B1648,vlookup!$L$2:$L$10,1,0),"Yes","No"),"No")</f>
        <v>No</v>
      </c>
    </row>
    <row r="1649" spans="1:47" ht="14.45" customHeight="1" x14ac:dyDescent="0.25">
      <c r="A1649" t="s">
        <v>1901</v>
      </c>
      <c r="B1649" s="31" t="s">
        <v>1902</v>
      </c>
      <c r="C1649">
        <v>1</v>
      </c>
      <c r="D1649">
        <v>1</v>
      </c>
      <c r="E1649" t="s">
        <v>382</v>
      </c>
      <c r="F1649" t="s">
        <v>464</v>
      </c>
      <c r="G1649" t="s">
        <v>12</v>
      </c>
      <c r="H1649" t="s">
        <v>1903</v>
      </c>
      <c r="I1649">
        <v>78126</v>
      </c>
      <c r="J1649" s="19">
        <v>44635</v>
      </c>
      <c r="K1649" s="19">
        <v>44684</v>
      </c>
      <c r="L1649">
        <v>202204</v>
      </c>
      <c r="M1649" s="19">
        <v>44652</v>
      </c>
      <c r="N1649">
        <v>24617</v>
      </c>
      <c r="O1649" t="s">
        <v>1070</v>
      </c>
      <c r="P1649" t="s">
        <v>1790</v>
      </c>
      <c r="Q1649" t="s">
        <v>924</v>
      </c>
      <c r="R1649">
        <v>1056563</v>
      </c>
      <c r="S1649" s="19">
        <v>44712</v>
      </c>
      <c r="T1649">
        <v>80634</v>
      </c>
      <c r="U1649" t="s">
        <v>356</v>
      </c>
      <c r="V1649" s="19">
        <v>44720</v>
      </c>
      <c r="W1649" t="s">
        <v>604</v>
      </c>
      <c r="X1649" t="s">
        <v>605</v>
      </c>
      <c r="Y1649" t="s">
        <v>94</v>
      </c>
      <c r="Z1649" t="s">
        <v>575</v>
      </c>
      <c r="AA1649" s="29">
        <v>-456</v>
      </c>
      <c r="AB1649">
        <v>0</v>
      </c>
      <c r="AC1649">
        <f t="shared" si="312"/>
        <v>2022</v>
      </c>
      <c r="AD1649">
        <f t="shared" si="313"/>
        <v>6</v>
      </c>
      <c r="AE1649">
        <f t="shared" si="314"/>
        <v>2022</v>
      </c>
      <c r="AF1649">
        <f t="shared" si="315"/>
        <v>3</v>
      </c>
      <c r="AG1649" t="str">
        <f>VLOOKUP(F1649,vlookup!$A$2:$E$660,2,0)</f>
        <v>Retained</v>
      </c>
      <c r="AH1649" t="str">
        <f>VLOOKUP(F1649,vlookup!$A$2:$E$660,3,0)</f>
        <v>Service Contract</v>
      </c>
      <c r="AI1649" t="str">
        <f>VLOOKUP(F1649,vlookup!$A$2:$E$660,4,0)</f>
        <v>Used Car Programs</v>
      </c>
      <c r="AJ1649" t="str">
        <f>VLOOKUP(F1649,vlookup!$A$2:$E$660,5,0)</f>
        <v>High Mileage</v>
      </c>
      <c r="AL1649">
        <f t="shared" si="316"/>
        <v>48</v>
      </c>
      <c r="AM1649">
        <f t="shared" si="317"/>
        <v>83</v>
      </c>
      <c r="AN1649">
        <f t="shared" si="318"/>
        <v>2508</v>
      </c>
      <c r="AO1649" t="str">
        <f t="shared" si="319"/>
        <v/>
      </c>
      <c r="AP1649" t="str">
        <f t="shared" si="320"/>
        <v/>
      </c>
      <c r="AQ1649">
        <f t="shared" si="321"/>
        <v>-456</v>
      </c>
      <c r="AR1649" t="str">
        <f t="shared" si="322"/>
        <v/>
      </c>
      <c r="AS1649" t="str">
        <f t="shared" si="323"/>
        <v>ZAGFD512556C22-1</v>
      </c>
      <c r="AT1649" t="str">
        <f>IFERROR(IF(VLOOKUP(Y1649,vlookup!$I$2:$J$9,1,0)=Y1649,VLOOKUP(Y1649,vlookup!$I$2:$J$9,2,0),PROPER(Y1649)),PROPER(Y1649))</f>
        <v>Labor</v>
      </c>
      <c r="AU1649" t="str">
        <f>IFERROR(IF(B1649=VLOOKUP(B1649,vlookup!$L$2:$L$10,1,0),"Yes","No"),"No")</f>
        <v>No</v>
      </c>
    </row>
    <row r="1650" spans="1:47" ht="14.45" customHeight="1" x14ac:dyDescent="0.25">
      <c r="A1650" t="s">
        <v>1901</v>
      </c>
      <c r="B1650" s="31" t="s">
        <v>1902</v>
      </c>
      <c r="C1650">
        <v>1</v>
      </c>
      <c r="D1650">
        <v>1</v>
      </c>
      <c r="E1650" t="s">
        <v>382</v>
      </c>
      <c r="F1650" t="s">
        <v>464</v>
      </c>
      <c r="G1650" t="s">
        <v>12</v>
      </c>
      <c r="H1650" t="s">
        <v>1903</v>
      </c>
      <c r="I1650">
        <v>78126</v>
      </c>
      <c r="J1650" s="19">
        <v>44635</v>
      </c>
      <c r="K1650" s="19">
        <v>44684</v>
      </c>
      <c r="L1650">
        <v>202204</v>
      </c>
      <c r="M1650" s="19">
        <v>44652</v>
      </c>
      <c r="N1650">
        <v>24617</v>
      </c>
      <c r="O1650" t="s">
        <v>1070</v>
      </c>
      <c r="P1650" t="s">
        <v>1790</v>
      </c>
      <c r="Q1650" t="s">
        <v>924</v>
      </c>
      <c r="R1650">
        <v>1056563</v>
      </c>
      <c r="S1650" s="19">
        <v>44712</v>
      </c>
      <c r="T1650">
        <v>80634</v>
      </c>
      <c r="U1650" t="s">
        <v>356</v>
      </c>
      <c r="V1650" s="19">
        <v>44720</v>
      </c>
      <c r="W1650" t="s">
        <v>576</v>
      </c>
      <c r="X1650" t="s">
        <v>577</v>
      </c>
      <c r="Y1650" t="s">
        <v>94</v>
      </c>
      <c r="Z1650" t="s">
        <v>575</v>
      </c>
      <c r="AA1650" s="29">
        <v>-266</v>
      </c>
      <c r="AB1650">
        <v>0</v>
      </c>
      <c r="AC1650">
        <f t="shared" si="312"/>
        <v>2022</v>
      </c>
      <c r="AD1650">
        <f t="shared" si="313"/>
        <v>6</v>
      </c>
      <c r="AE1650">
        <f t="shared" si="314"/>
        <v>2022</v>
      </c>
      <c r="AF1650">
        <f t="shared" si="315"/>
        <v>3</v>
      </c>
      <c r="AG1650" t="str">
        <f>VLOOKUP(F1650,vlookup!$A$2:$E$660,2,0)</f>
        <v>Retained</v>
      </c>
      <c r="AH1650" t="str">
        <f>VLOOKUP(F1650,vlookup!$A$2:$E$660,3,0)</f>
        <v>Service Contract</v>
      </c>
      <c r="AI1650" t="str">
        <f>VLOOKUP(F1650,vlookup!$A$2:$E$660,4,0)</f>
        <v>Used Car Programs</v>
      </c>
      <c r="AJ1650" t="str">
        <f>VLOOKUP(F1650,vlookup!$A$2:$E$660,5,0)</f>
        <v>High Mileage</v>
      </c>
      <c r="AL1650">
        <f t="shared" si="316"/>
        <v>48</v>
      </c>
      <c r="AM1650">
        <f t="shared" si="317"/>
        <v>83</v>
      </c>
      <c r="AN1650">
        <f t="shared" si="318"/>
        <v>2508</v>
      </c>
      <c r="AO1650" t="str">
        <f t="shared" si="319"/>
        <v/>
      </c>
      <c r="AP1650" t="str">
        <f t="shared" si="320"/>
        <v/>
      </c>
      <c r="AQ1650">
        <f t="shared" si="321"/>
        <v>-266</v>
      </c>
      <c r="AR1650" t="str">
        <f t="shared" si="322"/>
        <v/>
      </c>
      <c r="AS1650" t="str">
        <f t="shared" si="323"/>
        <v>ZAGFD512556C22-1</v>
      </c>
      <c r="AT1650" t="str">
        <f>IFERROR(IF(VLOOKUP(Y1650,vlookup!$I$2:$J$9,1,0)=Y1650,VLOOKUP(Y1650,vlookup!$I$2:$J$9,2,0),PROPER(Y1650)),PROPER(Y1650))</f>
        <v>Labor</v>
      </c>
      <c r="AU1650" t="str">
        <f>IFERROR(IF(B1650=VLOOKUP(B1650,vlookup!$L$2:$L$10,1,0),"Yes","No"),"No")</f>
        <v>No</v>
      </c>
    </row>
    <row r="1651" spans="1:47" ht="14.45" customHeight="1" x14ac:dyDescent="0.25">
      <c r="A1651" t="s">
        <v>1901</v>
      </c>
      <c r="B1651" s="31" t="s">
        <v>1902</v>
      </c>
      <c r="C1651">
        <v>1</v>
      </c>
      <c r="D1651">
        <v>1</v>
      </c>
      <c r="E1651" t="s">
        <v>382</v>
      </c>
      <c r="F1651" t="s">
        <v>464</v>
      </c>
      <c r="G1651" t="s">
        <v>12</v>
      </c>
      <c r="H1651" t="s">
        <v>1903</v>
      </c>
      <c r="I1651">
        <v>78126</v>
      </c>
      <c r="J1651" s="19">
        <v>44635</v>
      </c>
      <c r="K1651" s="19">
        <v>44684</v>
      </c>
      <c r="L1651">
        <v>202204</v>
      </c>
      <c r="M1651" s="19">
        <v>44652</v>
      </c>
      <c r="N1651">
        <v>24617</v>
      </c>
      <c r="O1651" t="s">
        <v>1070</v>
      </c>
      <c r="P1651" t="s">
        <v>1790</v>
      </c>
      <c r="Q1651" t="s">
        <v>924</v>
      </c>
      <c r="R1651">
        <v>1056563</v>
      </c>
      <c r="S1651" s="19">
        <v>44712</v>
      </c>
      <c r="T1651">
        <v>80634</v>
      </c>
      <c r="U1651" t="s">
        <v>356</v>
      </c>
      <c r="V1651" s="19">
        <v>44720</v>
      </c>
      <c r="W1651" t="s">
        <v>988</v>
      </c>
      <c r="X1651" t="s">
        <v>989</v>
      </c>
      <c r="Y1651" t="s">
        <v>94</v>
      </c>
      <c r="Z1651" t="s">
        <v>364</v>
      </c>
      <c r="AA1651" s="29">
        <v>-1482</v>
      </c>
      <c r="AB1651">
        <v>0</v>
      </c>
      <c r="AC1651">
        <f t="shared" si="312"/>
        <v>2022</v>
      </c>
      <c r="AD1651">
        <f t="shared" si="313"/>
        <v>6</v>
      </c>
      <c r="AE1651">
        <f t="shared" si="314"/>
        <v>2022</v>
      </c>
      <c r="AF1651">
        <f t="shared" si="315"/>
        <v>3</v>
      </c>
      <c r="AG1651" t="str">
        <f>VLOOKUP(F1651,vlookup!$A$2:$E$660,2,0)</f>
        <v>Retained</v>
      </c>
      <c r="AH1651" t="str">
        <f>VLOOKUP(F1651,vlookup!$A$2:$E$660,3,0)</f>
        <v>Service Contract</v>
      </c>
      <c r="AI1651" t="str">
        <f>VLOOKUP(F1651,vlookup!$A$2:$E$660,4,0)</f>
        <v>Used Car Programs</v>
      </c>
      <c r="AJ1651" t="str">
        <f>VLOOKUP(F1651,vlookup!$A$2:$E$660,5,0)</f>
        <v>High Mileage</v>
      </c>
      <c r="AL1651">
        <f t="shared" si="316"/>
        <v>48</v>
      </c>
      <c r="AM1651">
        <f t="shared" si="317"/>
        <v>83</v>
      </c>
      <c r="AN1651">
        <f t="shared" si="318"/>
        <v>2508</v>
      </c>
      <c r="AO1651" t="str">
        <f t="shared" si="319"/>
        <v/>
      </c>
      <c r="AP1651" t="str">
        <f t="shared" si="320"/>
        <v/>
      </c>
      <c r="AQ1651">
        <f t="shared" si="321"/>
        <v>-1482</v>
      </c>
      <c r="AR1651" t="str">
        <f t="shared" si="322"/>
        <v/>
      </c>
      <c r="AS1651" t="str">
        <f t="shared" si="323"/>
        <v>ZAGFD512556C22-1</v>
      </c>
      <c r="AT1651" t="str">
        <f>IFERROR(IF(VLOOKUP(Y1651,vlookup!$I$2:$J$9,1,0)=Y1651,VLOOKUP(Y1651,vlookup!$I$2:$J$9,2,0),PROPER(Y1651)),PROPER(Y1651))</f>
        <v>Labor</v>
      </c>
      <c r="AU1651" t="str">
        <f>IFERROR(IF(B1651=VLOOKUP(B1651,vlookup!$L$2:$L$10,1,0),"Yes","No"),"No")</f>
        <v>No</v>
      </c>
    </row>
    <row r="1652" spans="1:47" ht="14.45" customHeight="1" x14ac:dyDescent="0.25">
      <c r="A1652" t="s">
        <v>1901</v>
      </c>
      <c r="B1652" s="31" t="s">
        <v>1902</v>
      </c>
      <c r="C1652">
        <v>1</v>
      </c>
      <c r="D1652">
        <v>1</v>
      </c>
      <c r="E1652" t="s">
        <v>382</v>
      </c>
      <c r="F1652" t="s">
        <v>464</v>
      </c>
      <c r="G1652" t="s">
        <v>12</v>
      </c>
      <c r="H1652" t="s">
        <v>1903</v>
      </c>
      <c r="I1652">
        <v>78126</v>
      </c>
      <c r="J1652" s="19">
        <v>44635</v>
      </c>
      <c r="K1652" s="19">
        <v>44684</v>
      </c>
      <c r="L1652">
        <v>202204</v>
      </c>
      <c r="M1652" s="19">
        <v>44652</v>
      </c>
      <c r="N1652">
        <v>24617</v>
      </c>
      <c r="O1652" t="s">
        <v>1070</v>
      </c>
      <c r="P1652" t="s">
        <v>1790</v>
      </c>
      <c r="Q1652" t="s">
        <v>924</v>
      </c>
      <c r="R1652">
        <v>1056563</v>
      </c>
      <c r="S1652" s="19">
        <v>44712</v>
      </c>
      <c r="T1652">
        <v>80634</v>
      </c>
      <c r="U1652" t="s">
        <v>356</v>
      </c>
      <c r="V1652" s="19">
        <v>44720</v>
      </c>
      <c r="W1652" t="s">
        <v>3010</v>
      </c>
      <c r="X1652" t="s">
        <v>3011</v>
      </c>
      <c r="Y1652" t="s">
        <v>94</v>
      </c>
      <c r="Z1652" t="s">
        <v>364</v>
      </c>
      <c r="AA1652" s="29">
        <v>-513</v>
      </c>
      <c r="AB1652">
        <v>0</v>
      </c>
      <c r="AC1652">
        <f t="shared" si="312"/>
        <v>2022</v>
      </c>
      <c r="AD1652">
        <f t="shared" si="313"/>
        <v>6</v>
      </c>
      <c r="AE1652">
        <f t="shared" si="314"/>
        <v>2022</v>
      </c>
      <c r="AF1652">
        <f t="shared" si="315"/>
        <v>3</v>
      </c>
      <c r="AG1652" t="str">
        <f>VLOOKUP(F1652,vlookup!$A$2:$E$660,2,0)</f>
        <v>Retained</v>
      </c>
      <c r="AH1652" t="str">
        <f>VLOOKUP(F1652,vlookup!$A$2:$E$660,3,0)</f>
        <v>Service Contract</v>
      </c>
      <c r="AI1652" t="str">
        <f>VLOOKUP(F1652,vlookup!$A$2:$E$660,4,0)</f>
        <v>Used Car Programs</v>
      </c>
      <c r="AJ1652" t="str">
        <f>VLOOKUP(F1652,vlookup!$A$2:$E$660,5,0)</f>
        <v>High Mileage</v>
      </c>
      <c r="AL1652">
        <f t="shared" si="316"/>
        <v>48</v>
      </c>
      <c r="AM1652">
        <f t="shared" si="317"/>
        <v>83</v>
      </c>
      <c r="AN1652">
        <f t="shared" si="318"/>
        <v>2508</v>
      </c>
      <c r="AO1652" t="str">
        <f t="shared" si="319"/>
        <v/>
      </c>
      <c r="AP1652" t="str">
        <f t="shared" si="320"/>
        <v/>
      </c>
      <c r="AQ1652">
        <f t="shared" si="321"/>
        <v>-513</v>
      </c>
      <c r="AR1652" t="str">
        <f t="shared" si="322"/>
        <v/>
      </c>
      <c r="AS1652" t="str">
        <f t="shared" si="323"/>
        <v>ZAGFD512556C22-1</v>
      </c>
      <c r="AT1652" t="str">
        <f>IFERROR(IF(VLOOKUP(Y1652,vlookup!$I$2:$J$9,1,0)=Y1652,VLOOKUP(Y1652,vlookup!$I$2:$J$9,2,0),PROPER(Y1652)),PROPER(Y1652))</f>
        <v>Labor</v>
      </c>
      <c r="AU1652" t="str">
        <f>IFERROR(IF(B1652=VLOOKUP(B1652,vlookup!$L$2:$L$10,1,0),"Yes","No"),"No")</f>
        <v>No</v>
      </c>
    </row>
    <row r="1653" spans="1:47" ht="14.45" customHeight="1" x14ac:dyDescent="0.25">
      <c r="A1653" t="s">
        <v>1901</v>
      </c>
      <c r="B1653" s="31" t="s">
        <v>1902</v>
      </c>
      <c r="C1653">
        <v>2</v>
      </c>
      <c r="D1653">
        <v>1</v>
      </c>
      <c r="E1653" t="s">
        <v>382</v>
      </c>
      <c r="F1653" t="s">
        <v>464</v>
      </c>
      <c r="G1653" t="s">
        <v>12</v>
      </c>
      <c r="H1653" t="s">
        <v>1903</v>
      </c>
      <c r="I1653">
        <v>78126</v>
      </c>
      <c r="J1653" s="19">
        <v>44635</v>
      </c>
      <c r="K1653" s="19">
        <v>44684</v>
      </c>
      <c r="L1653">
        <v>202204</v>
      </c>
      <c r="M1653" s="19">
        <v>44652</v>
      </c>
      <c r="N1653">
        <v>24617</v>
      </c>
      <c r="O1653" t="s">
        <v>1070</v>
      </c>
      <c r="P1653" t="s">
        <v>3246</v>
      </c>
      <c r="Q1653" t="s">
        <v>925</v>
      </c>
      <c r="R1653">
        <v>333682</v>
      </c>
      <c r="S1653" s="19">
        <v>44974</v>
      </c>
      <c r="T1653">
        <v>91829</v>
      </c>
      <c r="U1653" t="s">
        <v>356</v>
      </c>
      <c r="V1653" s="19">
        <v>44984</v>
      </c>
      <c r="W1653" t="s">
        <v>604</v>
      </c>
      <c r="X1653" t="s">
        <v>605</v>
      </c>
      <c r="Y1653" t="s">
        <v>94</v>
      </c>
      <c r="Z1653" t="s">
        <v>575</v>
      </c>
      <c r="AA1653" s="29">
        <v>-199</v>
      </c>
      <c r="AB1653">
        <v>0</v>
      </c>
      <c r="AC1653">
        <f t="shared" si="312"/>
        <v>2023</v>
      </c>
      <c r="AD1653">
        <f t="shared" si="313"/>
        <v>2</v>
      </c>
      <c r="AE1653">
        <f t="shared" si="314"/>
        <v>2022</v>
      </c>
      <c r="AF1653">
        <f t="shared" si="315"/>
        <v>3</v>
      </c>
      <c r="AG1653" t="str">
        <f>VLOOKUP(F1653,vlookup!$A$2:$E$660,2,0)</f>
        <v>Retained</v>
      </c>
      <c r="AH1653" t="str">
        <f>VLOOKUP(F1653,vlookup!$A$2:$E$660,3,0)</f>
        <v>Service Contract</v>
      </c>
      <c r="AI1653" t="str">
        <f>VLOOKUP(F1653,vlookup!$A$2:$E$660,4,0)</f>
        <v>Used Car Programs</v>
      </c>
      <c r="AJ1653" t="str">
        <f>VLOOKUP(F1653,vlookup!$A$2:$E$660,5,0)</f>
        <v>High Mileage</v>
      </c>
      <c r="AL1653">
        <f t="shared" si="316"/>
        <v>48</v>
      </c>
      <c r="AM1653">
        <f t="shared" si="317"/>
        <v>342</v>
      </c>
      <c r="AN1653">
        <f t="shared" si="318"/>
        <v>13703</v>
      </c>
      <c r="AO1653" t="str">
        <f t="shared" si="319"/>
        <v/>
      </c>
      <c r="AP1653" t="str">
        <f t="shared" si="320"/>
        <v/>
      </c>
      <c r="AQ1653" t="str">
        <f t="shared" si="321"/>
        <v/>
      </c>
      <c r="AR1653">
        <f t="shared" si="322"/>
        <v>-199</v>
      </c>
      <c r="AS1653" t="str">
        <f t="shared" si="323"/>
        <v>ZAGFD512556C22-2</v>
      </c>
      <c r="AT1653" t="str">
        <f>IFERROR(IF(VLOOKUP(Y1653,vlookup!$I$2:$J$9,1,0)=Y1653,VLOOKUP(Y1653,vlookup!$I$2:$J$9,2,0),PROPER(Y1653)),PROPER(Y1653))</f>
        <v>Labor</v>
      </c>
      <c r="AU1653" t="str">
        <f>IFERROR(IF(B1653=VLOOKUP(B1653,vlookup!$L$2:$L$10,1,0),"Yes","No"),"No")</f>
        <v>No</v>
      </c>
    </row>
    <row r="1654" spans="1:47" ht="14.45" customHeight="1" x14ac:dyDescent="0.25">
      <c r="A1654" t="s">
        <v>1901</v>
      </c>
      <c r="B1654" s="31" t="s">
        <v>1902</v>
      </c>
      <c r="C1654">
        <v>3</v>
      </c>
      <c r="D1654">
        <v>1</v>
      </c>
      <c r="E1654" t="s">
        <v>382</v>
      </c>
      <c r="F1654" t="s">
        <v>464</v>
      </c>
      <c r="G1654" t="s">
        <v>12</v>
      </c>
      <c r="H1654" t="s">
        <v>1903</v>
      </c>
      <c r="I1654">
        <v>78126</v>
      </c>
      <c r="J1654" s="19">
        <v>44635</v>
      </c>
      <c r="K1654" s="19">
        <v>44684</v>
      </c>
      <c r="L1654">
        <v>202204</v>
      </c>
      <c r="M1654" s="19">
        <v>44652</v>
      </c>
      <c r="N1654">
        <v>24617</v>
      </c>
      <c r="O1654" t="s">
        <v>1070</v>
      </c>
      <c r="P1654" t="s">
        <v>1904</v>
      </c>
      <c r="Q1654" t="s">
        <v>925</v>
      </c>
      <c r="R1654">
        <v>43489</v>
      </c>
      <c r="S1654" s="19">
        <v>44988</v>
      </c>
      <c r="T1654">
        <v>91940</v>
      </c>
      <c r="U1654" t="s">
        <v>356</v>
      </c>
      <c r="V1654" s="19">
        <v>45015</v>
      </c>
      <c r="W1654" t="s">
        <v>604</v>
      </c>
      <c r="X1654" t="s">
        <v>605</v>
      </c>
      <c r="Y1654" t="s">
        <v>94</v>
      </c>
      <c r="Z1654" t="s">
        <v>575</v>
      </c>
      <c r="AA1654" s="29">
        <v>-549.85</v>
      </c>
      <c r="AB1654">
        <v>0</v>
      </c>
      <c r="AC1654">
        <f t="shared" si="312"/>
        <v>2023</v>
      </c>
      <c r="AD1654">
        <f t="shared" si="313"/>
        <v>3</v>
      </c>
      <c r="AE1654">
        <f t="shared" si="314"/>
        <v>2022</v>
      </c>
      <c r="AF1654">
        <f t="shared" si="315"/>
        <v>3</v>
      </c>
      <c r="AG1654" t="str">
        <f>VLOOKUP(F1654,vlookup!$A$2:$E$660,2,0)</f>
        <v>Retained</v>
      </c>
      <c r="AH1654" t="str">
        <f>VLOOKUP(F1654,vlookup!$A$2:$E$660,3,0)</f>
        <v>Service Contract</v>
      </c>
      <c r="AI1654" t="str">
        <f>VLOOKUP(F1654,vlookup!$A$2:$E$660,4,0)</f>
        <v>Used Car Programs</v>
      </c>
      <c r="AJ1654" t="str">
        <f>VLOOKUP(F1654,vlookup!$A$2:$E$660,5,0)</f>
        <v>High Mileage</v>
      </c>
      <c r="AL1654">
        <f t="shared" si="316"/>
        <v>48</v>
      </c>
      <c r="AM1654">
        <f t="shared" si="317"/>
        <v>375</v>
      </c>
      <c r="AN1654">
        <f t="shared" si="318"/>
        <v>13814</v>
      </c>
      <c r="AO1654" t="str">
        <f t="shared" si="319"/>
        <v/>
      </c>
      <c r="AP1654" t="str">
        <f t="shared" si="320"/>
        <v/>
      </c>
      <c r="AQ1654" t="str">
        <f t="shared" si="321"/>
        <v/>
      </c>
      <c r="AR1654">
        <f t="shared" si="322"/>
        <v>-549.85</v>
      </c>
      <c r="AS1654" t="str">
        <f t="shared" si="323"/>
        <v>ZAGFD512556C22-3</v>
      </c>
      <c r="AT1654" t="str">
        <f>IFERROR(IF(VLOOKUP(Y1654,vlookup!$I$2:$J$9,1,0)=Y1654,VLOOKUP(Y1654,vlookup!$I$2:$J$9,2,0),PROPER(Y1654)),PROPER(Y1654))</f>
        <v>Labor</v>
      </c>
      <c r="AU1654" t="str">
        <f>IFERROR(IF(B1654=VLOOKUP(B1654,vlookup!$L$2:$L$10,1,0),"Yes","No"),"No")</f>
        <v>No</v>
      </c>
    </row>
    <row r="1655" spans="1:47" ht="14.45" customHeight="1" x14ac:dyDescent="0.25">
      <c r="A1655" t="s">
        <v>1901</v>
      </c>
      <c r="B1655" s="31" t="s">
        <v>1902</v>
      </c>
      <c r="C1655">
        <v>3</v>
      </c>
      <c r="D1655">
        <v>1</v>
      </c>
      <c r="E1655" t="s">
        <v>382</v>
      </c>
      <c r="F1655" t="s">
        <v>464</v>
      </c>
      <c r="G1655" t="s">
        <v>12</v>
      </c>
      <c r="H1655" t="s">
        <v>1903</v>
      </c>
      <c r="I1655">
        <v>78126</v>
      </c>
      <c r="J1655" s="19">
        <v>44635</v>
      </c>
      <c r="K1655" s="19">
        <v>44684</v>
      </c>
      <c r="L1655">
        <v>202204</v>
      </c>
      <c r="M1655" s="19">
        <v>44652</v>
      </c>
      <c r="N1655">
        <v>24617</v>
      </c>
      <c r="O1655" t="s">
        <v>1070</v>
      </c>
      <c r="P1655" t="s">
        <v>1904</v>
      </c>
      <c r="Q1655" t="s">
        <v>925</v>
      </c>
      <c r="R1655">
        <v>43489</v>
      </c>
      <c r="S1655" s="19">
        <v>44988</v>
      </c>
      <c r="T1655">
        <v>91940</v>
      </c>
      <c r="U1655" t="s">
        <v>356</v>
      </c>
      <c r="V1655" s="19">
        <v>45015</v>
      </c>
      <c r="W1655" t="s">
        <v>576</v>
      </c>
      <c r="X1655" t="s">
        <v>577</v>
      </c>
      <c r="Y1655" t="s">
        <v>94</v>
      </c>
      <c r="Z1655" t="s">
        <v>575</v>
      </c>
      <c r="AA1655" s="29">
        <v>-307.92</v>
      </c>
      <c r="AB1655">
        <v>0</v>
      </c>
      <c r="AC1655">
        <f t="shared" si="312"/>
        <v>2023</v>
      </c>
      <c r="AD1655">
        <f t="shared" si="313"/>
        <v>3</v>
      </c>
      <c r="AE1655">
        <f t="shared" si="314"/>
        <v>2022</v>
      </c>
      <c r="AF1655">
        <f t="shared" si="315"/>
        <v>3</v>
      </c>
      <c r="AG1655" t="str">
        <f>VLOOKUP(F1655,vlookup!$A$2:$E$660,2,0)</f>
        <v>Retained</v>
      </c>
      <c r="AH1655" t="str">
        <f>VLOOKUP(F1655,vlookup!$A$2:$E$660,3,0)</f>
        <v>Service Contract</v>
      </c>
      <c r="AI1655" t="str">
        <f>VLOOKUP(F1655,vlookup!$A$2:$E$660,4,0)</f>
        <v>Used Car Programs</v>
      </c>
      <c r="AJ1655" t="str">
        <f>VLOOKUP(F1655,vlookup!$A$2:$E$660,5,0)</f>
        <v>High Mileage</v>
      </c>
      <c r="AL1655">
        <f t="shared" si="316"/>
        <v>48</v>
      </c>
      <c r="AM1655">
        <f t="shared" si="317"/>
        <v>375</v>
      </c>
      <c r="AN1655">
        <f t="shared" si="318"/>
        <v>13814</v>
      </c>
      <c r="AO1655" t="str">
        <f t="shared" si="319"/>
        <v/>
      </c>
      <c r="AP1655" t="str">
        <f t="shared" si="320"/>
        <v/>
      </c>
      <c r="AQ1655" t="str">
        <f t="shared" si="321"/>
        <v/>
      </c>
      <c r="AR1655">
        <f t="shared" si="322"/>
        <v>-307.92</v>
      </c>
      <c r="AS1655" t="str">
        <f t="shared" si="323"/>
        <v>ZAGFD512556C22-3</v>
      </c>
      <c r="AT1655" t="str">
        <f>IFERROR(IF(VLOOKUP(Y1655,vlookup!$I$2:$J$9,1,0)=Y1655,VLOOKUP(Y1655,vlookup!$I$2:$J$9,2,0),PROPER(Y1655)),PROPER(Y1655))</f>
        <v>Labor</v>
      </c>
      <c r="AU1655" t="str">
        <f>IFERROR(IF(B1655=VLOOKUP(B1655,vlookup!$L$2:$L$10,1,0),"Yes","No"),"No")</f>
        <v>No</v>
      </c>
    </row>
    <row r="1656" spans="1:47" ht="14.45" customHeight="1" x14ac:dyDescent="0.25">
      <c r="A1656" t="s">
        <v>1905</v>
      </c>
      <c r="B1656" s="31" t="s">
        <v>1906</v>
      </c>
      <c r="C1656">
        <v>1</v>
      </c>
      <c r="D1656">
        <v>1</v>
      </c>
      <c r="E1656" t="s">
        <v>382</v>
      </c>
      <c r="F1656" t="s">
        <v>60</v>
      </c>
      <c r="G1656" t="s">
        <v>1107</v>
      </c>
      <c r="H1656" t="s">
        <v>1162</v>
      </c>
      <c r="I1656">
        <v>148895</v>
      </c>
      <c r="J1656" s="19">
        <v>41599</v>
      </c>
      <c r="K1656" s="19">
        <v>41652</v>
      </c>
      <c r="L1656">
        <v>201401</v>
      </c>
      <c r="M1656" s="19">
        <v>41640</v>
      </c>
      <c r="N1656">
        <v>24617</v>
      </c>
      <c r="O1656" t="s">
        <v>1070</v>
      </c>
      <c r="P1656" t="s">
        <v>1260</v>
      </c>
      <c r="Q1656" t="s">
        <v>924</v>
      </c>
      <c r="R1656">
        <v>52090</v>
      </c>
      <c r="S1656" s="19">
        <v>41673</v>
      </c>
      <c r="T1656">
        <v>150558</v>
      </c>
      <c r="U1656" t="s">
        <v>357</v>
      </c>
      <c r="V1656" s="19">
        <v>41676</v>
      </c>
      <c r="W1656" t="s">
        <v>572</v>
      </c>
      <c r="X1656" t="s">
        <v>573</v>
      </c>
      <c r="Y1656" t="s">
        <v>94</v>
      </c>
      <c r="Z1656" t="s">
        <v>574</v>
      </c>
      <c r="AA1656" s="29">
        <v>-98</v>
      </c>
      <c r="AB1656">
        <v>0</v>
      </c>
      <c r="AC1656">
        <f t="shared" si="312"/>
        <v>2014</v>
      </c>
      <c r="AD1656">
        <f t="shared" si="313"/>
        <v>2</v>
      </c>
      <c r="AE1656">
        <f t="shared" si="314"/>
        <v>2013</v>
      </c>
      <c r="AF1656">
        <f t="shared" si="315"/>
        <v>11</v>
      </c>
      <c r="AG1656" t="str">
        <f>VLOOKUP(F1656,vlookup!$A$2:$E$660,2,0)</f>
        <v>Retained</v>
      </c>
      <c r="AH1656" t="str">
        <f>VLOOKUP(F1656,vlookup!$A$2:$E$660,3,0)</f>
        <v>Service Contract</v>
      </c>
      <c r="AI1656" t="str">
        <f>VLOOKUP(F1656,vlookup!$A$2:$E$660,4,0)</f>
        <v>Used Car Programs</v>
      </c>
      <c r="AJ1656" t="str">
        <f>VLOOKUP(F1656,vlookup!$A$2:$E$660,5,0)</f>
        <v>High Mileage</v>
      </c>
      <c r="AL1656">
        <f t="shared" si="316"/>
        <v>52</v>
      </c>
      <c r="AM1656">
        <f t="shared" si="317"/>
        <v>75</v>
      </c>
      <c r="AN1656">
        <f t="shared" si="318"/>
        <v>1663</v>
      </c>
      <c r="AO1656" t="str">
        <f t="shared" si="319"/>
        <v/>
      </c>
      <c r="AP1656" t="str">
        <f t="shared" si="320"/>
        <v/>
      </c>
      <c r="AQ1656">
        <f t="shared" si="321"/>
        <v>-98</v>
      </c>
      <c r="AR1656" t="str">
        <f t="shared" si="322"/>
        <v/>
      </c>
      <c r="AS1656" t="str">
        <f t="shared" si="323"/>
        <v>4PJ00779K3Y-1</v>
      </c>
      <c r="AT1656" t="str">
        <f>IFERROR(IF(VLOOKUP(Y1656,vlookup!$I$2:$J$9,1,0)=Y1656,VLOOKUP(Y1656,vlookup!$I$2:$J$9,2,0),PROPER(Y1656)),PROPER(Y1656))</f>
        <v>Labor</v>
      </c>
      <c r="AU1656" t="str">
        <f>IFERROR(IF(B1656=VLOOKUP(B1656,vlookup!$L$2:$L$10,1,0),"Yes","No"),"No")</f>
        <v>No</v>
      </c>
    </row>
    <row r="1657" spans="1:47" ht="14.45" customHeight="1" x14ac:dyDescent="0.25">
      <c r="A1657" t="s">
        <v>1905</v>
      </c>
      <c r="B1657" s="31" t="s">
        <v>1906</v>
      </c>
      <c r="C1657">
        <v>1</v>
      </c>
      <c r="D1657">
        <v>1</v>
      </c>
      <c r="E1657" t="s">
        <v>382</v>
      </c>
      <c r="F1657" t="s">
        <v>60</v>
      </c>
      <c r="G1657" t="s">
        <v>1107</v>
      </c>
      <c r="H1657" t="s">
        <v>1162</v>
      </c>
      <c r="I1657">
        <v>148895</v>
      </c>
      <c r="J1657" s="19">
        <v>41599</v>
      </c>
      <c r="K1657" s="19">
        <v>41652</v>
      </c>
      <c r="L1657">
        <v>201401</v>
      </c>
      <c r="M1657" s="19">
        <v>41640</v>
      </c>
      <c r="N1657">
        <v>24617</v>
      </c>
      <c r="O1657" t="s">
        <v>1070</v>
      </c>
      <c r="P1657" t="s">
        <v>1260</v>
      </c>
      <c r="Q1657" t="s">
        <v>924</v>
      </c>
      <c r="R1657">
        <v>52090</v>
      </c>
      <c r="S1657" s="19">
        <v>41673</v>
      </c>
      <c r="T1657">
        <v>150558</v>
      </c>
      <c r="U1657" t="s">
        <v>357</v>
      </c>
      <c r="V1657" s="19">
        <v>41676</v>
      </c>
      <c r="W1657" t="s">
        <v>2612</v>
      </c>
      <c r="X1657" t="s">
        <v>2613</v>
      </c>
      <c r="Y1657" t="s">
        <v>94</v>
      </c>
      <c r="Z1657" t="s">
        <v>603</v>
      </c>
      <c r="AA1657" s="29">
        <v>-294</v>
      </c>
      <c r="AB1657">
        <v>0</v>
      </c>
      <c r="AC1657">
        <f t="shared" si="312"/>
        <v>2014</v>
      </c>
      <c r="AD1657">
        <f t="shared" si="313"/>
        <v>2</v>
      </c>
      <c r="AE1657">
        <f t="shared" si="314"/>
        <v>2013</v>
      </c>
      <c r="AF1657">
        <f t="shared" si="315"/>
        <v>11</v>
      </c>
      <c r="AG1657" t="str">
        <f>VLOOKUP(F1657,vlookup!$A$2:$E$660,2,0)</f>
        <v>Retained</v>
      </c>
      <c r="AH1657" t="str">
        <f>VLOOKUP(F1657,vlookup!$A$2:$E$660,3,0)</f>
        <v>Service Contract</v>
      </c>
      <c r="AI1657" t="str">
        <f>VLOOKUP(F1657,vlookup!$A$2:$E$660,4,0)</f>
        <v>Used Car Programs</v>
      </c>
      <c r="AJ1657" t="str">
        <f>VLOOKUP(F1657,vlookup!$A$2:$E$660,5,0)</f>
        <v>High Mileage</v>
      </c>
      <c r="AL1657">
        <f t="shared" si="316"/>
        <v>52</v>
      </c>
      <c r="AM1657">
        <f t="shared" si="317"/>
        <v>75</v>
      </c>
      <c r="AN1657">
        <f t="shared" si="318"/>
        <v>1663</v>
      </c>
      <c r="AO1657" t="str">
        <f t="shared" si="319"/>
        <v/>
      </c>
      <c r="AP1657" t="str">
        <f t="shared" si="320"/>
        <v/>
      </c>
      <c r="AQ1657">
        <f t="shared" si="321"/>
        <v>-294</v>
      </c>
      <c r="AR1657" t="str">
        <f t="shared" si="322"/>
        <v/>
      </c>
      <c r="AS1657" t="str">
        <f t="shared" si="323"/>
        <v>4PJ00779K3Y-1</v>
      </c>
      <c r="AT1657" t="str">
        <f>IFERROR(IF(VLOOKUP(Y1657,vlookup!$I$2:$J$9,1,0)=Y1657,VLOOKUP(Y1657,vlookup!$I$2:$J$9,2,0),PROPER(Y1657)),PROPER(Y1657))</f>
        <v>Labor</v>
      </c>
      <c r="AU1657" t="str">
        <f>IFERROR(IF(B1657=VLOOKUP(B1657,vlookup!$L$2:$L$10,1,0),"Yes","No"),"No")</f>
        <v>No</v>
      </c>
    </row>
    <row r="1658" spans="1:47" ht="14.45" customHeight="1" x14ac:dyDescent="0.25">
      <c r="A1658" t="s">
        <v>1907</v>
      </c>
      <c r="B1658" s="31" t="s">
        <v>1908</v>
      </c>
      <c r="C1658">
        <v>1</v>
      </c>
      <c r="D1658">
        <v>1</v>
      </c>
      <c r="E1658" t="s">
        <v>382</v>
      </c>
      <c r="F1658" t="s">
        <v>60</v>
      </c>
      <c r="G1658" t="s">
        <v>1107</v>
      </c>
      <c r="H1658" t="s">
        <v>3715</v>
      </c>
      <c r="I1658">
        <v>145610</v>
      </c>
      <c r="J1658" s="19">
        <v>41395</v>
      </c>
      <c r="K1658" s="19">
        <v>41415</v>
      </c>
      <c r="L1658">
        <v>201305</v>
      </c>
      <c r="M1658" s="19">
        <v>41395</v>
      </c>
      <c r="N1658">
        <v>24616</v>
      </c>
      <c r="O1658" t="s">
        <v>1076</v>
      </c>
      <c r="P1658" t="s">
        <v>1909</v>
      </c>
      <c r="Q1658" t="s">
        <v>924</v>
      </c>
      <c r="R1658">
        <v>21702714</v>
      </c>
      <c r="S1658" s="19">
        <v>41417</v>
      </c>
      <c r="T1658">
        <v>145953</v>
      </c>
      <c r="U1658" t="s">
        <v>357</v>
      </c>
      <c r="V1658" s="19">
        <v>41422</v>
      </c>
      <c r="W1658" t="s">
        <v>2934</v>
      </c>
      <c r="X1658" t="s">
        <v>2935</v>
      </c>
      <c r="Y1658" t="s">
        <v>94</v>
      </c>
      <c r="Z1658" t="s">
        <v>582</v>
      </c>
      <c r="AA1658" s="29">
        <v>-214.8</v>
      </c>
      <c r="AB1658" t="s">
        <v>544</v>
      </c>
      <c r="AC1658">
        <f t="shared" si="312"/>
        <v>2013</v>
      </c>
      <c r="AD1658">
        <f t="shared" si="313"/>
        <v>5</v>
      </c>
      <c r="AE1658">
        <f t="shared" si="314"/>
        <v>2013</v>
      </c>
      <c r="AF1658">
        <f t="shared" si="315"/>
        <v>5</v>
      </c>
      <c r="AG1658" t="str">
        <f>VLOOKUP(F1658,vlookup!$A$2:$E$660,2,0)</f>
        <v>Retained</v>
      </c>
      <c r="AH1658" t="str">
        <f>VLOOKUP(F1658,vlookup!$A$2:$E$660,3,0)</f>
        <v>Service Contract</v>
      </c>
      <c r="AI1658" t="str">
        <f>VLOOKUP(F1658,vlookup!$A$2:$E$660,4,0)</f>
        <v>Used Car Programs</v>
      </c>
      <c r="AJ1658" t="str">
        <f>VLOOKUP(F1658,vlookup!$A$2:$E$660,5,0)</f>
        <v>High Mileage</v>
      </c>
      <c r="AL1658">
        <f t="shared" si="316"/>
        <v>20</v>
      </c>
      <c r="AM1658">
        <f t="shared" si="317"/>
        <v>27</v>
      </c>
      <c r="AN1658">
        <f t="shared" si="318"/>
        <v>343</v>
      </c>
      <c r="AO1658">
        <f t="shared" si="319"/>
        <v>-214.8</v>
      </c>
      <c r="AP1658" t="str">
        <f t="shared" si="320"/>
        <v/>
      </c>
      <c r="AQ1658" t="str">
        <f t="shared" si="321"/>
        <v/>
      </c>
      <c r="AR1658" t="str">
        <f t="shared" si="322"/>
        <v/>
      </c>
      <c r="AS1658" t="str">
        <f t="shared" si="323"/>
        <v>XGM63609E3Y-1</v>
      </c>
      <c r="AT1658" t="str">
        <f>IFERROR(IF(VLOOKUP(Y1658,vlookup!$I$2:$J$9,1,0)=Y1658,VLOOKUP(Y1658,vlookup!$I$2:$J$9,2,0),PROPER(Y1658)),PROPER(Y1658))</f>
        <v>Labor</v>
      </c>
      <c r="AU1658" t="str">
        <f>IFERROR(IF(B1658=VLOOKUP(B1658,vlookup!$L$2:$L$10,1,0),"Yes","No"),"No")</f>
        <v>No</v>
      </c>
    </row>
    <row r="1659" spans="1:47" ht="14.45" customHeight="1" x14ac:dyDescent="0.25">
      <c r="A1659" t="s">
        <v>1907</v>
      </c>
      <c r="B1659" s="31" t="s">
        <v>1908</v>
      </c>
      <c r="C1659">
        <v>1</v>
      </c>
      <c r="D1659">
        <v>1</v>
      </c>
      <c r="E1659" t="s">
        <v>382</v>
      </c>
      <c r="F1659" t="s">
        <v>60</v>
      </c>
      <c r="G1659" t="s">
        <v>1107</v>
      </c>
      <c r="H1659" t="s">
        <v>3715</v>
      </c>
      <c r="I1659">
        <v>145610</v>
      </c>
      <c r="J1659" s="19">
        <v>41395</v>
      </c>
      <c r="K1659" s="19">
        <v>41415</v>
      </c>
      <c r="L1659">
        <v>201305</v>
      </c>
      <c r="M1659" s="19">
        <v>41395</v>
      </c>
      <c r="N1659">
        <v>24616</v>
      </c>
      <c r="O1659" t="s">
        <v>1076</v>
      </c>
      <c r="P1659" t="s">
        <v>1909</v>
      </c>
      <c r="Q1659" t="s">
        <v>924</v>
      </c>
      <c r="R1659">
        <v>21702714</v>
      </c>
      <c r="S1659" s="19">
        <v>41417</v>
      </c>
      <c r="T1659">
        <v>145953</v>
      </c>
      <c r="U1659" t="s">
        <v>357</v>
      </c>
      <c r="V1659" s="19">
        <v>41422</v>
      </c>
      <c r="W1659" t="s">
        <v>2818</v>
      </c>
      <c r="X1659" t="s">
        <v>2819</v>
      </c>
      <c r="Y1659" t="s">
        <v>94</v>
      </c>
      <c r="Z1659" t="s">
        <v>14</v>
      </c>
      <c r="AA1659" s="29">
        <v>-89.5</v>
      </c>
      <c r="AB1659" t="s">
        <v>544</v>
      </c>
      <c r="AC1659">
        <f t="shared" si="312"/>
        <v>2013</v>
      </c>
      <c r="AD1659">
        <f t="shared" si="313"/>
        <v>5</v>
      </c>
      <c r="AE1659">
        <f t="shared" si="314"/>
        <v>2013</v>
      </c>
      <c r="AF1659">
        <f t="shared" si="315"/>
        <v>5</v>
      </c>
      <c r="AG1659" t="str">
        <f>VLOOKUP(F1659,vlookup!$A$2:$E$660,2,0)</f>
        <v>Retained</v>
      </c>
      <c r="AH1659" t="str">
        <f>VLOOKUP(F1659,vlookup!$A$2:$E$660,3,0)</f>
        <v>Service Contract</v>
      </c>
      <c r="AI1659" t="str">
        <f>VLOOKUP(F1659,vlookup!$A$2:$E$660,4,0)</f>
        <v>Used Car Programs</v>
      </c>
      <c r="AJ1659" t="str">
        <f>VLOOKUP(F1659,vlookup!$A$2:$E$660,5,0)</f>
        <v>High Mileage</v>
      </c>
      <c r="AL1659">
        <f t="shared" si="316"/>
        <v>20</v>
      </c>
      <c r="AM1659">
        <f t="shared" si="317"/>
        <v>27</v>
      </c>
      <c r="AN1659">
        <f t="shared" si="318"/>
        <v>343</v>
      </c>
      <c r="AO1659">
        <f t="shared" si="319"/>
        <v>-89.5</v>
      </c>
      <c r="AP1659" t="str">
        <f t="shared" si="320"/>
        <v/>
      </c>
      <c r="AQ1659" t="str">
        <f t="shared" si="321"/>
        <v/>
      </c>
      <c r="AR1659" t="str">
        <f t="shared" si="322"/>
        <v/>
      </c>
      <c r="AS1659" t="str">
        <f t="shared" si="323"/>
        <v>XGM63609E3Y-1</v>
      </c>
      <c r="AT1659" t="str">
        <f>IFERROR(IF(VLOOKUP(Y1659,vlookup!$I$2:$J$9,1,0)=Y1659,VLOOKUP(Y1659,vlookup!$I$2:$J$9,2,0),PROPER(Y1659)),PROPER(Y1659))</f>
        <v>Labor</v>
      </c>
      <c r="AU1659" t="str">
        <f>IFERROR(IF(B1659=VLOOKUP(B1659,vlookup!$L$2:$L$10,1,0),"Yes","No"),"No")</f>
        <v>No</v>
      </c>
    </row>
    <row r="1660" spans="1:47" ht="14.45" customHeight="1" x14ac:dyDescent="0.25">
      <c r="A1660" t="s">
        <v>2754</v>
      </c>
      <c r="B1660" s="31" t="s">
        <v>2755</v>
      </c>
      <c r="C1660">
        <v>1</v>
      </c>
      <c r="D1660">
        <v>1</v>
      </c>
      <c r="E1660" t="s">
        <v>382</v>
      </c>
      <c r="F1660" t="s">
        <v>205</v>
      </c>
      <c r="G1660" t="s">
        <v>1107</v>
      </c>
      <c r="H1660" t="s">
        <v>3715</v>
      </c>
      <c r="I1660">
        <v>65451</v>
      </c>
      <c r="J1660" s="19">
        <v>42486</v>
      </c>
      <c r="K1660" s="19">
        <v>42503</v>
      </c>
      <c r="L1660">
        <v>201605</v>
      </c>
      <c r="M1660" s="19">
        <v>42491</v>
      </c>
      <c r="N1660">
        <v>24616</v>
      </c>
      <c r="O1660" t="s">
        <v>1076</v>
      </c>
      <c r="P1660" t="s">
        <v>1943</v>
      </c>
      <c r="Q1660" t="s">
        <v>924</v>
      </c>
      <c r="R1660">
        <v>860254</v>
      </c>
      <c r="S1660" s="19">
        <v>43579</v>
      </c>
      <c r="T1660">
        <v>82008</v>
      </c>
      <c r="U1660" t="s">
        <v>356</v>
      </c>
      <c r="V1660" s="19">
        <v>43598</v>
      </c>
      <c r="W1660" t="s">
        <v>3191</v>
      </c>
      <c r="X1660" t="s">
        <v>3192</v>
      </c>
      <c r="Y1660" t="s">
        <v>94</v>
      </c>
      <c r="Z1660" t="s">
        <v>364</v>
      </c>
      <c r="AA1660" s="29">
        <v>-736</v>
      </c>
      <c r="AB1660">
        <v>0</v>
      </c>
      <c r="AC1660">
        <f t="shared" si="312"/>
        <v>2019</v>
      </c>
      <c r="AD1660">
        <f t="shared" si="313"/>
        <v>5</v>
      </c>
      <c r="AE1660">
        <f t="shared" si="314"/>
        <v>2016</v>
      </c>
      <c r="AF1660">
        <f t="shared" si="315"/>
        <v>4</v>
      </c>
      <c r="AG1660" t="str">
        <f>VLOOKUP(F1660,vlookup!$A$2:$E$660,2,0)</f>
        <v>Retained</v>
      </c>
      <c r="AH1660" t="str">
        <f>VLOOKUP(F1660,vlookup!$A$2:$E$660,3,0)</f>
        <v>Service Contract</v>
      </c>
      <c r="AI1660" t="str">
        <f>VLOOKUP(F1660,vlookup!$A$2:$E$660,4,0)</f>
        <v>Used Car Programs</v>
      </c>
      <c r="AJ1660" t="str">
        <f>VLOOKUP(F1660,vlookup!$A$2:$E$660,5,0)</f>
        <v>High Mileage</v>
      </c>
      <c r="AL1660">
        <f t="shared" si="316"/>
        <v>17</v>
      </c>
      <c r="AM1660">
        <f t="shared" si="317"/>
        <v>1097</v>
      </c>
      <c r="AN1660">
        <f t="shared" si="318"/>
        <v>16557</v>
      </c>
      <c r="AO1660" t="str">
        <f t="shared" si="319"/>
        <v/>
      </c>
      <c r="AP1660" t="str">
        <f t="shared" si="320"/>
        <v/>
      </c>
      <c r="AQ1660" t="str">
        <f t="shared" si="321"/>
        <v/>
      </c>
      <c r="AR1660">
        <f t="shared" si="322"/>
        <v>-736</v>
      </c>
      <c r="AS1660" t="str">
        <f t="shared" si="323"/>
        <v>BDE82052D6-1</v>
      </c>
      <c r="AT1660" t="str">
        <f>IFERROR(IF(VLOOKUP(Y1660,vlookup!$I$2:$J$9,1,0)=Y1660,VLOOKUP(Y1660,vlookup!$I$2:$J$9,2,0),PROPER(Y1660)),PROPER(Y1660))</f>
        <v>Labor</v>
      </c>
      <c r="AU1660" t="str">
        <f>IFERROR(IF(B1660=VLOOKUP(B1660,vlookup!$L$2:$L$10,1,0),"Yes","No"),"No")</f>
        <v>No</v>
      </c>
    </row>
    <row r="1661" spans="1:47" ht="14.45" customHeight="1" x14ac:dyDescent="0.25">
      <c r="A1661" t="s">
        <v>3247</v>
      </c>
      <c r="B1661" s="31" t="s">
        <v>3248</v>
      </c>
      <c r="C1661">
        <v>2</v>
      </c>
      <c r="D1661">
        <v>1</v>
      </c>
      <c r="E1661" t="s">
        <v>382</v>
      </c>
      <c r="F1661" t="s">
        <v>205</v>
      </c>
      <c r="G1661" t="s">
        <v>1107</v>
      </c>
      <c r="H1661" t="s">
        <v>3715</v>
      </c>
      <c r="I1661">
        <v>85309</v>
      </c>
      <c r="J1661" s="19">
        <v>42961</v>
      </c>
      <c r="K1661" s="19">
        <v>42992</v>
      </c>
      <c r="L1661">
        <v>201709</v>
      </c>
      <c r="M1661" s="19">
        <v>42979</v>
      </c>
      <c r="N1661">
        <v>24616</v>
      </c>
      <c r="O1661" t="s">
        <v>1076</v>
      </c>
      <c r="P1661" t="s">
        <v>3249</v>
      </c>
      <c r="Q1661" t="s">
        <v>924</v>
      </c>
      <c r="R1661">
        <v>80111</v>
      </c>
      <c r="S1661" s="19">
        <v>43019</v>
      </c>
      <c r="T1661">
        <v>86889</v>
      </c>
      <c r="U1661" t="s">
        <v>357</v>
      </c>
      <c r="V1661" s="19">
        <v>43041</v>
      </c>
      <c r="W1661" t="s">
        <v>3010</v>
      </c>
      <c r="X1661" t="s">
        <v>3011</v>
      </c>
      <c r="Y1661" t="s">
        <v>94</v>
      </c>
      <c r="Z1661" t="s">
        <v>364</v>
      </c>
      <c r="AA1661" s="29">
        <v>-497.2</v>
      </c>
      <c r="AB1661">
        <v>0</v>
      </c>
      <c r="AC1661">
        <f t="shared" si="312"/>
        <v>2017</v>
      </c>
      <c r="AD1661">
        <f t="shared" si="313"/>
        <v>11</v>
      </c>
      <c r="AE1661">
        <f t="shared" si="314"/>
        <v>2017</v>
      </c>
      <c r="AF1661">
        <f t="shared" si="315"/>
        <v>8</v>
      </c>
      <c r="AG1661" t="str">
        <f>VLOOKUP(F1661,vlookup!$A$2:$E$660,2,0)</f>
        <v>Retained</v>
      </c>
      <c r="AH1661" t="str">
        <f>VLOOKUP(F1661,vlookup!$A$2:$E$660,3,0)</f>
        <v>Service Contract</v>
      </c>
      <c r="AI1661" t="str">
        <f>VLOOKUP(F1661,vlookup!$A$2:$E$660,4,0)</f>
        <v>Used Car Programs</v>
      </c>
      <c r="AJ1661" t="str">
        <f>VLOOKUP(F1661,vlookup!$A$2:$E$660,5,0)</f>
        <v>High Mileage</v>
      </c>
      <c r="AL1661">
        <f t="shared" si="316"/>
        <v>30</v>
      </c>
      <c r="AM1661">
        <f t="shared" si="317"/>
        <v>78</v>
      </c>
      <c r="AN1661">
        <f t="shared" si="318"/>
        <v>1580</v>
      </c>
      <c r="AO1661" t="str">
        <f t="shared" si="319"/>
        <v/>
      </c>
      <c r="AP1661" t="str">
        <f t="shared" si="320"/>
        <v/>
      </c>
      <c r="AQ1661">
        <f t="shared" si="321"/>
        <v>-497.2</v>
      </c>
      <c r="AR1661" t="str">
        <f t="shared" si="322"/>
        <v/>
      </c>
      <c r="AS1661" t="str">
        <f t="shared" si="323"/>
        <v>BC872964H7-2</v>
      </c>
      <c r="AT1661" t="str">
        <f>IFERROR(IF(VLOOKUP(Y1661,vlookup!$I$2:$J$9,1,0)=Y1661,VLOOKUP(Y1661,vlookup!$I$2:$J$9,2,0),PROPER(Y1661)),PROPER(Y1661))</f>
        <v>Labor</v>
      </c>
      <c r="AU1661" t="str">
        <f>IFERROR(IF(B1661=VLOOKUP(B1661,vlookup!$L$2:$L$10,1,0),"Yes","No"),"No")</f>
        <v>No</v>
      </c>
    </row>
    <row r="1662" spans="1:47" ht="14.45" customHeight="1" x14ac:dyDescent="0.25">
      <c r="A1662" t="s">
        <v>3250</v>
      </c>
      <c r="B1662" s="31" t="s">
        <v>3251</v>
      </c>
      <c r="C1662">
        <v>1</v>
      </c>
      <c r="D1662">
        <v>1</v>
      </c>
      <c r="E1662" t="s">
        <v>382</v>
      </c>
      <c r="F1662" t="s">
        <v>60</v>
      </c>
      <c r="G1662" t="s">
        <v>1107</v>
      </c>
      <c r="H1662" t="s">
        <v>3715</v>
      </c>
      <c r="I1662">
        <v>130311</v>
      </c>
      <c r="J1662" s="19">
        <v>41644</v>
      </c>
      <c r="K1662" s="19">
        <v>41670</v>
      </c>
      <c r="L1662">
        <v>201401</v>
      </c>
      <c r="M1662" s="19">
        <v>41640</v>
      </c>
      <c r="N1662">
        <v>24616</v>
      </c>
      <c r="O1662" t="s">
        <v>1076</v>
      </c>
      <c r="P1662" t="s">
        <v>3252</v>
      </c>
      <c r="Q1662" t="s">
        <v>924</v>
      </c>
      <c r="R1662">
        <v>11222</v>
      </c>
      <c r="S1662" s="19">
        <v>41800</v>
      </c>
      <c r="T1662">
        <v>133333</v>
      </c>
      <c r="U1662" t="s">
        <v>357</v>
      </c>
      <c r="V1662" s="19">
        <v>41821</v>
      </c>
      <c r="W1662" t="s">
        <v>2536</v>
      </c>
      <c r="X1662" t="s">
        <v>2537</v>
      </c>
      <c r="Y1662" t="s">
        <v>94</v>
      </c>
      <c r="Z1662" t="s">
        <v>14</v>
      </c>
      <c r="AA1662" s="29">
        <v>-776.77</v>
      </c>
      <c r="AB1662">
        <v>0</v>
      </c>
      <c r="AC1662">
        <f t="shared" si="312"/>
        <v>2014</v>
      </c>
      <c r="AD1662">
        <f t="shared" si="313"/>
        <v>7</v>
      </c>
      <c r="AE1662">
        <f t="shared" si="314"/>
        <v>2014</v>
      </c>
      <c r="AF1662">
        <f t="shared" si="315"/>
        <v>1</v>
      </c>
      <c r="AG1662" t="str">
        <f>VLOOKUP(F1662,vlookup!$A$2:$E$660,2,0)</f>
        <v>Retained</v>
      </c>
      <c r="AH1662" t="str">
        <f>VLOOKUP(F1662,vlookup!$A$2:$E$660,3,0)</f>
        <v>Service Contract</v>
      </c>
      <c r="AI1662" t="str">
        <f>VLOOKUP(F1662,vlookup!$A$2:$E$660,4,0)</f>
        <v>Used Car Programs</v>
      </c>
      <c r="AJ1662" t="str">
        <f>VLOOKUP(F1662,vlookup!$A$2:$E$660,5,0)</f>
        <v>High Mileage</v>
      </c>
      <c r="AL1662">
        <f t="shared" si="316"/>
        <v>26</v>
      </c>
      <c r="AM1662">
        <f t="shared" si="317"/>
        <v>176</v>
      </c>
      <c r="AN1662">
        <f t="shared" si="318"/>
        <v>3022</v>
      </c>
      <c r="AO1662" t="str">
        <f t="shared" si="319"/>
        <v/>
      </c>
      <c r="AP1662" t="str">
        <f t="shared" si="320"/>
        <v/>
      </c>
      <c r="AQ1662" t="str">
        <f t="shared" si="321"/>
        <v/>
      </c>
      <c r="AR1662">
        <f t="shared" si="322"/>
        <v>-776.77</v>
      </c>
      <c r="AS1662" t="str">
        <f t="shared" si="323"/>
        <v>4B852876A4Y-1</v>
      </c>
      <c r="AT1662" t="str">
        <f>IFERROR(IF(VLOOKUP(Y1662,vlookup!$I$2:$J$9,1,0)=Y1662,VLOOKUP(Y1662,vlookup!$I$2:$J$9,2,0),PROPER(Y1662)),PROPER(Y1662))</f>
        <v>Labor</v>
      </c>
      <c r="AU1662" t="str">
        <f>IFERROR(IF(B1662=VLOOKUP(B1662,vlookup!$L$2:$L$10,1,0),"Yes","No"),"No")</f>
        <v>No</v>
      </c>
    </row>
    <row r="1663" spans="1:47" ht="14.45" customHeight="1" x14ac:dyDescent="0.25">
      <c r="A1663" t="s">
        <v>1910</v>
      </c>
      <c r="B1663" s="31" t="s">
        <v>1911</v>
      </c>
      <c r="C1663">
        <v>1</v>
      </c>
      <c r="D1663">
        <v>1</v>
      </c>
      <c r="E1663" t="s">
        <v>571</v>
      </c>
      <c r="F1663" t="s">
        <v>205</v>
      </c>
      <c r="G1663" t="s">
        <v>1107</v>
      </c>
      <c r="H1663" t="s">
        <v>3715</v>
      </c>
      <c r="I1663">
        <v>96323</v>
      </c>
      <c r="J1663" s="19">
        <v>41951</v>
      </c>
      <c r="K1663" s="19">
        <v>41972</v>
      </c>
      <c r="L1663">
        <v>201411</v>
      </c>
      <c r="M1663" s="19">
        <v>41944</v>
      </c>
      <c r="N1663">
        <v>24617</v>
      </c>
      <c r="O1663" t="s">
        <v>1070</v>
      </c>
      <c r="P1663" t="s">
        <v>1897</v>
      </c>
      <c r="Q1663" t="s">
        <v>924</v>
      </c>
      <c r="R1663">
        <v>13273</v>
      </c>
      <c r="S1663" s="19">
        <v>42060</v>
      </c>
      <c r="T1663">
        <v>97981</v>
      </c>
      <c r="U1663" t="s">
        <v>357</v>
      </c>
      <c r="V1663" s="19">
        <v>42061</v>
      </c>
      <c r="W1663" t="s">
        <v>591</v>
      </c>
      <c r="X1663" t="s">
        <v>592</v>
      </c>
      <c r="Y1663" t="s">
        <v>94</v>
      </c>
      <c r="Z1663" t="s">
        <v>358</v>
      </c>
      <c r="AA1663" s="29">
        <v>-260</v>
      </c>
      <c r="AB1663">
        <v>0</v>
      </c>
      <c r="AC1663">
        <f t="shared" si="312"/>
        <v>2015</v>
      </c>
      <c r="AD1663">
        <f t="shared" si="313"/>
        <v>2</v>
      </c>
      <c r="AE1663">
        <f t="shared" si="314"/>
        <v>2014</v>
      </c>
      <c r="AF1663">
        <f t="shared" si="315"/>
        <v>11</v>
      </c>
      <c r="AG1663" t="str">
        <f>VLOOKUP(F1663,vlookup!$A$2:$E$660,2,0)</f>
        <v>Retained</v>
      </c>
      <c r="AH1663" t="str">
        <f>VLOOKUP(F1663,vlookup!$A$2:$E$660,3,0)</f>
        <v>Service Contract</v>
      </c>
      <c r="AI1663" t="str">
        <f>VLOOKUP(F1663,vlookup!$A$2:$E$660,4,0)</f>
        <v>Used Car Programs</v>
      </c>
      <c r="AJ1663" t="str">
        <f>VLOOKUP(F1663,vlookup!$A$2:$E$660,5,0)</f>
        <v>High Mileage</v>
      </c>
      <c r="AL1663">
        <f t="shared" si="316"/>
        <v>21</v>
      </c>
      <c r="AM1663">
        <f t="shared" si="317"/>
        <v>108</v>
      </c>
      <c r="AN1663">
        <f t="shared" si="318"/>
        <v>1658</v>
      </c>
      <c r="AO1663" t="str">
        <f t="shared" si="319"/>
        <v/>
      </c>
      <c r="AP1663" t="str">
        <f t="shared" si="320"/>
        <v/>
      </c>
      <c r="AQ1663" t="str">
        <f t="shared" si="321"/>
        <v/>
      </c>
      <c r="AR1663">
        <f t="shared" si="322"/>
        <v>-260</v>
      </c>
      <c r="AS1663" t="str">
        <f t="shared" si="323"/>
        <v>4B057353K4-1</v>
      </c>
      <c r="AT1663" t="str">
        <f>IFERROR(IF(VLOOKUP(Y1663,vlookup!$I$2:$J$9,1,0)=Y1663,VLOOKUP(Y1663,vlookup!$I$2:$J$9,2,0),PROPER(Y1663)),PROPER(Y1663))</f>
        <v>Labor</v>
      </c>
      <c r="AU1663" t="str">
        <f>IFERROR(IF(B1663=VLOOKUP(B1663,vlookup!$L$2:$L$10,1,0),"Yes","No"),"No")</f>
        <v>No</v>
      </c>
    </row>
    <row r="1664" spans="1:47" ht="14.45" customHeight="1" x14ac:dyDescent="0.25">
      <c r="A1664" t="s">
        <v>1912</v>
      </c>
      <c r="B1664" s="31" t="s">
        <v>1913</v>
      </c>
      <c r="C1664">
        <v>1</v>
      </c>
      <c r="D1664">
        <v>1</v>
      </c>
      <c r="E1664" t="s">
        <v>571</v>
      </c>
      <c r="F1664" t="s">
        <v>205</v>
      </c>
      <c r="G1664" t="s">
        <v>1107</v>
      </c>
      <c r="H1664" t="s">
        <v>3715</v>
      </c>
      <c r="I1664">
        <v>99298</v>
      </c>
      <c r="J1664" s="19">
        <v>41784</v>
      </c>
      <c r="K1664" s="19">
        <v>41814</v>
      </c>
      <c r="L1664">
        <v>201406</v>
      </c>
      <c r="M1664" s="19">
        <v>41791</v>
      </c>
      <c r="N1664">
        <v>24617</v>
      </c>
      <c r="O1664" t="s">
        <v>1070</v>
      </c>
      <c r="P1664" t="s">
        <v>1914</v>
      </c>
      <c r="Q1664" t="s">
        <v>924</v>
      </c>
      <c r="R1664">
        <v>72133</v>
      </c>
      <c r="S1664" s="19">
        <v>41828</v>
      </c>
      <c r="T1664">
        <v>99663</v>
      </c>
      <c r="U1664" t="s">
        <v>357</v>
      </c>
      <c r="V1664" s="19">
        <v>41843</v>
      </c>
      <c r="W1664" t="s">
        <v>1000</v>
      </c>
      <c r="X1664" t="s">
        <v>1001</v>
      </c>
      <c r="Y1664" t="s">
        <v>94</v>
      </c>
      <c r="Z1664" t="s">
        <v>364</v>
      </c>
      <c r="AA1664" s="29">
        <v>-1165.21</v>
      </c>
      <c r="AB1664">
        <v>0</v>
      </c>
      <c r="AC1664">
        <f t="shared" si="312"/>
        <v>2014</v>
      </c>
      <c r="AD1664">
        <f t="shared" si="313"/>
        <v>7</v>
      </c>
      <c r="AE1664">
        <f t="shared" si="314"/>
        <v>2014</v>
      </c>
      <c r="AF1664">
        <f t="shared" si="315"/>
        <v>5</v>
      </c>
      <c r="AG1664" t="str">
        <f>VLOOKUP(F1664,vlookup!$A$2:$E$660,2,0)</f>
        <v>Retained</v>
      </c>
      <c r="AH1664" t="str">
        <f>VLOOKUP(F1664,vlookup!$A$2:$E$660,3,0)</f>
        <v>Service Contract</v>
      </c>
      <c r="AI1664" t="str">
        <f>VLOOKUP(F1664,vlookup!$A$2:$E$660,4,0)</f>
        <v>Used Car Programs</v>
      </c>
      <c r="AJ1664" t="str">
        <f>VLOOKUP(F1664,vlookup!$A$2:$E$660,5,0)</f>
        <v>High Mileage</v>
      </c>
      <c r="AL1664">
        <f t="shared" si="316"/>
        <v>29</v>
      </c>
      <c r="AM1664">
        <f t="shared" si="317"/>
        <v>58</v>
      </c>
      <c r="AN1664">
        <f t="shared" si="318"/>
        <v>365</v>
      </c>
      <c r="AO1664" t="str">
        <f t="shared" si="319"/>
        <v/>
      </c>
      <c r="AP1664">
        <f t="shared" si="320"/>
        <v>-1165.21</v>
      </c>
      <c r="AQ1664" t="str">
        <f t="shared" si="321"/>
        <v/>
      </c>
      <c r="AR1664" t="str">
        <f t="shared" si="322"/>
        <v/>
      </c>
      <c r="AS1664" t="str">
        <f t="shared" si="323"/>
        <v>5CN63868E4-1</v>
      </c>
      <c r="AT1664" t="str">
        <f>IFERROR(IF(VLOOKUP(Y1664,vlookup!$I$2:$J$9,1,0)=Y1664,VLOOKUP(Y1664,vlookup!$I$2:$J$9,2,0),PROPER(Y1664)),PROPER(Y1664))</f>
        <v>Labor</v>
      </c>
      <c r="AU1664" t="str">
        <f>IFERROR(IF(B1664=VLOOKUP(B1664,vlookup!$L$2:$L$10,1,0),"Yes","No"),"No")</f>
        <v>No</v>
      </c>
    </row>
    <row r="1665" spans="1:47" ht="14.45" customHeight="1" x14ac:dyDescent="0.25">
      <c r="A1665" t="s">
        <v>1912</v>
      </c>
      <c r="B1665" s="31" t="s">
        <v>1913</v>
      </c>
      <c r="C1665">
        <v>3</v>
      </c>
      <c r="D1665">
        <v>1</v>
      </c>
      <c r="E1665" t="s">
        <v>571</v>
      </c>
      <c r="F1665" t="s">
        <v>205</v>
      </c>
      <c r="G1665" t="s">
        <v>1107</v>
      </c>
      <c r="H1665" t="s">
        <v>3715</v>
      </c>
      <c r="I1665">
        <v>99298</v>
      </c>
      <c r="J1665" s="19">
        <v>41784</v>
      </c>
      <c r="K1665" s="19">
        <v>41814</v>
      </c>
      <c r="L1665">
        <v>201406</v>
      </c>
      <c r="M1665" s="19">
        <v>41791</v>
      </c>
      <c r="N1665">
        <v>24617</v>
      </c>
      <c r="O1665" t="s">
        <v>1070</v>
      </c>
      <c r="P1665" t="s">
        <v>1915</v>
      </c>
      <c r="Q1665" t="s">
        <v>924</v>
      </c>
      <c r="R1665">
        <v>4927</v>
      </c>
      <c r="S1665" s="19">
        <v>42059</v>
      </c>
      <c r="T1665">
        <v>110272</v>
      </c>
      <c r="U1665" t="s">
        <v>357</v>
      </c>
      <c r="V1665" s="19">
        <v>42075</v>
      </c>
      <c r="W1665" t="s">
        <v>988</v>
      </c>
      <c r="X1665" t="s">
        <v>989</v>
      </c>
      <c r="Y1665" t="s">
        <v>94</v>
      </c>
      <c r="Z1665" t="s">
        <v>364</v>
      </c>
      <c r="AA1665" s="29">
        <v>-1012.5</v>
      </c>
      <c r="AB1665">
        <v>0</v>
      </c>
      <c r="AC1665">
        <f t="shared" si="312"/>
        <v>2015</v>
      </c>
      <c r="AD1665">
        <f t="shared" si="313"/>
        <v>3</v>
      </c>
      <c r="AE1665">
        <f t="shared" si="314"/>
        <v>2014</v>
      </c>
      <c r="AF1665">
        <f t="shared" si="315"/>
        <v>5</v>
      </c>
      <c r="AG1665" t="str">
        <f>VLOOKUP(F1665,vlookup!$A$2:$E$660,2,0)</f>
        <v>Retained</v>
      </c>
      <c r="AH1665" t="str">
        <f>VLOOKUP(F1665,vlookup!$A$2:$E$660,3,0)</f>
        <v>Service Contract</v>
      </c>
      <c r="AI1665" t="str">
        <f>VLOOKUP(F1665,vlookup!$A$2:$E$660,4,0)</f>
        <v>Used Car Programs</v>
      </c>
      <c r="AJ1665" t="str">
        <f>VLOOKUP(F1665,vlookup!$A$2:$E$660,5,0)</f>
        <v>High Mileage</v>
      </c>
      <c r="AL1665">
        <f t="shared" si="316"/>
        <v>29</v>
      </c>
      <c r="AM1665">
        <f t="shared" si="317"/>
        <v>287</v>
      </c>
      <c r="AN1665">
        <f t="shared" si="318"/>
        <v>10974</v>
      </c>
      <c r="AO1665" t="str">
        <f t="shared" si="319"/>
        <v/>
      </c>
      <c r="AP1665" t="str">
        <f t="shared" si="320"/>
        <v/>
      </c>
      <c r="AQ1665" t="str">
        <f t="shared" si="321"/>
        <v/>
      </c>
      <c r="AR1665">
        <f t="shared" si="322"/>
        <v>-1012.5</v>
      </c>
      <c r="AS1665" t="str">
        <f t="shared" si="323"/>
        <v>5CN63868E4-3</v>
      </c>
      <c r="AT1665" t="str">
        <f>IFERROR(IF(VLOOKUP(Y1665,vlookup!$I$2:$J$9,1,0)=Y1665,VLOOKUP(Y1665,vlookup!$I$2:$J$9,2,0),PROPER(Y1665)),PROPER(Y1665))</f>
        <v>Labor</v>
      </c>
      <c r="AU1665" t="str">
        <f>IFERROR(IF(B1665=VLOOKUP(B1665,vlookup!$L$2:$L$10,1,0),"Yes","No"),"No")</f>
        <v>No</v>
      </c>
    </row>
    <row r="1666" spans="1:47" ht="14.45" customHeight="1" x14ac:dyDescent="0.25">
      <c r="A1666" t="s">
        <v>1912</v>
      </c>
      <c r="B1666" s="31" t="s">
        <v>1913</v>
      </c>
      <c r="C1666">
        <v>3</v>
      </c>
      <c r="D1666">
        <v>1</v>
      </c>
      <c r="E1666" t="s">
        <v>571</v>
      </c>
      <c r="F1666" t="s">
        <v>205</v>
      </c>
      <c r="G1666" t="s">
        <v>1107</v>
      </c>
      <c r="H1666" t="s">
        <v>3715</v>
      </c>
      <c r="I1666">
        <v>99298</v>
      </c>
      <c r="J1666" s="19">
        <v>41784</v>
      </c>
      <c r="K1666" s="19">
        <v>41814</v>
      </c>
      <c r="L1666">
        <v>201406</v>
      </c>
      <c r="M1666" s="19">
        <v>41791</v>
      </c>
      <c r="N1666">
        <v>24617</v>
      </c>
      <c r="O1666" t="s">
        <v>1070</v>
      </c>
      <c r="P1666" t="s">
        <v>1915</v>
      </c>
      <c r="Q1666" t="s">
        <v>924</v>
      </c>
      <c r="R1666">
        <v>4927</v>
      </c>
      <c r="S1666" s="19">
        <v>42059</v>
      </c>
      <c r="T1666">
        <v>110272</v>
      </c>
      <c r="U1666" t="s">
        <v>357</v>
      </c>
      <c r="V1666" s="19">
        <v>42075</v>
      </c>
      <c r="W1666" t="s">
        <v>1006</v>
      </c>
      <c r="X1666" t="s">
        <v>1007</v>
      </c>
      <c r="Y1666" t="s">
        <v>94</v>
      </c>
      <c r="Z1666" t="s">
        <v>364</v>
      </c>
      <c r="AA1666" s="29">
        <v>-1053</v>
      </c>
      <c r="AB1666">
        <v>0</v>
      </c>
      <c r="AC1666">
        <f t="shared" si="312"/>
        <v>2015</v>
      </c>
      <c r="AD1666">
        <f t="shared" si="313"/>
        <v>3</v>
      </c>
      <c r="AE1666">
        <f t="shared" si="314"/>
        <v>2014</v>
      </c>
      <c r="AF1666">
        <f t="shared" si="315"/>
        <v>5</v>
      </c>
      <c r="AG1666" t="str">
        <f>VLOOKUP(F1666,vlookup!$A$2:$E$660,2,0)</f>
        <v>Retained</v>
      </c>
      <c r="AH1666" t="str">
        <f>VLOOKUP(F1666,vlookup!$A$2:$E$660,3,0)</f>
        <v>Service Contract</v>
      </c>
      <c r="AI1666" t="str">
        <f>VLOOKUP(F1666,vlookup!$A$2:$E$660,4,0)</f>
        <v>Used Car Programs</v>
      </c>
      <c r="AJ1666" t="str">
        <f>VLOOKUP(F1666,vlookup!$A$2:$E$660,5,0)</f>
        <v>High Mileage</v>
      </c>
      <c r="AL1666">
        <f t="shared" si="316"/>
        <v>29</v>
      </c>
      <c r="AM1666">
        <f t="shared" si="317"/>
        <v>287</v>
      </c>
      <c r="AN1666">
        <f t="shared" si="318"/>
        <v>10974</v>
      </c>
      <c r="AO1666" t="str">
        <f t="shared" si="319"/>
        <v/>
      </c>
      <c r="AP1666" t="str">
        <f t="shared" si="320"/>
        <v/>
      </c>
      <c r="AQ1666" t="str">
        <f t="shared" si="321"/>
        <v/>
      </c>
      <c r="AR1666">
        <f t="shared" si="322"/>
        <v>-1053</v>
      </c>
      <c r="AS1666" t="str">
        <f t="shared" si="323"/>
        <v>5CN63868E4-3</v>
      </c>
      <c r="AT1666" t="str">
        <f>IFERROR(IF(VLOOKUP(Y1666,vlookup!$I$2:$J$9,1,0)=Y1666,VLOOKUP(Y1666,vlookup!$I$2:$J$9,2,0),PROPER(Y1666)),PROPER(Y1666))</f>
        <v>Labor</v>
      </c>
      <c r="AU1666" t="str">
        <f>IFERROR(IF(B1666=VLOOKUP(B1666,vlookup!$L$2:$L$10,1,0),"Yes","No"),"No")</f>
        <v>No</v>
      </c>
    </row>
    <row r="1667" spans="1:47" ht="14.45" customHeight="1" x14ac:dyDescent="0.25">
      <c r="A1667" t="s">
        <v>1912</v>
      </c>
      <c r="B1667" s="31" t="s">
        <v>1913</v>
      </c>
      <c r="C1667">
        <v>3</v>
      </c>
      <c r="D1667">
        <v>1</v>
      </c>
      <c r="E1667" t="s">
        <v>571</v>
      </c>
      <c r="F1667" t="s">
        <v>205</v>
      </c>
      <c r="G1667" t="s">
        <v>1107</v>
      </c>
      <c r="H1667" t="s">
        <v>3715</v>
      </c>
      <c r="I1667">
        <v>99298</v>
      </c>
      <c r="J1667" s="19">
        <v>41784</v>
      </c>
      <c r="K1667" s="19">
        <v>41814</v>
      </c>
      <c r="L1667">
        <v>201406</v>
      </c>
      <c r="M1667" s="19">
        <v>41791</v>
      </c>
      <c r="N1667">
        <v>24617</v>
      </c>
      <c r="O1667" t="s">
        <v>1070</v>
      </c>
      <c r="P1667" t="s">
        <v>1915</v>
      </c>
      <c r="Q1667" t="s">
        <v>924</v>
      </c>
      <c r="R1667">
        <v>4927</v>
      </c>
      <c r="S1667" s="19">
        <v>42059</v>
      </c>
      <c r="T1667">
        <v>110272</v>
      </c>
      <c r="U1667" t="s">
        <v>357</v>
      </c>
      <c r="V1667" s="19">
        <v>42075</v>
      </c>
      <c r="W1667" t="s">
        <v>3253</v>
      </c>
      <c r="X1667" t="s">
        <v>3254</v>
      </c>
      <c r="Y1667" t="s">
        <v>94</v>
      </c>
      <c r="Z1667" t="s">
        <v>364</v>
      </c>
      <c r="AA1667" s="29">
        <v>-135</v>
      </c>
      <c r="AB1667">
        <v>0</v>
      </c>
      <c r="AC1667">
        <f t="shared" ref="AC1667:AC1730" si="324">YEAR(V1667)</f>
        <v>2015</v>
      </c>
      <c r="AD1667">
        <f t="shared" ref="AD1667:AD1730" si="325">MONTH(V1667)</f>
        <v>3</v>
      </c>
      <c r="AE1667">
        <f t="shared" ref="AE1667:AE1730" si="326">YEAR(J1667)</f>
        <v>2014</v>
      </c>
      <c r="AF1667">
        <f t="shared" ref="AF1667:AF1730" si="327">MONTH(J1667)</f>
        <v>5</v>
      </c>
      <c r="AG1667" t="str">
        <f>VLOOKUP(F1667,vlookup!$A$2:$E$660,2,0)</f>
        <v>Retained</v>
      </c>
      <c r="AH1667" t="str">
        <f>VLOOKUP(F1667,vlookup!$A$2:$E$660,3,0)</f>
        <v>Service Contract</v>
      </c>
      <c r="AI1667" t="str">
        <f>VLOOKUP(F1667,vlookup!$A$2:$E$660,4,0)</f>
        <v>Used Car Programs</v>
      </c>
      <c r="AJ1667" t="str">
        <f>VLOOKUP(F1667,vlookup!$A$2:$E$660,5,0)</f>
        <v>High Mileage</v>
      </c>
      <c r="AL1667">
        <f t="shared" ref="AL1667:AL1730" si="328">DAYS360(J1667,K1667)</f>
        <v>29</v>
      </c>
      <c r="AM1667">
        <f t="shared" ref="AM1667:AM1730" si="329">DAYS360(J1667,V1667)</f>
        <v>287</v>
      </c>
      <c r="AN1667">
        <f t="shared" ref="AN1667:AN1730" si="330">IF(T1667-I1667&lt;1,"",T1667-I1667)</f>
        <v>10974</v>
      </c>
      <c r="AO1667" t="str">
        <f t="shared" ref="AO1667:AO1730" si="331">IF(AM1667&lt;31,AA1667,"")</f>
        <v/>
      </c>
      <c r="AP1667" t="str">
        <f t="shared" ref="AP1667:AP1730" si="332">IF(AND(AM1667&gt;30,AM1667&lt;61),AA1667,"")</f>
        <v/>
      </c>
      <c r="AQ1667" t="str">
        <f t="shared" ref="AQ1667:AQ1730" si="333">IF(AND(AM1667&gt;60,AM1667&lt;91),AA1667,"")</f>
        <v/>
      </c>
      <c r="AR1667">
        <f t="shared" ref="AR1667:AR1730" si="334">IF(AM1667&gt;90,AA1667,"")</f>
        <v>-135</v>
      </c>
      <c r="AS1667" t="str">
        <f t="shared" ref="AS1667:AS1730" si="335">CONCATENATE(B1667,"-",C1667)</f>
        <v>5CN63868E4-3</v>
      </c>
      <c r="AT1667" t="str">
        <f>IFERROR(IF(VLOOKUP(Y1667,vlookup!$I$2:$J$9,1,0)=Y1667,VLOOKUP(Y1667,vlookup!$I$2:$J$9,2,0),PROPER(Y1667)),PROPER(Y1667))</f>
        <v>Labor</v>
      </c>
      <c r="AU1667" t="str">
        <f>IFERROR(IF(B1667=VLOOKUP(B1667,vlookup!$L$2:$L$10,1,0),"Yes","No"),"No")</f>
        <v>No</v>
      </c>
    </row>
    <row r="1668" spans="1:47" ht="14.45" customHeight="1" x14ac:dyDescent="0.25">
      <c r="A1668" t="s">
        <v>1912</v>
      </c>
      <c r="B1668" s="31" t="s">
        <v>1913</v>
      </c>
      <c r="C1668">
        <v>3</v>
      </c>
      <c r="D1668">
        <v>1</v>
      </c>
      <c r="E1668" t="s">
        <v>571</v>
      </c>
      <c r="F1668" t="s">
        <v>205</v>
      </c>
      <c r="G1668" t="s">
        <v>1107</v>
      </c>
      <c r="H1668" t="s">
        <v>3715</v>
      </c>
      <c r="I1668">
        <v>99298</v>
      </c>
      <c r="J1668" s="19">
        <v>41784</v>
      </c>
      <c r="K1668" s="19">
        <v>41814</v>
      </c>
      <c r="L1668">
        <v>201406</v>
      </c>
      <c r="M1668" s="19">
        <v>41791</v>
      </c>
      <c r="N1668">
        <v>24617</v>
      </c>
      <c r="O1668" t="s">
        <v>1070</v>
      </c>
      <c r="P1668" t="s">
        <v>1915</v>
      </c>
      <c r="Q1668" t="s">
        <v>924</v>
      </c>
      <c r="R1668">
        <v>4927</v>
      </c>
      <c r="S1668" s="19">
        <v>42059</v>
      </c>
      <c r="T1668">
        <v>110272</v>
      </c>
      <c r="U1668" t="s">
        <v>357</v>
      </c>
      <c r="V1668" s="19">
        <v>42075</v>
      </c>
      <c r="W1668" t="s">
        <v>3255</v>
      </c>
      <c r="X1668" t="s">
        <v>3256</v>
      </c>
      <c r="Y1668" t="s">
        <v>94</v>
      </c>
      <c r="Z1668" t="s">
        <v>364</v>
      </c>
      <c r="AA1668" s="29">
        <v>-1335.15</v>
      </c>
      <c r="AB1668">
        <v>0</v>
      </c>
      <c r="AC1668">
        <f t="shared" si="324"/>
        <v>2015</v>
      </c>
      <c r="AD1668">
        <f t="shared" si="325"/>
        <v>3</v>
      </c>
      <c r="AE1668">
        <f t="shared" si="326"/>
        <v>2014</v>
      </c>
      <c r="AF1668">
        <f t="shared" si="327"/>
        <v>5</v>
      </c>
      <c r="AG1668" t="str">
        <f>VLOOKUP(F1668,vlookup!$A$2:$E$660,2,0)</f>
        <v>Retained</v>
      </c>
      <c r="AH1668" t="str">
        <f>VLOOKUP(F1668,vlookup!$A$2:$E$660,3,0)</f>
        <v>Service Contract</v>
      </c>
      <c r="AI1668" t="str">
        <f>VLOOKUP(F1668,vlookup!$A$2:$E$660,4,0)</f>
        <v>Used Car Programs</v>
      </c>
      <c r="AJ1668" t="str">
        <f>VLOOKUP(F1668,vlookup!$A$2:$E$660,5,0)</f>
        <v>High Mileage</v>
      </c>
      <c r="AL1668">
        <f t="shared" si="328"/>
        <v>29</v>
      </c>
      <c r="AM1668">
        <f t="shared" si="329"/>
        <v>287</v>
      </c>
      <c r="AN1668">
        <f t="shared" si="330"/>
        <v>10974</v>
      </c>
      <c r="AO1668" t="str">
        <f t="shared" si="331"/>
        <v/>
      </c>
      <c r="AP1668" t="str">
        <f t="shared" si="332"/>
        <v/>
      </c>
      <c r="AQ1668" t="str">
        <f t="shared" si="333"/>
        <v/>
      </c>
      <c r="AR1668">
        <f t="shared" si="334"/>
        <v>-1335.15</v>
      </c>
      <c r="AS1668" t="str">
        <f t="shared" si="335"/>
        <v>5CN63868E4-3</v>
      </c>
      <c r="AT1668" t="str">
        <f>IFERROR(IF(VLOOKUP(Y1668,vlookup!$I$2:$J$9,1,0)=Y1668,VLOOKUP(Y1668,vlookup!$I$2:$J$9,2,0),PROPER(Y1668)),PROPER(Y1668))</f>
        <v>Labor</v>
      </c>
      <c r="AU1668" t="str">
        <f>IFERROR(IF(B1668=VLOOKUP(B1668,vlookup!$L$2:$L$10,1,0),"Yes","No"),"No")</f>
        <v>No</v>
      </c>
    </row>
    <row r="1669" spans="1:47" ht="14.45" customHeight="1" x14ac:dyDescent="0.25">
      <c r="A1669" t="s">
        <v>1912</v>
      </c>
      <c r="B1669" s="31" t="s">
        <v>1913</v>
      </c>
      <c r="C1669">
        <v>3</v>
      </c>
      <c r="D1669">
        <v>1</v>
      </c>
      <c r="E1669" t="s">
        <v>571</v>
      </c>
      <c r="F1669" t="s">
        <v>205</v>
      </c>
      <c r="G1669" t="s">
        <v>1107</v>
      </c>
      <c r="H1669" t="s">
        <v>3715</v>
      </c>
      <c r="I1669">
        <v>99298</v>
      </c>
      <c r="J1669" s="19">
        <v>41784</v>
      </c>
      <c r="K1669" s="19">
        <v>41814</v>
      </c>
      <c r="L1669">
        <v>201406</v>
      </c>
      <c r="M1669" s="19">
        <v>41791</v>
      </c>
      <c r="N1669">
        <v>24617</v>
      </c>
      <c r="O1669" t="s">
        <v>1070</v>
      </c>
      <c r="P1669" t="s">
        <v>1915</v>
      </c>
      <c r="Q1669" t="s">
        <v>924</v>
      </c>
      <c r="R1669">
        <v>4927</v>
      </c>
      <c r="S1669" s="19">
        <v>42059</v>
      </c>
      <c r="T1669">
        <v>110272</v>
      </c>
      <c r="U1669" t="s">
        <v>357</v>
      </c>
      <c r="V1669" s="19">
        <v>42075</v>
      </c>
      <c r="W1669" t="s">
        <v>3257</v>
      </c>
      <c r="X1669" t="s">
        <v>3258</v>
      </c>
      <c r="Y1669" t="s">
        <v>94</v>
      </c>
      <c r="Z1669" t="s">
        <v>369</v>
      </c>
      <c r="AA1669" s="29">
        <v>-67.5</v>
      </c>
      <c r="AB1669">
        <v>0</v>
      </c>
      <c r="AC1669">
        <f t="shared" si="324"/>
        <v>2015</v>
      </c>
      <c r="AD1669">
        <f t="shared" si="325"/>
        <v>3</v>
      </c>
      <c r="AE1669">
        <f t="shared" si="326"/>
        <v>2014</v>
      </c>
      <c r="AF1669">
        <f t="shared" si="327"/>
        <v>5</v>
      </c>
      <c r="AG1669" t="str">
        <f>VLOOKUP(F1669,vlookup!$A$2:$E$660,2,0)</f>
        <v>Retained</v>
      </c>
      <c r="AH1669" t="str">
        <f>VLOOKUP(F1669,vlookup!$A$2:$E$660,3,0)</f>
        <v>Service Contract</v>
      </c>
      <c r="AI1669" t="str">
        <f>VLOOKUP(F1669,vlookup!$A$2:$E$660,4,0)</f>
        <v>Used Car Programs</v>
      </c>
      <c r="AJ1669" t="str">
        <f>VLOOKUP(F1669,vlookup!$A$2:$E$660,5,0)</f>
        <v>High Mileage</v>
      </c>
      <c r="AL1669">
        <f t="shared" si="328"/>
        <v>29</v>
      </c>
      <c r="AM1669">
        <f t="shared" si="329"/>
        <v>287</v>
      </c>
      <c r="AN1669">
        <f t="shared" si="330"/>
        <v>10974</v>
      </c>
      <c r="AO1669" t="str">
        <f t="shared" si="331"/>
        <v/>
      </c>
      <c r="AP1669" t="str">
        <f t="shared" si="332"/>
        <v/>
      </c>
      <c r="AQ1669" t="str">
        <f t="shared" si="333"/>
        <v/>
      </c>
      <c r="AR1669">
        <f t="shared" si="334"/>
        <v>-67.5</v>
      </c>
      <c r="AS1669" t="str">
        <f t="shared" si="335"/>
        <v>5CN63868E4-3</v>
      </c>
      <c r="AT1669" t="str">
        <f>IFERROR(IF(VLOOKUP(Y1669,vlookup!$I$2:$J$9,1,0)=Y1669,VLOOKUP(Y1669,vlookup!$I$2:$J$9,2,0),PROPER(Y1669)),PROPER(Y1669))</f>
        <v>Labor</v>
      </c>
      <c r="AU1669" t="str">
        <f>IFERROR(IF(B1669=VLOOKUP(B1669,vlookup!$L$2:$L$10,1,0),"Yes","No"),"No")</f>
        <v>No</v>
      </c>
    </row>
    <row r="1670" spans="1:47" ht="14.45" customHeight="1" x14ac:dyDescent="0.25">
      <c r="A1670" t="s">
        <v>1912</v>
      </c>
      <c r="B1670" s="31" t="s">
        <v>1913</v>
      </c>
      <c r="C1670">
        <v>4</v>
      </c>
      <c r="D1670">
        <v>1</v>
      </c>
      <c r="E1670" t="s">
        <v>571</v>
      </c>
      <c r="F1670" t="s">
        <v>205</v>
      </c>
      <c r="G1670" t="s">
        <v>1107</v>
      </c>
      <c r="H1670" t="s">
        <v>3715</v>
      </c>
      <c r="I1670">
        <v>99298</v>
      </c>
      <c r="J1670" s="19">
        <v>41784</v>
      </c>
      <c r="K1670" s="19">
        <v>41814</v>
      </c>
      <c r="L1670">
        <v>201406</v>
      </c>
      <c r="M1670" s="19">
        <v>41791</v>
      </c>
      <c r="N1670">
        <v>24617</v>
      </c>
      <c r="O1670" t="s">
        <v>1070</v>
      </c>
      <c r="P1670" t="s">
        <v>1914</v>
      </c>
      <c r="Q1670" t="s">
        <v>924</v>
      </c>
      <c r="R1670">
        <v>74352</v>
      </c>
      <c r="S1670" s="19">
        <v>42087</v>
      </c>
      <c r="T1670">
        <v>110745</v>
      </c>
      <c r="U1670" t="s">
        <v>357</v>
      </c>
      <c r="V1670" s="19">
        <v>42089</v>
      </c>
      <c r="W1670" t="s">
        <v>3259</v>
      </c>
      <c r="X1670" t="s">
        <v>3260</v>
      </c>
      <c r="Y1670" t="s">
        <v>94</v>
      </c>
      <c r="Z1670" t="s">
        <v>369</v>
      </c>
      <c r="AA1670" s="29">
        <v>-291.3</v>
      </c>
      <c r="AB1670">
        <v>0</v>
      </c>
      <c r="AC1670">
        <f t="shared" si="324"/>
        <v>2015</v>
      </c>
      <c r="AD1670">
        <f t="shared" si="325"/>
        <v>3</v>
      </c>
      <c r="AE1670">
        <f t="shared" si="326"/>
        <v>2014</v>
      </c>
      <c r="AF1670">
        <f t="shared" si="327"/>
        <v>5</v>
      </c>
      <c r="AG1670" t="str">
        <f>VLOOKUP(F1670,vlookup!$A$2:$E$660,2,0)</f>
        <v>Retained</v>
      </c>
      <c r="AH1670" t="str">
        <f>VLOOKUP(F1670,vlookup!$A$2:$E$660,3,0)</f>
        <v>Service Contract</v>
      </c>
      <c r="AI1670" t="str">
        <f>VLOOKUP(F1670,vlookup!$A$2:$E$660,4,0)</f>
        <v>Used Car Programs</v>
      </c>
      <c r="AJ1670" t="str">
        <f>VLOOKUP(F1670,vlookup!$A$2:$E$660,5,0)</f>
        <v>High Mileage</v>
      </c>
      <c r="AL1670">
        <f t="shared" si="328"/>
        <v>29</v>
      </c>
      <c r="AM1670">
        <f t="shared" si="329"/>
        <v>301</v>
      </c>
      <c r="AN1670">
        <f t="shared" si="330"/>
        <v>11447</v>
      </c>
      <c r="AO1670" t="str">
        <f t="shared" si="331"/>
        <v/>
      </c>
      <c r="AP1670" t="str">
        <f t="shared" si="332"/>
        <v/>
      </c>
      <c r="AQ1670" t="str">
        <f t="shared" si="333"/>
        <v/>
      </c>
      <c r="AR1670">
        <f t="shared" si="334"/>
        <v>-291.3</v>
      </c>
      <c r="AS1670" t="str">
        <f t="shared" si="335"/>
        <v>5CN63868E4-4</v>
      </c>
      <c r="AT1670" t="str">
        <f>IFERROR(IF(VLOOKUP(Y1670,vlookup!$I$2:$J$9,1,0)=Y1670,VLOOKUP(Y1670,vlookup!$I$2:$J$9,2,0),PROPER(Y1670)),PROPER(Y1670))</f>
        <v>Labor</v>
      </c>
      <c r="AU1670" t="str">
        <f>IFERROR(IF(B1670=VLOOKUP(B1670,vlookup!$L$2:$L$10,1,0),"Yes","No"),"No")</f>
        <v>No</v>
      </c>
    </row>
    <row r="1671" spans="1:47" ht="14.45" customHeight="1" x14ac:dyDescent="0.25">
      <c r="A1671" t="s">
        <v>1912</v>
      </c>
      <c r="B1671" s="31" t="s">
        <v>1913</v>
      </c>
      <c r="C1671">
        <v>5</v>
      </c>
      <c r="D1671">
        <v>1</v>
      </c>
      <c r="E1671" t="s">
        <v>571</v>
      </c>
      <c r="F1671" t="s">
        <v>205</v>
      </c>
      <c r="G1671" t="s">
        <v>1107</v>
      </c>
      <c r="H1671" t="s">
        <v>3715</v>
      </c>
      <c r="I1671">
        <v>99298</v>
      </c>
      <c r="J1671" s="19">
        <v>41784</v>
      </c>
      <c r="K1671" s="19">
        <v>41814</v>
      </c>
      <c r="L1671">
        <v>201406</v>
      </c>
      <c r="M1671" s="19">
        <v>41791</v>
      </c>
      <c r="N1671">
        <v>24617</v>
      </c>
      <c r="O1671" t="s">
        <v>1070</v>
      </c>
      <c r="P1671" t="s">
        <v>1915</v>
      </c>
      <c r="Q1671" t="s">
        <v>924</v>
      </c>
      <c r="R1671">
        <v>5891</v>
      </c>
      <c r="S1671" s="19">
        <v>42324</v>
      </c>
      <c r="T1671">
        <v>119736</v>
      </c>
      <c r="U1671" t="s">
        <v>357</v>
      </c>
      <c r="V1671" s="19">
        <v>42331</v>
      </c>
      <c r="W1671" t="s">
        <v>3261</v>
      </c>
      <c r="X1671" t="s">
        <v>3262</v>
      </c>
      <c r="Y1671" t="s">
        <v>94</v>
      </c>
      <c r="Z1671" t="s">
        <v>358</v>
      </c>
      <c r="AA1671" s="29">
        <v>-784</v>
      </c>
      <c r="AB1671">
        <v>0</v>
      </c>
      <c r="AC1671">
        <f t="shared" si="324"/>
        <v>2015</v>
      </c>
      <c r="AD1671">
        <f t="shared" si="325"/>
        <v>11</v>
      </c>
      <c r="AE1671">
        <f t="shared" si="326"/>
        <v>2014</v>
      </c>
      <c r="AF1671">
        <f t="shared" si="327"/>
        <v>5</v>
      </c>
      <c r="AG1671" t="str">
        <f>VLOOKUP(F1671,vlookup!$A$2:$E$660,2,0)</f>
        <v>Retained</v>
      </c>
      <c r="AH1671" t="str">
        <f>VLOOKUP(F1671,vlookup!$A$2:$E$660,3,0)</f>
        <v>Service Contract</v>
      </c>
      <c r="AI1671" t="str">
        <f>VLOOKUP(F1671,vlookup!$A$2:$E$660,4,0)</f>
        <v>Used Car Programs</v>
      </c>
      <c r="AJ1671" t="str">
        <f>VLOOKUP(F1671,vlookup!$A$2:$E$660,5,0)</f>
        <v>High Mileage</v>
      </c>
      <c r="AL1671">
        <f t="shared" si="328"/>
        <v>29</v>
      </c>
      <c r="AM1671">
        <f t="shared" si="329"/>
        <v>538</v>
      </c>
      <c r="AN1671">
        <f t="shared" si="330"/>
        <v>20438</v>
      </c>
      <c r="AO1671" t="str">
        <f t="shared" si="331"/>
        <v/>
      </c>
      <c r="AP1671" t="str">
        <f t="shared" si="332"/>
        <v/>
      </c>
      <c r="AQ1671" t="str">
        <f t="shared" si="333"/>
        <v/>
      </c>
      <c r="AR1671">
        <f t="shared" si="334"/>
        <v>-784</v>
      </c>
      <c r="AS1671" t="str">
        <f t="shared" si="335"/>
        <v>5CN63868E4-5</v>
      </c>
      <c r="AT1671" t="str">
        <f>IFERROR(IF(VLOOKUP(Y1671,vlookup!$I$2:$J$9,1,0)=Y1671,VLOOKUP(Y1671,vlookup!$I$2:$J$9,2,0),PROPER(Y1671)),PROPER(Y1671))</f>
        <v>Labor</v>
      </c>
      <c r="AU1671" t="str">
        <f>IFERROR(IF(B1671=VLOOKUP(B1671,vlookup!$L$2:$L$10,1,0),"Yes","No"),"No")</f>
        <v>No</v>
      </c>
    </row>
    <row r="1672" spans="1:47" ht="14.45" customHeight="1" x14ac:dyDescent="0.25">
      <c r="A1672" t="s">
        <v>1105</v>
      </c>
      <c r="B1672" s="31" t="s">
        <v>1106</v>
      </c>
      <c r="C1672">
        <v>1</v>
      </c>
      <c r="D1672">
        <v>1</v>
      </c>
      <c r="E1672" t="s">
        <v>382</v>
      </c>
      <c r="F1672" t="s">
        <v>60</v>
      </c>
      <c r="G1672" t="s">
        <v>1107</v>
      </c>
      <c r="H1672" t="s">
        <v>3715</v>
      </c>
      <c r="I1672">
        <v>83779</v>
      </c>
      <c r="J1672" s="19">
        <v>41309</v>
      </c>
      <c r="K1672" s="19">
        <v>41345</v>
      </c>
      <c r="L1672">
        <v>201303</v>
      </c>
      <c r="M1672" s="19">
        <v>41334</v>
      </c>
      <c r="N1672">
        <v>24616</v>
      </c>
      <c r="O1672" t="s">
        <v>1076</v>
      </c>
      <c r="P1672" t="s">
        <v>1108</v>
      </c>
      <c r="Q1672" t="s">
        <v>924</v>
      </c>
      <c r="R1672">
        <v>65082</v>
      </c>
      <c r="S1672" s="19">
        <v>41571</v>
      </c>
      <c r="T1672">
        <v>91994</v>
      </c>
      <c r="U1672" t="s">
        <v>357</v>
      </c>
      <c r="V1672" s="19">
        <v>41576</v>
      </c>
      <c r="W1672" t="s">
        <v>3147</v>
      </c>
      <c r="X1672" t="s">
        <v>3148</v>
      </c>
      <c r="Y1672" t="s">
        <v>94</v>
      </c>
      <c r="Z1672" t="s">
        <v>364</v>
      </c>
      <c r="AA1672" s="29">
        <v>-2565</v>
      </c>
      <c r="AB1672" t="s">
        <v>544</v>
      </c>
      <c r="AC1672">
        <f t="shared" si="324"/>
        <v>2013</v>
      </c>
      <c r="AD1672">
        <f t="shared" si="325"/>
        <v>10</v>
      </c>
      <c r="AE1672">
        <f t="shared" si="326"/>
        <v>2013</v>
      </c>
      <c r="AF1672">
        <f t="shared" si="327"/>
        <v>2</v>
      </c>
      <c r="AG1672" t="str">
        <f>VLOOKUP(F1672,vlookup!$A$2:$E$660,2,0)</f>
        <v>Retained</v>
      </c>
      <c r="AH1672" t="str">
        <f>VLOOKUP(F1672,vlookup!$A$2:$E$660,3,0)</f>
        <v>Service Contract</v>
      </c>
      <c r="AI1672" t="str">
        <f>VLOOKUP(F1672,vlookup!$A$2:$E$660,4,0)</f>
        <v>Used Car Programs</v>
      </c>
      <c r="AJ1672" t="str">
        <f>VLOOKUP(F1672,vlookup!$A$2:$E$660,5,0)</f>
        <v>High Mileage</v>
      </c>
      <c r="AL1672">
        <f t="shared" si="328"/>
        <v>38</v>
      </c>
      <c r="AM1672">
        <f t="shared" si="329"/>
        <v>265</v>
      </c>
      <c r="AN1672">
        <f t="shared" si="330"/>
        <v>8215</v>
      </c>
      <c r="AO1672" t="str">
        <f t="shared" si="331"/>
        <v/>
      </c>
      <c r="AP1672" t="str">
        <f t="shared" si="332"/>
        <v/>
      </c>
      <c r="AQ1672" t="str">
        <f t="shared" si="333"/>
        <v/>
      </c>
      <c r="AR1672">
        <f t="shared" si="334"/>
        <v>-2565</v>
      </c>
      <c r="AS1672" t="str">
        <f t="shared" si="335"/>
        <v>5CN67058B3Y-1</v>
      </c>
      <c r="AT1672" t="str">
        <f>IFERROR(IF(VLOOKUP(Y1672,vlookup!$I$2:$J$9,1,0)=Y1672,VLOOKUP(Y1672,vlookup!$I$2:$J$9,2,0),PROPER(Y1672)),PROPER(Y1672))</f>
        <v>Labor</v>
      </c>
      <c r="AU1672" t="str">
        <f>IFERROR(IF(B1672=VLOOKUP(B1672,vlookup!$L$2:$L$10,1,0),"Yes","No"),"No")</f>
        <v>No</v>
      </c>
    </row>
    <row r="1673" spans="1:47" ht="14.45" customHeight="1" x14ac:dyDescent="0.25">
      <c r="A1673" t="s">
        <v>1916</v>
      </c>
      <c r="B1673" s="31" t="s">
        <v>1917</v>
      </c>
      <c r="C1673">
        <v>1</v>
      </c>
      <c r="D1673">
        <v>1</v>
      </c>
      <c r="E1673" t="s">
        <v>382</v>
      </c>
      <c r="F1673" t="s">
        <v>60</v>
      </c>
      <c r="G1673" t="s">
        <v>1107</v>
      </c>
      <c r="H1673" t="s">
        <v>3715</v>
      </c>
      <c r="I1673">
        <v>88071</v>
      </c>
      <c r="J1673" s="19">
        <v>41715</v>
      </c>
      <c r="K1673" s="19">
        <v>41739</v>
      </c>
      <c r="L1673">
        <v>201404</v>
      </c>
      <c r="M1673" s="19">
        <v>41730</v>
      </c>
      <c r="N1673">
        <v>24616</v>
      </c>
      <c r="O1673" t="s">
        <v>1076</v>
      </c>
      <c r="P1673" t="s">
        <v>1790</v>
      </c>
      <c r="Q1673" t="s">
        <v>924</v>
      </c>
      <c r="R1673">
        <v>845769</v>
      </c>
      <c r="S1673" s="19">
        <v>41780</v>
      </c>
      <c r="T1673">
        <v>92522</v>
      </c>
      <c r="U1673" t="s">
        <v>357</v>
      </c>
      <c r="V1673" s="19">
        <v>41786</v>
      </c>
      <c r="W1673" t="s">
        <v>591</v>
      </c>
      <c r="X1673" t="s">
        <v>592</v>
      </c>
      <c r="Y1673" t="s">
        <v>94</v>
      </c>
      <c r="Z1673" t="s">
        <v>358</v>
      </c>
      <c r="AA1673" s="29">
        <v>-648.11</v>
      </c>
      <c r="AB1673">
        <v>0</v>
      </c>
      <c r="AC1673">
        <f t="shared" si="324"/>
        <v>2014</v>
      </c>
      <c r="AD1673">
        <f t="shared" si="325"/>
        <v>5</v>
      </c>
      <c r="AE1673">
        <f t="shared" si="326"/>
        <v>2014</v>
      </c>
      <c r="AF1673">
        <f t="shared" si="327"/>
        <v>3</v>
      </c>
      <c r="AG1673" t="str">
        <f>VLOOKUP(F1673,vlookup!$A$2:$E$660,2,0)</f>
        <v>Retained</v>
      </c>
      <c r="AH1673" t="str">
        <f>VLOOKUP(F1673,vlookup!$A$2:$E$660,3,0)</f>
        <v>Service Contract</v>
      </c>
      <c r="AI1673" t="str">
        <f>VLOOKUP(F1673,vlookup!$A$2:$E$660,4,0)</f>
        <v>Used Car Programs</v>
      </c>
      <c r="AJ1673" t="str">
        <f>VLOOKUP(F1673,vlookup!$A$2:$E$660,5,0)</f>
        <v>High Mileage</v>
      </c>
      <c r="AL1673">
        <f t="shared" si="328"/>
        <v>23</v>
      </c>
      <c r="AM1673">
        <f t="shared" si="329"/>
        <v>70</v>
      </c>
      <c r="AN1673">
        <f t="shared" si="330"/>
        <v>4451</v>
      </c>
      <c r="AO1673" t="str">
        <f t="shared" si="331"/>
        <v/>
      </c>
      <c r="AP1673" t="str">
        <f t="shared" si="332"/>
        <v/>
      </c>
      <c r="AQ1673">
        <f t="shared" si="333"/>
        <v>-648.11</v>
      </c>
      <c r="AR1673" t="str">
        <f t="shared" si="334"/>
        <v/>
      </c>
      <c r="AS1673" t="str">
        <f t="shared" si="335"/>
        <v>6CK86326C4Y-1</v>
      </c>
      <c r="AT1673" t="str">
        <f>IFERROR(IF(VLOOKUP(Y1673,vlookup!$I$2:$J$9,1,0)=Y1673,VLOOKUP(Y1673,vlookup!$I$2:$J$9,2,0),PROPER(Y1673)),PROPER(Y1673))</f>
        <v>Labor</v>
      </c>
      <c r="AU1673" t="str">
        <f>IFERROR(IF(B1673=VLOOKUP(B1673,vlookup!$L$2:$L$10,1,0),"Yes","No"),"No")</f>
        <v>No</v>
      </c>
    </row>
    <row r="1674" spans="1:47" ht="14.45" customHeight="1" x14ac:dyDescent="0.25">
      <c r="A1674" t="s">
        <v>1918</v>
      </c>
      <c r="B1674" s="31" t="s">
        <v>1919</v>
      </c>
      <c r="C1674">
        <v>1</v>
      </c>
      <c r="D1674">
        <v>1</v>
      </c>
      <c r="E1674" t="s">
        <v>382</v>
      </c>
      <c r="F1674" t="s">
        <v>60</v>
      </c>
      <c r="G1674" t="s">
        <v>1107</v>
      </c>
      <c r="H1674" t="s">
        <v>3715</v>
      </c>
      <c r="I1674">
        <v>12980</v>
      </c>
      <c r="J1674" s="19">
        <v>41341</v>
      </c>
      <c r="K1674" s="19">
        <v>41393</v>
      </c>
      <c r="L1674">
        <v>201304</v>
      </c>
      <c r="M1674" s="19">
        <v>41365</v>
      </c>
      <c r="N1674">
        <v>24616</v>
      </c>
      <c r="O1674" t="s">
        <v>1076</v>
      </c>
      <c r="P1674" t="s">
        <v>1920</v>
      </c>
      <c r="Q1674" t="s">
        <v>924</v>
      </c>
      <c r="R1674">
        <v>112603</v>
      </c>
      <c r="S1674" s="19">
        <v>41425</v>
      </c>
      <c r="T1674">
        <v>13026</v>
      </c>
      <c r="U1674" t="s">
        <v>357</v>
      </c>
      <c r="V1674" s="19">
        <v>41442</v>
      </c>
      <c r="W1674" t="s">
        <v>3263</v>
      </c>
      <c r="X1674" t="s">
        <v>3264</v>
      </c>
      <c r="Y1674" t="s">
        <v>94</v>
      </c>
      <c r="Z1674" t="s">
        <v>364</v>
      </c>
      <c r="AA1674" s="29">
        <v>-334.8</v>
      </c>
      <c r="AB1674" t="s">
        <v>544</v>
      </c>
      <c r="AC1674">
        <f t="shared" si="324"/>
        <v>2013</v>
      </c>
      <c r="AD1674">
        <f t="shared" si="325"/>
        <v>6</v>
      </c>
      <c r="AE1674">
        <f t="shared" si="326"/>
        <v>2013</v>
      </c>
      <c r="AF1674">
        <f t="shared" si="327"/>
        <v>3</v>
      </c>
      <c r="AG1674" t="str">
        <f>VLOOKUP(F1674,vlookup!$A$2:$E$660,2,0)</f>
        <v>Retained</v>
      </c>
      <c r="AH1674" t="str">
        <f>VLOOKUP(F1674,vlookup!$A$2:$E$660,3,0)</f>
        <v>Service Contract</v>
      </c>
      <c r="AI1674" t="str">
        <f>VLOOKUP(F1674,vlookup!$A$2:$E$660,4,0)</f>
        <v>Used Car Programs</v>
      </c>
      <c r="AJ1674" t="str">
        <f>VLOOKUP(F1674,vlookup!$A$2:$E$660,5,0)</f>
        <v>High Mileage</v>
      </c>
      <c r="AL1674">
        <f t="shared" si="328"/>
        <v>51</v>
      </c>
      <c r="AM1674">
        <f t="shared" si="329"/>
        <v>99</v>
      </c>
      <c r="AN1674">
        <f t="shared" si="330"/>
        <v>46</v>
      </c>
      <c r="AO1674" t="str">
        <f t="shared" si="331"/>
        <v/>
      </c>
      <c r="AP1674" t="str">
        <f t="shared" si="332"/>
        <v/>
      </c>
      <c r="AQ1674" t="str">
        <f t="shared" si="333"/>
        <v/>
      </c>
      <c r="AR1674">
        <f t="shared" si="334"/>
        <v>-334.8</v>
      </c>
      <c r="AS1674" t="str">
        <f t="shared" si="335"/>
        <v>6CG68546C3Y-1</v>
      </c>
      <c r="AT1674" t="str">
        <f>IFERROR(IF(VLOOKUP(Y1674,vlookup!$I$2:$J$9,1,0)=Y1674,VLOOKUP(Y1674,vlookup!$I$2:$J$9,2,0),PROPER(Y1674)),PROPER(Y1674))</f>
        <v>Labor</v>
      </c>
      <c r="AU1674" t="str">
        <f>IFERROR(IF(B1674=VLOOKUP(B1674,vlookup!$L$2:$L$10,1,0),"Yes","No"),"No")</f>
        <v>No</v>
      </c>
    </row>
    <row r="1675" spans="1:47" ht="14.45" customHeight="1" x14ac:dyDescent="0.25">
      <c r="A1675" t="s">
        <v>1918</v>
      </c>
      <c r="B1675" s="31" t="s">
        <v>1919</v>
      </c>
      <c r="C1675">
        <v>1</v>
      </c>
      <c r="D1675">
        <v>1</v>
      </c>
      <c r="E1675" t="s">
        <v>382</v>
      </c>
      <c r="F1675" t="s">
        <v>60</v>
      </c>
      <c r="G1675" t="s">
        <v>1107</v>
      </c>
      <c r="H1675" t="s">
        <v>3715</v>
      </c>
      <c r="I1675">
        <v>12980</v>
      </c>
      <c r="J1675" s="19">
        <v>41341</v>
      </c>
      <c r="K1675" s="19">
        <v>41393</v>
      </c>
      <c r="L1675">
        <v>201304</v>
      </c>
      <c r="M1675" s="19">
        <v>41365</v>
      </c>
      <c r="N1675">
        <v>24616</v>
      </c>
      <c r="O1675" t="s">
        <v>1076</v>
      </c>
      <c r="P1675" t="s">
        <v>1920</v>
      </c>
      <c r="Q1675" t="s">
        <v>924</v>
      </c>
      <c r="R1675">
        <v>112603</v>
      </c>
      <c r="S1675" s="19">
        <v>41425</v>
      </c>
      <c r="T1675">
        <v>13026</v>
      </c>
      <c r="U1675" t="s">
        <v>357</v>
      </c>
      <c r="V1675" s="19">
        <v>41442</v>
      </c>
      <c r="W1675" t="s">
        <v>3265</v>
      </c>
      <c r="X1675" t="s">
        <v>3266</v>
      </c>
      <c r="Y1675" t="s">
        <v>94</v>
      </c>
      <c r="Z1675" t="s">
        <v>364</v>
      </c>
      <c r="AA1675" s="29">
        <v>-421.2</v>
      </c>
      <c r="AB1675" t="s">
        <v>544</v>
      </c>
      <c r="AC1675">
        <f t="shared" si="324"/>
        <v>2013</v>
      </c>
      <c r="AD1675">
        <f t="shared" si="325"/>
        <v>6</v>
      </c>
      <c r="AE1675">
        <f t="shared" si="326"/>
        <v>2013</v>
      </c>
      <c r="AF1675">
        <f t="shared" si="327"/>
        <v>3</v>
      </c>
      <c r="AG1675" t="str">
        <f>VLOOKUP(F1675,vlookup!$A$2:$E$660,2,0)</f>
        <v>Retained</v>
      </c>
      <c r="AH1675" t="str">
        <f>VLOOKUP(F1675,vlookup!$A$2:$E$660,3,0)</f>
        <v>Service Contract</v>
      </c>
      <c r="AI1675" t="str">
        <f>VLOOKUP(F1675,vlookup!$A$2:$E$660,4,0)</f>
        <v>Used Car Programs</v>
      </c>
      <c r="AJ1675" t="str">
        <f>VLOOKUP(F1675,vlookup!$A$2:$E$660,5,0)</f>
        <v>High Mileage</v>
      </c>
      <c r="AL1675">
        <f t="shared" si="328"/>
        <v>51</v>
      </c>
      <c r="AM1675">
        <f t="shared" si="329"/>
        <v>99</v>
      </c>
      <c r="AN1675">
        <f t="shared" si="330"/>
        <v>46</v>
      </c>
      <c r="AO1675" t="str">
        <f t="shared" si="331"/>
        <v/>
      </c>
      <c r="AP1675" t="str">
        <f t="shared" si="332"/>
        <v/>
      </c>
      <c r="AQ1675" t="str">
        <f t="shared" si="333"/>
        <v/>
      </c>
      <c r="AR1675">
        <f t="shared" si="334"/>
        <v>-421.2</v>
      </c>
      <c r="AS1675" t="str">
        <f t="shared" si="335"/>
        <v>6CG68546C3Y-1</v>
      </c>
      <c r="AT1675" t="str">
        <f>IFERROR(IF(VLOOKUP(Y1675,vlookup!$I$2:$J$9,1,0)=Y1675,VLOOKUP(Y1675,vlookup!$I$2:$J$9,2,0),PROPER(Y1675)),PROPER(Y1675))</f>
        <v>Labor</v>
      </c>
      <c r="AU1675" t="str">
        <f>IFERROR(IF(B1675=VLOOKUP(B1675,vlookup!$L$2:$L$10,1,0),"Yes","No"),"No")</f>
        <v>No</v>
      </c>
    </row>
    <row r="1676" spans="1:47" ht="14.45" customHeight="1" x14ac:dyDescent="0.25">
      <c r="A1676" t="s">
        <v>1918</v>
      </c>
      <c r="B1676" s="31" t="s">
        <v>1919</v>
      </c>
      <c r="C1676">
        <v>1</v>
      </c>
      <c r="D1676">
        <v>1</v>
      </c>
      <c r="E1676" t="s">
        <v>382</v>
      </c>
      <c r="F1676" t="s">
        <v>60</v>
      </c>
      <c r="G1676" t="s">
        <v>1107</v>
      </c>
      <c r="H1676" t="s">
        <v>3715</v>
      </c>
      <c r="I1676">
        <v>12980</v>
      </c>
      <c r="J1676" s="19">
        <v>41341</v>
      </c>
      <c r="K1676" s="19">
        <v>41393</v>
      </c>
      <c r="L1676">
        <v>201304</v>
      </c>
      <c r="M1676" s="19">
        <v>41365</v>
      </c>
      <c r="N1676">
        <v>24616</v>
      </c>
      <c r="O1676" t="s">
        <v>1076</v>
      </c>
      <c r="P1676" t="s">
        <v>1920</v>
      </c>
      <c r="Q1676" t="s">
        <v>924</v>
      </c>
      <c r="R1676">
        <v>112603</v>
      </c>
      <c r="S1676" s="19">
        <v>41425</v>
      </c>
      <c r="T1676">
        <v>13026</v>
      </c>
      <c r="U1676" t="s">
        <v>357</v>
      </c>
      <c r="V1676" s="19">
        <v>41442</v>
      </c>
      <c r="W1676" t="s">
        <v>2818</v>
      </c>
      <c r="X1676" t="s">
        <v>2819</v>
      </c>
      <c r="Y1676" t="s">
        <v>94</v>
      </c>
      <c r="Z1676" t="s">
        <v>14</v>
      </c>
      <c r="AA1676" s="29">
        <v>-108</v>
      </c>
      <c r="AB1676" t="s">
        <v>544</v>
      </c>
      <c r="AC1676">
        <f t="shared" si="324"/>
        <v>2013</v>
      </c>
      <c r="AD1676">
        <f t="shared" si="325"/>
        <v>6</v>
      </c>
      <c r="AE1676">
        <f t="shared" si="326"/>
        <v>2013</v>
      </c>
      <c r="AF1676">
        <f t="shared" si="327"/>
        <v>3</v>
      </c>
      <c r="AG1676" t="str">
        <f>VLOOKUP(F1676,vlookup!$A$2:$E$660,2,0)</f>
        <v>Retained</v>
      </c>
      <c r="AH1676" t="str">
        <f>VLOOKUP(F1676,vlookup!$A$2:$E$660,3,0)</f>
        <v>Service Contract</v>
      </c>
      <c r="AI1676" t="str">
        <f>VLOOKUP(F1676,vlookup!$A$2:$E$660,4,0)</f>
        <v>Used Car Programs</v>
      </c>
      <c r="AJ1676" t="str">
        <f>VLOOKUP(F1676,vlookup!$A$2:$E$660,5,0)</f>
        <v>High Mileage</v>
      </c>
      <c r="AL1676">
        <f t="shared" si="328"/>
        <v>51</v>
      </c>
      <c r="AM1676">
        <f t="shared" si="329"/>
        <v>99</v>
      </c>
      <c r="AN1676">
        <f t="shared" si="330"/>
        <v>46</v>
      </c>
      <c r="AO1676" t="str">
        <f t="shared" si="331"/>
        <v/>
      </c>
      <c r="AP1676" t="str">
        <f t="shared" si="332"/>
        <v/>
      </c>
      <c r="AQ1676" t="str">
        <f t="shared" si="333"/>
        <v/>
      </c>
      <c r="AR1676">
        <f t="shared" si="334"/>
        <v>-108</v>
      </c>
      <c r="AS1676" t="str">
        <f t="shared" si="335"/>
        <v>6CG68546C3Y-1</v>
      </c>
      <c r="AT1676" t="str">
        <f>IFERROR(IF(VLOOKUP(Y1676,vlookup!$I$2:$J$9,1,0)=Y1676,VLOOKUP(Y1676,vlookup!$I$2:$J$9,2,0),PROPER(Y1676)),PROPER(Y1676))</f>
        <v>Labor</v>
      </c>
      <c r="AU1676" t="str">
        <f>IFERROR(IF(B1676=VLOOKUP(B1676,vlookup!$L$2:$L$10,1,0),"Yes","No"),"No")</f>
        <v>No</v>
      </c>
    </row>
    <row r="1677" spans="1:47" ht="14.45" customHeight="1" x14ac:dyDescent="0.25">
      <c r="A1677" t="s">
        <v>1924</v>
      </c>
      <c r="B1677" s="31" t="s">
        <v>1925</v>
      </c>
      <c r="C1677">
        <v>2</v>
      </c>
      <c r="D1677">
        <v>1</v>
      </c>
      <c r="E1677" t="s">
        <v>382</v>
      </c>
      <c r="F1677" t="s">
        <v>464</v>
      </c>
      <c r="G1677" t="s">
        <v>1107</v>
      </c>
      <c r="H1677" t="s">
        <v>1162</v>
      </c>
      <c r="I1677">
        <v>130857</v>
      </c>
      <c r="J1677" s="19">
        <v>43716</v>
      </c>
      <c r="K1677" s="19">
        <v>43762</v>
      </c>
      <c r="L1677">
        <v>201910</v>
      </c>
      <c r="M1677" s="19">
        <v>43739</v>
      </c>
      <c r="N1677">
        <v>24617</v>
      </c>
      <c r="O1677" t="s">
        <v>1070</v>
      </c>
      <c r="P1677" t="s">
        <v>1208</v>
      </c>
      <c r="Q1677" t="s">
        <v>924</v>
      </c>
      <c r="R1677">
        <v>20512</v>
      </c>
      <c r="S1677" s="19">
        <v>43805</v>
      </c>
      <c r="T1677">
        <v>132695</v>
      </c>
      <c r="U1677" t="s">
        <v>357</v>
      </c>
      <c r="V1677" s="19">
        <v>43811</v>
      </c>
      <c r="W1677" t="s">
        <v>591</v>
      </c>
      <c r="X1677" t="s">
        <v>592</v>
      </c>
      <c r="Y1677" t="s">
        <v>94</v>
      </c>
      <c r="Z1677" t="s">
        <v>358</v>
      </c>
      <c r="AA1677" s="29">
        <v>-408</v>
      </c>
      <c r="AB1677">
        <v>0</v>
      </c>
      <c r="AC1677">
        <f t="shared" si="324"/>
        <v>2019</v>
      </c>
      <c r="AD1677">
        <f t="shared" si="325"/>
        <v>12</v>
      </c>
      <c r="AE1677">
        <f t="shared" si="326"/>
        <v>2019</v>
      </c>
      <c r="AF1677">
        <f t="shared" si="327"/>
        <v>9</v>
      </c>
      <c r="AG1677" t="str">
        <f>VLOOKUP(F1677,vlookup!$A$2:$E$660,2,0)</f>
        <v>Retained</v>
      </c>
      <c r="AH1677" t="str">
        <f>VLOOKUP(F1677,vlookup!$A$2:$E$660,3,0)</f>
        <v>Service Contract</v>
      </c>
      <c r="AI1677" t="str">
        <f>VLOOKUP(F1677,vlookup!$A$2:$E$660,4,0)</f>
        <v>Used Car Programs</v>
      </c>
      <c r="AJ1677" t="str">
        <f>VLOOKUP(F1677,vlookup!$A$2:$E$660,5,0)</f>
        <v>High Mileage</v>
      </c>
      <c r="AL1677">
        <f t="shared" si="328"/>
        <v>46</v>
      </c>
      <c r="AM1677">
        <f t="shared" si="329"/>
        <v>94</v>
      </c>
      <c r="AN1677">
        <f t="shared" si="330"/>
        <v>1838</v>
      </c>
      <c r="AO1677" t="str">
        <f t="shared" si="331"/>
        <v/>
      </c>
      <c r="AP1677" t="str">
        <f t="shared" si="332"/>
        <v/>
      </c>
      <c r="AQ1677" t="str">
        <f t="shared" si="333"/>
        <v/>
      </c>
      <c r="AR1677">
        <f t="shared" si="334"/>
        <v>-408</v>
      </c>
      <c r="AS1677" t="str">
        <f t="shared" si="335"/>
        <v>BNM74276I9-2</v>
      </c>
      <c r="AT1677" t="str">
        <f>IFERROR(IF(VLOOKUP(Y1677,vlookup!$I$2:$J$9,1,0)=Y1677,VLOOKUP(Y1677,vlookup!$I$2:$J$9,2,0),PROPER(Y1677)),PROPER(Y1677))</f>
        <v>Labor</v>
      </c>
      <c r="AU1677" t="str">
        <f>IFERROR(IF(B1677=VLOOKUP(B1677,vlookup!$L$2:$L$10,1,0),"Yes","No"),"No")</f>
        <v>No</v>
      </c>
    </row>
    <row r="1678" spans="1:47" ht="14.45" customHeight="1" x14ac:dyDescent="0.25">
      <c r="A1678" t="s">
        <v>1924</v>
      </c>
      <c r="B1678" s="31" t="s">
        <v>1925</v>
      </c>
      <c r="C1678">
        <v>5</v>
      </c>
      <c r="D1678">
        <v>1</v>
      </c>
      <c r="E1678" t="s">
        <v>382</v>
      </c>
      <c r="F1678" t="s">
        <v>464</v>
      </c>
      <c r="G1678" t="s">
        <v>1107</v>
      </c>
      <c r="H1678" t="s">
        <v>1162</v>
      </c>
      <c r="I1678">
        <v>130857</v>
      </c>
      <c r="J1678" s="19">
        <v>43716</v>
      </c>
      <c r="K1678" s="19">
        <v>43762</v>
      </c>
      <c r="L1678">
        <v>201910</v>
      </c>
      <c r="M1678" s="19">
        <v>43739</v>
      </c>
      <c r="N1678">
        <v>24617</v>
      </c>
      <c r="O1678" t="s">
        <v>1070</v>
      </c>
      <c r="P1678" t="s">
        <v>1926</v>
      </c>
      <c r="Q1678" t="s">
        <v>924</v>
      </c>
      <c r="R1678">
        <v>735659</v>
      </c>
      <c r="S1678" s="19">
        <v>44322</v>
      </c>
      <c r="T1678">
        <v>151064</v>
      </c>
      <c r="U1678" t="s">
        <v>356</v>
      </c>
      <c r="V1678" s="19">
        <v>44330</v>
      </c>
      <c r="W1678" t="s">
        <v>969</v>
      </c>
      <c r="X1678" t="s">
        <v>970</v>
      </c>
      <c r="Y1678" t="s">
        <v>94</v>
      </c>
      <c r="Z1678" t="s">
        <v>582</v>
      </c>
      <c r="AA1678" s="29">
        <v>-462.5</v>
      </c>
      <c r="AB1678">
        <v>0</v>
      </c>
      <c r="AC1678">
        <f t="shared" si="324"/>
        <v>2021</v>
      </c>
      <c r="AD1678">
        <f t="shared" si="325"/>
        <v>5</v>
      </c>
      <c r="AE1678">
        <f t="shared" si="326"/>
        <v>2019</v>
      </c>
      <c r="AF1678">
        <f t="shared" si="327"/>
        <v>9</v>
      </c>
      <c r="AG1678" t="str">
        <f>VLOOKUP(F1678,vlookup!$A$2:$E$660,2,0)</f>
        <v>Retained</v>
      </c>
      <c r="AH1678" t="str">
        <f>VLOOKUP(F1678,vlookup!$A$2:$E$660,3,0)</f>
        <v>Service Contract</v>
      </c>
      <c r="AI1678" t="str">
        <f>VLOOKUP(F1678,vlookup!$A$2:$E$660,4,0)</f>
        <v>Used Car Programs</v>
      </c>
      <c r="AJ1678" t="str">
        <f>VLOOKUP(F1678,vlookup!$A$2:$E$660,5,0)</f>
        <v>High Mileage</v>
      </c>
      <c r="AL1678">
        <f t="shared" si="328"/>
        <v>46</v>
      </c>
      <c r="AM1678">
        <f t="shared" si="329"/>
        <v>606</v>
      </c>
      <c r="AN1678">
        <f t="shared" si="330"/>
        <v>20207</v>
      </c>
      <c r="AO1678" t="str">
        <f t="shared" si="331"/>
        <v/>
      </c>
      <c r="AP1678" t="str">
        <f t="shared" si="332"/>
        <v/>
      </c>
      <c r="AQ1678" t="str">
        <f t="shared" si="333"/>
        <v/>
      </c>
      <c r="AR1678">
        <f t="shared" si="334"/>
        <v>-462.5</v>
      </c>
      <c r="AS1678" t="str">
        <f t="shared" si="335"/>
        <v>BNM74276I9-5</v>
      </c>
      <c r="AT1678" t="str">
        <f>IFERROR(IF(VLOOKUP(Y1678,vlookup!$I$2:$J$9,1,0)=Y1678,VLOOKUP(Y1678,vlookup!$I$2:$J$9,2,0),PROPER(Y1678)),PROPER(Y1678))</f>
        <v>Labor</v>
      </c>
      <c r="AU1678" t="str">
        <f>IFERROR(IF(B1678=VLOOKUP(B1678,vlookup!$L$2:$L$10,1,0),"Yes","No"),"No")</f>
        <v>No</v>
      </c>
    </row>
    <row r="1679" spans="1:47" ht="14.45" customHeight="1" x14ac:dyDescent="0.25">
      <c r="A1679" t="s">
        <v>3267</v>
      </c>
      <c r="B1679" s="31" t="s">
        <v>3268</v>
      </c>
      <c r="C1679">
        <v>2</v>
      </c>
      <c r="D1679">
        <v>1</v>
      </c>
      <c r="E1679" t="s">
        <v>382</v>
      </c>
      <c r="F1679" t="s">
        <v>60</v>
      </c>
      <c r="G1679" t="s">
        <v>1107</v>
      </c>
      <c r="H1679" t="s">
        <v>1162</v>
      </c>
      <c r="I1679">
        <v>60218</v>
      </c>
      <c r="J1679" s="19">
        <v>41784</v>
      </c>
      <c r="K1679" s="19">
        <v>41813</v>
      </c>
      <c r="L1679">
        <v>201406</v>
      </c>
      <c r="M1679" s="19">
        <v>41791</v>
      </c>
      <c r="N1679">
        <v>24616</v>
      </c>
      <c r="O1679" t="s">
        <v>1076</v>
      </c>
      <c r="P1679" t="s">
        <v>1943</v>
      </c>
      <c r="Q1679" t="s">
        <v>924</v>
      </c>
      <c r="R1679">
        <v>765041</v>
      </c>
      <c r="S1679" s="19">
        <v>41801</v>
      </c>
      <c r="T1679">
        <v>60861</v>
      </c>
      <c r="U1679" t="s">
        <v>357</v>
      </c>
      <c r="V1679" s="19">
        <v>41819</v>
      </c>
      <c r="W1679" t="s">
        <v>2536</v>
      </c>
      <c r="X1679" t="s">
        <v>2537</v>
      </c>
      <c r="Y1679" t="s">
        <v>94</v>
      </c>
      <c r="Z1679" t="s">
        <v>14</v>
      </c>
      <c r="AA1679" s="29">
        <v>-1195.28</v>
      </c>
      <c r="AB1679">
        <v>0</v>
      </c>
      <c r="AC1679">
        <f t="shared" si="324"/>
        <v>2014</v>
      </c>
      <c r="AD1679">
        <f t="shared" si="325"/>
        <v>6</v>
      </c>
      <c r="AE1679">
        <f t="shared" si="326"/>
        <v>2014</v>
      </c>
      <c r="AF1679">
        <f t="shared" si="327"/>
        <v>5</v>
      </c>
      <c r="AG1679" t="str">
        <f>VLOOKUP(F1679,vlookup!$A$2:$E$660,2,0)</f>
        <v>Retained</v>
      </c>
      <c r="AH1679" t="str">
        <f>VLOOKUP(F1679,vlookup!$A$2:$E$660,3,0)</f>
        <v>Service Contract</v>
      </c>
      <c r="AI1679" t="str">
        <f>VLOOKUP(F1679,vlookup!$A$2:$E$660,4,0)</f>
        <v>Used Car Programs</v>
      </c>
      <c r="AJ1679" t="str">
        <f>VLOOKUP(F1679,vlookup!$A$2:$E$660,5,0)</f>
        <v>High Mileage</v>
      </c>
      <c r="AL1679">
        <f t="shared" si="328"/>
        <v>28</v>
      </c>
      <c r="AM1679">
        <f t="shared" si="329"/>
        <v>34</v>
      </c>
      <c r="AN1679">
        <f t="shared" si="330"/>
        <v>643</v>
      </c>
      <c r="AO1679" t="str">
        <f t="shared" si="331"/>
        <v/>
      </c>
      <c r="AP1679">
        <f t="shared" si="332"/>
        <v>-1195.28</v>
      </c>
      <c r="AQ1679" t="str">
        <f t="shared" si="333"/>
        <v/>
      </c>
      <c r="AR1679" t="str">
        <f t="shared" si="334"/>
        <v/>
      </c>
      <c r="AS1679" t="str">
        <f t="shared" si="335"/>
        <v>9A643561E4Y-2</v>
      </c>
      <c r="AT1679" t="str">
        <f>IFERROR(IF(VLOOKUP(Y1679,vlookup!$I$2:$J$9,1,0)=Y1679,VLOOKUP(Y1679,vlookup!$I$2:$J$9,2,0),PROPER(Y1679)),PROPER(Y1679))</f>
        <v>Labor</v>
      </c>
      <c r="AU1679" t="str">
        <f>IFERROR(IF(B1679=VLOOKUP(B1679,vlookup!$L$2:$L$10,1,0),"Yes","No"),"No")</f>
        <v>No</v>
      </c>
    </row>
    <row r="1680" spans="1:47" ht="14.45" customHeight="1" x14ac:dyDescent="0.25">
      <c r="A1680" t="s">
        <v>1927</v>
      </c>
      <c r="B1680" s="31" t="s">
        <v>1928</v>
      </c>
      <c r="C1680">
        <v>1</v>
      </c>
      <c r="D1680">
        <v>1</v>
      </c>
      <c r="E1680" t="s">
        <v>571</v>
      </c>
      <c r="F1680" t="s">
        <v>464</v>
      </c>
      <c r="G1680" t="s">
        <v>12</v>
      </c>
      <c r="H1680" t="s">
        <v>1929</v>
      </c>
      <c r="I1680">
        <v>74410</v>
      </c>
      <c r="J1680" s="19">
        <v>44565</v>
      </c>
      <c r="K1680" s="19">
        <v>44617</v>
      </c>
      <c r="L1680">
        <v>202202</v>
      </c>
      <c r="M1680" s="19">
        <v>44593</v>
      </c>
      <c r="N1680">
        <v>24616</v>
      </c>
      <c r="O1680" t="s">
        <v>1076</v>
      </c>
      <c r="P1680" t="s">
        <v>1930</v>
      </c>
      <c r="Q1680" t="s">
        <v>924</v>
      </c>
      <c r="R1680">
        <v>3167446</v>
      </c>
      <c r="S1680" s="19">
        <v>44739</v>
      </c>
      <c r="T1680">
        <v>77369</v>
      </c>
      <c r="U1680" t="s">
        <v>356</v>
      </c>
      <c r="V1680" s="19">
        <v>44754</v>
      </c>
      <c r="W1680" t="s">
        <v>585</v>
      </c>
      <c r="X1680" t="s">
        <v>586</v>
      </c>
      <c r="Y1680" t="s">
        <v>94</v>
      </c>
      <c r="Z1680" t="s">
        <v>364</v>
      </c>
      <c r="AA1680" s="29">
        <v>-729</v>
      </c>
      <c r="AB1680">
        <v>0</v>
      </c>
      <c r="AC1680">
        <f t="shared" si="324"/>
        <v>2022</v>
      </c>
      <c r="AD1680">
        <f t="shared" si="325"/>
        <v>7</v>
      </c>
      <c r="AE1680">
        <f t="shared" si="326"/>
        <v>2022</v>
      </c>
      <c r="AF1680">
        <f t="shared" si="327"/>
        <v>1</v>
      </c>
      <c r="AG1680" t="str">
        <f>VLOOKUP(F1680,vlookup!$A$2:$E$660,2,0)</f>
        <v>Retained</v>
      </c>
      <c r="AH1680" t="str">
        <f>VLOOKUP(F1680,vlookup!$A$2:$E$660,3,0)</f>
        <v>Service Contract</v>
      </c>
      <c r="AI1680" t="str">
        <f>VLOOKUP(F1680,vlookup!$A$2:$E$660,4,0)</f>
        <v>Used Car Programs</v>
      </c>
      <c r="AJ1680" t="str">
        <f>VLOOKUP(F1680,vlookup!$A$2:$E$660,5,0)</f>
        <v>High Mileage</v>
      </c>
      <c r="AL1680">
        <f t="shared" si="328"/>
        <v>51</v>
      </c>
      <c r="AM1680">
        <f t="shared" si="329"/>
        <v>188</v>
      </c>
      <c r="AN1680">
        <f t="shared" si="330"/>
        <v>2959</v>
      </c>
      <c r="AO1680" t="str">
        <f t="shared" si="331"/>
        <v/>
      </c>
      <c r="AP1680" t="str">
        <f t="shared" si="332"/>
        <v/>
      </c>
      <c r="AQ1680" t="str">
        <f t="shared" si="333"/>
        <v/>
      </c>
      <c r="AR1680">
        <f t="shared" si="334"/>
        <v>-729</v>
      </c>
      <c r="AS1680" t="str">
        <f t="shared" si="335"/>
        <v>ZAGAA460665A22-1</v>
      </c>
      <c r="AT1680" t="str">
        <f>IFERROR(IF(VLOOKUP(Y1680,vlookup!$I$2:$J$9,1,0)=Y1680,VLOOKUP(Y1680,vlookup!$I$2:$J$9,2,0),PROPER(Y1680)),PROPER(Y1680))</f>
        <v>Labor</v>
      </c>
      <c r="AU1680" t="str">
        <f>IFERROR(IF(B1680=VLOOKUP(B1680,vlookup!$L$2:$L$10,1,0),"Yes","No"),"No")</f>
        <v>No</v>
      </c>
    </row>
    <row r="1681" spans="1:47" ht="14.45" customHeight="1" x14ac:dyDescent="0.25">
      <c r="A1681" t="s">
        <v>1931</v>
      </c>
      <c r="B1681" s="31" t="s">
        <v>1932</v>
      </c>
      <c r="C1681">
        <v>1</v>
      </c>
      <c r="D1681">
        <v>1</v>
      </c>
      <c r="E1681" t="s">
        <v>382</v>
      </c>
      <c r="F1681" t="s">
        <v>238</v>
      </c>
      <c r="G1681" t="s">
        <v>1107</v>
      </c>
      <c r="H1681" t="s">
        <v>1162</v>
      </c>
      <c r="I1681">
        <v>86627</v>
      </c>
      <c r="J1681" s="19">
        <v>41854</v>
      </c>
      <c r="K1681" s="19">
        <v>41866</v>
      </c>
      <c r="L1681">
        <v>201408</v>
      </c>
      <c r="M1681" s="19">
        <v>41852</v>
      </c>
      <c r="N1681">
        <v>24616</v>
      </c>
      <c r="O1681" t="s">
        <v>1076</v>
      </c>
      <c r="P1681" t="s">
        <v>1933</v>
      </c>
      <c r="Q1681" t="s">
        <v>924</v>
      </c>
      <c r="R1681">
        <v>8854</v>
      </c>
      <c r="S1681" s="19">
        <v>41862</v>
      </c>
      <c r="T1681">
        <v>86989</v>
      </c>
      <c r="U1681" t="s">
        <v>357</v>
      </c>
      <c r="V1681" s="19">
        <v>41872</v>
      </c>
      <c r="W1681" t="s">
        <v>591</v>
      </c>
      <c r="X1681" t="s">
        <v>592</v>
      </c>
      <c r="Y1681" t="s">
        <v>94</v>
      </c>
      <c r="Z1681" t="s">
        <v>358</v>
      </c>
      <c r="AA1681" s="29">
        <v>-427.05</v>
      </c>
      <c r="AB1681">
        <v>0</v>
      </c>
      <c r="AC1681">
        <f t="shared" si="324"/>
        <v>2014</v>
      </c>
      <c r="AD1681">
        <f t="shared" si="325"/>
        <v>8</v>
      </c>
      <c r="AE1681">
        <f t="shared" si="326"/>
        <v>2014</v>
      </c>
      <c r="AF1681">
        <f t="shared" si="327"/>
        <v>8</v>
      </c>
      <c r="AG1681" t="str">
        <f>VLOOKUP(F1681,vlookup!$A$2:$E$660,2,0)</f>
        <v>Retained</v>
      </c>
      <c r="AH1681" t="str">
        <f>VLOOKUP(F1681,vlookup!$A$2:$E$660,3,0)</f>
        <v>Service Contract</v>
      </c>
      <c r="AI1681" t="str">
        <f>VLOOKUP(F1681,vlookup!$A$2:$E$660,4,0)</f>
        <v>Used Car Programs</v>
      </c>
      <c r="AJ1681" t="str">
        <f>VLOOKUP(F1681,vlookup!$A$2:$E$660,5,0)</f>
        <v>High Mileage</v>
      </c>
      <c r="AL1681">
        <f t="shared" si="328"/>
        <v>12</v>
      </c>
      <c r="AM1681">
        <f t="shared" si="329"/>
        <v>18</v>
      </c>
      <c r="AN1681">
        <f t="shared" si="330"/>
        <v>362</v>
      </c>
      <c r="AO1681">
        <f t="shared" si="331"/>
        <v>-427.05</v>
      </c>
      <c r="AP1681" t="str">
        <f t="shared" si="332"/>
        <v/>
      </c>
      <c r="AQ1681" t="str">
        <f t="shared" si="333"/>
        <v/>
      </c>
      <c r="AR1681" t="str">
        <f t="shared" si="334"/>
        <v/>
      </c>
      <c r="AS1681" t="str">
        <f t="shared" si="335"/>
        <v>6NH93385H4Y-1</v>
      </c>
      <c r="AT1681" t="str">
        <f>IFERROR(IF(VLOOKUP(Y1681,vlookup!$I$2:$J$9,1,0)=Y1681,VLOOKUP(Y1681,vlookup!$I$2:$J$9,2,0),PROPER(Y1681)),PROPER(Y1681))</f>
        <v>Labor</v>
      </c>
      <c r="AU1681" t="str">
        <f>IFERROR(IF(B1681=VLOOKUP(B1681,vlookup!$L$2:$L$10,1,0),"Yes","No"),"No")</f>
        <v>No</v>
      </c>
    </row>
    <row r="1682" spans="1:47" ht="14.45" customHeight="1" x14ac:dyDescent="0.25">
      <c r="A1682" t="s">
        <v>1934</v>
      </c>
      <c r="B1682" s="31" t="s">
        <v>1935</v>
      </c>
      <c r="C1682">
        <v>1</v>
      </c>
      <c r="D1682">
        <v>1</v>
      </c>
      <c r="E1682" t="s">
        <v>382</v>
      </c>
      <c r="F1682" t="s">
        <v>238</v>
      </c>
      <c r="G1682" t="s">
        <v>1107</v>
      </c>
      <c r="H1682" t="s">
        <v>1162</v>
      </c>
      <c r="I1682">
        <v>142615</v>
      </c>
      <c r="J1682" s="19">
        <v>41865</v>
      </c>
      <c r="K1682" s="19">
        <v>41892</v>
      </c>
      <c r="L1682">
        <v>201409</v>
      </c>
      <c r="M1682" s="19">
        <v>41883</v>
      </c>
      <c r="N1682">
        <v>24617</v>
      </c>
      <c r="O1682" t="s">
        <v>1070</v>
      </c>
      <c r="P1682" t="s">
        <v>1936</v>
      </c>
      <c r="Q1682" t="s">
        <v>924</v>
      </c>
      <c r="R1682">
        <v>58338</v>
      </c>
      <c r="S1682" s="19">
        <v>41983</v>
      </c>
      <c r="T1682">
        <v>146504</v>
      </c>
      <c r="U1682" t="s">
        <v>357</v>
      </c>
      <c r="V1682" s="19">
        <v>42018</v>
      </c>
      <c r="W1682" t="s">
        <v>3269</v>
      </c>
      <c r="X1682" t="s">
        <v>3270</v>
      </c>
      <c r="Y1682" t="s">
        <v>94</v>
      </c>
      <c r="Z1682" t="s">
        <v>364</v>
      </c>
      <c r="AA1682" s="29">
        <v>-1745.03</v>
      </c>
      <c r="AB1682">
        <v>0</v>
      </c>
      <c r="AC1682">
        <f t="shared" si="324"/>
        <v>2015</v>
      </c>
      <c r="AD1682">
        <f t="shared" si="325"/>
        <v>1</v>
      </c>
      <c r="AE1682">
        <f t="shared" si="326"/>
        <v>2014</v>
      </c>
      <c r="AF1682">
        <f t="shared" si="327"/>
        <v>8</v>
      </c>
      <c r="AG1682" t="str">
        <f>VLOOKUP(F1682,vlookup!$A$2:$E$660,2,0)</f>
        <v>Retained</v>
      </c>
      <c r="AH1682" t="str">
        <f>VLOOKUP(F1682,vlookup!$A$2:$E$660,3,0)</f>
        <v>Service Contract</v>
      </c>
      <c r="AI1682" t="str">
        <f>VLOOKUP(F1682,vlookup!$A$2:$E$660,4,0)</f>
        <v>Used Car Programs</v>
      </c>
      <c r="AJ1682" t="str">
        <f>VLOOKUP(F1682,vlookup!$A$2:$E$660,5,0)</f>
        <v>High Mileage</v>
      </c>
      <c r="AL1682">
        <f t="shared" si="328"/>
        <v>26</v>
      </c>
      <c r="AM1682">
        <f t="shared" si="329"/>
        <v>150</v>
      </c>
      <c r="AN1682">
        <f t="shared" si="330"/>
        <v>3889</v>
      </c>
      <c r="AO1682" t="str">
        <f t="shared" si="331"/>
        <v/>
      </c>
      <c r="AP1682" t="str">
        <f t="shared" si="332"/>
        <v/>
      </c>
      <c r="AQ1682" t="str">
        <f t="shared" si="333"/>
        <v/>
      </c>
      <c r="AR1682">
        <f t="shared" si="334"/>
        <v>-1745.03</v>
      </c>
      <c r="AS1682" t="str">
        <f t="shared" si="335"/>
        <v>6KR80454H4Y-1</v>
      </c>
      <c r="AT1682" t="str">
        <f>IFERROR(IF(VLOOKUP(Y1682,vlookup!$I$2:$J$9,1,0)=Y1682,VLOOKUP(Y1682,vlookup!$I$2:$J$9,2,0),PROPER(Y1682)),PROPER(Y1682))</f>
        <v>Labor</v>
      </c>
      <c r="AU1682" t="str">
        <f>IFERROR(IF(B1682=VLOOKUP(B1682,vlookup!$L$2:$L$10,1,0),"Yes","No"),"No")</f>
        <v>No</v>
      </c>
    </row>
    <row r="1683" spans="1:47" ht="14.45" customHeight="1" x14ac:dyDescent="0.25">
      <c r="A1683" t="s">
        <v>1937</v>
      </c>
      <c r="B1683" s="31" t="s">
        <v>1938</v>
      </c>
      <c r="C1683">
        <v>1</v>
      </c>
      <c r="D1683">
        <v>1</v>
      </c>
      <c r="E1683" t="s">
        <v>382</v>
      </c>
      <c r="F1683" t="s">
        <v>60</v>
      </c>
      <c r="G1683" t="s">
        <v>1107</v>
      </c>
      <c r="H1683" t="s">
        <v>1162</v>
      </c>
      <c r="I1683">
        <v>85876</v>
      </c>
      <c r="J1683" s="19">
        <v>41727</v>
      </c>
      <c r="K1683" s="19">
        <v>41759</v>
      </c>
      <c r="L1683">
        <v>201404</v>
      </c>
      <c r="M1683" s="19">
        <v>41730</v>
      </c>
      <c r="N1683">
        <v>24616</v>
      </c>
      <c r="O1683" t="s">
        <v>1076</v>
      </c>
      <c r="P1683" t="s">
        <v>1939</v>
      </c>
      <c r="Q1683" t="s">
        <v>924</v>
      </c>
      <c r="R1683">
        <v>596</v>
      </c>
      <c r="S1683" s="19">
        <v>41794</v>
      </c>
      <c r="T1683">
        <v>88212</v>
      </c>
      <c r="U1683" t="s">
        <v>357</v>
      </c>
      <c r="V1683" s="19">
        <v>41799</v>
      </c>
      <c r="W1683" t="s">
        <v>585</v>
      </c>
      <c r="X1683" t="s">
        <v>586</v>
      </c>
      <c r="Y1683" t="s">
        <v>94</v>
      </c>
      <c r="Z1683" t="s">
        <v>364</v>
      </c>
      <c r="AA1683" s="29">
        <v>-621</v>
      </c>
      <c r="AB1683">
        <v>0</v>
      </c>
      <c r="AC1683">
        <f t="shared" si="324"/>
        <v>2014</v>
      </c>
      <c r="AD1683">
        <f t="shared" si="325"/>
        <v>6</v>
      </c>
      <c r="AE1683">
        <f t="shared" si="326"/>
        <v>2014</v>
      </c>
      <c r="AF1683">
        <f t="shared" si="327"/>
        <v>3</v>
      </c>
      <c r="AG1683" t="str">
        <f>VLOOKUP(F1683,vlookup!$A$2:$E$660,2,0)</f>
        <v>Retained</v>
      </c>
      <c r="AH1683" t="str">
        <f>VLOOKUP(F1683,vlookup!$A$2:$E$660,3,0)</f>
        <v>Service Contract</v>
      </c>
      <c r="AI1683" t="str">
        <f>VLOOKUP(F1683,vlookup!$A$2:$E$660,4,0)</f>
        <v>Used Car Programs</v>
      </c>
      <c r="AJ1683" t="str">
        <f>VLOOKUP(F1683,vlookup!$A$2:$E$660,5,0)</f>
        <v>High Mileage</v>
      </c>
      <c r="AL1683">
        <f t="shared" si="328"/>
        <v>31</v>
      </c>
      <c r="AM1683">
        <f t="shared" si="329"/>
        <v>70</v>
      </c>
      <c r="AN1683">
        <f t="shared" si="330"/>
        <v>2336</v>
      </c>
      <c r="AO1683" t="str">
        <f t="shared" si="331"/>
        <v/>
      </c>
      <c r="AP1683" t="str">
        <f t="shared" si="332"/>
        <v/>
      </c>
      <c r="AQ1683">
        <f t="shared" si="333"/>
        <v>-621</v>
      </c>
      <c r="AR1683" t="str">
        <f t="shared" si="334"/>
        <v/>
      </c>
      <c r="AS1683" t="str">
        <f t="shared" si="335"/>
        <v>6PS13857C4Y-1</v>
      </c>
      <c r="AT1683" t="str">
        <f>IFERROR(IF(VLOOKUP(Y1683,vlookup!$I$2:$J$9,1,0)=Y1683,VLOOKUP(Y1683,vlookup!$I$2:$J$9,2,0),PROPER(Y1683)),PROPER(Y1683))</f>
        <v>Labor</v>
      </c>
      <c r="AU1683" t="str">
        <f>IFERROR(IF(B1683=VLOOKUP(B1683,vlookup!$L$2:$L$10,1,0),"Yes","No"),"No")</f>
        <v>No</v>
      </c>
    </row>
    <row r="1684" spans="1:47" ht="14.45" customHeight="1" x14ac:dyDescent="0.25">
      <c r="A1684" t="s">
        <v>1937</v>
      </c>
      <c r="B1684" s="31" t="s">
        <v>1938</v>
      </c>
      <c r="C1684">
        <v>1</v>
      </c>
      <c r="D1684">
        <v>1</v>
      </c>
      <c r="E1684" t="s">
        <v>382</v>
      </c>
      <c r="F1684" t="s">
        <v>60</v>
      </c>
      <c r="G1684" t="s">
        <v>1107</v>
      </c>
      <c r="H1684" t="s">
        <v>1162</v>
      </c>
      <c r="I1684">
        <v>85876</v>
      </c>
      <c r="J1684" s="19">
        <v>41727</v>
      </c>
      <c r="K1684" s="19">
        <v>41759</v>
      </c>
      <c r="L1684">
        <v>201404</v>
      </c>
      <c r="M1684" s="19">
        <v>41730</v>
      </c>
      <c r="N1684">
        <v>24616</v>
      </c>
      <c r="O1684" t="s">
        <v>1076</v>
      </c>
      <c r="P1684" t="s">
        <v>1939</v>
      </c>
      <c r="Q1684" t="s">
        <v>924</v>
      </c>
      <c r="R1684">
        <v>596</v>
      </c>
      <c r="S1684" s="19">
        <v>41794</v>
      </c>
      <c r="T1684">
        <v>88212</v>
      </c>
      <c r="U1684" t="s">
        <v>357</v>
      </c>
      <c r="V1684" s="19">
        <v>41799</v>
      </c>
      <c r="W1684" t="s">
        <v>3271</v>
      </c>
      <c r="X1684" t="s">
        <v>3272</v>
      </c>
      <c r="Y1684" t="s">
        <v>94</v>
      </c>
      <c r="Z1684" t="s">
        <v>369</v>
      </c>
      <c r="AA1684" s="29">
        <v>-253</v>
      </c>
      <c r="AB1684">
        <v>0</v>
      </c>
      <c r="AC1684">
        <f t="shared" si="324"/>
        <v>2014</v>
      </c>
      <c r="AD1684">
        <f t="shared" si="325"/>
        <v>6</v>
      </c>
      <c r="AE1684">
        <f t="shared" si="326"/>
        <v>2014</v>
      </c>
      <c r="AF1684">
        <f t="shared" si="327"/>
        <v>3</v>
      </c>
      <c r="AG1684" t="str">
        <f>VLOOKUP(F1684,vlookup!$A$2:$E$660,2,0)</f>
        <v>Retained</v>
      </c>
      <c r="AH1684" t="str">
        <f>VLOOKUP(F1684,vlookup!$A$2:$E$660,3,0)</f>
        <v>Service Contract</v>
      </c>
      <c r="AI1684" t="str">
        <f>VLOOKUP(F1684,vlookup!$A$2:$E$660,4,0)</f>
        <v>Used Car Programs</v>
      </c>
      <c r="AJ1684" t="str">
        <f>VLOOKUP(F1684,vlookup!$A$2:$E$660,5,0)</f>
        <v>High Mileage</v>
      </c>
      <c r="AL1684">
        <f t="shared" si="328"/>
        <v>31</v>
      </c>
      <c r="AM1684">
        <f t="shared" si="329"/>
        <v>70</v>
      </c>
      <c r="AN1684">
        <f t="shared" si="330"/>
        <v>2336</v>
      </c>
      <c r="AO1684" t="str">
        <f t="shared" si="331"/>
        <v/>
      </c>
      <c r="AP1684" t="str">
        <f t="shared" si="332"/>
        <v/>
      </c>
      <c r="AQ1684">
        <f t="shared" si="333"/>
        <v>-253</v>
      </c>
      <c r="AR1684" t="str">
        <f t="shared" si="334"/>
        <v/>
      </c>
      <c r="AS1684" t="str">
        <f t="shared" si="335"/>
        <v>6PS13857C4Y-1</v>
      </c>
      <c r="AT1684" t="str">
        <f>IFERROR(IF(VLOOKUP(Y1684,vlookup!$I$2:$J$9,1,0)=Y1684,VLOOKUP(Y1684,vlookup!$I$2:$J$9,2,0),PROPER(Y1684)),PROPER(Y1684))</f>
        <v>Labor</v>
      </c>
      <c r="AU1684" t="str">
        <f>IFERROR(IF(B1684=VLOOKUP(B1684,vlookup!$L$2:$L$10,1,0),"Yes","No"),"No")</f>
        <v>No</v>
      </c>
    </row>
    <row r="1685" spans="1:47" ht="14.45" customHeight="1" x14ac:dyDescent="0.25">
      <c r="A1685" t="s">
        <v>1940</v>
      </c>
      <c r="B1685" s="31" t="s">
        <v>1941</v>
      </c>
      <c r="C1685">
        <v>1</v>
      </c>
      <c r="D1685">
        <v>1</v>
      </c>
      <c r="E1685" t="s">
        <v>382</v>
      </c>
      <c r="F1685" t="s">
        <v>238</v>
      </c>
      <c r="G1685" t="s">
        <v>1107</v>
      </c>
      <c r="H1685" t="s">
        <v>1162</v>
      </c>
      <c r="I1685">
        <v>143601</v>
      </c>
      <c r="J1685" s="19">
        <v>42407</v>
      </c>
      <c r="K1685" s="19">
        <v>42429</v>
      </c>
      <c r="L1685">
        <v>201602</v>
      </c>
      <c r="M1685" s="19">
        <v>42401</v>
      </c>
      <c r="N1685">
        <v>24616</v>
      </c>
      <c r="O1685" t="s">
        <v>1076</v>
      </c>
      <c r="P1685" t="s">
        <v>1942</v>
      </c>
      <c r="Q1685" t="s">
        <v>924</v>
      </c>
      <c r="R1685">
        <v>9909</v>
      </c>
      <c r="S1685" s="19">
        <v>42695</v>
      </c>
      <c r="T1685">
        <v>150483</v>
      </c>
      <c r="U1685" t="s">
        <v>356</v>
      </c>
      <c r="V1685" s="19">
        <v>42702</v>
      </c>
      <c r="W1685" t="s">
        <v>591</v>
      </c>
      <c r="X1685" t="s">
        <v>592</v>
      </c>
      <c r="Y1685" t="s">
        <v>94</v>
      </c>
      <c r="Z1685" t="s">
        <v>358</v>
      </c>
      <c r="AA1685" s="29">
        <v>-253.8</v>
      </c>
      <c r="AB1685">
        <v>0</v>
      </c>
      <c r="AC1685">
        <f t="shared" si="324"/>
        <v>2016</v>
      </c>
      <c r="AD1685">
        <f t="shared" si="325"/>
        <v>11</v>
      </c>
      <c r="AE1685">
        <f t="shared" si="326"/>
        <v>2016</v>
      </c>
      <c r="AF1685">
        <f t="shared" si="327"/>
        <v>2</v>
      </c>
      <c r="AG1685" t="str">
        <f>VLOOKUP(F1685,vlookup!$A$2:$E$660,2,0)</f>
        <v>Retained</v>
      </c>
      <c r="AH1685" t="str">
        <f>VLOOKUP(F1685,vlookup!$A$2:$E$660,3,0)</f>
        <v>Service Contract</v>
      </c>
      <c r="AI1685" t="str">
        <f>VLOOKUP(F1685,vlookup!$A$2:$E$660,4,0)</f>
        <v>Used Car Programs</v>
      </c>
      <c r="AJ1685" t="str">
        <f>VLOOKUP(F1685,vlookup!$A$2:$E$660,5,0)</f>
        <v>High Mileage</v>
      </c>
      <c r="AL1685">
        <f t="shared" si="328"/>
        <v>22</v>
      </c>
      <c r="AM1685">
        <f t="shared" si="329"/>
        <v>291</v>
      </c>
      <c r="AN1685">
        <f t="shared" si="330"/>
        <v>6882</v>
      </c>
      <c r="AO1685" t="str">
        <f t="shared" si="331"/>
        <v/>
      </c>
      <c r="AP1685" t="str">
        <f t="shared" si="332"/>
        <v/>
      </c>
      <c r="AQ1685" t="str">
        <f t="shared" si="333"/>
        <v/>
      </c>
      <c r="AR1685">
        <f t="shared" si="334"/>
        <v>-253.8</v>
      </c>
      <c r="AS1685" t="str">
        <f t="shared" si="335"/>
        <v>7KY60291B6Y-1</v>
      </c>
      <c r="AT1685" t="str">
        <f>IFERROR(IF(VLOOKUP(Y1685,vlookup!$I$2:$J$9,1,0)=Y1685,VLOOKUP(Y1685,vlookup!$I$2:$J$9,2,0),PROPER(Y1685)),PROPER(Y1685))</f>
        <v>Labor</v>
      </c>
      <c r="AU1685" t="str">
        <f>IFERROR(IF(B1685=VLOOKUP(B1685,vlookup!$L$2:$L$10,1,0),"Yes","No"),"No")</f>
        <v>No</v>
      </c>
    </row>
    <row r="1686" spans="1:47" ht="14.45" customHeight="1" x14ac:dyDescent="0.25">
      <c r="A1686" t="s">
        <v>1160</v>
      </c>
      <c r="B1686" s="31" t="s">
        <v>1161</v>
      </c>
      <c r="C1686">
        <v>1</v>
      </c>
      <c r="D1686">
        <v>1</v>
      </c>
      <c r="E1686" t="s">
        <v>382</v>
      </c>
      <c r="F1686" t="s">
        <v>205</v>
      </c>
      <c r="G1686" t="s">
        <v>1107</v>
      </c>
      <c r="H1686" t="s">
        <v>1162</v>
      </c>
      <c r="I1686">
        <v>99548</v>
      </c>
      <c r="J1686" s="19">
        <v>41928</v>
      </c>
      <c r="K1686" s="19">
        <v>41941</v>
      </c>
      <c r="L1686">
        <v>201410</v>
      </c>
      <c r="M1686" s="19">
        <v>41913</v>
      </c>
      <c r="N1686">
        <v>24616</v>
      </c>
      <c r="O1686" t="s">
        <v>1076</v>
      </c>
      <c r="P1686" t="s">
        <v>1943</v>
      </c>
      <c r="Q1686" t="s">
        <v>924</v>
      </c>
      <c r="R1686">
        <v>783845</v>
      </c>
      <c r="S1686" s="19">
        <v>42220</v>
      </c>
      <c r="T1686">
        <v>115824</v>
      </c>
      <c r="U1686" t="s">
        <v>357</v>
      </c>
      <c r="V1686" s="19">
        <v>42223</v>
      </c>
      <c r="W1686" t="s">
        <v>3191</v>
      </c>
      <c r="X1686" t="s">
        <v>3192</v>
      </c>
      <c r="Y1686" t="s">
        <v>94</v>
      </c>
      <c r="Z1686" t="s">
        <v>364</v>
      </c>
      <c r="AA1686" s="29">
        <v>-179.4</v>
      </c>
      <c r="AB1686">
        <v>0</v>
      </c>
      <c r="AC1686">
        <f t="shared" si="324"/>
        <v>2015</v>
      </c>
      <c r="AD1686">
        <f t="shared" si="325"/>
        <v>8</v>
      </c>
      <c r="AE1686">
        <f t="shared" si="326"/>
        <v>2014</v>
      </c>
      <c r="AF1686">
        <f t="shared" si="327"/>
        <v>10</v>
      </c>
      <c r="AG1686" t="str">
        <f>VLOOKUP(F1686,vlookup!$A$2:$E$660,2,0)</f>
        <v>Retained</v>
      </c>
      <c r="AH1686" t="str">
        <f>VLOOKUP(F1686,vlookup!$A$2:$E$660,3,0)</f>
        <v>Service Contract</v>
      </c>
      <c r="AI1686" t="str">
        <f>VLOOKUP(F1686,vlookup!$A$2:$E$660,4,0)</f>
        <v>Used Car Programs</v>
      </c>
      <c r="AJ1686" t="str">
        <f>VLOOKUP(F1686,vlookup!$A$2:$E$660,5,0)</f>
        <v>High Mileage</v>
      </c>
      <c r="AL1686">
        <f t="shared" si="328"/>
        <v>13</v>
      </c>
      <c r="AM1686">
        <f t="shared" si="329"/>
        <v>291</v>
      </c>
      <c r="AN1686">
        <f t="shared" si="330"/>
        <v>16276</v>
      </c>
      <c r="AO1686" t="str">
        <f t="shared" si="331"/>
        <v/>
      </c>
      <c r="AP1686" t="str">
        <f t="shared" si="332"/>
        <v/>
      </c>
      <c r="AQ1686" t="str">
        <f t="shared" si="333"/>
        <v/>
      </c>
      <c r="AR1686">
        <f t="shared" si="334"/>
        <v>-179.4</v>
      </c>
      <c r="AS1686" t="str">
        <f t="shared" si="335"/>
        <v>8KX92384J4-1</v>
      </c>
      <c r="AT1686" t="str">
        <f>IFERROR(IF(VLOOKUP(Y1686,vlookup!$I$2:$J$9,1,0)=Y1686,VLOOKUP(Y1686,vlookup!$I$2:$J$9,2,0),PROPER(Y1686)),PROPER(Y1686))</f>
        <v>Labor</v>
      </c>
      <c r="AU1686" t="str">
        <f>IFERROR(IF(B1686=VLOOKUP(B1686,vlookup!$L$2:$L$10,1,0),"Yes","No"),"No")</f>
        <v>No</v>
      </c>
    </row>
    <row r="1687" spans="1:47" ht="14.45" customHeight="1" x14ac:dyDescent="0.25">
      <c r="A1687" t="s">
        <v>2500</v>
      </c>
      <c r="B1687" s="31" t="s">
        <v>2501</v>
      </c>
      <c r="C1687">
        <v>3</v>
      </c>
      <c r="D1687">
        <v>1</v>
      </c>
      <c r="E1687" t="s">
        <v>382</v>
      </c>
      <c r="F1687" t="s">
        <v>238</v>
      </c>
      <c r="G1687" t="s">
        <v>1107</v>
      </c>
      <c r="H1687" t="s">
        <v>1162</v>
      </c>
      <c r="I1687">
        <v>104421</v>
      </c>
      <c r="J1687" s="19">
        <v>41931</v>
      </c>
      <c r="K1687" s="19">
        <v>41941</v>
      </c>
      <c r="L1687">
        <v>201410</v>
      </c>
      <c r="M1687" s="19">
        <v>41913</v>
      </c>
      <c r="N1687">
        <v>24616</v>
      </c>
      <c r="O1687" t="s">
        <v>1076</v>
      </c>
      <c r="P1687" t="s">
        <v>1172</v>
      </c>
      <c r="Q1687" t="s">
        <v>924</v>
      </c>
      <c r="R1687">
        <v>6869</v>
      </c>
      <c r="S1687" s="19">
        <v>42037</v>
      </c>
      <c r="T1687">
        <v>108878</v>
      </c>
      <c r="U1687" t="s">
        <v>357</v>
      </c>
      <c r="V1687" s="19">
        <v>42075</v>
      </c>
      <c r="W1687" t="s">
        <v>2536</v>
      </c>
      <c r="X1687" t="s">
        <v>2537</v>
      </c>
      <c r="Y1687" t="s">
        <v>94</v>
      </c>
      <c r="Z1687" t="s">
        <v>14</v>
      </c>
      <c r="AA1687" s="29">
        <v>-913.08</v>
      </c>
      <c r="AB1687">
        <v>0</v>
      </c>
      <c r="AC1687">
        <f t="shared" si="324"/>
        <v>2015</v>
      </c>
      <c r="AD1687">
        <f t="shared" si="325"/>
        <v>3</v>
      </c>
      <c r="AE1687">
        <f t="shared" si="326"/>
        <v>2014</v>
      </c>
      <c r="AF1687">
        <f t="shared" si="327"/>
        <v>10</v>
      </c>
      <c r="AG1687" t="str">
        <f>VLOOKUP(F1687,vlookup!$A$2:$E$660,2,0)</f>
        <v>Retained</v>
      </c>
      <c r="AH1687" t="str">
        <f>VLOOKUP(F1687,vlookup!$A$2:$E$660,3,0)</f>
        <v>Service Contract</v>
      </c>
      <c r="AI1687" t="str">
        <f>VLOOKUP(F1687,vlookup!$A$2:$E$660,4,0)</f>
        <v>Used Car Programs</v>
      </c>
      <c r="AJ1687" t="str">
        <f>VLOOKUP(F1687,vlookup!$A$2:$E$660,5,0)</f>
        <v>High Mileage</v>
      </c>
      <c r="AL1687">
        <f t="shared" si="328"/>
        <v>10</v>
      </c>
      <c r="AM1687">
        <f t="shared" si="329"/>
        <v>143</v>
      </c>
      <c r="AN1687">
        <f t="shared" si="330"/>
        <v>4457</v>
      </c>
      <c r="AO1687" t="str">
        <f t="shared" si="331"/>
        <v/>
      </c>
      <c r="AP1687" t="str">
        <f t="shared" si="332"/>
        <v/>
      </c>
      <c r="AQ1687" t="str">
        <f t="shared" si="333"/>
        <v/>
      </c>
      <c r="AR1687">
        <f t="shared" si="334"/>
        <v>-913.08</v>
      </c>
      <c r="AS1687" t="str">
        <f t="shared" si="335"/>
        <v>6KL52613J4Y-3</v>
      </c>
      <c r="AT1687" t="str">
        <f>IFERROR(IF(VLOOKUP(Y1687,vlookup!$I$2:$J$9,1,0)=Y1687,VLOOKUP(Y1687,vlookup!$I$2:$J$9,2,0),PROPER(Y1687)),PROPER(Y1687))</f>
        <v>Labor</v>
      </c>
      <c r="AU1687" t="str">
        <f>IFERROR(IF(B1687=VLOOKUP(B1687,vlookup!$L$2:$L$10,1,0),"Yes","No"),"No")</f>
        <v>No</v>
      </c>
    </row>
    <row r="1688" spans="1:47" ht="14.45" customHeight="1" x14ac:dyDescent="0.25">
      <c r="A1688" t="s">
        <v>1945</v>
      </c>
      <c r="B1688" s="31" t="s">
        <v>1946</v>
      </c>
      <c r="C1688">
        <v>1</v>
      </c>
      <c r="D1688">
        <v>1</v>
      </c>
      <c r="E1688" t="s">
        <v>382</v>
      </c>
      <c r="F1688" t="s">
        <v>464</v>
      </c>
      <c r="G1688" t="s">
        <v>1107</v>
      </c>
      <c r="H1688" t="s">
        <v>1947</v>
      </c>
      <c r="I1688">
        <v>96921</v>
      </c>
      <c r="J1688" s="19">
        <v>43839</v>
      </c>
      <c r="K1688" s="19">
        <v>43887</v>
      </c>
      <c r="L1688">
        <v>202002</v>
      </c>
      <c r="M1688" s="19">
        <v>43862</v>
      </c>
      <c r="N1688">
        <v>24617</v>
      </c>
      <c r="O1688" t="s">
        <v>1070</v>
      </c>
      <c r="P1688" t="s">
        <v>1948</v>
      </c>
      <c r="Q1688" t="s">
        <v>924</v>
      </c>
      <c r="R1688">
        <v>23447</v>
      </c>
      <c r="S1688" s="19">
        <v>44095</v>
      </c>
      <c r="T1688">
        <v>100245</v>
      </c>
      <c r="U1688" t="s">
        <v>356</v>
      </c>
      <c r="V1688" s="19">
        <v>44099</v>
      </c>
      <c r="W1688" t="s">
        <v>988</v>
      </c>
      <c r="X1688" t="s">
        <v>989</v>
      </c>
      <c r="Y1688" t="s">
        <v>94</v>
      </c>
      <c r="Z1688" t="s">
        <v>364</v>
      </c>
      <c r="AA1688" s="29">
        <v>-1400</v>
      </c>
      <c r="AB1688">
        <v>0</v>
      </c>
      <c r="AC1688">
        <f t="shared" si="324"/>
        <v>2020</v>
      </c>
      <c r="AD1688">
        <f t="shared" si="325"/>
        <v>9</v>
      </c>
      <c r="AE1688">
        <f t="shared" si="326"/>
        <v>2020</v>
      </c>
      <c r="AF1688">
        <f t="shared" si="327"/>
        <v>1</v>
      </c>
      <c r="AG1688" t="str">
        <f>VLOOKUP(F1688,vlookup!$A$2:$E$660,2,0)</f>
        <v>Retained</v>
      </c>
      <c r="AH1688" t="str">
        <f>VLOOKUP(F1688,vlookup!$A$2:$E$660,3,0)</f>
        <v>Service Contract</v>
      </c>
      <c r="AI1688" t="str">
        <f>VLOOKUP(F1688,vlookup!$A$2:$E$660,4,0)</f>
        <v>Used Car Programs</v>
      </c>
      <c r="AJ1688" t="str">
        <f>VLOOKUP(F1688,vlookup!$A$2:$E$660,5,0)</f>
        <v>High Mileage</v>
      </c>
      <c r="AL1688">
        <f t="shared" si="328"/>
        <v>47</v>
      </c>
      <c r="AM1688">
        <f t="shared" si="329"/>
        <v>256</v>
      </c>
      <c r="AN1688">
        <f t="shared" si="330"/>
        <v>3324</v>
      </c>
      <c r="AO1688" t="str">
        <f t="shared" si="331"/>
        <v/>
      </c>
      <c r="AP1688" t="str">
        <f t="shared" si="332"/>
        <v/>
      </c>
      <c r="AQ1688" t="str">
        <f t="shared" si="333"/>
        <v/>
      </c>
      <c r="AR1688">
        <f t="shared" si="334"/>
        <v>-1400</v>
      </c>
      <c r="AS1688" t="str">
        <f t="shared" si="335"/>
        <v>EVV92672A0-1</v>
      </c>
      <c r="AT1688" t="str">
        <f>IFERROR(IF(VLOOKUP(Y1688,vlookup!$I$2:$J$9,1,0)=Y1688,VLOOKUP(Y1688,vlookup!$I$2:$J$9,2,0),PROPER(Y1688)),PROPER(Y1688))</f>
        <v>Labor</v>
      </c>
      <c r="AU1688" t="str">
        <f>IFERROR(IF(B1688=VLOOKUP(B1688,vlookup!$L$2:$L$10,1,0),"Yes","No"),"No")</f>
        <v>No</v>
      </c>
    </row>
    <row r="1689" spans="1:47" ht="14.45" customHeight="1" x14ac:dyDescent="0.25">
      <c r="A1689" t="s">
        <v>1945</v>
      </c>
      <c r="B1689" s="31" t="s">
        <v>1946</v>
      </c>
      <c r="C1689">
        <v>2</v>
      </c>
      <c r="D1689">
        <v>1</v>
      </c>
      <c r="E1689" t="s">
        <v>382</v>
      </c>
      <c r="F1689" t="s">
        <v>464</v>
      </c>
      <c r="G1689" t="s">
        <v>1107</v>
      </c>
      <c r="H1689" t="s">
        <v>1947</v>
      </c>
      <c r="I1689">
        <v>96921</v>
      </c>
      <c r="J1689" s="19">
        <v>43839</v>
      </c>
      <c r="K1689" s="19">
        <v>43887</v>
      </c>
      <c r="L1689">
        <v>202002</v>
      </c>
      <c r="M1689" s="19">
        <v>43862</v>
      </c>
      <c r="N1689">
        <v>24617</v>
      </c>
      <c r="O1689" t="s">
        <v>1070</v>
      </c>
      <c r="P1689" t="s">
        <v>1949</v>
      </c>
      <c r="Q1689" t="s">
        <v>924</v>
      </c>
      <c r="R1689">
        <v>228577</v>
      </c>
      <c r="S1689" s="19">
        <v>44327</v>
      </c>
      <c r="T1689">
        <v>103185</v>
      </c>
      <c r="U1689" t="s">
        <v>356</v>
      </c>
      <c r="V1689" s="19">
        <v>44334</v>
      </c>
      <c r="W1689" t="s">
        <v>1040</v>
      </c>
      <c r="X1689" t="s">
        <v>1041</v>
      </c>
      <c r="Y1689" t="s">
        <v>94</v>
      </c>
      <c r="Z1689" t="s">
        <v>364</v>
      </c>
      <c r="AA1689" s="29">
        <v>-666.6</v>
      </c>
      <c r="AB1689">
        <v>0</v>
      </c>
      <c r="AC1689">
        <f t="shared" si="324"/>
        <v>2021</v>
      </c>
      <c r="AD1689">
        <f t="shared" si="325"/>
        <v>5</v>
      </c>
      <c r="AE1689">
        <f t="shared" si="326"/>
        <v>2020</v>
      </c>
      <c r="AF1689">
        <f t="shared" si="327"/>
        <v>1</v>
      </c>
      <c r="AG1689" t="str">
        <f>VLOOKUP(F1689,vlookup!$A$2:$E$660,2,0)</f>
        <v>Retained</v>
      </c>
      <c r="AH1689" t="str">
        <f>VLOOKUP(F1689,vlookup!$A$2:$E$660,3,0)</f>
        <v>Service Contract</v>
      </c>
      <c r="AI1689" t="str">
        <f>VLOOKUP(F1689,vlookup!$A$2:$E$660,4,0)</f>
        <v>Used Car Programs</v>
      </c>
      <c r="AJ1689" t="str">
        <f>VLOOKUP(F1689,vlookup!$A$2:$E$660,5,0)</f>
        <v>High Mileage</v>
      </c>
      <c r="AL1689">
        <f t="shared" si="328"/>
        <v>47</v>
      </c>
      <c r="AM1689">
        <f t="shared" si="329"/>
        <v>489</v>
      </c>
      <c r="AN1689">
        <f t="shared" si="330"/>
        <v>6264</v>
      </c>
      <c r="AO1689" t="str">
        <f t="shared" si="331"/>
        <v/>
      </c>
      <c r="AP1689" t="str">
        <f t="shared" si="332"/>
        <v/>
      </c>
      <c r="AQ1689" t="str">
        <f t="shared" si="333"/>
        <v/>
      </c>
      <c r="AR1689">
        <f t="shared" si="334"/>
        <v>-666.6</v>
      </c>
      <c r="AS1689" t="str">
        <f t="shared" si="335"/>
        <v>EVV92672A0-2</v>
      </c>
      <c r="AT1689" t="str">
        <f>IFERROR(IF(VLOOKUP(Y1689,vlookup!$I$2:$J$9,1,0)=Y1689,VLOOKUP(Y1689,vlookup!$I$2:$J$9,2,0),PROPER(Y1689)),PROPER(Y1689))</f>
        <v>Labor</v>
      </c>
      <c r="AU1689" t="str">
        <f>IFERROR(IF(B1689=VLOOKUP(B1689,vlookup!$L$2:$L$10,1,0),"Yes","No"),"No")</f>
        <v>No</v>
      </c>
    </row>
    <row r="1690" spans="1:47" ht="14.45" customHeight="1" x14ac:dyDescent="0.25">
      <c r="A1690" t="s">
        <v>1950</v>
      </c>
      <c r="B1690" s="31" t="s">
        <v>1951</v>
      </c>
      <c r="C1690">
        <v>1</v>
      </c>
      <c r="D1690">
        <v>1</v>
      </c>
      <c r="E1690" t="s">
        <v>382</v>
      </c>
      <c r="F1690" t="s">
        <v>464</v>
      </c>
      <c r="G1690" t="s">
        <v>1107</v>
      </c>
      <c r="H1690" t="s">
        <v>3715</v>
      </c>
      <c r="I1690">
        <v>47861</v>
      </c>
      <c r="J1690" s="19">
        <v>43354</v>
      </c>
      <c r="K1690" s="19">
        <v>43419</v>
      </c>
      <c r="L1690">
        <v>201811</v>
      </c>
      <c r="M1690" s="19">
        <v>43405</v>
      </c>
      <c r="N1690">
        <v>24616</v>
      </c>
      <c r="O1690" t="s">
        <v>1076</v>
      </c>
      <c r="P1690" t="s">
        <v>1208</v>
      </c>
      <c r="Q1690" t="s">
        <v>924</v>
      </c>
      <c r="R1690">
        <v>18994</v>
      </c>
      <c r="S1690" s="19">
        <v>43601</v>
      </c>
      <c r="T1690">
        <v>54295</v>
      </c>
      <c r="U1690" t="s">
        <v>356</v>
      </c>
      <c r="V1690" s="19">
        <v>43633</v>
      </c>
      <c r="W1690" t="s">
        <v>587</v>
      </c>
      <c r="X1690" t="s">
        <v>588</v>
      </c>
      <c r="Y1690" t="s">
        <v>94</v>
      </c>
      <c r="Z1690" t="s">
        <v>364</v>
      </c>
      <c r="AA1690" s="29">
        <v>-1620</v>
      </c>
      <c r="AB1690">
        <v>0</v>
      </c>
      <c r="AC1690">
        <f t="shared" si="324"/>
        <v>2019</v>
      </c>
      <c r="AD1690">
        <f t="shared" si="325"/>
        <v>6</v>
      </c>
      <c r="AE1690">
        <f t="shared" si="326"/>
        <v>2018</v>
      </c>
      <c r="AF1690">
        <f t="shared" si="327"/>
        <v>9</v>
      </c>
      <c r="AG1690" t="str">
        <f>VLOOKUP(F1690,vlookup!$A$2:$E$660,2,0)</f>
        <v>Retained</v>
      </c>
      <c r="AH1690" t="str">
        <f>VLOOKUP(F1690,vlookup!$A$2:$E$660,3,0)</f>
        <v>Service Contract</v>
      </c>
      <c r="AI1690" t="str">
        <f>VLOOKUP(F1690,vlookup!$A$2:$E$660,4,0)</f>
        <v>Used Car Programs</v>
      </c>
      <c r="AJ1690" t="str">
        <f>VLOOKUP(F1690,vlookup!$A$2:$E$660,5,0)</f>
        <v>High Mileage</v>
      </c>
      <c r="AL1690">
        <f t="shared" si="328"/>
        <v>64</v>
      </c>
      <c r="AM1690">
        <f t="shared" si="329"/>
        <v>276</v>
      </c>
      <c r="AN1690">
        <f t="shared" si="330"/>
        <v>6434</v>
      </c>
      <c r="AO1690" t="str">
        <f t="shared" si="331"/>
        <v/>
      </c>
      <c r="AP1690" t="str">
        <f t="shared" si="332"/>
        <v/>
      </c>
      <c r="AQ1690" t="str">
        <f t="shared" si="333"/>
        <v/>
      </c>
      <c r="AR1690">
        <f t="shared" si="334"/>
        <v>-1620</v>
      </c>
      <c r="AS1690" t="str">
        <f t="shared" si="335"/>
        <v>CDW24808I8-1</v>
      </c>
      <c r="AT1690" t="str">
        <f>IFERROR(IF(VLOOKUP(Y1690,vlookup!$I$2:$J$9,1,0)=Y1690,VLOOKUP(Y1690,vlookup!$I$2:$J$9,2,0),PROPER(Y1690)),PROPER(Y1690))</f>
        <v>Labor</v>
      </c>
      <c r="AU1690" t="str">
        <f>IFERROR(IF(B1690=VLOOKUP(B1690,vlookup!$L$2:$L$10,1,0),"Yes","No"),"No")</f>
        <v>No</v>
      </c>
    </row>
    <row r="1691" spans="1:47" ht="14.45" customHeight="1" x14ac:dyDescent="0.25">
      <c r="A1691" t="s">
        <v>1950</v>
      </c>
      <c r="B1691" s="31" t="s">
        <v>1951</v>
      </c>
      <c r="C1691">
        <v>1</v>
      </c>
      <c r="D1691">
        <v>1</v>
      </c>
      <c r="E1691" t="s">
        <v>382</v>
      </c>
      <c r="F1691" t="s">
        <v>464</v>
      </c>
      <c r="G1691" t="s">
        <v>1107</v>
      </c>
      <c r="H1691" t="s">
        <v>3715</v>
      </c>
      <c r="I1691">
        <v>47861</v>
      </c>
      <c r="J1691" s="19">
        <v>43354</v>
      </c>
      <c r="K1691" s="19">
        <v>43419</v>
      </c>
      <c r="L1691">
        <v>201811</v>
      </c>
      <c r="M1691" s="19">
        <v>43405</v>
      </c>
      <c r="N1691">
        <v>24616</v>
      </c>
      <c r="O1691" t="s">
        <v>1076</v>
      </c>
      <c r="P1691" t="s">
        <v>1208</v>
      </c>
      <c r="Q1691" t="s">
        <v>924</v>
      </c>
      <c r="R1691">
        <v>18994</v>
      </c>
      <c r="S1691" s="19">
        <v>43601</v>
      </c>
      <c r="T1691">
        <v>54295</v>
      </c>
      <c r="U1691" t="s">
        <v>356</v>
      </c>
      <c r="V1691" s="19">
        <v>43633</v>
      </c>
      <c r="W1691" t="s">
        <v>3273</v>
      </c>
      <c r="X1691" t="s">
        <v>3274</v>
      </c>
      <c r="Y1691" t="s">
        <v>94</v>
      </c>
      <c r="Z1691" t="s">
        <v>574</v>
      </c>
      <c r="AA1691" s="29">
        <v>-160</v>
      </c>
      <c r="AB1691">
        <v>0</v>
      </c>
      <c r="AC1691">
        <f t="shared" si="324"/>
        <v>2019</v>
      </c>
      <c r="AD1691">
        <f t="shared" si="325"/>
        <v>6</v>
      </c>
      <c r="AE1691">
        <f t="shared" si="326"/>
        <v>2018</v>
      </c>
      <c r="AF1691">
        <f t="shared" si="327"/>
        <v>9</v>
      </c>
      <c r="AG1691" t="str">
        <f>VLOOKUP(F1691,vlookup!$A$2:$E$660,2,0)</f>
        <v>Retained</v>
      </c>
      <c r="AH1691" t="str">
        <f>VLOOKUP(F1691,vlookup!$A$2:$E$660,3,0)</f>
        <v>Service Contract</v>
      </c>
      <c r="AI1691" t="str">
        <f>VLOOKUP(F1691,vlookup!$A$2:$E$660,4,0)</f>
        <v>Used Car Programs</v>
      </c>
      <c r="AJ1691" t="str">
        <f>VLOOKUP(F1691,vlookup!$A$2:$E$660,5,0)</f>
        <v>High Mileage</v>
      </c>
      <c r="AL1691">
        <f t="shared" si="328"/>
        <v>64</v>
      </c>
      <c r="AM1691">
        <f t="shared" si="329"/>
        <v>276</v>
      </c>
      <c r="AN1691">
        <f t="shared" si="330"/>
        <v>6434</v>
      </c>
      <c r="AO1691" t="str">
        <f t="shared" si="331"/>
        <v/>
      </c>
      <c r="AP1691" t="str">
        <f t="shared" si="332"/>
        <v/>
      </c>
      <c r="AQ1691" t="str">
        <f t="shared" si="333"/>
        <v/>
      </c>
      <c r="AR1691">
        <f t="shared" si="334"/>
        <v>-160</v>
      </c>
      <c r="AS1691" t="str">
        <f t="shared" si="335"/>
        <v>CDW24808I8-1</v>
      </c>
      <c r="AT1691" t="str">
        <f>IFERROR(IF(VLOOKUP(Y1691,vlookup!$I$2:$J$9,1,0)=Y1691,VLOOKUP(Y1691,vlookup!$I$2:$J$9,2,0),PROPER(Y1691)),PROPER(Y1691))</f>
        <v>Labor</v>
      </c>
      <c r="AU1691" t="str">
        <f>IFERROR(IF(B1691=VLOOKUP(B1691,vlookup!$L$2:$L$10,1,0),"Yes","No"),"No")</f>
        <v>No</v>
      </c>
    </row>
    <row r="1692" spans="1:47" ht="14.45" customHeight="1" x14ac:dyDescent="0.25">
      <c r="A1692" t="s">
        <v>3275</v>
      </c>
      <c r="B1692" s="31" t="s">
        <v>3628</v>
      </c>
      <c r="C1692">
        <v>1</v>
      </c>
      <c r="D1692">
        <v>1</v>
      </c>
      <c r="E1692" t="s">
        <v>571</v>
      </c>
      <c r="F1692" t="s">
        <v>205</v>
      </c>
      <c r="G1692" t="s">
        <v>1107</v>
      </c>
      <c r="H1692" t="s">
        <v>1162</v>
      </c>
      <c r="I1692">
        <v>107241</v>
      </c>
      <c r="J1692" s="19">
        <v>42856</v>
      </c>
      <c r="K1692" s="19">
        <v>42913</v>
      </c>
      <c r="L1692">
        <v>201706</v>
      </c>
      <c r="M1692" s="19">
        <v>42887</v>
      </c>
      <c r="N1692">
        <v>24617</v>
      </c>
      <c r="O1692" t="s">
        <v>1070</v>
      </c>
      <c r="P1692" t="s">
        <v>1172</v>
      </c>
      <c r="Q1692" t="s">
        <v>924</v>
      </c>
      <c r="R1692">
        <v>13852</v>
      </c>
      <c r="S1692" s="19">
        <v>42866</v>
      </c>
      <c r="T1692">
        <v>107241</v>
      </c>
      <c r="U1692" t="s">
        <v>356</v>
      </c>
      <c r="V1692" s="19">
        <v>42916</v>
      </c>
      <c r="W1692" t="s">
        <v>2536</v>
      </c>
      <c r="X1692" t="s">
        <v>2537</v>
      </c>
      <c r="Y1692" t="s">
        <v>94</v>
      </c>
      <c r="Z1692" t="s">
        <v>14</v>
      </c>
      <c r="AA1692" s="29">
        <v>-1872.62</v>
      </c>
      <c r="AB1692">
        <v>0</v>
      </c>
      <c r="AC1692">
        <f t="shared" si="324"/>
        <v>2017</v>
      </c>
      <c r="AD1692">
        <f t="shared" si="325"/>
        <v>6</v>
      </c>
      <c r="AE1692">
        <f t="shared" si="326"/>
        <v>2017</v>
      </c>
      <c r="AF1692">
        <f t="shared" si="327"/>
        <v>5</v>
      </c>
      <c r="AG1692" t="str">
        <f>VLOOKUP(F1692,vlookup!$A$2:$E$660,2,0)</f>
        <v>Retained</v>
      </c>
      <c r="AH1692" t="str">
        <f>VLOOKUP(F1692,vlookup!$A$2:$E$660,3,0)</f>
        <v>Service Contract</v>
      </c>
      <c r="AI1692" t="str">
        <f>VLOOKUP(F1692,vlookup!$A$2:$E$660,4,0)</f>
        <v>Used Car Programs</v>
      </c>
      <c r="AJ1692" t="str">
        <f>VLOOKUP(F1692,vlookup!$A$2:$E$660,5,0)</f>
        <v>High Mileage</v>
      </c>
      <c r="AL1692">
        <f t="shared" si="328"/>
        <v>56</v>
      </c>
      <c r="AM1692">
        <f t="shared" si="329"/>
        <v>59</v>
      </c>
      <c r="AN1692" t="str">
        <f t="shared" si="330"/>
        <v/>
      </c>
      <c r="AO1692" t="str">
        <f t="shared" si="331"/>
        <v/>
      </c>
      <c r="AP1692">
        <f t="shared" si="332"/>
        <v>-1872.62</v>
      </c>
      <c r="AQ1692" t="str">
        <f t="shared" si="333"/>
        <v/>
      </c>
      <c r="AR1692" t="str">
        <f t="shared" si="334"/>
        <v/>
      </c>
      <c r="AS1692" t="str">
        <f t="shared" si="335"/>
        <v>102252461-1</v>
      </c>
      <c r="AT1692" t="str">
        <f>IFERROR(IF(VLOOKUP(Y1692,vlookup!$I$2:$J$9,1,0)=Y1692,VLOOKUP(Y1692,vlookup!$I$2:$J$9,2,0),PROPER(Y1692)),PROPER(Y1692))</f>
        <v>Labor</v>
      </c>
      <c r="AU1692" t="str">
        <f>IFERROR(IF(B1692=VLOOKUP(B1692,vlookup!$L$2:$L$10,1,0),"Yes","No"),"No")</f>
        <v>No</v>
      </c>
    </row>
    <row r="1693" spans="1:47" ht="14.45" customHeight="1" x14ac:dyDescent="0.25">
      <c r="A1693" t="s">
        <v>1952</v>
      </c>
      <c r="B1693" s="31" t="s">
        <v>1953</v>
      </c>
      <c r="C1693">
        <v>1</v>
      </c>
      <c r="D1693">
        <v>1</v>
      </c>
      <c r="E1693" t="s">
        <v>382</v>
      </c>
      <c r="F1693" t="s">
        <v>238</v>
      </c>
      <c r="G1693" t="s">
        <v>1107</v>
      </c>
      <c r="H1693" t="s">
        <v>1954</v>
      </c>
      <c r="I1693">
        <v>125187</v>
      </c>
      <c r="J1693" s="19">
        <v>42147</v>
      </c>
      <c r="K1693" s="19">
        <v>42185</v>
      </c>
      <c r="L1693">
        <v>201506</v>
      </c>
      <c r="M1693" s="19">
        <v>42156</v>
      </c>
      <c r="N1693">
        <v>24616</v>
      </c>
      <c r="O1693" t="s">
        <v>1076</v>
      </c>
      <c r="P1693" t="s">
        <v>1955</v>
      </c>
      <c r="Q1693" t="s">
        <v>924</v>
      </c>
      <c r="R1693">
        <v>9738</v>
      </c>
      <c r="S1693" s="19">
        <v>42353</v>
      </c>
      <c r="T1693">
        <v>130526</v>
      </c>
      <c r="U1693" t="s">
        <v>357</v>
      </c>
      <c r="V1693" s="19">
        <v>42381</v>
      </c>
      <c r="W1693" t="s">
        <v>591</v>
      </c>
      <c r="X1693" t="s">
        <v>592</v>
      </c>
      <c r="Y1693" t="s">
        <v>94</v>
      </c>
      <c r="Z1693" t="s">
        <v>358</v>
      </c>
      <c r="AA1693" s="29">
        <v>-378</v>
      </c>
      <c r="AB1693">
        <v>0</v>
      </c>
      <c r="AC1693">
        <f t="shared" si="324"/>
        <v>2016</v>
      </c>
      <c r="AD1693">
        <f t="shared" si="325"/>
        <v>1</v>
      </c>
      <c r="AE1693">
        <f t="shared" si="326"/>
        <v>2015</v>
      </c>
      <c r="AF1693">
        <f t="shared" si="327"/>
        <v>5</v>
      </c>
      <c r="AG1693" t="str">
        <f>VLOOKUP(F1693,vlookup!$A$2:$E$660,2,0)</f>
        <v>Retained</v>
      </c>
      <c r="AH1693" t="str">
        <f>VLOOKUP(F1693,vlookup!$A$2:$E$660,3,0)</f>
        <v>Service Contract</v>
      </c>
      <c r="AI1693" t="str">
        <f>VLOOKUP(F1693,vlookup!$A$2:$E$660,4,0)</f>
        <v>Used Car Programs</v>
      </c>
      <c r="AJ1693" t="str">
        <f>VLOOKUP(F1693,vlookup!$A$2:$E$660,5,0)</f>
        <v>High Mileage</v>
      </c>
      <c r="AL1693">
        <f t="shared" si="328"/>
        <v>37</v>
      </c>
      <c r="AM1693">
        <f t="shared" si="329"/>
        <v>229</v>
      </c>
      <c r="AN1693">
        <f t="shared" si="330"/>
        <v>5339</v>
      </c>
      <c r="AO1693" t="str">
        <f t="shared" si="331"/>
        <v/>
      </c>
      <c r="AP1693" t="str">
        <f t="shared" si="332"/>
        <v/>
      </c>
      <c r="AQ1693" t="str">
        <f t="shared" si="333"/>
        <v/>
      </c>
      <c r="AR1693">
        <f t="shared" si="334"/>
        <v>-378</v>
      </c>
      <c r="AS1693" t="str">
        <f t="shared" si="335"/>
        <v>4WA60269E5Y-1</v>
      </c>
      <c r="AT1693" t="str">
        <f>IFERROR(IF(VLOOKUP(Y1693,vlookup!$I$2:$J$9,1,0)=Y1693,VLOOKUP(Y1693,vlookup!$I$2:$J$9,2,0),PROPER(Y1693)),PROPER(Y1693))</f>
        <v>Labor</v>
      </c>
      <c r="AU1693" t="str">
        <f>IFERROR(IF(B1693=VLOOKUP(B1693,vlookup!$L$2:$L$10,1,0),"Yes","No"),"No")</f>
        <v>No</v>
      </c>
    </row>
    <row r="1694" spans="1:47" ht="14.45" customHeight="1" x14ac:dyDescent="0.25">
      <c r="A1694" t="s">
        <v>1956</v>
      </c>
      <c r="B1694" s="31" t="s">
        <v>1957</v>
      </c>
      <c r="C1694">
        <v>1</v>
      </c>
      <c r="D1694">
        <v>1</v>
      </c>
      <c r="E1694" t="s">
        <v>382</v>
      </c>
      <c r="F1694" t="s">
        <v>205</v>
      </c>
      <c r="G1694" t="s">
        <v>1107</v>
      </c>
      <c r="H1694" t="s">
        <v>1954</v>
      </c>
      <c r="I1694">
        <v>73022</v>
      </c>
      <c r="J1694" s="19">
        <v>42477</v>
      </c>
      <c r="K1694" s="19">
        <v>42500</v>
      </c>
      <c r="L1694">
        <v>201605</v>
      </c>
      <c r="M1694" s="19">
        <v>42491</v>
      </c>
      <c r="N1694">
        <v>24617</v>
      </c>
      <c r="O1694" t="s">
        <v>1070</v>
      </c>
      <c r="P1694" t="s">
        <v>1958</v>
      </c>
      <c r="Q1694" t="s">
        <v>924</v>
      </c>
      <c r="R1694">
        <v>148973</v>
      </c>
      <c r="S1694" s="19">
        <v>42830</v>
      </c>
      <c r="T1694">
        <v>82040</v>
      </c>
      <c r="U1694" t="s">
        <v>356</v>
      </c>
      <c r="V1694" s="19">
        <v>42845</v>
      </c>
      <c r="W1694" t="s">
        <v>967</v>
      </c>
      <c r="X1694" t="s">
        <v>968</v>
      </c>
      <c r="Y1694" t="s">
        <v>94</v>
      </c>
      <c r="Z1694" t="s">
        <v>364</v>
      </c>
      <c r="AA1694" s="29">
        <v>-852.6</v>
      </c>
      <c r="AB1694">
        <v>0</v>
      </c>
      <c r="AC1694">
        <f t="shared" si="324"/>
        <v>2017</v>
      </c>
      <c r="AD1694">
        <f t="shared" si="325"/>
        <v>4</v>
      </c>
      <c r="AE1694">
        <f t="shared" si="326"/>
        <v>2016</v>
      </c>
      <c r="AF1694">
        <f t="shared" si="327"/>
        <v>4</v>
      </c>
      <c r="AG1694" t="str">
        <f>VLOOKUP(F1694,vlookup!$A$2:$E$660,2,0)</f>
        <v>Retained</v>
      </c>
      <c r="AH1694" t="str">
        <f>VLOOKUP(F1694,vlookup!$A$2:$E$660,3,0)</f>
        <v>Service Contract</v>
      </c>
      <c r="AI1694" t="str">
        <f>VLOOKUP(F1694,vlookup!$A$2:$E$660,4,0)</f>
        <v>Used Car Programs</v>
      </c>
      <c r="AJ1694" t="str">
        <f>VLOOKUP(F1694,vlookup!$A$2:$E$660,5,0)</f>
        <v>High Mileage</v>
      </c>
      <c r="AL1694">
        <f t="shared" si="328"/>
        <v>23</v>
      </c>
      <c r="AM1694">
        <f t="shared" si="329"/>
        <v>363</v>
      </c>
      <c r="AN1694">
        <f t="shared" si="330"/>
        <v>9018</v>
      </c>
      <c r="AO1694" t="str">
        <f t="shared" si="331"/>
        <v/>
      </c>
      <c r="AP1694" t="str">
        <f t="shared" si="332"/>
        <v/>
      </c>
      <c r="AQ1694" t="str">
        <f t="shared" si="333"/>
        <v/>
      </c>
      <c r="AR1694">
        <f t="shared" si="334"/>
        <v>-852.6</v>
      </c>
      <c r="AS1694" t="str">
        <f t="shared" si="335"/>
        <v>8WJ16354D6-1</v>
      </c>
      <c r="AT1694" t="str">
        <f>IFERROR(IF(VLOOKUP(Y1694,vlookup!$I$2:$J$9,1,0)=Y1694,VLOOKUP(Y1694,vlookup!$I$2:$J$9,2,0),PROPER(Y1694)),PROPER(Y1694))</f>
        <v>Labor</v>
      </c>
      <c r="AU1694" t="str">
        <f>IFERROR(IF(B1694=VLOOKUP(B1694,vlookup!$L$2:$L$10,1,0),"Yes","No"),"No")</f>
        <v>No</v>
      </c>
    </row>
    <row r="1695" spans="1:47" ht="14.45" customHeight="1" x14ac:dyDescent="0.25">
      <c r="A1695" t="s">
        <v>1959</v>
      </c>
      <c r="B1695" s="31" t="s">
        <v>3606</v>
      </c>
      <c r="C1695">
        <v>1</v>
      </c>
      <c r="D1695">
        <v>1</v>
      </c>
      <c r="E1695" t="s">
        <v>382</v>
      </c>
      <c r="F1695" t="s">
        <v>205</v>
      </c>
      <c r="G1695" t="s">
        <v>1107</v>
      </c>
      <c r="H1695" t="s">
        <v>1954</v>
      </c>
      <c r="I1695">
        <v>107054</v>
      </c>
      <c r="J1695" s="19">
        <v>42266</v>
      </c>
      <c r="K1695" s="19">
        <v>42333</v>
      </c>
      <c r="L1695">
        <v>201511</v>
      </c>
      <c r="M1695" s="19">
        <v>42309</v>
      </c>
      <c r="N1695">
        <v>24617</v>
      </c>
      <c r="O1695" t="s">
        <v>1070</v>
      </c>
      <c r="P1695" t="s">
        <v>1716</v>
      </c>
      <c r="Q1695" t="s">
        <v>924</v>
      </c>
      <c r="R1695">
        <v>803125</v>
      </c>
      <c r="S1695" s="19">
        <v>42381</v>
      </c>
      <c r="T1695">
        <v>110379</v>
      </c>
      <c r="U1695" t="s">
        <v>357</v>
      </c>
      <c r="V1695" s="19">
        <v>42381</v>
      </c>
      <c r="W1695" t="s">
        <v>2932</v>
      </c>
      <c r="X1695" t="s">
        <v>2933</v>
      </c>
      <c r="Y1695" t="s">
        <v>94</v>
      </c>
      <c r="Z1695" t="s">
        <v>358</v>
      </c>
      <c r="AA1695" s="29">
        <v>-324</v>
      </c>
      <c r="AB1695">
        <v>0</v>
      </c>
      <c r="AC1695">
        <f t="shared" si="324"/>
        <v>2016</v>
      </c>
      <c r="AD1695">
        <f t="shared" si="325"/>
        <v>1</v>
      </c>
      <c r="AE1695">
        <f t="shared" si="326"/>
        <v>2015</v>
      </c>
      <c r="AF1695">
        <f t="shared" si="327"/>
        <v>9</v>
      </c>
      <c r="AG1695" t="str">
        <f>VLOOKUP(F1695,vlookup!$A$2:$E$660,2,0)</f>
        <v>Retained</v>
      </c>
      <c r="AH1695" t="str">
        <f>VLOOKUP(F1695,vlookup!$A$2:$E$660,3,0)</f>
        <v>Service Contract</v>
      </c>
      <c r="AI1695" t="str">
        <f>VLOOKUP(F1695,vlookup!$A$2:$E$660,4,0)</f>
        <v>Used Car Programs</v>
      </c>
      <c r="AJ1695" t="str">
        <f>VLOOKUP(F1695,vlookup!$A$2:$E$660,5,0)</f>
        <v>High Mileage</v>
      </c>
      <c r="AL1695">
        <f t="shared" si="328"/>
        <v>66</v>
      </c>
      <c r="AM1695">
        <f t="shared" si="329"/>
        <v>113</v>
      </c>
      <c r="AN1695">
        <f t="shared" si="330"/>
        <v>3325</v>
      </c>
      <c r="AO1695" t="str">
        <f t="shared" si="331"/>
        <v/>
      </c>
      <c r="AP1695" t="str">
        <f t="shared" si="332"/>
        <v/>
      </c>
      <c r="AQ1695" t="str">
        <f t="shared" si="333"/>
        <v/>
      </c>
      <c r="AR1695">
        <f t="shared" si="334"/>
        <v>-324</v>
      </c>
      <c r="AS1695" t="str">
        <f t="shared" si="335"/>
        <v>102251366-1</v>
      </c>
      <c r="AT1695" t="str">
        <f>IFERROR(IF(VLOOKUP(Y1695,vlookup!$I$2:$J$9,1,0)=Y1695,VLOOKUP(Y1695,vlookup!$I$2:$J$9,2,0),PROPER(Y1695)),PROPER(Y1695))</f>
        <v>Labor</v>
      </c>
      <c r="AU1695" t="str">
        <f>IFERROR(IF(B1695=VLOOKUP(B1695,vlookup!$L$2:$L$10,1,0),"Yes","No"),"No")</f>
        <v>No</v>
      </c>
    </row>
    <row r="1696" spans="1:47" ht="14.45" customHeight="1" x14ac:dyDescent="0.25">
      <c r="A1696" t="s">
        <v>1959</v>
      </c>
      <c r="B1696" s="31" t="s">
        <v>3606</v>
      </c>
      <c r="C1696">
        <v>1</v>
      </c>
      <c r="D1696">
        <v>1</v>
      </c>
      <c r="E1696" t="s">
        <v>382</v>
      </c>
      <c r="F1696" t="s">
        <v>205</v>
      </c>
      <c r="G1696" t="s">
        <v>1107</v>
      </c>
      <c r="H1696" t="s">
        <v>1954</v>
      </c>
      <c r="I1696">
        <v>107054</v>
      </c>
      <c r="J1696" s="19">
        <v>42266</v>
      </c>
      <c r="K1696" s="19">
        <v>42333</v>
      </c>
      <c r="L1696">
        <v>201511</v>
      </c>
      <c r="M1696" s="19">
        <v>42309</v>
      </c>
      <c r="N1696">
        <v>24617</v>
      </c>
      <c r="O1696" t="s">
        <v>1070</v>
      </c>
      <c r="P1696" t="s">
        <v>1716</v>
      </c>
      <c r="Q1696" t="s">
        <v>924</v>
      </c>
      <c r="R1696">
        <v>803125</v>
      </c>
      <c r="S1696" s="19">
        <v>42381</v>
      </c>
      <c r="T1696">
        <v>110379</v>
      </c>
      <c r="U1696" t="s">
        <v>357</v>
      </c>
      <c r="V1696" s="19">
        <v>42381</v>
      </c>
      <c r="W1696" t="s">
        <v>3276</v>
      </c>
      <c r="X1696" t="s">
        <v>3277</v>
      </c>
      <c r="Y1696" t="s">
        <v>94</v>
      </c>
      <c r="Z1696" t="s">
        <v>364</v>
      </c>
      <c r="AA1696" s="29">
        <v>-202.5</v>
      </c>
      <c r="AB1696">
        <v>0</v>
      </c>
      <c r="AC1696">
        <f t="shared" si="324"/>
        <v>2016</v>
      </c>
      <c r="AD1696">
        <f t="shared" si="325"/>
        <v>1</v>
      </c>
      <c r="AE1696">
        <f t="shared" si="326"/>
        <v>2015</v>
      </c>
      <c r="AF1696">
        <f t="shared" si="327"/>
        <v>9</v>
      </c>
      <c r="AG1696" t="str">
        <f>VLOOKUP(F1696,vlookup!$A$2:$E$660,2,0)</f>
        <v>Retained</v>
      </c>
      <c r="AH1696" t="str">
        <f>VLOOKUP(F1696,vlookup!$A$2:$E$660,3,0)</f>
        <v>Service Contract</v>
      </c>
      <c r="AI1696" t="str">
        <f>VLOOKUP(F1696,vlookup!$A$2:$E$660,4,0)</f>
        <v>Used Car Programs</v>
      </c>
      <c r="AJ1696" t="str">
        <f>VLOOKUP(F1696,vlookup!$A$2:$E$660,5,0)</f>
        <v>High Mileage</v>
      </c>
      <c r="AL1696">
        <f t="shared" si="328"/>
        <v>66</v>
      </c>
      <c r="AM1696">
        <f t="shared" si="329"/>
        <v>113</v>
      </c>
      <c r="AN1696">
        <f t="shared" si="330"/>
        <v>3325</v>
      </c>
      <c r="AO1696" t="str">
        <f t="shared" si="331"/>
        <v/>
      </c>
      <c r="AP1696" t="str">
        <f t="shared" si="332"/>
        <v/>
      </c>
      <c r="AQ1696" t="str">
        <f t="shared" si="333"/>
        <v/>
      </c>
      <c r="AR1696">
        <f t="shared" si="334"/>
        <v>-202.5</v>
      </c>
      <c r="AS1696" t="str">
        <f t="shared" si="335"/>
        <v>102251366-1</v>
      </c>
      <c r="AT1696" t="str">
        <f>IFERROR(IF(VLOOKUP(Y1696,vlookup!$I$2:$J$9,1,0)=Y1696,VLOOKUP(Y1696,vlookup!$I$2:$J$9,2,0),PROPER(Y1696)),PROPER(Y1696))</f>
        <v>Labor</v>
      </c>
      <c r="AU1696" t="str">
        <f>IFERROR(IF(B1696=VLOOKUP(B1696,vlookup!$L$2:$L$10,1,0),"Yes","No"),"No")</f>
        <v>No</v>
      </c>
    </row>
    <row r="1697" spans="1:47" ht="14.45" customHeight="1" x14ac:dyDescent="0.25">
      <c r="A1697" t="s">
        <v>1959</v>
      </c>
      <c r="B1697" s="31" t="s">
        <v>3606</v>
      </c>
      <c r="C1697">
        <v>5</v>
      </c>
      <c r="D1697">
        <v>1</v>
      </c>
      <c r="E1697" t="s">
        <v>382</v>
      </c>
      <c r="F1697" t="s">
        <v>205</v>
      </c>
      <c r="G1697" t="s">
        <v>1107</v>
      </c>
      <c r="H1697" t="s">
        <v>1954</v>
      </c>
      <c r="I1697">
        <v>107054</v>
      </c>
      <c r="J1697" s="19">
        <v>42266</v>
      </c>
      <c r="K1697" s="19">
        <v>42333</v>
      </c>
      <c r="L1697">
        <v>201511</v>
      </c>
      <c r="M1697" s="19">
        <v>42309</v>
      </c>
      <c r="N1697">
        <v>24617</v>
      </c>
      <c r="O1697" t="s">
        <v>1070</v>
      </c>
      <c r="P1697" t="s">
        <v>1172</v>
      </c>
      <c r="Q1697" t="s">
        <v>924</v>
      </c>
      <c r="R1697">
        <v>14232</v>
      </c>
      <c r="S1697" s="19">
        <v>42921</v>
      </c>
      <c r="T1697">
        <v>123819</v>
      </c>
      <c r="U1697" t="s">
        <v>356</v>
      </c>
      <c r="V1697" s="19">
        <v>43049</v>
      </c>
      <c r="W1697" t="s">
        <v>585</v>
      </c>
      <c r="X1697" t="s">
        <v>586</v>
      </c>
      <c r="Y1697" t="s">
        <v>94</v>
      </c>
      <c r="Z1697" t="s">
        <v>364</v>
      </c>
      <c r="AA1697" s="29">
        <v>-432</v>
      </c>
      <c r="AB1697">
        <v>0</v>
      </c>
      <c r="AC1697">
        <f t="shared" si="324"/>
        <v>2017</v>
      </c>
      <c r="AD1697">
        <f t="shared" si="325"/>
        <v>11</v>
      </c>
      <c r="AE1697">
        <f t="shared" si="326"/>
        <v>2015</v>
      </c>
      <c r="AF1697">
        <f t="shared" si="327"/>
        <v>9</v>
      </c>
      <c r="AG1697" t="str">
        <f>VLOOKUP(F1697,vlookup!$A$2:$E$660,2,0)</f>
        <v>Retained</v>
      </c>
      <c r="AH1697" t="str">
        <f>VLOOKUP(F1697,vlookup!$A$2:$E$660,3,0)</f>
        <v>Service Contract</v>
      </c>
      <c r="AI1697" t="str">
        <f>VLOOKUP(F1697,vlookup!$A$2:$E$660,4,0)</f>
        <v>Used Car Programs</v>
      </c>
      <c r="AJ1697" t="str">
        <f>VLOOKUP(F1697,vlookup!$A$2:$E$660,5,0)</f>
        <v>High Mileage</v>
      </c>
      <c r="AL1697">
        <f t="shared" si="328"/>
        <v>66</v>
      </c>
      <c r="AM1697">
        <f t="shared" si="329"/>
        <v>771</v>
      </c>
      <c r="AN1697">
        <f t="shared" si="330"/>
        <v>16765</v>
      </c>
      <c r="AO1697" t="str">
        <f t="shared" si="331"/>
        <v/>
      </c>
      <c r="AP1697" t="str">
        <f t="shared" si="332"/>
        <v/>
      </c>
      <c r="AQ1697" t="str">
        <f t="shared" si="333"/>
        <v/>
      </c>
      <c r="AR1697">
        <f t="shared" si="334"/>
        <v>-432</v>
      </c>
      <c r="AS1697" t="str">
        <f t="shared" si="335"/>
        <v>102251366-5</v>
      </c>
      <c r="AT1697" t="str">
        <f>IFERROR(IF(VLOOKUP(Y1697,vlookup!$I$2:$J$9,1,0)=Y1697,VLOOKUP(Y1697,vlookup!$I$2:$J$9,2,0),PROPER(Y1697)),PROPER(Y1697))</f>
        <v>Labor</v>
      </c>
      <c r="AU1697" t="str">
        <f>IFERROR(IF(B1697=VLOOKUP(B1697,vlookup!$L$2:$L$10,1,0),"Yes","No"),"No")</f>
        <v>No</v>
      </c>
    </row>
    <row r="1698" spans="1:47" ht="14.45" customHeight="1" x14ac:dyDescent="0.25">
      <c r="A1698" t="s">
        <v>1959</v>
      </c>
      <c r="B1698" s="31" t="s">
        <v>3606</v>
      </c>
      <c r="C1698">
        <v>5</v>
      </c>
      <c r="D1698">
        <v>1</v>
      </c>
      <c r="E1698" t="s">
        <v>382</v>
      </c>
      <c r="F1698" t="s">
        <v>205</v>
      </c>
      <c r="G1698" t="s">
        <v>1107</v>
      </c>
      <c r="H1698" t="s">
        <v>1954</v>
      </c>
      <c r="I1698">
        <v>107054</v>
      </c>
      <c r="J1698" s="19">
        <v>42266</v>
      </c>
      <c r="K1698" s="19">
        <v>42333</v>
      </c>
      <c r="L1698">
        <v>201511</v>
      </c>
      <c r="M1698" s="19">
        <v>42309</v>
      </c>
      <c r="N1698">
        <v>24617</v>
      </c>
      <c r="O1698" t="s">
        <v>1070</v>
      </c>
      <c r="P1698" t="s">
        <v>1172</v>
      </c>
      <c r="Q1698" t="s">
        <v>924</v>
      </c>
      <c r="R1698">
        <v>14232</v>
      </c>
      <c r="S1698" s="19">
        <v>42921</v>
      </c>
      <c r="T1698">
        <v>123819</v>
      </c>
      <c r="U1698" t="s">
        <v>356</v>
      </c>
      <c r="V1698" s="19">
        <v>43049</v>
      </c>
      <c r="W1698" t="s">
        <v>3010</v>
      </c>
      <c r="X1698" t="s">
        <v>3011</v>
      </c>
      <c r="Y1698" t="s">
        <v>94</v>
      </c>
      <c r="Z1698" t="s">
        <v>364</v>
      </c>
      <c r="AA1698" s="29">
        <v>-528</v>
      </c>
      <c r="AB1698">
        <v>0</v>
      </c>
      <c r="AC1698">
        <f t="shared" si="324"/>
        <v>2017</v>
      </c>
      <c r="AD1698">
        <f t="shared" si="325"/>
        <v>11</v>
      </c>
      <c r="AE1698">
        <f t="shared" si="326"/>
        <v>2015</v>
      </c>
      <c r="AF1698">
        <f t="shared" si="327"/>
        <v>9</v>
      </c>
      <c r="AG1698" t="str">
        <f>VLOOKUP(F1698,vlookup!$A$2:$E$660,2,0)</f>
        <v>Retained</v>
      </c>
      <c r="AH1698" t="str">
        <f>VLOOKUP(F1698,vlookup!$A$2:$E$660,3,0)</f>
        <v>Service Contract</v>
      </c>
      <c r="AI1698" t="str">
        <f>VLOOKUP(F1698,vlookup!$A$2:$E$660,4,0)</f>
        <v>Used Car Programs</v>
      </c>
      <c r="AJ1698" t="str">
        <f>VLOOKUP(F1698,vlookup!$A$2:$E$660,5,0)</f>
        <v>High Mileage</v>
      </c>
      <c r="AL1698">
        <f t="shared" si="328"/>
        <v>66</v>
      </c>
      <c r="AM1698">
        <f t="shared" si="329"/>
        <v>771</v>
      </c>
      <c r="AN1698">
        <f t="shared" si="330"/>
        <v>16765</v>
      </c>
      <c r="AO1698" t="str">
        <f t="shared" si="331"/>
        <v/>
      </c>
      <c r="AP1698" t="str">
        <f t="shared" si="332"/>
        <v/>
      </c>
      <c r="AQ1698" t="str">
        <f t="shared" si="333"/>
        <v/>
      </c>
      <c r="AR1698">
        <f t="shared" si="334"/>
        <v>-528</v>
      </c>
      <c r="AS1698" t="str">
        <f t="shared" si="335"/>
        <v>102251366-5</v>
      </c>
      <c r="AT1698" t="str">
        <f>IFERROR(IF(VLOOKUP(Y1698,vlookup!$I$2:$J$9,1,0)=Y1698,VLOOKUP(Y1698,vlookup!$I$2:$J$9,2,0),PROPER(Y1698)),PROPER(Y1698))</f>
        <v>Labor</v>
      </c>
      <c r="AU1698" t="str">
        <f>IFERROR(IF(B1698=VLOOKUP(B1698,vlookup!$L$2:$L$10,1,0),"Yes","No"),"No")</f>
        <v>No</v>
      </c>
    </row>
    <row r="1699" spans="1:47" ht="14.45" customHeight="1" x14ac:dyDescent="0.25">
      <c r="A1699" t="s">
        <v>1960</v>
      </c>
      <c r="B1699" s="31" t="s">
        <v>1961</v>
      </c>
      <c r="C1699">
        <v>3</v>
      </c>
      <c r="D1699">
        <v>1</v>
      </c>
      <c r="E1699" t="s">
        <v>382</v>
      </c>
      <c r="F1699" t="s">
        <v>205</v>
      </c>
      <c r="G1699" t="s">
        <v>3718</v>
      </c>
      <c r="H1699" t="s">
        <v>3786</v>
      </c>
      <c r="I1699">
        <v>86084</v>
      </c>
      <c r="J1699" s="19">
        <v>41752</v>
      </c>
      <c r="K1699" s="19">
        <v>41786</v>
      </c>
      <c r="L1699">
        <v>201405</v>
      </c>
      <c r="M1699" s="19">
        <v>41760</v>
      </c>
      <c r="N1699">
        <v>24616</v>
      </c>
      <c r="O1699" t="s">
        <v>1076</v>
      </c>
      <c r="P1699" t="s">
        <v>1715</v>
      </c>
      <c r="Q1699" t="s">
        <v>924</v>
      </c>
      <c r="R1699">
        <v>329421</v>
      </c>
      <c r="S1699" s="19">
        <v>42389</v>
      </c>
      <c r="T1699">
        <v>109947</v>
      </c>
      <c r="U1699" t="s">
        <v>357</v>
      </c>
      <c r="V1699" s="19">
        <v>42401</v>
      </c>
      <c r="W1699" t="s">
        <v>2804</v>
      </c>
      <c r="X1699" t="s">
        <v>2805</v>
      </c>
      <c r="Y1699" t="s">
        <v>94</v>
      </c>
      <c r="Z1699" t="s">
        <v>369</v>
      </c>
      <c r="AA1699" s="29">
        <v>-528</v>
      </c>
      <c r="AB1699">
        <v>0</v>
      </c>
      <c r="AC1699">
        <f t="shared" si="324"/>
        <v>2016</v>
      </c>
      <c r="AD1699">
        <f t="shared" si="325"/>
        <v>2</v>
      </c>
      <c r="AE1699">
        <f t="shared" si="326"/>
        <v>2014</v>
      </c>
      <c r="AF1699">
        <f t="shared" si="327"/>
        <v>4</v>
      </c>
      <c r="AG1699" t="str">
        <f>VLOOKUP(F1699,vlookup!$A$2:$E$660,2,0)</f>
        <v>Retained</v>
      </c>
      <c r="AH1699" t="str">
        <f>VLOOKUP(F1699,vlookup!$A$2:$E$660,3,0)</f>
        <v>Service Contract</v>
      </c>
      <c r="AI1699" t="str">
        <f>VLOOKUP(F1699,vlookup!$A$2:$E$660,4,0)</f>
        <v>Used Car Programs</v>
      </c>
      <c r="AJ1699" t="str">
        <f>VLOOKUP(F1699,vlookup!$A$2:$E$660,5,0)</f>
        <v>High Mileage</v>
      </c>
      <c r="AL1699">
        <f t="shared" si="328"/>
        <v>34</v>
      </c>
      <c r="AM1699">
        <f t="shared" si="329"/>
        <v>638</v>
      </c>
      <c r="AN1699">
        <f t="shared" si="330"/>
        <v>23863</v>
      </c>
      <c r="AO1699" t="str">
        <f t="shared" si="331"/>
        <v/>
      </c>
      <c r="AP1699" t="str">
        <f t="shared" si="332"/>
        <v/>
      </c>
      <c r="AQ1699" t="str">
        <f t="shared" si="333"/>
        <v/>
      </c>
      <c r="AR1699">
        <f t="shared" si="334"/>
        <v>-528</v>
      </c>
      <c r="AS1699" t="str">
        <f t="shared" si="335"/>
        <v>6A787087D4-3</v>
      </c>
      <c r="AT1699" t="str">
        <f>IFERROR(IF(VLOOKUP(Y1699,vlookup!$I$2:$J$9,1,0)=Y1699,VLOOKUP(Y1699,vlookup!$I$2:$J$9,2,0),PROPER(Y1699)),PROPER(Y1699))</f>
        <v>Labor</v>
      </c>
      <c r="AU1699" t="str">
        <f>IFERROR(IF(B1699=VLOOKUP(B1699,vlookup!$L$2:$L$10,1,0),"Yes","No"),"No")</f>
        <v>No</v>
      </c>
    </row>
    <row r="1700" spans="1:47" ht="14.45" customHeight="1" x14ac:dyDescent="0.25">
      <c r="A1700" t="s">
        <v>3278</v>
      </c>
      <c r="B1700" s="31" t="s">
        <v>3279</v>
      </c>
      <c r="C1700">
        <v>2</v>
      </c>
      <c r="D1700">
        <v>1</v>
      </c>
      <c r="E1700" t="s">
        <v>382</v>
      </c>
      <c r="F1700" t="s">
        <v>60</v>
      </c>
      <c r="G1700" t="s">
        <v>3718</v>
      </c>
      <c r="H1700" t="s">
        <v>3786</v>
      </c>
      <c r="I1700">
        <v>114371</v>
      </c>
      <c r="J1700" s="19">
        <v>41776</v>
      </c>
      <c r="K1700" s="19">
        <v>41813</v>
      </c>
      <c r="L1700">
        <v>201406</v>
      </c>
      <c r="M1700" s="19">
        <v>41791</v>
      </c>
      <c r="N1700">
        <v>24616</v>
      </c>
      <c r="O1700" t="s">
        <v>1076</v>
      </c>
      <c r="P1700" t="s">
        <v>1675</v>
      </c>
      <c r="Q1700" t="s">
        <v>924</v>
      </c>
      <c r="R1700">
        <v>5231</v>
      </c>
      <c r="S1700" s="19">
        <v>41858</v>
      </c>
      <c r="T1700">
        <v>116850</v>
      </c>
      <c r="U1700" t="s">
        <v>357</v>
      </c>
      <c r="V1700" s="19">
        <v>41879</v>
      </c>
      <c r="W1700" t="s">
        <v>2536</v>
      </c>
      <c r="X1700" t="s">
        <v>2537</v>
      </c>
      <c r="Y1700" t="s">
        <v>94</v>
      </c>
      <c r="Z1700" t="s">
        <v>14</v>
      </c>
      <c r="AA1700" s="29">
        <v>-3506.12</v>
      </c>
      <c r="AB1700">
        <v>0</v>
      </c>
      <c r="AC1700">
        <f t="shared" si="324"/>
        <v>2014</v>
      </c>
      <c r="AD1700">
        <f t="shared" si="325"/>
        <v>8</v>
      </c>
      <c r="AE1700">
        <f t="shared" si="326"/>
        <v>2014</v>
      </c>
      <c r="AF1700">
        <f t="shared" si="327"/>
        <v>5</v>
      </c>
      <c r="AG1700" t="str">
        <f>VLOOKUP(F1700,vlookup!$A$2:$E$660,2,0)</f>
        <v>Retained</v>
      </c>
      <c r="AH1700" t="str">
        <f>VLOOKUP(F1700,vlookup!$A$2:$E$660,3,0)</f>
        <v>Service Contract</v>
      </c>
      <c r="AI1700" t="str">
        <f>VLOOKUP(F1700,vlookup!$A$2:$E$660,4,0)</f>
        <v>Used Car Programs</v>
      </c>
      <c r="AJ1700" t="str">
        <f>VLOOKUP(F1700,vlookup!$A$2:$E$660,5,0)</f>
        <v>High Mileage</v>
      </c>
      <c r="AL1700">
        <f t="shared" si="328"/>
        <v>36</v>
      </c>
      <c r="AM1700">
        <f t="shared" si="329"/>
        <v>101</v>
      </c>
      <c r="AN1700">
        <f t="shared" si="330"/>
        <v>2479</v>
      </c>
      <c r="AO1700" t="str">
        <f t="shared" si="331"/>
        <v/>
      </c>
      <c r="AP1700" t="str">
        <f t="shared" si="332"/>
        <v/>
      </c>
      <c r="AQ1700" t="str">
        <f t="shared" si="333"/>
        <v/>
      </c>
      <c r="AR1700">
        <f t="shared" si="334"/>
        <v>-3506.12</v>
      </c>
      <c r="AS1700" t="str">
        <f t="shared" si="335"/>
        <v>7B143021E4Y-2</v>
      </c>
      <c r="AT1700" t="str">
        <f>IFERROR(IF(VLOOKUP(Y1700,vlookup!$I$2:$J$9,1,0)=Y1700,VLOOKUP(Y1700,vlookup!$I$2:$J$9,2,0),PROPER(Y1700)),PROPER(Y1700))</f>
        <v>Labor</v>
      </c>
      <c r="AU1700" t="str">
        <f>IFERROR(IF(B1700=VLOOKUP(B1700,vlookup!$L$2:$L$10,1,0),"Yes","No"),"No")</f>
        <v>No</v>
      </c>
    </row>
    <row r="1701" spans="1:47" ht="14.45" customHeight="1" x14ac:dyDescent="0.25">
      <c r="A1701" t="s">
        <v>3280</v>
      </c>
      <c r="B1701" s="31" t="s">
        <v>3633</v>
      </c>
      <c r="C1701">
        <v>1</v>
      </c>
      <c r="D1701">
        <v>1</v>
      </c>
      <c r="E1701" t="s">
        <v>382</v>
      </c>
      <c r="F1701" t="s">
        <v>205</v>
      </c>
      <c r="G1701" t="s">
        <v>3718</v>
      </c>
      <c r="H1701" t="s">
        <v>3826</v>
      </c>
      <c r="I1701">
        <v>75523</v>
      </c>
      <c r="J1701" s="19">
        <v>42018</v>
      </c>
      <c r="K1701" s="19">
        <v>42063</v>
      </c>
      <c r="L1701">
        <v>201502</v>
      </c>
      <c r="M1701" s="19">
        <v>42036</v>
      </c>
      <c r="N1701">
        <v>24617</v>
      </c>
      <c r="O1701" t="s">
        <v>1070</v>
      </c>
      <c r="P1701" t="s">
        <v>1208</v>
      </c>
      <c r="Q1701" t="s">
        <v>924</v>
      </c>
      <c r="R1701">
        <v>15254</v>
      </c>
      <c r="S1701" s="19">
        <v>43070</v>
      </c>
      <c r="T1701">
        <v>95610</v>
      </c>
      <c r="U1701" t="s">
        <v>356</v>
      </c>
      <c r="V1701" s="19">
        <v>43076</v>
      </c>
      <c r="W1701" t="s">
        <v>978</v>
      </c>
      <c r="X1701" t="s">
        <v>979</v>
      </c>
      <c r="Y1701" t="s">
        <v>94</v>
      </c>
      <c r="Z1701" t="s">
        <v>366</v>
      </c>
      <c r="AA1701" s="29">
        <v>-492</v>
      </c>
      <c r="AB1701">
        <v>0</v>
      </c>
      <c r="AC1701">
        <f t="shared" si="324"/>
        <v>2017</v>
      </c>
      <c r="AD1701">
        <f t="shared" si="325"/>
        <v>12</v>
      </c>
      <c r="AE1701">
        <f t="shared" si="326"/>
        <v>2015</v>
      </c>
      <c r="AF1701">
        <f t="shared" si="327"/>
        <v>1</v>
      </c>
      <c r="AG1701" t="str">
        <f>VLOOKUP(F1701,vlookup!$A$2:$E$660,2,0)</f>
        <v>Retained</v>
      </c>
      <c r="AH1701" t="str">
        <f>VLOOKUP(F1701,vlookup!$A$2:$E$660,3,0)</f>
        <v>Service Contract</v>
      </c>
      <c r="AI1701" t="str">
        <f>VLOOKUP(F1701,vlookup!$A$2:$E$660,4,0)</f>
        <v>Used Car Programs</v>
      </c>
      <c r="AJ1701" t="str">
        <f>VLOOKUP(F1701,vlookup!$A$2:$E$660,5,0)</f>
        <v>High Mileage</v>
      </c>
      <c r="AL1701">
        <f t="shared" si="328"/>
        <v>44</v>
      </c>
      <c r="AM1701">
        <f t="shared" si="329"/>
        <v>1043</v>
      </c>
      <c r="AN1701">
        <f t="shared" si="330"/>
        <v>20087</v>
      </c>
      <c r="AO1701" t="str">
        <f t="shared" si="331"/>
        <v/>
      </c>
      <c r="AP1701" t="str">
        <f t="shared" si="332"/>
        <v/>
      </c>
      <c r="AQ1701" t="str">
        <f t="shared" si="333"/>
        <v/>
      </c>
      <c r="AR1701">
        <f t="shared" si="334"/>
        <v>-492</v>
      </c>
      <c r="AS1701" t="str">
        <f t="shared" si="335"/>
        <v>102108977-1</v>
      </c>
      <c r="AT1701" t="str">
        <f>IFERROR(IF(VLOOKUP(Y1701,vlookup!$I$2:$J$9,1,0)=Y1701,VLOOKUP(Y1701,vlookup!$I$2:$J$9,2,0),PROPER(Y1701)),PROPER(Y1701))</f>
        <v>Labor</v>
      </c>
      <c r="AU1701" t="str">
        <f>IFERROR(IF(B1701=VLOOKUP(B1701,vlookup!$L$2:$L$10,1,0),"Yes","No"),"No")</f>
        <v>No</v>
      </c>
    </row>
    <row r="1702" spans="1:47" ht="14.45" customHeight="1" x14ac:dyDescent="0.25">
      <c r="A1702" t="s">
        <v>1962</v>
      </c>
      <c r="B1702" s="31" t="s">
        <v>1963</v>
      </c>
      <c r="C1702">
        <v>1</v>
      </c>
      <c r="D1702">
        <v>1</v>
      </c>
      <c r="E1702" t="s">
        <v>382</v>
      </c>
      <c r="F1702" t="s">
        <v>60</v>
      </c>
      <c r="G1702" t="s">
        <v>1964</v>
      </c>
      <c r="H1702" t="s">
        <v>3787</v>
      </c>
      <c r="I1702">
        <v>144832</v>
      </c>
      <c r="J1702" s="19">
        <v>41209</v>
      </c>
      <c r="K1702" s="19">
        <v>41240</v>
      </c>
      <c r="L1702">
        <v>201211</v>
      </c>
      <c r="M1702" s="19">
        <v>41214</v>
      </c>
      <c r="N1702">
        <v>24616</v>
      </c>
      <c r="O1702" t="s">
        <v>1076</v>
      </c>
      <c r="P1702" t="s">
        <v>1965</v>
      </c>
      <c r="Q1702" t="s">
        <v>924</v>
      </c>
      <c r="R1702">
        <v>1529</v>
      </c>
      <c r="S1702" s="19">
        <v>41313</v>
      </c>
      <c r="T1702">
        <v>153537</v>
      </c>
      <c r="U1702" t="s">
        <v>357</v>
      </c>
      <c r="V1702" s="19">
        <v>41330</v>
      </c>
      <c r="W1702" t="s">
        <v>2818</v>
      </c>
      <c r="X1702" t="s">
        <v>2819</v>
      </c>
      <c r="Y1702" t="s">
        <v>94</v>
      </c>
      <c r="Z1702" t="s">
        <v>14</v>
      </c>
      <c r="AA1702" s="29">
        <v>-69.3</v>
      </c>
      <c r="AB1702" t="s">
        <v>544</v>
      </c>
      <c r="AC1702">
        <f t="shared" si="324"/>
        <v>2013</v>
      </c>
      <c r="AD1702">
        <f t="shared" si="325"/>
        <v>2</v>
      </c>
      <c r="AE1702">
        <f t="shared" si="326"/>
        <v>2012</v>
      </c>
      <c r="AF1702">
        <f t="shared" si="327"/>
        <v>10</v>
      </c>
      <c r="AG1702" t="str">
        <f>VLOOKUP(F1702,vlookup!$A$2:$E$660,2,0)</f>
        <v>Retained</v>
      </c>
      <c r="AH1702" t="str">
        <f>VLOOKUP(F1702,vlookup!$A$2:$E$660,3,0)</f>
        <v>Service Contract</v>
      </c>
      <c r="AI1702" t="str">
        <f>VLOOKUP(F1702,vlookup!$A$2:$E$660,4,0)</f>
        <v>Used Car Programs</v>
      </c>
      <c r="AJ1702" t="str">
        <f>VLOOKUP(F1702,vlookup!$A$2:$E$660,5,0)</f>
        <v>High Mileage</v>
      </c>
      <c r="AL1702">
        <f t="shared" si="328"/>
        <v>30</v>
      </c>
      <c r="AM1702">
        <f t="shared" si="329"/>
        <v>118</v>
      </c>
      <c r="AN1702">
        <f t="shared" si="330"/>
        <v>8705</v>
      </c>
      <c r="AO1702" t="str">
        <f t="shared" si="331"/>
        <v/>
      </c>
      <c r="AP1702" t="str">
        <f t="shared" si="332"/>
        <v/>
      </c>
      <c r="AQ1702" t="str">
        <f t="shared" si="333"/>
        <v/>
      </c>
      <c r="AR1702">
        <f t="shared" si="334"/>
        <v>-69.3</v>
      </c>
      <c r="AS1702" t="str">
        <f t="shared" si="335"/>
        <v>2TE11146J2Y-1</v>
      </c>
      <c r="AT1702" t="str">
        <f>IFERROR(IF(VLOOKUP(Y1702,vlookup!$I$2:$J$9,1,0)=Y1702,VLOOKUP(Y1702,vlookup!$I$2:$J$9,2,0),PROPER(Y1702)),PROPER(Y1702))</f>
        <v>Labor</v>
      </c>
      <c r="AU1702" t="str">
        <f>IFERROR(IF(B1702=VLOOKUP(B1702,vlookup!$L$2:$L$10,1,0),"Yes","No"),"No")</f>
        <v>No</v>
      </c>
    </row>
    <row r="1703" spans="1:47" ht="14.45" customHeight="1" x14ac:dyDescent="0.25">
      <c r="A1703" t="s">
        <v>1962</v>
      </c>
      <c r="B1703" s="31" t="s">
        <v>1963</v>
      </c>
      <c r="C1703">
        <v>1</v>
      </c>
      <c r="D1703">
        <v>1</v>
      </c>
      <c r="E1703" t="s">
        <v>382</v>
      </c>
      <c r="F1703" t="s">
        <v>60</v>
      </c>
      <c r="G1703" t="s">
        <v>1964</v>
      </c>
      <c r="H1703" t="s">
        <v>3787</v>
      </c>
      <c r="I1703">
        <v>144832</v>
      </c>
      <c r="J1703" s="19">
        <v>41209</v>
      </c>
      <c r="K1703" s="19">
        <v>41240</v>
      </c>
      <c r="L1703">
        <v>201211</v>
      </c>
      <c r="M1703" s="19">
        <v>41214</v>
      </c>
      <c r="N1703">
        <v>24616</v>
      </c>
      <c r="O1703" t="s">
        <v>1076</v>
      </c>
      <c r="P1703" t="s">
        <v>1965</v>
      </c>
      <c r="Q1703" t="s">
        <v>924</v>
      </c>
      <c r="R1703">
        <v>1529</v>
      </c>
      <c r="S1703" s="19">
        <v>41313</v>
      </c>
      <c r="T1703">
        <v>153537</v>
      </c>
      <c r="U1703" t="s">
        <v>357</v>
      </c>
      <c r="V1703" s="19">
        <v>41330</v>
      </c>
      <c r="W1703" t="s">
        <v>2944</v>
      </c>
      <c r="X1703" t="s">
        <v>2945</v>
      </c>
      <c r="Y1703" t="s">
        <v>94</v>
      </c>
      <c r="Z1703" t="s">
        <v>369</v>
      </c>
      <c r="AA1703" s="29">
        <v>-1415.7</v>
      </c>
      <c r="AB1703" t="s">
        <v>544</v>
      </c>
      <c r="AC1703">
        <f t="shared" si="324"/>
        <v>2013</v>
      </c>
      <c r="AD1703">
        <f t="shared" si="325"/>
        <v>2</v>
      </c>
      <c r="AE1703">
        <f t="shared" si="326"/>
        <v>2012</v>
      </c>
      <c r="AF1703">
        <f t="shared" si="327"/>
        <v>10</v>
      </c>
      <c r="AG1703" t="str">
        <f>VLOOKUP(F1703,vlookup!$A$2:$E$660,2,0)</f>
        <v>Retained</v>
      </c>
      <c r="AH1703" t="str">
        <f>VLOOKUP(F1703,vlookup!$A$2:$E$660,3,0)</f>
        <v>Service Contract</v>
      </c>
      <c r="AI1703" t="str">
        <f>VLOOKUP(F1703,vlookup!$A$2:$E$660,4,0)</f>
        <v>Used Car Programs</v>
      </c>
      <c r="AJ1703" t="str">
        <f>VLOOKUP(F1703,vlookup!$A$2:$E$660,5,0)</f>
        <v>High Mileage</v>
      </c>
      <c r="AL1703">
        <f t="shared" si="328"/>
        <v>30</v>
      </c>
      <c r="AM1703">
        <f t="shared" si="329"/>
        <v>118</v>
      </c>
      <c r="AN1703">
        <f t="shared" si="330"/>
        <v>8705</v>
      </c>
      <c r="AO1703" t="str">
        <f t="shared" si="331"/>
        <v/>
      </c>
      <c r="AP1703" t="str">
        <f t="shared" si="332"/>
        <v/>
      </c>
      <c r="AQ1703" t="str">
        <f t="shared" si="333"/>
        <v/>
      </c>
      <c r="AR1703">
        <f t="shared" si="334"/>
        <v>-1415.7</v>
      </c>
      <c r="AS1703" t="str">
        <f t="shared" si="335"/>
        <v>2TE11146J2Y-1</v>
      </c>
      <c r="AT1703" t="str">
        <f>IFERROR(IF(VLOOKUP(Y1703,vlookup!$I$2:$J$9,1,0)=Y1703,VLOOKUP(Y1703,vlookup!$I$2:$J$9,2,0),PROPER(Y1703)),PROPER(Y1703))</f>
        <v>Labor</v>
      </c>
      <c r="AU1703" t="str">
        <f>IFERROR(IF(B1703=VLOOKUP(B1703,vlookup!$L$2:$L$10,1,0),"Yes","No"),"No")</f>
        <v>No</v>
      </c>
    </row>
    <row r="1704" spans="1:47" ht="14.45" customHeight="1" x14ac:dyDescent="0.25">
      <c r="A1704" t="s">
        <v>1966</v>
      </c>
      <c r="B1704" s="31" t="s">
        <v>1967</v>
      </c>
      <c r="C1704">
        <v>3</v>
      </c>
      <c r="D1704">
        <v>1</v>
      </c>
      <c r="E1704" t="s">
        <v>382</v>
      </c>
      <c r="F1704" t="s">
        <v>464</v>
      </c>
      <c r="G1704" t="s">
        <v>1964</v>
      </c>
      <c r="H1704" t="s">
        <v>1968</v>
      </c>
      <c r="I1704">
        <v>110409</v>
      </c>
      <c r="J1704" s="19">
        <v>43779</v>
      </c>
      <c r="K1704" s="19">
        <v>43818</v>
      </c>
      <c r="L1704">
        <v>201912</v>
      </c>
      <c r="M1704" s="19">
        <v>43800</v>
      </c>
      <c r="N1704">
        <v>24617</v>
      </c>
      <c r="O1704" t="s">
        <v>1070</v>
      </c>
      <c r="P1704" t="s">
        <v>1208</v>
      </c>
      <c r="Q1704" t="s">
        <v>924</v>
      </c>
      <c r="R1704">
        <v>697</v>
      </c>
      <c r="S1704" s="19">
        <v>43844</v>
      </c>
      <c r="T1704">
        <v>113363</v>
      </c>
      <c r="U1704" t="s">
        <v>356</v>
      </c>
      <c r="V1704" s="19">
        <v>43847</v>
      </c>
      <c r="W1704" t="s">
        <v>3191</v>
      </c>
      <c r="X1704" t="s">
        <v>3192</v>
      </c>
      <c r="Y1704" t="s">
        <v>94</v>
      </c>
      <c r="Z1704" t="s">
        <v>364</v>
      </c>
      <c r="AA1704" s="29">
        <v>-924</v>
      </c>
      <c r="AB1704">
        <v>0</v>
      </c>
      <c r="AC1704">
        <f t="shared" si="324"/>
        <v>2020</v>
      </c>
      <c r="AD1704">
        <f t="shared" si="325"/>
        <v>1</v>
      </c>
      <c r="AE1704">
        <f t="shared" si="326"/>
        <v>2019</v>
      </c>
      <c r="AF1704">
        <f t="shared" si="327"/>
        <v>11</v>
      </c>
      <c r="AG1704" t="str">
        <f>VLOOKUP(F1704,vlookup!$A$2:$E$660,2,0)</f>
        <v>Retained</v>
      </c>
      <c r="AH1704" t="str">
        <f>VLOOKUP(F1704,vlookup!$A$2:$E$660,3,0)</f>
        <v>Service Contract</v>
      </c>
      <c r="AI1704" t="str">
        <f>VLOOKUP(F1704,vlookup!$A$2:$E$660,4,0)</f>
        <v>Used Car Programs</v>
      </c>
      <c r="AJ1704" t="str">
        <f>VLOOKUP(F1704,vlookup!$A$2:$E$660,5,0)</f>
        <v>High Mileage</v>
      </c>
      <c r="AL1704">
        <f t="shared" si="328"/>
        <v>39</v>
      </c>
      <c r="AM1704">
        <f t="shared" si="329"/>
        <v>67</v>
      </c>
      <c r="AN1704">
        <f t="shared" si="330"/>
        <v>2954</v>
      </c>
      <c r="AO1704" t="str">
        <f t="shared" si="331"/>
        <v/>
      </c>
      <c r="AP1704" t="str">
        <f t="shared" si="332"/>
        <v/>
      </c>
      <c r="AQ1704">
        <f t="shared" si="333"/>
        <v>-924</v>
      </c>
      <c r="AR1704" t="str">
        <f t="shared" si="334"/>
        <v/>
      </c>
      <c r="AS1704" t="str">
        <f t="shared" si="335"/>
        <v>BWL55349K9-3</v>
      </c>
      <c r="AT1704" t="str">
        <f>IFERROR(IF(VLOOKUP(Y1704,vlookup!$I$2:$J$9,1,0)=Y1704,VLOOKUP(Y1704,vlookup!$I$2:$J$9,2,0),PROPER(Y1704)),PROPER(Y1704))</f>
        <v>Labor</v>
      </c>
      <c r="AU1704" t="str">
        <f>IFERROR(IF(B1704=VLOOKUP(B1704,vlookup!$L$2:$L$10,1,0),"Yes","No"),"No")</f>
        <v>No</v>
      </c>
    </row>
    <row r="1705" spans="1:47" ht="14.45" customHeight="1" x14ac:dyDescent="0.25">
      <c r="A1705" t="s">
        <v>1966</v>
      </c>
      <c r="B1705" s="31" t="s">
        <v>1967</v>
      </c>
      <c r="C1705">
        <v>5</v>
      </c>
      <c r="D1705">
        <v>1</v>
      </c>
      <c r="E1705" t="s">
        <v>382</v>
      </c>
      <c r="F1705" t="s">
        <v>464</v>
      </c>
      <c r="G1705" t="s">
        <v>1964</v>
      </c>
      <c r="H1705" t="s">
        <v>1968</v>
      </c>
      <c r="I1705">
        <v>110409</v>
      </c>
      <c r="J1705" s="19">
        <v>43779</v>
      </c>
      <c r="K1705" s="19">
        <v>43818</v>
      </c>
      <c r="L1705">
        <v>201912</v>
      </c>
      <c r="M1705" s="19">
        <v>43800</v>
      </c>
      <c r="N1705">
        <v>24617</v>
      </c>
      <c r="O1705" t="s">
        <v>1070</v>
      </c>
      <c r="P1705" t="s">
        <v>1969</v>
      </c>
      <c r="Q1705" t="s">
        <v>924</v>
      </c>
      <c r="R1705">
        <v>228263</v>
      </c>
      <c r="S1705" s="19">
        <v>44224</v>
      </c>
      <c r="T1705">
        <v>127897</v>
      </c>
      <c r="U1705" t="s">
        <v>356</v>
      </c>
      <c r="V1705" s="19">
        <v>44242</v>
      </c>
      <c r="W1705" t="s">
        <v>963</v>
      </c>
      <c r="X1705" t="s">
        <v>964</v>
      </c>
      <c r="Y1705" t="s">
        <v>94</v>
      </c>
      <c r="Z1705" t="s">
        <v>364</v>
      </c>
      <c r="AA1705" s="29">
        <v>-841.05</v>
      </c>
      <c r="AB1705">
        <v>0</v>
      </c>
      <c r="AC1705">
        <f t="shared" si="324"/>
        <v>2021</v>
      </c>
      <c r="AD1705">
        <f t="shared" si="325"/>
        <v>2</v>
      </c>
      <c r="AE1705">
        <f t="shared" si="326"/>
        <v>2019</v>
      </c>
      <c r="AF1705">
        <f t="shared" si="327"/>
        <v>11</v>
      </c>
      <c r="AG1705" t="str">
        <f>VLOOKUP(F1705,vlookup!$A$2:$E$660,2,0)</f>
        <v>Retained</v>
      </c>
      <c r="AH1705" t="str">
        <f>VLOOKUP(F1705,vlookup!$A$2:$E$660,3,0)</f>
        <v>Service Contract</v>
      </c>
      <c r="AI1705" t="str">
        <f>VLOOKUP(F1705,vlookup!$A$2:$E$660,4,0)</f>
        <v>Used Car Programs</v>
      </c>
      <c r="AJ1705" t="str">
        <f>VLOOKUP(F1705,vlookup!$A$2:$E$660,5,0)</f>
        <v>High Mileage</v>
      </c>
      <c r="AL1705">
        <f t="shared" si="328"/>
        <v>39</v>
      </c>
      <c r="AM1705">
        <f t="shared" si="329"/>
        <v>455</v>
      </c>
      <c r="AN1705">
        <f t="shared" si="330"/>
        <v>17488</v>
      </c>
      <c r="AO1705" t="str">
        <f t="shared" si="331"/>
        <v/>
      </c>
      <c r="AP1705" t="str">
        <f t="shared" si="332"/>
        <v/>
      </c>
      <c r="AQ1705" t="str">
        <f t="shared" si="333"/>
        <v/>
      </c>
      <c r="AR1705">
        <f t="shared" si="334"/>
        <v>-841.05</v>
      </c>
      <c r="AS1705" t="str">
        <f t="shared" si="335"/>
        <v>BWL55349K9-5</v>
      </c>
      <c r="AT1705" t="str">
        <f>IFERROR(IF(VLOOKUP(Y1705,vlookup!$I$2:$J$9,1,0)=Y1705,VLOOKUP(Y1705,vlookup!$I$2:$J$9,2,0),PROPER(Y1705)),PROPER(Y1705))</f>
        <v>Labor</v>
      </c>
      <c r="AU1705" t="str">
        <f>IFERROR(IF(B1705=VLOOKUP(B1705,vlookup!$L$2:$L$10,1,0),"Yes","No"),"No")</f>
        <v>No</v>
      </c>
    </row>
    <row r="1706" spans="1:47" ht="14.45" customHeight="1" x14ac:dyDescent="0.25">
      <c r="A1706" t="s">
        <v>1966</v>
      </c>
      <c r="B1706" s="31" t="s">
        <v>1967</v>
      </c>
      <c r="C1706">
        <v>5</v>
      </c>
      <c r="D1706">
        <v>1</v>
      </c>
      <c r="E1706" t="s">
        <v>382</v>
      </c>
      <c r="F1706" t="s">
        <v>464</v>
      </c>
      <c r="G1706" t="s">
        <v>1964</v>
      </c>
      <c r="H1706" t="s">
        <v>1968</v>
      </c>
      <c r="I1706">
        <v>110409</v>
      </c>
      <c r="J1706" s="19">
        <v>43779</v>
      </c>
      <c r="K1706" s="19">
        <v>43818</v>
      </c>
      <c r="L1706">
        <v>201912</v>
      </c>
      <c r="M1706" s="19">
        <v>43800</v>
      </c>
      <c r="N1706">
        <v>24617</v>
      </c>
      <c r="O1706" t="s">
        <v>1070</v>
      </c>
      <c r="P1706" t="s">
        <v>1969</v>
      </c>
      <c r="Q1706" t="s">
        <v>924</v>
      </c>
      <c r="R1706">
        <v>228263</v>
      </c>
      <c r="S1706" s="19">
        <v>44224</v>
      </c>
      <c r="T1706">
        <v>127897</v>
      </c>
      <c r="U1706" t="s">
        <v>356</v>
      </c>
      <c r="V1706" s="19">
        <v>44242</v>
      </c>
      <c r="W1706" t="s">
        <v>587</v>
      </c>
      <c r="X1706" t="s">
        <v>588</v>
      </c>
      <c r="Y1706" t="s">
        <v>94</v>
      </c>
      <c r="Z1706" t="s">
        <v>364</v>
      </c>
      <c r="AA1706" s="29">
        <v>-1547.53</v>
      </c>
      <c r="AB1706">
        <v>0</v>
      </c>
      <c r="AC1706">
        <f t="shared" si="324"/>
        <v>2021</v>
      </c>
      <c r="AD1706">
        <f t="shared" si="325"/>
        <v>2</v>
      </c>
      <c r="AE1706">
        <f t="shared" si="326"/>
        <v>2019</v>
      </c>
      <c r="AF1706">
        <f t="shared" si="327"/>
        <v>11</v>
      </c>
      <c r="AG1706" t="str">
        <f>VLOOKUP(F1706,vlookup!$A$2:$E$660,2,0)</f>
        <v>Retained</v>
      </c>
      <c r="AH1706" t="str">
        <f>VLOOKUP(F1706,vlookup!$A$2:$E$660,3,0)</f>
        <v>Service Contract</v>
      </c>
      <c r="AI1706" t="str">
        <f>VLOOKUP(F1706,vlookup!$A$2:$E$660,4,0)</f>
        <v>Used Car Programs</v>
      </c>
      <c r="AJ1706" t="str">
        <f>VLOOKUP(F1706,vlookup!$A$2:$E$660,5,0)</f>
        <v>High Mileage</v>
      </c>
      <c r="AL1706">
        <f t="shared" si="328"/>
        <v>39</v>
      </c>
      <c r="AM1706">
        <f t="shared" si="329"/>
        <v>455</v>
      </c>
      <c r="AN1706">
        <f t="shared" si="330"/>
        <v>17488</v>
      </c>
      <c r="AO1706" t="str">
        <f t="shared" si="331"/>
        <v/>
      </c>
      <c r="AP1706" t="str">
        <f t="shared" si="332"/>
        <v/>
      </c>
      <c r="AQ1706" t="str">
        <f t="shared" si="333"/>
        <v/>
      </c>
      <c r="AR1706">
        <f t="shared" si="334"/>
        <v>-1547.53</v>
      </c>
      <c r="AS1706" t="str">
        <f t="shared" si="335"/>
        <v>BWL55349K9-5</v>
      </c>
      <c r="AT1706" t="str">
        <f>IFERROR(IF(VLOOKUP(Y1706,vlookup!$I$2:$J$9,1,0)=Y1706,VLOOKUP(Y1706,vlookup!$I$2:$J$9,2,0),PROPER(Y1706)),PROPER(Y1706))</f>
        <v>Labor</v>
      </c>
      <c r="AU1706" t="str">
        <f>IFERROR(IF(B1706=VLOOKUP(B1706,vlookup!$L$2:$L$10,1,0),"Yes","No"),"No")</f>
        <v>No</v>
      </c>
    </row>
    <row r="1707" spans="1:47" ht="14.45" customHeight="1" x14ac:dyDescent="0.25">
      <c r="A1707" t="s">
        <v>1966</v>
      </c>
      <c r="B1707" s="31" t="s">
        <v>1967</v>
      </c>
      <c r="C1707">
        <v>6</v>
      </c>
      <c r="D1707">
        <v>1</v>
      </c>
      <c r="E1707" t="s">
        <v>382</v>
      </c>
      <c r="F1707" t="s">
        <v>464</v>
      </c>
      <c r="G1707" t="s">
        <v>1964</v>
      </c>
      <c r="H1707" t="s">
        <v>1968</v>
      </c>
      <c r="I1707">
        <v>110409</v>
      </c>
      <c r="J1707" s="19">
        <v>43779</v>
      </c>
      <c r="K1707" s="19">
        <v>43818</v>
      </c>
      <c r="L1707">
        <v>201912</v>
      </c>
      <c r="M1707" s="19">
        <v>43800</v>
      </c>
      <c r="N1707">
        <v>24617</v>
      </c>
      <c r="O1707" t="s">
        <v>1070</v>
      </c>
      <c r="P1707" t="s">
        <v>1969</v>
      </c>
      <c r="Q1707" t="s">
        <v>924</v>
      </c>
      <c r="R1707">
        <v>231619</v>
      </c>
      <c r="S1707" s="19">
        <v>44355</v>
      </c>
      <c r="T1707">
        <v>132514</v>
      </c>
      <c r="U1707" t="s">
        <v>356</v>
      </c>
      <c r="V1707" s="19">
        <v>44368</v>
      </c>
      <c r="W1707" t="s">
        <v>3281</v>
      </c>
      <c r="X1707" t="s">
        <v>3282</v>
      </c>
      <c r="Y1707" t="s">
        <v>94</v>
      </c>
      <c r="Z1707" t="s">
        <v>364</v>
      </c>
      <c r="AA1707" s="29">
        <v>-252.32</v>
      </c>
      <c r="AB1707">
        <v>0</v>
      </c>
      <c r="AC1707">
        <f t="shared" si="324"/>
        <v>2021</v>
      </c>
      <c r="AD1707">
        <f t="shared" si="325"/>
        <v>6</v>
      </c>
      <c r="AE1707">
        <f t="shared" si="326"/>
        <v>2019</v>
      </c>
      <c r="AF1707">
        <f t="shared" si="327"/>
        <v>11</v>
      </c>
      <c r="AG1707" t="str">
        <f>VLOOKUP(F1707,vlookup!$A$2:$E$660,2,0)</f>
        <v>Retained</v>
      </c>
      <c r="AH1707" t="str">
        <f>VLOOKUP(F1707,vlookup!$A$2:$E$660,3,0)</f>
        <v>Service Contract</v>
      </c>
      <c r="AI1707" t="str">
        <f>VLOOKUP(F1707,vlookup!$A$2:$E$660,4,0)</f>
        <v>Used Car Programs</v>
      </c>
      <c r="AJ1707" t="str">
        <f>VLOOKUP(F1707,vlookup!$A$2:$E$660,5,0)</f>
        <v>High Mileage</v>
      </c>
      <c r="AL1707">
        <f t="shared" si="328"/>
        <v>39</v>
      </c>
      <c r="AM1707">
        <f t="shared" si="329"/>
        <v>581</v>
      </c>
      <c r="AN1707">
        <f t="shared" si="330"/>
        <v>22105</v>
      </c>
      <c r="AO1707" t="str">
        <f t="shared" si="331"/>
        <v/>
      </c>
      <c r="AP1707" t="str">
        <f t="shared" si="332"/>
        <v/>
      </c>
      <c r="AQ1707" t="str">
        <f t="shared" si="333"/>
        <v/>
      </c>
      <c r="AR1707">
        <f t="shared" si="334"/>
        <v>-252.32</v>
      </c>
      <c r="AS1707" t="str">
        <f t="shared" si="335"/>
        <v>BWL55349K9-6</v>
      </c>
      <c r="AT1707" t="str">
        <f>IFERROR(IF(VLOOKUP(Y1707,vlookup!$I$2:$J$9,1,0)=Y1707,VLOOKUP(Y1707,vlookup!$I$2:$J$9,2,0),PROPER(Y1707)),PROPER(Y1707))</f>
        <v>Labor</v>
      </c>
      <c r="AU1707" t="str">
        <f>IFERROR(IF(B1707=VLOOKUP(B1707,vlookup!$L$2:$L$10,1,0),"Yes","No"),"No")</f>
        <v>No</v>
      </c>
    </row>
    <row r="1708" spans="1:47" ht="14.45" customHeight="1" x14ac:dyDescent="0.25">
      <c r="A1708" t="s">
        <v>3283</v>
      </c>
      <c r="B1708" s="31" t="s">
        <v>3611</v>
      </c>
      <c r="C1708">
        <v>2</v>
      </c>
      <c r="D1708">
        <v>1</v>
      </c>
      <c r="E1708" t="s">
        <v>382</v>
      </c>
      <c r="F1708" t="s">
        <v>205</v>
      </c>
      <c r="G1708" t="s">
        <v>1964</v>
      </c>
      <c r="H1708" t="s">
        <v>3787</v>
      </c>
      <c r="I1708">
        <v>96609</v>
      </c>
      <c r="J1708" s="19">
        <v>42196</v>
      </c>
      <c r="K1708" s="19">
        <v>42247</v>
      </c>
      <c r="L1708">
        <v>201508</v>
      </c>
      <c r="M1708" s="19">
        <v>42217</v>
      </c>
      <c r="N1708">
        <v>24616</v>
      </c>
      <c r="O1708" t="s">
        <v>1076</v>
      </c>
      <c r="P1708" t="s">
        <v>1969</v>
      </c>
      <c r="Q1708" t="s">
        <v>924</v>
      </c>
      <c r="R1708">
        <v>168102</v>
      </c>
      <c r="S1708" s="19">
        <v>42416</v>
      </c>
      <c r="T1708">
        <v>101400</v>
      </c>
      <c r="U1708" t="s">
        <v>357</v>
      </c>
      <c r="V1708" s="19">
        <v>42417</v>
      </c>
      <c r="W1708" t="s">
        <v>969</v>
      </c>
      <c r="X1708" t="s">
        <v>970</v>
      </c>
      <c r="Y1708" t="s">
        <v>94</v>
      </c>
      <c r="Z1708" t="s">
        <v>582</v>
      </c>
      <c r="AA1708" s="29">
        <v>-270.42</v>
      </c>
      <c r="AB1708">
        <v>0</v>
      </c>
      <c r="AC1708">
        <f t="shared" si="324"/>
        <v>2016</v>
      </c>
      <c r="AD1708">
        <f t="shared" si="325"/>
        <v>2</v>
      </c>
      <c r="AE1708">
        <f t="shared" si="326"/>
        <v>2015</v>
      </c>
      <c r="AF1708">
        <f t="shared" si="327"/>
        <v>7</v>
      </c>
      <c r="AG1708" t="str">
        <f>VLOOKUP(F1708,vlookup!$A$2:$E$660,2,0)</f>
        <v>Retained</v>
      </c>
      <c r="AH1708" t="str">
        <f>VLOOKUP(F1708,vlookup!$A$2:$E$660,3,0)</f>
        <v>Service Contract</v>
      </c>
      <c r="AI1708" t="str">
        <f>VLOOKUP(F1708,vlookup!$A$2:$E$660,4,0)</f>
        <v>Used Car Programs</v>
      </c>
      <c r="AJ1708" t="str">
        <f>VLOOKUP(F1708,vlookup!$A$2:$E$660,5,0)</f>
        <v>High Mileage</v>
      </c>
      <c r="AL1708">
        <f t="shared" si="328"/>
        <v>50</v>
      </c>
      <c r="AM1708">
        <f t="shared" si="329"/>
        <v>216</v>
      </c>
      <c r="AN1708">
        <f t="shared" si="330"/>
        <v>4791</v>
      </c>
      <c r="AO1708" t="str">
        <f t="shared" si="331"/>
        <v/>
      </c>
      <c r="AP1708" t="str">
        <f t="shared" si="332"/>
        <v/>
      </c>
      <c r="AQ1708" t="str">
        <f t="shared" si="333"/>
        <v/>
      </c>
      <c r="AR1708">
        <f t="shared" si="334"/>
        <v>-270.42</v>
      </c>
      <c r="AS1708" t="str">
        <f t="shared" si="335"/>
        <v>102108881-2</v>
      </c>
      <c r="AT1708" t="str">
        <f>IFERROR(IF(VLOOKUP(Y1708,vlookup!$I$2:$J$9,1,0)=Y1708,VLOOKUP(Y1708,vlookup!$I$2:$J$9,2,0),PROPER(Y1708)),PROPER(Y1708))</f>
        <v>Labor</v>
      </c>
      <c r="AU1708" t="str">
        <f>IFERROR(IF(B1708=VLOOKUP(B1708,vlookup!$L$2:$L$10,1,0),"Yes","No"),"No")</f>
        <v>No</v>
      </c>
    </row>
    <row r="1709" spans="1:47" ht="14.45" customHeight="1" x14ac:dyDescent="0.25">
      <c r="A1709" t="s">
        <v>3284</v>
      </c>
      <c r="B1709" s="31" t="s">
        <v>3285</v>
      </c>
      <c r="C1709">
        <v>2</v>
      </c>
      <c r="D1709">
        <v>1</v>
      </c>
      <c r="E1709" t="s">
        <v>382</v>
      </c>
      <c r="F1709" t="s">
        <v>205</v>
      </c>
      <c r="G1709" t="s">
        <v>937</v>
      </c>
      <c r="H1709" t="s">
        <v>3827</v>
      </c>
      <c r="I1709">
        <v>65663</v>
      </c>
      <c r="J1709" s="19">
        <v>42162</v>
      </c>
      <c r="K1709" s="19">
        <v>42185</v>
      </c>
      <c r="L1709">
        <v>201506</v>
      </c>
      <c r="M1709" s="19">
        <v>42156</v>
      </c>
      <c r="N1709">
        <v>24617</v>
      </c>
      <c r="O1709" t="s">
        <v>1070</v>
      </c>
      <c r="P1709" t="s">
        <v>3242</v>
      </c>
      <c r="Q1709" t="s">
        <v>924</v>
      </c>
      <c r="R1709">
        <v>16755</v>
      </c>
      <c r="S1709" s="19">
        <v>42843</v>
      </c>
      <c r="T1709">
        <v>91128</v>
      </c>
      <c r="U1709" t="s">
        <v>356</v>
      </c>
      <c r="V1709" s="19">
        <v>42845</v>
      </c>
      <c r="W1709" t="s">
        <v>1006</v>
      </c>
      <c r="X1709" t="s">
        <v>1007</v>
      </c>
      <c r="Y1709" t="s">
        <v>94</v>
      </c>
      <c r="Z1709" t="s">
        <v>364</v>
      </c>
      <c r="AA1709" s="29">
        <v>-992</v>
      </c>
      <c r="AB1709">
        <v>0</v>
      </c>
      <c r="AC1709">
        <f t="shared" si="324"/>
        <v>2017</v>
      </c>
      <c r="AD1709">
        <f t="shared" si="325"/>
        <v>4</v>
      </c>
      <c r="AE1709">
        <f t="shared" si="326"/>
        <v>2015</v>
      </c>
      <c r="AF1709">
        <f t="shared" si="327"/>
        <v>6</v>
      </c>
      <c r="AG1709" t="str">
        <f>VLOOKUP(F1709,vlookup!$A$2:$E$660,2,0)</f>
        <v>Retained</v>
      </c>
      <c r="AH1709" t="str">
        <f>VLOOKUP(F1709,vlookup!$A$2:$E$660,3,0)</f>
        <v>Service Contract</v>
      </c>
      <c r="AI1709" t="str">
        <f>VLOOKUP(F1709,vlookup!$A$2:$E$660,4,0)</f>
        <v>Used Car Programs</v>
      </c>
      <c r="AJ1709" t="str">
        <f>VLOOKUP(F1709,vlookup!$A$2:$E$660,5,0)</f>
        <v>High Mileage</v>
      </c>
      <c r="AL1709">
        <f t="shared" si="328"/>
        <v>23</v>
      </c>
      <c r="AM1709">
        <f t="shared" si="329"/>
        <v>673</v>
      </c>
      <c r="AN1709">
        <f t="shared" si="330"/>
        <v>25465</v>
      </c>
      <c r="AO1709" t="str">
        <f t="shared" si="331"/>
        <v/>
      </c>
      <c r="AP1709" t="str">
        <f t="shared" si="332"/>
        <v/>
      </c>
      <c r="AQ1709" t="str">
        <f t="shared" si="333"/>
        <v/>
      </c>
      <c r="AR1709">
        <f t="shared" si="334"/>
        <v>-992</v>
      </c>
      <c r="AS1709" t="str">
        <f t="shared" si="335"/>
        <v>9W525413F5-2</v>
      </c>
      <c r="AT1709" t="str">
        <f>IFERROR(IF(VLOOKUP(Y1709,vlookup!$I$2:$J$9,1,0)=Y1709,VLOOKUP(Y1709,vlookup!$I$2:$J$9,2,0),PROPER(Y1709)),PROPER(Y1709))</f>
        <v>Labor</v>
      </c>
      <c r="AU1709" t="str">
        <f>IFERROR(IF(B1709=VLOOKUP(B1709,vlookup!$L$2:$L$10,1,0),"Yes","No"),"No")</f>
        <v>No</v>
      </c>
    </row>
    <row r="1710" spans="1:47" ht="14.45" customHeight="1" x14ac:dyDescent="0.25">
      <c r="A1710" t="s">
        <v>1970</v>
      </c>
      <c r="B1710" s="31" t="s">
        <v>1971</v>
      </c>
      <c r="C1710">
        <v>1</v>
      </c>
      <c r="D1710">
        <v>1</v>
      </c>
      <c r="E1710" t="s">
        <v>382</v>
      </c>
      <c r="F1710" t="s">
        <v>464</v>
      </c>
      <c r="G1710" t="s">
        <v>40</v>
      </c>
      <c r="H1710" t="s">
        <v>1972</v>
      </c>
      <c r="I1710">
        <v>121170</v>
      </c>
      <c r="J1710" s="19">
        <v>44507</v>
      </c>
      <c r="K1710" s="19">
        <v>44571</v>
      </c>
      <c r="L1710">
        <v>202201</v>
      </c>
      <c r="M1710" s="19">
        <v>44562</v>
      </c>
      <c r="N1710">
        <v>24617</v>
      </c>
      <c r="O1710" t="s">
        <v>1070</v>
      </c>
      <c r="P1710" t="s">
        <v>1183</v>
      </c>
      <c r="Q1710" t="s">
        <v>924</v>
      </c>
      <c r="R1710">
        <v>27746</v>
      </c>
      <c r="S1710" s="19">
        <v>44937</v>
      </c>
      <c r="T1710">
        <v>144740</v>
      </c>
      <c r="U1710" t="s">
        <v>356</v>
      </c>
      <c r="V1710" s="19">
        <v>44981</v>
      </c>
      <c r="W1710" t="s">
        <v>976</v>
      </c>
      <c r="X1710" t="s">
        <v>977</v>
      </c>
      <c r="Y1710" t="s">
        <v>94</v>
      </c>
      <c r="Z1710" t="s">
        <v>369</v>
      </c>
      <c r="AA1710" s="29">
        <v>-1162.2</v>
      </c>
      <c r="AB1710">
        <v>0</v>
      </c>
      <c r="AC1710">
        <f t="shared" si="324"/>
        <v>2023</v>
      </c>
      <c r="AD1710">
        <f t="shared" si="325"/>
        <v>2</v>
      </c>
      <c r="AE1710">
        <f t="shared" si="326"/>
        <v>2021</v>
      </c>
      <c r="AF1710">
        <f t="shared" si="327"/>
        <v>11</v>
      </c>
      <c r="AG1710" t="str">
        <f>VLOOKUP(F1710,vlookup!$A$2:$E$660,2,0)</f>
        <v>Retained</v>
      </c>
      <c r="AH1710" t="str">
        <f>VLOOKUP(F1710,vlookup!$A$2:$E$660,3,0)</f>
        <v>Service Contract</v>
      </c>
      <c r="AI1710" t="str">
        <f>VLOOKUP(F1710,vlookup!$A$2:$E$660,4,0)</f>
        <v>Used Car Programs</v>
      </c>
      <c r="AJ1710" t="str">
        <f>VLOOKUP(F1710,vlookup!$A$2:$E$660,5,0)</f>
        <v>High Mileage</v>
      </c>
      <c r="AL1710">
        <f t="shared" si="328"/>
        <v>63</v>
      </c>
      <c r="AM1710">
        <f t="shared" si="329"/>
        <v>467</v>
      </c>
      <c r="AN1710">
        <f t="shared" si="330"/>
        <v>23570</v>
      </c>
      <c r="AO1710" t="str">
        <f t="shared" si="331"/>
        <v/>
      </c>
      <c r="AP1710" t="str">
        <f t="shared" si="332"/>
        <v/>
      </c>
      <c r="AQ1710" t="str">
        <f t="shared" si="333"/>
        <v/>
      </c>
      <c r="AR1710">
        <f t="shared" si="334"/>
        <v>-1162.2</v>
      </c>
      <c r="AS1710" t="str">
        <f t="shared" si="335"/>
        <v>ZAGFW504268K21-1</v>
      </c>
      <c r="AT1710" t="str">
        <f>IFERROR(IF(VLOOKUP(Y1710,vlookup!$I$2:$J$9,1,0)=Y1710,VLOOKUP(Y1710,vlookup!$I$2:$J$9,2,0),PROPER(Y1710)),PROPER(Y1710))</f>
        <v>Labor</v>
      </c>
      <c r="AU1710" t="str">
        <f>IFERROR(IF(B1710=VLOOKUP(B1710,vlookup!$L$2:$L$10,1,0),"Yes","No"),"No")</f>
        <v>No</v>
      </c>
    </row>
    <row r="1711" spans="1:47" ht="14.45" customHeight="1" x14ac:dyDescent="0.25">
      <c r="A1711" t="s">
        <v>1973</v>
      </c>
      <c r="B1711" s="31" t="s">
        <v>1974</v>
      </c>
      <c r="C1711">
        <v>1</v>
      </c>
      <c r="D1711">
        <v>1</v>
      </c>
      <c r="E1711" t="s">
        <v>382</v>
      </c>
      <c r="F1711" t="s">
        <v>238</v>
      </c>
      <c r="G1711" t="s">
        <v>937</v>
      </c>
      <c r="H1711" t="s">
        <v>3788</v>
      </c>
      <c r="I1711">
        <v>127665</v>
      </c>
      <c r="J1711" s="19">
        <v>42443</v>
      </c>
      <c r="K1711" s="19">
        <v>42460</v>
      </c>
      <c r="L1711">
        <v>201603</v>
      </c>
      <c r="M1711" s="19">
        <v>42430</v>
      </c>
      <c r="N1711">
        <v>24616</v>
      </c>
      <c r="O1711" t="s">
        <v>1076</v>
      </c>
      <c r="P1711" t="s">
        <v>1975</v>
      </c>
      <c r="Q1711" t="s">
        <v>924</v>
      </c>
      <c r="R1711">
        <v>58886</v>
      </c>
      <c r="S1711" s="19">
        <v>42760</v>
      </c>
      <c r="T1711">
        <v>136337</v>
      </c>
      <c r="U1711" t="s">
        <v>357</v>
      </c>
      <c r="V1711" s="19">
        <v>42817</v>
      </c>
      <c r="W1711" t="s">
        <v>969</v>
      </c>
      <c r="X1711" t="s">
        <v>970</v>
      </c>
      <c r="Y1711" t="s">
        <v>94</v>
      </c>
      <c r="Z1711" t="s">
        <v>582</v>
      </c>
      <c r="AA1711" s="29">
        <v>-294</v>
      </c>
      <c r="AB1711">
        <v>0</v>
      </c>
      <c r="AC1711">
        <f t="shared" si="324"/>
        <v>2017</v>
      </c>
      <c r="AD1711">
        <f t="shared" si="325"/>
        <v>3</v>
      </c>
      <c r="AE1711">
        <f t="shared" si="326"/>
        <v>2016</v>
      </c>
      <c r="AF1711">
        <f t="shared" si="327"/>
        <v>3</v>
      </c>
      <c r="AG1711" t="str">
        <f>VLOOKUP(F1711,vlookup!$A$2:$E$660,2,0)</f>
        <v>Retained</v>
      </c>
      <c r="AH1711" t="str">
        <f>VLOOKUP(F1711,vlookup!$A$2:$E$660,3,0)</f>
        <v>Service Contract</v>
      </c>
      <c r="AI1711" t="str">
        <f>VLOOKUP(F1711,vlookup!$A$2:$E$660,4,0)</f>
        <v>Used Car Programs</v>
      </c>
      <c r="AJ1711" t="str">
        <f>VLOOKUP(F1711,vlookup!$A$2:$E$660,5,0)</f>
        <v>High Mileage</v>
      </c>
      <c r="AL1711">
        <f t="shared" si="328"/>
        <v>17</v>
      </c>
      <c r="AM1711">
        <f t="shared" si="329"/>
        <v>369</v>
      </c>
      <c r="AN1711">
        <f t="shared" si="330"/>
        <v>8672</v>
      </c>
      <c r="AO1711" t="str">
        <f t="shared" si="331"/>
        <v/>
      </c>
      <c r="AP1711" t="str">
        <f t="shared" si="332"/>
        <v/>
      </c>
      <c r="AQ1711" t="str">
        <f t="shared" si="333"/>
        <v/>
      </c>
      <c r="AR1711">
        <f t="shared" si="334"/>
        <v>-294</v>
      </c>
      <c r="AS1711" t="str">
        <f t="shared" si="335"/>
        <v>4D026801C6Y-1</v>
      </c>
      <c r="AT1711" t="str">
        <f>IFERROR(IF(VLOOKUP(Y1711,vlookup!$I$2:$J$9,1,0)=Y1711,VLOOKUP(Y1711,vlookup!$I$2:$J$9,2,0),PROPER(Y1711)),PROPER(Y1711))</f>
        <v>Labor</v>
      </c>
      <c r="AU1711" t="str">
        <f>IFERROR(IF(B1711=VLOOKUP(B1711,vlookup!$L$2:$L$10,1,0),"Yes","No"),"No")</f>
        <v>No</v>
      </c>
    </row>
    <row r="1712" spans="1:47" ht="14.45" customHeight="1" x14ac:dyDescent="0.25">
      <c r="A1712" t="s">
        <v>1976</v>
      </c>
      <c r="B1712" s="31" t="s">
        <v>3593</v>
      </c>
      <c r="C1712">
        <v>1</v>
      </c>
      <c r="D1712">
        <v>1</v>
      </c>
      <c r="E1712" t="s">
        <v>382</v>
      </c>
      <c r="F1712" t="s">
        <v>205</v>
      </c>
      <c r="G1712" t="s">
        <v>937</v>
      </c>
      <c r="H1712" t="s">
        <v>3788</v>
      </c>
      <c r="I1712">
        <v>106939</v>
      </c>
      <c r="J1712" s="19">
        <v>41931</v>
      </c>
      <c r="K1712" s="19">
        <v>41971</v>
      </c>
      <c r="L1712">
        <v>201411</v>
      </c>
      <c r="M1712" s="19">
        <v>41944</v>
      </c>
      <c r="N1712">
        <v>24617</v>
      </c>
      <c r="O1712" t="s">
        <v>1070</v>
      </c>
      <c r="P1712" t="s">
        <v>1977</v>
      </c>
      <c r="Q1712" t="s">
        <v>924</v>
      </c>
      <c r="R1712">
        <v>15519</v>
      </c>
      <c r="S1712" s="19">
        <v>41996</v>
      </c>
      <c r="T1712">
        <v>108563</v>
      </c>
      <c r="U1712" t="s">
        <v>357</v>
      </c>
      <c r="V1712" s="19">
        <v>42026</v>
      </c>
      <c r="W1712" t="s">
        <v>3819</v>
      </c>
      <c r="X1712" t="s">
        <v>3111</v>
      </c>
      <c r="Y1712" t="s">
        <v>94</v>
      </c>
      <c r="Z1712" t="s">
        <v>365</v>
      </c>
      <c r="AA1712" s="29">
        <v>-588.75</v>
      </c>
      <c r="AB1712">
        <v>0</v>
      </c>
      <c r="AC1712">
        <f t="shared" si="324"/>
        <v>2015</v>
      </c>
      <c r="AD1712">
        <f t="shared" si="325"/>
        <v>1</v>
      </c>
      <c r="AE1712">
        <f t="shared" si="326"/>
        <v>2014</v>
      </c>
      <c r="AF1712">
        <f t="shared" si="327"/>
        <v>10</v>
      </c>
      <c r="AG1712" t="str">
        <f>VLOOKUP(F1712,vlookup!$A$2:$E$660,2,0)</f>
        <v>Retained</v>
      </c>
      <c r="AH1712" t="str">
        <f>VLOOKUP(F1712,vlookup!$A$2:$E$660,3,0)</f>
        <v>Service Contract</v>
      </c>
      <c r="AI1712" t="str">
        <f>VLOOKUP(F1712,vlookup!$A$2:$E$660,4,0)</f>
        <v>Used Car Programs</v>
      </c>
      <c r="AJ1712" t="str">
        <f>VLOOKUP(F1712,vlookup!$A$2:$E$660,5,0)</f>
        <v>High Mileage</v>
      </c>
      <c r="AL1712">
        <f t="shared" si="328"/>
        <v>39</v>
      </c>
      <c r="AM1712">
        <f t="shared" si="329"/>
        <v>93</v>
      </c>
      <c r="AN1712">
        <f t="shared" si="330"/>
        <v>1624</v>
      </c>
      <c r="AO1712" t="str">
        <f t="shared" si="331"/>
        <v/>
      </c>
      <c r="AP1712" t="str">
        <f t="shared" si="332"/>
        <v/>
      </c>
      <c r="AQ1712" t="str">
        <f t="shared" si="333"/>
        <v/>
      </c>
      <c r="AR1712">
        <f t="shared" si="334"/>
        <v>-588.75</v>
      </c>
      <c r="AS1712" t="str">
        <f t="shared" si="335"/>
        <v>102109032-1</v>
      </c>
      <c r="AT1712" t="str">
        <f>IFERROR(IF(VLOOKUP(Y1712,vlookup!$I$2:$J$9,1,0)=Y1712,VLOOKUP(Y1712,vlookup!$I$2:$J$9,2,0),PROPER(Y1712)),PROPER(Y1712))</f>
        <v>Labor</v>
      </c>
      <c r="AU1712" t="str">
        <f>IFERROR(IF(B1712=VLOOKUP(B1712,vlookup!$L$2:$L$10,1,0),"Yes","No"),"No")</f>
        <v>No</v>
      </c>
    </row>
    <row r="1713" spans="1:47" ht="14.45" customHeight="1" x14ac:dyDescent="0.25">
      <c r="A1713" t="s">
        <v>1978</v>
      </c>
      <c r="B1713" s="31" t="s">
        <v>1979</v>
      </c>
      <c r="C1713">
        <v>2</v>
      </c>
      <c r="D1713">
        <v>1</v>
      </c>
      <c r="E1713" t="s">
        <v>382</v>
      </c>
      <c r="F1713" t="s">
        <v>205</v>
      </c>
      <c r="G1713" t="s">
        <v>937</v>
      </c>
      <c r="H1713" t="s">
        <v>938</v>
      </c>
      <c r="I1713">
        <v>107741</v>
      </c>
      <c r="J1713" s="19">
        <v>42185</v>
      </c>
      <c r="K1713" s="19">
        <v>42215</v>
      </c>
      <c r="L1713">
        <v>201507</v>
      </c>
      <c r="M1713" s="19">
        <v>42186</v>
      </c>
      <c r="N1713">
        <v>24616</v>
      </c>
      <c r="O1713" t="s">
        <v>1076</v>
      </c>
      <c r="P1713" t="s">
        <v>1684</v>
      </c>
      <c r="Q1713" t="s">
        <v>924</v>
      </c>
      <c r="R1713">
        <v>16596</v>
      </c>
      <c r="S1713" s="19">
        <v>42328</v>
      </c>
      <c r="T1713">
        <v>113538</v>
      </c>
      <c r="U1713" t="s">
        <v>357</v>
      </c>
      <c r="V1713" s="19">
        <v>42333</v>
      </c>
      <c r="W1713" t="s">
        <v>978</v>
      </c>
      <c r="X1713" t="s">
        <v>979</v>
      </c>
      <c r="Y1713" t="s">
        <v>94</v>
      </c>
      <c r="Z1713" t="s">
        <v>366</v>
      </c>
      <c r="AA1713" s="29">
        <v>-170.05</v>
      </c>
      <c r="AB1713">
        <v>0</v>
      </c>
      <c r="AC1713">
        <f t="shared" si="324"/>
        <v>2015</v>
      </c>
      <c r="AD1713">
        <f t="shared" si="325"/>
        <v>11</v>
      </c>
      <c r="AE1713">
        <f t="shared" si="326"/>
        <v>2015</v>
      </c>
      <c r="AF1713">
        <f t="shared" si="327"/>
        <v>6</v>
      </c>
      <c r="AG1713" t="str">
        <f>VLOOKUP(F1713,vlookup!$A$2:$E$660,2,0)</f>
        <v>Retained</v>
      </c>
      <c r="AH1713" t="str">
        <f>VLOOKUP(F1713,vlookup!$A$2:$E$660,3,0)</f>
        <v>Service Contract</v>
      </c>
      <c r="AI1713" t="str">
        <f>VLOOKUP(F1713,vlookup!$A$2:$E$660,4,0)</f>
        <v>Used Car Programs</v>
      </c>
      <c r="AJ1713" t="str">
        <f>VLOOKUP(F1713,vlookup!$A$2:$E$660,5,0)</f>
        <v>High Mileage</v>
      </c>
      <c r="AL1713">
        <f t="shared" si="328"/>
        <v>30</v>
      </c>
      <c r="AM1713">
        <f t="shared" si="329"/>
        <v>145</v>
      </c>
      <c r="AN1713">
        <f t="shared" si="330"/>
        <v>5797</v>
      </c>
      <c r="AO1713" t="str">
        <f t="shared" si="331"/>
        <v/>
      </c>
      <c r="AP1713" t="str">
        <f t="shared" si="332"/>
        <v/>
      </c>
      <c r="AQ1713" t="str">
        <f t="shared" si="333"/>
        <v/>
      </c>
      <c r="AR1713">
        <f t="shared" si="334"/>
        <v>-170.05</v>
      </c>
      <c r="AS1713" t="str">
        <f t="shared" si="335"/>
        <v>7E148168F5-2</v>
      </c>
      <c r="AT1713" t="str">
        <f>IFERROR(IF(VLOOKUP(Y1713,vlookup!$I$2:$J$9,1,0)=Y1713,VLOOKUP(Y1713,vlookup!$I$2:$J$9,2,0),PROPER(Y1713)),PROPER(Y1713))</f>
        <v>Labor</v>
      </c>
      <c r="AU1713" t="str">
        <f>IFERROR(IF(B1713=VLOOKUP(B1713,vlookup!$L$2:$L$10,1,0),"Yes","No"),"No")</f>
        <v>No</v>
      </c>
    </row>
    <row r="1714" spans="1:47" ht="14.45" customHeight="1" x14ac:dyDescent="0.25">
      <c r="A1714" t="s">
        <v>1109</v>
      </c>
      <c r="B1714" s="31" t="s">
        <v>3574</v>
      </c>
      <c r="C1714">
        <v>1</v>
      </c>
      <c r="D1714">
        <v>1</v>
      </c>
      <c r="E1714" t="s">
        <v>382</v>
      </c>
      <c r="F1714" t="s">
        <v>60</v>
      </c>
      <c r="G1714" t="s">
        <v>937</v>
      </c>
      <c r="H1714" t="s">
        <v>3716</v>
      </c>
      <c r="I1714">
        <v>64304</v>
      </c>
      <c r="J1714" s="19">
        <v>41392</v>
      </c>
      <c r="K1714" s="19">
        <v>41452</v>
      </c>
      <c r="L1714">
        <v>201306</v>
      </c>
      <c r="M1714" s="19">
        <v>41426</v>
      </c>
      <c r="N1714">
        <v>24616</v>
      </c>
      <c r="O1714" t="s">
        <v>1076</v>
      </c>
      <c r="P1714" t="s">
        <v>1082</v>
      </c>
      <c r="Q1714" t="s">
        <v>973</v>
      </c>
      <c r="R1714" t="s">
        <v>1110</v>
      </c>
      <c r="S1714" s="19">
        <v>41432</v>
      </c>
      <c r="T1714">
        <v>65090</v>
      </c>
      <c r="U1714" t="s">
        <v>357</v>
      </c>
      <c r="V1714" s="19">
        <v>41495</v>
      </c>
      <c r="W1714" t="s">
        <v>2818</v>
      </c>
      <c r="X1714" t="s">
        <v>2819</v>
      </c>
      <c r="Y1714" t="s">
        <v>94</v>
      </c>
      <c r="Z1714" t="s">
        <v>14</v>
      </c>
      <c r="AA1714" s="29">
        <v>-267</v>
      </c>
      <c r="AB1714" t="s">
        <v>544</v>
      </c>
      <c r="AC1714">
        <f t="shared" si="324"/>
        <v>2013</v>
      </c>
      <c r="AD1714">
        <f t="shared" si="325"/>
        <v>8</v>
      </c>
      <c r="AE1714">
        <f t="shared" si="326"/>
        <v>2013</v>
      </c>
      <c r="AF1714">
        <f t="shared" si="327"/>
        <v>4</v>
      </c>
      <c r="AG1714" t="str">
        <f>VLOOKUP(F1714,vlookup!$A$2:$E$660,2,0)</f>
        <v>Retained</v>
      </c>
      <c r="AH1714" t="str">
        <f>VLOOKUP(F1714,vlookup!$A$2:$E$660,3,0)</f>
        <v>Service Contract</v>
      </c>
      <c r="AI1714" t="str">
        <f>VLOOKUP(F1714,vlookup!$A$2:$E$660,4,0)</f>
        <v>Used Car Programs</v>
      </c>
      <c r="AJ1714" t="str">
        <f>VLOOKUP(F1714,vlookup!$A$2:$E$660,5,0)</f>
        <v>High Mileage</v>
      </c>
      <c r="AL1714">
        <f t="shared" si="328"/>
        <v>59</v>
      </c>
      <c r="AM1714">
        <f t="shared" si="329"/>
        <v>101</v>
      </c>
      <c r="AN1714">
        <f t="shared" si="330"/>
        <v>786</v>
      </c>
      <c r="AO1714" t="str">
        <f t="shared" si="331"/>
        <v/>
      </c>
      <c r="AP1714" t="str">
        <f t="shared" si="332"/>
        <v/>
      </c>
      <c r="AQ1714" t="str">
        <f t="shared" si="333"/>
        <v/>
      </c>
      <c r="AR1714">
        <f t="shared" si="334"/>
        <v>-267</v>
      </c>
      <c r="AS1714" t="str">
        <f t="shared" si="335"/>
        <v>81252942-1</v>
      </c>
      <c r="AT1714" t="str">
        <f>IFERROR(IF(VLOOKUP(Y1714,vlookup!$I$2:$J$9,1,0)=Y1714,VLOOKUP(Y1714,vlookup!$I$2:$J$9,2,0),PROPER(Y1714)),PROPER(Y1714))</f>
        <v>Labor</v>
      </c>
      <c r="AU1714" t="str">
        <f>IFERROR(IF(B1714=VLOOKUP(B1714,vlookup!$L$2:$L$10,1,0),"Yes","No"),"No")</f>
        <v>No</v>
      </c>
    </row>
    <row r="1715" spans="1:47" ht="14.45" customHeight="1" x14ac:dyDescent="0.25">
      <c r="A1715" t="s">
        <v>1109</v>
      </c>
      <c r="B1715" s="31" t="s">
        <v>3574</v>
      </c>
      <c r="C1715">
        <v>1</v>
      </c>
      <c r="D1715">
        <v>1</v>
      </c>
      <c r="E1715" t="s">
        <v>382</v>
      </c>
      <c r="F1715" t="s">
        <v>60</v>
      </c>
      <c r="G1715" t="s">
        <v>937</v>
      </c>
      <c r="H1715" t="s">
        <v>3716</v>
      </c>
      <c r="I1715">
        <v>64304</v>
      </c>
      <c r="J1715" s="19">
        <v>41392</v>
      </c>
      <c r="K1715" s="19">
        <v>41452</v>
      </c>
      <c r="L1715">
        <v>201306</v>
      </c>
      <c r="M1715" s="19">
        <v>41426</v>
      </c>
      <c r="N1715">
        <v>24616</v>
      </c>
      <c r="O1715" t="s">
        <v>1076</v>
      </c>
      <c r="P1715" t="s">
        <v>1082</v>
      </c>
      <c r="Q1715" t="s">
        <v>973</v>
      </c>
      <c r="R1715" t="s">
        <v>1110</v>
      </c>
      <c r="S1715" s="19">
        <v>41432</v>
      </c>
      <c r="T1715">
        <v>65090</v>
      </c>
      <c r="U1715" t="s">
        <v>357</v>
      </c>
      <c r="V1715" s="19">
        <v>41495</v>
      </c>
      <c r="W1715" t="s">
        <v>2944</v>
      </c>
      <c r="X1715" t="s">
        <v>2945</v>
      </c>
      <c r="Y1715" t="s">
        <v>94</v>
      </c>
      <c r="Z1715" t="s">
        <v>369</v>
      </c>
      <c r="AA1715" s="29">
        <v>-578.5</v>
      </c>
      <c r="AB1715" t="s">
        <v>544</v>
      </c>
      <c r="AC1715">
        <f t="shared" si="324"/>
        <v>2013</v>
      </c>
      <c r="AD1715">
        <f t="shared" si="325"/>
        <v>8</v>
      </c>
      <c r="AE1715">
        <f t="shared" si="326"/>
        <v>2013</v>
      </c>
      <c r="AF1715">
        <f t="shared" si="327"/>
        <v>4</v>
      </c>
      <c r="AG1715" t="str">
        <f>VLOOKUP(F1715,vlookup!$A$2:$E$660,2,0)</f>
        <v>Retained</v>
      </c>
      <c r="AH1715" t="str">
        <f>VLOOKUP(F1715,vlookup!$A$2:$E$660,3,0)</f>
        <v>Service Contract</v>
      </c>
      <c r="AI1715" t="str">
        <f>VLOOKUP(F1715,vlookup!$A$2:$E$660,4,0)</f>
        <v>Used Car Programs</v>
      </c>
      <c r="AJ1715" t="str">
        <f>VLOOKUP(F1715,vlookup!$A$2:$E$660,5,0)</f>
        <v>High Mileage</v>
      </c>
      <c r="AL1715">
        <f t="shared" si="328"/>
        <v>59</v>
      </c>
      <c r="AM1715">
        <f t="shared" si="329"/>
        <v>101</v>
      </c>
      <c r="AN1715">
        <f t="shared" si="330"/>
        <v>786</v>
      </c>
      <c r="AO1715" t="str">
        <f t="shared" si="331"/>
        <v/>
      </c>
      <c r="AP1715" t="str">
        <f t="shared" si="332"/>
        <v/>
      </c>
      <c r="AQ1715" t="str">
        <f t="shared" si="333"/>
        <v/>
      </c>
      <c r="AR1715">
        <f t="shared" si="334"/>
        <v>-578.5</v>
      </c>
      <c r="AS1715" t="str">
        <f t="shared" si="335"/>
        <v>81252942-1</v>
      </c>
      <c r="AT1715" t="str">
        <f>IFERROR(IF(VLOOKUP(Y1715,vlookup!$I$2:$J$9,1,0)=Y1715,VLOOKUP(Y1715,vlookup!$I$2:$J$9,2,0),PROPER(Y1715)),PROPER(Y1715))</f>
        <v>Labor</v>
      </c>
      <c r="AU1715" t="str">
        <f>IFERROR(IF(B1715=VLOOKUP(B1715,vlookup!$L$2:$L$10,1,0),"Yes","No"),"No")</f>
        <v>No</v>
      </c>
    </row>
    <row r="1716" spans="1:47" ht="14.45" customHeight="1" x14ac:dyDescent="0.25">
      <c r="A1716" t="s">
        <v>2763</v>
      </c>
      <c r="B1716" s="31" t="s">
        <v>2764</v>
      </c>
      <c r="C1716">
        <v>1</v>
      </c>
      <c r="D1716">
        <v>1</v>
      </c>
      <c r="E1716" t="s">
        <v>382</v>
      </c>
      <c r="F1716" t="s">
        <v>15</v>
      </c>
      <c r="G1716" t="s">
        <v>937</v>
      </c>
      <c r="H1716" t="s">
        <v>2765</v>
      </c>
      <c r="I1716">
        <v>122283</v>
      </c>
      <c r="J1716" s="19">
        <v>41401</v>
      </c>
      <c r="K1716" s="19">
        <v>41422</v>
      </c>
      <c r="L1716">
        <v>201305</v>
      </c>
      <c r="M1716" s="19">
        <v>41395</v>
      </c>
      <c r="N1716">
        <v>24616</v>
      </c>
      <c r="O1716" t="s">
        <v>1076</v>
      </c>
      <c r="P1716" t="s">
        <v>3286</v>
      </c>
      <c r="Q1716" t="s">
        <v>924</v>
      </c>
      <c r="R1716">
        <v>19337</v>
      </c>
      <c r="S1716" s="19">
        <v>41638</v>
      </c>
      <c r="T1716">
        <v>137627</v>
      </c>
      <c r="U1716" t="s">
        <v>357</v>
      </c>
      <c r="V1716" s="19">
        <v>41975</v>
      </c>
      <c r="W1716" t="s">
        <v>2797</v>
      </c>
      <c r="X1716" t="s">
        <v>2798</v>
      </c>
      <c r="Y1716" t="s">
        <v>94</v>
      </c>
      <c r="Z1716" t="s">
        <v>364</v>
      </c>
      <c r="AA1716" s="29">
        <v>-1692</v>
      </c>
      <c r="AB1716">
        <v>0</v>
      </c>
      <c r="AC1716">
        <f t="shared" si="324"/>
        <v>2014</v>
      </c>
      <c r="AD1716">
        <f t="shared" si="325"/>
        <v>12</v>
      </c>
      <c r="AE1716">
        <f t="shared" si="326"/>
        <v>2013</v>
      </c>
      <c r="AF1716">
        <f t="shared" si="327"/>
        <v>5</v>
      </c>
      <c r="AG1716" t="str">
        <f>VLOOKUP(F1716,vlookup!$A$2:$E$660,2,0)</f>
        <v>Retained</v>
      </c>
      <c r="AH1716" t="str">
        <f>VLOOKUP(F1716,vlookup!$A$2:$E$660,3,0)</f>
        <v>Service Contract</v>
      </c>
      <c r="AI1716" t="str">
        <f>VLOOKUP(F1716,vlookup!$A$2:$E$660,4,0)</f>
        <v>Used Car Programs</v>
      </c>
      <c r="AJ1716" t="str">
        <f>VLOOKUP(F1716,vlookup!$A$2:$E$660,5,0)</f>
        <v>High Mileage</v>
      </c>
      <c r="AL1716">
        <f t="shared" si="328"/>
        <v>21</v>
      </c>
      <c r="AM1716">
        <f t="shared" si="329"/>
        <v>565</v>
      </c>
      <c r="AN1716">
        <f t="shared" si="330"/>
        <v>15344</v>
      </c>
      <c r="AO1716" t="str">
        <f t="shared" si="331"/>
        <v/>
      </c>
      <c r="AP1716" t="str">
        <f t="shared" si="332"/>
        <v/>
      </c>
      <c r="AQ1716" t="str">
        <f t="shared" si="333"/>
        <v/>
      </c>
      <c r="AR1716">
        <f t="shared" si="334"/>
        <v>-1692</v>
      </c>
      <c r="AS1716" t="str">
        <f t="shared" si="335"/>
        <v>6W091699E3-1</v>
      </c>
      <c r="AT1716" t="str">
        <f>IFERROR(IF(VLOOKUP(Y1716,vlookup!$I$2:$J$9,1,0)=Y1716,VLOOKUP(Y1716,vlookup!$I$2:$J$9,2,0),PROPER(Y1716)),PROPER(Y1716))</f>
        <v>Labor</v>
      </c>
      <c r="AU1716" t="str">
        <f>IFERROR(IF(B1716=VLOOKUP(B1716,vlookup!$L$2:$L$10,1,0),"Yes","No"),"No")</f>
        <v>No</v>
      </c>
    </row>
    <row r="1717" spans="1:47" ht="14.45" customHeight="1" x14ac:dyDescent="0.25">
      <c r="A1717" t="s">
        <v>1980</v>
      </c>
      <c r="B1717" s="31" t="s">
        <v>1981</v>
      </c>
      <c r="C1717">
        <v>2</v>
      </c>
      <c r="D1717">
        <v>1</v>
      </c>
      <c r="E1717" t="s">
        <v>382</v>
      </c>
      <c r="F1717" t="s">
        <v>205</v>
      </c>
      <c r="G1717" t="s">
        <v>937</v>
      </c>
      <c r="H1717" t="s">
        <v>955</v>
      </c>
      <c r="I1717">
        <v>56289</v>
      </c>
      <c r="J1717" s="19">
        <v>42117</v>
      </c>
      <c r="K1717" s="19">
        <v>42154</v>
      </c>
      <c r="L1717">
        <v>201505</v>
      </c>
      <c r="M1717" s="19">
        <v>42125</v>
      </c>
      <c r="N1717">
        <v>24616</v>
      </c>
      <c r="O1717" t="s">
        <v>1076</v>
      </c>
      <c r="P1717" t="s">
        <v>1703</v>
      </c>
      <c r="Q1717" t="s">
        <v>924</v>
      </c>
      <c r="R1717">
        <v>934507</v>
      </c>
      <c r="S1717" s="19">
        <v>42840</v>
      </c>
      <c r="T1717">
        <v>77369</v>
      </c>
      <c r="U1717" t="s">
        <v>356</v>
      </c>
      <c r="V1717" s="19">
        <v>42845</v>
      </c>
      <c r="W1717" t="s">
        <v>1000</v>
      </c>
      <c r="X1717" t="s">
        <v>1001</v>
      </c>
      <c r="Y1717" t="s">
        <v>94</v>
      </c>
      <c r="Z1717" t="s">
        <v>364</v>
      </c>
      <c r="AA1717" s="29">
        <v>-182</v>
      </c>
      <c r="AB1717">
        <v>0</v>
      </c>
      <c r="AC1717">
        <f t="shared" si="324"/>
        <v>2017</v>
      </c>
      <c r="AD1717">
        <f t="shared" si="325"/>
        <v>4</v>
      </c>
      <c r="AE1717">
        <f t="shared" si="326"/>
        <v>2015</v>
      </c>
      <c r="AF1717">
        <f t="shared" si="327"/>
        <v>4</v>
      </c>
      <c r="AG1717" t="str">
        <f>VLOOKUP(F1717,vlookup!$A$2:$E$660,2,0)</f>
        <v>Retained</v>
      </c>
      <c r="AH1717" t="str">
        <f>VLOOKUP(F1717,vlookup!$A$2:$E$660,3,0)</f>
        <v>Service Contract</v>
      </c>
      <c r="AI1717" t="str">
        <f>VLOOKUP(F1717,vlookup!$A$2:$E$660,4,0)</f>
        <v>Used Car Programs</v>
      </c>
      <c r="AJ1717" t="str">
        <f>VLOOKUP(F1717,vlookup!$A$2:$E$660,5,0)</f>
        <v>High Mileage</v>
      </c>
      <c r="AL1717">
        <f t="shared" si="328"/>
        <v>37</v>
      </c>
      <c r="AM1717">
        <f t="shared" si="329"/>
        <v>717</v>
      </c>
      <c r="AN1717">
        <f t="shared" si="330"/>
        <v>21080</v>
      </c>
      <c r="AO1717" t="str">
        <f t="shared" si="331"/>
        <v/>
      </c>
      <c r="AP1717" t="str">
        <f t="shared" si="332"/>
        <v/>
      </c>
      <c r="AQ1717" t="str">
        <f t="shared" si="333"/>
        <v/>
      </c>
      <c r="AR1717">
        <f t="shared" si="334"/>
        <v>-182</v>
      </c>
      <c r="AS1717" t="str">
        <f t="shared" si="335"/>
        <v>AE563707D5-2</v>
      </c>
      <c r="AT1717" t="str">
        <f>IFERROR(IF(VLOOKUP(Y1717,vlookup!$I$2:$J$9,1,0)=Y1717,VLOOKUP(Y1717,vlookup!$I$2:$J$9,2,0),PROPER(Y1717)),PROPER(Y1717))</f>
        <v>Labor</v>
      </c>
      <c r="AU1717" t="str">
        <f>IFERROR(IF(B1717=VLOOKUP(B1717,vlookup!$L$2:$L$10,1,0),"Yes","No"),"No")</f>
        <v>No</v>
      </c>
    </row>
    <row r="1718" spans="1:47" ht="14.45" customHeight="1" x14ac:dyDescent="0.25">
      <c r="A1718" t="s">
        <v>1980</v>
      </c>
      <c r="B1718" s="31" t="s">
        <v>1981</v>
      </c>
      <c r="C1718">
        <v>2</v>
      </c>
      <c r="D1718">
        <v>1</v>
      </c>
      <c r="E1718" t="s">
        <v>382</v>
      </c>
      <c r="F1718" t="s">
        <v>205</v>
      </c>
      <c r="G1718" t="s">
        <v>937</v>
      </c>
      <c r="H1718" t="s">
        <v>955</v>
      </c>
      <c r="I1718">
        <v>56289</v>
      </c>
      <c r="J1718" s="19">
        <v>42117</v>
      </c>
      <c r="K1718" s="19">
        <v>42154</v>
      </c>
      <c r="L1718">
        <v>201505</v>
      </c>
      <c r="M1718" s="19">
        <v>42125</v>
      </c>
      <c r="N1718">
        <v>24616</v>
      </c>
      <c r="O1718" t="s">
        <v>1076</v>
      </c>
      <c r="P1718" t="s">
        <v>1703</v>
      </c>
      <c r="Q1718" t="s">
        <v>924</v>
      </c>
      <c r="R1718">
        <v>934507</v>
      </c>
      <c r="S1718" s="19">
        <v>42840</v>
      </c>
      <c r="T1718">
        <v>77369</v>
      </c>
      <c r="U1718" t="s">
        <v>356</v>
      </c>
      <c r="V1718" s="19">
        <v>42845</v>
      </c>
      <c r="W1718" t="s">
        <v>3287</v>
      </c>
      <c r="X1718" t="s">
        <v>3288</v>
      </c>
      <c r="Y1718" t="s">
        <v>94</v>
      </c>
      <c r="Z1718" t="s">
        <v>364</v>
      </c>
      <c r="AA1718" s="29">
        <v>-962</v>
      </c>
      <c r="AB1718">
        <v>0</v>
      </c>
      <c r="AC1718">
        <f t="shared" si="324"/>
        <v>2017</v>
      </c>
      <c r="AD1718">
        <f t="shared" si="325"/>
        <v>4</v>
      </c>
      <c r="AE1718">
        <f t="shared" si="326"/>
        <v>2015</v>
      </c>
      <c r="AF1718">
        <f t="shared" si="327"/>
        <v>4</v>
      </c>
      <c r="AG1718" t="str">
        <f>VLOOKUP(F1718,vlookup!$A$2:$E$660,2,0)</f>
        <v>Retained</v>
      </c>
      <c r="AH1718" t="str">
        <f>VLOOKUP(F1718,vlookup!$A$2:$E$660,3,0)</f>
        <v>Service Contract</v>
      </c>
      <c r="AI1718" t="str">
        <f>VLOOKUP(F1718,vlookup!$A$2:$E$660,4,0)</f>
        <v>Used Car Programs</v>
      </c>
      <c r="AJ1718" t="str">
        <f>VLOOKUP(F1718,vlookup!$A$2:$E$660,5,0)</f>
        <v>High Mileage</v>
      </c>
      <c r="AL1718">
        <f t="shared" si="328"/>
        <v>37</v>
      </c>
      <c r="AM1718">
        <f t="shared" si="329"/>
        <v>717</v>
      </c>
      <c r="AN1718">
        <f t="shared" si="330"/>
        <v>21080</v>
      </c>
      <c r="AO1718" t="str">
        <f t="shared" si="331"/>
        <v/>
      </c>
      <c r="AP1718" t="str">
        <f t="shared" si="332"/>
        <v/>
      </c>
      <c r="AQ1718" t="str">
        <f t="shared" si="333"/>
        <v/>
      </c>
      <c r="AR1718">
        <f t="shared" si="334"/>
        <v>-962</v>
      </c>
      <c r="AS1718" t="str">
        <f t="shared" si="335"/>
        <v>AE563707D5-2</v>
      </c>
      <c r="AT1718" t="str">
        <f>IFERROR(IF(VLOOKUP(Y1718,vlookup!$I$2:$J$9,1,0)=Y1718,VLOOKUP(Y1718,vlookup!$I$2:$J$9,2,0),PROPER(Y1718)),PROPER(Y1718))</f>
        <v>Labor</v>
      </c>
      <c r="AU1718" t="str">
        <f>IFERROR(IF(B1718=VLOOKUP(B1718,vlookup!$L$2:$L$10,1,0),"Yes","No"),"No")</f>
        <v>No</v>
      </c>
    </row>
    <row r="1719" spans="1:47" ht="14.45" customHeight="1" x14ac:dyDescent="0.25">
      <c r="A1719" t="s">
        <v>1982</v>
      </c>
      <c r="B1719" s="31" t="s">
        <v>3597</v>
      </c>
      <c r="C1719">
        <v>1</v>
      </c>
      <c r="D1719">
        <v>1</v>
      </c>
      <c r="E1719" t="s">
        <v>382</v>
      </c>
      <c r="F1719" t="s">
        <v>205</v>
      </c>
      <c r="G1719" t="s">
        <v>3789</v>
      </c>
      <c r="H1719" t="s">
        <v>1983</v>
      </c>
      <c r="I1719">
        <v>116640</v>
      </c>
      <c r="J1719" s="19">
        <v>42021</v>
      </c>
      <c r="K1719" s="19">
        <v>42061</v>
      </c>
      <c r="L1719">
        <v>201502</v>
      </c>
      <c r="M1719" s="19">
        <v>42036</v>
      </c>
      <c r="N1719">
        <v>24617</v>
      </c>
      <c r="O1719" t="s">
        <v>1070</v>
      </c>
      <c r="P1719" t="s">
        <v>1984</v>
      </c>
      <c r="Q1719" t="s">
        <v>924</v>
      </c>
      <c r="R1719">
        <v>481614</v>
      </c>
      <c r="S1719" s="19">
        <v>42133</v>
      </c>
      <c r="T1719">
        <v>126274</v>
      </c>
      <c r="U1719" t="s">
        <v>357</v>
      </c>
      <c r="V1719" s="19">
        <v>42199</v>
      </c>
      <c r="W1719" t="s">
        <v>362</v>
      </c>
      <c r="X1719" t="s">
        <v>363</v>
      </c>
      <c r="Y1719" t="s">
        <v>94</v>
      </c>
      <c r="Z1719" t="s">
        <v>358</v>
      </c>
      <c r="AA1719" s="29">
        <v>-286</v>
      </c>
      <c r="AB1719">
        <v>0</v>
      </c>
      <c r="AC1719">
        <f t="shared" si="324"/>
        <v>2015</v>
      </c>
      <c r="AD1719">
        <f t="shared" si="325"/>
        <v>7</v>
      </c>
      <c r="AE1719">
        <f t="shared" si="326"/>
        <v>2015</v>
      </c>
      <c r="AF1719">
        <f t="shared" si="327"/>
        <v>1</v>
      </c>
      <c r="AG1719" t="str">
        <f>VLOOKUP(F1719,vlookup!$A$2:$E$660,2,0)</f>
        <v>Retained</v>
      </c>
      <c r="AH1719" t="str">
        <f>VLOOKUP(F1719,vlookup!$A$2:$E$660,3,0)</f>
        <v>Service Contract</v>
      </c>
      <c r="AI1719" t="str">
        <f>VLOOKUP(F1719,vlookup!$A$2:$E$660,4,0)</f>
        <v>Used Car Programs</v>
      </c>
      <c r="AJ1719" t="str">
        <f>VLOOKUP(F1719,vlookup!$A$2:$E$660,5,0)</f>
        <v>High Mileage</v>
      </c>
      <c r="AL1719">
        <f t="shared" si="328"/>
        <v>39</v>
      </c>
      <c r="AM1719">
        <f t="shared" si="329"/>
        <v>177</v>
      </c>
      <c r="AN1719">
        <f t="shared" si="330"/>
        <v>9634</v>
      </c>
      <c r="AO1719" t="str">
        <f t="shared" si="331"/>
        <v/>
      </c>
      <c r="AP1719" t="str">
        <f t="shared" si="332"/>
        <v/>
      </c>
      <c r="AQ1719" t="str">
        <f t="shared" si="333"/>
        <v/>
      </c>
      <c r="AR1719">
        <f t="shared" si="334"/>
        <v>-286</v>
      </c>
      <c r="AS1719" t="str">
        <f t="shared" si="335"/>
        <v>102108978-1</v>
      </c>
      <c r="AT1719" t="str">
        <f>IFERROR(IF(VLOOKUP(Y1719,vlookup!$I$2:$J$9,1,0)=Y1719,VLOOKUP(Y1719,vlookup!$I$2:$J$9,2,0),PROPER(Y1719)),PROPER(Y1719))</f>
        <v>Labor</v>
      </c>
      <c r="AU1719" t="str">
        <f>IFERROR(IF(B1719=VLOOKUP(B1719,vlookup!$L$2:$L$10,1,0),"Yes","No"),"No")</f>
        <v>No</v>
      </c>
    </row>
    <row r="1720" spans="1:47" ht="14.45" customHeight="1" x14ac:dyDescent="0.25">
      <c r="A1720" t="s">
        <v>1982</v>
      </c>
      <c r="B1720" s="31" t="s">
        <v>3597</v>
      </c>
      <c r="C1720">
        <v>3</v>
      </c>
      <c r="D1720">
        <v>1</v>
      </c>
      <c r="E1720" t="s">
        <v>382</v>
      </c>
      <c r="F1720" t="s">
        <v>205</v>
      </c>
      <c r="G1720" t="s">
        <v>3789</v>
      </c>
      <c r="H1720" t="s">
        <v>1983</v>
      </c>
      <c r="I1720">
        <v>116640</v>
      </c>
      <c r="J1720" s="19">
        <v>42021</v>
      </c>
      <c r="K1720" s="19">
        <v>42061</v>
      </c>
      <c r="L1720">
        <v>201502</v>
      </c>
      <c r="M1720" s="19">
        <v>42036</v>
      </c>
      <c r="N1720">
        <v>24617</v>
      </c>
      <c r="O1720" t="s">
        <v>1070</v>
      </c>
      <c r="P1720" t="s">
        <v>1984</v>
      </c>
      <c r="Q1720" t="s">
        <v>924</v>
      </c>
      <c r="R1720">
        <v>484440</v>
      </c>
      <c r="S1720" s="19">
        <v>42219</v>
      </c>
      <c r="T1720">
        <v>130918</v>
      </c>
      <c r="U1720" t="s">
        <v>357</v>
      </c>
      <c r="V1720" s="19">
        <v>42220</v>
      </c>
      <c r="W1720" t="s">
        <v>2932</v>
      </c>
      <c r="X1720" t="s">
        <v>2933</v>
      </c>
      <c r="Y1720" t="s">
        <v>94</v>
      </c>
      <c r="Z1720" t="s">
        <v>358</v>
      </c>
      <c r="AA1720" s="29">
        <v>-175.5</v>
      </c>
      <c r="AB1720">
        <v>0</v>
      </c>
      <c r="AC1720">
        <f t="shared" si="324"/>
        <v>2015</v>
      </c>
      <c r="AD1720">
        <f t="shared" si="325"/>
        <v>8</v>
      </c>
      <c r="AE1720">
        <f t="shared" si="326"/>
        <v>2015</v>
      </c>
      <c r="AF1720">
        <f t="shared" si="327"/>
        <v>1</v>
      </c>
      <c r="AG1720" t="str">
        <f>VLOOKUP(F1720,vlookup!$A$2:$E$660,2,0)</f>
        <v>Retained</v>
      </c>
      <c r="AH1720" t="str">
        <f>VLOOKUP(F1720,vlookup!$A$2:$E$660,3,0)</f>
        <v>Service Contract</v>
      </c>
      <c r="AI1720" t="str">
        <f>VLOOKUP(F1720,vlookup!$A$2:$E$660,4,0)</f>
        <v>Used Car Programs</v>
      </c>
      <c r="AJ1720" t="str">
        <f>VLOOKUP(F1720,vlookup!$A$2:$E$660,5,0)</f>
        <v>High Mileage</v>
      </c>
      <c r="AL1720">
        <f t="shared" si="328"/>
        <v>39</v>
      </c>
      <c r="AM1720">
        <f t="shared" si="329"/>
        <v>197</v>
      </c>
      <c r="AN1720">
        <f t="shared" si="330"/>
        <v>14278</v>
      </c>
      <c r="AO1720" t="str">
        <f t="shared" si="331"/>
        <v/>
      </c>
      <c r="AP1720" t="str">
        <f t="shared" si="332"/>
        <v/>
      </c>
      <c r="AQ1720" t="str">
        <f t="shared" si="333"/>
        <v/>
      </c>
      <c r="AR1720">
        <f t="shared" si="334"/>
        <v>-175.5</v>
      </c>
      <c r="AS1720" t="str">
        <f t="shared" si="335"/>
        <v>102108978-3</v>
      </c>
      <c r="AT1720" t="str">
        <f>IFERROR(IF(VLOOKUP(Y1720,vlookup!$I$2:$J$9,1,0)=Y1720,VLOOKUP(Y1720,vlookup!$I$2:$J$9,2,0),PROPER(Y1720)),PROPER(Y1720))</f>
        <v>Labor</v>
      </c>
      <c r="AU1720" t="str">
        <f>IFERROR(IF(B1720=VLOOKUP(B1720,vlookup!$L$2:$L$10,1,0),"Yes","No"),"No")</f>
        <v>No</v>
      </c>
    </row>
    <row r="1721" spans="1:47" ht="14.45" customHeight="1" x14ac:dyDescent="0.25">
      <c r="A1721" t="s">
        <v>1164</v>
      </c>
      <c r="B1721" s="31" t="s">
        <v>1165</v>
      </c>
      <c r="C1721">
        <v>7</v>
      </c>
      <c r="D1721">
        <v>4</v>
      </c>
      <c r="E1721" t="s">
        <v>382</v>
      </c>
      <c r="F1721" t="s">
        <v>205</v>
      </c>
      <c r="G1721" t="s">
        <v>919</v>
      </c>
      <c r="H1721" t="s">
        <v>3723</v>
      </c>
      <c r="I1721">
        <v>97290</v>
      </c>
      <c r="J1721" s="19">
        <v>41778</v>
      </c>
      <c r="K1721" s="19">
        <v>41813</v>
      </c>
      <c r="L1721">
        <v>201406</v>
      </c>
      <c r="M1721" s="19">
        <v>41791</v>
      </c>
      <c r="N1721">
        <v>24616</v>
      </c>
      <c r="O1721" t="s">
        <v>1076</v>
      </c>
      <c r="P1721" t="s">
        <v>2771</v>
      </c>
      <c r="Q1721" t="s">
        <v>924</v>
      </c>
      <c r="R1721">
        <v>346</v>
      </c>
      <c r="S1721" s="19">
        <v>42501</v>
      </c>
      <c r="T1721">
        <v>121877</v>
      </c>
      <c r="U1721" t="s">
        <v>356</v>
      </c>
      <c r="V1721" s="19">
        <v>42506</v>
      </c>
      <c r="W1721" t="s">
        <v>1019</v>
      </c>
      <c r="X1721" t="s">
        <v>1020</v>
      </c>
      <c r="Y1721" t="s">
        <v>14</v>
      </c>
      <c r="Z1721" t="s">
        <v>14</v>
      </c>
      <c r="AA1721" s="29">
        <v>272.7</v>
      </c>
      <c r="AB1721">
        <v>0</v>
      </c>
      <c r="AC1721">
        <f t="shared" si="324"/>
        <v>2016</v>
      </c>
      <c r="AD1721">
        <f t="shared" si="325"/>
        <v>5</v>
      </c>
      <c r="AE1721">
        <f t="shared" si="326"/>
        <v>2014</v>
      </c>
      <c r="AF1721">
        <f t="shared" si="327"/>
        <v>5</v>
      </c>
      <c r="AG1721" t="str">
        <f>VLOOKUP(F1721,vlookup!$A$2:$E$660,2,0)</f>
        <v>Retained</v>
      </c>
      <c r="AH1721" t="str">
        <f>VLOOKUP(F1721,vlookup!$A$2:$E$660,3,0)</f>
        <v>Service Contract</v>
      </c>
      <c r="AI1721" t="str">
        <f>VLOOKUP(F1721,vlookup!$A$2:$E$660,4,0)</f>
        <v>Used Car Programs</v>
      </c>
      <c r="AJ1721" t="str">
        <f>VLOOKUP(F1721,vlookup!$A$2:$E$660,5,0)</f>
        <v>High Mileage</v>
      </c>
      <c r="AL1721">
        <f t="shared" si="328"/>
        <v>34</v>
      </c>
      <c r="AM1721">
        <f t="shared" si="329"/>
        <v>717</v>
      </c>
      <c r="AN1721">
        <f t="shared" si="330"/>
        <v>24587</v>
      </c>
      <c r="AO1721" t="str">
        <f t="shared" si="331"/>
        <v/>
      </c>
      <c r="AP1721" t="str">
        <f t="shared" si="332"/>
        <v/>
      </c>
      <c r="AQ1721" t="str">
        <f t="shared" si="333"/>
        <v/>
      </c>
      <c r="AR1721">
        <f t="shared" si="334"/>
        <v>272.7</v>
      </c>
      <c r="AS1721" t="str">
        <f t="shared" si="335"/>
        <v>7F508828E4-7</v>
      </c>
      <c r="AT1721" t="str">
        <f>IFERROR(IF(VLOOKUP(Y1721,vlookup!$I$2:$J$9,1,0)=Y1721,VLOOKUP(Y1721,vlookup!$I$2:$J$9,2,0),PROPER(Y1721)),PROPER(Y1721))</f>
        <v>Other</v>
      </c>
      <c r="AU1721" t="str">
        <f>IFERROR(IF(B1721=VLOOKUP(B1721,vlookup!$L$2:$L$10,1,0),"Yes","No"),"No")</f>
        <v>No</v>
      </c>
    </row>
    <row r="1722" spans="1:47" ht="14.45" customHeight="1" x14ac:dyDescent="0.25">
      <c r="A1722" t="s">
        <v>1180</v>
      </c>
      <c r="B1722" s="31" t="s">
        <v>1181</v>
      </c>
      <c r="C1722">
        <v>1</v>
      </c>
      <c r="D1722">
        <v>1</v>
      </c>
      <c r="E1722" t="s">
        <v>382</v>
      </c>
      <c r="F1722" t="s">
        <v>464</v>
      </c>
      <c r="G1722" t="s">
        <v>1086</v>
      </c>
      <c r="H1722" t="s">
        <v>1182</v>
      </c>
      <c r="I1722">
        <v>140265</v>
      </c>
      <c r="J1722" s="19">
        <v>44361</v>
      </c>
      <c r="K1722" s="19">
        <v>44403</v>
      </c>
      <c r="L1722">
        <v>202107</v>
      </c>
      <c r="M1722" s="19">
        <v>44378</v>
      </c>
      <c r="N1722">
        <v>24617</v>
      </c>
      <c r="O1722" t="s">
        <v>1070</v>
      </c>
      <c r="P1722" t="s">
        <v>1183</v>
      </c>
      <c r="Q1722" t="s">
        <v>924</v>
      </c>
      <c r="R1722">
        <v>24606</v>
      </c>
      <c r="S1722" s="19">
        <v>44490</v>
      </c>
      <c r="T1722">
        <v>144599</v>
      </c>
      <c r="U1722" t="s">
        <v>356</v>
      </c>
      <c r="V1722" s="19">
        <v>44819</v>
      </c>
      <c r="W1722" t="s">
        <v>1019</v>
      </c>
      <c r="X1722" t="s">
        <v>1020</v>
      </c>
      <c r="Y1722" t="s">
        <v>14</v>
      </c>
      <c r="Z1722" t="s">
        <v>14</v>
      </c>
      <c r="AA1722" s="29">
        <v>2158.41</v>
      </c>
      <c r="AB1722">
        <v>0</v>
      </c>
      <c r="AC1722">
        <f t="shared" si="324"/>
        <v>2022</v>
      </c>
      <c r="AD1722">
        <f t="shared" si="325"/>
        <v>9</v>
      </c>
      <c r="AE1722">
        <f t="shared" si="326"/>
        <v>2021</v>
      </c>
      <c r="AF1722">
        <f t="shared" si="327"/>
        <v>6</v>
      </c>
      <c r="AG1722" t="str">
        <f>VLOOKUP(F1722,vlookup!$A$2:$E$660,2,0)</f>
        <v>Retained</v>
      </c>
      <c r="AH1722" t="str">
        <f>VLOOKUP(F1722,vlookup!$A$2:$E$660,3,0)</f>
        <v>Service Contract</v>
      </c>
      <c r="AI1722" t="str">
        <f>VLOOKUP(F1722,vlookup!$A$2:$E$660,4,0)</f>
        <v>Used Car Programs</v>
      </c>
      <c r="AJ1722" t="str">
        <f>VLOOKUP(F1722,vlookup!$A$2:$E$660,5,0)</f>
        <v>High Mileage</v>
      </c>
      <c r="AL1722">
        <f t="shared" si="328"/>
        <v>42</v>
      </c>
      <c r="AM1722">
        <f t="shared" si="329"/>
        <v>451</v>
      </c>
      <c r="AN1722">
        <f t="shared" si="330"/>
        <v>4334</v>
      </c>
      <c r="AO1722" t="str">
        <f t="shared" si="331"/>
        <v/>
      </c>
      <c r="AP1722" t="str">
        <f t="shared" si="332"/>
        <v/>
      </c>
      <c r="AQ1722" t="str">
        <f t="shared" si="333"/>
        <v/>
      </c>
      <c r="AR1722">
        <f t="shared" si="334"/>
        <v>2158.41</v>
      </c>
      <c r="AS1722" t="str">
        <f t="shared" si="335"/>
        <v>ZAGDL563894F21-1</v>
      </c>
      <c r="AT1722" t="str">
        <f>IFERROR(IF(VLOOKUP(Y1722,vlookup!$I$2:$J$9,1,0)=Y1722,VLOOKUP(Y1722,vlookup!$I$2:$J$9,2,0),PROPER(Y1722)),PROPER(Y1722))</f>
        <v>Other</v>
      </c>
      <c r="AU1722" t="str">
        <f>IFERROR(IF(B1722=VLOOKUP(B1722,vlookup!$L$2:$L$10,1,0),"Yes","No"),"No")</f>
        <v>No</v>
      </c>
    </row>
    <row r="1723" spans="1:47" ht="14.45" customHeight="1" x14ac:dyDescent="0.25">
      <c r="A1723" t="s">
        <v>3646</v>
      </c>
      <c r="B1723" s="31" t="s">
        <v>3647</v>
      </c>
      <c r="C1723">
        <v>1</v>
      </c>
      <c r="D1723">
        <v>1</v>
      </c>
      <c r="E1723" t="s">
        <v>382</v>
      </c>
      <c r="F1723" t="s">
        <v>464</v>
      </c>
      <c r="G1723" t="s">
        <v>1086</v>
      </c>
      <c r="H1723" t="s">
        <v>1182</v>
      </c>
      <c r="I1723">
        <v>81343</v>
      </c>
      <c r="J1723" s="19">
        <v>44407</v>
      </c>
      <c r="K1723" s="19">
        <v>44439</v>
      </c>
      <c r="L1723">
        <v>202108</v>
      </c>
      <c r="M1723" s="19">
        <v>44409</v>
      </c>
      <c r="N1723">
        <v>24617</v>
      </c>
      <c r="O1723" t="s">
        <v>1070</v>
      </c>
      <c r="P1723" t="s">
        <v>1233</v>
      </c>
      <c r="Q1723" t="s">
        <v>924</v>
      </c>
      <c r="R1723">
        <v>200753</v>
      </c>
      <c r="S1723" s="19">
        <v>45187</v>
      </c>
      <c r="T1723">
        <v>97602</v>
      </c>
      <c r="U1723" t="s">
        <v>356</v>
      </c>
      <c r="V1723" s="19">
        <v>45239</v>
      </c>
      <c r="W1723" t="s">
        <v>1019</v>
      </c>
      <c r="X1723" t="s">
        <v>1020</v>
      </c>
      <c r="Y1723" t="s">
        <v>14</v>
      </c>
      <c r="Z1723" t="s">
        <v>14</v>
      </c>
      <c r="AA1723" s="29">
        <v>2574.5</v>
      </c>
      <c r="AB1723">
        <v>0</v>
      </c>
      <c r="AC1723">
        <f t="shared" si="324"/>
        <v>2023</v>
      </c>
      <c r="AD1723">
        <f t="shared" si="325"/>
        <v>11</v>
      </c>
      <c r="AE1723">
        <f t="shared" si="326"/>
        <v>2021</v>
      </c>
      <c r="AF1723">
        <f t="shared" si="327"/>
        <v>7</v>
      </c>
      <c r="AG1723" t="str">
        <f>VLOOKUP(F1723,vlookup!$A$2:$E$660,2,0)</f>
        <v>Retained</v>
      </c>
      <c r="AH1723" t="str">
        <f>VLOOKUP(F1723,vlookup!$A$2:$E$660,3,0)</f>
        <v>Service Contract</v>
      </c>
      <c r="AI1723" t="str">
        <f>VLOOKUP(F1723,vlookup!$A$2:$E$660,4,0)</f>
        <v>Used Car Programs</v>
      </c>
      <c r="AJ1723" t="str">
        <f>VLOOKUP(F1723,vlookup!$A$2:$E$660,5,0)</f>
        <v>High Mileage</v>
      </c>
      <c r="AL1723">
        <f t="shared" si="328"/>
        <v>30</v>
      </c>
      <c r="AM1723">
        <f t="shared" si="329"/>
        <v>819</v>
      </c>
      <c r="AN1723">
        <f t="shared" si="330"/>
        <v>16259</v>
      </c>
      <c r="AO1723" t="str">
        <f t="shared" si="331"/>
        <v/>
      </c>
      <c r="AP1723" t="str">
        <f t="shared" si="332"/>
        <v/>
      </c>
      <c r="AQ1723" t="str">
        <f t="shared" si="333"/>
        <v/>
      </c>
      <c r="AR1723">
        <f t="shared" si="334"/>
        <v>2574.5</v>
      </c>
      <c r="AS1723" t="str">
        <f t="shared" si="335"/>
        <v>ZAGJL879101G21-1</v>
      </c>
      <c r="AT1723" t="str">
        <f>IFERROR(IF(VLOOKUP(Y1723,vlookup!$I$2:$J$9,1,0)=Y1723,VLOOKUP(Y1723,vlookup!$I$2:$J$9,2,0),PROPER(Y1723)),PROPER(Y1723))</f>
        <v>Other</v>
      </c>
      <c r="AU1723" t="str">
        <f>IFERROR(IF(B1723=VLOOKUP(B1723,vlookup!$L$2:$L$10,1,0),"Yes","No"),"No")</f>
        <v>No</v>
      </c>
    </row>
    <row r="1724" spans="1:47" ht="14.45" customHeight="1" x14ac:dyDescent="0.25">
      <c r="A1724" t="s">
        <v>2795</v>
      </c>
      <c r="B1724" s="31" t="s">
        <v>2796</v>
      </c>
      <c r="C1724">
        <v>2</v>
      </c>
      <c r="D1724">
        <v>1</v>
      </c>
      <c r="E1724" t="s">
        <v>382</v>
      </c>
      <c r="F1724" t="s">
        <v>464</v>
      </c>
      <c r="G1724" t="s">
        <v>602</v>
      </c>
      <c r="H1724">
        <v>1500</v>
      </c>
      <c r="I1724">
        <v>70380</v>
      </c>
      <c r="J1724" s="19">
        <v>43645</v>
      </c>
      <c r="K1724" s="19">
        <v>43668</v>
      </c>
      <c r="L1724">
        <v>201907</v>
      </c>
      <c r="M1724" s="19">
        <v>43647</v>
      </c>
      <c r="N1724">
        <v>24617</v>
      </c>
      <c r="O1724" t="s">
        <v>1070</v>
      </c>
      <c r="P1724" t="s">
        <v>3727</v>
      </c>
      <c r="Q1724" t="s">
        <v>924</v>
      </c>
      <c r="R1724">
        <v>6367831</v>
      </c>
      <c r="S1724" s="19">
        <v>44056</v>
      </c>
      <c r="T1724">
        <v>80833</v>
      </c>
      <c r="U1724" t="s">
        <v>356</v>
      </c>
      <c r="V1724" s="19">
        <v>44076</v>
      </c>
      <c r="W1724" t="s">
        <v>1019</v>
      </c>
      <c r="X1724" t="s">
        <v>1020</v>
      </c>
      <c r="Y1724" t="s">
        <v>14</v>
      </c>
      <c r="Z1724" t="s">
        <v>14</v>
      </c>
      <c r="AA1724" s="29">
        <v>1316.55</v>
      </c>
      <c r="AB1724">
        <v>0</v>
      </c>
      <c r="AC1724">
        <f t="shared" si="324"/>
        <v>2020</v>
      </c>
      <c r="AD1724">
        <f t="shared" si="325"/>
        <v>9</v>
      </c>
      <c r="AE1724">
        <f t="shared" si="326"/>
        <v>2019</v>
      </c>
      <c r="AF1724">
        <f t="shared" si="327"/>
        <v>6</v>
      </c>
      <c r="AG1724" t="str">
        <f>VLOOKUP(F1724,vlookup!$A$2:$E$660,2,0)</f>
        <v>Retained</v>
      </c>
      <c r="AH1724" t="str">
        <f>VLOOKUP(F1724,vlookup!$A$2:$E$660,3,0)</f>
        <v>Service Contract</v>
      </c>
      <c r="AI1724" t="str">
        <f>VLOOKUP(F1724,vlookup!$A$2:$E$660,4,0)</f>
        <v>Used Car Programs</v>
      </c>
      <c r="AJ1724" t="str">
        <f>VLOOKUP(F1724,vlookup!$A$2:$E$660,5,0)</f>
        <v>High Mileage</v>
      </c>
      <c r="AL1724">
        <f t="shared" si="328"/>
        <v>23</v>
      </c>
      <c r="AM1724">
        <f t="shared" si="329"/>
        <v>423</v>
      </c>
      <c r="AN1724">
        <f t="shared" si="330"/>
        <v>10453</v>
      </c>
      <c r="AO1724" t="str">
        <f t="shared" si="331"/>
        <v/>
      </c>
      <c r="AP1724" t="str">
        <f t="shared" si="332"/>
        <v/>
      </c>
      <c r="AQ1724" t="str">
        <f t="shared" si="333"/>
        <v/>
      </c>
      <c r="AR1724">
        <f t="shared" si="334"/>
        <v>1316.55</v>
      </c>
      <c r="AS1724" t="str">
        <f t="shared" si="335"/>
        <v>CS170714F9-2</v>
      </c>
      <c r="AT1724" t="str">
        <f>IFERROR(IF(VLOOKUP(Y1724,vlookup!$I$2:$J$9,1,0)=Y1724,VLOOKUP(Y1724,vlookup!$I$2:$J$9,2,0),PROPER(Y1724)),PROPER(Y1724))</f>
        <v>Other</v>
      </c>
      <c r="AU1724" t="str">
        <f>IFERROR(IF(B1724=VLOOKUP(B1724,vlookup!$L$2:$L$10,1,0),"Yes","No"),"No")</f>
        <v>No</v>
      </c>
    </row>
    <row r="1725" spans="1:47" ht="14.45" customHeight="1" x14ac:dyDescent="0.25">
      <c r="A1725" t="s">
        <v>2660</v>
      </c>
      <c r="B1725" s="31" t="s">
        <v>2661</v>
      </c>
      <c r="C1725">
        <v>1</v>
      </c>
      <c r="D1725">
        <v>1</v>
      </c>
      <c r="E1725" t="s">
        <v>382</v>
      </c>
      <c r="F1725" t="s">
        <v>60</v>
      </c>
      <c r="G1725" t="s">
        <v>922</v>
      </c>
      <c r="H1725" t="s">
        <v>926</v>
      </c>
      <c r="I1725">
        <v>158604</v>
      </c>
      <c r="J1725" s="19">
        <v>41706</v>
      </c>
      <c r="K1725" s="19">
        <v>41751</v>
      </c>
      <c r="L1725">
        <v>201404</v>
      </c>
      <c r="M1725" s="19">
        <v>41730</v>
      </c>
      <c r="N1725">
        <v>24617</v>
      </c>
      <c r="O1725" t="s">
        <v>1070</v>
      </c>
      <c r="P1725" t="s">
        <v>1506</v>
      </c>
      <c r="Q1725" t="s">
        <v>924</v>
      </c>
      <c r="R1725">
        <v>173031</v>
      </c>
      <c r="S1725" s="19">
        <v>41724</v>
      </c>
      <c r="T1725">
        <v>159027</v>
      </c>
      <c r="U1725" t="s">
        <v>357</v>
      </c>
      <c r="V1725" s="19">
        <v>41757</v>
      </c>
      <c r="W1725" t="s">
        <v>1019</v>
      </c>
      <c r="X1725" t="s">
        <v>1020</v>
      </c>
      <c r="Y1725" t="s">
        <v>14</v>
      </c>
      <c r="Z1725" t="s">
        <v>14</v>
      </c>
      <c r="AA1725" s="29">
        <v>283.22000000000003</v>
      </c>
      <c r="AB1725">
        <v>0</v>
      </c>
      <c r="AC1725">
        <f t="shared" si="324"/>
        <v>2014</v>
      </c>
      <c r="AD1725">
        <f t="shared" si="325"/>
        <v>4</v>
      </c>
      <c r="AE1725">
        <f t="shared" si="326"/>
        <v>2014</v>
      </c>
      <c r="AF1725">
        <f t="shared" si="327"/>
        <v>3</v>
      </c>
      <c r="AG1725" t="str">
        <f>VLOOKUP(F1725,vlookup!$A$2:$E$660,2,0)</f>
        <v>Retained</v>
      </c>
      <c r="AH1725" t="str">
        <f>VLOOKUP(F1725,vlookup!$A$2:$E$660,3,0)</f>
        <v>Service Contract</v>
      </c>
      <c r="AI1725" t="str">
        <f>VLOOKUP(F1725,vlookup!$A$2:$E$660,4,0)</f>
        <v>Used Car Programs</v>
      </c>
      <c r="AJ1725" t="str">
        <f>VLOOKUP(F1725,vlookup!$A$2:$E$660,5,0)</f>
        <v>High Mileage</v>
      </c>
      <c r="AL1725">
        <f t="shared" si="328"/>
        <v>44</v>
      </c>
      <c r="AM1725">
        <f t="shared" si="329"/>
        <v>50</v>
      </c>
      <c r="AN1725">
        <f t="shared" si="330"/>
        <v>423</v>
      </c>
      <c r="AO1725" t="str">
        <f t="shared" si="331"/>
        <v/>
      </c>
      <c r="AP1725">
        <f t="shared" si="332"/>
        <v>283.22000000000003</v>
      </c>
      <c r="AQ1725" t="str">
        <f t="shared" si="333"/>
        <v/>
      </c>
      <c r="AR1725" t="str">
        <f t="shared" si="334"/>
        <v/>
      </c>
      <c r="AS1725" t="str">
        <f t="shared" si="335"/>
        <v>7J597055C4Y-1</v>
      </c>
      <c r="AT1725" t="str">
        <f>IFERROR(IF(VLOOKUP(Y1725,vlookup!$I$2:$J$9,1,0)=Y1725,VLOOKUP(Y1725,vlookup!$I$2:$J$9,2,0),PROPER(Y1725)),PROPER(Y1725))</f>
        <v>Other</v>
      </c>
      <c r="AU1725" t="str">
        <f>IFERROR(IF(B1725=VLOOKUP(B1725,vlookup!$L$2:$L$10,1,0),"Yes","No"),"No")</f>
        <v>No</v>
      </c>
    </row>
    <row r="1726" spans="1:47" ht="14.45" customHeight="1" x14ac:dyDescent="0.25">
      <c r="A1726" t="s">
        <v>2662</v>
      </c>
      <c r="B1726" s="31" t="s">
        <v>2663</v>
      </c>
      <c r="C1726">
        <v>2</v>
      </c>
      <c r="D1726">
        <v>1</v>
      </c>
      <c r="E1726" t="s">
        <v>382</v>
      </c>
      <c r="F1726" t="s">
        <v>205</v>
      </c>
      <c r="G1726" t="s">
        <v>922</v>
      </c>
      <c r="H1726" t="s">
        <v>926</v>
      </c>
      <c r="I1726">
        <v>123163</v>
      </c>
      <c r="J1726" s="19">
        <v>41759</v>
      </c>
      <c r="K1726" s="19">
        <v>41786</v>
      </c>
      <c r="L1726">
        <v>201405</v>
      </c>
      <c r="M1726" s="19">
        <v>41760</v>
      </c>
      <c r="N1726">
        <v>24617</v>
      </c>
      <c r="O1726" t="s">
        <v>1070</v>
      </c>
      <c r="P1726" t="s">
        <v>2820</v>
      </c>
      <c r="Q1726" t="s">
        <v>924</v>
      </c>
      <c r="R1726">
        <v>974</v>
      </c>
      <c r="S1726" s="19">
        <v>41984</v>
      </c>
      <c r="T1726">
        <v>132115</v>
      </c>
      <c r="U1726" t="s">
        <v>357</v>
      </c>
      <c r="V1726" s="19">
        <v>42009</v>
      </c>
      <c r="W1726" t="s">
        <v>1019</v>
      </c>
      <c r="X1726" t="s">
        <v>1020</v>
      </c>
      <c r="Y1726" t="s">
        <v>14</v>
      </c>
      <c r="Z1726" t="s">
        <v>14</v>
      </c>
      <c r="AA1726" s="29">
        <v>401.41</v>
      </c>
      <c r="AB1726">
        <v>0</v>
      </c>
      <c r="AC1726">
        <f t="shared" si="324"/>
        <v>2015</v>
      </c>
      <c r="AD1726">
        <f t="shared" si="325"/>
        <v>1</v>
      </c>
      <c r="AE1726">
        <f t="shared" si="326"/>
        <v>2014</v>
      </c>
      <c r="AF1726">
        <f t="shared" si="327"/>
        <v>4</v>
      </c>
      <c r="AG1726" t="str">
        <f>VLOOKUP(F1726,vlookup!$A$2:$E$660,2,0)</f>
        <v>Retained</v>
      </c>
      <c r="AH1726" t="str">
        <f>VLOOKUP(F1726,vlookup!$A$2:$E$660,3,0)</f>
        <v>Service Contract</v>
      </c>
      <c r="AI1726" t="str">
        <f>VLOOKUP(F1726,vlookup!$A$2:$E$660,4,0)</f>
        <v>Used Car Programs</v>
      </c>
      <c r="AJ1726" t="str">
        <f>VLOOKUP(F1726,vlookup!$A$2:$E$660,5,0)</f>
        <v>High Mileage</v>
      </c>
      <c r="AL1726">
        <f t="shared" si="328"/>
        <v>27</v>
      </c>
      <c r="AM1726">
        <f t="shared" si="329"/>
        <v>245</v>
      </c>
      <c r="AN1726">
        <f t="shared" si="330"/>
        <v>8952</v>
      </c>
      <c r="AO1726" t="str">
        <f t="shared" si="331"/>
        <v/>
      </c>
      <c r="AP1726" t="str">
        <f t="shared" si="332"/>
        <v/>
      </c>
      <c r="AQ1726" t="str">
        <f t="shared" si="333"/>
        <v/>
      </c>
      <c r="AR1726">
        <f t="shared" si="334"/>
        <v>401.41</v>
      </c>
      <c r="AS1726" t="str">
        <f t="shared" si="335"/>
        <v>5J563785D4-2</v>
      </c>
      <c r="AT1726" t="str">
        <f>IFERROR(IF(VLOOKUP(Y1726,vlookup!$I$2:$J$9,1,0)=Y1726,VLOOKUP(Y1726,vlookup!$I$2:$J$9,2,0),PROPER(Y1726)),PROPER(Y1726))</f>
        <v>Other</v>
      </c>
      <c r="AU1726" t="str">
        <f>IFERROR(IF(B1726=VLOOKUP(B1726,vlookup!$L$2:$L$10,1,0),"Yes","No"),"No")</f>
        <v>No</v>
      </c>
    </row>
    <row r="1727" spans="1:47" ht="14.45" customHeight="1" x14ac:dyDescent="0.25">
      <c r="A1727" t="s">
        <v>2826</v>
      </c>
      <c r="B1727" s="31" t="s">
        <v>2827</v>
      </c>
      <c r="C1727">
        <v>1</v>
      </c>
      <c r="D1727">
        <v>1</v>
      </c>
      <c r="E1727" t="s">
        <v>382</v>
      </c>
      <c r="F1727" t="s">
        <v>464</v>
      </c>
      <c r="G1727" t="s">
        <v>388</v>
      </c>
      <c r="H1727" t="s">
        <v>928</v>
      </c>
      <c r="I1727">
        <v>61577</v>
      </c>
      <c r="J1727" s="19">
        <v>44639</v>
      </c>
      <c r="K1727" s="19">
        <v>44684</v>
      </c>
      <c r="L1727">
        <v>202204</v>
      </c>
      <c r="M1727" s="19">
        <v>44652</v>
      </c>
      <c r="N1727">
        <v>24617</v>
      </c>
      <c r="O1727" t="s">
        <v>1070</v>
      </c>
      <c r="P1727" t="s">
        <v>2828</v>
      </c>
      <c r="Q1727" t="s">
        <v>924</v>
      </c>
      <c r="R1727">
        <v>36726</v>
      </c>
      <c r="S1727" s="19">
        <v>44949</v>
      </c>
      <c r="T1727">
        <v>85322</v>
      </c>
      <c r="U1727" t="s">
        <v>356</v>
      </c>
      <c r="V1727" s="19">
        <v>44985</v>
      </c>
      <c r="W1727" t="s">
        <v>1019</v>
      </c>
      <c r="X1727" t="s">
        <v>1020</v>
      </c>
      <c r="Y1727" t="s">
        <v>14</v>
      </c>
      <c r="Z1727" t="s">
        <v>14</v>
      </c>
      <c r="AA1727" s="29">
        <v>1028</v>
      </c>
      <c r="AB1727">
        <v>0</v>
      </c>
      <c r="AC1727">
        <f t="shared" si="324"/>
        <v>2023</v>
      </c>
      <c r="AD1727">
        <f t="shared" si="325"/>
        <v>2</v>
      </c>
      <c r="AE1727">
        <f t="shared" si="326"/>
        <v>2022</v>
      </c>
      <c r="AF1727">
        <f t="shared" si="327"/>
        <v>3</v>
      </c>
      <c r="AG1727" t="str">
        <f>VLOOKUP(F1727,vlookup!$A$2:$E$660,2,0)</f>
        <v>Retained</v>
      </c>
      <c r="AH1727" t="str">
        <f>VLOOKUP(F1727,vlookup!$A$2:$E$660,3,0)</f>
        <v>Service Contract</v>
      </c>
      <c r="AI1727" t="str">
        <f>VLOOKUP(F1727,vlookup!$A$2:$E$660,4,0)</f>
        <v>Used Car Programs</v>
      </c>
      <c r="AJ1727" t="str">
        <f>VLOOKUP(F1727,vlookup!$A$2:$E$660,5,0)</f>
        <v>High Mileage</v>
      </c>
      <c r="AL1727">
        <f t="shared" si="328"/>
        <v>44</v>
      </c>
      <c r="AM1727">
        <f t="shared" si="329"/>
        <v>339</v>
      </c>
      <c r="AN1727">
        <f t="shared" si="330"/>
        <v>23745</v>
      </c>
      <c r="AO1727" t="str">
        <f t="shared" si="331"/>
        <v/>
      </c>
      <c r="AP1727" t="str">
        <f t="shared" si="332"/>
        <v/>
      </c>
      <c r="AQ1727" t="str">
        <f t="shared" si="333"/>
        <v/>
      </c>
      <c r="AR1727">
        <f t="shared" si="334"/>
        <v>1028</v>
      </c>
      <c r="AS1727" t="str">
        <f t="shared" si="335"/>
        <v>ZAGGL369991C22-1</v>
      </c>
      <c r="AT1727" t="str">
        <f>IFERROR(IF(VLOOKUP(Y1727,vlookup!$I$2:$J$9,1,0)=Y1727,VLOOKUP(Y1727,vlookup!$I$2:$J$9,2,0),PROPER(Y1727)),PROPER(Y1727))</f>
        <v>Other</v>
      </c>
      <c r="AU1727" t="str">
        <f>IFERROR(IF(B1727=VLOOKUP(B1727,vlookup!$L$2:$L$10,1,0),"Yes","No"),"No")</f>
        <v>No</v>
      </c>
    </row>
    <row r="1728" spans="1:47" ht="14.45" customHeight="1" x14ac:dyDescent="0.25">
      <c r="A1728" t="s">
        <v>2665</v>
      </c>
      <c r="B1728" s="31" t="s">
        <v>2666</v>
      </c>
      <c r="C1728">
        <v>1</v>
      </c>
      <c r="D1728">
        <v>1</v>
      </c>
      <c r="E1728" t="s">
        <v>382</v>
      </c>
      <c r="F1728" t="s">
        <v>205</v>
      </c>
      <c r="G1728" t="s">
        <v>388</v>
      </c>
      <c r="H1728" t="s">
        <v>3811</v>
      </c>
      <c r="I1728">
        <v>95375</v>
      </c>
      <c r="J1728" s="19">
        <v>41501</v>
      </c>
      <c r="K1728" s="19">
        <v>41530</v>
      </c>
      <c r="L1728">
        <v>201309</v>
      </c>
      <c r="M1728" s="19">
        <v>41518</v>
      </c>
      <c r="N1728">
        <v>24617</v>
      </c>
      <c r="O1728" t="s">
        <v>1070</v>
      </c>
      <c r="P1728" t="s">
        <v>1742</v>
      </c>
      <c r="Q1728" t="s">
        <v>924</v>
      </c>
      <c r="R1728">
        <v>36681</v>
      </c>
      <c r="S1728" s="19">
        <v>41827</v>
      </c>
      <c r="T1728">
        <v>105058</v>
      </c>
      <c r="U1728" t="s">
        <v>357</v>
      </c>
      <c r="V1728" s="19">
        <v>41856</v>
      </c>
      <c r="W1728" t="s">
        <v>1019</v>
      </c>
      <c r="X1728" t="s">
        <v>1020</v>
      </c>
      <c r="Y1728" t="s">
        <v>14</v>
      </c>
      <c r="Z1728" t="s">
        <v>14</v>
      </c>
      <c r="AA1728" s="29">
        <v>534.04</v>
      </c>
      <c r="AB1728">
        <v>0</v>
      </c>
      <c r="AC1728">
        <f t="shared" si="324"/>
        <v>2014</v>
      </c>
      <c r="AD1728">
        <f t="shared" si="325"/>
        <v>8</v>
      </c>
      <c r="AE1728">
        <f t="shared" si="326"/>
        <v>2013</v>
      </c>
      <c r="AF1728">
        <f t="shared" si="327"/>
        <v>8</v>
      </c>
      <c r="AG1728" t="str">
        <f>VLOOKUP(F1728,vlookup!$A$2:$E$660,2,0)</f>
        <v>Retained</v>
      </c>
      <c r="AH1728" t="str">
        <f>VLOOKUP(F1728,vlookup!$A$2:$E$660,3,0)</f>
        <v>Service Contract</v>
      </c>
      <c r="AI1728" t="str">
        <f>VLOOKUP(F1728,vlookup!$A$2:$E$660,4,0)</f>
        <v>Used Car Programs</v>
      </c>
      <c r="AJ1728" t="str">
        <f>VLOOKUP(F1728,vlookup!$A$2:$E$660,5,0)</f>
        <v>High Mileage</v>
      </c>
      <c r="AL1728">
        <f t="shared" si="328"/>
        <v>28</v>
      </c>
      <c r="AM1728">
        <f t="shared" si="329"/>
        <v>350</v>
      </c>
      <c r="AN1728">
        <f t="shared" si="330"/>
        <v>9683</v>
      </c>
      <c r="AO1728" t="str">
        <f t="shared" si="331"/>
        <v/>
      </c>
      <c r="AP1728" t="str">
        <f t="shared" si="332"/>
        <v/>
      </c>
      <c r="AQ1728" t="str">
        <f t="shared" si="333"/>
        <v/>
      </c>
      <c r="AR1728">
        <f t="shared" si="334"/>
        <v>534.04</v>
      </c>
      <c r="AS1728" t="str">
        <f t="shared" si="335"/>
        <v>6G106243H3-1</v>
      </c>
      <c r="AT1728" t="str">
        <f>IFERROR(IF(VLOOKUP(Y1728,vlookup!$I$2:$J$9,1,0)=Y1728,VLOOKUP(Y1728,vlookup!$I$2:$J$9,2,0),PROPER(Y1728)),PROPER(Y1728))</f>
        <v>Other</v>
      </c>
      <c r="AU1728" t="str">
        <f>IFERROR(IF(B1728=VLOOKUP(B1728,vlookup!$L$2:$L$10,1,0),"Yes","No"),"No")</f>
        <v>No</v>
      </c>
    </row>
    <row r="1729" spans="1:47" ht="14.45" customHeight="1" x14ac:dyDescent="0.25">
      <c r="A1729" t="s">
        <v>1252</v>
      </c>
      <c r="B1729" s="31" t="s">
        <v>1253</v>
      </c>
      <c r="C1729">
        <v>1</v>
      </c>
      <c r="D1729">
        <v>1</v>
      </c>
      <c r="E1729" t="s">
        <v>382</v>
      </c>
      <c r="F1729" t="s">
        <v>464</v>
      </c>
      <c r="G1729" t="s">
        <v>388</v>
      </c>
      <c r="H1729" t="s">
        <v>949</v>
      </c>
      <c r="I1729">
        <v>100955</v>
      </c>
      <c r="J1729" s="19">
        <v>44261</v>
      </c>
      <c r="K1729" s="19">
        <v>44318</v>
      </c>
      <c r="L1729">
        <v>202104</v>
      </c>
      <c r="M1729" s="19">
        <v>44287</v>
      </c>
      <c r="N1729">
        <v>24617</v>
      </c>
      <c r="O1729" t="s">
        <v>1070</v>
      </c>
      <c r="P1729" t="s">
        <v>1254</v>
      </c>
      <c r="Q1729" t="s">
        <v>924</v>
      </c>
      <c r="R1729">
        <v>124804</v>
      </c>
      <c r="S1729" s="19">
        <v>44431</v>
      </c>
      <c r="T1729">
        <v>109722</v>
      </c>
      <c r="U1729" t="s">
        <v>356</v>
      </c>
      <c r="V1729" s="19">
        <v>44449</v>
      </c>
      <c r="W1729" t="s">
        <v>1019</v>
      </c>
      <c r="X1729" t="s">
        <v>1020</v>
      </c>
      <c r="Y1729" t="s">
        <v>14</v>
      </c>
      <c r="Z1729" t="s">
        <v>14</v>
      </c>
      <c r="AA1729" s="29">
        <v>2050.8200000000002</v>
      </c>
      <c r="AB1729">
        <v>0</v>
      </c>
      <c r="AC1729">
        <f t="shared" si="324"/>
        <v>2021</v>
      </c>
      <c r="AD1729">
        <f t="shared" si="325"/>
        <v>9</v>
      </c>
      <c r="AE1729">
        <f t="shared" si="326"/>
        <v>2021</v>
      </c>
      <c r="AF1729">
        <f t="shared" si="327"/>
        <v>3</v>
      </c>
      <c r="AG1729" t="str">
        <f>VLOOKUP(F1729,vlookup!$A$2:$E$660,2,0)</f>
        <v>Retained</v>
      </c>
      <c r="AH1729" t="str">
        <f>VLOOKUP(F1729,vlookup!$A$2:$E$660,3,0)</f>
        <v>Service Contract</v>
      </c>
      <c r="AI1729" t="str">
        <f>VLOOKUP(F1729,vlookup!$A$2:$E$660,4,0)</f>
        <v>Used Car Programs</v>
      </c>
      <c r="AJ1729" t="str">
        <f>VLOOKUP(F1729,vlookup!$A$2:$E$660,5,0)</f>
        <v>High Mileage</v>
      </c>
      <c r="AL1729">
        <f t="shared" si="328"/>
        <v>56</v>
      </c>
      <c r="AM1729">
        <f t="shared" si="329"/>
        <v>184</v>
      </c>
      <c r="AN1729">
        <f t="shared" si="330"/>
        <v>8767</v>
      </c>
      <c r="AO1729" t="str">
        <f t="shared" si="331"/>
        <v/>
      </c>
      <c r="AP1729" t="str">
        <f t="shared" si="332"/>
        <v/>
      </c>
      <c r="AQ1729" t="str">
        <f t="shared" si="333"/>
        <v/>
      </c>
      <c r="AR1729">
        <f t="shared" si="334"/>
        <v>2050.8200000000002</v>
      </c>
      <c r="AS1729" t="str">
        <f t="shared" si="335"/>
        <v>ZAGEUC00938C21-1</v>
      </c>
      <c r="AT1729" t="str">
        <f>IFERROR(IF(VLOOKUP(Y1729,vlookup!$I$2:$J$9,1,0)=Y1729,VLOOKUP(Y1729,vlookup!$I$2:$J$9,2,0),PROPER(Y1729)),PROPER(Y1729))</f>
        <v>Other</v>
      </c>
      <c r="AU1729" t="str">
        <f>IFERROR(IF(B1729=VLOOKUP(B1729,vlookup!$L$2:$L$10,1,0),"Yes","No"),"No")</f>
        <v>No</v>
      </c>
    </row>
    <row r="1730" spans="1:47" ht="14.45" customHeight="1" x14ac:dyDescent="0.25">
      <c r="A1730" t="s">
        <v>3644</v>
      </c>
      <c r="B1730" s="31" t="s">
        <v>3645</v>
      </c>
      <c r="C1730">
        <v>2</v>
      </c>
      <c r="D1730">
        <v>1</v>
      </c>
      <c r="E1730" t="s">
        <v>382</v>
      </c>
      <c r="F1730" t="s">
        <v>464</v>
      </c>
      <c r="G1730" t="s">
        <v>388</v>
      </c>
      <c r="H1730" t="s">
        <v>949</v>
      </c>
      <c r="I1730">
        <v>115987</v>
      </c>
      <c r="J1730" s="19">
        <v>44874</v>
      </c>
      <c r="K1730" s="19">
        <v>44917</v>
      </c>
      <c r="L1730">
        <v>202212</v>
      </c>
      <c r="M1730" s="19">
        <v>44896</v>
      </c>
      <c r="N1730">
        <v>24616</v>
      </c>
      <c r="O1730" t="s">
        <v>1076</v>
      </c>
      <c r="P1730" t="s">
        <v>3684</v>
      </c>
      <c r="Q1730" t="s">
        <v>924</v>
      </c>
      <c r="R1730">
        <v>805</v>
      </c>
      <c r="S1730" s="19">
        <v>45258</v>
      </c>
      <c r="T1730">
        <v>126312</v>
      </c>
      <c r="U1730" t="s">
        <v>356</v>
      </c>
      <c r="V1730" s="19">
        <v>45272</v>
      </c>
      <c r="W1730" t="s">
        <v>1019</v>
      </c>
      <c r="X1730" t="s">
        <v>1020</v>
      </c>
      <c r="Y1730" t="s">
        <v>14</v>
      </c>
      <c r="Z1730" t="s">
        <v>14</v>
      </c>
      <c r="AA1730" s="29">
        <v>738.07</v>
      </c>
      <c r="AB1730">
        <v>0</v>
      </c>
      <c r="AC1730">
        <f t="shared" si="324"/>
        <v>2023</v>
      </c>
      <c r="AD1730">
        <f t="shared" si="325"/>
        <v>12</v>
      </c>
      <c r="AE1730">
        <f t="shared" si="326"/>
        <v>2022</v>
      </c>
      <c r="AF1730">
        <f t="shared" si="327"/>
        <v>11</v>
      </c>
      <c r="AG1730" t="str">
        <f>VLOOKUP(F1730,vlookup!$A$2:$E$660,2,0)</f>
        <v>Retained</v>
      </c>
      <c r="AH1730" t="str">
        <f>VLOOKUP(F1730,vlookup!$A$2:$E$660,3,0)</f>
        <v>Service Contract</v>
      </c>
      <c r="AI1730" t="str">
        <f>VLOOKUP(F1730,vlookup!$A$2:$E$660,4,0)</f>
        <v>Used Car Programs</v>
      </c>
      <c r="AJ1730" t="str">
        <f>VLOOKUP(F1730,vlookup!$A$2:$E$660,5,0)</f>
        <v>High Mileage</v>
      </c>
      <c r="AL1730">
        <f t="shared" si="328"/>
        <v>43</v>
      </c>
      <c r="AM1730">
        <f t="shared" si="329"/>
        <v>393</v>
      </c>
      <c r="AN1730">
        <f t="shared" si="330"/>
        <v>10325</v>
      </c>
      <c r="AO1730" t="str">
        <f t="shared" si="331"/>
        <v/>
      </c>
      <c r="AP1730" t="str">
        <f t="shared" si="332"/>
        <v/>
      </c>
      <c r="AQ1730" t="str">
        <f t="shared" si="333"/>
        <v/>
      </c>
      <c r="AR1730">
        <f t="shared" si="334"/>
        <v>738.07</v>
      </c>
      <c r="AS1730" t="str">
        <f t="shared" si="335"/>
        <v>ZAGHUC68307K22-2</v>
      </c>
      <c r="AT1730" t="str">
        <f>IFERROR(IF(VLOOKUP(Y1730,vlookup!$I$2:$J$9,1,0)=Y1730,VLOOKUP(Y1730,vlookup!$I$2:$J$9,2,0),PROPER(Y1730)),PROPER(Y1730))</f>
        <v>Other</v>
      </c>
      <c r="AU1730" t="str">
        <f>IFERROR(IF(B1730=VLOOKUP(B1730,vlookup!$L$2:$L$10,1,0),"Yes","No"),"No")</f>
        <v>No</v>
      </c>
    </row>
    <row r="1731" spans="1:47" ht="14.45" customHeight="1" x14ac:dyDescent="0.25">
      <c r="A1731" t="s">
        <v>2845</v>
      </c>
      <c r="B1731" s="31" t="s">
        <v>2846</v>
      </c>
      <c r="C1731">
        <v>1</v>
      </c>
      <c r="D1731">
        <v>1</v>
      </c>
      <c r="E1731" t="s">
        <v>382</v>
      </c>
      <c r="F1731" t="s">
        <v>238</v>
      </c>
      <c r="G1731" t="s">
        <v>388</v>
      </c>
      <c r="H1731" t="s">
        <v>929</v>
      </c>
      <c r="I1731">
        <v>180204</v>
      </c>
      <c r="J1731" s="19">
        <v>42035</v>
      </c>
      <c r="K1731" s="19">
        <v>42061</v>
      </c>
      <c r="L1731">
        <v>201502</v>
      </c>
      <c r="M1731" s="19">
        <v>42036</v>
      </c>
      <c r="N1731">
        <v>24617</v>
      </c>
      <c r="O1731" t="s">
        <v>1070</v>
      </c>
      <c r="P1731" t="s">
        <v>2847</v>
      </c>
      <c r="Q1731" t="s">
        <v>924</v>
      </c>
      <c r="R1731">
        <v>923294</v>
      </c>
      <c r="S1731" s="19">
        <v>42065</v>
      </c>
      <c r="T1731">
        <v>182432</v>
      </c>
      <c r="U1731" t="s">
        <v>357</v>
      </c>
      <c r="V1731" s="19">
        <v>42075</v>
      </c>
      <c r="W1731" t="s">
        <v>1019</v>
      </c>
      <c r="X1731" t="s">
        <v>1020</v>
      </c>
      <c r="Y1731" t="s">
        <v>14</v>
      </c>
      <c r="Z1731" t="s">
        <v>14</v>
      </c>
      <c r="AA1731" s="29">
        <v>1284.07</v>
      </c>
      <c r="AB1731">
        <v>0</v>
      </c>
      <c r="AC1731">
        <f t="shared" ref="AC1731:AC1794" si="336">YEAR(V1731)</f>
        <v>2015</v>
      </c>
      <c r="AD1731">
        <f t="shared" ref="AD1731:AD1794" si="337">MONTH(V1731)</f>
        <v>3</v>
      </c>
      <c r="AE1731">
        <f t="shared" ref="AE1731:AE1794" si="338">YEAR(J1731)</f>
        <v>2015</v>
      </c>
      <c r="AF1731">
        <f t="shared" ref="AF1731:AF1794" si="339">MONTH(J1731)</f>
        <v>1</v>
      </c>
      <c r="AG1731" t="str">
        <f>VLOOKUP(F1731,vlookup!$A$2:$E$660,2,0)</f>
        <v>Retained</v>
      </c>
      <c r="AH1731" t="str">
        <f>VLOOKUP(F1731,vlookup!$A$2:$E$660,3,0)</f>
        <v>Service Contract</v>
      </c>
      <c r="AI1731" t="str">
        <f>VLOOKUP(F1731,vlookup!$A$2:$E$660,4,0)</f>
        <v>Used Car Programs</v>
      </c>
      <c r="AJ1731" t="str">
        <f>VLOOKUP(F1731,vlookup!$A$2:$E$660,5,0)</f>
        <v>High Mileage</v>
      </c>
      <c r="AL1731">
        <f t="shared" ref="AL1731:AL1794" si="340">DAYS360(J1731,K1731)</f>
        <v>26</v>
      </c>
      <c r="AM1731">
        <f t="shared" ref="AM1731:AM1794" si="341">DAYS360(J1731,V1731)</f>
        <v>42</v>
      </c>
      <c r="AN1731">
        <f t="shared" ref="AN1731:AN1794" si="342">IF(T1731-I1731&lt;1,"",T1731-I1731)</f>
        <v>2228</v>
      </c>
      <c r="AO1731" t="str">
        <f t="shared" ref="AO1731:AO1794" si="343">IF(AM1731&lt;31,AA1731,"")</f>
        <v/>
      </c>
      <c r="AP1731">
        <f t="shared" ref="AP1731:AP1794" si="344">IF(AND(AM1731&gt;30,AM1731&lt;61),AA1731,"")</f>
        <v>1284.07</v>
      </c>
      <c r="AQ1731" t="str">
        <f t="shared" ref="AQ1731:AQ1794" si="345">IF(AND(AM1731&gt;60,AM1731&lt;91),AA1731,"")</f>
        <v/>
      </c>
      <c r="AR1731" t="str">
        <f t="shared" ref="AR1731:AR1794" si="346">IF(AM1731&gt;90,AA1731,"")</f>
        <v/>
      </c>
      <c r="AS1731" t="str">
        <f t="shared" ref="AS1731:AS1794" si="347">CONCATENATE(B1731,"-",C1731)</f>
        <v>7UA90159A5Y-1</v>
      </c>
      <c r="AT1731" t="str">
        <f>IFERROR(IF(VLOOKUP(Y1731,vlookup!$I$2:$J$9,1,0)=Y1731,VLOOKUP(Y1731,vlookup!$I$2:$J$9,2,0),PROPER(Y1731)),PROPER(Y1731))</f>
        <v>Other</v>
      </c>
      <c r="AU1731" t="str">
        <f>IFERROR(IF(B1731=VLOOKUP(B1731,vlookup!$L$2:$L$10,1,0),"Yes","No"),"No")</f>
        <v>No</v>
      </c>
    </row>
    <row r="1732" spans="1:47" ht="14.45" customHeight="1" x14ac:dyDescent="0.25">
      <c r="A1732" t="s">
        <v>1268</v>
      </c>
      <c r="B1732" s="31" t="s">
        <v>1269</v>
      </c>
      <c r="C1732">
        <v>1</v>
      </c>
      <c r="D1732">
        <v>1</v>
      </c>
      <c r="E1732" t="s">
        <v>382</v>
      </c>
      <c r="F1732" t="s">
        <v>464</v>
      </c>
      <c r="G1732" t="s">
        <v>22</v>
      </c>
      <c r="H1732" t="s">
        <v>931</v>
      </c>
      <c r="I1732">
        <v>115717</v>
      </c>
      <c r="J1732" s="19">
        <v>44689</v>
      </c>
      <c r="K1732" s="19">
        <v>44728</v>
      </c>
      <c r="L1732">
        <v>202206</v>
      </c>
      <c r="M1732" s="19">
        <v>44713</v>
      </c>
      <c r="N1732">
        <v>24616</v>
      </c>
      <c r="O1732" t="s">
        <v>1076</v>
      </c>
      <c r="P1732" t="s">
        <v>1270</v>
      </c>
      <c r="Q1732" t="s">
        <v>924</v>
      </c>
      <c r="R1732">
        <v>1002623</v>
      </c>
      <c r="S1732" s="19">
        <v>44854</v>
      </c>
      <c r="T1732">
        <v>119116</v>
      </c>
      <c r="U1732" t="s">
        <v>357</v>
      </c>
      <c r="V1732" s="19">
        <v>44881</v>
      </c>
      <c r="W1732" t="s">
        <v>1019</v>
      </c>
      <c r="X1732" t="s">
        <v>1020</v>
      </c>
      <c r="Y1732" t="s">
        <v>14</v>
      </c>
      <c r="Z1732" t="s">
        <v>14</v>
      </c>
      <c r="AA1732" s="29">
        <v>1194.1300000000001</v>
      </c>
      <c r="AB1732">
        <v>0</v>
      </c>
      <c r="AC1732">
        <f t="shared" si="336"/>
        <v>2022</v>
      </c>
      <c r="AD1732">
        <f t="shared" si="337"/>
        <v>11</v>
      </c>
      <c r="AE1732">
        <f t="shared" si="338"/>
        <v>2022</v>
      </c>
      <c r="AF1732">
        <f t="shared" si="339"/>
        <v>5</v>
      </c>
      <c r="AG1732" t="str">
        <f>VLOOKUP(F1732,vlookup!$A$2:$E$660,2,0)</f>
        <v>Retained</v>
      </c>
      <c r="AH1732" t="str">
        <f>VLOOKUP(F1732,vlookup!$A$2:$E$660,3,0)</f>
        <v>Service Contract</v>
      </c>
      <c r="AI1732" t="str">
        <f>VLOOKUP(F1732,vlookup!$A$2:$E$660,4,0)</f>
        <v>Used Car Programs</v>
      </c>
      <c r="AJ1732" t="str">
        <f>VLOOKUP(F1732,vlookup!$A$2:$E$660,5,0)</f>
        <v>High Mileage</v>
      </c>
      <c r="AL1732">
        <f t="shared" si="340"/>
        <v>38</v>
      </c>
      <c r="AM1732">
        <f t="shared" si="341"/>
        <v>188</v>
      </c>
      <c r="AN1732">
        <f t="shared" si="342"/>
        <v>3399</v>
      </c>
      <c r="AO1732" t="str">
        <f t="shared" si="343"/>
        <v/>
      </c>
      <c r="AP1732" t="str">
        <f t="shared" si="344"/>
        <v/>
      </c>
      <c r="AQ1732" t="str">
        <f t="shared" si="345"/>
        <v/>
      </c>
      <c r="AR1732">
        <f t="shared" si="346"/>
        <v>1194.1300000000001</v>
      </c>
      <c r="AS1732" t="str">
        <f t="shared" si="347"/>
        <v>ZAGFEC28581E22-1</v>
      </c>
      <c r="AT1732" t="str">
        <f>IFERROR(IF(VLOOKUP(Y1732,vlookup!$I$2:$J$9,1,0)=Y1732,VLOOKUP(Y1732,vlookup!$I$2:$J$9,2,0),PROPER(Y1732)),PROPER(Y1732))</f>
        <v>Other</v>
      </c>
      <c r="AU1732" t="str">
        <f>IFERROR(IF(B1732=VLOOKUP(B1732,vlookup!$L$2:$L$10,1,0),"Yes","No"),"No")</f>
        <v>No</v>
      </c>
    </row>
    <row r="1733" spans="1:47" ht="14.45" customHeight="1" x14ac:dyDescent="0.25">
      <c r="A1733" t="s">
        <v>1271</v>
      </c>
      <c r="B1733" s="31" t="s">
        <v>1272</v>
      </c>
      <c r="C1733">
        <v>2</v>
      </c>
      <c r="D1733">
        <v>1</v>
      </c>
      <c r="E1733" t="s">
        <v>382</v>
      </c>
      <c r="F1733" t="s">
        <v>464</v>
      </c>
      <c r="G1733" t="s">
        <v>22</v>
      </c>
      <c r="H1733" t="s">
        <v>932</v>
      </c>
      <c r="I1733">
        <v>75541</v>
      </c>
      <c r="J1733" s="19">
        <v>44726</v>
      </c>
      <c r="K1733" s="19">
        <v>44767</v>
      </c>
      <c r="L1733">
        <v>202207</v>
      </c>
      <c r="M1733" s="19">
        <v>44743</v>
      </c>
      <c r="N1733">
        <v>24617</v>
      </c>
      <c r="O1733" t="s">
        <v>1070</v>
      </c>
      <c r="P1733" t="s">
        <v>1273</v>
      </c>
      <c r="Q1733" t="s">
        <v>924</v>
      </c>
      <c r="R1733">
        <v>564213</v>
      </c>
      <c r="S1733" s="19">
        <v>44826</v>
      </c>
      <c r="T1733">
        <v>86031</v>
      </c>
      <c r="U1733" t="s">
        <v>356</v>
      </c>
      <c r="V1733" s="19">
        <v>44862</v>
      </c>
      <c r="W1733" t="s">
        <v>1019</v>
      </c>
      <c r="X1733" t="s">
        <v>1020</v>
      </c>
      <c r="Y1733" t="s">
        <v>14</v>
      </c>
      <c r="Z1733" t="s">
        <v>14</v>
      </c>
      <c r="AA1733" s="29">
        <v>573.4</v>
      </c>
      <c r="AB1733">
        <v>0</v>
      </c>
      <c r="AC1733">
        <f t="shared" si="336"/>
        <v>2022</v>
      </c>
      <c r="AD1733">
        <f t="shared" si="337"/>
        <v>10</v>
      </c>
      <c r="AE1733">
        <f t="shared" si="338"/>
        <v>2022</v>
      </c>
      <c r="AF1733">
        <f t="shared" si="339"/>
        <v>6</v>
      </c>
      <c r="AG1733" t="str">
        <f>VLOOKUP(F1733,vlookup!$A$2:$E$660,2,0)</f>
        <v>Retained</v>
      </c>
      <c r="AH1733" t="str">
        <f>VLOOKUP(F1733,vlookup!$A$2:$E$660,3,0)</f>
        <v>Service Contract</v>
      </c>
      <c r="AI1733" t="str">
        <f>VLOOKUP(F1733,vlookup!$A$2:$E$660,4,0)</f>
        <v>Used Car Programs</v>
      </c>
      <c r="AJ1733" t="str">
        <f>VLOOKUP(F1733,vlookup!$A$2:$E$660,5,0)</f>
        <v>High Mileage</v>
      </c>
      <c r="AL1733">
        <f t="shared" si="340"/>
        <v>41</v>
      </c>
      <c r="AM1733">
        <f t="shared" si="341"/>
        <v>134</v>
      </c>
      <c r="AN1733">
        <f t="shared" si="342"/>
        <v>10490</v>
      </c>
      <c r="AO1733" t="str">
        <f t="shared" si="343"/>
        <v/>
      </c>
      <c r="AP1733" t="str">
        <f t="shared" si="344"/>
        <v/>
      </c>
      <c r="AQ1733" t="str">
        <f t="shared" si="345"/>
        <v/>
      </c>
      <c r="AR1733">
        <f t="shared" si="346"/>
        <v>573.4</v>
      </c>
      <c r="AS1733" t="str">
        <f t="shared" si="347"/>
        <v>ZAGJFA46073F22-2</v>
      </c>
      <c r="AT1733" t="str">
        <f>IFERROR(IF(VLOOKUP(Y1733,vlookup!$I$2:$J$9,1,0)=Y1733,VLOOKUP(Y1733,vlookup!$I$2:$J$9,2,0),PROPER(Y1733)),PROPER(Y1733))</f>
        <v>Other</v>
      </c>
      <c r="AU1733" t="str">
        <f>IFERROR(IF(B1733=VLOOKUP(B1733,vlookup!$L$2:$L$10,1,0),"Yes","No"),"No")</f>
        <v>No</v>
      </c>
    </row>
    <row r="1734" spans="1:47" ht="14.45" customHeight="1" x14ac:dyDescent="0.25">
      <c r="A1734" t="s">
        <v>1288</v>
      </c>
      <c r="B1734" s="31" t="s">
        <v>1289</v>
      </c>
      <c r="C1734">
        <v>3</v>
      </c>
      <c r="D1734">
        <v>1</v>
      </c>
      <c r="E1734" t="s">
        <v>382</v>
      </c>
      <c r="F1734" t="s">
        <v>238</v>
      </c>
      <c r="G1734" t="s">
        <v>388</v>
      </c>
      <c r="H1734" t="s">
        <v>932</v>
      </c>
      <c r="I1734">
        <v>148022</v>
      </c>
      <c r="J1734" s="19">
        <v>42082</v>
      </c>
      <c r="K1734" s="19">
        <v>42124</v>
      </c>
      <c r="L1734">
        <v>201504</v>
      </c>
      <c r="M1734" s="19">
        <v>42095</v>
      </c>
      <c r="N1734">
        <v>24616</v>
      </c>
      <c r="O1734" t="s">
        <v>1076</v>
      </c>
      <c r="P1734" t="s">
        <v>1291</v>
      </c>
      <c r="Q1734" t="s">
        <v>924</v>
      </c>
      <c r="R1734" t="s">
        <v>1021</v>
      </c>
      <c r="S1734" s="19">
        <v>42365</v>
      </c>
      <c r="T1734">
        <v>155323</v>
      </c>
      <c r="U1734" t="s">
        <v>357</v>
      </c>
      <c r="V1734" s="19">
        <v>42377</v>
      </c>
      <c r="W1734" t="s">
        <v>1019</v>
      </c>
      <c r="X1734" t="s">
        <v>1020</v>
      </c>
      <c r="Y1734" t="s">
        <v>14</v>
      </c>
      <c r="Z1734" t="s">
        <v>14</v>
      </c>
      <c r="AA1734" s="29">
        <v>485.47</v>
      </c>
      <c r="AB1734">
        <v>0</v>
      </c>
      <c r="AC1734">
        <f t="shared" si="336"/>
        <v>2016</v>
      </c>
      <c r="AD1734">
        <f t="shared" si="337"/>
        <v>1</v>
      </c>
      <c r="AE1734">
        <f t="shared" si="338"/>
        <v>2015</v>
      </c>
      <c r="AF1734">
        <f t="shared" si="339"/>
        <v>3</v>
      </c>
      <c r="AG1734" t="str">
        <f>VLOOKUP(F1734,vlookup!$A$2:$E$660,2,0)</f>
        <v>Retained</v>
      </c>
      <c r="AH1734" t="str">
        <f>VLOOKUP(F1734,vlookup!$A$2:$E$660,3,0)</f>
        <v>Service Contract</v>
      </c>
      <c r="AI1734" t="str">
        <f>VLOOKUP(F1734,vlookup!$A$2:$E$660,4,0)</f>
        <v>Used Car Programs</v>
      </c>
      <c r="AJ1734" t="str">
        <f>VLOOKUP(F1734,vlookup!$A$2:$E$660,5,0)</f>
        <v>High Mileage</v>
      </c>
      <c r="AL1734">
        <f t="shared" si="340"/>
        <v>41</v>
      </c>
      <c r="AM1734">
        <f t="shared" si="341"/>
        <v>289</v>
      </c>
      <c r="AN1734">
        <f t="shared" si="342"/>
        <v>7301</v>
      </c>
      <c r="AO1734" t="str">
        <f t="shared" si="343"/>
        <v/>
      </c>
      <c r="AP1734" t="str">
        <f t="shared" si="344"/>
        <v/>
      </c>
      <c r="AQ1734" t="str">
        <f t="shared" si="345"/>
        <v/>
      </c>
      <c r="AR1734">
        <f t="shared" si="346"/>
        <v>485.47</v>
      </c>
      <c r="AS1734" t="str">
        <f t="shared" si="347"/>
        <v>5KE95622C5Y-3</v>
      </c>
      <c r="AT1734" t="str">
        <f>IFERROR(IF(VLOOKUP(Y1734,vlookup!$I$2:$J$9,1,0)=Y1734,VLOOKUP(Y1734,vlookup!$I$2:$J$9,2,0),PROPER(Y1734)),PROPER(Y1734))</f>
        <v>Other</v>
      </c>
      <c r="AU1734" t="str">
        <f>IFERROR(IF(B1734=VLOOKUP(B1734,vlookup!$L$2:$L$10,1,0),"Yes","No"),"No")</f>
        <v>No</v>
      </c>
    </row>
    <row r="1735" spans="1:47" ht="14.45" customHeight="1" x14ac:dyDescent="0.25">
      <c r="A1735" t="s">
        <v>1357</v>
      </c>
      <c r="B1735" s="31" t="s">
        <v>1358</v>
      </c>
      <c r="C1735">
        <v>1</v>
      </c>
      <c r="D1735">
        <v>1</v>
      </c>
      <c r="E1735" t="s">
        <v>382</v>
      </c>
      <c r="F1735" t="s">
        <v>238</v>
      </c>
      <c r="G1735" t="s">
        <v>388</v>
      </c>
      <c r="H1735" t="s">
        <v>1359</v>
      </c>
      <c r="I1735">
        <v>266602</v>
      </c>
      <c r="J1735" s="19">
        <v>42196</v>
      </c>
      <c r="K1735" s="19">
        <v>42216</v>
      </c>
      <c r="L1735">
        <v>201507</v>
      </c>
      <c r="M1735" s="19">
        <v>42186</v>
      </c>
      <c r="N1735">
        <v>24616</v>
      </c>
      <c r="O1735" t="s">
        <v>1076</v>
      </c>
      <c r="P1735" t="s">
        <v>1360</v>
      </c>
      <c r="Q1735" t="s">
        <v>924</v>
      </c>
      <c r="R1735">
        <v>58791</v>
      </c>
      <c r="S1735" s="19">
        <v>42215</v>
      </c>
      <c r="T1735">
        <v>266904</v>
      </c>
      <c r="U1735" t="s">
        <v>357</v>
      </c>
      <c r="V1735" s="19">
        <v>42221</v>
      </c>
      <c r="W1735" t="s">
        <v>1019</v>
      </c>
      <c r="X1735" t="s">
        <v>1020</v>
      </c>
      <c r="Y1735" t="s">
        <v>14</v>
      </c>
      <c r="Z1735" t="s">
        <v>14</v>
      </c>
      <c r="AA1735" s="29">
        <v>337.85</v>
      </c>
      <c r="AB1735">
        <v>0</v>
      </c>
      <c r="AC1735">
        <f t="shared" si="336"/>
        <v>2015</v>
      </c>
      <c r="AD1735">
        <f t="shared" si="337"/>
        <v>8</v>
      </c>
      <c r="AE1735">
        <f t="shared" si="338"/>
        <v>2015</v>
      </c>
      <c r="AF1735">
        <f t="shared" si="339"/>
        <v>7</v>
      </c>
      <c r="AG1735" t="str">
        <f>VLOOKUP(F1735,vlookup!$A$2:$E$660,2,0)</f>
        <v>Retained</v>
      </c>
      <c r="AH1735" t="str">
        <f>VLOOKUP(F1735,vlookup!$A$2:$E$660,3,0)</f>
        <v>Service Contract</v>
      </c>
      <c r="AI1735" t="str">
        <f>VLOOKUP(F1735,vlookup!$A$2:$E$660,4,0)</f>
        <v>Used Car Programs</v>
      </c>
      <c r="AJ1735" t="str">
        <f>VLOOKUP(F1735,vlookup!$A$2:$E$660,5,0)</f>
        <v>High Mileage</v>
      </c>
      <c r="AL1735">
        <f t="shared" si="340"/>
        <v>20</v>
      </c>
      <c r="AM1735">
        <f t="shared" si="341"/>
        <v>24</v>
      </c>
      <c r="AN1735">
        <f t="shared" si="342"/>
        <v>302</v>
      </c>
      <c r="AO1735">
        <f t="shared" si="343"/>
        <v>337.85</v>
      </c>
      <c r="AP1735" t="str">
        <f t="shared" si="344"/>
        <v/>
      </c>
      <c r="AQ1735" t="str">
        <f t="shared" si="345"/>
        <v/>
      </c>
      <c r="AR1735" t="str">
        <f t="shared" si="346"/>
        <v/>
      </c>
      <c r="AS1735" t="str">
        <f t="shared" si="347"/>
        <v>7PA50847G5Y-1</v>
      </c>
      <c r="AT1735" t="str">
        <f>IFERROR(IF(VLOOKUP(Y1735,vlookup!$I$2:$J$9,1,0)=Y1735,VLOOKUP(Y1735,vlookup!$I$2:$J$9,2,0),PROPER(Y1735)),PROPER(Y1735))</f>
        <v>Other</v>
      </c>
      <c r="AU1735" t="str">
        <f>IFERROR(IF(B1735=VLOOKUP(B1735,vlookup!$L$2:$L$10,1,0),"Yes","No"),"No")</f>
        <v>No</v>
      </c>
    </row>
    <row r="1736" spans="1:47" ht="14.45" customHeight="1" x14ac:dyDescent="0.25">
      <c r="A1736" t="s">
        <v>2957</v>
      </c>
      <c r="B1736" s="31" t="s">
        <v>2958</v>
      </c>
      <c r="C1736">
        <v>1</v>
      </c>
      <c r="D1736">
        <v>1</v>
      </c>
      <c r="E1736" t="s">
        <v>382</v>
      </c>
      <c r="F1736" t="s">
        <v>60</v>
      </c>
      <c r="G1736" t="s">
        <v>3708</v>
      </c>
      <c r="H1736" t="s">
        <v>3739</v>
      </c>
      <c r="I1736">
        <v>113159</v>
      </c>
      <c r="J1736" s="19">
        <v>41752</v>
      </c>
      <c r="K1736" s="19">
        <v>41758</v>
      </c>
      <c r="L1736">
        <v>201404</v>
      </c>
      <c r="M1736" s="19">
        <v>41730</v>
      </c>
      <c r="N1736">
        <v>24616</v>
      </c>
      <c r="O1736" t="s">
        <v>1076</v>
      </c>
      <c r="P1736" t="s">
        <v>1886</v>
      </c>
      <c r="Q1736" t="s">
        <v>924</v>
      </c>
      <c r="R1736">
        <v>15929</v>
      </c>
      <c r="S1736" s="19">
        <v>41759</v>
      </c>
      <c r="T1736">
        <v>113608</v>
      </c>
      <c r="U1736" t="s">
        <v>357</v>
      </c>
      <c r="V1736" s="19">
        <v>41794</v>
      </c>
      <c r="W1736" t="s">
        <v>1019</v>
      </c>
      <c r="X1736" t="s">
        <v>1020</v>
      </c>
      <c r="Y1736" t="s">
        <v>14</v>
      </c>
      <c r="Z1736" t="s">
        <v>14</v>
      </c>
      <c r="AA1736" s="29">
        <v>1504</v>
      </c>
      <c r="AB1736">
        <v>0</v>
      </c>
      <c r="AC1736">
        <f t="shared" si="336"/>
        <v>2014</v>
      </c>
      <c r="AD1736">
        <f t="shared" si="337"/>
        <v>6</v>
      </c>
      <c r="AE1736">
        <f t="shared" si="338"/>
        <v>2014</v>
      </c>
      <c r="AF1736">
        <f t="shared" si="339"/>
        <v>4</v>
      </c>
      <c r="AG1736" t="str">
        <f>VLOOKUP(F1736,vlookup!$A$2:$E$660,2,0)</f>
        <v>Retained</v>
      </c>
      <c r="AH1736" t="str">
        <f>VLOOKUP(F1736,vlookup!$A$2:$E$660,3,0)</f>
        <v>Service Contract</v>
      </c>
      <c r="AI1736" t="str">
        <f>VLOOKUP(F1736,vlookup!$A$2:$E$660,4,0)</f>
        <v>Used Car Programs</v>
      </c>
      <c r="AJ1736" t="str">
        <f>VLOOKUP(F1736,vlookup!$A$2:$E$660,5,0)</f>
        <v>High Mileage</v>
      </c>
      <c r="AL1736">
        <f t="shared" si="340"/>
        <v>6</v>
      </c>
      <c r="AM1736">
        <f t="shared" si="341"/>
        <v>41</v>
      </c>
      <c r="AN1736">
        <f t="shared" si="342"/>
        <v>449</v>
      </c>
      <c r="AO1736" t="str">
        <f t="shared" si="343"/>
        <v/>
      </c>
      <c r="AP1736">
        <f t="shared" si="344"/>
        <v>1504</v>
      </c>
      <c r="AQ1736" t="str">
        <f t="shared" si="345"/>
        <v/>
      </c>
      <c r="AR1736" t="str">
        <f t="shared" si="346"/>
        <v/>
      </c>
      <c r="AS1736" t="str">
        <f t="shared" si="347"/>
        <v>8J109870D4Y-1</v>
      </c>
      <c r="AT1736" t="str">
        <f>IFERROR(IF(VLOOKUP(Y1736,vlookup!$I$2:$J$9,1,0)=Y1736,VLOOKUP(Y1736,vlookup!$I$2:$J$9,2,0),PROPER(Y1736)),PROPER(Y1736))</f>
        <v>Other</v>
      </c>
      <c r="AU1736" t="str">
        <f>IFERROR(IF(B1736=VLOOKUP(B1736,vlookup!$L$2:$L$10,1,0),"Yes","No"),"No")</f>
        <v>No</v>
      </c>
    </row>
    <row r="1737" spans="1:47" ht="14.45" customHeight="1" x14ac:dyDescent="0.25">
      <c r="A1737" t="s">
        <v>2684</v>
      </c>
      <c r="B1737" s="31" t="s">
        <v>3612</v>
      </c>
      <c r="C1737">
        <v>3</v>
      </c>
      <c r="D1737">
        <v>1</v>
      </c>
      <c r="E1737" t="s">
        <v>382</v>
      </c>
      <c r="F1737" t="s">
        <v>205</v>
      </c>
      <c r="G1737" t="s">
        <v>3708</v>
      </c>
      <c r="H1737" t="s">
        <v>3740</v>
      </c>
      <c r="I1737">
        <v>122391</v>
      </c>
      <c r="J1737" s="19">
        <v>42076</v>
      </c>
      <c r="K1737" s="19">
        <v>42124</v>
      </c>
      <c r="L1737">
        <v>201504</v>
      </c>
      <c r="M1737" s="19">
        <v>42095</v>
      </c>
      <c r="N1737">
        <v>24616</v>
      </c>
      <c r="O1737" t="s">
        <v>1076</v>
      </c>
      <c r="P1737" t="s">
        <v>2965</v>
      </c>
      <c r="Q1737" t="s">
        <v>924</v>
      </c>
      <c r="R1737">
        <v>36351</v>
      </c>
      <c r="S1737" s="19">
        <v>42739</v>
      </c>
      <c r="T1737">
        <v>145369</v>
      </c>
      <c r="U1737" t="s">
        <v>356</v>
      </c>
      <c r="V1737" s="19">
        <v>42754</v>
      </c>
      <c r="W1737" t="s">
        <v>1019</v>
      </c>
      <c r="X1737" t="s">
        <v>1020</v>
      </c>
      <c r="Y1737" t="s">
        <v>14</v>
      </c>
      <c r="Z1737" t="s">
        <v>14</v>
      </c>
      <c r="AA1737" s="29">
        <v>220.06</v>
      </c>
      <c r="AB1737">
        <v>0</v>
      </c>
      <c r="AC1737">
        <f t="shared" si="336"/>
        <v>2017</v>
      </c>
      <c r="AD1737">
        <f t="shared" si="337"/>
        <v>1</v>
      </c>
      <c r="AE1737">
        <f t="shared" si="338"/>
        <v>2015</v>
      </c>
      <c r="AF1737">
        <f t="shared" si="339"/>
        <v>3</v>
      </c>
      <c r="AG1737" t="str">
        <f>VLOOKUP(F1737,vlookup!$A$2:$E$660,2,0)</f>
        <v>Retained</v>
      </c>
      <c r="AH1737" t="str">
        <f>VLOOKUP(F1737,vlookup!$A$2:$E$660,3,0)</f>
        <v>Service Contract</v>
      </c>
      <c r="AI1737" t="str">
        <f>VLOOKUP(F1737,vlookup!$A$2:$E$660,4,0)</f>
        <v>Used Car Programs</v>
      </c>
      <c r="AJ1737" t="str">
        <f>VLOOKUP(F1737,vlookup!$A$2:$E$660,5,0)</f>
        <v>High Mileage</v>
      </c>
      <c r="AL1737">
        <f t="shared" si="340"/>
        <v>47</v>
      </c>
      <c r="AM1737">
        <f t="shared" si="341"/>
        <v>666</v>
      </c>
      <c r="AN1737">
        <f t="shared" si="342"/>
        <v>22978</v>
      </c>
      <c r="AO1737" t="str">
        <f t="shared" si="343"/>
        <v/>
      </c>
      <c r="AP1737" t="str">
        <f t="shared" si="344"/>
        <v/>
      </c>
      <c r="AQ1737" t="str">
        <f t="shared" si="345"/>
        <v/>
      </c>
      <c r="AR1737">
        <f t="shared" si="346"/>
        <v>220.06</v>
      </c>
      <c r="AS1737" t="str">
        <f t="shared" si="347"/>
        <v>102108842-3</v>
      </c>
      <c r="AT1737" t="str">
        <f>IFERROR(IF(VLOOKUP(Y1737,vlookup!$I$2:$J$9,1,0)=Y1737,VLOOKUP(Y1737,vlookup!$I$2:$J$9,2,0),PROPER(Y1737)),PROPER(Y1737))</f>
        <v>Other</v>
      </c>
      <c r="AU1737" t="str">
        <f>IFERROR(IF(B1737=VLOOKUP(B1737,vlookup!$L$2:$L$10,1,0),"Yes","No"),"No")</f>
        <v>No</v>
      </c>
    </row>
    <row r="1738" spans="1:47" ht="14.45" customHeight="1" x14ac:dyDescent="0.25">
      <c r="A1738" t="s">
        <v>2586</v>
      </c>
      <c r="B1738" s="31" t="s">
        <v>3625</v>
      </c>
      <c r="C1738">
        <v>2</v>
      </c>
      <c r="D1738">
        <v>1</v>
      </c>
      <c r="E1738" t="s">
        <v>382</v>
      </c>
      <c r="F1738" t="s">
        <v>205</v>
      </c>
      <c r="G1738" t="s">
        <v>3708</v>
      </c>
      <c r="H1738" t="s">
        <v>3740</v>
      </c>
      <c r="I1738">
        <v>125269</v>
      </c>
      <c r="J1738" s="19">
        <v>42772</v>
      </c>
      <c r="K1738" s="19">
        <v>42814</v>
      </c>
      <c r="L1738">
        <v>201703</v>
      </c>
      <c r="M1738" s="19">
        <v>42795</v>
      </c>
      <c r="N1738">
        <v>24617</v>
      </c>
      <c r="O1738" t="s">
        <v>1070</v>
      </c>
      <c r="P1738" t="s">
        <v>1389</v>
      </c>
      <c r="Q1738" t="s">
        <v>924</v>
      </c>
      <c r="R1738">
        <v>220334</v>
      </c>
      <c r="S1738" s="19">
        <v>43531</v>
      </c>
      <c r="T1738">
        <v>152406</v>
      </c>
      <c r="U1738" t="s">
        <v>356</v>
      </c>
      <c r="V1738" s="19">
        <v>43560</v>
      </c>
      <c r="W1738" t="s">
        <v>1019</v>
      </c>
      <c r="X1738" t="s">
        <v>1020</v>
      </c>
      <c r="Y1738" t="s">
        <v>14</v>
      </c>
      <c r="Z1738" t="s">
        <v>14</v>
      </c>
      <c r="AA1738" s="29">
        <v>1323.54</v>
      </c>
      <c r="AB1738">
        <v>0</v>
      </c>
      <c r="AC1738">
        <f t="shared" si="336"/>
        <v>2019</v>
      </c>
      <c r="AD1738">
        <f t="shared" si="337"/>
        <v>4</v>
      </c>
      <c r="AE1738">
        <f t="shared" si="338"/>
        <v>2017</v>
      </c>
      <c r="AF1738">
        <f t="shared" si="339"/>
        <v>2</v>
      </c>
      <c r="AG1738" t="str">
        <f>VLOOKUP(F1738,vlookup!$A$2:$E$660,2,0)</f>
        <v>Retained</v>
      </c>
      <c r="AH1738" t="str">
        <f>VLOOKUP(F1738,vlookup!$A$2:$E$660,3,0)</f>
        <v>Service Contract</v>
      </c>
      <c r="AI1738" t="str">
        <f>VLOOKUP(F1738,vlookup!$A$2:$E$660,4,0)</f>
        <v>Used Car Programs</v>
      </c>
      <c r="AJ1738" t="str">
        <f>VLOOKUP(F1738,vlookup!$A$2:$E$660,5,0)</f>
        <v>High Mileage</v>
      </c>
      <c r="AL1738">
        <f t="shared" si="340"/>
        <v>44</v>
      </c>
      <c r="AM1738">
        <f t="shared" si="341"/>
        <v>779</v>
      </c>
      <c r="AN1738">
        <f t="shared" si="342"/>
        <v>27137</v>
      </c>
      <c r="AO1738" t="str">
        <f t="shared" si="343"/>
        <v/>
      </c>
      <c r="AP1738" t="str">
        <f t="shared" si="344"/>
        <v/>
      </c>
      <c r="AQ1738" t="str">
        <f t="shared" si="345"/>
        <v/>
      </c>
      <c r="AR1738">
        <f t="shared" si="346"/>
        <v>1323.54</v>
      </c>
      <c r="AS1738" t="str">
        <f t="shared" si="347"/>
        <v>102252456-2</v>
      </c>
      <c r="AT1738" t="str">
        <f>IFERROR(IF(VLOOKUP(Y1738,vlookup!$I$2:$J$9,1,0)=Y1738,VLOOKUP(Y1738,vlookup!$I$2:$J$9,2,0),PROPER(Y1738)),PROPER(Y1738))</f>
        <v>Other</v>
      </c>
      <c r="AU1738" t="str">
        <f>IFERROR(IF(B1738=VLOOKUP(B1738,vlookup!$L$2:$L$10,1,0),"Yes","No"),"No")</f>
        <v>No</v>
      </c>
    </row>
    <row r="1739" spans="1:47" ht="14.45" customHeight="1" x14ac:dyDescent="0.25">
      <c r="A1739" t="s">
        <v>1456</v>
      </c>
      <c r="B1739" s="31" t="s">
        <v>1457</v>
      </c>
      <c r="C1739">
        <v>1</v>
      </c>
      <c r="D1739">
        <v>1</v>
      </c>
      <c r="E1739" t="s">
        <v>382</v>
      </c>
      <c r="F1739" t="s">
        <v>60</v>
      </c>
      <c r="G1739" t="s">
        <v>543</v>
      </c>
      <c r="H1739" t="s">
        <v>1451</v>
      </c>
      <c r="I1739">
        <v>167557</v>
      </c>
      <c r="J1739" s="19">
        <v>41693</v>
      </c>
      <c r="K1739" s="19">
        <v>41717</v>
      </c>
      <c r="L1739">
        <v>201403</v>
      </c>
      <c r="M1739" s="19">
        <v>41699</v>
      </c>
      <c r="N1739">
        <v>24617</v>
      </c>
      <c r="O1739" t="s">
        <v>1070</v>
      </c>
      <c r="P1739" t="s">
        <v>1455</v>
      </c>
      <c r="Q1739" t="s">
        <v>924</v>
      </c>
      <c r="R1739">
        <v>69817</v>
      </c>
      <c r="S1739" s="19">
        <v>41729</v>
      </c>
      <c r="T1739">
        <v>168434</v>
      </c>
      <c r="U1739" t="s">
        <v>357</v>
      </c>
      <c r="V1739" s="19">
        <v>41746</v>
      </c>
      <c r="W1739" t="s">
        <v>1019</v>
      </c>
      <c r="X1739" t="s">
        <v>1020</v>
      </c>
      <c r="Y1739" t="s">
        <v>14</v>
      </c>
      <c r="Z1739" t="s">
        <v>14</v>
      </c>
      <c r="AA1739" s="29">
        <v>4424.5</v>
      </c>
      <c r="AB1739">
        <v>0</v>
      </c>
      <c r="AC1739">
        <f t="shared" si="336"/>
        <v>2014</v>
      </c>
      <c r="AD1739">
        <f t="shared" si="337"/>
        <v>4</v>
      </c>
      <c r="AE1739">
        <f t="shared" si="338"/>
        <v>2014</v>
      </c>
      <c r="AF1739">
        <f t="shared" si="339"/>
        <v>2</v>
      </c>
      <c r="AG1739" t="str">
        <f>VLOOKUP(F1739,vlookup!$A$2:$E$660,2,0)</f>
        <v>Retained</v>
      </c>
      <c r="AH1739" t="str">
        <f>VLOOKUP(F1739,vlookup!$A$2:$E$660,3,0)</f>
        <v>Service Contract</v>
      </c>
      <c r="AI1739" t="str">
        <f>VLOOKUP(F1739,vlookup!$A$2:$E$660,4,0)</f>
        <v>Used Car Programs</v>
      </c>
      <c r="AJ1739" t="str">
        <f>VLOOKUP(F1739,vlookup!$A$2:$E$660,5,0)</f>
        <v>High Mileage</v>
      </c>
      <c r="AL1739">
        <f t="shared" si="340"/>
        <v>26</v>
      </c>
      <c r="AM1739">
        <f t="shared" si="341"/>
        <v>54</v>
      </c>
      <c r="AN1739">
        <f t="shared" si="342"/>
        <v>877</v>
      </c>
      <c r="AO1739" t="str">
        <f t="shared" si="343"/>
        <v/>
      </c>
      <c r="AP1739">
        <f t="shared" si="344"/>
        <v>4424.5</v>
      </c>
      <c r="AQ1739" t="str">
        <f t="shared" si="345"/>
        <v/>
      </c>
      <c r="AR1739" t="str">
        <f t="shared" si="346"/>
        <v/>
      </c>
      <c r="AS1739" t="str">
        <f t="shared" si="347"/>
        <v>3J222752B4Y-1</v>
      </c>
      <c r="AT1739" t="str">
        <f>IFERROR(IF(VLOOKUP(Y1739,vlookup!$I$2:$J$9,1,0)=Y1739,VLOOKUP(Y1739,vlookup!$I$2:$J$9,2,0),PROPER(Y1739)),PROPER(Y1739))</f>
        <v>Other</v>
      </c>
      <c r="AU1739" t="str">
        <f>IFERROR(IF(B1739=VLOOKUP(B1739,vlookup!$L$2:$L$10,1,0),"Yes","No"),"No")</f>
        <v>No</v>
      </c>
    </row>
    <row r="1740" spans="1:47" ht="14.45" customHeight="1" x14ac:dyDescent="0.25">
      <c r="A1740" t="s">
        <v>1460</v>
      </c>
      <c r="B1740" s="31" t="s">
        <v>1461</v>
      </c>
      <c r="C1740">
        <v>2</v>
      </c>
      <c r="D1740">
        <v>1</v>
      </c>
      <c r="E1740" t="s">
        <v>382</v>
      </c>
      <c r="F1740" t="s">
        <v>464</v>
      </c>
      <c r="G1740" t="s">
        <v>543</v>
      </c>
      <c r="H1740" t="s">
        <v>1425</v>
      </c>
      <c r="I1740">
        <v>70248</v>
      </c>
      <c r="J1740" s="19">
        <v>44221</v>
      </c>
      <c r="K1740" s="19">
        <v>44264</v>
      </c>
      <c r="L1740">
        <v>202103</v>
      </c>
      <c r="M1740" s="19">
        <v>44256</v>
      </c>
      <c r="N1740">
        <v>24617</v>
      </c>
      <c r="O1740" t="s">
        <v>1070</v>
      </c>
      <c r="P1740" t="s">
        <v>1462</v>
      </c>
      <c r="Q1740" t="s">
        <v>924</v>
      </c>
      <c r="R1740">
        <v>8241582</v>
      </c>
      <c r="S1740" s="19">
        <v>44671</v>
      </c>
      <c r="T1740">
        <v>82539</v>
      </c>
      <c r="U1740" t="s">
        <v>356</v>
      </c>
      <c r="V1740" s="19">
        <v>44714</v>
      </c>
      <c r="W1740" t="s">
        <v>1019</v>
      </c>
      <c r="X1740" t="s">
        <v>1020</v>
      </c>
      <c r="Y1740" t="s">
        <v>14</v>
      </c>
      <c r="Z1740" t="s">
        <v>14</v>
      </c>
      <c r="AA1740" s="29">
        <v>1081.3699999999999</v>
      </c>
      <c r="AB1740">
        <v>0</v>
      </c>
      <c r="AC1740">
        <f t="shared" si="336"/>
        <v>2022</v>
      </c>
      <c r="AD1740">
        <f t="shared" si="337"/>
        <v>6</v>
      </c>
      <c r="AE1740">
        <f t="shared" si="338"/>
        <v>2021</v>
      </c>
      <c r="AF1740">
        <f t="shared" si="339"/>
        <v>1</v>
      </c>
      <c r="AG1740" t="str">
        <f>VLOOKUP(F1740,vlookup!$A$2:$E$660,2,0)</f>
        <v>Retained</v>
      </c>
      <c r="AH1740" t="str">
        <f>VLOOKUP(F1740,vlookup!$A$2:$E$660,3,0)</f>
        <v>Service Contract</v>
      </c>
      <c r="AI1740" t="str">
        <f>VLOOKUP(F1740,vlookup!$A$2:$E$660,4,0)</f>
        <v>Used Car Programs</v>
      </c>
      <c r="AJ1740" t="str">
        <f>VLOOKUP(F1740,vlookup!$A$2:$E$660,5,0)</f>
        <v>High Mileage</v>
      </c>
      <c r="AL1740">
        <f t="shared" si="340"/>
        <v>44</v>
      </c>
      <c r="AM1740">
        <f t="shared" si="341"/>
        <v>487</v>
      </c>
      <c r="AN1740">
        <f t="shared" si="342"/>
        <v>12291</v>
      </c>
      <c r="AO1740" t="str">
        <f t="shared" si="343"/>
        <v/>
      </c>
      <c r="AP1740" t="str">
        <f t="shared" si="344"/>
        <v/>
      </c>
      <c r="AQ1740" t="str">
        <f t="shared" si="345"/>
        <v/>
      </c>
      <c r="AR1740">
        <f t="shared" si="346"/>
        <v>1081.3699999999999</v>
      </c>
      <c r="AS1740" t="str">
        <f t="shared" si="347"/>
        <v>ZAGFR615486A21-2</v>
      </c>
      <c r="AT1740" t="str">
        <f>IFERROR(IF(VLOOKUP(Y1740,vlookup!$I$2:$J$9,1,0)=Y1740,VLOOKUP(Y1740,vlookup!$I$2:$J$9,2,0),PROPER(Y1740)),PROPER(Y1740))</f>
        <v>Other</v>
      </c>
      <c r="AU1740" t="str">
        <f>IFERROR(IF(B1740=VLOOKUP(B1740,vlookup!$L$2:$L$10,1,0),"Yes","No"),"No")</f>
        <v>No</v>
      </c>
    </row>
    <row r="1741" spans="1:47" ht="14.45" customHeight="1" x14ac:dyDescent="0.25">
      <c r="A1741" t="s">
        <v>1460</v>
      </c>
      <c r="B1741" s="31" t="s">
        <v>1461</v>
      </c>
      <c r="C1741">
        <v>3</v>
      </c>
      <c r="D1741">
        <v>1</v>
      </c>
      <c r="E1741" t="s">
        <v>382</v>
      </c>
      <c r="F1741" t="s">
        <v>464</v>
      </c>
      <c r="G1741" t="s">
        <v>543</v>
      </c>
      <c r="H1741" t="s">
        <v>1425</v>
      </c>
      <c r="I1741">
        <v>70248</v>
      </c>
      <c r="J1741" s="19">
        <v>44221</v>
      </c>
      <c r="K1741" s="19">
        <v>44264</v>
      </c>
      <c r="L1741">
        <v>202103</v>
      </c>
      <c r="M1741" s="19">
        <v>44256</v>
      </c>
      <c r="N1741">
        <v>24617</v>
      </c>
      <c r="O1741" t="s">
        <v>1070</v>
      </c>
      <c r="P1741" t="s">
        <v>2999</v>
      </c>
      <c r="Q1741" t="s">
        <v>924</v>
      </c>
      <c r="R1741">
        <v>8255516</v>
      </c>
      <c r="S1741" s="19">
        <v>44740</v>
      </c>
      <c r="T1741">
        <v>83056</v>
      </c>
      <c r="U1741" t="s">
        <v>356</v>
      </c>
      <c r="V1741" s="19">
        <v>44767</v>
      </c>
      <c r="W1741" t="s">
        <v>1019</v>
      </c>
      <c r="X1741" t="s">
        <v>1020</v>
      </c>
      <c r="Y1741" t="s">
        <v>14</v>
      </c>
      <c r="Z1741" t="s">
        <v>14</v>
      </c>
      <c r="AA1741" s="29">
        <v>72.73</v>
      </c>
      <c r="AB1741">
        <v>0</v>
      </c>
      <c r="AC1741">
        <f t="shared" si="336"/>
        <v>2022</v>
      </c>
      <c r="AD1741">
        <f t="shared" si="337"/>
        <v>7</v>
      </c>
      <c r="AE1741">
        <f t="shared" si="338"/>
        <v>2021</v>
      </c>
      <c r="AF1741">
        <f t="shared" si="339"/>
        <v>1</v>
      </c>
      <c r="AG1741" t="str">
        <f>VLOOKUP(F1741,vlookup!$A$2:$E$660,2,0)</f>
        <v>Retained</v>
      </c>
      <c r="AH1741" t="str">
        <f>VLOOKUP(F1741,vlookup!$A$2:$E$660,3,0)</f>
        <v>Service Contract</v>
      </c>
      <c r="AI1741" t="str">
        <f>VLOOKUP(F1741,vlookup!$A$2:$E$660,4,0)</f>
        <v>Used Car Programs</v>
      </c>
      <c r="AJ1741" t="str">
        <f>VLOOKUP(F1741,vlookup!$A$2:$E$660,5,0)</f>
        <v>High Mileage</v>
      </c>
      <c r="AL1741">
        <f t="shared" si="340"/>
        <v>44</v>
      </c>
      <c r="AM1741">
        <f t="shared" si="341"/>
        <v>540</v>
      </c>
      <c r="AN1741">
        <f t="shared" si="342"/>
        <v>12808</v>
      </c>
      <c r="AO1741" t="str">
        <f t="shared" si="343"/>
        <v/>
      </c>
      <c r="AP1741" t="str">
        <f t="shared" si="344"/>
        <v/>
      </c>
      <c r="AQ1741" t="str">
        <f t="shared" si="345"/>
        <v/>
      </c>
      <c r="AR1741">
        <f t="shared" si="346"/>
        <v>72.73</v>
      </c>
      <c r="AS1741" t="str">
        <f t="shared" si="347"/>
        <v>ZAGFR615486A21-3</v>
      </c>
      <c r="AT1741" t="str">
        <f>IFERROR(IF(VLOOKUP(Y1741,vlookup!$I$2:$J$9,1,0)=Y1741,VLOOKUP(Y1741,vlookup!$I$2:$J$9,2,0),PROPER(Y1741)),PROPER(Y1741))</f>
        <v>Other</v>
      </c>
      <c r="AU1741" t="str">
        <f>IFERROR(IF(B1741=VLOOKUP(B1741,vlookup!$L$2:$L$10,1,0),"Yes","No"),"No")</f>
        <v>No</v>
      </c>
    </row>
    <row r="1742" spans="1:47" ht="14.45" customHeight="1" x14ac:dyDescent="0.25">
      <c r="A1742" t="s">
        <v>3004</v>
      </c>
      <c r="B1742" s="31" t="s">
        <v>3005</v>
      </c>
      <c r="C1742">
        <v>1</v>
      </c>
      <c r="D1742">
        <v>1</v>
      </c>
      <c r="E1742" t="s">
        <v>382</v>
      </c>
      <c r="F1742" t="s">
        <v>238</v>
      </c>
      <c r="G1742" t="s">
        <v>3708</v>
      </c>
      <c r="H1742" t="s">
        <v>942</v>
      </c>
      <c r="I1742">
        <v>138396</v>
      </c>
      <c r="J1742" s="19">
        <v>41871</v>
      </c>
      <c r="K1742" s="19">
        <v>41907</v>
      </c>
      <c r="L1742">
        <v>201409</v>
      </c>
      <c r="M1742" s="19">
        <v>41883</v>
      </c>
      <c r="N1742">
        <v>24617</v>
      </c>
      <c r="O1742" t="s">
        <v>1070</v>
      </c>
      <c r="P1742" t="s">
        <v>1111</v>
      </c>
      <c r="Q1742" t="s">
        <v>924</v>
      </c>
      <c r="R1742">
        <v>42000</v>
      </c>
      <c r="S1742" s="19">
        <v>42034</v>
      </c>
      <c r="T1742">
        <v>143953</v>
      </c>
      <c r="U1742" t="s">
        <v>357</v>
      </c>
      <c r="V1742" s="19">
        <v>42040</v>
      </c>
      <c r="W1742" t="s">
        <v>1019</v>
      </c>
      <c r="X1742" t="s">
        <v>1020</v>
      </c>
      <c r="Y1742" t="s">
        <v>14</v>
      </c>
      <c r="Z1742" t="s">
        <v>14</v>
      </c>
      <c r="AA1742" s="29">
        <v>1142.3399999999999</v>
      </c>
      <c r="AB1742">
        <v>0</v>
      </c>
      <c r="AC1742">
        <f t="shared" si="336"/>
        <v>2015</v>
      </c>
      <c r="AD1742">
        <f t="shared" si="337"/>
        <v>2</v>
      </c>
      <c r="AE1742">
        <f t="shared" si="338"/>
        <v>2014</v>
      </c>
      <c r="AF1742">
        <f t="shared" si="339"/>
        <v>8</v>
      </c>
      <c r="AG1742" t="str">
        <f>VLOOKUP(F1742,vlookup!$A$2:$E$660,2,0)</f>
        <v>Retained</v>
      </c>
      <c r="AH1742" t="str">
        <f>VLOOKUP(F1742,vlookup!$A$2:$E$660,3,0)</f>
        <v>Service Contract</v>
      </c>
      <c r="AI1742" t="str">
        <f>VLOOKUP(F1742,vlookup!$A$2:$E$660,4,0)</f>
        <v>Used Car Programs</v>
      </c>
      <c r="AJ1742" t="str">
        <f>VLOOKUP(F1742,vlookup!$A$2:$E$660,5,0)</f>
        <v>High Mileage</v>
      </c>
      <c r="AL1742">
        <f t="shared" si="340"/>
        <v>35</v>
      </c>
      <c r="AM1742">
        <f t="shared" si="341"/>
        <v>165</v>
      </c>
      <c r="AN1742">
        <f t="shared" si="342"/>
        <v>5557</v>
      </c>
      <c r="AO1742" t="str">
        <f t="shared" si="343"/>
        <v/>
      </c>
      <c r="AP1742" t="str">
        <f t="shared" si="344"/>
        <v/>
      </c>
      <c r="AQ1742" t="str">
        <f t="shared" si="345"/>
        <v/>
      </c>
      <c r="AR1742">
        <f t="shared" si="346"/>
        <v>1142.3399999999999</v>
      </c>
      <c r="AS1742" t="str">
        <f t="shared" si="347"/>
        <v>2F115416H4Y-1</v>
      </c>
      <c r="AT1742" t="str">
        <f>IFERROR(IF(VLOOKUP(Y1742,vlookup!$I$2:$J$9,1,0)=Y1742,VLOOKUP(Y1742,vlookup!$I$2:$J$9,2,0),PROPER(Y1742)),PROPER(Y1742))</f>
        <v>Other</v>
      </c>
      <c r="AU1742" t="str">
        <f>IFERROR(IF(B1742=VLOOKUP(B1742,vlookup!$L$2:$L$10,1,0),"Yes","No"),"No")</f>
        <v>No</v>
      </c>
    </row>
    <row r="1743" spans="1:47" ht="14.45" customHeight="1" x14ac:dyDescent="0.25">
      <c r="A1743" t="s">
        <v>3015</v>
      </c>
      <c r="B1743" s="31" t="s">
        <v>3016</v>
      </c>
      <c r="C1743">
        <v>1</v>
      </c>
      <c r="D1743">
        <v>1</v>
      </c>
      <c r="E1743" t="s">
        <v>382</v>
      </c>
      <c r="F1743" t="s">
        <v>464</v>
      </c>
      <c r="G1743" t="s">
        <v>633</v>
      </c>
      <c r="H1743" t="s">
        <v>636</v>
      </c>
      <c r="I1743">
        <v>97595</v>
      </c>
      <c r="J1743" s="19">
        <v>44248</v>
      </c>
      <c r="K1743" s="19">
        <v>44291</v>
      </c>
      <c r="L1743">
        <v>202103</v>
      </c>
      <c r="M1743" s="19">
        <v>44256</v>
      </c>
      <c r="N1743">
        <v>24616</v>
      </c>
      <c r="O1743" t="s">
        <v>1076</v>
      </c>
      <c r="P1743" t="s">
        <v>1442</v>
      </c>
      <c r="Q1743" t="s">
        <v>924</v>
      </c>
      <c r="R1743">
        <v>479167</v>
      </c>
      <c r="S1743" s="19">
        <v>44791</v>
      </c>
      <c r="T1743">
        <v>111150</v>
      </c>
      <c r="U1743" t="s">
        <v>356</v>
      </c>
      <c r="V1743" s="19">
        <v>44810</v>
      </c>
      <c r="W1743" t="s">
        <v>1019</v>
      </c>
      <c r="X1743" t="s">
        <v>1020</v>
      </c>
      <c r="Y1743" t="s">
        <v>14</v>
      </c>
      <c r="Z1743" t="s">
        <v>14</v>
      </c>
      <c r="AA1743" s="29">
        <v>1383.88</v>
      </c>
      <c r="AB1743">
        <v>0</v>
      </c>
      <c r="AC1743">
        <f t="shared" si="336"/>
        <v>2022</v>
      </c>
      <c r="AD1743">
        <f t="shared" si="337"/>
        <v>9</v>
      </c>
      <c r="AE1743">
        <f t="shared" si="338"/>
        <v>2021</v>
      </c>
      <c r="AF1743">
        <f t="shared" si="339"/>
        <v>2</v>
      </c>
      <c r="AG1743" t="str">
        <f>VLOOKUP(F1743,vlookup!$A$2:$E$660,2,0)</f>
        <v>Retained</v>
      </c>
      <c r="AH1743" t="str">
        <f>VLOOKUP(F1743,vlookup!$A$2:$E$660,3,0)</f>
        <v>Service Contract</v>
      </c>
      <c r="AI1743" t="str">
        <f>VLOOKUP(F1743,vlookup!$A$2:$E$660,4,0)</f>
        <v>Used Car Programs</v>
      </c>
      <c r="AJ1743" t="str">
        <f>VLOOKUP(F1743,vlookup!$A$2:$E$660,5,0)</f>
        <v>High Mileage</v>
      </c>
      <c r="AL1743">
        <f t="shared" si="340"/>
        <v>44</v>
      </c>
      <c r="AM1743">
        <f t="shared" si="341"/>
        <v>555</v>
      </c>
      <c r="AN1743">
        <f t="shared" si="342"/>
        <v>13555</v>
      </c>
      <c r="AO1743" t="str">
        <f t="shared" si="343"/>
        <v/>
      </c>
      <c r="AP1743" t="str">
        <f t="shared" si="344"/>
        <v/>
      </c>
      <c r="AQ1743" t="str">
        <f t="shared" si="345"/>
        <v/>
      </c>
      <c r="AR1743">
        <f t="shared" si="346"/>
        <v>1383.88</v>
      </c>
      <c r="AS1743" t="str">
        <f t="shared" si="347"/>
        <v>ZAG7R123302B21-1</v>
      </c>
      <c r="AT1743" t="str">
        <f>IFERROR(IF(VLOOKUP(Y1743,vlookup!$I$2:$J$9,1,0)=Y1743,VLOOKUP(Y1743,vlookup!$I$2:$J$9,2,0),PROPER(Y1743)),PROPER(Y1743))</f>
        <v>Other</v>
      </c>
      <c r="AU1743" t="str">
        <f>IFERROR(IF(B1743=VLOOKUP(B1743,vlookup!$L$2:$L$10,1,0),"Yes","No"),"No")</f>
        <v>No</v>
      </c>
    </row>
    <row r="1744" spans="1:47" ht="14.45" customHeight="1" x14ac:dyDescent="0.25">
      <c r="A1744" t="s">
        <v>2691</v>
      </c>
      <c r="B1744" s="31" t="s">
        <v>2692</v>
      </c>
      <c r="C1744">
        <v>1</v>
      </c>
      <c r="D1744">
        <v>1</v>
      </c>
      <c r="E1744" t="s">
        <v>382</v>
      </c>
      <c r="F1744" t="s">
        <v>60</v>
      </c>
      <c r="G1744" t="s">
        <v>934</v>
      </c>
      <c r="H1744" t="s">
        <v>935</v>
      </c>
      <c r="I1744">
        <v>166454</v>
      </c>
      <c r="J1744" s="19">
        <v>41788</v>
      </c>
      <c r="K1744" s="19">
        <v>41848</v>
      </c>
      <c r="L1744">
        <v>201407</v>
      </c>
      <c r="M1744" s="19">
        <v>41821</v>
      </c>
      <c r="N1744">
        <v>24617</v>
      </c>
      <c r="O1744" t="s">
        <v>1070</v>
      </c>
      <c r="P1744" t="s">
        <v>1613</v>
      </c>
      <c r="Q1744" t="s">
        <v>924</v>
      </c>
      <c r="R1744">
        <v>6204463</v>
      </c>
      <c r="S1744" s="19">
        <v>41823</v>
      </c>
      <c r="T1744">
        <v>167071</v>
      </c>
      <c r="U1744" t="s">
        <v>357</v>
      </c>
      <c r="V1744" s="19">
        <v>41863</v>
      </c>
      <c r="W1744" t="s">
        <v>1019</v>
      </c>
      <c r="X1744" t="s">
        <v>1020</v>
      </c>
      <c r="Y1744" t="s">
        <v>14</v>
      </c>
      <c r="Z1744" t="s">
        <v>14</v>
      </c>
      <c r="AA1744" s="29">
        <v>350</v>
      </c>
      <c r="AB1744">
        <v>0</v>
      </c>
      <c r="AC1744">
        <f t="shared" si="336"/>
        <v>2014</v>
      </c>
      <c r="AD1744">
        <f t="shared" si="337"/>
        <v>8</v>
      </c>
      <c r="AE1744">
        <f t="shared" si="338"/>
        <v>2014</v>
      </c>
      <c r="AF1744">
        <f t="shared" si="339"/>
        <v>5</v>
      </c>
      <c r="AG1744" t="str">
        <f>VLOOKUP(F1744,vlookup!$A$2:$E$660,2,0)</f>
        <v>Retained</v>
      </c>
      <c r="AH1744" t="str">
        <f>VLOOKUP(F1744,vlookup!$A$2:$E$660,3,0)</f>
        <v>Service Contract</v>
      </c>
      <c r="AI1744" t="str">
        <f>VLOOKUP(F1744,vlookup!$A$2:$E$660,4,0)</f>
        <v>Used Car Programs</v>
      </c>
      <c r="AJ1744" t="str">
        <f>VLOOKUP(F1744,vlookup!$A$2:$E$660,5,0)</f>
        <v>High Mileage</v>
      </c>
      <c r="AL1744">
        <f t="shared" si="340"/>
        <v>59</v>
      </c>
      <c r="AM1744">
        <f t="shared" si="341"/>
        <v>73</v>
      </c>
      <c r="AN1744">
        <f t="shared" si="342"/>
        <v>617</v>
      </c>
      <c r="AO1744" t="str">
        <f t="shared" si="343"/>
        <v/>
      </c>
      <c r="AP1744" t="str">
        <f t="shared" si="344"/>
        <v/>
      </c>
      <c r="AQ1744">
        <f t="shared" si="345"/>
        <v>350</v>
      </c>
      <c r="AR1744" t="str">
        <f t="shared" si="346"/>
        <v/>
      </c>
      <c r="AS1744" t="str">
        <f t="shared" si="347"/>
        <v>4A012964E4Y-1</v>
      </c>
      <c r="AT1744" t="str">
        <f>IFERROR(IF(VLOOKUP(Y1744,vlookup!$I$2:$J$9,1,0)=Y1744,VLOOKUP(Y1744,vlookup!$I$2:$J$9,2,0),PROPER(Y1744)),PROPER(Y1744))</f>
        <v>Other</v>
      </c>
      <c r="AU1744" t="str">
        <f>IFERROR(IF(B1744=VLOOKUP(B1744,vlookup!$L$2:$L$10,1,0),"Yes","No"),"No")</f>
        <v>No</v>
      </c>
    </row>
    <row r="1745" spans="1:47" ht="14.45" customHeight="1" x14ac:dyDescent="0.25">
      <c r="A1745" t="s">
        <v>3021</v>
      </c>
      <c r="B1745" s="31" t="s">
        <v>3022</v>
      </c>
      <c r="C1745">
        <v>1</v>
      </c>
      <c r="D1745">
        <v>1</v>
      </c>
      <c r="E1745" t="s">
        <v>382</v>
      </c>
      <c r="F1745" t="s">
        <v>238</v>
      </c>
      <c r="G1745" t="s">
        <v>1086</v>
      </c>
      <c r="H1745" t="s">
        <v>1182</v>
      </c>
      <c r="I1745">
        <v>102309</v>
      </c>
      <c r="J1745" s="19">
        <v>43516</v>
      </c>
      <c r="K1745" s="19">
        <v>43553</v>
      </c>
      <c r="L1745">
        <v>201903</v>
      </c>
      <c r="M1745" s="19">
        <v>43525</v>
      </c>
      <c r="N1745">
        <v>24617</v>
      </c>
      <c r="O1745" t="s">
        <v>1070</v>
      </c>
      <c r="P1745" t="s">
        <v>1977</v>
      </c>
      <c r="Q1745" t="s">
        <v>924</v>
      </c>
      <c r="R1745">
        <v>19443</v>
      </c>
      <c r="S1745" s="19">
        <v>43586</v>
      </c>
      <c r="T1745">
        <v>105877</v>
      </c>
      <c r="U1745" t="s">
        <v>356</v>
      </c>
      <c r="V1745" s="19">
        <v>43608</v>
      </c>
      <c r="W1745" t="s">
        <v>1019</v>
      </c>
      <c r="X1745" t="s">
        <v>1020</v>
      </c>
      <c r="Y1745" t="s">
        <v>14</v>
      </c>
      <c r="Z1745" t="s">
        <v>14</v>
      </c>
      <c r="AA1745" s="29">
        <v>1295.17</v>
      </c>
      <c r="AB1745">
        <v>0</v>
      </c>
      <c r="AC1745">
        <f t="shared" si="336"/>
        <v>2019</v>
      </c>
      <c r="AD1745">
        <f t="shared" si="337"/>
        <v>5</v>
      </c>
      <c r="AE1745">
        <f t="shared" si="338"/>
        <v>2019</v>
      </c>
      <c r="AF1745">
        <f t="shared" si="339"/>
        <v>2</v>
      </c>
      <c r="AG1745" t="str">
        <f>VLOOKUP(F1745,vlookup!$A$2:$E$660,2,0)</f>
        <v>Retained</v>
      </c>
      <c r="AH1745" t="str">
        <f>VLOOKUP(F1745,vlookup!$A$2:$E$660,3,0)</f>
        <v>Service Contract</v>
      </c>
      <c r="AI1745" t="str">
        <f>VLOOKUP(F1745,vlookup!$A$2:$E$660,4,0)</f>
        <v>Used Car Programs</v>
      </c>
      <c r="AJ1745" t="str">
        <f>VLOOKUP(F1745,vlookup!$A$2:$E$660,5,0)</f>
        <v>High Mileage</v>
      </c>
      <c r="AL1745">
        <f t="shared" si="340"/>
        <v>39</v>
      </c>
      <c r="AM1745">
        <f t="shared" si="341"/>
        <v>93</v>
      </c>
      <c r="AN1745">
        <f t="shared" si="342"/>
        <v>3568</v>
      </c>
      <c r="AO1745" t="str">
        <f t="shared" si="343"/>
        <v/>
      </c>
      <c r="AP1745" t="str">
        <f t="shared" si="344"/>
        <v/>
      </c>
      <c r="AQ1745" t="str">
        <f t="shared" si="345"/>
        <v/>
      </c>
      <c r="AR1745">
        <f t="shared" si="346"/>
        <v>1295.17</v>
      </c>
      <c r="AS1745" t="str">
        <f t="shared" si="347"/>
        <v>8L630015B9Y-1</v>
      </c>
      <c r="AT1745" t="str">
        <f>IFERROR(IF(VLOOKUP(Y1745,vlookup!$I$2:$J$9,1,0)=Y1745,VLOOKUP(Y1745,vlookup!$I$2:$J$9,2,0),PROPER(Y1745)),PROPER(Y1745))</f>
        <v>Other</v>
      </c>
      <c r="AU1745" t="str">
        <f>IFERROR(IF(B1745=VLOOKUP(B1745,vlookup!$L$2:$L$10,1,0),"Yes","No"),"No")</f>
        <v>No</v>
      </c>
    </row>
    <row r="1746" spans="1:47" ht="14.45" customHeight="1" x14ac:dyDescent="0.25">
      <c r="A1746" t="s">
        <v>3049</v>
      </c>
      <c r="B1746" s="31" t="s">
        <v>3050</v>
      </c>
      <c r="C1746">
        <v>1</v>
      </c>
      <c r="D1746">
        <v>1</v>
      </c>
      <c r="E1746" t="s">
        <v>382</v>
      </c>
      <c r="F1746" t="s">
        <v>464</v>
      </c>
      <c r="G1746" t="s">
        <v>920</v>
      </c>
      <c r="H1746" t="s">
        <v>936</v>
      </c>
      <c r="I1746">
        <v>74363</v>
      </c>
      <c r="J1746" s="19">
        <v>43794</v>
      </c>
      <c r="K1746" s="19">
        <v>43805</v>
      </c>
      <c r="L1746">
        <v>201912</v>
      </c>
      <c r="M1746" s="19">
        <v>43800</v>
      </c>
      <c r="N1746">
        <v>24616</v>
      </c>
      <c r="O1746" t="s">
        <v>1076</v>
      </c>
      <c r="P1746" t="s">
        <v>1208</v>
      </c>
      <c r="Q1746" t="s">
        <v>924</v>
      </c>
      <c r="R1746">
        <v>20485</v>
      </c>
      <c r="S1746" s="19">
        <v>43802</v>
      </c>
      <c r="T1746">
        <v>74615</v>
      </c>
      <c r="U1746" t="s">
        <v>357</v>
      </c>
      <c r="V1746" s="19">
        <v>43819</v>
      </c>
      <c r="W1746" t="s">
        <v>1019</v>
      </c>
      <c r="X1746" t="s">
        <v>1020</v>
      </c>
      <c r="Y1746" t="s">
        <v>14</v>
      </c>
      <c r="Z1746" t="s">
        <v>14</v>
      </c>
      <c r="AA1746" s="29">
        <v>250.88</v>
      </c>
      <c r="AB1746">
        <v>0</v>
      </c>
      <c r="AC1746">
        <f t="shared" si="336"/>
        <v>2019</v>
      </c>
      <c r="AD1746">
        <f t="shared" si="337"/>
        <v>12</v>
      </c>
      <c r="AE1746">
        <f t="shared" si="338"/>
        <v>2019</v>
      </c>
      <c r="AF1746">
        <f t="shared" si="339"/>
        <v>11</v>
      </c>
      <c r="AG1746" t="str">
        <f>VLOOKUP(F1746,vlookup!$A$2:$E$660,2,0)</f>
        <v>Retained</v>
      </c>
      <c r="AH1746" t="str">
        <f>VLOOKUP(F1746,vlookup!$A$2:$E$660,3,0)</f>
        <v>Service Contract</v>
      </c>
      <c r="AI1746" t="str">
        <f>VLOOKUP(F1746,vlookup!$A$2:$E$660,4,0)</f>
        <v>Used Car Programs</v>
      </c>
      <c r="AJ1746" t="str">
        <f>VLOOKUP(F1746,vlookup!$A$2:$E$660,5,0)</f>
        <v>High Mileage</v>
      </c>
      <c r="AL1746">
        <f t="shared" si="340"/>
        <v>11</v>
      </c>
      <c r="AM1746">
        <f t="shared" si="341"/>
        <v>25</v>
      </c>
      <c r="AN1746">
        <f t="shared" si="342"/>
        <v>252</v>
      </c>
      <c r="AO1746">
        <f t="shared" si="343"/>
        <v>250.88</v>
      </c>
      <c r="AP1746" t="str">
        <f t="shared" si="344"/>
        <v/>
      </c>
      <c r="AQ1746" t="str">
        <f t="shared" si="345"/>
        <v/>
      </c>
      <c r="AR1746" t="str">
        <f t="shared" si="346"/>
        <v/>
      </c>
      <c r="AS1746" t="str">
        <f t="shared" si="347"/>
        <v>FN886600K9-1</v>
      </c>
      <c r="AT1746" t="str">
        <f>IFERROR(IF(VLOOKUP(Y1746,vlookup!$I$2:$J$9,1,0)=Y1746,VLOOKUP(Y1746,vlookup!$I$2:$J$9,2,0),PROPER(Y1746)),PROPER(Y1746))</f>
        <v>Other</v>
      </c>
      <c r="AU1746" t="str">
        <f>IFERROR(IF(B1746=VLOOKUP(B1746,vlookup!$L$2:$L$10,1,0),"Yes","No"),"No")</f>
        <v>No</v>
      </c>
    </row>
    <row r="1747" spans="1:47" ht="14.45" customHeight="1" x14ac:dyDescent="0.25">
      <c r="A1747" t="s">
        <v>1524</v>
      </c>
      <c r="B1747" s="31" t="s">
        <v>1525</v>
      </c>
      <c r="C1747">
        <v>1</v>
      </c>
      <c r="D1747">
        <v>1</v>
      </c>
      <c r="E1747" t="s">
        <v>382</v>
      </c>
      <c r="F1747" t="s">
        <v>464</v>
      </c>
      <c r="G1747" t="s">
        <v>920</v>
      </c>
      <c r="H1747" t="s">
        <v>1517</v>
      </c>
      <c r="I1747">
        <v>42782</v>
      </c>
      <c r="J1747" s="19">
        <v>44182</v>
      </c>
      <c r="K1747" s="19">
        <v>44230</v>
      </c>
      <c r="L1747">
        <v>202101</v>
      </c>
      <c r="M1747" s="19">
        <v>44197</v>
      </c>
      <c r="N1747">
        <v>24617</v>
      </c>
      <c r="O1747" t="s">
        <v>1070</v>
      </c>
      <c r="P1747" t="s">
        <v>1183</v>
      </c>
      <c r="Q1747" t="s">
        <v>924</v>
      </c>
      <c r="R1747">
        <v>27513</v>
      </c>
      <c r="S1747" s="19">
        <v>44901</v>
      </c>
      <c r="T1747">
        <v>51560</v>
      </c>
      <c r="U1747" t="s">
        <v>356</v>
      </c>
      <c r="V1747" s="19">
        <v>44981</v>
      </c>
      <c r="W1747" t="s">
        <v>1019</v>
      </c>
      <c r="X1747" t="s">
        <v>1020</v>
      </c>
      <c r="Y1747" t="s">
        <v>14</v>
      </c>
      <c r="Z1747" t="s">
        <v>14</v>
      </c>
      <c r="AA1747" s="29">
        <v>1271.4000000000001</v>
      </c>
      <c r="AB1747">
        <v>0</v>
      </c>
      <c r="AC1747">
        <f t="shared" si="336"/>
        <v>2023</v>
      </c>
      <c r="AD1747">
        <f t="shared" si="337"/>
        <v>2</v>
      </c>
      <c r="AE1747">
        <f t="shared" si="338"/>
        <v>2020</v>
      </c>
      <c r="AF1747">
        <f t="shared" si="339"/>
        <v>12</v>
      </c>
      <c r="AG1747" t="str">
        <f>VLOOKUP(F1747,vlookup!$A$2:$E$660,2,0)</f>
        <v>Retained</v>
      </c>
      <c r="AH1747" t="str">
        <f>VLOOKUP(F1747,vlookup!$A$2:$E$660,3,0)</f>
        <v>Service Contract</v>
      </c>
      <c r="AI1747" t="str">
        <f>VLOOKUP(F1747,vlookup!$A$2:$E$660,4,0)</f>
        <v>Used Car Programs</v>
      </c>
      <c r="AJ1747" t="str">
        <f>VLOOKUP(F1747,vlookup!$A$2:$E$660,5,0)</f>
        <v>High Mileage</v>
      </c>
      <c r="AL1747">
        <f t="shared" si="340"/>
        <v>46</v>
      </c>
      <c r="AM1747">
        <f t="shared" si="341"/>
        <v>787</v>
      </c>
      <c r="AN1747">
        <f t="shared" si="342"/>
        <v>8778</v>
      </c>
      <c r="AO1747" t="str">
        <f t="shared" si="343"/>
        <v/>
      </c>
      <c r="AP1747" t="str">
        <f t="shared" si="344"/>
        <v/>
      </c>
      <c r="AQ1747" t="str">
        <f t="shared" si="345"/>
        <v/>
      </c>
      <c r="AR1747">
        <f t="shared" si="346"/>
        <v>1271.4000000000001</v>
      </c>
      <c r="AS1747" t="str">
        <f t="shared" si="347"/>
        <v>ZAGHN548542L20-1</v>
      </c>
      <c r="AT1747" t="str">
        <f>IFERROR(IF(VLOOKUP(Y1747,vlookup!$I$2:$J$9,1,0)=Y1747,VLOOKUP(Y1747,vlookup!$I$2:$J$9,2,0),PROPER(Y1747)),PROPER(Y1747))</f>
        <v>Other</v>
      </c>
      <c r="AU1747" t="str">
        <f>IFERROR(IF(B1747=VLOOKUP(B1747,vlookup!$L$2:$L$10,1,0),"Yes","No"),"No")</f>
        <v>No</v>
      </c>
    </row>
    <row r="1748" spans="1:47" ht="14.45" customHeight="1" x14ac:dyDescent="0.25">
      <c r="A1748" t="s">
        <v>1526</v>
      </c>
      <c r="B1748" s="31" t="s">
        <v>1527</v>
      </c>
      <c r="C1748">
        <v>1</v>
      </c>
      <c r="D1748">
        <v>2</v>
      </c>
      <c r="E1748" t="s">
        <v>382</v>
      </c>
      <c r="F1748" t="s">
        <v>464</v>
      </c>
      <c r="G1748" t="s">
        <v>16</v>
      </c>
      <c r="H1748" t="s">
        <v>1528</v>
      </c>
      <c r="I1748">
        <v>94305</v>
      </c>
      <c r="J1748" s="19">
        <v>44576</v>
      </c>
      <c r="K1748" s="19">
        <v>44617</v>
      </c>
      <c r="L1748">
        <v>202202</v>
      </c>
      <c r="M1748" s="19">
        <v>44593</v>
      </c>
      <c r="N1748">
        <v>24617</v>
      </c>
      <c r="O1748" t="s">
        <v>1070</v>
      </c>
      <c r="P1748" t="s">
        <v>1529</v>
      </c>
      <c r="Q1748" t="s">
        <v>924</v>
      </c>
      <c r="R1748">
        <v>151625</v>
      </c>
      <c r="S1748" s="19">
        <v>44824</v>
      </c>
      <c r="T1748">
        <v>96575</v>
      </c>
      <c r="U1748" t="s">
        <v>356</v>
      </c>
      <c r="V1748" s="19">
        <v>44888</v>
      </c>
      <c r="W1748" t="s">
        <v>1022</v>
      </c>
      <c r="X1748" t="s">
        <v>1023</v>
      </c>
      <c r="Y1748" t="s">
        <v>14</v>
      </c>
      <c r="Z1748" t="s">
        <v>14</v>
      </c>
      <c r="AA1748" s="29">
        <v>772.6</v>
      </c>
      <c r="AB1748">
        <v>0</v>
      </c>
      <c r="AC1748">
        <f t="shared" si="336"/>
        <v>2022</v>
      </c>
      <c r="AD1748">
        <f t="shared" si="337"/>
        <v>11</v>
      </c>
      <c r="AE1748">
        <f t="shared" si="338"/>
        <v>2022</v>
      </c>
      <c r="AF1748">
        <f t="shared" si="339"/>
        <v>1</v>
      </c>
      <c r="AG1748" t="str">
        <f>VLOOKUP(F1748,vlookup!$A$2:$E$660,2,0)</f>
        <v>Retained</v>
      </c>
      <c r="AH1748" t="str">
        <f>VLOOKUP(F1748,vlookup!$A$2:$E$660,3,0)</f>
        <v>Service Contract</v>
      </c>
      <c r="AI1748" t="str">
        <f>VLOOKUP(F1748,vlookup!$A$2:$E$660,4,0)</f>
        <v>Used Car Programs</v>
      </c>
      <c r="AJ1748" t="str">
        <f>VLOOKUP(F1748,vlookup!$A$2:$E$660,5,0)</f>
        <v>High Mileage</v>
      </c>
      <c r="AL1748">
        <f t="shared" si="340"/>
        <v>40</v>
      </c>
      <c r="AM1748">
        <f t="shared" si="341"/>
        <v>308</v>
      </c>
      <c r="AN1748">
        <f t="shared" si="342"/>
        <v>2270</v>
      </c>
      <c r="AO1748" t="str">
        <f t="shared" si="343"/>
        <v/>
      </c>
      <c r="AP1748" t="str">
        <f t="shared" si="344"/>
        <v/>
      </c>
      <c r="AQ1748" t="str">
        <f t="shared" si="345"/>
        <v/>
      </c>
      <c r="AR1748">
        <f t="shared" si="346"/>
        <v>772.6</v>
      </c>
      <c r="AS1748" t="str">
        <f t="shared" si="347"/>
        <v>ZAGJN518509A22-1</v>
      </c>
      <c r="AT1748" t="str">
        <f>IFERROR(IF(VLOOKUP(Y1748,vlookup!$I$2:$J$9,1,0)=Y1748,VLOOKUP(Y1748,vlookup!$I$2:$J$9,2,0),PROPER(Y1748)),PROPER(Y1748))</f>
        <v>Other</v>
      </c>
      <c r="AU1748" t="str">
        <f>IFERROR(IF(B1748=VLOOKUP(B1748,vlookup!$L$2:$L$10,1,0),"Yes","No"),"No")</f>
        <v>No</v>
      </c>
    </row>
    <row r="1749" spans="1:47" ht="14.45" customHeight="1" x14ac:dyDescent="0.25">
      <c r="A1749" t="s">
        <v>3071</v>
      </c>
      <c r="B1749" s="31" t="s">
        <v>3072</v>
      </c>
      <c r="C1749">
        <v>1</v>
      </c>
      <c r="D1749">
        <v>1</v>
      </c>
      <c r="E1749" t="s">
        <v>382</v>
      </c>
      <c r="F1749" t="s">
        <v>464</v>
      </c>
      <c r="G1749" t="s">
        <v>922</v>
      </c>
      <c r="H1749" t="s">
        <v>1544</v>
      </c>
      <c r="I1749">
        <v>85454</v>
      </c>
      <c r="J1749" s="19">
        <v>44604</v>
      </c>
      <c r="K1749" s="19">
        <v>44650</v>
      </c>
      <c r="L1749">
        <v>202203</v>
      </c>
      <c r="M1749" s="19">
        <v>44621</v>
      </c>
      <c r="N1749">
        <v>24617</v>
      </c>
      <c r="O1749" t="s">
        <v>1070</v>
      </c>
      <c r="P1749" t="s">
        <v>3073</v>
      </c>
      <c r="Q1749" t="s">
        <v>924</v>
      </c>
      <c r="R1749">
        <v>136363</v>
      </c>
      <c r="S1749" s="19">
        <v>44797</v>
      </c>
      <c r="T1749">
        <v>94079</v>
      </c>
      <c r="U1749" t="s">
        <v>356</v>
      </c>
      <c r="V1749" s="19">
        <v>44867</v>
      </c>
      <c r="W1749" t="s">
        <v>1019</v>
      </c>
      <c r="X1749" t="s">
        <v>1020</v>
      </c>
      <c r="Y1749" t="s">
        <v>14</v>
      </c>
      <c r="Z1749" t="s">
        <v>14</v>
      </c>
      <c r="AA1749" s="29">
        <v>118.95</v>
      </c>
      <c r="AB1749">
        <v>0</v>
      </c>
      <c r="AC1749">
        <f t="shared" si="336"/>
        <v>2022</v>
      </c>
      <c r="AD1749">
        <f t="shared" si="337"/>
        <v>11</v>
      </c>
      <c r="AE1749">
        <f t="shared" si="338"/>
        <v>2022</v>
      </c>
      <c r="AF1749">
        <f t="shared" si="339"/>
        <v>2</v>
      </c>
      <c r="AG1749" t="str">
        <f>VLOOKUP(F1749,vlookup!$A$2:$E$660,2,0)</f>
        <v>Retained</v>
      </c>
      <c r="AH1749" t="str">
        <f>VLOOKUP(F1749,vlookup!$A$2:$E$660,3,0)</f>
        <v>Service Contract</v>
      </c>
      <c r="AI1749" t="str">
        <f>VLOOKUP(F1749,vlookup!$A$2:$E$660,4,0)</f>
        <v>Used Car Programs</v>
      </c>
      <c r="AJ1749" t="str">
        <f>VLOOKUP(F1749,vlookup!$A$2:$E$660,5,0)</f>
        <v>High Mileage</v>
      </c>
      <c r="AL1749">
        <f t="shared" si="340"/>
        <v>48</v>
      </c>
      <c r="AM1749">
        <f t="shared" si="341"/>
        <v>260</v>
      </c>
      <c r="AN1749">
        <f t="shared" si="342"/>
        <v>8625</v>
      </c>
      <c r="AO1749" t="str">
        <f t="shared" si="343"/>
        <v/>
      </c>
      <c r="AP1749" t="str">
        <f t="shared" si="344"/>
        <v/>
      </c>
      <c r="AQ1749" t="str">
        <f t="shared" si="345"/>
        <v/>
      </c>
      <c r="AR1749">
        <f t="shared" si="346"/>
        <v>118.95</v>
      </c>
      <c r="AS1749" t="str">
        <f t="shared" si="347"/>
        <v>ZAGEH238016B22-1</v>
      </c>
      <c r="AT1749" t="str">
        <f>IFERROR(IF(VLOOKUP(Y1749,vlookup!$I$2:$J$9,1,0)=Y1749,VLOOKUP(Y1749,vlookup!$I$2:$J$9,2,0),PROPER(Y1749)),PROPER(Y1749))</f>
        <v>Other</v>
      </c>
      <c r="AU1749" t="str">
        <f>IFERROR(IF(B1749=VLOOKUP(B1749,vlookup!$L$2:$L$10,1,0),"Yes","No"),"No")</f>
        <v>No</v>
      </c>
    </row>
    <row r="1750" spans="1:47" ht="14.45" customHeight="1" x14ac:dyDescent="0.25">
      <c r="A1750" t="s">
        <v>1558</v>
      </c>
      <c r="B1750" s="31" t="s">
        <v>1559</v>
      </c>
      <c r="C1750">
        <v>1</v>
      </c>
      <c r="D1750">
        <v>1</v>
      </c>
      <c r="E1750" t="s">
        <v>382</v>
      </c>
      <c r="F1750" t="s">
        <v>60</v>
      </c>
      <c r="G1750" t="s">
        <v>919</v>
      </c>
      <c r="H1750">
        <v>300</v>
      </c>
      <c r="I1750">
        <v>145664</v>
      </c>
      <c r="J1750" s="19">
        <v>41656</v>
      </c>
      <c r="K1750" s="19">
        <v>41698</v>
      </c>
      <c r="L1750">
        <v>201402</v>
      </c>
      <c r="M1750" s="19">
        <v>41671</v>
      </c>
      <c r="N1750">
        <v>24617</v>
      </c>
      <c r="O1750" t="s">
        <v>1070</v>
      </c>
      <c r="P1750" t="s">
        <v>1312</v>
      </c>
      <c r="Q1750" t="s">
        <v>924</v>
      </c>
      <c r="R1750">
        <v>24115</v>
      </c>
      <c r="S1750" s="19">
        <v>41684</v>
      </c>
      <c r="T1750">
        <v>147263</v>
      </c>
      <c r="U1750" t="s">
        <v>357</v>
      </c>
      <c r="V1750" s="19">
        <v>41774</v>
      </c>
      <c r="W1750" t="s">
        <v>1019</v>
      </c>
      <c r="X1750" t="s">
        <v>1020</v>
      </c>
      <c r="Y1750" t="s">
        <v>14</v>
      </c>
      <c r="Z1750" t="s">
        <v>14</v>
      </c>
      <c r="AA1750" s="29">
        <v>1556.4</v>
      </c>
      <c r="AB1750">
        <v>0</v>
      </c>
      <c r="AC1750">
        <f t="shared" si="336"/>
        <v>2014</v>
      </c>
      <c r="AD1750">
        <f t="shared" si="337"/>
        <v>5</v>
      </c>
      <c r="AE1750">
        <f t="shared" si="338"/>
        <v>2014</v>
      </c>
      <c r="AF1750">
        <f t="shared" si="339"/>
        <v>1</v>
      </c>
      <c r="AG1750" t="str">
        <f>VLOOKUP(F1750,vlookup!$A$2:$E$660,2,0)</f>
        <v>Retained</v>
      </c>
      <c r="AH1750" t="str">
        <f>VLOOKUP(F1750,vlookup!$A$2:$E$660,3,0)</f>
        <v>Service Contract</v>
      </c>
      <c r="AI1750" t="str">
        <f>VLOOKUP(F1750,vlookup!$A$2:$E$660,4,0)</f>
        <v>Used Car Programs</v>
      </c>
      <c r="AJ1750" t="str">
        <f>VLOOKUP(F1750,vlookup!$A$2:$E$660,5,0)</f>
        <v>High Mileage</v>
      </c>
      <c r="AL1750">
        <f t="shared" si="340"/>
        <v>41</v>
      </c>
      <c r="AM1750">
        <f t="shared" si="341"/>
        <v>118</v>
      </c>
      <c r="AN1750">
        <f t="shared" si="342"/>
        <v>1599</v>
      </c>
      <c r="AO1750" t="str">
        <f t="shared" si="343"/>
        <v/>
      </c>
      <c r="AP1750" t="str">
        <f t="shared" si="344"/>
        <v/>
      </c>
      <c r="AQ1750" t="str">
        <f t="shared" si="345"/>
        <v/>
      </c>
      <c r="AR1750">
        <f t="shared" si="346"/>
        <v>1556.4</v>
      </c>
      <c r="AS1750" t="str">
        <f t="shared" si="347"/>
        <v>5H138262A4Y-1</v>
      </c>
      <c r="AT1750" t="str">
        <f>IFERROR(IF(VLOOKUP(Y1750,vlookup!$I$2:$J$9,1,0)=Y1750,VLOOKUP(Y1750,vlookup!$I$2:$J$9,2,0),PROPER(Y1750)),PROPER(Y1750))</f>
        <v>Other</v>
      </c>
      <c r="AU1750" t="str">
        <f>IFERROR(IF(B1750=VLOOKUP(B1750,vlookup!$L$2:$L$10,1,0),"Yes","No"),"No")</f>
        <v>No</v>
      </c>
    </row>
    <row r="1751" spans="1:47" ht="14.45" customHeight="1" x14ac:dyDescent="0.25">
      <c r="A1751" t="s">
        <v>3074</v>
      </c>
      <c r="B1751" s="31" t="s">
        <v>3075</v>
      </c>
      <c r="C1751">
        <v>1</v>
      </c>
      <c r="D1751">
        <v>1</v>
      </c>
      <c r="E1751" t="s">
        <v>382</v>
      </c>
      <c r="F1751" t="s">
        <v>464</v>
      </c>
      <c r="G1751" t="s">
        <v>919</v>
      </c>
      <c r="H1751" t="s">
        <v>2225</v>
      </c>
      <c r="I1751">
        <v>96121</v>
      </c>
      <c r="J1751" s="19">
        <v>44135</v>
      </c>
      <c r="K1751" s="19">
        <v>44202</v>
      </c>
      <c r="L1751">
        <v>202012</v>
      </c>
      <c r="M1751" s="19">
        <v>44166</v>
      </c>
      <c r="N1751">
        <v>24616</v>
      </c>
      <c r="O1751" t="s">
        <v>1076</v>
      </c>
      <c r="P1751" t="s">
        <v>3076</v>
      </c>
      <c r="Q1751" t="s">
        <v>924</v>
      </c>
      <c r="R1751">
        <v>558484</v>
      </c>
      <c r="S1751" s="19">
        <v>44291</v>
      </c>
      <c r="T1751">
        <v>99368</v>
      </c>
      <c r="U1751" t="s">
        <v>356</v>
      </c>
      <c r="V1751" s="19">
        <v>44302</v>
      </c>
      <c r="W1751" t="s">
        <v>1019</v>
      </c>
      <c r="X1751" t="s">
        <v>1020</v>
      </c>
      <c r="Y1751" t="s">
        <v>14</v>
      </c>
      <c r="Z1751" t="s">
        <v>14</v>
      </c>
      <c r="AA1751" s="29">
        <v>505</v>
      </c>
      <c r="AB1751">
        <v>0</v>
      </c>
      <c r="AC1751">
        <f t="shared" si="336"/>
        <v>2021</v>
      </c>
      <c r="AD1751">
        <f t="shared" si="337"/>
        <v>4</v>
      </c>
      <c r="AE1751">
        <f t="shared" si="338"/>
        <v>2020</v>
      </c>
      <c r="AF1751">
        <f t="shared" si="339"/>
        <v>10</v>
      </c>
      <c r="AG1751" t="str">
        <f>VLOOKUP(F1751,vlookup!$A$2:$E$660,2,0)</f>
        <v>Retained</v>
      </c>
      <c r="AH1751" t="str">
        <f>VLOOKUP(F1751,vlookup!$A$2:$E$660,3,0)</f>
        <v>Service Contract</v>
      </c>
      <c r="AI1751" t="str">
        <f>VLOOKUP(F1751,vlookup!$A$2:$E$660,4,0)</f>
        <v>Used Car Programs</v>
      </c>
      <c r="AJ1751" t="str">
        <f>VLOOKUP(F1751,vlookup!$A$2:$E$660,5,0)</f>
        <v>High Mileage</v>
      </c>
      <c r="AL1751">
        <f t="shared" si="340"/>
        <v>66</v>
      </c>
      <c r="AM1751">
        <f t="shared" si="341"/>
        <v>166</v>
      </c>
      <c r="AN1751">
        <f t="shared" si="342"/>
        <v>3247</v>
      </c>
      <c r="AO1751" t="str">
        <f t="shared" si="343"/>
        <v/>
      </c>
      <c r="AP1751" t="str">
        <f t="shared" si="344"/>
        <v/>
      </c>
      <c r="AQ1751" t="str">
        <f t="shared" si="345"/>
        <v/>
      </c>
      <c r="AR1751">
        <f t="shared" si="346"/>
        <v>505</v>
      </c>
      <c r="AS1751" t="str">
        <f t="shared" si="347"/>
        <v>ZAGER336651J20-1</v>
      </c>
      <c r="AT1751" t="str">
        <f>IFERROR(IF(VLOOKUP(Y1751,vlookup!$I$2:$J$9,1,0)=Y1751,VLOOKUP(Y1751,vlookup!$I$2:$J$9,2,0),PROPER(Y1751)),PROPER(Y1751))</f>
        <v>Other</v>
      </c>
      <c r="AU1751" t="str">
        <f>IFERROR(IF(B1751=VLOOKUP(B1751,vlookup!$L$2:$L$10,1,0),"Yes","No"),"No")</f>
        <v>No</v>
      </c>
    </row>
    <row r="1752" spans="1:47" ht="14.45" customHeight="1" x14ac:dyDescent="0.25">
      <c r="A1752" t="s">
        <v>1574</v>
      </c>
      <c r="B1752" s="31" t="s">
        <v>1575</v>
      </c>
      <c r="C1752">
        <v>1</v>
      </c>
      <c r="D1752">
        <v>1</v>
      </c>
      <c r="E1752" t="s">
        <v>382</v>
      </c>
      <c r="F1752" t="s">
        <v>60</v>
      </c>
      <c r="G1752" t="s">
        <v>543</v>
      </c>
      <c r="H1752" t="s">
        <v>1576</v>
      </c>
      <c r="I1752">
        <v>111139</v>
      </c>
      <c r="J1752" s="19">
        <v>41609</v>
      </c>
      <c r="K1752" s="19">
        <v>41652</v>
      </c>
      <c r="L1752">
        <v>201401</v>
      </c>
      <c r="M1752" s="19">
        <v>41640</v>
      </c>
      <c r="N1752">
        <v>24617</v>
      </c>
      <c r="O1752" t="s">
        <v>1070</v>
      </c>
      <c r="P1752" t="s">
        <v>1100</v>
      </c>
      <c r="Q1752" t="s">
        <v>924</v>
      </c>
      <c r="R1752" t="s">
        <v>1577</v>
      </c>
      <c r="S1752" s="19">
        <v>41710</v>
      </c>
      <c r="T1752">
        <v>112544</v>
      </c>
      <c r="U1752" t="s">
        <v>357</v>
      </c>
      <c r="V1752" s="19">
        <v>41723</v>
      </c>
      <c r="W1752" t="s">
        <v>1019</v>
      </c>
      <c r="X1752" t="s">
        <v>1020</v>
      </c>
      <c r="Y1752" t="s">
        <v>14</v>
      </c>
      <c r="Z1752" t="s">
        <v>14</v>
      </c>
      <c r="AA1752" s="29">
        <v>75.52</v>
      </c>
      <c r="AB1752">
        <v>0</v>
      </c>
      <c r="AC1752">
        <f t="shared" si="336"/>
        <v>2014</v>
      </c>
      <c r="AD1752">
        <f t="shared" si="337"/>
        <v>3</v>
      </c>
      <c r="AE1752">
        <f t="shared" si="338"/>
        <v>2013</v>
      </c>
      <c r="AF1752">
        <f t="shared" si="339"/>
        <v>12</v>
      </c>
      <c r="AG1752" t="str">
        <f>VLOOKUP(F1752,vlookup!$A$2:$E$660,2,0)</f>
        <v>Retained</v>
      </c>
      <c r="AH1752" t="str">
        <f>VLOOKUP(F1752,vlookup!$A$2:$E$660,3,0)</f>
        <v>Service Contract</v>
      </c>
      <c r="AI1752" t="str">
        <f>VLOOKUP(F1752,vlookup!$A$2:$E$660,4,0)</f>
        <v>Used Car Programs</v>
      </c>
      <c r="AJ1752" t="str">
        <f>VLOOKUP(F1752,vlookup!$A$2:$E$660,5,0)</f>
        <v>High Mileage</v>
      </c>
      <c r="AL1752">
        <f t="shared" si="340"/>
        <v>42</v>
      </c>
      <c r="AM1752">
        <f t="shared" si="341"/>
        <v>114</v>
      </c>
      <c r="AN1752">
        <f t="shared" si="342"/>
        <v>1405</v>
      </c>
      <c r="AO1752" t="str">
        <f t="shared" si="343"/>
        <v/>
      </c>
      <c r="AP1752" t="str">
        <f t="shared" si="344"/>
        <v/>
      </c>
      <c r="AQ1752" t="str">
        <f t="shared" si="345"/>
        <v/>
      </c>
      <c r="AR1752">
        <f t="shared" si="346"/>
        <v>75.52</v>
      </c>
      <c r="AS1752" t="str">
        <f t="shared" si="347"/>
        <v>79168929L3Y-1</v>
      </c>
      <c r="AT1752" t="str">
        <f>IFERROR(IF(VLOOKUP(Y1752,vlookup!$I$2:$J$9,1,0)=Y1752,VLOOKUP(Y1752,vlookup!$I$2:$J$9,2,0),PROPER(Y1752)),PROPER(Y1752))</f>
        <v>Other</v>
      </c>
      <c r="AU1752" t="str">
        <f>IFERROR(IF(B1752=VLOOKUP(B1752,vlookup!$L$2:$L$10,1,0),"Yes","No"),"No")</f>
        <v>No</v>
      </c>
    </row>
    <row r="1753" spans="1:47" ht="14.45" customHeight="1" x14ac:dyDescent="0.25">
      <c r="A1753" t="s">
        <v>1588</v>
      </c>
      <c r="B1753" s="31" t="s">
        <v>1589</v>
      </c>
      <c r="C1753">
        <v>3</v>
      </c>
      <c r="D1753">
        <v>1</v>
      </c>
      <c r="E1753" t="s">
        <v>382</v>
      </c>
      <c r="F1753" t="s">
        <v>238</v>
      </c>
      <c r="G1753" t="s">
        <v>543</v>
      </c>
      <c r="H1753" t="s">
        <v>933</v>
      </c>
      <c r="I1753">
        <v>133189</v>
      </c>
      <c r="J1753" s="19">
        <v>42037</v>
      </c>
      <c r="K1753" s="19">
        <v>42063</v>
      </c>
      <c r="L1753">
        <v>201502</v>
      </c>
      <c r="M1753" s="19">
        <v>42036</v>
      </c>
      <c r="N1753">
        <v>24616</v>
      </c>
      <c r="O1753" t="s">
        <v>1076</v>
      </c>
      <c r="P1753" t="s">
        <v>1382</v>
      </c>
      <c r="Q1753" t="s">
        <v>924</v>
      </c>
      <c r="R1753" t="s">
        <v>1592</v>
      </c>
      <c r="S1753" s="19">
        <v>42237</v>
      </c>
      <c r="T1753">
        <v>138424</v>
      </c>
      <c r="U1753" t="s">
        <v>357</v>
      </c>
      <c r="V1753" s="19">
        <v>42250</v>
      </c>
      <c r="W1753" t="s">
        <v>1019</v>
      </c>
      <c r="X1753" t="s">
        <v>1020</v>
      </c>
      <c r="Y1753" t="s">
        <v>14</v>
      </c>
      <c r="Z1753" t="s">
        <v>14</v>
      </c>
      <c r="AA1753" s="29">
        <v>479.84</v>
      </c>
      <c r="AB1753">
        <v>0</v>
      </c>
      <c r="AC1753">
        <f t="shared" si="336"/>
        <v>2015</v>
      </c>
      <c r="AD1753">
        <f t="shared" si="337"/>
        <v>9</v>
      </c>
      <c r="AE1753">
        <f t="shared" si="338"/>
        <v>2015</v>
      </c>
      <c r="AF1753">
        <f t="shared" si="339"/>
        <v>2</v>
      </c>
      <c r="AG1753" t="str">
        <f>VLOOKUP(F1753,vlookup!$A$2:$E$660,2,0)</f>
        <v>Retained</v>
      </c>
      <c r="AH1753" t="str">
        <f>VLOOKUP(F1753,vlookup!$A$2:$E$660,3,0)</f>
        <v>Service Contract</v>
      </c>
      <c r="AI1753" t="str">
        <f>VLOOKUP(F1753,vlookup!$A$2:$E$660,4,0)</f>
        <v>Used Car Programs</v>
      </c>
      <c r="AJ1753" t="str">
        <f>VLOOKUP(F1753,vlookup!$A$2:$E$660,5,0)</f>
        <v>High Mileage</v>
      </c>
      <c r="AL1753">
        <f t="shared" si="340"/>
        <v>26</v>
      </c>
      <c r="AM1753">
        <f t="shared" si="341"/>
        <v>211</v>
      </c>
      <c r="AN1753">
        <f t="shared" si="342"/>
        <v>5235</v>
      </c>
      <c r="AO1753" t="str">
        <f t="shared" si="343"/>
        <v/>
      </c>
      <c r="AP1753" t="str">
        <f t="shared" si="344"/>
        <v/>
      </c>
      <c r="AQ1753" t="str">
        <f t="shared" si="345"/>
        <v/>
      </c>
      <c r="AR1753">
        <f t="shared" si="346"/>
        <v>479.84</v>
      </c>
      <c r="AS1753" t="str">
        <f t="shared" si="347"/>
        <v>31144496B5Y-3</v>
      </c>
      <c r="AT1753" t="str">
        <f>IFERROR(IF(VLOOKUP(Y1753,vlookup!$I$2:$J$9,1,0)=Y1753,VLOOKUP(Y1753,vlookup!$I$2:$J$9,2,0),PROPER(Y1753)),PROPER(Y1753))</f>
        <v>Other</v>
      </c>
      <c r="AU1753" t="str">
        <f>IFERROR(IF(B1753=VLOOKUP(B1753,vlookup!$L$2:$L$10,1,0),"Yes","No"),"No")</f>
        <v>No</v>
      </c>
    </row>
    <row r="1754" spans="1:47" ht="14.45" customHeight="1" x14ac:dyDescent="0.25">
      <c r="A1754" t="s">
        <v>1599</v>
      </c>
      <c r="B1754" s="31" t="s">
        <v>1600</v>
      </c>
      <c r="C1754">
        <v>3</v>
      </c>
      <c r="D1754">
        <v>1</v>
      </c>
      <c r="E1754" t="s">
        <v>382</v>
      </c>
      <c r="F1754" t="s">
        <v>238</v>
      </c>
      <c r="G1754" t="s">
        <v>543</v>
      </c>
      <c r="H1754" t="s">
        <v>933</v>
      </c>
      <c r="I1754">
        <v>217459</v>
      </c>
      <c r="J1754" s="19">
        <v>42147</v>
      </c>
      <c r="K1754" s="19">
        <v>42185</v>
      </c>
      <c r="L1754">
        <v>201506</v>
      </c>
      <c r="M1754" s="19">
        <v>42156</v>
      </c>
      <c r="N1754">
        <v>24616</v>
      </c>
      <c r="O1754" t="s">
        <v>1076</v>
      </c>
      <c r="P1754" t="s">
        <v>1601</v>
      </c>
      <c r="Q1754" t="s">
        <v>924</v>
      </c>
      <c r="R1754">
        <v>64769</v>
      </c>
      <c r="S1754" s="19">
        <v>42297</v>
      </c>
      <c r="T1754">
        <v>221190</v>
      </c>
      <c r="U1754" t="s">
        <v>357</v>
      </c>
      <c r="V1754" s="19">
        <v>42327</v>
      </c>
      <c r="W1754" t="s">
        <v>1019</v>
      </c>
      <c r="X1754" t="s">
        <v>1020</v>
      </c>
      <c r="Y1754" t="s">
        <v>14</v>
      </c>
      <c r="Z1754" t="s">
        <v>14</v>
      </c>
      <c r="AA1754" s="29">
        <v>480.12</v>
      </c>
      <c r="AB1754">
        <v>0</v>
      </c>
      <c r="AC1754">
        <f t="shared" si="336"/>
        <v>2015</v>
      </c>
      <c r="AD1754">
        <f t="shared" si="337"/>
        <v>11</v>
      </c>
      <c r="AE1754">
        <f t="shared" si="338"/>
        <v>2015</v>
      </c>
      <c r="AF1754">
        <f t="shared" si="339"/>
        <v>5</v>
      </c>
      <c r="AG1754" t="str">
        <f>VLOOKUP(F1754,vlookup!$A$2:$E$660,2,0)</f>
        <v>Retained</v>
      </c>
      <c r="AH1754" t="str">
        <f>VLOOKUP(F1754,vlookup!$A$2:$E$660,3,0)</f>
        <v>Service Contract</v>
      </c>
      <c r="AI1754" t="str">
        <f>VLOOKUP(F1754,vlookup!$A$2:$E$660,4,0)</f>
        <v>Used Car Programs</v>
      </c>
      <c r="AJ1754" t="str">
        <f>VLOOKUP(F1754,vlookup!$A$2:$E$660,5,0)</f>
        <v>High Mileage</v>
      </c>
      <c r="AL1754">
        <f t="shared" si="340"/>
        <v>37</v>
      </c>
      <c r="AM1754">
        <f t="shared" si="341"/>
        <v>176</v>
      </c>
      <c r="AN1754">
        <f t="shared" si="342"/>
        <v>3731</v>
      </c>
      <c r="AO1754" t="str">
        <f t="shared" si="343"/>
        <v/>
      </c>
      <c r="AP1754" t="str">
        <f t="shared" si="344"/>
        <v/>
      </c>
      <c r="AQ1754" t="str">
        <f t="shared" si="345"/>
        <v/>
      </c>
      <c r="AR1754">
        <f t="shared" si="346"/>
        <v>480.12</v>
      </c>
      <c r="AS1754" t="str">
        <f t="shared" si="347"/>
        <v>11272297E5Y-3</v>
      </c>
      <c r="AT1754" t="str">
        <f>IFERROR(IF(VLOOKUP(Y1754,vlookup!$I$2:$J$9,1,0)=Y1754,VLOOKUP(Y1754,vlookup!$I$2:$J$9,2,0),PROPER(Y1754)),PROPER(Y1754))</f>
        <v>Other</v>
      </c>
      <c r="AU1754" t="str">
        <f>IFERROR(IF(B1754=VLOOKUP(B1754,vlookup!$L$2:$L$10,1,0),"Yes","No"),"No")</f>
        <v>No</v>
      </c>
    </row>
    <row r="1755" spans="1:47" ht="14.45" customHeight="1" x14ac:dyDescent="0.25">
      <c r="A1755" t="s">
        <v>1635</v>
      </c>
      <c r="B1755" s="31" t="s">
        <v>1636</v>
      </c>
      <c r="C1755">
        <v>2</v>
      </c>
      <c r="D1755">
        <v>1</v>
      </c>
      <c r="E1755" t="s">
        <v>382</v>
      </c>
      <c r="F1755" t="s">
        <v>464</v>
      </c>
      <c r="G1755" t="s">
        <v>922</v>
      </c>
      <c r="H1755" t="s">
        <v>926</v>
      </c>
      <c r="I1755">
        <v>111119</v>
      </c>
      <c r="J1755" s="19">
        <v>43666</v>
      </c>
      <c r="K1755" s="19">
        <v>43704</v>
      </c>
      <c r="L1755">
        <v>201908</v>
      </c>
      <c r="M1755" s="19">
        <v>43678</v>
      </c>
      <c r="N1755">
        <v>24617</v>
      </c>
      <c r="O1755" t="s">
        <v>1070</v>
      </c>
      <c r="P1755" t="s">
        <v>1190</v>
      </c>
      <c r="Q1755" t="s">
        <v>924</v>
      </c>
      <c r="R1755">
        <v>6271107</v>
      </c>
      <c r="S1755" s="19">
        <v>43907</v>
      </c>
      <c r="T1755">
        <v>118711</v>
      </c>
      <c r="U1755" t="s">
        <v>356</v>
      </c>
      <c r="V1755" s="19">
        <v>43949</v>
      </c>
      <c r="W1755" t="s">
        <v>1019</v>
      </c>
      <c r="X1755" t="s">
        <v>1020</v>
      </c>
      <c r="Y1755" t="s">
        <v>14</v>
      </c>
      <c r="Z1755" t="s">
        <v>14</v>
      </c>
      <c r="AA1755" s="29">
        <v>7308.49</v>
      </c>
      <c r="AB1755">
        <v>0</v>
      </c>
      <c r="AC1755">
        <f t="shared" si="336"/>
        <v>2020</v>
      </c>
      <c r="AD1755">
        <f t="shared" si="337"/>
        <v>4</v>
      </c>
      <c r="AE1755">
        <f t="shared" si="338"/>
        <v>2019</v>
      </c>
      <c r="AF1755">
        <f t="shared" si="339"/>
        <v>7</v>
      </c>
      <c r="AG1755" t="str">
        <f>VLOOKUP(F1755,vlookup!$A$2:$E$660,2,0)</f>
        <v>Retained</v>
      </c>
      <c r="AH1755" t="str">
        <f>VLOOKUP(F1755,vlookup!$A$2:$E$660,3,0)</f>
        <v>Service Contract</v>
      </c>
      <c r="AI1755" t="str">
        <f>VLOOKUP(F1755,vlookup!$A$2:$E$660,4,0)</f>
        <v>Used Car Programs</v>
      </c>
      <c r="AJ1755" t="str">
        <f>VLOOKUP(F1755,vlookup!$A$2:$E$660,5,0)</f>
        <v>High Mileage</v>
      </c>
      <c r="AL1755">
        <f t="shared" si="340"/>
        <v>37</v>
      </c>
      <c r="AM1755">
        <f t="shared" si="341"/>
        <v>278</v>
      </c>
      <c r="AN1755">
        <f t="shared" si="342"/>
        <v>7592</v>
      </c>
      <c r="AO1755" t="str">
        <f t="shared" si="343"/>
        <v/>
      </c>
      <c r="AP1755" t="str">
        <f t="shared" si="344"/>
        <v/>
      </c>
      <c r="AQ1755" t="str">
        <f t="shared" si="345"/>
        <v/>
      </c>
      <c r="AR1755">
        <f t="shared" si="346"/>
        <v>7308.49</v>
      </c>
      <c r="AS1755" t="str">
        <f t="shared" si="347"/>
        <v>4G182219G9-2</v>
      </c>
      <c r="AT1755" t="str">
        <f>IFERROR(IF(VLOOKUP(Y1755,vlookup!$I$2:$J$9,1,0)=Y1755,VLOOKUP(Y1755,vlookup!$I$2:$J$9,2,0),PROPER(Y1755)),PROPER(Y1755))</f>
        <v>Other</v>
      </c>
      <c r="AU1755" t="str">
        <f>IFERROR(IF(B1755=VLOOKUP(B1755,vlookup!$L$2:$L$10,1,0),"Yes","No"),"No")</f>
        <v>No</v>
      </c>
    </row>
    <row r="1756" spans="1:47" ht="14.45" customHeight="1" x14ac:dyDescent="0.25">
      <c r="A1756" t="s">
        <v>1641</v>
      </c>
      <c r="B1756" s="31" t="s">
        <v>1642</v>
      </c>
      <c r="C1756">
        <v>1</v>
      </c>
      <c r="D1756">
        <v>1</v>
      </c>
      <c r="E1756" t="s">
        <v>382</v>
      </c>
      <c r="F1756" t="s">
        <v>238</v>
      </c>
      <c r="G1756" t="s">
        <v>922</v>
      </c>
      <c r="H1756" t="s">
        <v>926</v>
      </c>
      <c r="I1756">
        <v>148493</v>
      </c>
      <c r="J1756" s="19">
        <v>41894</v>
      </c>
      <c r="K1756" s="19">
        <v>41912</v>
      </c>
      <c r="L1756">
        <v>201409</v>
      </c>
      <c r="M1756" s="19">
        <v>41883</v>
      </c>
      <c r="N1756">
        <v>24617</v>
      </c>
      <c r="O1756" t="s">
        <v>1070</v>
      </c>
      <c r="P1756" t="s">
        <v>1643</v>
      </c>
      <c r="Q1756" t="s">
        <v>924</v>
      </c>
      <c r="R1756" t="s">
        <v>1644</v>
      </c>
      <c r="S1756" s="19">
        <v>41914</v>
      </c>
      <c r="T1756">
        <v>149094</v>
      </c>
      <c r="U1756" t="s">
        <v>357</v>
      </c>
      <c r="V1756" s="19">
        <v>41935</v>
      </c>
      <c r="W1756" t="s">
        <v>1019</v>
      </c>
      <c r="X1756" t="s">
        <v>1020</v>
      </c>
      <c r="Y1756" t="s">
        <v>14</v>
      </c>
      <c r="Z1756" t="s">
        <v>14</v>
      </c>
      <c r="AA1756" s="29">
        <v>362.77</v>
      </c>
      <c r="AB1756">
        <v>0</v>
      </c>
      <c r="AC1756">
        <f t="shared" si="336"/>
        <v>2014</v>
      </c>
      <c r="AD1756">
        <f t="shared" si="337"/>
        <v>10</v>
      </c>
      <c r="AE1756">
        <f t="shared" si="338"/>
        <v>2014</v>
      </c>
      <c r="AF1756">
        <f t="shared" si="339"/>
        <v>9</v>
      </c>
      <c r="AG1756" t="str">
        <f>VLOOKUP(F1756,vlookup!$A$2:$E$660,2,0)</f>
        <v>Retained</v>
      </c>
      <c r="AH1756" t="str">
        <f>VLOOKUP(F1756,vlookup!$A$2:$E$660,3,0)</f>
        <v>Service Contract</v>
      </c>
      <c r="AI1756" t="str">
        <f>VLOOKUP(F1756,vlookup!$A$2:$E$660,4,0)</f>
        <v>Used Car Programs</v>
      </c>
      <c r="AJ1756" t="str">
        <f>VLOOKUP(F1756,vlookup!$A$2:$E$660,5,0)</f>
        <v>High Mileage</v>
      </c>
      <c r="AL1756">
        <f t="shared" si="340"/>
        <v>18</v>
      </c>
      <c r="AM1756">
        <f t="shared" si="341"/>
        <v>41</v>
      </c>
      <c r="AN1756">
        <f t="shared" si="342"/>
        <v>601</v>
      </c>
      <c r="AO1756" t="str">
        <f t="shared" si="343"/>
        <v/>
      </c>
      <c r="AP1756">
        <f t="shared" si="344"/>
        <v>362.77</v>
      </c>
      <c r="AQ1756" t="str">
        <f t="shared" si="345"/>
        <v/>
      </c>
      <c r="AR1756" t="str">
        <f t="shared" si="346"/>
        <v/>
      </c>
      <c r="AS1756" t="str">
        <f t="shared" si="347"/>
        <v>6G247875I4Y-1</v>
      </c>
      <c r="AT1756" t="str">
        <f>IFERROR(IF(VLOOKUP(Y1756,vlookup!$I$2:$J$9,1,0)=Y1756,VLOOKUP(Y1756,vlookup!$I$2:$J$9,2,0),PROPER(Y1756)),PROPER(Y1756))</f>
        <v>Other</v>
      </c>
      <c r="AU1756" t="str">
        <f>IFERROR(IF(B1756=VLOOKUP(B1756,vlookup!$L$2:$L$10,1,0),"Yes","No"),"No")</f>
        <v>No</v>
      </c>
    </row>
    <row r="1757" spans="1:47" ht="14.45" customHeight="1" x14ac:dyDescent="0.25">
      <c r="A1757" t="s">
        <v>1653</v>
      </c>
      <c r="B1757" s="31" t="s">
        <v>1654</v>
      </c>
      <c r="C1757">
        <v>2</v>
      </c>
      <c r="D1757">
        <v>1</v>
      </c>
      <c r="E1757" t="s">
        <v>382</v>
      </c>
      <c r="F1757" t="s">
        <v>464</v>
      </c>
      <c r="G1757" t="s">
        <v>543</v>
      </c>
      <c r="H1757" t="s">
        <v>933</v>
      </c>
      <c r="I1757">
        <v>148002</v>
      </c>
      <c r="J1757" s="19">
        <v>43581</v>
      </c>
      <c r="K1757" s="19">
        <v>43613</v>
      </c>
      <c r="L1757">
        <v>201905</v>
      </c>
      <c r="M1757" s="19">
        <v>43586</v>
      </c>
      <c r="N1757">
        <v>24617</v>
      </c>
      <c r="O1757" t="s">
        <v>1070</v>
      </c>
      <c r="P1757" t="s">
        <v>1655</v>
      </c>
      <c r="Q1757" t="s">
        <v>924</v>
      </c>
      <c r="R1757">
        <v>3674</v>
      </c>
      <c r="S1757" s="19">
        <v>43738</v>
      </c>
      <c r="T1757">
        <v>157382</v>
      </c>
      <c r="U1757" t="s">
        <v>356</v>
      </c>
      <c r="V1757" s="19">
        <v>43766</v>
      </c>
      <c r="W1757" t="s">
        <v>1019</v>
      </c>
      <c r="X1757" t="s">
        <v>1020</v>
      </c>
      <c r="Y1757" t="s">
        <v>14</v>
      </c>
      <c r="Z1757" t="s">
        <v>14</v>
      </c>
      <c r="AA1757" s="29">
        <v>1802</v>
      </c>
      <c r="AB1757">
        <v>0</v>
      </c>
      <c r="AC1757">
        <f t="shared" si="336"/>
        <v>2019</v>
      </c>
      <c r="AD1757">
        <f t="shared" si="337"/>
        <v>10</v>
      </c>
      <c r="AE1757">
        <f t="shared" si="338"/>
        <v>2019</v>
      </c>
      <c r="AF1757">
        <f t="shared" si="339"/>
        <v>4</v>
      </c>
      <c r="AG1757" t="str">
        <f>VLOOKUP(F1757,vlookup!$A$2:$E$660,2,0)</f>
        <v>Retained</v>
      </c>
      <c r="AH1757" t="str">
        <f>VLOOKUP(F1757,vlookup!$A$2:$E$660,3,0)</f>
        <v>Service Contract</v>
      </c>
      <c r="AI1757" t="str">
        <f>VLOOKUP(F1757,vlookup!$A$2:$E$660,4,0)</f>
        <v>Used Car Programs</v>
      </c>
      <c r="AJ1757" t="str">
        <f>VLOOKUP(F1757,vlookup!$A$2:$E$660,5,0)</f>
        <v>High Mileage</v>
      </c>
      <c r="AL1757">
        <f t="shared" si="340"/>
        <v>32</v>
      </c>
      <c r="AM1757">
        <f t="shared" si="341"/>
        <v>182</v>
      </c>
      <c r="AN1757">
        <f t="shared" si="342"/>
        <v>9380</v>
      </c>
      <c r="AO1757" t="str">
        <f t="shared" si="343"/>
        <v/>
      </c>
      <c r="AP1757" t="str">
        <f t="shared" si="344"/>
        <v/>
      </c>
      <c r="AQ1757" t="str">
        <f t="shared" si="345"/>
        <v/>
      </c>
      <c r="AR1757">
        <f t="shared" si="346"/>
        <v>1802</v>
      </c>
      <c r="AS1757" t="str">
        <f t="shared" si="347"/>
        <v>BG347691D9-2</v>
      </c>
      <c r="AT1757" t="str">
        <f>IFERROR(IF(VLOOKUP(Y1757,vlookup!$I$2:$J$9,1,0)=Y1757,VLOOKUP(Y1757,vlookup!$I$2:$J$9,2,0),PROPER(Y1757)),PROPER(Y1757))</f>
        <v>Other</v>
      </c>
      <c r="AU1757" t="str">
        <f>IFERROR(IF(B1757=VLOOKUP(B1757,vlookup!$L$2:$L$10,1,0),"Yes","No"),"No")</f>
        <v>No</v>
      </c>
    </row>
    <row r="1758" spans="1:47" ht="14.45" customHeight="1" x14ac:dyDescent="0.25">
      <c r="A1758" t="s">
        <v>3123</v>
      </c>
      <c r="B1758" s="31" t="s">
        <v>3124</v>
      </c>
      <c r="C1758">
        <v>1</v>
      </c>
      <c r="D1758">
        <v>1</v>
      </c>
      <c r="E1758" t="s">
        <v>382</v>
      </c>
      <c r="F1758" t="s">
        <v>464</v>
      </c>
      <c r="G1758" t="s">
        <v>543</v>
      </c>
      <c r="H1758" t="s">
        <v>933</v>
      </c>
      <c r="I1758">
        <v>108399</v>
      </c>
      <c r="J1758" s="19">
        <v>44721</v>
      </c>
      <c r="K1758" s="19">
        <v>44767</v>
      </c>
      <c r="L1758">
        <v>202207</v>
      </c>
      <c r="M1758" s="19">
        <v>44743</v>
      </c>
      <c r="N1758">
        <v>24617</v>
      </c>
      <c r="O1758" t="s">
        <v>1070</v>
      </c>
      <c r="P1758" t="s">
        <v>3125</v>
      </c>
      <c r="Q1758" t="s">
        <v>924</v>
      </c>
      <c r="R1758">
        <v>455473</v>
      </c>
      <c r="S1758" s="19">
        <v>44893</v>
      </c>
      <c r="T1758">
        <v>118475</v>
      </c>
      <c r="U1758" t="s">
        <v>356</v>
      </c>
      <c r="V1758" s="19">
        <v>44929</v>
      </c>
      <c r="W1758" t="s">
        <v>1019</v>
      </c>
      <c r="X1758" t="s">
        <v>1020</v>
      </c>
      <c r="Y1758" t="s">
        <v>14</v>
      </c>
      <c r="Z1758" t="s">
        <v>14</v>
      </c>
      <c r="AA1758" s="29">
        <v>279.68</v>
      </c>
      <c r="AB1758">
        <v>0</v>
      </c>
      <c r="AC1758">
        <f t="shared" si="336"/>
        <v>2023</v>
      </c>
      <c r="AD1758">
        <f t="shared" si="337"/>
        <v>1</v>
      </c>
      <c r="AE1758">
        <f t="shared" si="338"/>
        <v>2022</v>
      </c>
      <c r="AF1758">
        <f t="shared" si="339"/>
        <v>6</v>
      </c>
      <c r="AG1758" t="str">
        <f>VLOOKUP(F1758,vlookup!$A$2:$E$660,2,0)</f>
        <v>Retained</v>
      </c>
      <c r="AH1758" t="str">
        <f>VLOOKUP(F1758,vlookup!$A$2:$E$660,3,0)</f>
        <v>Service Contract</v>
      </c>
      <c r="AI1758" t="str">
        <f>VLOOKUP(F1758,vlookup!$A$2:$E$660,4,0)</f>
        <v>Used Car Programs</v>
      </c>
      <c r="AJ1758" t="str">
        <f>VLOOKUP(F1758,vlookup!$A$2:$E$660,5,0)</f>
        <v>High Mileage</v>
      </c>
      <c r="AL1758">
        <f t="shared" si="340"/>
        <v>46</v>
      </c>
      <c r="AM1758">
        <f t="shared" si="341"/>
        <v>204</v>
      </c>
      <c r="AN1758">
        <f t="shared" si="342"/>
        <v>10076</v>
      </c>
      <c r="AO1758" t="str">
        <f t="shared" si="343"/>
        <v/>
      </c>
      <c r="AP1758" t="str">
        <f t="shared" si="344"/>
        <v/>
      </c>
      <c r="AQ1758" t="str">
        <f t="shared" si="345"/>
        <v/>
      </c>
      <c r="AR1758">
        <f t="shared" si="346"/>
        <v>279.68</v>
      </c>
      <c r="AS1758" t="str">
        <f t="shared" si="347"/>
        <v>ZAGGG255521F22-1</v>
      </c>
      <c r="AT1758" t="str">
        <f>IFERROR(IF(VLOOKUP(Y1758,vlookup!$I$2:$J$9,1,0)=Y1758,VLOOKUP(Y1758,vlookup!$I$2:$J$9,2,0),PROPER(Y1758)),PROPER(Y1758))</f>
        <v>Other</v>
      </c>
      <c r="AU1758" t="str">
        <f>IFERROR(IF(B1758=VLOOKUP(B1758,vlookup!$L$2:$L$10,1,0),"Yes","No"),"No")</f>
        <v>No</v>
      </c>
    </row>
    <row r="1759" spans="1:47" ht="14.45" customHeight="1" x14ac:dyDescent="0.25">
      <c r="A1759" t="s">
        <v>2622</v>
      </c>
      <c r="B1759" s="31" t="s">
        <v>2623</v>
      </c>
      <c r="C1759">
        <v>1</v>
      </c>
      <c r="D1759">
        <v>1</v>
      </c>
      <c r="E1759" t="s">
        <v>382</v>
      </c>
      <c r="F1759" t="s">
        <v>464</v>
      </c>
      <c r="G1759" t="s">
        <v>3708</v>
      </c>
      <c r="H1759" t="s">
        <v>942</v>
      </c>
      <c r="I1759">
        <v>148589</v>
      </c>
      <c r="J1759" s="19">
        <v>43666</v>
      </c>
      <c r="K1759" s="19">
        <v>43704</v>
      </c>
      <c r="L1759">
        <v>201908</v>
      </c>
      <c r="M1759" s="19">
        <v>43678</v>
      </c>
      <c r="N1759">
        <v>24617</v>
      </c>
      <c r="O1759" t="s">
        <v>1070</v>
      </c>
      <c r="P1759" t="s">
        <v>3808</v>
      </c>
      <c r="Q1759" t="s">
        <v>924</v>
      </c>
      <c r="R1759">
        <v>808504</v>
      </c>
      <c r="S1759" s="19">
        <v>44098</v>
      </c>
      <c r="T1759">
        <v>159592</v>
      </c>
      <c r="U1759" t="s">
        <v>356</v>
      </c>
      <c r="V1759" s="19">
        <v>44123</v>
      </c>
      <c r="W1759" t="s">
        <v>1019</v>
      </c>
      <c r="X1759" t="s">
        <v>1020</v>
      </c>
      <c r="Y1759" t="s">
        <v>14</v>
      </c>
      <c r="Z1759" t="s">
        <v>14</v>
      </c>
      <c r="AA1759" s="29">
        <v>483</v>
      </c>
      <c r="AB1759">
        <v>0</v>
      </c>
      <c r="AC1759">
        <f t="shared" si="336"/>
        <v>2020</v>
      </c>
      <c r="AD1759">
        <f t="shared" si="337"/>
        <v>10</v>
      </c>
      <c r="AE1759">
        <f t="shared" si="338"/>
        <v>2019</v>
      </c>
      <c r="AF1759">
        <f t="shared" si="339"/>
        <v>7</v>
      </c>
      <c r="AG1759" t="str">
        <f>VLOOKUP(F1759,vlookup!$A$2:$E$660,2,0)</f>
        <v>Retained</v>
      </c>
      <c r="AH1759" t="str">
        <f>VLOOKUP(F1759,vlookup!$A$2:$E$660,3,0)</f>
        <v>Service Contract</v>
      </c>
      <c r="AI1759" t="str">
        <f>VLOOKUP(F1759,vlookup!$A$2:$E$660,4,0)</f>
        <v>Used Car Programs</v>
      </c>
      <c r="AJ1759" t="str">
        <f>VLOOKUP(F1759,vlookup!$A$2:$E$660,5,0)</f>
        <v>High Mileage</v>
      </c>
      <c r="AL1759">
        <f t="shared" si="340"/>
        <v>37</v>
      </c>
      <c r="AM1759">
        <f t="shared" si="341"/>
        <v>449</v>
      </c>
      <c r="AN1759">
        <f t="shared" si="342"/>
        <v>11003</v>
      </c>
      <c r="AO1759" t="str">
        <f t="shared" si="343"/>
        <v/>
      </c>
      <c r="AP1759" t="str">
        <f t="shared" si="344"/>
        <v/>
      </c>
      <c r="AQ1759" t="str">
        <f t="shared" si="345"/>
        <v/>
      </c>
      <c r="AR1759">
        <f t="shared" si="346"/>
        <v>483</v>
      </c>
      <c r="AS1759" t="str">
        <f t="shared" si="347"/>
        <v>8G232822G9-1</v>
      </c>
      <c r="AT1759" t="str">
        <f>IFERROR(IF(VLOOKUP(Y1759,vlookup!$I$2:$J$9,1,0)=Y1759,VLOOKUP(Y1759,vlookup!$I$2:$J$9,2,0),PROPER(Y1759)),PROPER(Y1759))</f>
        <v>Other</v>
      </c>
      <c r="AU1759" t="str">
        <f>IFERROR(IF(B1759=VLOOKUP(B1759,vlookup!$L$2:$L$10,1,0),"Yes","No"),"No")</f>
        <v>No</v>
      </c>
    </row>
    <row r="1760" spans="1:47" ht="14.45" customHeight="1" x14ac:dyDescent="0.25">
      <c r="A1760" t="s">
        <v>1687</v>
      </c>
      <c r="B1760" s="31" t="s">
        <v>1688</v>
      </c>
      <c r="C1760">
        <v>1</v>
      </c>
      <c r="D1760">
        <v>1</v>
      </c>
      <c r="E1760" t="s">
        <v>382</v>
      </c>
      <c r="F1760" t="s">
        <v>464</v>
      </c>
      <c r="G1760" t="s">
        <v>3708</v>
      </c>
      <c r="H1760" t="s">
        <v>942</v>
      </c>
      <c r="I1760">
        <v>107234</v>
      </c>
      <c r="J1760" s="19">
        <v>43525</v>
      </c>
      <c r="K1760" s="19">
        <v>43566</v>
      </c>
      <c r="L1760">
        <v>201904</v>
      </c>
      <c r="M1760" s="19">
        <v>43556</v>
      </c>
      <c r="N1760">
        <v>24616</v>
      </c>
      <c r="O1760" t="s">
        <v>1076</v>
      </c>
      <c r="P1760" t="s">
        <v>1448</v>
      </c>
      <c r="Q1760" t="s">
        <v>924</v>
      </c>
      <c r="R1760">
        <v>16090300</v>
      </c>
      <c r="S1760" s="19">
        <v>44117</v>
      </c>
      <c r="T1760">
        <v>131014</v>
      </c>
      <c r="U1760" t="s">
        <v>356</v>
      </c>
      <c r="V1760" s="19">
        <v>44151</v>
      </c>
      <c r="W1760" t="s">
        <v>1019</v>
      </c>
      <c r="X1760" t="s">
        <v>1020</v>
      </c>
      <c r="Y1760" t="s">
        <v>14</v>
      </c>
      <c r="Z1760" t="s">
        <v>14</v>
      </c>
      <c r="AA1760" s="29">
        <v>856.76</v>
      </c>
      <c r="AB1760">
        <v>0</v>
      </c>
      <c r="AC1760">
        <f t="shared" si="336"/>
        <v>2020</v>
      </c>
      <c r="AD1760">
        <f t="shared" si="337"/>
        <v>11</v>
      </c>
      <c r="AE1760">
        <f t="shared" si="338"/>
        <v>2019</v>
      </c>
      <c r="AF1760">
        <f t="shared" si="339"/>
        <v>3</v>
      </c>
      <c r="AG1760" t="str">
        <f>VLOOKUP(F1760,vlookup!$A$2:$E$660,2,0)</f>
        <v>Retained</v>
      </c>
      <c r="AH1760" t="str">
        <f>VLOOKUP(F1760,vlookup!$A$2:$E$660,3,0)</f>
        <v>Service Contract</v>
      </c>
      <c r="AI1760" t="str">
        <f>VLOOKUP(F1760,vlookup!$A$2:$E$660,4,0)</f>
        <v>Used Car Programs</v>
      </c>
      <c r="AJ1760" t="str">
        <f>VLOOKUP(F1760,vlookup!$A$2:$E$660,5,0)</f>
        <v>High Mileage</v>
      </c>
      <c r="AL1760">
        <f t="shared" si="340"/>
        <v>40</v>
      </c>
      <c r="AM1760">
        <f t="shared" si="341"/>
        <v>615</v>
      </c>
      <c r="AN1760">
        <f t="shared" si="342"/>
        <v>23780</v>
      </c>
      <c r="AO1760" t="str">
        <f t="shared" si="343"/>
        <v/>
      </c>
      <c r="AP1760" t="str">
        <f t="shared" si="344"/>
        <v/>
      </c>
      <c r="AQ1760" t="str">
        <f t="shared" si="345"/>
        <v/>
      </c>
      <c r="AR1760">
        <f t="shared" si="346"/>
        <v>856.76</v>
      </c>
      <c r="AS1760" t="str">
        <f t="shared" si="347"/>
        <v>9G277166C9-1</v>
      </c>
      <c r="AT1760" t="str">
        <f>IFERROR(IF(VLOOKUP(Y1760,vlookup!$I$2:$J$9,1,0)=Y1760,VLOOKUP(Y1760,vlookup!$I$2:$J$9,2,0),PROPER(Y1760)),PROPER(Y1760))</f>
        <v>Other</v>
      </c>
      <c r="AU1760" t="str">
        <f>IFERROR(IF(B1760=VLOOKUP(B1760,vlookup!$L$2:$L$10,1,0),"Yes","No"),"No")</f>
        <v>No</v>
      </c>
    </row>
    <row r="1761" spans="1:47" ht="14.45" customHeight="1" x14ac:dyDescent="0.25">
      <c r="A1761" t="s">
        <v>1721</v>
      </c>
      <c r="B1761" s="31" t="s">
        <v>1722</v>
      </c>
      <c r="C1761">
        <v>1</v>
      </c>
      <c r="D1761">
        <v>1</v>
      </c>
      <c r="E1761" t="s">
        <v>382</v>
      </c>
      <c r="F1761" t="s">
        <v>60</v>
      </c>
      <c r="G1761" t="s">
        <v>1723</v>
      </c>
      <c r="H1761" t="s">
        <v>1724</v>
      </c>
      <c r="I1761">
        <v>140270</v>
      </c>
      <c r="J1761" s="19">
        <v>41753</v>
      </c>
      <c r="K1761" s="19">
        <v>41786</v>
      </c>
      <c r="L1761">
        <v>201405</v>
      </c>
      <c r="M1761" s="19">
        <v>41760</v>
      </c>
      <c r="N1761">
        <v>24616</v>
      </c>
      <c r="O1761" t="s">
        <v>1076</v>
      </c>
      <c r="P1761" t="s">
        <v>1725</v>
      </c>
      <c r="Q1761" t="s">
        <v>924</v>
      </c>
      <c r="R1761">
        <v>38666</v>
      </c>
      <c r="S1761" s="19">
        <v>41820</v>
      </c>
      <c r="T1761">
        <v>146086</v>
      </c>
      <c r="U1761" t="s">
        <v>357</v>
      </c>
      <c r="V1761" s="19">
        <v>41831</v>
      </c>
      <c r="W1761" t="s">
        <v>1019</v>
      </c>
      <c r="X1761" t="s">
        <v>1020</v>
      </c>
      <c r="Y1761" t="s">
        <v>14</v>
      </c>
      <c r="Z1761" t="s">
        <v>14</v>
      </c>
      <c r="AA1761" s="29">
        <v>0.96</v>
      </c>
      <c r="AB1761">
        <v>0</v>
      </c>
      <c r="AC1761">
        <f t="shared" si="336"/>
        <v>2014</v>
      </c>
      <c r="AD1761">
        <f t="shared" si="337"/>
        <v>7</v>
      </c>
      <c r="AE1761">
        <f t="shared" si="338"/>
        <v>2014</v>
      </c>
      <c r="AF1761">
        <f t="shared" si="339"/>
        <v>4</v>
      </c>
      <c r="AG1761" t="str">
        <f>VLOOKUP(F1761,vlookup!$A$2:$E$660,2,0)</f>
        <v>Retained</v>
      </c>
      <c r="AH1761" t="str">
        <f>VLOOKUP(F1761,vlookup!$A$2:$E$660,3,0)</f>
        <v>Service Contract</v>
      </c>
      <c r="AI1761" t="str">
        <f>VLOOKUP(F1761,vlookup!$A$2:$E$660,4,0)</f>
        <v>Used Car Programs</v>
      </c>
      <c r="AJ1761" t="str">
        <f>VLOOKUP(F1761,vlookup!$A$2:$E$660,5,0)</f>
        <v>High Mileage</v>
      </c>
      <c r="AL1761">
        <f t="shared" si="340"/>
        <v>33</v>
      </c>
      <c r="AM1761">
        <f t="shared" si="341"/>
        <v>77</v>
      </c>
      <c r="AN1761">
        <f t="shared" si="342"/>
        <v>5816</v>
      </c>
      <c r="AO1761" t="str">
        <f t="shared" si="343"/>
        <v/>
      </c>
      <c r="AP1761" t="str">
        <f t="shared" si="344"/>
        <v/>
      </c>
      <c r="AQ1761">
        <f t="shared" si="345"/>
        <v>0.96</v>
      </c>
      <c r="AR1761" t="str">
        <f t="shared" si="346"/>
        <v/>
      </c>
      <c r="AS1761" t="str">
        <f t="shared" si="347"/>
        <v>96314009D4Y-1</v>
      </c>
      <c r="AT1761" t="str">
        <f>IFERROR(IF(VLOOKUP(Y1761,vlookup!$I$2:$J$9,1,0)=Y1761,VLOOKUP(Y1761,vlookup!$I$2:$J$9,2,0),PROPER(Y1761)),PROPER(Y1761))</f>
        <v>Other</v>
      </c>
      <c r="AU1761" t="str">
        <f>IFERROR(IF(B1761=VLOOKUP(B1761,vlookup!$L$2:$L$10,1,0),"Yes","No"),"No")</f>
        <v>No</v>
      </c>
    </row>
    <row r="1762" spans="1:47" ht="14.45" customHeight="1" x14ac:dyDescent="0.25">
      <c r="A1762" t="s">
        <v>1736</v>
      </c>
      <c r="B1762" s="31" t="s">
        <v>1737</v>
      </c>
      <c r="C1762">
        <v>1</v>
      </c>
      <c r="D1762">
        <v>1</v>
      </c>
      <c r="E1762" t="s">
        <v>382</v>
      </c>
      <c r="F1762" t="s">
        <v>238</v>
      </c>
      <c r="G1762" t="s">
        <v>934</v>
      </c>
      <c r="H1762" t="s">
        <v>3759</v>
      </c>
      <c r="I1762">
        <v>110668</v>
      </c>
      <c r="J1762" s="19">
        <v>41877</v>
      </c>
      <c r="K1762" s="19">
        <v>41907</v>
      </c>
      <c r="L1762">
        <v>201409</v>
      </c>
      <c r="M1762" s="19">
        <v>41883</v>
      </c>
      <c r="N1762">
        <v>24616</v>
      </c>
      <c r="O1762" t="s">
        <v>1076</v>
      </c>
      <c r="P1762" t="s">
        <v>1613</v>
      </c>
      <c r="Q1762" t="s">
        <v>924</v>
      </c>
      <c r="R1762">
        <v>6229363</v>
      </c>
      <c r="S1762" s="19">
        <v>42051</v>
      </c>
      <c r="T1762">
        <v>115006</v>
      </c>
      <c r="U1762" t="s">
        <v>357</v>
      </c>
      <c r="V1762" s="19">
        <v>42054</v>
      </c>
      <c r="W1762" t="s">
        <v>1019</v>
      </c>
      <c r="X1762" t="s">
        <v>1020</v>
      </c>
      <c r="Y1762" t="s">
        <v>14</v>
      </c>
      <c r="Z1762" t="s">
        <v>14</v>
      </c>
      <c r="AA1762" s="29">
        <v>141.82</v>
      </c>
      <c r="AB1762">
        <v>0</v>
      </c>
      <c r="AC1762">
        <f t="shared" si="336"/>
        <v>2015</v>
      </c>
      <c r="AD1762">
        <f t="shared" si="337"/>
        <v>2</v>
      </c>
      <c r="AE1762">
        <f t="shared" si="338"/>
        <v>2014</v>
      </c>
      <c r="AF1762">
        <f t="shared" si="339"/>
        <v>8</v>
      </c>
      <c r="AG1762" t="str">
        <f>VLOOKUP(F1762,vlookup!$A$2:$E$660,2,0)</f>
        <v>Retained</v>
      </c>
      <c r="AH1762" t="str">
        <f>VLOOKUP(F1762,vlookup!$A$2:$E$660,3,0)</f>
        <v>Service Contract</v>
      </c>
      <c r="AI1762" t="str">
        <f>VLOOKUP(F1762,vlookup!$A$2:$E$660,4,0)</f>
        <v>Used Car Programs</v>
      </c>
      <c r="AJ1762" t="str">
        <f>VLOOKUP(F1762,vlookup!$A$2:$E$660,5,0)</f>
        <v>High Mileage</v>
      </c>
      <c r="AL1762">
        <f t="shared" si="340"/>
        <v>29</v>
      </c>
      <c r="AM1762">
        <f t="shared" si="341"/>
        <v>173</v>
      </c>
      <c r="AN1762">
        <f t="shared" si="342"/>
        <v>4338</v>
      </c>
      <c r="AO1762" t="str">
        <f t="shared" si="343"/>
        <v/>
      </c>
      <c r="AP1762" t="str">
        <f t="shared" si="344"/>
        <v/>
      </c>
      <c r="AQ1762" t="str">
        <f t="shared" si="345"/>
        <v/>
      </c>
      <c r="AR1762">
        <f t="shared" si="346"/>
        <v>141.82</v>
      </c>
      <c r="AS1762" t="str">
        <f t="shared" si="347"/>
        <v>5B067011H4Y-1</v>
      </c>
      <c r="AT1762" t="str">
        <f>IFERROR(IF(VLOOKUP(Y1762,vlookup!$I$2:$J$9,1,0)=Y1762,VLOOKUP(Y1762,vlookup!$I$2:$J$9,2,0),PROPER(Y1762)),PROPER(Y1762))</f>
        <v>Other</v>
      </c>
      <c r="AU1762" t="str">
        <f>IFERROR(IF(B1762=VLOOKUP(B1762,vlookup!$L$2:$L$10,1,0),"Yes","No"),"No")</f>
        <v>No</v>
      </c>
    </row>
    <row r="1763" spans="1:47" ht="14.45" customHeight="1" x14ac:dyDescent="0.25">
      <c r="A1763" t="s">
        <v>3689</v>
      </c>
      <c r="B1763" s="31" t="s">
        <v>3690</v>
      </c>
      <c r="C1763">
        <v>2</v>
      </c>
      <c r="D1763">
        <v>1</v>
      </c>
      <c r="E1763" t="s">
        <v>382</v>
      </c>
      <c r="F1763" t="s">
        <v>464</v>
      </c>
      <c r="G1763" t="s">
        <v>41</v>
      </c>
      <c r="H1763" t="s">
        <v>3691</v>
      </c>
      <c r="I1763">
        <v>118156</v>
      </c>
      <c r="J1763" s="19">
        <v>44613</v>
      </c>
      <c r="K1763" s="19">
        <v>44643</v>
      </c>
      <c r="L1763">
        <v>202203</v>
      </c>
      <c r="M1763" s="19">
        <v>44621</v>
      </c>
      <c r="N1763">
        <v>24617</v>
      </c>
      <c r="O1763" t="s">
        <v>1070</v>
      </c>
      <c r="P1763" t="s">
        <v>1008</v>
      </c>
      <c r="Q1763" t="s">
        <v>924</v>
      </c>
      <c r="R1763" t="s">
        <v>3692</v>
      </c>
      <c r="S1763" s="19">
        <v>45345</v>
      </c>
      <c r="T1763">
        <v>132535</v>
      </c>
      <c r="U1763" t="s">
        <v>356</v>
      </c>
      <c r="V1763" s="19">
        <v>45349</v>
      </c>
      <c r="W1763" t="s">
        <v>1019</v>
      </c>
      <c r="X1763" t="s">
        <v>1020</v>
      </c>
      <c r="Y1763" t="s">
        <v>14</v>
      </c>
      <c r="Z1763" t="s">
        <v>14</v>
      </c>
      <c r="AA1763" s="29">
        <v>1481.64</v>
      </c>
      <c r="AB1763">
        <v>0</v>
      </c>
      <c r="AC1763">
        <f t="shared" si="336"/>
        <v>2024</v>
      </c>
      <c r="AD1763">
        <f t="shared" si="337"/>
        <v>2</v>
      </c>
      <c r="AE1763">
        <f t="shared" si="338"/>
        <v>2022</v>
      </c>
      <c r="AF1763">
        <f t="shared" si="339"/>
        <v>2</v>
      </c>
      <c r="AG1763" t="str">
        <f>VLOOKUP(F1763,vlookup!$A$2:$E$660,2,0)</f>
        <v>Retained</v>
      </c>
      <c r="AH1763" t="str">
        <f>VLOOKUP(F1763,vlookup!$A$2:$E$660,3,0)</f>
        <v>Service Contract</v>
      </c>
      <c r="AI1763" t="str">
        <f>VLOOKUP(F1763,vlookup!$A$2:$E$660,4,0)</f>
        <v>Used Car Programs</v>
      </c>
      <c r="AJ1763" t="str">
        <f>VLOOKUP(F1763,vlookup!$A$2:$E$660,5,0)</f>
        <v>High Mileage</v>
      </c>
      <c r="AL1763">
        <f t="shared" si="340"/>
        <v>32</v>
      </c>
      <c r="AM1763">
        <f t="shared" si="341"/>
        <v>726</v>
      </c>
      <c r="AN1763">
        <f t="shared" si="342"/>
        <v>14379</v>
      </c>
      <c r="AO1763" t="str">
        <f t="shared" si="343"/>
        <v/>
      </c>
      <c r="AP1763" t="str">
        <f t="shared" si="344"/>
        <v/>
      </c>
      <c r="AQ1763" t="str">
        <f t="shared" si="345"/>
        <v/>
      </c>
      <c r="AR1763">
        <f t="shared" si="346"/>
        <v>1481.64</v>
      </c>
      <c r="AS1763" t="str">
        <f t="shared" si="347"/>
        <v>ZAG6H121503B22-2</v>
      </c>
      <c r="AT1763" t="str">
        <f>IFERROR(IF(VLOOKUP(Y1763,vlookup!$I$2:$J$9,1,0)=Y1763,VLOOKUP(Y1763,vlookup!$I$2:$J$9,2,0),PROPER(Y1763)),PROPER(Y1763))</f>
        <v>Other</v>
      </c>
      <c r="AU1763" t="str">
        <f>IFERROR(IF(B1763=VLOOKUP(B1763,vlookup!$L$2:$L$10,1,0),"Yes","No"),"No")</f>
        <v>No</v>
      </c>
    </row>
    <row r="1764" spans="1:47" ht="14.45" customHeight="1" x14ac:dyDescent="0.25">
      <c r="A1764" t="s">
        <v>3687</v>
      </c>
      <c r="B1764" s="31" t="s">
        <v>3688</v>
      </c>
      <c r="C1764">
        <v>1</v>
      </c>
      <c r="D1764">
        <v>1</v>
      </c>
      <c r="E1764" t="s">
        <v>382</v>
      </c>
      <c r="F1764" t="s">
        <v>464</v>
      </c>
      <c r="G1764" t="s">
        <v>920</v>
      </c>
      <c r="H1764" t="s">
        <v>948</v>
      </c>
      <c r="I1764">
        <v>116516</v>
      </c>
      <c r="J1764" s="19">
        <v>45239</v>
      </c>
      <c r="K1764" s="19">
        <v>45274</v>
      </c>
      <c r="L1764">
        <v>202312</v>
      </c>
      <c r="M1764" s="19">
        <v>45261</v>
      </c>
      <c r="N1764">
        <v>24616</v>
      </c>
      <c r="O1764" t="s">
        <v>1076</v>
      </c>
      <c r="P1764" t="s">
        <v>1208</v>
      </c>
      <c r="Q1764" t="s">
        <v>924</v>
      </c>
      <c r="R1764">
        <v>31754</v>
      </c>
      <c r="S1764" s="19">
        <v>45267</v>
      </c>
      <c r="T1764">
        <v>119034</v>
      </c>
      <c r="U1764" t="s">
        <v>357</v>
      </c>
      <c r="V1764" s="19">
        <v>45308</v>
      </c>
      <c r="W1764" t="s">
        <v>1019</v>
      </c>
      <c r="X1764" t="s">
        <v>1020</v>
      </c>
      <c r="Y1764" t="s">
        <v>14</v>
      </c>
      <c r="Z1764" t="s">
        <v>14</v>
      </c>
      <c r="AA1764" s="29">
        <v>64.92</v>
      </c>
      <c r="AB1764">
        <v>0</v>
      </c>
      <c r="AC1764">
        <f t="shared" si="336"/>
        <v>2024</v>
      </c>
      <c r="AD1764">
        <f t="shared" si="337"/>
        <v>1</v>
      </c>
      <c r="AE1764">
        <f t="shared" si="338"/>
        <v>2023</v>
      </c>
      <c r="AF1764">
        <f t="shared" si="339"/>
        <v>11</v>
      </c>
      <c r="AG1764" t="str">
        <f>VLOOKUP(F1764,vlookup!$A$2:$E$660,2,0)</f>
        <v>Retained</v>
      </c>
      <c r="AH1764" t="str">
        <f>VLOOKUP(F1764,vlookup!$A$2:$E$660,3,0)</f>
        <v>Service Contract</v>
      </c>
      <c r="AI1764" t="str">
        <f>VLOOKUP(F1764,vlookup!$A$2:$E$660,4,0)</f>
        <v>Used Car Programs</v>
      </c>
      <c r="AJ1764" t="str">
        <f>VLOOKUP(F1764,vlookup!$A$2:$E$660,5,0)</f>
        <v>High Mileage</v>
      </c>
      <c r="AL1764">
        <f t="shared" si="340"/>
        <v>35</v>
      </c>
      <c r="AM1764">
        <f t="shared" si="341"/>
        <v>68</v>
      </c>
      <c r="AN1764">
        <f t="shared" si="342"/>
        <v>2518</v>
      </c>
      <c r="AO1764" t="str">
        <f t="shared" si="343"/>
        <v/>
      </c>
      <c r="AP1764" t="str">
        <f t="shared" si="344"/>
        <v/>
      </c>
      <c r="AQ1764">
        <f t="shared" si="345"/>
        <v>64.92</v>
      </c>
      <c r="AR1764" t="str">
        <f t="shared" si="346"/>
        <v/>
      </c>
      <c r="AS1764" t="str">
        <f t="shared" si="347"/>
        <v>ZAGGC841165K23-1</v>
      </c>
      <c r="AT1764" t="str">
        <f>IFERROR(IF(VLOOKUP(Y1764,vlookup!$I$2:$J$9,1,0)=Y1764,VLOOKUP(Y1764,vlookup!$I$2:$J$9,2,0),PROPER(Y1764)),PROPER(Y1764))</f>
        <v>Other</v>
      </c>
      <c r="AU1764" t="str">
        <f>IFERROR(IF(B1764=VLOOKUP(B1764,vlookup!$L$2:$L$10,1,0),"Yes","No"),"No")</f>
        <v>No</v>
      </c>
    </row>
    <row r="1765" spans="1:47" ht="14.45" customHeight="1" x14ac:dyDescent="0.25">
      <c r="A1765" t="s">
        <v>1755</v>
      </c>
      <c r="B1765" s="31" t="s">
        <v>1756</v>
      </c>
      <c r="C1765">
        <v>2</v>
      </c>
      <c r="D1765">
        <v>2</v>
      </c>
      <c r="E1765" t="s">
        <v>382</v>
      </c>
      <c r="F1765" t="s">
        <v>205</v>
      </c>
      <c r="G1765" t="s">
        <v>920</v>
      </c>
      <c r="H1765" t="s">
        <v>3776</v>
      </c>
      <c r="I1765">
        <v>109655</v>
      </c>
      <c r="J1765" s="19">
        <v>41748</v>
      </c>
      <c r="K1765" s="19">
        <v>41758</v>
      </c>
      <c r="L1765">
        <v>201404</v>
      </c>
      <c r="M1765" s="19">
        <v>41730</v>
      </c>
      <c r="N1765">
        <v>24616</v>
      </c>
      <c r="O1765" t="s">
        <v>1076</v>
      </c>
      <c r="P1765" t="s">
        <v>1758</v>
      </c>
      <c r="Q1765" t="s">
        <v>924</v>
      </c>
      <c r="R1765">
        <v>26991</v>
      </c>
      <c r="S1765" s="19">
        <v>41869</v>
      </c>
      <c r="T1765">
        <v>113742</v>
      </c>
      <c r="U1765" t="s">
        <v>357</v>
      </c>
      <c r="V1765" s="19">
        <v>41887</v>
      </c>
      <c r="W1765" t="s">
        <v>3289</v>
      </c>
      <c r="X1765" t="s">
        <v>3290</v>
      </c>
      <c r="Y1765" t="s">
        <v>14</v>
      </c>
      <c r="Z1765" t="s">
        <v>14</v>
      </c>
      <c r="AA1765" s="29">
        <v>100</v>
      </c>
      <c r="AB1765">
        <v>0</v>
      </c>
      <c r="AC1765">
        <f t="shared" si="336"/>
        <v>2014</v>
      </c>
      <c r="AD1765">
        <f t="shared" si="337"/>
        <v>9</v>
      </c>
      <c r="AE1765">
        <f t="shared" si="338"/>
        <v>2014</v>
      </c>
      <c r="AF1765">
        <f t="shared" si="339"/>
        <v>4</v>
      </c>
      <c r="AG1765" t="str">
        <f>VLOOKUP(F1765,vlookup!$A$2:$E$660,2,0)</f>
        <v>Retained</v>
      </c>
      <c r="AH1765" t="str">
        <f>VLOOKUP(F1765,vlookup!$A$2:$E$660,3,0)</f>
        <v>Service Contract</v>
      </c>
      <c r="AI1765" t="str">
        <f>VLOOKUP(F1765,vlookup!$A$2:$E$660,4,0)</f>
        <v>Used Car Programs</v>
      </c>
      <c r="AJ1765" t="str">
        <f>VLOOKUP(F1765,vlookup!$A$2:$E$660,5,0)</f>
        <v>High Mileage</v>
      </c>
      <c r="AL1765">
        <f t="shared" si="340"/>
        <v>10</v>
      </c>
      <c r="AM1765">
        <f t="shared" si="341"/>
        <v>136</v>
      </c>
      <c r="AN1765">
        <f t="shared" si="342"/>
        <v>4087</v>
      </c>
      <c r="AO1765" t="str">
        <f t="shared" si="343"/>
        <v/>
      </c>
      <c r="AP1765" t="str">
        <f t="shared" si="344"/>
        <v/>
      </c>
      <c r="AQ1765" t="str">
        <f t="shared" si="345"/>
        <v/>
      </c>
      <c r="AR1765">
        <f t="shared" si="346"/>
        <v>100</v>
      </c>
      <c r="AS1765" t="str">
        <f t="shared" si="347"/>
        <v>4N356172D4-2</v>
      </c>
      <c r="AT1765" t="str">
        <f>IFERROR(IF(VLOOKUP(Y1765,vlookup!$I$2:$J$9,1,0)=Y1765,VLOOKUP(Y1765,vlookup!$I$2:$J$9,2,0),PROPER(Y1765)),PROPER(Y1765))</f>
        <v>Other</v>
      </c>
      <c r="AU1765" t="str">
        <f>IFERROR(IF(B1765=VLOOKUP(B1765,vlookup!$L$2:$L$10,1,0),"Yes","No"),"No")</f>
        <v>No</v>
      </c>
    </row>
    <row r="1766" spans="1:47" ht="14.45" customHeight="1" x14ac:dyDescent="0.25">
      <c r="A1766" t="s">
        <v>1755</v>
      </c>
      <c r="B1766" s="31" t="s">
        <v>1756</v>
      </c>
      <c r="C1766">
        <v>4</v>
      </c>
      <c r="D1766">
        <v>1</v>
      </c>
      <c r="E1766" t="s">
        <v>382</v>
      </c>
      <c r="F1766" t="s">
        <v>205</v>
      </c>
      <c r="G1766" t="s">
        <v>920</v>
      </c>
      <c r="H1766" t="s">
        <v>3776</v>
      </c>
      <c r="I1766">
        <v>109655</v>
      </c>
      <c r="J1766" s="19">
        <v>41748</v>
      </c>
      <c r="K1766" s="19">
        <v>41758</v>
      </c>
      <c r="L1766">
        <v>201404</v>
      </c>
      <c r="M1766" s="19">
        <v>41730</v>
      </c>
      <c r="N1766">
        <v>24616</v>
      </c>
      <c r="O1766" t="s">
        <v>1076</v>
      </c>
      <c r="P1766" t="s">
        <v>1759</v>
      </c>
      <c r="Q1766" t="s">
        <v>924</v>
      </c>
      <c r="R1766">
        <v>5036</v>
      </c>
      <c r="S1766" s="19">
        <v>41962</v>
      </c>
      <c r="T1766">
        <v>113742</v>
      </c>
      <c r="U1766" t="s">
        <v>357</v>
      </c>
      <c r="V1766" s="19">
        <v>41988</v>
      </c>
      <c r="W1766" t="s">
        <v>1019</v>
      </c>
      <c r="X1766" t="s">
        <v>1020</v>
      </c>
      <c r="Y1766" t="s">
        <v>14</v>
      </c>
      <c r="Z1766" t="s">
        <v>14</v>
      </c>
      <c r="AA1766" s="29">
        <v>508.09</v>
      </c>
      <c r="AB1766">
        <v>0</v>
      </c>
      <c r="AC1766">
        <f t="shared" si="336"/>
        <v>2014</v>
      </c>
      <c r="AD1766">
        <f t="shared" si="337"/>
        <v>12</v>
      </c>
      <c r="AE1766">
        <f t="shared" si="338"/>
        <v>2014</v>
      </c>
      <c r="AF1766">
        <f t="shared" si="339"/>
        <v>4</v>
      </c>
      <c r="AG1766" t="str">
        <f>VLOOKUP(F1766,vlookup!$A$2:$E$660,2,0)</f>
        <v>Retained</v>
      </c>
      <c r="AH1766" t="str">
        <f>VLOOKUP(F1766,vlookup!$A$2:$E$660,3,0)</f>
        <v>Service Contract</v>
      </c>
      <c r="AI1766" t="str">
        <f>VLOOKUP(F1766,vlookup!$A$2:$E$660,4,0)</f>
        <v>Used Car Programs</v>
      </c>
      <c r="AJ1766" t="str">
        <f>VLOOKUP(F1766,vlookup!$A$2:$E$660,5,0)</f>
        <v>High Mileage</v>
      </c>
      <c r="AL1766">
        <f t="shared" si="340"/>
        <v>10</v>
      </c>
      <c r="AM1766">
        <f t="shared" si="341"/>
        <v>236</v>
      </c>
      <c r="AN1766">
        <f t="shared" si="342"/>
        <v>4087</v>
      </c>
      <c r="AO1766" t="str">
        <f t="shared" si="343"/>
        <v/>
      </c>
      <c r="AP1766" t="str">
        <f t="shared" si="344"/>
        <v/>
      </c>
      <c r="AQ1766" t="str">
        <f t="shared" si="345"/>
        <v/>
      </c>
      <c r="AR1766">
        <f t="shared" si="346"/>
        <v>508.09</v>
      </c>
      <c r="AS1766" t="str">
        <f t="shared" si="347"/>
        <v>4N356172D4-4</v>
      </c>
      <c r="AT1766" t="str">
        <f>IFERROR(IF(VLOOKUP(Y1766,vlookup!$I$2:$J$9,1,0)=Y1766,VLOOKUP(Y1766,vlookup!$I$2:$J$9,2,0),PROPER(Y1766)),PROPER(Y1766))</f>
        <v>Other</v>
      </c>
      <c r="AU1766" t="str">
        <f>IFERROR(IF(B1766=VLOOKUP(B1766,vlookup!$L$2:$L$10,1,0),"Yes","No"),"No")</f>
        <v>No</v>
      </c>
    </row>
    <row r="1767" spans="1:47" ht="14.45" customHeight="1" x14ac:dyDescent="0.25">
      <c r="A1767" t="s">
        <v>2735</v>
      </c>
      <c r="B1767" s="31" t="s">
        <v>2736</v>
      </c>
      <c r="C1767">
        <v>2</v>
      </c>
      <c r="D1767">
        <v>1</v>
      </c>
      <c r="E1767" t="s">
        <v>382</v>
      </c>
      <c r="F1767" t="s">
        <v>238</v>
      </c>
      <c r="G1767" t="s">
        <v>952</v>
      </c>
      <c r="H1767" t="s">
        <v>3779</v>
      </c>
      <c r="I1767">
        <v>114669</v>
      </c>
      <c r="J1767" s="19">
        <v>42314</v>
      </c>
      <c r="K1767" s="19">
        <v>42338</v>
      </c>
      <c r="L1767">
        <v>201511</v>
      </c>
      <c r="M1767" s="19">
        <v>42309</v>
      </c>
      <c r="N1767">
        <v>24616</v>
      </c>
      <c r="O1767" t="s">
        <v>1076</v>
      </c>
      <c r="P1767" t="s">
        <v>1172</v>
      </c>
      <c r="Q1767" t="s">
        <v>924</v>
      </c>
      <c r="R1767">
        <v>9304</v>
      </c>
      <c r="S1767" s="19">
        <v>42338</v>
      </c>
      <c r="T1767">
        <v>115404</v>
      </c>
      <c r="U1767" t="s">
        <v>357</v>
      </c>
      <c r="V1767" s="19">
        <v>42376</v>
      </c>
      <c r="W1767" t="s">
        <v>1019</v>
      </c>
      <c r="X1767" t="s">
        <v>1020</v>
      </c>
      <c r="Y1767" t="s">
        <v>14</v>
      </c>
      <c r="Z1767" t="s">
        <v>14</v>
      </c>
      <c r="AA1767" s="29">
        <v>376</v>
      </c>
      <c r="AB1767">
        <v>0</v>
      </c>
      <c r="AC1767">
        <f t="shared" si="336"/>
        <v>2016</v>
      </c>
      <c r="AD1767">
        <f t="shared" si="337"/>
        <v>1</v>
      </c>
      <c r="AE1767">
        <f t="shared" si="338"/>
        <v>2015</v>
      </c>
      <c r="AF1767">
        <f t="shared" si="339"/>
        <v>11</v>
      </c>
      <c r="AG1767" t="str">
        <f>VLOOKUP(F1767,vlookup!$A$2:$E$660,2,0)</f>
        <v>Retained</v>
      </c>
      <c r="AH1767" t="str">
        <f>VLOOKUP(F1767,vlookup!$A$2:$E$660,3,0)</f>
        <v>Service Contract</v>
      </c>
      <c r="AI1767" t="str">
        <f>VLOOKUP(F1767,vlookup!$A$2:$E$660,4,0)</f>
        <v>Used Car Programs</v>
      </c>
      <c r="AJ1767" t="str">
        <f>VLOOKUP(F1767,vlookup!$A$2:$E$660,5,0)</f>
        <v>High Mileage</v>
      </c>
      <c r="AL1767">
        <f t="shared" si="340"/>
        <v>24</v>
      </c>
      <c r="AM1767">
        <f t="shared" si="341"/>
        <v>61</v>
      </c>
      <c r="AN1767">
        <f t="shared" si="342"/>
        <v>735</v>
      </c>
      <c r="AO1767" t="str">
        <f t="shared" si="343"/>
        <v/>
      </c>
      <c r="AP1767" t="str">
        <f t="shared" si="344"/>
        <v/>
      </c>
      <c r="AQ1767">
        <f t="shared" si="345"/>
        <v>376</v>
      </c>
      <c r="AR1767" t="str">
        <f t="shared" si="346"/>
        <v/>
      </c>
      <c r="AS1767" t="str">
        <f t="shared" si="347"/>
        <v>8X026238K5Y-2</v>
      </c>
      <c r="AT1767" t="str">
        <f>IFERROR(IF(VLOOKUP(Y1767,vlookup!$I$2:$J$9,1,0)=Y1767,VLOOKUP(Y1767,vlookup!$I$2:$J$9,2,0),PROPER(Y1767)),PROPER(Y1767))</f>
        <v>Other</v>
      </c>
      <c r="AU1767" t="str">
        <f>IFERROR(IF(B1767=VLOOKUP(B1767,vlookup!$L$2:$L$10,1,0),"Yes","No"),"No")</f>
        <v>No</v>
      </c>
    </row>
    <row r="1768" spans="1:47" ht="14.45" customHeight="1" x14ac:dyDescent="0.25">
      <c r="A1768" t="s">
        <v>2395</v>
      </c>
      <c r="B1768" s="31" t="s">
        <v>2396</v>
      </c>
      <c r="C1768">
        <v>1</v>
      </c>
      <c r="D1768">
        <v>1</v>
      </c>
      <c r="E1768" t="s">
        <v>382</v>
      </c>
      <c r="F1768" t="s">
        <v>464</v>
      </c>
      <c r="G1768" t="s">
        <v>953</v>
      </c>
      <c r="H1768" t="s">
        <v>2397</v>
      </c>
      <c r="I1768">
        <v>97559</v>
      </c>
      <c r="J1768" s="19">
        <v>44464</v>
      </c>
      <c r="K1768" s="19">
        <v>44497</v>
      </c>
      <c r="L1768">
        <v>202110</v>
      </c>
      <c r="M1768" s="19">
        <v>44470</v>
      </c>
      <c r="N1768">
        <v>24617</v>
      </c>
      <c r="O1768" t="s">
        <v>1070</v>
      </c>
      <c r="P1768" t="s">
        <v>3823</v>
      </c>
      <c r="Q1768" t="s">
        <v>924</v>
      </c>
      <c r="R1768">
        <v>6201235</v>
      </c>
      <c r="S1768" s="19">
        <v>44842</v>
      </c>
      <c r="T1768">
        <v>107474</v>
      </c>
      <c r="U1768" t="s">
        <v>356</v>
      </c>
      <c r="V1768" s="19">
        <v>44884</v>
      </c>
      <c r="W1768" t="s">
        <v>1019</v>
      </c>
      <c r="X1768" t="s">
        <v>1020</v>
      </c>
      <c r="Y1768" t="s">
        <v>14</v>
      </c>
      <c r="Z1768" t="s">
        <v>14</v>
      </c>
      <c r="AA1768" s="29">
        <v>1590.5</v>
      </c>
      <c r="AB1768">
        <v>0</v>
      </c>
      <c r="AC1768">
        <f t="shared" si="336"/>
        <v>2022</v>
      </c>
      <c r="AD1768">
        <f t="shared" si="337"/>
        <v>11</v>
      </c>
      <c r="AE1768">
        <f t="shared" si="338"/>
        <v>2021</v>
      </c>
      <c r="AF1768">
        <f t="shared" si="339"/>
        <v>9</v>
      </c>
      <c r="AG1768" t="str">
        <f>VLOOKUP(F1768,vlookup!$A$2:$E$660,2,0)</f>
        <v>Retained</v>
      </c>
      <c r="AH1768" t="str">
        <f>VLOOKUP(F1768,vlookup!$A$2:$E$660,3,0)</f>
        <v>Service Contract</v>
      </c>
      <c r="AI1768" t="str">
        <f>VLOOKUP(F1768,vlookup!$A$2:$E$660,4,0)</f>
        <v>Used Car Programs</v>
      </c>
      <c r="AJ1768" t="str">
        <f>VLOOKUP(F1768,vlookup!$A$2:$E$660,5,0)</f>
        <v>High Mileage</v>
      </c>
      <c r="AL1768">
        <f t="shared" si="340"/>
        <v>33</v>
      </c>
      <c r="AM1768">
        <f t="shared" si="341"/>
        <v>414</v>
      </c>
      <c r="AN1768">
        <f t="shared" si="342"/>
        <v>9915</v>
      </c>
      <c r="AO1768" t="str">
        <f t="shared" si="343"/>
        <v/>
      </c>
      <c r="AP1768" t="str">
        <f t="shared" si="344"/>
        <v/>
      </c>
      <c r="AQ1768" t="str">
        <f t="shared" si="345"/>
        <v/>
      </c>
      <c r="AR1768">
        <f t="shared" si="346"/>
        <v>1590.5</v>
      </c>
      <c r="AS1768" t="str">
        <f t="shared" si="347"/>
        <v>ZAGFG440564I21-1</v>
      </c>
      <c r="AT1768" t="str">
        <f>IFERROR(IF(VLOOKUP(Y1768,vlookup!$I$2:$J$9,1,0)=Y1768,VLOOKUP(Y1768,vlookup!$I$2:$J$9,2,0),PROPER(Y1768)),PROPER(Y1768))</f>
        <v>Other</v>
      </c>
      <c r="AU1768" t="str">
        <f>IFERROR(IF(B1768=VLOOKUP(B1768,vlookup!$L$2:$L$10,1,0),"Yes","No"),"No")</f>
        <v>No</v>
      </c>
    </row>
    <row r="1769" spans="1:47" ht="14.45" customHeight="1" x14ac:dyDescent="0.25">
      <c r="A1769" t="s">
        <v>1798</v>
      </c>
      <c r="B1769" s="31" t="s">
        <v>1799</v>
      </c>
      <c r="C1769">
        <v>1</v>
      </c>
      <c r="D1769">
        <v>1</v>
      </c>
      <c r="E1769" t="s">
        <v>382</v>
      </c>
      <c r="F1769" t="s">
        <v>205</v>
      </c>
      <c r="G1769" t="s">
        <v>1723</v>
      </c>
      <c r="H1769" t="s">
        <v>1800</v>
      </c>
      <c r="I1769">
        <v>110249</v>
      </c>
      <c r="J1769" s="19">
        <v>41902</v>
      </c>
      <c r="K1769" s="19">
        <v>41943</v>
      </c>
      <c r="L1769">
        <v>201410</v>
      </c>
      <c r="M1769" s="19">
        <v>41913</v>
      </c>
      <c r="N1769">
        <v>24616</v>
      </c>
      <c r="O1769" t="s">
        <v>1076</v>
      </c>
      <c r="P1769" t="s">
        <v>1801</v>
      </c>
      <c r="Q1769" t="s">
        <v>924</v>
      </c>
      <c r="R1769">
        <v>3317</v>
      </c>
      <c r="S1769" s="19">
        <v>42110</v>
      </c>
      <c r="T1769">
        <v>116070</v>
      </c>
      <c r="U1769" t="s">
        <v>357</v>
      </c>
      <c r="V1769" s="19">
        <v>42124</v>
      </c>
      <c r="W1769" t="s">
        <v>1019</v>
      </c>
      <c r="X1769" t="s">
        <v>1020</v>
      </c>
      <c r="Y1769" t="s">
        <v>14</v>
      </c>
      <c r="Z1769" t="s">
        <v>14</v>
      </c>
      <c r="AA1769" s="29">
        <v>229.47</v>
      </c>
      <c r="AB1769">
        <v>0</v>
      </c>
      <c r="AC1769">
        <f t="shared" si="336"/>
        <v>2015</v>
      </c>
      <c r="AD1769">
        <f t="shared" si="337"/>
        <v>4</v>
      </c>
      <c r="AE1769">
        <f t="shared" si="338"/>
        <v>2014</v>
      </c>
      <c r="AF1769">
        <f t="shared" si="339"/>
        <v>9</v>
      </c>
      <c r="AG1769" t="str">
        <f>VLOOKUP(F1769,vlookup!$A$2:$E$660,2,0)</f>
        <v>Retained</v>
      </c>
      <c r="AH1769" t="str">
        <f>VLOOKUP(F1769,vlookup!$A$2:$E$660,3,0)</f>
        <v>Service Contract</v>
      </c>
      <c r="AI1769" t="str">
        <f>VLOOKUP(F1769,vlookup!$A$2:$E$660,4,0)</f>
        <v>Used Car Programs</v>
      </c>
      <c r="AJ1769" t="str">
        <f>VLOOKUP(F1769,vlookup!$A$2:$E$660,5,0)</f>
        <v>High Mileage</v>
      </c>
      <c r="AL1769">
        <f t="shared" si="340"/>
        <v>41</v>
      </c>
      <c r="AM1769">
        <f t="shared" si="341"/>
        <v>220</v>
      </c>
      <c r="AN1769">
        <f t="shared" si="342"/>
        <v>5821</v>
      </c>
      <c r="AO1769" t="str">
        <f t="shared" si="343"/>
        <v/>
      </c>
      <c r="AP1769" t="str">
        <f t="shared" si="344"/>
        <v/>
      </c>
      <c r="AQ1769" t="str">
        <f t="shared" si="345"/>
        <v/>
      </c>
      <c r="AR1769">
        <f t="shared" si="346"/>
        <v>229.47</v>
      </c>
      <c r="AS1769" t="str">
        <f t="shared" si="347"/>
        <v>8H508905I4-1</v>
      </c>
      <c r="AT1769" t="str">
        <f>IFERROR(IF(VLOOKUP(Y1769,vlookup!$I$2:$J$9,1,0)=Y1769,VLOOKUP(Y1769,vlookup!$I$2:$J$9,2,0),PROPER(Y1769)),PROPER(Y1769))</f>
        <v>Other</v>
      </c>
      <c r="AU1769" t="str">
        <f>IFERROR(IF(B1769=VLOOKUP(B1769,vlookup!$L$2:$L$10,1,0),"Yes","No"),"No")</f>
        <v>No</v>
      </c>
    </row>
    <row r="1770" spans="1:47" ht="14.45" customHeight="1" x14ac:dyDescent="0.25">
      <c r="A1770" t="s">
        <v>2404</v>
      </c>
      <c r="B1770" s="31" t="s">
        <v>2405</v>
      </c>
      <c r="C1770">
        <v>1</v>
      </c>
      <c r="D1770">
        <v>4</v>
      </c>
      <c r="E1770" t="s">
        <v>382</v>
      </c>
      <c r="F1770" t="s">
        <v>238</v>
      </c>
      <c r="G1770" t="s">
        <v>1723</v>
      </c>
      <c r="H1770" t="s">
        <v>1800</v>
      </c>
      <c r="I1770">
        <v>107518</v>
      </c>
      <c r="J1770" s="19">
        <v>42451</v>
      </c>
      <c r="K1770" s="19">
        <v>42490</v>
      </c>
      <c r="L1770">
        <v>201604</v>
      </c>
      <c r="M1770" s="19">
        <v>42461</v>
      </c>
      <c r="N1770">
        <v>24616</v>
      </c>
      <c r="O1770" t="s">
        <v>1076</v>
      </c>
      <c r="P1770" t="s">
        <v>3291</v>
      </c>
      <c r="Q1770" t="s">
        <v>924</v>
      </c>
      <c r="R1770" t="s">
        <v>1021</v>
      </c>
      <c r="S1770" s="19">
        <v>42804</v>
      </c>
      <c r="T1770">
        <v>107518</v>
      </c>
      <c r="U1770" t="s">
        <v>356</v>
      </c>
      <c r="V1770" s="19">
        <v>42808</v>
      </c>
      <c r="W1770" t="s">
        <v>1019</v>
      </c>
      <c r="X1770" t="s">
        <v>1020</v>
      </c>
      <c r="Y1770" t="s">
        <v>14</v>
      </c>
      <c r="Z1770" t="s">
        <v>14</v>
      </c>
      <c r="AA1770" s="29">
        <v>6900</v>
      </c>
      <c r="AB1770" t="s">
        <v>544</v>
      </c>
      <c r="AC1770">
        <f t="shared" si="336"/>
        <v>2017</v>
      </c>
      <c r="AD1770">
        <f t="shared" si="337"/>
        <v>3</v>
      </c>
      <c r="AE1770">
        <f t="shared" si="338"/>
        <v>2016</v>
      </c>
      <c r="AF1770">
        <f t="shared" si="339"/>
        <v>3</v>
      </c>
      <c r="AG1770" t="str">
        <f>VLOOKUP(F1770,vlookup!$A$2:$E$660,2,0)</f>
        <v>Retained</v>
      </c>
      <c r="AH1770" t="str">
        <f>VLOOKUP(F1770,vlookup!$A$2:$E$660,3,0)</f>
        <v>Service Contract</v>
      </c>
      <c r="AI1770" t="str">
        <f>VLOOKUP(F1770,vlookup!$A$2:$E$660,4,0)</f>
        <v>Used Car Programs</v>
      </c>
      <c r="AJ1770" t="str">
        <f>VLOOKUP(F1770,vlookup!$A$2:$E$660,5,0)</f>
        <v>High Mileage</v>
      </c>
      <c r="AL1770">
        <f t="shared" si="340"/>
        <v>38</v>
      </c>
      <c r="AM1770">
        <f t="shared" si="341"/>
        <v>352</v>
      </c>
      <c r="AN1770" t="str">
        <f t="shared" si="342"/>
        <v/>
      </c>
      <c r="AO1770" t="str">
        <f t="shared" si="343"/>
        <v/>
      </c>
      <c r="AP1770" t="str">
        <f t="shared" si="344"/>
        <v/>
      </c>
      <c r="AQ1770" t="str">
        <f t="shared" si="345"/>
        <v/>
      </c>
      <c r="AR1770">
        <f t="shared" si="346"/>
        <v>6900</v>
      </c>
      <c r="AS1770" t="str">
        <f t="shared" si="347"/>
        <v>9G502077C6Y-1</v>
      </c>
      <c r="AT1770" t="str">
        <f>IFERROR(IF(VLOOKUP(Y1770,vlookup!$I$2:$J$9,1,0)=Y1770,VLOOKUP(Y1770,vlookup!$I$2:$J$9,2,0),PROPER(Y1770)),PROPER(Y1770))</f>
        <v>Other</v>
      </c>
      <c r="AU1770" t="str">
        <f>IFERROR(IF(B1770=VLOOKUP(B1770,vlookup!$L$2:$L$10,1,0),"Yes","No"),"No")</f>
        <v>No</v>
      </c>
    </row>
    <row r="1771" spans="1:47" ht="14.45" customHeight="1" x14ac:dyDescent="0.25">
      <c r="A1771" t="s">
        <v>2411</v>
      </c>
      <c r="B1771" s="31" t="s">
        <v>2412</v>
      </c>
      <c r="C1771">
        <v>2</v>
      </c>
      <c r="D1771">
        <v>3</v>
      </c>
      <c r="E1771" t="s">
        <v>382</v>
      </c>
      <c r="F1771" t="s">
        <v>205</v>
      </c>
      <c r="G1771" t="s">
        <v>3714</v>
      </c>
      <c r="H1771" t="s">
        <v>3800</v>
      </c>
      <c r="I1771">
        <v>104082</v>
      </c>
      <c r="J1771" s="19">
        <v>42361</v>
      </c>
      <c r="K1771" s="19">
        <v>42400</v>
      </c>
      <c r="L1771">
        <v>201601</v>
      </c>
      <c r="M1771" s="19">
        <v>42370</v>
      </c>
      <c r="N1771">
        <v>24616</v>
      </c>
      <c r="O1771" t="s">
        <v>1076</v>
      </c>
      <c r="P1771" t="s">
        <v>1172</v>
      </c>
      <c r="Q1771" t="s">
        <v>924</v>
      </c>
      <c r="R1771" t="s">
        <v>544</v>
      </c>
      <c r="S1771" s="19">
        <v>42552</v>
      </c>
      <c r="T1771">
        <v>111540</v>
      </c>
      <c r="U1771" t="s">
        <v>356</v>
      </c>
      <c r="V1771" s="19">
        <v>42606</v>
      </c>
      <c r="W1771" t="s">
        <v>1019</v>
      </c>
      <c r="X1771" t="s">
        <v>1020</v>
      </c>
      <c r="Y1771" t="s">
        <v>14</v>
      </c>
      <c r="Z1771" t="s">
        <v>14</v>
      </c>
      <c r="AA1771" s="29">
        <v>216.31</v>
      </c>
      <c r="AB1771">
        <v>0</v>
      </c>
      <c r="AC1771">
        <f t="shared" si="336"/>
        <v>2016</v>
      </c>
      <c r="AD1771">
        <f t="shared" si="337"/>
        <v>8</v>
      </c>
      <c r="AE1771">
        <f t="shared" si="338"/>
        <v>2015</v>
      </c>
      <c r="AF1771">
        <f t="shared" si="339"/>
        <v>12</v>
      </c>
      <c r="AG1771" t="str">
        <f>VLOOKUP(F1771,vlookup!$A$2:$E$660,2,0)</f>
        <v>Retained</v>
      </c>
      <c r="AH1771" t="str">
        <f>VLOOKUP(F1771,vlookup!$A$2:$E$660,3,0)</f>
        <v>Service Contract</v>
      </c>
      <c r="AI1771" t="str">
        <f>VLOOKUP(F1771,vlookup!$A$2:$E$660,4,0)</f>
        <v>Used Car Programs</v>
      </c>
      <c r="AJ1771" t="str">
        <f>VLOOKUP(F1771,vlookup!$A$2:$E$660,5,0)</f>
        <v>High Mileage</v>
      </c>
      <c r="AL1771">
        <f t="shared" si="340"/>
        <v>38</v>
      </c>
      <c r="AM1771">
        <f t="shared" si="341"/>
        <v>241</v>
      </c>
      <c r="AN1771">
        <f t="shared" si="342"/>
        <v>7458</v>
      </c>
      <c r="AO1771" t="str">
        <f t="shared" si="343"/>
        <v/>
      </c>
      <c r="AP1771" t="str">
        <f t="shared" si="344"/>
        <v/>
      </c>
      <c r="AQ1771" t="str">
        <f t="shared" si="345"/>
        <v/>
      </c>
      <c r="AR1771">
        <f t="shared" si="346"/>
        <v>216.31</v>
      </c>
      <c r="AS1771" t="str">
        <f t="shared" si="347"/>
        <v>81122373L5-2</v>
      </c>
      <c r="AT1771" t="str">
        <f>IFERROR(IF(VLOOKUP(Y1771,vlookup!$I$2:$J$9,1,0)=Y1771,VLOOKUP(Y1771,vlookup!$I$2:$J$9,2,0),PROPER(Y1771)),PROPER(Y1771))</f>
        <v>Other</v>
      </c>
      <c r="AU1771" t="str">
        <f>IFERROR(IF(B1771=VLOOKUP(B1771,vlookup!$L$2:$L$10,1,0),"Yes","No"),"No")</f>
        <v>No</v>
      </c>
    </row>
    <row r="1772" spans="1:47" ht="14.45" customHeight="1" x14ac:dyDescent="0.25">
      <c r="A1772" t="s">
        <v>1820</v>
      </c>
      <c r="B1772" s="31" t="s">
        <v>1821</v>
      </c>
      <c r="C1772">
        <v>1</v>
      </c>
      <c r="D1772">
        <v>1</v>
      </c>
      <c r="E1772" t="s">
        <v>382</v>
      </c>
      <c r="F1772" t="s">
        <v>205</v>
      </c>
      <c r="G1772" t="s">
        <v>920</v>
      </c>
      <c r="H1772" t="s">
        <v>3781</v>
      </c>
      <c r="I1772">
        <v>82064</v>
      </c>
      <c r="J1772" s="19">
        <v>41931</v>
      </c>
      <c r="K1772" s="19">
        <v>41941</v>
      </c>
      <c r="L1772">
        <v>201410</v>
      </c>
      <c r="M1772" s="19">
        <v>41913</v>
      </c>
      <c r="N1772">
        <v>24616</v>
      </c>
      <c r="O1772" t="s">
        <v>1076</v>
      </c>
      <c r="P1772" t="s">
        <v>1822</v>
      </c>
      <c r="Q1772" t="s">
        <v>924</v>
      </c>
      <c r="R1772">
        <v>31083</v>
      </c>
      <c r="S1772" s="19">
        <v>42039</v>
      </c>
      <c r="T1772">
        <v>85921</v>
      </c>
      <c r="U1772" t="s">
        <v>357</v>
      </c>
      <c r="V1772" s="19">
        <v>42055</v>
      </c>
      <c r="W1772" t="s">
        <v>1019</v>
      </c>
      <c r="X1772" t="s">
        <v>1020</v>
      </c>
      <c r="Y1772" t="s">
        <v>14</v>
      </c>
      <c r="Z1772" t="s">
        <v>14</v>
      </c>
      <c r="AA1772" s="29">
        <v>462.24</v>
      </c>
      <c r="AB1772">
        <v>0</v>
      </c>
      <c r="AC1772">
        <f t="shared" si="336"/>
        <v>2015</v>
      </c>
      <c r="AD1772">
        <f t="shared" si="337"/>
        <v>2</v>
      </c>
      <c r="AE1772">
        <f t="shared" si="338"/>
        <v>2014</v>
      </c>
      <c r="AF1772">
        <f t="shared" si="339"/>
        <v>10</v>
      </c>
      <c r="AG1772" t="str">
        <f>VLOOKUP(F1772,vlookup!$A$2:$E$660,2,0)</f>
        <v>Retained</v>
      </c>
      <c r="AH1772" t="str">
        <f>VLOOKUP(F1772,vlookup!$A$2:$E$660,3,0)</f>
        <v>Service Contract</v>
      </c>
      <c r="AI1772" t="str">
        <f>VLOOKUP(F1772,vlookup!$A$2:$E$660,4,0)</f>
        <v>Used Car Programs</v>
      </c>
      <c r="AJ1772" t="str">
        <f>VLOOKUP(F1772,vlookup!$A$2:$E$660,5,0)</f>
        <v>High Mileage</v>
      </c>
      <c r="AL1772">
        <f t="shared" si="340"/>
        <v>10</v>
      </c>
      <c r="AM1772">
        <f t="shared" si="341"/>
        <v>121</v>
      </c>
      <c r="AN1772">
        <f t="shared" si="342"/>
        <v>3857</v>
      </c>
      <c r="AO1772" t="str">
        <f t="shared" si="343"/>
        <v/>
      </c>
      <c r="AP1772" t="str">
        <f t="shared" si="344"/>
        <v/>
      </c>
      <c r="AQ1772" t="str">
        <f t="shared" si="345"/>
        <v/>
      </c>
      <c r="AR1772">
        <f t="shared" si="346"/>
        <v>462.24</v>
      </c>
      <c r="AS1772" t="str">
        <f t="shared" si="347"/>
        <v>5W309396J4-1</v>
      </c>
      <c r="AT1772" t="str">
        <f>IFERROR(IF(VLOOKUP(Y1772,vlookup!$I$2:$J$9,1,0)=Y1772,VLOOKUP(Y1772,vlookup!$I$2:$J$9,2,0),PROPER(Y1772)),PROPER(Y1772))</f>
        <v>Other</v>
      </c>
      <c r="AU1772" t="str">
        <f>IFERROR(IF(B1772=VLOOKUP(B1772,vlookup!$L$2:$L$10,1,0),"Yes","No"),"No")</f>
        <v>No</v>
      </c>
    </row>
    <row r="1773" spans="1:47" ht="14.45" customHeight="1" x14ac:dyDescent="0.25">
      <c r="A1773" t="s">
        <v>1826</v>
      </c>
      <c r="B1773" s="31" t="s">
        <v>3591</v>
      </c>
      <c r="C1773">
        <v>1</v>
      </c>
      <c r="D1773">
        <v>1</v>
      </c>
      <c r="E1773" t="s">
        <v>382</v>
      </c>
      <c r="F1773" t="s">
        <v>205</v>
      </c>
      <c r="G1773" t="s">
        <v>920</v>
      </c>
      <c r="H1773" t="s">
        <v>3781</v>
      </c>
      <c r="I1773">
        <v>151195</v>
      </c>
      <c r="J1773" s="19">
        <v>41895</v>
      </c>
      <c r="K1773" s="19">
        <v>41940</v>
      </c>
      <c r="L1773">
        <v>201410</v>
      </c>
      <c r="M1773" s="19">
        <v>41913</v>
      </c>
      <c r="N1773">
        <v>24616</v>
      </c>
      <c r="O1773" t="s">
        <v>1076</v>
      </c>
      <c r="P1773" t="s">
        <v>1827</v>
      </c>
      <c r="Q1773" t="s">
        <v>924</v>
      </c>
      <c r="R1773">
        <v>49340</v>
      </c>
      <c r="S1773" s="19">
        <v>41947</v>
      </c>
      <c r="T1773">
        <v>153900</v>
      </c>
      <c r="U1773" t="s">
        <v>357</v>
      </c>
      <c r="V1773" s="19">
        <v>41957</v>
      </c>
      <c r="W1773" t="s">
        <v>1019</v>
      </c>
      <c r="X1773" t="s">
        <v>1020</v>
      </c>
      <c r="Y1773" t="s">
        <v>14</v>
      </c>
      <c r="Z1773" t="s">
        <v>14</v>
      </c>
      <c r="AA1773" s="29">
        <v>21.4</v>
      </c>
      <c r="AB1773">
        <v>0</v>
      </c>
      <c r="AC1773">
        <f t="shared" si="336"/>
        <v>2014</v>
      </c>
      <c r="AD1773">
        <f t="shared" si="337"/>
        <v>11</v>
      </c>
      <c r="AE1773">
        <f t="shared" si="338"/>
        <v>2014</v>
      </c>
      <c r="AF1773">
        <f t="shared" si="339"/>
        <v>9</v>
      </c>
      <c r="AG1773" t="str">
        <f>VLOOKUP(F1773,vlookup!$A$2:$E$660,2,0)</f>
        <v>Retained</v>
      </c>
      <c r="AH1773" t="str">
        <f>VLOOKUP(F1773,vlookup!$A$2:$E$660,3,0)</f>
        <v>Service Contract</v>
      </c>
      <c r="AI1773" t="str">
        <f>VLOOKUP(F1773,vlookup!$A$2:$E$660,4,0)</f>
        <v>Used Car Programs</v>
      </c>
      <c r="AJ1773" t="str">
        <f>VLOOKUP(F1773,vlookup!$A$2:$E$660,5,0)</f>
        <v>High Mileage</v>
      </c>
      <c r="AL1773">
        <f t="shared" si="340"/>
        <v>45</v>
      </c>
      <c r="AM1773">
        <f t="shared" si="341"/>
        <v>61</v>
      </c>
      <c r="AN1773">
        <f t="shared" si="342"/>
        <v>2705</v>
      </c>
      <c r="AO1773" t="str">
        <f t="shared" si="343"/>
        <v/>
      </c>
      <c r="AP1773" t="str">
        <f t="shared" si="344"/>
        <v/>
      </c>
      <c r="AQ1773">
        <f t="shared" si="345"/>
        <v>21.4</v>
      </c>
      <c r="AR1773" t="str">
        <f t="shared" si="346"/>
        <v/>
      </c>
      <c r="AS1773" t="str">
        <f t="shared" si="347"/>
        <v>102108919-1</v>
      </c>
      <c r="AT1773" t="str">
        <f>IFERROR(IF(VLOOKUP(Y1773,vlookup!$I$2:$J$9,1,0)=Y1773,VLOOKUP(Y1773,vlookup!$I$2:$J$9,2,0),PROPER(Y1773)),PROPER(Y1773))</f>
        <v>Other</v>
      </c>
      <c r="AU1773" t="str">
        <f>IFERROR(IF(B1773=VLOOKUP(B1773,vlookup!$L$2:$L$10,1,0),"Yes","No"),"No")</f>
        <v>No</v>
      </c>
    </row>
    <row r="1774" spans="1:47" ht="14.45" customHeight="1" x14ac:dyDescent="0.25">
      <c r="A1774" t="s">
        <v>1860</v>
      </c>
      <c r="B1774" s="31" t="s">
        <v>1861</v>
      </c>
      <c r="C1774">
        <v>1</v>
      </c>
      <c r="D1774">
        <v>1</v>
      </c>
      <c r="E1774" t="s">
        <v>382</v>
      </c>
      <c r="F1774" t="s">
        <v>464</v>
      </c>
      <c r="G1774" t="s">
        <v>920</v>
      </c>
      <c r="H1774" t="s">
        <v>948</v>
      </c>
      <c r="I1774">
        <v>50706</v>
      </c>
      <c r="J1774" s="19">
        <v>43419</v>
      </c>
      <c r="K1774" s="19">
        <v>43453</v>
      </c>
      <c r="L1774">
        <v>201812</v>
      </c>
      <c r="M1774" s="19">
        <v>43435</v>
      </c>
      <c r="N1774">
        <v>24617</v>
      </c>
      <c r="O1774" t="s">
        <v>1070</v>
      </c>
      <c r="P1774" t="s">
        <v>1529</v>
      </c>
      <c r="Q1774" t="s">
        <v>924</v>
      </c>
      <c r="R1774">
        <v>126076</v>
      </c>
      <c r="S1774" s="19">
        <v>43861</v>
      </c>
      <c r="T1774">
        <v>65542</v>
      </c>
      <c r="U1774" t="s">
        <v>356</v>
      </c>
      <c r="V1774" s="19">
        <v>43881</v>
      </c>
      <c r="W1774" t="s">
        <v>1019</v>
      </c>
      <c r="X1774" t="s">
        <v>1020</v>
      </c>
      <c r="Y1774" t="s">
        <v>14</v>
      </c>
      <c r="Z1774" t="s">
        <v>14</v>
      </c>
      <c r="AA1774" s="29">
        <v>737.74</v>
      </c>
      <c r="AB1774">
        <v>0</v>
      </c>
      <c r="AC1774">
        <f t="shared" si="336"/>
        <v>2020</v>
      </c>
      <c r="AD1774">
        <f t="shared" si="337"/>
        <v>2</v>
      </c>
      <c r="AE1774">
        <f t="shared" si="338"/>
        <v>2018</v>
      </c>
      <c r="AF1774">
        <f t="shared" si="339"/>
        <v>11</v>
      </c>
      <c r="AG1774" t="str">
        <f>VLOOKUP(F1774,vlookup!$A$2:$E$660,2,0)</f>
        <v>Retained</v>
      </c>
      <c r="AH1774" t="str">
        <f>VLOOKUP(F1774,vlookup!$A$2:$E$660,3,0)</f>
        <v>Service Contract</v>
      </c>
      <c r="AI1774" t="str">
        <f>VLOOKUP(F1774,vlookup!$A$2:$E$660,4,0)</f>
        <v>Used Car Programs</v>
      </c>
      <c r="AJ1774" t="str">
        <f>VLOOKUP(F1774,vlookup!$A$2:$E$660,5,0)</f>
        <v>High Mileage</v>
      </c>
      <c r="AL1774">
        <f t="shared" si="340"/>
        <v>34</v>
      </c>
      <c r="AM1774">
        <f t="shared" si="341"/>
        <v>455</v>
      </c>
      <c r="AN1774">
        <f t="shared" si="342"/>
        <v>14836</v>
      </c>
      <c r="AO1774" t="str">
        <f t="shared" si="343"/>
        <v/>
      </c>
      <c r="AP1774" t="str">
        <f t="shared" si="344"/>
        <v/>
      </c>
      <c r="AQ1774" t="str">
        <f t="shared" si="345"/>
        <v/>
      </c>
      <c r="AR1774">
        <f t="shared" si="346"/>
        <v>737.74</v>
      </c>
      <c r="AS1774" t="str">
        <f t="shared" si="347"/>
        <v>GP634370K8-1</v>
      </c>
      <c r="AT1774" t="str">
        <f>IFERROR(IF(VLOOKUP(Y1774,vlookup!$I$2:$J$9,1,0)=Y1774,VLOOKUP(Y1774,vlookup!$I$2:$J$9,2,0),PROPER(Y1774)),PROPER(Y1774))</f>
        <v>Other</v>
      </c>
      <c r="AU1774" t="str">
        <f>IFERROR(IF(B1774=VLOOKUP(B1774,vlookup!$L$2:$L$10,1,0),"Yes","No"),"No")</f>
        <v>No</v>
      </c>
    </row>
    <row r="1775" spans="1:47" ht="14.45" customHeight="1" x14ac:dyDescent="0.25">
      <c r="A1775" t="s">
        <v>2750</v>
      </c>
      <c r="B1775" s="31" t="s">
        <v>3623</v>
      </c>
      <c r="C1775">
        <v>1</v>
      </c>
      <c r="D1775">
        <v>1</v>
      </c>
      <c r="E1775" t="s">
        <v>382</v>
      </c>
      <c r="F1775" t="s">
        <v>205</v>
      </c>
      <c r="G1775" t="s">
        <v>1148</v>
      </c>
      <c r="H1775" t="s">
        <v>1149</v>
      </c>
      <c r="I1775">
        <v>105092</v>
      </c>
      <c r="J1775" s="19">
        <v>42274</v>
      </c>
      <c r="K1775" s="19">
        <v>42325</v>
      </c>
      <c r="L1775">
        <v>201511</v>
      </c>
      <c r="M1775" s="19">
        <v>42309</v>
      </c>
      <c r="N1775">
        <v>24616</v>
      </c>
      <c r="O1775" t="s">
        <v>1076</v>
      </c>
      <c r="P1775" t="s">
        <v>1097</v>
      </c>
      <c r="Q1775" t="s">
        <v>924</v>
      </c>
      <c r="R1775">
        <v>6357</v>
      </c>
      <c r="S1775" s="19">
        <v>42773</v>
      </c>
      <c r="T1775">
        <v>121803</v>
      </c>
      <c r="U1775" t="s">
        <v>356</v>
      </c>
      <c r="V1775" s="19">
        <v>42794</v>
      </c>
      <c r="W1775" t="s">
        <v>1019</v>
      </c>
      <c r="X1775" t="s">
        <v>1020</v>
      </c>
      <c r="Y1775" t="s">
        <v>14</v>
      </c>
      <c r="Z1775" t="s">
        <v>14</v>
      </c>
      <c r="AA1775" s="29">
        <v>1144.3699999999999</v>
      </c>
      <c r="AB1775">
        <v>0</v>
      </c>
      <c r="AC1775">
        <f t="shared" si="336"/>
        <v>2017</v>
      </c>
      <c r="AD1775">
        <f t="shared" si="337"/>
        <v>2</v>
      </c>
      <c r="AE1775">
        <f t="shared" si="338"/>
        <v>2015</v>
      </c>
      <c r="AF1775">
        <f t="shared" si="339"/>
        <v>9</v>
      </c>
      <c r="AG1775" t="str">
        <f>VLOOKUP(F1775,vlookup!$A$2:$E$660,2,0)</f>
        <v>Retained</v>
      </c>
      <c r="AH1775" t="str">
        <f>VLOOKUP(F1775,vlookup!$A$2:$E$660,3,0)</f>
        <v>Service Contract</v>
      </c>
      <c r="AI1775" t="str">
        <f>VLOOKUP(F1775,vlookup!$A$2:$E$660,4,0)</f>
        <v>Used Car Programs</v>
      </c>
      <c r="AJ1775" t="str">
        <f>VLOOKUP(F1775,vlookup!$A$2:$E$660,5,0)</f>
        <v>High Mileage</v>
      </c>
      <c r="AL1775">
        <f t="shared" si="340"/>
        <v>50</v>
      </c>
      <c r="AM1775">
        <f t="shared" si="341"/>
        <v>511</v>
      </c>
      <c r="AN1775">
        <f t="shared" si="342"/>
        <v>16711</v>
      </c>
      <c r="AO1775" t="str">
        <f t="shared" si="343"/>
        <v/>
      </c>
      <c r="AP1775" t="str">
        <f t="shared" si="344"/>
        <v/>
      </c>
      <c r="AQ1775" t="str">
        <f t="shared" si="345"/>
        <v/>
      </c>
      <c r="AR1775">
        <f t="shared" si="346"/>
        <v>1144.3699999999999</v>
      </c>
      <c r="AS1775" t="str">
        <f t="shared" si="347"/>
        <v>102108884-1</v>
      </c>
      <c r="AT1775" t="str">
        <f>IFERROR(IF(VLOOKUP(Y1775,vlookup!$I$2:$J$9,1,0)=Y1775,VLOOKUP(Y1775,vlookup!$I$2:$J$9,2,0),PROPER(Y1775)),PROPER(Y1775))</f>
        <v>Other</v>
      </c>
      <c r="AU1775" t="str">
        <f>IFERROR(IF(B1775=VLOOKUP(B1775,vlookup!$L$2:$L$10,1,0),"Yes","No"),"No")</f>
        <v>No</v>
      </c>
    </row>
    <row r="1776" spans="1:47" ht="14.45" customHeight="1" x14ac:dyDescent="0.25">
      <c r="A1776" t="s">
        <v>1871</v>
      </c>
      <c r="B1776" s="31" t="s">
        <v>1872</v>
      </c>
      <c r="C1776">
        <v>1</v>
      </c>
      <c r="D1776">
        <v>1</v>
      </c>
      <c r="E1776" t="s">
        <v>382</v>
      </c>
      <c r="F1776" t="s">
        <v>238</v>
      </c>
      <c r="G1776" t="s">
        <v>1148</v>
      </c>
      <c r="H1776" t="s">
        <v>1873</v>
      </c>
      <c r="I1776">
        <v>183023</v>
      </c>
      <c r="J1776" s="19">
        <v>42414</v>
      </c>
      <c r="K1776" s="19">
        <v>42444</v>
      </c>
      <c r="L1776">
        <v>201603</v>
      </c>
      <c r="M1776" s="19">
        <v>42430</v>
      </c>
      <c r="N1776">
        <v>24616</v>
      </c>
      <c r="O1776" t="s">
        <v>1076</v>
      </c>
      <c r="P1776" t="s">
        <v>1874</v>
      </c>
      <c r="Q1776" t="s">
        <v>924</v>
      </c>
      <c r="R1776">
        <v>40009</v>
      </c>
      <c r="S1776" s="19">
        <v>42460</v>
      </c>
      <c r="T1776">
        <v>184831</v>
      </c>
      <c r="U1776" t="s">
        <v>356</v>
      </c>
      <c r="V1776" s="19">
        <v>42492</v>
      </c>
      <c r="W1776" t="s">
        <v>1019</v>
      </c>
      <c r="X1776" t="s">
        <v>1020</v>
      </c>
      <c r="Y1776" t="s">
        <v>14</v>
      </c>
      <c r="Z1776" t="s">
        <v>14</v>
      </c>
      <c r="AA1776" s="29">
        <v>54.8</v>
      </c>
      <c r="AB1776">
        <v>0</v>
      </c>
      <c r="AC1776">
        <f t="shared" si="336"/>
        <v>2016</v>
      </c>
      <c r="AD1776">
        <f t="shared" si="337"/>
        <v>5</v>
      </c>
      <c r="AE1776">
        <f t="shared" si="338"/>
        <v>2016</v>
      </c>
      <c r="AF1776">
        <f t="shared" si="339"/>
        <v>2</v>
      </c>
      <c r="AG1776" t="str">
        <f>VLOOKUP(F1776,vlookup!$A$2:$E$660,2,0)</f>
        <v>Retained</v>
      </c>
      <c r="AH1776" t="str">
        <f>VLOOKUP(F1776,vlookup!$A$2:$E$660,3,0)</f>
        <v>Service Contract</v>
      </c>
      <c r="AI1776" t="str">
        <f>VLOOKUP(F1776,vlookup!$A$2:$E$660,4,0)</f>
        <v>Used Car Programs</v>
      </c>
      <c r="AJ1776" t="str">
        <f>VLOOKUP(F1776,vlookup!$A$2:$E$660,5,0)</f>
        <v>High Mileage</v>
      </c>
      <c r="AL1776">
        <f t="shared" si="340"/>
        <v>31</v>
      </c>
      <c r="AM1776">
        <f t="shared" si="341"/>
        <v>78</v>
      </c>
      <c r="AN1776">
        <f t="shared" si="342"/>
        <v>1808</v>
      </c>
      <c r="AO1776" t="str">
        <f t="shared" si="343"/>
        <v/>
      </c>
      <c r="AP1776" t="str">
        <f t="shared" si="344"/>
        <v/>
      </c>
      <c r="AQ1776">
        <f t="shared" si="345"/>
        <v>54.8</v>
      </c>
      <c r="AR1776" t="str">
        <f t="shared" si="346"/>
        <v/>
      </c>
      <c r="AS1776" t="str">
        <f t="shared" si="347"/>
        <v>6A050312B6Y-1</v>
      </c>
      <c r="AT1776" t="str">
        <f>IFERROR(IF(VLOOKUP(Y1776,vlookup!$I$2:$J$9,1,0)=Y1776,VLOOKUP(Y1776,vlookup!$I$2:$J$9,2,0),PROPER(Y1776)),PROPER(Y1776))</f>
        <v>Other</v>
      </c>
      <c r="AU1776" t="str">
        <f>IFERROR(IF(B1776=VLOOKUP(B1776,vlookup!$L$2:$L$10,1,0),"Yes","No"),"No")</f>
        <v>No</v>
      </c>
    </row>
    <row r="1777" spans="1:47" ht="14.45" customHeight="1" x14ac:dyDescent="0.25">
      <c r="A1777" t="s">
        <v>1921</v>
      </c>
      <c r="B1777" s="31" t="s">
        <v>1922</v>
      </c>
      <c r="C1777">
        <v>1</v>
      </c>
      <c r="D1777">
        <v>1</v>
      </c>
      <c r="E1777" t="s">
        <v>382</v>
      </c>
      <c r="F1777" t="s">
        <v>238</v>
      </c>
      <c r="G1777" t="s">
        <v>1107</v>
      </c>
      <c r="H1777" t="s">
        <v>3715</v>
      </c>
      <c r="I1777">
        <v>56873</v>
      </c>
      <c r="J1777" s="19">
        <v>41887</v>
      </c>
      <c r="K1777" s="19">
        <v>41912</v>
      </c>
      <c r="L1777">
        <v>201409</v>
      </c>
      <c r="M1777" s="19">
        <v>41883</v>
      </c>
      <c r="N1777">
        <v>24617</v>
      </c>
      <c r="O1777" t="s">
        <v>1070</v>
      </c>
      <c r="P1777" t="s">
        <v>1923</v>
      </c>
      <c r="Q1777" t="s">
        <v>924</v>
      </c>
      <c r="R1777">
        <v>31949</v>
      </c>
      <c r="S1777" s="19">
        <v>41887</v>
      </c>
      <c r="T1777">
        <v>57346</v>
      </c>
      <c r="U1777" t="s">
        <v>357</v>
      </c>
      <c r="V1777" s="19">
        <v>41927</v>
      </c>
      <c r="W1777" t="s">
        <v>3289</v>
      </c>
      <c r="X1777" t="s">
        <v>3290</v>
      </c>
      <c r="Y1777" t="s">
        <v>14</v>
      </c>
      <c r="Z1777" t="s">
        <v>14</v>
      </c>
      <c r="AA1777" s="29">
        <v>-150</v>
      </c>
      <c r="AB1777">
        <v>0</v>
      </c>
      <c r="AC1777">
        <f t="shared" si="336"/>
        <v>2014</v>
      </c>
      <c r="AD1777">
        <f t="shared" si="337"/>
        <v>10</v>
      </c>
      <c r="AE1777">
        <f t="shared" si="338"/>
        <v>2014</v>
      </c>
      <c r="AF1777">
        <f t="shared" si="339"/>
        <v>9</v>
      </c>
      <c r="AG1777" t="str">
        <f>VLOOKUP(F1777,vlookup!$A$2:$E$660,2,0)</f>
        <v>Retained</v>
      </c>
      <c r="AH1777" t="str">
        <f>VLOOKUP(F1777,vlookup!$A$2:$E$660,3,0)</f>
        <v>Service Contract</v>
      </c>
      <c r="AI1777" t="str">
        <f>VLOOKUP(F1777,vlookup!$A$2:$E$660,4,0)</f>
        <v>Used Car Programs</v>
      </c>
      <c r="AJ1777" t="str">
        <f>VLOOKUP(F1777,vlookup!$A$2:$E$660,5,0)</f>
        <v>High Mileage</v>
      </c>
      <c r="AL1777">
        <f t="shared" si="340"/>
        <v>25</v>
      </c>
      <c r="AM1777">
        <f t="shared" si="341"/>
        <v>40</v>
      </c>
      <c r="AN1777">
        <f t="shared" si="342"/>
        <v>473</v>
      </c>
      <c r="AO1777" t="str">
        <f t="shared" si="343"/>
        <v/>
      </c>
      <c r="AP1777">
        <f t="shared" si="344"/>
        <v>-150</v>
      </c>
      <c r="AQ1777" t="str">
        <f t="shared" si="345"/>
        <v/>
      </c>
      <c r="AR1777" t="str">
        <f t="shared" si="346"/>
        <v/>
      </c>
      <c r="AS1777" t="str">
        <f t="shared" si="347"/>
        <v>8CT17194I4Y-1</v>
      </c>
      <c r="AT1777" t="str">
        <f>IFERROR(IF(VLOOKUP(Y1777,vlookup!$I$2:$J$9,1,0)=Y1777,VLOOKUP(Y1777,vlookup!$I$2:$J$9,2,0),PROPER(Y1777)),PROPER(Y1777))</f>
        <v>Other</v>
      </c>
      <c r="AU1777" t="str">
        <f>IFERROR(IF(B1777=VLOOKUP(B1777,vlookup!$L$2:$L$10,1,0),"Yes","No"),"No")</f>
        <v>No</v>
      </c>
    </row>
    <row r="1778" spans="1:47" ht="14.45" customHeight="1" x14ac:dyDescent="0.25">
      <c r="A1778" t="s">
        <v>1934</v>
      </c>
      <c r="B1778" s="31" t="s">
        <v>1935</v>
      </c>
      <c r="C1778">
        <v>1</v>
      </c>
      <c r="D1778">
        <v>1</v>
      </c>
      <c r="E1778" t="s">
        <v>382</v>
      </c>
      <c r="F1778" t="s">
        <v>238</v>
      </c>
      <c r="G1778" t="s">
        <v>1107</v>
      </c>
      <c r="H1778" t="s">
        <v>1162</v>
      </c>
      <c r="I1778">
        <v>142615</v>
      </c>
      <c r="J1778" s="19">
        <v>41865</v>
      </c>
      <c r="K1778" s="19">
        <v>41892</v>
      </c>
      <c r="L1778">
        <v>201409</v>
      </c>
      <c r="M1778" s="19">
        <v>41883</v>
      </c>
      <c r="N1778">
        <v>24617</v>
      </c>
      <c r="O1778" t="s">
        <v>1070</v>
      </c>
      <c r="P1778" t="s">
        <v>1936</v>
      </c>
      <c r="Q1778" t="s">
        <v>924</v>
      </c>
      <c r="R1778">
        <v>58338</v>
      </c>
      <c r="S1778" s="19">
        <v>41983</v>
      </c>
      <c r="T1778">
        <v>146504</v>
      </c>
      <c r="U1778" t="s">
        <v>357</v>
      </c>
      <c r="V1778" s="19">
        <v>42018</v>
      </c>
      <c r="W1778" t="s">
        <v>1019</v>
      </c>
      <c r="X1778" t="s">
        <v>1020</v>
      </c>
      <c r="Y1778" t="s">
        <v>14</v>
      </c>
      <c r="Z1778" t="s">
        <v>14</v>
      </c>
      <c r="AA1778" s="29">
        <v>8.8000000000000007</v>
      </c>
      <c r="AB1778">
        <v>0</v>
      </c>
      <c r="AC1778">
        <f t="shared" si="336"/>
        <v>2015</v>
      </c>
      <c r="AD1778">
        <f t="shared" si="337"/>
        <v>1</v>
      </c>
      <c r="AE1778">
        <f t="shared" si="338"/>
        <v>2014</v>
      </c>
      <c r="AF1778">
        <f t="shared" si="339"/>
        <v>8</v>
      </c>
      <c r="AG1778" t="str">
        <f>VLOOKUP(F1778,vlookup!$A$2:$E$660,2,0)</f>
        <v>Retained</v>
      </c>
      <c r="AH1778" t="str">
        <f>VLOOKUP(F1778,vlookup!$A$2:$E$660,3,0)</f>
        <v>Service Contract</v>
      </c>
      <c r="AI1778" t="str">
        <f>VLOOKUP(F1778,vlookup!$A$2:$E$660,4,0)</f>
        <v>Used Car Programs</v>
      </c>
      <c r="AJ1778" t="str">
        <f>VLOOKUP(F1778,vlookup!$A$2:$E$660,5,0)</f>
        <v>High Mileage</v>
      </c>
      <c r="AL1778">
        <f t="shared" si="340"/>
        <v>26</v>
      </c>
      <c r="AM1778">
        <f t="shared" si="341"/>
        <v>150</v>
      </c>
      <c r="AN1778">
        <f t="shared" si="342"/>
        <v>3889</v>
      </c>
      <c r="AO1778" t="str">
        <f t="shared" si="343"/>
        <v/>
      </c>
      <c r="AP1778" t="str">
        <f t="shared" si="344"/>
        <v/>
      </c>
      <c r="AQ1778" t="str">
        <f t="shared" si="345"/>
        <v/>
      </c>
      <c r="AR1778">
        <f t="shared" si="346"/>
        <v>8.8000000000000007</v>
      </c>
      <c r="AS1778" t="str">
        <f t="shared" si="347"/>
        <v>6KR80454H4Y-1</v>
      </c>
      <c r="AT1778" t="str">
        <f>IFERROR(IF(VLOOKUP(Y1778,vlookup!$I$2:$J$9,1,0)=Y1778,VLOOKUP(Y1778,vlookup!$I$2:$J$9,2,0),PROPER(Y1778)),PROPER(Y1778))</f>
        <v>Other</v>
      </c>
      <c r="AU1778" t="str">
        <f>IFERROR(IF(B1778=VLOOKUP(B1778,vlookup!$L$2:$L$10,1,0),"Yes","No"),"No")</f>
        <v>No</v>
      </c>
    </row>
    <row r="1779" spans="1:47" ht="14.45" customHeight="1" x14ac:dyDescent="0.25">
      <c r="A1779" t="s">
        <v>1970</v>
      </c>
      <c r="B1779" s="31" t="s">
        <v>1971</v>
      </c>
      <c r="C1779">
        <v>1</v>
      </c>
      <c r="D1779">
        <v>2</v>
      </c>
      <c r="E1779" t="s">
        <v>382</v>
      </c>
      <c r="F1779" t="s">
        <v>464</v>
      </c>
      <c r="G1779" t="s">
        <v>40</v>
      </c>
      <c r="H1779" t="s">
        <v>1972</v>
      </c>
      <c r="I1779">
        <v>121170</v>
      </c>
      <c r="J1779" s="19">
        <v>44507</v>
      </c>
      <c r="K1779" s="19">
        <v>44571</v>
      </c>
      <c r="L1779">
        <v>202201</v>
      </c>
      <c r="M1779" s="19">
        <v>44562</v>
      </c>
      <c r="N1779">
        <v>24617</v>
      </c>
      <c r="O1779" t="s">
        <v>1070</v>
      </c>
      <c r="P1779" t="s">
        <v>1183</v>
      </c>
      <c r="Q1779" t="s">
        <v>924</v>
      </c>
      <c r="R1779" t="e">
        <f>-NA</f>
        <v>#NAME?</v>
      </c>
      <c r="S1779" s="19">
        <v>44984</v>
      </c>
      <c r="T1779">
        <v>144740</v>
      </c>
      <c r="U1779" t="s">
        <v>356</v>
      </c>
      <c r="V1779" s="19">
        <v>44988</v>
      </c>
      <c r="W1779" t="s">
        <v>1022</v>
      </c>
      <c r="X1779" t="s">
        <v>1023</v>
      </c>
      <c r="Y1779" t="s">
        <v>14</v>
      </c>
      <c r="Z1779" t="s">
        <v>14</v>
      </c>
      <c r="AA1779" s="29">
        <v>1805.1</v>
      </c>
      <c r="AB1779">
        <v>0</v>
      </c>
      <c r="AC1779">
        <f t="shared" si="336"/>
        <v>2023</v>
      </c>
      <c r="AD1779">
        <f t="shared" si="337"/>
        <v>3</v>
      </c>
      <c r="AE1779">
        <f t="shared" si="338"/>
        <v>2021</v>
      </c>
      <c r="AF1779">
        <f t="shared" si="339"/>
        <v>11</v>
      </c>
      <c r="AG1779" t="str">
        <f>VLOOKUP(F1779,vlookup!$A$2:$E$660,2,0)</f>
        <v>Retained</v>
      </c>
      <c r="AH1779" t="str">
        <f>VLOOKUP(F1779,vlookup!$A$2:$E$660,3,0)</f>
        <v>Service Contract</v>
      </c>
      <c r="AI1779" t="str">
        <f>VLOOKUP(F1779,vlookup!$A$2:$E$660,4,0)</f>
        <v>Used Car Programs</v>
      </c>
      <c r="AJ1779" t="str">
        <f>VLOOKUP(F1779,vlookup!$A$2:$E$660,5,0)</f>
        <v>High Mileage</v>
      </c>
      <c r="AL1779">
        <f t="shared" si="340"/>
        <v>63</v>
      </c>
      <c r="AM1779">
        <f t="shared" si="341"/>
        <v>476</v>
      </c>
      <c r="AN1779">
        <f t="shared" si="342"/>
        <v>23570</v>
      </c>
      <c r="AO1779" t="str">
        <f t="shared" si="343"/>
        <v/>
      </c>
      <c r="AP1779" t="str">
        <f t="shared" si="344"/>
        <v/>
      </c>
      <c r="AQ1779" t="str">
        <f t="shared" si="345"/>
        <v/>
      </c>
      <c r="AR1779">
        <f t="shared" si="346"/>
        <v>1805.1</v>
      </c>
      <c r="AS1779" t="str">
        <f t="shared" si="347"/>
        <v>ZAGFW504268K21-1</v>
      </c>
      <c r="AT1779" t="str">
        <f>IFERROR(IF(VLOOKUP(Y1779,vlookup!$I$2:$J$9,1,0)=Y1779,VLOOKUP(Y1779,vlookup!$I$2:$J$9,2,0),PROPER(Y1779)),PROPER(Y1779))</f>
        <v>Other</v>
      </c>
      <c r="AU1779" t="str">
        <f>IFERROR(IF(B1779=VLOOKUP(B1779,vlookup!$L$2:$L$10,1,0),"Yes","No"),"No")</f>
        <v>No</v>
      </c>
    </row>
    <row r="1780" spans="1:47" ht="14.45" customHeight="1" x14ac:dyDescent="0.25">
      <c r="A1780" t="s">
        <v>2761</v>
      </c>
      <c r="B1780" s="31" t="s">
        <v>2762</v>
      </c>
      <c r="C1780">
        <v>2</v>
      </c>
      <c r="D1780">
        <v>1</v>
      </c>
      <c r="E1780" t="s">
        <v>382</v>
      </c>
      <c r="F1780" t="s">
        <v>205</v>
      </c>
      <c r="G1780" t="s">
        <v>937</v>
      </c>
      <c r="H1780" t="s">
        <v>938</v>
      </c>
      <c r="I1780">
        <v>97220</v>
      </c>
      <c r="J1780" s="19">
        <v>41521</v>
      </c>
      <c r="K1780" s="19">
        <v>41577</v>
      </c>
      <c r="L1780">
        <v>201310</v>
      </c>
      <c r="M1780" s="19">
        <v>41548</v>
      </c>
      <c r="N1780">
        <v>24616</v>
      </c>
      <c r="O1780" t="s">
        <v>1076</v>
      </c>
      <c r="P1780" t="s">
        <v>3292</v>
      </c>
      <c r="Q1780" t="s">
        <v>924</v>
      </c>
      <c r="R1780">
        <v>63706</v>
      </c>
      <c r="S1780" s="19">
        <v>42228</v>
      </c>
      <c r="T1780">
        <v>114507</v>
      </c>
      <c r="U1780" t="s">
        <v>357</v>
      </c>
      <c r="V1780" s="19">
        <v>42241</v>
      </c>
      <c r="W1780" t="s">
        <v>1019</v>
      </c>
      <c r="X1780" t="s">
        <v>1020</v>
      </c>
      <c r="Y1780" t="s">
        <v>14</v>
      </c>
      <c r="Z1780" t="s">
        <v>14</v>
      </c>
      <c r="AA1780" s="29">
        <v>506.03</v>
      </c>
      <c r="AB1780">
        <v>0</v>
      </c>
      <c r="AC1780">
        <f t="shared" si="336"/>
        <v>2015</v>
      </c>
      <c r="AD1780">
        <f t="shared" si="337"/>
        <v>8</v>
      </c>
      <c r="AE1780">
        <f t="shared" si="338"/>
        <v>2013</v>
      </c>
      <c r="AF1780">
        <f t="shared" si="339"/>
        <v>9</v>
      </c>
      <c r="AG1780" t="str">
        <f>VLOOKUP(F1780,vlookup!$A$2:$E$660,2,0)</f>
        <v>Retained</v>
      </c>
      <c r="AH1780" t="str">
        <f>VLOOKUP(F1780,vlookup!$A$2:$E$660,3,0)</f>
        <v>Service Contract</v>
      </c>
      <c r="AI1780" t="str">
        <f>VLOOKUP(F1780,vlookup!$A$2:$E$660,4,0)</f>
        <v>Used Car Programs</v>
      </c>
      <c r="AJ1780" t="str">
        <f>VLOOKUP(F1780,vlookup!$A$2:$E$660,5,0)</f>
        <v>High Mileage</v>
      </c>
      <c r="AL1780">
        <f t="shared" si="340"/>
        <v>56</v>
      </c>
      <c r="AM1780">
        <f t="shared" si="341"/>
        <v>711</v>
      </c>
      <c r="AN1780">
        <f t="shared" si="342"/>
        <v>17287</v>
      </c>
      <c r="AO1780" t="str">
        <f t="shared" si="343"/>
        <v/>
      </c>
      <c r="AP1780" t="str">
        <f t="shared" si="344"/>
        <v/>
      </c>
      <c r="AQ1780" t="str">
        <f t="shared" si="345"/>
        <v/>
      </c>
      <c r="AR1780">
        <f t="shared" si="346"/>
        <v>506.03</v>
      </c>
      <c r="AS1780" t="str">
        <f t="shared" si="347"/>
        <v>6P145181I3-2</v>
      </c>
      <c r="AT1780" t="str">
        <f>IFERROR(IF(VLOOKUP(Y1780,vlookup!$I$2:$J$9,1,0)=Y1780,VLOOKUP(Y1780,vlookup!$I$2:$J$9,2,0),PROPER(Y1780)),PROPER(Y1780))</f>
        <v>Other</v>
      </c>
      <c r="AU1780" t="str">
        <f>IFERROR(IF(B1780=VLOOKUP(B1780,vlookup!$L$2:$L$10,1,0),"Yes","No"),"No")</f>
        <v>No</v>
      </c>
    </row>
    <row r="1781" spans="1:47" ht="14.45" customHeight="1" x14ac:dyDescent="0.25">
      <c r="A1781" t="s">
        <v>2763</v>
      </c>
      <c r="B1781" s="31" t="s">
        <v>2764</v>
      </c>
      <c r="C1781">
        <v>1</v>
      </c>
      <c r="D1781">
        <v>1</v>
      </c>
      <c r="E1781" t="s">
        <v>382</v>
      </c>
      <c r="F1781" t="s">
        <v>15</v>
      </c>
      <c r="G1781" t="s">
        <v>937</v>
      </c>
      <c r="H1781" t="s">
        <v>2765</v>
      </c>
      <c r="I1781">
        <v>122283</v>
      </c>
      <c r="J1781" s="19">
        <v>41401</v>
      </c>
      <c r="K1781" s="19">
        <v>41422</v>
      </c>
      <c r="L1781">
        <v>201305</v>
      </c>
      <c r="M1781" s="19">
        <v>41395</v>
      </c>
      <c r="N1781">
        <v>24616</v>
      </c>
      <c r="O1781" t="s">
        <v>1076</v>
      </c>
      <c r="P1781" t="s">
        <v>3286</v>
      </c>
      <c r="Q1781" t="s">
        <v>924</v>
      </c>
      <c r="R1781">
        <v>19337</v>
      </c>
      <c r="S1781" s="19">
        <v>41638</v>
      </c>
      <c r="T1781">
        <v>137627</v>
      </c>
      <c r="U1781" t="s">
        <v>357</v>
      </c>
      <c r="V1781" s="19">
        <v>41975</v>
      </c>
      <c r="W1781" t="s">
        <v>1019</v>
      </c>
      <c r="X1781" t="s">
        <v>1020</v>
      </c>
      <c r="Y1781" t="s">
        <v>14</v>
      </c>
      <c r="Z1781" t="s">
        <v>14</v>
      </c>
      <c r="AA1781" s="29">
        <v>552</v>
      </c>
      <c r="AB1781">
        <v>0</v>
      </c>
      <c r="AC1781">
        <f t="shared" si="336"/>
        <v>2014</v>
      </c>
      <c r="AD1781">
        <f t="shared" si="337"/>
        <v>12</v>
      </c>
      <c r="AE1781">
        <f t="shared" si="338"/>
        <v>2013</v>
      </c>
      <c r="AF1781">
        <f t="shared" si="339"/>
        <v>5</v>
      </c>
      <c r="AG1781" t="str">
        <f>VLOOKUP(F1781,vlookup!$A$2:$E$660,2,0)</f>
        <v>Retained</v>
      </c>
      <c r="AH1781" t="str">
        <f>VLOOKUP(F1781,vlookup!$A$2:$E$660,3,0)</f>
        <v>Service Contract</v>
      </c>
      <c r="AI1781" t="str">
        <f>VLOOKUP(F1781,vlookup!$A$2:$E$660,4,0)</f>
        <v>Used Car Programs</v>
      </c>
      <c r="AJ1781" t="str">
        <f>VLOOKUP(F1781,vlookup!$A$2:$E$660,5,0)</f>
        <v>High Mileage</v>
      </c>
      <c r="AL1781">
        <f t="shared" si="340"/>
        <v>21</v>
      </c>
      <c r="AM1781">
        <f t="shared" si="341"/>
        <v>565</v>
      </c>
      <c r="AN1781">
        <f t="shared" si="342"/>
        <v>15344</v>
      </c>
      <c r="AO1781" t="str">
        <f t="shared" si="343"/>
        <v/>
      </c>
      <c r="AP1781" t="str">
        <f t="shared" si="344"/>
        <v/>
      </c>
      <c r="AQ1781" t="str">
        <f t="shared" si="345"/>
        <v/>
      </c>
      <c r="AR1781">
        <f t="shared" si="346"/>
        <v>552</v>
      </c>
      <c r="AS1781" t="str">
        <f t="shared" si="347"/>
        <v>6W091699E3-1</v>
      </c>
      <c r="AT1781" t="str">
        <f>IFERROR(IF(VLOOKUP(Y1781,vlookup!$I$2:$J$9,1,0)=Y1781,VLOOKUP(Y1781,vlookup!$I$2:$J$9,2,0),PROPER(Y1781)),PROPER(Y1781))</f>
        <v>Other</v>
      </c>
      <c r="AU1781" t="str">
        <f>IFERROR(IF(B1781=VLOOKUP(B1781,vlookup!$L$2:$L$10,1,0),"Yes","No"),"No")</f>
        <v>No</v>
      </c>
    </row>
    <row r="1782" spans="1:47" ht="14.45" customHeight="1" x14ac:dyDescent="0.25">
      <c r="A1782" t="s">
        <v>2763</v>
      </c>
      <c r="B1782" s="31" t="s">
        <v>2764</v>
      </c>
      <c r="C1782">
        <v>1</v>
      </c>
      <c r="D1782">
        <v>4</v>
      </c>
      <c r="E1782" t="s">
        <v>382</v>
      </c>
      <c r="F1782" t="s">
        <v>15</v>
      </c>
      <c r="G1782" t="s">
        <v>937</v>
      </c>
      <c r="H1782" t="s">
        <v>2765</v>
      </c>
      <c r="I1782">
        <v>122283</v>
      </c>
      <c r="J1782" s="19">
        <v>41401</v>
      </c>
      <c r="K1782" s="19">
        <v>41422</v>
      </c>
      <c r="L1782">
        <v>201305</v>
      </c>
      <c r="M1782" s="19">
        <v>41395</v>
      </c>
      <c r="N1782">
        <v>24616</v>
      </c>
      <c r="O1782" t="s">
        <v>1076</v>
      </c>
      <c r="P1782" t="s">
        <v>2766</v>
      </c>
      <c r="Q1782" t="s">
        <v>2563</v>
      </c>
      <c r="R1782" t="s">
        <v>2767</v>
      </c>
      <c r="S1782" s="19">
        <v>41645</v>
      </c>
      <c r="T1782">
        <v>137627</v>
      </c>
      <c r="U1782" t="s">
        <v>357</v>
      </c>
      <c r="V1782" s="19">
        <v>41774</v>
      </c>
      <c r="W1782" t="s">
        <v>3289</v>
      </c>
      <c r="X1782" t="s">
        <v>3290</v>
      </c>
      <c r="Y1782" t="s">
        <v>14</v>
      </c>
      <c r="Z1782" t="s">
        <v>14</v>
      </c>
      <c r="AA1782" s="29">
        <v>95</v>
      </c>
      <c r="AB1782">
        <v>0</v>
      </c>
      <c r="AC1782">
        <f t="shared" si="336"/>
        <v>2014</v>
      </c>
      <c r="AD1782">
        <f t="shared" si="337"/>
        <v>5</v>
      </c>
      <c r="AE1782">
        <f t="shared" si="338"/>
        <v>2013</v>
      </c>
      <c r="AF1782">
        <f t="shared" si="339"/>
        <v>5</v>
      </c>
      <c r="AG1782" t="str">
        <f>VLOOKUP(F1782,vlookup!$A$2:$E$660,2,0)</f>
        <v>Retained</v>
      </c>
      <c r="AH1782" t="str">
        <f>VLOOKUP(F1782,vlookup!$A$2:$E$660,3,0)</f>
        <v>Service Contract</v>
      </c>
      <c r="AI1782" t="str">
        <f>VLOOKUP(F1782,vlookup!$A$2:$E$660,4,0)</f>
        <v>Used Car Programs</v>
      </c>
      <c r="AJ1782" t="str">
        <f>VLOOKUP(F1782,vlookup!$A$2:$E$660,5,0)</f>
        <v>High Mileage</v>
      </c>
      <c r="AL1782">
        <f t="shared" si="340"/>
        <v>21</v>
      </c>
      <c r="AM1782">
        <f t="shared" si="341"/>
        <v>368</v>
      </c>
      <c r="AN1782">
        <f t="shared" si="342"/>
        <v>15344</v>
      </c>
      <c r="AO1782" t="str">
        <f t="shared" si="343"/>
        <v/>
      </c>
      <c r="AP1782" t="str">
        <f t="shared" si="344"/>
        <v/>
      </c>
      <c r="AQ1782" t="str">
        <f t="shared" si="345"/>
        <v/>
      </c>
      <c r="AR1782">
        <f t="shared" si="346"/>
        <v>95</v>
      </c>
      <c r="AS1782" t="str">
        <f t="shared" si="347"/>
        <v>6W091699E3-1</v>
      </c>
      <c r="AT1782" t="str">
        <f>IFERROR(IF(VLOOKUP(Y1782,vlookup!$I$2:$J$9,1,0)=Y1782,VLOOKUP(Y1782,vlookup!$I$2:$J$9,2,0),PROPER(Y1782)),PROPER(Y1782))</f>
        <v>Other</v>
      </c>
      <c r="AU1782" t="str">
        <f>IFERROR(IF(B1782=VLOOKUP(B1782,vlookup!$L$2:$L$10,1,0),"Yes","No"),"No")</f>
        <v>No</v>
      </c>
    </row>
    <row r="1783" spans="1:47" ht="14.45" customHeight="1" x14ac:dyDescent="0.25">
      <c r="A1783" t="s">
        <v>2769</v>
      </c>
      <c r="B1783" s="31" t="s">
        <v>2770</v>
      </c>
      <c r="C1783">
        <v>1</v>
      </c>
      <c r="D1783">
        <v>1</v>
      </c>
      <c r="E1783" t="s">
        <v>571</v>
      </c>
      <c r="F1783" t="s">
        <v>205</v>
      </c>
      <c r="G1783" t="s">
        <v>919</v>
      </c>
      <c r="H1783" t="s">
        <v>3723</v>
      </c>
      <c r="I1783">
        <v>108118</v>
      </c>
      <c r="J1783" s="19">
        <v>41885</v>
      </c>
      <c r="K1783" s="19">
        <v>41925</v>
      </c>
      <c r="L1783">
        <v>201410</v>
      </c>
      <c r="M1783" s="19">
        <v>41913</v>
      </c>
      <c r="N1783">
        <v>24616</v>
      </c>
      <c r="O1783" t="s">
        <v>1076</v>
      </c>
      <c r="P1783" t="s">
        <v>1640</v>
      </c>
      <c r="Q1783" t="s">
        <v>924</v>
      </c>
      <c r="R1783">
        <v>63386</v>
      </c>
      <c r="S1783" s="19">
        <v>42240</v>
      </c>
      <c r="T1783">
        <v>124703</v>
      </c>
      <c r="U1783" t="s">
        <v>357</v>
      </c>
      <c r="V1783" s="19">
        <v>42243</v>
      </c>
      <c r="W1783" t="s">
        <v>2866</v>
      </c>
      <c r="X1783" t="s">
        <v>2867</v>
      </c>
      <c r="Y1783" t="s">
        <v>95</v>
      </c>
      <c r="Z1783" t="s">
        <v>603</v>
      </c>
      <c r="AA1783" s="29">
        <v>-10.43</v>
      </c>
      <c r="AB1783">
        <v>0</v>
      </c>
      <c r="AC1783">
        <f t="shared" si="336"/>
        <v>2015</v>
      </c>
      <c r="AD1783">
        <f t="shared" si="337"/>
        <v>8</v>
      </c>
      <c r="AE1783">
        <f t="shared" si="338"/>
        <v>2014</v>
      </c>
      <c r="AF1783">
        <f t="shared" si="339"/>
        <v>9</v>
      </c>
      <c r="AG1783" t="str">
        <f>VLOOKUP(F1783,vlookup!$A$2:$E$660,2,0)</f>
        <v>Retained</v>
      </c>
      <c r="AH1783" t="str">
        <f>VLOOKUP(F1783,vlookup!$A$2:$E$660,3,0)</f>
        <v>Service Contract</v>
      </c>
      <c r="AI1783" t="str">
        <f>VLOOKUP(F1783,vlookup!$A$2:$E$660,4,0)</f>
        <v>Used Car Programs</v>
      </c>
      <c r="AJ1783" t="str">
        <f>VLOOKUP(F1783,vlookup!$A$2:$E$660,5,0)</f>
        <v>High Mileage</v>
      </c>
      <c r="AL1783">
        <f t="shared" si="340"/>
        <v>40</v>
      </c>
      <c r="AM1783">
        <f t="shared" si="341"/>
        <v>354</v>
      </c>
      <c r="AN1783">
        <f t="shared" si="342"/>
        <v>16585</v>
      </c>
      <c r="AO1783" t="str">
        <f t="shared" si="343"/>
        <v/>
      </c>
      <c r="AP1783" t="str">
        <f t="shared" si="344"/>
        <v/>
      </c>
      <c r="AQ1783" t="str">
        <f t="shared" si="345"/>
        <v/>
      </c>
      <c r="AR1783">
        <f t="shared" si="346"/>
        <v>-10.43</v>
      </c>
      <c r="AS1783" t="str">
        <f t="shared" si="347"/>
        <v>8F159615I4-1</v>
      </c>
      <c r="AT1783" t="str">
        <f>IFERROR(IF(VLOOKUP(Y1783,vlookup!$I$2:$J$9,1,0)=Y1783,VLOOKUP(Y1783,vlookup!$I$2:$J$9,2,0),PROPER(Y1783)),PROPER(Y1783))</f>
        <v>Parts</v>
      </c>
      <c r="AU1783" t="str">
        <f>IFERROR(IF(B1783=VLOOKUP(B1783,vlookup!$L$2:$L$10,1,0),"Yes","No"),"No")</f>
        <v>No</v>
      </c>
    </row>
    <row r="1784" spans="1:47" ht="14.45" customHeight="1" x14ac:dyDescent="0.25">
      <c r="A1784" t="s">
        <v>2769</v>
      </c>
      <c r="B1784" s="31" t="s">
        <v>2770</v>
      </c>
      <c r="C1784">
        <v>1</v>
      </c>
      <c r="D1784">
        <v>1</v>
      </c>
      <c r="E1784" t="s">
        <v>571</v>
      </c>
      <c r="F1784" t="s">
        <v>205</v>
      </c>
      <c r="G1784" t="s">
        <v>919</v>
      </c>
      <c r="H1784" t="s">
        <v>3723</v>
      </c>
      <c r="I1784">
        <v>108118</v>
      </c>
      <c r="J1784" s="19">
        <v>41885</v>
      </c>
      <c r="K1784" s="19">
        <v>41925</v>
      </c>
      <c r="L1784">
        <v>201410</v>
      </c>
      <c r="M1784" s="19">
        <v>41913</v>
      </c>
      <c r="N1784">
        <v>24616</v>
      </c>
      <c r="O1784" t="s">
        <v>1076</v>
      </c>
      <c r="P1784" t="s">
        <v>1640</v>
      </c>
      <c r="Q1784" t="s">
        <v>924</v>
      </c>
      <c r="R1784">
        <v>63386</v>
      </c>
      <c r="S1784" s="19">
        <v>42240</v>
      </c>
      <c r="T1784">
        <v>124703</v>
      </c>
      <c r="U1784" t="s">
        <v>357</v>
      </c>
      <c r="V1784" s="19">
        <v>42243</v>
      </c>
      <c r="W1784" t="s">
        <v>2612</v>
      </c>
      <c r="X1784" t="s">
        <v>2613</v>
      </c>
      <c r="Y1784" t="s">
        <v>95</v>
      </c>
      <c r="Z1784" t="s">
        <v>603</v>
      </c>
      <c r="AA1784" s="29">
        <v>-699</v>
      </c>
      <c r="AB1784">
        <v>0</v>
      </c>
      <c r="AC1784">
        <f t="shared" si="336"/>
        <v>2015</v>
      </c>
      <c r="AD1784">
        <f t="shared" si="337"/>
        <v>8</v>
      </c>
      <c r="AE1784">
        <f t="shared" si="338"/>
        <v>2014</v>
      </c>
      <c r="AF1784">
        <f t="shared" si="339"/>
        <v>9</v>
      </c>
      <c r="AG1784" t="str">
        <f>VLOOKUP(F1784,vlookup!$A$2:$E$660,2,0)</f>
        <v>Retained</v>
      </c>
      <c r="AH1784" t="str">
        <f>VLOOKUP(F1784,vlookup!$A$2:$E$660,3,0)</f>
        <v>Service Contract</v>
      </c>
      <c r="AI1784" t="str">
        <f>VLOOKUP(F1784,vlookup!$A$2:$E$660,4,0)</f>
        <v>Used Car Programs</v>
      </c>
      <c r="AJ1784" t="str">
        <f>VLOOKUP(F1784,vlookup!$A$2:$E$660,5,0)</f>
        <v>High Mileage</v>
      </c>
      <c r="AL1784">
        <f t="shared" si="340"/>
        <v>40</v>
      </c>
      <c r="AM1784">
        <f t="shared" si="341"/>
        <v>354</v>
      </c>
      <c r="AN1784">
        <f t="shared" si="342"/>
        <v>16585</v>
      </c>
      <c r="AO1784" t="str">
        <f t="shared" si="343"/>
        <v/>
      </c>
      <c r="AP1784" t="str">
        <f t="shared" si="344"/>
        <v/>
      </c>
      <c r="AQ1784" t="str">
        <f t="shared" si="345"/>
        <v/>
      </c>
      <c r="AR1784">
        <f t="shared" si="346"/>
        <v>-699</v>
      </c>
      <c r="AS1784" t="str">
        <f t="shared" si="347"/>
        <v>8F159615I4-1</v>
      </c>
      <c r="AT1784" t="str">
        <f>IFERROR(IF(VLOOKUP(Y1784,vlookup!$I$2:$J$9,1,0)=Y1784,VLOOKUP(Y1784,vlookup!$I$2:$J$9,2,0),PROPER(Y1784)),PROPER(Y1784))</f>
        <v>Parts</v>
      </c>
      <c r="AU1784" t="str">
        <f>IFERROR(IF(B1784=VLOOKUP(B1784,vlookup!$L$2:$L$10,1,0),"Yes","No"),"No")</f>
        <v>No</v>
      </c>
    </row>
    <row r="1785" spans="1:47" ht="14.45" customHeight="1" x14ac:dyDescent="0.25">
      <c r="A1785" t="s">
        <v>1164</v>
      </c>
      <c r="B1785" s="31" t="s">
        <v>1165</v>
      </c>
      <c r="C1785">
        <v>7</v>
      </c>
      <c r="D1785">
        <v>4</v>
      </c>
      <c r="E1785" t="s">
        <v>382</v>
      </c>
      <c r="F1785" t="s">
        <v>205</v>
      </c>
      <c r="G1785" t="s">
        <v>919</v>
      </c>
      <c r="H1785" t="s">
        <v>3723</v>
      </c>
      <c r="I1785">
        <v>97290</v>
      </c>
      <c r="J1785" s="19">
        <v>41778</v>
      </c>
      <c r="K1785" s="19">
        <v>41813</v>
      </c>
      <c r="L1785">
        <v>201406</v>
      </c>
      <c r="M1785" s="19">
        <v>41791</v>
      </c>
      <c r="N1785">
        <v>24616</v>
      </c>
      <c r="O1785" t="s">
        <v>1076</v>
      </c>
      <c r="P1785" t="s">
        <v>2771</v>
      </c>
      <c r="Q1785" t="s">
        <v>924</v>
      </c>
      <c r="R1785">
        <v>346</v>
      </c>
      <c r="S1785" s="19">
        <v>42501</v>
      </c>
      <c r="T1785">
        <v>121877</v>
      </c>
      <c r="U1785" t="s">
        <v>356</v>
      </c>
      <c r="V1785" s="19">
        <v>42506</v>
      </c>
      <c r="W1785" t="s">
        <v>2772</v>
      </c>
      <c r="X1785" t="s">
        <v>2773</v>
      </c>
      <c r="Y1785" t="s">
        <v>95</v>
      </c>
      <c r="Z1785" t="s">
        <v>364</v>
      </c>
      <c r="AA1785" s="29">
        <v>-2066</v>
      </c>
      <c r="AB1785">
        <v>0</v>
      </c>
      <c r="AC1785">
        <f t="shared" si="336"/>
        <v>2016</v>
      </c>
      <c r="AD1785">
        <f t="shared" si="337"/>
        <v>5</v>
      </c>
      <c r="AE1785">
        <f t="shared" si="338"/>
        <v>2014</v>
      </c>
      <c r="AF1785">
        <f t="shared" si="339"/>
        <v>5</v>
      </c>
      <c r="AG1785" t="str">
        <f>VLOOKUP(F1785,vlookup!$A$2:$E$660,2,0)</f>
        <v>Retained</v>
      </c>
      <c r="AH1785" t="str">
        <f>VLOOKUP(F1785,vlookup!$A$2:$E$660,3,0)</f>
        <v>Service Contract</v>
      </c>
      <c r="AI1785" t="str">
        <f>VLOOKUP(F1785,vlookup!$A$2:$E$660,4,0)</f>
        <v>Used Car Programs</v>
      </c>
      <c r="AJ1785" t="str">
        <f>VLOOKUP(F1785,vlookup!$A$2:$E$660,5,0)</f>
        <v>High Mileage</v>
      </c>
      <c r="AL1785">
        <f t="shared" si="340"/>
        <v>34</v>
      </c>
      <c r="AM1785">
        <f t="shared" si="341"/>
        <v>717</v>
      </c>
      <c r="AN1785">
        <f t="shared" si="342"/>
        <v>24587</v>
      </c>
      <c r="AO1785" t="str">
        <f t="shared" si="343"/>
        <v/>
      </c>
      <c r="AP1785" t="str">
        <f t="shared" si="344"/>
        <v/>
      </c>
      <c r="AQ1785" t="str">
        <f t="shared" si="345"/>
        <v/>
      </c>
      <c r="AR1785">
        <f t="shared" si="346"/>
        <v>-2066</v>
      </c>
      <c r="AS1785" t="str">
        <f t="shared" si="347"/>
        <v>7F508828E4-7</v>
      </c>
      <c r="AT1785" t="str">
        <f>IFERROR(IF(VLOOKUP(Y1785,vlookup!$I$2:$J$9,1,0)=Y1785,VLOOKUP(Y1785,vlookup!$I$2:$J$9,2,0),PROPER(Y1785)),PROPER(Y1785))</f>
        <v>Parts</v>
      </c>
      <c r="AU1785" t="str">
        <f>IFERROR(IF(B1785=VLOOKUP(B1785,vlookup!$L$2:$L$10,1,0),"Yes","No"),"No")</f>
        <v>No</v>
      </c>
    </row>
    <row r="1786" spans="1:47" ht="14.45" customHeight="1" x14ac:dyDescent="0.25">
      <c r="A1786" t="s">
        <v>1167</v>
      </c>
      <c r="B1786" s="31" t="s">
        <v>1168</v>
      </c>
      <c r="C1786">
        <v>1</v>
      </c>
      <c r="D1786">
        <v>1</v>
      </c>
      <c r="E1786" t="s">
        <v>382</v>
      </c>
      <c r="F1786" t="s">
        <v>205</v>
      </c>
      <c r="G1786" t="s">
        <v>922</v>
      </c>
      <c r="H1786" t="s">
        <v>3724</v>
      </c>
      <c r="I1786">
        <v>64840</v>
      </c>
      <c r="J1786" s="19">
        <v>41688</v>
      </c>
      <c r="K1786" s="19">
        <v>41717</v>
      </c>
      <c r="L1786">
        <v>201403</v>
      </c>
      <c r="M1786" s="19">
        <v>41699</v>
      </c>
      <c r="N1786">
        <v>24617</v>
      </c>
      <c r="O1786" t="s">
        <v>1070</v>
      </c>
      <c r="P1786" t="s">
        <v>1169</v>
      </c>
      <c r="Q1786" t="s">
        <v>924</v>
      </c>
      <c r="R1786">
        <v>6037764</v>
      </c>
      <c r="S1786" s="19">
        <v>41778</v>
      </c>
      <c r="T1786">
        <v>69312</v>
      </c>
      <c r="U1786" t="s">
        <v>357</v>
      </c>
      <c r="V1786" s="19">
        <v>41796</v>
      </c>
      <c r="W1786" t="s">
        <v>608</v>
      </c>
      <c r="X1786" t="s">
        <v>609</v>
      </c>
      <c r="Y1786" t="s">
        <v>95</v>
      </c>
      <c r="Z1786" t="s">
        <v>364</v>
      </c>
      <c r="AA1786" s="29">
        <v>-108</v>
      </c>
      <c r="AB1786">
        <v>0</v>
      </c>
      <c r="AC1786">
        <f t="shared" si="336"/>
        <v>2014</v>
      </c>
      <c r="AD1786">
        <f t="shared" si="337"/>
        <v>6</v>
      </c>
      <c r="AE1786">
        <f t="shared" si="338"/>
        <v>2014</v>
      </c>
      <c r="AF1786">
        <f t="shared" si="339"/>
        <v>2</v>
      </c>
      <c r="AG1786" t="str">
        <f>VLOOKUP(F1786,vlookup!$A$2:$E$660,2,0)</f>
        <v>Retained</v>
      </c>
      <c r="AH1786" t="str">
        <f>VLOOKUP(F1786,vlookup!$A$2:$E$660,3,0)</f>
        <v>Service Contract</v>
      </c>
      <c r="AI1786" t="str">
        <f>VLOOKUP(F1786,vlookup!$A$2:$E$660,4,0)</f>
        <v>Used Car Programs</v>
      </c>
      <c r="AJ1786" t="str">
        <f>VLOOKUP(F1786,vlookup!$A$2:$E$660,5,0)</f>
        <v>High Mileage</v>
      </c>
      <c r="AL1786">
        <f t="shared" si="340"/>
        <v>31</v>
      </c>
      <c r="AM1786">
        <f t="shared" si="341"/>
        <v>108</v>
      </c>
      <c r="AN1786">
        <f t="shared" si="342"/>
        <v>4472</v>
      </c>
      <c r="AO1786" t="str">
        <f t="shared" si="343"/>
        <v/>
      </c>
      <c r="AP1786" t="str">
        <f t="shared" si="344"/>
        <v/>
      </c>
      <c r="AQ1786" t="str">
        <f t="shared" si="345"/>
        <v/>
      </c>
      <c r="AR1786">
        <f t="shared" si="346"/>
        <v>-108</v>
      </c>
      <c r="AS1786" t="str">
        <f t="shared" si="347"/>
        <v>5D235918B4-1</v>
      </c>
      <c r="AT1786" t="str">
        <f>IFERROR(IF(VLOOKUP(Y1786,vlookup!$I$2:$J$9,1,0)=Y1786,VLOOKUP(Y1786,vlookup!$I$2:$J$9,2,0),PROPER(Y1786)),PROPER(Y1786))</f>
        <v>Parts</v>
      </c>
      <c r="AU1786" t="str">
        <f>IFERROR(IF(B1786=VLOOKUP(B1786,vlookup!$L$2:$L$10,1,0),"Yes","No"),"No")</f>
        <v>No</v>
      </c>
    </row>
    <row r="1787" spans="1:47" ht="14.45" customHeight="1" x14ac:dyDescent="0.25">
      <c r="A1787" t="s">
        <v>1167</v>
      </c>
      <c r="B1787" s="31" t="s">
        <v>1168</v>
      </c>
      <c r="C1787">
        <v>1</v>
      </c>
      <c r="D1787">
        <v>1</v>
      </c>
      <c r="E1787" t="s">
        <v>382</v>
      </c>
      <c r="F1787" t="s">
        <v>205</v>
      </c>
      <c r="G1787" t="s">
        <v>922</v>
      </c>
      <c r="H1787" t="s">
        <v>3724</v>
      </c>
      <c r="I1787">
        <v>64840</v>
      </c>
      <c r="J1787" s="19">
        <v>41688</v>
      </c>
      <c r="K1787" s="19">
        <v>41717</v>
      </c>
      <c r="L1787">
        <v>201403</v>
      </c>
      <c r="M1787" s="19">
        <v>41699</v>
      </c>
      <c r="N1787">
        <v>24617</v>
      </c>
      <c r="O1787" t="s">
        <v>1070</v>
      </c>
      <c r="P1787" t="s">
        <v>1169</v>
      </c>
      <c r="Q1787" t="s">
        <v>924</v>
      </c>
      <c r="R1787">
        <v>6037764</v>
      </c>
      <c r="S1787" s="19">
        <v>41778</v>
      </c>
      <c r="T1787">
        <v>69312</v>
      </c>
      <c r="U1787" t="s">
        <v>357</v>
      </c>
      <c r="V1787" s="19">
        <v>41796</v>
      </c>
      <c r="W1787" t="s">
        <v>2774</v>
      </c>
      <c r="X1787" t="s">
        <v>2775</v>
      </c>
      <c r="Y1787" t="s">
        <v>95</v>
      </c>
      <c r="Z1787" t="s">
        <v>603</v>
      </c>
      <c r="AA1787" s="29">
        <v>-98.2</v>
      </c>
      <c r="AB1787">
        <v>0</v>
      </c>
      <c r="AC1787">
        <f t="shared" si="336"/>
        <v>2014</v>
      </c>
      <c r="AD1787">
        <f t="shared" si="337"/>
        <v>6</v>
      </c>
      <c r="AE1787">
        <f t="shared" si="338"/>
        <v>2014</v>
      </c>
      <c r="AF1787">
        <f t="shared" si="339"/>
        <v>2</v>
      </c>
      <c r="AG1787" t="str">
        <f>VLOOKUP(F1787,vlookup!$A$2:$E$660,2,0)</f>
        <v>Retained</v>
      </c>
      <c r="AH1787" t="str">
        <f>VLOOKUP(F1787,vlookup!$A$2:$E$660,3,0)</f>
        <v>Service Contract</v>
      </c>
      <c r="AI1787" t="str">
        <f>VLOOKUP(F1787,vlookup!$A$2:$E$660,4,0)</f>
        <v>Used Car Programs</v>
      </c>
      <c r="AJ1787" t="str">
        <f>VLOOKUP(F1787,vlookup!$A$2:$E$660,5,0)</f>
        <v>High Mileage</v>
      </c>
      <c r="AL1787">
        <f t="shared" si="340"/>
        <v>31</v>
      </c>
      <c r="AM1787">
        <f t="shared" si="341"/>
        <v>108</v>
      </c>
      <c r="AN1787">
        <f t="shared" si="342"/>
        <v>4472</v>
      </c>
      <c r="AO1787" t="str">
        <f t="shared" si="343"/>
        <v/>
      </c>
      <c r="AP1787" t="str">
        <f t="shared" si="344"/>
        <v/>
      </c>
      <c r="AQ1787" t="str">
        <f t="shared" si="345"/>
        <v/>
      </c>
      <c r="AR1787">
        <f t="shared" si="346"/>
        <v>-98.2</v>
      </c>
      <c r="AS1787" t="str">
        <f t="shared" si="347"/>
        <v>5D235918B4-1</v>
      </c>
      <c r="AT1787" t="str">
        <f>IFERROR(IF(VLOOKUP(Y1787,vlookup!$I$2:$J$9,1,0)=Y1787,VLOOKUP(Y1787,vlookup!$I$2:$J$9,2,0),PROPER(Y1787)),PROPER(Y1787))</f>
        <v>Parts</v>
      </c>
      <c r="AU1787" t="str">
        <f>IFERROR(IF(B1787=VLOOKUP(B1787,vlookup!$L$2:$L$10,1,0),"Yes","No"),"No")</f>
        <v>No</v>
      </c>
    </row>
    <row r="1788" spans="1:47" ht="14.45" customHeight="1" x14ac:dyDescent="0.25">
      <c r="A1788" t="s">
        <v>1167</v>
      </c>
      <c r="B1788" s="31" t="s">
        <v>1168</v>
      </c>
      <c r="C1788">
        <v>1</v>
      </c>
      <c r="D1788">
        <v>1</v>
      </c>
      <c r="E1788" t="s">
        <v>382</v>
      </c>
      <c r="F1788" t="s">
        <v>205</v>
      </c>
      <c r="G1788" t="s">
        <v>922</v>
      </c>
      <c r="H1788" t="s">
        <v>3724</v>
      </c>
      <c r="I1788">
        <v>64840</v>
      </c>
      <c r="J1788" s="19">
        <v>41688</v>
      </c>
      <c r="K1788" s="19">
        <v>41717</v>
      </c>
      <c r="L1788">
        <v>201403</v>
      </c>
      <c r="M1788" s="19">
        <v>41699</v>
      </c>
      <c r="N1788">
        <v>24617</v>
      </c>
      <c r="O1788" t="s">
        <v>1070</v>
      </c>
      <c r="P1788" t="s">
        <v>1169</v>
      </c>
      <c r="Q1788" t="s">
        <v>924</v>
      </c>
      <c r="R1788">
        <v>6037764</v>
      </c>
      <c r="S1788" s="19">
        <v>41778</v>
      </c>
      <c r="T1788">
        <v>69312</v>
      </c>
      <c r="U1788" t="s">
        <v>357</v>
      </c>
      <c r="V1788" s="19">
        <v>41796</v>
      </c>
      <c r="W1788" t="s">
        <v>616</v>
      </c>
      <c r="X1788" t="s">
        <v>617</v>
      </c>
      <c r="Y1788" t="s">
        <v>95</v>
      </c>
      <c r="Z1788" t="s">
        <v>578</v>
      </c>
      <c r="AA1788" s="29">
        <v>-44.7</v>
      </c>
      <c r="AB1788">
        <v>0</v>
      </c>
      <c r="AC1788">
        <f t="shared" si="336"/>
        <v>2014</v>
      </c>
      <c r="AD1788">
        <f t="shared" si="337"/>
        <v>6</v>
      </c>
      <c r="AE1788">
        <f t="shared" si="338"/>
        <v>2014</v>
      </c>
      <c r="AF1788">
        <f t="shared" si="339"/>
        <v>2</v>
      </c>
      <c r="AG1788" t="str">
        <f>VLOOKUP(F1788,vlookup!$A$2:$E$660,2,0)</f>
        <v>Retained</v>
      </c>
      <c r="AH1788" t="str">
        <f>VLOOKUP(F1788,vlookup!$A$2:$E$660,3,0)</f>
        <v>Service Contract</v>
      </c>
      <c r="AI1788" t="str">
        <f>VLOOKUP(F1788,vlookup!$A$2:$E$660,4,0)</f>
        <v>Used Car Programs</v>
      </c>
      <c r="AJ1788" t="str">
        <f>VLOOKUP(F1788,vlookup!$A$2:$E$660,5,0)</f>
        <v>High Mileage</v>
      </c>
      <c r="AL1788">
        <f t="shared" si="340"/>
        <v>31</v>
      </c>
      <c r="AM1788">
        <f t="shared" si="341"/>
        <v>108</v>
      </c>
      <c r="AN1788">
        <f t="shared" si="342"/>
        <v>4472</v>
      </c>
      <c r="AO1788" t="str">
        <f t="shared" si="343"/>
        <v/>
      </c>
      <c r="AP1788" t="str">
        <f t="shared" si="344"/>
        <v/>
      </c>
      <c r="AQ1788" t="str">
        <f t="shared" si="345"/>
        <v/>
      </c>
      <c r="AR1788">
        <f t="shared" si="346"/>
        <v>-44.7</v>
      </c>
      <c r="AS1788" t="str">
        <f t="shared" si="347"/>
        <v>5D235918B4-1</v>
      </c>
      <c r="AT1788" t="str">
        <f>IFERROR(IF(VLOOKUP(Y1788,vlookup!$I$2:$J$9,1,0)=Y1788,VLOOKUP(Y1788,vlookup!$I$2:$J$9,2,0),PROPER(Y1788)),PROPER(Y1788))</f>
        <v>Parts</v>
      </c>
      <c r="AU1788" t="str">
        <f>IFERROR(IF(B1788=VLOOKUP(B1788,vlookup!$L$2:$L$10,1,0),"Yes","No"),"No")</f>
        <v>No</v>
      </c>
    </row>
    <row r="1789" spans="1:47" ht="14.45" customHeight="1" x14ac:dyDescent="0.25">
      <c r="A1789" t="s">
        <v>1167</v>
      </c>
      <c r="B1789" s="31" t="s">
        <v>1168</v>
      </c>
      <c r="C1789">
        <v>1</v>
      </c>
      <c r="D1789">
        <v>1</v>
      </c>
      <c r="E1789" t="s">
        <v>382</v>
      </c>
      <c r="F1789" t="s">
        <v>205</v>
      </c>
      <c r="G1789" t="s">
        <v>922</v>
      </c>
      <c r="H1789" t="s">
        <v>3724</v>
      </c>
      <c r="I1789">
        <v>64840</v>
      </c>
      <c r="J1789" s="19">
        <v>41688</v>
      </c>
      <c r="K1789" s="19">
        <v>41717</v>
      </c>
      <c r="L1789">
        <v>201403</v>
      </c>
      <c r="M1789" s="19">
        <v>41699</v>
      </c>
      <c r="N1789">
        <v>24617</v>
      </c>
      <c r="O1789" t="s">
        <v>1070</v>
      </c>
      <c r="P1789" t="s">
        <v>1169</v>
      </c>
      <c r="Q1789" t="s">
        <v>924</v>
      </c>
      <c r="R1789">
        <v>6037764</v>
      </c>
      <c r="S1789" s="19">
        <v>41778</v>
      </c>
      <c r="T1789">
        <v>69312</v>
      </c>
      <c r="U1789" t="s">
        <v>357</v>
      </c>
      <c r="V1789" s="19">
        <v>41796</v>
      </c>
      <c r="W1789" t="s">
        <v>2776</v>
      </c>
      <c r="X1789" t="s">
        <v>2777</v>
      </c>
      <c r="Y1789" t="s">
        <v>95</v>
      </c>
      <c r="Z1789" t="s">
        <v>578</v>
      </c>
      <c r="AA1789" s="29">
        <v>-36.950000000000003</v>
      </c>
      <c r="AB1789">
        <v>0</v>
      </c>
      <c r="AC1789">
        <f t="shared" si="336"/>
        <v>2014</v>
      </c>
      <c r="AD1789">
        <f t="shared" si="337"/>
        <v>6</v>
      </c>
      <c r="AE1789">
        <f t="shared" si="338"/>
        <v>2014</v>
      </c>
      <c r="AF1789">
        <f t="shared" si="339"/>
        <v>2</v>
      </c>
      <c r="AG1789" t="str">
        <f>VLOOKUP(F1789,vlookup!$A$2:$E$660,2,0)</f>
        <v>Retained</v>
      </c>
      <c r="AH1789" t="str">
        <f>VLOOKUP(F1789,vlookup!$A$2:$E$660,3,0)</f>
        <v>Service Contract</v>
      </c>
      <c r="AI1789" t="str">
        <f>VLOOKUP(F1789,vlookup!$A$2:$E$660,4,0)</f>
        <v>Used Car Programs</v>
      </c>
      <c r="AJ1789" t="str">
        <f>VLOOKUP(F1789,vlookup!$A$2:$E$660,5,0)</f>
        <v>High Mileage</v>
      </c>
      <c r="AL1789">
        <f t="shared" si="340"/>
        <v>31</v>
      </c>
      <c r="AM1789">
        <f t="shared" si="341"/>
        <v>108</v>
      </c>
      <c r="AN1789">
        <f t="shared" si="342"/>
        <v>4472</v>
      </c>
      <c r="AO1789" t="str">
        <f t="shared" si="343"/>
        <v/>
      </c>
      <c r="AP1789" t="str">
        <f t="shared" si="344"/>
        <v/>
      </c>
      <c r="AQ1789" t="str">
        <f t="shared" si="345"/>
        <v/>
      </c>
      <c r="AR1789">
        <f t="shared" si="346"/>
        <v>-36.950000000000003</v>
      </c>
      <c r="AS1789" t="str">
        <f t="shared" si="347"/>
        <v>5D235918B4-1</v>
      </c>
      <c r="AT1789" t="str">
        <f>IFERROR(IF(VLOOKUP(Y1789,vlookup!$I$2:$J$9,1,0)=Y1789,VLOOKUP(Y1789,vlookup!$I$2:$J$9,2,0),PROPER(Y1789)),PROPER(Y1789))</f>
        <v>Parts</v>
      </c>
      <c r="AU1789" t="str">
        <f>IFERROR(IF(B1789=VLOOKUP(B1789,vlookup!$L$2:$L$10,1,0),"Yes","No"),"No")</f>
        <v>No</v>
      </c>
    </row>
    <row r="1790" spans="1:47" ht="14.45" customHeight="1" x14ac:dyDescent="0.25">
      <c r="A1790" t="s">
        <v>1167</v>
      </c>
      <c r="B1790" s="31" t="s">
        <v>1168</v>
      </c>
      <c r="C1790">
        <v>1</v>
      </c>
      <c r="D1790">
        <v>1</v>
      </c>
      <c r="E1790" t="s">
        <v>382</v>
      </c>
      <c r="F1790" t="s">
        <v>205</v>
      </c>
      <c r="G1790" t="s">
        <v>922</v>
      </c>
      <c r="H1790" t="s">
        <v>3724</v>
      </c>
      <c r="I1790">
        <v>64840</v>
      </c>
      <c r="J1790" s="19">
        <v>41688</v>
      </c>
      <c r="K1790" s="19">
        <v>41717</v>
      </c>
      <c r="L1790">
        <v>201403</v>
      </c>
      <c r="M1790" s="19">
        <v>41699</v>
      </c>
      <c r="N1790">
        <v>24617</v>
      </c>
      <c r="O1790" t="s">
        <v>1070</v>
      </c>
      <c r="P1790" t="s">
        <v>1169</v>
      </c>
      <c r="Q1790" t="s">
        <v>924</v>
      </c>
      <c r="R1790">
        <v>6037764</v>
      </c>
      <c r="S1790" s="19">
        <v>41778</v>
      </c>
      <c r="T1790">
        <v>69312</v>
      </c>
      <c r="U1790" t="s">
        <v>357</v>
      </c>
      <c r="V1790" s="19">
        <v>41796</v>
      </c>
      <c r="W1790" t="s">
        <v>2778</v>
      </c>
      <c r="X1790" t="s">
        <v>2779</v>
      </c>
      <c r="Y1790" t="s">
        <v>95</v>
      </c>
      <c r="Z1790" t="s">
        <v>578</v>
      </c>
      <c r="AA1790" s="29">
        <v>-540</v>
      </c>
      <c r="AB1790">
        <v>0</v>
      </c>
      <c r="AC1790">
        <f t="shared" si="336"/>
        <v>2014</v>
      </c>
      <c r="AD1790">
        <f t="shared" si="337"/>
        <v>6</v>
      </c>
      <c r="AE1790">
        <f t="shared" si="338"/>
        <v>2014</v>
      </c>
      <c r="AF1790">
        <f t="shared" si="339"/>
        <v>2</v>
      </c>
      <c r="AG1790" t="str">
        <f>VLOOKUP(F1790,vlookup!$A$2:$E$660,2,0)</f>
        <v>Retained</v>
      </c>
      <c r="AH1790" t="str">
        <f>VLOOKUP(F1790,vlookup!$A$2:$E$660,3,0)</f>
        <v>Service Contract</v>
      </c>
      <c r="AI1790" t="str">
        <f>VLOOKUP(F1790,vlookup!$A$2:$E$660,4,0)</f>
        <v>Used Car Programs</v>
      </c>
      <c r="AJ1790" t="str">
        <f>VLOOKUP(F1790,vlookup!$A$2:$E$660,5,0)</f>
        <v>High Mileage</v>
      </c>
      <c r="AL1790">
        <f t="shared" si="340"/>
        <v>31</v>
      </c>
      <c r="AM1790">
        <f t="shared" si="341"/>
        <v>108</v>
      </c>
      <c r="AN1790">
        <f t="shared" si="342"/>
        <v>4472</v>
      </c>
      <c r="AO1790" t="str">
        <f t="shared" si="343"/>
        <v/>
      </c>
      <c r="AP1790" t="str">
        <f t="shared" si="344"/>
        <v/>
      </c>
      <c r="AQ1790" t="str">
        <f t="shared" si="345"/>
        <v/>
      </c>
      <c r="AR1790">
        <f t="shared" si="346"/>
        <v>-540</v>
      </c>
      <c r="AS1790" t="str">
        <f t="shared" si="347"/>
        <v>5D235918B4-1</v>
      </c>
      <c r="AT1790" t="str">
        <f>IFERROR(IF(VLOOKUP(Y1790,vlookup!$I$2:$J$9,1,0)=Y1790,VLOOKUP(Y1790,vlookup!$I$2:$J$9,2,0),PROPER(Y1790)),PROPER(Y1790))</f>
        <v>Parts</v>
      </c>
      <c r="AU1790" t="str">
        <f>IFERROR(IF(B1790=VLOOKUP(B1790,vlookup!$L$2:$L$10,1,0),"Yes","No"),"No")</f>
        <v>No</v>
      </c>
    </row>
    <row r="1791" spans="1:47" ht="14.45" customHeight="1" x14ac:dyDescent="0.25">
      <c r="A1791" t="s">
        <v>1170</v>
      </c>
      <c r="B1791" s="31" t="s">
        <v>1171</v>
      </c>
      <c r="C1791">
        <v>2</v>
      </c>
      <c r="D1791">
        <v>1</v>
      </c>
      <c r="E1791" t="s">
        <v>571</v>
      </c>
      <c r="F1791" t="s">
        <v>205</v>
      </c>
      <c r="G1791" t="s">
        <v>922</v>
      </c>
      <c r="H1791" t="s">
        <v>3725</v>
      </c>
      <c r="I1791">
        <v>87885</v>
      </c>
      <c r="J1791" s="19">
        <v>41856</v>
      </c>
      <c r="K1791" s="19">
        <v>41892</v>
      </c>
      <c r="L1791">
        <v>201409</v>
      </c>
      <c r="M1791" s="19">
        <v>41883</v>
      </c>
      <c r="N1791">
        <v>24617</v>
      </c>
      <c r="O1791" t="s">
        <v>1070</v>
      </c>
      <c r="P1791" t="s">
        <v>1172</v>
      </c>
      <c r="Q1791" t="s">
        <v>924</v>
      </c>
      <c r="R1791">
        <v>6890</v>
      </c>
      <c r="S1791" s="19">
        <v>42051</v>
      </c>
      <c r="T1791">
        <v>88136</v>
      </c>
      <c r="U1791" t="s">
        <v>357</v>
      </c>
      <c r="V1791" s="19">
        <v>42054</v>
      </c>
      <c r="W1791" t="s">
        <v>591</v>
      </c>
      <c r="X1791" t="s">
        <v>592</v>
      </c>
      <c r="Y1791" t="s">
        <v>95</v>
      </c>
      <c r="Z1791" t="s">
        <v>358</v>
      </c>
      <c r="AA1791" s="29">
        <v>-165</v>
      </c>
      <c r="AB1791">
        <v>0</v>
      </c>
      <c r="AC1791">
        <f t="shared" si="336"/>
        <v>2015</v>
      </c>
      <c r="AD1791">
        <f t="shared" si="337"/>
        <v>2</v>
      </c>
      <c r="AE1791">
        <f t="shared" si="338"/>
        <v>2014</v>
      </c>
      <c r="AF1791">
        <f t="shared" si="339"/>
        <v>8</v>
      </c>
      <c r="AG1791" t="str">
        <f>VLOOKUP(F1791,vlookup!$A$2:$E$660,2,0)</f>
        <v>Retained</v>
      </c>
      <c r="AH1791" t="str">
        <f>VLOOKUP(F1791,vlookup!$A$2:$E$660,3,0)</f>
        <v>Service Contract</v>
      </c>
      <c r="AI1791" t="str">
        <f>VLOOKUP(F1791,vlookup!$A$2:$E$660,4,0)</f>
        <v>Used Car Programs</v>
      </c>
      <c r="AJ1791" t="str">
        <f>VLOOKUP(F1791,vlookup!$A$2:$E$660,5,0)</f>
        <v>High Mileage</v>
      </c>
      <c r="AL1791">
        <f t="shared" si="340"/>
        <v>35</v>
      </c>
      <c r="AM1791">
        <f t="shared" si="341"/>
        <v>194</v>
      </c>
      <c r="AN1791">
        <f t="shared" si="342"/>
        <v>251</v>
      </c>
      <c r="AO1791" t="str">
        <f t="shared" si="343"/>
        <v/>
      </c>
      <c r="AP1791" t="str">
        <f t="shared" si="344"/>
        <v/>
      </c>
      <c r="AQ1791" t="str">
        <f t="shared" si="345"/>
        <v/>
      </c>
      <c r="AR1791">
        <f t="shared" si="346"/>
        <v>-165</v>
      </c>
      <c r="AS1791" t="str">
        <f t="shared" si="347"/>
        <v>7D242771H4-2</v>
      </c>
      <c r="AT1791" t="str">
        <f>IFERROR(IF(VLOOKUP(Y1791,vlookup!$I$2:$J$9,1,0)=Y1791,VLOOKUP(Y1791,vlookup!$I$2:$J$9,2,0),PROPER(Y1791)),PROPER(Y1791))</f>
        <v>Parts</v>
      </c>
      <c r="AU1791" t="str">
        <f>IFERROR(IF(B1791=VLOOKUP(B1791,vlookup!$L$2:$L$10,1,0),"Yes","No"),"No")</f>
        <v>No</v>
      </c>
    </row>
    <row r="1792" spans="1:47" ht="14.45" customHeight="1" x14ac:dyDescent="0.25">
      <c r="A1792" t="s">
        <v>1173</v>
      </c>
      <c r="B1792" s="31" t="s">
        <v>1174</v>
      </c>
      <c r="C1792">
        <v>1</v>
      </c>
      <c r="D1792">
        <v>1</v>
      </c>
      <c r="E1792" t="s">
        <v>382</v>
      </c>
      <c r="F1792" t="s">
        <v>238</v>
      </c>
      <c r="G1792" t="s">
        <v>922</v>
      </c>
      <c r="H1792" t="s">
        <v>3725</v>
      </c>
      <c r="I1792">
        <v>92918</v>
      </c>
      <c r="J1792" s="19">
        <v>42123</v>
      </c>
      <c r="K1792" s="19">
        <v>42154</v>
      </c>
      <c r="L1792">
        <v>201505</v>
      </c>
      <c r="M1792" s="19">
        <v>42125</v>
      </c>
      <c r="N1792">
        <v>24616</v>
      </c>
      <c r="O1792" t="s">
        <v>1076</v>
      </c>
      <c r="P1792" t="s">
        <v>1175</v>
      </c>
      <c r="Q1792" t="s">
        <v>924</v>
      </c>
      <c r="R1792">
        <v>262125</v>
      </c>
      <c r="S1792" s="19">
        <v>42219</v>
      </c>
      <c r="T1792">
        <v>98429</v>
      </c>
      <c r="U1792" t="s">
        <v>357</v>
      </c>
      <c r="V1792" s="19">
        <v>42221</v>
      </c>
      <c r="W1792" t="s">
        <v>362</v>
      </c>
      <c r="X1792" t="s">
        <v>363</v>
      </c>
      <c r="Y1792" t="s">
        <v>95</v>
      </c>
      <c r="Z1792" t="s">
        <v>358</v>
      </c>
      <c r="AA1792" s="29">
        <v>-305</v>
      </c>
      <c r="AB1792">
        <v>0</v>
      </c>
      <c r="AC1792">
        <f t="shared" si="336"/>
        <v>2015</v>
      </c>
      <c r="AD1792">
        <f t="shared" si="337"/>
        <v>8</v>
      </c>
      <c r="AE1792">
        <f t="shared" si="338"/>
        <v>2015</v>
      </c>
      <c r="AF1792">
        <f t="shared" si="339"/>
        <v>4</v>
      </c>
      <c r="AG1792" t="str">
        <f>VLOOKUP(F1792,vlookup!$A$2:$E$660,2,0)</f>
        <v>Retained</v>
      </c>
      <c r="AH1792" t="str">
        <f>VLOOKUP(F1792,vlookup!$A$2:$E$660,3,0)</f>
        <v>Service Contract</v>
      </c>
      <c r="AI1792" t="str">
        <f>VLOOKUP(F1792,vlookup!$A$2:$E$660,4,0)</f>
        <v>Used Car Programs</v>
      </c>
      <c r="AJ1792" t="str">
        <f>VLOOKUP(F1792,vlookup!$A$2:$E$660,5,0)</f>
        <v>High Mileage</v>
      </c>
      <c r="AL1792">
        <f t="shared" si="340"/>
        <v>31</v>
      </c>
      <c r="AM1792">
        <f t="shared" si="341"/>
        <v>96</v>
      </c>
      <c r="AN1792">
        <f t="shared" si="342"/>
        <v>5511</v>
      </c>
      <c r="AO1792" t="str">
        <f t="shared" si="343"/>
        <v/>
      </c>
      <c r="AP1792" t="str">
        <f t="shared" si="344"/>
        <v/>
      </c>
      <c r="AQ1792" t="str">
        <f t="shared" si="345"/>
        <v/>
      </c>
      <c r="AR1792">
        <f t="shared" si="346"/>
        <v>-305</v>
      </c>
      <c r="AS1792" t="str">
        <f t="shared" si="347"/>
        <v>7D137482D5Y-1</v>
      </c>
      <c r="AT1792" t="str">
        <f>IFERROR(IF(VLOOKUP(Y1792,vlookup!$I$2:$J$9,1,0)=Y1792,VLOOKUP(Y1792,vlookup!$I$2:$J$9,2,0),PROPER(Y1792)),PROPER(Y1792))</f>
        <v>Parts</v>
      </c>
      <c r="AU1792" t="str">
        <f>IFERROR(IF(B1792=VLOOKUP(B1792,vlookup!$L$2:$L$10,1,0),"Yes","No"),"No")</f>
        <v>No</v>
      </c>
    </row>
    <row r="1793" spans="1:47" ht="14.45" customHeight="1" x14ac:dyDescent="0.25">
      <c r="A1793" t="s">
        <v>1176</v>
      </c>
      <c r="B1793" s="31" t="s">
        <v>1177</v>
      </c>
      <c r="C1793">
        <v>1</v>
      </c>
      <c r="D1793">
        <v>1</v>
      </c>
      <c r="E1793" t="s">
        <v>382</v>
      </c>
      <c r="F1793" t="s">
        <v>60</v>
      </c>
      <c r="G1793" t="s">
        <v>922</v>
      </c>
      <c r="H1793" t="s">
        <v>3725</v>
      </c>
      <c r="I1793">
        <v>98581</v>
      </c>
      <c r="J1793" s="19">
        <v>41311</v>
      </c>
      <c r="K1793" s="19">
        <v>41345</v>
      </c>
      <c r="L1793">
        <v>201303</v>
      </c>
      <c r="M1793" s="19">
        <v>41334</v>
      </c>
      <c r="N1793">
        <v>24616</v>
      </c>
      <c r="O1793" t="s">
        <v>1076</v>
      </c>
      <c r="P1793" t="s">
        <v>1178</v>
      </c>
      <c r="Q1793" t="s">
        <v>924</v>
      </c>
      <c r="R1793">
        <v>396187</v>
      </c>
      <c r="S1793" s="19">
        <v>41556</v>
      </c>
      <c r="T1793">
        <v>105107</v>
      </c>
      <c r="U1793" t="s">
        <v>357</v>
      </c>
      <c r="V1793" s="19">
        <v>41557</v>
      </c>
      <c r="W1793" t="s">
        <v>2780</v>
      </c>
      <c r="X1793" t="s">
        <v>2781</v>
      </c>
      <c r="Y1793" t="s">
        <v>95</v>
      </c>
      <c r="Z1793" t="s">
        <v>358</v>
      </c>
      <c r="AA1793" s="29">
        <v>-390</v>
      </c>
      <c r="AB1793" t="s">
        <v>544</v>
      </c>
      <c r="AC1793">
        <f t="shared" si="336"/>
        <v>2013</v>
      </c>
      <c r="AD1793">
        <f t="shared" si="337"/>
        <v>10</v>
      </c>
      <c r="AE1793">
        <f t="shared" si="338"/>
        <v>2013</v>
      </c>
      <c r="AF1793">
        <f t="shared" si="339"/>
        <v>2</v>
      </c>
      <c r="AG1793" t="str">
        <f>VLOOKUP(F1793,vlookup!$A$2:$E$660,2,0)</f>
        <v>Retained</v>
      </c>
      <c r="AH1793" t="str">
        <f>VLOOKUP(F1793,vlookup!$A$2:$E$660,3,0)</f>
        <v>Service Contract</v>
      </c>
      <c r="AI1793" t="str">
        <f>VLOOKUP(F1793,vlookup!$A$2:$E$660,4,0)</f>
        <v>Used Car Programs</v>
      </c>
      <c r="AJ1793" t="str">
        <f>VLOOKUP(F1793,vlookup!$A$2:$E$660,5,0)</f>
        <v>High Mileage</v>
      </c>
      <c r="AL1793">
        <f t="shared" si="340"/>
        <v>36</v>
      </c>
      <c r="AM1793">
        <f t="shared" si="341"/>
        <v>244</v>
      </c>
      <c r="AN1793">
        <f t="shared" si="342"/>
        <v>6526</v>
      </c>
      <c r="AO1793" t="str">
        <f t="shared" si="343"/>
        <v/>
      </c>
      <c r="AP1793" t="str">
        <f t="shared" si="344"/>
        <v/>
      </c>
      <c r="AQ1793" t="str">
        <f t="shared" si="345"/>
        <v/>
      </c>
      <c r="AR1793">
        <f t="shared" si="346"/>
        <v>-390</v>
      </c>
      <c r="AS1793" t="str">
        <f t="shared" si="347"/>
        <v>7D559656B3Y-1</v>
      </c>
      <c r="AT1793" t="str">
        <f>IFERROR(IF(VLOOKUP(Y1793,vlookup!$I$2:$J$9,1,0)=Y1793,VLOOKUP(Y1793,vlookup!$I$2:$J$9,2,0),PROPER(Y1793)),PROPER(Y1793))</f>
        <v>Parts</v>
      </c>
      <c r="AU1793" t="str">
        <f>IFERROR(IF(B1793=VLOOKUP(B1793,vlookup!$L$2:$L$10,1,0),"Yes","No"),"No")</f>
        <v>No</v>
      </c>
    </row>
    <row r="1794" spans="1:47" ht="14.45" customHeight="1" x14ac:dyDescent="0.25">
      <c r="A1794" t="s">
        <v>1114</v>
      </c>
      <c r="B1794" s="31" t="s">
        <v>1115</v>
      </c>
      <c r="C1794">
        <v>1</v>
      </c>
      <c r="D1794">
        <v>1</v>
      </c>
      <c r="E1794" t="s">
        <v>382</v>
      </c>
      <c r="F1794" t="s">
        <v>205</v>
      </c>
      <c r="G1794" t="s">
        <v>922</v>
      </c>
      <c r="H1794" t="s">
        <v>3717</v>
      </c>
      <c r="I1794">
        <v>72512</v>
      </c>
      <c r="J1794" s="19">
        <v>42101</v>
      </c>
      <c r="K1794" s="19">
        <v>42124</v>
      </c>
      <c r="L1794">
        <v>201504</v>
      </c>
      <c r="M1794" s="19">
        <v>42095</v>
      </c>
      <c r="N1794">
        <v>24616</v>
      </c>
      <c r="O1794" t="s">
        <v>1076</v>
      </c>
      <c r="P1794" t="s">
        <v>2784</v>
      </c>
      <c r="Q1794" t="s">
        <v>924</v>
      </c>
      <c r="R1794">
        <v>250414004</v>
      </c>
      <c r="S1794" s="19">
        <v>42108</v>
      </c>
      <c r="T1794">
        <v>72796</v>
      </c>
      <c r="U1794" t="s">
        <v>357</v>
      </c>
      <c r="V1794" s="19">
        <v>42177</v>
      </c>
      <c r="W1794" t="s">
        <v>624</v>
      </c>
      <c r="X1794" t="s">
        <v>625</v>
      </c>
      <c r="Y1794" t="s">
        <v>95</v>
      </c>
      <c r="Z1794" t="s">
        <v>364</v>
      </c>
      <c r="AA1794" s="29">
        <v>-20</v>
      </c>
      <c r="AB1794">
        <v>0</v>
      </c>
      <c r="AC1794">
        <f t="shared" si="336"/>
        <v>2015</v>
      </c>
      <c r="AD1794">
        <f t="shared" si="337"/>
        <v>6</v>
      </c>
      <c r="AE1794">
        <f t="shared" si="338"/>
        <v>2015</v>
      </c>
      <c r="AF1794">
        <f t="shared" si="339"/>
        <v>4</v>
      </c>
      <c r="AG1794" t="str">
        <f>VLOOKUP(F1794,vlookup!$A$2:$E$660,2,0)</f>
        <v>Retained</v>
      </c>
      <c r="AH1794" t="str">
        <f>VLOOKUP(F1794,vlookup!$A$2:$E$660,3,0)</f>
        <v>Service Contract</v>
      </c>
      <c r="AI1794" t="str">
        <f>VLOOKUP(F1794,vlookup!$A$2:$E$660,4,0)</f>
        <v>Used Car Programs</v>
      </c>
      <c r="AJ1794" t="str">
        <f>VLOOKUP(F1794,vlookup!$A$2:$E$660,5,0)</f>
        <v>High Mileage</v>
      </c>
      <c r="AL1794">
        <f t="shared" si="340"/>
        <v>23</v>
      </c>
      <c r="AM1794">
        <f t="shared" si="341"/>
        <v>75</v>
      </c>
      <c r="AN1794">
        <f t="shared" si="342"/>
        <v>284</v>
      </c>
      <c r="AO1794" t="str">
        <f t="shared" si="343"/>
        <v/>
      </c>
      <c r="AP1794" t="str">
        <f t="shared" si="344"/>
        <v/>
      </c>
      <c r="AQ1794">
        <f t="shared" si="345"/>
        <v>-20</v>
      </c>
      <c r="AR1794" t="str">
        <f t="shared" si="346"/>
        <v/>
      </c>
      <c r="AS1794" t="str">
        <f t="shared" si="347"/>
        <v>CN230766D5-1</v>
      </c>
      <c r="AT1794" t="str">
        <f>IFERROR(IF(VLOOKUP(Y1794,vlookup!$I$2:$J$9,1,0)=Y1794,VLOOKUP(Y1794,vlookup!$I$2:$J$9,2,0),PROPER(Y1794)),PROPER(Y1794))</f>
        <v>Parts</v>
      </c>
      <c r="AU1794" t="str">
        <f>IFERROR(IF(B1794=VLOOKUP(B1794,vlookup!$L$2:$L$10,1,0),"Yes","No"),"No")</f>
        <v>No</v>
      </c>
    </row>
    <row r="1795" spans="1:47" ht="14.45" customHeight="1" x14ac:dyDescent="0.25">
      <c r="A1795" t="s">
        <v>1114</v>
      </c>
      <c r="B1795" s="31" t="s">
        <v>1115</v>
      </c>
      <c r="C1795">
        <v>1</v>
      </c>
      <c r="D1795">
        <v>1</v>
      </c>
      <c r="E1795" t="s">
        <v>382</v>
      </c>
      <c r="F1795" t="s">
        <v>205</v>
      </c>
      <c r="G1795" t="s">
        <v>922</v>
      </c>
      <c r="H1795" t="s">
        <v>3717</v>
      </c>
      <c r="I1795">
        <v>72512</v>
      </c>
      <c r="J1795" s="19">
        <v>42101</v>
      </c>
      <c r="K1795" s="19">
        <v>42124</v>
      </c>
      <c r="L1795">
        <v>201504</v>
      </c>
      <c r="M1795" s="19">
        <v>42095</v>
      </c>
      <c r="N1795">
        <v>24616</v>
      </c>
      <c r="O1795" t="s">
        <v>1076</v>
      </c>
      <c r="P1795" t="s">
        <v>2784</v>
      </c>
      <c r="Q1795" t="s">
        <v>924</v>
      </c>
      <c r="R1795">
        <v>250414004</v>
      </c>
      <c r="S1795" s="19">
        <v>42108</v>
      </c>
      <c r="T1795">
        <v>72796</v>
      </c>
      <c r="U1795" t="s">
        <v>357</v>
      </c>
      <c r="V1795" s="19">
        <v>42177</v>
      </c>
      <c r="W1795" t="s">
        <v>2785</v>
      </c>
      <c r="X1795" t="s">
        <v>2786</v>
      </c>
      <c r="Y1795" t="s">
        <v>95</v>
      </c>
      <c r="Z1795" t="s">
        <v>364</v>
      </c>
      <c r="AA1795" s="29">
        <v>-469</v>
      </c>
      <c r="AB1795">
        <v>0</v>
      </c>
      <c r="AC1795">
        <f t="shared" ref="AC1795:AC1858" si="348">YEAR(V1795)</f>
        <v>2015</v>
      </c>
      <c r="AD1795">
        <f t="shared" ref="AD1795:AD1858" si="349">MONTH(V1795)</f>
        <v>6</v>
      </c>
      <c r="AE1795">
        <f t="shared" ref="AE1795:AE1858" si="350">YEAR(J1795)</f>
        <v>2015</v>
      </c>
      <c r="AF1795">
        <f t="shared" ref="AF1795:AF1858" si="351">MONTH(J1795)</f>
        <v>4</v>
      </c>
      <c r="AG1795" t="str">
        <f>VLOOKUP(F1795,vlookup!$A$2:$E$660,2,0)</f>
        <v>Retained</v>
      </c>
      <c r="AH1795" t="str">
        <f>VLOOKUP(F1795,vlookup!$A$2:$E$660,3,0)</f>
        <v>Service Contract</v>
      </c>
      <c r="AI1795" t="str">
        <f>VLOOKUP(F1795,vlookup!$A$2:$E$660,4,0)</f>
        <v>Used Car Programs</v>
      </c>
      <c r="AJ1795" t="str">
        <f>VLOOKUP(F1795,vlookup!$A$2:$E$660,5,0)</f>
        <v>High Mileage</v>
      </c>
      <c r="AL1795">
        <f t="shared" ref="AL1795:AL1858" si="352">DAYS360(J1795,K1795)</f>
        <v>23</v>
      </c>
      <c r="AM1795">
        <f t="shared" ref="AM1795:AM1858" si="353">DAYS360(J1795,V1795)</f>
        <v>75</v>
      </c>
      <c r="AN1795">
        <f t="shared" ref="AN1795:AN1858" si="354">IF(T1795-I1795&lt;1,"",T1795-I1795)</f>
        <v>284</v>
      </c>
      <c r="AO1795" t="str">
        <f t="shared" ref="AO1795:AO1858" si="355">IF(AM1795&lt;31,AA1795,"")</f>
        <v/>
      </c>
      <c r="AP1795" t="str">
        <f t="shared" ref="AP1795:AP1858" si="356">IF(AND(AM1795&gt;30,AM1795&lt;61),AA1795,"")</f>
        <v/>
      </c>
      <c r="AQ1795">
        <f t="shared" ref="AQ1795:AQ1858" si="357">IF(AND(AM1795&gt;60,AM1795&lt;91),AA1795,"")</f>
        <v>-469</v>
      </c>
      <c r="AR1795" t="str">
        <f t="shared" ref="AR1795:AR1858" si="358">IF(AM1795&gt;90,AA1795,"")</f>
        <v/>
      </c>
      <c r="AS1795" t="str">
        <f t="shared" ref="AS1795:AS1858" si="359">CONCATENATE(B1795,"-",C1795)</f>
        <v>CN230766D5-1</v>
      </c>
      <c r="AT1795" t="str">
        <f>IFERROR(IF(VLOOKUP(Y1795,vlookup!$I$2:$J$9,1,0)=Y1795,VLOOKUP(Y1795,vlookup!$I$2:$J$9,2,0),PROPER(Y1795)),PROPER(Y1795))</f>
        <v>Parts</v>
      </c>
      <c r="AU1795" t="str">
        <f>IFERROR(IF(B1795=VLOOKUP(B1795,vlookup!$L$2:$L$10,1,0),"Yes","No"),"No")</f>
        <v>No</v>
      </c>
    </row>
    <row r="1796" spans="1:47" ht="14.45" customHeight="1" x14ac:dyDescent="0.25">
      <c r="A1796" t="s">
        <v>1180</v>
      </c>
      <c r="B1796" s="31" t="s">
        <v>1181</v>
      </c>
      <c r="C1796">
        <v>1</v>
      </c>
      <c r="D1796">
        <v>1</v>
      </c>
      <c r="E1796" t="s">
        <v>382</v>
      </c>
      <c r="F1796" t="s">
        <v>464</v>
      </c>
      <c r="G1796" t="s">
        <v>1086</v>
      </c>
      <c r="H1796" t="s">
        <v>1182</v>
      </c>
      <c r="I1796">
        <v>140265</v>
      </c>
      <c r="J1796" s="19">
        <v>44361</v>
      </c>
      <c r="K1796" s="19">
        <v>44403</v>
      </c>
      <c r="L1796">
        <v>202107</v>
      </c>
      <c r="M1796" s="19">
        <v>44378</v>
      </c>
      <c r="N1796">
        <v>24617</v>
      </c>
      <c r="O1796" t="s">
        <v>1070</v>
      </c>
      <c r="P1796" t="s">
        <v>1183</v>
      </c>
      <c r="Q1796" t="s">
        <v>924</v>
      </c>
      <c r="R1796">
        <v>24606</v>
      </c>
      <c r="S1796" s="19">
        <v>44490</v>
      </c>
      <c r="T1796">
        <v>144599</v>
      </c>
      <c r="U1796" t="s">
        <v>356</v>
      </c>
      <c r="V1796" s="19">
        <v>44819</v>
      </c>
      <c r="W1796" t="s">
        <v>367</v>
      </c>
      <c r="X1796" t="s">
        <v>368</v>
      </c>
      <c r="Y1796" t="s">
        <v>95</v>
      </c>
      <c r="Z1796" t="s">
        <v>365</v>
      </c>
      <c r="AA1796" s="29">
        <v>-47.13</v>
      </c>
      <c r="AB1796">
        <v>0</v>
      </c>
      <c r="AC1796">
        <f t="shared" si="348"/>
        <v>2022</v>
      </c>
      <c r="AD1796">
        <f t="shared" si="349"/>
        <v>9</v>
      </c>
      <c r="AE1796">
        <f t="shared" si="350"/>
        <v>2021</v>
      </c>
      <c r="AF1796">
        <f t="shared" si="351"/>
        <v>6</v>
      </c>
      <c r="AG1796" t="str">
        <f>VLOOKUP(F1796,vlookup!$A$2:$E$660,2,0)</f>
        <v>Retained</v>
      </c>
      <c r="AH1796" t="str">
        <f>VLOOKUP(F1796,vlookup!$A$2:$E$660,3,0)</f>
        <v>Service Contract</v>
      </c>
      <c r="AI1796" t="str">
        <f>VLOOKUP(F1796,vlookup!$A$2:$E$660,4,0)</f>
        <v>Used Car Programs</v>
      </c>
      <c r="AJ1796" t="str">
        <f>VLOOKUP(F1796,vlookup!$A$2:$E$660,5,0)</f>
        <v>High Mileage</v>
      </c>
      <c r="AL1796">
        <f t="shared" si="352"/>
        <v>42</v>
      </c>
      <c r="AM1796">
        <f t="shared" si="353"/>
        <v>451</v>
      </c>
      <c r="AN1796">
        <f t="shared" si="354"/>
        <v>4334</v>
      </c>
      <c r="AO1796" t="str">
        <f t="shared" si="355"/>
        <v/>
      </c>
      <c r="AP1796" t="str">
        <f t="shared" si="356"/>
        <v/>
      </c>
      <c r="AQ1796" t="str">
        <f t="shared" si="357"/>
        <v/>
      </c>
      <c r="AR1796">
        <f t="shared" si="358"/>
        <v>-47.13</v>
      </c>
      <c r="AS1796" t="str">
        <f t="shared" si="359"/>
        <v>ZAGDL563894F21-1</v>
      </c>
      <c r="AT1796" t="str">
        <f>IFERROR(IF(VLOOKUP(Y1796,vlookup!$I$2:$J$9,1,0)=Y1796,VLOOKUP(Y1796,vlookup!$I$2:$J$9,2,0),PROPER(Y1796)),PROPER(Y1796))</f>
        <v>Parts</v>
      </c>
      <c r="AU1796" t="str">
        <f>IFERROR(IF(B1796=VLOOKUP(B1796,vlookup!$L$2:$L$10,1,0),"Yes","No"),"No")</f>
        <v>No</v>
      </c>
    </row>
    <row r="1797" spans="1:47" ht="14.45" customHeight="1" x14ac:dyDescent="0.25">
      <c r="A1797" t="s">
        <v>1180</v>
      </c>
      <c r="B1797" s="31" t="s">
        <v>1181</v>
      </c>
      <c r="C1797">
        <v>1</v>
      </c>
      <c r="D1797">
        <v>1</v>
      </c>
      <c r="E1797" t="s">
        <v>382</v>
      </c>
      <c r="F1797" t="s">
        <v>464</v>
      </c>
      <c r="G1797" t="s">
        <v>1086</v>
      </c>
      <c r="H1797" t="s">
        <v>1182</v>
      </c>
      <c r="I1797">
        <v>140265</v>
      </c>
      <c r="J1797" s="19">
        <v>44361</v>
      </c>
      <c r="K1797" s="19">
        <v>44403</v>
      </c>
      <c r="L1797">
        <v>202107</v>
      </c>
      <c r="M1797" s="19">
        <v>44378</v>
      </c>
      <c r="N1797">
        <v>24617</v>
      </c>
      <c r="O1797" t="s">
        <v>1070</v>
      </c>
      <c r="P1797" t="s">
        <v>1183</v>
      </c>
      <c r="Q1797" t="s">
        <v>924</v>
      </c>
      <c r="R1797">
        <v>24606</v>
      </c>
      <c r="S1797" s="19">
        <v>44490</v>
      </c>
      <c r="T1797">
        <v>144599</v>
      </c>
      <c r="U1797" t="s">
        <v>356</v>
      </c>
      <c r="V1797" s="19">
        <v>44819</v>
      </c>
      <c r="W1797" t="s">
        <v>2789</v>
      </c>
      <c r="X1797" t="s">
        <v>2790</v>
      </c>
      <c r="Y1797" t="s">
        <v>95</v>
      </c>
      <c r="Z1797" t="s">
        <v>364</v>
      </c>
      <c r="AA1797" s="29">
        <v>-5140.5</v>
      </c>
      <c r="AB1797">
        <v>0</v>
      </c>
      <c r="AC1797">
        <f t="shared" si="348"/>
        <v>2022</v>
      </c>
      <c r="AD1797">
        <f t="shared" si="349"/>
        <v>9</v>
      </c>
      <c r="AE1797">
        <f t="shared" si="350"/>
        <v>2021</v>
      </c>
      <c r="AF1797">
        <f t="shared" si="351"/>
        <v>6</v>
      </c>
      <c r="AG1797" t="str">
        <f>VLOOKUP(F1797,vlookup!$A$2:$E$660,2,0)</f>
        <v>Retained</v>
      </c>
      <c r="AH1797" t="str">
        <f>VLOOKUP(F1797,vlookup!$A$2:$E$660,3,0)</f>
        <v>Service Contract</v>
      </c>
      <c r="AI1797" t="str">
        <f>VLOOKUP(F1797,vlookup!$A$2:$E$660,4,0)</f>
        <v>Used Car Programs</v>
      </c>
      <c r="AJ1797" t="str">
        <f>VLOOKUP(F1797,vlookup!$A$2:$E$660,5,0)</f>
        <v>High Mileage</v>
      </c>
      <c r="AL1797">
        <f t="shared" si="352"/>
        <v>42</v>
      </c>
      <c r="AM1797">
        <f t="shared" si="353"/>
        <v>451</v>
      </c>
      <c r="AN1797">
        <f t="shared" si="354"/>
        <v>4334</v>
      </c>
      <c r="AO1797" t="str">
        <f t="shared" si="355"/>
        <v/>
      </c>
      <c r="AP1797" t="str">
        <f t="shared" si="356"/>
        <v/>
      </c>
      <c r="AQ1797" t="str">
        <f t="shared" si="357"/>
        <v/>
      </c>
      <c r="AR1797">
        <f t="shared" si="358"/>
        <v>-5140.5</v>
      </c>
      <c r="AS1797" t="str">
        <f t="shared" si="359"/>
        <v>ZAGDL563894F21-1</v>
      </c>
      <c r="AT1797" t="str">
        <f>IFERROR(IF(VLOOKUP(Y1797,vlookup!$I$2:$J$9,1,0)=Y1797,VLOOKUP(Y1797,vlookup!$I$2:$J$9,2,0),PROPER(Y1797)),PROPER(Y1797))</f>
        <v>Parts</v>
      </c>
      <c r="AU1797" t="str">
        <f>IFERROR(IF(B1797=VLOOKUP(B1797,vlookup!$L$2:$L$10,1,0),"Yes","No"),"No")</f>
        <v>No</v>
      </c>
    </row>
    <row r="1798" spans="1:47" ht="14.45" customHeight="1" x14ac:dyDescent="0.25">
      <c r="A1798" t="s">
        <v>1180</v>
      </c>
      <c r="B1798" s="31" t="s">
        <v>1181</v>
      </c>
      <c r="C1798">
        <v>1</v>
      </c>
      <c r="D1798">
        <v>1</v>
      </c>
      <c r="E1798" t="s">
        <v>382</v>
      </c>
      <c r="F1798" t="s">
        <v>464</v>
      </c>
      <c r="G1798" t="s">
        <v>1086</v>
      </c>
      <c r="H1798" t="s">
        <v>1182</v>
      </c>
      <c r="I1798">
        <v>140265</v>
      </c>
      <c r="J1798" s="19">
        <v>44361</v>
      </c>
      <c r="K1798" s="19">
        <v>44403</v>
      </c>
      <c r="L1798">
        <v>202107</v>
      </c>
      <c r="M1798" s="19">
        <v>44378</v>
      </c>
      <c r="N1798">
        <v>24617</v>
      </c>
      <c r="O1798" t="s">
        <v>1070</v>
      </c>
      <c r="P1798" t="s">
        <v>1183</v>
      </c>
      <c r="Q1798" t="s">
        <v>924</v>
      </c>
      <c r="R1798">
        <v>24606</v>
      </c>
      <c r="S1798" s="19">
        <v>44490</v>
      </c>
      <c r="T1798">
        <v>144599</v>
      </c>
      <c r="U1798" t="s">
        <v>356</v>
      </c>
      <c r="V1798" s="19">
        <v>44819</v>
      </c>
      <c r="W1798" t="s">
        <v>593</v>
      </c>
      <c r="X1798" t="s">
        <v>594</v>
      </c>
      <c r="Y1798" t="s">
        <v>95</v>
      </c>
      <c r="Z1798" t="s">
        <v>364</v>
      </c>
      <c r="AA1798" s="29">
        <v>-14.58</v>
      </c>
      <c r="AB1798">
        <v>0</v>
      </c>
      <c r="AC1798">
        <f t="shared" si="348"/>
        <v>2022</v>
      </c>
      <c r="AD1798">
        <f t="shared" si="349"/>
        <v>9</v>
      </c>
      <c r="AE1798">
        <f t="shared" si="350"/>
        <v>2021</v>
      </c>
      <c r="AF1798">
        <f t="shared" si="351"/>
        <v>6</v>
      </c>
      <c r="AG1798" t="str">
        <f>VLOOKUP(F1798,vlookup!$A$2:$E$660,2,0)</f>
        <v>Retained</v>
      </c>
      <c r="AH1798" t="str">
        <f>VLOOKUP(F1798,vlookup!$A$2:$E$660,3,0)</f>
        <v>Service Contract</v>
      </c>
      <c r="AI1798" t="str">
        <f>VLOOKUP(F1798,vlookup!$A$2:$E$660,4,0)</f>
        <v>Used Car Programs</v>
      </c>
      <c r="AJ1798" t="str">
        <f>VLOOKUP(F1798,vlookup!$A$2:$E$660,5,0)</f>
        <v>High Mileage</v>
      </c>
      <c r="AL1798">
        <f t="shared" si="352"/>
        <v>42</v>
      </c>
      <c r="AM1798">
        <f t="shared" si="353"/>
        <v>451</v>
      </c>
      <c r="AN1798">
        <f t="shared" si="354"/>
        <v>4334</v>
      </c>
      <c r="AO1798" t="str">
        <f t="shared" si="355"/>
        <v/>
      </c>
      <c r="AP1798" t="str">
        <f t="shared" si="356"/>
        <v/>
      </c>
      <c r="AQ1798" t="str">
        <f t="shared" si="357"/>
        <v/>
      </c>
      <c r="AR1798">
        <f t="shared" si="358"/>
        <v>-14.58</v>
      </c>
      <c r="AS1798" t="str">
        <f t="shared" si="359"/>
        <v>ZAGDL563894F21-1</v>
      </c>
      <c r="AT1798" t="str">
        <f>IFERROR(IF(VLOOKUP(Y1798,vlookup!$I$2:$J$9,1,0)=Y1798,VLOOKUP(Y1798,vlookup!$I$2:$J$9,2,0),PROPER(Y1798)),PROPER(Y1798))</f>
        <v>Parts</v>
      </c>
      <c r="AU1798" t="str">
        <f>IFERROR(IF(B1798=VLOOKUP(B1798,vlookup!$L$2:$L$10,1,0),"Yes","No"),"No")</f>
        <v>No</v>
      </c>
    </row>
    <row r="1799" spans="1:47" ht="14.45" customHeight="1" x14ac:dyDescent="0.25">
      <c r="A1799" t="s">
        <v>3646</v>
      </c>
      <c r="B1799" s="31" t="s">
        <v>3647</v>
      </c>
      <c r="C1799">
        <v>1</v>
      </c>
      <c r="D1799">
        <v>1</v>
      </c>
      <c r="E1799" t="s">
        <v>382</v>
      </c>
      <c r="F1799" t="s">
        <v>464</v>
      </c>
      <c r="G1799" t="s">
        <v>1086</v>
      </c>
      <c r="H1799" t="s">
        <v>1182</v>
      </c>
      <c r="I1799">
        <v>81343</v>
      </c>
      <c r="J1799" s="19">
        <v>44407</v>
      </c>
      <c r="K1799" s="19">
        <v>44439</v>
      </c>
      <c r="L1799">
        <v>202108</v>
      </c>
      <c r="M1799" s="19">
        <v>44409</v>
      </c>
      <c r="N1799">
        <v>24617</v>
      </c>
      <c r="O1799" t="s">
        <v>1070</v>
      </c>
      <c r="P1799" t="s">
        <v>1233</v>
      </c>
      <c r="Q1799" t="s">
        <v>924</v>
      </c>
      <c r="R1799">
        <v>200753</v>
      </c>
      <c r="S1799" s="19">
        <v>45187</v>
      </c>
      <c r="T1799">
        <v>97602</v>
      </c>
      <c r="U1799" t="s">
        <v>356</v>
      </c>
      <c r="V1799" s="19">
        <v>45239</v>
      </c>
      <c r="W1799" t="s">
        <v>372</v>
      </c>
      <c r="X1799" t="s">
        <v>373</v>
      </c>
      <c r="Y1799" t="s">
        <v>95</v>
      </c>
      <c r="Z1799" t="s">
        <v>369</v>
      </c>
      <c r="AA1799" s="29">
        <v>-24.5</v>
      </c>
      <c r="AB1799">
        <v>0</v>
      </c>
      <c r="AC1799">
        <f t="shared" si="348"/>
        <v>2023</v>
      </c>
      <c r="AD1799">
        <f t="shared" si="349"/>
        <v>11</v>
      </c>
      <c r="AE1799">
        <f t="shared" si="350"/>
        <v>2021</v>
      </c>
      <c r="AF1799">
        <f t="shared" si="351"/>
        <v>7</v>
      </c>
      <c r="AG1799" t="str">
        <f>VLOOKUP(F1799,vlookup!$A$2:$E$660,2,0)</f>
        <v>Retained</v>
      </c>
      <c r="AH1799" t="str">
        <f>VLOOKUP(F1799,vlookup!$A$2:$E$660,3,0)</f>
        <v>Service Contract</v>
      </c>
      <c r="AI1799" t="str">
        <f>VLOOKUP(F1799,vlookup!$A$2:$E$660,4,0)</f>
        <v>Used Car Programs</v>
      </c>
      <c r="AJ1799" t="str">
        <f>VLOOKUP(F1799,vlookup!$A$2:$E$660,5,0)</f>
        <v>High Mileage</v>
      </c>
      <c r="AL1799">
        <f t="shared" si="352"/>
        <v>30</v>
      </c>
      <c r="AM1799">
        <f t="shared" si="353"/>
        <v>819</v>
      </c>
      <c r="AN1799">
        <f t="shared" si="354"/>
        <v>16259</v>
      </c>
      <c r="AO1799" t="str">
        <f t="shared" si="355"/>
        <v/>
      </c>
      <c r="AP1799" t="str">
        <f t="shared" si="356"/>
        <v/>
      </c>
      <c r="AQ1799" t="str">
        <f t="shared" si="357"/>
        <v/>
      </c>
      <c r="AR1799">
        <f t="shared" si="358"/>
        <v>-24.5</v>
      </c>
      <c r="AS1799" t="str">
        <f t="shared" si="359"/>
        <v>ZAGJL879101G21-1</v>
      </c>
      <c r="AT1799" t="str">
        <f>IFERROR(IF(VLOOKUP(Y1799,vlookup!$I$2:$J$9,1,0)=Y1799,VLOOKUP(Y1799,vlookup!$I$2:$J$9,2,0),PROPER(Y1799)),PROPER(Y1799))</f>
        <v>Parts</v>
      </c>
      <c r="AU1799" t="str">
        <f>IFERROR(IF(B1799=VLOOKUP(B1799,vlookup!$L$2:$L$10,1,0),"Yes","No"),"No")</f>
        <v>No</v>
      </c>
    </row>
    <row r="1800" spans="1:47" ht="14.45" customHeight="1" x14ac:dyDescent="0.25">
      <c r="A1800" t="s">
        <v>3646</v>
      </c>
      <c r="B1800" s="31" t="s">
        <v>3647</v>
      </c>
      <c r="C1800">
        <v>1</v>
      </c>
      <c r="D1800">
        <v>1</v>
      </c>
      <c r="E1800" t="s">
        <v>382</v>
      </c>
      <c r="F1800" t="s">
        <v>464</v>
      </c>
      <c r="G1800" t="s">
        <v>1086</v>
      </c>
      <c r="H1800" t="s">
        <v>1182</v>
      </c>
      <c r="I1800">
        <v>81343</v>
      </c>
      <c r="J1800" s="19">
        <v>44407</v>
      </c>
      <c r="K1800" s="19">
        <v>44439</v>
      </c>
      <c r="L1800">
        <v>202108</v>
      </c>
      <c r="M1800" s="19">
        <v>44409</v>
      </c>
      <c r="N1800">
        <v>24617</v>
      </c>
      <c r="O1800" t="s">
        <v>1070</v>
      </c>
      <c r="P1800" t="s">
        <v>1233</v>
      </c>
      <c r="Q1800" t="s">
        <v>924</v>
      </c>
      <c r="R1800">
        <v>200753</v>
      </c>
      <c r="S1800" s="19">
        <v>45187</v>
      </c>
      <c r="T1800">
        <v>97602</v>
      </c>
      <c r="U1800" t="s">
        <v>356</v>
      </c>
      <c r="V1800" s="19">
        <v>45239</v>
      </c>
      <c r="W1800" t="s">
        <v>370</v>
      </c>
      <c r="X1800" t="s">
        <v>371</v>
      </c>
      <c r="Y1800" t="s">
        <v>95</v>
      </c>
      <c r="Z1800" t="s">
        <v>369</v>
      </c>
      <c r="AA1800" s="29">
        <v>-5750</v>
      </c>
      <c r="AB1800">
        <v>0</v>
      </c>
      <c r="AC1800">
        <f t="shared" si="348"/>
        <v>2023</v>
      </c>
      <c r="AD1800">
        <f t="shared" si="349"/>
        <v>11</v>
      </c>
      <c r="AE1800">
        <f t="shared" si="350"/>
        <v>2021</v>
      </c>
      <c r="AF1800">
        <f t="shared" si="351"/>
        <v>7</v>
      </c>
      <c r="AG1800" t="str">
        <f>VLOOKUP(F1800,vlookup!$A$2:$E$660,2,0)</f>
        <v>Retained</v>
      </c>
      <c r="AH1800" t="str">
        <f>VLOOKUP(F1800,vlookup!$A$2:$E$660,3,0)</f>
        <v>Service Contract</v>
      </c>
      <c r="AI1800" t="str">
        <f>VLOOKUP(F1800,vlookup!$A$2:$E$660,4,0)</f>
        <v>Used Car Programs</v>
      </c>
      <c r="AJ1800" t="str">
        <f>VLOOKUP(F1800,vlookup!$A$2:$E$660,5,0)</f>
        <v>High Mileage</v>
      </c>
      <c r="AL1800">
        <f t="shared" si="352"/>
        <v>30</v>
      </c>
      <c r="AM1800">
        <f t="shared" si="353"/>
        <v>819</v>
      </c>
      <c r="AN1800">
        <f t="shared" si="354"/>
        <v>16259</v>
      </c>
      <c r="AO1800" t="str">
        <f t="shared" si="355"/>
        <v/>
      </c>
      <c r="AP1800" t="str">
        <f t="shared" si="356"/>
        <v/>
      </c>
      <c r="AQ1800" t="str">
        <f t="shared" si="357"/>
        <v/>
      </c>
      <c r="AR1800">
        <f t="shared" si="358"/>
        <v>-5750</v>
      </c>
      <c r="AS1800" t="str">
        <f t="shared" si="359"/>
        <v>ZAGJL879101G21-1</v>
      </c>
      <c r="AT1800" t="str">
        <f>IFERROR(IF(VLOOKUP(Y1800,vlookup!$I$2:$J$9,1,0)=Y1800,VLOOKUP(Y1800,vlookup!$I$2:$J$9,2,0),PROPER(Y1800)),PROPER(Y1800))</f>
        <v>Parts</v>
      </c>
      <c r="AU1800" t="str">
        <f>IFERROR(IF(B1800=VLOOKUP(B1800,vlookup!$L$2:$L$10,1,0),"Yes","No"),"No")</f>
        <v>No</v>
      </c>
    </row>
    <row r="1801" spans="1:47" ht="14.45" customHeight="1" x14ac:dyDescent="0.25">
      <c r="A1801" t="s">
        <v>1184</v>
      </c>
      <c r="B1801" s="31" t="s">
        <v>1185</v>
      </c>
      <c r="C1801">
        <v>1</v>
      </c>
      <c r="D1801">
        <v>1</v>
      </c>
      <c r="E1801" t="s">
        <v>382</v>
      </c>
      <c r="F1801" t="s">
        <v>464</v>
      </c>
      <c r="G1801" t="s">
        <v>18</v>
      </c>
      <c r="H1801" t="s">
        <v>1186</v>
      </c>
      <c r="I1801">
        <v>140599</v>
      </c>
      <c r="J1801" s="19">
        <v>44745</v>
      </c>
      <c r="K1801" s="19">
        <v>44789</v>
      </c>
      <c r="L1801">
        <v>202208</v>
      </c>
      <c r="M1801" s="19">
        <v>44774</v>
      </c>
      <c r="N1801">
        <v>24617</v>
      </c>
      <c r="O1801" t="s">
        <v>1070</v>
      </c>
      <c r="P1801" t="s">
        <v>1187</v>
      </c>
      <c r="Q1801" t="s">
        <v>924</v>
      </c>
      <c r="R1801">
        <v>4938</v>
      </c>
      <c r="S1801" s="19">
        <v>45028</v>
      </c>
      <c r="T1801">
        <v>143142</v>
      </c>
      <c r="U1801" t="s">
        <v>356</v>
      </c>
      <c r="V1801" s="19">
        <v>45077</v>
      </c>
      <c r="W1801" t="s">
        <v>372</v>
      </c>
      <c r="X1801" t="s">
        <v>373</v>
      </c>
      <c r="Y1801" t="s">
        <v>95</v>
      </c>
      <c r="Z1801" t="s">
        <v>369</v>
      </c>
      <c r="AA1801" s="29">
        <v>-102.42</v>
      </c>
      <c r="AB1801">
        <v>0</v>
      </c>
      <c r="AC1801">
        <f t="shared" si="348"/>
        <v>2023</v>
      </c>
      <c r="AD1801">
        <f t="shared" si="349"/>
        <v>5</v>
      </c>
      <c r="AE1801">
        <f t="shared" si="350"/>
        <v>2022</v>
      </c>
      <c r="AF1801">
        <f t="shared" si="351"/>
        <v>7</v>
      </c>
      <c r="AG1801" t="str">
        <f>VLOOKUP(F1801,vlookup!$A$2:$E$660,2,0)</f>
        <v>Retained</v>
      </c>
      <c r="AH1801" t="str">
        <f>VLOOKUP(F1801,vlookup!$A$2:$E$660,3,0)</f>
        <v>Service Contract</v>
      </c>
      <c r="AI1801" t="str">
        <f>VLOOKUP(F1801,vlookup!$A$2:$E$660,4,0)</f>
        <v>Used Car Programs</v>
      </c>
      <c r="AJ1801" t="str">
        <f>VLOOKUP(F1801,vlookup!$A$2:$E$660,5,0)</f>
        <v>High Mileage</v>
      </c>
      <c r="AL1801">
        <f t="shared" si="352"/>
        <v>43</v>
      </c>
      <c r="AM1801">
        <f t="shared" si="353"/>
        <v>328</v>
      </c>
      <c r="AN1801">
        <f t="shared" si="354"/>
        <v>2543</v>
      </c>
      <c r="AO1801" t="str">
        <f t="shared" si="355"/>
        <v/>
      </c>
      <c r="AP1801" t="str">
        <f t="shared" si="356"/>
        <v/>
      </c>
      <c r="AQ1801" t="str">
        <f t="shared" si="357"/>
        <v/>
      </c>
      <c r="AR1801">
        <f t="shared" si="358"/>
        <v>-102.42</v>
      </c>
      <c r="AS1801" t="str">
        <f t="shared" si="359"/>
        <v>ZAGCL287385G22-1</v>
      </c>
      <c r="AT1801" t="str">
        <f>IFERROR(IF(VLOOKUP(Y1801,vlookup!$I$2:$J$9,1,0)=Y1801,VLOOKUP(Y1801,vlookup!$I$2:$J$9,2,0),PROPER(Y1801)),PROPER(Y1801))</f>
        <v>Parts</v>
      </c>
      <c r="AU1801" t="str">
        <f>IFERROR(IF(B1801=VLOOKUP(B1801,vlookup!$L$2:$L$10,1,0),"Yes","No"),"No")</f>
        <v>No</v>
      </c>
    </row>
    <row r="1802" spans="1:47" ht="14.45" customHeight="1" x14ac:dyDescent="0.25">
      <c r="A1802" t="s">
        <v>1184</v>
      </c>
      <c r="B1802" s="31" t="s">
        <v>1185</v>
      </c>
      <c r="C1802">
        <v>1</v>
      </c>
      <c r="D1802">
        <v>3</v>
      </c>
      <c r="E1802" t="s">
        <v>382</v>
      </c>
      <c r="F1802" t="s">
        <v>464</v>
      </c>
      <c r="G1802" t="s">
        <v>18</v>
      </c>
      <c r="H1802" t="s">
        <v>1186</v>
      </c>
      <c r="I1802">
        <v>140599</v>
      </c>
      <c r="J1802" s="19">
        <v>44745</v>
      </c>
      <c r="K1802" s="19">
        <v>44789</v>
      </c>
      <c r="L1802">
        <v>202208</v>
      </c>
      <c r="M1802" s="19">
        <v>44774</v>
      </c>
      <c r="N1802">
        <v>24617</v>
      </c>
      <c r="O1802" t="s">
        <v>1070</v>
      </c>
      <c r="P1802" t="s">
        <v>3295</v>
      </c>
      <c r="Q1802" t="s">
        <v>947</v>
      </c>
      <c r="R1802" t="s">
        <v>544</v>
      </c>
      <c r="S1802" s="19">
        <v>45051</v>
      </c>
      <c r="T1802">
        <v>143142</v>
      </c>
      <c r="U1802" t="s">
        <v>357</v>
      </c>
      <c r="V1802" s="19">
        <v>45070</v>
      </c>
      <c r="W1802" t="s">
        <v>370</v>
      </c>
      <c r="X1802" t="s">
        <v>371</v>
      </c>
      <c r="Y1802" t="s">
        <v>95</v>
      </c>
      <c r="Z1802" t="s">
        <v>369</v>
      </c>
      <c r="AA1802" s="29">
        <v>-3120</v>
      </c>
      <c r="AB1802">
        <v>0</v>
      </c>
      <c r="AC1802">
        <f t="shared" si="348"/>
        <v>2023</v>
      </c>
      <c r="AD1802">
        <f t="shared" si="349"/>
        <v>5</v>
      </c>
      <c r="AE1802">
        <f t="shared" si="350"/>
        <v>2022</v>
      </c>
      <c r="AF1802">
        <f t="shared" si="351"/>
        <v>7</v>
      </c>
      <c r="AG1802" t="str">
        <f>VLOOKUP(F1802,vlookup!$A$2:$E$660,2,0)</f>
        <v>Retained</v>
      </c>
      <c r="AH1802" t="str">
        <f>VLOOKUP(F1802,vlookup!$A$2:$E$660,3,0)</f>
        <v>Service Contract</v>
      </c>
      <c r="AI1802" t="str">
        <f>VLOOKUP(F1802,vlookup!$A$2:$E$660,4,0)</f>
        <v>Used Car Programs</v>
      </c>
      <c r="AJ1802" t="str">
        <f>VLOOKUP(F1802,vlookup!$A$2:$E$660,5,0)</f>
        <v>High Mileage</v>
      </c>
      <c r="AL1802">
        <f t="shared" si="352"/>
        <v>43</v>
      </c>
      <c r="AM1802">
        <f t="shared" si="353"/>
        <v>321</v>
      </c>
      <c r="AN1802">
        <f t="shared" si="354"/>
        <v>2543</v>
      </c>
      <c r="AO1802" t="str">
        <f t="shared" si="355"/>
        <v/>
      </c>
      <c r="AP1802" t="str">
        <f t="shared" si="356"/>
        <v/>
      </c>
      <c r="AQ1802" t="str">
        <f t="shared" si="357"/>
        <v/>
      </c>
      <c r="AR1802">
        <f t="shared" si="358"/>
        <v>-3120</v>
      </c>
      <c r="AS1802" t="str">
        <f t="shared" si="359"/>
        <v>ZAGCL287385G22-1</v>
      </c>
      <c r="AT1802" t="str">
        <f>IFERROR(IF(VLOOKUP(Y1802,vlookup!$I$2:$J$9,1,0)=Y1802,VLOOKUP(Y1802,vlookup!$I$2:$J$9,2,0),PROPER(Y1802)),PROPER(Y1802))</f>
        <v>Parts</v>
      </c>
      <c r="AU1802" t="str">
        <f>IFERROR(IF(B1802=VLOOKUP(B1802,vlookup!$L$2:$L$10,1,0),"Yes","No"),"No")</f>
        <v>No</v>
      </c>
    </row>
    <row r="1803" spans="1:47" ht="14.45" customHeight="1" x14ac:dyDescent="0.25">
      <c r="A1803" t="s">
        <v>1184</v>
      </c>
      <c r="B1803" s="31" t="s">
        <v>1185</v>
      </c>
      <c r="C1803">
        <v>1</v>
      </c>
      <c r="D1803">
        <v>5</v>
      </c>
      <c r="E1803" t="s">
        <v>382</v>
      </c>
      <c r="F1803" t="s">
        <v>464</v>
      </c>
      <c r="G1803" t="s">
        <v>18</v>
      </c>
      <c r="H1803" t="s">
        <v>1186</v>
      </c>
      <c r="I1803">
        <v>140599</v>
      </c>
      <c r="J1803" s="19">
        <v>44745</v>
      </c>
      <c r="K1803" s="19">
        <v>44789</v>
      </c>
      <c r="L1803">
        <v>202208</v>
      </c>
      <c r="M1803" s="19">
        <v>44774</v>
      </c>
      <c r="N1803">
        <v>24617</v>
      </c>
      <c r="O1803" t="s">
        <v>1070</v>
      </c>
      <c r="P1803" t="s">
        <v>3296</v>
      </c>
      <c r="Q1803" t="s">
        <v>930</v>
      </c>
      <c r="R1803">
        <v>639589</v>
      </c>
      <c r="S1803" s="19">
        <v>45051</v>
      </c>
      <c r="T1803">
        <v>143142</v>
      </c>
      <c r="U1803" t="s">
        <v>357</v>
      </c>
      <c r="V1803" s="19">
        <v>45147</v>
      </c>
      <c r="W1803" t="s">
        <v>3055</v>
      </c>
      <c r="X1803" t="s">
        <v>3056</v>
      </c>
      <c r="Y1803" t="s">
        <v>95</v>
      </c>
      <c r="Z1803" t="s">
        <v>14</v>
      </c>
      <c r="AA1803" s="29">
        <v>-3120</v>
      </c>
      <c r="AB1803">
        <v>0</v>
      </c>
      <c r="AC1803">
        <f t="shared" si="348"/>
        <v>2023</v>
      </c>
      <c r="AD1803">
        <f t="shared" si="349"/>
        <v>8</v>
      </c>
      <c r="AE1803">
        <f t="shared" si="350"/>
        <v>2022</v>
      </c>
      <c r="AF1803">
        <f t="shared" si="351"/>
        <v>7</v>
      </c>
      <c r="AG1803" t="str">
        <f>VLOOKUP(F1803,vlookup!$A$2:$E$660,2,0)</f>
        <v>Retained</v>
      </c>
      <c r="AH1803" t="str">
        <f>VLOOKUP(F1803,vlookup!$A$2:$E$660,3,0)</f>
        <v>Service Contract</v>
      </c>
      <c r="AI1803" t="str">
        <f>VLOOKUP(F1803,vlookup!$A$2:$E$660,4,0)</f>
        <v>Used Car Programs</v>
      </c>
      <c r="AJ1803" t="str">
        <f>VLOOKUP(F1803,vlookup!$A$2:$E$660,5,0)</f>
        <v>High Mileage</v>
      </c>
      <c r="AL1803">
        <f t="shared" si="352"/>
        <v>43</v>
      </c>
      <c r="AM1803">
        <f t="shared" si="353"/>
        <v>396</v>
      </c>
      <c r="AN1803">
        <f t="shared" si="354"/>
        <v>2543</v>
      </c>
      <c r="AO1803" t="str">
        <f t="shared" si="355"/>
        <v/>
      </c>
      <c r="AP1803" t="str">
        <f t="shared" si="356"/>
        <v/>
      </c>
      <c r="AQ1803" t="str">
        <f t="shared" si="357"/>
        <v/>
      </c>
      <c r="AR1803">
        <f t="shared" si="358"/>
        <v>-3120</v>
      </c>
      <c r="AS1803" t="str">
        <f t="shared" si="359"/>
        <v>ZAGCL287385G22-1</v>
      </c>
      <c r="AT1803" t="str">
        <f>IFERROR(IF(VLOOKUP(Y1803,vlookup!$I$2:$J$9,1,0)=Y1803,VLOOKUP(Y1803,vlookup!$I$2:$J$9,2,0),PROPER(Y1803)),PROPER(Y1803))</f>
        <v>Parts</v>
      </c>
      <c r="AU1803" t="str">
        <f>IFERROR(IF(B1803=VLOOKUP(B1803,vlookup!$L$2:$L$10,1,0),"Yes","No"),"No")</f>
        <v>No</v>
      </c>
    </row>
    <row r="1804" spans="1:47" ht="14.45" customHeight="1" x14ac:dyDescent="0.25">
      <c r="A1804" t="s">
        <v>1188</v>
      </c>
      <c r="B1804" s="31" t="s">
        <v>1189</v>
      </c>
      <c r="C1804">
        <v>2</v>
      </c>
      <c r="D1804">
        <v>1</v>
      </c>
      <c r="E1804" t="s">
        <v>382</v>
      </c>
      <c r="F1804" t="s">
        <v>464</v>
      </c>
      <c r="G1804" t="s">
        <v>922</v>
      </c>
      <c r="H1804" t="s">
        <v>923</v>
      </c>
      <c r="I1804">
        <v>74055</v>
      </c>
      <c r="J1804" s="19">
        <v>43729</v>
      </c>
      <c r="K1804" s="19">
        <v>43762</v>
      </c>
      <c r="L1804">
        <v>201910</v>
      </c>
      <c r="M1804" s="19">
        <v>43739</v>
      </c>
      <c r="N1804">
        <v>24617</v>
      </c>
      <c r="O1804" t="s">
        <v>1070</v>
      </c>
      <c r="P1804" t="s">
        <v>1190</v>
      </c>
      <c r="Q1804" t="s">
        <v>924</v>
      </c>
      <c r="R1804">
        <v>6263271</v>
      </c>
      <c r="S1804" s="19">
        <v>43775</v>
      </c>
      <c r="T1804">
        <v>74824</v>
      </c>
      <c r="U1804" t="s">
        <v>356</v>
      </c>
      <c r="V1804" s="19">
        <v>43783</v>
      </c>
      <c r="W1804" t="s">
        <v>2791</v>
      </c>
      <c r="X1804" t="s">
        <v>2792</v>
      </c>
      <c r="Y1804" t="s">
        <v>95</v>
      </c>
      <c r="Z1804" t="s">
        <v>369</v>
      </c>
      <c r="AA1804" s="29">
        <v>-1340</v>
      </c>
      <c r="AB1804">
        <v>0</v>
      </c>
      <c r="AC1804">
        <f t="shared" si="348"/>
        <v>2019</v>
      </c>
      <c r="AD1804">
        <f t="shared" si="349"/>
        <v>11</v>
      </c>
      <c r="AE1804">
        <f t="shared" si="350"/>
        <v>2019</v>
      </c>
      <c r="AF1804">
        <f t="shared" si="351"/>
        <v>9</v>
      </c>
      <c r="AG1804" t="str">
        <f>VLOOKUP(F1804,vlookup!$A$2:$E$660,2,0)</f>
        <v>Retained</v>
      </c>
      <c r="AH1804" t="str">
        <f>VLOOKUP(F1804,vlookup!$A$2:$E$660,3,0)</f>
        <v>Service Contract</v>
      </c>
      <c r="AI1804" t="str">
        <f>VLOOKUP(F1804,vlookup!$A$2:$E$660,4,0)</f>
        <v>Used Car Programs</v>
      </c>
      <c r="AJ1804" t="str">
        <f>VLOOKUP(F1804,vlookup!$A$2:$E$660,5,0)</f>
        <v>High Mileage</v>
      </c>
      <c r="AL1804">
        <f t="shared" si="352"/>
        <v>33</v>
      </c>
      <c r="AM1804">
        <f t="shared" si="353"/>
        <v>53</v>
      </c>
      <c r="AN1804">
        <f t="shared" si="354"/>
        <v>769</v>
      </c>
      <c r="AO1804" t="str">
        <f t="shared" si="355"/>
        <v/>
      </c>
      <c r="AP1804">
        <f t="shared" si="356"/>
        <v>-1340</v>
      </c>
      <c r="AQ1804" t="str">
        <f t="shared" si="357"/>
        <v/>
      </c>
      <c r="AR1804" t="str">
        <f t="shared" si="358"/>
        <v/>
      </c>
      <c r="AS1804" t="str">
        <f t="shared" si="359"/>
        <v>EC278187I9-2</v>
      </c>
      <c r="AT1804" t="str">
        <f>IFERROR(IF(VLOOKUP(Y1804,vlookup!$I$2:$J$9,1,0)=Y1804,VLOOKUP(Y1804,vlookup!$I$2:$J$9,2,0),PROPER(Y1804)),PROPER(Y1804))</f>
        <v>Parts</v>
      </c>
      <c r="AU1804" t="str">
        <f>IFERROR(IF(B1804=VLOOKUP(B1804,vlookup!$L$2:$L$10,1,0),"Yes","No"),"No")</f>
        <v>No</v>
      </c>
    </row>
    <row r="1805" spans="1:47" ht="14.45" customHeight="1" x14ac:dyDescent="0.25">
      <c r="A1805" t="s">
        <v>1191</v>
      </c>
      <c r="B1805" s="31" t="s">
        <v>1192</v>
      </c>
      <c r="C1805">
        <v>2</v>
      </c>
      <c r="D1805">
        <v>1</v>
      </c>
      <c r="E1805" t="s">
        <v>382</v>
      </c>
      <c r="F1805" t="s">
        <v>464</v>
      </c>
      <c r="G1805" t="s">
        <v>922</v>
      </c>
      <c r="H1805" t="s">
        <v>923</v>
      </c>
      <c r="I1805">
        <v>80301</v>
      </c>
      <c r="J1805" s="19">
        <v>44380</v>
      </c>
      <c r="K1805" s="19">
        <v>44439</v>
      </c>
      <c r="L1805">
        <v>202108</v>
      </c>
      <c r="M1805" s="19">
        <v>44409</v>
      </c>
      <c r="N1805">
        <v>24617</v>
      </c>
      <c r="O1805" t="s">
        <v>1070</v>
      </c>
      <c r="P1805" t="s">
        <v>1193</v>
      </c>
      <c r="Q1805" t="s">
        <v>941</v>
      </c>
      <c r="R1805">
        <v>273568</v>
      </c>
      <c r="S1805" s="19">
        <v>44466</v>
      </c>
      <c r="T1805">
        <v>97122</v>
      </c>
      <c r="U1805" t="s">
        <v>356</v>
      </c>
      <c r="V1805" s="19">
        <v>44482</v>
      </c>
      <c r="W1805" t="s">
        <v>3297</v>
      </c>
      <c r="X1805" t="s">
        <v>3298</v>
      </c>
      <c r="Y1805" t="s">
        <v>95</v>
      </c>
      <c r="Z1805" t="s">
        <v>369</v>
      </c>
      <c r="AA1805" s="29">
        <v>-5.64</v>
      </c>
      <c r="AB1805">
        <v>0</v>
      </c>
      <c r="AC1805">
        <f t="shared" si="348"/>
        <v>2021</v>
      </c>
      <c r="AD1805">
        <f t="shared" si="349"/>
        <v>10</v>
      </c>
      <c r="AE1805">
        <f t="shared" si="350"/>
        <v>2021</v>
      </c>
      <c r="AF1805">
        <f t="shared" si="351"/>
        <v>7</v>
      </c>
      <c r="AG1805" t="str">
        <f>VLOOKUP(F1805,vlookup!$A$2:$E$660,2,0)</f>
        <v>Retained</v>
      </c>
      <c r="AH1805" t="str">
        <f>VLOOKUP(F1805,vlookup!$A$2:$E$660,3,0)</f>
        <v>Service Contract</v>
      </c>
      <c r="AI1805" t="str">
        <f>VLOOKUP(F1805,vlookup!$A$2:$E$660,4,0)</f>
        <v>Used Car Programs</v>
      </c>
      <c r="AJ1805" t="str">
        <f>VLOOKUP(F1805,vlookup!$A$2:$E$660,5,0)</f>
        <v>High Mileage</v>
      </c>
      <c r="AL1805">
        <f t="shared" si="352"/>
        <v>58</v>
      </c>
      <c r="AM1805">
        <f t="shared" si="353"/>
        <v>100</v>
      </c>
      <c r="AN1805">
        <f t="shared" si="354"/>
        <v>16821</v>
      </c>
      <c r="AO1805" t="str">
        <f t="shared" si="355"/>
        <v/>
      </c>
      <c r="AP1805" t="str">
        <f t="shared" si="356"/>
        <v/>
      </c>
      <c r="AQ1805" t="str">
        <f t="shared" si="357"/>
        <v/>
      </c>
      <c r="AR1805">
        <f t="shared" si="358"/>
        <v>-5.64</v>
      </c>
      <c r="AS1805" t="str">
        <f t="shared" si="359"/>
        <v>ZAGDC701170G21-2</v>
      </c>
      <c r="AT1805" t="str">
        <f>IFERROR(IF(VLOOKUP(Y1805,vlookup!$I$2:$J$9,1,0)=Y1805,VLOOKUP(Y1805,vlookup!$I$2:$J$9,2,0),PROPER(Y1805)),PROPER(Y1805))</f>
        <v>Parts</v>
      </c>
      <c r="AU1805" t="str">
        <f>IFERROR(IF(B1805=VLOOKUP(B1805,vlookup!$L$2:$L$10,1,0),"Yes","No"),"No")</f>
        <v>No</v>
      </c>
    </row>
    <row r="1806" spans="1:47" ht="14.45" customHeight="1" x14ac:dyDescent="0.25">
      <c r="A1806" t="s">
        <v>1191</v>
      </c>
      <c r="B1806" s="31" t="s">
        <v>1192</v>
      </c>
      <c r="C1806">
        <v>2</v>
      </c>
      <c r="D1806">
        <v>1</v>
      </c>
      <c r="E1806" t="s">
        <v>382</v>
      </c>
      <c r="F1806" t="s">
        <v>464</v>
      </c>
      <c r="G1806" t="s">
        <v>922</v>
      </c>
      <c r="H1806" t="s">
        <v>923</v>
      </c>
      <c r="I1806">
        <v>80301</v>
      </c>
      <c r="J1806" s="19">
        <v>44380</v>
      </c>
      <c r="K1806" s="19">
        <v>44439</v>
      </c>
      <c r="L1806">
        <v>202108</v>
      </c>
      <c r="M1806" s="19">
        <v>44409</v>
      </c>
      <c r="N1806">
        <v>24617</v>
      </c>
      <c r="O1806" t="s">
        <v>1070</v>
      </c>
      <c r="P1806" t="s">
        <v>1193</v>
      </c>
      <c r="Q1806" t="s">
        <v>941</v>
      </c>
      <c r="R1806">
        <v>273568</v>
      </c>
      <c r="S1806" s="19">
        <v>44466</v>
      </c>
      <c r="T1806">
        <v>97122</v>
      </c>
      <c r="U1806" t="s">
        <v>356</v>
      </c>
      <c r="V1806" s="19">
        <v>44482</v>
      </c>
      <c r="W1806" t="s">
        <v>2793</v>
      </c>
      <c r="X1806" t="s">
        <v>2794</v>
      </c>
      <c r="Y1806" t="s">
        <v>95</v>
      </c>
      <c r="Z1806" t="s">
        <v>369</v>
      </c>
      <c r="AA1806" s="29">
        <v>-1785</v>
      </c>
      <c r="AB1806">
        <v>0</v>
      </c>
      <c r="AC1806">
        <f t="shared" si="348"/>
        <v>2021</v>
      </c>
      <c r="AD1806">
        <f t="shared" si="349"/>
        <v>10</v>
      </c>
      <c r="AE1806">
        <f t="shared" si="350"/>
        <v>2021</v>
      </c>
      <c r="AF1806">
        <f t="shared" si="351"/>
        <v>7</v>
      </c>
      <c r="AG1806" t="str">
        <f>VLOOKUP(F1806,vlookup!$A$2:$E$660,2,0)</f>
        <v>Retained</v>
      </c>
      <c r="AH1806" t="str">
        <f>VLOOKUP(F1806,vlookup!$A$2:$E$660,3,0)</f>
        <v>Service Contract</v>
      </c>
      <c r="AI1806" t="str">
        <f>VLOOKUP(F1806,vlookup!$A$2:$E$660,4,0)</f>
        <v>Used Car Programs</v>
      </c>
      <c r="AJ1806" t="str">
        <f>VLOOKUP(F1806,vlookup!$A$2:$E$660,5,0)</f>
        <v>High Mileage</v>
      </c>
      <c r="AL1806">
        <f t="shared" si="352"/>
        <v>58</v>
      </c>
      <c r="AM1806">
        <f t="shared" si="353"/>
        <v>100</v>
      </c>
      <c r="AN1806">
        <f t="shared" si="354"/>
        <v>16821</v>
      </c>
      <c r="AO1806" t="str">
        <f t="shared" si="355"/>
        <v/>
      </c>
      <c r="AP1806" t="str">
        <f t="shared" si="356"/>
        <v/>
      </c>
      <c r="AQ1806" t="str">
        <f t="shared" si="357"/>
        <v/>
      </c>
      <c r="AR1806">
        <f t="shared" si="358"/>
        <v>-1785</v>
      </c>
      <c r="AS1806" t="str">
        <f t="shared" si="359"/>
        <v>ZAGDC701170G21-2</v>
      </c>
      <c r="AT1806" t="str">
        <f>IFERROR(IF(VLOOKUP(Y1806,vlookup!$I$2:$J$9,1,0)=Y1806,VLOOKUP(Y1806,vlookup!$I$2:$J$9,2,0),PROPER(Y1806)),PROPER(Y1806))</f>
        <v>Parts</v>
      </c>
      <c r="AU1806" t="str">
        <f>IFERROR(IF(B1806=VLOOKUP(B1806,vlookup!$L$2:$L$10,1,0),"Yes","No"),"No")</f>
        <v>No</v>
      </c>
    </row>
    <row r="1807" spans="1:47" ht="14.45" customHeight="1" x14ac:dyDescent="0.25">
      <c r="A1807" t="s">
        <v>1194</v>
      </c>
      <c r="B1807" s="31" t="s">
        <v>1195</v>
      </c>
      <c r="C1807">
        <v>2</v>
      </c>
      <c r="D1807">
        <v>1</v>
      </c>
      <c r="E1807" t="s">
        <v>382</v>
      </c>
      <c r="F1807" t="s">
        <v>464</v>
      </c>
      <c r="G1807" t="s">
        <v>602</v>
      </c>
      <c r="H1807">
        <v>1500</v>
      </c>
      <c r="I1807">
        <v>129048</v>
      </c>
      <c r="J1807" s="19">
        <v>43483</v>
      </c>
      <c r="K1807" s="19">
        <v>43538</v>
      </c>
      <c r="L1807">
        <v>201903</v>
      </c>
      <c r="M1807" s="19">
        <v>43525</v>
      </c>
      <c r="N1807">
        <v>24617</v>
      </c>
      <c r="O1807" t="s">
        <v>1070</v>
      </c>
      <c r="P1807" t="s">
        <v>1190</v>
      </c>
      <c r="Q1807" t="s">
        <v>924</v>
      </c>
      <c r="R1807">
        <v>3247961</v>
      </c>
      <c r="S1807" s="19">
        <v>43559</v>
      </c>
      <c r="T1807">
        <v>132154</v>
      </c>
      <c r="U1807" t="s">
        <v>356</v>
      </c>
      <c r="V1807" s="19">
        <v>43563</v>
      </c>
      <c r="W1807" t="s">
        <v>974</v>
      </c>
      <c r="X1807" t="s">
        <v>975</v>
      </c>
      <c r="Y1807" t="s">
        <v>95</v>
      </c>
      <c r="Z1807" t="s">
        <v>358</v>
      </c>
      <c r="AA1807" s="29">
        <v>-215</v>
      </c>
      <c r="AB1807">
        <v>0</v>
      </c>
      <c r="AC1807">
        <f t="shared" si="348"/>
        <v>2019</v>
      </c>
      <c r="AD1807">
        <f t="shared" si="349"/>
        <v>4</v>
      </c>
      <c r="AE1807">
        <f t="shared" si="350"/>
        <v>2019</v>
      </c>
      <c r="AF1807">
        <f t="shared" si="351"/>
        <v>1</v>
      </c>
      <c r="AG1807" t="str">
        <f>VLOOKUP(F1807,vlookup!$A$2:$E$660,2,0)</f>
        <v>Retained</v>
      </c>
      <c r="AH1807" t="str">
        <f>VLOOKUP(F1807,vlookup!$A$2:$E$660,3,0)</f>
        <v>Service Contract</v>
      </c>
      <c r="AI1807" t="str">
        <f>VLOOKUP(F1807,vlookup!$A$2:$E$660,4,0)</f>
        <v>Used Car Programs</v>
      </c>
      <c r="AJ1807" t="str">
        <f>VLOOKUP(F1807,vlookup!$A$2:$E$660,5,0)</f>
        <v>High Mileage</v>
      </c>
      <c r="AL1807">
        <f t="shared" si="352"/>
        <v>56</v>
      </c>
      <c r="AM1807">
        <f t="shared" si="353"/>
        <v>80</v>
      </c>
      <c r="AN1807">
        <f t="shared" si="354"/>
        <v>3106</v>
      </c>
      <c r="AO1807" t="str">
        <f t="shared" si="355"/>
        <v/>
      </c>
      <c r="AP1807" t="str">
        <f t="shared" si="356"/>
        <v/>
      </c>
      <c r="AQ1807">
        <f t="shared" si="357"/>
        <v>-215</v>
      </c>
      <c r="AR1807" t="str">
        <f t="shared" si="358"/>
        <v/>
      </c>
      <c r="AS1807" t="str">
        <f t="shared" si="359"/>
        <v>CS206543A9-2</v>
      </c>
      <c r="AT1807" t="str">
        <f>IFERROR(IF(VLOOKUP(Y1807,vlookup!$I$2:$J$9,1,0)=Y1807,VLOOKUP(Y1807,vlookup!$I$2:$J$9,2,0),PROPER(Y1807)),PROPER(Y1807))</f>
        <v>Parts</v>
      </c>
      <c r="AU1807" t="str">
        <f>IFERROR(IF(B1807=VLOOKUP(B1807,vlookup!$L$2:$L$10,1,0),"Yes","No"),"No")</f>
        <v>No</v>
      </c>
    </row>
    <row r="1808" spans="1:47" ht="14.45" customHeight="1" x14ac:dyDescent="0.25">
      <c r="A1808" t="s">
        <v>2795</v>
      </c>
      <c r="B1808" s="31" t="s">
        <v>2796</v>
      </c>
      <c r="C1808">
        <v>2</v>
      </c>
      <c r="D1808">
        <v>1</v>
      </c>
      <c r="E1808" t="s">
        <v>382</v>
      </c>
      <c r="F1808" t="s">
        <v>464</v>
      </c>
      <c r="G1808" t="s">
        <v>602</v>
      </c>
      <c r="H1808">
        <v>1500</v>
      </c>
      <c r="I1808">
        <v>70380</v>
      </c>
      <c r="J1808" s="19">
        <v>43645</v>
      </c>
      <c r="K1808" s="19">
        <v>43668</v>
      </c>
      <c r="L1808">
        <v>201907</v>
      </c>
      <c r="M1808" s="19">
        <v>43647</v>
      </c>
      <c r="N1808">
        <v>24617</v>
      </c>
      <c r="O1808" t="s">
        <v>1070</v>
      </c>
      <c r="P1808" t="s">
        <v>3727</v>
      </c>
      <c r="Q1808" t="s">
        <v>924</v>
      </c>
      <c r="R1808">
        <v>6367831</v>
      </c>
      <c r="S1808" s="19">
        <v>44056</v>
      </c>
      <c r="T1808">
        <v>80833</v>
      </c>
      <c r="U1808" t="s">
        <v>356</v>
      </c>
      <c r="V1808" s="19">
        <v>44076</v>
      </c>
      <c r="W1808" t="s">
        <v>367</v>
      </c>
      <c r="X1808" t="s">
        <v>368</v>
      </c>
      <c r="Y1808" t="s">
        <v>95</v>
      </c>
      <c r="Z1808" t="s">
        <v>365</v>
      </c>
      <c r="AA1808" s="29">
        <v>-76.05</v>
      </c>
      <c r="AB1808">
        <v>0</v>
      </c>
      <c r="AC1808">
        <f t="shared" si="348"/>
        <v>2020</v>
      </c>
      <c r="AD1808">
        <f t="shared" si="349"/>
        <v>9</v>
      </c>
      <c r="AE1808">
        <f t="shared" si="350"/>
        <v>2019</v>
      </c>
      <c r="AF1808">
        <f t="shared" si="351"/>
        <v>6</v>
      </c>
      <c r="AG1808" t="str">
        <f>VLOOKUP(F1808,vlookup!$A$2:$E$660,2,0)</f>
        <v>Retained</v>
      </c>
      <c r="AH1808" t="str">
        <f>VLOOKUP(F1808,vlookup!$A$2:$E$660,3,0)</f>
        <v>Service Contract</v>
      </c>
      <c r="AI1808" t="str">
        <f>VLOOKUP(F1808,vlookup!$A$2:$E$660,4,0)</f>
        <v>Used Car Programs</v>
      </c>
      <c r="AJ1808" t="str">
        <f>VLOOKUP(F1808,vlookup!$A$2:$E$660,5,0)</f>
        <v>High Mileage</v>
      </c>
      <c r="AL1808">
        <f t="shared" si="352"/>
        <v>23</v>
      </c>
      <c r="AM1808">
        <f t="shared" si="353"/>
        <v>423</v>
      </c>
      <c r="AN1808">
        <f t="shared" si="354"/>
        <v>10453</v>
      </c>
      <c r="AO1808" t="str">
        <f t="shared" si="355"/>
        <v/>
      </c>
      <c r="AP1808" t="str">
        <f t="shared" si="356"/>
        <v/>
      </c>
      <c r="AQ1808" t="str">
        <f t="shared" si="357"/>
        <v/>
      </c>
      <c r="AR1808">
        <f t="shared" si="358"/>
        <v>-76.05</v>
      </c>
      <c r="AS1808" t="str">
        <f t="shared" si="359"/>
        <v>CS170714F9-2</v>
      </c>
      <c r="AT1808" t="str">
        <f>IFERROR(IF(VLOOKUP(Y1808,vlookup!$I$2:$J$9,1,0)=Y1808,VLOOKUP(Y1808,vlookup!$I$2:$J$9,2,0),PROPER(Y1808)),PROPER(Y1808))</f>
        <v>Parts</v>
      </c>
      <c r="AU1808" t="str">
        <f>IFERROR(IF(B1808=VLOOKUP(B1808,vlookup!$L$2:$L$10,1,0),"Yes","No"),"No")</f>
        <v>No</v>
      </c>
    </row>
    <row r="1809" spans="1:47" ht="14.45" customHeight="1" x14ac:dyDescent="0.25">
      <c r="A1809" t="s">
        <v>2795</v>
      </c>
      <c r="B1809" s="31" t="s">
        <v>2796</v>
      </c>
      <c r="C1809">
        <v>2</v>
      </c>
      <c r="D1809">
        <v>3</v>
      </c>
      <c r="E1809" t="s">
        <v>382</v>
      </c>
      <c r="F1809" t="s">
        <v>464</v>
      </c>
      <c r="G1809" t="s">
        <v>602</v>
      </c>
      <c r="H1809">
        <v>1500</v>
      </c>
      <c r="I1809">
        <v>70380</v>
      </c>
      <c r="J1809" s="19">
        <v>43645</v>
      </c>
      <c r="K1809" s="19">
        <v>43668</v>
      </c>
      <c r="L1809">
        <v>201907</v>
      </c>
      <c r="M1809" s="19">
        <v>43647</v>
      </c>
      <c r="N1809">
        <v>24617</v>
      </c>
      <c r="O1809" t="s">
        <v>1070</v>
      </c>
      <c r="P1809" t="s">
        <v>3299</v>
      </c>
      <c r="Q1809" t="s">
        <v>359</v>
      </c>
      <c r="R1809">
        <v>258849</v>
      </c>
      <c r="S1809" s="19">
        <v>44064</v>
      </c>
      <c r="T1809">
        <v>80833</v>
      </c>
      <c r="U1809" t="s">
        <v>356</v>
      </c>
      <c r="V1809" s="19">
        <v>44082</v>
      </c>
      <c r="W1809" t="s">
        <v>971</v>
      </c>
      <c r="X1809" t="s">
        <v>972</v>
      </c>
      <c r="Y1809" t="s">
        <v>95</v>
      </c>
      <c r="Z1809" t="s">
        <v>364</v>
      </c>
      <c r="AA1809" s="29">
        <v>-3653</v>
      </c>
      <c r="AB1809">
        <v>0</v>
      </c>
      <c r="AC1809">
        <f t="shared" si="348"/>
        <v>2020</v>
      </c>
      <c r="AD1809">
        <f t="shared" si="349"/>
        <v>9</v>
      </c>
      <c r="AE1809">
        <f t="shared" si="350"/>
        <v>2019</v>
      </c>
      <c r="AF1809">
        <f t="shared" si="351"/>
        <v>6</v>
      </c>
      <c r="AG1809" t="str">
        <f>VLOOKUP(F1809,vlookup!$A$2:$E$660,2,0)</f>
        <v>Retained</v>
      </c>
      <c r="AH1809" t="str">
        <f>VLOOKUP(F1809,vlookup!$A$2:$E$660,3,0)</f>
        <v>Service Contract</v>
      </c>
      <c r="AI1809" t="str">
        <f>VLOOKUP(F1809,vlookup!$A$2:$E$660,4,0)</f>
        <v>Used Car Programs</v>
      </c>
      <c r="AJ1809" t="str">
        <f>VLOOKUP(F1809,vlookup!$A$2:$E$660,5,0)</f>
        <v>High Mileage</v>
      </c>
      <c r="AL1809">
        <f t="shared" si="352"/>
        <v>23</v>
      </c>
      <c r="AM1809">
        <f t="shared" si="353"/>
        <v>429</v>
      </c>
      <c r="AN1809">
        <f t="shared" si="354"/>
        <v>10453</v>
      </c>
      <c r="AO1809" t="str">
        <f t="shared" si="355"/>
        <v/>
      </c>
      <c r="AP1809" t="str">
        <f t="shared" si="356"/>
        <v/>
      </c>
      <c r="AQ1809" t="str">
        <f t="shared" si="357"/>
        <v/>
      </c>
      <c r="AR1809">
        <f t="shared" si="358"/>
        <v>-3653</v>
      </c>
      <c r="AS1809" t="str">
        <f t="shared" si="359"/>
        <v>CS170714F9-2</v>
      </c>
      <c r="AT1809" t="str">
        <f>IFERROR(IF(VLOOKUP(Y1809,vlookup!$I$2:$J$9,1,0)=Y1809,VLOOKUP(Y1809,vlookup!$I$2:$J$9,2,0),PROPER(Y1809)),PROPER(Y1809))</f>
        <v>Parts</v>
      </c>
      <c r="AU1809" t="str">
        <f>IFERROR(IF(B1809=VLOOKUP(B1809,vlookup!$L$2:$L$10,1,0),"Yes","No"),"No")</f>
        <v>No</v>
      </c>
    </row>
    <row r="1810" spans="1:47" ht="14.45" customHeight="1" x14ac:dyDescent="0.25">
      <c r="A1810" t="s">
        <v>2799</v>
      </c>
      <c r="B1810" s="31" t="s">
        <v>2800</v>
      </c>
      <c r="C1810">
        <v>1</v>
      </c>
      <c r="D1810">
        <v>1</v>
      </c>
      <c r="E1810" t="s">
        <v>382</v>
      </c>
      <c r="F1810" t="s">
        <v>205</v>
      </c>
      <c r="G1810" t="s">
        <v>602</v>
      </c>
      <c r="H1810">
        <v>1500</v>
      </c>
      <c r="I1810">
        <v>103801</v>
      </c>
      <c r="J1810" s="19">
        <v>42682</v>
      </c>
      <c r="K1810" s="19">
        <v>42724</v>
      </c>
      <c r="L1810">
        <v>201612</v>
      </c>
      <c r="M1810" s="19">
        <v>42705</v>
      </c>
      <c r="N1810">
        <v>24616</v>
      </c>
      <c r="O1810" t="s">
        <v>1076</v>
      </c>
      <c r="P1810" t="s">
        <v>2801</v>
      </c>
      <c r="Q1810" t="s">
        <v>924</v>
      </c>
      <c r="R1810">
        <v>231936</v>
      </c>
      <c r="S1810" s="19">
        <v>43145</v>
      </c>
      <c r="T1810">
        <v>119968</v>
      </c>
      <c r="U1810" t="s">
        <v>356</v>
      </c>
      <c r="V1810" s="19">
        <v>43151</v>
      </c>
      <c r="W1810" t="s">
        <v>624</v>
      </c>
      <c r="X1810" t="s">
        <v>625</v>
      </c>
      <c r="Y1810" t="s">
        <v>95</v>
      </c>
      <c r="Z1810" t="s">
        <v>364</v>
      </c>
      <c r="AA1810" s="29">
        <v>-22.75</v>
      </c>
      <c r="AB1810">
        <v>0</v>
      </c>
      <c r="AC1810">
        <f t="shared" si="348"/>
        <v>2018</v>
      </c>
      <c r="AD1810">
        <f t="shared" si="349"/>
        <v>2</v>
      </c>
      <c r="AE1810">
        <f t="shared" si="350"/>
        <v>2016</v>
      </c>
      <c r="AF1810">
        <f t="shared" si="351"/>
        <v>11</v>
      </c>
      <c r="AG1810" t="str">
        <f>VLOOKUP(F1810,vlookup!$A$2:$E$660,2,0)</f>
        <v>Retained</v>
      </c>
      <c r="AH1810" t="str">
        <f>VLOOKUP(F1810,vlookup!$A$2:$E$660,3,0)</f>
        <v>Service Contract</v>
      </c>
      <c r="AI1810" t="str">
        <f>VLOOKUP(F1810,vlookup!$A$2:$E$660,4,0)</f>
        <v>Used Car Programs</v>
      </c>
      <c r="AJ1810" t="str">
        <f>VLOOKUP(F1810,vlookup!$A$2:$E$660,5,0)</f>
        <v>High Mileage</v>
      </c>
      <c r="AL1810">
        <f t="shared" si="352"/>
        <v>42</v>
      </c>
      <c r="AM1810">
        <f t="shared" si="353"/>
        <v>462</v>
      </c>
      <c r="AN1810">
        <f t="shared" si="354"/>
        <v>16167</v>
      </c>
      <c r="AO1810" t="str">
        <f t="shared" si="355"/>
        <v/>
      </c>
      <c r="AP1810" t="str">
        <f t="shared" si="356"/>
        <v/>
      </c>
      <c r="AQ1810" t="str">
        <f t="shared" si="357"/>
        <v/>
      </c>
      <c r="AR1810">
        <f t="shared" si="358"/>
        <v>-22.75</v>
      </c>
      <c r="AS1810" t="str">
        <f t="shared" si="359"/>
        <v>CS200562K6-1</v>
      </c>
      <c r="AT1810" t="str">
        <f>IFERROR(IF(VLOOKUP(Y1810,vlookup!$I$2:$J$9,1,0)=Y1810,VLOOKUP(Y1810,vlookup!$I$2:$J$9,2,0),PROPER(Y1810)),PROPER(Y1810))</f>
        <v>Parts</v>
      </c>
      <c r="AU1810" t="str">
        <f>IFERROR(IF(B1810=VLOOKUP(B1810,vlookup!$L$2:$L$10,1,0),"Yes","No"),"No")</f>
        <v>No</v>
      </c>
    </row>
    <row r="1811" spans="1:47" ht="14.45" customHeight="1" x14ac:dyDescent="0.25">
      <c r="A1811" t="s">
        <v>1196</v>
      </c>
      <c r="B1811" s="31" t="s">
        <v>1197</v>
      </c>
      <c r="C1811">
        <v>2</v>
      </c>
      <c r="D1811">
        <v>1</v>
      </c>
      <c r="E1811" t="s">
        <v>382</v>
      </c>
      <c r="F1811" t="s">
        <v>464</v>
      </c>
      <c r="G1811" t="s">
        <v>602</v>
      </c>
      <c r="H1811">
        <v>1500</v>
      </c>
      <c r="I1811">
        <v>153124</v>
      </c>
      <c r="J1811" s="19">
        <v>44604</v>
      </c>
      <c r="K1811" s="19">
        <v>44643</v>
      </c>
      <c r="L1811">
        <v>202203</v>
      </c>
      <c r="M1811" s="19">
        <v>44621</v>
      </c>
      <c r="N1811">
        <v>24616</v>
      </c>
      <c r="O1811" t="s">
        <v>1076</v>
      </c>
      <c r="P1811" t="s">
        <v>3726</v>
      </c>
      <c r="Q1811" t="s">
        <v>924</v>
      </c>
      <c r="R1811">
        <v>2012865</v>
      </c>
      <c r="S1811" s="19">
        <v>44956</v>
      </c>
      <c r="T1811">
        <v>163224</v>
      </c>
      <c r="U1811" t="s">
        <v>356</v>
      </c>
      <c r="V1811" s="19">
        <v>44991</v>
      </c>
      <c r="W1811" t="s">
        <v>1036</v>
      </c>
      <c r="X1811" t="s">
        <v>1037</v>
      </c>
      <c r="Y1811" t="s">
        <v>95</v>
      </c>
      <c r="Z1811" t="s">
        <v>364</v>
      </c>
      <c r="AA1811" s="29">
        <v>-15.95</v>
      </c>
      <c r="AB1811">
        <v>0</v>
      </c>
      <c r="AC1811">
        <f t="shared" si="348"/>
        <v>2023</v>
      </c>
      <c r="AD1811">
        <f t="shared" si="349"/>
        <v>3</v>
      </c>
      <c r="AE1811">
        <f t="shared" si="350"/>
        <v>2022</v>
      </c>
      <c r="AF1811">
        <f t="shared" si="351"/>
        <v>2</v>
      </c>
      <c r="AG1811" t="str">
        <f>VLOOKUP(F1811,vlookup!$A$2:$E$660,2,0)</f>
        <v>Retained</v>
      </c>
      <c r="AH1811" t="str">
        <f>VLOOKUP(F1811,vlookup!$A$2:$E$660,3,0)</f>
        <v>Service Contract</v>
      </c>
      <c r="AI1811" t="str">
        <f>VLOOKUP(F1811,vlookup!$A$2:$E$660,4,0)</f>
        <v>Used Car Programs</v>
      </c>
      <c r="AJ1811" t="str">
        <f>VLOOKUP(F1811,vlookup!$A$2:$E$660,5,0)</f>
        <v>High Mileage</v>
      </c>
      <c r="AL1811">
        <f t="shared" si="352"/>
        <v>41</v>
      </c>
      <c r="AM1811">
        <f t="shared" si="353"/>
        <v>384</v>
      </c>
      <c r="AN1811">
        <f t="shared" si="354"/>
        <v>10100</v>
      </c>
      <c r="AO1811" t="str">
        <f t="shared" si="355"/>
        <v/>
      </c>
      <c r="AP1811" t="str">
        <f t="shared" si="356"/>
        <v/>
      </c>
      <c r="AQ1811" t="str">
        <f t="shared" si="357"/>
        <v/>
      </c>
      <c r="AR1811">
        <f t="shared" si="358"/>
        <v>-15.95</v>
      </c>
      <c r="AS1811" t="str">
        <f t="shared" si="359"/>
        <v>ZAGCS111130B22-2</v>
      </c>
      <c r="AT1811" t="str">
        <f>IFERROR(IF(VLOOKUP(Y1811,vlookup!$I$2:$J$9,1,0)=Y1811,VLOOKUP(Y1811,vlookup!$I$2:$J$9,2,0),PROPER(Y1811)),PROPER(Y1811))</f>
        <v>Parts</v>
      </c>
      <c r="AU1811" t="str">
        <f>IFERROR(IF(B1811=VLOOKUP(B1811,vlookup!$L$2:$L$10,1,0),"Yes","No"),"No")</f>
        <v>No</v>
      </c>
    </row>
    <row r="1812" spans="1:47" ht="14.45" customHeight="1" x14ac:dyDescent="0.25">
      <c r="A1812" t="s">
        <v>1196</v>
      </c>
      <c r="B1812" s="31" t="s">
        <v>1197</v>
      </c>
      <c r="C1812">
        <v>2</v>
      </c>
      <c r="D1812">
        <v>1</v>
      </c>
      <c r="E1812" t="s">
        <v>382</v>
      </c>
      <c r="F1812" t="s">
        <v>464</v>
      </c>
      <c r="G1812" t="s">
        <v>602</v>
      </c>
      <c r="H1812">
        <v>1500</v>
      </c>
      <c r="I1812">
        <v>153124</v>
      </c>
      <c r="J1812" s="19">
        <v>44604</v>
      </c>
      <c r="K1812" s="19">
        <v>44643</v>
      </c>
      <c r="L1812">
        <v>202203</v>
      </c>
      <c r="M1812" s="19">
        <v>44621</v>
      </c>
      <c r="N1812">
        <v>24616</v>
      </c>
      <c r="O1812" t="s">
        <v>1076</v>
      </c>
      <c r="P1812" t="s">
        <v>3726</v>
      </c>
      <c r="Q1812" t="s">
        <v>924</v>
      </c>
      <c r="R1812">
        <v>2012865</v>
      </c>
      <c r="S1812" s="19">
        <v>44956</v>
      </c>
      <c r="T1812">
        <v>163224</v>
      </c>
      <c r="U1812" t="s">
        <v>356</v>
      </c>
      <c r="V1812" s="19">
        <v>44991</v>
      </c>
      <c r="W1812" t="s">
        <v>372</v>
      </c>
      <c r="X1812" t="s">
        <v>373</v>
      </c>
      <c r="Y1812" t="s">
        <v>95</v>
      </c>
      <c r="Z1812" t="s">
        <v>369</v>
      </c>
      <c r="AA1812" s="29">
        <v>-49.7</v>
      </c>
      <c r="AB1812">
        <v>0</v>
      </c>
      <c r="AC1812">
        <f t="shared" si="348"/>
        <v>2023</v>
      </c>
      <c r="AD1812">
        <f t="shared" si="349"/>
        <v>3</v>
      </c>
      <c r="AE1812">
        <f t="shared" si="350"/>
        <v>2022</v>
      </c>
      <c r="AF1812">
        <f t="shared" si="351"/>
        <v>2</v>
      </c>
      <c r="AG1812" t="str">
        <f>VLOOKUP(F1812,vlookup!$A$2:$E$660,2,0)</f>
        <v>Retained</v>
      </c>
      <c r="AH1812" t="str">
        <f>VLOOKUP(F1812,vlookup!$A$2:$E$660,3,0)</f>
        <v>Service Contract</v>
      </c>
      <c r="AI1812" t="str">
        <f>VLOOKUP(F1812,vlookup!$A$2:$E$660,4,0)</f>
        <v>Used Car Programs</v>
      </c>
      <c r="AJ1812" t="str">
        <f>VLOOKUP(F1812,vlookup!$A$2:$E$660,5,0)</f>
        <v>High Mileage</v>
      </c>
      <c r="AL1812">
        <f t="shared" si="352"/>
        <v>41</v>
      </c>
      <c r="AM1812">
        <f t="shared" si="353"/>
        <v>384</v>
      </c>
      <c r="AN1812">
        <f t="shared" si="354"/>
        <v>10100</v>
      </c>
      <c r="AO1812" t="str">
        <f t="shared" si="355"/>
        <v/>
      </c>
      <c r="AP1812" t="str">
        <f t="shared" si="356"/>
        <v/>
      </c>
      <c r="AQ1812" t="str">
        <f t="shared" si="357"/>
        <v/>
      </c>
      <c r="AR1812">
        <f t="shared" si="358"/>
        <v>-49.7</v>
      </c>
      <c r="AS1812" t="str">
        <f t="shared" si="359"/>
        <v>ZAGCS111130B22-2</v>
      </c>
      <c r="AT1812" t="str">
        <f>IFERROR(IF(VLOOKUP(Y1812,vlookup!$I$2:$J$9,1,0)=Y1812,VLOOKUP(Y1812,vlookup!$I$2:$J$9,2,0),PROPER(Y1812)),PROPER(Y1812))</f>
        <v>Parts</v>
      </c>
      <c r="AU1812" t="str">
        <f>IFERROR(IF(B1812=VLOOKUP(B1812,vlookup!$L$2:$L$10,1,0),"Yes","No"),"No")</f>
        <v>No</v>
      </c>
    </row>
    <row r="1813" spans="1:47" ht="14.45" customHeight="1" x14ac:dyDescent="0.25">
      <c r="A1813" t="s">
        <v>1196</v>
      </c>
      <c r="B1813" s="31" t="s">
        <v>1197</v>
      </c>
      <c r="C1813">
        <v>2</v>
      </c>
      <c r="D1813">
        <v>1</v>
      </c>
      <c r="E1813" t="s">
        <v>382</v>
      </c>
      <c r="F1813" t="s">
        <v>464</v>
      </c>
      <c r="G1813" t="s">
        <v>602</v>
      </c>
      <c r="H1813">
        <v>1500</v>
      </c>
      <c r="I1813">
        <v>153124</v>
      </c>
      <c r="J1813" s="19">
        <v>44604</v>
      </c>
      <c r="K1813" s="19">
        <v>44643</v>
      </c>
      <c r="L1813">
        <v>202203</v>
      </c>
      <c r="M1813" s="19">
        <v>44621</v>
      </c>
      <c r="N1813">
        <v>24616</v>
      </c>
      <c r="O1813" t="s">
        <v>1076</v>
      </c>
      <c r="P1813" t="s">
        <v>3726</v>
      </c>
      <c r="Q1813" t="s">
        <v>924</v>
      </c>
      <c r="R1813">
        <v>2012865</v>
      </c>
      <c r="S1813" s="19">
        <v>44956</v>
      </c>
      <c r="T1813">
        <v>163224</v>
      </c>
      <c r="U1813" t="s">
        <v>356</v>
      </c>
      <c r="V1813" s="19">
        <v>44991</v>
      </c>
      <c r="W1813" t="s">
        <v>2802</v>
      </c>
      <c r="X1813" t="s">
        <v>2803</v>
      </c>
      <c r="Y1813" t="s">
        <v>95</v>
      </c>
      <c r="Z1813" t="s">
        <v>369</v>
      </c>
      <c r="AA1813" s="29">
        <v>-505</v>
      </c>
      <c r="AB1813">
        <v>0</v>
      </c>
      <c r="AC1813">
        <f t="shared" si="348"/>
        <v>2023</v>
      </c>
      <c r="AD1813">
        <f t="shared" si="349"/>
        <v>3</v>
      </c>
      <c r="AE1813">
        <f t="shared" si="350"/>
        <v>2022</v>
      </c>
      <c r="AF1813">
        <f t="shared" si="351"/>
        <v>2</v>
      </c>
      <c r="AG1813" t="str">
        <f>VLOOKUP(F1813,vlookup!$A$2:$E$660,2,0)</f>
        <v>Retained</v>
      </c>
      <c r="AH1813" t="str">
        <f>VLOOKUP(F1813,vlookup!$A$2:$E$660,3,0)</f>
        <v>Service Contract</v>
      </c>
      <c r="AI1813" t="str">
        <f>VLOOKUP(F1813,vlookup!$A$2:$E$660,4,0)</f>
        <v>Used Car Programs</v>
      </c>
      <c r="AJ1813" t="str">
        <f>VLOOKUP(F1813,vlookup!$A$2:$E$660,5,0)</f>
        <v>High Mileage</v>
      </c>
      <c r="AL1813">
        <f t="shared" si="352"/>
        <v>41</v>
      </c>
      <c r="AM1813">
        <f t="shared" si="353"/>
        <v>384</v>
      </c>
      <c r="AN1813">
        <f t="shared" si="354"/>
        <v>10100</v>
      </c>
      <c r="AO1813" t="str">
        <f t="shared" si="355"/>
        <v/>
      </c>
      <c r="AP1813" t="str">
        <f t="shared" si="356"/>
        <v/>
      </c>
      <c r="AQ1813" t="str">
        <f t="shared" si="357"/>
        <v/>
      </c>
      <c r="AR1813">
        <f t="shared" si="358"/>
        <v>-505</v>
      </c>
      <c r="AS1813" t="str">
        <f t="shared" si="359"/>
        <v>ZAGCS111130B22-2</v>
      </c>
      <c r="AT1813" t="str">
        <f>IFERROR(IF(VLOOKUP(Y1813,vlookup!$I$2:$J$9,1,0)=Y1813,VLOOKUP(Y1813,vlookup!$I$2:$J$9,2,0),PROPER(Y1813)),PROPER(Y1813))</f>
        <v>Parts</v>
      </c>
      <c r="AU1813" t="str">
        <f>IFERROR(IF(B1813=VLOOKUP(B1813,vlookup!$L$2:$L$10,1,0),"Yes","No"),"No")</f>
        <v>No</v>
      </c>
    </row>
    <row r="1814" spans="1:47" ht="14.45" customHeight="1" x14ac:dyDescent="0.25">
      <c r="A1814" t="s">
        <v>1198</v>
      </c>
      <c r="B1814" s="31" t="s">
        <v>1199</v>
      </c>
      <c r="C1814">
        <v>1</v>
      </c>
      <c r="D1814">
        <v>1</v>
      </c>
      <c r="E1814" t="s">
        <v>382</v>
      </c>
      <c r="F1814" t="s">
        <v>464</v>
      </c>
      <c r="G1814" t="s">
        <v>602</v>
      </c>
      <c r="H1814">
        <v>1500</v>
      </c>
      <c r="I1814">
        <v>42115</v>
      </c>
      <c r="J1814" s="19">
        <v>43581</v>
      </c>
      <c r="K1814" s="19">
        <v>43613</v>
      </c>
      <c r="L1814">
        <v>201905</v>
      </c>
      <c r="M1814" s="19">
        <v>43586</v>
      </c>
      <c r="N1814">
        <v>24617</v>
      </c>
      <c r="O1814" t="s">
        <v>1070</v>
      </c>
      <c r="P1814" t="s">
        <v>1190</v>
      </c>
      <c r="Q1814" t="s">
        <v>924</v>
      </c>
      <c r="R1814">
        <v>6288706</v>
      </c>
      <c r="S1814" s="19">
        <v>44249</v>
      </c>
      <c r="T1814">
        <v>61901</v>
      </c>
      <c r="U1814" t="s">
        <v>356</v>
      </c>
      <c r="V1814" s="19">
        <v>44250</v>
      </c>
      <c r="W1814" t="s">
        <v>591</v>
      </c>
      <c r="X1814" t="s">
        <v>592</v>
      </c>
      <c r="Y1814" t="s">
        <v>95</v>
      </c>
      <c r="Z1814" t="s">
        <v>358</v>
      </c>
      <c r="AA1814" s="29">
        <v>-157</v>
      </c>
      <c r="AB1814">
        <v>0</v>
      </c>
      <c r="AC1814">
        <f t="shared" si="348"/>
        <v>2021</v>
      </c>
      <c r="AD1814">
        <f t="shared" si="349"/>
        <v>2</v>
      </c>
      <c r="AE1814">
        <f t="shared" si="350"/>
        <v>2019</v>
      </c>
      <c r="AF1814">
        <f t="shared" si="351"/>
        <v>4</v>
      </c>
      <c r="AG1814" t="str">
        <f>VLOOKUP(F1814,vlookup!$A$2:$E$660,2,0)</f>
        <v>Retained</v>
      </c>
      <c r="AH1814" t="str">
        <f>VLOOKUP(F1814,vlookup!$A$2:$E$660,3,0)</f>
        <v>Service Contract</v>
      </c>
      <c r="AI1814" t="str">
        <f>VLOOKUP(F1814,vlookup!$A$2:$E$660,4,0)</f>
        <v>Used Car Programs</v>
      </c>
      <c r="AJ1814" t="str">
        <f>VLOOKUP(F1814,vlookup!$A$2:$E$660,5,0)</f>
        <v>High Mileage</v>
      </c>
      <c r="AL1814">
        <f t="shared" si="352"/>
        <v>32</v>
      </c>
      <c r="AM1814">
        <f t="shared" si="353"/>
        <v>657</v>
      </c>
      <c r="AN1814">
        <f t="shared" si="354"/>
        <v>19786</v>
      </c>
      <c r="AO1814" t="str">
        <f t="shared" si="355"/>
        <v/>
      </c>
      <c r="AP1814" t="str">
        <f t="shared" si="356"/>
        <v/>
      </c>
      <c r="AQ1814" t="str">
        <f t="shared" si="357"/>
        <v/>
      </c>
      <c r="AR1814">
        <f t="shared" si="358"/>
        <v>-157</v>
      </c>
      <c r="AS1814" t="str">
        <f t="shared" si="359"/>
        <v>ES422562D9-1</v>
      </c>
      <c r="AT1814" t="str">
        <f>IFERROR(IF(VLOOKUP(Y1814,vlookup!$I$2:$J$9,1,0)=Y1814,VLOOKUP(Y1814,vlookup!$I$2:$J$9,2,0),PROPER(Y1814)),PROPER(Y1814))</f>
        <v>Parts</v>
      </c>
      <c r="AU1814" t="str">
        <f>IFERROR(IF(B1814=VLOOKUP(B1814,vlookup!$L$2:$L$10,1,0),"Yes","No"),"No")</f>
        <v>No</v>
      </c>
    </row>
    <row r="1815" spans="1:47" ht="14.45" customHeight="1" x14ac:dyDescent="0.25">
      <c r="A1815" t="s">
        <v>1200</v>
      </c>
      <c r="B1815" s="31" t="s">
        <v>1201</v>
      </c>
      <c r="C1815">
        <v>1</v>
      </c>
      <c r="D1815">
        <v>4</v>
      </c>
      <c r="E1815" t="s">
        <v>382</v>
      </c>
      <c r="F1815" t="s">
        <v>464</v>
      </c>
      <c r="G1815" t="s">
        <v>1202</v>
      </c>
      <c r="H1815">
        <v>1500</v>
      </c>
      <c r="I1815">
        <v>91095</v>
      </c>
      <c r="J1815" s="19">
        <v>44603</v>
      </c>
      <c r="K1815" s="19">
        <v>44643</v>
      </c>
      <c r="L1815">
        <v>202203</v>
      </c>
      <c r="M1815" s="19">
        <v>44621</v>
      </c>
      <c r="N1815">
        <v>24616</v>
      </c>
      <c r="O1815" t="s">
        <v>1076</v>
      </c>
      <c r="P1815" t="s">
        <v>3299</v>
      </c>
      <c r="Q1815" t="s">
        <v>359</v>
      </c>
      <c r="R1815">
        <v>381181</v>
      </c>
      <c r="S1815" s="19">
        <v>45075</v>
      </c>
      <c r="T1815">
        <v>109787</v>
      </c>
      <c r="U1815" t="s">
        <v>357</v>
      </c>
      <c r="V1815" s="19">
        <v>45131</v>
      </c>
      <c r="W1815" t="s">
        <v>370</v>
      </c>
      <c r="X1815" t="s">
        <v>371</v>
      </c>
      <c r="Y1815" t="s">
        <v>95</v>
      </c>
      <c r="Z1815" t="s">
        <v>369</v>
      </c>
      <c r="AA1815" s="29">
        <v>-2944</v>
      </c>
      <c r="AB1815">
        <v>0</v>
      </c>
      <c r="AC1815">
        <f t="shared" si="348"/>
        <v>2023</v>
      </c>
      <c r="AD1815">
        <f t="shared" si="349"/>
        <v>7</v>
      </c>
      <c r="AE1815">
        <f t="shared" si="350"/>
        <v>2022</v>
      </c>
      <c r="AF1815">
        <f t="shared" si="351"/>
        <v>2</v>
      </c>
      <c r="AG1815" t="str">
        <f>VLOOKUP(F1815,vlookup!$A$2:$E$660,2,0)</f>
        <v>Retained</v>
      </c>
      <c r="AH1815" t="str">
        <f>VLOOKUP(F1815,vlookup!$A$2:$E$660,3,0)</f>
        <v>Service Contract</v>
      </c>
      <c r="AI1815" t="str">
        <f>VLOOKUP(F1815,vlookup!$A$2:$E$660,4,0)</f>
        <v>Used Car Programs</v>
      </c>
      <c r="AJ1815" t="str">
        <f>VLOOKUP(F1815,vlookup!$A$2:$E$660,5,0)</f>
        <v>High Mileage</v>
      </c>
      <c r="AL1815">
        <f t="shared" si="352"/>
        <v>42</v>
      </c>
      <c r="AM1815">
        <f t="shared" si="353"/>
        <v>523</v>
      </c>
      <c r="AN1815">
        <f t="shared" si="354"/>
        <v>18692</v>
      </c>
      <c r="AO1815" t="str">
        <f t="shared" si="355"/>
        <v/>
      </c>
      <c r="AP1815" t="str">
        <f t="shared" si="356"/>
        <v/>
      </c>
      <c r="AQ1815" t="str">
        <f t="shared" si="357"/>
        <v/>
      </c>
      <c r="AR1815">
        <f t="shared" si="358"/>
        <v>-2944</v>
      </c>
      <c r="AS1815" t="str">
        <f t="shared" si="359"/>
        <v>ZAGES103396B22-1</v>
      </c>
      <c r="AT1815" t="str">
        <f>IFERROR(IF(VLOOKUP(Y1815,vlookup!$I$2:$J$9,1,0)=Y1815,VLOOKUP(Y1815,vlookup!$I$2:$J$9,2,0),PROPER(Y1815)),PROPER(Y1815))</f>
        <v>Parts</v>
      </c>
      <c r="AU1815" t="str">
        <f>IFERROR(IF(B1815=VLOOKUP(B1815,vlookup!$L$2:$L$10,1,0),"Yes","No"),"No")</f>
        <v>No</v>
      </c>
    </row>
    <row r="1816" spans="1:47" ht="14.45" customHeight="1" x14ac:dyDescent="0.25">
      <c r="A1816" t="s">
        <v>1200</v>
      </c>
      <c r="B1816" s="31" t="s">
        <v>1201</v>
      </c>
      <c r="C1816">
        <v>1</v>
      </c>
      <c r="D1816">
        <v>5</v>
      </c>
      <c r="E1816" t="s">
        <v>382</v>
      </c>
      <c r="F1816" t="s">
        <v>464</v>
      </c>
      <c r="G1816" t="s">
        <v>1202</v>
      </c>
      <c r="H1816">
        <v>1500</v>
      </c>
      <c r="I1816">
        <v>91095</v>
      </c>
      <c r="J1816" s="19">
        <v>44603</v>
      </c>
      <c r="K1816" s="19">
        <v>44643</v>
      </c>
      <c r="L1816">
        <v>202203</v>
      </c>
      <c r="M1816" s="19">
        <v>44621</v>
      </c>
      <c r="N1816">
        <v>24616</v>
      </c>
      <c r="O1816" t="s">
        <v>1076</v>
      </c>
      <c r="P1816" t="s">
        <v>1190</v>
      </c>
      <c r="Q1816" t="s">
        <v>924</v>
      </c>
      <c r="R1816" t="s">
        <v>544</v>
      </c>
      <c r="S1816" s="19">
        <v>45191</v>
      </c>
      <c r="T1816">
        <v>109787</v>
      </c>
      <c r="U1816" t="s">
        <v>356</v>
      </c>
      <c r="V1816" s="19">
        <v>45198</v>
      </c>
      <c r="W1816" t="s">
        <v>3055</v>
      </c>
      <c r="X1816" t="s">
        <v>3056</v>
      </c>
      <c r="Y1816" t="s">
        <v>95</v>
      </c>
      <c r="Z1816" t="s">
        <v>14</v>
      </c>
      <c r="AA1816" s="29">
        <v>1268</v>
      </c>
      <c r="AB1816">
        <v>0</v>
      </c>
      <c r="AC1816">
        <f t="shared" si="348"/>
        <v>2023</v>
      </c>
      <c r="AD1816">
        <f t="shared" si="349"/>
        <v>9</v>
      </c>
      <c r="AE1816">
        <f t="shared" si="350"/>
        <v>2022</v>
      </c>
      <c r="AF1816">
        <f t="shared" si="351"/>
        <v>2</v>
      </c>
      <c r="AG1816" t="str">
        <f>VLOOKUP(F1816,vlookup!$A$2:$E$660,2,0)</f>
        <v>Retained</v>
      </c>
      <c r="AH1816" t="str">
        <f>VLOOKUP(F1816,vlookup!$A$2:$E$660,3,0)</f>
        <v>Service Contract</v>
      </c>
      <c r="AI1816" t="str">
        <f>VLOOKUP(F1816,vlookup!$A$2:$E$660,4,0)</f>
        <v>Used Car Programs</v>
      </c>
      <c r="AJ1816" t="str">
        <f>VLOOKUP(F1816,vlookup!$A$2:$E$660,5,0)</f>
        <v>High Mileage</v>
      </c>
      <c r="AL1816">
        <f t="shared" si="352"/>
        <v>42</v>
      </c>
      <c r="AM1816">
        <f t="shared" si="353"/>
        <v>588</v>
      </c>
      <c r="AN1816">
        <f t="shared" si="354"/>
        <v>18692</v>
      </c>
      <c r="AO1816" t="str">
        <f t="shared" si="355"/>
        <v/>
      </c>
      <c r="AP1816" t="str">
        <f t="shared" si="356"/>
        <v/>
      </c>
      <c r="AQ1816" t="str">
        <f t="shared" si="357"/>
        <v/>
      </c>
      <c r="AR1816">
        <f t="shared" si="358"/>
        <v>1268</v>
      </c>
      <c r="AS1816" t="str">
        <f t="shared" si="359"/>
        <v>ZAGES103396B22-1</v>
      </c>
      <c r="AT1816" t="str">
        <f>IFERROR(IF(VLOOKUP(Y1816,vlookup!$I$2:$J$9,1,0)=Y1816,VLOOKUP(Y1816,vlookup!$I$2:$J$9,2,0),PROPER(Y1816)),PROPER(Y1816))</f>
        <v>Parts</v>
      </c>
      <c r="AU1816" t="str">
        <f>IFERROR(IF(B1816=VLOOKUP(B1816,vlookup!$L$2:$L$10,1,0),"Yes","No"),"No")</f>
        <v>No</v>
      </c>
    </row>
    <row r="1817" spans="1:47" ht="14.45" customHeight="1" x14ac:dyDescent="0.25">
      <c r="A1817" t="s">
        <v>1200</v>
      </c>
      <c r="B1817" s="31" t="s">
        <v>1201</v>
      </c>
      <c r="C1817">
        <v>1</v>
      </c>
      <c r="D1817">
        <v>6</v>
      </c>
      <c r="E1817" t="s">
        <v>382</v>
      </c>
      <c r="F1817" t="s">
        <v>464</v>
      </c>
      <c r="G1817" t="s">
        <v>1202</v>
      </c>
      <c r="H1817">
        <v>1500</v>
      </c>
      <c r="I1817">
        <v>91095</v>
      </c>
      <c r="J1817" s="19">
        <v>44603</v>
      </c>
      <c r="K1817" s="19">
        <v>44643</v>
      </c>
      <c r="L1817">
        <v>202203</v>
      </c>
      <c r="M1817" s="19">
        <v>44621</v>
      </c>
      <c r="N1817">
        <v>24616</v>
      </c>
      <c r="O1817" t="s">
        <v>1076</v>
      </c>
      <c r="P1817" t="s">
        <v>1190</v>
      </c>
      <c r="Q1817" t="s">
        <v>924</v>
      </c>
      <c r="R1817">
        <v>6329539</v>
      </c>
      <c r="S1817" s="19">
        <v>45198</v>
      </c>
      <c r="T1817">
        <v>109787</v>
      </c>
      <c r="U1817" t="s">
        <v>356</v>
      </c>
      <c r="V1817" s="19">
        <v>45198</v>
      </c>
      <c r="W1817" t="s">
        <v>3055</v>
      </c>
      <c r="X1817" t="s">
        <v>3056</v>
      </c>
      <c r="Y1817" t="s">
        <v>95</v>
      </c>
      <c r="Z1817" t="s">
        <v>14</v>
      </c>
      <c r="AA1817" s="29">
        <v>-1268</v>
      </c>
      <c r="AB1817">
        <v>0</v>
      </c>
      <c r="AC1817">
        <f t="shared" si="348"/>
        <v>2023</v>
      </c>
      <c r="AD1817">
        <f t="shared" si="349"/>
        <v>9</v>
      </c>
      <c r="AE1817">
        <f t="shared" si="350"/>
        <v>2022</v>
      </c>
      <c r="AF1817">
        <f t="shared" si="351"/>
        <v>2</v>
      </c>
      <c r="AG1817" t="str">
        <f>VLOOKUP(F1817,vlookup!$A$2:$E$660,2,0)</f>
        <v>Retained</v>
      </c>
      <c r="AH1817" t="str">
        <f>VLOOKUP(F1817,vlookup!$A$2:$E$660,3,0)</f>
        <v>Service Contract</v>
      </c>
      <c r="AI1817" t="str">
        <f>VLOOKUP(F1817,vlookup!$A$2:$E$660,4,0)</f>
        <v>Used Car Programs</v>
      </c>
      <c r="AJ1817" t="str">
        <f>VLOOKUP(F1817,vlookup!$A$2:$E$660,5,0)</f>
        <v>High Mileage</v>
      </c>
      <c r="AL1817">
        <f t="shared" si="352"/>
        <v>42</v>
      </c>
      <c r="AM1817">
        <f t="shared" si="353"/>
        <v>588</v>
      </c>
      <c r="AN1817">
        <f t="shared" si="354"/>
        <v>18692</v>
      </c>
      <c r="AO1817" t="str">
        <f t="shared" si="355"/>
        <v/>
      </c>
      <c r="AP1817" t="str">
        <f t="shared" si="356"/>
        <v/>
      </c>
      <c r="AQ1817" t="str">
        <f t="shared" si="357"/>
        <v/>
      </c>
      <c r="AR1817">
        <f t="shared" si="358"/>
        <v>-1268</v>
      </c>
      <c r="AS1817" t="str">
        <f t="shared" si="359"/>
        <v>ZAGES103396B22-1</v>
      </c>
      <c r="AT1817" t="str">
        <f>IFERROR(IF(VLOOKUP(Y1817,vlookup!$I$2:$J$9,1,0)=Y1817,VLOOKUP(Y1817,vlookup!$I$2:$J$9,2,0),PROPER(Y1817)),PROPER(Y1817))</f>
        <v>Parts</v>
      </c>
      <c r="AU1817" t="str">
        <f>IFERROR(IF(B1817=VLOOKUP(B1817,vlookup!$L$2:$L$10,1,0),"Yes","No"),"No")</f>
        <v>No</v>
      </c>
    </row>
    <row r="1818" spans="1:47" ht="14.45" customHeight="1" x14ac:dyDescent="0.25">
      <c r="A1818" t="s">
        <v>1203</v>
      </c>
      <c r="B1818" s="31" t="s">
        <v>1204</v>
      </c>
      <c r="C1818">
        <v>1</v>
      </c>
      <c r="D1818">
        <v>1</v>
      </c>
      <c r="E1818" t="s">
        <v>382</v>
      </c>
      <c r="F1818" t="s">
        <v>464</v>
      </c>
      <c r="G1818" t="s">
        <v>602</v>
      </c>
      <c r="H1818">
        <v>1500</v>
      </c>
      <c r="I1818">
        <v>91920</v>
      </c>
      <c r="J1818" s="19">
        <v>44831</v>
      </c>
      <c r="K1818" s="19">
        <v>44855</v>
      </c>
      <c r="L1818">
        <v>202210</v>
      </c>
      <c r="M1818" s="19">
        <v>44835</v>
      </c>
      <c r="N1818">
        <v>24616</v>
      </c>
      <c r="O1818" t="s">
        <v>1076</v>
      </c>
      <c r="P1818" t="s">
        <v>1205</v>
      </c>
      <c r="Q1818" t="s">
        <v>924</v>
      </c>
      <c r="R1818">
        <v>321235</v>
      </c>
      <c r="S1818" s="19">
        <v>45061</v>
      </c>
      <c r="T1818">
        <v>95651</v>
      </c>
      <c r="U1818" t="s">
        <v>356</v>
      </c>
      <c r="V1818" s="19">
        <v>45208</v>
      </c>
      <c r="W1818" t="s">
        <v>1036</v>
      </c>
      <c r="X1818" t="s">
        <v>1037</v>
      </c>
      <c r="Y1818" t="s">
        <v>95</v>
      </c>
      <c r="Z1818" t="s">
        <v>364</v>
      </c>
      <c r="AA1818" s="29">
        <v>-9.9499999999999993</v>
      </c>
      <c r="AB1818">
        <v>0</v>
      </c>
      <c r="AC1818">
        <f t="shared" si="348"/>
        <v>2023</v>
      </c>
      <c r="AD1818">
        <f t="shared" si="349"/>
        <v>10</v>
      </c>
      <c r="AE1818">
        <f t="shared" si="350"/>
        <v>2022</v>
      </c>
      <c r="AF1818">
        <f t="shared" si="351"/>
        <v>9</v>
      </c>
      <c r="AG1818" t="str">
        <f>VLOOKUP(F1818,vlookup!$A$2:$E$660,2,0)</f>
        <v>Retained</v>
      </c>
      <c r="AH1818" t="str">
        <f>VLOOKUP(F1818,vlookup!$A$2:$E$660,3,0)</f>
        <v>Service Contract</v>
      </c>
      <c r="AI1818" t="str">
        <f>VLOOKUP(F1818,vlookup!$A$2:$E$660,4,0)</f>
        <v>Used Car Programs</v>
      </c>
      <c r="AJ1818" t="str">
        <f>VLOOKUP(F1818,vlookup!$A$2:$E$660,5,0)</f>
        <v>High Mileage</v>
      </c>
      <c r="AL1818">
        <f t="shared" si="352"/>
        <v>24</v>
      </c>
      <c r="AM1818">
        <f t="shared" si="353"/>
        <v>372</v>
      </c>
      <c r="AN1818">
        <f t="shared" si="354"/>
        <v>3731</v>
      </c>
      <c r="AO1818" t="str">
        <f t="shared" si="355"/>
        <v/>
      </c>
      <c r="AP1818" t="str">
        <f t="shared" si="356"/>
        <v/>
      </c>
      <c r="AQ1818" t="str">
        <f t="shared" si="357"/>
        <v/>
      </c>
      <c r="AR1818">
        <f t="shared" si="358"/>
        <v>-9.9499999999999993</v>
      </c>
      <c r="AS1818" t="str">
        <f t="shared" si="359"/>
        <v>ZAGDS666490I22-1</v>
      </c>
      <c r="AT1818" t="str">
        <f>IFERROR(IF(VLOOKUP(Y1818,vlookup!$I$2:$J$9,1,0)=Y1818,VLOOKUP(Y1818,vlookup!$I$2:$J$9,2,0),PROPER(Y1818)),PROPER(Y1818))</f>
        <v>Parts</v>
      </c>
      <c r="AU1818" t="str">
        <f>IFERROR(IF(B1818=VLOOKUP(B1818,vlookup!$L$2:$L$10,1,0),"Yes","No"),"No")</f>
        <v>No</v>
      </c>
    </row>
    <row r="1819" spans="1:47" ht="14.45" customHeight="1" x14ac:dyDescent="0.25">
      <c r="A1819" t="s">
        <v>1203</v>
      </c>
      <c r="B1819" s="31" t="s">
        <v>1204</v>
      </c>
      <c r="C1819">
        <v>1</v>
      </c>
      <c r="D1819">
        <v>1</v>
      </c>
      <c r="E1819" t="s">
        <v>382</v>
      </c>
      <c r="F1819" t="s">
        <v>464</v>
      </c>
      <c r="G1819" t="s">
        <v>602</v>
      </c>
      <c r="H1819">
        <v>1500</v>
      </c>
      <c r="I1819">
        <v>91920</v>
      </c>
      <c r="J1819" s="19">
        <v>44831</v>
      </c>
      <c r="K1819" s="19">
        <v>44855</v>
      </c>
      <c r="L1819">
        <v>202210</v>
      </c>
      <c r="M1819" s="19">
        <v>44835</v>
      </c>
      <c r="N1819">
        <v>24616</v>
      </c>
      <c r="O1819" t="s">
        <v>1076</v>
      </c>
      <c r="P1819" t="s">
        <v>1205</v>
      </c>
      <c r="Q1819" t="s">
        <v>924</v>
      </c>
      <c r="R1819">
        <v>321235</v>
      </c>
      <c r="S1819" s="19">
        <v>45061</v>
      </c>
      <c r="T1819">
        <v>95651</v>
      </c>
      <c r="U1819" t="s">
        <v>356</v>
      </c>
      <c r="V1819" s="19">
        <v>45208</v>
      </c>
      <c r="W1819" t="s">
        <v>372</v>
      </c>
      <c r="X1819" t="s">
        <v>373</v>
      </c>
      <c r="Y1819" t="s">
        <v>95</v>
      </c>
      <c r="Z1819" t="s">
        <v>369</v>
      </c>
      <c r="AA1819" s="29">
        <v>-41.7</v>
      </c>
      <c r="AB1819">
        <v>0</v>
      </c>
      <c r="AC1819">
        <f t="shared" si="348"/>
        <v>2023</v>
      </c>
      <c r="AD1819">
        <f t="shared" si="349"/>
        <v>10</v>
      </c>
      <c r="AE1819">
        <f t="shared" si="350"/>
        <v>2022</v>
      </c>
      <c r="AF1819">
        <f t="shared" si="351"/>
        <v>9</v>
      </c>
      <c r="AG1819" t="str">
        <f>VLOOKUP(F1819,vlookup!$A$2:$E$660,2,0)</f>
        <v>Retained</v>
      </c>
      <c r="AH1819" t="str">
        <f>VLOOKUP(F1819,vlookup!$A$2:$E$660,3,0)</f>
        <v>Service Contract</v>
      </c>
      <c r="AI1819" t="str">
        <f>VLOOKUP(F1819,vlookup!$A$2:$E$660,4,0)</f>
        <v>Used Car Programs</v>
      </c>
      <c r="AJ1819" t="str">
        <f>VLOOKUP(F1819,vlookup!$A$2:$E$660,5,0)</f>
        <v>High Mileage</v>
      </c>
      <c r="AL1819">
        <f t="shared" si="352"/>
        <v>24</v>
      </c>
      <c r="AM1819">
        <f t="shared" si="353"/>
        <v>372</v>
      </c>
      <c r="AN1819">
        <f t="shared" si="354"/>
        <v>3731</v>
      </c>
      <c r="AO1819" t="str">
        <f t="shared" si="355"/>
        <v/>
      </c>
      <c r="AP1819" t="str">
        <f t="shared" si="356"/>
        <v/>
      </c>
      <c r="AQ1819" t="str">
        <f t="shared" si="357"/>
        <v/>
      </c>
      <c r="AR1819">
        <f t="shared" si="358"/>
        <v>-41.7</v>
      </c>
      <c r="AS1819" t="str">
        <f t="shared" si="359"/>
        <v>ZAGDS666490I22-1</v>
      </c>
      <c r="AT1819" t="str">
        <f>IFERROR(IF(VLOOKUP(Y1819,vlookup!$I$2:$J$9,1,0)=Y1819,VLOOKUP(Y1819,vlookup!$I$2:$J$9,2,0),PROPER(Y1819)),PROPER(Y1819))</f>
        <v>Parts</v>
      </c>
      <c r="AU1819" t="str">
        <f>IFERROR(IF(B1819=VLOOKUP(B1819,vlookup!$L$2:$L$10,1,0),"Yes","No"),"No")</f>
        <v>No</v>
      </c>
    </row>
    <row r="1820" spans="1:47" ht="14.45" customHeight="1" x14ac:dyDescent="0.25">
      <c r="A1820" t="s">
        <v>1203</v>
      </c>
      <c r="B1820" s="31" t="s">
        <v>1204</v>
      </c>
      <c r="C1820">
        <v>1</v>
      </c>
      <c r="D1820">
        <v>1</v>
      </c>
      <c r="E1820" t="s">
        <v>382</v>
      </c>
      <c r="F1820" t="s">
        <v>464</v>
      </c>
      <c r="G1820" t="s">
        <v>602</v>
      </c>
      <c r="H1820">
        <v>1500</v>
      </c>
      <c r="I1820">
        <v>91920</v>
      </c>
      <c r="J1820" s="19">
        <v>44831</v>
      </c>
      <c r="K1820" s="19">
        <v>44855</v>
      </c>
      <c r="L1820">
        <v>202210</v>
      </c>
      <c r="M1820" s="19">
        <v>44835</v>
      </c>
      <c r="N1820">
        <v>24616</v>
      </c>
      <c r="O1820" t="s">
        <v>1076</v>
      </c>
      <c r="P1820" t="s">
        <v>1205</v>
      </c>
      <c r="Q1820" t="s">
        <v>924</v>
      </c>
      <c r="R1820">
        <v>321235</v>
      </c>
      <c r="S1820" s="19">
        <v>45061</v>
      </c>
      <c r="T1820">
        <v>95651</v>
      </c>
      <c r="U1820" t="s">
        <v>356</v>
      </c>
      <c r="V1820" s="19">
        <v>45208</v>
      </c>
      <c r="W1820" t="s">
        <v>2804</v>
      </c>
      <c r="X1820" t="s">
        <v>2805</v>
      </c>
      <c r="Y1820" t="s">
        <v>95</v>
      </c>
      <c r="Z1820" t="s">
        <v>369</v>
      </c>
      <c r="AA1820" s="29">
        <v>-1065</v>
      </c>
      <c r="AB1820">
        <v>0</v>
      </c>
      <c r="AC1820">
        <f t="shared" si="348"/>
        <v>2023</v>
      </c>
      <c r="AD1820">
        <f t="shared" si="349"/>
        <v>10</v>
      </c>
      <c r="AE1820">
        <f t="shared" si="350"/>
        <v>2022</v>
      </c>
      <c r="AF1820">
        <f t="shared" si="351"/>
        <v>9</v>
      </c>
      <c r="AG1820" t="str">
        <f>VLOOKUP(F1820,vlookup!$A$2:$E$660,2,0)</f>
        <v>Retained</v>
      </c>
      <c r="AH1820" t="str">
        <f>VLOOKUP(F1820,vlookup!$A$2:$E$660,3,0)</f>
        <v>Service Contract</v>
      </c>
      <c r="AI1820" t="str">
        <f>VLOOKUP(F1820,vlookup!$A$2:$E$660,4,0)</f>
        <v>Used Car Programs</v>
      </c>
      <c r="AJ1820" t="str">
        <f>VLOOKUP(F1820,vlookup!$A$2:$E$660,5,0)</f>
        <v>High Mileage</v>
      </c>
      <c r="AL1820">
        <f t="shared" si="352"/>
        <v>24</v>
      </c>
      <c r="AM1820">
        <f t="shared" si="353"/>
        <v>372</v>
      </c>
      <c r="AN1820">
        <f t="shared" si="354"/>
        <v>3731</v>
      </c>
      <c r="AO1820" t="str">
        <f t="shared" si="355"/>
        <v/>
      </c>
      <c r="AP1820" t="str">
        <f t="shared" si="356"/>
        <v/>
      </c>
      <c r="AQ1820" t="str">
        <f t="shared" si="357"/>
        <v/>
      </c>
      <c r="AR1820">
        <f t="shared" si="358"/>
        <v>-1065</v>
      </c>
      <c r="AS1820" t="str">
        <f t="shared" si="359"/>
        <v>ZAGDS666490I22-1</v>
      </c>
      <c r="AT1820" t="str">
        <f>IFERROR(IF(VLOOKUP(Y1820,vlookup!$I$2:$J$9,1,0)=Y1820,VLOOKUP(Y1820,vlookup!$I$2:$J$9,2,0),PROPER(Y1820)),PROPER(Y1820))</f>
        <v>Parts</v>
      </c>
      <c r="AU1820" t="str">
        <f>IFERROR(IF(B1820=VLOOKUP(B1820,vlookup!$L$2:$L$10,1,0),"Yes","No"),"No")</f>
        <v>No</v>
      </c>
    </row>
    <row r="1821" spans="1:47" ht="14.45" customHeight="1" x14ac:dyDescent="0.25">
      <c r="A1821" t="s">
        <v>1206</v>
      </c>
      <c r="B1821" s="31" t="s">
        <v>1207</v>
      </c>
      <c r="C1821">
        <v>1</v>
      </c>
      <c r="D1821">
        <v>1</v>
      </c>
      <c r="E1821" t="s">
        <v>382</v>
      </c>
      <c r="F1821" t="s">
        <v>464</v>
      </c>
      <c r="G1821" t="s">
        <v>1202</v>
      </c>
      <c r="H1821">
        <v>1500</v>
      </c>
      <c r="I1821">
        <v>102816</v>
      </c>
      <c r="J1821" s="19">
        <v>44829</v>
      </c>
      <c r="K1821" s="19">
        <v>44860</v>
      </c>
      <c r="L1821">
        <v>202210</v>
      </c>
      <c r="M1821" s="19">
        <v>44835</v>
      </c>
      <c r="N1821">
        <v>24617</v>
      </c>
      <c r="O1821" t="s">
        <v>1070</v>
      </c>
      <c r="P1821" t="s">
        <v>1208</v>
      </c>
      <c r="Q1821" t="s">
        <v>924</v>
      </c>
      <c r="R1821">
        <v>27059</v>
      </c>
      <c r="S1821" s="19">
        <v>44854</v>
      </c>
      <c r="T1821">
        <v>104408</v>
      </c>
      <c r="U1821" t="s">
        <v>357</v>
      </c>
      <c r="V1821" s="19">
        <v>44965</v>
      </c>
      <c r="W1821" t="s">
        <v>2772</v>
      </c>
      <c r="X1821" t="s">
        <v>2773</v>
      </c>
      <c r="Y1821" t="s">
        <v>95</v>
      </c>
      <c r="Z1821" t="s">
        <v>364</v>
      </c>
      <c r="AA1821" s="29">
        <v>-3850</v>
      </c>
      <c r="AB1821">
        <v>0</v>
      </c>
      <c r="AC1821">
        <f t="shared" si="348"/>
        <v>2023</v>
      </c>
      <c r="AD1821">
        <f t="shared" si="349"/>
        <v>2</v>
      </c>
      <c r="AE1821">
        <f t="shared" si="350"/>
        <v>2022</v>
      </c>
      <c r="AF1821">
        <f t="shared" si="351"/>
        <v>9</v>
      </c>
      <c r="AG1821" t="str">
        <f>VLOOKUP(F1821,vlookup!$A$2:$E$660,2,0)</f>
        <v>Retained</v>
      </c>
      <c r="AH1821" t="str">
        <f>VLOOKUP(F1821,vlookup!$A$2:$E$660,3,0)</f>
        <v>Service Contract</v>
      </c>
      <c r="AI1821" t="str">
        <f>VLOOKUP(F1821,vlookup!$A$2:$E$660,4,0)</f>
        <v>Used Car Programs</v>
      </c>
      <c r="AJ1821" t="str">
        <f>VLOOKUP(F1821,vlookup!$A$2:$E$660,5,0)</f>
        <v>High Mileage</v>
      </c>
      <c r="AL1821">
        <f t="shared" si="352"/>
        <v>31</v>
      </c>
      <c r="AM1821">
        <f t="shared" si="353"/>
        <v>133</v>
      </c>
      <c r="AN1821">
        <f t="shared" si="354"/>
        <v>1592</v>
      </c>
      <c r="AO1821" t="str">
        <f t="shared" si="355"/>
        <v/>
      </c>
      <c r="AP1821" t="str">
        <f t="shared" si="356"/>
        <v/>
      </c>
      <c r="AQ1821" t="str">
        <f t="shared" si="357"/>
        <v/>
      </c>
      <c r="AR1821">
        <f t="shared" si="358"/>
        <v>-3850</v>
      </c>
      <c r="AS1821" t="str">
        <f t="shared" si="359"/>
        <v>ZAGES251945I22-1</v>
      </c>
      <c r="AT1821" t="str">
        <f>IFERROR(IF(VLOOKUP(Y1821,vlookup!$I$2:$J$9,1,0)=Y1821,VLOOKUP(Y1821,vlookup!$I$2:$J$9,2,0),PROPER(Y1821)),PROPER(Y1821))</f>
        <v>Parts</v>
      </c>
      <c r="AU1821" t="str">
        <f>IFERROR(IF(B1821=VLOOKUP(B1821,vlookup!$L$2:$L$10,1,0),"Yes","No"),"No")</f>
        <v>No</v>
      </c>
    </row>
    <row r="1822" spans="1:47" ht="14.45" customHeight="1" x14ac:dyDescent="0.25">
      <c r="A1822" t="s">
        <v>1209</v>
      </c>
      <c r="B1822" s="31" t="s">
        <v>1210</v>
      </c>
      <c r="C1822">
        <v>1</v>
      </c>
      <c r="D1822">
        <v>1</v>
      </c>
      <c r="E1822" t="s">
        <v>382</v>
      </c>
      <c r="F1822" t="s">
        <v>464</v>
      </c>
      <c r="G1822" t="s">
        <v>602</v>
      </c>
      <c r="H1822">
        <v>1500</v>
      </c>
      <c r="I1822">
        <v>64500</v>
      </c>
      <c r="J1822" s="19">
        <v>44030</v>
      </c>
      <c r="K1822" s="19">
        <v>44071</v>
      </c>
      <c r="L1822">
        <v>202008</v>
      </c>
      <c r="M1822" s="19">
        <v>44044</v>
      </c>
      <c r="N1822">
        <v>24617</v>
      </c>
      <c r="O1822" t="s">
        <v>1070</v>
      </c>
      <c r="P1822" t="s">
        <v>1211</v>
      </c>
      <c r="Q1822" t="s">
        <v>924</v>
      </c>
      <c r="R1822">
        <v>31706</v>
      </c>
      <c r="S1822" s="19">
        <v>44119</v>
      </c>
      <c r="T1822">
        <v>66550</v>
      </c>
      <c r="U1822" t="s">
        <v>356</v>
      </c>
      <c r="V1822" s="19">
        <v>44158</v>
      </c>
      <c r="W1822" t="s">
        <v>978</v>
      </c>
      <c r="X1822" t="s">
        <v>979</v>
      </c>
      <c r="Y1822" t="s">
        <v>95</v>
      </c>
      <c r="Z1822" t="s">
        <v>366</v>
      </c>
      <c r="AA1822" s="29">
        <v>-195</v>
      </c>
      <c r="AB1822">
        <v>0</v>
      </c>
      <c r="AC1822">
        <f t="shared" si="348"/>
        <v>2020</v>
      </c>
      <c r="AD1822">
        <f t="shared" si="349"/>
        <v>11</v>
      </c>
      <c r="AE1822">
        <f t="shared" si="350"/>
        <v>2020</v>
      </c>
      <c r="AF1822">
        <f t="shared" si="351"/>
        <v>7</v>
      </c>
      <c r="AG1822" t="str">
        <f>VLOOKUP(F1822,vlookup!$A$2:$E$660,2,0)</f>
        <v>Retained</v>
      </c>
      <c r="AH1822" t="str">
        <f>VLOOKUP(F1822,vlookup!$A$2:$E$660,3,0)</f>
        <v>Service Contract</v>
      </c>
      <c r="AI1822" t="str">
        <f>VLOOKUP(F1822,vlookup!$A$2:$E$660,4,0)</f>
        <v>Used Car Programs</v>
      </c>
      <c r="AJ1822" t="str">
        <f>VLOOKUP(F1822,vlookup!$A$2:$E$660,5,0)</f>
        <v>High Mileage</v>
      </c>
      <c r="AL1822">
        <f t="shared" si="352"/>
        <v>40</v>
      </c>
      <c r="AM1822">
        <f t="shared" si="353"/>
        <v>125</v>
      </c>
      <c r="AN1822">
        <f t="shared" si="354"/>
        <v>2050</v>
      </c>
      <c r="AO1822" t="str">
        <f t="shared" si="355"/>
        <v/>
      </c>
      <c r="AP1822" t="str">
        <f t="shared" si="356"/>
        <v/>
      </c>
      <c r="AQ1822" t="str">
        <f t="shared" si="357"/>
        <v/>
      </c>
      <c r="AR1822">
        <f t="shared" si="358"/>
        <v>-195</v>
      </c>
      <c r="AS1822" t="str">
        <f t="shared" si="359"/>
        <v>ZAGFS598838G20-1</v>
      </c>
      <c r="AT1822" t="str">
        <f>IFERROR(IF(VLOOKUP(Y1822,vlookup!$I$2:$J$9,1,0)=Y1822,VLOOKUP(Y1822,vlookup!$I$2:$J$9,2,0),PROPER(Y1822)),PROPER(Y1822))</f>
        <v>Parts</v>
      </c>
      <c r="AU1822" t="str">
        <f>IFERROR(IF(B1822=VLOOKUP(B1822,vlookup!$L$2:$L$10,1,0),"Yes","No"),"No")</f>
        <v>No</v>
      </c>
    </row>
    <row r="1823" spans="1:47" ht="14.45" customHeight="1" x14ac:dyDescent="0.25">
      <c r="A1823" t="s">
        <v>3682</v>
      </c>
      <c r="B1823" s="31" t="s">
        <v>3683</v>
      </c>
      <c r="C1823">
        <v>1</v>
      </c>
      <c r="D1823">
        <v>1</v>
      </c>
      <c r="E1823" t="s">
        <v>382</v>
      </c>
      <c r="F1823" t="s">
        <v>464</v>
      </c>
      <c r="G1823" t="s">
        <v>602</v>
      </c>
      <c r="H1823">
        <v>1500</v>
      </c>
      <c r="I1823">
        <v>76210</v>
      </c>
      <c r="J1823" s="19">
        <v>45258</v>
      </c>
      <c r="K1823" s="19">
        <v>45274</v>
      </c>
      <c r="L1823">
        <v>202312</v>
      </c>
      <c r="M1823" s="19">
        <v>45261</v>
      </c>
      <c r="N1823">
        <v>24616</v>
      </c>
      <c r="O1823" t="s">
        <v>1076</v>
      </c>
      <c r="P1823" t="s">
        <v>2801</v>
      </c>
      <c r="Q1823" t="s">
        <v>924</v>
      </c>
      <c r="R1823">
        <v>103557</v>
      </c>
      <c r="S1823" s="19">
        <v>45272</v>
      </c>
      <c r="T1823">
        <v>76483</v>
      </c>
      <c r="U1823" t="s">
        <v>356</v>
      </c>
      <c r="V1823" s="19">
        <v>45278</v>
      </c>
      <c r="W1823" t="s">
        <v>591</v>
      </c>
      <c r="X1823" t="s">
        <v>592</v>
      </c>
      <c r="Y1823" t="s">
        <v>95</v>
      </c>
      <c r="Z1823" t="s">
        <v>358</v>
      </c>
      <c r="AA1823" s="29">
        <v>-586</v>
      </c>
      <c r="AB1823">
        <v>0</v>
      </c>
      <c r="AC1823">
        <f t="shared" si="348"/>
        <v>2023</v>
      </c>
      <c r="AD1823">
        <f t="shared" si="349"/>
        <v>12</v>
      </c>
      <c r="AE1823">
        <f t="shared" si="350"/>
        <v>2023</v>
      </c>
      <c r="AF1823">
        <f t="shared" si="351"/>
        <v>11</v>
      </c>
      <c r="AG1823" t="str">
        <f>VLOOKUP(F1823,vlookup!$A$2:$E$660,2,0)</f>
        <v>Retained</v>
      </c>
      <c r="AH1823" t="str">
        <f>VLOOKUP(F1823,vlookup!$A$2:$E$660,3,0)</f>
        <v>Service Contract</v>
      </c>
      <c r="AI1823" t="str">
        <f>VLOOKUP(F1823,vlookup!$A$2:$E$660,4,0)</f>
        <v>Used Car Programs</v>
      </c>
      <c r="AJ1823" t="str">
        <f>VLOOKUP(F1823,vlookup!$A$2:$E$660,5,0)</f>
        <v>High Mileage</v>
      </c>
      <c r="AL1823">
        <f t="shared" si="352"/>
        <v>16</v>
      </c>
      <c r="AM1823">
        <f t="shared" si="353"/>
        <v>20</v>
      </c>
      <c r="AN1823">
        <f t="shared" si="354"/>
        <v>273</v>
      </c>
      <c r="AO1823">
        <f t="shared" si="355"/>
        <v>-586</v>
      </c>
      <c r="AP1823" t="str">
        <f t="shared" si="356"/>
        <v/>
      </c>
      <c r="AQ1823" t="str">
        <f t="shared" si="357"/>
        <v/>
      </c>
      <c r="AR1823" t="str">
        <f t="shared" si="358"/>
        <v/>
      </c>
      <c r="AS1823" t="str">
        <f t="shared" si="359"/>
        <v>ZAGJS128166K23-1</v>
      </c>
      <c r="AT1823" t="str">
        <f>IFERROR(IF(VLOOKUP(Y1823,vlookup!$I$2:$J$9,1,0)=Y1823,VLOOKUP(Y1823,vlookup!$I$2:$J$9,2,0),PROPER(Y1823)),PROPER(Y1823))</f>
        <v>Parts</v>
      </c>
      <c r="AU1823" t="str">
        <f>IFERROR(IF(B1823=VLOOKUP(B1823,vlookup!$L$2:$L$10,1,0),"Yes","No"),"No")</f>
        <v>No</v>
      </c>
    </row>
    <row r="1824" spans="1:47" ht="14.45" customHeight="1" x14ac:dyDescent="0.25">
      <c r="A1824" t="s">
        <v>1212</v>
      </c>
      <c r="B1824" s="31" t="s">
        <v>1213</v>
      </c>
      <c r="C1824">
        <v>1</v>
      </c>
      <c r="D1824">
        <v>1</v>
      </c>
      <c r="E1824" t="s">
        <v>382</v>
      </c>
      <c r="F1824" t="s">
        <v>205</v>
      </c>
      <c r="G1824" t="s">
        <v>922</v>
      </c>
      <c r="H1824" t="s">
        <v>926</v>
      </c>
      <c r="I1824">
        <v>60618</v>
      </c>
      <c r="J1824" s="19">
        <v>41829</v>
      </c>
      <c r="K1824" s="19">
        <v>41851</v>
      </c>
      <c r="L1824">
        <v>201407</v>
      </c>
      <c r="M1824" s="19">
        <v>41821</v>
      </c>
      <c r="N1824">
        <v>24617</v>
      </c>
      <c r="O1824" t="s">
        <v>1070</v>
      </c>
      <c r="P1824" t="s">
        <v>1190</v>
      </c>
      <c r="Q1824" t="s">
        <v>924</v>
      </c>
      <c r="R1824">
        <v>6166728</v>
      </c>
      <c r="S1824" s="19">
        <v>42206</v>
      </c>
      <c r="T1824">
        <v>80848</v>
      </c>
      <c r="U1824" t="s">
        <v>357</v>
      </c>
      <c r="V1824" s="19">
        <v>42247</v>
      </c>
      <c r="W1824" t="s">
        <v>642</v>
      </c>
      <c r="X1824" t="s">
        <v>643</v>
      </c>
      <c r="Y1824" t="s">
        <v>95</v>
      </c>
      <c r="Z1824" t="s">
        <v>358</v>
      </c>
      <c r="AA1824" s="29">
        <v>-154</v>
      </c>
      <c r="AB1824">
        <v>0</v>
      </c>
      <c r="AC1824">
        <f t="shared" si="348"/>
        <v>2015</v>
      </c>
      <c r="AD1824">
        <f t="shared" si="349"/>
        <v>8</v>
      </c>
      <c r="AE1824">
        <f t="shared" si="350"/>
        <v>2014</v>
      </c>
      <c r="AF1824">
        <f t="shared" si="351"/>
        <v>7</v>
      </c>
      <c r="AG1824" t="str">
        <f>VLOOKUP(F1824,vlookup!$A$2:$E$660,2,0)</f>
        <v>Retained</v>
      </c>
      <c r="AH1824" t="str">
        <f>VLOOKUP(F1824,vlookup!$A$2:$E$660,3,0)</f>
        <v>Service Contract</v>
      </c>
      <c r="AI1824" t="str">
        <f>VLOOKUP(F1824,vlookup!$A$2:$E$660,4,0)</f>
        <v>Used Car Programs</v>
      </c>
      <c r="AJ1824" t="str">
        <f>VLOOKUP(F1824,vlookup!$A$2:$E$660,5,0)</f>
        <v>High Mileage</v>
      </c>
      <c r="AL1824">
        <f t="shared" si="352"/>
        <v>22</v>
      </c>
      <c r="AM1824">
        <f t="shared" si="353"/>
        <v>412</v>
      </c>
      <c r="AN1824">
        <f t="shared" si="354"/>
        <v>20230</v>
      </c>
      <c r="AO1824" t="str">
        <f t="shared" si="355"/>
        <v/>
      </c>
      <c r="AP1824" t="str">
        <f t="shared" si="356"/>
        <v/>
      </c>
      <c r="AQ1824" t="str">
        <f t="shared" si="357"/>
        <v/>
      </c>
      <c r="AR1824">
        <f t="shared" si="358"/>
        <v>-154</v>
      </c>
      <c r="AS1824" t="str">
        <f t="shared" si="359"/>
        <v>9S783388G4-1</v>
      </c>
      <c r="AT1824" t="str">
        <f>IFERROR(IF(VLOOKUP(Y1824,vlookup!$I$2:$J$9,1,0)=Y1824,VLOOKUP(Y1824,vlookup!$I$2:$J$9,2,0),PROPER(Y1824)),PROPER(Y1824))</f>
        <v>Parts</v>
      </c>
      <c r="AU1824" t="str">
        <f>IFERROR(IF(B1824=VLOOKUP(B1824,vlookup!$L$2:$L$10,1,0),"Yes","No"),"No")</f>
        <v>No</v>
      </c>
    </row>
    <row r="1825" spans="1:47" ht="14.45" customHeight="1" x14ac:dyDescent="0.25">
      <c r="A1825" t="s">
        <v>1214</v>
      </c>
      <c r="B1825" s="31" t="s">
        <v>1215</v>
      </c>
      <c r="C1825">
        <v>2</v>
      </c>
      <c r="D1825">
        <v>1</v>
      </c>
      <c r="E1825" t="s">
        <v>382</v>
      </c>
      <c r="F1825" t="s">
        <v>464</v>
      </c>
      <c r="G1825" t="s">
        <v>922</v>
      </c>
      <c r="H1825" t="s">
        <v>926</v>
      </c>
      <c r="I1825">
        <v>98350</v>
      </c>
      <c r="J1825" s="19">
        <v>43285</v>
      </c>
      <c r="K1825" s="19">
        <v>43312</v>
      </c>
      <c r="L1825">
        <v>201807</v>
      </c>
      <c r="M1825" s="19">
        <v>43282</v>
      </c>
      <c r="N1825">
        <v>24616</v>
      </c>
      <c r="O1825" t="s">
        <v>1076</v>
      </c>
      <c r="P1825" t="s">
        <v>1008</v>
      </c>
      <c r="Q1825" t="s">
        <v>924</v>
      </c>
      <c r="R1825" t="s">
        <v>1216</v>
      </c>
      <c r="S1825" s="19">
        <v>44266</v>
      </c>
      <c r="T1825">
        <v>127434</v>
      </c>
      <c r="U1825" t="s">
        <v>357</v>
      </c>
      <c r="V1825" s="19">
        <v>44279</v>
      </c>
      <c r="W1825" t="s">
        <v>992</v>
      </c>
      <c r="X1825" t="s">
        <v>993</v>
      </c>
      <c r="Y1825" t="s">
        <v>95</v>
      </c>
      <c r="Z1825" t="s">
        <v>574</v>
      </c>
      <c r="AA1825" s="29">
        <v>-229.95</v>
      </c>
      <c r="AB1825">
        <v>0</v>
      </c>
      <c r="AC1825">
        <f t="shared" si="348"/>
        <v>2021</v>
      </c>
      <c r="AD1825">
        <f t="shared" si="349"/>
        <v>3</v>
      </c>
      <c r="AE1825">
        <f t="shared" si="350"/>
        <v>2018</v>
      </c>
      <c r="AF1825">
        <f t="shared" si="351"/>
        <v>7</v>
      </c>
      <c r="AG1825" t="str">
        <f>VLOOKUP(F1825,vlookup!$A$2:$E$660,2,0)</f>
        <v>Retained</v>
      </c>
      <c r="AH1825" t="str">
        <f>VLOOKUP(F1825,vlookup!$A$2:$E$660,3,0)</f>
        <v>Service Contract</v>
      </c>
      <c r="AI1825" t="str">
        <f>VLOOKUP(F1825,vlookup!$A$2:$E$660,4,0)</f>
        <v>Used Car Programs</v>
      </c>
      <c r="AJ1825" t="str">
        <f>VLOOKUP(F1825,vlookup!$A$2:$E$660,5,0)</f>
        <v>High Mileage</v>
      </c>
      <c r="AL1825">
        <f t="shared" si="352"/>
        <v>27</v>
      </c>
      <c r="AM1825">
        <f t="shared" si="353"/>
        <v>980</v>
      </c>
      <c r="AN1825">
        <f t="shared" si="354"/>
        <v>29084</v>
      </c>
      <c r="AO1825" t="str">
        <f t="shared" si="355"/>
        <v/>
      </c>
      <c r="AP1825" t="str">
        <f t="shared" si="356"/>
        <v/>
      </c>
      <c r="AQ1825" t="str">
        <f t="shared" si="357"/>
        <v/>
      </c>
      <c r="AR1825">
        <f t="shared" si="358"/>
        <v>-229.95</v>
      </c>
      <c r="AS1825" t="str">
        <f t="shared" si="359"/>
        <v>9S709317G8-2</v>
      </c>
      <c r="AT1825" t="str">
        <f>IFERROR(IF(VLOOKUP(Y1825,vlookup!$I$2:$J$9,1,0)=Y1825,VLOOKUP(Y1825,vlookup!$I$2:$J$9,2,0),PROPER(Y1825)),PROPER(Y1825))</f>
        <v>Parts</v>
      </c>
      <c r="AU1825" t="str">
        <f>IFERROR(IF(B1825=VLOOKUP(B1825,vlookup!$L$2:$L$10,1,0),"Yes","No"),"No")</f>
        <v>No</v>
      </c>
    </row>
    <row r="1826" spans="1:47" ht="14.45" customHeight="1" x14ac:dyDescent="0.25">
      <c r="A1826" t="s">
        <v>1214</v>
      </c>
      <c r="B1826" s="31" t="s">
        <v>1215</v>
      </c>
      <c r="C1826">
        <v>2</v>
      </c>
      <c r="D1826">
        <v>1</v>
      </c>
      <c r="E1826" t="s">
        <v>382</v>
      </c>
      <c r="F1826" t="s">
        <v>464</v>
      </c>
      <c r="G1826" t="s">
        <v>922</v>
      </c>
      <c r="H1826" t="s">
        <v>926</v>
      </c>
      <c r="I1826">
        <v>98350</v>
      </c>
      <c r="J1826" s="19">
        <v>43285</v>
      </c>
      <c r="K1826" s="19">
        <v>43312</v>
      </c>
      <c r="L1826">
        <v>201807</v>
      </c>
      <c r="M1826" s="19">
        <v>43282</v>
      </c>
      <c r="N1826">
        <v>24616</v>
      </c>
      <c r="O1826" t="s">
        <v>1076</v>
      </c>
      <c r="P1826" t="s">
        <v>1008</v>
      </c>
      <c r="Q1826" t="s">
        <v>924</v>
      </c>
      <c r="R1826" t="s">
        <v>1216</v>
      </c>
      <c r="S1826" s="19">
        <v>44266</v>
      </c>
      <c r="T1826">
        <v>127434</v>
      </c>
      <c r="U1826" t="s">
        <v>357</v>
      </c>
      <c r="V1826" s="19">
        <v>44279</v>
      </c>
      <c r="W1826" t="s">
        <v>370</v>
      </c>
      <c r="X1826" t="s">
        <v>371</v>
      </c>
      <c r="Y1826" t="s">
        <v>95</v>
      </c>
      <c r="Z1826" t="s">
        <v>369</v>
      </c>
      <c r="AA1826" s="29">
        <v>-2010</v>
      </c>
      <c r="AB1826">
        <v>0</v>
      </c>
      <c r="AC1826">
        <f t="shared" si="348"/>
        <v>2021</v>
      </c>
      <c r="AD1826">
        <f t="shared" si="349"/>
        <v>3</v>
      </c>
      <c r="AE1826">
        <f t="shared" si="350"/>
        <v>2018</v>
      </c>
      <c r="AF1826">
        <f t="shared" si="351"/>
        <v>7</v>
      </c>
      <c r="AG1826" t="str">
        <f>VLOOKUP(F1826,vlookup!$A$2:$E$660,2,0)</f>
        <v>Retained</v>
      </c>
      <c r="AH1826" t="str">
        <f>VLOOKUP(F1826,vlookup!$A$2:$E$660,3,0)</f>
        <v>Service Contract</v>
      </c>
      <c r="AI1826" t="str">
        <f>VLOOKUP(F1826,vlookup!$A$2:$E$660,4,0)</f>
        <v>Used Car Programs</v>
      </c>
      <c r="AJ1826" t="str">
        <f>VLOOKUP(F1826,vlookup!$A$2:$E$660,5,0)</f>
        <v>High Mileage</v>
      </c>
      <c r="AL1826">
        <f t="shared" si="352"/>
        <v>27</v>
      </c>
      <c r="AM1826">
        <f t="shared" si="353"/>
        <v>980</v>
      </c>
      <c r="AN1826">
        <f t="shared" si="354"/>
        <v>29084</v>
      </c>
      <c r="AO1826" t="str">
        <f t="shared" si="355"/>
        <v/>
      </c>
      <c r="AP1826" t="str">
        <f t="shared" si="356"/>
        <v/>
      </c>
      <c r="AQ1826" t="str">
        <f t="shared" si="357"/>
        <v/>
      </c>
      <c r="AR1826">
        <f t="shared" si="358"/>
        <v>-2010</v>
      </c>
      <c r="AS1826" t="str">
        <f t="shared" si="359"/>
        <v>9S709317G8-2</v>
      </c>
      <c r="AT1826" t="str">
        <f>IFERROR(IF(VLOOKUP(Y1826,vlookup!$I$2:$J$9,1,0)=Y1826,VLOOKUP(Y1826,vlookup!$I$2:$J$9,2,0),PROPER(Y1826)),PROPER(Y1826))</f>
        <v>Parts</v>
      </c>
      <c r="AU1826" t="str">
        <f>IFERROR(IF(B1826=VLOOKUP(B1826,vlookup!$L$2:$L$10,1,0),"Yes","No"),"No")</f>
        <v>No</v>
      </c>
    </row>
    <row r="1827" spans="1:47" ht="14.45" customHeight="1" x14ac:dyDescent="0.25">
      <c r="A1827" t="s">
        <v>3300</v>
      </c>
      <c r="B1827" s="31" t="s">
        <v>3301</v>
      </c>
      <c r="C1827">
        <v>1</v>
      </c>
      <c r="D1827">
        <v>1</v>
      </c>
      <c r="E1827" t="s">
        <v>382</v>
      </c>
      <c r="F1827" t="s">
        <v>60</v>
      </c>
      <c r="G1827" t="s">
        <v>922</v>
      </c>
      <c r="H1827" t="s">
        <v>923</v>
      </c>
      <c r="I1827">
        <v>135442</v>
      </c>
      <c r="J1827" s="19">
        <v>41293</v>
      </c>
      <c r="K1827" s="19">
        <v>41333</v>
      </c>
      <c r="L1827">
        <v>201302</v>
      </c>
      <c r="M1827" s="19">
        <v>41306</v>
      </c>
      <c r="N1827">
        <v>24616</v>
      </c>
      <c r="O1827" t="s">
        <v>1076</v>
      </c>
      <c r="P1827" t="s">
        <v>3302</v>
      </c>
      <c r="Q1827" t="s">
        <v>924</v>
      </c>
      <c r="R1827" t="s">
        <v>1220</v>
      </c>
      <c r="S1827" s="19">
        <v>41327</v>
      </c>
      <c r="T1827">
        <v>137212</v>
      </c>
      <c r="U1827" t="s">
        <v>357</v>
      </c>
      <c r="V1827" s="19">
        <v>41352</v>
      </c>
      <c r="W1827" t="s">
        <v>2843</v>
      </c>
      <c r="X1827" t="s">
        <v>2844</v>
      </c>
      <c r="Y1827" t="s">
        <v>95</v>
      </c>
      <c r="Z1827" t="s">
        <v>364</v>
      </c>
      <c r="AA1827" s="29">
        <v>-2500</v>
      </c>
      <c r="AB1827" t="s">
        <v>544</v>
      </c>
      <c r="AC1827">
        <f t="shared" si="348"/>
        <v>2013</v>
      </c>
      <c r="AD1827">
        <f t="shared" si="349"/>
        <v>3</v>
      </c>
      <c r="AE1827">
        <f t="shared" si="350"/>
        <v>2013</v>
      </c>
      <c r="AF1827">
        <f t="shared" si="351"/>
        <v>1</v>
      </c>
      <c r="AG1827" t="str">
        <f>VLOOKUP(F1827,vlookup!$A$2:$E$660,2,0)</f>
        <v>Retained</v>
      </c>
      <c r="AH1827" t="str">
        <f>VLOOKUP(F1827,vlookup!$A$2:$E$660,3,0)</f>
        <v>Service Contract</v>
      </c>
      <c r="AI1827" t="str">
        <f>VLOOKUP(F1827,vlookup!$A$2:$E$660,4,0)</f>
        <v>Used Car Programs</v>
      </c>
      <c r="AJ1827" t="str">
        <f>VLOOKUP(F1827,vlookup!$A$2:$E$660,5,0)</f>
        <v>High Mileage</v>
      </c>
      <c r="AL1827">
        <f t="shared" si="352"/>
        <v>39</v>
      </c>
      <c r="AM1827">
        <f t="shared" si="353"/>
        <v>60</v>
      </c>
      <c r="AN1827">
        <f t="shared" si="354"/>
        <v>1770</v>
      </c>
      <c r="AO1827" t="str">
        <f t="shared" si="355"/>
        <v/>
      </c>
      <c r="AP1827">
        <f t="shared" si="356"/>
        <v>-2500</v>
      </c>
      <c r="AQ1827" t="str">
        <f t="shared" si="357"/>
        <v/>
      </c>
      <c r="AR1827" t="str">
        <f t="shared" si="358"/>
        <v/>
      </c>
      <c r="AS1827" t="str">
        <f t="shared" si="359"/>
        <v>4F146788A3Y-1</v>
      </c>
      <c r="AT1827" t="str">
        <f>IFERROR(IF(VLOOKUP(Y1827,vlookup!$I$2:$J$9,1,0)=Y1827,VLOOKUP(Y1827,vlookup!$I$2:$J$9,2,0),PROPER(Y1827)),PROPER(Y1827))</f>
        <v>Parts</v>
      </c>
      <c r="AU1827" t="str">
        <f>IFERROR(IF(B1827=VLOOKUP(B1827,vlookup!$L$2:$L$10,1,0),"Yes","No"),"No")</f>
        <v>No</v>
      </c>
    </row>
    <row r="1828" spans="1:47" ht="14.45" customHeight="1" x14ac:dyDescent="0.25">
      <c r="A1828" t="s">
        <v>2542</v>
      </c>
      <c r="B1828" s="31" t="s">
        <v>2543</v>
      </c>
      <c r="C1828">
        <v>1</v>
      </c>
      <c r="D1828">
        <v>1</v>
      </c>
      <c r="E1828" t="s">
        <v>382</v>
      </c>
      <c r="F1828" t="s">
        <v>464</v>
      </c>
      <c r="G1828" t="s">
        <v>922</v>
      </c>
      <c r="H1828" t="s">
        <v>2023</v>
      </c>
      <c r="I1828">
        <v>73970</v>
      </c>
      <c r="J1828" s="19">
        <v>43724</v>
      </c>
      <c r="K1828" s="19">
        <v>43762</v>
      </c>
      <c r="L1828">
        <v>201910</v>
      </c>
      <c r="M1828" s="19">
        <v>43739</v>
      </c>
      <c r="N1828">
        <v>24617</v>
      </c>
      <c r="O1828" t="s">
        <v>1070</v>
      </c>
      <c r="P1828" t="s">
        <v>1190</v>
      </c>
      <c r="Q1828" t="s">
        <v>924</v>
      </c>
      <c r="R1828">
        <v>6260801</v>
      </c>
      <c r="S1828" s="19">
        <v>43739</v>
      </c>
      <c r="T1828">
        <v>74244</v>
      </c>
      <c r="U1828" t="s">
        <v>356</v>
      </c>
      <c r="V1828" s="19">
        <v>43762</v>
      </c>
      <c r="W1828" t="s">
        <v>988</v>
      </c>
      <c r="X1828" t="s">
        <v>989</v>
      </c>
      <c r="Y1828" t="s">
        <v>95</v>
      </c>
      <c r="Z1828" t="s">
        <v>364</v>
      </c>
      <c r="AA1828" s="29">
        <v>-29.98</v>
      </c>
      <c r="AB1828">
        <v>0</v>
      </c>
      <c r="AC1828">
        <f t="shared" si="348"/>
        <v>2019</v>
      </c>
      <c r="AD1828">
        <f t="shared" si="349"/>
        <v>10</v>
      </c>
      <c r="AE1828">
        <f t="shared" si="350"/>
        <v>2019</v>
      </c>
      <c r="AF1828">
        <f t="shared" si="351"/>
        <v>9</v>
      </c>
      <c r="AG1828" t="str">
        <f>VLOOKUP(F1828,vlookup!$A$2:$E$660,2,0)</f>
        <v>Retained</v>
      </c>
      <c r="AH1828" t="str">
        <f>VLOOKUP(F1828,vlookup!$A$2:$E$660,3,0)</f>
        <v>Service Contract</v>
      </c>
      <c r="AI1828" t="str">
        <f>VLOOKUP(F1828,vlookup!$A$2:$E$660,4,0)</f>
        <v>Used Car Programs</v>
      </c>
      <c r="AJ1828" t="str">
        <f>VLOOKUP(F1828,vlookup!$A$2:$E$660,5,0)</f>
        <v>High Mileage</v>
      </c>
      <c r="AL1828">
        <f t="shared" si="352"/>
        <v>38</v>
      </c>
      <c r="AM1828">
        <f t="shared" si="353"/>
        <v>38</v>
      </c>
      <c r="AN1828">
        <f t="shared" si="354"/>
        <v>274</v>
      </c>
      <c r="AO1828" t="str">
        <f t="shared" si="355"/>
        <v/>
      </c>
      <c r="AP1828">
        <f t="shared" si="356"/>
        <v>-29.98</v>
      </c>
      <c r="AQ1828" t="str">
        <f t="shared" si="357"/>
        <v/>
      </c>
      <c r="AR1828" t="str">
        <f t="shared" si="358"/>
        <v/>
      </c>
      <c r="AS1828" t="str">
        <f t="shared" si="359"/>
        <v>BW589098I9-1</v>
      </c>
      <c r="AT1828" t="str">
        <f>IFERROR(IF(VLOOKUP(Y1828,vlookup!$I$2:$J$9,1,0)=Y1828,VLOOKUP(Y1828,vlookup!$I$2:$J$9,2,0),PROPER(Y1828)),PROPER(Y1828))</f>
        <v>Parts</v>
      </c>
      <c r="AU1828" t="str">
        <f>IFERROR(IF(B1828=VLOOKUP(B1828,vlookup!$L$2:$L$10,1,0),"Yes","No"),"No")</f>
        <v>No</v>
      </c>
    </row>
    <row r="1829" spans="1:47" ht="14.45" customHeight="1" x14ac:dyDescent="0.25">
      <c r="A1829" t="s">
        <v>2542</v>
      </c>
      <c r="B1829" s="31" t="s">
        <v>2543</v>
      </c>
      <c r="C1829">
        <v>1</v>
      </c>
      <c r="D1829">
        <v>1</v>
      </c>
      <c r="E1829" t="s">
        <v>382</v>
      </c>
      <c r="F1829" t="s">
        <v>464</v>
      </c>
      <c r="G1829" t="s">
        <v>922</v>
      </c>
      <c r="H1829" t="s">
        <v>2023</v>
      </c>
      <c r="I1829">
        <v>73970</v>
      </c>
      <c r="J1829" s="19">
        <v>43724</v>
      </c>
      <c r="K1829" s="19">
        <v>43762</v>
      </c>
      <c r="L1829">
        <v>201910</v>
      </c>
      <c r="M1829" s="19">
        <v>43739</v>
      </c>
      <c r="N1829">
        <v>24617</v>
      </c>
      <c r="O1829" t="s">
        <v>1070</v>
      </c>
      <c r="P1829" t="s">
        <v>1190</v>
      </c>
      <c r="Q1829" t="s">
        <v>924</v>
      </c>
      <c r="R1829">
        <v>6260801</v>
      </c>
      <c r="S1829" s="19">
        <v>43739</v>
      </c>
      <c r="T1829">
        <v>74244</v>
      </c>
      <c r="U1829" t="s">
        <v>356</v>
      </c>
      <c r="V1829" s="19">
        <v>43762</v>
      </c>
      <c r="W1829" t="s">
        <v>372</v>
      </c>
      <c r="X1829" t="s">
        <v>373</v>
      </c>
      <c r="Y1829" t="s">
        <v>95</v>
      </c>
      <c r="Z1829" t="s">
        <v>369</v>
      </c>
      <c r="AA1829" s="29">
        <v>-23.28</v>
      </c>
      <c r="AB1829">
        <v>0</v>
      </c>
      <c r="AC1829">
        <f t="shared" si="348"/>
        <v>2019</v>
      </c>
      <c r="AD1829">
        <f t="shared" si="349"/>
        <v>10</v>
      </c>
      <c r="AE1829">
        <f t="shared" si="350"/>
        <v>2019</v>
      </c>
      <c r="AF1829">
        <f t="shared" si="351"/>
        <v>9</v>
      </c>
      <c r="AG1829" t="str">
        <f>VLOOKUP(F1829,vlookup!$A$2:$E$660,2,0)</f>
        <v>Retained</v>
      </c>
      <c r="AH1829" t="str">
        <f>VLOOKUP(F1829,vlookup!$A$2:$E$660,3,0)</f>
        <v>Service Contract</v>
      </c>
      <c r="AI1829" t="str">
        <f>VLOOKUP(F1829,vlookup!$A$2:$E$660,4,0)</f>
        <v>Used Car Programs</v>
      </c>
      <c r="AJ1829" t="str">
        <f>VLOOKUP(F1829,vlookup!$A$2:$E$660,5,0)</f>
        <v>High Mileage</v>
      </c>
      <c r="AL1829">
        <f t="shared" si="352"/>
        <v>38</v>
      </c>
      <c r="AM1829">
        <f t="shared" si="353"/>
        <v>38</v>
      </c>
      <c r="AN1829">
        <f t="shared" si="354"/>
        <v>274</v>
      </c>
      <c r="AO1829" t="str">
        <f t="shared" si="355"/>
        <v/>
      </c>
      <c r="AP1829">
        <f t="shared" si="356"/>
        <v>-23.28</v>
      </c>
      <c r="AQ1829" t="str">
        <f t="shared" si="357"/>
        <v/>
      </c>
      <c r="AR1829" t="str">
        <f t="shared" si="358"/>
        <v/>
      </c>
      <c r="AS1829" t="str">
        <f t="shared" si="359"/>
        <v>BW589098I9-1</v>
      </c>
      <c r="AT1829" t="str">
        <f>IFERROR(IF(VLOOKUP(Y1829,vlookup!$I$2:$J$9,1,0)=Y1829,VLOOKUP(Y1829,vlookup!$I$2:$J$9,2,0),PROPER(Y1829)),PROPER(Y1829))</f>
        <v>Parts</v>
      </c>
      <c r="AU1829" t="str">
        <f>IFERROR(IF(B1829=VLOOKUP(B1829,vlookup!$L$2:$L$10,1,0),"Yes","No"),"No")</f>
        <v>No</v>
      </c>
    </row>
    <row r="1830" spans="1:47" ht="14.45" customHeight="1" x14ac:dyDescent="0.25">
      <c r="A1830" t="s">
        <v>2542</v>
      </c>
      <c r="B1830" s="31" t="s">
        <v>2543</v>
      </c>
      <c r="C1830">
        <v>1</v>
      </c>
      <c r="D1830">
        <v>1</v>
      </c>
      <c r="E1830" t="s">
        <v>382</v>
      </c>
      <c r="F1830" t="s">
        <v>464</v>
      </c>
      <c r="G1830" t="s">
        <v>922</v>
      </c>
      <c r="H1830" t="s">
        <v>2023</v>
      </c>
      <c r="I1830">
        <v>73970</v>
      </c>
      <c r="J1830" s="19">
        <v>43724</v>
      </c>
      <c r="K1830" s="19">
        <v>43762</v>
      </c>
      <c r="L1830">
        <v>201910</v>
      </c>
      <c r="M1830" s="19">
        <v>43739</v>
      </c>
      <c r="N1830">
        <v>24617</v>
      </c>
      <c r="O1830" t="s">
        <v>1070</v>
      </c>
      <c r="P1830" t="s">
        <v>1190</v>
      </c>
      <c r="Q1830" t="s">
        <v>924</v>
      </c>
      <c r="R1830">
        <v>6260801</v>
      </c>
      <c r="S1830" s="19">
        <v>43739</v>
      </c>
      <c r="T1830">
        <v>74244</v>
      </c>
      <c r="U1830" t="s">
        <v>356</v>
      </c>
      <c r="V1830" s="19">
        <v>43762</v>
      </c>
      <c r="W1830" t="s">
        <v>3303</v>
      </c>
      <c r="X1830" t="s">
        <v>3304</v>
      </c>
      <c r="Y1830" t="s">
        <v>95</v>
      </c>
      <c r="Z1830" t="s">
        <v>369</v>
      </c>
      <c r="AA1830" s="29">
        <v>-24.75</v>
      </c>
      <c r="AB1830">
        <v>0</v>
      </c>
      <c r="AC1830">
        <f t="shared" si="348"/>
        <v>2019</v>
      </c>
      <c r="AD1830">
        <f t="shared" si="349"/>
        <v>10</v>
      </c>
      <c r="AE1830">
        <f t="shared" si="350"/>
        <v>2019</v>
      </c>
      <c r="AF1830">
        <f t="shared" si="351"/>
        <v>9</v>
      </c>
      <c r="AG1830" t="str">
        <f>VLOOKUP(F1830,vlookup!$A$2:$E$660,2,0)</f>
        <v>Retained</v>
      </c>
      <c r="AH1830" t="str">
        <f>VLOOKUP(F1830,vlookup!$A$2:$E$660,3,0)</f>
        <v>Service Contract</v>
      </c>
      <c r="AI1830" t="str">
        <f>VLOOKUP(F1830,vlookup!$A$2:$E$660,4,0)</f>
        <v>Used Car Programs</v>
      </c>
      <c r="AJ1830" t="str">
        <f>VLOOKUP(F1830,vlookup!$A$2:$E$660,5,0)</f>
        <v>High Mileage</v>
      </c>
      <c r="AL1830">
        <f t="shared" si="352"/>
        <v>38</v>
      </c>
      <c r="AM1830">
        <f t="shared" si="353"/>
        <v>38</v>
      </c>
      <c r="AN1830">
        <f t="shared" si="354"/>
        <v>274</v>
      </c>
      <c r="AO1830" t="str">
        <f t="shared" si="355"/>
        <v/>
      </c>
      <c r="AP1830">
        <f t="shared" si="356"/>
        <v>-24.75</v>
      </c>
      <c r="AQ1830" t="str">
        <f t="shared" si="357"/>
        <v/>
      </c>
      <c r="AR1830" t="str">
        <f t="shared" si="358"/>
        <v/>
      </c>
      <c r="AS1830" t="str">
        <f t="shared" si="359"/>
        <v>BW589098I9-1</v>
      </c>
      <c r="AT1830" t="str">
        <f>IFERROR(IF(VLOOKUP(Y1830,vlookup!$I$2:$J$9,1,0)=Y1830,VLOOKUP(Y1830,vlookup!$I$2:$J$9,2,0),PROPER(Y1830)),PROPER(Y1830))</f>
        <v>Parts</v>
      </c>
      <c r="AU1830" t="str">
        <f>IFERROR(IF(B1830=VLOOKUP(B1830,vlookup!$L$2:$L$10,1,0),"Yes","No"),"No")</f>
        <v>No</v>
      </c>
    </row>
    <row r="1831" spans="1:47" ht="14.45" customHeight="1" x14ac:dyDescent="0.25">
      <c r="A1831" t="s">
        <v>2542</v>
      </c>
      <c r="B1831" s="31" t="s">
        <v>2543</v>
      </c>
      <c r="C1831">
        <v>1</v>
      </c>
      <c r="D1831">
        <v>1</v>
      </c>
      <c r="E1831" t="s">
        <v>382</v>
      </c>
      <c r="F1831" t="s">
        <v>464</v>
      </c>
      <c r="G1831" t="s">
        <v>922</v>
      </c>
      <c r="H1831" t="s">
        <v>2023</v>
      </c>
      <c r="I1831">
        <v>73970</v>
      </c>
      <c r="J1831" s="19">
        <v>43724</v>
      </c>
      <c r="K1831" s="19">
        <v>43762</v>
      </c>
      <c r="L1831">
        <v>201910</v>
      </c>
      <c r="M1831" s="19">
        <v>43739</v>
      </c>
      <c r="N1831">
        <v>24617</v>
      </c>
      <c r="O1831" t="s">
        <v>1070</v>
      </c>
      <c r="P1831" t="s">
        <v>1190</v>
      </c>
      <c r="Q1831" t="s">
        <v>924</v>
      </c>
      <c r="R1831">
        <v>6260801</v>
      </c>
      <c r="S1831" s="19">
        <v>43739</v>
      </c>
      <c r="T1831">
        <v>74244</v>
      </c>
      <c r="U1831" t="s">
        <v>356</v>
      </c>
      <c r="V1831" s="19">
        <v>43762</v>
      </c>
      <c r="W1831" t="s">
        <v>2804</v>
      </c>
      <c r="X1831" t="s">
        <v>2805</v>
      </c>
      <c r="Y1831" t="s">
        <v>95</v>
      </c>
      <c r="Z1831" t="s">
        <v>369</v>
      </c>
      <c r="AA1831" s="29">
        <v>-553.6</v>
      </c>
      <c r="AB1831">
        <v>0</v>
      </c>
      <c r="AC1831">
        <f t="shared" si="348"/>
        <v>2019</v>
      </c>
      <c r="AD1831">
        <f t="shared" si="349"/>
        <v>10</v>
      </c>
      <c r="AE1831">
        <f t="shared" si="350"/>
        <v>2019</v>
      </c>
      <c r="AF1831">
        <f t="shared" si="351"/>
        <v>9</v>
      </c>
      <c r="AG1831" t="str">
        <f>VLOOKUP(F1831,vlookup!$A$2:$E$660,2,0)</f>
        <v>Retained</v>
      </c>
      <c r="AH1831" t="str">
        <f>VLOOKUP(F1831,vlookup!$A$2:$E$660,3,0)</f>
        <v>Service Contract</v>
      </c>
      <c r="AI1831" t="str">
        <f>VLOOKUP(F1831,vlookup!$A$2:$E$660,4,0)</f>
        <v>Used Car Programs</v>
      </c>
      <c r="AJ1831" t="str">
        <f>VLOOKUP(F1831,vlookup!$A$2:$E$660,5,0)</f>
        <v>High Mileage</v>
      </c>
      <c r="AL1831">
        <f t="shared" si="352"/>
        <v>38</v>
      </c>
      <c r="AM1831">
        <f t="shared" si="353"/>
        <v>38</v>
      </c>
      <c r="AN1831">
        <f t="shared" si="354"/>
        <v>274</v>
      </c>
      <c r="AO1831" t="str">
        <f t="shared" si="355"/>
        <v/>
      </c>
      <c r="AP1831">
        <f t="shared" si="356"/>
        <v>-553.6</v>
      </c>
      <c r="AQ1831" t="str">
        <f t="shared" si="357"/>
        <v/>
      </c>
      <c r="AR1831" t="str">
        <f t="shared" si="358"/>
        <v/>
      </c>
      <c r="AS1831" t="str">
        <f t="shared" si="359"/>
        <v>BW589098I9-1</v>
      </c>
      <c r="AT1831" t="str">
        <f>IFERROR(IF(VLOOKUP(Y1831,vlookup!$I$2:$J$9,1,0)=Y1831,VLOOKUP(Y1831,vlookup!$I$2:$J$9,2,0),PROPER(Y1831)),PROPER(Y1831))</f>
        <v>Parts</v>
      </c>
      <c r="AU1831" t="str">
        <f>IFERROR(IF(B1831=VLOOKUP(B1831,vlookup!$L$2:$L$10,1,0),"Yes","No"),"No")</f>
        <v>No</v>
      </c>
    </row>
    <row r="1832" spans="1:47" ht="14.45" customHeight="1" x14ac:dyDescent="0.25">
      <c r="A1832" t="s">
        <v>1217</v>
      </c>
      <c r="B1832" s="31" t="s">
        <v>1218</v>
      </c>
      <c r="C1832">
        <v>1</v>
      </c>
      <c r="D1832">
        <v>1</v>
      </c>
      <c r="E1832" t="s">
        <v>382</v>
      </c>
      <c r="F1832" t="s">
        <v>60</v>
      </c>
      <c r="G1832" t="s">
        <v>922</v>
      </c>
      <c r="H1832" t="s">
        <v>926</v>
      </c>
      <c r="I1832">
        <v>150870</v>
      </c>
      <c r="J1832" s="19">
        <v>41260</v>
      </c>
      <c r="K1832" s="19">
        <v>41283</v>
      </c>
      <c r="L1832">
        <v>201301</v>
      </c>
      <c r="M1832" s="19">
        <v>41275</v>
      </c>
      <c r="N1832">
        <v>24616</v>
      </c>
      <c r="O1832" t="s">
        <v>1076</v>
      </c>
      <c r="P1832" t="s">
        <v>1219</v>
      </c>
      <c r="Q1832" t="s">
        <v>924</v>
      </c>
      <c r="R1832" t="s">
        <v>1220</v>
      </c>
      <c r="S1832" s="19">
        <v>41379</v>
      </c>
      <c r="T1832">
        <v>152624</v>
      </c>
      <c r="U1832" t="s">
        <v>357</v>
      </c>
      <c r="V1832" s="19">
        <v>41386</v>
      </c>
      <c r="W1832" t="s">
        <v>2782</v>
      </c>
      <c r="X1832" t="s">
        <v>2783</v>
      </c>
      <c r="Y1832" t="s">
        <v>95</v>
      </c>
      <c r="Z1832" t="s">
        <v>369</v>
      </c>
      <c r="AA1832" s="29">
        <v>-2200</v>
      </c>
      <c r="AB1832" t="s">
        <v>544</v>
      </c>
      <c r="AC1832">
        <f t="shared" si="348"/>
        <v>2013</v>
      </c>
      <c r="AD1832">
        <f t="shared" si="349"/>
        <v>4</v>
      </c>
      <c r="AE1832">
        <f t="shared" si="350"/>
        <v>2012</v>
      </c>
      <c r="AF1832">
        <f t="shared" si="351"/>
        <v>12</v>
      </c>
      <c r="AG1832" t="str">
        <f>VLOOKUP(F1832,vlookup!$A$2:$E$660,2,0)</f>
        <v>Retained</v>
      </c>
      <c r="AH1832" t="str">
        <f>VLOOKUP(F1832,vlookup!$A$2:$E$660,3,0)</f>
        <v>Service Contract</v>
      </c>
      <c r="AI1832" t="str">
        <f>VLOOKUP(F1832,vlookup!$A$2:$E$660,4,0)</f>
        <v>Used Car Programs</v>
      </c>
      <c r="AJ1832" t="str">
        <f>VLOOKUP(F1832,vlookup!$A$2:$E$660,5,0)</f>
        <v>High Mileage</v>
      </c>
      <c r="AL1832">
        <f t="shared" si="352"/>
        <v>22</v>
      </c>
      <c r="AM1832">
        <f t="shared" si="353"/>
        <v>125</v>
      </c>
      <c r="AN1832">
        <f t="shared" si="354"/>
        <v>1754</v>
      </c>
      <c r="AO1832" t="str">
        <f t="shared" si="355"/>
        <v/>
      </c>
      <c r="AP1832" t="str">
        <f t="shared" si="356"/>
        <v/>
      </c>
      <c r="AQ1832" t="str">
        <f t="shared" si="357"/>
        <v/>
      </c>
      <c r="AR1832">
        <f t="shared" si="358"/>
        <v>-2200</v>
      </c>
      <c r="AS1832" t="str">
        <f t="shared" si="359"/>
        <v>2J230218L2Y-1</v>
      </c>
      <c r="AT1832" t="str">
        <f>IFERROR(IF(VLOOKUP(Y1832,vlookup!$I$2:$J$9,1,0)=Y1832,VLOOKUP(Y1832,vlookup!$I$2:$J$9,2,0),PROPER(Y1832)),PROPER(Y1832))</f>
        <v>Parts</v>
      </c>
      <c r="AU1832" t="str">
        <f>IFERROR(IF(B1832=VLOOKUP(B1832,vlookup!$L$2:$L$10,1,0),"Yes","No"),"No")</f>
        <v>No</v>
      </c>
    </row>
    <row r="1833" spans="1:47" ht="14.45" customHeight="1" x14ac:dyDescent="0.25">
      <c r="A1833" t="s">
        <v>1221</v>
      </c>
      <c r="B1833" s="31" t="s">
        <v>3581</v>
      </c>
      <c r="C1833">
        <v>1</v>
      </c>
      <c r="D1833">
        <v>1</v>
      </c>
      <c r="E1833" t="s">
        <v>382</v>
      </c>
      <c r="F1833" t="s">
        <v>205</v>
      </c>
      <c r="G1833" t="s">
        <v>922</v>
      </c>
      <c r="H1833" t="s">
        <v>926</v>
      </c>
      <c r="I1833">
        <v>124190</v>
      </c>
      <c r="J1833" s="19">
        <v>41902</v>
      </c>
      <c r="K1833" s="19">
        <v>41943</v>
      </c>
      <c r="L1833">
        <v>201410</v>
      </c>
      <c r="M1833" s="19">
        <v>41913</v>
      </c>
      <c r="N1833">
        <v>24617</v>
      </c>
      <c r="O1833" t="s">
        <v>1070</v>
      </c>
      <c r="P1833" t="s">
        <v>1172</v>
      </c>
      <c r="Q1833" t="s">
        <v>924</v>
      </c>
      <c r="R1833">
        <v>6110</v>
      </c>
      <c r="S1833" s="19">
        <v>41956</v>
      </c>
      <c r="T1833">
        <v>126342</v>
      </c>
      <c r="U1833" t="s">
        <v>357</v>
      </c>
      <c r="V1833" s="19">
        <v>41963</v>
      </c>
      <c r="W1833" t="s">
        <v>969</v>
      </c>
      <c r="X1833" t="s">
        <v>970</v>
      </c>
      <c r="Y1833" t="s">
        <v>95</v>
      </c>
      <c r="Z1833" t="s">
        <v>582</v>
      </c>
      <c r="AA1833" s="29">
        <v>-292</v>
      </c>
      <c r="AB1833">
        <v>0</v>
      </c>
      <c r="AC1833">
        <f t="shared" si="348"/>
        <v>2014</v>
      </c>
      <c r="AD1833">
        <f t="shared" si="349"/>
        <v>11</v>
      </c>
      <c r="AE1833">
        <f t="shared" si="350"/>
        <v>2014</v>
      </c>
      <c r="AF1833">
        <f t="shared" si="351"/>
        <v>9</v>
      </c>
      <c r="AG1833" t="str">
        <f>VLOOKUP(F1833,vlookup!$A$2:$E$660,2,0)</f>
        <v>Retained</v>
      </c>
      <c r="AH1833" t="str">
        <f>VLOOKUP(F1833,vlookup!$A$2:$E$660,3,0)</f>
        <v>Service Contract</v>
      </c>
      <c r="AI1833" t="str">
        <f>VLOOKUP(F1833,vlookup!$A$2:$E$660,4,0)</f>
        <v>Used Car Programs</v>
      </c>
      <c r="AJ1833" t="str">
        <f>VLOOKUP(F1833,vlookup!$A$2:$E$660,5,0)</f>
        <v>High Mileage</v>
      </c>
      <c r="AL1833">
        <f t="shared" si="352"/>
        <v>41</v>
      </c>
      <c r="AM1833">
        <f t="shared" si="353"/>
        <v>60</v>
      </c>
      <c r="AN1833">
        <f t="shared" si="354"/>
        <v>2152</v>
      </c>
      <c r="AO1833" t="str">
        <f t="shared" si="355"/>
        <v/>
      </c>
      <c r="AP1833">
        <f t="shared" si="356"/>
        <v>-292</v>
      </c>
      <c r="AQ1833" t="str">
        <f t="shared" si="357"/>
        <v/>
      </c>
      <c r="AR1833" t="str">
        <f t="shared" si="358"/>
        <v/>
      </c>
      <c r="AS1833" t="str">
        <f t="shared" si="359"/>
        <v>102109037-1</v>
      </c>
      <c r="AT1833" t="str">
        <f>IFERROR(IF(VLOOKUP(Y1833,vlookup!$I$2:$J$9,1,0)=Y1833,VLOOKUP(Y1833,vlookup!$I$2:$J$9,2,0),PROPER(Y1833)),PROPER(Y1833))</f>
        <v>Parts</v>
      </c>
      <c r="AU1833" t="str">
        <f>IFERROR(IF(B1833=VLOOKUP(B1833,vlookup!$L$2:$L$10,1,0),"Yes","No"),"No")</f>
        <v>No</v>
      </c>
    </row>
    <row r="1834" spans="1:47" ht="14.45" customHeight="1" x14ac:dyDescent="0.25">
      <c r="A1834" t="s">
        <v>1221</v>
      </c>
      <c r="B1834" s="31" t="s">
        <v>3581</v>
      </c>
      <c r="C1834">
        <v>3</v>
      </c>
      <c r="D1834">
        <v>1</v>
      </c>
      <c r="E1834" t="s">
        <v>382</v>
      </c>
      <c r="F1834" t="s">
        <v>205</v>
      </c>
      <c r="G1834" t="s">
        <v>922</v>
      </c>
      <c r="H1834" t="s">
        <v>926</v>
      </c>
      <c r="I1834">
        <v>124190</v>
      </c>
      <c r="J1834" s="19">
        <v>41902</v>
      </c>
      <c r="K1834" s="19">
        <v>41943</v>
      </c>
      <c r="L1834">
        <v>201410</v>
      </c>
      <c r="M1834" s="19">
        <v>41913</v>
      </c>
      <c r="N1834">
        <v>24617</v>
      </c>
      <c r="O1834" t="s">
        <v>1070</v>
      </c>
      <c r="P1834" t="s">
        <v>1172</v>
      </c>
      <c r="Q1834" t="s">
        <v>924</v>
      </c>
      <c r="R1834">
        <v>6904</v>
      </c>
      <c r="S1834" s="19">
        <v>42052</v>
      </c>
      <c r="T1834">
        <v>128874</v>
      </c>
      <c r="U1834" t="s">
        <v>357</v>
      </c>
      <c r="V1834" s="19">
        <v>42293</v>
      </c>
      <c r="W1834" t="s">
        <v>616</v>
      </c>
      <c r="X1834" t="s">
        <v>617</v>
      </c>
      <c r="Y1834" t="s">
        <v>95</v>
      </c>
      <c r="Z1834" t="s">
        <v>578</v>
      </c>
      <c r="AA1834" s="29">
        <v>-577.98</v>
      </c>
      <c r="AB1834">
        <v>0</v>
      </c>
      <c r="AC1834">
        <f t="shared" si="348"/>
        <v>2015</v>
      </c>
      <c r="AD1834">
        <f t="shared" si="349"/>
        <v>10</v>
      </c>
      <c r="AE1834">
        <f t="shared" si="350"/>
        <v>2014</v>
      </c>
      <c r="AF1834">
        <f t="shared" si="351"/>
        <v>9</v>
      </c>
      <c r="AG1834" t="str">
        <f>VLOOKUP(F1834,vlookup!$A$2:$E$660,2,0)</f>
        <v>Retained</v>
      </c>
      <c r="AH1834" t="str">
        <f>VLOOKUP(F1834,vlookup!$A$2:$E$660,3,0)</f>
        <v>Service Contract</v>
      </c>
      <c r="AI1834" t="str">
        <f>VLOOKUP(F1834,vlookup!$A$2:$E$660,4,0)</f>
        <v>Used Car Programs</v>
      </c>
      <c r="AJ1834" t="str">
        <f>VLOOKUP(F1834,vlookup!$A$2:$E$660,5,0)</f>
        <v>High Mileage</v>
      </c>
      <c r="AL1834">
        <f t="shared" si="352"/>
        <v>41</v>
      </c>
      <c r="AM1834">
        <f t="shared" si="353"/>
        <v>386</v>
      </c>
      <c r="AN1834">
        <f t="shared" si="354"/>
        <v>4684</v>
      </c>
      <c r="AO1834" t="str">
        <f t="shared" si="355"/>
        <v/>
      </c>
      <c r="AP1834" t="str">
        <f t="shared" si="356"/>
        <v/>
      </c>
      <c r="AQ1834" t="str">
        <f t="shared" si="357"/>
        <v/>
      </c>
      <c r="AR1834">
        <f t="shared" si="358"/>
        <v>-577.98</v>
      </c>
      <c r="AS1834" t="str">
        <f t="shared" si="359"/>
        <v>102109037-3</v>
      </c>
      <c r="AT1834" t="str">
        <f>IFERROR(IF(VLOOKUP(Y1834,vlookup!$I$2:$J$9,1,0)=Y1834,VLOOKUP(Y1834,vlookup!$I$2:$J$9,2,0),PROPER(Y1834)),PROPER(Y1834))</f>
        <v>Parts</v>
      </c>
      <c r="AU1834" t="str">
        <f>IFERROR(IF(B1834=VLOOKUP(B1834,vlookup!$L$2:$L$10,1,0),"Yes","No"),"No")</f>
        <v>No</v>
      </c>
    </row>
    <row r="1835" spans="1:47" ht="14.45" customHeight="1" x14ac:dyDescent="0.25">
      <c r="A1835" t="s">
        <v>1221</v>
      </c>
      <c r="B1835" s="31" t="s">
        <v>3581</v>
      </c>
      <c r="C1835">
        <v>4</v>
      </c>
      <c r="D1835">
        <v>1</v>
      </c>
      <c r="E1835" t="s">
        <v>382</v>
      </c>
      <c r="F1835" t="s">
        <v>205</v>
      </c>
      <c r="G1835" t="s">
        <v>922</v>
      </c>
      <c r="H1835" t="s">
        <v>926</v>
      </c>
      <c r="I1835">
        <v>124190</v>
      </c>
      <c r="J1835" s="19">
        <v>41902</v>
      </c>
      <c r="K1835" s="19">
        <v>41943</v>
      </c>
      <c r="L1835">
        <v>201410</v>
      </c>
      <c r="M1835" s="19">
        <v>41913</v>
      </c>
      <c r="N1835">
        <v>24617</v>
      </c>
      <c r="O1835" t="s">
        <v>1070</v>
      </c>
      <c r="P1835" t="s">
        <v>1172</v>
      </c>
      <c r="Q1835" t="s">
        <v>924</v>
      </c>
      <c r="R1835">
        <v>8758</v>
      </c>
      <c r="S1835" s="19">
        <v>42268</v>
      </c>
      <c r="T1835">
        <v>136967</v>
      </c>
      <c r="U1835" t="s">
        <v>357</v>
      </c>
      <c r="V1835" s="19">
        <v>42418</v>
      </c>
      <c r="W1835" t="s">
        <v>637</v>
      </c>
      <c r="X1835" t="s">
        <v>638</v>
      </c>
      <c r="Y1835" t="s">
        <v>95</v>
      </c>
      <c r="Z1835" t="s">
        <v>365</v>
      </c>
      <c r="AA1835" s="29">
        <v>-289</v>
      </c>
      <c r="AB1835">
        <v>0</v>
      </c>
      <c r="AC1835">
        <f t="shared" si="348"/>
        <v>2016</v>
      </c>
      <c r="AD1835">
        <f t="shared" si="349"/>
        <v>2</v>
      </c>
      <c r="AE1835">
        <f t="shared" si="350"/>
        <v>2014</v>
      </c>
      <c r="AF1835">
        <f t="shared" si="351"/>
        <v>9</v>
      </c>
      <c r="AG1835" t="str">
        <f>VLOOKUP(F1835,vlookup!$A$2:$E$660,2,0)</f>
        <v>Retained</v>
      </c>
      <c r="AH1835" t="str">
        <f>VLOOKUP(F1835,vlookup!$A$2:$E$660,3,0)</f>
        <v>Service Contract</v>
      </c>
      <c r="AI1835" t="str">
        <f>VLOOKUP(F1835,vlookup!$A$2:$E$660,4,0)</f>
        <v>Used Car Programs</v>
      </c>
      <c r="AJ1835" t="str">
        <f>VLOOKUP(F1835,vlookup!$A$2:$E$660,5,0)</f>
        <v>High Mileage</v>
      </c>
      <c r="AL1835">
        <f t="shared" si="352"/>
        <v>41</v>
      </c>
      <c r="AM1835">
        <f t="shared" si="353"/>
        <v>508</v>
      </c>
      <c r="AN1835">
        <f t="shared" si="354"/>
        <v>12777</v>
      </c>
      <c r="AO1835" t="str">
        <f t="shared" si="355"/>
        <v/>
      </c>
      <c r="AP1835" t="str">
        <f t="shared" si="356"/>
        <v/>
      </c>
      <c r="AQ1835" t="str">
        <f t="shared" si="357"/>
        <v/>
      </c>
      <c r="AR1835">
        <f t="shared" si="358"/>
        <v>-289</v>
      </c>
      <c r="AS1835" t="str">
        <f t="shared" si="359"/>
        <v>102109037-4</v>
      </c>
      <c r="AT1835" t="str">
        <f>IFERROR(IF(VLOOKUP(Y1835,vlookup!$I$2:$J$9,1,0)=Y1835,VLOOKUP(Y1835,vlookup!$I$2:$J$9,2,0),PROPER(Y1835)),PROPER(Y1835))</f>
        <v>Parts</v>
      </c>
      <c r="AU1835" t="str">
        <f>IFERROR(IF(B1835=VLOOKUP(B1835,vlookup!$L$2:$L$10,1,0),"Yes","No"),"No")</f>
        <v>No</v>
      </c>
    </row>
    <row r="1836" spans="1:47" ht="14.45" customHeight="1" x14ac:dyDescent="0.25">
      <c r="A1836" t="s">
        <v>1221</v>
      </c>
      <c r="B1836" s="31" t="s">
        <v>3581</v>
      </c>
      <c r="C1836">
        <v>4</v>
      </c>
      <c r="D1836">
        <v>1</v>
      </c>
      <c r="E1836" t="s">
        <v>382</v>
      </c>
      <c r="F1836" t="s">
        <v>205</v>
      </c>
      <c r="G1836" t="s">
        <v>922</v>
      </c>
      <c r="H1836" t="s">
        <v>926</v>
      </c>
      <c r="I1836">
        <v>124190</v>
      </c>
      <c r="J1836" s="19">
        <v>41902</v>
      </c>
      <c r="K1836" s="19">
        <v>41943</v>
      </c>
      <c r="L1836">
        <v>201410</v>
      </c>
      <c r="M1836" s="19">
        <v>41913</v>
      </c>
      <c r="N1836">
        <v>24617</v>
      </c>
      <c r="O1836" t="s">
        <v>1070</v>
      </c>
      <c r="P1836" t="s">
        <v>1172</v>
      </c>
      <c r="Q1836" t="s">
        <v>924</v>
      </c>
      <c r="R1836">
        <v>8758</v>
      </c>
      <c r="S1836" s="19">
        <v>42268</v>
      </c>
      <c r="T1836">
        <v>136967</v>
      </c>
      <c r="U1836" t="s">
        <v>357</v>
      </c>
      <c r="V1836" s="19">
        <v>42418</v>
      </c>
      <c r="W1836" t="s">
        <v>367</v>
      </c>
      <c r="X1836" t="s">
        <v>368</v>
      </c>
      <c r="Y1836" t="s">
        <v>95</v>
      </c>
      <c r="Z1836" t="s">
        <v>365</v>
      </c>
      <c r="AA1836" s="29">
        <v>-50</v>
      </c>
      <c r="AB1836">
        <v>0</v>
      </c>
      <c r="AC1836">
        <f t="shared" si="348"/>
        <v>2016</v>
      </c>
      <c r="AD1836">
        <f t="shared" si="349"/>
        <v>2</v>
      </c>
      <c r="AE1836">
        <f t="shared" si="350"/>
        <v>2014</v>
      </c>
      <c r="AF1836">
        <f t="shared" si="351"/>
        <v>9</v>
      </c>
      <c r="AG1836" t="str">
        <f>VLOOKUP(F1836,vlookup!$A$2:$E$660,2,0)</f>
        <v>Retained</v>
      </c>
      <c r="AH1836" t="str">
        <f>VLOOKUP(F1836,vlookup!$A$2:$E$660,3,0)</f>
        <v>Service Contract</v>
      </c>
      <c r="AI1836" t="str">
        <f>VLOOKUP(F1836,vlookup!$A$2:$E$660,4,0)</f>
        <v>Used Car Programs</v>
      </c>
      <c r="AJ1836" t="str">
        <f>VLOOKUP(F1836,vlookup!$A$2:$E$660,5,0)</f>
        <v>High Mileage</v>
      </c>
      <c r="AL1836">
        <f t="shared" si="352"/>
        <v>41</v>
      </c>
      <c r="AM1836">
        <f t="shared" si="353"/>
        <v>508</v>
      </c>
      <c r="AN1836">
        <f t="shared" si="354"/>
        <v>12777</v>
      </c>
      <c r="AO1836" t="str">
        <f t="shared" si="355"/>
        <v/>
      </c>
      <c r="AP1836" t="str">
        <f t="shared" si="356"/>
        <v/>
      </c>
      <c r="AQ1836" t="str">
        <f t="shared" si="357"/>
        <v/>
      </c>
      <c r="AR1836">
        <f t="shared" si="358"/>
        <v>-50</v>
      </c>
      <c r="AS1836" t="str">
        <f t="shared" si="359"/>
        <v>102109037-4</v>
      </c>
      <c r="AT1836" t="str">
        <f>IFERROR(IF(VLOOKUP(Y1836,vlookup!$I$2:$J$9,1,0)=Y1836,VLOOKUP(Y1836,vlookup!$I$2:$J$9,2,0),PROPER(Y1836)),PROPER(Y1836))</f>
        <v>Parts</v>
      </c>
      <c r="AU1836" t="str">
        <f>IFERROR(IF(B1836=VLOOKUP(B1836,vlookup!$L$2:$L$10,1,0),"Yes","No"),"No")</f>
        <v>No</v>
      </c>
    </row>
    <row r="1837" spans="1:47" ht="14.45" customHeight="1" x14ac:dyDescent="0.25">
      <c r="A1837" t="s">
        <v>1221</v>
      </c>
      <c r="B1837" s="31" t="s">
        <v>3581</v>
      </c>
      <c r="C1837">
        <v>5</v>
      </c>
      <c r="D1837">
        <v>1</v>
      </c>
      <c r="E1837" t="s">
        <v>382</v>
      </c>
      <c r="F1837" t="s">
        <v>205</v>
      </c>
      <c r="G1837" t="s">
        <v>922</v>
      </c>
      <c r="H1837" t="s">
        <v>926</v>
      </c>
      <c r="I1837">
        <v>124190</v>
      </c>
      <c r="J1837" s="19">
        <v>41902</v>
      </c>
      <c r="K1837" s="19">
        <v>41943</v>
      </c>
      <c r="L1837">
        <v>201410</v>
      </c>
      <c r="M1837" s="19">
        <v>41913</v>
      </c>
      <c r="N1837">
        <v>24617</v>
      </c>
      <c r="O1837" t="s">
        <v>1070</v>
      </c>
      <c r="P1837" t="s">
        <v>1172</v>
      </c>
      <c r="Q1837" t="s">
        <v>924</v>
      </c>
      <c r="R1837">
        <v>12075</v>
      </c>
      <c r="S1837" s="19">
        <v>42633</v>
      </c>
      <c r="T1837">
        <v>151023</v>
      </c>
      <c r="U1837" t="s">
        <v>356</v>
      </c>
      <c r="V1837" s="19">
        <v>42650</v>
      </c>
      <c r="W1837" t="s">
        <v>2808</v>
      </c>
      <c r="X1837" t="s">
        <v>2809</v>
      </c>
      <c r="Y1837" t="s">
        <v>95</v>
      </c>
      <c r="Z1837" t="s">
        <v>365</v>
      </c>
      <c r="AA1837" s="29">
        <v>-106.5</v>
      </c>
      <c r="AB1837">
        <v>0</v>
      </c>
      <c r="AC1837">
        <f t="shared" si="348"/>
        <v>2016</v>
      </c>
      <c r="AD1837">
        <f t="shared" si="349"/>
        <v>10</v>
      </c>
      <c r="AE1837">
        <f t="shared" si="350"/>
        <v>2014</v>
      </c>
      <c r="AF1837">
        <f t="shared" si="351"/>
        <v>9</v>
      </c>
      <c r="AG1837" t="str">
        <f>VLOOKUP(F1837,vlookup!$A$2:$E$660,2,0)</f>
        <v>Retained</v>
      </c>
      <c r="AH1837" t="str">
        <f>VLOOKUP(F1837,vlookup!$A$2:$E$660,3,0)</f>
        <v>Service Contract</v>
      </c>
      <c r="AI1837" t="str">
        <f>VLOOKUP(F1837,vlookup!$A$2:$E$660,4,0)</f>
        <v>Used Car Programs</v>
      </c>
      <c r="AJ1837" t="str">
        <f>VLOOKUP(F1837,vlookup!$A$2:$E$660,5,0)</f>
        <v>High Mileage</v>
      </c>
      <c r="AL1837">
        <f t="shared" si="352"/>
        <v>41</v>
      </c>
      <c r="AM1837">
        <f t="shared" si="353"/>
        <v>737</v>
      </c>
      <c r="AN1837">
        <f t="shared" si="354"/>
        <v>26833</v>
      </c>
      <c r="AO1837" t="str">
        <f t="shared" si="355"/>
        <v/>
      </c>
      <c r="AP1837" t="str">
        <f t="shared" si="356"/>
        <v/>
      </c>
      <c r="AQ1837" t="str">
        <f t="shared" si="357"/>
        <v/>
      </c>
      <c r="AR1837">
        <f t="shared" si="358"/>
        <v>-106.5</v>
      </c>
      <c r="AS1837" t="str">
        <f t="shared" si="359"/>
        <v>102109037-5</v>
      </c>
      <c r="AT1837" t="str">
        <f>IFERROR(IF(VLOOKUP(Y1837,vlookup!$I$2:$J$9,1,0)=Y1837,VLOOKUP(Y1837,vlookup!$I$2:$J$9,2,0),PROPER(Y1837)),PROPER(Y1837))</f>
        <v>Parts</v>
      </c>
      <c r="AU1837" t="str">
        <f>IFERROR(IF(B1837=VLOOKUP(B1837,vlookup!$L$2:$L$10,1,0),"Yes","No"),"No")</f>
        <v>No</v>
      </c>
    </row>
    <row r="1838" spans="1:47" ht="14.45" customHeight="1" x14ac:dyDescent="0.25">
      <c r="A1838" t="s">
        <v>1221</v>
      </c>
      <c r="B1838" s="31" t="s">
        <v>3581</v>
      </c>
      <c r="C1838">
        <v>5</v>
      </c>
      <c r="D1838">
        <v>1</v>
      </c>
      <c r="E1838" t="s">
        <v>382</v>
      </c>
      <c r="F1838" t="s">
        <v>205</v>
      </c>
      <c r="G1838" t="s">
        <v>922</v>
      </c>
      <c r="H1838" t="s">
        <v>926</v>
      </c>
      <c r="I1838">
        <v>124190</v>
      </c>
      <c r="J1838" s="19">
        <v>41902</v>
      </c>
      <c r="K1838" s="19">
        <v>41943</v>
      </c>
      <c r="L1838">
        <v>201410</v>
      </c>
      <c r="M1838" s="19">
        <v>41913</v>
      </c>
      <c r="N1838">
        <v>24617</v>
      </c>
      <c r="O1838" t="s">
        <v>1070</v>
      </c>
      <c r="P1838" t="s">
        <v>1172</v>
      </c>
      <c r="Q1838" t="s">
        <v>924</v>
      </c>
      <c r="R1838">
        <v>12075</v>
      </c>
      <c r="S1838" s="19">
        <v>42633</v>
      </c>
      <c r="T1838">
        <v>151023</v>
      </c>
      <c r="U1838" t="s">
        <v>356</v>
      </c>
      <c r="V1838" s="19">
        <v>42650</v>
      </c>
      <c r="W1838" t="s">
        <v>367</v>
      </c>
      <c r="X1838" t="s">
        <v>368</v>
      </c>
      <c r="Y1838" t="s">
        <v>95</v>
      </c>
      <c r="Z1838" t="s">
        <v>365</v>
      </c>
      <c r="AA1838" s="29">
        <v>-21.77</v>
      </c>
      <c r="AB1838">
        <v>0</v>
      </c>
      <c r="AC1838">
        <f t="shared" si="348"/>
        <v>2016</v>
      </c>
      <c r="AD1838">
        <f t="shared" si="349"/>
        <v>10</v>
      </c>
      <c r="AE1838">
        <f t="shared" si="350"/>
        <v>2014</v>
      </c>
      <c r="AF1838">
        <f t="shared" si="351"/>
        <v>9</v>
      </c>
      <c r="AG1838" t="str">
        <f>VLOOKUP(F1838,vlookup!$A$2:$E$660,2,0)</f>
        <v>Retained</v>
      </c>
      <c r="AH1838" t="str">
        <f>VLOOKUP(F1838,vlookup!$A$2:$E$660,3,0)</f>
        <v>Service Contract</v>
      </c>
      <c r="AI1838" t="str">
        <f>VLOOKUP(F1838,vlookup!$A$2:$E$660,4,0)</f>
        <v>Used Car Programs</v>
      </c>
      <c r="AJ1838" t="str">
        <f>VLOOKUP(F1838,vlookup!$A$2:$E$660,5,0)</f>
        <v>High Mileage</v>
      </c>
      <c r="AL1838">
        <f t="shared" si="352"/>
        <v>41</v>
      </c>
      <c r="AM1838">
        <f t="shared" si="353"/>
        <v>737</v>
      </c>
      <c r="AN1838">
        <f t="shared" si="354"/>
        <v>26833</v>
      </c>
      <c r="AO1838" t="str">
        <f t="shared" si="355"/>
        <v/>
      </c>
      <c r="AP1838" t="str">
        <f t="shared" si="356"/>
        <v/>
      </c>
      <c r="AQ1838" t="str">
        <f t="shared" si="357"/>
        <v/>
      </c>
      <c r="AR1838">
        <f t="shared" si="358"/>
        <v>-21.77</v>
      </c>
      <c r="AS1838" t="str">
        <f t="shared" si="359"/>
        <v>102109037-5</v>
      </c>
      <c r="AT1838" t="str">
        <f>IFERROR(IF(VLOOKUP(Y1838,vlookup!$I$2:$J$9,1,0)=Y1838,VLOOKUP(Y1838,vlookup!$I$2:$J$9,2,0),PROPER(Y1838)),PROPER(Y1838))</f>
        <v>Parts</v>
      </c>
      <c r="AU1838" t="str">
        <f>IFERROR(IF(B1838=VLOOKUP(B1838,vlookup!$L$2:$L$10,1,0),"Yes","No"),"No")</f>
        <v>No</v>
      </c>
    </row>
    <row r="1839" spans="1:47" ht="14.45" customHeight="1" x14ac:dyDescent="0.25">
      <c r="A1839" t="s">
        <v>2660</v>
      </c>
      <c r="B1839" s="31" t="s">
        <v>2661</v>
      </c>
      <c r="C1839">
        <v>1</v>
      </c>
      <c r="D1839">
        <v>1</v>
      </c>
      <c r="E1839" t="s">
        <v>382</v>
      </c>
      <c r="F1839" t="s">
        <v>60</v>
      </c>
      <c r="G1839" t="s">
        <v>922</v>
      </c>
      <c r="H1839" t="s">
        <v>926</v>
      </c>
      <c r="I1839">
        <v>158604</v>
      </c>
      <c r="J1839" s="19">
        <v>41706</v>
      </c>
      <c r="K1839" s="19">
        <v>41751</v>
      </c>
      <c r="L1839">
        <v>201404</v>
      </c>
      <c r="M1839" s="19">
        <v>41730</v>
      </c>
      <c r="N1839">
        <v>24617</v>
      </c>
      <c r="O1839" t="s">
        <v>1070</v>
      </c>
      <c r="P1839" t="s">
        <v>1506</v>
      </c>
      <c r="Q1839" t="s">
        <v>924</v>
      </c>
      <c r="R1839">
        <v>173031</v>
      </c>
      <c r="S1839" s="19">
        <v>41724</v>
      </c>
      <c r="T1839">
        <v>159027</v>
      </c>
      <c r="U1839" t="s">
        <v>357</v>
      </c>
      <c r="V1839" s="19">
        <v>41757</v>
      </c>
      <c r="W1839" t="s">
        <v>372</v>
      </c>
      <c r="X1839" t="s">
        <v>373</v>
      </c>
      <c r="Y1839" t="s">
        <v>95</v>
      </c>
      <c r="Z1839" t="s">
        <v>369</v>
      </c>
      <c r="AA1839" s="29">
        <v>-100.7</v>
      </c>
      <c r="AB1839">
        <v>0</v>
      </c>
      <c r="AC1839">
        <f t="shared" si="348"/>
        <v>2014</v>
      </c>
      <c r="AD1839">
        <f t="shared" si="349"/>
        <v>4</v>
      </c>
      <c r="AE1839">
        <f t="shared" si="350"/>
        <v>2014</v>
      </c>
      <c r="AF1839">
        <f t="shared" si="351"/>
        <v>3</v>
      </c>
      <c r="AG1839" t="str">
        <f>VLOOKUP(F1839,vlookup!$A$2:$E$660,2,0)</f>
        <v>Retained</v>
      </c>
      <c r="AH1839" t="str">
        <f>VLOOKUP(F1839,vlookup!$A$2:$E$660,3,0)</f>
        <v>Service Contract</v>
      </c>
      <c r="AI1839" t="str">
        <f>VLOOKUP(F1839,vlookup!$A$2:$E$660,4,0)</f>
        <v>Used Car Programs</v>
      </c>
      <c r="AJ1839" t="str">
        <f>VLOOKUP(F1839,vlookup!$A$2:$E$660,5,0)</f>
        <v>High Mileage</v>
      </c>
      <c r="AL1839">
        <f t="shared" si="352"/>
        <v>44</v>
      </c>
      <c r="AM1839">
        <f t="shared" si="353"/>
        <v>50</v>
      </c>
      <c r="AN1839">
        <f t="shared" si="354"/>
        <v>423</v>
      </c>
      <c r="AO1839" t="str">
        <f t="shared" si="355"/>
        <v/>
      </c>
      <c r="AP1839">
        <f t="shared" si="356"/>
        <v>-100.7</v>
      </c>
      <c r="AQ1839" t="str">
        <f t="shared" si="357"/>
        <v/>
      </c>
      <c r="AR1839" t="str">
        <f t="shared" si="358"/>
        <v/>
      </c>
      <c r="AS1839" t="str">
        <f t="shared" si="359"/>
        <v>7J597055C4Y-1</v>
      </c>
      <c r="AT1839" t="str">
        <f>IFERROR(IF(VLOOKUP(Y1839,vlookup!$I$2:$J$9,1,0)=Y1839,VLOOKUP(Y1839,vlookup!$I$2:$J$9,2,0),PROPER(Y1839)),PROPER(Y1839))</f>
        <v>Parts</v>
      </c>
      <c r="AU1839" t="str">
        <f>IFERROR(IF(B1839=VLOOKUP(B1839,vlookup!$L$2:$L$10,1,0),"Yes","No"),"No")</f>
        <v>No</v>
      </c>
    </row>
    <row r="1840" spans="1:47" ht="14.45" customHeight="1" x14ac:dyDescent="0.25">
      <c r="A1840" t="s">
        <v>2660</v>
      </c>
      <c r="B1840" s="31" t="s">
        <v>2661</v>
      </c>
      <c r="C1840">
        <v>1</v>
      </c>
      <c r="D1840">
        <v>1</v>
      </c>
      <c r="E1840" t="s">
        <v>382</v>
      </c>
      <c r="F1840" t="s">
        <v>60</v>
      </c>
      <c r="G1840" t="s">
        <v>922</v>
      </c>
      <c r="H1840" t="s">
        <v>926</v>
      </c>
      <c r="I1840">
        <v>158604</v>
      </c>
      <c r="J1840" s="19">
        <v>41706</v>
      </c>
      <c r="K1840" s="19">
        <v>41751</v>
      </c>
      <c r="L1840">
        <v>201404</v>
      </c>
      <c r="M1840" s="19">
        <v>41730</v>
      </c>
      <c r="N1840">
        <v>24617</v>
      </c>
      <c r="O1840" t="s">
        <v>1070</v>
      </c>
      <c r="P1840" t="s">
        <v>1506</v>
      </c>
      <c r="Q1840" t="s">
        <v>924</v>
      </c>
      <c r="R1840">
        <v>173031</v>
      </c>
      <c r="S1840" s="19">
        <v>41724</v>
      </c>
      <c r="T1840">
        <v>159027</v>
      </c>
      <c r="U1840" t="s">
        <v>357</v>
      </c>
      <c r="V1840" s="19">
        <v>41757</v>
      </c>
      <c r="W1840" t="s">
        <v>2810</v>
      </c>
      <c r="X1840" t="s">
        <v>2811</v>
      </c>
      <c r="Y1840" t="s">
        <v>95</v>
      </c>
      <c r="Z1840" t="s">
        <v>369</v>
      </c>
      <c r="AA1840" s="29">
        <v>-430</v>
      </c>
      <c r="AB1840">
        <v>0</v>
      </c>
      <c r="AC1840">
        <f t="shared" si="348"/>
        <v>2014</v>
      </c>
      <c r="AD1840">
        <f t="shared" si="349"/>
        <v>4</v>
      </c>
      <c r="AE1840">
        <f t="shared" si="350"/>
        <v>2014</v>
      </c>
      <c r="AF1840">
        <f t="shared" si="351"/>
        <v>3</v>
      </c>
      <c r="AG1840" t="str">
        <f>VLOOKUP(F1840,vlookup!$A$2:$E$660,2,0)</f>
        <v>Retained</v>
      </c>
      <c r="AH1840" t="str">
        <f>VLOOKUP(F1840,vlookup!$A$2:$E$660,3,0)</f>
        <v>Service Contract</v>
      </c>
      <c r="AI1840" t="str">
        <f>VLOOKUP(F1840,vlookup!$A$2:$E$660,4,0)</f>
        <v>Used Car Programs</v>
      </c>
      <c r="AJ1840" t="str">
        <f>VLOOKUP(F1840,vlookup!$A$2:$E$660,5,0)</f>
        <v>High Mileage</v>
      </c>
      <c r="AL1840">
        <f t="shared" si="352"/>
        <v>44</v>
      </c>
      <c r="AM1840">
        <f t="shared" si="353"/>
        <v>50</v>
      </c>
      <c r="AN1840">
        <f t="shared" si="354"/>
        <v>423</v>
      </c>
      <c r="AO1840" t="str">
        <f t="shared" si="355"/>
        <v/>
      </c>
      <c r="AP1840">
        <f t="shared" si="356"/>
        <v>-430</v>
      </c>
      <c r="AQ1840" t="str">
        <f t="shared" si="357"/>
        <v/>
      </c>
      <c r="AR1840" t="str">
        <f t="shared" si="358"/>
        <v/>
      </c>
      <c r="AS1840" t="str">
        <f t="shared" si="359"/>
        <v>7J597055C4Y-1</v>
      </c>
      <c r="AT1840" t="str">
        <f>IFERROR(IF(VLOOKUP(Y1840,vlookup!$I$2:$J$9,1,0)=Y1840,VLOOKUP(Y1840,vlookup!$I$2:$J$9,2,0),PROPER(Y1840)),PROPER(Y1840))</f>
        <v>Parts</v>
      </c>
      <c r="AU1840" t="str">
        <f>IFERROR(IF(B1840=VLOOKUP(B1840,vlookup!$L$2:$L$10,1,0),"Yes","No"),"No")</f>
        <v>No</v>
      </c>
    </row>
    <row r="1841" spans="1:47" ht="14.45" customHeight="1" x14ac:dyDescent="0.25">
      <c r="A1841" t="s">
        <v>2660</v>
      </c>
      <c r="B1841" s="31" t="s">
        <v>2661</v>
      </c>
      <c r="C1841">
        <v>1</v>
      </c>
      <c r="D1841">
        <v>1</v>
      </c>
      <c r="E1841" t="s">
        <v>382</v>
      </c>
      <c r="F1841" t="s">
        <v>60</v>
      </c>
      <c r="G1841" t="s">
        <v>922</v>
      </c>
      <c r="H1841" t="s">
        <v>926</v>
      </c>
      <c r="I1841">
        <v>158604</v>
      </c>
      <c r="J1841" s="19">
        <v>41706</v>
      </c>
      <c r="K1841" s="19">
        <v>41751</v>
      </c>
      <c r="L1841">
        <v>201404</v>
      </c>
      <c r="M1841" s="19">
        <v>41730</v>
      </c>
      <c r="N1841">
        <v>24617</v>
      </c>
      <c r="O1841" t="s">
        <v>1070</v>
      </c>
      <c r="P1841" t="s">
        <v>1506</v>
      </c>
      <c r="Q1841" t="s">
        <v>924</v>
      </c>
      <c r="R1841">
        <v>173031</v>
      </c>
      <c r="S1841" s="19">
        <v>41724</v>
      </c>
      <c r="T1841">
        <v>159027</v>
      </c>
      <c r="U1841" t="s">
        <v>357</v>
      </c>
      <c r="V1841" s="19">
        <v>41757</v>
      </c>
      <c r="W1841" t="s">
        <v>3305</v>
      </c>
      <c r="X1841" t="s">
        <v>3306</v>
      </c>
      <c r="Y1841" t="s">
        <v>95</v>
      </c>
      <c r="Z1841" t="s">
        <v>369</v>
      </c>
      <c r="AA1841" s="29">
        <v>-40.25</v>
      </c>
      <c r="AB1841">
        <v>0</v>
      </c>
      <c r="AC1841">
        <f t="shared" si="348"/>
        <v>2014</v>
      </c>
      <c r="AD1841">
        <f t="shared" si="349"/>
        <v>4</v>
      </c>
      <c r="AE1841">
        <f t="shared" si="350"/>
        <v>2014</v>
      </c>
      <c r="AF1841">
        <f t="shared" si="351"/>
        <v>3</v>
      </c>
      <c r="AG1841" t="str">
        <f>VLOOKUP(F1841,vlookup!$A$2:$E$660,2,0)</f>
        <v>Retained</v>
      </c>
      <c r="AH1841" t="str">
        <f>VLOOKUP(F1841,vlookup!$A$2:$E$660,3,0)</f>
        <v>Service Contract</v>
      </c>
      <c r="AI1841" t="str">
        <f>VLOOKUP(F1841,vlookup!$A$2:$E$660,4,0)</f>
        <v>Used Car Programs</v>
      </c>
      <c r="AJ1841" t="str">
        <f>VLOOKUP(F1841,vlookup!$A$2:$E$660,5,0)</f>
        <v>High Mileage</v>
      </c>
      <c r="AL1841">
        <f t="shared" si="352"/>
        <v>44</v>
      </c>
      <c r="AM1841">
        <f t="shared" si="353"/>
        <v>50</v>
      </c>
      <c r="AN1841">
        <f t="shared" si="354"/>
        <v>423</v>
      </c>
      <c r="AO1841" t="str">
        <f t="shared" si="355"/>
        <v/>
      </c>
      <c r="AP1841">
        <f t="shared" si="356"/>
        <v>-40.25</v>
      </c>
      <c r="AQ1841" t="str">
        <f t="shared" si="357"/>
        <v/>
      </c>
      <c r="AR1841" t="str">
        <f t="shared" si="358"/>
        <v/>
      </c>
      <c r="AS1841" t="str">
        <f t="shared" si="359"/>
        <v>7J597055C4Y-1</v>
      </c>
      <c r="AT1841" t="str">
        <f>IFERROR(IF(VLOOKUP(Y1841,vlookup!$I$2:$J$9,1,0)=Y1841,VLOOKUP(Y1841,vlookup!$I$2:$J$9,2,0),PROPER(Y1841)),PROPER(Y1841))</f>
        <v>Parts</v>
      </c>
      <c r="AU1841" t="str">
        <f>IFERROR(IF(B1841=VLOOKUP(B1841,vlookup!$L$2:$L$10,1,0),"Yes","No"),"No")</f>
        <v>No</v>
      </c>
    </row>
    <row r="1842" spans="1:47" ht="14.45" customHeight="1" x14ac:dyDescent="0.25">
      <c r="A1842" t="s">
        <v>2660</v>
      </c>
      <c r="B1842" s="31" t="s">
        <v>2661</v>
      </c>
      <c r="C1842">
        <v>1</v>
      </c>
      <c r="D1842">
        <v>1</v>
      </c>
      <c r="E1842" t="s">
        <v>382</v>
      </c>
      <c r="F1842" t="s">
        <v>60</v>
      </c>
      <c r="G1842" t="s">
        <v>922</v>
      </c>
      <c r="H1842" t="s">
        <v>926</v>
      </c>
      <c r="I1842">
        <v>158604</v>
      </c>
      <c r="J1842" s="19">
        <v>41706</v>
      </c>
      <c r="K1842" s="19">
        <v>41751</v>
      </c>
      <c r="L1842">
        <v>201404</v>
      </c>
      <c r="M1842" s="19">
        <v>41730</v>
      </c>
      <c r="N1842">
        <v>24617</v>
      </c>
      <c r="O1842" t="s">
        <v>1070</v>
      </c>
      <c r="P1842" t="s">
        <v>1506</v>
      </c>
      <c r="Q1842" t="s">
        <v>924</v>
      </c>
      <c r="R1842">
        <v>173031</v>
      </c>
      <c r="S1842" s="19">
        <v>41724</v>
      </c>
      <c r="T1842">
        <v>159027</v>
      </c>
      <c r="U1842" t="s">
        <v>357</v>
      </c>
      <c r="V1842" s="19">
        <v>41757</v>
      </c>
      <c r="W1842" t="s">
        <v>3307</v>
      </c>
      <c r="X1842" t="s">
        <v>3308</v>
      </c>
      <c r="Y1842" t="s">
        <v>95</v>
      </c>
      <c r="Z1842" t="s">
        <v>369</v>
      </c>
      <c r="AA1842" s="29">
        <v>-6.75</v>
      </c>
      <c r="AB1842">
        <v>0</v>
      </c>
      <c r="AC1842">
        <f t="shared" si="348"/>
        <v>2014</v>
      </c>
      <c r="AD1842">
        <f t="shared" si="349"/>
        <v>4</v>
      </c>
      <c r="AE1842">
        <f t="shared" si="350"/>
        <v>2014</v>
      </c>
      <c r="AF1842">
        <f t="shared" si="351"/>
        <v>3</v>
      </c>
      <c r="AG1842" t="str">
        <f>VLOOKUP(F1842,vlookup!$A$2:$E$660,2,0)</f>
        <v>Retained</v>
      </c>
      <c r="AH1842" t="str">
        <f>VLOOKUP(F1842,vlookup!$A$2:$E$660,3,0)</f>
        <v>Service Contract</v>
      </c>
      <c r="AI1842" t="str">
        <f>VLOOKUP(F1842,vlookup!$A$2:$E$660,4,0)</f>
        <v>Used Car Programs</v>
      </c>
      <c r="AJ1842" t="str">
        <f>VLOOKUP(F1842,vlookup!$A$2:$E$660,5,0)</f>
        <v>High Mileage</v>
      </c>
      <c r="AL1842">
        <f t="shared" si="352"/>
        <v>44</v>
      </c>
      <c r="AM1842">
        <f t="shared" si="353"/>
        <v>50</v>
      </c>
      <c r="AN1842">
        <f t="shared" si="354"/>
        <v>423</v>
      </c>
      <c r="AO1842" t="str">
        <f t="shared" si="355"/>
        <v/>
      </c>
      <c r="AP1842">
        <f t="shared" si="356"/>
        <v>-6.75</v>
      </c>
      <c r="AQ1842" t="str">
        <f t="shared" si="357"/>
        <v/>
      </c>
      <c r="AR1842" t="str">
        <f t="shared" si="358"/>
        <v/>
      </c>
      <c r="AS1842" t="str">
        <f t="shared" si="359"/>
        <v>7J597055C4Y-1</v>
      </c>
      <c r="AT1842" t="str">
        <f>IFERROR(IF(VLOOKUP(Y1842,vlookup!$I$2:$J$9,1,0)=Y1842,VLOOKUP(Y1842,vlookup!$I$2:$J$9,2,0),PROPER(Y1842)),PROPER(Y1842))</f>
        <v>Parts</v>
      </c>
      <c r="AU1842" t="str">
        <f>IFERROR(IF(B1842=VLOOKUP(B1842,vlookup!$L$2:$L$10,1,0),"Yes","No"),"No")</f>
        <v>No</v>
      </c>
    </row>
    <row r="1843" spans="1:47" ht="14.45" customHeight="1" x14ac:dyDescent="0.25">
      <c r="A1843" t="s">
        <v>2660</v>
      </c>
      <c r="B1843" s="31" t="s">
        <v>2661</v>
      </c>
      <c r="C1843">
        <v>1</v>
      </c>
      <c r="D1843">
        <v>1</v>
      </c>
      <c r="E1843" t="s">
        <v>382</v>
      </c>
      <c r="F1843" t="s">
        <v>60</v>
      </c>
      <c r="G1843" t="s">
        <v>922</v>
      </c>
      <c r="H1843" t="s">
        <v>926</v>
      </c>
      <c r="I1843">
        <v>158604</v>
      </c>
      <c r="J1843" s="19">
        <v>41706</v>
      </c>
      <c r="K1843" s="19">
        <v>41751</v>
      </c>
      <c r="L1843">
        <v>201404</v>
      </c>
      <c r="M1843" s="19">
        <v>41730</v>
      </c>
      <c r="N1843">
        <v>24617</v>
      </c>
      <c r="O1843" t="s">
        <v>1070</v>
      </c>
      <c r="P1843" t="s">
        <v>1506</v>
      </c>
      <c r="Q1843" t="s">
        <v>924</v>
      </c>
      <c r="R1843">
        <v>173031</v>
      </c>
      <c r="S1843" s="19">
        <v>41724</v>
      </c>
      <c r="T1843">
        <v>159027</v>
      </c>
      <c r="U1843" t="s">
        <v>357</v>
      </c>
      <c r="V1843" s="19">
        <v>41757</v>
      </c>
      <c r="W1843" t="s">
        <v>2824</v>
      </c>
      <c r="X1843" t="s">
        <v>2825</v>
      </c>
      <c r="Y1843" t="s">
        <v>95</v>
      </c>
      <c r="Z1843" t="s">
        <v>369</v>
      </c>
      <c r="AA1843" s="29">
        <v>-334</v>
      </c>
      <c r="AB1843">
        <v>0</v>
      </c>
      <c r="AC1843">
        <f t="shared" si="348"/>
        <v>2014</v>
      </c>
      <c r="AD1843">
        <f t="shared" si="349"/>
        <v>4</v>
      </c>
      <c r="AE1843">
        <f t="shared" si="350"/>
        <v>2014</v>
      </c>
      <c r="AF1843">
        <f t="shared" si="351"/>
        <v>3</v>
      </c>
      <c r="AG1843" t="str">
        <f>VLOOKUP(F1843,vlookup!$A$2:$E$660,2,0)</f>
        <v>Retained</v>
      </c>
      <c r="AH1843" t="str">
        <f>VLOOKUP(F1843,vlookup!$A$2:$E$660,3,0)</f>
        <v>Service Contract</v>
      </c>
      <c r="AI1843" t="str">
        <f>VLOOKUP(F1843,vlookup!$A$2:$E$660,4,0)</f>
        <v>Used Car Programs</v>
      </c>
      <c r="AJ1843" t="str">
        <f>VLOOKUP(F1843,vlookup!$A$2:$E$660,5,0)</f>
        <v>High Mileage</v>
      </c>
      <c r="AL1843">
        <f t="shared" si="352"/>
        <v>44</v>
      </c>
      <c r="AM1843">
        <f t="shared" si="353"/>
        <v>50</v>
      </c>
      <c r="AN1843">
        <f t="shared" si="354"/>
        <v>423</v>
      </c>
      <c r="AO1843" t="str">
        <f t="shared" si="355"/>
        <v/>
      </c>
      <c r="AP1843">
        <f t="shared" si="356"/>
        <v>-334</v>
      </c>
      <c r="AQ1843" t="str">
        <f t="shared" si="357"/>
        <v/>
      </c>
      <c r="AR1843" t="str">
        <f t="shared" si="358"/>
        <v/>
      </c>
      <c r="AS1843" t="str">
        <f t="shared" si="359"/>
        <v>7J597055C4Y-1</v>
      </c>
      <c r="AT1843" t="str">
        <f>IFERROR(IF(VLOOKUP(Y1843,vlookup!$I$2:$J$9,1,0)=Y1843,VLOOKUP(Y1843,vlookup!$I$2:$J$9,2,0),PROPER(Y1843)),PROPER(Y1843))</f>
        <v>Parts</v>
      </c>
      <c r="AU1843" t="str">
        <f>IFERROR(IF(B1843=VLOOKUP(B1843,vlookup!$L$2:$L$10,1,0),"Yes","No"),"No")</f>
        <v>No</v>
      </c>
    </row>
    <row r="1844" spans="1:47" ht="14.45" customHeight="1" x14ac:dyDescent="0.25">
      <c r="A1844" t="s">
        <v>2660</v>
      </c>
      <c r="B1844" s="31" t="s">
        <v>2661</v>
      </c>
      <c r="C1844">
        <v>1</v>
      </c>
      <c r="D1844">
        <v>1</v>
      </c>
      <c r="E1844" t="s">
        <v>382</v>
      </c>
      <c r="F1844" t="s">
        <v>60</v>
      </c>
      <c r="G1844" t="s">
        <v>922</v>
      </c>
      <c r="H1844" t="s">
        <v>926</v>
      </c>
      <c r="I1844">
        <v>158604</v>
      </c>
      <c r="J1844" s="19">
        <v>41706</v>
      </c>
      <c r="K1844" s="19">
        <v>41751</v>
      </c>
      <c r="L1844">
        <v>201404</v>
      </c>
      <c r="M1844" s="19">
        <v>41730</v>
      </c>
      <c r="N1844">
        <v>24617</v>
      </c>
      <c r="O1844" t="s">
        <v>1070</v>
      </c>
      <c r="P1844" t="s">
        <v>1506</v>
      </c>
      <c r="Q1844" t="s">
        <v>924</v>
      </c>
      <c r="R1844">
        <v>173031</v>
      </c>
      <c r="S1844" s="19">
        <v>41724</v>
      </c>
      <c r="T1844">
        <v>159027</v>
      </c>
      <c r="U1844" t="s">
        <v>357</v>
      </c>
      <c r="V1844" s="19">
        <v>41757</v>
      </c>
      <c r="W1844" t="s">
        <v>3309</v>
      </c>
      <c r="X1844" t="s">
        <v>3310</v>
      </c>
      <c r="Y1844" t="s">
        <v>95</v>
      </c>
      <c r="Z1844" t="s">
        <v>369</v>
      </c>
      <c r="AA1844" s="29">
        <v>-4.4000000000000004</v>
      </c>
      <c r="AB1844">
        <v>0</v>
      </c>
      <c r="AC1844">
        <f t="shared" si="348"/>
        <v>2014</v>
      </c>
      <c r="AD1844">
        <f t="shared" si="349"/>
        <v>4</v>
      </c>
      <c r="AE1844">
        <f t="shared" si="350"/>
        <v>2014</v>
      </c>
      <c r="AF1844">
        <f t="shared" si="351"/>
        <v>3</v>
      </c>
      <c r="AG1844" t="str">
        <f>VLOOKUP(F1844,vlookup!$A$2:$E$660,2,0)</f>
        <v>Retained</v>
      </c>
      <c r="AH1844" t="str">
        <f>VLOOKUP(F1844,vlookup!$A$2:$E$660,3,0)</f>
        <v>Service Contract</v>
      </c>
      <c r="AI1844" t="str">
        <f>VLOOKUP(F1844,vlookup!$A$2:$E$660,4,0)</f>
        <v>Used Car Programs</v>
      </c>
      <c r="AJ1844" t="str">
        <f>VLOOKUP(F1844,vlookup!$A$2:$E$660,5,0)</f>
        <v>High Mileage</v>
      </c>
      <c r="AL1844">
        <f t="shared" si="352"/>
        <v>44</v>
      </c>
      <c r="AM1844">
        <f t="shared" si="353"/>
        <v>50</v>
      </c>
      <c r="AN1844">
        <f t="shared" si="354"/>
        <v>423</v>
      </c>
      <c r="AO1844" t="str">
        <f t="shared" si="355"/>
        <v/>
      </c>
      <c r="AP1844">
        <f t="shared" si="356"/>
        <v>-4.4000000000000004</v>
      </c>
      <c r="AQ1844" t="str">
        <f t="shared" si="357"/>
        <v/>
      </c>
      <c r="AR1844" t="str">
        <f t="shared" si="358"/>
        <v/>
      </c>
      <c r="AS1844" t="str">
        <f t="shared" si="359"/>
        <v>7J597055C4Y-1</v>
      </c>
      <c r="AT1844" t="str">
        <f>IFERROR(IF(VLOOKUP(Y1844,vlookup!$I$2:$J$9,1,0)=Y1844,VLOOKUP(Y1844,vlookup!$I$2:$J$9,2,0),PROPER(Y1844)),PROPER(Y1844))</f>
        <v>Parts</v>
      </c>
      <c r="AU1844" t="str">
        <f>IFERROR(IF(B1844=VLOOKUP(B1844,vlookup!$L$2:$L$10,1,0),"Yes","No"),"No")</f>
        <v>No</v>
      </c>
    </row>
    <row r="1845" spans="1:47" ht="14.45" customHeight="1" x14ac:dyDescent="0.25">
      <c r="A1845" t="s">
        <v>1222</v>
      </c>
      <c r="B1845" s="31" t="s">
        <v>1223</v>
      </c>
      <c r="C1845">
        <v>1</v>
      </c>
      <c r="D1845">
        <v>1</v>
      </c>
      <c r="E1845" t="s">
        <v>382</v>
      </c>
      <c r="F1845" t="s">
        <v>205</v>
      </c>
      <c r="G1845" t="s">
        <v>922</v>
      </c>
      <c r="H1845" t="s">
        <v>926</v>
      </c>
      <c r="I1845">
        <v>95425</v>
      </c>
      <c r="J1845" s="19">
        <v>41496</v>
      </c>
      <c r="K1845" s="19">
        <v>41515</v>
      </c>
      <c r="L1845">
        <v>201308</v>
      </c>
      <c r="M1845" s="19">
        <v>41487</v>
      </c>
      <c r="N1845">
        <v>24617</v>
      </c>
      <c r="O1845" t="s">
        <v>1070</v>
      </c>
      <c r="P1845" t="s">
        <v>1224</v>
      </c>
      <c r="Q1845" t="s">
        <v>924</v>
      </c>
      <c r="R1845">
        <v>794857</v>
      </c>
      <c r="S1845" s="19">
        <v>41526</v>
      </c>
      <c r="T1845">
        <v>95863</v>
      </c>
      <c r="U1845" t="s">
        <v>357</v>
      </c>
      <c r="V1845" s="19">
        <v>41543</v>
      </c>
      <c r="W1845" t="s">
        <v>2812</v>
      </c>
      <c r="X1845" t="s">
        <v>2813</v>
      </c>
      <c r="Y1845" t="s">
        <v>95</v>
      </c>
      <c r="Z1845" t="s">
        <v>358</v>
      </c>
      <c r="AA1845" s="29">
        <v>-132</v>
      </c>
      <c r="AB1845" t="s">
        <v>544</v>
      </c>
      <c r="AC1845">
        <f t="shared" si="348"/>
        <v>2013</v>
      </c>
      <c r="AD1845">
        <f t="shared" si="349"/>
        <v>9</v>
      </c>
      <c r="AE1845">
        <f t="shared" si="350"/>
        <v>2013</v>
      </c>
      <c r="AF1845">
        <f t="shared" si="351"/>
        <v>8</v>
      </c>
      <c r="AG1845" t="str">
        <f>VLOOKUP(F1845,vlookup!$A$2:$E$660,2,0)</f>
        <v>Retained</v>
      </c>
      <c r="AH1845" t="str">
        <f>VLOOKUP(F1845,vlookup!$A$2:$E$660,3,0)</f>
        <v>Service Contract</v>
      </c>
      <c r="AI1845" t="str">
        <f>VLOOKUP(F1845,vlookup!$A$2:$E$660,4,0)</f>
        <v>Used Car Programs</v>
      </c>
      <c r="AJ1845" t="str">
        <f>VLOOKUP(F1845,vlookup!$A$2:$E$660,5,0)</f>
        <v>High Mileage</v>
      </c>
      <c r="AL1845">
        <f t="shared" si="352"/>
        <v>19</v>
      </c>
      <c r="AM1845">
        <f t="shared" si="353"/>
        <v>46</v>
      </c>
      <c r="AN1845">
        <f t="shared" si="354"/>
        <v>438</v>
      </c>
      <c r="AO1845" t="str">
        <f t="shared" si="355"/>
        <v/>
      </c>
      <c r="AP1845">
        <f t="shared" si="356"/>
        <v>-132</v>
      </c>
      <c r="AQ1845" t="str">
        <f t="shared" si="357"/>
        <v/>
      </c>
      <c r="AR1845" t="str">
        <f t="shared" si="358"/>
        <v/>
      </c>
      <c r="AS1845" t="str">
        <f t="shared" si="359"/>
        <v>4S693183H3-1</v>
      </c>
      <c r="AT1845" t="str">
        <f>IFERROR(IF(VLOOKUP(Y1845,vlookup!$I$2:$J$9,1,0)=Y1845,VLOOKUP(Y1845,vlookup!$I$2:$J$9,2,0),PROPER(Y1845)),PROPER(Y1845))</f>
        <v>Parts</v>
      </c>
      <c r="AU1845" t="str">
        <f>IFERROR(IF(B1845=VLOOKUP(B1845,vlookup!$L$2:$L$10,1,0),"Yes","No"),"No")</f>
        <v>No</v>
      </c>
    </row>
    <row r="1846" spans="1:47" ht="14.45" customHeight="1" x14ac:dyDescent="0.25">
      <c r="A1846" t="s">
        <v>1222</v>
      </c>
      <c r="B1846" s="31" t="s">
        <v>1223</v>
      </c>
      <c r="C1846">
        <v>1</v>
      </c>
      <c r="D1846">
        <v>1</v>
      </c>
      <c r="E1846" t="s">
        <v>382</v>
      </c>
      <c r="F1846" t="s">
        <v>205</v>
      </c>
      <c r="G1846" t="s">
        <v>922</v>
      </c>
      <c r="H1846" t="s">
        <v>926</v>
      </c>
      <c r="I1846">
        <v>95425</v>
      </c>
      <c r="J1846" s="19">
        <v>41496</v>
      </c>
      <c r="K1846" s="19">
        <v>41515</v>
      </c>
      <c r="L1846">
        <v>201308</v>
      </c>
      <c r="M1846" s="19">
        <v>41487</v>
      </c>
      <c r="N1846">
        <v>24617</v>
      </c>
      <c r="O1846" t="s">
        <v>1070</v>
      </c>
      <c r="P1846" t="s">
        <v>1224</v>
      </c>
      <c r="Q1846" t="s">
        <v>924</v>
      </c>
      <c r="R1846">
        <v>794857</v>
      </c>
      <c r="S1846" s="19">
        <v>41526</v>
      </c>
      <c r="T1846">
        <v>95863</v>
      </c>
      <c r="U1846" t="s">
        <v>357</v>
      </c>
      <c r="V1846" s="19">
        <v>41543</v>
      </c>
      <c r="W1846" t="s">
        <v>3030</v>
      </c>
      <c r="X1846" t="s">
        <v>3031</v>
      </c>
      <c r="Y1846" t="s">
        <v>95</v>
      </c>
      <c r="Z1846" t="s">
        <v>14</v>
      </c>
      <c r="AA1846" s="29">
        <v>-29.95</v>
      </c>
      <c r="AB1846" t="s">
        <v>544</v>
      </c>
      <c r="AC1846">
        <f t="shared" si="348"/>
        <v>2013</v>
      </c>
      <c r="AD1846">
        <f t="shared" si="349"/>
        <v>9</v>
      </c>
      <c r="AE1846">
        <f t="shared" si="350"/>
        <v>2013</v>
      </c>
      <c r="AF1846">
        <f t="shared" si="351"/>
        <v>8</v>
      </c>
      <c r="AG1846" t="str">
        <f>VLOOKUP(F1846,vlookup!$A$2:$E$660,2,0)</f>
        <v>Retained</v>
      </c>
      <c r="AH1846" t="str">
        <f>VLOOKUP(F1846,vlookup!$A$2:$E$660,3,0)</f>
        <v>Service Contract</v>
      </c>
      <c r="AI1846" t="str">
        <f>VLOOKUP(F1846,vlookup!$A$2:$E$660,4,0)</f>
        <v>Used Car Programs</v>
      </c>
      <c r="AJ1846" t="str">
        <f>VLOOKUP(F1846,vlookup!$A$2:$E$660,5,0)</f>
        <v>High Mileage</v>
      </c>
      <c r="AL1846">
        <f t="shared" si="352"/>
        <v>19</v>
      </c>
      <c r="AM1846">
        <f t="shared" si="353"/>
        <v>46</v>
      </c>
      <c r="AN1846">
        <f t="shared" si="354"/>
        <v>438</v>
      </c>
      <c r="AO1846" t="str">
        <f t="shared" si="355"/>
        <v/>
      </c>
      <c r="AP1846">
        <f t="shared" si="356"/>
        <v>-29.95</v>
      </c>
      <c r="AQ1846" t="str">
        <f t="shared" si="357"/>
        <v/>
      </c>
      <c r="AR1846" t="str">
        <f t="shared" si="358"/>
        <v/>
      </c>
      <c r="AS1846" t="str">
        <f t="shared" si="359"/>
        <v>4S693183H3-1</v>
      </c>
      <c r="AT1846" t="str">
        <f>IFERROR(IF(VLOOKUP(Y1846,vlookup!$I$2:$J$9,1,0)=Y1846,VLOOKUP(Y1846,vlookup!$I$2:$J$9,2,0),PROPER(Y1846)),PROPER(Y1846))</f>
        <v>Parts</v>
      </c>
      <c r="AU1846" t="str">
        <f>IFERROR(IF(B1846=VLOOKUP(B1846,vlookup!$L$2:$L$10,1,0),"Yes","No"),"No")</f>
        <v>No</v>
      </c>
    </row>
    <row r="1847" spans="1:47" ht="14.45" customHeight="1" x14ac:dyDescent="0.25">
      <c r="A1847" t="s">
        <v>1222</v>
      </c>
      <c r="B1847" s="31" t="s">
        <v>1223</v>
      </c>
      <c r="C1847">
        <v>1</v>
      </c>
      <c r="D1847">
        <v>1</v>
      </c>
      <c r="E1847" t="s">
        <v>382</v>
      </c>
      <c r="F1847" t="s">
        <v>205</v>
      </c>
      <c r="G1847" t="s">
        <v>922</v>
      </c>
      <c r="H1847" t="s">
        <v>926</v>
      </c>
      <c r="I1847">
        <v>95425</v>
      </c>
      <c r="J1847" s="19">
        <v>41496</v>
      </c>
      <c r="K1847" s="19">
        <v>41515</v>
      </c>
      <c r="L1847">
        <v>201308</v>
      </c>
      <c r="M1847" s="19">
        <v>41487</v>
      </c>
      <c r="N1847">
        <v>24617</v>
      </c>
      <c r="O1847" t="s">
        <v>1070</v>
      </c>
      <c r="P1847" t="s">
        <v>1224</v>
      </c>
      <c r="Q1847" t="s">
        <v>924</v>
      </c>
      <c r="R1847">
        <v>794857</v>
      </c>
      <c r="S1847" s="19">
        <v>41526</v>
      </c>
      <c r="T1847">
        <v>95863</v>
      </c>
      <c r="U1847" t="s">
        <v>357</v>
      </c>
      <c r="V1847" s="19">
        <v>41543</v>
      </c>
      <c r="W1847" t="s">
        <v>2814</v>
      </c>
      <c r="X1847" t="s">
        <v>2815</v>
      </c>
      <c r="Y1847" t="s">
        <v>95</v>
      </c>
      <c r="Z1847" t="s">
        <v>603</v>
      </c>
      <c r="AA1847" s="29">
        <v>-459</v>
      </c>
      <c r="AB1847" t="s">
        <v>544</v>
      </c>
      <c r="AC1847">
        <f t="shared" si="348"/>
        <v>2013</v>
      </c>
      <c r="AD1847">
        <f t="shared" si="349"/>
        <v>9</v>
      </c>
      <c r="AE1847">
        <f t="shared" si="350"/>
        <v>2013</v>
      </c>
      <c r="AF1847">
        <f t="shared" si="351"/>
        <v>8</v>
      </c>
      <c r="AG1847" t="str">
        <f>VLOOKUP(F1847,vlookup!$A$2:$E$660,2,0)</f>
        <v>Retained</v>
      </c>
      <c r="AH1847" t="str">
        <f>VLOOKUP(F1847,vlookup!$A$2:$E$660,3,0)</f>
        <v>Service Contract</v>
      </c>
      <c r="AI1847" t="str">
        <f>VLOOKUP(F1847,vlookup!$A$2:$E$660,4,0)</f>
        <v>Used Car Programs</v>
      </c>
      <c r="AJ1847" t="str">
        <f>VLOOKUP(F1847,vlookup!$A$2:$E$660,5,0)</f>
        <v>High Mileage</v>
      </c>
      <c r="AL1847">
        <f t="shared" si="352"/>
        <v>19</v>
      </c>
      <c r="AM1847">
        <f t="shared" si="353"/>
        <v>46</v>
      </c>
      <c r="AN1847">
        <f t="shared" si="354"/>
        <v>438</v>
      </c>
      <c r="AO1847" t="str">
        <f t="shared" si="355"/>
        <v/>
      </c>
      <c r="AP1847">
        <f t="shared" si="356"/>
        <v>-459</v>
      </c>
      <c r="AQ1847" t="str">
        <f t="shared" si="357"/>
        <v/>
      </c>
      <c r="AR1847" t="str">
        <f t="shared" si="358"/>
        <v/>
      </c>
      <c r="AS1847" t="str">
        <f t="shared" si="359"/>
        <v>4S693183H3-1</v>
      </c>
      <c r="AT1847" t="str">
        <f>IFERROR(IF(VLOOKUP(Y1847,vlookup!$I$2:$J$9,1,0)=Y1847,VLOOKUP(Y1847,vlookup!$I$2:$J$9,2,0),PROPER(Y1847)),PROPER(Y1847))</f>
        <v>Parts</v>
      </c>
      <c r="AU1847" t="str">
        <f>IFERROR(IF(B1847=VLOOKUP(B1847,vlookup!$L$2:$L$10,1,0),"Yes","No"),"No")</f>
        <v>No</v>
      </c>
    </row>
    <row r="1848" spans="1:47" ht="14.45" customHeight="1" x14ac:dyDescent="0.25">
      <c r="A1848" t="s">
        <v>1225</v>
      </c>
      <c r="B1848" s="31" t="s">
        <v>1226</v>
      </c>
      <c r="C1848">
        <v>1</v>
      </c>
      <c r="D1848">
        <v>1</v>
      </c>
      <c r="E1848" t="s">
        <v>571</v>
      </c>
      <c r="F1848" t="s">
        <v>60</v>
      </c>
      <c r="G1848" t="s">
        <v>922</v>
      </c>
      <c r="H1848" t="s">
        <v>926</v>
      </c>
      <c r="I1848">
        <v>94622</v>
      </c>
      <c r="J1848" s="19">
        <v>41405</v>
      </c>
      <c r="K1848" s="19">
        <v>41422</v>
      </c>
      <c r="L1848">
        <v>201305</v>
      </c>
      <c r="M1848" s="19">
        <v>41395</v>
      </c>
      <c r="N1848">
        <v>24617</v>
      </c>
      <c r="O1848" t="s">
        <v>1070</v>
      </c>
      <c r="P1848" t="s">
        <v>1227</v>
      </c>
      <c r="Q1848" t="s">
        <v>924</v>
      </c>
      <c r="R1848">
        <v>6128776</v>
      </c>
      <c r="S1848" s="19">
        <v>41526</v>
      </c>
      <c r="T1848">
        <v>103066</v>
      </c>
      <c r="U1848" t="s">
        <v>357</v>
      </c>
      <c r="V1848" s="19">
        <v>41576</v>
      </c>
      <c r="W1848" t="s">
        <v>2816</v>
      </c>
      <c r="X1848" t="s">
        <v>2817</v>
      </c>
      <c r="Y1848" t="s">
        <v>95</v>
      </c>
      <c r="Z1848" t="s">
        <v>366</v>
      </c>
      <c r="AA1848" s="29">
        <v>-20.25</v>
      </c>
      <c r="AB1848" t="s">
        <v>544</v>
      </c>
      <c r="AC1848">
        <f t="shared" si="348"/>
        <v>2013</v>
      </c>
      <c r="AD1848">
        <f t="shared" si="349"/>
        <v>10</v>
      </c>
      <c r="AE1848">
        <f t="shared" si="350"/>
        <v>2013</v>
      </c>
      <c r="AF1848">
        <f t="shared" si="351"/>
        <v>5</v>
      </c>
      <c r="AG1848" t="str">
        <f>VLOOKUP(F1848,vlookup!$A$2:$E$660,2,0)</f>
        <v>Retained</v>
      </c>
      <c r="AH1848" t="str">
        <f>VLOOKUP(F1848,vlookup!$A$2:$E$660,3,0)</f>
        <v>Service Contract</v>
      </c>
      <c r="AI1848" t="str">
        <f>VLOOKUP(F1848,vlookup!$A$2:$E$660,4,0)</f>
        <v>Used Car Programs</v>
      </c>
      <c r="AJ1848" t="str">
        <f>VLOOKUP(F1848,vlookup!$A$2:$E$660,5,0)</f>
        <v>High Mileage</v>
      </c>
      <c r="AL1848">
        <f t="shared" si="352"/>
        <v>17</v>
      </c>
      <c r="AM1848">
        <f t="shared" si="353"/>
        <v>168</v>
      </c>
      <c r="AN1848">
        <f t="shared" si="354"/>
        <v>8444</v>
      </c>
      <c r="AO1848" t="str">
        <f t="shared" si="355"/>
        <v/>
      </c>
      <c r="AP1848" t="str">
        <f t="shared" si="356"/>
        <v/>
      </c>
      <c r="AQ1848" t="str">
        <f t="shared" si="357"/>
        <v/>
      </c>
      <c r="AR1848">
        <f t="shared" si="358"/>
        <v>-20.25</v>
      </c>
      <c r="AS1848" t="str">
        <f t="shared" si="359"/>
        <v>8S585663E3Y-1</v>
      </c>
      <c r="AT1848" t="str">
        <f>IFERROR(IF(VLOOKUP(Y1848,vlookup!$I$2:$J$9,1,0)=Y1848,VLOOKUP(Y1848,vlookup!$I$2:$J$9,2,0),PROPER(Y1848)),PROPER(Y1848))</f>
        <v>Parts</v>
      </c>
      <c r="AU1848" t="str">
        <f>IFERROR(IF(B1848=VLOOKUP(B1848,vlookup!$L$2:$L$10,1,0),"Yes","No"),"No")</f>
        <v>No</v>
      </c>
    </row>
    <row r="1849" spans="1:47" ht="14.45" customHeight="1" x14ac:dyDescent="0.25">
      <c r="A1849" t="s">
        <v>1225</v>
      </c>
      <c r="B1849" s="31" t="s">
        <v>1226</v>
      </c>
      <c r="C1849">
        <v>1</v>
      </c>
      <c r="D1849">
        <v>1</v>
      </c>
      <c r="E1849" t="s">
        <v>571</v>
      </c>
      <c r="F1849" t="s">
        <v>60</v>
      </c>
      <c r="G1849" t="s">
        <v>922</v>
      </c>
      <c r="H1849" t="s">
        <v>926</v>
      </c>
      <c r="I1849">
        <v>94622</v>
      </c>
      <c r="J1849" s="19">
        <v>41405</v>
      </c>
      <c r="K1849" s="19">
        <v>41422</v>
      </c>
      <c r="L1849">
        <v>201305</v>
      </c>
      <c r="M1849" s="19">
        <v>41395</v>
      </c>
      <c r="N1849">
        <v>24617</v>
      </c>
      <c r="O1849" t="s">
        <v>1070</v>
      </c>
      <c r="P1849" t="s">
        <v>1227</v>
      </c>
      <c r="Q1849" t="s">
        <v>924</v>
      </c>
      <c r="R1849">
        <v>6128776</v>
      </c>
      <c r="S1849" s="19">
        <v>41526</v>
      </c>
      <c r="T1849">
        <v>103066</v>
      </c>
      <c r="U1849" t="s">
        <v>357</v>
      </c>
      <c r="V1849" s="19">
        <v>41576</v>
      </c>
      <c r="W1849" t="s">
        <v>3030</v>
      </c>
      <c r="X1849" t="s">
        <v>3031</v>
      </c>
      <c r="Y1849" t="s">
        <v>95</v>
      </c>
      <c r="Z1849" t="s">
        <v>14</v>
      </c>
      <c r="AA1849" s="29">
        <v>-100.5</v>
      </c>
      <c r="AB1849" t="s">
        <v>544</v>
      </c>
      <c r="AC1849">
        <f t="shared" si="348"/>
        <v>2013</v>
      </c>
      <c r="AD1849">
        <f t="shared" si="349"/>
        <v>10</v>
      </c>
      <c r="AE1849">
        <f t="shared" si="350"/>
        <v>2013</v>
      </c>
      <c r="AF1849">
        <f t="shared" si="351"/>
        <v>5</v>
      </c>
      <c r="AG1849" t="str">
        <f>VLOOKUP(F1849,vlookup!$A$2:$E$660,2,0)</f>
        <v>Retained</v>
      </c>
      <c r="AH1849" t="str">
        <f>VLOOKUP(F1849,vlookup!$A$2:$E$660,3,0)</f>
        <v>Service Contract</v>
      </c>
      <c r="AI1849" t="str">
        <f>VLOOKUP(F1849,vlookup!$A$2:$E$660,4,0)</f>
        <v>Used Car Programs</v>
      </c>
      <c r="AJ1849" t="str">
        <f>VLOOKUP(F1849,vlookup!$A$2:$E$660,5,0)</f>
        <v>High Mileage</v>
      </c>
      <c r="AL1849">
        <f t="shared" si="352"/>
        <v>17</v>
      </c>
      <c r="AM1849">
        <f t="shared" si="353"/>
        <v>168</v>
      </c>
      <c r="AN1849">
        <f t="shared" si="354"/>
        <v>8444</v>
      </c>
      <c r="AO1849" t="str">
        <f t="shared" si="355"/>
        <v/>
      </c>
      <c r="AP1849" t="str">
        <f t="shared" si="356"/>
        <v/>
      </c>
      <c r="AQ1849" t="str">
        <f t="shared" si="357"/>
        <v/>
      </c>
      <c r="AR1849">
        <f t="shared" si="358"/>
        <v>-100.5</v>
      </c>
      <c r="AS1849" t="str">
        <f t="shared" si="359"/>
        <v>8S585663E3Y-1</v>
      </c>
      <c r="AT1849" t="str">
        <f>IFERROR(IF(VLOOKUP(Y1849,vlookup!$I$2:$J$9,1,0)=Y1849,VLOOKUP(Y1849,vlookup!$I$2:$J$9,2,0),PROPER(Y1849)),PROPER(Y1849))</f>
        <v>Parts</v>
      </c>
      <c r="AU1849" t="str">
        <f>IFERROR(IF(B1849=VLOOKUP(B1849,vlookup!$L$2:$L$10,1,0),"Yes","No"),"No")</f>
        <v>No</v>
      </c>
    </row>
    <row r="1850" spans="1:47" ht="14.45" customHeight="1" x14ac:dyDescent="0.25">
      <c r="A1850" t="s">
        <v>2662</v>
      </c>
      <c r="B1850" s="31" t="s">
        <v>2663</v>
      </c>
      <c r="C1850">
        <v>2</v>
      </c>
      <c r="D1850">
        <v>1</v>
      </c>
      <c r="E1850" t="s">
        <v>382</v>
      </c>
      <c r="F1850" t="s">
        <v>205</v>
      </c>
      <c r="G1850" t="s">
        <v>922</v>
      </c>
      <c r="H1850" t="s">
        <v>926</v>
      </c>
      <c r="I1850">
        <v>123163</v>
      </c>
      <c r="J1850" s="19">
        <v>41759</v>
      </c>
      <c r="K1850" s="19">
        <v>41786</v>
      </c>
      <c r="L1850">
        <v>201405</v>
      </c>
      <c r="M1850" s="19">
        <v>41760</v>
      </c>
      <c r="N1850">
        <v>24617</v>
      </c>
      <c r="O1850" t="s">
        <v>1070</v>
      </c>
      <c r="P1850" t="s">
        <v>2820</v>
      </c>
      <c r="Q1850" t="s">
        <v>924</v>
      </c>
      <c r="R1850">
        <v>974</v>
      </c>
      <c r="S1850" s="19">
        <v>41984</v>
      </c>
      <c r="T1850">
        <v>132115</v>
      </c>
      <c r="U1850" t="s">
        <v>357</v>
      </c>
      <c r="V1850" s="19">
        <v>42009</v>
      </c>
      <c r="W1850" t="s">
        <v>971</v>
      </c>
      <c r="X1850" t="s">
        <v>972</v>
      </c>
      <c r="Y1850" t="s">
        <v>95</v>
      </c>
      <c r="Z1850" t="s">
        <v>364</v>
      </c>
      <c r="AA1850" s="29">
        <v>-2340</v>
      </c>
      <c r="AB1850">
        <v>0</v>
      </c>
      <c r="AC1850">
        <f t="shared" si="348"/>
        <v>2015</v>
      </c>
      <c r="AD1850">
        <f t="shared" si="349"/>
        <v>1</v>
      </c>
      <c r="AE1850">
        <f t="shared" si="350"/>
        <v>2014</v>
      </c>
      <c r="AF1850">
        <f t="shared" si="351"/>
        <v>4</v>
      </c>
      <c r="AG1850" t="str">
        <f>VLOOKUP(F1850,vlookup!$A$2:$E$660,2,0)</f>
        <v>Retained</v>
      </c>
      <c r="AH1850" t="str">
        <f>VLOOKUP(F1850,vlookup!$A$2:$E$660,3,0)</f>
        <v>Service Contract</v>
      </c>
      <c r="AI1850" t="str">
        <f>VLOOKUP(F1850,vlookup!$A$2:$E$660,4,0)</f>
        <v>Used Car Programs</v>
      </c>
      <c r="AJ1850" t="str">
        <f>VLOOKUP(F1850,vlookup!$A$2:$E$660,5,0)</f>
        <v>High Mileage</v>
      </c>
      <c r="AL1850">
        <f t="shared" si="352"/>
        <v>27</v>
      </c>
      <c r="AM1850">
        <f t="shared" si="353"/>
        <v>245</v>
      </c>
      <c r="AN1850">
        <f t="shared" si="354"/>
        <v>8952</v>
      </c>
      <c r="AO1850" t="str">
        <f t="shared" si="355"/>
        <v/>
      </c>
      <c r="AP1850" t="str">
        <f t="shared" si="356"/>
        <v/>
      </c>
      <c r="AQ1850" t="str">
        <f t="shared" si="357"/>
        <v/>
      </c>
      <c r="AR1850">
        <f t="shared" si="358"/>
        <v>-2340</v>
      </c>
      <c r="AS1850" t="str">
        <f t="shared" si="359"/>
        <v>5J563785D4-2</v>
      </c>
      <c r="AT1850" t="str">
        <f>IFERROR(IF(VLOOKUP(Y1850,vlookup!$I$2:$J$9,1,0)=Y1850,VLOOKUP(Y1850,vlookup!$I$2:$J$9,2,0),PROPER(Y1850)),PROPER(Y1850))</f>
        <v>Parts</v>
      </c>
      <c r="AU1850" t="str">
        <f>IFERROR(IF(B1850=VLOOKUP(B1850,vlookup!$L$2:$L$10,1,0),"Yes","No"),"No")</f>
        <v>No</v>
      </c>
    </row>
    <row r="1851" spans="1:47" ht="14.45" customHeight="1" x14ac:dyDescent="0.25">
      <c r="A1851" t="s">
        <v>2664</v>
      </c>
      <c r="B1851" s="31" t="s">
        <v>3618</v>
      </c>
      <c r="C1851">
        <v>1</v>
      </c>
      <c r="D1851">
        <v>1</v>
      </c>
      <c r="E1851" t="s">
        <v>382</v>
      </c>
      <c r="F1851" t="s">
        <v>205</v>
      </c>
      <c r="G1851" t="s">
        <v>922</v>
      </c>
      <c r="H1851" t="s">
        <v>926</v>
      </c>
      <c r="I1851">
        <v>128930</v>
      </c>
      <c r="J1851" s="19">
        <v>42468</v>
      </c>
      <c r="K1851" s="19">
        <v>42503</v>
      </c>
      <c r="L1851">
        <v>201605</v>
      </c>
      <c r="M1851" s="19">
        <v>42491</v>
      </c>
      <c r="N1851">
        <v>24617</v>
      </c>
      <c r="O1851" t="s">
        <v>1070</v>
      </c>
      <c r="P1851" t="s">
        <v>2821</v>
      </c>
      <c r="Q1851" t="s">
        <v>924</v>
      </c>
      <c r="R1851">
        <v>124903</v>
      </c>
      <c r="S1851" s="19">
        <v>42627</v>
      </c>
      <c r="T1851">
        <v>142505</v>
      </c>
      <c r="U1851" t="s">
        <v>356</v>
      </c>
      <c r="V1851" s="19">
        <v>42640</v>
      </c>
      <c r="W1851" t="s">
        <v>370</v>
      </c>
      <c r="X1851" t="s">
        <v>371</v>
      </c>
      <c r="Y1851" t="s">
        <v>95</v>
      </c>
      <c r="Z1851" t="s">
        <v>369</v>
      </c>
      <c r="AA1851" s="29">
        <v>-2795</v>
      </c>
      <c r="AB1851">
        <v>0</v>
      </c>
      <c r="AC1851">
        <f t="shared" si="348"/>
        <v>2016</v>
      </c>
      <c r="AD1851">
        <f t="shared" si="349"/>
        <v>9</v>
      </c>
      <c r="AE1851">
        <f t="shared" si="350"/>
        <v>2016</v>
      </c>
      <c r="AF1851">
        <f t="shared" si="351"/>
        <v>4</v>
      </c>
      <c r="AG1851" t="str">
        <f>VLOOKUP(F1851,vlookup!$A$2:$E$660,2,0)</f>
        <v>Retained</v>
      </c>
      <c r="AH1851" t="str">
        <f>VLOOKUP(F1851,vlookup!$A$2:$E$660,3,0)</f>
        <v>Service Contract</v>
      </c>
      <c r="AI1851" t="str">
        <f>VLOOKUP(F1851,vlookup!$A$2:$E$660,4,0)</f>
        <v>Used Car Programs</v>
      </c>
      <c r="AJ1851" t="str">
        <f>VLOOKUP(F1851,vlookup!$A$2:$E$660,5,0)</f>
        <v>High Mileage</v>
      </c>
      <c r="AL1851">
        <f t="shared" si="352"/>
        <v>35</v>
      </c>
      <c r="AM1851">
        <f t="shared" si="353"/>
        <v>169</v>
      </c>
      <c r="AN1851">
        <f t="shared" si="354"/>
        <v>13575</v>
      </c>
      <c r="AO1851" t="str">
        <f t="shared" si="355"/>
        <v/>
      </c>
      <c r="AP1851" t="str">
        <f t="shared" si="356"/>
        <v/>
      </c>
      <c r="AQ1851" t="str">
        <f t="shared" si="357"/>
        <v/>
      </c>
      <c r="AR1851">
        <f t="shared" si="358"/>
        <v>-2795</v>
      </c>
      <c r="AS1851" t="str">
        <f t="shared" si="359"/>
        <v>102251414-1</v>
      </c>
      <c r="AT1851" t="str">
        <f>IFERROR(IF(VLOOKUP(Y1851,vlookup!$I$2:$J$9,1,0)=Y1851,VLOOKUP(Y1851,vlookup!$I$2:$J$9,2,0),PROPER(Y1851)),PROPER(Y1851))</f>
        <v>Parts</v>
      </c>
      <c r="AU1851" t="str">
        <f>IFERROR(IF(B1851=VLOOKUP(B1851,vlookup!$L$2:$L$10,1,0),"Yes","No"),"No")</f>
        <v>No</v>
      </c>
    </row>
    <row r="1852" spans="1:47" ht="14.45" customHeight="1" x14ac:dyDescent="0.25">
      <c r="A1852" t="s">
        <v>2664</v>
      </c>
      <c r="B1852" s="31" t="s">
        <v>3618</v>
      </c>
      <c r="C1852">
        <v>2</v>
      </c>
      <c r="D1852">
        <v>1</v>
      </c>
      <c r="E1852" t="s">
        <v>382</v>
      </c>
      <c r="F1852" t="s">
        <v>205</v>
      </c>
      <c r="G1852" t="s">
        <v>922</v>
      </c>
      <c r="H1852" t="s">
        <v>926</v>
      </c>
      <c r="I1852">
        <v>128930</v>
      </c>
      <c r="J1852" s="19">
        <v>42468</v>
      </c>
      <c r="K1852" s="19">
        <v>42503</v>
      </c>
      <c r="L1852">
        <v>201605</v>
      </c>
      <c r="M1852" s="19">
        <v>42491</v>
      </c>
      <c r="N1852">
        <v>24617</v>
      </c>
      <c r="O1852" t="s">
        <v>1070</v>
      </c>
      <c r="P1852" t="s">
        <v>2821</v>
      </c>
      <c r="Q1852" t="s">
        <v>924</v>
      </c>
      <c r="R1852">
        <v>125116</v>
      </c>
      <c r="S1852" s="19">
        <v>42646</v>
      </c>
      <c r="T1852">
        <v>144344</v>
      </c>
      <c r="U1852" t="s">
        <v>356</v>
      </c>
      <c r="V1852" s="19">
        <v>42682</v>
      </c>
      <c r="W1852" t="s">
        <v>2822</v>
      </c>
      <c r="X1852" t="s">
        <v>2823</v>
      </c>
      <c r="Y1852" t="s">
        <v>95</v>
      </c>
      <c r="Z1852" t="s">
        <v>366</v>
      </c>
      <c r="AA1852" s="29">
        <v>-122</v>
      </c>
      <c r="AB1852">
        <v>0</v>
      </c>
      <c r="AC1852">
        <f t="shared" si="348"/>
        <v>2016</v>
      </c>
      <c r="AD1852">
        <f t="shared" si="349"/>
        <v>11</v>
      </c>
      <c r="AE1852">
        <f t="shared" si="350"/>
        <v>2016</v>
      </c>
      <c r="AF1852">
        <f t="shared" si="351"/>
        <v>4</v>
      </c>
      <c r="AG1852" t="str">
        <f>VLOOKUP(F1852,vlookup!$A$2:$E$660,2,0)</f>
        <v>Retained</v>
      </c>
      <c r="AH1852" t="str">
        <f>VLOOKUP(F1852,vlookup!$A$2:$E$660,3,0)</f>
        <v>Service Contract</v>
      </c>
      <c r="AI1852" t="str">
        <f>VLOOKUP(F1852,vlookup!$A$2:$E$660,4,0)</f>
        <v>Used Car Programs</v>
      </c>
      <c r="AJ1852" t="str">
        <f>VLOOKUP(F1852,vlookup!$A$2:$E$660,5,0)</f>
        <v>High Mileage</v>
      </c>
      <c r="AL1852">
        <f t="shared" si="352"/>
        <v>35</v>
      </c>
      <c r="AM1852">
        <f t="shared" si="353"/>
        <v>210</v>
      </c>
      <c r="AN1852">
        <f t="shared" si="354"/>
        <v>15414</v>
      </c>
      <c r="AO1852" t="str">
        <f t="shared" si="355"/>
        <v/>
      </c>
      <c r="AP1852" t="str">
        <f t="shared" si="356"/>
        <v/>
      </c>
      <c r="AQ1852" t="str">
        <f t="shared" si="357"/>
        <v/>
      </c>
      <c r="AR1852">
        <f t="shared" si="358"/>
        <v>-122</v>
      </c>
      <c r="AS1852" t="str">
        <f t="shared" si="359"/>
        <v>102251414-2</v>
      </c>
      <c r="AT1852" t="str">
        <f>IFERROR(IF(VLOOKUP(Y1852,vlookup!$I$2:$J$9,1,0)=Y1852,VLOOKUP(Y1852,vlookup!$I$2:$J$9,2,0),PROPER(Y1852)),PROPER(Y1852))</f>
        <v>Parts</v>
      </c>
      <c r="AU1852" t="str">
        <f>IFERROR(IF(B1852=VLOOKUP(B1852,vlookup!$L$2:$L$10,1,0),"Yes","No"),"No")</f>
        <v>No</v>
      </c>
    </row>
    <row r="1853" spans="1:47" ht="14.45" customHeight="1" x14ac:dyDescent="0.25">
      <c r="A1853" t="s">
        <v>1228</v>
      </c>
      <c r="B1853" s="31" t="s">
        <v>1229</v>
      </c>
      <c r="C1853">
        <v>1</v>
      </c>
      <c r="D1853">
        <v>1</v>
      </c>
      <c r="E1853" t="s">
        <v>382</v>
      </c>
      <c r="F1853" t="s">
        <v>464</v>
      </c>
      <c r="G1853" t="s">
        <v>922</v>
      </c>
      <c r="H1853" t="s">
        <v>926</v>
      </c>
      <c r="I1853">
        <v>82576</v>
      </c>
      <c r="J1853" s="19">
        <v>43333</v>
      </c>
      <c r="K1853" s="19">
        <v>43385</v>
      </c>
      <c r="L1853">
        <v>201810</v>
      </c>
      <c r="M1853" s="19">
        <v>43374</v>
      </c>
      <c r="N1853">
        <v>24617</v>
      </c>
      <c r="O1853" t="s">
        <v>1070</v>
      </c>
      <c r="P1853" t="s">
        <v>1230</v>
      </c>
      <c r="Q1853" t="s">
        <v>924</v>
      </c>
      <c r="R1853">
        <v>32722</v>
      </c>
      <c r="S1853" s="19">
        <v>43472</v>
      </c>
      <c r="T1853">
        <v>85401</v>
      </c>
      <c r="U1853" t="s">
        <v>356</v>
      </c>
      <c r="V1853" s="19">
        <v>43475</v>
      </c>
      <c r="W1853" t="s">
        <v>372</v>
      </c>
      <c r="X1853" t="s">
        <v>373</v>
      </c>
      <c r="Y1853" t="s">
        <v>95</v>
      </c>
      <c r="Z1853" t="s">
        <v>369</v>
      </c>
      <c r="AA1853" s="29">
        <v>-69.3</v>
      </c>
      <c r="AB1853">
        <v>0</v>
      </c>
      <c r="AC1853">
        <f t="shared" si="348"/>
        <v>2019</v>
      </c>
      <c r="AD1853">
        <f t="shared" si="349"/>
        <v>1</v>
      </c>
      <c r="AE1853">
        <f t="shared" si="350"/>
        <v>2018</v>
      </c>
      <c r="AF1853">
        <f t="shared" si="351"/>
        <v>8</v>
      </c>
      <c r="AG1853" t="str">
        <f>VLOOKUP(F1853,vlookup!$A$2:$E$660,2,0)</f>
        <v>Retained</v>
      </c>
      <c r="AH1853" t="str">
        <f>VLOOKUP(F1853,vlookup!$A$2:$E$660,3,0)</f>
        <v>Service Contract</v>
      </c>
      <c r="AI1853" t="str">
        <f>VLOOKUP(F1853,vlookup!$A$2:$E$660,4,0)</f>
        <v>Used Car Programs</v>
      </c>
      <c r="AJ1853" t="str">
        <f>VLOOKUP(F1853,vlookup!$A$2:$E$660,5,0)</f>
        <v>High Mileage</v>
      </c>
      <c r="AL1853">
        <f t="shared" si="352"/>
        <v>51</v>
      </c>
      <c r="AM1853">
        <f t="shared" si="353"/>
        <v>139</v>
      </c>
      <c r="AN1853">
        <f t="shared" si="354"/>
        <v>2825</v>
      </c>
      <c r="AO1853" t="str">
        <f t="shared" si="355"/>
        <v/>
      </c>
      <c r="AP1853" t="str">
        <f t="shared" si="356"/>
        <v/>
      </c>
      <c r="AQ1853" t="str">
        <f t="shared" si="357"/>
        <v/>
      </c>
      <c r="AR1853">
        <f t="shared" si="358"/>
        <v>-69.3</v>
      </c>
      <c r="AS1853" t="str">
        <f t="shared" si="359"/>
        <v>7J559513H8-1</v>
      </c>
      <c r="AT1853" t="str">
        <f>IFERROR(IF(VLOOKUP(Y1853,vlookup!$I$2:$J$9,1,0)=Y1853,VLOOKUP(Y1853,vlookup!$I$2:$J$9,2,0),PROPER(Y1853)),PROPER(Y1853))</f>
        <v>Parts</v>
      </c>
      <c r="AU1853" t="str">
        <f>IFERROR(IF(B1853=VLOOKUP(B1853,vlookup!$L$2:$L$10,1,0),"Yes","No"),"No")</f>
        <v>No</v>
      </c>
    </row>
    <row r="1854" spans="1:47" ht="14.45" customHeight="1" x14ac:dyDescent="0.25">
      <c r="A1854" t="s">
        <v>1228</v>
      </c>
      <c r="B1854" s="31" t="s">
        <v>1229</v>
      </c>
      <c r="C1854">
        <v>1</v>
      </c>
      <c r="D1854">
        <v>1</v>
      </c>
      <c r="E1854" t="s">
        <v>382</v>
      </c>
      <c r="F1854" t="s">
        <v>464</v>
      </c>
      <c r="G1854" t="s">
        <v>922</v>
      </c>
      <c r="H1854" t="s">
        <v>926</v>
      </c>
      <c r="I1854">
        <v>82576</v>
      </c>
      <c r="J1854" s="19">
        <v>43333</v>
      </c>
      <c r="K1854" s="19">
        <v>43385</v>
      </c>
      <c r="L1854">
        <v>201810</v>
      </c>
      <c r="M1854" s="19">
        <v>43374</v>
      </c>
      <c r="N1854">
        <v>24617</v>
      </c>
      <c r="O1854" t="s">
        <v>1070</v>
      </c>
      <c r="P1854" t="s">
        <v>1230</v>
      </c>
      <c r="Q1854" t="s">
        <v>924</v>
      </c>
      <c r="R1854">
        <v>32722</v>
      </c>
      <c r="S1854" s="19">
        <v>43472</v>
      </c>
      <c r="T1854">
        <v>85401</v>
      </c>
      <c r="U1854" t="s">
        <v>356</v>
      </c>
      <c r="V1854" s="19">
        <v>43475</v>
      </c>
      <c r="W1854" t="s">
        <v>2824</v>
      </c>
      <c r="X1854" t="s">
        <v>2825</v>
      </c>
      <c r="Y1854" t="s">
        <v>95</v>
      </c>
      <c r="Z1854" t="s">
        <v>369</v>
      </c>
      <c r="AA1854" s="29">
        <v>-1199.95</v>
      </c>
      <c r="AB1854">
        <v>0</v>
      </c>
      <c r="AC1854">
        <f t="shared" si="348"/>
        <v>2019</v>
      </c>
      <c r="AD1854">
        <f t="shared" si="349"/>
        <v>1</v>
      </c>
      <c r="AE1854">
        <f t="shared" si="350"/>
        <v>2018</v>
      </c>
      <c r="AF1854">
        <f t="shared" si="351"/>
        <v>8</v>
      </c>
      <c r="AG1854" t="str">
        <f>VLOOKUP(F1854,vlookup!$A$2:$E$660,2,0)</f>
        <v>Retained</v>
      </c>
      <c r="AH1854" t="str">
        <f>VLOOKUP(F1854,vlookup!$A$2:$E$660,3,0)</f>
        <v>Service Contract</v>
      </c>
      <c r="AI1854" t="str">
        <f>VLOOKUP(F1854,vlookup!$A$2:$E$660,4,0)</f>
        <v>Used Car Programs</v>
      </c>
      <c r="AJ1854" t="str">
        <f>VLOOKUP(F1854,vlookup!$A$2:$E$660,5,0)</f>
        <v>High Mileage</v>
      </c>
      <c r="AL1854">
        <f t="shared" si="352"/>
        <v>51</v>
      </c>
      <c r="AM1854">
        <f t="shared" si="353"/>
        <v>139</v>
      </c>
      <c r="AN1854">
        <f t="shared" si="354"/>
        <v>2825</v>
      </c>
      <c r="AO1854" t="str">
        <f t="shared" si="355"/>
        <v/>
      </c>
      <c r="AP1854" t="str">
        <f t="shared" si="356"/>
        <v/>
      </c>
      <c r="AQ1854" t="str">
        <f t="shared" si="357"/>
        <v/>
      </c>
      <c r="AR1854">
        <f t="shared" si="358"/>
        <v>-1199.95</v>
      </c>
      <c r="AS1854" t="str">
        <f t="shared" si="359"/>
        <v>7J559513H8-1</v>
      </c>
      <c r="AT1854" t="str">
        <f>IFERROR(IF(VLOOKUP(Y1854,vlookup!$I$2:$J$9,1,0)=Y1854,VLOOKUP(Y1854,vlookup!$I$2:$J$9,2,0),PROPER(Y1854)),PROPER(Y1854))</f>
        <v>Parts</v>
      </c>
      <c r="AU1854" t="str">
        <f>IFERROR(IF(B1854=VLOOKUP(B1854,vlookup!$L$2:$L$10,1,0),"Yes","No"),"No")</f>
        <v>No</v>
      </c>
    </row>
    <row r="1855" spans="1:47" ht="14.45" customHeight="1" x14ac:dyDescent="0.25">
      <c r="A1855" t="s">
        <v>1231</v>
      </c>
      <c r="B1855" s="31" t="s">
        <v>1232</v>
      </c>
      <c r="C1855">
        <v>1</v>
      </c>
      <c r="D1855">
        <v>2</v>
      </c>
      <c r="E1855" t="s">
        <v>382</v>
      </c>
      <c r="F1855" t="s">
        <v>464</v>
      </c>
      <c r="G1855" t="s">
        <v>922</v>
      </c>
      <c r="H1855" t="s">
        <v>926</v>
      </c>
      <c r="I1855">
        <v>78572</v>
      </c>
      <c r="J1855" s="19">
        <v>43750</v>
      </c>
      <c r="K1855" s="19">
        <v>43802</v>
      </c>
      <c r="L1855">
        <v>201911</v>
      </c>
      <c r="M1855" s="19">
        <v>43770</v>
      </c>
      <c r="N1855">
        <v>24616</v>
      </c>
      <c r="O1855" t="s">
        <v>1076</v>
      </c>
      <c r="P1855" t="s">
        <v>1233</v>
      </c>
      <c r="Q1855" t="s">
        <v>924</v>
      </c>
      <c r="R1855">
        <v>178634</v>
      </c>
      <c r="S1855" s="19">
        <v>43846</v>
      </c>
      <c r="T1855">
        <v>79850</v>
      </c>
      <c r="U1855" t="s">
        <v>356</v>
      </c>
      <c r="V1855" s="19">
        <v>43847</v>
      </c>
      <c r="W1855" t="s">
        <v>969</v>
      </c>
      <c r="X1855" t="s">
        <v>970</v>
      </c>
      <c r="Y1855" t="s">
        <v>95</v>
      </c>
      <c r="Z1855" t="s">
        <v>582</v>
      </c>
      <c r="AA1855" s="29">
        <v>-449</v>
      </c>
      <c r="AB1855">
        <v>0</v>
      </c>
      <c r="AC1855">
        <f t="shared" si="348"/>
        <v>2020</v>
      </c>
      <c r="AD1855">
        <f t="shared" si="349"/>
        <v>1</v>
      </c>
      <c r="AE1855">
        <f t="shared" si="350"/>
        <v>2019</v>
      </c>
      <c r="AF1855">
        <f t="shared" si="351"/>
        <v>10</v>
      </c>
      <c r="AG1855" t="str">
        <f>VLOOKUP(F1855,vlookup!$A$2:$E$660,2,0)</f>
        <v>Retained</v>
      </c>
      <c r="AH1855" t="str">
        <f>VLOOKUP(F1855,vlookup!$A$2:$E$660,3,0)</f>
        <v>Service Contract</v>
      </c>
      <c r="AI1855" t="str">
        <f>VLOOKUP(F1855,vlookup!$A$2:$E$660,4,0)</f>
        <v>Used Car Programs</v>
      </c>
      <c r="AJ1855" t="str">
        <f>VLOOKUP(F1855,vlookup!$A$2:$E$660,5,0)</f>
        <v>High Mileage</v>
      </c>
      <c r="AL1855">
        <f t="shared" si="352"/>
        <v>51</v>
      </c>
      <c r="AM1855">
        <f t="shared" si="353"/>
        <v>95</v>
      </c>
      <c r="AN1855">
        <f t="shared" si="354"/>
        <v>1278</v>
      </c>
      <c r="AO1855" t="str">
        <f t="shared" si="355"/>
        <v/>
      </c>
      <c r="AP1855" t="str">
        <f t="shared" si="356"/>
        <v/>
      </c>
      <c r="AQ1855" t="str">
        <f t="shared" si="357"/>
        <v/>
      </c>
      <c r="AR1855">
        <f t="shared" si="358"/>
        <v>-449</v>
      </c>
      <c r="AS1855" t="str">
        <f t="shared" si="359"/>
        <v>BS594050J9-1</v>
      </c>
      <c r="AT1855" t="str">
        <f>IFERROR(IF(VLOOKUP(Y1855,vlookup!$I$2:$J$9,1,0)=Y1855,VLOOKUP(Y1855,vlookup!$I$2:$J$9,2,0),PROPER(Y1855)),PROPER(Y1855))</f>
        <v>Parts</v>
      </c>
      <c r="AU1855" t="str">
        <f>IFERROR(IF(B1855=VLOOKUP(B1855,vlookup!$L$2:$L$10,1,0),"Yes","No"),"No")</f>
        <v>No</v>
      </c>
    </row>
    <row r="1856" spans="1:47" ht="14.45" customHeight="1" x14ac:dyDescent="0.25">
      <c r="A1856" t="s">
        <v>1231</v>
      </c>
      <c r="B1856" s="31" t="s">
        <v>1232</v>
      </c>
      <c r="C1856">
        <v>1</v>
      </c>
      <c r="D1856">
        <v>2</v>
      </c>
      <c r="E1856" t="s">
        <v>382</v>
      </c>
      <c r="F1856" t="s">
        <v>464</v>
      </c>
      <c r="G1856" t="s">
        <v>922</v>
      </c>
      <c r="H1856" t="s">
        <v>926</v>
      </c>
      <c r="I1856">
        <v>78572</v>
      </c>
      <c r="J1856" s="19">
        <v>43750</v>
      </c>
      <c r="K1856" s="19">
        <v>43802</v>
      </c>
      <c r="L1856">
        <v>201911</v>
      </c>
      <c r="M1856" s="19">
        <v>43770</v>
      </c>
      <c r="N1856">
        <v>24616</v>
      </c>
      <c r="O1856" t="s">
        <v>1076</v>
      </c>
      <c r="P1856" t="s">
        <v>1233</v>
      </c>
      <c r="Q1856" t="s">
        <v>924</v>
      </c>
      <c r="R1856">
        <v>178634</v>
      </c>
      <c r="S1856" s="19">
        <v>43846</v>
      </c>
      <c r="T1856">
        <v>79850</v>
      </c>
      <c r="U1856" t="s">
        <v>356</v>
      </c>
      <c r="V1856" s="19">
        <v>43847</v>
      </c>
      <c r="W1856" t="s">
        <v>1028</v>
      </c>
      <c r="X1856" t="s">
        <v>1029</v>
      </c>
      <c r="Y1856" t="s">
        <v>95</v>
      </c>
      <c r="Z1856" t="s">
        <v>582</v>
      </c>
      <c r="AA1856" s="29">
        <v>-34.85</v>
      </c>
      <c r="AB1856">
        <v>0</v>
      </c>
      <c r="AC1856">
        <f t="shared" si="348"/>
        <v>2020</v>
      </c>
      <c r="AD1856">
        <f t="shared" si="349"/>
        <v>1</v>
      </c>
      <c r="AE1856">
        <f t="shared" si="350"/>
        <v>2019</v>
      </c>
      <c r="AF1856">
        <f t="shared" si="351"/>
        <v>10</v>
      </c>
      <c r="AG1856" t="str">
        <f>VLOOKUP(F1856,vlookup!$A$2:$E$660,2,0)</f>
        <v>Retained</v>
      </c>
      <c r="AH1856" t="str">
        <f>VLOOKUP(F1856,vlookup!$A$2:$E$660,3,0)</f>
        <v>Service Contract</v>
      </c>
      <c r="AI1856" t="str">
        <f>VLOOKUP(F1856,vlookup!$A$2:$E$660,4,0)</f>
        <v>Used Car Programs</v>
      </c>
      <c r="AJ1856" t="str">
        <f>VLOOKUP(F1856,vlookup!$A$2:$E$660,5,0)</f>
        <v>High Mileage</v>
      </c>
      <c r="AL1856">
        <f t="shared" si="352"/>
        <v>51</v>
      </c>
      <c r="AM1856">
        <f t="shared" si="353"/>
        <v>95</v>
      </c>
      <c r="AN1856">
        <f t="shared" si="354"/>
        <v>1278</v>
      </c>
      <c r="AO1856" t="str">
        <f t="shared" si="355"/>
        <v/>
      </c>
      <c r="AP1856" t="str">
        <f t="shared" si="356"/>
        <v/>
      </c>
      <c r="AQ1856" t="str">
        <f t="shared" si="357"/>
        <v/>
      </c>
      <c r="AR1856">
        <f t="shared" si="358"/>
        <v>-34.85</v>
      </c>
      <c r="AS1856" t="str">
        <f t="shared" si="359"/>
        <v>BS594050J9-1</v>
      </c>
      <c r="AT1856" t="str">
        <f>IFERROR(IF(VLOOKUP(Y1856,vlookup!$I$2:$J$9,1,0)=Y1856,VLOOKUP(Y1856,vlookup!$I$2:$J$9,2,0),PROPER(Y1856)),PROPER(Y1856))</f>
        <v>Parts</v>
      </c>
      <c r="AU1856" t="str">
        <f>IFERROR(IF(B1856=VLOOKUP(B1856,vlookup!$L$2:$L$10,1,0),"Yes","No"),"No")</f>
        <v>No</v>
      </c>
    </row>
    <row r="1857" spans="1:47" ht="14.45" customHeight="1" x14ac:dyDescent="0.25">
      <c r="A1857" t="s">
        <v>2826</v>
      </c>
      <c r="B1857" s="31" t="s">
        <v>2827</v>
      </c>
      <c r="C1857">
        <v>1</v>
      </c>
      <c r="D1857">
        <v>1</v>
      </c>
      <c r="E1857" t="s">
        <v>382</v>
      </c>
      <c r="F1857" t="s">
        <v>464</v>
      </c>
      <c r="G1857" t="s">
        <v>388</v>
      </c>
      <c r="H1857" t="s">
        <v>928</v>
      </c>
      <c r="I1857">
        <v>61577</v>
      </c>
      <c r="J1857" s="19">
        <v>44639</v>
      </c>
      <c r="K1857" s="19">
        <v>44684</v>
      </c>
      <c r="L1857">
        <v>202204</v>
      </c>
      <c r="M1857" s="19">
        <v>44652</v>
      </c>
      <c r="N1857">
        <v>24617</v>
      </c>
      <c r="O1857" t="s">
        <v>1070</v>
      </c>
      <c r="P1857" t="s">
        <v>2828</v>
      </c>
      <c r="Q1857" t="s">
        <v>924</v>
      </c>
      <c r="R1857">
        <v>36726</v>
      </c>
      <c r="S1857" s="19">
        <v>44949</v>
      </c>
      <c r="T1857">
        <v>85322</v>
      </c>
      <c r="U1857" t="s">
        <v>356</v>
      </c>
      <c r="V1857" s="19">
        <v>44985</v>
      </c>
      <c r="W1857" t="s">
        <v>370</v>
      </c>
      <c r="X1857" t="s">
        <v>371</v>
      </c>
      <c r="Y1857" t="s">
        <v>95</v>
      </c>
      <c r="Z1857" t="s">
        <v>369</v>
      </c>
      <c r="AA1857" s="29">
        <v>-5732</v>
      </c>
      <c r="AB1857">
        <v>0</v>
      </c>
      <c r="AC1857">
        <f t="shared" si="348"/>
        <v>2023</v>
      </c>
      <c r="AD1857">
        <f t="shared" si="349"/>
        <v>2</v>
      </c>
      <c r="AE1857">
        <f t="shared" si="350"/>
        <v>2022</v>
      </c>
      <c r="AF1857">
        <f t="shared" si="351"/>
        <v>3</v>
      </c>
      <c r="AG1857" t="str">
        <f>VLOOKUP(F1857,vlookup!$A$2:$E$660,2,0)</f>
        <v>Retained</v>
      </c>
      <c r="AH1857" t="str">
        <f>VLOOKUP(F1857,vlookup!$A$2:$E$660,3,0)</f>
        <v>Service Contract</v>
      </c>
      <c r="AI1857" t="str">
        <f>VLOOKUP(F1857,vlookup!$A$2:$E$660,4,0)</f>
        <v>Used Car Programs</v>
      </c>
      <c r="AJ1857" t="str">
        <f>VLOOKUP(F1857,vlookup!$A$2:$E$660,5,0)</f>
        <v>High Mileage</v>
      </c>
      <c r="AL1857">
        <f t="shared" si="352"/>
        <v>44</v>
      </c>
      <c r="AM1857">
        <f t="shared" si="353"/>
        <v>339</v>
      </c>
      <c r="AN1857">
        <f t="shared" si="354"/>
        <v>23745</v>
      </c>
      <c r="AO1857" t="str">
        <f t="shared" si="355"/>
        <v/>
      </c>
      <c r="AP1857" t="str">
        <f t="shared" si="356"/>
        <v/>
      </c>
      <c r="AQ1857" t="str">
        <f t="shared" si="357"/>
        <v/>
      </c>
      <c r="AR1857">
        <f t="shared" si="358"/>
        <v>-5732</v>
      </c>
      <c r="AS1857" t="str">
        <f t="shared" si="359"/>
        <v>ZAGGL369991C22-1</v>
      </c>
      <c r="AT1857" t="str">
        <f>IFERROR(IF(VLOOKUP(Y1857,vlookup!$I$2:$J$9,1,0)=Y1857,VLOOKUP(Y1857,vlookup!$I$2:$J$9,2,0),PROPER(Y1857)),PROPER(Y1857))</f>
        <v>Parts</v>
      </c>
      <c r="AU1857" t="str">
        <f>IFERROR(IF(B1857=VLOOKUP(B1857,vlookup!$L$2:$L$10,1,0),"Yes","No"),"No")</f>
        <v>No</v>
      </c>
    </row>
    <row r="1858" spans="1:47" ht="14.45" customHeight="1" x14ac:dyDescent="0.25">
      <c r="A1858" t="s">
        <v>2665</v>
      </c>
      <c r="B1858" s="31" t="s">
        <v>2666</v>
      </c>
      <c r="C1858">
        <v>1</v>
      </c>
      <c r="D1858">
        <v>3</v>
      </c>
      <c r="E1858" t="s">
        <v>382</v>
      </c>
      <c r="F1858" t="s">
        <v>205</v>
      </c>
      <c r="G1858" t="s">
        <v>388</v>
      </c>
      <c r="H1858" t="s">
        <v>3811</v>
      </c>
      <c r="I1858">
        <v>95375</v>
      </c>
      <c r="J1858" s="19">
        <v>41501</v>
      </c>
      <c r="K1858" s="19">
        <v>41530</v>
      </c>
      <c r="L1858">
        <v>201309</v>
      </c>
      <c r="M1858" s="19">
        <v>41518</v>
      </c>
      <c r="N1858">
        <v>24617</v>
      </c>
      <c r="O1858" t="s">
        <v>1070</v>
      </c>
      <c r="P1858" t="s">
        <v>3184</v>
      </c>
      <c r="Q1858" t="s">
        <v>947</v>
      </c>
      <c r="R1858">
        <v>777623</v>
      </c>
      <c r="S1858" s="19">
        <v>41827</v>
      </c>
      <c r="T1858">
        <v>105058</v>
      </c>
      <c r="U1858" t="s">
        <v>357</v>
      </c>
      <c r="V1858" s="19">
        <v>41843</v>
      </c>
      <c r="W1858" t="s">
        <v>370</v>
      </c>
      <c r="X1858" t="s">
        <v>371</v>
      </c>
      <c r="Y1858" t="s">
        <v>95</v>
      </c>
      <c r="Z1858" t="s">
        <v>369</v>
      </c>
      <c r="AA1858" s="29">
        <v>-3325</v>
      </c>
      <c r="AB1858">
        <v>0</v>
      </c>
      <c r="AC1858">
        <f t="shared" si="348"/>
        <v>2014</v>
      </c>
      <c r="AD1858">
        <f t="shared" si="349"/>
        <v>7</v>
      </c>
      <c r="AE1858">
        <f t="shared" si="350"/>
        <v>2013</v>
      </c>
      <c r="AF1858">
        <f t="shared" si="351"/>
        <v>8</v>
      </c>
      <c r="AG1858" t="str">
        <f>VLOOKUP(F1858,vlookup!$A$2:$E$660,2,0)</f>
        <v>Retained</v>
      </c>
      <c r="AH1858" t="str">
        <f>VLOOKUP(F1858,vlookup!$A$2:$E$660,3,0)</f>
        <v>Service Contract</v>
      </c>
      <c r="AI1858" t="str">
        <f>VLOOKUP(F1858,vlookup!$A$2:$E$660,4,0)</f>
        <v>Used Car Programs</v>
      </c>
      <c r="AJ1858" t="str">
        <f>VLOOKUP(F1858,vlookup!$A$2:$E$660,5,0)</f>
        <v>High Mileage</v>
      </c>
      <c r="AL1858">
        <f t="shared" si="352"/>
        <v>28</v>
      </c>
      <c r="AM1858">
        <f t="shared" si="353"/>
        <v>338</v>
      </c>
      <c r="AN1858">
        <f t="shared" si="354"/>
        <v>9683</v>
      </c>
      <c r="AO1858" t="str">
        <f t="shared" si="355"/>
        <v/>
      </c>
      <c r="AP1858" t="str">
        <f t="shared" si="356"/>
        <v/>
      </c>
      <c r="AQ1858" t="str">
        <f t="shared" si="357"/>
        <v/>
      </c>
      <c r="AR1858">
        <f t="shared" si="358"/>
        <v>-3325</v>
      </c>
      <c r="AS1858" t="str">
        <f t="shared" si="359"/>
        <v>6G106243H3-1</v>
      </c>
      <c r="AT1858" t="str">
        <f>IFERROR(IF(VLOOKUP(Y1858,vlookup!$I$2:$J$9,1,0)=Y1858,VLOOKUP(Y1858,vlookup!$I$2:$J$9,2,0),PROPER(Y1858)),PROPER(Y1858))</f>
        <v>Parts</v>
      </c>
      <c r="AU1858" t="str">
        <f>IFERROR(IF(B1858=VLOOKUP(B1858,vlookup!$L$2:$L$10,1,0),"Yes","No"),"No")</f>
        <v>No</v>
      </c>
    </row>
    <row r="1859" spans="1:47" ht="14.45" customHeight="1" x14ac:dyDescent="0.25">
      <c r="A1859" t="s">
        <v>1234</v>
      </c>
      <c r="B1859" s="31" t="s">
        <v>1235</v>
      </c>
      <c r="C1859">
        <v>2</v>
      </c>
      <c r="D1859">
        <v>1</v>
      </c>
      <c r="E1859" t="s">
        <v>382</v>
      </c>
      <c r="F1859" t="s">
        <v>60</v>
      </c>
      <c r="G1859" t="s">
        <v>388</v>
      </c>
      <c r="H1859" t="s">
        <v>3710</v>
      </c>
      <c r="I1859">
        <v>111981</v>
      </c>
      <c r="J1859" s="19">
        <v>41197</v>
      </c>
      <c r="K1859" s="19">
        <v>41233</v>
      </c>
      <c r="L1859">
        <v>201211</v>
      </c>
      <c r="M1859" s="19">
        <v>41214</v>
      </c>
      <c r="N1859">
        <v>24616</v>
      </c>
      <c r="O1859" t="s">
        <v>1076</v>
      </c>
      <c r="P1859" t="s">
        <v>1230</v>
      </c>
      <c r="Q1859" t="s">
        <v>924</v>
      </c>
      <c r="R1859">
        <v>28455</v>
      </c>
      <c r="S1859" s="19">
        <v>41386</v>
      </c>
      <c r="T1859">
        <v>114419</v>
      </c>
      <c r="U1859" t="s">
        <v>357</v>
      </c>
      <c r="V1859" s="19">
        <v>41396</v>
      </c>
      <c r="W1859" t="s">
        <v>3030</v>
      </c>
      <c r="X1859" t="s">
        <v>3031</v>
      </c>
      <c r="Y1859" t="s">
        <v>95</v>
      </c>
      <c r="Z1859" t="s">
        <v>14</v>
      </c>
      <c r="AA1859" s="29">
        <v>-14.85</v>
      </c>
      <c r="AB1859" t="s">
        <v>544</v>
      </c>
      <c r="AC1859">
        <f t="shared" ref="AC1859:AC1922" si="360">YEAR(V1859)</f>
        <v>2013</v>
      </c>
      <c r="AD1859">
        <f t="shared" ref="AD1859:AD1922" si="361">MONTH(V1859)</f>
        <v>5</v>
      </c>
      <c r="AE1859">
        <f t="shared" ref="AE1859:AE1922" si="362">YEAR(J1859)</f>
        <v>2012</v>
      </c>
      <c r="AF1859">
        <f t="shared" ref="AF1859:AF1922" si="363">MONTH(J1859)</f>
        <v>10</v>
      </c>
      <c r="AG1859" t="str">
        <f>VLOOKUP(F1859,vlookup!$A$2:$E$660,2,0)</f>
        <v>Retained</v>
      </c>
      <c r="AH1859" t="str">
        <f>VLOOKUP(F1859,vlookup!$A$2:$E$660,3,0)</f>
        <v>Service Contract</v>
      </c>
      <c r="AI1859" t="str">
        <f>VLOOKUP(F1859,vlookup!$A$2:$E$660,4,0)</f>
        <v>Used Car Programs</v>
      </c>
      <c r="AJ1859" t="str">
        <f>VLOOKUP(F1859,vlookup!$A$2:$E$660,5,0)</f>
        <v>High Mileage</v>
      </c>
      <c r="AL1859">
        <f t="shared" ref="AL1859:AL1922" si="364">DAYS360(J1859,K1859)</f>
        <v>35</v>
      </c>
      <c r="AM1859">
        <f t="shared" ref="AM1859:AM1922" si="365">DAYS360(J1859,V1859)</f>
        <v>197</v>
      </c>
      <c r="AN1859">
        <f t="shared" ref="AN1859:AN1922" si="366">IF(T1859-I1859&lt;1,"",T1859-I1859)</f>
        <v>2438</v>
      </c>
      <c r="AO1859" t="str">
        <f t="shared" ref="AO1859:AO1922" si="367">IF(AM1859&lt;31,AA1859,"")</f>
        <v/>
      </c>
      <c r="AP1859" t="str">
        <f t="shared" ref="AP1859:AP1922" si="368">IF(AND(AM1859&gt;30,AM1859&lt;61),AA1859,"")</f>
        <v/>
      </c>
      <c r="AQ1859" t="str">
        <f t="shared" ref="AQ1859:AQ1922" si="369">IF(AND(AM1859&gt;60,AM1859&lt;91),AA1859,"")</f>
        <v/>
      </c>
      <c r="AR1859">
        <f t="shared" ref="AR1859:AR1922" si="370">IF(AM1859&gt;90,AA1859,"")</f>
        <v>-14.85</v>
      </c>
      <c r="AS1859" t="str">
        <f t="shared" ref="AS1859:AS1922" si="371">CONCATENATE(B1859,"-",C1859)</f>
        <v>4F181362J2Y-2</v>
      </c>
      <c r="AT1859" t="str">
        <f>IFERROR(IF(VLOOKUP(Y1859,vlookup!$I$2:$J$9,1,0)=Y1859,VLOOKUP(Y1859,vlookup!$I$2:$J$9,2,0),PROPER(Y1859)),PROPER(Y1859))</f>
        <v>Parts</v>
      </c>
      <c r="AU1859" t="str">
        <f>IFERROR(IF(B1859=VLOOKUP(B1859,vlookup!$L$2:$L$10,1,0),"Yes","No"),"No")</f>
        <v>No</v>
      </c>
    </row>
    <row r="1860" spans="1:47" ht="14.45" customHeight="1" x14ac:dyDescent="0.25">
      <c r="A1860" t="s">
        <v>1234</v>
      </c>
      <c r="B1860" s="31" t="s">
        <v>1235</v>
      </c>
      <c r="C1860">
        <v>2</v>
      </c>
      <c r="D1860">
        <v>1</v>
      </c>
      <c r="E1860" t="s">
        <v>382</v>
      </c>
      <c r="F1860" t="s">
        <v>60</v>
      </c>
      <c r="G1860" t="s">
        <v>388</v>
      </c>
      <c r="H1860" t="s">
        <v>3710</v>
      </c>
      <c r="I1860">
        <v>111981</v>
      </c>
      <c r="J1860" s="19">
        <v>41197</v>
      </c>
      <c r="K1860" s="19">
        <v>41233</v>
      </c>
      <c r="L1860">
        <v>201211</v>
      </c>
      <c r="M1860" s="19">
        <v>41214</v>
      </c>
      <c r="N1860">
        <v>24616</v>
      </c>
      <c r="O1860" t="s">
        <v>1076</v>
      </c>
      <c r="P1860" t="s">
        <v>1230</v>
      </c>
      <c r="Q1860" t="s">
        <v>924</v>
      </c>
      <c r="R1860">
        <v>28455</v>
      </c>
      <c r="S1860" s="19">
        <v>41386</v>
      </c>
      <c r="T1860">
        <v>114419</v>
      </c>
      <c r="U1860" t="s">
        <v>357</v>
      </c>
      <c r="V1860" s="19">
        <v>41396</v>
      </c>
      <c r="W1860" t="s">
        <v>2782</v>
      </c>
      <c r="X1860" t="s">
        <v>2783</v>
      </c>
      <c r="Y1860" t="s">
        <v>95</v>
      </c>
      <c r="Z1860" t="s">
        <v>369</v>
      </c>
      <c r="AA1860" s="29">
        <v>-743.33</v>
      </c>
      <c r="AB1860" t="s">
        <v>544</v>
      </c>
      <c r="AC1860">
        <f t="shared" si="360"/>
        <v>2013</v>
      </c>
      <c r="AD1860">
        <f t="shared" si="361"/>
        <v>5</v>
      </c>
      <c r="AE1860">
        <f t="shared" si="362"/>
        <v>2012</v>
      </c>
      <c r="AF1860">
        <f t="shared" si="363"/>
        <v>10</v>
      </c>
      <c r="AG1860" t="str">
        <f>VLOOKUP(F1860,vlookup!$A$2:$E$660,2,0)</f>
        <v>Retained</v>
      </c>
      <c r="AH1860" t="str">
        <f>VLOOKUP(F1860,vlookup!$A$2:$E$660,3,0)</f>
        <v>Service Contract</v>
      </c>
      <c r="AI1860" t="str">
        <f>VLOOKUP(F1860,vlookup!$A$2:$E$660,4,0)</f>
        <v>Used Car Programs</v>
      </c>
      <c r="AJ1860" t="str">
        <f>VLOOKUP(F1860,vlookup!$A$2:$E$660,5,0)</f>
        <v>High Mileage</v>
      </c>
      <c r="AL1860">
        <f t="shared" si="364"/>
        <v>35</v>
      </c>
      <c r="AM1860">
        <f t="shared" si="365"/>
        <v>197</v>
      </c>
      <c r="AN1860">
        <f t="shared" si="366"/>
        <v>2438</v>
      </c>
      <c r="AO1860" t="str">
        <f t="shared" si="367"/>
        <v/>
      </c>
      <c r="AP1860" t="str">
        <f t="shared" si="368"/>
        <v/>
      </c>
      <c r="AQ1860" t="str">
        <f t="shared" si="369"/>
        <v/>
      </c>
      <c r="AR1860">
        <f t="shared" si="370"/>
        <v>-743.33</v>
      </c>
      <c r="AS1860" t="str">
        <f t="shared" si="371"/>
        <v>4F181362J2Y-2</v>
      </c>
      <c r="AT1860" t="str">
        <f>IFERROR(IF(VLOOKUP(Y1860,vlookup!$I$2:$J$9,1,0)=Y1860,VLOOKUP(Y1860,vlookup!$I$2:$J$9,2,0),PROPER(Y1860)),PROPER(Y1860))</f>
        <v>Parts</v>
      </c>
      <c r="AU1860" t="str">
        <f>IFERROR(IF(B1860=VLOOKUP(B1860,vlookup!$L$2:$L$10,1,0),"Yes","No"),"No")</f>
        <v>No</v>
      </c>
    </row>
    <row r="1861" spans="1:47" ht="14.45" customHeight="1" x14ac:dyDescent="0.25">
      <c r="A1861" t="s">
        <v>2831</v>
      </c>
      <c r="B1861" s="31" t="s">
        <v>2832</v>
      </c>
      <c r="C1861">
        <v>1</v>
      </c>
      <c r="D1861">
        <v>1</v>
      </c>
      <c r="E1861" t="s">
        <v>382</v>
      </c>
      <c r="F1861" t="s">
        <v>205</v>
      </c>
      <c r="G1861" t="s">
        <v>388</v>
      </c>
      <c r="H1861" t="s">
        <v>3710</v>
      </c>
      <c r="I1861">
        <v>130482</v>
      </c>
      <c r="J1861" s="19">
        <v>42062</v>
      </c>
      <c r="K1861" s="19">
        <v>42094</v>
      </c>
      <c r="L1861">
        <v>201503</v>
      </c>
      <c r="M1861" s="19">
        <v>42064</v>
      </c>
      <c r="N1861">
        <v>24617</v>
      </c>
      <c r="O1861" t="s">
        <v>1070</v>
      </c>
      <c r="P1861" t="s">
        <v>2833</v>
      </c>
      <c r="Q1861" t="s">
        <v>924</v>
      </c>
      <c r="R1861" t="s">
        <v>1021</v>
      </c>
      <c r="S1861" s="19">
        <v>42347</v>
      </c>
      <c r="T1861">
        <v>138190</v>
      </c>
      <c r="U1861" t="s">
        <v>357</v>
      </c>
      <c r="V1861" s="19">
        <v>42361</v>
      </c>
      <c r="W1861" t="s">
        <v>362</v>
      </c>
      <c r="X1861" t="s">
        <v>363</v>
      </c>
      <c r="Y1861" t="s">
        <v>95</v>
      </c>
      <c r="Z1861" t="s">
        <v>358</v>
      </c>
      <c r="AA1861" s="29">
        <v>-263.32</v>
      </c>
      <c r="AB1861">
        <v>0</v>
      </c>
      <c r="AC1861">
        <f t="shared" si="360"/>
        <v>2015</v>
      </c>
      <c r="AD1861">
        <f t="shared" si="361"/>
        <v>12</v>
      </c>
      <c r="AE1861">
        <f t="shared" si="362"/>
        <v>2015</v>
      </c>
      <c r="AF1861">
        <f t="shared" si="363"/>
        <v>2</v>
      </c>
      <c r="AG1861" t="str">
        <f>VLOOKUP(F1861,vlookup!$A$2:$E$660,2,0)</f>
        <v>Retained</v>
      </c>
      <c r="AH1861" t="str">
        <f>VLOOKUP(F1861,vlookup!$A$2:$E$660,3,0)</f>
        <v>Service Contract</v>
      </c>
      <c r="AI1861" t="str">
        <f>VLOOKUP(F1861,vlookup!$A$2:$E$660,4,0)</f>
        <v>Used Car Programs</v>
      </c>
      <c r="AJ1861" t="str">
        <f>VLOOKUP(F1861,vlookup!$A$2:$E$660,5,0)</f>
        <v>High Mileage</v>
      </c>
      <c r="AL1861">
        <f t="shared" si="364"/>
        <v>34</v>
      </c>
      <c r="AM1861">
        <f t="shared" si="365"/>
        <v>296</v>
      </c>
      <c r="AN1861">
        <f t="shared" si="366"/>
        <v>7708</v>
      </c>
      <c r="AO1861" t="str">
        <f t="shared" si="367"/>
        <v/>
      </c>
      <c r="AP1861" t="str">
        <f t="shared" si="368"/>
        <v/>
      </c>
      <c r="AQ1861" t="str">
        <f t="shared" si="369"/>
        <v/>
      </c>
      <c r="AR1861">
        <f t="shared" si="370"/>
        <v>-263.32</v>
      </c>
      <c r="AS1861" t="str">
        <f t="shared" si="371"/>
        <v>2F242165B5-1</v>
      </c>
      <c r="AT1861" t="str">
        <f>IFERROR(IF(VLOOKUP(Y1861,vlookup!$I$2:$J$9,1,0)=Y1861,VLOOKUP(Y1861,vlookup!$I$2:$J$9,2,0),PROPER(Y1861)),PROPER(Y1861))</f>
        <v>Parts</v>
      </c>
      <c r="AU1861" t="str">
        <f>IFERROR(IF(B1861=VLOOKUP(B1861,vlookup!$L$2:$L$10,1,0),"Yes","No"),"No")</f>
        <v>No</v>
      </c>
    </row>
    <row r="1862" spans="1:47" ht="14.45" customHeight="1" x14ac:dyDescent="0.25">
      <c r="A1862" t="s">
        <v>1236</v>
      </c>
      <c r="B1862" s="31" t="s">
        <v>3582</v>
      </c>
      <c r="C1862">
        <v>1</v>
      </c>
      <c r="D1862">
        <v>1</v>
      </c>
      <c r="E1862" t="s">
        <v>382</v>
      </c>
      <c r="F1862" t="s">
        <v>205</v>
      </c>
      <c r="G1862" t="s">
        <v>388</v>
      </c>
      <c r="H1862" t="s">
        <v>3728</v>
      </c>
      <c r="I1862">
        <v>150774</v>
      </c>
      <c r="J1862" s="19">
        <v>41910</v>
      </c>
      <c r="K1862" s="19">
        <v>41943</v>
      </c>
      <c r="L1862">
        <v>201410</v>
      </c>
      <c r="M1862" s="19">
        <v>41913</v>
      </c>
      <c r="N1862">
        <v>24616</v>
      </c>
      <c r="O1862" t="s">
        <v>1076</v>
      </c>
      <c r="P1862" t="s">
        <v>3729</v>
      </c>
      <c r="Q1862" t="s">
        <v>930</v>
      </c>
      <c r="R1862">
        <v>672402</v>
      </c>
      <c r="S1862" s="19">
        <v>42058</v>
      </c>
      <c r="T1862">
        <v>168772</v>
      </c>
      <c r="U1862" t="s">
        <v>357</v>
      </c>
      <c r="V1862" s="19">
        <v>42079</v>
      </c>
      <c r="W1862" t="s">
        <v>2836</v>
      </c>
      <c r="X1862" t="s">
        <v>2837</v>
      </c>
      <c r="Y1862" t="s">
        <v>95</v>
      </c>
      <c r="Z1862" t="s">
        <v>369</v>
      </c>
      <c r="AA1862" s="29">
        <v>-811.51</v>
      </c>
      <c r="AB1862">
        <v>0</v>
      </c>
      <c r="AC1862">
        <f t="shared" si="360"/>
        <v>2015</v>
      </c>
      <c r="AD1862">
        <f t="shared" si="361"/>
        <v>3</v>
      </c>
      <c r="AE1862">
        <f t="shared" si="362"/>
        <v>2014</v>
      </c>
      <c r="AF1862">
        <f t="shared" si="363"/>
        <v>9</v>
      </c>
      <c r="AG1862" t="str">
        <f>VLOOKUP(F1862,vlookup!$A$2:$E$660,2,0)</f>
        <v>Retained</v>
      </c>
      <c r="AH1862" t="str">
        <f>VLOOKUP(F1862,vlookup!$A$2:$E$660,3,0)</f>
        <v>Service Contract</v>
      </c>
      <c r="AI1862" t="str">
        <f>VLOOKUP(F1862,vlookup!$A$2:$E$660,4,0)</f>
        <v>Used Car Programs</v>
      </c>
      <c r="AJ1862" t="str">
        <f>VLOOKUP(F1862,vlookup!$A$2:$E$660,5,0)</f>
        <v>High Mileage</v>
      </c>
      <c r="AL1862">
        <f t="shared" si="364"/>
        <v>33</v>
      </c>
      <c r="AM1862">
        <f t="shared" si="365"/>
        <v>168</v>
      </c>
      <c r="AN1862">
        <f t="shared" si="366"/>
        <v>17998</v>
      </c>
      <c r="AO1862" t="str">
        <f t="shared" si="367"/>
        <v/>
      </c>
      <c r="AP1862" t="str">
        <f t="shared" si="368"/>
        <v/>
      </c>
      <c r="AQ1862" t="str">
        <f t="shared" si="369"/>
        <v/>
      </c>
      <c r="AR1862">
        <f t="shared" si="370"/>
        <v>-811.51</v>
      </c>
      <c r="AS1862" t="str">
        <f t="shared" si="371"/>
        <v>102108913-1</v>
      </c>
      <c r="AT1862" t="str">
        <f>IFERROR(IF(VLOOKUP(Y1862,vlookup!$I$2:$J$9,1,0)=Y1862,VLOOKUP(Y1862,vlookup!$I$2:$J$9,2,0),PROPER(Y1862)),PROPER(Y1862))</f>
        <v>Parts</v>
      </c>
      <c r="AU1862" t="str">
        <f>IFERROR(IF(B1862=VLOOKUP(B1862,vlookup!$L$2:$L$10,1,0),"Yes","No"),"No")</f>
        <v>No</v>
      </c>
    </row>
    <row r="1863" spans="1:47" ht="14.45" customHeight="1" x14ac:dyDescent="0.25">
      <c r="A1863" t="s">
        <v>2838</v>
      </c>
      <c r="B1863" s="31" t="s">
        <v>2839</v>
      </c>
      <c r="C1863">
        <v>2</v>
      </c>
      <c r="D1863">
        <v>1</v>
      </c>
      <c r="E1863" t="s">
        <v>382</v>
      </c>
      <c r="F1863" t="s">
        <v>205</v>
      </c>
      <c r="G1863" t="s">
        <v>388</v>
      </c>
      <c r="H1863" t="s">
        <v>928</v>
      </c>
      <c r="I1863">
        <v>103304</v>
      </c>
      <c r="J1863" s="19">
        <v>42651</v>
      </c>
      <c r="K1863" s="19">
        <v>42688</v>
      </c>
      <c r="L1863">
        <v>201611</v>
      </c>
      <c r="M1863" s="19">
        <v>42675</v>
      </c>
      <c r="N1863">
        <v>24617</v>
      </c>
      <c r="O1863" t="s">
        <v>1070</v>
      </c>
      <c r="P1863" t="s">
        <v>2840</v>
      </c>
      <c r="Q1863" t="s">
        <v>924</v>
      </c>
      <c r="R1863">
        <v>6317</v>
      </c>
      <c r="S1863" s="19">
        <v>43300</v>
      </c>
      <c r="T1863">
        <v>121600</v>
      </c>
      <c r="U1863" t="s">
        <v>356</v>
      </c>
      <c r="V1863" s="19">
        <v>43313</v>
      </c>
      <c r="W1863" t="s">
        <v>612</v>
      </c>
      <c r="X1863" t="s">
        <v>613</v>
      </c>
      <c r="Y1863" t="s">
        <v>95</v>
      </c>
      <c r="Z1863" t="s">
        <v>364</v>
      </c>
      <c r="AA1863" s="29">
        <v>-32</v>
      </c>
      <c r="AB1863">
        <v>0</v>
      </c>
      <c r="AC1863">
        <f t="shared" si="360"/>
        <v>2018</v>
      </c>
      <c r="AD1863">
        <f t="shared" si="361"/>
        <v>8</v>
      </c>
      <c r="AE1863">
        <f t="shared" si="362"/>
        <v>2016</v>
      </c>
      <c r="AF1863">
        <f t="shared" si="363"/>
        <v>10</v>
      </c>
      <c r="AG1863" t="str">
        <f>VLOOKUP(F1863,vlookup!$A$2:$E$660,2,0)</f>
        <v>Retained</v>
      </c>
      <c r="AH1863" t="str">
        <f>VLOOKUP(F1863,vlookup!$A$2:$E$660,3,0)</f>
        <v>Service Contract</v>
      </c>
      <c r="AI1863" t="str">
        <f>VLOOKUP(F1863,vlookup!$A$2:$E$660,4,0)</f>
        <v>Used Car Programs</v>
      </c>
      <c r="AJ1863" t="str">
        <f>VLOOKUP(F1863,vlookup!$A$2:$E$660,5,0)</f>
        <v>High Mileage</v>
      </c>
      <c r="AL1863">
        <f t="shared" si="364"/>
        <v>36</v>
      </c>
      <c r="AM1863">
        <f t="shared" si="365"/>
        <v>653</v>
      </c>
      <c r="AN1863">
        <f t="shared" si="366"/>
        <v>18296</v>
      </c>
      <c r="AO1863" t="str">
        <f t="shared" si="367"/>
        <v/>
      </c>
      <c r="AP1863" t="str">
        <f t="shared" si="368"/>
        <v/>
      </c>
      <c r="AQ1863" t="str">
        <f t="shared" si="369"/>
        <v/>
      </c>
      <c r="AR1863">
        <f t="shared" si="370"/>
        <v>-32</v>
      </c>
      <c r="AS1863" t="str">
        <f t="shared" si="371"/>
        <v>CL155747J6-2</v>
      </c>
      <c r="AT1863" t="str">
        <f>IFERROR(IF(VLOOKUP(Y1863,vlookup!$I$2:$J$9,1,0)=Y1863,VLOOKUP(Y1863,vlookup!$I$2:$J$9,2,0),PROPER(Y1863)),PROPER(Y1863))</f>
        <v>Parts</v>
      </c>
      <c r="AU1863" t="str">
        <f>IFERROR(IF(B1863=VLOOKUP(B1863,vlookup!$L$2:$L$10,1,0),"Yes","No"),"No")</f>
        <v>No</v>
      </c>
    </row>
    <row r="1864" spans="1:47" ht="14.45" customHeight="1" x14ac:dyDescent="0.25">
      <c r="A1864" t="s">
        <v>2838</v>
      </c>
      <c r="B1864" s="31" t="s">
        <v>2839</v>
      </c>
      <c r="C1864">
        <v>2</v>
      </c>
      <c r="D1864">
        <v>2</v>
      </c>
      <c r="E1864" t="s">
        <v>382</v>
      </c>
      <c r="F1864" t="s">
        <v>205</v>
      </c>
      <c r="G1864" t="s">
        <v>388</v>
      </c>
      <c r="H1864" t="s">
        <v>928</v>
      </c>
      <c r="I1864">
        <v>103304</v>
      </c>
      <c r="J1864" s="19">
        <v>42651</v>
      </c>
      <c r="K1864" s="19">
        <v>42688</v>
      </c>
      <c r="L1864">
        <v>201611</v>
      </c>
      <c r="M1864" s="19">
        <v>42675</v>
      </c>
      <c r="N1864">
        <v>24617</v>
      </c>
      <c r="O1864" t="s">
        <v>1070</v>
      </c>
      <c r="P1864" t="s">
        <v>2840</v>
      </c>
      <c r="Q1864" t="s">
        <v>924</v>
      </c>
      <c r="R1864">
        <v>6317</v>
      </c>
      <c r="S1864" s="19">
        <v>43300</v>
      </c>
      <c r="T1864">
        <v>121600</v>
      </c>
      <c r="U1864" t="s">
        <v>356</v>
      </c>
      <c r="V1864" s="19">
        <v>43314</v>
      </c>
      <c r="W1864" t="s">
        <v>585</v>
      </c>
      <c r="X1864" t="s">
        <v>586</v>
      </c>
      <c r="Y1864" t="s">
        <v>95</v>
      </c>
      <c r="Z1864" t="s">
        <v>364</v>
      </c>
      <c r="AA1864" s="29">
        <v>-21.1</v>
      </c>
      <c r="AB1864">
        <v>0</v>
      </c>
      <c r="AC1864">
        <f t="shared" si="360"/>
        <v>2018</v>
      </c>
      <c r="AD1864">
        <f t="shared" si="361"/>
        <v>8</v>
      </c>
      <c r="AE1864">
        <f t="shared" si="362"/>
        <v>2016</v>
      </c>
      <c r="AF1864">
        <f t="shared" si="363"/>
        <v>10</v>
      </c>
      <c r="AG1864" t="str">
        <f>VLOOKUP(F1864,vlookup!$A$2:$E$660,2,0)</f>
        <v>Retained</v>
      </c>
      <c r="AH1864" t="str">
        <f>VLOOKUP(F1864,vlookup!$A$2:$E$660,3,0)</f>
        <v>Service Contract</v>
      </c>
      <c r="AI1864" t="str">
        <f>VLOOKUP(F1864,vlookup!$A$2:$E$660,4,0)</f>
        <v>Used Car Programs</v>
      </c>
      <c r="AJ1864" t="str">
        <f>VLOOKUP(F1864,vlookup!$A$2:$E$660,5,0)</f>
        <v>High Mileage</v>
      </c>
      <c r="AL1864">
        <f t="shared" si="364"/>
        <v>36</v>
      </c>
      <c r="AM1864">
        <f t="shared" si="365"/>
        <v>654</v>
      </c>
      <c r="AN1864">
        <f t="shared" si="366"/>
        <v>18296</v>
      </c>
      <c r="AO1864" t="str">
        <f t="shared" si="367"/>
        <v/>
      </c>
      <c r="AP1864" t="str">
        <f t="shared" si="368"/>
        <v/>
      </c>
      <c r="AQ1864" t="str">
        <f t="shared" si="369"/>
        <v/>
      </c>
      <c r="AR1864">
        <f t="shared" si="370"/>
        <v>-21.1</v>
      </c>
      <c r="AS1864" t="str">
        <f t="shared" si="371"/>
        <v>CL155747J6-2</v>
      </c>
      <c r="AT1864" t="str">
        <f>IFERROR(IF(VLOOKUP(Y1864,vlookup!$I$2:$J$9,1,0)=Y1864,VLOOKUP(Y1864,vlookup!$I$2:$J$9,2,0),PROPER(Y1864)),PROPER(Y1864))</f>
        <v>Parts</v>
      </c>
      <c r="AU1864" t="str">
        <f>IFERROR(IF(B1864=VLOOKUP(B1864,vlookup!$L$2:$L$10,1,0),"Yes","No"),"No")</f>
        <v>No</v>
      </c>
    </row>
    <row r="1865" spans="1:47" ht="14.45" customHeight="1" x14ac:dyDescent="0.25">
      <c r="A1865" t="s">
        <v>1237</v>
      </c>
      <c r="B1865" s="31" t="s">
        <v>1238</v>
      </c>
      <c r="C1865">
        <v>1</v>
      </c>
      <c r="D1865">
        <v>1</v>
      </c>
      <c r="E1865" t="s">
        <v>382</v>
      </c>
      <c r="F1865" t="s">
        <v>60</v>
      </c>
      <c r="G1865" t="s">
        <v>388</v>
      </c>
      <c r="H1865" t="s">
        <v>931</v>
      </c>
      <c r="I1865">
        <v>101946</v>
      </c>
      <c r="J1865" s="19">
        <v>41436</v>
      </c>
      <c r="K1865" s="19">
        <v>41455</v>
      </c>
      <c r="L1865">
        <v>201306</v>
      </c>
      <c r="M1865" s="19">
        <v>41426</v>
      </c>
      <c r="N1865">
        <v>24617</v>
      </c>
      <c r="O1865" t="s">
        <v>1070</v>
      </c>
      <c r="P1865" t="s">
        <v>1239</v>
      </c>
      <c r="Q1865" t="s">
        <v>924</v>
      </c>
      <c r="R1865">
        <v>6082490</v>
      </c>
      <c r="S1865" s="19">
        <v>41534</v>
      </c>
      <c r="T1865">
        <v>103013</v>
      </c>
      <c r="U1865" t="s">
        <v>357</v>
      </c>
      <c r="V1865" s="19">
        <v>41544</v>
      </c>
      <c r="W1865" t="s">
        <v>2780</v>
      </c>
      <c r="X1865" t="s">
        <v>2781</v>
      </c>
      <c r="Y1865" t="s">
        <v>95</v>
      </c>
      <c r="Z1865" t="s">
        <v>358</v>
      </c>
      <c r="AA1865" s="29">
        <v>-231</v>
      </c>
      <c r="AB1865" t="s">
        <v>544</v>
      </c>
      <c r="AC1865">
        <f t="shared" si="360"/>
        <v>2013</v>
      </c>
      <c r="AD1865">
        <f t="shared" si="361"/>
        <v>9</v>
      </c>
      <c r="AE1865">
        <f t="shared" si="362"/>
        <v>2013</v>
      </c>
      <c r="AF1865">
        <f t="shared" si="363"/>
        <v>6</v>
      </c>
      <c r="AG1865" t="str">
        <f>VLOOKUP(F1865,vlookup!$A$2:$E$660,2,0)</f>
        <v>Retained</v>
      </c>
      <c r="AH1865" t="str">
        <f>VLOOKUP(F1865,vlookup!$A$2:$E$660,3,0)</f>
        <v>Service Contract</v>
      </c>
      <c r="AI1865" t="str">
        <f>VLOOKUP(F1865,vlookup!$A$2:$E$660,4,0)</f>
        <v>Used Car Programs</v>
      </c>
      <c r="AJ1865" t="str">
        <f>VLOOKUP(F1865,vlookup!$A$2:$E$660,5,0)</f>
        <v>High Mileage</v>
      </c>
      <c r="AL1865">
        <f t="shared" si="364"/>
        <v>19</v>
      </c>
      <c r="AM1865">
        <f t="shared" si="365"/>
        <v>106</v>
      </c>
      <c r="AN1865">
        <f t="shared" si="366"/>
        <v>1067</v>
      </c>
      <c r="AO1865" t="str">
        <f t="shared" si="367"/>
        <v/>
      </c>
      <c r="AP1865" t="str">
        <f t="shared" si="368"/>
        <v/>
      </c>
      <c r="AQ1865" t="str">
        <f t="shared" si="369"/>
        <v/>
      </c>
      <c r="AR1865">
        <f t="shared" si="370"/>
        <v>-231</v>
      </c>
      <c r="AS1865" t="str">
        <f t="shared" si="371"/>
        <v>4ED78095F3Y-1</v>
      </c>
      <c r="AT1865" t="str">
        <f>IFERROR(IF(VLOOKUP(Y1865,vlookup!$I$2:$J$9,1,0)=Y1865,VLOOKUP(Y1865,vlookup!$I$2:$J$9,2,0),PROPER(Y1865)),PROPER(Y1865))</f>
        <v>Parts</v>
      </c>
      <c r="AU1865" t="str">
        <f>IFERROR(IF(B1865=VLOOKUP(B1865,vlookup!$L$2:$L$10,1,0),"Yes","No"),"No")</f>
        <v>No</v>
      </c>
    </row>
    <row r="1866" spans="1:47" ht="14.45" customHeight="1" x14ac:dyDescent="0.25">
      <c r="A1866" t="s">
        <v>2841</v>
      </c>
      <c r="B1866" s="31" t="s">
        <v>2842</v>
      </c>
      <c r="C1866">
        <v>1</v>
      </c>
      <c r="D1866">
        <v>1</v>
      </c>
      <c r="E1866" t="s">
        <v>382</v>
      </c>
      <c r="F1866" t="s">
        <v>464</v>
      </c>
      <c r="G1866" t="s">
        <v>388</v>
      </c>
      <c r="H1866" t="s">
        <v>929</v>
      </c>
      <c r="I1866">
        <v>78187</v>
      </c>
      <c r="J1866" s="19">
        <v>43482</v>
      </c>
      <c r="K1866" s="19">
        <v>43538</v>
      </c>
      <c r="L1866">
        <v>201903</v>
      </c>
      <c r="M1866" s="19">
        <v>43525</v>
      </c>
      <c r="N1866">
        <v>24616</v>
      </c>
      <c r="O1866" t="s">
        <v>1076</v>
      </c>
      <c r="P1866" t="s">
        <v>1245</v>
      </c>
      <c r="Q1866" t="s">
        <v>924</v>
      </c>
      <c r="R1866">
        <v>491606</v>
      </c>
      <c r="S1866" s="19">
        <v>43531</v>
      </c>
      <c r="T1866">
        <v>79966</v>
      </c>
      <c r="U1866" t="s">
        <v>356</v>
      </c>
      <c r="V1866" s="19">
        <v>43535</v>
      </c>
      <c r="W1866" t="s">
        <v>367</v>
      </c>
      <c r="X1866" t="s">
        <v>368</v>
      </c>
      <c r="Y1866" t="s">
        <v>95</v>
      </c>
      <c r="Z1866" t="s">
        <v>365</v>
      </c>
      <c r="AA1866" s="29">
        <v>-44.7</v>
      </c>
      <c r="AB1866">
        <v>0</v>
      </c>
      <c r="AC1866">
        <f t="shared" si="360"/>
        <v>2019</v>
      </c>
      <c r="AD1866">
        <f t="shared" si="361"/>
        <v>3</v>
      </c>
      <c r="AE1866">
        <f t="shared" si="362"/>
        <v>2019</v>
      </c>
      <c r="AF1866">
        <f t="shared" si="363"/>
        <v>1</v>
      </c>
      <c r="AG1866" t="str">
        <f>VLOOKUP(F1866,vlookup!$A$2:$E$660,2,0)</f>
        <v>Retained</v>
      </c>
      <c r="AH1866" t="str">
        <f>VLOOKUP(F1866,vlookup!$A$2:$E$660,3,0)</f>
        <v>Service Contract</v>
      </c>
      <c r="AI1866" t="str">
        <f>VLOOKUP(F1866,vlookup!$A$2:$E$660,4,0)</f>
        <v>Used Car Programs</v>
      </c>
      <c r="AJ1866" t="str">
        <f>VLOOKUP(F1866,vlookup!$A$2:$E$660,5,0)</f>
        <v>High Mileage</v>
      </c>
      <c r="AL1866">
        <f t="shared" si="364"/>
        <v>57</v>
      </c>
      <c r="AM1866">
        <f t="shared" si="365"/>
        <v>54</v>
      </c>
      <c r="AN1866">
        <f t="shared" si="366"/>
        <v>1779</v>
      </c>
      <c r="AO1866" t="str">
        <f t="shared" si="367"/>
        <v/>
      </c>
      <c r="AP1866">
        <f t="shared" si="368"/>
        <v>-44.7</v>
      </c>
      <c r="AQ1866" t="str">
        <f t="shared" si="369"/>
        <v/>
      </c>
      <c r="AR1866" t="str">
        <f t="shared" si="370"/>
        <v/>
      </c>
      <c r="AS1866" t="str">
        <f t="shared" si="371"/>
        <v>GGB44224A9-1</v>
      </c>
      <c r="AT1866" t="str">
        <f>IFERROR(IF(VLOOKUP(Y1866,vlookup!$I$2:$J$9,1,0)=Y1866,VLOOKUP(Y1866,vlookup!$I$2:$J$9,2,0),PROPER(Y1866)),PROPER(Y1866))</f>
        <v>Parts</v>
      </c>
      <c r="AU1866" t="str">
        <f>IFERROR(IF(B1866=VLOOKUP(B1866,vlookup!$L$2:$L$10,1,0),"Yes","No"),"No")</f>
        <v>No</v>
      </c>
    </row>
    <row r="1867" spans="1:47" ht="14.45" customHeight="1" x14ac:dyDescent="0.25">
      <c r="A1867" t="s">
        <v>2841</v>
      </c>
      <c r="B1867" s="31" t="s">
        <v>2842</v>
      </c>
      <c r="C1867">
        <v>1</v>
      </c>
      <c r="D1867">
        <v>1</v>
      </c>
      <c r="E1867" t="s">
        <v>382</v>
      </c>
      <c r="F1867" t="s">
        <v>464</v>
      </c>
      <c r="G1867" t="s">
        <v>388</v>
      </c>
      <c r="H1867" t="s">
        <v>929</v>
      </c>
      <c r="I1867">
        <v>78187</v>
      </c>
      <c r="J1867" s="19">
        <v>43482</v>
      </c>
      <c r="K1867" s="19">
        <v>43538</v>
      </c>
      <c r="L1867">
        <v>201903</v>
      </c>
      <c r="M1867" s="19">
        <v>43525</v>
      </c>
      <c r="N1867">
        <v>24616</v>
      </c>
      <c r="O1867" t="s">
        <v>1076</v>
      </c>
      <c r="P1867" t="s">
        <v>1245</v>
      </c>
      <c r="Q1867" t="s">
        <v>924</v>
      </c>
      <c r="R1867">
        <v>491606</v>
      </c>
      <c r="S1867" s="19">
        <v>43531</v>
      </c>
      <c r="T1867">
        <v>79966</v>
      </c>
      <c r="U1867" t="s">
        <v>356</v>
      </c>
      <c r="V1867" s="19">
        <v>43535</v>
      </c>
      <c r="W1867" t="s">
        <v>593</v>
      </c>
      <c r="X1867" t="s">
        <v>594</v>
      </c>
      <c r="Y1867" t="s">
        <v>95</v>
      </c>
      <c r="Z1867" t="s">
        <v>364</v>
      </c>
      <c r="AA1867" s="29">
        <v>-32.340000000000003</v>
      </c>
      <c r="AB1867">
        <v>0</v>
      </c>
      <c r="AC1867">
        <f t="shared" si="360"/>
        <v>2019</v>
      </c>
      <c r="AD1867">
        <f t="shared" si="361"/>
        <v>3</v>
      </c>
      <c r="AE1867">
        <f t="shared" si="362"/>
        <v>2019</v>
      </c>
      <c r="AF1867">
        <f t="shared" si="363"/>
        <v>1</v>
      </c>
      <c r="AG1867" t="str">
        <f>VLOOKUP(F1867,vlookup!$A$2:$E$660,2,0)</f>
        <v>Retained</v>
      </c>
      <c r="AH1867" t="str">
        <f>VLOOKUP(F1867,vlookup!$A$2:$E$660,3,0)</f>
        <v>Service Contract</v>
      </c>
      <c r="AI1867" t="str">
        <f>VLOOKUP(F1867,vlookup!$A$2:$E$660,4,0)</f>
        <v>Used Car Programs</v>
      </c>
      <c r="AJ1867" t="str">
        <f>VLOOKUP(F1867,vlookup!$A$2:$E$660,5,0)</f>
        <v>High Mileage</v>
      </c>
      <c r="AL1867">
        <f t="shared" si="364"/>
        <v>57</v>
      </c>
      <c r="AM1867">
        <f t="shared" si="365"/>
        <v>54</v>
      </c>
      <c r="AN1867">
        <f t="shared" si="366"/>
        <v>1779</v>
      </c>
      <c r="AO1867" t="str">
        <f t="shared" si="367"/>
        <v/>
      </c>
      <c r="AP1867">
        <f t="shared" si="368"/>
        <v>-32.340000000000003</v>
      </c>
      <c r="AQ1867" t="str">
        <f t="shared" si="369"/>
        <v/>
      </c>
      <c r="AR1867" t="str">
        <f t="shared" si="370"/>
        <v/>
      </c>
      <c r="AS1867" t="str">
        <f t="shared" si="371"/>
        <v>GGB44224A9-1</v>
      </c>
      <c r="AT1867" t="str">
        <f>IFERROR(IF(VLOOKUP(Y1867,vlookup!$I$2:$J$9,1,0)=Y1867,VLOOKUP(Y1867,vlookup!$I$2:$J$9,2,0),PROPER(Y1867)),PROPER(Y1867))</f>
        <v>Parts</v>
      </c>
      <c r="AU1867" t="str">
        <f>IFERROR(IF(B1867=VLOOKUP(B1867,vlookup!$L$2:$L$10,1,0),"Yes","No"),"No")</f>
        <v>No</v>
      </c>
    </row>
    <row r="1868" spans="1:47" ht="14.45" customHeight="1" x14ac:dyDescent="0.25">
      <c r="A1868" t="s">
        <v>2841</v>
      </c>
      <c r="B1868" s="31" t="s">
        <v>2842</v>
      </c>
      <c r="C1868">
        <v>1</v>
      </c>
      <c r="D1868">
        <v>1</v>
      </c>
      <c r="E1868" t="s">
        <v>382</v>
      </c>
      <c r="F1868" t="s">
        <v>464</v>
      </c>
      <c r="G1868" t="s">
        <v>388</v>
      </c>
      <c r="H1868" t="s">
        <v>929</v>
      </c>
      <c r="I1868">
        <v>78187</v>
      </c>
      <c r="J1868" s="19">
        <v>43482</v>
      </c>
      <c r="K1868" s="19">
        <v>43538</v>
      </c>
      <c r="L1868">
        <v>201903</v>
      </c>
      <c r="M1868" s="19">
        <v>43525</v>
      </c>
      <c r="N1868">
        <v>24616</v>
      </c>
      <c r="O1868" t="s">
        <v>1076</v>
      </c>
      <c r="P1868" t="s">
        <v>1245</v>
      </c>
      <c r="Q1868" t="s">
        <v>924</v>
      </c>
      <c r="R1868">
        <v>491606</v>
      </c>
      <c r="S1868" s="19">
        <v>43531</v>
      </c>
      <c r="T1868">
        <v>79966</v>
      </c>
      <c r="U1868" t="s">
        <v>356</v>
      </c>
      <c r="V1868" s="19">
        <v>43535</v>
      </c>
      <c r="W1868" t="s">
        <v>1052</v>
      </c>
      <c r="X1868" t="s">
        <v>1053</v>
      </c>
      <c r="Y1868" t="s">
        <v>95</v>
      </c>
      <c r="Z1868" t="s">
        <v>364</v>
      </c>
      <c r="AA1868" s="29">
        <v>-25.48</v>
      </c>
      <c r="AB1868">
        <v>0</v>
      </c>
      <c r="AC1868">
        <f t="shared" si="360"/>
        <v>2019</v>
      </c>
      <c r="AD1868">
        <f t="shared" si="361"/>
        <v>3</v>
      </c>
      <c r="AE1868">
        <f t="shared" si="362"/>
        <v>2019</v>
      </c>
      <c r="AF1868">
        <f t="shared" si="363"/>
        <v>1</v>
      </c>
      <c r="AG1868" t="str">
        <f>VLOOKUP(F1868,vlookup!$A$2:$E$660,2,0)</f>
        <v>Retained</v>
      </c>
      <c r="AH1868" t="str">
        <f>VLOOKUP(F1868,vlookup!$A$2:$E$660,3,0)</f>
        <v>Service Contract</v>
      </c>
      <c r="AI1868" t="str">
        <f>VLOOKUP(F1868,vlookup!$A$2:$E$660,4,0)</f>
        <v>Used Car Programs</v>
      </c>
      <c r="AJ1868" t="str">
        <f>VLOOKUP(F1868,vlookup!$A$2:$E$660,5,0)</f>
        <v>High Mileage</v>
      </c>
      <c r="AL1868">
        <f t="shared" si="364"/>
        <v>57</v>
      </c>
      <c r="AM1868">
        <f t="shared" si="365"/>
        <v>54</v>
      </c>
      <c r="AN1868">
        <f t="shared" si="366"/>
        <v>1779</v>
      </c>
      <c r="AO1868" t="str">
        <f t="shared" si="367"/>
        <v/>
      </c>
      <c r="AP1868">
        <f t="shared" si="368"/>
        <v>-25.48</v>
      </c>
      <c r="AQ1868" t="str">
        <f t="shared" si="369"/>
        <v/>
      </c>
      <c r="AR1868" t="str">
        <f t="shared" si="370"/>
        <v/>
      </c>
      <c r="AS1868" t="str">
        <f t="shared" si="371"/>
        <v>GGB44224A9-1</v>
      </c>
      <c r="AT1868" t="str">
        <f>IFERROR(IF(VLOOKUP(Y1868,vlookup!$I$2:$J$9,1,0)=Y1868,VLOOKUP(Y1868,vlookup!$I$2:$J$9,2,0),PROPER(Y1868)),PROPER(Y1868))</f>
        <v>Parts</v>
      </c>
      <c r="AU1868" t="str">
        <f>IFERROR(IF(B1868=VLOOKUP(B1868,vlookup!$L$2:$L$10,1,0),"Yes","No"),"No")</f>
        <v>No</v>
      </c>
    </row>
    <row r="1869" spans="1:47" ht="14.45" customHeight="1" x14ac:dyDescent="0.25">
      <c r="A1869" t="s">
        <v>2841</v>
      </c>
      <c r="B1869" s="31" t="s">
        <v>2842</v>
      </c>
      <c r="C1869">
        <v>1</v>
      </c>
      <c r="D1869">
        <v>1</v>
      </c>
      <c r="E1869" t="s">
        <v>382</v>
      </c>
      <c r="F1869" t="s">
        <v>464</v>
      </c>
      <c r="G1869" t="s">
        <v>388</v>
      </c>
      <c r="H1869" t="s">
        <v>929</v>
      </c>
      <c r="I1869">
        <v>78187</v>
      </c>
      <c r="J1869" s="19">
        <v>43482</v>
      </c>
      <c r="K1869" s="19">
        <v>43538</v>
      </c>
      <c r="L1869">
        <v>201903</v>
      </c>
      <c r="M1869" s="19">
        <v>43525</v>
      </c>
      <c r="N1869">
        <v>24616</v>
      </c>
      <c r="O1869" t="s">
        <v>1076</v>
      </c>
      <c r="P1869" t="s">
        <v>1245</v>
      </c>
      <c r="Q1869" t="s">
        <v>924</v>
      </c>
      <c r="R1869">
        <v>491606</v>
      </c>
      <c r="S1869" s="19">
        <v>43531</v>
      </c>
      <c r="T1869">
        <v>79966</v>
      </c>
      <c r="U1869" t="s">
        <v>356</v>
      </c>
      <c r="V1869" s="19">
        <v>43535</v>
      </c>
      <c r="W1869" t="s">
        <v>1036</v>
      </c>
      <c r="X1869" t="s">
        <v>1037</v>
      </c>
      <c r="Y1869" t="s">
        <v>95</v>
      </c>
      <c r="Z1869" t="s">
        <v>364</v>
      </c>
      <c r="AA1869" s="29">
        <v>-36.69</v>
      </c>
      <c r="AB1869">
        <v>0</v>
      </c>
      <c r="AC1869">
        <f t="shared" si="360"/>
        <v>2019</v>
      </c>
      <c r="AD1869">
        <f t="shared" si="361"/>
        <v>3</v>
      </c>
      <c r="AE1869">
        <f t="shared" si="362"/>
        <v>2019</v>
      </c>
      <c r="AF1869">
        <f t="shared" si="363"/>
        <v>1</v>
      </c>
      <c r="AG1869" t="str">
        <f>VLOOKUP(F1869,vlookup!$A$2:$E$660,2,0)</f>
        <v>Retained</v>
      </c>
      <c r="AH1869" t="str">
        <f>VLOOKUP(F1869,vlookup!$A$2:$E$660,3,0)</f>
        <v>Service Contract</v>
      </c>
      <c r="AI1869" t="str">
        <f>VLOOKUP(F1869,vlookup!$A$2:$E$660,4,0)</f>
        <v>Used Car Programs</v>
      </c>
      <c r="AJ1869" t="str">
        <f>VLOOKUP(F1869,vlookup!$A$2:$E$660,5,0)</f>
        <v>High Mileage</v>
      </c>
      <c r="AL1869">
        <f t="shared" si="364"/>
        <v>57</v>
      </c>
      <c r="AM1869">
        <f t="shared" si="365"/>
        <v>54</v>
      </c>
      <c r="AN1869">
        <f t="shared" si="366"/>
        <v>1779</v>
      </c>
      <c r="AO1869" t="str">
        <f t="shared" si="367"/>
        <v/>
      </c>
      <c r="AP1869">
        <f t="shared" si="368"/>
        <v>-36.69</v>
      </c>
      <c r="AQ1869" t="str">
        <f t="shared" si="369"/>
        <v/>
      </c>
      <c r="AR1869" t="str">
        <f t="shared" si="370"/>
        <v/>
      </c>
      <c r="AS1869" t="str">
        <f t="shared" si="371"/>
        <v>GGB44224A9-1</v>
      </c>
      <c r="AT1869" t="str">
        <f>IFERROR(IF(VLOOKUP(Y1869,vlookup!$I$2:$J$9,1,0)=Y1869,VLOOKUP(Y1869,vlookup!$I$2:$J$9,2,0),PROPER(Y1869)),PROPER(Y1869))</f>
        <v>Parts</v>
      </c>
      <c r="AU1869" t="str">
        <f>IFERROR(IF(B1869=VLOOKUP(B1869,vlookup!$L$2:$L$10,1,0),"Yes","No"),"No")</f>
        <v>No</v>
      </c>
    </row>
    <row r="1870" spans="1:47" ht="14.45" customHeight="1" x14ac:dyDescent="0.25">
      <c r="A1870" t="s">
        <v>2841</v>
      </c>
      <c r="B1870" s="31" t="s">
        <v>2842</v>
      </c>
      <c r="C1870">
        <v>1</v>
      </c>
      <c r="D1870">
        <v>1</v>
      </c>
      <c r="E1870" t="s">
        <v>382</v>
      </c>
      <c r="F1870" t="s">
        <v>464</v>
      </c>
      <c r="G1870" t="s">
        <v>388</v>
      </c>
      <c r="H1870" t="s">
        <v>929</v>
      </c>
      <c r="I1870">
        <v>78187</v>
      </c>
      <c r="J1870" s="19">
        <v>43482</v>
      </c>
      <c r="K1870" s="19">
        <v>43538</v>
      </c>
      <c r="L1870">
        <v>201903</v>
      </c>
      <c r="M1870" s="19">
        <v>43525</v>
      </c>
      <c r="N1870">
        <v>24616</v>
      </c>
      <c r="O1870" t="s">
        <v>1076</v>
      </c>
      <c r="P1870" t="s">
        <v>1245</v>
      </c>
      <c r="Q1870" t="s">
        <v>924</v>
      </c>
      <c r="R1870">
        <v>491606</v>
      </c>
      <c r="S1870" s="19">
        <v>43531</v>
      </c>
      <c r="T1870">
        <v>79966</v>
      </c>
      <c r="U1870" t="s">
        <v>356</v>
      </c>
      <c r="V1870" s="19">
        <v>43535</v>
      </c>
      <c r="W1870" t="s">
        <v>585</v>
      </c>
      <c r="X1870" t="s">
        <v>586</v>
      </c>
      <c r="Y1870" t="s">
        <v>95</v>
      </c>
      <c r="Z1870" t="s">
        <v>364</v>
      </c>
      <c r="AA1870" s="29">
        <v>-23.2</v>
      </c>
      <c r="AB1870">
        <v>0</v>
      </c>
      <c r="AC1870">
        <f t="shared" si="360"/>
        <v>2019</v>
      </c>
      <c r="AD1870">
        <f t="shared" si="361"/>
        <v>3</v>
      </c>
      <c r="AE1870">
        <f t="shared" si="362"/>
        <v>2019</v>
      </c>
      <c r="AF1870">
        <f t="shared" si="363"/>
        <v>1</v>
      </c>
      <c r="AG1870" t="str">
        <f>VLOOKUP(F1870,vlookup!$A$2:$E$660,2,0)</f>
        <v>Retained</v>
      </c>
      <c r="AH1870" t="str">
        <f>VLOOKUP(F1870,vlookup!$A$2:$E$660,3,0)</f>
        <v>Service Contract</v>
      </c>
      <c r="AI1870" t="str">
        <f>VLOOKUP(F1870,vlookup!$A$2:$E$660,4,0)</f>
        <v>Used Car Programs</v>
      </c>
      <c r="AJ1870" t="str">
        <f>VLOOKUP(F1870,vlookup!$A$2:$E$660,5,0)</f>
        <v>High Mileage</v>
      </c>
      <c r="AL1870">
        <f t="shared" si="364"/>
        <v>57</v>
      </c>
      <c r="AM1870">
        <f t="shared" si="365"/>
        <v>54</v>
      </c>
      <c r="AN1870">
        <f t="shared" si="366"/>
        <v>1779</v>
      </c>
      <c r="AO1870" t="str">
        <f t="shared" si="367"/>
        <v/>
      </c>
      <c r="AP1870">
        <f t="shared" si="368"/>
        <v>-23.2</v>
      </c>
      <c r="AQ1870" t="str">
        <f t="shared" si="369"/>
        <v/>
      </c>
      <c r="AR1870" t="str">
        <f t="shared" si="370"/>
        <v/>
      </c>
      <c r="AS1870" t="str">
        <f t="shared" si="371"/>
        <v>GGB44224A9-1</v>
      </c>
      <c r="AT1870" t="str">
        <f>IFERROR(IF(VLOOKUP(Y1870,vlookup!$I$2:$J$9,1,0)=Y1870,VLOOKUP(Y1870,vlookup!$I$2:$J$9,2,0),PROPER(Y1870)),PROPER(Y1870))</f>
        <v>Parts</v>
      </c>
      <c r="AU1870" t="str">
        <f>IFERROR(IF(B1870=VLOOKUP(B1870,vlookup!$L$2:$L$10,1,0),"Yes","No"),"No")</f>
        <v>No</v>
      </c>
    </row>
    <row r="1871" spans="1:47" ht="14.45" customHeight="1" x14ac:dyDescent="0.25">
      <c r="A1871" t="s">
        <v>2841</v>
      </c>
      <c r="B1871" s="31" t="s">
        <v>2842</v>
      </c>
      <c r="C1871">
        <v>1</v>
      </c>
      <c r="D1871">
        <v>1</v>
      </c>
      <c r="E1871" t="s">
        <v>382</v>
      </c>
      <c r="F1871" t="s">
        <v>464</v>
      </c>
      <c r="G1871" t="s">
        <v>388</v>
      </c>
      <c r="H1871" t="s">
        <v>929</v>
      </c>
      <c r="I1871">
        <v>78187</v>
      </c>
      <c r="J1871" s="19">
        <v>43482</v>
      </c>
      <c r="K1871" s="19">
        <v>43538</v>
      </c>
      <c r="L1871">
        <v>201903</v>
      </c>
      <c r="M1871" s="19">
        <v>43525</v>
      </c>
      <c r="N1871">
        <v>24616</v>
      </c>
      <c r="O1871" t="s">
        <v>1076</v>
      </c>
      <c r="P1871" t="s">
        <v>1245</v>
      </c>
      <c r="Q1871" t="s">
        <v>924</v>
      </c>
      <c r="R1871">
        <v>491606</v>
      </c>
      <c r="S1871" s="19">
        <v>43531</v>
      </c>
      <c r="T1871">
        <v>79966</v>
      </c>
      <c r="U1871" t="s">
        <v>356</v>
      </c>
      <c r="V1871" s="19">
        <v>43535</v>
      </c>
      <c r="W1871" t="s">
        <v>1000</v>
      </c>
      <c r="X1871" t="s">
        <v>1001</v>
      </c>
      <c r="Y1871" t="s">
        <v>95</v>
      </c>
      <c r="Z1871" t="s">
        <v>364</v>
      </c>
      <c r="AA1871" s="29">
        <v>-14.8</v>
      </c>
      <c r="AB1871">
        <v>0</v>
      </c>
      <c r="AC1871">
        <f t="shared" si="360"/>
        <v>2019</v>
      </c>
      <c r="AD1871">
        <f t="shared" si="361"/>
        <v>3</v>
      </c>
      <c r="AE1871">
        <f t="shared" si="362"/>
        <v>2019</v>
      </c>
      <c r="AF1871">
        <f t="shared" si="363"/>
        <v>1</v>
      </c>
      <c r="AG1871" t="str">
        <f>VLOOKUP(F1871,vlookup!$A$2:$E$660,2,0)</f>
        <v>Retained</v>
      </c>
      <c r="AH1871" t="str">
        <f>VLOOKUP(F1871,vlookup!$A$2:$E$660,3,0)</f>
        <v>Service Contract</v>
      </c>
      <c r="AI1871" t="str">
        <f>VLOOKUP(F1871,vlookup!$A$2:$E$660,4,0)</f>
        <v>Used Car Programs</v>
      </c>
      <c r="AJ1871" t="str">
        <f>VLOOKUP(F1871,vlookup!$A$2:$E$660,5,0)</f>
        <v>High Mileage</v>
      </c>
      <c r="AL1871">
        <f t="shared" si="364"/>
        <v>57</v>
      </c>
      <c r="AM1871">
        <f t="shared" si="365"/>
        <v>54</v>
      </c>
      <c r="AN1871">
        <f t="shared" si="366"/>
        <v>1779</v>
      </c>
      <c r="AO1871" t="str">
        <f t="shared" si="367"/>
        <v/>
      </c>
      <c r="AP1871">
        <f t="shared" si="368"/>
        <v>-14.8</v>
      </c>
      <c r="AQ1871" t="str">
        <f t="shared" si="369"/>
        <v/>
      </c>
      <c r="AR1871" t="str">
        <f t="shared" si="370"/>
        <v/>
      </c>
      <c r="AS1871" t="str">
        <f t="shared" si="371"/>
        <v>GGB44224A9-1</v>
      </c>
      <c r="AT1871" t="str">
        <f>IFERROR(IF(VLOOKUP(Y1871,vlookup!$I$2:$J$9,1,0)=Y1871,VLOOKUP(Y1871,vlookup!$I$2:$J$9,2,0),PROPER(Y1871)),PROPER(Y1871))</f>
        <v>Parts</v>
      </c>
      <c r="AU1871" t="str">
        <f>IFERROR(IF(B1871=VLOOKUP(B1871,vlookup!$L$2:$L$10,1,0),"Yes","No"),"No")</f>
        <v>No</v>
      </c>
    </row>
    <row r="1872" spans="1:47" ht="14.45" customHeight="1" x14ac:dyDescent="0.25">
      <c r="A1872" t="s">
        <v>2841</v>
      </c>
      <c r="B1872" s="31" t="s">
        <v>2842</v>
      </c>
      <c r="C1872">
        <v>1</v>
      </c>
      <c r="D1872">
        <v>1</v>
      </c>
      <c r="E1872" t="s">
        <v>382</v>
      </c>
      <c r="F1872" t="s">
        <v>464</v>
      </c>
      <c r="G1872" t="s">
        <v>388</v>
      </c>
      <c r="H1872" t="s">
        <v>929</v>
      </c>
      <c r="I1872">
        <v>78187</v>
      </c>
      <c r="J1872" s="19">
        <v>43482</v>
      </c>
      <c r="K1872" s="19">
        <v>43538</v>
      </c>
      <c r="L1872">
        <v>201903</v>
      </c>
      <c r="M1872" s="19">
        <v>43525</v>
      </c>
      <c r="N1872">
        <v>24616</v>
      </c>
      <c r="O1872" t="s">
        <v>1076</v>
      </c>
      <c r="P1872" t="s">
        <v>1245</v>
      </c>
      <c r="Q1872" t="s">
        <v>924</v>
      </c>
      <c r="R1872">
        <v>491606</v>
      </c>
      <c r="S1872" s="19">
        <v>43531</v>
      </c>
      <c r="T1872">
        <v>79966</v>
      </c>
      <c r="U1872" t="s">
        <v>356</v>
      </c>
      <c r="V1872" s="19">
        <v>43535</v>
      </c>
      <c r="W1872" t="s">
        <v>3311</v>
      </c>
      <c r="X1872" t="s">
        <v>3312</v>
      </c>
      <c r="Y1872" t="s">
        <v>95</v>
      </c>
      <c r="Z1872" t="s">
        <v>364</v>
      </c>
      <c r="AA1872" s="29">
        <v>-16.95</v>
      </c>
      <c r="AB1872">
        <v>0</v>
      </c>
      <c r="AC1872">
        <f t="shared" si="360"/>
        <v>2019</v>
      </c>
      <c r="AD1872">
        <f t="shared" si="361"/>
        <v>3</v>
      </c>
      <c r="AE1872">
        <f t="shared" si="362"/>
        <v>2019</v>
      </c>
      <c r="AF1872">
        <f t="shared" si="363"/>
        <v>1</v>
      </c>
      <c r="AG1872" t="str">
        <f>VLOOKUP(F1872,vlookup!$A$2:$E$660,2,0)</f>
        <v>Retained</v>
      </c>
      <c r="AH1872" t="str">
        <f>VLOOKUP(F1872,vlookup!$A$2:$E$660,3,0)</f>
        <v>Service Contract</v>
      </c>
      <c r="AI1872" t="str">
        <f>VLOOKUP(F1872,vlookup!$A$2:$E$660,4,0)</f>
        <v>Used Car Programs</v>
      </c>
      <c r="AJ1872" t="str">
        <f>VLOOKUP(F1872,vlookup!$A$2:$E$660,5,0)</f>
        <v>High Mileage</v>
      </c>
      <c r="AL1872">
        <f t="shared" si="364"/>
        <v>57</v>
      </c>
      <c r="AM1872">
        <f t="shared" si="365"/>
        <v>54</v>
      </c>
      <c r="AN1872">
        <f t="shared" si="366"/>
        <v>1779</v>
      </c>
      <c r="AO1872" t="str">
        <f t="shared" si="367"/>
        <v/>
      </c>
      <c r="AP1872">
        <f t="shared" si="368"/>
        <v>-16.95</v>
      </c>
      <c r="AQ1872" t="str">
        <f t="shared" si="369"/>
        <v/>
      </c>
      <c r="AR1872" t="str">
        <f t="shared" si="370"/>
        <v/>
      </c>
      <c r="AS1872" t="str">
        <f t="shared" si="371"/>
        <v>GGB44224A9-1</v>
      </c>
      <c r="AT1872" t="str">
        <f>IFERROR(IF(VLOOKUP(Y1872,vlookup!$I$2:$J$9,1,0)=Y1872,VLOOKUP(Y1872,vlookup!$I$2:$J$9,2,0),PROPER(Y1872)),PROPER(Y1872))</f>
        <v>Parts</v>
      </c>
      <c r="AU1872" t="str">
        <f>IFERROR(IF(B1872=VLOOKUP(B1872,vlookup!$L$2:$L$10,1,0),"Yes","No"),"No")</f>
        <v>No</v>
      </c>
    </row>
    <row r="1873" spans="1:47" ht="14.45" customHeight="1" x14ac:dyDescent="0.25">
      <c r="A1873" t="s">
        <v>2841</v>
      </c>
      <c r="B1873" s="31" t="s">
        <v>2842</v>
      </c>
      <c r="C1873">
        <v>1</v>
      </c>
      <c r="D1873">
        <v>1</v>
      </c>
      <c r="E1873" t="s">
        <v>382</v>
      </c>
      <c r="F1873" t="s">
        <v>464</v>
      </c>
      <c r="G1873" t="s">
        <v>388</v>
      </c>
      <c r="H1873" t="s">
        <v>929</v>
      </c>
      <c r="I1873">
        <v>78187</v>
      </c>
      <c r="J1873" s="19">
        <v>43482</v>
      </c>
      <c r="K1873" s="19">
        <v>43538</v>
      </c>
      <c r="L1873">
        <v>201903</v>
      </c>
      <c r="M1873" s="19">
        <v>43525</v>
      </c>
      <c r="N1873">
        <v>24616</v>
      </c>
      <c r="O1873" t="s">
        <v>1076</v>
      </c>
      <c r="P1873" t="s">
        <v>1245</v>
      </c>
      <c r="Q1873" t="s">
        <v>924</v>
      </c>
      <c r="R1873">
        <v>491606</v>
      </c>
      <c r="S1873" s="19">
        <v>43531</v>
      </c>
      <c r="T1873">
        <v>79966</v>
      </c>
      <c r="U1873" t="s">
        <v>356</v>
      </c>
      <c r="V1873" s="19">
        <v>43535</v>
      </c>
      <c r="W1873" t="s">
        <v>3313</v>
      </c>
      <c r="X1873" t="s">
        <v>3314</v>
      </c>
      <c r="Y1873" t="s">
        <v>95</v>
      </c>
      <c r="Z1873" t="s">
        <v>364</v>
      </c>
      <c r="AA1873" s="29">
        <v>-42</v>
      </c>
      <c r="AB1873">
        <v>0</v>
      </c>
      <c r="AC1873">
        <f t="shared" si="360"/>
        <v>2019</v>
      </c>
      <c r="AD1873">
        <f t="shared" si="361"/>
        <v>3</v>
      </c>
      <c r="AE1873">
        <f t="shared" si="362"/>
        <v>2019</v>
      </c>
      <c r="AF1873">
        <f t="shared" si="363"/>
        <v>1</v>
      </c>
      <c r="AG1873" t="str">
        <f>VLOOKUP(F1873,vlookup!$A$2:$E$660,2,0)</f>
        <v>Retained</v>
      </c>
      <c r="AH1873" t="str">
        <f>VLOOKUP(F1873,vlookup!$A$2:$E$660,3,0)</f>
        <v>Service Contract</v>
      </c>
      <c r="AI1873" t="str">
        <f>VLOOKUP(F1873,vlookup!$A$2:$E$660,4,0)</f>
        <v>Used Car Programs</v>
      </c>
      <c r="AJ1873" t="str">
        <f>VLOOKUP(F1873,vlookup!$A$2:$E$660,5,0)</f>
        <v>High Mileage</v>
      </c>
      <c r="AL1873">
        <f t="shared" si="364"/>
        <v>57</v>
      </c>
      <c r="AM1873">
        <f t="shared" si="365"/>
        <v>54</v>
      </c>
      <c r="AN1873">
        <f t="shared" si="366"/>
        <v>1779</v>
      </c>
      <c r="AO1873" t="str">
        <f t="shared" si="367"/>
        <v/>
      </c>
      <c r="AP1873">
        <f t="shared" si="368"/>
        <v>-42</v>
      </c>
      <c r="AQ1873" t="str">
        <f t="shared" si="369"/>
        <v/>
      </c>
      <c r="AR1873" t="str">
        <f t="shared" si="370"/>
        <v/>
      </c>
      <c r="AS1873" t="str">
        <f t="shared" si="371"/>
        <v>GGB44224A9-1</v>
      </c>
      <c r="AT1873" t="str">
        <f>IFERROR(IF(VLOOKUP(Y1873,vlookup!$I$2:$J$9,1,0)=Y1873,VLOOKUP(Y1873,vlookup!$I$2:$J$9,2,0),PROPER(Y1873)),PROPER(Y1873))</f>
        <v>Parts</v>
      </c>
      <c r="AU1873" t="str">
        <f>IFERROR(IF(B1873=VLOOKUP(B1873,vlookup!$L$2:$L$10,1,0),"Yes","No"),"No")</f>
        <v>No</v>
      </c>
    </row>
    <row r="1874" spans="1:47" ht="14.45" customHeight="1" x14ac:dyDescent="0.25">
      <c r="A1874" t="s">
        <v>2841</v>
      </c>
      <c r="B1874" s="31" t="s">
        <v>2842</v>
      </c>
      <c r="C1874">
        <v>1</v>
      </c>
      <c r="D1874">
        <v>1</v>
      </c>
      <c r="E1874" t="s">
        <v>382</v>
      </c>
      <c r="F1874" t="s">
        <v>464</v>
      </c>
      <c r="G1874" t="s">
        <v>388</v>
      </c>
      <c r="H1874" t="s">
        <v>929</v>
      </c>
      <c r="I1874">
        <v>78187</v>
      </c>
      <c r="J1874" s="19">
        <v>43482</v>
      </c>
      <c r="K1874" s="19">
        <v>43538</v>
      </c>
      <c r="L1874">
        <v>201903</v>
      </c>
      <c r="M1874" s="19">
        <v>43525</v>
      </c>
      <c r="N1874">
        <v>24616</v>
      </c>
      <c r="O1874" t="s">
        <v>1076</v>
      </c>
      <c r="P1874" t="s">
        <v>1245</v>
      </c>
      <c r="Q1874" t="s">
        <v>924</v>
      </c>
      <c r="R1874">
        <v>491606</v>
      </c>
      <c r="S1874" s="19">
        <v>43531</v>
      </c>
      <c r="T1874">
        <v>79966</v>
      </c>
      <c r="U1874" t="s">
        <v>356</v>
      </c>
      <c r="V1874" s="19">
        <v>43535</v>
      </c>
      <c r="W1874" t="s">
        <v>2589</v>
      </c>
      <c r="X1874" t="s">
        <v>2590</v>
      </c>
      <c r="Y1874" t="s">
        <v>95</v>
      </c>
      <c r="Z1874" t="s">
        <v>364</v>
      </c>
      <c r="AA1874" s="29">
        <v>-5.95</v>
      </c>
      <c r="AB1874">
        <v>0</v>
      </c>
      <c r="AC1874">
        <f t="shared" si="360"/>
        <v>2019</v>
      </c>
      <c r="AD1874">
        <f t="shared" si="361"/>
        <v>3</v>
      </c>
      <c r="AE1874">
        <f t="shared" si="362"/>
        <v>2019</v>
      </c>
      <c r="AF1874">
        <f t="shared" si="363"/>
        <v>1</v>
      </c>
      <c r="AG1874" t="str">
        <f>VLOOKUP(F1874,vlookup!$A$2:$E$660,2,0)</f>
        <v>Retained</v>
      </c>
      <c r="AH1874" t="str">
        <f>VLOOKUP(F1874,vlookup!$A$2:$E$660,3,0)</f>
        <v>Service Contract</v>
      </c>
      <c r="AI1874" t="str">
        <f>VLOOKUP(F1874,vlookup!$A$2:$E$660,4,0)</f>
        <v>Used Car Programs</v>
      </c>
      <c r="AJ1874" t="str">
        <f>VLOOKUP(F1874,vlookup!$A$2:$E$660,5,0)</f>
        <v>High Mileage</v>
      </c>
      <c r="AL1874">
        <f t="shared" si="364"/>
        <v>57</v>
      </c>
      <c r="AM1874">
        <f t="shared" si="365"/>
        <v>54</v>
      </c>
      <c r="AN1874">
        <f t="shared" si="366"/>
        <v>1779</v>
      </c>
      <c r="AO1874" t="str">
        <f t="shared" si="367"/>
        <v/>
      </c>
      <c r="AP1874">
        <f t="shared" si="368"/>
        <v>-5.95</v>
      </c>
      <c r="AQ1874" t="str">
        <f t="shared" si="369"/>
        <v/>
      </c>
      <c r="AR1874" t="str">
        <f t="shared" si="370"/>
        <v/>
      </c>
      <c r="AS1874" t="str">
        <f t="shared" si="371"/>
        <v>GGB44224A9-1</v>
      </c>
      <c r="AT1874" t="str">
        <f>IFERROR(IF(VLOOKUP(Y1874,vlookup!$I$2:$J$9,1,0)=Y1874,VLOOKUP(Y1874,vlookup!$I$2:$J$9,2,0),PROPER(Y1874)),PROPER(Y1874))</f>
        <v>Parts</v>
      </c>
      <c r="AU1874" t="str">
        <f>IFERROR(IF(B1874=VLOOKUP(B1874,vlookup!$L$2:$L$10,1,0),"Yes","No"),"No")</f>
        <v>No</v>
      </c>
    </row>
    <row r="1875" spans="1:47" ht="14.45" customHeight="1" x14ac:dyDescent="0.25">
      <c r="A1875" t="s">
        <v>1240</v>
      </c>
      <c r="B1875" s="31" t="s">
        <v>1241</v>
      </c>
      <c r="C1875">
        <v>1</v>
      </c>
      <c r="D1875">
        <v>1</v>
      </c>
      <c r="E1875" t="s">
        <v>382</v>
      </c>
      <c r="F1875" t="s">
        <v>464</v>
      </c>
      <c r="G1875" t="s">
        <v>388</v>
      </c>
      <c r="H1875" t="s">
        <v>929</v>
      </c>
      <c r="I1875">
        <v>114509</v>
      </c>
      <c r="J1875" s="19">
        <v>44310</v>
      </c>
      <c r="K1875" s="19">
        <v>44372</v>
      </c>
      <c r="L1875">
        <v>202106</v>
      </c>
      <c r="M1875" s="19">
        <v>44348</v>
      </c>
      <c r="N1875">
        <v>24616</v>
      </c>
      <c r="O1875" t="s">
        <v>1076</v>
      </c>
      <c r="P1875" t="s">
        <v>1242</v>
      </c>
      <c r="Q1875" t="s">
        <v>924</v>
      </c>
      <c r="R1875" t="s">
        <v>544</v>
      </c>
      <c r="S1875" s="19">
        <v>44460</v>
      </c>
      <c r="T1875">
        <v>123969</v>
      </c>
      <c r="U1875" t="s">
        <v>356</v>
      </c>
      <c r="V1875" s="19">
        <v>44470</v>
      </c>
      <c r="W1875" t="s">
        <v>3315</v>
      </c>
      <c r="X1875" t="s">
        <v>3316</v>
      </c>
      <c r="Y1875" t="s">
        <v>95</v>
      </c>
      <c r="Z1875" t="s">
        <v>364</v>
      </c>
      <c r="AA1875" s="29">
        <v>-9.3699999999999992</v>
      </c>
      <c r="AB1875">
        <v>0</v>
      </c>
      <c r="AC1875">
        <f t="shared" si="360"/>
        <v>2021</v>
      </c>
      <c r="AD1875">
        <f t="shared" si="361"/>
        <v>10</v>
      </c>
      <c r="AE1875">
        <f t="shared" si="362"/>
        <v>2021</v>
      </c>
      <c r="AF1875">
        <f t="shared" si="363"/>
        <v>4</v>
      </c>
      <c r="AG1875" t="str">
        <f>VLOOKUP(F1875,vlookup!$A$2:$E$660,2,0)</f>
        <v>Retained</v>
      </c>
      <c r="AH1875" t="str">
        <f>VLOOKUP(F1875,vlookup!$A$2:$E$660,3,0)</f>
        <v>Service Contract</v>
      </c>
      <c r="AI1875" t="str">
        <f>VLOOKUP(F1875,vlookup!$A$2:$E$660,4,0)</f>
        <v>Used Car Programs</v>
      </c>
      <c r="AJ1875" t="str">
        <f>VLOOKUP(F1875,vlookup!$A$2:$E$660,5,0)</f>
        <v>High Mileage</v>
      </c>
      <c r="AL1875">
        <f t="shared" si="364"/>
        <v>61</v>
      </c>
      <c r="AM1875">
        <f t="shared" si="365"/>
        <v>157</v>
      </c>
      <c r="AN1875">
        <f t="shared" si="366"/>
        <v>9460</v>
      </c>
      <c r="AO1875" t="str">
        <f t="shared" si="367"/>
        <v/>
      </c>
      <c r="AP1875" t="str">
        <f t="shared" si="368"/>
        <v/>
      </c>
      <c r="AQ1875" t="str">
        <f t="shared" si="369"/>
        <v/>
      </c>
      <c r="AR1875">
        <f t="shared" si="370"/>
        <v>-9.3699999999999992</v>
      </c>
      <c r="AS1875" t="str">
        <f t="shared" si="371"/>
        <v>ZAGEGA59922D21-1</v>
      </c>
      <c r="AT1875" t="str">
        <f>IFERROR(IF(VLOOKUP(Y1875,vlookup!$I$2:$J$9,1,0)=Y1875,VLOOKUP(Y1875,vlookup!$I$2:$J$9,2,0),PROPER(Y1875)),PROPER(Y1875))</f>
        <v>Parts</v>
      </c>
      <c r="AU1875" t="str">
        <f>IFERROR(IF(B1875=VLOOKUP(B1875,vlookup!$L$2:$L$10,1,0),"Yes","No"),"No")</f>
        <v>No</v>
      </c>
    </row>
    <row r="1876" spans="1:47" ht="14.45" customHeight="1" x14ac:dyDescent="0.25">
      <c r="A1876" t="s">
        <v>1240</v>
      </c>
      <c r="B1876" s="31" t="s">
        <v>1241</v>
      </c>
      <c r="C1876">
        <v>1</v>
      </c>
      <c r="D1876">
        <v>1</v>
      </c>
      <c r="E1876" t="s">
        <v>382</v>
      </c>
      <c r="F1876" t="s">
        <v>464</v>
      </c>
      <c r="G1876" t="s">
        <v>388</v>
      </c>
      <c r="H1876" t="s">
        <v>929</v>
      </c>
      <c r="I1876">
        <v>114509</v>
      </c>
      <c r="J1876" s="19">
        <v>44310</v>
      </c>
      <c r="K1876" s="19">
        <v>44372</v>
      </c>
      <c r="L1876">
        <v>202106</v>
      </c>
      <c r="M1876" s="19">
        <v>44348</v>
      </c>
      <c r="N1876">
        <v>24616</v>
      </c>
      <c r="O1876" t="s">
        <v>1076</v>
      </c>
      <c r="P1876" t="s">
        <v>1242</v>
      </c>
      <c r="Q1876" t="s">
        <v>924</v>
      </c>
      <c r="R1876" t="s">
        <v>544</v>
      </c>
      <c r="S1876" s="19">
        <v>44460</v>
      </c>
      <c r="T1876">
        <v>123969</v>
      </c>
      <c r="U1876" t="s">
        <v>356</v>
      </c>
      <c r="V1876" s="19">
        <v>44470</v>
      </c>
      <c r="W1876" t="s">
        <v>3297</v>
      </c>
      <c r="X1876" t="s">
        <v>3298</v>
      </c>
      <c r="Y1876" t="s">
        <v>95</v>
      </c>
      <c r="Z1876" t="s">
        <v>369</v>
      </c>
      <c r="AA1876" s="29">
        <v>-41.75</v>
      </c>
      <c r="AB1876">
        <v>0</v>
      </c>
      <c r="AC1876">
        <f t="shared" si="360"/>
        <v>2021</v>
      </c>
      <c r="AD1876">
        <f t="shared" si="361"/>
        <v>10</v>
      </c>
      <c r="AE1876">
        <f t="shared" si="362"/>
        <v>2021</v>
      </c>
      <c r="AF1876">
        <f t="shared" si="363"/>
        <v>4</v>
      </c>
      <c r="AG1876" t="str">
        <f>VLOOKUP(F1876,vlookup!$A$2:$E$660,2,0)</f>
        <v>Retained</v>
      </c>
      <c r="AH1876" t="str">
        <f>VLOOKUP(F1876,vlookup!$A$2:$E$660,3,0)</f>
        <v>Service Contract</v>
      </c>
      <c r="AI1876" t="str">
        <f>VLOOKUP(F1876,vlookup!$A$2:$E$660,4,0)</f>
        <v>Used Car Programs</v>
      </c>
      <c r="AJ1876" t="str">
        <f>VLOOKUP(F1876,vlookup!$A$2:$E$660,5,0)</f>
        <v>High Mileage</v>
      </c>
      <c r="AL1876">
        <f t="shared" si="364"/>
        <v>61</v>
      </c>
      <c r="AM1876">
        <f t="shared" si="365"/>
        <v>157</v>
      </c>
      <c r="AN1876">
        <f t="shared" si="366"/>
        <v>9460</v>
      </c>
      <c r="AO1876" t="str">
        <f t="shared" si="367"/>
        <v/>
      </c>
      <c r="AP1876" t="str">
        <f t="shared" si="368"/>
        <v/>
      </c>
      <c r="AQ1876" t="str">
        <f t="shared" si="369"/>
        <v/>
      </c>
      <c r="AR1876">
        <f t="shared" si="370"/>
        <v>-41.75</v>
      </c>
      <c r="AS1876" t="str">
        <f t="shared" si="371"/>
        <v>ZAGEGA59922D21-1</v>
      </c>
      <c r="AT1876" t="str">
        <f>IFERROR(IF(VLOOKUP(Y1876,vlookup!$I$2:$J$9,1,0)=Y1876,VLOOKUP(Y1876,vlookup!$I$2:$J$9,2,0),PROPER(Y1876)),PROPER(Y1876))</f>
        <v>Parts</v>
      </c>
      <c r="AU1876" t="str">
        <f>IFERROR(IF(B1876=VLOOKUP(B1876,vlookup!$L$2:$L$10,1,0),"Yes","No"),"No")</f>
        <v>No</v>
      </c>
    </row>
    <row r="1877" spans="1:47" ht="14.45" customHeight="1" x14ac:dyDescent="0.25">
      <c r="A1877" t="s">
        <v>1240</v>
      </c>
      <c r="B1877" s="31" t="s">
        <v>1241</v>
      </c>
      <c r="C1877">
        <v>1</v>
      </c>
      <c r="D1877">
        <v>1</v>
      </c>
      <c r="E1877" t="s">
        <v>382</v>
      </c>
      <c r="F1877" t="s">
        <v>464</v>
      </c>
      <c r="G1877" t="s">
        <v>388</v>
      </c>
      <c r="H1877" t="s">
        <v>929</v>
      </c>
      <c r="I1877">
        <v>114509</v>
      </c>
      <c r="J1877" s="19">
        <v>44310</v>
      </c>
      <c r="K1877" s="19">
        <v>44372</v>
      </c>
      <c r="L1877">
        <v>202106</v>
      </c>
      <c r="M1877" s="19">
        <v>44348</v>
      </c>
      <c r="N1877">
        <v>24616</v>
      </c>
      <c r="O1877" t="s">
        <v>1076</v>
      </c>
      <c r="P1877" t="s">
        <v>1242</v>
      </c>
      <c r="Q1877" t="s">
        <v>924</v>
      </c>
      <c r="R1877" t="s">
        <v>544</v>
      </c>
      <c r="S1877" s="19">
        <v>44460</v>
      </c>
      <c r="T1877">
        <v>123969</v>
      </c>
      <c r="U1877" t="s">
        <v>356</v>
      </c>
      <c r="V1877" s="19">
        <v>44470</v>
      </c>
      <c r="W1877" t="s">
        <v>2793</v>
      </c>
      <c r="X1877" t="s">
        <v>2794</v>
      </c>
      <c r="Y1877" t="s">
        <v>95</v>
      </c>
      <c r="Z1877" t="s">
        <v>369</v>
      </c>
      <c r="AA1877" s="29">
        <v>-1049.23</v>
      </c>
      <c r="AB1877">
        <v>0</v>
      </c>
      <c r="AC1877">
        <f t="shared" si="360"/>
        <v>2021</v>
      </c>
      <c r="AD1877">
        <f t="shared" si="361"/>
        <v>10</v>
      </c>
      <c r="AE1877">
        <f t="shared" si="362"/>
        <v>2021</v>
      </c>
      <c r="AF1877">
        <f t="shared" si="363"/>
        <v>4</v>
      </c>
      <c r="AG1877" t="str">
        <f>VLOOKUP(F1877,vlookup!$A$2:$E$660,2,0)</f>
        <v>Retained</v>
      </c>
      <c r="AH1877" t="str">
        <f>VLOOKUP(F1877,vlookup!$A$2:$E$660,3,0)</f>
        <v>Service Contract</v>
      </c>
      <c r="AI1877" t="str">
        <f>VLOOKUP(F1877,vlookup!$A$2:$E$660,4,0)</f>
        <v>Used Car Programs</v>
      </c>
      <c r="AJ1877" t="str">
        <f>VLOOKUP(F1877,vlookup!$A$2:$E$660,5,0)</f>
        <v>High Mileage</v>
      </c>
      <c r="AL1877">
        <f t="shared" si="364"/>
        <v>61</v>
      </c>
      <c r="AM1877">
        <f t="shared" si="365"/>
        <v>157</v>
      </c>
      <c r="AN1877">
        <f t="shared" si="366"/>
        <v>9460</v>
      </c>
      <c r="AO1877" t="str">
        <f t="shared" si="367"/>
        <v/>
      </c>
      <c r="AP1877" t="str">
        <f t="shared" si="368"/>
        <v/>
      </c>
      <c r="AQ1877" t="str">
        <f t="shared" si="369"/>
        <v/>
      </c>
      <c r="AR1877">
        <f t="shared" si="370"/>
        <v>-1049.23</v>
      </c>
      <c r="AS1877" t="str">
        <f t="shared" si="371"/>
        <v>ZAGEGA59922D21-1</v>
      </c>
      <c r="AT1877" t="str">
        <f>IFERROR(IF(VLOOKUP(Y1877,vlookup!$I$2:$J$9,1,0)=Y1877,VLOOKUP(Y1877,vlookup!$I$2:$J$9,2,0),PROPER(Y1877)),PROPER(Y1877))</f>
        <v>Parts</v>
      </c>
      <c r="AU1877" t="str">
        <f>IFERROR(IF(B1877=VLOOKUP(B1877,vlookup!$L$2:$L$10,1,0),"Yes","No"),"No")</f>
        <v>No</v>
      </c>
    </row>
    <row r="1878" spans="1:47" ht="14.45" customHeight="1" x14ac:dyDescent="0.25">
      <c r="A1878" t="s">
        <v>1243</v>
      </c>
      <c r="B1878" s="31" t="s">
        <v>1244</v>
      </c>
      <c r="C1878">
        <v>1</v>
      </c>
      <c r="D1878">
        <v>1</v>
      </c>
      <c r="E1878" t="s">
        <v>382</v>
      </c>
      <c r="F1878" t="s">
        <v>464</v>
      </c>
      <c r="G1878" t="s">
        <v>388</v>
      </c>
      <c r="H1878" t="s">
        <v>929</v>
      </c>
      <c r="I1878">
        <v>75386</v>
      </c>
      <c r="J1878" s="19">
        <v>43448</v>
      </c>
      <c r="K1878" s="19">
        <v>43485</v>
      </c>
      <c r="L1878">
        <v>201901</v>
      </c>
      <c r="M1878" s="19">
        <v>43466</v>
      </c>
      <c r="N1878">
        <v>24617</v>
      </c>
      <c r="O1878" t="s">
        <v>1070</v>
      </c>
      <c r="P1878" t="s">
        <v>1245</v>
      </c>
      <c r="Q1878" t="s">
        <v>924</v>
      </c>
      <c r="R1878">
        <v>546169</v>
      </c>
      <c r="S1878" s="19">
        <v>44482</v>
      </c>
      <c r="T1878">
        <v>92552</v>
      </c>
      <c r="U1878" t="s">
        <v>356</v>
      </c>
      <c r="V1878" s="19">
        <v>44492</v>
      </c>
      <c r="W1878" t="s">
        <v>3315</v>
      </c>
      <c r="X1878" t="s">
        <v>3316</v>
      </c>
      <c r="Y1878" t="s">
        <v>95</v>
      </c>
      <c r="Z1878" t="s">
        <v>364</v>
      </c>
      <c r="AA1878" s="29">
        <v>-9.3699999999999992</v>
      </c>
      <c r="AB1878">
        <v>0</v>
      </c>
      <c r="AC1878">
        <f t="shared" si="360"/>
        <v>2021</v>
      </c>
      <c r="AD1878">
        <f t="shared" si="361"/>
        <v>10</v>
      </c>
      <c r="AE1878">
        <f t="shared" si="362"/>
        <v>2018</v>
      </c>
      <c r="AF1878">
        <f t="shared" si="363"/>
        <v>12</v>
      </c>
      <c r="AG1878" t="str">
        <f>VLOOKUP(F1878,vlookup!$A$2:$E$660,2,0)</f>
        <v>Retained</v>
      </c>
      <c r="AH1878" t="str">
        <f>VLOOKUP(F1878,vlookup!$A$2:$E$660,3,0)</f>
        <v>Service Contract</v>
      </c>
      <c r="AI1878" t="str">
        <f>VLOOKUP(F1878,vlookup!$A$2:$E$660,4,0)</f>
        <v>Used Car Programs</v>
      </c>
      <c r="AJ1878" t="str">
        <f>VLOOKUP(F1878,vlookup!$A$2:$E$660,5,0)</f>
        <v>High Mileage</v>
      </c>
      <c r="AL1878">
        <f t="shared" si="364"/>
        <v>36</v>
      </c>
      <c r="AM1878">
        <f t="shared" si="365"/>
        <v>1029</v>
      </c>
      <c r="AN1878">
        <f t="shared" si="366"/>
        <v>17166</v>
      </c>
      <c r="AO1878" t="str">
        <f t="shared" si="367"/>
        <v/>
      </c>
      <c r="AP1878" t="str">
        <f t="shared" si="368"/>
        <v/>
      </c>
      <c r="AQ1878" t="str">
        <f t="shared" si="369"/>
        <v/>
      </c>
      <c r="AR1878">
        <f t="shared" si="370"/>
        <v>-9.3699999999999992</v>
      </c>
      <c r="AS1878" t="str">
        <f t="shared" si="371"/>
        <v>GGA76746L8-1</v>
      </c>
      <c r="AT1878" t="str">
        <f>IFERROR(IF(VLOOKUP(Y1878,vlookup!$I$2:$J$9,1,0)=Y1878,VLOOKUP(Y1878,vlookup!$I$2:$J$9,2,0),PROPER(Y1878)),PROPER(Y1878))</f>
        <v>Parts</v>
      </c>
      <c r="AU1878" t="str">
        <f>IFERROR(IF(B1878=VLOOKUP(B1878,vlookup!$L$2:$L$10,1,0),"Yes","No"),"No")</f>
        <v>No</v>
      </c>
    </row>
    <row r="1879" spans="1:47" ht="14.45" customHeight="1" x14ac:dyDescent="0.25">
      <c r="A1879" t="s">
        <v>1243</v>
      </c>
      <c r="B1879" s="31" t="s">
        <v>1244</v>
      </c>
      <c r="C1879">
        <v>1</v>
      </c>
      <c r="D1879">
        <v>1</v>
      </c>
      <c r="E1879" t="s">
        <v>382</v>
      </c>
      <c r="F1879" t="s">
        <v>464</v>
      </c>
      <c r="G1879" t="s">
        <v>388</v>
      </c>
      <c r="H1879" t="s">
        <v>929</v>
      </c>
      <c r="I1879">
        <v>75386</v>
      </c>
      <c r="J1879" s="19">
        <v>43448</v>
      </c>
      <c r="K1879" s="19">
        <v>43485</v>
      </c>
      <c r="L1879">
        <v>201901</v>
      </c>
      <c r="M1879" s="19">
        <v>43466</v>
      </c>
      <c r="N1879">
        <v>24617</v>
      </c>
      <c r="O1879" t="s">
        <v>1070</v>
      </c>
      <c r="P1879" t="s">
        <v>1245</v>
      </c>
      <c r="Q1879" t="s">
        <v>924</v>
      </c>
      <c r="R1879">
        <v>546169</v>
      </c>
      <c r="S1879" s="19">
        <v>44482</v>
      </c>
      <c r="T1879">
        <v>92552</v>
      </c>
      <c r="U1879" t="s">
        <v>356</v>
      </c>
      <c r="V1879" s="19">
        <v>44492</v>
      </c>
      <c r="W1879" t="s">
        <v>367</v>
      </c>
      <c r="X1879" t="s">
        <v>368</v>
      </c>
      <c r="Y1879" t="s">
        <v>95</v>
      </c>
      <c r="Z1879" t="s">
        <v>365</v>
      </c>
      <c r="AA1879" s="29">
        <v>-37.200000000000003</v>
      </c>
      <c r="AB1879">
        <v>0</v>
      </c>
      <c r="AC1879">
        <f t="shared" si="360"/>
        <v>2021</v>
      </c>
      <c r="AD1879">
        <f t="shared" si="361"/>
        <v>10</v>
      </c>
      <c r="AE1879">
        <f t="shared" si="362"/>
        <v>2018</v>
      </c>
      <c r="AF1879">
        <f t="shared" si="363"/>
        <v>12</v>
      </c>
      <c r="AG1879" t="str">
        <f>VLOOKUP(F1879,vlookup!$A$2:$E$660,2,0)</f>
        <v>Retained</v>
      </c>
      <c r="AH1879" t="str">
        <f>VLOOKUP(F1879,vlookup!$A$2:$E$660,3,0)</f>
        <v>Service Contract</v>
      </c>
      <c r="AI1879" t="str">
        <f>VLOOKUP(F1879,vlookup!$A$2:$E$660,4,0)</f>
        <v>Used Car Programs</v>
      </c>
      <c r="AJ1879" t="str">
        <f>VLOOKUP(F1879,vlookup!$A$2:$E$660,5,0)</f>
        <v>High Mileage</v>
      </c>
      <c r="AL1879">
        <f t="shared" si="364"/>
        <v>36</v>
      </c>
      <c r="AM1879">
        <f t="shared" si="365"/>
        <v>1029</v>
      </c>
      <c r="AN1879">
        <f t="shared" si="366"/>
        <v>17166</v>
      </c>
      <c r="AO1879" t="str">
        <f t="shared" si="367"/>
        <v/>
      </c>
      <c r="AP1879" t="str">
        <f t="shared" si="368"/>
        <v/>
      </c>
      <c r="AQ1879" t="str">
        <f t="shared" si="369"/>
        <v/>
      </c>
      <c r="AR1879">
        <f t="shared" si="370"/>
        <v>-37.200000000000003</v>
      </c>
      <c r="AS1879" t="str">
        <f t="shared" si="371"/>
        <v>GGA76746L8-1</v>
      </c>
      <c r="AT1879" t="str">
        <f>IFERROR(IF(VLOOKUP(Y1879,vlookup!$I$2:$J$9,1,0)=Y1879,VLOOKUP(Y1879,vlookup!$I$2:$J$9,2,0),PROPER(Y1879)),PROPER(Y1879))</f>
        <v>Parts</v>
      </c>
      <c r="AU1879" t="str">
        <f>IFERROR(IF(B1879=VLOOKUP(B1879,vlookup!$L$2:$L$10,1,0),"Yes","No"),"No")</f>
        <v>No</v>
      </c>
    </row>
    <row r="1880" spans="1:47" ht="14.45" customHeight="1" x14ac:dyDescent="0.25">
      <c r="A1880" t="s">
        <v>1243</v>
      </c>
      <c r="B1880" s="31" t="s">
        <v>1244</v>
      </c>
      <c r="C1880">
        <v>1</v>
      </c>
      <c r="D1880">
        <v>1</v>
      </c>
      <c r="E1880" t="s">
        <v>382</v>
      </c>
      <c r="F1880" t="s">
        <v>464</v>
      </c>
      <c r="G1880" t="s">
        <v>388</v>
      </c>
      <c r="H1880" t="s">
        <v>929</v>
      </c>
      <c r="I1880">
        <v>75386</v>
      </c>
      <c r="J1880" s="19">
        <v>43448</v>
      </c>
      <c r="K1880" s="19">
        <v>43485</v>
      </c>
      <c r="L1880">
        <v>201901</v>
      </c>
      <c r="M1880" s="19">
        <v>43466</v>
      </c>
      <c r="N1880">
        <v>24617</v>
      </c>
      <c r="O1880" t="s">
        <v>1070</v>
      </c>
      <c r="P1880" t="s">
        <v>1245</v>
      </c>
      <c r="Q1880" t="s">
        <v>924</v>
      </c>
      <c r="R1880">
        <v>546169</v>
      </c>
      <c r="S1880" s="19">
        <v>44482</v>
      </c>
      <c r="T1880">
        <v>92552</v>
      </c>
      <c r="U1880" t="s">
        <v>356</v>
      </c>
      <c r="V1880" s="19">
        <v>44492</v>
      </c>
      <c r="W1880" t="s">
        <v>624</v>
      </c>
      <c r="X1880" t="s">
        <v>625</v>
      </c>
      <c r="Y1880" t="s">
        <v>95</v>
      </c>
      <c r="Z1880" t="s">
        <v>364</v>
      </c>
      <c r="AA1880" s="29">
        <v>-36</v>
      </c>
      <c r="AB1880">
        <v>0</v>
      </c>
      <c r="AC1880">
        <f t="shared" si="360"/>
        <v>2021</v>
      </c>
      <c r="AD1880">
        <f t="shared" si="361"/>
        <v>10</v>
      </c>
      <c r="AE1880">
        <f t="shared" si="362"/>
        <v>2018</v>
      </c>
      <c r="AF1880">
        <f t="shared" si="363"/>
        <v>12</v>
      </c>
      <c r="AG1880" t="str">
        <f>VLOOKUP(F1880,vlookup!$A$2:$E$660,2,0)</f>
        <v>Retained</v>
      </c>
      <c r="AH1880" t="str">
        <f>VLOOKUP(F1880,vlookup!$A$2:$E$660,3,0)</f>
        <v>Service Contract</v>
      </c>
      <c r="AI1880" t="str">
        <f>VLOOKUP(F1880,vlookup!$A$2:$E$660,4,0)</f>
        <v>Used Car Programs</v>
      </c>
      <c r="AJ1880" t="str">
        <f>VLOOKUP(F1880,vlookup!$A$2:$E$660,5,0)</f>
        <v>High Mileage</v>
      </c>
      <c r="AL1880">
        <f t="shared" si="364"/>
        <v>36</v>
      </c>
      <c r="AM1880">
        <f t="shared" si="365"/>
        <v>1029</v>
      </c>
      <c r="AN1880">
        <f t="shared" si="366"/>
        <v>17166</v>
      </c>
      <c r="AO1880" t="str">
        <f t="shared" si="367"/>
        <v/>
      </c>
      <c r="AP1880" t="str">
        <f t="shared" si="368"/>
        <v/>
      </c>
      <c r="AQ1880" t="str">
        <f t="shared" si="369"/>
        <v/>
      </c>
      <c r="AR1880">
        <f t="shared" si="370"/>
        <v>-36</v>
      </c>
      <c r="AS1880" t="str">
        <f t="shared" si="371"/>
        <v>GGA76746L8-1</v>
      </c>
      <c r="AT1880" t="str">
        <f>IFERROR(IF(VLOOKUP(Y1880,vlookup!$I$2:$J$9,1,0)=Y1880,VLOOKUP(Y1880,vlookup!$I$2:$J$9,2,0),PROPER(Y1880)),PROPER(Y1880))</f>
        <v>Parts</v>
      </c>
      <c r="AU1880" t="str">
        <f>IFERROR(IF(B1880=VLOOKUP(B1880,vlookup!$L$2:$L$10,1,0),"Yes","No"),"No")</f>
        <v>No</v>
      </c>
    </row>
    <row r="1881" spans="1:47" ht="14.45" customHeight="1" x14ac:dyDescent="0.25">
      <c r="A1881" t="s">
        <v>1243</v>
      </c>
      <c r="B1881" s="31" t="s">
        <v>1244</v>
      </c>
      <c r="C1881">
        <v>1</v>
      </c>
      <c r="D1881">
        <v>1</v>
      </c>
      <c r="E1881" t="s">
        <v>382</v>
      </c>
      <c r="F1881" t="s">
        <v>464</v>
      </c>
      <c r="G1881" t="s">
        <v>388</v>
      </c>
      <c r="H1881" t="s">
        <v>929</v>
      </c>
      <c r="I1881">
        <v>75386</v>
      </c>
      <c r="J1881" s="19">
        <v>43448</v>
      </c>
      <c r="K1881" s="19">
        <v>43485</v>
      </c>
      <c r="L1881">
        <v>201901</v>
      </c>
      <c r="M1881" s="19">
        <v>43466</v>
      </c>
      <c r="N1881">
        <v>24617</v>
      </c>
      <c r="O1881" t="s">
        <v>1070</v>
      </c>
      <c r="P1881" t="s">
        <v>1245</v>
      </c>
      <c r="Q1881" t="s">
        <v>924</v>
      </c>
      <c r="R1881">
        <v>546169</v>
      </c>
      <c r="S1881" s="19">
        <v>44482</v>
      </c>
      <c r="T1881">
        <v>92552</v>
      </c>
      <c r="U1881" t="s">
        <v>356</v>
      </c>
      <c r="V1881" s="19">
        <v>44492</v>
      </c>
      <c r="W1881" t="s">
        <v>1040</v>
      </c>
      <c r="X1881" t="s">
        <v>1041</v>
      </c>
      <c r="Y1881" t="s">
        <v>95</v>
      </c>
      <c r="Z1881" t="s">
        <v>364</v>
      </c>
      <c r="AA1881" s="29">
        <v>-11.48</v>
      </c>
      <c r="AB1881">
        <v>0</v>
      </c>
      <c r="AC1881">
        <f t="shared" si="360"/>
        <v>2021</v>
      </c>
      <c r="AD1881">
        <f t="shared" si="361"/>
        <v>10</v>
      </c>
      <c r="AE1881">
        <f t="shared" si="362"/>
        <v>2018</v>
      </c>
      <c r="AF1881">
        <f t="shared" si="363"/>
        <v>12</v>
      </c>
      <c r="AG1881" t="str">
        <f>VLOOKUP(F1881,vlookup!$A$2:$E$660,2,0)</f>
        <v>Retained</v>
      </c>
      <c r="AH1881" t="str">
        <f>VLOOKUP(F1881,vlookup!$A$2:$E$660,3,0)</f>
        <v>Service Contract</v>
      </c>
      <c r="AI1881" t="str">
        <f>VLOOKUP(F1881,vlookup!$A$2:$E$660,4,0)</f>
        <v>Used Car Programs</v>
      </c>
      <c r="AJ1881" t="str">
        <f>VLOOKUP(F1881,vlookup!$A$2:$E$660,5,0)</f>
        <v>High Mileage</v>
      </c>
      <c r="AL1881">
        <f t="shared" si="364"/>
        <v>36</v>
      </c>
      <c r="AM1881">
        <f t="shared" si="365"/>
        <v>1029</v>
      </c>
      <c r="AN1881">
        <f t="shared" si="366"/>
        <v>17166</v>
      </c>
      <c r="AO1881" t="str">
        <f t="shared" si="367"/>
        <v/>
      </c>
      <c r="AP1881" t="str">
        <f t="shared" si="368"/>
        <v/>
      </c>
      <c r="AQ1881" t="str">
        <f t="shared" si="369"/>
        <v/>
      </c>
      <c r="AR1881">
        <f t="shared" si="370"/>
        <v>-11.48</v>
      </c>
      <c r="AS1881" t="str">
        <f t="shared" si="371"/>
        <v>GGA76746L8-1</v>
      </c>
      <c r="AT1881" t="str">
        <f>IFERROR(IF(VLOOKUP(Y1881,vlookup!$I$2:$J$9,1,0)=Y1881,VLOOKUP(Y1881,vlookup!$I$2:$J$9,2,0),PROPER(Y1881)),PROPER(Y1881))</f>
        <v>Parts</v>
      </c>
      <c r="AU1881" t="str">
        <f>IFERROR(IF(B1881=VLOOKUP(B1881,vlookup!$L$2:$L$10,1,0),"Yes","No"),"No")</f>
        <v>No</v>
      </c>
    </row>
    <row r="1882" spans="1:47" ht="14.45" customHeight="1" x14ac:dyDescent="0.25">
      <c r="A1882" t="s">
        <v>1243</v>
      </c>
      <c r="B1882" s="31" t="s">
        <v>1244</v>
      </c>
      <c r="C1882">
        <v>1</v>
      </c>
      <c r="D1882">
        <v>1</v>
      </c>
      <c r="E1882" t="s">
        <v>382</v>
      </c>
      <c r="F1882" t="s">
        <v>464</v>
      </c>
      <c r="G1882" t="s">
        <v>388</v>
      </c>
      <c r="H1882" t="s">
        <v>929</v>
      </c>
      <c r="I1882">
        <v>75386</v>
      </c>
      <c r="J1882" s="19">
        <v>43448</v>
      </c>
      <c r="K1882" s="19">
        <v>43485</v>
      </c>
      <c r="L1882">
        <v>201901</v>
      </c>
      <c r="M1882" s="19">
        <v>43466</v>
      </c>
      <c r="N1882">
        <v>24617</v>
      </c>
      <c r="O1882" t="s">
        <v>1070</v>
      </c>
      <c r="P1882" t="s">
        <v>1245</v>
      </c>
      <c r="Q1882" t="s">
        <v>924</v>
      </c>
      <c r="R1882">
        <v>546169</v>
      </c>
      <c r="S1882" s="19">
        <v>44482</v>
      </c>
      <c r="T1882">
        <v>92552</v>
      </c>
      <c r="U1882" t="s">
        <v>356</v>
      </c>
      <c r="V1882" s="19">
        <v>44492</v>
      </c>
      <c r="W1882" t="s">
        <v>3297</v>
      </c>
      <c r="X1882" t="s">
        <v>3298</v>
      </c>
      <c r="Y1882" t="s">
        <v>95</v>
      </c>
      <c r="Z1882" t="s">
        <v>369</v>
      </c>
      <c r="AA1882" s="29">
        <v>-13.25</v>
      </c>
      <c r="AB1882">
        <v>0</v>
      </c>
      <c r="AC1882">
        <f t="shared" si="360"/>
        <v>2021</v>
      </c>
      <c r="AD1882">
        <f t="shared" si="361"/>
        <v>10</v>
      </c>
      <c r="AE1882">
        <f t="shared" si="362"/>
        <v>2018</v>
      </c>
      <c r="AF1882">
        <f t="shared" si="363"/>
        <v>12</v>
      </c>
      <c r="AG1882" t="str">
        <f>VLOOKUP(F1882,vlookup!$A$2:$E$660,2,0)</f>
        <v>Retained</v>
      </c>
      <c r="AH1882" t="str">
        <f>VLOOKUP(F1882,vlookup!$A$2:$E$660,3,0)</f>
        <v>Service Contract</v>
      </c>
      <c r="AI1882" t="str">
        <f>VLOOKUP(F1882,vlookup!$A$2:$E$660,4,0)</f>
        <v>Used Car Programs</v>
      </c>
      <c r="AJ1882" t="str">
        <f>VLOOKUP(F1882,vlookup!$A$2:$E$660,5,0)</f>
        <v>High Mileage</v>
      </c>
      <c r="AL1882">
        <f t="shared" si="364"/>
        <v>36</v>
      </c>
      <c r="AM1882">
        <f t="shared" si="365"/>
        <v>1029</v>
      </c>
      <c r="AN1882">
        <f t="shared" si="366"/>
        <v>17166</v>
      </c>
      <c r="AO1882" t="str">
        <f t="shared" si="367"/>
        <v/>
      </c>
      <c r="AP1882" t="str">
        <f t="shared" si="368"/>
        <v/>
      </c>
      <c r="AQ1882" t="str">
        <f t="shared" si="369"/>
        <v/>
      </c>
      <c r="AR1882">
        <f t="shared" si="370"/>
        <v>-13.25</v>
      </c>
      <c r="AS1882" t="str">
        <f t="shared" si="371"/>
        <v>GGA76746L8-1</v>
      </c>
      <c r="AT1882" t="str">
        <f>IFERROR(IF(VLOOKUP(Y1882,vlookup!$I$2:$J$9,1,0)=Y1882,VLOOKUP(Y1882,vlookup!$I$2:$J$9,2,0),PROPER(Y1882)),PROPER(Y1882))</f>
        <v>Parts</v>
      </c>
      <c r="AU1882" t="str">
        <f>IFERROR(IF(B1882=VLOOKUP(B1882,vlookup!$L$2:$L$10,1,0),"Yes","No"),"No")</f>
        <v>No</v>
      </c>
    </row>
    <row r="1883" spans="1:47" ht="14.45" customHeight="1" x14ac:dyDescent="0.25">
      <c r="A1883" t="s">
        <v>1243</v>
      </c>
      <c r="B1883" s="31" t="s">
        <v>1244</v>
      </c>
      <c r="C1883">
        <v>1</v>
      </c>
      <c r="D1883">
        <v>1</v>
      </c>
      <c r="E1883" t="s">
        <v>382</v>
      </c>
      <c r="F1883" t="s">
        <v>464</v>
      </c>
      <c r="G1883" t="s">
        <v>388</v>
      </c>
      <c r="H1883" t="s">
        <v>929</v>
      </c>
      <c r="I1883">
        <v>75386</v>
      </c>
      <c r="J1883" s="19">
        <v>43448</v>
      </c>
      <c r="K1883" s="19">
        <v>43485</v>
      </c>
      <c r="L1883">
        <v>201901</v>
      </c>
      <c r="M1883" s="19">
        <v>43466</v>
      </c>
      <c r="N1883">
        <v>24617</v>
      </c>
      <c r="O1883" t="s">
        <v>1070</v>
      </c>
      <c r="P1883" t="s">
        <v>1245</v>
      </c>
      <c r="Q1883" t="s">
        <v>924</v>
      </c>
      <c r="R1883">
        <v>546169</v>
      </c>
      <c r="S1883" s="19">
        <v>44482</v>
      </c>
      <c r="T1883">
        <v>92552</v>
      </c>
      <c r="U1883" t="s">
        <v>356</v>
      </c>
      <c r="V1883" s="19">
        <v>44492</v>
      </c>
      <c r="W1883" t="s">
        <v>3317</v>
      </c>
      <c r="X1883" t="s">
        <v>3318</v>
      </c>
      <c r="Y1883" t="s">
        <v>95</v>
      </c>
      <c r="Z1883" t="s">
        <v>369</v>
      </c>
      <c r="AA1883" s="29">
        <v>-21.03</v>
      </c>
      <c r="AB1883">
        <v>0</v>
      </c>
      <c r="AC1883">
        <f t="shared" si="360"/>
        <v>2021</v>
      </c>
      <c r="AD1883">
        <f t="shared" si="361"/>
        <v>10</v>
      </c>
      <c r="AE1883">
        <f t="shared" si="362"/>
        <v>2018</v>
      </c>
      <c r="AF1883">
        <f t="shared" si="363"/>
        <v>12</v>
      </c>
      <c r="AG1883" t="str">
        <f>VLOOKUP(F1883,vlookup!$A$2:$E$660,2,0)</f>
        <v>Retained</v>
      </c>
      <c r="AH1883" t="str">
        <f>VLOOKUP(F1883,vlookup!$A$2:$E$660,3,0)</f>
        <v>Service Contract</v>
      </c>
      <c r="AI1883" t="str">
        <f>VLOOKUP(F1883,vlookup!$A$2:$E$660,4,0)</f>
        <v>Used Car Programs</v>
      </c>
      <c r="AJ1883" t="str">
        <f>VLOOKUP(F1883,vlookup!$A$2:$E$660,5,0)</f>
        <v>High Mileage</v>
      </c>
      <c r="AL1883">
        <f t="shared" si="364"/>
        <v>36</v>
      </c>
      <c r="AM1883">
        <f t="shared" si="365"/>
        <v>1029</v>
      </c>
      <c r="AN1883">
        <f t="shared" si="366"/>
        <v>17166</v>
      </c>
      <c r="AO1883" t="str">
        <f t="shared" si="367"/>
        <v/>
      </c>
      <c r="AP1883" t="str">
        <f t="shared" si="368"/>
        <v/>
      </c>
      <c r="AQ1883" t="str">
        <f t="shared" si="369"/>
        <v/>
      </c>
      <c r="AR1883">
        <f t="shared" si="370"/>
        <v>-21.03</v>
      </c>
      <c r="AS1883" t="str">
        <f t="shared" si="371"/>
        <v>GGA76746L8-1</v>
      </c>
      <c r="AT1883" t="str">
        <f>IFERROR(IF(VLOOKUP(Y1883,vlookup!$I$2:$J$9,1,0)=Y1883,VLOOKUP(Y1883,vlookup!$I$2:$J$9,2,0),PROPER(Y1883)),PROPER(Y1883))</f>
        <v>Parts</v>
      </c>
      <c r="AU1883" t="str">
        <f>IFERROR(IF(B1883=VLOOKUP(B1883,vlookup!$L$2:$L$10,1,0),"Yes","No"),"No")</f>
        <v>No</v>
      </c>
    </row>
    <row r="1884" spans="1:47" ht="14.45" customHeight="1" x14ac:dyDescent="0.25">
      <c r="A1884" t="s">
        <v>1243</v>
      </c>
      <c r="B1884" s="31" t="s">
        <v>1244</v>
      </c>
      <c r="C1884">
        <v>1</v>
      </c>
      <c r="D1884">
        <v>1</v>
      </c>
      <c r="E1884" t="s">
        <v>382</v>
      </c>
      <c r="F1884" t="s">
        <v>464</v>
      </c>
      <c r="G1884" t="s">
        <v>388</v>
      </c>
      <c r="H1884" t="s">
        <v>929</v>
      </c>
      <c r="I1884">
        <v>75386</v>
      </c>
      <c r="J1884" s="19">
        <v>43448</v>
      </c>
      <c r="K1884" s="19">
        <v>43485</v>
      </c>
      <c r="L1884">
        <v>201901</v>
      </c>
      <c r="M1884" s="19">
        <v>43466</v>
      </c>
      <c r="N1884">
        <v>24617</v>
      </c>
      <c r="O1884" t="s">
        <v>1070</v>
      </c>
      <c r="P1884" t="s">
        <v>1245</v>
      </c>
      <c r="Q1884" t="s">
        <v>924</v>
      </c>
      <c r="R1884">
        <v>546169</v>
      </c>
      <c r="S1884" s="19">
        <v>44482</v>
      </c>
      <c r="T1884">
        <v>92552</v>
      </c>
      <c r="U1884" t="s">
        <v>356</v>
      </c>
      <c r="V1884" s="19">
        <v>44492</v>
      </c>
      <c r="W1884" t="s">
        <v>2793</v>
      </c>
      <c r="X1884" t="s">
        <v>2794</v>
      </c>
      <c r="Y1884" t="s">
        <v>95</v>
      </c>
      <c r="Z1884" t="s">
        <v>369</v>
      </c>
      <c r="AA1884" s="29">
        <v>-861.29</v>
      </c>
      <c r="AB1884">
        <v>0</v>
      </c>
      <c r="AC1884">
        <f t="shared" si="360"/>
        <v>2021</v>
      </c>
      <c r="AD1884">
        <f t="shared" si="361"/>
        <v>10</v>
      </c>
      <c r="AE1884">
        <f t="shared" si="362"/>
        <v>2018</v>
      </c>
      <c r="AF1884">
        <f t="shared" si="363"/>
        <v>12</v>
      </c>
      <c r="AG1884" t="str">
        <f>VLOOKUP(F1884,vlookup!$A$2:$E$660,2,0)</f>
        <v>Retained</v>
      </c>
      <c r="AH1884" t="str">
        <f>VLOOKUP(F1884,vlookup!$A$2:$E$660,3,0)</f>
        <v>Service Contract</v>
      </c>
      <c r="AI1884" t="str">
        <f>VLOOKUP(F1884,vlookup!$A$2:$E$660,4,0)</f>
        <v>Used Car Programs</v>
      </c>
      <c r="AJ1884" t="str">
        <f>VLOOKUP(F1884,vlookup!$A$2:$E$660,5,0)</f>
        <v>High Mileage</v>
      </c>
      <c r="AL1884">
        <f t="shared" si="364"/>
        <v>36</v>
      </c>
      <c r="AM1884">
        <f t="shared" si="365"/>
        <v>1029</v>
      </c>
      <c r="AN1884">
        <f t="shared" si="366"/>
        <v>17166</v>
      </c>
      <c r="AO1884" t="str">
        <f t="shared" si="367"/>
        <v/>
      </c>
      <c r="AP1884" t="str">
        <f t="shared" si="368"/>
        <v/>
      </c>
      <c r="AQ1884" t="str">
        <f t="shared" si="369"/>
        <v/>
      </c>
      <c r="AR1884">
        <f t="shared" si="370"/>
        <v>-861.29</v>
      </c>
      <c r="AS1884" t="str">
        <f t="shared" si="371"/>
        <v>GGA76746L8-1</v>
      </c>
      <c r="AT1884" t="str">
        <f>IFERROR(IF(VLOOKUP(Y1884,vlookup!$I$2:$J$9,1,0)=Y1884,VLOOKUP(Y1884,vlookup!$I$2:$J$9,2,0),PROPER(Y1884)),PROPER(Y1884))</f>
        <v>Parts</v>
      </c>
      <c r="AU1884" t="str">
        <f>IFERROR(IF(B1884=VLOOKUP(B1884,vlookup!$L$2:$L$10,1,0),"Yes","No"),"No")</f>
        <v>No</v>
      </c>
    </row>
    <row r="1885" spans="1:47" ht="14.45" customHeight="1" x14ac:dyDescent="0.25">
      <c r="A1885" t="s">
        <v>1246</v>
      </c>
      <c r="B1885" s="31" t="s">
        <v>1247</v>
      </c>
      <c r="C1885">
        <v>1</v>
      </c>
      <c r="D1885">
        <v>1</v>
      </c>
      <c r="E1885" t="s">
        <v>382</v>
      </c>
      <c r="F1885" t="s">
        <v>464</v>
      </c>
      <c r="G1885" t="s">
        <v>22</v>
      </c>
      <c r="H1885" t="s">
        <v>1248</v>
      </c>
      <c r="I1885">
        <v>96575</v>
      </c>
      <c r="J1885" s="19">
        <v>44619</v>
      </c>
      <c r="K1885" s="19">
        <v>44643</v>
      </c>
      <c r="L1885">
        <v>202203</v>
      </c>
      <c r="M1885" s="19">
        <v>44621</v>
      </c>
      <c r="N1885">
        <v>24617</v>
      </c>
      <c r="O1885" t="s">
        <v>1070</v>
      </c>
      <c r="P1885" t="s">
        <v>1249</v>
      </c>
      <c r="Q1885" t="s">
        <v>924</v>
      </c>
      <c r="R1885">
        <v>55122</v>
      </c>
      <c r="S1885" s="19">
        <v>44935</v>
      </c>
      <c r="T1885">
        <v>105488</v>
      </c>
      <c r="U1885" t="s">
        <v>356</v>
      </c>
      <c r="V1885" s="19">
        <v>44938</v>
      </c>
      <c r="W1885" t="s">
        <v>640</v>
      </c>
      <c r="X1885" t="s">
        <v>641</v>
      </c>
      <c r="Y1885" t="s">
        <v>95</v>
      </c>
      <c r="Z1885" t="s">
        <v>582</v>
      </c>
      <c r="AA1885" s="29">
        <v>-250</v>
      </c>
      <c r="AB1885">
        <v>0</v>
      </c>
      <c r="AC1885">
        <f t="shared" si="360"/>
        <v>2023</v>
      </c>
      <c r="AD1885">
        <f t="shared" si="361"/>
        <v>1</v>
      </c>
      <c r="AE1885">
        <f t="shared" si="362"/>
        <v>2022</v>
      </c>
      <c r="AF1885">
        <f t="shared" si="363"/>
        <v>2</v>
      </c>
      <c r="AG1885" t="str">
        <f>VLOOKUP(F1885,vlookup!$A$2:$E$660,2,0)</f>
        <v>Retained</v>
      </c>
      <c r="AH1885" t="str">
        <f>VLOOKUP(F1885,vlookup!$A$2:$E$660,3,0)</f>
        <v>Service Contract</v>
      </c>
      <c r="AI1885" t="str">
        <f>VLOOKUP(F1885,vlookup!$A$2:$E$660,4,0)</f>
        <v>Used Car Programs</v>
      </c>
      <c r="AJ1885" t="str">
        <f>VLOOKUP(F1885,vlookup!$A$2:$E$660,5,0)</f>
        <v>High Mileage</v>
      </c>
      <c r="AL1885">
        <f t="shared" si="364"/>
        <v>26</v>
      </c>
      <c r="AM1885">
        <f t="shared" si="365"/>
        <v>315</v>
      </c>
      <c r="AN1885">
        <f t="shared" si="366"/>
        <v>8913</v>
      </c>
      <c r="AO1885" t="str">
        <f t="shared" si="367"/>
        <v/>
      </c>
      <c r="AP1885" t="str">
        <f t="shared" si="368"/>
        <v/>
      </c>
      <c r="AQ1885" t="str">
        <f t="shared" si="369"/>
        <v/>
      </c>
      <c r="AR1885">
        <f t="shared" si="370"/>
        <v>-250</v>
      </c>
      <c r="AS1885" t="str">
        <f t="shared" si="371"/>
        <v>ZAGFGC15976B22-1</v>
      </c>
      <c r="AT1885" t="str">
        <f>IFERROR(IF(VLOOKUP(Y1885,vlookup!$I$2:$J$9,1,0)=Y1885,VLOOKUP(Y1885,vlookup!$I$2:$J$9,2,0),PROPER(Y1885)),PROPER(Y1885))</f>
        <v>Parts</v>
      </c>
      <c r="AU1885" t="str">
        <f>IFERROR(IF(B1885=VLOOKUP(B1885,vlookup!$L$2:$L$10,1,0),"Yes","No"),"No")</f>
        <v>No</v>
      </c>
    </row>
    <row r="1886" spans="1:47" ht="14.45" customHeight="1" x14ac:dyDescent="0.25">
      <c r="A1886" t="s">
        <v>1246</v>
      </c>
      <c r="B1886" s="31" t="s">
        <v>1247</v>
      </c>
      <c r="C1886">
        <v>1</v>
      </c>
      <c r="D1886">
        <v>1</v>
      </c>
      <c r="E1886" t="s">
        <v>382</v>
      </c>
      <c r="F1886" t="s">
        <v>464</v>
      </c>
      <c r="G1886" t="s">
        <v>22</v>
      </c>
      <c r="H1886" t="s">
        <v>1248</v>
      </c>
      <c r="I1886">
        <v>96575</v>
      </c>
      <c r="J1886" s="19">
        <v>44619</v>
      </c>
      <c r="K1886" s="19">
        <v>44643</v>
      </c>
      <c r="L1886">
        <v>202203</v>
      </c>
      <c r="M1886" s="19">
        <v>44621</v>
      </c>
      <c r="N1886">
        <v>24617</v>
      </c>
      <c r="O1886" t="s">
        <v>1070</v>
      </c>
      <c r="P1886" t="s">
        <v>1249</v>
      </c>
      <c r="Q1886" t="s">
        <v>924</v>
      </c>
      <c r="R1886">
        <v>55122</v>
      </c>
      <c r="S1886" s="19">
        <v>44935</v>
      </c>
      <c r="T1886">
        <v>105488</v>
      </c>
      <c r="U1886" t="s">
        <v>356</v>
      </c>
      <c r="V1886" s="19">
        <v>44938</v>
      </c>
      <c r="W1886" t="s">
        <v>600</v>
      </c>
      <c r="X1886" t="s">
        <v>601</v>
      </c>
      <c r="Y1886" t="s">
        <v>95</v>
      </c>
      <c r="Z1886" t="s">
        <v>364</v>
      </c>
      <c r="AA1886" s="29">
        <v>-97.66</v>
      </c>
      <c r="AB1886">
        <v>0</v>
      </c>
      <c r="AC1886">
        <f t="shared" si="360"/>
        <v>2023</v>
      </c>
      <c r="AD1886">
        <f t="shared" si="361"/>
        <v>1</v>
      </c>
      <c r="AE1886">
        <f t="shared" si="362"/>
        <v>2022</v>
      </c>
      <c r="AF1886">
        <f t="shared" si="363"/>
        <v>2</v>
      </c>
      <c r="AG1886" t="str">
        <f>VLOOKUP(F1886,vlookup!$A$2:$E$660,2,0)</f>
        <v>Retained</v>
      </c>
      <c r="AH1886" t="str">
        <f>VLOOKUP(F1886,vlookup!$A$2:$E$660,3,0)</f>
        <v>Service Contract</v>
      </c>
      <c r="AI1886" t="str">
        <f>VLOOKUP(F1886,vlookup!$A$2:$E$660,4,0)</f>
        <v>Used Car Programs</v>
      </c>
      <c r="AJ1886" t="str">
        <f>VLOOKUP(F1886,vlookup!$A$2:$E$660,5,0)</f>
        <v>High Mileage</v>
      </c>
      <c r="AL1886">
        <f t="shared" si="364"/>
        <v>26</v>
      </c>
      <c r="AM1886">
        <f t="shared" si="365"/>
        <v>315</v>
      </c>
      <c r="AN1886">
        <f t="shared" si="366"/>
        <v>8913</v>
      </c>
      <c r="AO1886" t="str">
        <f t="shared" si="367"/>
        <v/>
      </c>
      <c r="AP1886" t="str">
        <f t="shared" si="368"/>
        <v/>
      </c>
      <c r="AQ1886" t="str">
        <f t="shared" si="369"/>
        <v/>
      </c>
      <c r="AR1886">
        <f t="shared" si="370"/>
        <v>-97.66</v>
      </c>
      <c r="AS1886" t="str">
        <f t="shared" si="371"/>
        <v>ZAGFGC15976B22-1</v>
      </c>
      <c r="AT1886" t="str">
        <f>IFERROR(IF(VLOOKUP(Y1886,vlookup!$I$2:$J$9,1,0)=Y1886,VLOOKUP(Y1886,vlookup!$I$2:$J$9,2,0),PROPER(Y1886)),PROPER(Y1886))</f>
        <v>Parts</v>
      </c>
      <c r="AU1886" t="str">
        <f>IFERROR(IF(B1886=VLOOKUP(B1886,vlookup!$L$2:$L$10,1,0),"Yes","No"),"No")</f>
        <v>No</v>
      </c>
    </row>
    <row r="1887" spans="1:47" ht="14.45" customHeight="1" x14ac:dyDescent="0.25">
      <c r="A1887" t="s">
        <v>1250</v>
      </c>
      <c r="B1887" s="31" t="s">
        <v>1251</v>
      </c>
      <c r="C1887">
        <v>1</v>
      </c>
      <c r="D1887">
        <v>1</v>
      </c>
      <c r="E1887" t="s">
        <v>382</v>
      </c>
      <c r="F1887" t="s">
        <v>464</v>
      </c>
      <c r="G1887" t="s">
        <v>388</v>
      </c>
      <c r="H1887" t="s">
        <v>949</v>
      </c>
      <c r="I1887">
        <v>112528</v>
      </c>
      <c r="J1887" s="19">
        <v>44465</v>
      </c>
      <c r="K1887" s="19">
        <v>44497</v>
      </c>
      <c r="L1887">
        <v>202110</v>
      </c>
      <c r="M1887" s="19">
        <v>44470</v>
      </c>
      <c r="N1887">
        <v>24616</v>
      </c>
      <c r="O1887" t="s">
        <v>1076</v>
      </c>
      <c r="P1887" t="s">
        <v>1239</v>
      </c>
      <c r="Q1887" t="s">
        <v>924</v>
      </c>
      <c r="R1887">
        <v>6265997</v>
      </c>
      <c r="S1887" s="19">
        <v>44671</v>
      </c>
      <c r="T1887">
        <v>118503</v>
      </c>
      <c r="U1887" t="s">
        <v>356</v>
      </c>
      <c r="V1887" s="19">
        <v>44718</v>
      </c>
      <c r="W1887" t="s">
        <v>367</v>
      </c>
      <c r="X1887" t="s">
        <v>368</v>
      </c>
      <c r="Y1887" t="s">
        <v>95</v>
      </c>
      <c r="Z1887" t="s">
        <v>365</v>
      </c>
      <c r="AA1887" s="29">
        <v>-40</v>
      </c>
      <c r="AB1887">
        <v>0</v>
      </c>
      <c r="AC1887">
        <f t="shared" si="360"/>
        <v>2022</v>
      </c>
      <c r="AD1887">
        <f t="shared" si="361"/>
        <v>6</v>
      </c>
      <c r="AE1887">
        <f t="shared" si="362"/>
        <v>2021</v>
      </c>
      <c r="AF1887">
        <f t="shared" si="363"/>
        <v>9</v>
      </c>
      <c r="AG1887" t="str">
        <f>VLOOKUP(F1887,vlookup!$A$2:$E$660,2,0)</f>
        <v>Retained</v>
      </c>
      <c r="AH1887" t="str">
        <f>VLOOKUP(F1887,vlookup!$A$2:$E$660,3,0)</f>
        <v>Service Contract</v>
      </c>
      <c r="AI1887" t="str">
        <f>VLOOKUP(F1887,vlookup!$A$2:$E$660,4,0)</f>
        <v>Used Car Programs</v>
      </c>
      <c r="AJ1887" t="str">
        <f>VLOOKUP(F1887,vlookup!$A$2:$E$660,5,0)</f>
        <v>High Mileage</v>
      </c>
      <c r="AL1887">
        <f t="shared" si="364"/>
        <v>32</v>
      </c>
      <c r="AM1887">
        <f t="shared" si="365"/>
        <v>250</v>
      </c>
      <c r="AN1887">
        <f t="shared" si="366"/>
        <v>5975</v>
      </c>
      <c r="AO1887" t="str">
        <f t="shared" si="367"/>
        <v/>
      </c>
      <c r="AP1887" t="str">
        <f t="shared" si="368"/>
        <v/>
      </c>
      <c r="AQ1887" t="str">
        <f t="shared" si="369"/>
        <v/>
      </c>
      <c r="AR1887">
        <f t="shared" si="370"/>
        <v>-40</v>
      </c>
      <c r="AS1887" t="str">
        <f t="shared" si="371"/>
        <v>ZAGFUC89831I21-1</v>
      </c>
      <c r="AT1887" t="str">
        <f>IFERROR(IF(VLOOKUP(Y1887,vlookup!$I$2:$J$9,1,0)=Y1887,VLOOKUP(Y1887,vlookup!$I$2:$J$9,2,0),PROPER(Y1887)),PROPER(Y1887))</f>
        <v>Parts</v>
      </c>
      <c r="AU1887" t="str">
        <f>IFERROR(IF(B1887=VLOOKUP(B1887,vlookup!$L$2:$L$10,1,0),"Yes","No"),"No")</f>
        <v>No</v>
      </c>
    </row>
    <row r="1888" spans="1:47" ht="14.45" customHeight="1" x14ac:dyDescent="0.25">
      <c r="A1888" t="s">
        <v>1250</v>
      </c>
      <c r="B1888" s="31" t="s">
        <v>1251</v>
      </c>
      <c r="C1888">
        <v>1</v>
      </c>
      <c r="D1888">
        <v>2</v>
      </c>
      <c r="E1888" t="s">
        <v>382</v>
      </c>
      <c r="F1888" t="s">
        <v>464</v>
      </c>
      <c r="G1888" t="s">
        <v>388</v>
      </c>
      <c r="H1888" t="s">
        <v>949</v>
      </c>
      <c r="I1888">
        <v>112528</v>
      </c>
      <c r="J1888" s="19">
        <v>44465</v>
      </c>
      <c r="K1888" s="19">
        <v>44497</v>
      </c>
      <c r="L1888">
        <v>202110</v>
      </c>
      <c r="M1888" s="19">
        <v>44470</v>
      </c>
      <c r="N1888">
        <v>24616</v>
      </c>
      <c r="O1888" t="s">
        <v>1076</v>
      </c>
      <c r="P1888" t="s">
        <v>3296</v>
      </c>
      <c r="Q1888" t="s">
        <v>930</v>
      </c>
      <c r="R1888" t="s">
        <v>544</v>
      </c>
      <c r="S1888" s="19">
        <v>44686</v>
      </c>
      <c r="T1888">
        <v>118503</v>
      </c>
      <c r="U1888" t="s">
        <v>357</v>
      </c>
      <c r="V1888" s="19">
        <v>44692</v>
      </c>
      <c r="W1888" t="s">
        <v>370</v>
      </c>
      <c r="X1888" t="s">
        <v>371</v>
      </c>
      <c r="Y1888" t="s">
        <v>95</v>
      </c>
      <c r="Z1888" t="s">
        <v>369</v>
      </c>
      <c r="AA1888" s="29">
        <v>-2860</v>
      </c>
      <c r="AB1888">
        <v>0</v>
      </c>
      <c r="AC1888">
        <f t="shared" si="360"/>
        <v>2022</v>
      </c>
      <c r="AD1888">
        <f t="shared" si="361"/>
        <v>5</v>
      </c>
      <c r="AE1888">
        <f t="shared" si="362"/>
        <v>2021</v>
      </c>
      <c r="AF1888">
        <f t="shared" si="363"/>
        <v>9</v>
      </c>
      <c r="AG1888" t="str">
        <f>VLOOKUP(F1888,vlookup!$A$2:$E$660,2,0)</f>
        <v>Retained</v>
      </c>
      <c r="AH1888" t="str">
        <f>VLOOKUP(F1888,vlookup!$A$2:$E$660,3,0)</f>
        <v>Service Contract</v>
      </c>
      <c r="AI1888" t="str">
        <f>VLOOKUP(F1888,vlookup!$A$2:$E$660,4,0)</f>
        <v>Used Car Programs</v>
      </c>
      <c r="AJ1888" t="str">
        <f>VLOOKUP(F1888,vlookup!$A$2:$E$660,5,0)</f>
        <v>High Mileage</v>
      </c>
      <c r="AL1888">
        <f t="shared" si="364"/>
        <v>32</v>
      </c>
      <c r="AM1888">
        <f t="shared" si="365"/>
        <v>225</v>
      </c>
      <c r="AN1888">
        <f t="shared" si="366"/>
        <v>5975</v>
      </c>
      <c r="AO1888" t="str">
        <f t="shared" si="367"/>
        <v/>
      </c>
      <c r="AP1888" t="str">
        <f t="shared" si="368"/>
        <v/>
      </c>
      <c r="AQ1888" t="str">
        <f t="shared" si="369"/>
        <v/>
      </c>
      <c r="AR1888">
        <f t="shared" si="370"/>
        <v>-2860</v>
      </c>
      <c r="AS1888" t="str">
        <f t="shared" si="371"/>
        <v>ZAGFUC89831I21-1</v>
      </c>
      <c r="AT1888" t="str">
        <f>IFERROR(IF(VLOOKUP(Y1888,vlookup!$I$2:$J$9,1,0)=Y1888,VLOOKUP(Y1888,vlookup!$I$2:$J$9,2,0),PROPER(Y1888)),PROPER(Y1888))</f>
        <v>Parts</v>
      </c>
      <c r="AU1888" t="str">
        <f>IFERROR(IF(B1888=VLOOKUP(B1888,vlookup!$L$2:$L$10,1,0),"Yes","No"),"No")</f>
        <v>No</v>
      </c>
    </row>
    <row r="1889" spans="1:47" ht="14.45" customHeight="1" x14ac:dyDescent="0.25">
      <c r="A1889" t="s">
        <v>1252</v>
      </c>
      <c r="B1889" s="31" t="s">
        <v>1253</v>
      </c>
      <c r="C1889">
        <v>1</v>
      </c>
      <c r="D1889">
        <v>1</v>
      </c>
      <c r="E1889" t="s">
        <v>382</v>
      </c>
      <c r="F1889" t="s">
        <v>464</v>
      </c>
      <c r="G1889" t="s">
        <v>388</v>
      </c>
      <c r="H1889" t="s">
        <v>949</v>
      </c>
      <c r="I1889">
        <v>100955</v>
      </c>
      <c r="J1889" s="19">
        <v>44261</v>
      </c>
      <c r="K1889" s="19">
        <v>44318</v>
      </c>
      <c r="L1889">
        <v>202104</v>
      </c>
      <c r="M1889" s="19">
        <v>44287</v>
      </c>
      <c r="N1889">
        <v>24617</v>
      </c>
      <c r="O1889" t="s">
        <v>1070</v>
      </c>
      <c r="P1889" t="s">
        <v>1254</v>
      </c>
      <c r="Q1889" t="s">
        <v>924</v>
      </c>
      <c r="R1889">
        <v>124804</v>
      </c>
      <c r="S1889" s="19">
        <v>44431</v>
      </c>
      <c r="T1889">
        <v>109722</v>
      </c>
      <c r="U1889" t="s">
        <v>356</v>
      </c>
      <c r="V1889" s="19">
        <v>44449</v>
      </c>
      <c r="W1889" t="s">
        <v>3319</v>
      </c>
      <c r="X1889" t="s">
        <v>3320</v>
      </c>
      <c r="Y1889" t="s">
        <v>95</v>
      </c>
      <c r="Z1889" t="s">
        <v>366</v>
      </c>
      <c r="AA1889" s="29">
        <v>-1.47</v>
      </c>
      <c r="AB1889">
        <v>0</v>
      </c>
      <c r="AC1889">
        <f t="shared" si="360"/>
        <v>2021</v>
      </c>
      <c r="AD1889">
        <f t="shared" si="361"/>
        <v>9</v>
      </c>
      <c r="AE1889">
        <f t="shared" si="362"/>
        <v>2021</v>
      </c>
      <c r="AF1889">
        <f t="shared" si="363"/>
        <v>3</v>
      </c>
      <c r="AG1889" t="str">
        <f>VLOOKUP(F1889,vlookup!$A$2:$E$660,2,0)</f>
        <v>Retained</v>
      </c>
      <c r="AH1889" t="str">
        <f>VLOOKUP(F1889,vlookup!$A$2:$E$660,3,0)</f>
        <v>Service Contract</v>
      </c>
      <c r="AI1889" t="str">
        <f>VLOOKUP(F1889,vlookup!$A$2:$E$660,4,0)</f>
        <v>Used Car Programs</v>
      </c>
      <c r="AJ1889" t="str">
        <f>VLOOKUP(F1889,vlookup!$A$2:$E$660,5,0)</f>
        <v>High Mileage</v>
      </c>
      <c r="AL1889">
        <f t="shared" si="364"/>
        <v>56</v>
      </c>
      <c r="AM1889">
        <f t="shared" si="365"/>
        <v>184</v>
      </c>
      <c r="AN1889">
        <f t="shared" si="366"/>
        <v>8767</v>
      </c>
      <c r="AO1889" t="str">
        <f t="shared" si="367"/>
        <v/>
      </c>
      <c r="AP1889" t="str">
        <f t="shared" si="368"/>
        <v/>
      </c>
      <c r="AQ1889" t="str">
        <f t="shared" si="369"/>
        <v/>
      </c>
      <c r="AR1889">
        <f t="shared" si="370"/>
        <v>-1.47</v>
      </c>
      <c r="AS1889" t="str">
        <f t="shared" si="371"/>
        <v>ZAGEUC00938C21-1</v>
      </c>
      <c r="AT1889" t="str">
        <f>IFERROR(IF(VLOOKUP(Y1889,vlookup!$I$2:$J$9,1,0)=Y1889,VLOOKUP(Y1889,vlookup!$I$2:$J$9,2,0),PROPER(Y1889)),PROPER(Y1889))</f>
        <v>Parts</v>
      </c>
      <c r="AU1889" t="str">
        <f>IFERROR(IF(B1889=VLOOKUP(B1889,vlookup!$L$2:$L$10,1,0),"Yes","No"),"No")</f>
        <v>No</v>
      </c>
    </row>
    <row r="1890" spans="1:47" ht="14.45" customHeight="1" x14ac:dyDescent="0.25">
      <c r="A1890" t="s">
        <v>1252</v>
      </c>
      <c r="B1890" s="31" t="s">
        <v>1253</v>
      </c>
      <c r="C1890">
        <v>1</v>
      </c>
      <c r="D1890">
        <v>1</v>
      </c>
      <c r="E1890" t="s">
        <v>382</v>
      </c>
      <c r="F1890" t="s">
        <v>464</v>
      </c>
      <c r="G1890" t="s">
        <v>388</v>
      </c>
      <c r="H1890" t="s">
        <v>949</v>
      </c>
      <c r="I1890">
        <v>100955</v>
      </c>
      <c r="J1890" s="19">
        <v>44261</v>
      </c>
      <c r="K1890" s="19">
        <v>44318</v>
      </c>
      <c r="L1890">
        <v>202104</v>
      </c>
      <c r="M1890" s="19">
        <v>44287</v>
      </c>
      <c r="N1890">
        <v>24617</v>
      </c>
      <c r="O1890" t="s">
        <v>1070</v>
      </c>
      <c r="P1890" t="s">
        <v>1254</v>
      </c>
      <c r="Q1890" t="s">
        <v>924</v>
      </c>
      <c r="R1890">
        <v>124804</v>
      </c>
      <c r="S1890" s="19">
        <v>44431</v>
      </c>
      <c r="T1890">
        <v>109722</v>
      </c>
      <c r="U1890" t="s">
        <v>356</v>
      </c>
      <c r="V1890" s="19">
        <v>44449</v>
      </c>
      <c r="W1890" t="s">
        <v>3139</v>
      </c>
      <c r="X1890" t="s">
        <v>3140</v>
      </c>
      <c r="Y1890" t="s">
        <v>95</v>
      </c>
      <c r="Z1890" t="s">
        <v>366</v>
      </c>
      <c r="AA1890" s="29">
        <v>-218.47</v>
      </c>
      <c r="AB1890">
        <v>0</v>
      </c>
      <c r="AC1890">
        <f t="shared" si="360"/>
        <v>2021</v>
      </c>
      <c r="AD1890">
        <f t="shared" si="361"/>
        <v>9</v>
      </c>
      <c r="AE1890">
        <f t="shared" si="362"/>
        <v>2021</v>
      </c>
      <c r="AF1890">
        <f t="shared" si="363"/>
        <v>3</v>
      </c>
      <c r="AG1890" t="str">
        <f>VLOOKUP(F1890,vlookup!$A$2:$E$660,2,0)</f>
        <v>Retained</v>
      </c>
      <c r="AH1890" t="str">
        <f>VLOOKUP(F1890,vlookup!$A$2:$E$660,3,0)</f>
        <v>Service Contract</v>
      </c>
      <c r="AI1890" t="str">
        <f>VLOOKUP(F1890,vlookup!$A$2:$E$660,4,0)</f>
        <v>Used Car Programs</v>
      </c>
      <c r="AJ1890" t="str">
        <f>VLOOKUP(F1890,vlookup!$A$2:$E$660,5,0)</f>
        <v>High Mileage</v>
      </c>
      <c r="AL1890">
        <f t="shared" si="364"/>
        <v>56</v>
      </c>
      <c r="AM1890">
        <f t="shared" si="365"/>
        <v>184</v>
      </c>
      <c r="AN1890">
        <f t="shared" si="366"/>
        <v>8767</v>
      </c>
      <c r="AO1890" t="str">
        <f t="shared" si="367"/>
        <v/>
      </c>
      <c r="AP1890" t="str">
        <f t="shared" si="368"/>
        <v/>
      </c>
      <c r="AQ1890" t="str">
        <f t="shared" si="369"/>
        <v/>
      </c>
      <c r="AR1890">
        <f t="shared" si="370"/>
        <v>-218.47</v>
      </c>
      <c r="AS1890" t="str">
        <f t="shared" si="371"/>
        <v>ZAGEUC00938C21-1</v>
      </c>
      <c r="AT1890" t="str">
        <f>IFERROR(IF(VLOOKUP(Y1890,vlookup!$I$2:$J$9,1,0)=Y1890,VLOOKUP(Y1890,vlookup!$I$2:$J$9,2,0),PROPER(Y1890)),PROPER(Y1890))</f>
        <v>Parts</v>
      </c>
      <c r="AU1890" t="str">
        <f>IFERROR(IF(B1890=VLOOKUP(B1890,vlookup!$L$2:$L$10,1,0),"Yes","No"),"No")</f>
        <v>No</v>
      </c>
    </row>
    <row r="1891" spans="1:47" ht="14.45" customHeight="1" x14ac:dyDescent="0.25">
      <c r="A1891" t="s">
        <v>1252</v>
      </c>
      <c r="B1891" s="31" t="s">
        <v>1253</v>
      </c>
      <c r="C1891">
        <v>1</v>
      </c>
      <c r="D1891">
        <v>1</v>
      </c>
      <c r="E1891" t="s">
        <v>382</v>
      </c>
      <c r="F1891" t="s">
        <v>464</v>
      </c>
      <c r="G1891" t="s">
        <v>388</v>
      </c>
      <c r="H1891" t="s">
        <v>949</v>
      </c>
      <c r="I1891">
        <v>100955</v>
      </c>
      <c r="J1891" s="19">
        <v>44261</v>
      </c>
      <c r="K1891" s="19">
        <v>44318</v>
      </c>
      <c r="L1891">
        <v>202104</v>
      </c>
      <c r="M1891" s="19">
        <v>44287</v>
      </c>
      <c r="N1891">
        <v>24617</v>
      </c>
      <c r="O1891" t="s">
        <v>1070</v>
      </c>
      <c r="P1891" t="s">
        <v>1254</v>
      </c>
      <c r="Q1891" t="s">
        <v>924</v>
      </c>
      <c r="R1891">
        <v>124804</v>
      </c>
      <c r="S1891" s="19">
        <v>44431</v>
      </c>
      <c r="T1891">
        <v>109722</v>
      </c>
      <c r="U1891" t="s">
        <v>356</v>
      </c>
      <c r="V1891" s="19">
        <v>44449</v>
      </c>
      <c r="W1891" t="s">
        <v>1032</v>
      </c>
      <c r="X1891" t="s">
        <v>1033</v>
      </c>
      <c r="Y1891" t="s">
        <v>95</v>
      </c>
      <c r="Z1891" t="s">
        <v>366</v>
      </c>
      <c r="AA1891" s="29">
        <v>-278.55</v>
      </c>
      <c r="AB1891">
        <v>0</v>
      </c>
      <c r="AC1891">
        <f t="shared" si="360"/>
        <v>2021</v>
      </c>
      <c r="AD1891">
        <f t="shared" si="361"/>
        <v>9</v>
      </c>
      <c r="AE1891">
        <f t="shared" si="362"/>
        <v>2021</v>
      </c>
      <c r="AF1891">
        <f t="shared" si="363"/>
        <v>3</v>
      </c>
      <c r="AG1891" t="str">
        <f>VLOOKUP(F1891,vlookup!$A$2:$E$660,2,0)</f>
        <v>Retained</v>
      </c>
      <c r="AH1891" t="str">
        <f>VLOOKUP(F1891,vlookup!$A$2:$E$660,3,0)</f>
        <v>Service Contract</v>
      </c>
      <c r="AI1891" t="str">
        <f>VLOOKUP(F1891,vlookup!$A$2:$E$660,4,0)</f>
        <v>Used Car Programs</v>
      </c>
      <c r="AJ1891" t="str">
        <f>VLOOKUP(F1891,vlookup!$A$2:$E$660,5,0)</f>
        <v>High Mileage</v>
      </c>
      <c r="AL1891">
        <f t="shared" si="364"/>
        <v>56</v>
      </c>
      <c r="AM1891">
        <f t="shared" si="365"/>
        <v>184</v>
      </c>
      <c r="AN1891">
        <f t="shared" si="366"/>
        <v>8767</v>
      </c>
      <c r="AO1891" t="str">
        <f t="shared" si="367"/>
        <v/>
      </c>
      <c r="AP1891" t="str">
        <f t="shared" si="368"/>
        <v/>
      </c>
      <c r="AQ1891" t="str">
        <f t="shared" si="369"/>
        <v/>
      </c>
      <c r="AR1891">
        <f t="shared" si="370"/>
        <v>-278.55</v>
      </c>
      <c r="AS1891" t="str">
        <f t="shared" si="371"/>
        <v>ZAGEUC00938C21-1</v>
      </c>
      <c r="AT1891" t="str">
        <f>IFERROR(IF(VLOOKUP(Y1891,vlookup!$I$2:$J$9,1,0)=Y1891,VLOOKUP(Y1891,vlookup!$I$2:$J$9,2,0),PROPER(Y1891)),PROPER(Y1891))</f>
        <v>Parts</v>
      </c>
      <c r="AU1891" t="str">
        <f>IFERROR(IF(B1891=VLOOKUP(B1891,vlookup!$L$2:$L$10,1,0),"Yes","No"),"No")</f>
        <v>No</v>
      </c>
    </row>
    <row r="1892" spans="1:47" ht="14.45" customHeight="1" x14ac:dyDescent="0.25">
      <c r="A1892" t="s">
        <v>1252</v>
      </c>
      <c r="B1892" s="31" t="s">
        <v>1253</v>
      </c>
      <c r="C1892">
        <v>1</v>
      </c>
      <c r="D1892">
        <v>1</v>
      </c>
      <c r="E1892" t="s">
        <v>382</v>
      </c>
      <c r="F1892" t="s">
        <v>464</v>
      </c>
      <c r="G1892" t="s">
        <v>388</v>
      </c>
      <c r="H1892" t="s">
        <v>949</v>
      </c>
      <c r="I1892">
        <v>100955</v>
      </c>
      <c r="J1892" s="19">
        <v>44261</v>
      </c>
      <c r="K1892" s="19">
        <v>44318</v>
      </c>
      <c r="L1892">
        <v>202104</v>
      </c>
      <c r="M1892" s="19">
        <v>44287</v>
      </c>
      <c r="N1892">
        <v>24617</v>
      </c>
      <c r="O1892" t="s">
        <v>1070</v>
      </c>
      <c r="P1892" t="s">
        <v>1254</v>
      </c>
      <c r="Q1892" t="s">
        <v>924</v>
      </c>
      <c r="R1892">
        <v>124804</v>
      </c>
      <c r="S1892" s="19">
        <v>44431</v>
      </c>
      <c r="T1892">
        <v>109722</v>
      </c>
      <c r="U1892" t="s">
        <v>356</v>
      </c>
      <c r="V1892" s="19">
        <v>44449</v>
      </c>
      <c r="W1892" t="s">
        <v>3321</v>
      </c>
      <c r="X1892" t="s">
        <v>3322</v>
      </c>
      <c r="Y1892" t="s">
        <v>95</v>
      </c>
      <c r="Z1892" t="s">
        <v>1068</v>
      </c>
      <c r="AA1892" s="29">
        <v>-65.42</v>
      </c>
      <c r="AB1892">
        <v>0</v>
      </c>
      <c r="AC1892">
        <f t="shared" si="360"/>
        <v>2021</v>
      </c>
      <c r="AD1892">
        <f t="shared" si="361"/>
        <v>9</v>
      </c>
      <c r="AE1892">
        <f t="shared" si="362"/>
        <v>2021</v>
      </c>
      <c r="AF1892">
        <f t="shared" si="363"/>
        <v>3</v>
      </c>
      <c r="AG1892" t="str">
        <f>VLOOKUP(F1892,vlookup!$A$2:$E$660,2,0)</f>
        <v>Retained</v>
      </c>
      <c r="AH1892" t="str">
        <f>VLOOKUP(F1892,vlookup!$A$2:$E$660,3,0)</f>
        <v>Service Contract</v>
      </c>
      <c r="AI1892" t="str">
        <f>VLOOKUP(F1892,vlookup!$A$2:$E$660,4,0)</f>
        <v>Used Car Programs</v>
      </c>
      <c r="AJ1892" t="str">
        <f>VLOOKUP(F1892,vlookup!$A$2:$E$660,5,0)</f>
        <v>High Mileage</v>
      </c>
      <c r="AL1892">
        <f t="shared" si="364"/>
        <v>56</v>
      </c>
      <c r="AM1892">
        <f t="shared" si="365"/>
        <v>184</v>
      </c>
      <c r="AN1892">
        <f t="shared" si="366"/>
        <v>8767</v>
      </c>
      <c r="AO1892" t="str">
        <f t="shared" si="367"/>
        <v/>
      </c>
      <c r="AP1892" t="str">
        <f t="shared" si="368"/>
        <v/>
      </c>
      <c r="AQ1892" t="str">
        <f t="shared" si="369"/>
        <v/>
      </c>
      <c r="AR1892">
        <f t="shared" si="370"/>
        <v>-65.42</v>
      </c>
      <c r="AS1892" t="str">
        <f t="shared" si="371"/>
        <v>ZAGEUC00938C21-1</v>
      </c>
      <c r="AT1892" t="str">
        <f>IFERROR(IF(VLOOKUP(Y1892,vlookup!$I$2:$J$9,1,0)=Y1892,VLOOKUP(Y1892,vlookup!$I$2:$J$9,2,0),PROPER(Y1892)),PROPER(Y1892))</f>
        <v>Parts</v>
      </c>
      <c r="AU1892" t="str">
        <f>IFERROR(IF(B1892=VLOOKUP(B1892,vlookup!$L$2:$L$10,1,0),"Yes","No"),"No")</f>
        <v>No</v>
      </c>
    </row>
    <row r="1893" spans="1:47" ht="14.45" customHeight="1" x14ac:dyDescent="0.25">
      <c r="A1893" t="s">
        <v>1252</v>
      </c>
      <c r="B1893" s="31" t="s">
        <v>1253</v>
      </c>
      <c r="C1893">
        <v>1</v>
      </c>
      <c r="D1893">
        <v>1</v>
      </c>
      <c r="E1893" t="s">
        <v>382</v>
      </c>
      <c r="F1893" t="s">
        <v>464</v>
      </c>
      <c r="G1893" t="s">
        <v>388</v>
      </c>
      <c r="H1893" t="s">
        <v>949</v>
      </c>
      <c r="I1893">
        <v>100955</v>
      </c>
      <c r="J1893" s="19">
        <v>44261</v>
      </c>
      <c r="K1893" s="19">
        <v>44318</v>
      </c>
      <c r="L1893">
        <v>202104</v>
      </c>
      <c r="M1893" s="19">
        <v>44287</v>
      </c>
      <c r="N1893">
        <v>24617</v>
      </c>
      <c r="O1893" t="s">
        <v>1070</v>
      </c>
      <c r="P1893" t="s">
        <v>1254</v>
      </c>
      <c r="Q1893" t="s">
        <v>924</v>
      </c>
      <c r="R1893">
        <v>124804</v>
      </c>
      <c r="S1893" s="19">
        <v>44431</v>
      </c>
      <c r="T1893">
        <v>109722</v>
      </c>
      <c r="U1893" t="s">
        <v>356</v>
      </c>
      <c r="V1893" s="19">
        <v>44449</v>
      </c>
      <c r="W1893" t="s">
        <v>372</v>
      </c>
      <c r="X1893" t="s">
        <v>373</v>
      </c>
      <c r="Y1893" t="s">
        <v>95</v>
      </c>
      <c r="Z1893" t="s">
        <v>369</v>
      </c>
      <c r="AA1893" s="29">
        <v>-71.91</v>
      </c>
      <c r="AB1893">
        <v>0</v>
      </c>
      <c r="AC1893">
        <f t="shared" si="360"/>
        <v>2021</v>
      </c>
      <c r="AD1893">
        <f t="shared" si="361"/>
        <v>9</v>
      </c>
      <c r="AE1893">
        <f t="shared" si="362"/>
        <v>2021</v>
      </c>
      <c r="AF1893">
        <f t="shared" si="363"/>
        <v>3</v>
      </c>
      <c r="AG1893" t="str">
        <f>VLOOKUP(F1893,vlookup!$A$2:$E$660,2,0)</f>
        <v>Retained</v>
      </c>
      <c r="AH1893" t="str">
        <f>VLOOKUP(F1893,vlookup!$A$2:$E$660,3,0)</f>
        <v>Service Contract</v>
      </c>
      <c r="AI1893" t="str">
        <f>VLOOKUP(F1893,vlookup!$A$2:$E$660,4,0)</f>
        <v>Used Car Programs</v>
      </c>
      <c r="AJ1893" t="str">
        <f>VLOOKUP(F1893,vlookup!$A$2:$E$660,5,0)</f>
        <v>High Mileage</v>
      </c>
      <c r="AL1893">
        <f t="shared" si="364"/>
        <v>56</v>
      </c>
      <c r="AM1893">
        <f t="shared" si="365"/>
        <v>184</v>
      </c>
      <c r="AN1893">
        <f t="shared" si="366"/>
        <v>8767</v>
      </c>
      <c r="AO1893" t="str">
        <f t="shared" si="367"/>
        <v/>
      </c>
      <c r="AP1893" t="str">
        <f t="shared" si="368"/>
        <v/>
      </c>
      <c r="AQ1893" t="str">
        <f t="shared" si="369"/>
        <v/>
      </c>
      <c r="AR1893">
        <f t="shared" si="370"/>
        <v>-71.91</v>
      </c>
      <c r="AS1893" t="str">
        <f t="shared" si="371"/>
        <v>ZAGEUC00938C21-1</v>
      </c>
      <c r="AT1893" t="str">
        <f>IFERROR(IF(VLOOKUP(Y1893,vlookup!$I$2:$J$9,1,0)=Y1893,VLOOKUP(Y1893,vlookup!$I$2:$J$9,2,0),PROPER(Y1893)),PROPER(Y1893))</f>
        <v>Parts</v>
      </c>
      <c r="AU1893" t="str">
        <f>IFERROR(IF(B1893=VLOOKUP(B1893,vlookup!$L$2:$L$10,1,0),"Yes","No"),"No")</f>
        <v>No</v>
      </c>
    </row>
    <row r="1894" spans="1:47" ht="14.45" customHeight="1" x14ac:dyDescent="0.25">
      <c r="A1894" t="s">
        <v>1252</v>
      </c>
      <c r="B1894" s="31" t="s">
        <v>1253</v>
      </c>
      <c r="C1894">
        <v>1</v>
      </c>
      <c r="D1894">
        <v>1</v>
      </c>
      <c r="E1894" t="s">
        <v>382</v>
      </c>
      <c r="F1894" t="s">
        <v>464</v>
      </c>
      <c r="G1894" t="s">
        <v>388</v>
      </c>
      <c r="H1894" t="s">
        <v>949</v>
      </c>
      <c r="I1894">
        <v>100955</v>
      </c>
      <c r="J1894" s="19">
        <v>44261</v>
      </c>
      <c r="K1894" s="19">
        <v>44318</v>
      </c>
      <c r="L1894">
        <v>202104</v>
      </c>
      <c r="M1894" s="19">
        <v>44287</v>
      </c>
      <c r="N1894">
        <v>24617</v>
      </c>
      <c r="O1894" t="s">
        <v>1070</v>
      </c>
      <c r="P1894" t="s">
        <v>1254</v>
      </c>
      <c r="Q1894" t="s">
        <v>924</v>
      </c>
      <c r="R1894">
        <v>124804</v>
      </c>
      <c r="S1894" s="19">
        <v>44431</v>
      </c>
      <c r="T1894">
        <v>109722</v>
      </c>
      <c r="U1894" t="s">
        <v>356</v>
      </c>
      <c r="V1894" s="19">
        <v>44449</v>
      </c>
      <c r="W1894" t="s">
        <v>370</v>
      </c>
      <c r="X1894" t="s">
        <v>371</v>
      </c>
      <c r="Y1894" t="s">
        <v>95</v>
      </c>
      <c r="Z1894" t="s">
        <v>369</v>
      </c>
      <c r="AA1894" s="29">
        <v>-4250</v>
      </c>
      <c r="AB1894">
        <v>0</v>
      </c>
      <c r="AC1894">
        <f t="shared" si="360"/>
        <v>2021</v>
      </c>
      <c r="AD1894">
        <f t="shared" si="361"/>
        <v>9</v>
      </c>
      <c r="AE1894">
        <f t="shared" si="362"/>
        <v>2021</v>
      </c>
      <c r="AF1894">
        <f t="shared" si="363"/>
        <v>3</v>
      </c>
      <c r="AG1894" t="str">
        <f>VLOOKUP(F1894,vlookup!$A$2:$E$660,2,0)</f>
        <v>Retained</v>
      </c>
      <c r="AH1894" t="str">
        <f>VLOOKUP(F1894,vlookup!$A$2:$E$660,3,0)</f>
        <v>Service Contract</v>
      </c>
      <c r="AI1894" t="str">
        <f>VLOOKUP(F1894,vlookup!$A$2:$E$660,4,0)</f>
        <v>Used Car Programs</v>
      </c>
      <c r="AJ1894" t="str">
        <f>VLOOKUP(F1894,vlookup!$A$2:$E$660,5,0)</f>
        <v>High Mileage</v>
      </c>
      <c r="AL1894">
        <f t="shared" si="364"/>
        <v>56</v>
      </c>
      <c r="AM1894">
        <f t="shared" si="365"/>
        <v>184</v>
      </c>
      <c r="AN1894">
        <f t="shared" si="366"/>
        <v>8767</v>
      </c>
      <c r="AO1894" t="str">
        <f t="shared" si="367"/>
        <v/>
      </c>
      <c r="AP1894" t="str">
        <f t="shared" si="368"/>
        <v/>
      </c>
      <c r="AQ1894" t="str">
        <f t="shared" si="369"/>
        <v/>
      </c>
      <c r="AR1894">
        <f t="shared" si="370"/>
        <v>-4250</v>
      </c>
      <c r="AS1894" t="str">
        <f t="shared" si="371"/>
        <v>ZAGEUC00938C21-1</v>
      </c>
      <c r="AT1894" t="str">
        <f>IFERROR(IF(VLOOKUP(Y1894,vlookup!$I$2:$J$9,1,0)=Y1894,VLOOKUP(Y1894,vlookup!$I$2:$J$9,2,0),PROPER(Y1894)),PROPER(Y1894))</f>
        <v>Parts</v>
      </c>
      <c r="AU1894" t="str">
        <f>IFERROR(IF(B1894=VLOOKUP(B1894,vlookup!$L$2:$L$10,1,0),"Yes","No"),"No")</f>
        <v>No</v>
      </c>
    </row>
    <row r="1895" spans="1:47" ht="14.45" customHeight="1" x14ac:dyDescent="0.25">
      <c r="A1895" t="s">
        <v>3644</v>
      </c>
      <c r="B1895" s="31" t="s">
        <v>3645</v>
      </c>
      <c r="C1895">
        <v>2</v>
      </c>
      <c r="D1895">
        <v>1</v>
      </c>
      <c r="E1895" t="s">
        <v>382</v>
      </c>
      <c r="F1895" t="s">
        <v>464</v>
      </c>
      <c r="G1895" t="s">
        <v>388</v>
      </c>
      <c r="H1895" t="s">
        <v>949</v>
      </c>
      <c r="I1895">
        <v>115987</v>
      </c>
      <c r="J1895" s="19">
        <v>44874</v>
      </c>
      <c r="K1895" s="19">
        <v>44917</v>
      </c>
      <c r="L1895">
        <v>202212</v>
      </c>
      <c r="M1895" s="19">
        <v>44896</v>
      </c>
      <c r="N1895">
        <v>24616</v>
      </c>
      <c r="O1895" t="s">
        <v>1076</v>
      </c>
      <c r="P1895" t="s">
        <v>3684</v>
      </c>
      <c r="Q1895" t="s">
        <v>924</v>
      </c>
      <c r="R1895">
        <v>805</v>
      </c>
      <c r="S1895" s="19">
        <v>45258</v>
      </c>
      <c r="T1895">
        <v>126312</v>
      </c>
      <c r="U1895" t="s">
        <v>356</v>
      </c>
      <c r="V1895" s="19">
        <v>45272</v>
      </c>
      <c r="W1895" t="s">
        <v>372</v>
      </c>
      <c r="X1895" t="s">
        <v>373</v>
      </c>
      <c r="Y1895" t="s">
        <v>95</v>
      </c>
      <c r="Z1895" t="s">
        <v>369</v>
      </c>
      <c r="AA1895" s="29">
        <v>-70.739999999999995</v>
      </c>
      <c r="AB1895">
        <v>0</v>
      </c>
      <c r="AC1895">
        <f t="shared" si="360"/>
        <v>2023</v>
      </c>
      <c r="AD1895">
        <f t="shared" si="361"/>
        <v>12</v>
      </c>
      <c r="AE1895">
        <f t="shared" si="362"/>
        <v>2022</v>
      </c>
      <c r="AF1895">
        <f t="shared" si="363"/>
        <v>11</v>
      </c>
      <c r="AG1895" t="str">
        <f>VLOOKUP(F1895,vlookup!$A$2:$E$660,2,0)</f>
        <v>Retained</v>
      </c>
      <c r="AH1895" t="str">
        <f>VLOOKUP(F1895,vlookup!$A$2:$E$660,3,0)</f>
        <v>Service Contract</v>
      </c>
      <c r="AI1895" t="str">
        <f>VLOOKUP(F1895,vlookup!$A$2:$E$660,4,0)</f>
        <v>Used Car Programs</v>
      </c>
      <c r="AJ1895" t="str">
        <f>VLOOKUP(F1895,vlookup!$A$2:$E$660,5,0)</f>
        <v>High Mileage</v>
      </c>
      <c r="AL1895">
        <f t="shared" si="364"/>
        <v>43</v>
      </c>
      <c r="AM1895">
        <f t="shared" si="365"/>
        <v>393</v>
      </c>
      <c r="AN1895">
        <f t="shared" si="366"/>
        <v>10325</v>
      </c>
      <c r="AO1895" t="str">
        <f t="shared" si="367"/>
        <v/>
      </c>
      <c r="AP1895" t="str">
        <f t="shared" si="368"/>
        <v/>
      </c>
      <c r="AQ1895" t="str">
        <f t="shared" si="369"/>
        <v/>
      </c>
      <c r="AR1895">
        <f t="shared" si="370"/>
        <v>-70.739999999999995</v>
      </c>
      <c r="AS1895" t="str">
        <f t="shared" si="371"/>
        <v>ZAGHUC68307K22-2</v>
      </c>
      <c r="AT1895" t="str">
        <f>IFERROR(IF(VLOOKUP(Y1895,vlookup!$I$2:$J$9,1,0)=Y1895,VLOOKUP(Y1895,vlookup!$I$2:$J$9,2,0),PROPER(Y1895)),PROPER(Y1895))</f>
        <v>Parts</v>
      </c>
      <c r="AU1895" t="str">
        <f>IFERROR(IF(B1895=VLOOKUP(B1895,vlookup!$L$2:$L$10,1,0),"Yes","No"),"No")</f>
        <v>No</v>
      </c>
    </row>
    <row r="1896" spans="1:47" ht="14.45" customHeight="1" x14ac:dyDescent="0.25">
      <c r="A1896" t="s">
        <v>3644</v>
      </c>
      <c r="B1896" s="31" t="s">
        <v>3645</v>
      </c>
      <c r="C1896">
        <v>2</v>
      </c>
      <c r="D1896">
        <v>1</v>
      </c>
      <c r="E1896" t="s">
        <v>382</v>
      </c>
      <c r="F1896" t="s">
        <v>464</v>
      </c>
      <c r="G1896" t="s">
        <v>388</v>
      </c>
      <c r="H1896" t="s">
        <v>949</v>
      </c>
      <c r="I1896">
        <v>115987</v>
      </c>
      <c r="J1896" s="19">
        <v>44874</v>
      </c>
      <c r="K1896" s="19">
        <v>44917</v>
      </c>
      <c r="L1896">
        <v>202212</v>
      </c>
      <c r="M1896" s="19">
        <v>44896</v>
      </c>
      <c r="N1896">
        <v>24616</v>
      </c>
      <c r="O1896" t="s">
        <v>1076</v>
      </c>
      <c r="P1896" t="s">
        <v>3684</v>
      </c>
      <c r="Q1896" t="s">
        <v>924</v>
      </c>
      <c r="R1896">
        <v>805</v>
      </c>
      <c r="S1896" s="19">
        <v>45258</v>
      </c>
      <c r="T1896">
        <v>126312</v>
      </c>
      <c r="U1896" t="s">
        <v>356</v>
      </c>
      <c r="V1896" s="19">
        <v>45272</v>
      </c>
      <c r="W1896" t="s">
        <v>370</v>
      </c>
      <c r="X1896" t="s">
        <v>371</v>
      </c>
      <c r="Y1896" t="s">
        <v>95</v>
      </c>
      <c r="Z1896" t="s">
        <v>369</v>
      </c>
      <c r="AA1896" s="29">
        <v>-3661.83</v>
      </c>
      <c r="AB1896">
        <v>0</v>
      </c>
      <c r="AC1896">
        <f t="shared" si="360"/>
        <v>2023</v>
      </c>
      <c r="AD1896">
        <f t="shared" si="361"/>
        <v>12</v>
      </c>
      <c r="AE1896">
        <f t="shared" si="362"/>
        <v>2022</v>
      </c>
      <c r="AF1896">
        <f t="shared" si="363"/>
        <v>11</v>
      </c>
      <c r="AG1896" t="str">
        <f>VLOOKUP(F1896,vlookup!$A$2:$E$660,2,0)</f>
        <v>Retained</v>
      </c>
      <c r="AH1896" t="str">
        <f>VLOOKUP(F1896,vlookup!$A$2:$E$660,3,0)</f>
        <v>Service Contract</v>
      </c>
      <c r="AI1896" t="str">
        <f>VLOOKUP(F1896,vlookup!$A$2:$E$660,4,0)</f>
        <v>Used Car Programs</v>
      </c>
      <c r="AJ1896" t="str">
        <f>VLOOKUP(F1896,vlookup!$A$2:$E$660,5,0)</f>
        <v>High Mileage</v>
      </c>
      <c r="AL1896">
        <f t="shared" si="364"/>
        <v>43</v>
      </c>
      <c r="AM1896">
        <f t="shared" si="365"/>
        <v>393</v>
      </c>
      <c r="AN1896">
        <f t="shared" si="366"/>
        <v>10325</v>
      </c>
      <c r="AO1896" t="str">
        <f t="shared" si="367"/>
        <v/>
      </c>
      <c r="AP1896" t="str">
        <f t="shared" si="368"/>
        <v/>
      </c>
      <c r="AQ1896" t="str">
        <f t="shared" si="369"/>
        <v/>
      </c>
      <c r="AR1896">
        <f t="shared" si="370"/>
        <v>-3661.83</v>
      </c>
      <c r="AS1896" t="str">
        <f t="shared" si="371"/>
        <v>ZAGHUC68307K22-2</v>
      </c>
      <c r="AT1896" t="str">
        <f>IFERROR(IF(VLOOKUP(Y1896,vlookup!$I$2:$J$9,1,0)=Y1896,VLOOKUP(Y1896,vlookup!$I$2:$J$9,2,0),PROPER(Y1896)),PROPER(Y1896))</f>
        <v>Parts</v>
      </c>
      <c r="AU1896" t="str">
        <f>IFERROR(IF(B1896=VLOOKUP(B1896,vlookup!$L$2:$L$10,1,0),"Yes","No"),"No")</f>
        <v>No</v>
      </c>
    </row>
    <row r="1897" spans="1:47" ht="14.45" customHeight="1" x14ac:dyDescent="0.25">
      <c r="A1897" t="s">
        <v>1255</v>
      </c>
      <c r="B1897" s="31" t="s">
        <v>1256</v>
      </c>
      <c r="C1897">
        <v>1</v>
      </c>
      <c r="D1897">
        <v>1</v>
      </c>
      <c r="E1897" t="s">
        <v>571</v>
      </c>
      <c r="F1897" t="s">
        <v>205</v>
      </c>
      <c r="G1897" t="s">
        <v>388</v>
      </c>
      <c r="H1897" t="s">
        <v>929</v>
      </c>
      <c r="I1897">
        <v>105562</v>
      </c>
      <c r="J1897" s="19">
        <v>41461</v>
      </c>
      <c r="K1897" s="19">
        <v>41485</v>
      </c>
      <c r="L1897">
        <v>201307</v>
      </c>
      <c r="M1897" s="19">
        <v>41456</v>
      </c>
      <c r="N1897">
        <v>24617</v>
      </c>
      <c r="O1897" t="s">
        <v>1070</v>
      </c>
      <c r="P1897" t="s">
        <v>1257</v>
      </c>
      <c r="Q1897" t="s">
        <v>924</v>
      </c>
      <c r="R1897">
        <v>750653</v>
      </c>
      <c r="S1897" s="19">
        <v>41512</v>
      </c>
      <c r="T1897">
        <v>107068</v>
      </c>
      <c r="U1897" t="s">
        <v>357</v>
      </c>
      <c r="V1897" s="19">
        <v>41530</v>
      </c>
      <c r="W1897" t="s">
        <v>2843</v>
      </c>
      <c r="X1897" t="s">
        <v>2844</v>
      </c>
      <c r="Y1897" t="s">
        <v>95</v>
      </c>
      <c r="Z1897" t="s">
        <v>364</v>
      </c>
      <c r="AA1897" s="29">
        <v>-1149.4100000000001</v>
      </c>
      <c r="AB1897" t="s">
        <v>544</v>
      </c>
      <c r="AC1897">
        <f t="shared" si="360"/>
        <v>2013</v>
      </c>
      <c r="AD1897">
        <f t="shared" si="361"/>
        <v>9</v>
      </c>
      <c r="AE1897">
        <f t="shared" si="362"/>
        <v>2013</v>
      </c>
      <c r="AF1897">
        <f t="shared" si="363"/>
        <v>7</v>
      </c>
      <c r="AG1897" t="str">
        <f>VLOOKUP(F1897,vlookup!$A$2:$E$660,2,0)</f>
        <v>Retained</v>
      </c>
      <c r="AH1897" t="str">
        <f>VLOOKUP(F1897,vlookup!$A$2:$E$660,3,0)</f>
        <v>Service Contract</v>
      </c>
      <c r="AI1897" t="str">
        <f>VLOOKUP(F1897,vlookup!$A$2:$E$660,4,0)</f>
        <v>Used Car Programs</v>
      </c>
      <c r="AJ1897" t="str">
        <f>VLOOKUP(F1897,vlookup!$A$2:$E$660,5,0)</f>
        <v>High Mileage</v>
      </c>
      <c r="AL1897">
        <f t="shared" si="364"/>
        <v>24</v>
      </c>
      <c r="AM1897">
        <f t="shared" si="365"/>
        <v>67</v>
      </c>
      <c r="AN1897">
        <f t="shared" si="366"/>
        <v>1506</v>
      </c>
      <c r="AO1897" t="str">
        <f t="shared" si="367"/>
        <v/>
      </c>
      <c r="AP1897" t="str">
        <f t="shared" si="368"/>
        <v/>
      </c>
      <c r="AQ1897">
        <f t="shared" si="369"/>
        <v>-1149.4100000000001</v>
      </c>
      <c r="AR1897" t="str">
        <f t="shared" si="370"/>
        <v/>
      </c>
      <c r="AS1897" t="str">
        <f t="shared" si="371"/>
        <v>7UB57271G3-1</v>
      </c>
      <c r="AT1897" t="str">
        <f>IFERROR(IF(VLOOKUP(Y1897,vlookup!$I$2:$J$9,1,0)=Y1897,VLOOKUP(Y1897,vlookup!$I$2:$J$9,2,0),PROPER(Y1897)),PROPER(Y1897))</f>
        <v>Parts</v>
      </c>
      <c r="AU1897" t="str">
        <f>IFERROR(IF(B1897=VLOOKUP(B1897,vlookup!$L$2:$L$10,1,0),"Yes","No"),"No")</f>
        <v>No</v>
      </c>
    </row>
    <row r="1898" spans="1:47" ht="14.45" customHeight="1" x14ac:dyDescent="0.25">
      <c r="A1898" t="s">
        <v>1255</v>
      </c>
      <c r="B1898" s="31" t="s">
        <v>1256</v>
      </c>
      <c r="C1898">
        <v>1</v>
      </c>
      <c r="D1898">
        <v>1</v>
      </c>
      <c r="E1898" t="s">
        <v>571</v>
      </c>
      <c r="F1898" t="s">
        <v>205</v>
      </c>
      <c r="G1898" t="s">
        <v>388</v>
      </c>
      <c r="H1898" t="s">
        <v>929</v>
      </c>
      <c r="I1898">
        <v>105562</v>
      </c>
      <c r="J1898" s="19">
        <v>41461</v>
      </c>
      <c r="K1898" s="19">
        <v>41485</v>
      </c>
      <c r="L1898">
        <v>201307</v>
      </c>
      <c r="M1898" s="19">
        <v>41456</v>
      </c>
      <c r="N1898">
        <v>24617</v>
      </c>
      <c r="O1898" t="s">
        <v>1070</v>
      </c>
      <c r="P1898" t="s">
        <v>1257</v>
      </c>
      <c r="Q1898" t="s">
        <v>924</v>
      </c>
      <c r="R1898">
        <v>750653</v>
      </c>
      <c r="S1898" s="19">
        <v>41512</v>
      </c>
      <c r="T1898">
        <v>107068</v>
      </c>
      <c r="U1898" t="s">
        <v>357</v>
      </c>
      <c r="V1898" s="19">
        <v>41530</v>
      </c>
      <c r="W1898" t="s">
        <v>3030</v>
      </c>
      <c r="X1898" t="s">
        <v>3031</v>
      </c>
      <c r="Y1898" t="s">
        <v>95</v>
      </c>
      <c r="Z1898" t="s">
        <v>14</v>
      </c>
      <c r="AA1898" s="29">
        <v>-40.950000000000003</v>
      </c>
      <c r="AB1898" t="s">
        <v>544</v>
      </c>
      <c r="AC1898">
        <f t="shared" si="360"/>
        <v>2013</v>
      </c>
      <c r="AD1898">
        <f t="shared" si="361"/>
        <v>9</v>
      </c>
      <c r="AE1898">
        <f t="shared" si="362"/>
        <v>2013</v>
      </c>
      <c r="AF1898">
        <f t="shared" si="363"/>
        <v>7</v>
      </c>
      <c r="AG1898" t="str">
        <f>VLOOKUP(F1898,vlookup!$A$2:$E$660,2,0)</f>
        <v>Retained</v>
      </c>
      <c r="AH1898" t="str">
        <f>VLOOKUP(F1898,vlookup!$A$2:$E$660,3,0)</f>
        <v>Service Contract</v>
      </c>
      <c r="AI1898" t="str">
        <f>VLOOKUP(F1898,vlookup!$A$2:$E$660,4,0)</f>
        <v>Used Car Programs</v>
      </c>
      <c r="AJ1898" t="str">
        <f>VLOOKUP(F1898,vlookup!$A$2:$E$660,5,0)</f>
        <v>High Mileage</v>
      </c>
      <c r="AL1898">
        <f t="shared" si="364"/>
        <v>24</v>
      </c>
      <c r="AM1898">
        <f t="shared" si="365"/>
        <v>67</v>
      </c>
      <c r="AN1898">
        <f t="shared" si="366"/>
        <v>1506</v>
      </c>
      <c r="AO1898" t="str">
        <f t="shared" si="367"/>
        <v/>
      </c>
      <c r="AP1898" t="str">
        <f t="shared" si="368"/>
        <v/>
      </c>
      <c r="AQ1898">
        <f t="shared" si="369"/>
        <v>-40.950000000000003</v>
      </c>
      <c r="AR1898" t="str">
        <f t="shared" si="370"/>
        <v/>
      </c>
      <c r="AS1898" t="str">
        <f t="shared" si="371"/>
        <v>7UB57271G3-1</v>
      </c>
      <c r="AT1898" t="str">
        <f>IFERROR(IF(VLOOKUP(Y1898,vlookup!$I$2:$J$9,1,0)=Y1898,VLOOKUP(Y1898,vlookup!$I$2:$J$9,2,0),PROPER(Y1898)),PROPER(Y1898))</f>
        <v>Parts</v>
      </c>
      <c r="AU1898" t="str">
        <f>IFERROR(IF(B1898=VLOOKUP(B1898,vlookup!$L$2:$L$10,1,0),"Yes","No"),"No")</f>
        <v>No</v>
      </c>
    </row>
    <row r="1899" spans="1:47" ht="14.45" customHeight="1" x14ac:dyDescent="0.25">
      <c r="A1899" t="s">
        <v>2845</v>
      </c>
      <c r="B1899" s="31" t="s">
        <v>2846</v>
      </c>
      <c r="C1899">
        <v>1</v>
      </c>
      <c r="D1899">
        <v>1</v>
      </c>
      <c r="E1899" t="s">
        <v>382</v>
      </c>
      <c r="F1899" t="s">
        <v>238</v>
      </c>
      <c r="G1899" t="s">
        <v>388</v>
      </c>
      <c r="H1899" t="s">
        <v>929</v>
      </c>
      <c r="I1899">
        <v>180204</v>
      </c>
      <c r="J1899" s="19">
        <v>42035</v>
      </c>
      <c r="K1899" s="19">
        <v>42061</v>
      </c>
      <c r="L1899">
        <v>201502</v>
      </c>
      <c r="M1899" s="19">
        <v>42036</v>
      </c>
      <c r="N1899">
        <v>24617</v>
      </c>
      <c r="O1899" t="s">
        <v>1070</v>
      </c>
      <c r="P1899" t="s">
        <v>2847</v>
      </c>
      <c r="Q1899" t="s">
        <v>924</v>
      </c>
      <c r="R1899">
        <v>923294</v>
      </c>
      <c r="S1899" s="19">
        <v>42065</v>
      </c>
      <c r="T1899">
        <v>182432</v>
      </c>
      <c r="U1899" t="s">
        <v>357</v>
      </c>
      <c r="V1899" s="19">
        <v>42075</v>
      </c>
      <c r="W1899" t="s">
        <v>362</v>
      </c>
      <c r="X1899" t="s">
        <v>363</v>
      </c>
      <c r="Y1899" t="s">
        <v>95</v>
      </c>
      <c r="Z1899" t="s">
        <v>358</v>
      </c>
      <c r="AA1899" s="29">
        <v>-281.87</v>
      </c>
      <c r="AB1899">
        <v>0</v>
      </c>
      <c r="AC1899">
        <f t="shared" si="360"/>
        <v>2015</v>
      </c>
      <c r="AD1899">
        <f t="shared" si="361"/>
        <v>3</v>
      </c>
      <c r="AE1899">
        <f t="shared" si="362"/>
        <v>2015</v>
      </c>
      <c r="AF1899">
        <f t="shared" si="363"/>
        <v>1</v>
      </c>
      <c r="AG1899" t="str">
        <f>VLOOKUP(F1899,vlookup!$A$2:$E$660,2,0)</f>
        <v>Retained</v>
      </c>
      <c r="AH1899" t="str">
        <f>VLOOKUP(F1899,vlookup!$A$2:$E$660,3,0)</f>
        <v>Service Contract</v>
      </c>
      <c r="AI1899" t="str">
        <f>VLOOKUP(F1899,vlookup!$A$2:$E$660,4,0)</f>
        <v>Used Car Programs</v>
      </c>
      <c r="AJ1899" t="str">
        <f>VLOOKUP(F1899,vlookup!$A$2:$E$660,5,0)</f>
        <v>High Mileage</v>
      </c>
      <c r="AL1899">
        <f t="shared" si="364"/>
        <v>26</v>
      </c>
      <c r="AM1899">
        <f t="shared" si="365"/>
        <v>42</v>
      </c>
      <c r="AN1899">
        <f t="shared" si="366"/>
        <v>2228</v>
      </c>
      <c r="AO1899" t="str">
        <f t="shared" si="367"/>
        <v/>
      </c>
      <c r="AP1899">
        <f t="shared" si="368"/>
        <v>-281.87</v>
      </c>
      <c r="AQ1899" t="str">
        <f t="shared" si="369"/>
        <v/>
      </c>
      <c r="AR1899" t="str">
        <f t="shared" si="370"/>
        <v/>
      </c>
      <c r="AS1899" t="str">
        <f t="shared" si="371"/>
        <v>7UA90159A5Y-1</v>
      </c>
      <c r="AT1899" t="str">
        <f>IFERROR(IF(VLOOKUP(Y1899,vlookup!$I$2:$J$9,1,0)=Y1899,VLOOKUP(Y1899,vlookup!$I$2:$J$9,2,0),PROPER(Y1899)),PROPER(Y1899))</f>
        <v>Parts</v>
      </c>
      <c r="AU1899" t="str">
        <f>IFERROR(IF(B1899=VLOOKUP(B1899,vlookup!$L$2:$L$10,1,0),"Yes","No"),"No")</f>
        <v>No</v>
      </c>
    </row>
    <row r="1900" spans="1:47" ht="14.45" customHeight="1" x14ac:dyDescent="0.25">
      <c r="A1900" t="s">
        <v>2845</v>
      </c>
      <c r="B1900" s="31" t="s">
        <v>2846</v>
      </c>
      <c r="C1900">
        <v>1</v>
      </c>
      <c r="D1900">
        <v>1</v>
      </c>
      <c r="E1900" t="s">
        <v>382</v>
      </c>
      <c r="F1900" t="s">
        <v>238</v>
      </c>
      <c r="G1900" t="s">
        <v>388</v>
      </c>
      <c r="H1900" t="s">
        <v>929</v>
      </c>
      <c r="I1900">
        <v>180204</v>
      </c>
      <c r="J1900" s="19">
        <v>42035</v>
      </c>
      <c r="K1900" s="19">
        <v>42061</v>
      </c>
      <c r="L1900">
        <v>201502</v>
      </c>
      <c r="M1900" s="19">
        <v>42036</v>
      </c>
      <c r="N1900">
        <v>24617</v>
      </c>
      <c r="O1900" t="s">
        <v>1070</v>
      </c>
      <c r="P1900" t="s">
        <v>2847</v>
      </c>
      <c r="Q1900" t="s">
        <v>924</v>
      </c>
      <c r="R1900">
        <v>923294</v>
      </c>
      <c r="S1900" s="19">
        <v>42065</v>
      </c>
      <c r="T1900">
        <v>182432</v>
      </c>
      <c r="U1900" t="s">
        <v>357</v>
      </c>
      <c r="V1900" s="19">
        <v>42075</v>
      </c>
      <c r="W1900" t="s">
        <v>2866</v>
      </c>
      <c r="X1900" t="s">
        <v>2867</v>
      </c>
      <c r="Y1900" t="s">
        <v>95</v>
      </c>
      <c r="Z1900" t="s">
        <v>603</v>
      </c>
      <c r="AA1900" s="29">
        <v>-20</v>
      </c>
      <c r="AB1900">
        <v>0</v>
      </c>
      <c r="AC1900">
        <f t="shared" si="360"/>
        <v>2015</v>
      </c>
      <c r="AD1900">
        <f t="shared" si="361"/>
        <v>3</v>
      </c>
      <c r="AE1900">
        <f t="shared" si="362"/>
        <v>2015</v>
      </c>
      <c r="AF1900">
        <f t="shared" si="363"/>
        <v>1</v>
      </c>
      <c r="AG1900" t="str">
        <f>VLOOKUP(F1900,vlookup!$A$2:$E$660,2,0)</f>
        <v>Retained</v>
      </c>
      <c r="AH1900" t="str">
        <f>VLOOKUP(F1900,vlookup!$A$2:$E$660,3,0)</f>
        <v>Service Contract</v>
      </c>
      <c r="AI1900" t="str">
        <f>VLOOKUP(F1900,vlookup!$A$2:$E$660,4,0)</f>
        <v>Used Car Programs</v>
      </c>
      <c r="AJ1900" t="str">
        <f>VLOOKUP(F1900,vlookup!$A$2:$E$660,5,0)</f>
        <v>High Mileage</v>
      </c>
      <c r="AL1900">
        <f t="shared" si="364"/>
        <v>26</v>
      </c>
      <c r="AM1900">
        <f t="shared" si="365"/>
        <v>42</v>
      </c>
      <c r="AN1900">
        <f t="shared" si="366"/>
        <v>2228</v>
      </c>
      <c r="AO1900" t="str">
        <f t="shared" si="367"/>
        <v/>
      </c>
      <c r="AP1900">
        <f t="shared" si="368"/>
        <v>-20</v>
      </c>
      <c r="AQ1900" t="str">
        <f t="shared" si="369"/>
        <v/>
      </c>
      <c r="AR1900" t="str">
        <f t="shared" si="370"/>
        <v/>
      </c>
      <c r="AS1900" t="str">
        <f t="shared" si="371"/>
        <v>7UA90159A5Y-1</v>
      </c>
      <c r="AT1900" t="str">
        <f>IFERROR(IF(VLOOKUP(Y1900,vlookup!$I$2:$J$9,1,0)=Y1900,VLOOKUP(Y1900,vlookup!$I$2:$J$9,2,0),PROPER(Y1900)),PROPER(Y1900))</f>
        <v>Parts</v>
      </c>
      <c r="AU1900" t="str">
        <f>IFERROR(IF(B1900=VLOOKUP(B1900,vlookup!$L$2:$L$10,1,0),"Yes","No"),"No")</f>
        <v>No</v>
      </c>
    </row>
    <row r="1901" spans="1:47" ht="14.45" customHeight="1" x14ac:dyDescent="0.25">
      <c r="A1901" t="s">
        <v>2845</v>
      </c>
      <c r="B1901" s="31" t="s">
        <v>2846</v>
      </c>
      <c r="C1901">
        <v>1</v>
      </c>
      <c r="D1901">
        <v>1</v>
      </c>
      <c r="E1901" t="s">
        <v>382</v>
      </c>
      <c r="F1901" t="s">
        <v>238</v>
      </c>
      <c r="G1901" t="s">
        <v>388</v>
      </c>
      <c r="H1901" t="s">
        <v>929</v>
      </c>
      <c r="I1901">
        <v>180204</v>
      </c>
      <c r="J1901" s="19">
        <v>42035</v>
      </c>
      <c r="K1901" s="19">
        <v>42061</v>
      </c>
      <c r="L1901">
        <v>201502</v>
      </c>
      <c r="M1901" s="19">
        <v>42036</v>
      </c>
      <c r="N1901">
        <v>24617</v>
      </c>
      <c r="O1901" t="s">
        <v>1070</v>
      </c>
      <c r="P1901" t="s">
        <v>2847</v>
      </c>
      <c r="Q1901" t="s">
        <v>924</v>
      </c>
      <c r="R1901">
        <v>923294</v>
      </c>
      <c r="S1901" s="19">
        <v>42065</v>
      </c>
      <c r="T1901">
        <v>182432</v>
      </c>
      <c r="U1901" t="s">
        <v>357</v>
      </c>
      <c r="V1901" s="19">
        <v>42075</v>
      </c>
      <c r="W1901" t="s">
        <v>2848</v>
      </c>
      <c r="X1901" t="s">
        <v>2849</v>
      </c>
      <c r="Y1901" t="s">
        <v>95</v>
      </c>
      <c r="Z1901" t="s">
        <v>603</v>
      </c>
      <c r="AA1901" s="29">
        <v>-137.80000000000001</v>
      </c>
      <c r="AB1901">
        <v>0</v>
      </c>
      <c r="AC1901">
        <f t="shared" si="360"/>
        <v>2015</v>
      </c>
      <c r="AD1901">
        <f t="shared" si="361"/>
        <v>3</v>
      </c>
      <c r="AE1901">
        <f t="shared" si="362"/>
        <v>2015</v>
      </c>
      <c r="AF1901">
        <f t="shared" si="363"/>
        <v>1</v>
      </c>
      <c r="AG1901" t="str">
        <f>VLOOKUP(F1901,vlookup!$A$2:$E$660,2,0)</f>
        <v>Retained</v>
      </c>
      <c r="AH1901" t="str">
        <f>VLOOKUP(F1901,vlookup!$A$2:$E$660,3,0)</f>
        <v>Service Contract</v>
      </c>
      <c r="AI1901" t="str">
        <f>VLOOKUP(F1901,vlookup!$A$2:$E$660,4,0)</f>
        <v>Used Car Programs</v>
      </c>
      <c r="AJ1901" t="str">
        <f>VLOOKUP(F1901,vlookup!$A$2:$E$660,5,0)</f>
        <v>High Mileage</v>
      </c>
      <c r="AL1901">
        <f t="shared" si="364"/>
        <v>26</v>
      </c>
      <c r="AM1901">
        <f t="shared" si="365"/>
        <v>42</v>
      </c>
      <c r="AN1901">
        <f t="shared" si="366"/>
        <v>2228</v>
      </c>
      <c r="AO1901" t="str">
        <f t="shared" si="367"/>
        <v/>
      </c>
      <c r="AP1901">
        <f t="shared" si="368"/>
        <v>-137.80000000000001</v>
      </c>
      <c r="AQ1901" t="str">
        <f t="shared" si="369"/>
        <v/>
      </c>
      <c r="AR1901" t="str">
        <f t="shared" si="370"/>
        <v/>
      </c>
      <c r="AS1901" t="str">
        <f t="shared" si="371"/>
        <v>7UA90159A5Y-1</v>
      </c>
      <c r="AT1901" t="str">
        <f>IFERROR(IF(VLOOKUP(Y1901,vlookup!$I$2:$J$9,1,0)=Y1901,VLOOKUP(Y1901,vlookup!$I$2:$J$9,2,0),PROPER(Y1901)),PROPER(Y1901))</f>
        <v>Parts</v>
      </c>
      <c r="AU1901" t="str">
        <f>IFERROR(IF(B1901=VLOOKUP(B1901,vlookup!$L$2:$L$10,1,0),"Yes","No"),"No")</f>
        <v>No</v>
      </c>
    </row>
    <row r="1902" spans="1:47" ht="14.45" customHeight="1" x14ac:dyDescent="0.25">
      <c r="A1902" t="s">
        <v>2845</v>
      </c>
      <c r="B1902" s="31" t="s">
        <v>2846</v>
      </c>
      <c r="C1902">
        <v>1</v>
      </c>
      <c r="D1902">
        <v>1</v>
      </c>
      <c r="E1902" t="s">
        <v>382</v>
      </c>
      <c r="F1902" t="s">
        <v>238</v>
      </c>
      <c r="G1902" t="s">
        <v>388</v>
      </c>
      <c r="H1902" t="s">
        <v>929</v>
      </c>
      <c r="I1902">
        <v>180204</v>
      </c>
      <c r="J1902" s="19">
        <v>42035</v>
      </c>
      <c r="K1902" s="19">
        <v>42061</v>
      </c>
      <c r="L1902">
        <v>201502</v>
      </c>
      <c r="M1902" s="19">
        <v>42036</v>
      </c>
      <c r="N1902">
        <v>24617</v>
      </c>
      <c r="O1902" t="s">
        <v>1070</v>
      </c>
      <c r="P1902" t="s">
        <v>2847</v>
      </c>
      <c r="Q1902" t="s">
        <v>924</v>
      </c>
      <c r="R1902">
        <v>923294</v>
      </c>
      <c r="S1902" s="19">
        <v>42065</v>
      </c>
      <c r="T1902">
        <v>182432</v>
      </c>
      <c r="U1902" t="s">
        <v>357</v>
      </c>
      <c r="V1902" s="19">
        <v>42075</v>
      </c>
      <c r="W1902" t="s">
        <v>976</v>
      </c>
      <c r="X1902" t="s">
        <v>977</v>
      </c>
      <c r="Y1902" t="s">
        <v>95</v>
      </c>
      <c r="Z1902" t="s">
        <v>369</v>
      </c>
      <c r="AA1902" s="29">
        <v>-1750</v>
      </c>
      <c r="AB1902">
        <v>0</v>
      </c>
      <c r="AC1902">
        <f t="shared" si="360"/>
        <v>2015</v>
      </c>
      <c r="AD1902">
        <f t="shared" si="361"/>
        <v>3</v>
      </c>
      <c r="AE1902">
        <f t="shared" si="362"/>
        <v>2015</v>
      </c>
      <c r="AF1902">
        <f t="shared" si="363"/>
        <v>1</v>
      </c>
      <c r="AG1902" t="str">
        <f>VLOOKUP(F1902,vlookup!$A$2:$E$660,2,0)</f>
        <v>Retained</v>
      </c>
      <c r="AH1902" t="str">
        <f>VLOOKUP(F1902,vlookup!$A$2:$E$660,3,0)</f>
        <v>Service Contract</v>
      </c>
      <c r="AI1902" t="str">
        <f>VLOOKUP(F1902,vlookup!$A$2:$E$660,4,0)</f>
        <v>Used Car Programs</v>
      </c>
      <c r="AJ1902" t="str">
        <f>VLOOKUP(F1902,vlookup!$A$2:$E$660,5,0)</f>
        <v>High Mileage</v>
      </c>
      <c r="AL1902">
        <f t="shared" si="364"/>
        <v>26</v>
      </c>
      <c r="AM1902">
        <f t="shared" si="365"/>
        <v>42</v>
      </c>
      <c r="AN1902">
        <f t="shared" si="366"/>
        <v>2228</v>
      </c>
      <c r="AO1902" t="str">
        <f t="shared" si="367"/>
        <v/>
      </c>
      <c r="AP1902">
        <f t="shared" si="368"/>
        <v>-1750</v>
      </c>
      <c r="AQ1902" t="str">
        <f t="shared" si="369"/>
        <v/>
      </c>
      <c r="AR1902" t="str">
        <f t="shared" si="370"/>
        <v/>
      </c>
      <c r="AS1902" t="str">
        <f t="shared" si="371"/>
        <v>7UA90159A5Y-1</v>
      </c>
      <c r="AT1902" t="str">
        <f>IFERROR(IF(VLOOKUP(Y1902,vlookup!$I$2:$J$9,1,0)=Y1902,VLOOKUP(Y1902,vlookup!$I$2:$J$9,2,0),PROPER(Y1902)),PROPER(Y1902))</f>
        <v>Parts</v>
      </c>
      <c r="AU1902" t="str">
        <f>IFERROR(IF(B1902=VLOOKUP(B1902,vlookup!$L$2:$L$10,1,0),"Yes","No"),"No")</f>
        <v>No</v>
      </c>
    </row>
    <row r="1903" spans="1:47" ht="14.45" customHeight="1" x14ac:dyDescent="0.25">
      <c r="A1903" t="s">
        <v>2850</v>
      </c>
      <c r="B1903" s="31" t="s">
        <v>2851</v>
      </c>
      <c r="C1903">
        <v>2</v>
      </c>
      <c r="D1903">
        <v>1</v>
      </c>
      <c r="E1903" t="s">
        <v>382</v>
      </c>
      <c r="F1903" t="s">
        <v>205</v>
      </c>
      <c r="G1903" t="s">
        <v>388</v>
      </c>
      <c r="H1903" t="s">
        <v>929</v>
      </c>
      <c r="I1903">
        <v>94403</v>
      </c>
      <c r="J1903" s="19">
        <v>42004</v>
      </c>
      <c r="K1903" s="19">
        <v>42033</v>
      </c>
      <c r="L1903">
        <v>201501</v>
      </c>
      <c r="M1903" s="19">
        <v>42005</v>
      </c>
      <c r="N1903">
        <v>24616</v>
      </c>
      <c r="O1903" t="s">
        <v>1076</v>
      </c>
      <c r="P1903" t="s">
        <v>2852</v>
      </c>
      <c r="Q1903" t="s">
        <v>924</v>
      </c>
      <c r="R1903">
        <v>59161</v>
      </c>
      <c r="S1903" s="19">
        <v>42313</v>
      </c>
      <c r="T1903">
        <v>101496</v>
      </c>
      <c r="U1903" t="s">
        <v>357</v>
      </c>
      <c r="V1903" s="19">
        <v>42332</v>
      </c>
      <c r="W1903" t="s">
        <v>2853</v>
      </c>
      <c r="X1903" t="s">
        <v>3815</v>
      </c>
      <c r="Y1903" t="s">
        <v>95</v>
      </c>
      <c r="Z1903" t="s">
        <v>358</v>
      </c>
      <c r="AA1903" s="29">
        <v>-833.4</v>
      </c>
      <c r="AB1903">
        <v>0</v>
      </c>
      <c r="AC1903">
        <f t="shared" si="360"/>
        <v>2015</v>
      </c>
      <c r="AD1903">
        <f t="shared" si="361"/>
        <v>11</v>
      </c>
      <c r="AE1903">
        <f t="shared" si="362"/>
        <v>2014</v>
      </c>
      <c r="AF1903">
        <f t="shared" si="363"/>
        <v>12</v>
      </c>
      <c r="AG1903" t="str">
        <f>VLOOKUP(F1903,vlookup!$A$2:$E$660,2,0)</f>
        <v>Retained</v>
      </c>
      <c r="AH1903" t="str">
        <f>VLOOKUP(F1903,vlookup!$A$2:$E$660,3,0)</f>
        <v>Service Contract</v>
      </c>
      <c r="AI1903" t="str">
        <f>VLOOKUP(F1903,vlookup!$A$2:$E$660,4,0)</f>
        <v>Used Car Programs</v>
      </c>
      <c r="AJ1903" t="str">
        <f>VLOOKUP(F1903,vlookup!$A$2:$E$660,5,0)</f>
        <v>High Mileage</v>
      </c>
      <c r="AL1903">
        <f t="shared" si="364"/>
        <v>29</v>
      </c>
      <c r="AM1903">
        <f t="shared" si="365"/>
        <v>324</v>
      </c>
      <c r="AN1903">
        <f t="shared" si="366"/>
        <v>7093</v>
      </c>
      <c r="AO1903" t="str">
        <f t="shared" si="367"/>
        <v/>
      </c>
      <c r="AP1903" t="str">
        <f t="shared" si="368"/>
        <v/>
      </c>
      <c r="AQ1903" t="str">
        <f t="shared" si="369"/>
        <v/>
      </c>
      <c r="AR1903">
        <f t="shared" si="370"/>
        <v>-833.4</v>
      </c>
      <c r="AS1903" t="str">
        <f t="shared" si="371"/>
        <v>AUB07601L4-2</v>
      </c>
      <c r="AT1903" t="str">
        <f>IFERROR(IF(VLOOKUP(Y1903,vlookup!$I$2:$J$9,1,0)=Y1903,VLOOKUP(Y1903,vlookup!$I$2:$J$9,2,0),PROPER(Y1903)),PROPER(Y1903))</f>
        <v>Parts</v>
      </c>
      <c r="AU1903" t="str">
        <f>IFERROR(IF(B1903=VLOOKUP(B1903,vlookup!$L$2:$L$10,1,0),"Yes","No"),"No")</f>
        <v>No</v>
      </c>
    </row>
    <row r="1904" spans="1:47" ht="14.45" customHeight="1" x14ac:dyDescent="0.25">
      <c r="A1904" t="s">
        <v>1258</v>
      </c>
      <c r="B1904" s="31" t="s">
        <v>1259</v>
      </c>
      <c r="C1904">
        <v>1</v>
      </c>
      <c r="D1904">
        <v>1</v>
      </c>
      <c r="E1904" t="s">
        <v>382</v>
      </c>
      <c r="F1904" t="s">
        <v>60</v>
      </c>
      <c r="G1904" t="s">
        <v>388</v>
      </c>
      <c r="H1904" t="s">
        <v>3730</v>
      </c>
      <c r="I1904">
        <v>162208</v>
      </c>
      <c r="J1904" s="19">
        <v>41789</v>
      </c>
      <c r="K1904" s="19">
        <v>41813</v>
      </c>
      <c r="L1904">
        <v>201406</v>
      </c>
      <c r="M1904" s="19">
        <v>41791</v>
      </c>
      <c r="N1904">
        <v>24616</v>
      </c>
      <c r="O1904" t="s">
        <v>1076</v>
      </c>
      <c r="P1904" t="s">
        <v>1260</v>
      </c>
      <c r="Q1904" t="s">
        <v>924</v>
      </c>
      <c r="R1904">
        <v>54439</v>
      </c>
      <c r="S1904" s="19">
        <v>41836</v>
      </c>
      <c r="T1904">
        <v>163131</v>
      </c>
      <c r="U1904" t="s">
        <v>357</v>
      </c>
      <c r="V1904" s="19">
        <v>41841</v>
      </c>
      <c r="W1904" t="s">
        <v>367</v>
      </c>
      <c r="X1904" t="s">
        <v>368</v>
      </c>
      <c r="Y1904" t="s">
        <v>95</v>
      </c>
      <c r="Z1904" t="s">
        <v>365</v>
      </c>
      <c r="AA1904" s="29">
        <v>-33.42</v>
      </c>
      <c r="AB1904">
        <v>0</v>
      </c>
      <c r="AC1904">
        <f t="shared" si="360"/>
        <v>2014</v>
      </c>
      <c r="AD1904">
        <f t="shared" si="361"/>
        <v>7</v>
      </c>
      <c r="AE1904">
        <f t="shared" si="362"/>
        <v>2014</v>
      </c>
      <c r="AF1904">
        <f t="shared" si="363"/>
        <v>5</v>
      </c>
      <c r="AG1904" t="str">
        <f>VLOOKUP(F1904,vlookup!$A$2:$E$660,2,0)</f>
        <v>Retained</v>
      </c>
      <c r="AH1904" t="str">
        <f>VLOOKUP(F1904,vlookup!$A$2:$E$660,3,0)</f>
        <v>Service Contract</v>
      </c>
      <c r="AI1904" t="str">
        <f>VLOOKUP(F1904,vlookup!$A$2:$E$660,4,0)</f>
        <v>Used Car Programs</v>
      </c>
      <c r="AJ1904" t="str">
        <f>VLOOKUP(F1904,vlookup!$A$2:$E$660,5,0)</f>
        <v>High Mileage</v>
      </c>
      <c r="AL1904">
        <f t="shared" si="364"/>
        <v>23</v>
      </c>
      <c r="AM1904">
        <f t="shared" si="365"/>
        <v>51</v>
      </c>
      <c r="AN1904">
        <f t="shared" si="366"/>
        <v>923</v>
      </c>
      <c r="AO1904" t="str">
        <f t="shared" si="367"/>
        <v/>
      </c>
      <c r="AP1904">
        <f t="shared" si="368"/>
        <v>-33.42</v>
      </c>
      <c r="AQ1904" t="str">
        <f t="shared" si="369"/>
        <v/>
      </c>
      <c r="AR1904" t="str">
        <f t="shared" si="370"/>
        <v/>
      </c>
      <c r="AS1904" t="str">
        <f t="shared" si="371"/>
        <v>7LA32139E4Y-1</v>
      </c>
      <c r="AT1904" t="str">
        <f>IFERROR(IF(VLOOKUP(Y1904,vlookup!$I$2:$J$9,1,0)=Y1904,VLOOKUP(Y1904,vlookup!$I$2:$J$9,2,0),PROPER(Y1904)),PROPER(Y1904))</f>
        <v>Parts</v>
      </c>
      <c r="AU1904" t="str">
        <f>IFERROR(IF(B1904=VLOOKUP(B1904,vlookup!$L$2:$L$10,1,0),"Yes","No"),"No")</f>
        <v>No</v>
      </c>
    </row>
    <row r="1905" spans="1:47" ht="14.45" customHeight="1" x14ac:dyDescent="0.25">
      <c r="A1905" t="s">
        <v>1258</v>
      </c>
      <c r="B1905" s="31" t="s">
        <v>1259</v>
      </c>
      <c r="C1905">
        <v>1</v>
      </c>
      <c r="D1905">
        <v>1</v>
      </c>
      <c r="E1905" t="s">
        <v>382</v>
      </c>
      <c r="F1905" t="s">
        <v>60</v>
      </c>
      <c r="G1905" t="s">
        <v>388</v>
      </c>
      <c r="H1905" t="s">
        <v>3730</v>
      </c>
      <c r="I1905">
        <v>162208</v>
      </c>
      <c r="J1905" s="19">
        <v>41789</v>
      </c>
      <c r="K1905" s="19">
        <v>41813</v>
      </c>
      <c r="L1905">
        <v>201406</v>
      </c>
      <c r="M1905" s="19">
        <v>41791</v>
      </c>
      <c r="N1905">
        <v>24616</v>
      </c>
      <c r="O1905" t="s">
        <v>1076</v>
      </c>
      <c r="P1905" t="s">
        <v>1260</v>
      </c>
      <c r="Q1905" t="s">
        <v>924</v>
      </c>
      <c r="R1905">
        <v>54439</v>
      </c>
      <c r="S1905" s="19">
        <v>41836</v>
      </c>
      <c r="T1905">
        <v>163131</v>
      </c>
      <c r="U1905" t="s">
        <v>357</v>
      </c>
      <c r="V1905" s="19">
        <v>41841</v>
      </c>
      <c r="W1905" t="s">
        <v>593</v>
      </c>
      <c r="X1905" t="s">
        <v>594</v>
      </c>
      <c r="Y1905" t="s">
        <v>95</v>
      </c>
      <c r="Z1905" t="s">
        <v>364</v>
      </c>
      <c r="AA1905" s="29">
        <v>-25.8</v>
      </c>
      <c r="AB1905">
        <v>0</v>
      </c>
      <c r="AC1905">
        <f t="shared" si="360"/>
        <v>2014</v>
      </c>
      <c r="AD1905">
        <f t="shared" si="361"/>
        <v>7</v>
      </c>
      <c r="AE1905">
        <f t="shared" si="362"/>
        <v>2014</v>
      </c>
      <c r="AF1905">
        <f t="shared" si="363"/>
        <v>5</v>
      </c>
      <c r="AG1905" t="str">
        <f>VLOOKUP(F1905,vlookup!$A$2:$E$660,2,0)</f>
        <v>Retained</v>
      </c>
      <c r="AH1905" t="str">
        <f>VLOOKUP(F1905,vlookup!$A$2:$E$660,3,0)</f>
        <v>Service Contract</v>
      </c>
      <c r="AI1905" t="str">
        <f>VLOOKUP(F1905,vlookup!$A$2:$E$660,4,0)</f>
        <v>Used Car Programs</v>
      </c>
      <c r="AJ1905" t="str">
        <f>VLOOKUP(F1905,vlookup!$A$2:$E$660,5,0)</f>
        <v>High Mileage</v>
      </c>
      <c r="AL1905">
        <f t="shared" si="364"/>
        <v>23</v>
      </c>
      <c r="AM1905">
        <f t="shared" si="365"/>
        <v>51</v>
      </c>
      <c r="AN1905">
        <f t="shared" si="366"/>
        <v>923</v>
      </c>
      <c r="AO1905" t="str">
        <f t="shared" si="367"/>
        <v/>
      </c>
      <c r="AP1905">
        <f t="shared" si="368"/>
        <v>-25.8</v>
      </c>
      <c r="AQ1905" t="str">
        <f t="shared" si="369"/>
        <v/>
      </c>
      <c r="AR1905" t="str">
        <f t="shared" si="370"/>
        <v/>
      </c>
      <c r="AS1905" t="str">
        <f t="shared" si="371"/>
        <v>7LA32139E4Y-1</v>
      </c>
      <c r="AT1905" t="str">
        <f>IFERROR(IF(VLOOKUP(Y1905,vlookup!$I$2:$J$9,1,0)=Y1905,VLOOKUP(Y1905,vlookup!$I$2:$J$9,2,0),PROPER(Y1905)),PROPER(Y1905))</f>
        <v>Parts</v>
      </c>
      <c r="AU1905" t="str">
        <f>IFERROR(IF(B1905=VLOOKUP(B1905,vlookup!$L$2:$L$10,1,0),"Yes","No"),"No")</f>
        <v>No</v>
      </c>
    </row>
    <row r="1906" spans="1:47" ht="14.45" customHeight="1" x14ac:dyDescent="0.25">
      <c r="A1906" t="s">
        <v>1258</v>
      </c>
      <c r="B1906" s="31" t="s">
        <v>1259</v>
      </c>
      <c r="C1906">
        <v>1</v>
      </c>
      <c r="D1906">
        <v>1</v>
      </c>
      <c r="E1906" t="s">
        <v>382</v>
      </c>
      <c r="F1906" t="s">
        <v>60</v>
      </c>
      <c r="G1906" t="s">
        <v>388</v>
      </c>
      <c r="H1906" t="s">
        <v>3730</v>
      </c>
      <c r="I1906">
        <v>162208</v>
      </c>
      <c r="J1906" s="19">
        <v>41789</v>
      </c>
      <c r="K1906" s="19">
        <v>41813</v>
      </c>
      <c r="L1906">
        <v>201406</v>
      </c>
      <c r="M1906" s="19">
        <v>41791</v>
      </c>
      <c r="N1906">
        <v>24616</v>
      </c>
      <c r="O1906" t="s">
        <v>1076</v>
      </c>
      <c r="P1906" t="s">
        <v>1260</v>
      </c>
      <c r="Q1906" t="s">
        <v>924</v>
      </c>
      <c r="R1906">
        <v>54439</v>
      </c>
      <c r="S1906" s="19">
        <v>41836</v>
      </c>
      <c r="T1906">
        <v>163131</v>
      </c>
      <c r="U1906" t="s">
        <v>357</v>
      </c>
      <c r="V1906" s="19">
        <v>41841</v>
      </c>
      <c r="W1906" t="s">
        <v>1044</v>
      </c>
      <c r="X1906" t="s">
        <v>1045</v>
      </c>
      <c r="Y1906" t="s">
        <v>95</v>
      </c>
      <c r="Z1906" t="s">
        <v>364</v>
      </c>
      <c r="AA1906" s="29">
        <v>-68</v>
      </c>
      <c r="AB1906">
        <v>0</v>
      </c>
      <c r="AC1906">
        <f t="shared" si="360"/>
        <v>2014</v>
      </c>
      <c r="AD1906">
        <f t="shared" si="361"/>
        <v>7</v>
      </c>
      <c r="AE1906">
        <f t="shared" si="362"/>
        <v>2014</v>
      </c>
      <c r="AF1906">
        <f t="shared" si="363"/>
        <v>5</v>
      </c>
      <c r="AG1906" t="str">
        <f>VLOOKUP(F1906,vlookup!$A$2:$E$660,2,0)</f>
        <v>Retained</v>
      </c>
      <c r="AH1906" t="str">
        <f>VLOOKUP(F1906,vlookup!$A$2:$E$660,3,0)</f>
        <v>Service Contract</v>
      </c>
      <c r="AI1906" t="str">
        <f>VLOOKUP(F1906,vlookup!$A$2:$E$660,4,0)</f>
        <v>Used Car Programs</v>
      </c>
      <c r="AJ1906" t="str">
        <f>VLOOKUP(F1906,vlookup!$A$2:$E$660,5,0)</f>
        <v>High Mileage</v>
      </c>
      <c r="AL1906">
        <f t="shared" si="364"/>
        <v>23</v>
      </c>
      <c r="AM1906">
        <f t="shared" si="365"/>
        <v>51</v>
      </c>
      <c r="AN1906">
        <f t="shared" si="366"/>
        <v>923</v>
      </c>
      <c r="AO1906" t="str">
        <f t="shared" si="367"/>
        <v/>
      </c>
      <c r="AP1906">
        <f t="shared" si="368"/>
        <v>-68</v>
      </c>
      <c r="AQ1906" t="str">
        <f t="shared" si="369"/>
        <v/>
      </c>
      <c r="AR1906" t="str">
        <f t="shared" si="370"/>
        <v/>
      </c>
      <c r="AS1906" t="str">
        <f t="shared" si="371"/>
        <v>7LA32139E4Y-1</v>
      </c>
      <c r="AT1906" t="str">
        <f>IFERROR(IF(VLOOKUP(Y1906,vlookup!$I$2:$J$9,1,0)=Y1906,VLOOKUP(Y1906,vlookup!$I$2:$J$9,2,0),PROPER(Y1906)),PROPER(Y1906))</f>
        <v>Parts</v>
      </c>
      <c r="AU1906" t="str">
        <f>IFERROR(IF(B1906=VLOOKUP(B1906,vlookup!$L$2:$L$10,1,0),"Yes","No"),"No")</f>
        <v>No</v>
      </c>
    </row>
    <row r="1907" spans="1:47" ht="14.45" customHeight="1" x14ac:dyDescent="0.25">
      <c r="A1907" t="s">
        <v>1258</v>
      </c>
      <c r="B1907" s="31" t="s">
        <v>1259</v>
      </c>
      <c r="C1907">
        <v>1</v>
      </c>
      <c r="D1907">
        <v>1</v>
      </c>
      <c r="E1907" t="s">
        <v>382</v>
      </c>
      <c r="F1907" t="s">
        <v>60</v>
      </c>
      <c r="G1907" t="s">
        <v>388</v>
      </c>
      <c r="H1907" t="s">
        <v>3730</v>
      </c>
      <c r="I1907">
        <v>162208</v>
      </c>
      <c r="J1907" s="19">
        <v>41789</v>
      </c>
      <c r="K1907" s="19">
        <v>41813</v>
      </c>
      <c r="L1907">
        <v>201406</v>
      </c>
      <c r="M1907" s="19">
        <v>41791</v>
      </c>
      <c r="N1907">
        <v>24616</v>
      </c>
      <c r="O1907" t="s">
        <v>1076</v>
      </c>
      <c r="P1907" t="s">
        <v>1260</v>
      </c>
      <c r="Q1907" t="s">
        <v>924</v>
      </c>
      <c r="R1907">
        <v>54439</v>
      </c>
      <c r="S1907" s="19">
        <v>41836</v>
      </c>
      <c r="T1907">
        <v>163131</v>
      </c>
      <c r="U1907" t="s">
        <v>357</v>
      </c>
      <c r="V1907" s="19">
        <v>41841</v>
      </c>
      <c r="W1907" t="s">
        <v>1030</v>
      </c>
      <c r="X1907" t="s">
        <v>1031</v>
      </c>
      <c r="Y1907" t="s">
        <v>95</v>
      </c>
      <c r="Z1907" t="s">
        <v>364</v>
      </c>
      <c r="AA1907" s="29">
        <v>-64.52</v>
      </c>
      <c r="AB1907">
        <v>0</v>
      </c>
      <c r="AC1907">
        <f t="shared" si="360"/>
        <v>2014</v>
      </c>
      <c r="AD1907">
        <f t="shared" si="361"/>
        <v>7</v>
      </c>
      <c r="AE1907">
        <f t="shared" si="362"/>
        <v>2014</v>
      </c>
      <c r="AF1907">
        <f t="shared" si="363"/>
        <v>5</v>
      </c>
      <c r="AG1907" t="str">
        <f>VLOOKUP(F1907,vlookup!$A$2:$E$660,2,0)</f>
        <v>Retained</v>
      </c>
      <c r="AH1907" t="str">
        <f>VLOOKUP(F1907,vlookup!$A$2:$E$660,3,0)</f>
        <v>Service Contract</v>
      </c>
      <c r="AI1907" t="str">
        <f>VLOOKUP(F1907,vlookup!$A$2:$E$660,4,0)</f>
        <v>Used Car Programs</v>
      </c>
      <c r="AJ1907" t="str">
        <f>VLOOKUP(F1907,vlookup!$A$2:$E$660,5,0)</f>
        <v>High Mileage</v>
      </c>
      <c r="AL1907">
        <f t="shared" si="364"/>
        <v>23</v>
      </c>
      <c r="AM1907">
        <f t="shared" si="365"/>
        <v>51</v>
      </c>
      <c r="AN1907">
        <f t="shared" si="366"/>
        <v>923</v>
      </c>
      <c r="AO1907" t="str">
        <f t="shared" si="367"/>
        <v/>
      </c>
      <c r="AP1907">
        <f t="shared" si="368"/>
        <v>-64.52</v>
      </c>
      <c r="AQ1907" t="str">
        <f t="shared" si="369"/>
        <v/>
      </c>
      <c r="AR1907" t="str">
        <f t="shared" si="370"/>
        <v/>
      </c>
      <c r="AS1907" t="str">
        <f t="shared" si="371"/>
        <v>7LA32139E4Y-1</v>
      </c>
      <c r="AT1907" t="str">
        <f>IFERROR(IF(VLOOKUP(Y1907,vlookup!$I$2:$J$9,1,0)=Y1907,VLOOKUP(Y1907,vlookup!$I$2:$J$9,2,0),PROPER(Y1907)),PROPER(Y1907))</f>
        <v>Parts</v>
      </c>
      <c r="AU1907" t="str">
        <f>IFERROR(IF(B1907=VLOOKUP(B1907,vlookup!$L$2:$L$10,1,0),"Yes","No"),"No")</f>
        <v>No</v>
      </c>
    </row>
    <row r="1908" spans="1:47" ht="14.45" customHeight="1" x14ac:dyDescent="0.25">
      <c r="A1908" t="s">
        <v>1258</v>
      </c>
      <c r="B1908" s="31" t="s">
        <v>1259</v>
      </c>
      <c r="C1908">
        <v>1</v>
      </c>
      <c r="D1908">
        <v>1</v>
      </c>
      <c r="E1908" t="s">
        <v>382</v>
      </c>
      <c r="F1908" t="s">
        <v>60</v>
      </c>
      <c r="G1908" t="s">
        <v>388</v>
      </c>
      <c r="H1908" t="s">
        <v>3730</v>
      </c>
      <c r="I1908">
        <v>162208</v>
      </c>
      <c r="J1908" s="19">
        <v>41789</v>
      </c>
      <c r="K1908" s="19">
        <v>41813</v>
      </c>
      <c r="L1908">
        <v>201406</v>
      </c>
      <c r="M1908" s="19">
        <v>41791</v>
      </c>
      <c r="N1908">
        <v>24616</v>
      </c>
      <c r="O1908" t="s">
        <v>1076</v>
      </c>
      <c r="P1908" t="s">
        <v>1260</v>
      </c>
      <c r="Q1908" t="s">
        <v>924</v>
      </c>
      <c r="R1908">
        <v>54439</v>
      </c>
      <c r="S1908" s="19">
        <v>41836</v>
      </c>
      <c r="T1908">
        <v>163131</v>
      </c>
      <c r="U1908" t="s">
        <v>357</v>
      </c>
      <c r="V1908" s="19">
        <v>41841</v>
      </c>
      <c r="W1908" t="s">
        <v>1000</v>
      </c>
      <c r="X1908" t="s">
        <v>1001</v>
      </c>
      <c r="Y1908" t="s">
        <v>95</v>
      </c>
      <c r="Z1908" t="s">
        <v>364</v>
      </c>
      <c r="AA1908" s="29">
        <v>-103.31</v>
      </c>
      <c r="AB1908">
        <v>0</v>
      </c>
      <c r="AC1908">
        <f t="shared" si="360"/>
        <v>2014</v>
      </c>
      <c r="AD1908">
        <f t="shared" si="361"/>
        <v>7</v>
      </c>
      <c r="AE1908">
        <f t="shared" si="362"/>
        <v>2014</v>
      </c>
      <c r="AF1908">
        <f t="shared" si="363"/>
        <v>5</v>
      </c>
      <c r="AG1908" t="str">
        <f>VLOOKUP(F1908,vlookup!$A$2:$E$660,2,0)</f>
        <v>Retained</v>
      </c>
      <c r="AH1908" t="str">
        <f>VLOOKUP(F1908,vlookup!$A$2:$E$660,3,0)</f>
        <v>Service Contract</v>
      </c>
      <c r="AI1908" t="str">
        <f>VLOOKUP(F1908,vlookup!$A$2:$E$660,4,0)</f>
        <v>Used Car Programs</v>
      </c>
      <c r="AJ1908" t="str">
        <f>VLOOKUP(F1908,vlookup!$A$2:$E$660,5,0)</f>
        <v>High Mileage</v>
      </c>
      <c r="AL1908">
        <f t="shared" si="364"/>
        <v>23</v>
      </c>
      <c r="AM1908">
        <f t="shared" si="365"/>
        <v>51</v>
      </c>
      <c r="AN1908">
        <f t="shared" si="366"/>
        <v>923</v>
      </c>
      <c r="AO1908" t="str">
        <f t="shared" si="367"/>
        <v/>
      </c>
      <c r="AP1908">
        <f t="shared" si="368"/>
        <v>-103.31</v>
      </c>
      <c r="AQ1908" t="str">
        <f t="shared" si="369"/>
        <v/>
      </c>
      <c r="AR1908" t="str">
        <f t="shared" si="370"/>
        <v/>
      </c>
      <c r="AS1908" t="str">
        <f t="shared" si="371"/>
        <v>7LA32139E4Y-1</v>
      </c>
      <c r="AT1908" t="str">
        <f>IFERROR(IF(VLOOKUP(Y1908,vlookup!$I$2:$J$9,1,0)=Y1908,VLOOKUP(Y1908,vlookup!$I$2:$J$9,2,0),PROPER(Y1908)),PROPER(Y1908))</f>
        <v>Parts</v>
      </c>
      <c r="AU1908" t="str">
        <f>IFERROR(IF(B1908=VLOOKUP(B1908,vlookup!$L$2:$L$10,1,0),"Yes","No"),"No")</f>
        <v>No</v>
      </c>
    </row>
    <row r="1909" spans="1:47" ht="14.45" customHeight="1" x14ac:dyDescent="0.25">
      <c r="A1909" t="s">
        <v>1258</v>
      </c>
      <c r="B1909" s="31" t="s">
        <v>1259</v>
      </c>
      <c r="C1909">
        <v>1</v>
      </c>
      <c r="D1909">
        <v>1</v>
      </c>
      <c r="E1909" t="s">
        <v>382</v>
      </c>
      <c r="F1909" t="s">
        <v>60</v>
      </c>
      <c r="G1909" t="s">
        <v>388</v>
      </c>
      <c r="H1909" t="s">
        <v>3730</v>
      </c>
      <c r="I1909">
        <v>162208</v>
      </c>
      <c r="J1909" s="19">
        <v>41789</v>
      </c>
      <c r="K1909" s="19">
        <v>41813</v>
      </c>
      <c r="L1909">
        <v>201406</v>
      </c>
      <c r="M1909" s="19">
        <v>41791</v>
      </c>
      <c r="N1909">
        <v>24616</v>
      </c>
      <c r="O1909" t="s">
        <v>1076</v>
      </c>
      <c r="P1909" t="s">
        <v>1260</v>
      </c>
      <c r="Q1909" t="s">
        <v>924</v>
      </c>
      <c r="R1909">
        <v>54439</v>
      </c>
      <c r="S1909" s="19">
        <v>41836</v>
      </c>
      <c r="T1909">
        <v>163131</v>
      </c>
      <c r="U1909" t="s">
        <v>357</v>
      </c>
      <c r="V1909" s="19">
        <v>41841</v>
      </c>
      <c r="W1909" t="s">
        <v>612</v>
      </c>
      <c r="X1909" t="s">
        <v>613</v>
      </c>
      <c r="Y1909" t="s">
        <v>95</v>
      </c>
      <c r="Z1909" t="s">
        <v>364</v>
      </c>
      <c r="AA1909" s="29">
        <v>-317.22000000000003</v>
      </c>
      <c r="AB1909">
        <v>0</v>
      </c>
      <c r="AC1909">
        <f t="shared" si="360"/>
        <v>2014</v>
      </c>
      <c r="AD1909">
        <f t="shared" si="361"/>
        <v>7</v>
      </c>
      <c r="AE1909">
        <f t="shared" si="362"/>
        <v>2014</v>
      </c>
      <c r="AF1909">
        <f t="shared" si="363"/>
        <v>5</v>
      </c>
      <c r="AG1909" t="str">
        <f>VLOOKUP(F1909,vlookup!$A$2:$E$660,2,0)</f>
        <v>Retained</v>
      </c>
      <c r="AH1909" t="str">
        <f>VLOOKUP(F1909,vlookup!$A$2:$E$660,3,0)</f>
        <v>Service Contract</v>
      </c>
      <c r="AI1909" t="str">
        <f>VLOOKUP(F1909,vlookup!$A$2:$E$660,4,0)</f>
        <v>Used Car Programs</v>
      </c>
      <c r="AJ1909" t="str">
        <f>VLOOKUP(F1909,vlookup!$A$2:$E$660,5,0)</f>
        <v>High Mileage</v>
      </c>
      <c r="AL1909">
        <f t="shared" si="364"/>
        <v>23</v>
      </c>
      <c r="AM1909">
        <f t="shared" si="365"/>
        <v>51</v>
      </c>
      <c r="AN1909">
        <f t="shared" si="366"/>
        <v>923</v>
      </c>
      <c r="AO1909" t="str">
        <f t="shared" si="367"/>
        <v/>
      </c>
      <c r="AP1909">
        <f t="shared" si="368"/>
        <v>-317.22000000000003</v>
      </c>
      <c r="AQ1909" t="str">
        <f t="shared" si="369"/>
        <v/>
      </c>
      <c r="AR1909" t="str">
        <f t="shared" si="370"/>
        <v/>
      </c>
      <c r="AS1909" t="str">
        <f t="shared" si="371"/>
        <v>7LA32139E4Y-1</v>
      </c>
      <c r="AT1909" t="str">
        <f>IFERROR(IF(VLOOKUP(Y1909,vlookup!$I$2:$J$9,1,0)=Y1909,VLOOKUP(Y1909,vlookup!$I$2:$J$9,2,0),PROPER(Y1909)),PROPER(Y1909))</f>
        <v>Parts</v>
      </c>
      <c r="AU1909" t="str">
        <f>IFERROR(IF(B1909=VLOOKUP(B1909,vlookup!$L$2:$L$10,1,0),"Yes","No"),"No")</f>
        <v>No</v>
      </c>
    </row>
    <row r="1910" spans="1:47" ht="14.45" customHeight="1" x14ac:dyDescent="0.25">
      <c r="A1910" t="s">
        <v>1261</v>
      </c>
      <c r="B1910" s="31" t="s">
        <v>1262</v>
      </c>
      <c r="C1910">
        <v>1</v>
      </c>
      <c r="D1910">
        <v>1</v>
      </c>
      <c r="E1910" t="s">
        <v>382</v>
      </c>
      <c r="F1910" t="s">
        <v>60</v>
      </c>
      <c r="G1910" t="s">
        <v>388</v>
      </c>
      <c r="H1910" t="s">
        <v>3730</v>
      </c>
      <c r="I1910">
        <v>106969</v>
      </c>
      <c r="J1910" s="19">
        <v>41159</v>
      </c>
      <c r="K1910" s="19">
        <v>41180</v>
      </c>
      <c r="L1910">
        <v>201209</v>
      </c>
      <c r="M1910" s="19">
        <v>41153</v>
      </c>
      <c r="N1910">
        <v>24616</v>
      </c>
      <c r="O1910" t="s">
        <v>1076</v>
      </c>
      <c r="P1910" t="s">
        <v>1263</v>
      </c>
      <c r="Q1910" t="s">
        <v>924</v>
      </c>
      <c r="R1910">
        <v>45622</v>
      </c>
      <c r="S1910" s="19">
        <v>41239</v>
      </c>
      <c r="T1910">
        <v>108617</v>
      </c>
      <c r="U1910" t="s">
        <v>357</v>
      </c>
      <c r="V1910" s="19">
        <v>41263</v>
      </c>
      <c r="W1910" t="s">
        <v>2780</v>
      </c>
      <c r="X1910" t="s">
        <v>2781</v>
      </c>
      <c r="Y1910" t="s">
        <v>95</v>
      </c>
      <c r="Z1910" t="s">
        <v>358</v>
      </c>
      <c r="AA1910" s="29">
        <v>-264.42</v>
      </c>
      <c r="AB1910" t="s">
        <v>544</v>
      </c>
      <c r="AC1910">
        <f t="shared" si="360"/>
        <v>2012</v>
      </c>
      <c r="AD1910">
        <f t="shared" si="361"/>
        <v>12</v>
      </c>
      <c r="AE1910">
        <f t="shared" si="362"/>
        <v>2012</v>
      </c>
      <c r="AF1910">
        <f t="shared" si="363"/>
        <v>9</v>
      </c>
      <c r="AG1910" t="str">
        <f>VLOOKUP(F1910,vlookup!$A$2:$E$660,2,0)</f>
        <v>Retained</v>
      </c>
      <c r="AH1910" t="str">
        <f>VLOOKUP(F1910,vlookup!$A$2:$E$660,3,0)</f>
        <v>Service Contract</v>
      </c>
      <c r="AI1910" t="str">
        <f>VLOOKUP(F1910,vlookup!$A$2:$E$660,4,0)</f>
        <v>Used Car Programs</v>
      </c>
      <c r="AJ1910" t="str">
        <f>VLOOKUP(F1910,vlookup!$A$2:$E$660,5,0)</f>
        <v>High Mileage</v>
      </c>
      <c r="AL1910">
        <f t="shared" si="364"/>
        <v>21</v>
      </c>
      <c r="AM1910">
        <f t="shared" si="365"/>
        <v>103</v>
      </c>
      <c r="AN1910">
        <f t="shared" si="366"/>
        <v>1648</v>
      </c>
      <c r="AO1910" t="str">
        <f t="shared" si="367"/>
        <v/>
      </c>
      <c r="AP1910" t="str">
        <f t="shared" si="368"/>
        <v/>
      </c>
      <c r="AQ1910" t="str">
        <f t="shared" si="369"/>
        <v/>
      </c>
      <c r="AR1910">
        <f t="shared" si="370"/>
        <v>-264.42</v>
      </c>
      <c r="AS1910" t="str">
        <f t="shared" si="371"/>
        <v>XLB04330I2Y-1</v>
      </c>
      <c r="AT1910" t="str">
        <f>IFERROR(IF(VLOOKUP(Y1910,vlookup!$I$2:$J$9,1,0)=Y1910,VLOOKUP(Y1910,vlookup!$I$2:$J$9,2,0),PROPER(Y1910)),PROPER(Y1910))</f>
        <v>Parts</v>
      </c>
      <c r="AU1910" t="str">
        <f>IFERROR(IF(B1910=VLOOKUP(B1910,vlookup!$L$2:$L$10,1,0),"Yes","No"),"No")</f>
        <v>No</v>
      </c>
    </row>
    <row r="1911" spans="1:47" ht="14.45" customHeight="1" x14ac:dyDescent="0.25">
      <c r="A1911" t="s">
        <v>3323</v>
      </c>
      <c r="B1911" s="31" t="s">
        <v>3324</v>
      </c>
      <c r="C1911">
        <v>1</v>
      </c>
      <c r="D1911">
        <v>1</v>
      </c>
      <c r="E1911" t="s">
        <v>382</v>
      </c>
      <c r="F1911" t="s">
        <v>60</v>
      </c>
      <c r="G1911" t="s">
        <v>388</v>
      </c>
      <c r="H1911" t="s">
        <v>929</v>
      </c>
      <c r="I1911">
        <v>171010</v>
      </c>
      <c r="J1911" s="19">
        <v>41395</v>
      </c>
      <c r="K1911" s="19">
        <v>41422</v>
      </c>
      <c r="L1911">
        <v>201305</v>
      </c>
      <c r="M1911" s="19">
        <v>41395</v>
      </c>
      <c r="N1911">
        <v>24616</v>
      </c>
      <c r="O1911" t="s">
        <v>1076</v>
      </c>
      <c r="P1911" t="s">
        <v>1082</v>
      </c>
      <c r="Q1911" t="s">
        <v>973</v>
      </c>
      <c r="R1911" t="s">
        <v>3325</v>
      </c>
      <c r="S1911" s="19">
        <v>41480</v>
      </c>
      <c r="T1911">
        <v>174254</v>
      </c>
      <c r="U1911" t="s">
        <v>357</v>
      </c>
      <c r="V1911" s="19">
        <v>41515</v>
      </c>
      <c r="W1911" t="s">
        <v>2782</v>
      </c>
      <c r="X1911" t="s">
        <v>2783</v>
      </c>
      <c r="Y1911" t="s">
        <v>95</v>
      </c>
      <c r="Z1911" t="s">
        <v>369</v>
      </c>
      <c r="AA1911" s="29">
        <v>-2000</v>
      </c>
      <c r="AB1911" t="s">
        <v>544</v>
      </c>
      <c r="AC1911">
        <f t="shared" si="360"/>
        <v>2013</v>
      </c>
      <c r="AD1911">
        <f t="shared" si="361"/>
        <v>8</v>
      </c>
      <c r="AE1911">
        <f t="shared" si="362"/>
        <v>2013</v>
      </c>
      <c r="AF1911">
        <f t="shared" si="363"/>
        <v>5</v>
      </c>
      <c r="AG1911" t="str">
        <f>VLOOKUP(F1911,vlookup!$A$2:$E$660,2,0)</f>
        <v>Retained</v>
      </c>
      <c r="AH1911" t="str">
        <f>VLOOKUP(F1911,vlookup!$A$2:$E$660,3,0)</f>
        <v>Service Contract</v>
      </c>
      <c r="AI1911" t="str">
        <f>VLOOKUP(F1911,vlookup!$A$2:$E$660,4,0)</f>
        <v>Used Car Programs</v>
      </c>
      <c r="AJ1911" t="str">
        <f>VLOOKUP(F1911,vlookup!$A$2:$E$660,5,0)</f>
        <v>High Mileage</v>
      </c>
      <c r="AL1911">
        <f t="shared" si="364"/>
        <v>27</v>
      </c>
      <c r="AM1911">
        <f t="shared" si="365"/>
        <v>118</v>
      </c>
      <c r="AN1911">
        <f t="shared" si="366"/>
        <v>3244</v>
      </c>
      <c r="AO1911" t="str">
        <f t="shared" si="367"/>
        <v/>
      </c>
      <c r="AP1911" t="str">
        <f t="shared" si="368"/>
        <v/>
      </c>
      <c r="AQ1911" t="str">
        <f t="shared" si="369"/>
        <v/>
      </c>
      <c r="AR1911">
        <f t="shared" si="370"/>
        <v>-2000</v>
      </c>
      <c r="AS1911" t="str">
        <f t="shared" si="371"/>
        <v>2UB40598E3Y-1</v>
      </c>
      <c r="AT1911" t="str">
        <f>IFERROR(IF(VLOOKUP(Y1911,vlookup!$I$2:$J$9,1,0)=Y1911,VLOOKUP(Y1911,vlookup!$I$2:$J$9,2,0),PROPER(Y1911)),PROPER(Y1911))</f>
        <v>Parts</v>
      </c>
      <c r="AU1911" t="str">
        <f>IFERROR(IF(B1911=VLOOKUP(B1911,vlookup!$L$2:$L$10,1,0),"Yes","No"),"No")</f>
        <v>No</v>
      </c>
    </row>
    <row r="1912" spans="1:47" ht="14.45" customHeight="1" x14ac:dyDescent="0.25">
      <c r="A1912" t="s">
        <v>1265</v>
      </c>
      <c r="B1912" s="31" t="s">
        <v>1266</v>
      </c>
      <c r="C1912">
        <v>2</v>
      </c>
      <c r="D1912">
        <v>1</v>
      </c>
      <c r="E1912" t="s">
        <v>382</v>
      </c>
      <c r="F1912" t="s">
        <v>464</v>
      </c>
      <c r="G1912" t="s">
        <v>388</v>
      </c>
      <c r="H1912" t="s">
        <v>1267</v>
      </c>
      <c r="I1912">
        <v>98459</v>
      </c>
      <c r="J1912" s="19">
        <v>43469</v>
      </c>
      <c r="K1912" s="19">
        <v>43538</v>
      </c>
      <c r="L1912">
        <v>201903</v>
      </c>
      <c r="M1912" s="19">
        <v>43525</v>
      </c>
      <c r="N1912">
        <v>24617</v>
      </c>
      <c r="O1912" t="s">
        <v>1070</v>
      </c>
      <c r="P1912" t="s">
        <v>3731</v>
      </c>
      <c r="Q1912" t="s">
        <v>924</v>
      </c>
      <c r="R1912">
        <v>883310</v>
      </c>
      <c r="S1912" s="19">
        <v>43833</v>
      </c>
      <c r="T1912">
        <v>102928</v>
      </c>
      <c r="U1912" t="s">
        <v>356</v>
      </c>
      <c r="V1912" s="19">
        <v>43858</v>
      </c>
      <c r="W1912" t="s">
        <v>982</v>
      </c>
      <c r="X1912" t="s">
        <v>983</v>
      </c>
      <c r="Y1912" t="s">
        <v>95</v>
      </c>
      <c r="Z1912" t="s">
        <v>582</v>
      </c>
      <c r="AA1912" s="29">
        <v>-1031.8599999999999</v>
      </c>
      <c r="AB1912">
        <v>0</v>
      </c>
      <c r="AC1912">
        <f t="shared" si="360"/>
        <v>2020</v>
      </c>
      <c r="AD1912">
        <f t="shared" si="361"/>
        <v>1</v>
      </c>
      <c r="AE1912">
        <f t="shared" si="362"/>
        <v>2019</v>
      </c>
      <c r="AF1912">
        <f t="shared" si="363"/>
        <v>1</v>
      </c>
      <c r="AG1912" t="str">
        <f>VLOOKUP(F1912,vlookup!$A$2:$E$660,2,0)</f>
        <v>Retained</v>
      </c>
      <c r="AH1912" t="str">
        <f>VLOOKUP(F1912,vlookup!$A$2:$E$660,3,0)</f>
        <v>Service Contract</v>
      </c>
      <c r="AI1912" t="str">
        <f>VLOOKUP(F1912,vlookup!$A$2:$E$660,4,0)</f>
        <v>Used Car Programs</v>
      </c>
      <c r="AJ1912" t="str">
        <f>VLOOKUP(F1912,vlookup!$A$2:$E$660,5,0)</f>
        <v>High Mileage</v>
      </c>
      <c r="AL1912">
        <f t="shared" si="364"/>
        <v>70</v>
      </c>
      <c r="AM1912">
        <f t="shared" si="365"/>
        <v>384</v>
      </c>
      <c r="AN1912">
        <f t="shared" si="366"/>
        <v>4469</v>
      </c>
      <c r="AO1912" t="str">
        <f t="shared" si="367"/>
        <v/>
      </c>
      <c r="AP1912" t="str">
        <f t="shared" si="368"/>
        <v/>
      </c>
      <c r="AQ1912" t="str">
        <f t="shared" si="369"/>
        <v/>
      </c>
      <c r="AR1912">
        <f t="shared" si="370"/>
        <v>-1031.8599999999999</v>
      </c>
      <c r="AS1912" t="str">
        <f t="shared" si="371"/>
        <v>BEB06433A9-2</v>
      </c>
      <c r="AT1912" t="str">
        <f>IFERROR(IF(VLOOKUP(Y1912,vlookup!$I$2:$J$9,1,0)=Y1912,VLOOKUP(Y1912,vlookup!$I$2:$J$9,2,0),PROPER(Y1912)),PROPER(Y1912))</f>
        <v>Parts</v>
      </c>
      <c r="AU1912" t="str">
        <f>IFERROR(IF(B1912=VLOOKUP(B1912,vlookup!$L$2:$L$10,1,0),"Yes","No"),"No")</f>
        <v>No</v>
      </c>
    </row>
    <row r="1913" spans="1:47" ht="14.45" customHeight="1" x14ac:dyDescent="0.25">
      <c r="A1913" t="s">
        <v>1265</v>
      </c>
      <c r="B1913" s="31" t="s">
        <v>1266</v>
      </c>
      <c r="C1913">
        <v>2</v>
      </c>
      <c r="D1913">
        <v>1</v>
      </c>
      <c r="E1913" t="s">
        <v>382</v>
      </c>
      <c r="F1913" t="s">
        <v>464</v>
      </c>
      <c r="G1913" t="s">
        <v>388</v>
      </c>
      <c r="H1913" t="s">
        <v>1267</v>
      </c>
      <c r="I1913">
        <v>98459</v>
      </c>
      <c r="J1913" s="19">
        <v>43469</v>
      </c>
      <c r="K1913" s="19">
        <v>43538</v>
      </c>
      <c r="L1913">
        <v>201903</v>
      </c>
      <c r="M1913" s="19">
        <v>43525</v>
      </c>
      <c r="N1913">
        <v>24617</v>
      </c>
      <c r="O1913" t="s">
        <v>1070</v>
      </c>
      <c r="P1913" t="s">
        <v>3731</v>
      </c>
      <c r="Q1913" t="s">
        <v>924</v>
      </c>
      <c r="R1913">
        <v>883310</v>
      </c>
      <c r="S1913" s="19">
        <v>43833</v>
      </c>
      <c r="T1913">
        <v>102928</v>
      </c>
      <c r="U1913" t="s">
        <v>356</v>
      </c>
      <c r="V1913" s="19">
        <v>43858</v>
      </c>
      <c r="W1913" t="s">
        <v>3311</v>
      </c>
      <c r="X1913" t="s">
        <v>3312</v>
      </c>
      <c r="Y1913" t="s">
        <v>95</v>
      </c>
      <c r="Z1913" t="s">
        <v>364</v>
      </c>
      <c r="AA1913" s="29">
        <v>-15.01</v>
      </c>
      <c r="AB1913">
        <v>0</v>
      </c>
      <c r="AC1913">
        <f t="shared" si="360"/>
        <v>2020</v>
      </c>
      <c r="AD1913">
        <f t="shared" si="361"/>
        <v>1</v>
      </c>
      <c r="AE1913">
        <f t="shared" si="362"/>
        <v>2019</v>
      </c>
      <c r="AF1913">
        <f t="shared" si="363"/>
        <v>1</v>
      </c>
      <c r="AG1913" t="str">
        <f>VLOOKUP(F1913,vlookup!$A$2:$E$660,2,0)</f>
        <v>Retained</v>
      </c>
      <c r="AH1913" t="str">
        <f>VLOOKUP(F1913,vlookup!$A$2:$E$660,3,0)</f>
        <v>Service Contract</v>
      </c>
      <c r="AI1913" t="str">
        <f>VLOOKUP(F1913,vlookup!$A$2:$E$660,4,0)</f>
        <v>Used Car Programs</v>
      </c>
      <c r="AJ1913" t="str">
        <f>VLOOKUP(F1913,vlookup!$A$2:$E$660,5,0)</f>
        <v>High Mileage</v>
      </c>
      <c r="AL1913">
        <f t="shared" si="364"/>
        <v>70</v>
      </c>
      <c r="AM1913">
        <f t="shared" si="365"/>
        <v>384</v>
      </c>
      <c r="AN1913">
        <f t="shared" si="366"/>
        <v>4469</v>
      </c>
      <c r="AO1913" t="str">
        <f t="shared" si="367"/>
        <v/>
      </c>
      <c r="AP1913" t="str">
        <f t="shared" si="368"/>
        <v/>
      </c>
      <c r="AQ1913" t="str">
        <f t="shared" si="369"/>
        <v/>
      </c>
      <c r="AR1913">
        <f t="shared" si="370"/>
        <v>-15.01</v>
      </c>
      <c r="AS1913" t="str">
        <f t="shared" si="371"/>
        <v>BEB06433A9-2</v>
      </c>
      <c r="AT1913" t="str">
        <f>IFERROR(IF(VLOOKUP(Y1913,vlookup!$I$2:$J$9,1,0)=Y1913,VLOOKUP(Y1913,vlookup!$I$2:$J$9,2,0),PROPER(Y1913)),PROPER(Y1913))</f>
        <v>Parts</v>
      </c>
      <c r="AU1913" t="str">
        <f>IFERROR(IF(B1913=VLOOKUP(B1913,vlookup!$L$2:$L$10,1,0),"Yes","No"),"No")</f>
        <v>No</v>
      </c>
    </row>
    <row r="1914" spans="1:47" ht="14.45" customHeight="1" x14ac:dyDescent="0.25">
      <c r="A1914" t="s">
        <v>1265</v>
      </c>
      <c r="B1914" s="31" t="s">
        <v>1266</v>
      </c>
      <c r="C1914">
        <v>2</v>
      </c>
      <c r="D1914">
        <v>1</v>
      </c>
      <c r="E1914" t="s">
        <v>382</v>
      </c>
      <c r="F1914" t="s">
        <v>464</v>
      </c>
      <c r="G1914" t="s">
        <v>388</v>
      </c>
      <c r="H1914" t="s">
        <v>1267</v>
      </c>
      <c r="I1914">
        <v>98459</v>
      </c>
      <c r="J1914" s="19">
        <v>43469</v>
      </c>
      <c r="K1914" s="19">
        <v>43538</v>
      </c>
      <c r="L1914">
        <v>201903</v>
      </c>
      <c r="M1914" s="19">
        <v>43525</v>
      </c>
      <c r="N1914">
        <v>24617</v>
      </c>
      <c r="O1914" t="s">
        <v>1070</v>
      </c>
      <c r="P1914" t="s">
        <v>3731</v>
      </c>
      <c r="Q1914" t="s">
        <v>924</v>
      </c>
      <c r="R1914">
        <v>883310</v>
      </c>
      <c r="S1914" s="19">
        <v>43833</v>
      </c>
      <c r="T1914">
        <v>102928</v>
      </c>
      <c r="U1914" t="s">
        <v>356</v>
      </c>
      <c r="V1914" s="19">
        <v>43858</v>
      </c>
      <c r="W1914" t="s">
        <v>1026</v>
      </c>
      <c r="X1914" t="s">
        <v>1027</v>
      </c>
      <c r="Y1914" t="s">
        <v>95</v>
      </c>
      <c r="Z1914" t="s">
        <v>364</v>
      </c>
      <c r="AA1914" s="29">
        <v>-15.46</v>
      </c>
      <c r="AB1914">
        <v>0</v>
      </c>
      <c r="AC1914">
        <f t="shared" si="360"/>
        <v>2020</v>
      </c>
      <c r="AD1914">
        <f t="shared" si="361"/>
        <v>1</v>
      </c>
      <c r="AE1914">
        <f t="shared" si="362"/>
        <v>2019</v>
      </c>
      <c r="AF1914">
        <f t="shared" si="363"/>
        <v>1</v>
      </c>
      <c r="AG1914" t="str">
        <f>VLOOKUP(F1914,vlookup!$A$2:$E$660,2,0)</f>
        <v>Retained</v>
      </c>
      <c r="AH1914" t="str">
        <f>VLOOKUP(F1914,vlookup!$A$2:$E$660,3,0)</f>
        <v>Service Contract</v>
      </c>
      <c r="AI1914" t="str">
        <f>VLOOKUP(F1914,vlookup!$A$2:$E$660,4,0)</f>
        <v>Used Car Programs</v>
      </c>
      <c r="AJ1914" t="str">
        <f>VLOOKUP(F1914,vlookup!$A$2:$E$660,5,0)</f>
        <v>High Mileage</v>
      </c>
      <c r="AL1914">
        <f t="shared" si="364"/>
        <v>70</v>
      </c>
      <c r="AM1914">
        <f t="shared" si="365"/>
        <v>384</v>
      </c>
      <c r="AN1914">
        <f t="shared" si="366"/>
        <v>4469</v>
      </c>
      <c r="AO1914" t="str">
        <f t="shared" si="367"/>
        <v/>
      </c>
      <c r="AP1914" t="str">
        <f t="shared" si="368"/>
        <v/>
      </c>
      <c r="AQ1914" t="str">
        <f t="shared" si="369"/>
        <v/>
      </c>
      <c r="AR1914">
        <f t="shared" si="370"/>
        <v>-15.46</v>
      </c>
      <c r="AS1914" t="str">
        <f t="shared" si="371"/>
        <v>BEB06433A9-2</v>
      </c>
      <c r="AT1914" t="str">
        <f>IFERROR(IF(VLOOKUP(Y1914,vlookup!$I$2:$J$9,1,0)=Y1914,VLOOKUP(Y1914,vlookup!$I$2:$J$9,2,0),PROPER(Y1914)),PROPER(Y1914))</f>
        <v>Parts</v>
      </c>
      <c r="AU1914" t="str">
        <f>IFERROR(IF(B1914=VLOOKUP(B1914,vlookup!$L$2:$L$10,1,0),"Yes","No"),"No")</f>
        <v>No</v>
      </c>
    </row>
    <row r="1915" spans="1:47" ht="14.45" customHeight="1" x14ac:dyDescent="0.25">
      <c r="A1915" t="s">
        <v>1268</v>
      </c>
      <c r="B1915" s="31" t="s">
        <v>1269</v>
      </c>
      <c r="C1915">
        <v>1</v>
      </c>
      <c r="D1915">
        <v>1</v>
      </c>
      <c r="E1915" t="s">
        <v>382</v>
      </c>
      <c r="F1915" t="s">
        <v>464</v>
      </c>
      <c r="G1915" t="s">
        <v>22</v>
      </c>
      <c r="H1915" t="s">
        <v>931</v>
      </c>
      <c r="I1915">
        <v>115717</v>
      </c>
      <c r="J1915" s="19">
        <v>44689</v>
      </c>
      <c r="K1915" s="19">
        <v>44728</v>
      </c>
      <c r="L1915">
        <v>202206</v>
      </c>
      <c r="M1915" s="19">
        <v>44713</v>
      </c>
      <c r="N1915">
        <v>24616</v>
      </c>
      <c r="O1915" t="s">
        <v>1076</v>
      </c>
      <c r="P1915" t="s">
        <v>1270</v>
      </c>
      <c r="Q1915" t="s">
        <v>924</v>
      </c>
      <c r="R1915">
        <v>1002623</v>
      </c>
      <c r="S1915" s="19">
        <v>44854</v>
      </c>
      <c r="T1915">
        <v>119116</v>
      </c>
      <c r="U1915" t="s">
        <v>357</v>
      </c>
      <c r="V1915" s="19">
        <v>44881</v>
      </c>
      <c r="W1915" t="s">
        <v>370</v>
      </c>
      <c r="X1915" t="s">
        <v>371</v>
      </c>
      <c r="Y1915" t="s">
        <v>95</v>
      </c>
      <c r="Z1915" t="s">
        <v>369</v>
      </c>
      <c r="AA1915" s="29">
        <v>-5065.33</v>
      </c>
      <c r="AB1915">
        <v>0</v>
      </c>
      <c r="AC1915">
        <f t="shared" si="360"/>
        <v>2022</v>
      </c>
      <c r="AD1915">
        <f t="shared" si="361"/>
        <v>11</v>
      </c>
      <c r="AE1915">
        <f t="shared" si="362"/>
        <v>2022</v>
      </c>
      <c r="AF1915">
        <f t="shared" si="363"/>
        <v>5</v>
      </c>
      <c r="AG1915" t="str">
        <f>VLOOKUP(F1915,vlookup!$A$2:$E$660,2,0)</f>
        <v>Retained</v>
      </c>
      <c r="AH1915" t="str">
        <f>VLOOKUP(F1915,vlookup!$A$2:$E$660,3,0)</f>
        <v>Service Contract</v>
      </c>
      <c r="AI1915" t="str">
        <f>VLOOKUP(F1915,vlookup!$A$2:$E$660,4,0)</f>
        <v>Used Car Programs</v>
      </c>
      <c r="AJ1915" t="str">
        <f>VLOOKUP(F1915,vlookup!$A$2:$E$660,5,0)</f>
        <v>High Mileage</v>
      </c>
      <c r="AL1915">
        <f t="shared" si="364"/>
        <v>38</v>
      </c>
      <c r="AM1915">
        <f t="shared" si="365"/>
        <v>188</v>
      </c>
      <c r="AN1915">
        <f t="shared" si="366"/>
        <v>3399</v>
      </c>
      <c r="AO1915" t="str">
        <f t="shared" si="367"/>
        <v/>
      </c>
      <c r="AP1915" t="str">
        <f t="shared" si="368"/>
        <v/>
      </c>
      <c r="AQ1915" t="str">
        <f t="shared" si="369"/>
        <v/>
      </c>
      <c r="AR1915">
        <f t="shared" si="370"/>
        <v>-5065.33</v>
      </c>
      <c r="AS1915" t="str">
        <f t="shared" si="371"/>
        <v>ZAGFEC28581E22-1</v>
      </c>
      <c r="AT1915" t="str">
        <f>IFERROR(IF(VLOOKUP(Y1915,vlookup!$I$2:$J$9,1,0)=Y1915,VLOOKUP(Y1915,vlookup!$I$2:$J$9,2,0),PROPER(Y1915)),PROPER(Y1915))</f>
        <v>Parts</v>
      </c>
      <c r="AU1915" t="str">
        <f>IFERROR(IF(B1915=VLOOKUP(B1915,vlookup!$L$2:$L$10,1,0),"Yes","No"),"No")</f>
        <v>No</v>
      </c>
    </row>
    <row r="1916" spans="1:47" ht="14.45" customHeight="1" x14ac:dyDescent="0.25">
      <c r="A1916" t="s">
        <v>1271</v>
      </c>
      <c r="B1916" s="31" t="s">
        <v>1272</v>
      </c>
      <c r="C1916">
        <v>2</v>
      </c>
      <c r="D1916">
        <v>1</v>
      </c>
      <c r="E1916" t="s">
        <v>382</v>
      </c>
      <c r="F1916" t="s">
        <v>464</v>
      </c>
      <c r="G1916" t="s">
        <v>22</v>
      </c>
      <c r="H1916" t="s">
        <v>932</v>
      </c>
      <c r="I1916">
        <v>75541</v>
      </c>
      <c r="J1916" s="19">
        <v>44726</v>
      </c>
      <c r="K1916" s="19">
        <v>44767</v>
      </c>
      <c r="L1916">
        <v>202207</v>
      </c>
      <c r="M1916" s="19">
        <v>44743</v>
      </c>
      <c r="N1916">
        <v>24617</v>
      </c>
      <c r="O1916" t="s">
        <v>1070</v>
      </c>
      <c r="P1916" t="s">
        <v>1273</v>
      </c>
      <c r="Q1916" t="s">
        <v>924</v>
      </c>
      <c r="R1916">
        <v>564213</v>
      </c>
      <c r="S1916" s="19">
        <v>44826</v>
      </c>
      <c r="T1916">
        <v>86031</v>
      </c>
      <c r="U1916" t="s">
        <v>356</v>
      </c>
      <c r="V1916" s="19">
        <v>44862</v>
      </c>
      <c r="W1916" t="s">
        <v>372</v>
      </c>
      <c r="X1916" t="s">
        <v>373</v>
      </c>
      <c r="Y1916" t="s">
        <v>95</v>
      </c>
      <c r="Z1916" t="s">
        <v>369</v>
      </c>
      <c r="AA1916" s="29">
        <v>-99.9</v>
      </c>
      <c r="AB1916">
        <v>0</v>
      </c>
      <c r="AC1916">
        <f t="shared" si="360"/>
        <v>2022</v>
      </c>
      <c r="AD1916">
        <f t="shared" si="361"/>
        <v>10</v>
      </c>
      <c r="AE1916">
        <f t="shared" si="362"/>
        <v>2022</v>
      </c>
      <c r="AF1916">
        <f t="shared" si="363"/>
        <v>6</v>
      </c>
      <c r="AG1916" t="str">
        <f>VLOOKUP(F1916,vlookup!$A$2:$E$660,2,0)</f>
        <v>Retained</v>
      </c>
      <c r="AH1916" t="str">
        <f>VLOOKUP(F1916,vlookup!$A$2:$E$660,3,0)</f>
        <v>Service Contract</v>
      </c>
      <c r="AI1916" t="str">
        <f>VLOOKUP(F1916,vlookup!$A$2:$E$660,4,0)</f>
        <v>Used Car Programs</v>
      </c>
      <c r="AJ1916" t="str">
        <f>VLOOKUP(F1916,vlookup!$A$2:$E$660,5,0)</f>
        <v>High Mileage</v>
      </c>
      <c r="AL1916">
        <f t="shared" si="364"/>
        <v>41</v>
      </c>
      <c r="AM1916">
        <f t="shared" si="365"/>
        <v>134</v>
      </c>
      <c r="AN1916">
        <f t="shared" si="366"/>
        <v>10490</v>
      </c>
      <c r="AO1916" t="str">
        <f t="shared" si="367"/>
        <v/>
      </c>
      <c r="AP1916" t="str">
        <f t="shared" si="368"/>
        <v/>
      </c>
      <c r="AQ1916" t="str">
        <f t="shared" si="369"/>
        <v/>
      </c>
      <c r="AR1916">
        <f t="shared" si="370"/>
        <v>-99.9</v>
      </c>
      <c r="AS1916" t="str">
        <f t="shared" si="371"/>
        <v>ZAGJFA46073F22-2</v>
      </c>
      <c r="AT1916" t="str">
        <f>IFERROR(IF(VLOOKUP(Y1916,vlookup!$I$2:$J$9,1,0)=Y1916,VLOOKUP(Y1916,vlookup!$I$2:$J$9,2,0),PROPER(Y1916)),PROPER(Y1916))</f>
        <v>Parts</v>
      </c>
      <c r="AU1916" t="str">
        <f>IFERROR(IF(B1916=VLOOKUP(B1916,vlookup!$L$2:$L$10,1,0),"Yes","No"),"No")</f>
        <v>No</v>
      </c>
    </row>
    <row r="1917" spans="1:47" ht="14.45" customHeight="1" x14ac:dyDescent="0.25">
      <c r="A1917" t="s">
        <v>1271</v>
      </c>
      <c r="B1917" s="31" t="s">
        <v>1272</v>
      </c>
      <c r="C1917">
        <v>2</v>
      </c>
      <c r="D1917">
        <v>3</v>
      </c>
      <c r="E1917" t="s">
        <v>382</v>
      </c>
      <c r="F1917" t="s">
        <v>464</v>
      </c>
      <c r="G1917" t="s">
        <v>22</v>
      </c>
      <c r="H1917" t="s">
        <v>932</v>
      </c>
      <c r="I1917">
        <v>75541</v>
      </c>
      <c r="J1917" s="19">
        <v>44726</v>
      </c>
      <c r="K1917" s="19">
        <v>44767</v>
      </c>
      <c r="L1917">
        <v>202207</v>
      </c>
      <c r="M1917" s="19">
        <v>44743</v>
      </c>
      <c r="N1917">
        <v>24617</v>
      </c>
      <c r="O1917" t="s">
        <v>1070</v>
      </c>
      <c r="P1917" t="s">
        <v>3326</v>
      </c>
      <c r="Q1917" t="s">
        <v>947</v>
      </c>
      <c r="R1917">
        <v>8860812</v>
      </c>
      <c r="S1917" s="19">
        <v>44851</v>
      </c>
      <c r="T1917">
        <v>86031</v>
      </c>
      <c r="U1917" t="s">
        <v>357</v>
      </c>
      <c r="V1917" s="19">
        <v>44875</v>
      </c>
      <c r="W1917" t="s">
        <v>976</v>
      </c>
      <c r="X1917" t="s">
        <v>977</v>
      </c>
      <c r="Y1917" t="s">
        <v>95</v>
      </c>
      <c r="Z1917" t="s">
        <v>369</v>
      </c>
      <c r="AA1917" s="29">
        <v>-4150</v>
      </c>
      <c r="AB1917">
        <v>0</v>
      </c>
      <c r="AC1917">
        <f t="shared" si="360"/>
        <v>2022</v>
      </c>
      <c r="AD1917">
        <f t="shared" si="361"/>
        <v>11</v>
      </c>
      <c r="AE1917">
        <f t="shared" si="362"/>
        <v>2022</v>
      </c>
      <c r="AF1917">
        <f t="shared" si="363"/>
        <v>6</v>
      </c>
      <c r="AG1917" t="str">
        <f>VLOOKUP(F1917,vlookup!$A$2:$E$660,2,0)</f>
        <v>Retained</v>
      </c>
      <c r="AH1917" t="str">
        <f>VLOOKUP(F1917,vlookup!$A$2:$E$660,3,0)</f>
        <v>Service Contract</v>
      </c>
      <c r="AI1917" t="str">
        <f>VLOOKUP(F1917,vlookup!$A$2:$E$660,4,0)</f>
        <v>Used Car Programs</v>
      </c>
      <c r="AJ1917" t="str">
        <f>VLOOKUP(F1917,vlookup!$A$2:$E$660,5,0)</f>
        <v>High Mileage</v>
      </c>
      <c r="AL1917">
        <f t="shared" si="364"/>
        <v>41</v>
      </c>
      <c r="AM1917">
        <f t="shared" si="365"/>
        <v>146</v>
      </c>
      <c r="AN1917">
        <f t="shared" si="366"/>
        <v>10490</v>
      </c>
      <c r="AO1917" t="str">
        <f t="shared" si="367"/>
        <v/>
      </c>
      <c r="AP1917" t="str">
        <f t="shared" si="368"/>
        <v/>
      </c>
      <c r="AQ1917" t="str">
        <f t="shared" si="369"/>
        <v/>
      </c>
      <c r="AR1917">
        <f t="shared" si="370"/>
        <v>-4150</v>
      </c>
      <c r="AS1917" t="str">
        <f t="shared" si="371"/>
        <v>ZAGJFA46073F22-2</v>
      </c>
      <c r="AT1917" t="str">
        <f>IFERROR(IF(VLOOKUP(Y1917,vlookup!$I$2:$J$9,1,0)=Y1917,VLOOKUP(Y1917,vlookup!$I$2:$J$9,2,0),PROPER(Y1917)),PROPER(Y1917))</f>
        <v>Parts</v>
      </c>
      <c r="AU1917" t="str">
        <f>IFERROR(IF(B1917=VLOOKUP(B1917,vlookup!$L$2:$L$10,1,0),"Yes","No"),"No")</f>
        <v>No</v>
      </c>
    </row>
    <row r="1918" spans="1:47" ht="14.45" customHeight="1" x14ac:dyDescent="0.25">
      <c r="A1918" t="s">
        <v>2670</v>
      </c>
      <c r="B1918" s="31" t="s">
        <v>2671</v>
      </c>
      <c r="C1918">
        <v>1</v>
      </c>
      <c r="D1918">
        <v>1</v>
      </c>
      <c r="E1918" t="s">
        <v>571</v>
      </c>
      <c r="F1918" t="s">
        <v>464</v>
      </c>
      <c r="G1918" t="s">
        <v>388</v>
      </c>
      <c r="H1918" t="s">
        <v>932</v>
      </c>
      <c r="I1918">
        <v>125953</v>
      </c>
      <c r="J1918" s="19">
        <v>43967</v>
      </c>
      <c r="K1918" s="19">
        <v>44013</v>
      </c>
      <c r="L1918">
        <v>202006</v>
      </c>
      <c r="M1918" s="19">
        <v>43983</v>
      </c>
      <c r="N1918">
        <v>24617</v>
      </c>
      <c r="O1918" t="s">
        <v>1070</v>
      </c>
      <c r="P1918" t="s">
        <v>3816</v>
      </c>
      <c r="Q1918" t="s">
        <v>924</v>
      </c>
      <c r="R1918">
        <v>567</v>
      </c>
      <c r="S1918" s="19">
        <v>44011</v>
      </c>
      <c r="T1918">
        <v>128084</v>
      </c>
      <c r="U1918" t="s">
        <v>356</v>
      </c>
      <c r="V1918" s="19">
        <v>44014</v>
      </c>
      <c r="W1918" t="s">
        <v>3315</v>
      </c>
      <c r="X1918" t="s">
        <v>3316</v>
      </c>
      <c r="Y1918" t="s">
        <v>95</v>
      </c>
      <c r="Z1918" t="s">
        <v>364</v>
      </c>
      <c r="AA1918" s="29">
        <v>-38.44</v>
      </c>
      <c r="AB1918">
        <v>0</v>
      </c>
      <c r="AC1918">
        <f t="shared" si="360"/>
        <v>2020</v>
      </c>
      <c r="AD1918">
        <f t="shared" si="361"/>
        <v>7</v>
      </c>
      <c r="AE1918">
        <f t="shared" si="362"/>
        <v>2020</v>
      </c>
      <c r="AF1918">
        <f t="shared" si="363"/>
        <v>5</v>
      </c>
      <c r="AG1918" t="str">
        <f>VLOOKUP(F1918,vlookup!$A$2:$E$660,2,0)</f>
        <v>Retained</v>
      </c>
      <c r="AH1918" t="str">
        <f>VLOOKUP(F1918,vlookup!$A$2:$E$660,3,0)</f>
        <v>Service Contract</v>
      </c>
      <c r="AI1918" t="str">
        <f>VLOOKUP(F1918,vlookup!$A$2:$E$660,4,0)</f>
        <v>Used Car Programs</v>
      </c>
      <c r="AJ1918" t="str">
        <f>VLOOKUP(F1918,vlookup!$A$2:$E$660,5,0)</f>
        <v>High Mileage</v>
      </c>
      <c r="AL1918">
        <f t="shared" si="364"/>
        <v>45</v>
      </c>
      <c r="AM1918">
        <f t="shared" si="365"/>
        <v>46</v>
      </c>
      <c r="AN1918">
        <f t="shared" si="366"/>
        <v>2131</v>
      </c>
      <c r="AO1918" t="str">
        <f t="shared" si="367"/>
        <v/>
      </c>
      <c r="AP1918">
        <f t="shared" si="368"/>
        <v>-38.44</v>
      </c>
      <c r="AQ1918" t="str">
        <f t="shared" si="369"/>
        <v/>
      </c>
      <c r="AR1918" t="str">
        <f t="shared" si="370"/>
        <v/>
      </c>
      <c r="AS1918" t="str">
        <f t="shared" si="371"/>
        <v>ZAGFKE06934E20-1</v>
      </c>
      <c r="AT1918" t="str">
        <f>IFERROR(IF(VLOOKUP(Y1918,vlookup!$I$2:$J$9,1,0)=Y1918,VLOOKUP(Y1918,vlookup!$I$2:$J$9,2,0),PROPER(Y1918)),PROPER(Y1918))</f>
        <v>Parts</v>
      </c>
      <c r="AU1918" t="str">
        <f>IFERROR(IF(B1918=VLOOKUP(B1918,vlookup!$L$2:$L$10,1,0),"Yes","No"),"No")</f>
        <v>No</v>
      </c>
    </row>
    <row r="1919" spans="1:47" ht="14.45" customHeight="1" x14ac:dyDescent="0.25">
      <c r="A1919" t="s">
        <v>2670</v>
      </c>
      <c r="B1919" s="31" t="s">
        <v>2671</v>
      </c>
      <c r="C1919">
        <v>1</v>
      </c>
      <c r="D1919">
        <v>1</v>
      </c>
      <c r="E1919" t="s">
        <v>571</v>
      </c>
      <c r="F1919" t="s">
        <v>464</v>
      </c>
      <c r="G1919" t="s">
        <v>388</v>
      </c>
      <c r="H1919" t="s">
        <v>932</v>
      </c>
      <c r="I1919">
        <v>125953</v>
      </c>
      <c r="J1919" s="19">
        <v>43967</v>
      </c>
      <c r="K1919" s="19">
        <v>44013</v>
      </c>
      <c r="L1919">
        <v>202006</v>
      </c>
      <c r="M1919" s="19">
        <v>43983</v>
      </c>
      <c r="N1919">
        <v>24617</v>
      </c>
      <c r="O1919" t="s">
        <v>1070</v>
      </c>
      <c r="P1919" t="s">
        <v>3816</v>
      </c>
      <c r="Q1919" t="s">
        <v>924</v>
      </c>
      <c r="R1919">
        <v>567</v>
      </c>
      <c r="S1919" s="19">
        <v>44011</v>
      </c>
      <c r="T1919">
        <v>128084</v>
      </c>
      <c r="U1919" t="s">
        <v>356</v>
      </c>
      <c r="V1919" s="19">
        <v>44014</v>
      </c>
      <c r="W1919" t="s">
        <v>624</v>
      </c>
      <c r="X1919" t="s">
        <v>625</v>
      </c>
      <c r="Y1919" t="s">
        <v>95</v>
      </c>
      <c r="Z1919" t="s">
        <v>364</v>
      </c>
      <c r="AA1919" s="29">
        <v>-7.84</v>
      </c>
      <c r="AB1919">
        <v>0</v>
      </c>
      <c r="AC1919">
        <f t="shared" si="360"/>
        <v>2020</v>
      </c>
      <c r="AD1919">
        <f t="shared" si="361"/>
        <v>7</v>
      </c>
      <c r="AE1919">
        <f t="shared" si="362"/>
        <v>2020</v>
      </c>
      <c r="AF1919">
        <f t="shared" si="363"/>
        <v>5</v>
      </c>
      <c r="AG1919" t="str">
        <f>VLOOKUP(F1919,vlookup!$A$2:$E$660,2,0)</f>
        <v>Retained</v>
      </c>
      <c r="AH1919" t="str">
        <f>VLOOKUP(F1919,vlookup!$A$2:$E$660,3,0)</f>
        <v>Service Contract</v>
      </c>
      <c r="AI1919" t="str">
        <f>VLOOKUP(F1919,vlookup!$A$2:$E$660,4,0)</f>
        <v>Used Car Programs</v>
      </c>
      <c r="AJ1919" t="str">
        <f>VLOOKUP(F1919,vlookup!$A$2:$E$660,5,0)</f>
        <v>High Mileage</v>
      </c>
      <c r="AL1919">
        <f t="shared" si="364"/>
        <v>45</v>
      </c>
      <c r="AM1919">
        <f t="shared" si="365"/>
        <v>46</v>
      </c>
      <c r="AN1919">
        <f t="shared" si="366"/>
        <v>2131</v>
      </c>
      <c r="AO1919" t="str">
        <f t="shared" si="367"/>
        <v/>
      </c>
      <c r="AP1919">
        <f t="shared" si="368"/>
        <v>-7.84</v>
      </c>
      <c r="AQ1919" t="str">
        <f t="shared" si="369"/>
        <v/>
      </c>
      <c r="AR1919" t="str">
        <f t="shared" si="370"/>
        <v/>
      </c>
      <c r="AS1919" t="str">
        <f t="shared" si="371"/>
        <v>ZAGFKE06934E20-1</v>
      </c>
      <c r="AT1919" t="str">
        <f>IFERROR(IF(VLOOKUP(Y1919,vlookup!$I$2:$J$9,1,0)=Y1919,VLOOKUP(Y1919,vlookup!$I$2:$J$9,2,0),PROPER(Y1919)),PROPER(Y1919))</f>
        <v>Parts</v>
      </c>
      <c r="AU1919" t="str">
        <f>IFERROR(IF(B1919=VLOOKUP(B1919,vlookup!$L$2:$L$10,1,0),"Yes","No"),"No")</f>
        <v>No</v>
      </c>
    </row>
    <row r="1920" spans="1:47" ht="14.45" customHeight="1" x14ac:dyDescent="0.25">
      <c r="A1920" t="s">
        <v>2670</v>
      </c>
      <c r="B1920" s="31" t="s">
        <v>2671</v>
      </c>
      <c r="C1920">
        <v>1</v>
      </c>
      <c r="D1920">
        <v>1</v>
      </c>
      <c r="E1920" t="s">
        <v>571</v>
      </c>
      <c r="F1920" t="s">
        <v>464</v>
      </c>
      <c r="G1920" t="s">
        <v>388</v>
      </c>
      <c r="H1920" t="s">
        <v>932</v>
      </c>
      <c r="I1920">
        <v>125953</v>
      </c>
      <c r="J1920" s="19">
        <v>43967</v>
      </c>
      <c r="K1920" s="19">
        <v>44013</v>
      </c>
      <c r="L1920">
        <v>202006</v>
      </c>
      <c r="M1920" s="19">
        <v>43983</v>
      </c>
      <c r="N1920">
        <v>24617</v>
      </c>
      <c r="O1920" t="s">
        <v>1070</v>
      </c>
      <c r="P1920" t="s">
        <v>3816</v>
      </c>
      <c r="Q1920" t="s">
        <v>924</v>
      </c>
      <c r="R1920">
        <v>567</v>
      </c>
      <c r="S1920" s="19">
        <v>44011</v>
      </c>
      <c r="T1920">
        <v>128084</v>
      </c>
      <c r="U1920" t="s">
        <v>356</v>
      </c>
      <c r="V1920" s="19">
        <v>44014</v>
      </c>
      <c r="W1920" t="s">
        <v>1048</v>
      </c>
      <c r="X1920" t="s">
        <v>1049</v>
      </c>
      <c r="Y1920" t="s">
        <v>95</v>
      </c>
      <c r="Z1920" t="s">
        <v>364</v>
      </c>
      <c r="AA1920" s="29">
        <v>-14.46</v>
      </c>
      <c r="AB1920">
        <v>0</v>
      </c>
      <c r="AC1920">
        <f t="shared" si="360"/>
        <v>2020</v>
      </c>
      <c r="AD1920">
        <f t="shared" si="361"/>
        <v>7</v>
      </c>
      <c r="AE1920">
        <f t="shared" si="362"/>
        <v>2020</v>
      </c>
      <c r="AF1920">
        <f t="shared" si="363"/>
        <v>5</v>
      </c>
      <c r="AG1920" t="str">
        <f>VLOOKUP(F1920,vlookup!$A$2:$E$660,2,0)</f>
        <v>Retained</v>
      </c>
      <c r="AH1920" t="str">
        <f>VLOOKUP(F1920,vlookup!$A$2:$E$660,3,0)</f>
        <v>Service Contract</v>
      </c>
      <c r="AI1920" t="str">
        <f>VLOOKUP(F1920,vlookup!$A$2:$E$660,4,0)</f>
        <v>Used Car Programs</v>
      </c>
      <c r="AJ1920" t="str">
        <f>VLOOKUP(F1920,vlookup!$A$2:$E$660,5,0)</f>
        <v>High Mileage</v>
      </c>
      <c r="AL1920">
        <f t="shared" si="364"/>
        <v>45</v>
      </c>
      <c r="AM1920">
        <f t="shared" si="365"/>
        <v>46</v>
      </c>
      <c r="AN1920">
        <f t="shared" si="366"/>
        <v>2131</v>
      </c>
      <c r="AO1920" t="str">
        <f t="shared" si="367"/>
        <v/>
      </c>
      <c r="AP1920">
        <f t="shared" si="368"/>
        <v>-14.46</v>
      </c>
      <c r="AQ1920" t="str">
        <f t="shared" si="369"/>
        <v/>
      </c>
      <c r="AR1920" t="str">
        <f t="shared" si="370"/>
        <v/>
      </c>
      <c r="AS1920" t="str">
        <f t="shared" si="371"/>
        <v>ZAGFKE06934E20-1</v>
      </c>
      <c r="AT1920" t="str">
        <f>IFERROR(IF(VLOOKUP(Y1920,vlookup!$I$2:$J$9,1,0)=Y1920,VLOOKUP(Y1920,vlookup!$I$2:$J$9,2,0),PROPER(Y1920)),PROPER(Y1920))</f>
        <v>Parts</v>
      </c>
      <c r="AU1920" t="str">
        <f>IFERROR(IF(B1920=VLOOKUP(B1920,vlookup!$L$2:$L$10,1,0),"Yes","No"),"No")</f>
        <v>No</v>
      </c>
    </row>
    <row r="1921" spans="1:47" ht="14.45" customHeight="1" x14ac:dyDescent="0.25">
      <c r="A1921" t="s">
        <v>2670</v>
      </c>
      <c r="B1921" s="31" t="s">
        <v>2671</v>
      </c>
      <c r="C1921">
        <v>1</v>
      </c>
      <c r="D1921">
        <v>1</v>
      </c>
      <c r="E1921" t="s">
        <v>571</v>
      </c>
      <c r="F1921" t="s">
        <v>464</v>
      </c>
      <c r="G1921" t="s">
        <v>388</v>
      </c>
      <c r="H1921" t="s">
        <v>932</v>
      </c>
      <c r="I1921">
        <v>125953</v>
      </c>
      <c r="J1921" s="19">
        <v>43967</v>
      </c>
      <c r="K1921" s="19">
        <v>44013</v>
      </c>
      <c r="L1921">
        <v>202006</v>
      </c>
      <c r="M1921" s="19">
        <v>43983</v>
      </c>
      <c r="N1921">
        <v>24617</v>
      </c>
      <c r="O1921" t="s">
        <v>1070</v>
      </c>
      <c r="P1921" t="s">
        <v>3816</v>
      </c>
      <c r="Q1921" t="s">
        <v>924</v>
      </c>
      <c r="R1921">
        <v>567</v>
      </c>
      <c r="S1921" s="19">
        <v>44011</v>
      </c>
      <c r="T1921">
        <v>128084</v>
      </c>
      <c r="U1921" t="s">
        <v>356</v>
      </c>
      <c r="V1921" s="19">
        <v>44014</v>
      </c>
      <c r="W1921" t="s">
        <v>2856</v>
      </c>
      <c r="X1921" t="s">
        <v>2857</v>
      </c>
      <c r="Y1921" t="s">
        <v>95</v>
      </c>
      <c r="Z1921" t="s">
        <v>364</v>
      </c>
      <c r="AA1921" s="29">
        <v>-1306.5999999999999</v>
      </c>
      <c r="AB1921">
        <v>0</v>
      </c>
      <c r="AC1921">
        <f t="shared" si="360"/>
        <v>2020</v>
      </c>
      <c r="AD1921">
        <f t="shared" si="361"/>
        <v>7</v>
      </c>
      <c r="AE1921">
        <f t="shared" si="362"/>
        <v>2020</v>
      </c>
      <c r="AF1921">
        <f t="shared" si="363"/>
        <v>5</v>
      </c>
      <c r="AG1921" t="str">
        <f>VLOOKUP(F1921,vlookup!$A$2:$E$660,2,0)</f>
        <v>Retained</v>
      </c>
      <c r="AH1921" t="str">
        <f>VLOOKUP(F1921,vlookup!$A$2:$E$660,3,0)</f>
        <v>Service Contract</v>
      </c>
      <c r="AI1921" t="str">
        <f>VLOOKUP(F1921,vlookup!$A$2:$E$660,4,0)</f>
        <v>Used Car Programs</v>
      </c>
      <c r="AJ1921" t="str">
        <f>VLOOKUP(F1921,vlookup!$A$2:$E$660,5,0)</f>
        <v>High Mileage</v>
      </c>
      <c r="AL1921">
        <f t="shared" si="364"/>
        <v>45</v>
      </c>
      <c r="AM1921">
        <f t="shared" si="365"/>
        <v>46</v>
      </c>
      <c r="AN1921">
        <f t="shared" si="366"/>
        <v>2131</v>
      </c>
      <c r="AO1921" t="str">
        <f t="shared" si="367"/>
        <v/>
      </c>
      <c r="AP1921">
        <f t="shared" si="368"/>
        <v>-1306.5999999999999</v>
      </c>
      <c r="AQ1921" t="str">
        <f t="shared" si="369"/>
        <v/>
      </c>
      <c r="AR1921" t="str">
        <f t="shared" si="370"/>
        <v/>
      </c>
      <c r="AS1921" t="str">
        <f t="shared" si="371"/>
        <v>ZAGFKE06934E20-1</v>
      </c>
      <c r="AT1921" t="str">
        <f>IFERROR(IF(VLOOKUP(Y1921,vlookup!$I$2:$J$9,1,0)=Y1921,VLOOKUP(Y1921,vlookup!$I$2:$J$9,2,0),PROPER(Y1921)),PROPER(Y1921))</f>
        <v>Parts</v>
      </c>
      <c r="AU1921" t="str">
        <f>IFERROR(IF(B1921=VLOOKUP(B1921,vlookup!$L$2:$L$10,1,0),"Yes","No"),"No")</f>
        <v>No</v>
      </c>
    </row>
    <row r="1922" spans="1:47" ht="14.45" customHeight="1" x14ac:dyDescent="0.25">
      <c r="A1922" t="s">
        <v>2555</v>
      </c>
      <c r="B1922" s="31" t="s">
        <v>2556</v>
      </c>
      <c r="C1922">
        <v>1</v>
      </c>
      <c r="D1922">
        <v>1</v>
      </c>
      <c r="E1922" t="s">
        <v>382</v>
      </c>
      <c r="F1922" t="s">
        <v>464</v>
      </c>
      <c r="G1922" t="s">
        <v>388</v>
      </c>
      <c r="H1922" t="s">
        <v>932</v>
      </c>
      <c r="I1922">
        <v>104322</v>
      </c>
      <c r="J1922" s="19">
        <v>43716</v>
      </c>
      <c r="K1922" s="19">
        <v>43762</v>
      </c>
      <c r="L1922">
        <v>201910</v>
      </c>
      <c r="M1922" s="19">
        <v>43739</v>
      </c>
      <c r="N1922">
        <v>24616</v>
      </c>
      <c r="O1922" t="s">
        <v>1076</v>
      </c>
      <c r="P1922" t="s">
        <v>1208</v>
      </c>
      <c r="Q1922" t="s">
        <v>924</v>
      </c>
      <c r="R1922">
        <v>19991</v>
      </c>
      <c r="S1922" s="19">
        <v>43727</v>
      </c>
      <c r="T1922">
        <v>104722</v>
      </c>
      <c r="U1922" t="s">
        <v>356</v>
      </c>
      <c r="V1922" s="19">
        <v>43742</v>
      </c>
      <c r="W1922" t="s">
        <v>372</v>
      </c>
      <c r="X1922" t="s">
        <v>373</v>
      </c>
      <c r="Y1922" t="s">
        <v>95</v>
      </c>
      <c r="Z1922" t="s">
        <v>369</v>
      </c>
      <c r="AA1922" s="29">
        <v>-76.11</v>
      </c>
      <c r="AB1922">
        <v>0</v>
      </c>
      <c r="AC1922">
        <f t="shared" si="360"/>
        <v>2019</v>
      </c>
      <c r="AD1922">
        <f t="shared" si="361"/>
        <v>10</v>
      </c>
      <c r="AE1922">
        <f t="shared" si="362"/>
        <v>2019</v>
      </c>
      <c r="AF1922">
        <f t="shared" si="363"/>
        <v>9</v>
      </c>
      <c r="AG1922" t="str">
        <f>VLOOKUP(F1922,vlookup!$A$2:$E$660,2,0)</f>
        <v>Retained</v>
      </c>
      <c r="AH1922" t="str">
        <f>VLOOKUP(F1922,vlookup!$A$2:$E$660,3,0)</f>
        <v>Service Contract</v>
      </c>
      <c r="AI1922" t="str">
        <f>VLOOKUP(F1922,vlookup!$A$2:$E$660,4,0)</f>
        <v>Used Car Programs</v>
      </c>
      <c r="AJ1922" t="str">
        <f>VLOOKUP(F1922,vlookup!$A$2:$E$660,5,0)</f>
        <v>High Mileage</v>
      </c>
      <c r="AL1922">
        <f t="shared" si="364"/>
        <v>46</v>
      </c>
      <c r="AM1922">
        <f t="shared" si="365"/>
        <v>26</v>
      </c>
      <c r="AN1922">
        <f t="shared" si="366"/>
        <v>400</v>
      </c>
      <c r="AO1922">
        <f t="shared" si="367"/>
        <v>-76.11</v>
      </c>
      <c r="AP1922" t="str">
        <f t="shared" si="368"/>
        <v/>
      </c>
      <c r="AQ1922" t="str">
        <f t="shared" si="369"/>
        <v/>
      </c>
      <c r="AR1922" t="str">
        <f t="shared" si="370"/>
        <v/>
      </c>
      <c r="AS1922" t="str">
        <f t="shared" si="371"/>
        <v>CFB04865I9-1</v>
      </c>
      <c r="AT1922" t="str">
        <f>IFERROR(IF(VLOOKUP(Y1922,vlookup!$I$2:$J$9,1,0)=Y1922,VLOOKUP(Y1922,vlookup!$I$2:$J$9,2,0),PROPER(Y1922)),PROPER(Y1922))</f>
        <v>Parts</v>
      </c>
      <c r="AU1922" t="str">
        <f>IFERROR(IF(B1922=VLOOKUP(B1922,vlookup!$L$2:$L$10,1,0),"Yes","No"),"No")</f>
        <v>No</v>
      </c>
    </row>
    <row r="1923" spans="1:47" ht="14.45" customHeight="1" x14ac:dyDescent="0.25">
      <c r="A1923" t="s">
        <v>2555</v>
      </c>
      <c r="B1923" s="31" t="s">
        <v>2556</v>
      </c>
      <c r="C1923">
        <v>1</v>
      </c>
      <c r="D1923">
        <v>1</v>
      </c>
      <c r="E1923" t="s">
        <v>382</v>
      </c>
      <c r="F1923" t="s">
        <v>464</v>
      </c>
      <c r="G1923" t="s">
        <v>388</v>
      </c>
      <c r="H1923" t="s">
        <v>932</v>
      </c>
      <c r="I1923">
        <v>104322</v>
      </c>
      <c r="J1923" s="19">
        <v>43716</v>
      </c>
      <c r="K1923" s="19">
        <v>43762</v>
      </c>
      <c r="L1923">
        <v>201910</v>
      </c>
      <c r="M1923" s="19">
        <v>43739</v>
      </c>
      <c r="N1923">
        <v>24616</v>
      </c>
      <c r="O1923" t="s">
        <v>1076</v>
      </c>
      <c r="P1923" t="s">
        <v>1208</v>
      </c>
      <c r="Q1923" t="s">
        <v>924</v>
      </c>
      <c r="R1923">
        <v>19991</v>
      </c>
      <c r="S1923" s="19">
        <v>43727</v>
      </c>
      <c r="T1923">
        <v>104722</v>
      </c>
      <c r="U1923" t="s">
        <v>356</v>
      </c>
      <c r="V1923" s="19">
        <v>43742</v>
      </c>
      <c r="W1923" t="s">
        <v>976</v>
      </c>
      <c r="X1923" t="s">
        <v>977</v>
      </c>
      <c r="Y1923" t="s">
        <v>95</v>
      </c>
      <c r="Z1923" t="s">
        <v>369</v>
      </c>
      <c r="AA1923" s="29">
        <v>-1122</v>
      </c>
      <c r="AB1923">
        <v>0</v>
      </c>
      <c r="AC1923">
        <f t="shared" ref="AC1923:AC1986" si="372">YEAR(V1923)</f>
        <v>2019</v>
      </c>
      <c r="AD1923">
        <f t="shared" ref="AD1923:AD1986" si="373">MONTH(V1923)</f>
        <v>10</v>
      </c>
      <c r="AE1923">
        <f t="shared" ref="AE1923:AE1986" si="374">YEAR(J1923)</f>
        <v>2019</v>
      </c>
      <c r="AF1923">
        <f t="shared" ref="AF1923:AF1986" si="375">MONTH(J1923)</f>
        <v>9</v>
      </c>
      <c r="AG1923" t="str">
        <f>VLOOKUP(F1923,vlookup!$A$2:$E$660,2,0)</f>
        <v>Retained</v>
      </c>
      <c r="AH1923" t="str">
        <f>VLOOKUP(F1923,vlookup!$A$2:$E$660,3,0)</f>
        <v>Service Contract</v>
      </c>
      <c r="AI1923" t="str">
        <f>VLOOKUP(F1923,vlookup!$A$2:$E$660,4,0)</f>
        <v>Used Car Programs</v>
      </c>
      <c r="AJ1923" t="str">
        <f>VLOOKUP(F1923,vlookup!$A$2:$E$660,5,0)</f>
        <v>High Mileage</v>
      </c>
      <c r="AL1923">
        <f t="shared" ref="AL1923:AL1986" si="376">DAYS360(J1923,K1923)</f>
        <v>46</v>
      </c>
      <c r="AM1923">
        <f t="shared" ref="AM1923:AM1986" si="377">DAYS360(J1923,V1923)</f>
        <v>26</v>
      </c>
      <c r="AN1923">
        <f t="shared" ref="AN1923:AN1986" si="378">IF(T1923-I1923&lt;1,"",T1923-I1923)</f>
        <v>400</v>
      </c>
      <c r="AO1923">
        <f t="shared" ref="AO1923:AO1986" si="379">IF(AM1923&lt;31,AA1923,"")</f>
        <v>-1122</v>
      </c>
      <c r="AP1923" t="str">
        <f t="shared" ref="AP1923:AP1986" si="380">IF(AND(AM1923&gt;30,AM1923&lt;61),AA1923,"")</f>
        <v/>
      </c>
      <c r="AQ1923" t="str">
        <f t="shared" ref="AQ1923:AQ1986" si="381">IF(AND(AM1923&gt;60,AM1923&lt;91),AA1923,"")</f>
        <v/>
      </c>
      <c r="AR1923" t="str">
        <f t="shared" ref="AR1923:AR1986" si="382">IF(AM1923&gt;90,AA1923,"")</f>
        <v/>
      </c>
      <c r="AS1923" t="str">
        <f t="shared" ref="AS1923:AS1986" si="383">CONCATENATE(B1923,"-",C1923)</f>
        <v>CFB04865I9-1</v>
      </c>
      <c r="AT1923" t="str">
        <f>IFERROR(IF(VLOOKUP(Y1923,vlookup!$I$2:$J$9,1,0)=Y1923,VLOOKUP(Y1923,vlookup!$I$2:$J$9,2,0),PROPER(Y1923)),PROPER(Y1923))</f>
        <v>Parts</v>
      </c>
      <c r="AU1923" t="str">
        <f>IFERROR(IF(B1923=VLOOKUP(B1923,vlookup!$L$2:$L$10,1,0),"Yes","No"),"No")</f>
        <v>No</v>
      </c>
    </row>
    <row r="1924" spans="1:47" ht="14.45" customHeight="1" x14ac:dyDescent="0.25">
      <c r="A1924" t="s">
        <v>1274</v>
      </c>
      <c r="B1924" s="31" t="s">
        <v>1275</v>
      </c>
      <c r="C1924">
        <v>1</v>
      </c>
      <c r="D1924">
        <v>1</v>
      </c>
      <c r="E1924" t="s">
        <v>382</v>
      </c>
      <c r="F1924" t="s">
        <v>205</v>
      </c>
      <c r="G1924" t="s">
        <v>388</v>
      </c>
      <c r="H1924" t="s">
        <v>932</v>
      </c>
      <c r="I1924">
        <v>109739</v>
      </c>
      <c r="J1924" s="19">
        <v>41749</v>
      </c>
      <c r="K1924" s="19">
        <v>41758</v>
      </c>
      <c r="L1924">
        <v>201404</v>
      </c>
      <c r="M1924" s="19">
        <v>41730</v>
      </c>
      <c r="N1924">
        <v>24616</v>
      </c>
      <c r="O1924" t="s">
        <v>1076</v>
      </c>
      <c r="P1924" t="s">
        <v>1263</v>
      </c>
      <c r="Q1924" t="s">
        <v>924</v>
      </c>
      <c r="R1924">
        <v>297263</v>
      </c>
      <c r="S1924" s="19">
        <v>42242</v>
      </c>
      <c r="T1924">
        <v>120848</v>
      </c>
      <c r="U1924" t="s">
        <v>357</v>
      </c>
      <c r="V1924" s="19">
        <v>42243</v>
      </c>
      <c r="W1924" t="s">
        <v>3327</v>
      </c>
      <c r="X1924" t="s">
        <v>3328</v>
      </c>
      <c r="Y1924" t="s">
        <v>95</v>
      </c>
      <c r="Z1924" t="s">
        <v>366</v>
      </c>
      <c r="AA1924" s="29">
        <v>-6.23</v>
      </c>
      <c r="AB1924">
        <v>0</v>
      </c>
      <c r="AC1924">
        <f t="shared" si="372"/>
        <v>2015</v>
      </c>
      <c r="AD1924">
        <f t="shared" si="373"/>
        <v>8</v>
      </c>
      <c r="AE1924">
        <f t="shared" si="374"/>
        <v>2014</v>
      </c>
      <c r="AF1924">
        <f t="shared" si="375"/>
        <v>4</v>
      </c>
      <c r="AG1924" t="str">
        <f>VLOOKUP(F1924,vlookup!$A$2:$E$660,2,0)</f>
        <v>Retained</v>
      </c>
      <c r="AH1924" t="str">
        <f>VLOOKUP(F1924,vlookup!$A$2:$E$660,3,0)</f>
        <v>Service Contract</v>
      </c>
      <c r="AI1924" t="str">
        <f>VLOOKUP(F1924,vlookup!$A$2:$E$660,4,0)</f>
        <v>Used Car Programs</v>
      </c>
      <c r="AJ1924" t="str">
        <f>VLOOKUP(F1924,vlookup!$A$2:$E$660,5,0)</f>
        <v>High Mileage</v>
      </c>
      <c r="AL1924">
        <f t="shared" si="376"/>
        <v>9</v>
      </c>
      <c r="AM1924">
        <f t="shared" si="377"/>
        <v>487</v>
      </c>
      <c r="AN1924">
        <f t="shared" si="378"/>
        <v>11109</v>
      </c>
      <c r="AO1924" t="str">
        <f t="shared" si="379"/>
        <v/>
      </c>
      <c r="AP1924" t="str">
        <f t="shared" si="380"/>
        <v/>
      </c>
      <c r="AQ1924" t="str">
        <f t="shared" si="381"/>
        <v/>
      </c>
      <c r="AR1924">
        <f t="shared" si="382"/>
        <v>-6.23</v>
      </c>
      <c r="AS1924" t="str">
        <f t="shared" si="383"/>
        <v>AKE55688D4-1</v>
      </c>
      <c r="AT1924" t="str">
        <f>IFERROR(IF(VLOOKUP(Y1924,vlookup!$I$2:$J$9,1,0)=Y1924,VLOOKUP(Y1924,vlookup!$I$2:$J$9,2,0),PROPER(Y1924)),PROPER(Y1924))</f>
        <v>Parts</v>
      </c>
      <c r="AU1924" t="str">
        <f>IFERROR(IF(B1924=VLOOKUP(B1924,vlookup!$L$2:$L$10,1,0),"Yes","No"),"No")</f>
        <v>No</v>
      </c>
    </row>
    <row r="1925" spans="1:47" ht="14.45" customHeight="1" x14ac:dyDescent="0.25">
      <c r="A1925" t="s">
        <v>1274</v>
      </c>
      <c r="B1925" s="31" t="s">
        <v>1275</v>
      </c>
      <c r="C1925">
        <v>1</v>
      </c>
      <c r="D1925">
        <v>1</v>
      </c>
      <c r="E1925" t="s">
        <v>382</v>
      </c>
      <c r="F1925" t="s">
        <v>205</v>
      </c>
      <c r="G1925" t="s">
        <v>388</v>
      </c>
      <c r="H1925" t="s">
        <v>932</v>
      </c>
      <c r="I1925">
        <v>109739</v>
      </c>
      <c r="J1925" s="19">
        <v>41749</v>
      </c>
      <c r="K1925" s="19">
        <v>41758</v>
      </c>
      <c r="L1925">
        <v>201404</v>
      </c>
      <c r="M1925" s="19">
        <v>41730</v>
      </c>
      <c r="N1925">
        <v>24616</v>
      </c>
      <c r="O1925" t="s">
        <v>1076</v>
      </c>
      <c r="P1925" t="s">
        <v>1263</v>
      </c>
      <c r="Q1925" t="s">
        <v>924</v>
      </c>
      <c r="R1925">
        <v>297263</v>
      </c>
      <c r="S1925" s="19">
        <v>42242</v>
      </c>
      <c r="T1925">
        <v>120848</v>
      </c>
      <c r="U1925" t="s">
        <v>357</v>
      </c>
      <c r="V1925" s="19">
        <v>42243</v>
      </c>
      <c r="W1925" t="s">
        <v>2940</v>
      </c>
      <c r="X1925" t="s">
        <v>2941</v>
      </c>
      <c r="Y1925" t="s">
        <v>95</v>
      </c>
      <c r="Z1925" t="s">
        <v>366</v>
      </c>
      <c r="AA1925" s="29">
        <v>-15.88</v>
      </c>
      <c r="AB1925">
        <v>0</v>
      </c>
      <c r="AC1925">
        <f t="shared" si="372"/>
        <v>2015</v>
      </c>
      <c r="AD1925">
        <f t="shared" si="373"/>
        <v>8</v>
      </c>
      <c r="AE1925">
        <f t="shared" si="374"/>
        <v>2014</v>
      </c>
      <c r="AF1925">
        <f t="shared" si="375"/>
        <v>4</v>
      </c>
      <c r="AG1925" t="str">
        <f>VLOOKUP(F1925,vlookup!$A$2:$E$660,2,0)</f>
        <v>Retained</v>
      </c>
      <c r="AH1925" t="str">
        <f>VLOOKUP(F1925,vlookup!$A$2:$E$660,3,0)</f>
        <v>Service Contract</v>
      </c>
      <c r="AI1925" t="str">
        <f>VLOOKUP(F1925,vlookup!$A$2:$E$660,4,0)</f>
        <v>Used Car Programs</v>
      </c>
      <c r="AJ1925" t="str">
        <f>VLOOKUP(F1925,vlookup!$A$2:$E$660,5,0)</f>
        <v>High Mileage</v>
      </c>
      <c r="AL1925">
        <f t="shared" si="376"/>
        <v>9</v>
      </c>
      <c r="AM1925">
        <f t="shared" si="377"/>
        <v>487</v>
      </c>
      <c r="AN1925">
        <f t="shared" si="378"/>
        <v>11109</v>
      </c>
      <c r="AO1925" t="str">
        <f t="shared" si="379"/>
        <v/>
      </c>
      <c r="AP1925" t="str">
        <f t="shared" si="380"/>
        <v/>
      </c>
      <c r="AQ1925" t="str">
        <f t="shared" si="381"/>
        <v/>
      </c>
      <c r="AR1925">
        <f t="shared" si="382"/>
        <v>-15.88</v>
      </c>
      <c r="AS1925" t="str">
        <f t="shared" si="383"/>
        <v>AKE55688D4-1</v>
      </c>
      <c r="AT1925" t="str">
        <f>IFERROR(IF(VLOOKUP(Y1925,vlookup!$I$2:$J$9,1,0)=Y1925,VLOOKUP(Y1925,vlookup!$I$2:$J$9,2,0),PROPER(Y1925)),PROPER(Y1925))</f>
        <v>Parts</v>
      </c>
      <c r="AU1925" t="str">
        <f>IFERROR(IF(B1925=VLOOKUP(B1925,vlookup!$L$2:$L$10,1,0),"Yes","No"),"No")</f>
        <v>No</v>
      </c>
    </row>
    <row r="1926" spans="1:47" ht="14.45" customHeight="1" x14ac:dyDescent="0.25">
      <c r="A1926" t="s">
        <v>1274</v>
      </c>
      <c r="B1926" s="31" t="s">
        <v>1275</v>
      </c>
      <c r="C1926">
        <v>1</v>
      </c>
      <c r="D1926">
        <v>1</v>
      </c>
      <c r="E1926" t="s">
        <v>382</v>
      </c>
      <c r="F1926" t="s">
        <v>205</v>
      </c>
      <c r="G1926" t="s">
        <v>388</v>
      </c>
      <c r="H1926" t="s">
        <v>932</v>
      </c>
      <c r="I1926">
        <v>109739</v>
      </c>
      <c r="J1926" s="19">
        <v>41749</v>
      </c>
      <c r="K1926" s="19">
        <v>41758</v>
      </c>
      <c r="L1926">
        <v>201404</v>
      </c>
      <c r="M1926" s="19">
        <v>41730</v>
      </c>
      <c r="N1926">
        <v>24616</v>
      </c>
      <c r="O1926" t="s">
        <v>1076</v>
      </c>
      <c r="P1926" t="s">
        <v>1263</v>
      </c>
      <c r="Q1926" t="s">
        <v>924</v>
      </c>
      <c r="R1926">
        <v>297263</v>
      </c>
      <c r="S1926" s="19">
        <v>42242</v>
      </c>
      <c r="T1926">
        <v>120848</v>
      </c>
      <c r="U1926" t="s">
        <v>357</v>
      </c>
      <c r="V1926" s="19">
        <v>42243</v>
      </c>
      <c r="W1926" t="s">
        <v>3329</v>
      </c>
      <c r="X1926" t="s">
        <v>3330</v>
      </c>
      <c r="Y1926" t="s">
        <v>95</v>
      </c>
      <c r="Z1926" t="s">
        <v>366</v>
      </c>
      <c r="AA1926" s="29">
        <v>-66.09</v>
      </c>
      <c r="AB1926">
        <v>0</v>
      </c>
      <c r="AC1926">
        <f t="shared" si="372"/>
        <v>2015</v>
      </c>
      <c r="AD1926">
        <f t="shared" si="373"/>
        <v>8</v>
      </c>
      <c r="AE1926">
        <f t="shared" si="374"/>
        <v>2014</v>
      </c>
      <c r="AF1926">
        <f t="shared" si="375"/>
        <v>4</v>
      </c>
      <c r="AG1926" t="str">
        <f>VLOOKUP(F1926,vlookup!$A$2:$E$660,2,0)</f>
        <v>Retained</v>
      </c>
      <c r="AH1926" t="str">
        <f>VLOOKUP(F1926,vlookup!$A$2:$E$660,3,0)</f>
        <v>Service Contract</v>
      </c>
      <c r="AI1926" t="str">
        <f>VLOOKUP(F1926,vlookup!$A$2:$E$660,4,0)</f>
        <v>Used Car Programs</v>
      </c>
      <c r="AJ1926" t="str">
        <f>VLOOKUP(F1926,vlookup!$A$2:$E$660,5,0)</f>
        <v>High Mileage</v>
      </c>
      <c r="AL1926">
        <f t="shared" si="376"/>
        <v>9</v>
      </c>
      <c r="AM1926">
        <f t="shared" si="377"/>
        <v>487</v>
      </c>
      <c r="AN1926">
        <f t="shared" si="378"/>
        <v>11109</v>
      </c>
      <c r="AO1926" t="str">
        <f t="shared" si="379"/>
        <v/>
      </c>
      <c r="AP1926" t="str">
        <f t="shared" si="380"/>
        <v/>
      </c>
      <c r="AQ1926" t="str">
        <f t="shared" si="381"/>
        <v/>
      </c>
      <c r="AR1926">
        <f t="shared" si="382"/>
        <v>-66.09</v>
      </c>
      <c r="AS1926" t="str">
        <f t="shared" si="383"/>
        <v>AKE55688D4-1</v>
      </c>
      <c r="AT1926" t="str">
        <f>IFERROR(IF(VLOOKUP(Y1926,vlookup!$I$2:$J$9,1,0)=Y1926,VLOOKUP(Y1926,vlookup!$I$2:$J$9,2,0),PROPER(Y1926)),PROPER(Y1926))</f>
        <v>Parts</v>
      </c>
      <c r="AU1926" t="str">
        <f>IFERROR(IF(B1926=VLOOKUP(B1926,vlookup!$L$2:$L$10,1,0),"Yes","No"),"No")</f>
        <v>No</v>
      </c>
    </row>
    <row r="1927" spans="1:47" ht="14.45" customHeight="1" x14ac:dyDescent="0.25">
      <c r="A1927" t="s">
        <v>1274</v>
      </c>
      <c r="B1927" s="31" t="s">
        <v>1275</v>
      </c>
      <c r="C1927">
        <v>1</v>
      </c>
      <c r="D1927">
        <v>1</v>
      </c>
      <c r="E1927" t="s">
        <v>382</v>
      </c>
      <c r="F1927" t="s">
        <v>205</v>
      </c>
      <c r="G1927" t="s">
        <v>388</v>
      </c>
      <c r="H1927" t="s">
        <v>932</v>
      </c>
      <c r="I1927">
        <v>109739</v>
      </c>
      <c r="J1927" s="19">
        <v>41749</v>
      </c>
      <c r="K1927" s="19">
        <v>41758</v>
      </c>
      <c r="L1927">
        <v>201404</v>
      </c>
      <c r="M1927" s="19">
        <v>41730</v>
      </c>
      <c r="N1927">
        <v>24616</v>
      </c>
      <c r="O1927" t="s">
        <v>1076</v>
      </c>
      <c r="P1927" t="s">
        <v>1263</v>
      </c>
      <c r="Q1927" t="s">
        <v>924</v>
      </c>
      <c r="R1927">
        <v>297263</v>
      </c>
      <c r="S1927" s="19">
        <v>42242</v>
      </c>
      <c r="T1927">
        <v>120848</v>
      </c>
      <c r="U1927" t="s">
        <v>357</v>
      </c>
      <c r="V1927" s="19">
        <v>42243</v>
      </c>
      <c r="W1927" t="s">
        <v>3307</v>
      </c>
      <c r="X1927" t="s">
        <v>3308</v>
      </c>
      <c r="Y1927" t="s">
        <v>95</v>
      </c>
      <c r="Z1927" t="s">
        <v>369</v>
      </c>
      <c r="AA1927" s="29">
        <v>-21.15</v>
      </c>
      <c r="AB1927">
        <v>0</v>
      </c>
      <c r="AC1927">
        <f t="shared" si="372"/>
        <v>2015</v>
      </c>
      <c r="AD1927">
        <f t="shared" si="373"/>
        <v>8</v>
      </c>
      <c r="AE1927">
        <f t="shared" si="374"/>
        <v>2014</v>
      </c>
      <c r="AF1927">
        <f t="shared" si="375"/>
        <v>4</v>
      </c>
      <c r="AG1927" t="str">
        <f>VLOOKUP(F1927,vlookup!$A$2:$E$660,2,0)</f>
        <v>Retained</v>
      </c>
      <c r="AH1927" t="str">
        <f>VLOOKUP(F1927,vlookup!$A$2:$E$660,3,0)</f>
        <v>Service Contract</v>
      </c>
      <c r="AI1927" t="str">
        <f>VLOOKUP(F1927,vlookup!$A$2:$E$660,4,0)</f>
        <v>Used Car Programs</v>
      </c>
      <c r="AJ1927" t="str">
        <f>VLOOKUP(F1927,vlookup!$A$2:$E$660,5,0)</f>
        <v>High Mileage</v>
      </c>
      <c r="AL1927">
        <f t="shared" si="376"/>
        <v>9</v>
      </c>
      <c r="AM1927">
        <f t="shared" si="377"/>
        <v>487</v>
      </c>
      <c r="AN1927">
        <f t="shared" si="378"/>
        <v>11109</v>
      </c>
      <c r="AO1927" t="str">
        <f t="shared" si="379"/>
        <v/>
      </c>
      <c r="AP1927" t="str">
        <f t="shared" si="380"/>
        <v/>
      </c>
      <c r="AQ1927" t="str">
        <f t="shared" si="381"/>
        <v/>
      </c>
      <c r="AR1927">
        <f t="shared" si="382"/>
        <v>-21.15</v>
      </c>
      <c r="AS1927" t="str">
        <f t="shared" si="383"/>
        <v>AKE55688D4-1</v>
      </c>
      <c r="AT1927" t="str">
        <f>IFERROR(IF(VLOOKUP(Y1927,vlookup!$I$2:$J$9,1,0)=Y1927,VLOOKUP(Y1927,vlookup!$I$2:$J$9,2,0),PROPER(Y1927)),PROPER(Y1927))</f>
        <v>Parts</v>
      </c>
      <c r="AU1927" t="str">
        <f>IFERROR(IF(B1927=VLOOKUP(B1927,vlookup!$L$2:$L$10,1,0),"Yes","No"),"No")</f>
        <v>No</v>
      </c>
    </row>
    <row r="1928" spans="1:47" ht="14.45" customHeight="1" x14ac:dyDescent="0.25">
      <c r="A1928" t="s">
        <v>1274</v>
      </c>
      <c r="B1928" s="31" t="s">
        <v>1275</v>
      </c>
      <c r="C1928">
        <v>1</v>
      </c>
      <c r="D1928">
        <v>1</v>
      </c>
      <c r="E1928" t="s">
        <v>382</v>
      </c>
      <c r="F1928" t="s">
        <v>205</v>
      </c>
      <c r="G1928" t="s">
        <v>388</v>
      </c>
      <c r="H1928" t="s">
        <v>932</v>
      </c>
      <c r="I1928">
        <v>109739</v>
      </c>
      <c r="J1928" s="19">
        <v>41749</v>
      </c>
      <c r="K1928" s="19">
        <v>41758</v>
      </c>
      <c r="L1928">
        <v>201404</v>
      </c>
      <c r="M1928" s="19">
        <v>41730</v>
      </c>
      <c r="N1928">
        <v>24616</v>
      </c>
      <c r="O1928" t="s">
        <v>1076</v>
      </c>
      <c r="P1928" t="s">
        <v>1263</v>
      </c>
      <c r="Q1928" t="s">
        <v>924</v>
      </c>
      <c r="R1928">
        <v>297263</v>
      </c>
      <c r="S1928" s="19">
        <v>42242</v>
      </c>
      <c r="T1928">
        <v>120848</v>
      </c>
      <c r="U1928" t="s">
        <v>357</v>
      </c>
      <c r="V1928" s="19">
        <v>42243</v>
      </c>
      <c r="W1928" t="s">
        <v>2858</v>
      </c>
      <c r="X1928" t="s">
        <v>2859</v>
      </c>
      <c r="Y1928" t="s">
        <v>95</v>
      </c>
      <c r="Z1928" t="s">
        <v>369</v>
      </c>
      <c r="AA1928" s="29">
        <v>-7.75</v>
      </c>
      <c r="AB1928">
        <v>0</v>
      </c>
      <c r="AC1928">
        <f t="shared" si="372"/>
        <v>2015</v>
      </c>
      <c r="AD1928">
        <f t="shared" si="373"/>
        <v>8</v>
      </c>
      <c r="AE1928">
        <f t="shared" si="374"/>
        <v>2014</v>
      </c>
      <c r="AF1928">
        <f t="shared" si="375"/>
        <v>4</v>
      </c>
      <c r="AG1928" t="str">
        <f>VLOOKUP(F1928,vlookup!$A$2:$E$660,2,0)</f>
        <v>Retained</v>
      </c>
      <c r="AH1928" t="str">
        <f>VLOOKUP(F1928,vlookup!$A$2:$E$660,3,0)</f>
        <v>Service Contract</v>
      </c>
      <c r="AI1928" t="str">
        <f>VLOOKUP(F1928,vlookup!$A$2:$E$660,4,0)</f>
        <v>Used Car Programs</v>
      </c>
      <c r="AJ1928" t="str">
        <f>VLOOKUP(F1928,vlookup!$A$2:$E$660,5,0)</f>
        <v>High Mileage</v>
      </c>
      <c r="AL1928">
        <f t="shared" si="376"/>
        <v>9</v>
      </c>
      <c r="AM1928">
        <f t="shared" si="377"/>
        <v>487</v>
      </c>
      <c r="AN1928">
        <f t="shared" si="378"/>
        <v>11109</v>
      </c>
      <c r="AO1928" t="str">
        <f t="shared" si="379"/>
        <v/>
      </c>
      <c r="AP1928" t="str">
        <f t="shared" si="380"/>
        <v/>
      </c>
      <c r="AQ1928" t="str">
        <f t="shared" si="381"/>
        <v/>
      </c>
      <c r="AR1928">
        <f t="shared" si="382"/>
        <v>-7.75</v>
      </c>
      <c r="AS1928" t="str">
        <f t="shared" si="383"/>
        <v>AKE55688D4-1</v>
      </c>
      <c r="AT1928" t="str">
        <f>IFERROR(IF(VLOOKUP(Y1928,vlookup!$I$2:$J$9,1,0)=Y1928,VLOOKUP(Y1928,vlookup!$I$2:$J$9,2,0),PROPER(Y1928)),PROPER(Y1928))</f>
        <v>Parts</v>
      </c>
      <c r="AU1928" t="str">
        <f>IFERROR(IF(B1928=VLOOKUP(B1928,vlookup!$L$2:$L$10,1,0),"Yes","No"),"No")</f>
        <v>No</v>
      </c>
    </row>
    <row r="1929" spans="1:47" ht="14.45" customHeight="1" x14ac:dyDescent="0.25">
      <c r="A1929" t="s">
        <v>2672</v>
      </c>
      <c r="B1929" s="31" t="s">
        <v>3614</v>
      </c>
      <c r="C1929">
        <v>1</v>
      </c>
      <c r="D1929">
        <v>1</v>
      </c>
      <c r="E1929" t="s">
        <v>571</v>
      </c>
      <c r="F1929" t="s">
        <v>205</v>
      </c>
      <c r="G1929" t="s">
        <v>388</v>
      </c>
      <c r="H1929" t="s">
        <v>932</v>
      </c>
      <c r="I1929">
        <v>137026</v>
      </c>
      <c r="J1929" s="19">
        <v>42344</v>
      </c>
      <c r="K1929" s="19">
        <v>42397</v>
      </c>
      <c r="L1929">
        <v>201601</v>
      </c>
      <c r="M1929" s="19">
        <v>42370</v>
      </c>
      <c r="N1929">
        <v>24617</v>
      </c>
      <c r="O1929" t="s">
        <v>1070</v>
      </c>
      <c r="P1929" t="s">
        <v>1264</v>
      </c>
      <c r="Q1929" t="s">
        <v>924</v>
      </c>
      <c r="R1929">
        <v>274537</v>
      </c>
      <c r="S1929" s="19">
        <v>42440</v>
      </c>
      <c r="T1929">
        <v>141999</v>
      </c>
      <c r="U1929" t="s">
        <v>356</v>
      </c>
      <c r="V1929" s="19">
        <v>42459</v>
      </c>
      <c r="W1929" t="s">
        <v>624</v>
      </c>
      <c r="X1929" t="s">
        <v>625</v>
      </c>
      <c r="Y1929" t="s">
        <v>95</v>
      </c>
      <c r="Z1929" t="s">
        <v>364</v>
      </c>
      <c r="AA1929" s="29">
        <v>-26.72</v>
      </c>
      <c r="AB1929">
        <v>0</v>
      </c>
      <c r="AC1929">
        <f t="shared" si="372"/>
        <v>2016</v>
      </c>
      <c r="AD1929">
        <f t="shared" si="373"/>
        <v>3</v>
      </c>
      <c r="AE1929">
        <f t="shared" si="374"/>
        <v>2015</v>
      </c>
      <c r="AF1929">
        <f t="shared" si="375"/>
        <v>12</v>
      </c>
      <c r="AG1929" t="str">
        <f>VLOOKUP(F1929,vlookup!$A$2:$E$660,2,0)</f>
        <v>Retained</v>
      </c>
      <c r="AH1929" t="str">
        <f>VLOOKUP(F1929,vlookup!$A$2:$E$660,3,0)</f>
        <v>Service Contract</v>
      </c>
      <c r="AI1929" t="str">
        <f>VLOOKUP(F1929,vlookup!$A$2:$E$660,4,0)</f>
        <v>Used Car Programs</v>
      </c>
      <c r="AJ1929" t="str">
        <f>VLOOKUP(F1929,vlookup!$A$2:$E$660,5,0)</f>
        <v>High Mileage</v>
      </c>
      <c r="AL1929">
        <f t="shared" si="376"/>
        <v>52</v>
      </c>
      <c r="AM1929">
        <f t="shared" si="377"/>
        <v>114</v>
      </c>
      <c r="AN1929">
        <f t="shared" si="378"/>
        <v>4973</v>
      </c>
      <c r="AO1929" t="str">
        <f t="shared" si="379"/>
        <v/>
      </c>
      <c r="AP1929" t="str">
        <f t="shared" si="380"/>
        <v/>
      </c>
      <c r="AQ1929" t="str">
        <f t="shared" si="381"/>
        <v/>
      </c>
      <c r="AR1929">
        <f t="shared" si="382"/>
        <v>-26.72</v>
      </c>
      <c r="AS1929" t="str">
        <f t="shared" si="383"/>
        <v>102251405-1</v>
      </c>
      <c r="AT1929" t="str">
        <f>IFERROR(IF(VLOOKUP(Y1929,vlookup!$I$2:$J$9,1,0)=Y1929,VLOOKUP(Y1929,vlookup!$I$2:$J$9,2,0),PROPER(Y1929)),PROPER(Y1929))</f>
        <v>Parts</v>
      </c>
      <c r="AU1929" t="str">
        <f>IFERROR(IF(B1929=VLOOKUP(B1929,vlookup!$L$2:$L$10,1,0),"Yes","No"),"No")</f>
        <v>No</v>
      </c>
    </row>
    <row r="1930" spans="1:47" ht="14.45" customHeight="1" x14ac:dyDescent="0.25">
      <c r="A1930" t="s">
        <v>2672</v>
      </c>
      <c r="B1930" s="31" t="s">
        <v>3614</v>
      </c>
      <c r="C1930">
        <v>1</v>
      </c>
      <c r="D1930">
        <v>1</v>
      </c>
      <c r="E1930" t="s">
        <v>571</v>
      </c>
      <c r="F1930" t="s">
        <v>205</v>
      </c>
      <c r="G1930" t="s">
        <v>388</v>
      </c>
      <c r="H1930" t="s">
        <v>932</v>
      </c>
      <c r="I1930">
        <v>137026</v>
      </c>
      <c r="J1930" s="19">
        <v>42344</v>
      </c>
      <c r="K1930" s="19">
        <v>42397</v>
      </c>
      <c r="L1930">
        <v>201601</v>
      </c>
      <c r="M1930" s="19">
        <v>42370</v>
      </c>
      <c r="N1930">
        <v>24617</v>
      </c>
      <c r="O1930" t="s">
        <v>1070</v>
      </c>
      <c r="P1930" t="s">
        <v>1264</v>
      </c>
      <c r="Q1930" t="s">
        <v>924</v>
      </c>
      <c r="R1930">
        <v>274537</v>
      </c>
      <c r="S1930" s="19">
        <v>42440</v>
      </c>
      <c r="T1930">
        <v>141999</v>
      </c>
      <c r="U1930" t="s">
        <v>356</v>
      </c>
      <c r="V1930" s="19">
        <v>42459</v>
      </c>
      <c r="W1930" t="s">
        <v>2785</v>
      </c>
      <c r="X1930" t="s">
        <v>2786</v>
      </c>
      <c r="Y1930" t="s">
        <v>95</v>
      </c>
      <c r="Z1930" t="s">
        <v>364</v>
      </c>
      <c r="AA1930" s="29">
        <v>-388.27</v>
      </c>
      <c r="AB1930">
        <v>0</v>
      </c>
      <c r="AC1930">
        <f t="shared" si="372"/>
        <v>2016</v>
      </c>
      <c r="AD1930">
        <f t="shared" si="373"/>
        <v>3</v>
      </c>
      <c r="AE1930">
        <f t="shared" si="374"/>
        <v>2015</v>
      </c>
      <c r="AF1930">
        <f t="shared" si="375"/>
        <v>12</v>
      </c>
      <c r="AG1930" t="str">
        <f>VLOOKUP(F1930,vlookup!$A$2:$E$660,2,0)</f>
        <v>Retained</v>
      </c>
      <c r="AH1930" t="str">
        <f>VLOOKUP(F1930,vlookup!$A$2:$E$660,3,0)</f>
        <v>Service Contract</v>
      </c>
      <c r="AI1930" t="str">
        <f>VLOOKUP(F1930,vlookup!$A$2:$E$660,4,0)</f>
        <v>Used Car Programs</v>
      </c>
      <c r="AJ1930" t="str">
        <f>VLOOKUP(F1930,vlookup!$A$2:$E$660,5,0)</f>
        <v>High Mileage</v>
      </c>
      <c r="AL1930">
        <f t="shared" si="376"/>
        <v>52</v>
      </c>
      <c r="AM1930">
        <f t="shared" si="377"/>
        <v>114</v>
      </c>
      <c r="AN1930">
        <f t="shared" si="378"/>
        <v>4973</v>
      </c>
      <c r="AO1930" t="str">
        <f t="shared" si="379"/>
        <v/>
      </c>
      <c r="AP1930" t="str">
        <f t="shared" si="380"/>
        <v/>
      </c>
      <c r="AQ1930" t="str">
        <f t="shared" si="381"/>
        <v/>
      </c>
      <c r="AR1930">
        <f t="shared" si="382"/>
        <v>-388.27</v>
      </c>
      <c r="AS1930" t="str">
        <f t="shared" si="383"/>
        <v>102251405-1</v>
      </c>
      <c r="AT1930" t="str">
        <f>IFERROR(IF(VLOOKUP(Y1930,vlookup!$I$2:$J$9,1,0)=Y1930,VLOOKUP(Y1930,vlookup!$I$2:$J$9,2,0),PROPER(Y1930)),PROPER(Y1930))</f>
        <v>Parts</v>
      </c>
      <c r="AU1930" t="str">
        <f>IFERROR(IF(B1930=VLOOKUP(B1930,vlookup!$L$2:$L$10,1,0),"Yes","No"),"No")</f>
        <v>No</v>
      </c>
    </row>
    <row r="1931" spans="1:47" ht="14.45" customHeight="1" x14ac:dyDescent="0.25">
      <c r="A1931" t="s">
        <v>2672</v>
      </c>
      <c r="B1931" s="31" t="s">
        <v>3614</v>
      </c>
      <c r="C1931">
        <v>1</v>
      </c>
      <c r="D1931">
        <v>1</v>
      </c>
      <c r="E1931" t="s">
        <v>571</v>
      </c>
      <c r="F1931" t="s">
        <v>205</v>
      </c>
      <c r="G1931" t="s">
        <v>388</v>
      </c>
      <c r="H1931" t="s">
        <v>932</v>
      </c>
      <c r="I1931">
        <v>137026</v>
      </c>
      <c r="J1931" s="19">
        <v>42344</v>
      </c>
      <c r="K1931" s="19">
        <v>42397</v>
      </c>
      <c r="L1931">
        <v>201601</v>
      </c>
      <c r="M1931" s="19">
        <v>42370</v>
      </c>
      <c r="N1931">
        <v>24617</v>
      </c>
      <c r="O1931" t="s">
        <v>1070</v>
      </c>
      <c r="P1931" t="s">
        <v>1264</v>
      </c>
      <c r="Q1931" t="s">
        <v>924</v>
      </c>
      <c r="R1931">
        <v>274537</v>
      </c>
      <c r="S1931" s="19">
        <v>42440</v>
      </c>
      <c r="T1931">
        <v>141999</v>
      </c>
      <c r="U1931" t="s">
        <v>356</v>
      </c>
      <c r="V1931" s="19">
        <v>42459</v>
      </c>
      <c r="W1931" t="s">
        <v>612</v>
      </c>
      <c r="X1931" t="s">
        <v>613</v>
      </c>
      <c r="Y1931" t="s">
        <v>95</v>
      </c>
      <c r="Z1931" t="s">
        <v>364</v>
      </c>
      <c r="AA1931" s="29">
        <v>-829.82</v>
      </c>
      <c r="AB1931">
        <v>0</v>
      </c>
      <c r="AC1931">
        <f t="shared" si="372"/>
        <v>2016</v>
      </c>
      <c r="AD1931">
        <f t="shared" si="373"/>
        <v>3</v>
      </c>
      <c r="AE1931">
        <f t="shared" si="374"/>
        <v>2015</v>
      </c>
      <c r="AF1931">
        <f t="shared" si="375"/>
        <v>12</v>
      </c>
      <c r="AG1931" t="str">
        <f>VLOOKUP(F1931,vlookup!$A$2:$E$660,2,0)</f>
        <v>Retained</v>
      </c>
      <c r="AH1931" t="str">
        <f>VLOOKUP(F1931,vlookup!$A$2:$E$660,3,0)</f>
        <v>Service Contract</v>
      </c>
      <c r="AI1931" t="str">
        <f>VLOOKUP(F1931,vlookup!$A$2:$E$660,4,0)</f>
        <v>Used Car Programs</v>
      </c>
      <c r="AJ1931" t="str">
        <f>VLOOKUP(F1931,vlookup!$A$2:$E$660,5,0)</f>
        <v>High Mileage</v>
      </c>
      <c r="AL1931">
        <f t="shared" si="376"/>
        <v>52</v>
      </c>
      <c r="AM1931">
        <f t="shared" si="377"/>
        <v>114</v>
      </c>
      <c r="AN1931">
        <f t="shared" si="378"/>
        <v>4973</v>
      </c>
      <c r="AO1931" t="str">
        <f t="shared" si="379"/>
        <v/>
      </c>
      <c r="AP1931" t="str">
        <f t="shared" si="380"/>
        <v/>
      </c>
      <c r="AQ1931" t="str">
        <f t="shared" si="381"/>
        <v/>
      </c>
      <c r="AR1931">
        <f t="shared" si="382"/>
        <v>-829.82</v>
      </c>
      <c r="AS1931" t="str">
        <f t="shared" si="383"/>
        <v>102251405-1</v>
      </c>
      <c r="AT1931" t="str">
        <f>IFERROR(IF(VLOOKUP(Y1931,vlookup!$I$2:$J$9,1,0)=Y1931,VLOOKUP(Y1931,vlookup!$I$2:$J$9,2,0),PROPER(Y1931)),PROPER(Y1931))</f>
        <v>Parts</v>
      </c>
      <c r="AU1931" t="str">
        <f>IFERROR(IF(B1931=VLOOKUP(B1931,vlookup!$L$2:$L$10,1,0),"Yes","No"),"No")</f>
        <v>No</v>
      </c>
    </row>
    <row r="1932" spans="1:47" ht="14.45" customHeight="1" x14ac:dyDescent="0.25">
      <c r="A1932" t="s">
        <v>1276</v>
      </c>
      <c r="B1932" s="31" t="s">
        <v>1277</v>
      </c>
      <c r="C1932">
        <v>1</v>
      </c>
      <c r="D1932">
        <v>1</v>
      </c>
      <c r="E1932" t="s">
        <v>382</v>
      </c>
      <c r="F1932" t="s">
        <v>464</v>
      </c>
      <c r="G1932" t="s">
        <v>388</v>
      </c>
      <c r="H1932" t="s">
        <v>1278</v>
      </c>
      <c r="I1932">
        <v>77931</v>
      </c>
      <c r="J1932" s="19">
        <v>44363</v>
      </c>
      <c r="K1932" s="19">
        <v>44403</v>
      </c>
      <c r="L1932">
        <v>202107</v>
      </c>
      <c r="M1932" s="19">
        <v>44378</v>
      </c>
      <c r="N1932">
        <v>24617</v>
      </c>
      <c r="O1932" t="s">
        <v>1070</v>
      </c>
      <c r="P1932" t="s">
        <v>1279</v>
      </c>
      <c r="Q1932" t="s">
        <v>1280</v>
      </c>
      <c r="R1932">
        <v>307710</v>
      </c>
      <c r="S1932" s="19">
        <v>44431</v>
      </c>
      <c r="T1932">
        <v>86425</v>
      </c>
      <c r="U1932" t="s">
        <v>356</v>
      </c>
      <c r="V1932" s="19">
        <v>44435</v>
      </c>
      <c r="W1932" t="s">
        <v>2860</v>
      </c>
      <c r="X1932" t="s">
        <v>2861</v>
      </c>
      <c r="Y1932" t="s">
        <v>95</v>
      </c>
      <c r="Z1932" t="s">
        <v>366</v>
      </c>
      <c r="AA1932" s="29">
        <v>-1600</v>
      </c>
      <c r="AB1932">
        <v>0</v>
      </c>
      <c r="AC1932">
        <f t="shared" si="372"/>
        <v>2021</v>
      </c>
      <c r="AD1932">
        <f t="shared" si="373"/>
        <v>8</v>
      </c>
      <c r="AE1932">
        <f t="shared" si="374"/>
        <v>2021</v>
      </c>
      <c r="AF1932">
        <f t="shared" si="375"/>
        <v>6</v>
      </c>
      <c r="AG1932" t="str">
        <f>VLOOKUP(F1932,vlookup!$A$2:$E$660,2,0)</f>
        <v>Retained</v>
      </c>
      <c r="AH1932" t="str">
        <f>VLOOKUP(F1932,vlookup!$A$2:$E$660,3,0)</f>
        <v>Service Contract</v>
      </c>
      <c r="AI1932" t="str">
        <f>VLOOKUP(F1932,vlookup!$A$2:$E$660,4,0)</f>
        <v>Used Car Programs</v>
      </c>
      <c r="AJ1932" t="str">
        <f>VLOOKUP(F1932,vlookup!$A$2:$E$660,5,0)</f>
        <v>High Mileage</v>
      </c>
      <c r="AL1932">
        <f t="shared" si="376"/>
        <v>40</v>
      </c>
      <c r="AM1932">
        <f t="shared" si="377"/>
        <v>71</v>
      </c>
      <c r="AN1932">
        <f t="shared" si="378"/>
        <v>8494</v>
      </c>
      <c r="AO1932" t="str">
        <f t="shared" si="379"/>
        <v/>
      </c>
      <c r="AP1932" t="str">
        <f t="shared" si="380"/>
        <v/>
      </c>
      <c r="AQ1932">
        <f t="shared" si="381"/>
        <v>-1600</v>
      </c>
      <c r="AR1932" t="str">
        <f t="shared" si="382"/>
        <v/>
      </c>
      <c r="AS1932" t="str">
        <f t="shared" si="383"/>
        <v>ZAGFKA79290F21-1</v>
      </c>
      <c r="AT1932" t="str">
        <f>IFERROR(IF(VLOOKUP(Y1932,vlookup!$I$2:$J$9,1,0)=Y1932,VLOOKUP(Y1932,vlookup!$I$2:$J$9,2,0),PROPER(Y1932)),PROPER(Y1932))</f>
        <v>Parts</v>
      </c>
      <c r="AU1932" t="str">
        <f>IFERROR(IF(B1932=VLOOKUP(B1932,vlookup!$L$2:$L$10,1,0),"Yes","No"),"No")</f>
        <v>No</v>
      </c>
    </row>
    <row r="1933" spans="1:47" ht="14.45" customHeight="1" x14ac:dyDescent="0.25">
      <c r="A1933" t="s">
        <v>1276</v>
      </c>
      <c r="B1933" s="31" t="s">
        <v>1277</v>
      </c>
      <c r="C1933">
        <v>1</v>
      </c>
      <c r="D1933">
        <v>1</v>
      </c>
      <c r="E1933" t="s">
        <v>382</v>
      </c>
      <c r="F1933" t="s">
        <v>464</v>
      </c>
      <c r="G1933" t="s">
        <v>388</v>
      </c>
      <c r="H1933" t="s">
        <v>1278</v>
      </c>
      <c r="I1933">
        <v>77931</v>
      </c>
      <c r="J1933" s="19">
        <v>44363</v>
      </c>
      <c r="K1933" s="19">
        <v>44403</v>
      </c>
      <c r="L1933">
        <v>202107</v>
      </c>
      <c r="M1933" s="19">
        <v>44378</v>
      </c>
      <c r="N1933">
        <v>24617</v>
      </c>
      <c r="O1933" t="s">
        <v>1070</v>
      </c>
      <c r="P1933" t="s">
        <v>1279</v>
      </c>
      <c r="Q1933" t="s">
        <v>1280</v>
      </c>
      <c r="R1933">
        <v>307710</v>
      </c>
      <c r="S1933" s="19">
        <v>44431</v>
      </c>
      <c r="T1933">
        <v>86425</v>
      </c>
      <c r="U1933" t="s">
        <v>356</v>
      </c>
      <c r="V1933" s="19">
        <v>44435</v>
      </c>
      <c r="W1933" t="s">
        <v>3329</v>
      </c>
      <c r="X1933" t="s">
        <v>3330</v>
      </c>
      <c r="Y1933" t="s">
        <v>95</v>
      </c>
      <c r="Z1933" t="s">
        <v>366</v>
      </c>
      <c r="AA1933" s="29">
        <v>-40</v>
      </c>
      <c r="AB1933">
        <v>0</v>
      </c>
      <c r="AC1933">
        <f t="shared" si="372"/>
        <v>2021</v>
      </c>
      <c r="AD1933">
        <f t="shared" si="373"/>
        <v>8</v>
      </c>
      <c r="AE1933">
        <f t="shared" si="374"/>
        <v>2021</v>
      </c>
      <c r="AF1933">
        <f t="shared" si="375"/>
        <v>6</v>
      </c>
      <c r="AG1933" t="str">
        <f>VLOOKUP(F1933,vlookup!$A$2:$E$660,2,0)</f>
        <v>Retained</v>
      </c>
      <c r="AH1933" t="str">
        <f>VLOOKUP(F1933,vlookup!$A$2:$E$660,3,0)</f>
        <v>Service Contract</v>
      </c>
      <c r="AI1933" t="str">
        <f>VLOOKUP(F1933,vlookup!$A$2:$E$660,4,0)</f>
        <v>Used Car Programs</v>
      </c>
      <c r="AJ1933" t="str">
        <f>VLOOKUP(F1933,vlookup!$A$2:$E$660,5,0)</f>
        <v>High Mileage</v>
      </c>
      <c r="AL1933">
        <f t="shared" si="376"/>
        <v>40</v>
      </c>
      <c r="AM1933">
        <f t="shared" si="377"/>
        <v>71</v>
      </c>
      <c r="AN1933">
        <f t="shared" si="378"/>
        <v>8494</v>
      </c>
      <c r="AO1933" t="str">
        <f t="shared" si="379"/>
        <v/>
      </c>
      <c r="AP1933" t="str">
        <f t="shared" si="380"/>
        <v/>
      </c>
      <c r="AQ1933">
        <f t="shared" si="381"/>
        <v>-40</v>
      </c>
      <c r="AR1933" t="str">
        <f t="shared" si="382"/>
        <v/>
      </c>
      <c r="AS1933" t="str">
        <f t="shared" si="383"/>
        <v>ZAGFKA79290F21-1</v>
      </c>
      <c r="AT1933" t="str">
        <f>IFERROR(IF(VLOOKUP(Y1933,vlookup!$I$2:$J$9,1,0)=Y1933,VLOOKUP(Y1933,vlookup!$I$2:$J$9,2,0),PROPER(Y1933)),PROPER(Y1933))</f>
        <v>Parts</v>
      </c>
      <c r="AU1933" t="str">
        <f>IFERROR(IF(B1933=VLOOKUP(B1933,vlookup!$L$2:$L$10,1,0),"Yes","No"),"No")</f>
        <v>No</v>
      </c>
    </row>
    <row r="1934" spans="1:47" ht="14.45" customHeight="1" x14ac:dyDescent="0.25">
      <c r="A1934" t="s">
        <v>2862</v>
      </c>
      <c r="B1934" s="31" t="s">
        <v>3610</v>
      </c>
      <c r="C1934">
        <v>2</v>
      </c>
      <c r="D1934">
        <v>1</v>
      </c>
      <c r="E1934" t="s">
        <v>382</v>
      </c>
      <c r="F1934" t="s">
        <v>205</v>
      </c>
      <c r="G1934" t="s">
        <v>388</v>
      </c>
      <c r="H1934" t="s">
        <v>1267</v>
      </c>
      <c r="I1934">
        <v>111019</v>
      </c>
      <c r="J1934" s="19">
        <v>42157</v>
      </c>
      <c r="K1934" s="19">
        <v>42277</v>
      </c>
      <c r="L1934">
        <v>201509</v>
      </c>
      <c r="M1934" s="19">
        <v>42248</v>
      </c>
      <c r="N1934">
        <v>24617</v>
      </c>
      <c r="O1934" t="s">
        <v>1070</v>
      </c>
      <c r="P1934" t="s">
        <v>2863</v>
      </c>
      <c r="Q1934" t="s">
        <v>924</v>
      </c>
      <c r="R1934">
        <v>309476</v>
      </c>
      <c r="S1934" s="19">
        <v>42396</v>
      </c>
      <c r="T1934">
        <v>119515</v>
      </c>
      <c r="U1934" t="s">
        <v>357</v>
      </c>
      <c r="V1934" s="19">
        <v>42405</v>
      </c>
      <c r="W1934" t="s">
        <v>2864</v>
      </c>
      <c r="X1934" t="s">
        <v>2865</v>
      </c>
      <c r="Y1934" t="s">
        <v>95</v>
      </c>
      <c r="Z1934" t="s">
        <v>603</v>
      </c>
      <c r="AA1934" s="29">
        <v>-485.57</v>
      </c>
      <c r="AB1934">
        <v>0</v>
      </c>
      <c r="AC1934">
        <f t="shared" si="372"/>
        <v>2016</v>
      </c>
      <c r="AD1934">
        <f t="shared" si="373"/>
        <v>2</v>
      </c>
      <c r="AE1934">
        <f t="shared" si="374"/>
        <v>2015</v>
      </c>
      <c r="AF1934">
        <f t="shared" si="375"/>
        <v>6</v>
      </c>
      <c r="AG1934" t="str">
        <f>VLOOKUP(F1934,vlookup!$A$2:$E$660,2,0)</f>
        <v>Retained</v>
      </c>
      <c r="AH1934" t="str">
        <f>VLOOKUP(F1934,vlookup!$A$2:$E$660,3,0)</f>
        <v>Service Contract</v>
      </c>
      <c r="AI1934" t="str">
        <f>VLOOKUP(F1934,vlookup!$A$2:$E$660,4,0)</f>
        <v>Used Car Programs</v>
      </c>
      <c r="AJ1934" t="str">
        <f>VLOOKUP(F1934,vlookup!$A$2:$E$660,5,0)</f>
        <v>High Mileage</v>
      </c>
      <c r="AL1934">
        <f t="shared" si="376"/>
        <v>118</v>
      </c>
      <c r="AM1934">
        <f t="shared" si="377"/>
        <v>243</v>
      </c>
      <c r="AN1934">
        <f t="shared" si="378"/>
        <v>8496</v>
      </c>
      <c r="AO1934" t="str">
        <f t="shared" si="379"/>
        <v/>
      </c>
      <c r="AP1934" t="str">
        <f t="shared" si="380"/>
        <v/>
      </c>
      <c r="AQ1934" t="str">
        <f t="shared" si="381"/>
        <v/>
      </c>
      <c r="AR1934">
        <f t="shared" si="382"/>
        <v>-485.57</v>
      </c>
      <c r="AS1934" t="str">
        <f t="shared" si="383"/>
        <v>102109007-2</v>
      </c>
      <c r="AT1934" t="str">
        <f>IFERROR(IF(VLOOKUP(Y1934,vlookup!$I$2:$J$9,1,0)=Y1934,VLOOKUP(Y1934,vlookup!$I$2:$J$9,2,0),PROPER(Y1934)),PROPER(Y1934))</f>
        <v>Parts</v>
      </c>
      <c r="AU1934" t="str">
        <f>IFERROR(IF(B1934=VLOOKUP(B1934,vlookup!$L$2:$L$10,1,0),"Yes","No"),"No")</f>
        <v>No</v>
      </c>
    </row>
    <row r="1935" spans="1:47" ht="14.45" customHeight="1" x14ac:dyDescent="0.25">
      <c r="A1935" t="s">
        <v>2862</v>
      </c>
      <c r="B1935" s="31" t="s">
        <v>3610</v>
      </c>
      <c r="C1935">
        <v>2</v>
      </c>
      <c r="D1935">
        <v>1</v>
      </c>
      <c r="E1935" t="s">
        <v>382</v>
      </c>
      <c r="F1935" t="s">
        <v>205</v>
      </c>
      <c r="G1935" t="s">
        <v>388</v>
      </c>
      <c r="H1935" t="s">
        <v>1267</v>
      </c>
      <c r="I1935">
        <v>111019</v>
      </c>
      <c r="J1935" s="19">
        <v>42157</v>
      </c>
      <c r="K1935" s="19">
        <v>42277</v>
      </c>
      <c r="L1935">
        <v>201509</v>
      </c>
      <c r="M1935" s="19">
        <v>42248</v>
      </c>
      <c r="N1935">
        <v>24617</v>
      </c>
      <c r="O1935" t="s">
        <v>1070</v>
      </c>
      <c r="P1935" t="s">
        <v>2863</v>
      </c>
      <c r="Q1935" t="s">
        <v>924</v>
      </c>
      <c r="R1935">
        <v>309476</v>
      </c>
      <c r="S1935" s="19">
        <v>42396</v>
      </c>
      <c r="T1935">
        <v>119515</v>
      </c>
      <c r="U1935" t="s">
        <v>357</v>
      </c>
      <c r="V1935" s="19">
        <v>42405</v>
      </c>
      <c r="W1935" t="s">
        <v>2866</v>
      </c>
      <c r="X1935" t="s">
        <v>2867</v>
      </c>
      <c r="Y1935" t="s">
        <v>95</v>
      </c>
      <c r="Z1935" t="s">
        <v>603</v>
      </c>
      <c r="AA1935" s="29">
        <v>-14.6</v>
      </c>
      <c r="AB1935">
        <v>0</v>
      </c>
      <c r="AC1935">
        <f t="shared" si="372"/>
        <v>2016</v>
      </c>
      <c r="AD1935">
        <f t="shared" si="373"/>
        <v>2</v>
      </c>
      <c r="AE1935">
        <f t="shared" si="374"/>
        <v>2015</v>
      </c>
      <c r="AF1935">
        <f t="shared" si="375"/>
        <v>6</v>
      </c>
      <c r="AG1935" t="str">
        <f>VLOOKUP(F1935,vlookup!$A$2:$E$660,2,0)</f>
        <v>Retained</v>
      </c>
      <c r="AH1935" t="str">
        <f>VLOOKUP(F1935,vlookup!$A$2:$E$660,3,0)</f>
        <v>Service Contract</v>
      </c>
      <c r="AI1935" t="str">
        <f>VLOOKUP(F1935,vlookup!$A$2:$E$660,4,0)</f>
        <v>Used Car Programs</v>
      </c>
      <c r="AJ1935" t="str">
        <f>VLOOKUP(F1935,vlookup!$A$2:$E$660,5,0)</f>
        <v>High Mileage</v>
      </c>
      <c r="AL1935">
        <f t="shared" si="376"/>
        <v>118</v>
      </c>
      <c r="AM1935">
        <f t="shared" si="377"/>
        <v>243</v>
      </c>
      <c r="AN1935">
        <f t="shared" si="378"/>
        <v>8496</v>
      </c>
      <c r="AO1935" t="str">
        <f t="shared" si="379"/>
        <v/>
      </c>
      <c r="AP1935" t="str">
        <f t="shared" si="380"/>
        <v/>
      </c>
      <c r="AQ1935" t="str">
        <f t="shared" si="381"/>
        <v/>
      </c>
      <c r="AR1935">
        <f t="shared" si="382"/>
        <v>-14.6</v>
      </c>
      <c r="AS1935" t="str">
        <f t="shared" si="383"/>
        <v>102109007-2</v>
      </c>
      <c r="AT1935" t="str">
        <f>IFERROR(IF(VLOOKUP(Y1935,vlookup!$I$2:$J$9,1,0)=Y1935,VLOOKUP(Y1935,vlookup!$I$2:$J$9,2,0),PROPER(Y1935)),PROPER(Y1935))</f>
        <v>Parts</v>
      </c>
      <c r="AU1935" t="str">
        <f>IFERROR(IF(B1935=VLOOKUP(B1935,vlookup!$L$2:$L$10,1,0),"Yes","No"),"No")</f>
        <v>No</v>
      </c>
    </row>
    <row r="1936" spans="1:47" ht="14.45" customHeight="1" x14ac:dyDescent="0.25">
      <c r="A1936" t="s">
        <v>2862</v>
      </c>
      <c r="B1936" s="31" t="s">
        <v>3610</v>
      </c>
      <c r="C1936">
        <v>2</v>
      </c>
      <c r="D1936">
        <v>1</v>
      </c>
      <c r="E1936" t="s">
        <v>382</v>
      </c>
      <c r="F1936" t="s">
        <v>205</v>
      </c>
      <c r="G1936" t="s">
        <v>388</v>
      </c>
      <c r="H1936" t="s">
        <v>1267</v>
      </c>
      <c r="I1936">
        <v>111019</v>
      </c>
      <c r="J1936" s="19">
        <v>42157</v>
      </c>
      <c r="K1936" s="19">
        <v>42277</v>
      </c>
      <c r="L1936">
        <v>201509</v>
      </c>
      <c r="M1936" s="19">
        <v>42248</v>
      </c>
      <c r="N1936">
        <v>24617</v>
      </c>
      <c r="O1936" t="s">
        <v>1070</v>
      </c>
      <c r="P1936" t="s">
        <v>2863</v>
      </c>
      <c r="Q1936" t="s">
        <v>924</v>
      </c>
      <c r="R1936">
        <v>309476</v>
      </c>
      <c r="S1936" s="19">
        <v>42396</v>
      </c>
      <c r="T1936">
        <v>119515</v>
      </c>
      <c r="U1936" t="s">
        <v>357</v>
      </c>
      <c r="V1936" s="19">
        <v>42405</v>
      </c>
      <c r="W1936" t="s">
        <v>3331</v>
      </c>
      <c r="X1936" t="s">
        <v>3332</v>
      </c>
      <c r="Y1936" t="s">
        <v>95</v>
      </c>
      <c r="Z1936" t="s">
        <v>603</v>
      </c>
      <c r="AA1936" s="29">
        <v>-3.81</v>
      </c>
      <c r="AB1936">
        <v>0</v>
      </c>
      <c r="AC1936">
        <f t="shared" si="372"/>
        <v>2016</v>
      </c>
      <c r="AD1936">
        <f t="shared" si="373"/>
        <v>2</v>
      </c>
      <c r="AE1936">
        <f t="shared" si="374"/>
        <v>2015</v>
      </c>
      <c r="AF1936">
        <f t="shared" si="375"/>
        <v>6</v>
      </c>
      <c r="AG1936" t="str">
        <f>VLOOKUP(F1936,vlookup!$A$2:$E$660,2,0)</f>
        <v>Retained</v>
      </c>
      <c r="AH1936" t="str">
        <f>VLOOKUP(F1936,vlookup!$A$2:$E$660,3,0)</f>
        <v>Service Contract</v>
      </c>
      <c r="AI1936" t="str">
        <f>VLOOKUP(F1936,vlookup!$A$2:$E$660,4,0)</f>
        <v>Used Car Programs</v>
      </c>
      <c r="AJ1936" t="str">
        <f>VLOOKUP(F1936,vlookup!$A$2:$E$660,5,0)</f>
        <v>High Mileage</v>
      </c>
      <c r="AL1936">
        <f t="shared" si="376"/>
        <v>118</v>
      </c>
      <c r="AM1936">
        <f t="shared" si="377"/>
        <v>243</v>
      </c>
      <c r="AN1936">
        <f t="shared" si="378"/>
        <v>8496</v>
      </c>
      <c r="AO1936" t="str">
        <f t="shared" si="379"/>
        <v/>
      </c>
      <c r="AP1936" t="str">
        <f t="shared" si="380"/>
        <v/>
      </c>
      <c r="AQ1936" t="str">
        <f t="shared" si="381"/>
        <v/>
      </c>
      <c r="AR1936">
        <f t="shared" si="382"/>
        <v>-3.81</v>
      </c>
      <c r="AS1936" t="str">
        <f t="shared" si="383"/>
        <v>102109007-2</v>
      </c>
      <c r="AT1936" t="str">
        <f>IFERROR(IF(VLOOKUP(Y1936,vlookup!$I$2:$J$9,1,0)=Y1936,VLOOKUP(Y1936,vlookup!$I$2:$J$9,2,0),PROPER(Y1936)),PROPER(Y1936))</f>
        <v>Parts</v>
      </c>
      <c r="AU1936" t="str">
        <f>IFERROR(IF(B1936=VLOOKUP(B1936,vlookup!$L$2:$L$10,1,0),"Yes","No"),"No")</f>
        <v>No</v>
      </c>
    </row>
    <row r="1937" spans="1:47" ht="14.45" customHeight="1" x14ac:dyDescent="0.25">
      <c r="A1937" t="s">
        <v>1283</v>
      </c>
      <c r="B1937" s="31" t="s">
        <v>1284</v>
      </c>
      <c r="C1937">
        <v>2</v>
      </c>
      <c r="D1937">
        <v>1</v>
      </c>
      <c r="E1937" t="s">
        <v>382</v>
      </c>
      <c r="F1937" t="s">
        <v>205</v>
      </c>
      <c r="G1937" t="s">
        <v>388</v>
      </c>
      <c r="H1937" t="s">
        <v>1267</v>
      </c>
      <c r="I1937">
        <v>90488</v>
      </c>
      <c r="J1937" s="19">
        <v>41783</v>
      </c>
      <c r="K1937" s="19">
        <v>41814</v>
      </c>
      <c r="L1937">
        <v>201406</v>
      </c>
      <c r="M1937" s="19">
        <v>41791</v>
      </c>
      <c r="N1937">
        <v>24617</v>
      </c>
      <c r="O1937" t="s">
        <v>1070</v>
      </c>
      <c r="P1937" t="s">
        <v>3732</v>
      </c>
      <c r="Q1937" t="s">
        <v>924</v>
      </c>
      <c r="R1937">
        <v>28262</v>
      </c>
      <c r="S1937" s="19">
        <v>42286</v>
      </c>
      <c r="T1937">
        <v>105516</v>
      </c>
      <c r="U1937" t="s">
        <v>357</v>
      </c>
      <c r="V1937" s="19">
        <v>42292</v>
      </c>
      <c r="W1937" t="s">
        <v>998</v>
      </c>
      <c r="X1937" t="s">
        <v>999</v>
      </c>
      <c r="Y1937" t="s">
        <v>95</v>
      </c>
      <c r="Z1937" t="s">
        <v>358</v>
      </c>
      <c r="AA1937" s="29">
        <v>-146.66999999999999</v>
      </c>
      <c r="AB1937">
        <v>0</v>
      </c>
      <c r="AC1937">
        <f t="shared" si="372"/>
        <v>2015</v>
      </c>
      <c r="AD1937">
        <f t="shared" si="373"/>
        <v>10</v>
      </c>
      <c r="AE1937">
        <f t="shared" si="374"/>
        <v>2014</v>
      </c>
      <c r="AF1937">
        <f t="shared" si="375"/>
        <v>5</v>
      </c>
      <c r="AG1937" t="str">
        <f>VLOOKUP(F1937,vlookup!$A$2:$E$660,2,0)</f>
        <v>Retained</v>
      </c>
      <c r="AH1937" t="str">
        <f>VLOOKUP(F1937,vlookup!$A$2:$E$660,3,0)</f>
        <v>Service Contract</v>
      </c>
      <c r="AI1937" t="str">
        <f>VLOOKUP(F1937,vlookup!$A$2:$E$660,4,0)</f>
        <v>Used Car Programs</v>
      </c>
      <c r="AJ1937" t="str">
        <f>VLOOKUP(F1937,vlookup!$A$2:$E$660,5,0)</f>
        <v>High Mileage</v>
      </c>
      <c r="AL1937">
        <f t="shared" si="376"/>
        <v>30</v>
      </c>
      <c r="AM1937">
        <f t="shared" si="377"/>
        <v>501</v>
      </c>
      <c r="AN1937">
        <f t="shared" si="378"/>
        <v>15028</v>
      </c>
      <c r="AO1937" t="str">
        <f t="shared" si="379"/>
        <v/>
      </c>
      <c r="AP1937" t="str">
        <f t="shared" si="380"/>
        <v/>
      </c>
      <c r="AQ1937" t="str">
        <f t="shared" si="381"/>
        <v/>
      </c>
      <c r="AR1937">
        <f t="shared" si="382"/>
        <v>-146.66999999999999</v>
      </c>
      <c r="AS1937" t="str">
        <f t="shared" si="383"/>
        <v>4EB35819E4-2</v>
      </c>
      <c r="AT1937" t="str">
        <f>IFERROR(IF(VLOOKUP(Y1937,vlookup!$I$2:$J$9,1,0)=Y1937,VLOOKUP(Y1937,vlookup!$I$2:$J$9,2,0),PROPER(Y1937)),PROPER(Y1937))</f>
        <v>Parts</v>
      </c>
      <c r="AU1937" t="str">
        <f>IFERROR(IF(B1937=VLOOKUP(B1937,vlookup!$L$2:$L$10,1,0),"Yes","No"),"No")</f>
        <v>No</v>
      </c>
    </row>
    <row r="1938" spans="1:47" ht="14.45" customHeight="1" x14ac:dyDescent="0.25">
      <c r="A1938" t="s">
        <v>1283</v>
      </c>
      <c r="B1938" s="31" t="s">
        <v>1284</v>
      </c>
      <c r="C1938">
        <v>2</v>
      </c>
      <c r="D1938">
        <v>1</v>
      </c>
      <c r="E1938" t="s">
        <v>382</v>
      </c>
      <c r="F1938" t="s">
        <v>205</v>
      </c>
      <c r="G1938" t="s">
        <v>388</v>
      </c>
      <c r="H1938" t="s">
        <v>1267</v>
      </c>
      <c r="I1938">
        <v>90488</v>
      </c>
      <c r="J1938" s="19">
        <v>41783</v>
      </c>
      <c r="K1938" s="19">
        <v>41814</v>
      </c>
      <c r="L1938">
        <v>201406</v>
      </c>
      <c r="M1938" s="19">
        <v>41791</v>
      </c>
      <c r="N1938">
        <v>24617</v>
      </c>
      <c r="O1938" t="s">
        <v>1070</v>
      </c>
      <c r="P1938" t="s">
        <v>3732</v>
      </c>
      <c r="Q1938" t="s">
        <v>924</v>
      </c>
      <c r="R1938">
        <v>28262</v>
      </c>
      <c r="S1938" s="19">
        <v>42286</v>
      </c>
      <c r="T1938">
        <v>105516</v>
      </c>
      <c r="U1938" t="s">
        <v>357</v>
      </c>
      <c r="V1938" s="19">
        <v>42292</v>
      </c>
      <c r="W1938" t="s">
        <v>2869</v>
      </c>
      <c r="X1938" t="s">
        <v>2870</v>
      </c>
      <c r="Y1938" t="s">
        <v>95</v>
      </c>
      <c r="Z1938" t="s">
        <v>578</v>
      </c>
      <c r="AA1938" s="29">
        <v>-193.96</v>
      </c>
      <c r="AB1938">
        <v>0</v>
      </c>
      <c r="AC1938">
        <f t="shared" si="372"/>
        <v>2015</v>
      </c>
      <c r="AD1938">
        <f t="shared" si="373"/>
        <v>10</v>
      </c>
      <c r="AE1938">
        <f t="shared" si="374"/>
        <v>2014</v>
      </c>
      <c r="AF1938">
        <f t="shared" si="375"/>
        <v>5</v>
      </c>
      <c r="AG1938" t="str">
        <f>VLOOKUP(F1938,vlookup!$A$2:$E$660,2,0)</f>
        <v>Retained</v>
      </c>
      <c r="AH1938" t="str">
        <f>VLOOKUP(F1938,vlookup!$A$2:$E$660,3,0)</f>
        <v>Service Contract</v>
      </c>
      <c r="AI1938" t="str">
        <f>VLOOKUP(F1938,vlookup!$A$2:$E$660,4,0)</f>
        <v>Used Car Programs</v>
      </c>
      <c r="AJ1938" t="str">
        <f>VLOOKUP(F1938,vlookup!$A$2:$E$660,5,0)</f>
        <v>High Mileage</v>
      </c>
      <c r="AL1938">
        <f t="shared" si="376"/>
        <v>30</v>
      </c>
      <c r="AM1938">
        <f t="shared" si="377"/>
        <v>501</v>
      </c>
      <c r="AN1938">
        <f t="shared" si="378"/>
        <v>15028</v>
      </c>
      <c r="AO1938" t="str">
        <f t="shared" si="379"/>
        <v/>
      </c>
      <c r="AP1938" t="str">
        <f t="shared" si="380"/>
        <v/>
      </c>
      <c r="AQ1938" t="str">
        <f t="shared" si="381"/>
        <v/>
      </c>
      <c r="AR1938">
        <f t="shared" si="382"/>
        <v>-193.96</v>
      </c>
      <c r="AS1938" t="str">
        <f t="shared" si="383"/>
        <v>4EB35819E4-2</v>
      </c>
      <c r="AT1938" t="str">
        <f>IFERROR(IF(VLOOKUP(Y1938,vlookup!$I$2:$J$9,1,0)=Y1938,VLOOKUP(Y1938,vlookup!$I$2:$J$9,2,0),PROPER(Y1938)),PROPER(Y1938))</f>
        <v>Parts</v>
      </c>
      <c r="AU1938" t="str">
        <f>IFERROR(IF(B1938=VLOOKUP(B1938,vlookup!$L$2:$L$10,1,0),"Yes","No"),"No")</f>
        <v>No</v>
      </c>
    </row>
    <row r="1939" spans="1:47" ht="14.45" customHeight="1" x14ac:dyDescent="0.25">
      <c r="A1939" t="s">
        <v>1283</v>
      </c>
      <c r="B1939" s="31" t="s">
        <v>1284</v>
      </c>
      <c r="C1939">
        <v>2</v>
      </c>
      <c r="D1939">
        <v>1</v>
      </c>
      <c r="E1939" t="s">
        <v>382</v>
      </c>
      <c r="F1939" t="s">
        <v>205</v>
      </c>
      <c r="G1939" t="s">
        <v>388</v>
      </c>
      <c r="H1939" t="s">
        <v>1267</v>
      </c>
      <c r="I1939">
        <v>90488</v>
      </c>
      <c r="J1939" s="19">
        <v>41783</v>
      </c>
      <c r="K1939" s="19">
        <v>41814</v>
      </c>
      <c r="L1939">
        <v>201406</v>
      </c>
      <c r="M1939" s="19">
        <v>41791</v>
      </c>
      <c r="N1939">
        <v>24617</v>
      </c>
      <c r="O1939" t="s">
        <v>1070</v>
      </c>
      <c r="P1939" t="s">
        <v>3732</v>
      </c>
      <c r="Q1939" t="s">
        <v>924</v>
      </c>
      <c r="R1939">
        <v>28262</v>
      </c>
      <c r="S1939" s="19">
        <v>42286</v>
      </c>
      <c r="T1939">
        <v>105516</v>
      </c>
      <c r="U1939" t="s">
        <v>357</v>
      </c>
      <c r="V1939" s="19">
        <v>42292</v>
      </c>
      <c r="W1939" t="s">
        <v>3333</v>
      </c>
      <c r="X1939" t="s">
        <v>3334</v>
      </c>
      <c r="Y1939" t="s">
        <v>95</v>
      </c>
      <c r="Z1939" t="s">
        <v>578</v>
      </c>
      <c r="AA1939" s="29">
        <v>-28.91</v>
      </c>
      <c r="AB1939">
        <v>0</v>
      </c>
      <c r="AC1939">
        <f t="shared" si="372"/>
        <v>2015</v>
      </c>
      <c r="AD1939">
        <f t="shared" si="373"/>
        <v>10</v>
      </c>
      <c r="AE1939">
        <f t="shared" si="374"/>
        <v>2014</v>
      </c>
      <c r="AF1939">
        <f t="shared" si="375"/>
        <v>5</v>
      </c>
      <c r="AG1939" t="str">
        <f>VLOOKUP(F1939,vlookup!$A$2:$E$660,2,0)</f>
        <v>Retained</v>
      </c>
      <c r="AH1939" t="str">
        <f>VLOOKUP(F1939,vlookup!$A$2:$E$660,3,0)</f>
        <v>Service Contract</v>
      </c>
      <c r="AI1939" t="str">
        <f>VLOOKUP(F1939,vlookup!$A$2:$E$660,4,0)</f>
        <v>Used Car Programs</v>
      </c>
      <c r="AJ1939" t="str">
        <f>VLOOKUP(F1939,vlookup!$A$2:$E$660,5,0)</f>
        <v>High Mileage</v>
      </c>
      <c r="AL1939">
        <f t="shared" si="376"/>
        <v>30</v>
      </c>
      <c r="AM1939">
        <f t="shared" si="377"/>
        <v>501</v>
      </c>
      <c r="AN1939">
        <f t="shared" si="378"/>
        <v>15028</v>
      </c>
      <c r="AO1939" t="str">
        <f t="shared" si="379"/>
        <v/>
      </c>
      <c r="AP1939" t="str">
        <f t="shared" si="380"/>
        <v/>
      </c>
      <c r="AQ1939" t="str">
        <f t="shared" si="381"/>
        <v/>
      </c>
      <c r="AR1939">
        <f t="shared" si="382"/>
        <v>-28.91</v>
      </c>
      <c r="AS1939" t="str">
        <f t="shared" si="383"/>
        <v>4EB35819E4-2</v>
      </c>
      <c r="AT1939" t="str">
        <f>IFERROR(IF(VLOOKUP(Y1939,vlookup!$I$2:$J$9,1,0)=Y1939,VLOOKUP(Y1939,vlookup!$I$2:$J$9,2,0),PROPER(Y1939)),PROPER(Y1939))</f>
        <v>Parts</v>
      </c>
      <c r="AU1939" t="str">
        <f>IFERROR(IF(B1939=VLOOKUP(B1939,vlookup!$L$2:$L$10,1,0),"Yes","No"),"No")</f>
        <v>No</v>
      </c>
    </row>
    <row r="1940" spans="1:47" ht="14.45" customHeight="1" x14ac:dyDescent="0.25">
      <c r="A1940" t="s">
        <v>1283</v>
      </c>
      <c r="B1940" s="31" t="s">
        <v>1284</v>
      </c>
      <c r="C1940">
        <v>2</v>
      </c>
      <c r="D1940">
        <v>1</v>
      </c>
      <c r="E1940" t="s">
        <v>382</v>
      </c>
      <c r="F1940" t="s">
        <v>205</v>
      </c>
      <c r="G1940" t="s">
        <v>388</v>
      </c>
      <c r="H1940" t="s">
        <v>1267</v>
      </c>
      <c r="I1940">
        <v>90488</v>
      </c>
      <c r="J1940" s="19">
        <v>41783</v>
      </c>
      <c r="K1940" s="19">
        <v>41814</v>
      </c>
      <c r="L1940">
        <v>201406</v>
      </c>
      <c r="M1940" s="19">
        <v>41791</v>
      </c>
      <c r="N1940">
        <v>24617</v>
      </c>
      <c r="O1940" t="s">
        <v>1070</v>
      </c>
      <c r="P1940" t="s">
        <v>3732</v>
      </c>
      <c r="Q1940" t="s">
        <v>924</v>
      </c>
      <c r="R1940">
        <v>28262</v>
      </c>
      <c r="S1940" s="19">
        <v>42286</v>
      </c>
      <c r="T1940">
        <v>105516</v>
      </c>
      <c r="U1940" t="s">
        <v>357</v>
      </c>
      <c r="V1940" s="19">
        <v>42292</v>
      </c>
      <c r="W1940" t="s">
        <v>2909</v>
      </c>
      <c r="X1940" t="s">
        <v>2910</v>
      </c>
      <c r="Y1940" t="s">
        <v>95</v>
      </c>
      <c r="Z1940" t="s">
        <v>578</v>
      </c>
      <c r="AA1940" s="29">
        <v>-139.28</v>
      </c>
      <c r="AB1940">
        <v>0</v>
      </c>
      <c r="AC1940">
        <f t="shared" si="372"/>
        <v>2015</v>
      </c>
      <c r="AD1940">
        <f t="shared" si="373"/>
        <v>10</v>
      </c>
      <c r="AE1940">
        <f t="shared" si="374"/>
        <v>2014</v>
      </c>
      <c r="AF1940">
        <f t="shared" si="375"/>
        <v>5</v>
      </c>
      <c r="AG1940" t="str">
        <f>VLOOKUP(F1940,vlookup!$A$2:$E$660,2,0)</f>
        <v>Retained</v>
      </c>
      <c r="AH1940" t="str">
        <f>VLOOKUP(F1940,vlookup!$A$2:$E$660,3,0)</f>
        <v>Service Contract</v>
      </c>
      <c r="AI1940" t="str">
        <f>VLOOKUP(F1940,vlookup!$A$2:$E$660,4,0)</f>
        <v>Used Car Programs</v>
      </c>
      <c r="AJ1940" t="str">
        <f>VLOOKUP(F1940,vlookup!$A$2:$E$660,5,0)</f>
        <v>High Mileage</v>
      </c>
      <c r="AL1940">
        <f t="shared" si="376"/>
        <v>30</v>
      </c>
      <c r="AM1940">
        <f t="shared" si="377"/>
        <v>501</v>
      </c>
      <c r="AN1940">
        <f t="shared" si="378"/>
        <v>15028</v>
      </c>
      <c r="AO1940" t="str">
        <f t="shared" si="379"/>
        <v/>
      </c>
      <c r="AP1940" t="str">
        <f t="shared" si="380"/>
        <v/>
      </c>
      <c r="AQ1940" t="str">
        <f t="shared" si="381"/>
        <v/>
      </c>
      <c r="AR1940">
        <f t="shared" si="382"/>
        <v>-139.28</v>
      </c>
      <c r="AS1940" t="str">
        <f t="shared" si="383"/>
        <v>4EB35819E4-2</v>
      </c>
      <c r="AT1940" t="str">
        <f>IFERROR(IF(VLOOKUP(Y1940,vlookup!$I$2:$J$9,1,0)=Y1940,VLOOKUP(Y1940,vlookup!$I$2:$J$9,2,0),PROPER(Y1940)),PROPER(Y1940))</f>
        <v>Parts</v>
      </c>
      <c r="AU1940" t="str">
        <f>IFERROR(IF(B1940=VLOOKUP(B1940,vlookup!$L$2:$L$10,1,0),"Yes","No"),"No")</f>
        <v>No</v>
      </c>
    </row>
    <row r="1941" spans="1:47" ht="14.45" customHeight="1" x14ac:dyDescent="0.25">
      <c r="A1941" t="s">
        <v>1283</v>
      </c>
      <c r="B1941" s="31" t="s">
        <v>1284</v>
      </c>
      <c r="C1941">
        <v>2</v>
      </c>
      <c r="D1941">
        <v>1</v>
      </c>
      <c r="E1941" t="s">
        <v>382</v>
      </c>
      <c r="F1941" t="s">
        <v>205</v>
      </c>
      <c r="G1941" t="s">
        <v>388</v>
      </c>
      <c r="H1941" t="s">
        <v>1267</v>
      </c>
      <c r="I1941">
        <v>90488</v>
      </c>
      <c r="J1941" s="19">
        <v>41783</v>
      </c>
      <c r="K1941" s="19">
        <v>41814</v>
      </c>
      <c r="L1941">
        <v>201406</v>
      </c>
      <c r="M1941" s="19">
        <v>41791</v>
      </c>
      <c r="N1941">
        <v>24617</v>
      </c>
      <c r="O1941" t="s">
        <v>1070</v>
      </c>
      <c r="P1941" t="s">
        <v>3732</v>
      </c>
      <c r="Q1941" t="s">
        <v>924</v>
      </c>
      <c r="R1941">
        <v>28262</v>
      </c>
      <c r="S1941" s="19">
        <v>42286</v>
      </c>
      <c r="T1941">
        <v>105516</v>
      </c>
      <c r="U1941" t="s">
        <v>357</v>
      </c>
      <c r="V1941" s="19">
        <v>42292</v>
      </c>
      <c r="W1941" t="s">
        <v>2871</v>
      </c>
      <c r="X1941" t="s">
        <v>2872</v>
      </c>
      <c r="Y1941" t="s">
        <v>95</v>
      </c>
      <c r="Z1941" t="s">
        <v>578</v>
      </c>
      <c r="AA1941" s="29">
        <v>-97.52</v>
      </c>
      <c r="AB1941">
        <v>0</v>
      </c>
      <c r="AC1941">
        <f t="shared" si="372"/>
        <v>2015</v>
      </c>
      <c r="AD1941">
        <f t="shared" si="373"/>
        <v>10</v>
      </c>
      <c r="AE1941">
        <f t="shared" si="374"/>
        <v>2014</v>
      </c>
      <c r="AF1941">
        <f t="shared" si="375"/>
        <v>5</v>
      </c>
      <c r="AG1941" t="str">
        <f>VLOOKUP(F1941,vlookup!$A$2:$E$660,2,0)</f>
        <v>Retained</v>
      </c>
      <c r="AH1941" t="str">
        <f>VLOOKUP(F1941,vlookup!$A$2:$E$660,3,0)</f>
        <v>Service Contract</v>
      </c>
      <c r="AI1941" t="str">
        <f>VLOOKUP(F1941,vlookup!$A$2:$E$660,4,0)</f>
        <v>Used Car Programs</v>
      </c>
      <c r="AJ1941" t="str">
        <f>VLOOKUP(F1941,vlookup!$A$2:$E$660,5,0)</f>
        <v>High Mileage</v>
      </c>
      <c r="AL1941">
        <f t="shared" si="376"/>
        <v>30</v>
      </c>
      <c r="AM1941">
        <f t="shared" si="377"/>
        <v>501</v>
      </c>
      <c r="AN1941">
        <f t="shared" si="378"/>
        <v>15028</v>
      </c>
      <c r="AO1941" t="str">
        <f t="shared" si="379"/>
        <v/>
      </c>
      <c r="AP1941" t="str">
        <f t="shared" si="380"/>
        <v/>
      </c>
      <c r="AQ1941" t="str">
        <f t="shared" si="381"/>
        <v/>
      </c>
      <c r="AR1941">
        <f t="shared" si="382"/>
        <v>-97.52</v>
      </c>
      <c r="AS1941" t="str">
        <f t="shared" si="383"/>
        <v>4EB35819E4-2</v>
      </c>
      <c r="AT1941" t="str">
        <f>IFERROR(IF(VLOOKUP(Y1941,vlookup!$I$2:$J$9,1,0)=Y1941,VLOOKUP(Y1941,vlookup!$I$2:$J$9,2,0),PROPER(Y1941)),PROPER(Y1941))</f>
        <v>Parts</v>
      </c>
      <c r="AU1941" t="str">
        <f>IFERROR(IF(B1941=VLOOKUP(B1941,vlookup!$L$2:$L$10,1,0),"Yes","No"),"No")</f>
        <v>No</v>
      </c>
    </row>
    <row r="1942" spans="1:47" ht="14.45" customHeight="1" x14ac:dyDescent="0.25">
      <c r="A1942" t="s">
        <v>1285</v>
      </c>
      <c r="B1942" s="31" t="s">
        <v>1286</v>
      </c>
      <c r="C1942">
        <v>1</v>
      </c>
      <c r="D1942">
        <v>1</v>
      </c>
      <c r="E1942" t="s">
        <v>382</v>
      </c>
      <c r="F1942" t="s">
        <v>60</v>
      </c>
      <c r="G1942" t="s">
        <v>388</v>
      </c>
      <c r="H1942" t="s">
        <v>1267</v>
      </c>
      <c r="I1942">
        <v>177169</v>
      </c>
      <c r="J1942" s="19">
        <v>41690</v>
      </c>
      <c r="K1942" s="19">
        <v>41698</v>
      </c>
      <c r="L1942">
        <v>201402</v>
      </c>
      <c r="M1942" s="19">
        <v>41671</v>
      </c>
      <c r="N1942">
        <v>24617</v>
      </c>
      <c r="O1942" t="s">
        <v>1070</v>
      </c>
      <c r="P1942" t="s">
        <v>1287</v>
      </c>
      <c r="Q1942" t="s">
        <v>924</v>
      </c>
      <c r="R1942">
        <v>407199</v>
      </c>
      <c r="S1942" s="19">
        <v>41696</v>
      </c>
      <c r="T1942">
        <v>177652</v>
      </c>
      <c r="U1942" t="s">
        <v>357</v>
      </c>
      <c r="V1942" s="19">
        <v>41705</v>
      </c>
      <c r="W1942" t="s">
        <v>982</v>
      </c>
      <c r="X1942" t="s">
        <v>983</v>
      </c>
      <c r="Y1942" t="s">
        <v>95</v>
      </c>
      <c r="Z1942" t="s">
        <v>582</v>
      </c>
      <c r="AA1942" s="29">
        <v>-675</v>
      </c>
      <c r="AB1942">
        <v>0</v>
      </c>
      <c r="AC1942">
        <f t="shared" si="372"/>
        <v>2014</v>
      </c>
      <c r="AD1942">
        <f t="shared" si="373"/>
        <v>3</v>
      </c>
      <c r="AE1942">
        <f t="shared" si="374"/>
        <v>2014</v>
      </c>
      <c r="AF1942">
        <f t="shared" si="375"/>
        <v>2</v>
      </c>
      <c r="AG1942" t="str">
        <f>VLOOKUP(F1942,vlookup!$A$2:$E$660,2,0)</f>
        <v>Retained</v>
      </c>
      <c r="AH1942" t="str">
        <f>VLOOKUP(F1942,vlookup!$A$2:$E$660,3,0)</f>
        <v>Service Contract</v>
      </c>
      <c r="AI1942" t="str">
        <f>VLOOKUP(F1942,vlookup!$A$2:$E$660,4,0)</f>
        <v>Used Car Programs</v>
      </c>
      <c r="AJ1942" t="str">
        <f>VLOOKUP(F1942,vlookup!$A$2:$E$660,5,0)</f>
        <v>High Mileage</v>
      </c>
      <c r="AL1942">
        <f t="shared" si="376"/>
        <v>8</v>
      </c>
      <c r="AM1942">
        <f t="shared" si="377"/>
        <v>17</v>
      </c>
      <c r="AN1942">
        <f t="shared" si="378"/>
        <v>483</v>
      </c>
      <c r="AO1942">
        <f t="shared" si="379"/>
        <v>-675</v>
      </c>
      <c r="AP1942" t="str">
        <f t="shared" si="380"/>
        <v/>
      </c>
      <c r="AQ1942" t="str">
        <f t="shared" si="381"/>
        <v/>
      </c>
      <c r="AR1942" t="str">
        <f t="shared" si="382"/>
        <v/>
      </c>
      <c r="AS1942" t="str">
        <f t="shared" si="383"/>
        <v>4EA46475B4Y-1</v>
      </c>
      <c r="AT1942" t="str">
        <f>IFERROR(IF(VLOOKUP(Y1942,vlookup!$I$2:$J$9,1,0)=Y1942,VLOOKUP(Y1942,vlookup!$I$2:$J$9,2,0),PROPER(Y1942)),PROPER(Y1942))</f>
        <v>Parts</v>
      </c>
      <c r="AU1942" t="str">
        <f>IFERROR(IF(B1942=VLOOKUP(B1942,vlookup!$L$2:$L$10,1,0),"Yes","No"),"No")</f>
        <v>No</v>
      </c>
    </row>
    <row r="1943" spans="1:47" ht="14.45" customHeight="1" x14ac:dyDescent="0.25">
      <c r="A1943" t="s">
        <v>1285</v>
      </c>
      <c r="B1943" s="31" t="s">
        <v>1286</v>
      </c>
      <c r="C1943">
        <v>1</v>
      </c>
      <c r="D1943">
        <v>1</v>
      </c>
      <c r="E1943" t="s">
        <v>382</v>
      </c>
      <c r="F1943" t="s">
        <v>60</v>
      </c>
      <c r="G1943" t="s">
        <v>388</v>
      </c>
      <c r="H1943" t="s">
        <v>1267</v>
      </c>
      <c r="I1943">
        <v>177169</v>
      </c>
      <c r="J1943" s="19">
        <v>41690</v>
      </c>
      <c r="K1943" s="19">
        <v>41698</v>
      </c>
      <c r="L1943">
        <v>201402</v>
      </c>
      <c r="M1943" s="19">
        <v>41671</v>
      </c>
      <c r="N1943">
        <v>24617</v>
      </c>
      <c r="O1943" t="s">
        <v>1070</v>
      </c>
      <c r="P1943" t="s">
        <v>1287</v>
      </c>
      <c r="Q1943" t="s">
        <v>924</v>
      </c>
      <c r="R1943">
        <v>407199</v>
      </c>
      <c r="S1943" s="19">
        <v>41696</v>
      </c>
      <c r="T1943">
        <v>177652</v>
      </c>
      <c r="U1943" t="s">
        <v>357</v>
      </c>
      <c r="V1943" s="19">
        <v>41705</v>
      </c>
      <c r="W1943" t="s">
        <v>648</v>
      </c>
      <c r="X1943" t="s">
        <v>649</v>
      </c>
      <c r="Y1943" t="s">
        <v>95</v>
      </c>
      <c r="Z1943" t="s">
        <v>364</v>
      </c>
      <c r="AA1943" s="29">
        <v>-12.4</v>
      </c>
      <c r="AB1943">
        <v>0</v>
      </c>
      <c r="AC1943">
        <f t="shared" si="372"/>
        <v>2014</v>
      </c>
      <c r="AD1943">
        <f t="shared" si="373"/>
        <v>3</v>
      </c>
      <c r="AE1943">
        <f t="shared" si="374"/>
        <v>2014</v>
      </c>
      <c r="AF1943">
        <f t="shared" si="375"/>
        <v>2</v>
      </c>
      <c r="AG1943" t="str">
        <f>VLOOKUP(F1943,vlookup!$A$2:$E$660,2,0)</f>
        <v>Retained</v>
      </c>
      <c r="AH1943" t="str">
        <f>VLOOKUP(F1943,vlookup!$A$2:$E$660,3,0)</f>
        <v>Service Contract</v>
      </c>
      <c r="AI1943" t="str">
        <f>VLOOKUP(F1943,vlookup!$A$2:$E$660,4,0)</f>
        <v>Used Car Programs</v>
      </c>
      <c r="AJ1943" t="str">
        <f>VLOOKUP(F1943,vlookup!$A$2:$E$660,5,0)</f>
        <v>High Mileage</v>
      </c>
      <c r="AL1943">
        <f t="shared" si="376"/>
        <v>8</v>
      </c>
      <c r="AM1943">
        <f t="shared" si="377"/>
        <v>17</v>
      </c>
      <c r="AN1943">
        <f t="shared" si="378"/>
        <v>483</v>
      </c>
      <c r="AO1943">
        <f t="shared" si="379"/>
        <v>-12.4</v>
      </c>
      <c r="AP1943" t="str">
        <f t="shared" si="380"/>
        <v/>
      </c>
      <c r="AQ1943" t="str">
        <f t="shared" si="381"/>
        <v/>
      </c>
      <c r="AR1943" t="str">
        <f t="shared" si="382"/>
        <v/>
      </c>
      <c r="AS1943" t="str">
        <f t="shared" si="383"/>
        <v>4EA46475B4Y-1</v>
      </c>
      <c r="AT1943" t="str">
        <f>IFERROR(IF(VLOOKUP(Y1943,vlookup!$I$2:$J$9,1,0)=Y1943,VLOOKUP(Y1943,vlookup!$I$2:$J$9,2,0),PROPER(Y1943)),PROPER(Y1943))</f>
        <v>Parts</v>
      </c>
      <c r="AU1943" t="str">
        <f>IFERROR(IF(B1943=VLOOKUP(B1943,vlookup!$L$2:$L$10,1,0),"Yes","No"),"No")</f>
        <v>No</v>
      </c>
    </row>
    <row r="1944" spans="1:47" ht="14.45" customHeight="1" x14ac:dyDescent="0.25">
      <c r="A1944" t="s">
        <v>1285</v>
      </c>
      <c r="B1944" s="31" t="s">
        <v>1286</v>
      </c>
      <c r="C1944">
        <v>1</v>
      </c>
      <c r="D1944">
        <v>1</v>
      </c>
      <c r="E1944" t="s">
        <v>382</v>
      </c>
      <c r="F1944" t="s">
        <v>60</v>
      </c>
      <c r="G1944" t="s">
        <v>388</v>
      </c>
      <c r="H1944" t="s">
        <v>1267</v>
      </c>
      <c r="I1944">
        <v>177169</v>
      </c>
      <c r="J1944" s="19">
        <v>41690</v>
      </c>
      <c r="K1944" s="19">
        <v>41698</v>
      </c>
      <c r="L1944">
        <v>201402</v>
      </c>
      <c r="M1944" s="19">
        <v>41671</v>
      </c>
      <c r="N1944">
        <v>24617</v>
      </c>
      <c r="O1944" t="s">
        <v>1070</v>
      </c>
      <c r="P1944" t="s">
        <v>1287</v>
      </c>
      <c r="Q1944" t="s">
        <v>924</v>
      </c>
      <c r="R1944">
        <v>407199</v>
      </c>
      <c r="S1944" s="19">
        <v>41696</v>
      </c>
      <c r="T1944">
        <v>177652</v>
      </c>
      <c r="U1944" t="s">
        <v>357</v>
      </c>
      <c r="V1944" s="19">
        <v>41705</v>
      </c>
      <c r="W1944" t="s">
        <v>1000</v>
      </c>
      <c r="X1944" t="s">
        <v>1001</v>
      </c>
      <c r="Y1944" t="s">
        <v>95</v>
      </c>
      <c r="Z1944" t="s">
        <v>364</v>
      </c>
      <c r="AA1944" s="29">
        <v>-17.97</v>
      </c>
      <c r="AB1944">
        <v>0</v>
      </c>
      <c r="AC1944">
        <f t="shared" si="372"/>
        <v>2014</v>
      </c>
      <c r="AD1944">
        <f t="shared" si="373"/>
        <v>3</v>
      </c>
      <c r="AE1944">
        <f t="shared" si="374"/>
        <v>2014</v>
      </c>
      <c r="AF1944">
        <f t="shared" si="375"/>
        <v>2</v>
      </c>
      <c r="AG1944" t="str">
        <f>VLOOKUP(F1944,vlookup!$A$2:$E$660,2,0)</f>
        <v>Retained</v>
      </c>
      <c r="AH1944" t="str">
        <f>VLOOKUP(F1944,vlookup!$A$2:$E$660,3,0)</f>
        <v>Service Contract</v>
      </c>
      <c r="AI1944" t="str">
        <f>VLOOKUP(F1944,vlookup!$A$2:$E$660,4,0)</f>
        <v>Used Car Programs</v>
      </c>
      <c r="AJ1944" t="str">
        <f>VLOOKUP(F1944,vlookup!$A$2:$E$660,5,0)</f>
        <v>High Mileage</v>
      </c>
      <c r="AL1944">
        <f t="shared" si="376"/>
        <v>8</v>
      </c>
      <c r="AM1944">
        <f t="shared" si="377"/>
        <v>17</v>
      </c>
      <c r="AN1944">
        <f t="shared" si="378"/>
        <v>483</v>
      </c>
      <c r="AO1944">
        <f t="shared" si="379"/>
        <v>-17.97</v>
      </c>
      <c r="AP1944" t="str">
        <f t="shared" si="380"/>
        <v/>
      </c>
      <c r="AQ1944" t="str">
        <f t="shared" si="381"/>
        <v/>
      </c>
      <c r="AR1944" t="str">
        <f t="shared" si="382"/>
        <v/>
      </c>
      <c r="AS1944" t="str">
        <f t="shared" si="383"/>
        <v>4EA46475B4Y-1</v>
      </c>
      <c r="AT1944" t="str">
        <f>IFERROR(IF(VLOOKUP(Y1944,vlookup!$I$2:$J$9,1,0)=Y1944,VLOOKUP(Y1944,vlookup!$I$2:$J$9,2,0),PROPER(Y1944)),PROPER(Y1944))</f>
        <v>Parts</v>
      </c>
      <c r="AU1944" t="str">
        <f>IFERROR(IF(B1944=VLOOKUP(B1944,vlookup!$L$2:$L$10,1,0),"Yes","No"),"No")</f>
        <v>No</v>
      </c>
    </row>
    <row r="1945" spans="1:47" ht="14.45" customHeight="1" x14ac:dyDescent="0.25">
      <c r="A1945" t="s">
        <v>1285</v>
      </c>
      <c r="B1945" s="31" t="s">
        <v>1286</v>
      </c>
      <c r="C1945">
        <v>1</v>
      </c>
      <c r="D1945">
        <v>1</v>
      </c>
      <c r="E1945" t="s">
        <v>382</v>
      </c>
      <c r="F1945" t="s">
        <v>60</v>
      </c>
      <c r="G1945" t="s">
        <v>388</v>
      </c>
      <c r="H1945" t="s">
        <v>1267</v>
      </c>
      <c r="I1945">
        <v>177169</v>
      </c>
      <c r="J1945" s="19">
        <v>41690</v>
      </c>
      <c r="K1945" s="19">
        <v>41698</v>
      </c>
      <c r="L1945">
        <v>201402</v>
      </c>
      <c r="M1945" s="19">
        <v>41671</v>
      </c>
      <c r="N1945">
        <v>24617</v>
      </c>
      <c r="O1945" t="s">
        <v>1070</v>
      </c>
      <c r="P1945" t="s">
        <v>1287</v>
      </c>
      <c r="Q1945" t="s">
        <v>924</v>
      </c>
      <c r="R1945">
        <v>407199</v>
      </c>
      <c r="S1945" s="19">
        <v>41696</v>
      </c>
      <c r="T1945">
        <v>177652</v>
      </c>
      <c r="U1945" t="s">
        <v>357</v>
      </c>
      <c r="V1945" s="19">
        <v>41705</v>
      </c>
      <c r="W1945" t="s">
        <v>1026</v>
      </c>
      <c r="X1945" t="s">
        <v>1027</v>
      </c>
      <c r="Y1945" t="s">
        <v>95</v>
      </c>
      <c r="Z1945" t="s">
        <v>364</v>
      </c>
      <c r="AA1945" s="29">
        <v>-30.18</v>
      </c>
      <c r="AB1945">
        <v>0</v>
      </c>
      <c r="AC1945">
        <f t="shared" si="372"/>
        <v>2014</v>
      </c>
      <c r="AD1945">
        <f t="shared" si="373"/>
        <v>3</v>
      </c>
      <c r="AE1945">
        <f t="shared" si="374"/>
        <v>2014</v>
      </c>
      <c r="AF1945">
        <f t="shared" si="375"/>
        <v>2</v>
      </c>
      <c r="AG1945" t="str">
        <f>VLOOKUP(F1945,vlookup!$A$2:$E$660,2,0)</f>
        <v>Retained</v>
      </c>
      <c r="AH1945" t="str">
        <f>VLOOKUP(F1945,vlookup!$A$2:$E$660,3,0)</f>
        <v>Service Contract</v>
      </c>
      <c r="AI1945" t="str">
        <f>VLOOKUP(F1945,vlookup!$A$2:$E$660,4,0)</f>
        <v>Used Car Programs</v>
      </c>
      <c r="AJ1945" t="str">
        <f>VLOOKUP(F1945,vlookup!$A$2:$E$660,5,0)</f>
        <v>High Mileage</v>
      </c>
      <c r="AL1945">
        <f t="shared" si="376"/>
        <v>8</v>
      </c>
      <c r="AM1945">
        <f t="shared" si="377"/>
        <v>17</v>
      </c>
      <c r="AN1945">
        <f t="shared" si="378"/>
        <v>483</v>
      </c>
      <c r="AO1945">
        <f t="shared" si="379"/>
        <v>-30.18</v>
      </c>
      <c r="AP1945" t="str">
        <f t="shared" si="380"/>
        <v/>
      </c>
      <c r="AQ1945" t="str">
        <f t="shared" si="381"/>
        <v/>
      </c>
      <c r="AR1945" t="str">
        <f t="shared" si="382"/>
        <v/>
      </c>
      <c r="AS1945" t="str">
        <f t="shared" si="383"/>
        <v>4EA46475B4Y-1</v>
      </c>
      <c r="AT1945" t="str">
        <f>IFERROR(IF(VLOOKUP(Y1945,vlookup!$I$2:$J$9,1,0)=Y1945,VLOOKUP(Y1945,vlookup!$I$2:$J$9,2,0),PROPER(Y1945)),PROPER(Y1945))</f>
        <v>Parts</v>
      </c>
      <c r="AU1945" t="str">
        <f>IFERROR(IF(B1945=VLOOKUP(B1945,vlookup!$L$2:$L$10,1,0),"Yes","No"),"No")</f>
        <v>No</v>
      </c>
    </row>
    <row r="1946" spans="1:47" ht="14.45" customHeight="1" x14ac:dyDescent="0.25">
      <c r="A1946" t="s">
        <v>1288</v>
      </c>
      <c r="B1946" s="31" t="s">
        <v>1289</v>
      </c>
      <c r="C1946">
        <v>1</v>
      </c>
      <c r="D1946">
        <v>1</v>
      </c>
      <c r="E1946" t="s">
        <v>382</v>
      </c>
      <c r="F1946" t="s">
        <v>238</v>
      </c>
      <c r="G1946" t="s">
        <v>388</v>
      </c>
      <c r="H1946" t="s">
        <v>932</v>
      </c>
      <c r="I1946">
        <v>148022</v>
      </c>
      <c r="J1946" s="19">
        <v>42082</v>
      </c>
      <c r="K1946" s="19">
        <v>42124</v>
      </c>
      <c r="L1946">
        <v>201504</v>
      </c>
      <c r="M1946" s="19">
        <v>42095</v>
      </c>
      <c r="N1946">
        <v>24616</v>
      </c>
      <c r="O1946" t="s">
        <v>1076</v>
      </c>
      <c r="P1946" t="s">
        <v>1290</v>
      </c>
      <c r="Q1946" t="s">
        <v>924</v>
      </c>
      <c r="R1946">
        <v>88765</v>
      </c>
      <c r="S1946" s="19">
        <v>42206</v>
      </c>
      <c r="T1946">
        <v>155449</v>
      </c>
      <c r="U1946" t="s">
        <v>357</v>
      </c>
      <c r="V1946" s="19">
        <v>42207</v>
      </c>
      <c r="W1946" t="s">
        <v>362</v>
      </c>
      <c r="X1946" t="s">
        <v>363</v>
      </c>
      <c r="Y1946" t="s">
        <v>95</v>
      </c>
      <c r="Z1946" t="s">
        <v>358</v>
      </c>
      <c r="AA1946" s="29">
        <v>-338.97</v>
      </c>
      <c r="AB1946">
        <v>0</v>
      </c>
      <c r="AC1946">
        <f t="shared" si="372"/>
        <v>2015</v>
      </c>
      <c r="AD1946">
        <f t="shared" si="373"/>
        <v>7</v>
      </c>
      <c r="AE1946">
        <f t="shared" si="374"/>
        <v>2015</v>
      </c>
      <c r="AF1946">
        <f t="shared" si="375"/>
        <v>3</v>
      </c>
      <c r="AG1946" t="str">
        <f>VLOOKUP(F1946,vlookup!$A$2:$E$660,2,0)</f>
        <v>Retained</v>
      </c>
      <c r="AH1946" t="str">
        <f>VLOOKUP(F1946,vlookup!$A$2:$E$660,3,0)</f>
        <v>Service Contract</v>
      </c>
      <c r="AI1946" t="str">
        <f>VLOOKUP(F1946,vlookup!$A$2:$E$660,4,0)</f>
        <v>Used Car Programs</v>
      </c>
      <c r="AJ1946" t="str">
        <f>VLOOKUP(F1946,vlookup!$A$2:$E$660,5,0)</f>
        <v>High Mileage</v>
      </c>
      <c r="AL1946">
        <f t="shared" si="376"/>
        <v>41</v>
      </c>
      <c r="AM1946">
        <f t="shared" si="377"/>
        <v>123</v>
      </c>
      <c r="AN1946">
        <f t="shared" si="378"/>
        <v>7427</v>
      </c>
      <c r="AO1946" t="str">
        <f t="shared" si="379"/>
        <v/>
      </c>
      <c r="AP1946" t="str">
        <f t="shared" si="380"/>
        <v/>
      </c>
      <c r="AQ1946" t="str">
        <f t="shared" si="381"/>
        <v/>
      </c>
      <c r="AR1946">
        <f t="shared" si="382"/>
        <v>-338.97</v>
      </c>
      <c r="AS1946" t="str">
        <f t="shared" si="383"/>
        <v>5KE95622C5Y-1</v>
      </c>
      <c r="AT1946" t="str">
        <f>IFERROR(IF(VLOOKUP(Y1946,vlookup!$I$2:$J$9,1,0)=Y1946,VLOOKUP(Y1946,vlookup!$I$2:$J$9,2,0),PROPER(Y1946)),PROPER(Y1946))</f>
        <v>Parts</v>
      </c>
      <c r="AU1946" t="str">
        <f>IFERROR(IF(B1946=VLOOKUP(B1946,vlookup!$L$2:$L$10,1,0),"Yes","No"),"No")</f>
        <v>No</v>
      </c>
    </row>
    <row r="1947" spans="1:47" ht="14.45" customHeight="1" x14ac:dyDescent="0.25">
      <c r="A1947" t="s">
        <v>1288</v>
      </c>
      <c r="B1947" s="31" t="s">
        <v>1289</v>
      </c>
      <c r="C1947">
        <v>3</v>
      </c>
      <c r="D1947">
        <v>1</v>
      </c>
      <c r="E1947" t="s">
        <v>382</v>
      </c>
      <c r="F1947" t="s">
        <v>238</v>
      </c>
      <c r="G1947" t="s">
        <v>388</v>
      </c>
      <c r="H1947" t="s">
        <v>932</v>
      </c>
      <c r="I1947">
        <v>148022</v>
      </c>
      <c r="J1947" s="19">
        <v>42082</v>
      </c>
      <c r="K1947" s="19">
        <v>42124</v>
      </c>
      <c r="L1947">
        <v>201504</v>
      </c>
      <c r="M1947" s="19">
        <v>42095</v>
      </c>
      <c r="N1947">
        <v>24616</v>
      </c>
      <c r="O1947" t="s">
        <v>1076</v>
      </c>
      <c r="P1947" t="s">
        <v>1291</v>
      </c>
      <c r="Q1947" t="s">
        <v>924</v>
      </c>
      <c r="R1947" t="s">
        <v>1021</v>
      </c>
      <c r="S1947" s="19">
        <v>42365</v>
      </c>
      <c r="T1947">
        <v>155323</v>
      </c>
      <c r="U1947" t="s">
        <v>357</v>
      </c>
      <c r="V1947" s="19">
        <v>42377</v>
      </c>
      <c r="W1947" t="s">
        <v>372</v>
      </c>
      <c r="X1947" t="s">
        <v>373</v>
      </c>
      <c r="Y1947" t="s">
        <v>95</v>
      </c>
      <c r="Z1947" t="s">
        <v>369</v>
      </c>
      <c r="AA1947" s="29">
        <v>-50</v>
      </c>
      <c r="AB1947">
        <v>0</v>
      </c>
      <c r="AC1947">
        <f t="shared" si="372"/>
        <v>2016</v>
      </c>
      <c r="AD1947">
        <f t="shared" si="373"/>
        <v>1</v>
      </c>
      <c r="AE1947">
        <f t="shared" si="374"/>
        <v>2015</v>
      </c>
      <c r="AF1947">
        <f t="shared" si="375"/>
        <v>3</v>
      </c>
      <c r="AG1947" t="str">
        <f>VLOOKUP(F1947,vlookup!$A$2:$E$660,2,0)</f>
        <v>Retained</v>
      </c>
      <c r="AH1947" t="str">
        <f>VLOOKUP(F1947,vlookup!$A$2:$E$660,3,0)</f>
        <v>Service Contract</v>
      </c>
      <c r="AI1947" t="str">
        <f>VLOOKUP(F1947,vlookup!$A$2:$E$660,4,0)</f>
        <v>Used Car Programs</v>
      </c>
      <c r="AJ1947" t="str">
        <f>VLOOKUP(F1947,vlookup!$A$2:$E$660,5,0)</f>
        <v>High Mileage</v>
      </c>
      <c r="AL1947">
        <f t="shared" si="376"/>
        <v>41</v>
      </c>
      <c r="AM1947">
        <f t="shared" si="377"/>
        <v>289</v>
      </c>
      <c r="AN1947">
        <f t="shared" si="378"/>
        <v>7301</v>
      </c>
      <c r="AO1947" t="str">
        <f t="shared" si="379"/>
        <v/>
      </c>
      <c r="AP1947" t="str">
        <f t="shared" si="380"/>
        <v/>
      </c>
      <c r="AQ1947" t="str">
        <f t="shared" si="381"/>
        <v/>
      </c>
      <c r="AR1947">
        <f t="shared" si="382"/>
        <v>-50</v>
      </c>
      <c r="AS1947" t="str">
        <f t="shared" si="383"/>
        <v>5KE95622C5Y-3</v>
      </c>
      <c r="AT1947" t="str">
        <f>IFERROR(IF(VLOOKUP(Y1947,vlookup!$I$2:$J$9,1,0)=Y1947,VLOOKUP(Y1947,vlookup!$I$2:$J$9,2,0),PROPER(Y1947)),PROPER(Y1947))</f>
        <v>Parts</v>
      </c>
      <c r="AU1947" t="str">
        <f>IFERROR(IF(B1947=VLOOKUP(B1947,vlookup!$L$2:$L$10,1,0),"Yes","No"),"No")</f>
        <v>No</v>
      </c>
    </row>
    <row r="1948" spans="1:47" ht="14.45" customHeight="1" x14ac:dyDescent="0.25">
      <c r="A1948" t="s">
        <v>1288</v>
      </c>
      <c r="B1948" s="31" t="s">
        <v>1289</v>
      </c>
      <c r="C1948">
        <v>3</v>
      </c>
      <c r="D1948">
        <v>1</v>
      </c>
      <c r="E1948" t="s">
        <v>382</v>
      </c>
      <c r="F1948" t="s">
        <v>238</v>
      </c>
      <c r="G1948" t="s">
        <v>388</v>
      </c>
      <c r="H1948" t="s">
        <v>932</v>
      </c>
      <c r="I1948">
        <v>148022</v>
      </c>
      <c r="J1948" s="19">
        <v>42082</v>
      </c>
      <c r="K1948" s="19">
        <v>42124</v>
      </c>
      <c r="L1948">
        <v>201504</v>
      </c>
      <c r="M1948" s="19">
        <v>42095</v>
      </c>
      <c r="N1948">
        <v>24616</v>
      </c>
      <c r="O1948" t="s">
        <v>1076</v>
      </c>
      <c r="P1948" t="s">
        <v>1291</v>
      </c>
      <c r="Q1948" t="s">
        <v>924</v>
      </c>
      <c r="R1948" t="s">
        <v>1021</v>
      </c>
      <c r="S1948" s="19">
        <v>42365</v>
      </c>
      <c r="T1948">
        <v>155323</v>
      </c>
      <c r="U1948" t="s">
        <v>357</v>
      </c>
      <c r="V1948" s="19">
        <v>42377</v>
      </c>
      <c r="W1948" t="s">
        <v>370</v>
      </c>
      <c r="X1948" t="s">
        <v>371</v>
      </c>
      <c r="Y1948" t="s">
        <v>95</v>
      </c>
      <c r="Z1948" t="s">
        <v>369</v>
      </c>
      <c r="AA1948" s="29">
        <v>-1900</v>
      </c>
      <c r="AB1948">
        <v>0</v>
      </c>
      <c r="AC1948">
        <f t="shared" si="372"/>
        <v>2016</v>
      </c>
      <c r="AD1948">
        <f t="shared" si="373"/>
        <v>1</v>
      </c>
      <c r="AE1948">
        <f t="shared" si="374"/>
        <v>2015</v>
      </c>
      <c r="AF1948">
        <f t="shared" si="375"/>
        <v>3</v>
      </c>
      <c r="AG1948" t="str">
        <f>VLOOKUP(F1948,vlookup!$A$2:$E$660,2,0)</f>
        <v>Retained</v>
      </c>
      <c r="AH1948" t="str">
        <f>VLOOKUP(F1948,vlookup!$A$2:$E$660,3,0)</f>
        <v>Service Contract</v>
      </c>
      <c r="AI1948" t="str">
        <f>VLOOKUP(F1948,vlookup!$A$2:$E$660,4,0)</f>
        <v>Used Car Programs</v>
      </c>
      <c r="AJ1948" t="str">
        <f>VLOOKUP(F1948,vlookup!$A$2:$E$660,5,0)</f>
        <v>High Mileage</v>
      </c>
      <c r="AL1948">
        <f t="shared" si="376"/>
        <v>41</v>
      </c>
      <c r="AM1948">
        <f t="shared" si="377"/>
        <v>289</v>
      </c>
      <c r="AN1948">
        <f t="shared" si="378"/>
        <v>7301</v>
      </c>
      <c r="AO1948" t="str">
        <f t="shared" si="379"/>
        <v/>
      </c>
      <c r="AP1948" t="str">
        <f t="shared" si="380"/>
        <v/>
      </c>
      <c r="AQ1948" t="str">
        <f t="shared" si="381"/>
        <v/>
      </c>
      <c r="AR1948">
        <f t="shared" si="382"/>
        <v>-1900</v>
      </c>
      <c r="AS1948" t="str">
        <f t="shared" si="383"/>
        <v>5KE95622C5Y-3</v>
      </c>
      <c r="AT1948" t="str">
        <f>IFERROR(IF(VLOOKUP(Y1948,vlookup!$I$2:$J$9,1,0)=Y1948,VLOOKUP(Y1948,vlookup!$I$2:$J$9,2,0),PROPER(Y1948)),PROPER(Y1948))</f>
        <v>Parts</v>
      </c>
      <c r="AU1948" t="str">
        <f>IFERROR(IF(B1948=VLOOKUP(B1948,vlookup!$L$2:$L$10,1,0),"Yes","No"),"No")</f>
        <v>No</v>
      </c>
    </row>
    <row r="1949" spans="1:47" ht="14.45" customHeight="1" x14ac:dyDescent="0.25">
      <c r="A1949" t="s">
        <v>1292</v>
      </c>
      <c r="B1949" s="31" t="s">
        <v>1293</v>
      </c>
      <c r="C1949">
        <v>2</v>
      </c>
      <c r="D1949">
        <v>1</v>
      </c>
      <c r="E1949" t="s">
        <v>382</v>
      </c>
      <c r="F1949" t="s">
        <v>238</v>
      </c>
      <c r="G1949" t="s">
        <v>388</v>
      </c>
      <c r="H1949" t="s">
        <v>932</v>
      </c>
      <c r="I1949">
        <v>115141</v>
      </c>
      <c r="J1949" s="19">
        <v>42084</v>
      </c>
      <c r="K1949" s="19">
        <v>42124</v>
      </c>
      <c r="L1949">
        <v>201504</v>
      </c>
      <c r="M1949" s="19">
        <v>42095</v>
      </c>
      <c r="N1949">
        <v>24616</v>
      </c>
      <c r="O1949" t="s">
        <v>1076</v>
      </c>
      <c r="P1949" t="s">
        <v>1172</v>
      </c>
      <c r="Q1949" t="s">
        <v>924</v>
      </c>
      <c r="R1949">
        <v>7663</v>
      </c>
      <c r="S1949" s="19">
        <v>42132</v>
      </c>
      <c r="T1949">
        <v>116168</v>
      </c>
      <c r="U1949" t="s">
        <v>357</v>
      </c>
      <c r="V1949" s="19">
        <v>42145</v>
      </c>
      <c r="W1949" t="s">
        <v>372</v>
      </c>
      <c r="X1949" t="s">
        <v>373</v>
      </c>
      <c r="Y1949" t="s">
        <v>95</v>
      </c>
      <c r="Z1949" t="s">
        <v>369</v>
      </c>
      <c r="AA1949" s="29">
        <v>-51.8</v>
      </c>
      <c r="AB1949">
        <v>0</v>
      </c>
      <c r="AC1949">
        <f t="shared" si="372"/>
        <v>2015</v>
      </c>
      <c r="AD1949">
        <f t="shared" si="373"/>
        <v>5</v>
      </c>
      <c r="AE1949">
        <f t="shared" si="374"/>
        <v>2015</v>
      </c>
      <c r="AF1949">
        <f t="shared" si="375"/>
        <v>3</v>
      </c>
      <c r="AG1949" t="str">
        <f>VLOOKUP(F1949,vlookup!$A$2:$E$660,2,0)</f>
        <v>Retained</v>
      </c>
      <c r="AH1949" t="str">
        <f>VLOOKUP(F1949,vlookup!$A$2:$E$660,3,0)</f>
        <v>Service Contract</v>
      </c>
      <c r="AI1949" t="str">
        <f>VLOOKUP(F1949,vlookup!$A$2:$E$660,4,0)</f>
        <v>Used Car Programs</v>
      </c>
      <c r="AJ1949" t="str">
        <f>VLOOKUP(F1949,vlookup!$A$2:$E$660,5,0)</f>
        <v>High Mileage</v>
      </c>
      <c r="AL1949">
        <f t="shared" si="376"/>
        <v>39</v>
      </c>
      <c r="AM1949">
        <f t="shared" si="377"/>
        <v>60</v>
      </c>
      <c r="AN1949">
        <f t="shared" si="378"/>
        <v>1027</v>
      </c>
      <c r="AO1949" t="str">
        <f t="shared" si="379"/>
        <v/>
      </c>
      <c r="AP1949">
        <f t="shared" si="380"/>
        <v>-51.8</v>
      </c>
      <c r="AQ1949" t="str">
        <f t="shared" si="381"/>
        <v/>
      </c>
      <c r="AR1949" t="str">
        <f t="shared" si="382"/>
        <v/>
      </c>
      <c r="AS1949" t="str">
        <f t="shared" si="383"/>
        <v>5KE81780C5Y-2</v>
      </c>
      <c r="AT1949" t="str">
        <f>IFERROR(IF(VLOOKUP(Y1949,vlookup!$I$2:$J$9,1,0)=Y1949,VLOOKUP(Y1949,vlookup!$I$2:$J$9,2,0),PROPER(Y1949)),PROPER(Y1949))</f>
        <v>Parts</v>
      </c>
      <c r="AU1949" t="str">
        <f>IFERROR(IF(B1949=VLOOKUP(B1949,vlookup!$L$2:$L$10,1,0),"Yes","No"),"No")</f>
        <v>No</v>
      </c>
    </row>
    <row r="1950" spans="1:47" ht="14.45" customHeight="1" x14ac:dyDescent="0.25">
      <c r="A1950" t="s">
        <v>1292</v>
      </c>
      <c r="B1950" s="31" t="s">
        <v>1293</v>
      </c>
      <c r="C1950">
        <v>2</v>
      </c>
      <c r="D1950">
        <v>1</v>
      </c>
      <c r="E1950" t="s">
        <v>382</v>
      </c>
      <c r="F1950" t="s">
        <v>238</v>
      </c>
      <c r="G1950" t="s">
        <v>388</v>
      </c>
      <c r="H1950" t="s">
        <v>932</v>
      </c>
      <c r="I1950">
        <v>115141</v>
      </c>
      <c r="J1950" s="19">
        <v>42084</v>
      </c>
      <c r="K1950" s="19">
        <v>42124</v>
      </c>
      <c r="L1950">
        <v>201504</v>
      </c>
      <c r="M1950" s="19">
        <v>42095</v>
      </c>
      <c r="N1950">
        <v>24616</v>
      </c>
      <c r="O1950" t="s">
        <v>1076</v>
      </c>
      <c r="P1950" t="s">
        <v>1172</v>
      </c>
      <c r="Q1950" t="s">
        <v>924</v>
      </c>
      <c r="R1950">
        <v>7663</v>
      </c>
      <c r="S1950" s="19">
        <v>42132</v>
      </c>
      <c r="T1950">
        <v>116168</v>
      </c>
      <c r="U1950" t="s">
        <v>357</v>
      </c>
      <c r="V1950" s="19">
        <v>42145</v>
      </c>
      <c r="W1950" t="s">
        <v>976</v>
      </c>
      <c r="X1950" t="s">
        <v>977</v>
      </c>
      <c r="Y1950" t="s">
        <v>95</v>
      </c>
      <c r="Z1950" t="s">
        <v>369</v>
      </c>
      <c r="AA1950" s="29">
        <v>-812.08</v>
      </c>
      <c r="AB1950">
        <v>0</v>
      </c>
      <c r="AC1950">
        <f t="shared" si="372"/>
        <v>2015</v>
      </c>
      <c r="AD1950">
        <f t="shared" si="373"/>
        <v>5</v>
      </c>
      <c r="AE1950">
        <f t="shared" si="374"/>
        <v>2015</v>
      </c>
      <c r="AF1950">
        <f t="shared" si="375"/>
        <v>3</v>
      </c>
      <c r="AG1950" t="str">
        <f>VLOOKUP(F1950,vlookup!$A$2:$E$660,2,0)</f>
        <v>Retained</v>
      </c>
      <c r="AH1950" t="str">
        <f>VLOOKUP(F1950,vlookup!$A$2:$E$660,3,0)</f>
        <v>Service Contract</v>
      </c>
      <c r="AI1950" t="str">
        <f>VLOOKUP(F1950,vlookup!$A$2:$E$660,4,0)</f>
        <v>Used Car Programs</v>
      </c>
      <c r="AJ1950" t="str">
        <f>VLOOKUP(F1950,vlookup!$A$2:$E$660,5,0)</f>
        <v>High Mileage</v>
      </c>
      <c r="AL1950">
        <f t="shared" si="376"/>
        <v>39</v>
      </c>
      <c r="AM1950">
        <f t="shared" si="377"/>
        <v>60</v>
      </c>
      <c r="AN1950">
        <f t="shared" si="378"/>
        <v>1027</v>
      </c>
      <c r="AO1950" t="str">
        <f t="shared" si="379"/>
        <v/>
      </c>
      <c r="AP1950">
        <f t="shared" si="380"/>
        <v>-812.08</v>
      </c>
      <c r="AQ1950" t="str">
        <f t="shared" si="381"/>
        <v/>
      </c>
      <c r="AR1950" t="str">
        <f t="shared" si="382"/>
        <v/>
      </c>
      <c r="AS1950" t="str">
        <f t="shared" si="383"/>
        <v>5KE81780C5Y-2</v>
      </c>
      <c r="AT1950" t="str">
        <f>IFERROR(IF(VLOOKUP(Y1950,vlookup!$I$2:$J$9,1,0)=Y1950,VLOOKUP(Y1950,vlookup!$I$2:$J$9,2,0),PROPER(Y1950)),PROPER(Y1950))</f>
        <v>Parts</v>
      </c>
      <c r="AU1950" t="str">
        <f>IFERROR(IF(B1950=VLOOKUP(B1950,vlookup!$L$2:$L$10,1,0),"Yes","No"),"No")</f>
        <v>No</v>
      </c>
    </row>
    <row r="1951" spans="1:47" ht="14.45" customHeight="1" x14ac:dyDescent="0.25">
      <c r="A1951" t="s">
        <v>1294</v>
      </c>
      <c r="B1951" s="31" t="s">
        <v>3620</v>
      </c>
      <c r="C1951">
        <v>1</v>
      </c>
      <c r="D1951">
        <v>1</v>
      </c>
      <c r="E1951" t="s">
        <v>382</v>
      </c>
      <c r="F1951" t="s">
        <v>205</v>
      </c>
      <c r="G1951" t="s">
        <v>388</v>
      </c>
      <c r="H1951" t="s">
        <v>932</v>
      </c>
      <c r="I1951">
        <v>133576</v>
      </c>
      <c r="J1951" s="19">
        <v>41915</v>
      </c>
      <c r="K1951" s="19">
        <v>41973</v>
      </c>
      <c r="L1951">
        <v>201411</v>
      </c>
      <c r="M1951" s="19">
        <v>41944</v>
      </c>
      <c r="N1951">
        <v>24616</v>
      </c>
      <c r="O1951" t="s">
        <v>1076</v>
      </c>
      <c r="P1951" t="s">
        <v>1295</v>
      </c>
      <c r="Q1951" t="s">
        <v>924</v>
      </c>
      <c r="R1951">
        <v>109498</v>
      </c>
      <c r="S1951" s="19">
        <v>42760</v>
      </c>
      <c r="T1951">
        <v>146713</v>
      </c>
      <c r="U1951" t="s">
        <v>356</v>
      </c>
      <c r="V1951" s="19">
        <v>42766</v>
      </c>
      <c r="W1951" t="s">
        <v>585</v>
      </c>
      <c r="X1951" t="s">
        <v>586</v>
      </c>
      <c r="Y1951" t="s">
        <v>95</v>
      </c>
      <c r="Z1951" t="s">
        <v>364</v>
      </c>
      <c r="AA1951" s="29">
        <v>-51.64</v>
      </c>
      <c r="AB1951">
        <v>0</v>
      </c>
      <c r="AC1951">
        <f t="shared" si="372"/>
        <v>2017</v>
      </c>
      <c r="AD1951">
        <f t="shared" si="373"/>
        <v>1</v>
      </c>
      <c r="AE1951">
        <f t="shared" si="374"/>
        <v>2014</v>
      </c>
      <c r="AF1951">
        <f t="shared" si="375"/>
        <v>10</v>
      </c>
      <c r="AG1951" t="str">
        <f>VLOOKUP(F1951,vlookup!$A$2:$E$660,2,0)</f>
        <v>Retained</v>
      </c>
      <c r="AH1951" t="str">
        <f>VLOOKUP(F1951,vlookup!$A$2:$E$660,3,0)</f>
        <v>Service Contract</v>
      </c>
      <c r="AI1951" t="str">
        <f>VLOOKUP(F1951,vlookup!$A$2:$E$660,4,0)</f>
        <v>Used Car Programs</v>
      </c>
      <c r="AJ1951" t="str">
        <f>VLOOKUP(F1951,vlookup!$A$2:$E$660,5,0)</f>
        <v>High Mileage</v>
      </c>
      <c r="AL1951">
        <f t="shared" si="376"/>
        <v>57</v>
      </c>
      <c r="AM1951">
        <f t="shared" si="377"/>
        <v>838</v>
      </c>
      <c r="AN1951">
        <f t="shared" si="378"/>
        <v>13137</v>
      </c>
      <c r="AO1951" t="str">
        <f t="shared" si="379"/>
        <v/>
      </c>
      <c r="AP1951" t="str">
        <f t="shared" si="380"/>
        <v/>
      </c>
      <c r="AQ1951" t="str">
        <f t="shared" si="381"/>
        <v/>
      </c>
      <c r="AR1951">
        <f t="shared" si="382"/>
        <v>-51.64</v>
      </c>
      <c r="AS1951" t="str">
        <f t="shared" si="383"/>
        <v>102108917-1</v>
      </c>
      <c r="AT1951" t="str">
        <f>IFERROR(IF(VLOOKUP(Y1951,vlookup!$I$2:$J$9,1,0)=Y1951,VLOOKUP(Y1951,vlookup!$I$2:$J$9,2,0),PROPER(Y1951)),PROPER(Y1951))</f>
        <v>Parts</v>
      </c>
      <c r="AU1951" t="str">
        <f>IFERROR(IF(B1951=VLOOKUP(B1951,vlookup!$L$2:$L$10,1,0),"Yes","No"),"No")</f>
        <v>No</v>
      </c>
    </row>
    <row r="1952" spans="1:47" ht="14.45" customHeight="1" x14ac:dyDescent="0.25">
      <c r="A1952" t="s">
        <v>1294</v>
      </c>
      <c r="B1952" s="31" t="s">
        <v>3620</v>
      </c>
      <c r="C1952">
        <v>1</v>
      </c>
      <c r="D1952">
        <v>1</v>
      </c>
      <c r="E1952" t="s">
        <v>382</v>
      </c>
      <c r="F1952" t="s">
        <v>205</v>
      </c>
      <c r="G1952" t="s">
        <v>388</v>
      </c>
      <c r="H1952" t="s">
        <v>932</v>
      </c>
      <c r="I1952">
        <v>133576</v>
      </c>
      <c r="J1952" s="19">
        <v>41915</v>
      </c>
      <c r="K1952" s="19">
        <v>41973</v>
      </c>
      <c r="L1952">
        <v>201411</v>
      </c>
      <c r="M1952" s="19">
        <v>41944</v>
      </c>
      <c r="N1952">
        <v>24616</v>
      </c>
      <c r="O1952" t="s">
        <v>1076</v>
      </c>
      <c r="P1952" t="s">
        <v>1295</v>
      </c>
      <c r="Q1952" t="s">
        <v>924</v>
      </c>
      <c r="R1952">
        <v>109498</v>
      </c>
      <c r="S1952" s="19">
        <v>42760</v>
      </c>
      <c r="T1952">
        <v>146713</v>
      </c>
      <c r="U1952" t="s">
        <v>356</v>
      </c>
      <c r="V1952" s="19">
        <v>42766</v>
      </c>
      <c r="W1952" t="s">
        <v>980</v>
      </c>
      <c r="X1952" t="s">
        <v>981</v>
      </c>
      <c r="Y1952" t="s">
        <v>95</v>
      </c>
      <c r="Z1952" t="s">
        <v>364</v>
      </c>
      <c r="AA1952" s="29">
        <v>-647.14</v>
      </c>
      <c r="AB1952">
        <v>0</v>
      </c>
      <c r="AC1952">
        <f t="shared" si="372"/>
        <v>2017</v>
      </c>
      <c r="AD1952">
        <f t="shared" si="373"/>
        <v>1</v>
      </c>
      <c r="AE1952">
        <f t="shared" si="374"/>
        <v>2014</v>
      </c>
      <c r="AF1952">
        <f t="shared" si="375"/>
        <v>10</v>
      </c>
      <c r="AG1952" t="str">
        <f>VLOOKUP(F1952,vlookup!$A$2:$E$660,2,0)</f>
        <v>Retained</v>
      </c>
      <c r="AH1952" t="str">
        <f>VLOOKUP(F1952,vlookup!$A$2:$E$660,3,0)</f>
        <v>Service Contract</v>
      </c>
      <c r="AI1952" t="str">
        <f>VLOOKUP(F1952,vlookup!$A$2:$E$660,4,0)</f>
        <v>Used Car Programs</v>
      </c>
      <c r="AJ1952" t="str">
        <f>VLOOKUP(F1952,vlookup!$A$2:$E$660,5,0)</f>
        <v>High Mileage</v>
      </c>
      <c r="AL1952">
        <f t="shared" si="376"/>
        <v>57</v>
      </c>
      <c r="AM1952">
        <f t="shared" si="377"/>
        <v>838</v>
      </c>
      <c r="AN1952">
        <f t="shared" si="378"/>
        <v>13137</v>
      </c>
      <c r="AO1952" t="str">
        <f t="shared" si="379"/>
        <v/>
      </c>
      <c r="AP1952" t="str">
        <f t="shared" si="380"/>
        <v/>
      </c>
      <c r="AQ1952" t="str">
        <f t="shared" si="381"/>
        <v/>
      </c>
      <c r="AR1952">
        <f t="shared" si="382"/>
        <v>-647.14</v>
      </c>
      <c r="AS1952" t="str">
        <f t="shared" si="383"/>
        <v>102108917-1</v>
      </c>
      <c r="AT1952" t="str">
        <f>IFERROR(IF(VLOOKUP(Y1952,vlookup!$I$2:$J$9,1,0)=Y1952,VLOOKUP(Y1952,vlookup!$I$2:$J$9,2,0),PROPER(Y1952)),PROPER(Y1952))</f>
        <v>Parts</v>
      </c>
      <c r="AU1952" t="str">
        <f>IFERROR(IF(B1952=VLOOKUP(B1952,vlookup!$L$2:$L$10,1,0),"Yes","No"),"No")</f>
        <v>No</v>
      </c>
    </row>
    <row r="1953" spans="1:47" ht="14.45" customHeight="1" x14ac:dyDescent="0.25">
      <c r="A1953" t="s">
        <v>1296</v>
      </c>
      <c r="B1953" s="31" t="s">
        <v>1297</v>
      </c>
      <c r="C1953">
        <v>1</v>
      </c>
      <c r="D1953">
        <v>1</v>
      </c>
      <c r="E1953" t="s">
        <v>382</v>
      </c>
      <c r="F1953" t="s">
        <v>60</v>
      </c>
      <c r="G1953" t="s">
        <v>388</v>
      </c>
      <c r="H1953" t="s">
        <v>932</v>
      </c>
      <c r="I1953">
        <v>158346</v>
      </c>
      <c r="J1953" s="19">
        <v>41578</v>
      </c>
      <c r="K1953" s="19">
        <v>41599</v>
      </c>
      <c r="L1953">
        <v>201311</v>
      </c>
      <c r="M1953" s="19">
        <v>41579</v>
      </c>
      <c r="N1953">
        <v>24617</v>
      </c>
      <c r="O1953" t="s">
        <v>1070</v>
      </c>
      <c r="P1953" t="s">
        <v>1298</v>
      </c>
      <c r="Q1953" t="s">
        <v>924</v>
      </c>
      <c r="R1953">
        <v>15484</v>
      </c>
      <c r="S1953" s="19">
        <v>41623</v>
      </c>
      <c r="T1953">
        <v>158777</v>
      </c>
      <c r="U1953" t="s">
        <v>357</v>
      </c>
      <c r="V1953" s="19">
        <v>41635</v>
      </c>
      <c r="W1953" t="s">
        <v>2873</v>
      </c>
      <c r="X1953" t="s">
        <v>2874</v>
      </c>
      <c r="Y1953" t="s">
        <v>95</v>
      </c>
      <c r="Z1953" t="s">
        <v>578</v>
      </c>
      <c r="AA1953" s="29">
        <v>-340</v>
      </c>
      <c r="AB1953">
        <v>0</v>
      </c>
      <c r="AC1953">
        <f t="shared" si="372"/>
        <v>2013</v>
      </c>
      <c r="AD1953">
        <f t="shared" si="373"/>
        <v>12</v>
      </c>
      <c r="AE1953">
        <f t="shared" si="374"/>
        <v>2013</v>
      </c>
      <c r="AF1953">
        <f t="shared" si="375"/>
        <v>10</v>
      </c>
      <c r="AG1953" t="str">
        <f>VLOOKUP(F1953,vlookup!$A$2:$E$660,2,0)</f>
        <v>Retained</v>
      </c>
      <c r="AH1953" t="str">
        <f>VLOOKUP(F1953,vlookup!$A$2:$E$660,3,0)</f>
        <v>Service Contract</v>
      </c>
      <c r="AI1953" t="str">
        <f>VLOOKUP(F1953,vlookup!$A$2:$E$660,4,0)</f>
        <v>Used Car Programs</v>
      </c>
      <c r="AJ1953" t="str">
        <f>VLOOKUP(F1953,vlookup!$A$2:$E$660,5,0)</f>
        <v>High Mileage</v>
      </c>
      <c r="AL1953">
        <f t="shared" si="376"/>
        <v>21</v>
      </c>
      <c r="AM1953">
        <f t="shared" si="377"/>
        <v>57</v>
      </c>
      <c r="AN1953">
        <f t="shared" si="378"/>
        <v>431</v>
      </c>
      <c r="AO1953" t="str">
        <f t="shared" si="379"/>
        <v/>
      </c>
      <c r="AP1953">
        <f t="shared" si="380"/>
        <v>-340</v>
      </c>
      <c r="AQ1953" t="str">
        <f t="shared" si="381"/>
        <v/>
      </c>
      <c r="AR1953" t="str">
        <f t="shared" si="382"/>
        <v/>
      </c>
      <c r="AS1953" t="str">
        <f t="shared" si="383"/>
        <v>7FA80708J3Y-1</v>
      </c>
      <c r="AT1953" t="str">
        <f>IFERROR(IF(VLOOKUP(Y1953,vlookup!$I$2:$J$9,1,0)=Y1953,VLOOKUP(Y1953,vlookup!$I$2:$J$9,2,0),PROPER(Y1953)),PROPER(Y1953))</f>
        <v>Parts</v>
      </c>
      <c r="AU1953" t="str">
        <f>IFERROR(IF(B1953=VLOOKUP(B1953,vlookup!$L$2:$L$10,1,0),"Yes","No"),"No")</f>
        <v>No</v>
      </c>
    </row>
    <row r="1954" spans="1:47" ht="14.45" customHeight="1" x14ac:dyDescent="0.25">
      <c r="A1954" t="s">
        <v>2877</v>
      </c>
      <c r="B1954" s="31" t="s">
        <v>2878</v>
      </c>
      <c r="C1954">
        <v>1</v>
      </c>
      <c r="D1954">
        <v>1</v>
      </c>
      <c r="E1954" t="s">
        <v>382</v>
      </c>
      <c r="F1954" t="s">
        <v>205</v>
      </c>
      <c r="G1954" t="s">
        <v>388</v>
      </c>
      <c r="H1954" t="s">
        <v>932</v>
      </c>
      <c r="I1954">
        <v>107676</v>
      </c>
      <c r="J1954" s="19">
        <v>42357</v>
      </c>
      <c r="K1954" s="19">
        <v>42488</v>
      </c>
      <c r="L1954">
        <v>201604</v>
      </c>
      <c r="M1954" s="19">
        <v>42461</v>
      </c>
      <c r="N1954">
        <v>24617</v>
      </c>
      <c r="O1954" t="s">
        <v>1070</v>
      </c>
      <c r="P1954" t="s">
        <v>2879</v>
      </c>
      <c r="Q1954" t="s">
        <v>924</v>
      </c>
      <c r="R1954">
        <v>13954</v>
      </c>
      <c r="S1954" s="19">
        <v>43353</v>
      </c>
      <c r="T1954">
        <v>143650</v>
      </c>
      <c r="U1954" t="s">
        <v>356</v>
      </c>
      <c r="V1954" s="19">
        <v>43353</v>
      </c>
      <c r="W1954" t="s">
        <v>2880</v>
      </c>
      <c r="X1954" t="s">
        <v>2881</v>
      </c>
      <c r="Y1954" t="s">
        <v>95</v>
      </c>
      <c r="Z1954" t="s">
        <v>358</v>
      </c>
      <c r="AA1954" s="29">
        <v>-65.73</v>
      </c>
      <c r="AB1954">
        <v>0</v>
      </c>
      <c r="AC1954">
        <f t="shared" si="372"/>
        <v>2018</v>
      </c>
      <c r="AD1954">
        <f t="shared" si="373"/>
        <v>9</v>
      </c>
      <c r="AE1954">
        <f t="shared" si="374"/>
        <v>2015</v>
      </c>
      <c r="AF1954">
        <f t="shared" si="375"/>
        <v>12</v>
      </c>
      <c r="AG1954" t="str">
        <f>VLOOKUP(F1954,vlookup!$A$2:$E$660,2,0)</f>
        <v>Retained</v>
      </c>
      <c r="AH1954" t="str">
        <f>VLOOKUP(F1954,vlookup!$A$2:$E$660,3,0)</f>
        <v>Service Contract</v>
      </c>
      <c r="AI1954" t="str">
        <f>VLOOKUP(F1954,vlookup!$A$2:$E$660,4,0)</f>
        <v>Used Car Programs</v>
      </c>
      <c r="AJ1954" t="str">
        <f>VLOOKUP(F1954,vlookup!$A$2:$E$660,5,0)</f>
        <v>High Mileage</v>
      </c>
      <c r="AL1954">
        <f t="shared" si="376"/>
        <v>129</v>
      </c>
      <c r="AM1954">
        <f t="shared" si="377"/>
        <v>981</v>
      </c>
      <c r="AN1954">
        <f t="shared" si="378"/>
        <v>35974</v>
      </c>
      <c r="AO1954" t="str">
        <f t="shared" si="379"/>
        <v/>
      </c>
      <c r="AP1954" t="str">
        <f t="shared" si="380"/>
        <v/>
      </c>
      <c r="AQ1954" t="str">
        <f t="shared" si="381"/>
        <v/>
      </c>
      <c r="AR1954">
        <f t="shared" si="382"/>
        <v>-65.73</v>
      </c>
      <c r="AS1954" t="str">
        <f t="shared" si="383"/>
        <v>R102251371-1</v>
      </c>
      <c r="AT1954" t="str">
        <f>IFERROR(IF(VLOOKUP(Y1954,vlookup!$I$2:$J$9,1,0)=Y1954,VLOOKUP(Y1954,vlookup!$I$2:$J$9,2,0),PROPER(Y1954)),PROPER(Y1954))</f>
        <v>Parts</v>
      </c>
      <c r="AU1954" t="str">
        <f>IFERROR(IF(B1954=VLOOKUP(B1954,vlookup!$L$2:$L$10,1,0),"Yes","No"),"No")</f>
        <v>No</v>
      </c>
    </row>
    <row r="1955" spans="1:47" ht="14.45" customHeight="1" x14ac:dyDescent="0.25">
      <c r="A1955" t="s">
        <v>2877</v>
      </c>
      <c r="B1955" s="31" t="s">
        <v>2878</v>
      </c>
      <c r="C1955">
        <v>1</v>
      </c>
      <c r="D1955">
        <v>1</v>
      </c>
      <c r="E1955" t="s">
        <v>382</v>
      </c>
      <c r="F1955" t="s">
        <v>205</v>
      </c>
      <c r="G1955" t="s">
        <v>388</v>
      </c>
      <c r="H1955" t="s">
        <v>932</v>
      </c>
      <c r="I1955">
        <v>107676</v>
      </c>
      <c r="J1955" s="19">
        <v>42357</v>
      </c>
      <c r="K1955" s="19">
        <v>42488</v>
      </c>
      <c r="L1955">
        <v>201604</v>
      </c>
      <c r="M1955" s="19">
        <v>42461</v>
      </c>
      <c r="N1955">
        <v>24617</v>
      </c>
      <c r="O1955" t="s">
        <v>1070</v>
      </c>
      <c r="P1955" t="s">
        <v>2879</v>
      </c>
      <c r="Q1955" t="s">
        <v>924</v>
      </c>
      <c r="R1955">
        <v>13954</v>
      </c>
      <c r="S1955" s="19">
        <v>43353</v>
      </c>
      <c r="T1955">
        <v>143650</v>
      </c>
      <c r="U1955" t="s">
        <v>356</v>
      </c>
      <c r="V1955" s="19">
        <v>43353</v>
      </c>
      <c r="W1955" t="s">
        <v>2882</v>
      </c>
      <c r="X1955" t="s">
        <v>2883</v>
      </c>
      <c r="Y1955" t="s">
        <v>95</v>
      </c>
      <c r="Z1955" t="s">
        <v>358</v>
      </c>
      <c r="AA1955" s="29">
        <v>-145.26</v>
      </c>
      <c r="AB1955">
        <v>0</v>
      </c>
      <c r="AC1955">
        <f t="shared" si="372"/>
        <v>2018</v>
      </c>
      <c r="AD1955">
        <f t="shared" si="373"/>
        <v>9</v>
      </c>
      <c r="AE1955">
        <f t="shared" si="374"/>
        <v>2015</v>
      </c>
      <c r="AF1955">
        <f t="shared" si="375"/>
        <v>12</v>
      </c>
      <c r="AG1955" t="str">
        <f>VLOOKUP(F1955,vlookup!$A$2:$E$660,2,0)</f>
        <v>Retained</v>
      </c>
      <c r="AH1955" t="str">
        <f>VLOOKUP(F1955,vlookup!$A$2:$E$660,3,0)</f>
        <v>Service Contract</v>
      </c>
      <c r="AI1955" t="str">
        <f>VLOOKUP(F1955,vlookup!$A$2:$E$660,4,0)</f>
        <v>Used Car Programs</v>
      </c>
      <c r="AJ1955" t="str">
        <f>VLOOKUP(F1955,vlookup!$A$2:$E$660,5,0)</f>
        <v>High Mileage</v>
      </c>
      <c r="AL1955">
        <f t="shared" si="376"/>
        <v>129</v>
      </c>
      <c r="AM1955">
        <f t="shared" si="377"/>
        <v>981</v>
      </c>
      <c r="AN1955">
        <f t="shared" si="378"/>
        <v>35974</v>
      </c>
      <c r="AO1955" t="str">
        <f t="shared" si="379"/>
        <v/>
      </c>
      <c r="AP1955" t="str">
        <f t="shared" si="380"/>
        <v/>
      </c>
      <c r="AQ1955" t="str">
        <f t="shared" si="381"/>
        <v/>
      </c>
      <c r="AR1955">
        <f t="shared" si="382"/>
        <v>-145.26</v>
      </c>
      <c r="AS1955" t="str">
        <f t="shared" si="383"/>
        <v>R102251371-1</v>
      </c>
      <c r="AT1955" t="str">
        <f>IFERROR(IF(VLOOKUP(Y1955,vlookup!$I$2:$J$9,1,0)=Y1955,VLOOKUP(Y1955,vlookup!$I$2:$J$9,2,0),PROPER(Y1955)),PROPER(Y1955))</f>
        <v>Parts</v>
      </c>
      <c r="AU1955" t="str">
        <f>IFERROR(IF(B1955=VLOOKUP(B1955,vlookup!$L$2:$L$10,1,0),"Yes","No"),"No")</f>
        <v>No</v>
      </c>
    </row>
    <row r="1956" spans="1:47" ht="14.45" customHeight="1" x14ac:dyDescent="0.25">
      <c r="A1956" t="s">
        <v>1299</v>
      </c>
      <c r="B1956" s="31" t="s">
        <v>1300</v>
      </c>
      <c r="C1956">
        <v>1</v>
      </c>
      <c r="D1956">
        <v>1</v>
      </c>
      <c r="E1956" t="s">
        <v>382</v>
      </c>
      <c r="F1956" t="s">
        <v>238</v>
      </c>
      <c r="G1956" t="s">
        <v>388</v>
      </c>
      <c r="H1956" t="s">
        <v>931</v>
      </c>
      <c r="I1956">
        <v>228587</v>
      </c>
      <c r="J1956" s="19">
        <v>41912</v>
      </c>
      <c r="K1956" s="19">
        <v>41943</v>
      </c>
      <c r="L1956">
        <v>201410</v>
      </c>
      <c r="M1956" s="19">
        <v>41913</v>
      </c>
      <c r="N1956">
        <v>24617</v>
      </c>
      <c r="O1956" t="s">
        <v>1070</v>
      </c>
      <c r="P1956" t="s">
        <v>1301</v>
      </c>
      <c r="Q1956" t="s">
        <v>924</v>
      </c>
      <c r="R1956">
        <v>10968</v>
      </c>
      <c r="S1956" s="19">
        <v>42026</v>
      </c>
      <c r="T1956">
        <v>231162</v>
      </c>
      <c r="U1956" t="s">
        <v>357</v>
      </c>
      <c r="V1956" s="19">
        <v>42034</v>
      </c>
      <c r="W1956" t="s">
        <v>591</v>
      </c>
      <c r="X1956" t="s">
        <v>592</v>
      </c>
      <c r="Y1956" t="s">
        <v>95</v>
      </c>
      <c r="Z1956" t="s">
        <v>358</v>
      </c>
      <c r="AA1956" s="29">
        <v>-370.56</v>
      </c>
      <c r="AB1956">
        <v>0</v>
      </c>
      <c r="AC1956">
        <f t="shared" si="372"/>
        <v>2015</v>
      </c>
      <c r="AD1956">
        <f t="shared" si="373"/>
        <v>1</v>
      </c>
      <c r="AE1956">
        <f t="shared" si="374"/>
        <v>2014</v>
      </c>
      <c r="AF1956">
        <f t="shared" si="375"/>
        <v>9</v>
      </c>
      <c r="AG1956" t="str">
        <f>VLOOKUP(F1956,vlookup!$A$2:$E$660,2,0)</f>
        <v>Retained</v>
      </c>
      <c r="AH1956" t="str">
        <f>VLOOKUP(F1956,vlookup!$A$2:$E$660,3,0)</f>
        <v>Service Contract</v>
      </c>
      <c r="AI1956" t="str">
        <f>VLOOKUP(F1956,vlookup!$A$2:$E$660,4,0)</f>
        <v>Used Car Programs</v>
      </c>
      <c r="AJ1956" t="str">
        <f>VLOOKUP(F1956,vlookup!$A$2:$E$660,5,0)</f>
        <v>High Mileage</v>
      </c>
      <c r="AL1956">
        <f t="shared" si="376"/>
        <v>30</v>
      </c>
      <c r="AM1956">
        <f t="shared" si="377"/>
        <v>120</v>
      </c>
      <c r="AN1956">
        <f t="shared" si="378"/>
        <v>2575</v>
      </c>
      <c r="AO1956" t="str">
        <f t="shared" si="379"/>
        <v/>
      </c>
      <c r="AP1956" t="str">
        <f t="shared" si="380"/>
        <v/>
      </c>
      <c r="AQ1956" t="str">
        <f t="shared" si="381"/>
        <v/>
      </c>
      <c r="AR1956">
        <f t="shared" si="382"/>
        <v>-370.56</v>
      </c>
      <c r="AS1956" t="str">
        <f t="shared" si="383"/>
        <v>3EB89300I4Y-1</v>
      </c>
      <c r="AT1956" t="str">
        <f>IFERROR(IF(VLOOKUP(Y1956,vlookup!$I$2:$J$9,1,0)=Y1956,VLOOKUP(Y1956,vlookup!$I$2:$J$9,2,0),PROPER(Y1956)),PROPER(Y1956))</f>
        <v>Parts</v>
      </c>
      <c r="AU1956" t="str">
        <f>IFERROR(IF(B1956=VLOOKUP(B1956,vlookup!$L$2:$L$10,1,0),"Yes","No"),"No")</f>
        <v>No</v>
      </c>
    </row>
    <row r="1957" spans="1:47" ht="14.45" customHeight="1" x14ac:dyDescent="0.25">
      <c r="A1957" t="s">
        <v>1299</v>
      </c>
      <c r="B1957" s="31" t="s">
        <v>1300</v>
      </c>
      <c r="C1957">
        <v>5</v>
      </c>
      <c r="D1957">
        <v>1</v>
      </c>
      <c r="E1957" t="s">
        <v>382</v>
      </c>
      <c r="F1957" t="s">
        <v>238</v>
      </c>
      <c r="G1957" t="s">
        <v>388</v>
      </c>
      <c r="H1957" t="s">
        <v>931</v>
      </c>
      <c r="I1957">
        <v>228587</v>
      </c>
      <c r="J1957" s="19">
        <v>41912</v>
      </c>
      <c r="K1957" s="19">
        <v>41943</v>
      </c>
      <c r="L1957">
        <v>201410</v>
      </c>
      <c r="M1957" s="19">
        <v>41913</v>
      </c>
      <c r="N1957">
        <v>24617</v>
      </c>
      <c r="O1957" t="s">
        <v>1070</v>
      </c>
      <c r="P1957" t="s">
        <v>1302</v>
      </c>
      <c r="Q1957" t="s">
        <v>924</v>
      </c>
      <c r="R1957">
        <v>732</v>
      </c>
      <c r="S1957" s="19">
        <v>42163</v>
      </c>
      <c r="T1957">
        <v>232669</v>
      </c>
      <c r="U1957" t="s">
        <v>357</v>
      </c>
      <c r="V1957" s="19">
        <v>42181</v>
      </c>
      <c r="W1957" t="s">
        <v>982</v>
      </c>
      <c r="X1957" t="s">
        <v>983</v>
      </c>
      <c r="Y1957" t="s">
        <v>95</v>
      </c>
      <c r="Z1957" t="s">
        <v>582</v>
      </c>
      <c r="AA1957" s="29">
        <v>-787</v>
      </c>
      <c r="AB1957">
        <v>0</v>
      </c>
      <c r="AC1957">
        <f t="shared" si="372"/>
        <v>2015</v>
      </c>
      <c r="AD1957">
        <f t="shared" si="373"/>
        <v>6</v>
      </c>
      <c r="AE1957">
        <f t="shared" si="374"/>
        <v>2014</v>
      </c>
      <c r="AF1957">
        <f t="shared" si="375"/>
        <v>9</v>
      </c>
      <c r="AG1957" t="str">
        <f>VLOOKUP(F1957,vlookup!$A$2:$E$660,2,0)</f>
        <v>Retained</v>
      </c>
      <c r="AH1957" t="str">
        <f>VLOOKUP(F1957,vlookup!$A$2:$E$660,3,0)</f>
        <v>Service Contract</v>
      </c>
      <c r="AI1957" t="str">
        <f>VLOOKUP(F1957,vlookup!$A$2:$E$660,4,0)</f>
        <v>Used Car Programs</v>
      </c>
      <c r="AJ1957" t="str">
        <f>VLOOKUP(F1957,vlookup!$A$2:$E$660,5,0)</f>
        <v>High Mileage</v>
      </c>
      <c r="AL1957">
        <f t="shared" si="376"/>
        <v>30</v>
      </c>
      <c r="AM1957">
        <f t="shared" si="377"/>
        <v>266</v>
      </c>
      <c r="AN1957">
        <f t="shared" si="378"/>
        <v>4082</v>
      </c>
      <c r="AO1957" t="str">
        <f t="shared" si="379"/>
        <v/>
      </c>
      <c r="AP1957" t="str">
        <f t="shared" si="380"/>
        <v/>
      </c>
      <c r="AQ1957" t="str">
        <f t="shared" si="381"/>
        <v/>
      </c>
      <c r="AR1957">
        <f t="shared" si="382"/>
        <v>-787</v>
      </c>
      <c r="AS1957" t="str">
        <f t="shared" si="383"/>
        <v>3EB89300I4Y-5</v>
      </c>
      <c r="AT1957" t="str">
        <f>IFERROR(IF(VLOOKUP(Y1957,vlookup!$I$2:$J$9,1,0)=Y1957,VLOOKUP(Y1957,vlookup!$I$2:$J$9,2,0),PROPER(Y1957)),PROPER(Y1957))</f>
        <v>Parts</v>
      </c>
      <c r="AU1957" t="str">
        <f>IFERROR(IF(B1957=VLOOKUP(B1957,vlookup!$L$2:$L$10,1,0),"Yes","No"),"No")</f>
        <v>No</v>
      </c>
    </row>
    <row r="1958" spans="1:47" ht="14.45" customHeight="1" x14ac:dyDescent="0.25">
      <c r="A1958" t="s">
        <v>1299</v>
      </c>
      <c r="B1958" s="31" t="s">
        <v>1300</v>
      </c>
      <c r="C1958">
        <v>5</v>
      </c>
      <c r="D1958">
        <v>1</v>
      </c>
      <c r="E1958" t="s">
        <v>382</v>
      </c>
      <c r="F1958" t="s">
        <v>238</v>
      </c>
      <c r="G1958" t="s">
        <v>388</v>
      </c>
      <c r="H1958" t="s">
        <v>931</v>
      </c>
      <c r="I1958">
        <v>228587</v>
      </c>
      <c r="J1958" s="19">
        <v>41912</v>
      </c>
      <c r="K1958" s="19">
        <v>41943</v>
      </c>
      <c r="L1958">
        <v>201410</v>
      </c>
      <c r="M1958" s="19">
        <v>41913</v>
      </c>
      <c r="N1958">
        <v>24617</v>
      </c>
      <c r="O1958" t="s">
        <v>1070</v>
      </c>
      <c r="P1958" t="s">
        <v>1302</v>
      </c>
      <c r="Q1958" t="s">
        <v>924</v>
      </c>
      <c r="R1958">
        <v>732</v>
      </c>
      <c r="S1958" s="19">
        <v>42163</v>
      </c>
      <c r="T1958">
        <v>232669</v>
      </c>
      <c r="U1958" t="s">
        <v>357</v>
      </c>
      <c r="V1958" s="19">
        <v>42181</v>
      </c>
      <c r="W1958" t="s">
        <v>648</v>
      </c>
      <c r="X1958" t="s">
        <v>649</v>
      </c>
      <c r="Y1958" t="s">
        <v>95</v>
      </c>
      <c r="Z1958" t="s">
        <v>364</v>
      </c>
      <c r="AA1958" s="29">
        <v>-17.97</v>
      </c>
      <c r="AB1958">
        <v>0</v>
      </c>
      <c r="AC1958">
        <f t="shared" si="372"/>
        <v>2015</v>
      </c>
      <c r="AD1958">
        <f t="shared" si="373"/>
        <v>6</v>
      </c>
      <c r="AE1958">
        <f t="shared" si="374"/>
        <v>2014</v>
      </c>
      <c r="AF1958">
        <f t="shared" si="375"/>
        <v>9</v>
      </c>
      <c r="AG1958" t="str">
        <f>VLOOKUP(F1958,vlookup!$A$2:$E$660,2,0)</f>
        <v>Retained</v>
      </c>
      <c r="AH1958" t="str">
        <f>VLOOKUP(F1958,vlookup!$A$2:$E$660,3,0)</f>
        <v>Service Contract</v>
      </c>
      <c r="AI1958" t="str">
        <f>VLOOKUP(F1958,vlookup!$A$2:$E$660,4,0)</f>
        <v>Used Car Programs</v>
      </c>
      <c r="AJ1958" t="str">
        <f>VLOOKUP(F1958,vlookup!$A$2:$E$660,5,0)</f>
        <v>High Mileage</v>
      </c>
      <c r="AL1958">
        <f t="shared" si="376"/>
        <v>30</v>
      </c>
      <c r="AM1958">
        <f t="shared" si="377"/>
        <v>266</v>
      </c>
      <c r="AN1958">
        <f t="shared" si="378"/>
        <v>4082</v>
      </c>
      <c r="AO1958" t="str">
        <f t="shared" si="379"/>
        <v/>
      </c>
      <c r="AP1958" t="str">
        <f t="shared" si="380"/>
        <v/>
      </c>
      <c r="AQ1958" t="str">
        <f t="shared" si="381"/>
        <v/>
      </c>
      <c r="AR1958">
        <f t="shared" si="382"/>
        <v>-17.97</v>
      </c>
      <c r="AS1958" t="str">
        <f t="shared" si="383"/>
        <v>3EB89300I4Y-5</v>
      </c>
      <c r="AT1958" t="str">
        <f>IFERROR(IF(VLOOKUP(Y1958,vlookup!$I$2:$J$9,1,0)=Y1958,VLOOKUP(Y1958,vlookup!$I$2:$J$9,2,0),PROPER(Y1958)),PROPER(Y1958))</f>
        <v>Parts</v>
      </c>
      <c r="AU1958" t="str">
        <f>IFERROR(IF(B1958=VLOOKUP(B1958,vlookup!$L$2:$L$10,1,0),"Yes","No"),"No")</f>
        <v>No</v>
      </c>
    </row>
    <row r="1959" spans="1:47" ht="14.45" customHeight="1" x14ac:dyDescent="0.25">
      <c r="A1959" t="s">
        <v>1299</v>
      </c>
      <c r="B1959" s="31" t="s">
        <v>1300</v>
      </c>
      <c r="C1959">
        <v>5</v>
      </c>
      <c r="D1959">
        <v>1</v>
      </c>
      <c r="E1959" t="s">
        <v>382</v>
      </c>
      <c r="F1959" t="s">
        <v>238</v>
      </c>
      <c r="G1959" t="s">
        <v>388</v>
      </c>
      <c r="H1959" t="s">
        <v>931</v>
      </c>
      <c r="I1959">
        <v>228587</v>
      </c>
      <c r="J1959" s="19">
        <v>41912</v>
      </c>
      <c r="K1959" s="19">
        <v>41943</v>
      </c>
      <c r="L1959">
        <v>201410</v>
      </c>
      <c r="M1959" s="19">
        <v>41913</v>
      </c>
      <c r="N1959">
        <v>24617</v>
      </c>
      <c r="O1959" t="s">
        <v>1070</v>
      </c>
      <c r="P1959" t="s">
        <v>1302</v>
      </c>
      <c r="Q1959" t="s">
        <v>924</v>
      </c>
      <c r="R1959">
        <v>732</v>
      </c>
      <c r="S1959" s="19">
        <v>42163</v>
      </c>
      <c r="T1959">
        <v>232669</v>
      </c>
      <c r="U1959" t="s">
        <v>357</v>
      </c>
      <c r="V1959" s="19">
        <v>42181</v>
      </c>
      <c r="W1959" t="s">
        <v>600</v>
      </c>
      <c r="X1959" t="s">
        <v>601</v>
      </c>
      <c r="Y1959" t="s">
        <v>95</v>
      </c>
      <c r="Z1959" t="s">
        <v>364</v>
      </c>
      <c r="AA1959" s="29">
        <v>-150</v>
      </c>
      <c r="AB1959">
        <v>0</v>
      </c>
      <c r="AC1959">
        <f t="shared" si="372"/>
        <v>2015</v>
      </c>
      <c r="AD1959">
        <f t="shared" si="373"/>
        <v>6</v>
      </c>
      <c r="AE1959">
        <f t="shared" si="374"/>
        <v>2014</v>
      </c>
      <c r="AF1959">
        <f t="shared" si="375"/>
        <v>9</v>
      </c>
      <c r="AG1959" t="str">
        <f>VLOOKUP(F1959,vlookup!$A$2:$E$660,2,0)</f>
        <v>Retained</v>
      </c>
      <c r="AH1959" t="str">
        <f>VLOOKUP(F1959,vlookup!$A$2:$E$660,3,0)</f>
        <v>Service Contract</v>
      </c>
      <c r="AI1959" t="str">
        <f>VLOOKUP(F1959,vlookup!$A$2:$E$660,4,0)</f>
        <v>Used Car Programs</v>
      </c>
      <c r="AJ1959" t="str">
        <f>VLOOKUP(F1959,vlookup!$A$2:$E$660,5,0)</f>
        <v>High Mileage</v>
      </c>
      <c r="AL1959">
        <f t="shared" si="376"/>
        <v>30</v>
      </c>
      <c r="AM1959">
        <f t="shared" si="377"/>
        <v>266</v>
      </c>
      <c r="AN1959">
        <f t="shared" si="378"/>
        <v>4082</v>
      </c>
      <c r="AO1959" t="str">
        <f t="shared" si="379"/>
        <v/>
      </c>
      <c r="AP1959" t="str">
        <f t="shared" si="380"/>
        <v/>
      </c>
      <c r="AQ1959" t="str">
        <f t="shared" si="381"/>
        <v/>
      </c>
      <c r="AR1959">
        <f t="shared" si="382"/>
        <v>-150</v>
      </c>
      <c r="AS1959" t="str">
        <f t="shared" si="383"/>
        <v>3EB89300I4Y-5</v>
      </c>
      <c r="AT1959" t="str">
        <f>IFERROR(IF(VLOOKUP(Y1959,vlookup!$I$2:$J$9,1,0)=Y1959,VLOOKUP(Y1959,vlookup!$I$2:$J$9,2,0),PROPER(Y1959)),PROPER(Y1959))</f>
        <v>Parts</v>
      </c>
      <c r="AU1959" t="str">
        <f>IFERROR(IF(B1959=VLOOKUP(B1959,vlookup!$L$2:$L$10,1,0),"Yes","No"),"No")</f>
        <v>No</v>
      </c>
    </row>
    <row r="1960" spans="1:47" ht="14.45" customHeight="1" x14ac:dyDescent="0.25">
      <c r="A1960" t="s">
        <v>1299</v>
      </c>
      <c r="B1960" s="31" t="s">
        <v>1300</v>
      </c>
      <c r="C1960">
        <v>5</v>
      </c>
      <c r="D1960">
        <v>1</v>
      </c>
      <c r="E1960" t="s">
        <v>382</v>
      </c>
      <c r="F1960" t="s">
        <v>238</v>
      </c>
      <c r="G1960" t="s">
        <v>388</v>
      </c>
      <c r="H1960" t="s">
        <v>931</v>
      </c>
      <c r="I1960">
        <v>228587</v>
      </c>
      <c r="J1960" s="19">
        <v>41912</v>
      </c>
      <c r="K1960" s="19">
        <v>41943</v>
      </c>
      <c r="L1960">
        <v>201410</v>
      </c>
      <c r="M1960" s="19">
        <v>41913</v>
      </c>
      <c r="N1960">
        <v>24617</v>
      </c>
      <c r="O1960" t="s">
        <v>1070</v>
      </c>
      <c r="P1960" t="s">
        <v>1302</v>
      </c>
      <c r="Q1960" t="s">
        <v>924</v>
      </c>
      <c r="R1960">
        <v>732</v>
      </c>
      <c r="S1960" s="19">
        <v>42163</v>
      </c>
      <c r="T1960">
        <v>232669</v>
      </c>
      <c r="U1960" t="s">
        <v>357</v>
      </c>
      <c r="V1960" s="19">
        <v>42181</v>
      </c>
      <c r="W1960" t="s">
        <v>593</v>
      </c>
      <c r="X1960" t="s">
        <v>594</v>
      </c>
      <c r="Y1960" t="s">
        <v>95</v>
      </c>
      <c r="Z1960" t="s">
        <v>364</v>
      </c>
      <c r="AA1960" s="29">
        <v>-58.5</v>
      </c>
      <c r="AB1960">
        <v>0</v>
      </c>
      <c r="AC1960">
        <f t="shared" si="372"/>
        <v>2015</v>
      </c>
      <c r="AD1960">
        <f t="shared" si="373"/>
        <v>6</v>
      </c>
      <c r="AE1960">
        <f t="shared" si="374"/>
        <v>2014</v>
      </c>
      <c r="AF1960">
        <f t="shared" si="375"/>
        <v>9</v>
      </c>
      <c r="AG1960" t="str">
        <f>VLOOKUP(F1960,vlookup!$A$2:$E$660,2,0)</f>
        <v>Retained</v>
      </c>
      <c r="AH1960" t="str">
        <f>VLOOKUP(F1960,vlookup!$A$2:$E$660,3,0)</f>
        <v>Service Contract</v>
      </c>
      <c r="AI1960" t="str">
        <f>VLOOKUP(F1960,vlookup!$A$2:$E$660,4,0)</f>
        <v>Used Car Programs</v>
      </c>
      <c r="AJ1960" t="str">
        <f>VLOOKUP(F1960,vlookup!$A$2:$E$660,5,0)</f>
        <v>High Mileage</v>
      </c>
      <c r="AL1960">
        <f t="shared" si="376"/>
        <v>30</v>
      </c>
      <c r="AM1960">
        <f t="shared" si="377"/>
        <v>266</v>
      </c>
      <c r="AN1960">
        <f t="shared" si="378"/>
        <v>4082</v>
      </c>
      <c r="AO1960" t="str">
        <f t="shared" si="379"/>
        <v/>
      </c>
      <c r="AP1960" t="str">
        <f t="shared" si="380"/>
        <v/>
      </c>
      <c r="AQ1960" t="str">
        <f t="shared" si="381"/>
        <v/>
      </c>
      <c r="AR1960">
        <f t="shared" si="382"/>
        <v>-58.5</v>
      </c>
      <c r="AS1960" t="str">
        <f t="shared" si="383"/>
        <v>3EB89300I4Y-5</v>
      </c>
      <c r="AT1960" t="str">
        <f>IFERROR(IF(VLOOKUP(Y1960,vlookup!$I$2:$J$9,1,0)=Y1960,VLOOKUP(Y1960,vlookup!$I$2:$J$9,2,0),PROPER(Y1960)),PROPER(Y1960))</f>
        <v>Parts</v>
      </c>
      <c r="AU1960" t="str">
        <f>IFERROR(IF(B1960=VLOOKUP(B1960,vlookup!$L$2:$L$10,1,0),"Yes","No"),"No")</f>
        <v>No</v>
      </c>
    </row>
    <row r="1961" spans="1:47" ht="14.45" customHeight="1" x14ac:dyDescent="0.25">
      <c r="A1961" t="s">
        <v>1303</v>
      </c>
      <c r="B1961" s="31" t="s">
        <v>1304</v>
      </c>
      <c r="C1961">
        <v>1</v>
      </c>
      <c r="D1961">
        <v>1</v>
      </c>
      <c r="E1961" t="s">
        <v>382</v>
      </c>
      <c r="F1961" t="s">
        <v>238</v>
      </c>
      <c r="G1961" t="s">
        <v>388</v>
      </c>
      <c r="H1961" t="s">
        <v>1267</v>
      </c>
      <c r="I1961">
        <v>19653</v>
      </c>
      <c r="J1961" s="19">
        <v>42923</v>
      </c>
      <c r="K1961" s="19">
        <v>42974</v>
      </c>
      <c r="L1961">
        <v>201708</v>
      </c>
      <c r="M1961" s="19">
        <v>42948</v>
      </c>
      <c r="N1961">
        <v>24617</v>
      </c>
      <c r="O1961" t="s">
        <v>1070</v>
      </c>
      <c r="P1961" t="s">
        <v>3733</v>
      </c>
      <c r="Q1961" t="s">
        <v>119</v>
      </c>
      <c r="R1961">
        <v>33789</v>
      </c>
      <c r="S1961" s="19">
        <v>42964</v>
      </c>
      <c r="T1961">
        <v>25922</v>
      </c>
      <c r="U1961" t="s">
        <v>356</v>
      </c>
      <c r="V1961" s="19">
        <v>42992</v>
      </c>
      <c r="W1961" t="s">
        <v>2884</v>
      </c>
      <c r="X1961" t="s">
        <v>2885</v>
      </c>
      <c r="Y1961" t="s">
        <v>95</v>
      </c>
      <c r="Z1961" t="s">
        <v>366</v>
      </c>
      <c r="AA1961" s="29">
        <v>-222.23</v>
      </c>
      <c r="AB1961">
        <v>0</v>
      </c>
      <c r="AC1961">
        <f t="shared" si="372"/>
        <v>2017</v>
      </c>
      <c r="AD1961">
        <f t="shared" si="373"/>
        <v>9</v>
      </c>
      <c r="AE1961">
        <f t="shared" si="374"/>
        <v>2017</v>
      </c>
      <c r="AF1961">
        <f t="shared" si="375"/>
        <v>7</v>
      </c>
      <c r="AG1961" t="str">
        <f>VLOOKUP(F1961,vlookup!$A$2:$E$660,2,0)</f>
        <v>Retained</v>
      </c>
      <c r="AH1961" t="str">
        <f>VLOOKUP(F1961,vlookup!$A$2:$E$660,3,0)</f>
        <v>Service Contract</v>
      </c>
      <c r="AI1961" t="str">
        <f>VLOOKUP(F1961,vlookup!$A$2:$E$660,4,0)</f>
        <v>Used Car Programs</v>
      </c>
      <c r="AJ1961" t="str">
        <f>VLOOKUP(F1961,vlookup!$A$2:$E$660,5,0)</f>
        <v>High Mileage</v>
      </c>
      <c r="AL1961">
        <f t="shared" si="376"/>
        <v>50</v>
      </c>
      <c r="AM1961">
        <f t="shared" si="377"/>
        <v>67</v>
      </c>
      <c r="AN1961">
        <f t="shared" si="378"/>
        <v>6269</v>
      </c>
      <c r="AO1961" t="str">
        <f t="shared" si="379"/>
        <v/>
      </c>
      <c r="AP1961" t="str">
        <f t="shared" si="380"/>
        <v/>
      </c>
      <c r="AQ1961">
        <f t="shared" si="381"/>
        <v>-222.23</v>
      </c>
      <c r="AR1961" t="str">
        <f t="shared" si="382"/>
        <v/>
      </c>
      <c r="AS1961" t="str">
        <f t="shared" si="383"/>
        <v>6EC42812G7Y-1</v>
      </c>
      <c r="AT1961" t="str">
        <f>IFERROR(IF(VLOOKUP(Y1961,vlookup!$I$2:$J$9,1,0)=Y1961,VLOOKUP(Y1961,vlookup!$I$2:$J$9,2,0),PROPER(Y1961)),PROPER(Y1961))</f>
        <v>Parts</v>
      </c>
      <c r="AU1961" t="str">
        <f>IFERROR(IF(B1961=VLOOKUP(B1961,vlookup!$L$2:$L$10,1,0),"Yes","No"),"No")</f>
        <v>No</v>
      </c>
    </row>
    <row r="1962" spans="1:47" ht="14.45" customHeight="1" x14ac:dyDescent="0.25">
      <c r="A1962" t="s">
        <v>1303</v>
      </c>
      <c r="B1962" s="31" t="s">
        <v>1304</v>
      </c>
      <c r="C1962">
        <v>1</v>
      </c>
      <c r="D1962">
        <v>1</v>
      </c>
      <c r="E1962" t="s">
        <v>382</v>
      </c>
      <c r="F1962" t="s">
        <v>238</v>
      </c>
      <c r="G1962" t="s">
        <v>388</v>
      </c>
      <c r="H1962" t="s">
        <v>1267</v>
      </c>
      <c r="I1962">
        <v>19653</v>
      </c>
      <c r="J1962" s="19">
        <v>42923</v>
      </c>
      <c r="K1962" s="19">
        <v>42974</v>
      </c>
      <c r="L1962">
        <v>201708</v>
      </c>
      <c r="M1962" s="19">
        <v>42948</v>
      </c>
      <c r="N1962">
        <v>24617</v>
      </c>
      <c r="O1962" t="s">
        <v>1070</v>
      </c>
      <c r="P1962" t="s">
        <v>3733</v>
      </c>
      <c r="Q1962" t="s">
        <v>119</v>
      </c>
      <c r="R1962">
        <v>33789</v>
      </c>
      <c r="S1962" s="19">
        <v>42964</v>
      </c>
      <c r="T1962">
        <v>25922</v>
      </c>
      <c r="U1962" t="s">
        <v>356</v>
      </c>
      <c r="V1962" s="19">
        <v>42992</v>
      </c>
      <c r="W1962" t="s">
        <v>3329</v>
      </c>
      <c r="X1962" t="s">
        <v>3330</v>
      </c>
      <c r="Y1962" t="s">
        <v>95</v>
      </c>
      <c r="Z1962" t="s">
        <v>366</v>
      </c>
      <c r="AA1962" s="29">
        <v>-136.86000000000001</v>
      </c>
      <c r="AB1962">
        <v>0</v>
      </c>
      <c r="AC1962">
        <f t="shared" si="372"/>
        <v>2017</v>
      </c>
      <c r="AD1962">
        <f t="shared" si="373"/>
        <v>9</v>
      </c>
      <c r="AE1962">
        <f t="shared" si="374"/>
        <v>2017</v>
      </c>
      <c r="AF1962">
        <f t="shared" si="375"/>
        <v>7</v>
      </c>
      <c r="AG1962" t="str">
        <f>VLOOKUP(F1962,vlookup!$A$2:$E$660,2,0)</f>
        <v>Retained</v>
      </c>
      <c r="AH1962" t="str">
        <f>VLOOKUP(F1962,vlookup!$A$2:$E$660,3,0)</f>
        <v>Service Contract</v>
      </c>
      <c r="AI1962" t="str">
        <f>VLOOKUP(F1962,vlookup!$A$2:$E$660,4,0)</f>
        <v>Used Car Programs</v>
      </c>
      <c r="AJ1962" t="str">
        <f>VLOOKUP(F1962,vlookup!$A$2:$E$660,5,0)</f>
        <v>High Mileage</v>
      </c>
      <c r="AL1962">
        <f t="shared" si="376"/>
        <v>50</v>
      </c>
      <c r="AM1962">
        <f t="shared" si="377"/>
        <v>67</v>
      </c>
      <c r="AN1962">
        <f t="shared" si="378"/>
        <v>6269</v>
      </c>
      <c r="AO1962" t="str">
        <f t="shared" si="379"/>
        <v/>
      </c>
      <c r="AP1962" t="str">
        <f t="shared" si="380"/>
        <v/>
      </c>
      <c r="AQ1962">
        <f t="shared" si="381"/>
        <v>-136.86000000000001</v>
      </c>
      <c r="AR1962" t="str">
        <f t="shared" si="382"/>
        <v/>
      </c>
      <c r="AS1962" t="str">
        <f t="shared" si="383"/>
        <v>6EC42812G7Y-1</v>
      </c>
      <c r="AT1962" t="str">
        <f>IFERROR(IF(VLOOKUP(Y1962,vlookup!$I$2:$J$9,1,0)=Y1962,VLOOKUP(Y1962,vlookup!$I$2:$J$9,2,0),PROPER(Y1962)),PROPER(Y1962))</f>
        <v>Parts</v>
      </c>
      <c r="AU1962" t="str">
        <f>IFERROR(IF(B1962=VLOOKUP(B1962,vlookup!$L$2:$L$10,1,0),"Yes","No"),"No")</f>
        <v>No</v>
      </c>
    </row>
    <row r="1963" spans="1:47" ht="14.45" customHeight="1" x14ac:dyDescent="0.25">
      <c r="A1963" t="s">
        <v>1303</v>
      </c>
      <c r="B1963" s="31" t="s">
        <v>1304</v>
      </c>
      <c r="C1963">
        <v>1</v>
      </c>
      <c r="D1963">
        <v>1</v>
      </c>
      <c r="E1963" t="s">
        <v>382</v>
      </c>
      <c r="F1963" t="s">
        <v>238</v>
      </c>
      <c r="G1963" t="s">
        <v>388</v>
      </c>
      <c r="H1963" t="s">
        <v>1267</v>
      </c>
      <c r="I1963">
        <v>19653</v>
      </c>
      <c r="J1963" s="19">
        <v>42923</v>
      </c>
      <c r="K1963" s="19">
        <v>42974</v>
      </c>
      <c r="L1963">
        <v>201708</v>
      </c>
      <c r="M1963" s="19">
        <v>42948</v>
      </c>
      <c r="N1963">
        <v>24617</v>
      </c>
      <c r="O1963" t="s">
        <v>1070</v>
      </c>
      <c r="P1963" t="s">
        <v>3733</v>
      </c>
      <c r="Q1963" t="s">
        <v>119</v>
      </c>
      <c r="R1963">
        <v>33789</v>
      </c>
      <c r="S1963" s="19">
        <v>42964</v>
      </c>
      <c r="T1963">
        <v>25922</v>
      </c>
      <c r="U1963" t="s">
        <v>356</v>
      </c>
      <c r="V1963" s="19">
        <v>42992</v>
      </c>
      <c r="W1963" t="s">
        <v>1036</v>
      </c>
      <c r="X1963" t="s">
        <v>1037</v>
      </c>
      <c r="Y1963" t="s">
        <v>95</v>
      </c>
      <c r="Z1963" t="s">
        <v>364</v>
      </c>
      <c r="AA1963" s="29">
        <v>-10.62</v>
      </c>
      <c r="AB1963">
        <v>0</v>
      </c>
      <c r="AC1963">
        <f t="shared" si="372"/>
        <v>2017</v>
      </c>
      <c r="AD1963">
        <f t="shared" si="373"/>
        <v>9</v>
      </c>
      <c r="AE1963">
        <f t="shared" si="374"/>
        <v>2017</v>
      </c>
      <c r="AF1963">
        <f t="shared" si="375"/>
        <v>7</v>
      </c>
      <c r="AG1963" t="str">
        <f>VLOOKUP(F1963,vlookup!$A$2:$E$660,2,0)</f>
        <v>Retained</v>
      </c>
      <c r="AH1963" t="str">
        <f>VLOOKUP(F1963,vlookup!$A$2:$E$660,3,0)</f>
        <v>Service Contract</v>
      </c>
      <c r="AI1963" t="str">
        <f>VLOOKUP(F1963,vlookup!$A$2:$E$660,4,0)</f>
        <v>Used Car Programs</v>
      </c>
      <c r="AJ1963" t="str">
        <f>VLOOKUP(F1963,vlookup!$A$2:$E$660,5,0)</f>
        <v>High Mileage</v>
      </c>
      <c r="AL1963">
        <f t="shared" si="376"/>
        <v>50</v>
      </c>
      <c r="AM1963">
        <f t="shared" si="377"/>
        <v>67</v>
      </c>
      <c r="AN1963">
        <f t="shared" si="378"/>
        <v>6269</v>
      </c>
      <c r="AO1963" t="str">
        <f t="shared" si="379"/>
        <v/>
      </c>
      <c r="AP1963" t="str">
        <f t="shared" si="380"/>
        <v/>
      </c>
      <c r="AQ1963">
        <f t="shared" si="381"/>
        <v>-10.62</v>
      </c>
      <c r="AR1963" t="str">
        <f t="shared" si="382"/>
        <v/>
      </c>
      <c r="AS1963" t="str">
        <f t="shared" si="383"/>
        <v>6EC42812G7Y-1</v>
      </c>
      <c r="AT1963" t="str">
        <f>IFERROR(IF(VLOOKUP(Y1963,vlookup!$I$2:$J$9,1,0)=Y1963,VLOOKUP(Y1963,vlookup!$I$2:$J$9,2,0),PROPER(Y1963)),PROPER(Y1963))</f>
        <v>Parts</v>
      </c>
      <c r="AU1963" t="str">
        <f>IFERROR(IF(B1963=VLOOKUP(B1963,vlookup!$L$2:$L$10,1,0),"Yes","No"),"No")</f>
        <v>No</v>
      </c>
    </row>
    <row r="1964" spans="1:47" ht="14.45" customHeight="1" x14ac:dyDescent="0.25">
      <c r="A1964" t="s">
        <v>1305</v>
      </c>
      <c r="B1964" s="31" t="s">
        <v>1306</v>
      </c>
      <c r="C1964">
        <v>1</v>
      </c>
      <c r="D1964">
        <v>1</v>
      </c>
      <c r="E1964" t="s">
        <v>382</v>
      </c>
      <c r="F1964" t="s">
        <v>238</v>
      </c>
      <c r="G1964" t="s">
        <v>388</v>
      </c>
      <c r="H1964" t="s">
        <v>1267</v>
      </c>
      <c r="I1964">
        <v>139970</v>
      </c>
      <c r="J1964" s="19">
        <v>42126</v>
      </c>
      <c r="K1964" s="19">
        <v>42170</v>
      </c>
      <c r="L1964">
        <v>201506</v>
      </c>
      <c r="M1964" s="19">
        <v>42156</v>
      </c>
      <c r="N1964">
        <v>24617</v>
      </c>
      <c r="O1964" t="s">
        <v>1070</v>
      </c>
      <c r="P1964" t="s">
        <v>1245</v>
      </c>
      <c r="Q1964" t="s">
        <v>924</v>
      </c>
      <c r="R1964">
        <v>395416</v>
      </c>
      <c r="S1964" s="19">
        <v>42216</v>
      </c>
      <c r="T1964">
        <v>140950</v>
      </c>
      <c r="U1964" t="s">
        <v>357</v>
      </c>
      <c r="V1964" s="19">
        <v>42222</v>
      </c>
      <c r="W1964" t="s">
        <v>2866</v>
      </c>
      <c r="X1964" t="s">
        <v>2867</v>
      </c>
      <c r="Y1964" t="s">
        <v>95</v>
      </c>
      <c r="Z1964" t="s">
        <v>603</v>
      </c>
      <c r="AA1964" s="29">
        <v>-26.6</v>
      </c>
      <c r="AB1964">
        <v>0</v>
      </c>
      <c r="AC1964">
        <f t="shared" si="372"/>
        <v>2015</v>
      </c>
      <c r="AD1964">
        <f t="shared" si="373"/>
        <v>8</v>
      </c>
      <c r="AE1964">
        <f t="shared" si="374"/>
        <v>2015</v>
      </c>
      <c r="AF1964">
        <f t="shared" si="375"/>
        <v>5</v>
      </c>
      <c r="AG1964" t="str">
        <f>VLOOKUP(F1964,vlookup!$A$2:$E$660,2,0)</f>
        <v>Retained</v>
      </c>
      <c r="AH1964" t="str">
        <f>VLOOKUP(F1964,vlookup!$A$2:$E$660,3,0)</f>
        <v>Service Contract</v>
      </c>
      <c r="AI1964" t="str">
        <f>VLOOKUP(F1964,vlookup!$A$2:$E$660,4,0)</f>
        <v>Used Car Programs</v>
      </c>
      <c r="AJ1964" t="str">
        <f>VLOOKUP(F1964,vlookup!$A$2:$E$660,5,0)</f>
        <v>High Mileage</v>
      </c>
      <c r="AL1964">
        <f t="shared" si="376"/>
        <v>43</v>
      </c>
      <c r="AM1964">
        <f t="shared" si="377"/>
        <v>94</v>
      </c>
      <c r="AN1964">
        <f t="shared" si="378"/>
        <v>980</v>
      </c>
      <c r="AO1964" t="str">
        <f t="shared" si="379"/>
        <v/>
      </c>
      <c r="AP1964" t="str">
        <f t="shared" si="380"/>
        <v/>
      </c>
      <c r="AQ1964" t="str">
        <f t="shared" si="381"/>
        <v/>
      </c>
      <c r="AR1964">
        <f t="shared" si="382"/>
        <v>-26.6</v>
      </c>
      <c r="AS1964" t="str">
        <f t="shared" si="383"/>
        <v>6EB96161E5Y-1</v>
      </c>
      <c r="AT1964" t="str">
        <f>IFERROR(IF(VLOOKUP(Y1964,vlookup!$I$2:$J$9,1,0)=Y1964,VLOOKUP(Y1964,vlookup!$I$2:$J$9,2,0),PROPER(Y1964)),PROPER(Y1964))</f>
        <v>Parts</v>
      </c>
      <c r="AU1964" t="str">
        <f>IFERROR(IF(B1964=VLOOKUP(B1964,vlookup!$L$2:$L$10,1,0),"Yes","No"),"No")</f>
        <v>No</v>
      </c>
    </row>
    <row r="1965" spans="1:47" ht="14.45" customHeight="1" x14ac:dyDescent="0.25">
      <c r="A1965" t="s">
        <v>1305</v>
      </c>
      <c r="B1965" s="31" t="s">
        <v>1306</v>
      </c>
      <c r="C1965">
        <v>1</v>
      </c>
      <c r="D1965">
        <v>1</v>
      </c>
      <c r="E1965" t="s">
        <v>382</v>
      </c>
      <c r="F1965" t="s">
        <v>238</v>
      </c>
      <c r="G1965" t="s">
        <v>388</v>
      </c>
      <c r="H1965" t="s">
        <v>1267</v>
      </c>
      <c r="I1965">
        <v>139970</v>
      </c>
      <c r="J1965" s="19">
        <v>42126</v>
      </c>
      <c r="K1965" s="19">
        <v>42170</v>
      </c>
      <c r="L1965">
        <v>201506</v>
      </c>
      <c r="M1965" s="19">
        <v>42156</v>
      </c>
      <c r="N1965">
        <v>24617</v>
      </c>
      <c r="O1965" t="s">
        <v>1070</v>
      </c>
      <c r="P1965" t="s">
        <v>1245</v>
      </c>
      <c r="Q1965" t="s">
        <v>924</v>
      </c>
      <c r="R1965">
        <v>395416</v>
      </c>
      <c r="S1965" s="19">
        <v>42216</v>
      </c>
      <c r="T1965">
        <v>140950</v>
      </c>
      <c r="U1965" t="s">
        <v>357</v>
      </c>
      <c r="V1965" s="19">
        <v>42222</v>
      </c>
      <c r="W1965" t="s">
        <v>2612</v>
      </c>
      <c r="X1965" t="s">
        <v>2613</v>
      </c>
      <c r="Y1965" t="s">
        <v>95</v>
      </c>
      <c r="Z1965" t="s">
        <v>603</v>
      </c>
      <c r="AA1965" s="29">
        <v>-561.26</v>
      </c>
      <c r="AB1965">
        <v>0</v>
      </c>
      <c r="AC1965">
        <f t="shared" si="372"/>
        <v>2015</v>
      </c>
      <c r="AD1965">
        <f t="shared" si="373"/>
        <v>8</v>
      </c>
      <c r="AE1965">
        <f t="shared" si="374"/>
        <v>2015</v>
      </c>
      <c r="AF1965">
        <f t="shared" si="375"/>
        <v>5</v>
      </c>
      <c r="AG1965" t="str">
        <f>VLOOKUP(F1965,vlookup!$A$2:$E$660,2,0)</f>
        <v>Retained</v>
      </c>
      <c r="AH1965" t="str">
        <f>VLOOKUP(F1965,vlookup!$A$2:$E$660,3,0)</f>
        <v>Service Contract</v>
      </c>
      <c r="AI1965" t="str">
        <f>VLOOKUP(F1965,vlookup!$A$2:$E$660,4,0)</f>
        <v>Used Car Programs</v>
      </c>
      <c r="AJ1965" t="str">
        <f>VLOOKUP(F1965,vlookup!$A$2:$E$660,5,0)</f>
        <v>High Mileage</v>
      </c>
      <c r="AL1965">
        <f t="shared" si="376"/>
        <v>43</v>
      </c>
      <c r="AM1965">
        <f t="shared" si="377"/>
        <v>94</v>
      </c>
      <c r="AN1965">
        <f t="shared" si="378"/>
        <v>980</v>
      </c>
      <c r="AO1965" t="str">
        <f t="shared" si="379"/>
        <v/>
      </c>
      <c r="AP1965" t="str">
        <f t="shared" si="380"/>
        <v/>
      </c>
      <c r="AQ1965" t="str">
        <f t="shared" si="381"/>
        <v/>
      </c>
      <c r="AR1965">
        <f t="shared" si="382"/>
        <v>-561.26</v>
      </c>
      <c r="AS1965" t="str">
        <f t="shared" si="383"/>
        <v>6EB96161E5Y-1</v>
      </c>
      <c r="AT1965" t="str">
        <f>IFERROR(IF(VLOOKUP(Y1965,vlookup!$I$2:$J$9,1,0)=Y1965,VLOOKUP(Y1965,vlookup!$I$2:$J$9,2,0),PROPER(Y1965)),PROPER(Y1965))</f>
        <v>Parts</v>
      </c>
      <c r="AU1965" t="str">
        <f>IFERROR(IF(B1965=VLOOKUP(B1965,vlookup!$L$2:$L$10,1,0),"Yes","No"),"No")</f>
        <v>No</v>
      </c>
    </row>
    <row r="1966" spans="1:47" ht="14.45" customHeight="1" x14ac:dyDescent="0.25">
      <c r="A1966" t="s">
        <v>1307</v>
      </c>
      <c r="B1966" s="31" t="s">
        <v>1308</v>
      </c>
      <c r="C1966">
        <v>1</v>
      </c>
      <c r="D1966">
        <v>1</v>
      </c>
      <c r="E1966" t="s">
        <v>382</v>
      </c>
      <c r="F1966" t="s">
        <v>205</v>
      </c>
      <c r="G1966" t="s">
        <v>388</v>
      </c>
      <c r="H1966" t="s">
        <v>1267</v>
      </c>
      <c r="I1966">
        <v>75701</v>
      </c>
      <c r="J1966" s="19">
        <v>42077</v>
      </c>
      <c r="K1966" s="19">
        <v>42094</v>
      </c>
      <c r="L1966">
        <v>201503</v>
      </c>
      <c r="M1966" s="19">
        <v>42064</v>
      </c>
      <c r="N1966">
        <v>24617</v>
      </c>
      <c r="O1966" t="s">
        <v>1070</v>
      </c>
      <c r="P1966" t="s">
        <v>1309</v>
      </c>
      <c r="Q1966" t="s">
        <v>924</v>
      </c>
      <c r="R1966">
        <v>122305</v>
      </c>
      <c r="S1966" s="19">
        <v>42270</v>
      </c>
      <c r="T1966">
        <v>83164</v>
      </c>
      <c r="U1966" t="s">
        <v>357</v>
      </c>
      <c r="V1966" s="19">
        <v>42279</v>
      </c>
      <c r="W1966" t="s">
        <v>367</v>
      </c>
      <c r="X1966" t="s">
        <v>368</v>
      </c>
      <c r="Y1966" t="s">
        <v>95</v>
      </c>
      <c r="Z1966" t="s">
        <v>365</v>
      </c>
      <c r="AA1966" s="29">
        <v>-83.55</v>
      </c>
      <c r="AB1966">
        <v>0</v>
      </c>
      <c r="AC1966">
        <f t="shared" si="372"/>
        <v>2015</v>
      </c>
      <c r="AD1966">
        <f t="shared" si="373"/>
        <v>10</v>
      </c>
      <c r="AE1966">
        <f t="shared" si="374"/>
        <v>2015</v>
      </c>
      <c r="AF1966">
        <f t="shared" si="375"/>
        <v>3</v>
      </c>
      <c r="AG1966" t="str">
        <f>VLOOKUP(F1966,vlookup!$A$2:$E$660,2,0)</f>
        <v>Retained</v>
      </c>
      <c r="AH1966" t="str">
        <f>VLOOKUP(F1966,vlookup!$A$2:$E$660,3,0)</f>
        <v>Service Contract</v>
      </c>
      <c r="AI1966" t="str">
        <f>VLOOKUP(F1966,vlookup!$A$2:$E$660,4,0)</f>
        <v>Used Car Programs</v>
      </c>
      <c r="AJ1966" t="str">
        <f>VLOOKUP(F1966,vlookup!$A$2:$E$660,5,0)</f>
        <v>High Mileage</v>
      </c>
      <c r="AL1966">
        <f t="shared" si="376"/>
        <v>17</v>
      </c>
      <c r="AM1966">
        <f t="shared" si="377"/>
        <v>198</v>
      </c>
      <c r="AN1966">
        <f t="shared" si="378"/>
        <v>7463</v>
      </c>
      <c r="AO1966" t="str">
        <f t="shared" si="379"/>
        <v/>
      </c>
      <c r="AP1966" t="str">
        <f t="shared" si="380"/>
        <v/>
      </c>
      <c r="AQ1966" t="str">
        <f t="shared" si="381"/>
        <v/>
      </c>
      <c r="AR1966">
        <f t="shared" si="382"/>
        <v>-83.55</v>
      </c>
      <c r="AS1966" t="str">
        <f t="shared" si="383"/>
        <v>5ED00048C5-1</v>
      </c>
      <c r="AT1966" t="str">
        <f>IFERROR(IF(VLOOKUP(Y1966,vlookup!$I$2:$J$9,1,0)=Y1966,VLOOKUP(Y1966,vlookup!$I$2:$J$9,2,0),PROPER(Y1966)),PROPER(Y1966))</f>
        <v>Parts</v>
      </c>
      <c r="AU1966" t="str">
        <f>IFERROR(IF(B1966=VLOOKUP(B1966,vlookup!$L$2:$L$10,1,0),"Yes","No"),"No")</f>
        <v>No</v>
      </c>
    </row>
    <row r="1967" spans="1:47" ht="14.45" customHeight="1" x14ac:dyDescent="0.25">
      <c r="A1967" t="s">
        <v>1307</v>
      </c>
      <c r="B1967" s="31" t="s">
        <v>1308</v>
      </c>
      <c r="C1967">
        <v>1</v>
      </c>
      <c r="D1967">
        <v>1</v>
      </c>
      <c r="E1967" t="s">
        <v>382</v>
      </c>
      <c r="F1967" t="s">
        <v>205</v>
      </c>
      <c r="G1967" t="s">
        <v>388</v>
      </c>
      <c r="H1967" t="s">
        <v>1267</v>
      </c>
      <c r="I1967">
        <v>75701</v>
      </c>
      <c r="J1967" s="19">
        <v>42077</v>
      </c>
      <c r="K1967" s="19">
        <v>42094</v>
      </c>
      <c r="L1967">
        <v>201503</v>
      </c>
      <c r="M1967" s="19">
        <v>42064</v>
      </c>
      <c r="N1967">
        <v>24617</v>
      </c>
      <c r="O1967" t="s">
        <v>1070</v>
      </c>
      <c r="P1967" t="s">
        <v>1309</v>
      </c>
      <c r="Q1967" t="s">
        <v>924</v>
      </c>
      <c r="R1967">
        <v>122305</v>
      </c>
      <c r="S1967" s="19">
        <v>42270</v>
      </c>
      <c r="T1967">
        <v>83164</v>
      </c>
      <c r="U1967" t="s">
        <v>357</v>
      </c>
      <c r="V1967" s="19">
        <v>42279</v>
      </c>
      <c r="W1967" t="s">
        <v>624</v>
      </c>
      <c r="X1967" t="s">
        <v>625</v>
      </c>
      <c r="Y1967" t="s">
        <v>95</v>
      </c>
      <c r="Z1967" t="s">
        <v>364</v>
      </c>
      <c r="AA1967" s="29">
        <v>-30.76</v>
      </c>
      <c r="AB1967">
        <v>0</v>
      </c>
      <c r="AC1967">
        <f t="shared" si="372"/>
        <v>2015</v>
      </c>
      <c r="AD1967">
        <f t="shared" si="373"/>
        <v>10</v>
      </c>
      <c r="AE1967">
        <f t="shared" si="374"/>
        <v>2015</v>
      </c>
      <c r="AF1967">
        <f t="shared" si="375"/>
        <v>3</v>
      </c>
      <c r="AG1967" t="str">
        <f>VLOOKUP(F1967,vlookup!$A$2:$E$660,2,0)</f>
        <v>Retained</v>
      </c>
      <c r="AH1967" t="str">
        <f>VLOOKUP(F1967,vlookup!$A$2:$E$660,3,0)</f>
        <v>Service Contract</v>
      </c>
      <c r="AI1967" t="str">
        <f>VLOOKUP(F1967,vlookup!$A$2:$E$660,4,0)</f>
        <v>Used Car Programs</v>
      </c>
      <c r="AJ1967" t="str">
        <f>VLOOKUP(F1967,vlookup!$A$2:$E$660,5,0)</f>
        <v>High Mileage</v>
      </c>
      <c r="AL1967">
        <f t="shared" si="376"/>
        <v>17</v>
      </c>
      <c r="AM1967">
        <f t="shared" si="377"/>
        <v>198</v>
      </c>
      <c r="AN1967">
        <f t="shared" si="378"/>
        <v>7463</v>
      </c>
      <c r="AO1967" t="str">
        <f t="shared" si="379"/>
        <v/>
      </c>
      <c r="AP1967" t="str">
        <f t="shared" si="380"/>
        <v/>
      </c>
      <c r="AQ1967" t="str">
        <f t="shared" si="381"/>
        <v/>
      </c>
      <c r="AR1967">
        <f t="shared" si="382"/>
        <v>-30.76</v>
      </c>
      <c r="AS1967" t="str">
        <f t="shared" si="383"/>
        <v>5ED00048C5-1</v>
      </c>
      <c r="AT1967" t="str">
        <f>IFERROR(IF(VLOOKUP(Y1967,vlookup!$I$2:$J$9,1,0)=Y1967,VLOOKUP(Y1967,vlookup!$I$2:$J$9,2,0),PROPER(Y1967)),PROPER(Y1967))</f>
        <v>Parts</v>
      </c>
      <c r="AU1967" t="str">
        <f>IFERROR(IF(B1967=VLOOKUP(B1967,vlookup!$L$2:$L$10,1,0),"Yes","No"),"No")</f>
        <v>No</v>
      </c>
    </row>
    <row r="1968" spans="1:47" ht="14.45" customHeight="1" x14ac:dyDescent="0.25">
      <c r="A1968" t="s">
        <v>1307</v>
      </c>
      <c r="B1968" s="31" t="s">
        <v>1308</v>
      </c>
      <c r="C1968">
        <v>1</v>
      </c>
      <c r="D1968">
        <v>1</v>
      </c>
      <c r="E1968" t="s">
        <v>382</v>
      </c>
      <c r="F1968" t="s">
        <v>205</v>
      </c>
      <c r="G1968" t="s">
        <v>388</v>
      </c>
      <c r="H1968" t="s">
        <v>1267</v>
      </c>
      <c r="I1968">
        <v>75701</v>
      </c>
      <c r="J1968" s="19">
        <v>42077</v>
      </c>
      <c r="K1968" s="19">
        <v>42094</v>
      </c>
      <c r="L1968">
        <v>201503</v>
      </c>
      <c r="M1968" s="19">
        <v>42064</v>
      </c>
      <c r="N1968">
        <v>24617</v>
      </c>
      <c r="O1968" t="s">
        <v>1070</v>
      </c>
      <c r="P1968" t="s">
        <v>1309</v>
      </c>
      <c r="Q1968" t="s">
        <v>924</v>
      </c>
      <c r="R1968">
        <v>122305</v>
      </c>
      <c r="S1968" s="19">
        <v>42270</v>
      </c>
      <c r="T1968">
        <v>83164</v>
      </c>
      <c r="U1968" t="s">
        <v>357</v>
      </c>
      <c r="V1968" s="19">
        <v>42279</v>
      </c>
      <c r="W1968" t="s">
        <v>648</v>
      </c>
      <c r="X1968" t="s">
        <v>649</v>
      </c>
      <c r="Y1968" t="s">
        <v>95</v>
      </c>
      <c r="Z1968" t="s">
        <v>364</v>
      </c>
      <c r="AA1968" s="29">
        <v>-13.02</v>
      </c>
      <c r="AB1968">
        <v>0</v>
      </c>
      <c r="AC1968">
        <f t="shared" si="372"/>
        <v>2015</v>
      </c>
      <c r="AD1968">
        <f t="shared" si="373"/>
        <v>10</v>
      </c>
      <c r="AE1968">
        <f t="shared" si="374"/>
        <v>2015</v>
      </c>
      <c r="AF1968">
        <f t="shared" si="375"/>
        <v>3</v>
      </c>
      <c r="AG1968" t="str">
        <f>VLOOKUP(F1968,vlookup!$A$2:$E$660,2,0)</f>
        <v>Retained</v>
      </c>
      <c r="AH1968" t="str">
        <f>VLOOKUP(F1968,vlookup!$A$2:$E$660,3,0)</f>
        <v>Service Contract</v>
      </c>
      <c r="AI1968" t="str">
        <f>VLOOKUP(F1968,vlookup!$A$2:$E$660,4,0)</f>
        <v>Used Car Programs</v>
      </c>
      <c r="AJ1968" t="str">
        <f>VLOOKUP(F1968,vlookup!$A$2:$E$660,5,0)</f>
        <v>High Mileage</v>
      </c>
      <c r="AL1968">
        <f t="shared" si="376"/>
        <v>17</v>
      </c>
      <c r="AM1968">
        <f t="shared" si="377"/>
        <v>198</v>
      </c>
      <c r="AN1968">
        <f t="shared" si="378"/>
        <v>7463</v>
      </c>
      <c r="AO1968" t="str">
        <f t="shared" si="379"/>
        <v/>
      </c>
      <c r="AP1968" t="str">
        <f t="shared" si="380"/>
        <v/>
      </c>
      <c r="AQ1968" t="str">
        <f t="shared" si="381"/>
        <v/>
      </c>
      <c r="AR1968">
        <f t="shared" si="382"/>
        <v>-13.02</v>
      </c>
      <c r="AS1968" t="str">
        <f t="shared" si="383"/>
        <v>5ED00048C5-1</v>
      </c>
      <c r="AT1968" t="str">
        <f>IFERROR(IF(VLOOKUP(Y1968,vlookup!$I$2:$J$9,1,0)=Y1968,VLOOKUP(Y1968,vlookup!$I$2:$J$9,2,0),PROPER(Y1968)),PROPER(Y1968))</f>
        <v>Parts</v>
      </c>
      <c r="AU1968" t="str">
        <f>IFERROR(IF(B1968=VLOOKUP(B1968,vlookup!$L$2:$L$10,1,0),"Yes","No"),"No")</f>
        <v>No</v>
      </c>
    </row>
    <row r="1969" spans="1:47" ht="14.45" customHeight="1" x14ac:dyDescent="0.25">
      <c r="A1969" t="s">
        <v>1307</v>
      </c>
      <c r="B1969" s="31" t="s">
        <v>1308</v>
      </c>
      <c r="C1969">
        <v>1</v>
      </c>
      <c r="D1969">
        <v>1</v>
      </c>
      <c r="E1969" t="s">
        <v>382</v>
      </c>
      <c r="F1969" t="s">
        <v>205</v>
      </c>
      <c r="G1969" t="s">
        <v>388</v>
      </c>
      <c r="H1969" t="s">
        <v>1267</v>
      </c>
      <c r="I1969">
        <v>75701</v>
      </c>
      <c r="J1969" s="19">
        <v>42077</v>
      </c>
      <c r="K1969" s="19">
        <v>42094</v>
      </c>
      <c r="L1969">
        <v>201503</v>
      </c>
      <c r="M1969" s="19">
        <v>42064</v>
      </c>
      <c r="N1969">
        <v>24617</v>
      </c>
      <c r="O1969" t="s">
        <v>1070</v>
      </c>
      <c r="P1969" t="s">
        <v>1309</v>
      </c>
      <c r="Q1969" t="s">
        <v>924</v>
      </c>
      <c r="R1969">
        <v>122305</v>
      </c>
      <c r="S1969" s="19">
        <v>42270</v>
      </c>
      <c r="T1969">
        <v>83164</v>
      </c>
      <c r="U1969" t="s">
        <v>357</v>
      </c>
      <c r="V1969" s="19">
        <v>42279</v>
      </c>
      <c r="W1969" t="s">
        <v>593</v>
      </c>
      <c r="X1969" t="s">
        <v>594</v>
      </c>
      <c r="Y1969" t="s">
        <v>95</v>
      </c>
      <c r="Z1969" t="s">
        <v>364</v>
      </c>
      <c r="AA1969" s="29">
        <v>-28.74</v>
      </c>
      <c r="AB1969">
        <v>0</v>
      </c>
      <c r="AC1969">
        <f t="shared" si="372"/>
        <v>2015</v>
      </c>
      <c r="AD1969">
        <f t="shared" si="373"/>
        <v>10</v>
      </c>
      <c r="AE1969">
        <f t="shared" si="374"/>
        <v>2015</v>
      </c>
      <c r="AF1969">
        <f t="shared" si="375"/>
        <v>3</v>
      </c>
      <c r="AG1969" t="str">
        <f>VLOOKUP(F1969,vlookup!$A$2:$E$660,2,0)</f>
        <v>Retained</v>
      </c>
      <c r="AH1969" t="str">
        <f>VLOOKUP(F1969,vlookup!$A$2:$E$660,3,0)</f>
        <v>Service Contract</v>
      </c>
      <c r="AI1969" t="str">
        <f>VLOOKUP(F1969,vlookup!$A$2:$E$660,4,0)</f>
        <v>Used Car Programs</v>
      </c>
      <c r="AJ1969" t="str">
        <f>VLOOKUP(F1969,vlookup!$A$2:$E$660,5,0)</f>
        <v>High Mileage</v>
      </c>
      <c r="AL1969">
        <f t="shared" si="376"/>
        <v>17</v>
      </c>
      <c r="AM1969">
        <f t="shared" si="377"/>
        <v>198</v>
      </c>
      <c r="AN1969">
        <f t="shared" si="378"/>
        <v>7463</v>
      </c>
      <c r="AO1969" t="str">
        <f t="shared" si="379"/>
        <v/>
      </c>
      <c r="AP1969" t="str">
        <f t="shared" si="380"/>
        <v/>
      </c>
      <c r="AQ1969" t="str">
        <f t="shared" si="381"/>
        <v/>
      </c>
      <c r="AR1969">
        <f t="shared" si="382"/>
        <v>-28.74</v>
      </c>
      <c r="AS1969" t="str">
        <f t="shared" si="383"/>
        <v>5ED00048C5-1</v>
      </c>
      <c r="AT1969" t="str">
        <f>IFERROR(IF(VLOOKUP(Y1969,vlookup!$I$2:$J$9,1,0)=Y1969,VLOOKUP(Y1969,vlookup!$I$2:$J$9,2,0),PROPER(Y1969)),PROPER(Y1969))</f>
        <v>Parts</v>
      </c>
      <c r="AU1969" t="str">
        <f>IFERROR(IF(B1969=VLOOKUP(B1969,vlookup!$L$2:$L$10,1,0),"Yes","No"),"No")</f>
        <v>No</v>
      </c>
    </row>
    <row r="1970" spans="1:47" ht="14.45" customHeight="1" x14ac:dyDescent="0.25">
      <c r="A1970" t="s">
        <v>1307</v>
      </c>
      <c r="B1970" s="31" t="s">
        <v>1308</v>
      </c>
      <c r="C1970">
        <v>1</v>
      </c>
      <c r="D1970">
        <v>1</v>
      </c>
      <c r="E1970" t="s">
        <v>382</v>
      </c>
      <c r="F1970" t="s">
        <v>205</v>
      </c>
      <c r="G1970" t="s">
        <v>388</v>
      </c>
      <c r="H1970" t="s">
        <v>1267</v>
      </c>
      <c r="I1970">
        <v>75701</v>
      </c>
      <c r="J1970" s="19">
        <v>42077</v>
      </c>
      <c r="K1970" s="19">
        <v>42094</v>
      </c>
      <c r="L1970">
        <v>201503</v>
      </c>
      <c r="M1970" s="19">
        <v>42064</v>
      </c>
      <c r="N1970">
        <v>24617</v>
      </c>
      <c r="O1970" t="s">
        <v>1070</v>
      </c>
      <c r="P1970" t="s">
        <v>1309</v>
      </c>
      <c r="Q1970" t="s">
        <v>924</v>
      </c>
      <c r="R1970">
        <v>122305</v>
      </c>
      <c r="S1970" s="19">
        <v>42270</v>
      </c>
      <c r="T1970">
        <v>83164</v>
      </c>
      <c r="U1970" t="s">
        <v>357</v>
      </c>
      <c r="V1970" s="19">
        <v>42279</v>
      </c>
      <c r="W1970" t="s">
        <v>963</v>
      </c>
      <c r="X1970" t="s">
        <v>964</v>
      </c>
      <c r="Y1970" t="s">
        <v>95</v>
      </c>
      <c r="Z1970" t="s">
        <v>364</v>
      </c>
      <c r="AA1970" s="29">
        <v>-634.91999999999996</v>
      </c>
      <c r="AB1970">
        <v>0</v>
      </c>
      <c r="AC1970">
        <f t="shared" si="372"/>
        <v>2015</v>
      </c>
      <c r="AD1970">
        <f t="shared" si="373"/>
        <v>10</v>
      </c>
      <c r="AE1970">
        <f t="shared" si="374"/>
        <v>2015</v>
      </c>
      <c r="AF1970">
        <f t="shared" si="375"/>
        <v>3</v>
      </c>
      <c r="AG1970" t="str">
        <f>VLOOKUP(F1970,vlookup!$A$2:$E$660,2,0)</f>
        <v>Retained</v>
      </c>
      <c r="AH1970" t="str">
        <f>VLOOKUP(F1970,vlookup!$A$2:$E$660,3,0)</f>
        <v>Service Contract</v>
      </c>
      <c r="AI1970" t="str">
        <f>VLOOKUP(F1970,vlookup!$A$2:$E$660,4,0)</f>
        <v>Used Car Programs</v>
      </c>
      <c r="AJ1970" t="str">
        <f>VLOOKUP(F1970,vlookup!$A$2:$E$660,5,0)</f>
        <v>High Mileage</v>
      </c>
      <c r="AL1970">
        <f t="shared" si="376"/>
        <v>17</v>
      </c>
      <c r="AM1970">
        <f t="shared" si="377"/>
        <v>198</v>
      </c>
      <c r="AN1970">
        <f t="shared" si="378"/>
        <v>7463</v>
      </c>
      <c r="AO1970" t="str">
        <f t="shared" si="379"/>
        <v/>
      </c>
      <c r="AP1970" t="str">
        <f t="shared" si="380"/>
        <v/>
      </c>
      <c r="AQ1970" t="str">
        <f t="shared" si="381"/>
        <v/>
      </c>
      <c r="AR1970">
        <f t="shared" si="382"/>
        <v>-634.91999999999996</v>
      </c>
      <c r="AS1970" t="str">
        <f t="shared" si="383"/>
        <v>5ED00048C5-1</v>
      </c>
      <c r="AT1970" t="str">
        <f>IFERROR(IF(VLOOKUP(Y1970,vlookup!$I$2:$J$9,1,0)=Y1970,VLOOKUP(Y1970,vlookup!$I$2:$J$9,2,0),PROPER(Y1970)),PROPER(Y1970))</f>
        <v>Parts</v>
      </c>
      <c r="AU1970" t="str">
        <f>IFERROR(IF(B1970=VLOOKUP(B1970,vlookup!$L$2:$L$10,1,0),"Yes","No"),"No")</f>
        <v>No</v>
      </c>
    </row>
    <row r="1971" spans="1:47" ht="14.45" customHeight="1" x14ac:dyDescent="0.25">
      <c r="A1971" t="s">
        <v>1310</v>
      </c>
      <c r="B1971" s="31" t="s">
        <v>1311</v>
      </c>
      <c r="C1971">
        <v>1</v>
      </c>
      <c r="D1971">
        <v>1</v>
      </c>
      <c r="E1971" t="s">
        <v>382</v>
      </c>
      <c r="F1971" t="s">
        <v>60</v>
      </c>
      <c r="G1971" t="s">
        <v>388</v>
      </c>
      <c r="H1971" t="s">
        <v>1267</v>
      </c>
      <c r="I1971">
        <v>132329</v>
      </c>
      <c r="J1971" s="19">
        <v>41778</v>
      </c>
      <c r="K1971" s="19">
        <v>41815</v>
      </c>
      <c r="L1971">
        <v>201406</v>
      </c>
      <c r="M1971" s="19">
        <v>41791</v>
      </c>
      <c r="N1971">
        <v>24617</v>
      </c>
      <c r="O1971" t="s">
        <v>1070</v>
      </c>
      <c r="P1971" t="s">
        <v>1312</v>
      </c>
      <c r="Q1971" t="s">
        <v>924</v>
      </c>
      <c r="R1971">
        <v>24645</v>
      </c>
      <c r="S1971" s="19">
        <v>41788</v>
      </c>
      <c r="T1971">
        <v>132381</v>
      </c>
      <c r="U1971" t="s">
        <v>357</v>
      </c>
      <c r="V1971" s="19">
        <v>41927</v>
      </c>
      <c r="W1971" t="s">
        <v>646</v>
      </c>
      <c r="X1971" t="s">
        <v>647</v>
      </c>
      <c r="Y1971" t="s">
        <v>95</v>
      </c>
      <c r="Z1971" t="s">
        <v>14</v>
      </c>
      <c r="AA1971" s="29">
        <v>-250</v>
      </c>
      <c r="AB1971">
        <v>0</v>
      </c>
      <c r="AC1971">
        <f t="shared" si="372"/>
        <v>2014</v>
      </c>
      <c r="AD1971">
        <f t="shared" si="373"/>
        <v>10</v>
      </c>
      <c r="AE1971">
        <f t="shared" si="374"/>
        <v>2014</v>
      </c>
      <c r="AF1971">
        <f t="shared" si="375"/>
        <v>5</v>
      </c>
      <c r="AG1971" t="str">
        <f>VLOOKUP(F1971,vlookup!$A$2:$E$660,2,0)</f>
        <v>Retained</v>
      </c>
      <c r="AH1971" t="str">
        <f>VLOOKUP(F1971,vlookup!$A$2:$E$660,3,0)</f>
        <v>Service Contract</v>
      </c>
      <c r="AI1971" t="str">
        <f>VLOOKUP(F1971,vlookup!$A$2:$E$660,4,0)</f>
        <v>Used Car Programs</v>
      </c>
      <c r="AJ1971" t="str">
        <f>VLOOKUP(F1971,vlookup!$A$2:$E$660,5,0)</f>
        <v>High Mileage</v>
      </c>
      <c r="AL1971">
        <f t="shared" si="376"/>
        <v>36</v>
      </c>
      <c r="AM1971">
        <f t="shared" si="377"/>
        <v>146</v>
      </c>
      <c r="AN1971">
        <f t="shared" si="378"/>
        <v>52</v>
      </c>
      <c r="AO1971" t="str">
        <f t="shared" si="379"/>
        <v/>
      </c>
      <c r="AP1971" t="str">
        <f t="shared" si="380"/>
        <v/>
      </c>
      <c r="AQ1971" t="str">
        <f t="shared" si="381"/>
        <v/>
      </c>
      <c r="AR1971">
        <f t="shared" si="382"/>
        <v>-250</v>
      </c>
      <c r="AS1971" t="str">
        <f t="shared" si="383"/>
        <v>5EC90561E4Y-1</v>
      </c>
      <c r="AT1971" t="str">
        <f>IFERROR(IF(VLOOKUP(Y1971,vlookup!$I$2:$J$9,1,0)=Y1971,VLOOKUP(Y1971,vlookup!$I$2:$J$9,2,0),PROPER(Y1971)),PROPER(Y1971))</f>
        <v>Parts</v>
      </c>
      <c r="AU1971" t="str">
        <f>IFERROR(IF(B1971=VLOOKUP(B1971,vlookup!$L$2:$L$10,1,0),"Yes","No"),"No")</f>
        <v>No</v>
      </c>
    </row>
    <row r="1972" spans="1:47" ht="14.45" customHeight="1" x14ac:dyDescent="0.25">
      <c r="A1972" t="s">
        <v>2566</v>
      </c>
      <c r="B1972" s="31" t="s">
        <v>2567</v>
      </c>
      <c r="C1972">
        <v>1</v>
      </c>
      <c r="D1972">
        <v>1</v>
      </c>
      <c r="E1972" t="s">
        <v>382</v>
      </c>
      <c r="F1972" t="s">
        <v>205</v>
      </c>
      <c r="G1972" t="s">
        <v>388</v>
      </c>
      <c r="H1972" t="s">
        <v>1267</v>
      </c>
      <c r="I1972">
        <v>88803</v>
      </c>
      <c r="J1972" s="19">
        <v>42832</v>
      </c>
      <c r="K1972" s="19">
        <v>42867</v>
      </c>
      <c r="L1972">
        <v>201705</v>
      </c>
      <c r="M1972" s="19">
        <v>42856</v>
      </c>
      <c r="N1972">
        <v>24617</v>
      </c>
      <c r="O1972" t="s">
        <v>1070</v>
      </c>
      <c r="P1972" t="s">
        <v>1245</v>
      </c>
      <c r="Q1972" t="s">
        <v>924</v>
      </c>
      <c r="R1972">
        <v>467004</v>
      </c>
      <c r="S1972" s="19">
        <v>43181</v>
      </c>
      <c r="T1972">
        <v>99004</v>
      </c>
      <c r="U1972" t="s">
        <v>356</v>
      </c>
      <c r="V1972" s="19">
        <v>43188</v>
      </c>
      <c r="W1972" t="s">
        <v>1040</v>
      </c>
      <c r="X1972" t="s">
        <v>1041</v>
      </c>
      <c r="Y1972" t="s">
        <v>95</v>
      </c>
      <c r="Z1972" t="s">
        <v>364</v>
      </c>
      <c r="AA1972" s="29">
        <v>-46.6</v>
      </c>
      <c r="AB1972">
        <v>0</v>
      </c>
      <c r="AC1972">
        <f t="shared" si="372"/>
        <v>2018</v>
      </c>
      <c r="AD1972">
        <f t="shared" si="373"/>
        <v>3</v>
      </c>
      <c r="AE1972">
        <f t="shared" si="374"/>
        <v>2017</v>
      </c>
      <c r="AF1972">
        <f t="shared" si="375"/>
        <v>4</v>
      </c>
      <c r="AG1972" t="str">
        <f>VLOOKUP(F1972,vlookup!$A$2:$E$660,2,0)</f>
        <v>Retained</v>
      </c>
      <c r="AH1972" t="str">
        <f>VLOOKUP(F1972,vlookup!$A$2:$E$660,3,0)</f>
        <v>Service Contract</v>
      </c>
      <c r="AI1972" t="str">
        <f>VLOOKUP(F1972,vlookup!$A$2:$E$660,4,0)</f>
        <v>Used Car Programs</v>
      </c>
      <c r="AJ1972" t="str">
        <f>VLOOKUP(F1972,vlookup!$A$2:$E$660,5,0)</f>
        <v>High Mileage</v>
      </c>
      <c r="AL1972">
        <f t="shared" si="376"/>
        <v>35</v>
      </c>
      <c r="AM1972">
        <f t="shared" si="377"/>
        <v>352</v>
      </c>
      <c r="AN1972">
        <f t="shared" si="378"/>
        <v>10201</v>
      </c>
      <c r="AO1972" t="str">
        <f t="shared" si="379"/>
        <v/>
      </c>
      <c r="AP1972" t="str">
        <f t="shared" si="380"/>
        <v/>
      </c>
      <c r="AQ1972" t="str">
        <f t="shared" si="381"/>
        <v/>
      </c>
      <c r="AR1972">
        <f t="shared" si="382"/>
        <v>-46.6</v>
      </c>
      <c r="AS1972" t="str">
        <f t="shared" si="383"/>
        <v>7EA31381D7-1</v>
      </c>
      <c r="AT1972" t="str">
        <f>IFERROR(IF(VLOOKUP(Y1972,vlookup!$I$2:$J$9,1,0)=Y1972,VLOOKUP(Y1972,vlookup!$I$2:$J$9,2,0),PROPER(Y1972)),PROPER(Y1972))</f>
        <v>Parts</v>
      </c>
      <c r="AU1972" t="str">
        <f>IFERROR(IF(B1972=VLOOKUP(B1972,vlookup!$L$2:$L$10,1,0),"Yes","No"),"No")</f>
        <v>No</v>
      </c>
    </row>
    <row r="1973" spans="1:47" ht="14.45" customHeight="1" x14ac:dyDescent="0.25">
      <c r="A1973" t="s">
        <v>2566</v>
      </c>
      <c r="B1973" s="31" t="s">
        <v>2567</v>
      </c>
      <c r="C1973">
        <v>2</v>
      </c>
      <c r="D1973">
        <v>1</v>
      </c>
      <c r="E1973" t="s">
        <v>382</v>
      </c>
      <c r="F1973" t="s">
        <v>205</v>
      </c>
      <c r="G1973" t="s">
        <v>388</v>
      </c>
      <c r="H1973" t="s">
        <v>1267</v>
      </c>
      <c r="I1973">
        <v>88803</v>
      </c>
      <c r="J1973" s="19">
        <v>42832</v>
      </c>
      <c r="K1973" s="19">
        <v>42867</v>
      </c>
      <c r="L1973">
        <v>201705</v>
      </c>
      <c r="M1973" s="19">
        <v>42856</v>
      </c>
      <c r="N1973">
        <v>24617</v>
      </c>
      <c r="O1973" t="s">
        <v>1070</v>
      </c>
      <c r="P1973" t="s">
        <v>1343</v>
      </c>
      <c r="Q1973" t="s">
        <v>924</v>
      </c>
      <c r="R1973">
        <v>31290</v>
      </c>
      <c r="S1973" s="19">
        <v>43417</v>
      </c>
      <c r="T1973">
        <v>105560</v>
      </c>
      <c r="U1973" t="s">
        <v>356</v>
      </c>
      <c r="V1973" s="19">
        <v>43446</v>
      </c>
      <c r="W1973" t="s">
        <v>2886</v>
      </c>
      <c r="X1973" t="s">
        <v>2887</v>
      </c>
      <c r="Y1973" t="s">
        <v>95</v>
      </c>
      <c r="Z1973" t="s">
        <v>582</v>
      </c>
      <c r="AA1973" s="29">
        <v>-48.23</v>
      </c>
      <c r="AB1973">
        <v>0</v>
      </c>
      <c r="AC1973">
        <f t="shared" si="372"/>
        <v>2018</v>
      </c>
      <c r="AD1973">
        <f t="shared" si="373"/>
        <v>12</v>
      </c>
      <c r="AE1973">
        <f t="shared" si="374"/>
        <v>2017</v>
      </c>
      <c r="AF1973">
        <f t="shared" si="375"/>
        <v>4</v>
      </c>
      <c r="AG1973" t="str">
        <f>VLOOKUP(F1973,vlookup!$A$2:$E$660,2,0)</f>
        <v>Retained</v>
      </c>
      <c r="AH1973" t="str">
        <f>VLOOKUP(F1973,vlookup!$A$2:$E$660,3,0)</f>
        <v>Service Contract</v>
      </c>
      <c r="AI1973" t="str">
        <f>VLOOKUP(F1973,vlookup!$A$2:$E$660,4,0)</f>
        <v>Used Car Programs</v>
      </c>
      <c r="AJ1973" t="str">
        <f>VLOOKUP(F1973,vlookup!$A$2:$E$660,5,0)</f>
        <v>High Mileage</v>
      </c>
      <c r="AL1973">
        <f t="shared" si="376"/>
        <v>35</v>
      </c>
      <c r="AM1973">
        <f t="shared" si="377"/>
        <v>605</v>
      </c>
      <c r="AN1973">
        <f t="shared" si="378"/>
        <v>16757</v>
      </c>
      <c r="AO1973" t="str">
        <f t="shared" si="379"/>
        <v/>
      </c>
      <c r="AP1973" t="str">
        <f t="shared" si="380"/>
        <v/>
      </c>
      <c r="AQ1973" t="str">
        <f t="shared" si="381"/>
        <v/>
      </c>
      <c r="AR1973">
        <f t="shared" si="382"/>
        <v>-48.23</v>
      </c>
      <c r="AS1973" t="str">
        <f t="shared" si="383"/>
        <v>7EA31381D7-2</v>
      </c>
      <c r="AT1973" t="str">
        <f>IFERROR(IF(VLOOKUP(Y1973,vlookup!$I$2:$J$9,1,0)=Y1973,VLOOKUP(Y1973,vlookup!$I$2:$J$9,2,0),PROPER(Y1973)),PROPER(Y1973))</f>
        <v>Parts</v>
      </c>
      <c r="AU1973" t="str">
        <f>IFERROR(IF(B1973=VLOOKUP(B1973,vlookup!$L$2:$L$10,1,0),"Yes","No"),"No")</f>
        <v>No</v>
      </c>
    </row>
    <row r="1974" spans="1:47" ht="14.45" customHeight="1" x14ac:dyDescent="0.25">
      <c r="A1974" t="s">
        <v>2566</v>
      </c>
      <c r="B1974" s="31" t="s">
        <v>2567</v>
      </c>
      <c r="C1974">
        <v>2</v>
      </c>
      <c r="D1974">
        <v>1</v>
      </c>
      <c r="E1974" t="s">
        <v>382</v>
      </c>
      <c r="F1974" t="s">
        <v>205</v>
      </c>
      <c r="G1974" t="s">
        <v>388</v>
      </c>
      <c r="H1974" t="s">
        <v>1267</v>
      </c>
      <c r="I1974">
        <v>88803</v>
      </c>
      <c r="J1974" s="19">
        <v>42832</v>
      </c>
      <c r="K1974" s="19">
        <v>42867</v>
      </c>
      <c r="L1974">
        <v>201705</v>
      </c>
      <c r="M1974" s="19">
        <v>42856</v>
      </c>
      <c r="N1974">
        <v>24617</v>
      </c>
      <c r="O1974" t="s">
        <v>1070</v>
      </c>
      <c r="P1974" t="s">
        <v>1343</v>
      </c>
      <c r="Q1974" t="s">
        <v>924</v>
      </c>
      <c r="R1974">
        <v>31290</v>
      </c>
      <c r="S1974" s="19">
        <v>43417</v>
      </c>
      <c r="T1974">
        <v>105560</v>
      </c>
      <c r="U1974" t="s">
        <v>356</v>
      </c>
      <c r="V1974" s="19">
        <v>43446</v>
      </c>
      <c r="W1974" t="s">
        <v>367</v>
      </c>
      <c r="X1974" t="s">
        <v>368</v>
      </c>
      <c r="Y1974" t="s">
        <v>95</v>
      </c>
      <c r="Z1974" t="s">
        <v>365</v>
      </c>
      <c r="AA1974" s="29">
        <v>-54.75</v>
      </c>
      <c r="AB1974">
        <v>0</v>
      </c>
      <c r="AC1974">
        <f t="shared" si="372"/>
        <v>2018</v>
      </c>
      <c r="AD1974">
        <f t="shared" si="373"/>
        <v>12</v>
      </c>
      <c r="AE1974">
        <f t="shared" si="374"/>
        <v>2017</v>
      </c>
      <c r="AF1974">
        <f t="shared" si="375"/>
        <v>4</v>
      </c>
      <c r="AG1974" t="str">
        <f>VLOOKUP(F1974,vlookup!$A$2:$E$660,2,0)</f>
        <v>Retained</v>
      </c>
      <c r="AH1974" t="str">
        <f>VLOOKUP(F1974,vlookup!$A$2:$E$660,3,0)</f>
        <v>Service Contract</v>
      </c>
      <c r="AI1974" t="str">
        <f>VLOOKUP(F1974,vlookup!$A$2:$E$660,4,0)</f>
        <v>Used Car Programs</v>
      </c>
      <c r="AJ1974" t="str">
        <f>VLOOKUP(F1974,vlookup!$A$2:$E$660,5,0)</f>
        <v>High Mileage</v>
      </c>
      <c r="AL1974">
        <f t="shared" si="376"/>
        <v>35</v>
      </c>
      <c r="AM1974">
        <f t="shared" si="377"/>
        <v>605</v>
      </c>
      <c r="AN1974">
        <f t="shared" si="378"/>
        <v>16757</v>
      </c>
      <c r="AO1974" t="str">
        <f t="shared" si="379"/>
        <v/>
      </c>
      <c r="AP1974" t="str">
        <f t="shared" si="380"/>
        <v/>
      </c>
      <c r="AQ1974" t="str">
        <f t="shared" si="381"/>
        <v/>
      </c>
      <c r="AR1974">
        <f t="shared" si="382"/>
        <v>-54.75</v>
      </c>
      <c r="AS1974" t="str">
        <f t="shared" si="383"/>
        <v>7EA31381D7-2</v>
      </c>
      <c r="AT1974" t="str">
        <f>IFERROR(IF(VLOOKUP(Y1974,vlookup!$I$2:$J$9,1,0)=Y1974,VLOOKUP(Y1974,vlookup!$I$2:$J$9,2,0),PROPER(Y1974)),PROPER(Y1974))</f>
        <v>Parts</v>
      </c>
      <c r="AU1974" t="str">
        <f>IFERROR(IF(B1974=VLOOKUP(B1974,vlookup!$L$2:$L$10,1,0),"Yes","No"),"No")</f>
        <v>No</v>
      </c>
    </row>
    <row r="1975" spans="1:47" ht="14.45" customHeight="1" x14ac:dyDescent="0.25">
      <c r="A1975" t="s">
        <v>2566</v>
      </c>
      <c r="B1975" s="31" t="s">
        <v>2567</v>
      </c>
      <c r="C1975">
        <v>4</v>
      </c>
      <c r="D1975">
        <v>1</v>
      </c>
      <c r="E1975" t="s">
        <v>382</v>
      </c>
      <c r="F1975" t="s">
        <v>205</v>
      </c>
      <c r="G1975" t="s">
        <v>388</v>
      </c>
      <c r="H1975" t="s">
        <v>1267</v>
      </c>
      <c r="I1975">
        <v>88803</v>
      </c>
      <c r="J1975" s="19">
        <v>42832</v>
      </c>
      <c r="K1975" s="19">
        <v>42867</v>
      </c>
      <c r="L1975">
        <v>201705</v>
      </c>
      <c r="M1975" s="19">
        <v>42856</v>
      </c>
      <c r="N1975">
        <v>24617</v>
      </c>
      <c r="O1975" t="s">
        <v>1070</v>
      </c>
      <c r="P1975" t="s">
        <v>1343</v>
      </c>
      <c r="Q1975" t="s">
        <v>924</v>
      </c>
      <c r="R1975">
        <v>31717</v>
      </c>
      <c r="S1975" s="19">
        <v>43537</v>
      </c>
      <c r="T1975">
        <v>106820</v>
      </c>
      <c r="U1975" t="s">
        <v>356</v>
      </c>
      <c r="V1975" s="19">
        <v>43545</v>
      </c>
      <c r="W1975" t="s">
        <v>1017</v>
      </c>
      <c r="X1975" t="s">
        <v>1018</v>
      </c>
      <c r="Y1975" t="s">
        <v>95</v>
      </c>
      <c r="Z1975" t="s">
        <v>364</v>
      </c>
      <c r="AA1975" s="29">
        <v>-29.36</v>
      </c>
      <c r="AB1975">
        <v>0</v>
      </c>
      <c r="AC1975">
        <f t="shared" si="372"/>
        <v>2019</v>
      </c>
      <c r="AD1975">
        <f t="shared" si="373"/>
        <v>3</v>
      </c>
      <c r="AE1975">
        <f t="shared" si="374"/>
        <v>2017</v>
      </c>
      <c r="AF1975">
        <f t="shared" si="375"/>
        <v>4</v>
      </c>
      <c r="AG1975" t="str">
        <f>VLOOKUP(F1975,vlookup!$A$2:$E$660,2,0)</f>
        <v>Retained</v>
      </c>
      <c r="AH1975" t="str">
        <f>VLOOKUP(F1975,vlookup!$A$2:$E$660,3,0)</f>
        <v>Service Contract</v>
      </c>
      <c r="AI1975" t="str">
        <f>VLOOKUP(F1975,vlookup!$A$2:$E$660,4,0)</f>
        <v>Used Car Programs</v>
      </c>
      <c r="AJ1975" t="str">
        <f>VLOOKUP(F1975,vlookup!$A$2:$E$660,5,0)</f>
        <v>High Mileage</v>
      </c>
      <c r="AL1975">
        <f t="shared" si="376"/>
        <v>35</v>
      </c>
      <c r="AM1975">
        <f t="shared" si="377"/>
        <v>704</v>
      </c>
      <c r="AN1975">
        <f t="shared" si="378"/>
        <v>18017</v>
      </c>
      <c r="AO1975" t="str">
        <f t="shared" si="379"/>
        <v/>
      </c>
      <c r="AP1975" t="str">
        <f t="shared" si="380"/>
        <v/>
      </c>
      <c r="AQ1975" t="str">
        <f t="shared" si="381"/>
        <v/>
      </c>
      <c r="AR1975">
        <f t="shared" si="382"/>
        <v>-29.36</v>
      </c>
      <c r="AS1975" t="str">
        <f t="shared" si="383"/>
        <v>7EA31381D7-4</v>
      </c>
      <c r="AT1975" t="str">
        <f>IFERROR(IF(VLOOKUP(Y1975,vlookup!$I$2:$J$9,1,0)=Y1975,VLOOKUP(Y1975,vlookup!$I$2:$J$9,2,0),PROPER(Y1975)),PROPER(Y1975))</f>
        <v>Parts</v>
      </c>
      <c r="AU1975" t="str">
        <f>IFERROR(IF(B1975=VLOOKUP(B1975,vlookup!$L$2:$L$10,1,0),"Yes","No"),"No")</f>
        <v>No</v>
      </c>
    </row>
    <row r="1976" spans="1:47" ht="14.45" customHeight="1" x14ac:dyDescent="0.25">
      <c r="A1976" t="s">
        <v>2566</v>
      </c>
      <c r="B1976" s="31" t="s">
        <v>2567</v>
      </c>
      <c r="C1976">
        <v>4</v>
      </c>
      <c r="D1976">
        <v>1</v>
      </c>
      <c r="E1976" t="s">
        <v>382</v>
      </c>
      <c r="F1976" t="s">
        <v>205</v>
      </c>
      <c r="G1976" t="s">
        <v>388</v>
      </c>
      <c r="H1976" t="s">
        <v>1267</v>
      </c>
      <c r="I1976">
        <v>88803</v>
      </c>
      <c r="J1976" s="19">
        <v>42832</v>
      </c>
      <c r="K1976" s="19">
        <v>42867</v>
      </c>
      <c r="L1976">
        <v>201705</v>
      </c>
      <c r="M1976" s="19">
        <v>42856</v>
      </c>
      <c r="N1976">
        <v>24617</v>
      </c>
      <c r="O1976" t="s">
        <v>1070</v>
      </c>
      <c r="P1976" t="s">
        <v>1343</v>
      </c>
      <c r="Q1976" t="s">
        <v>924</v>
      </c>
      <c r="R1976">
        <v>31717</v>
      </c>
      <c r="S1976" s="19">
        <v>43537</v>
      </c>
      <c r="T1976">
        <v>106820</v>
      </c>
      <c r="U1976" t="s">
        <v>356</v>
      </c>
      <c r="V1976" s="19">
        <v>43545</v>
      </c>
      <c r="W1976" t="s">
        <v>2864</v>
      </c>
      <c r="X1976" t="s">
        <v>2865</v>
      </c>
      <c r="Y1976" t="s">
        <v>95</v>
      </c>
      <c r="Z1976" t="s">
        <v>603</v>
      </c>
      <c r="AA1976" s="29">
        <v>-524.79999999999995</v>
      </c>
      <c r="AB1976">
        <v>0</v>
      </c>
      <c r="AC1976">
        <f t="shared" si="372"/>
        <v>2019</v>
      </c>
      <c r="AD1976">
        <f t="shared" si="373"/>
        <v>3</v>
      </c>
      <c r="AE1976">
        <f t="shared" si="374"/>
        <v>2017</v>
      </c>
      <c r="AF1976">
        <f t="shared" si="375"/>
        <v>4</v>
      </c>
      <c r="AG1976" t="str">
        <f>VLOOKUP(F1976,vlookup!$A$2:$E$660,2,0)</f>
        <v>Retained</v>
      </c>
      <c r="AH1976" t="str">
        <f>VLOOKUP(F1976,vlookup!$A$2:$E$660,3,0)</f>
        <v>Service Contract</v>
      </c>
      <c r="AI1976" t="str">
        <f>VLOOKUP(F1976,vlookup!$A$2:$E$660,4,0)</f>
        <v>Used Car Programs</v>
      </c>
      <c r="AJ1976" t="str">
        <f>VLOOKUP(F1976,vlookup!$A$2:$E$660,5,0)</f>
        <v>High Mileage</v>
      </c>
      <c r="AL1976">
        <f t="shared" si="376"/>
        <v>35</v>
      </c>
      <c r="AM1976">
        <f t="shared" si="377"/>
        <v>704</v>
      </c>
      <c r="AN1976">
        <f t="shared" si="378"/>
        <v>18017</v>
      </c>
      <c r="AO1976" t="str">
        <f t="shared" si="379"/>
        <v/>
      </c>
      <c r="AP1976" t="str">
        <f t="shared" si="380"/>
        <v/>
      </c>
      <c r="AQ1976" t="str">
        <f t="shared" si="381"/>
        <v/>
      </c>
      <c r="AR1976">
        <f t="shared" si="382"/>
        <v>-524.79999999999995</v>
      </c>
      <c r="AS1976" t="str">
        <f t="shared" si="383"/>
        <v>7EA31381D7-4</v>
      </c>
      <c r="AT1976" t="str">
        <f>IFERROR(IF(VLOOKUP(Y1976,vlookup!$I$2:$J$9,1,0)=Y1976,VLOOKUP(Y1976,vlookup!$I$2:$J$9,2,0),PROPER(Y1976)),PROPER(Y1976))</f>
        <v>Parts</v>
      </c>
      <c r="AU1976" t="str">
        <f>IFERROR(IF(B1976=VLOOKUP(B1976,vlookup!$L$2:$L$10,1,0),"Yes","No"),"No")</f>
        <v>No</v>
      </c>
    </row>
    <row r="1977" spans="1:47" ht="14.45" customHeight="1" x14ac:dyDescent="0.25">
      <c r="A1977" t="s">
        <v>2566</v>
      </c>
      <c r="B1977" s="31" t="s">
        <v>2567</v>
      </c>
      <c r="C1977">
        <v>4</v>
      </c>
      <c r="D1977">
        <v>1</v>
      </c>
      <c r="E1977" t="s">
        <v>382</v>
      </c>
      <c r="F1977" t="s">
        <v>205</v>
      </c>
      <c r="G1977" t="s">
        <v>388</v>
      </c>
      <c r="H1977" t="s">
        <v>1267</v>
      </c>
      <c r="I1977">
        <v>88803</v>
      </c>
      <c r="J1977" s="19">
        <v>42832</v>
      </c>
      <c r="K1977" s="19">
        <v>42867</v>
      </c>
      <c r="L1977">
        <v>201705</v>
      </c>
      <c r="M1977" s="19">
        <v>42856</v>
      </c>
      <c r="N1977">
        <v>24617</v>
      </c>
      <c r="O1977" t="s">
        <v>1070</v>
      </c>
      <c r="P1977" t="s">
        <v>1343</v>
      </c>
      <c r="Q1977" t="s">
        <v>924</v>
      </c>
      <c r="R1977">
        <v>31717</v>
      </c>
      <c r="S1977" s="19">
        <v>43537</v>
      </c>
      <c r="T1977">
        <v>106820</v>
      </c>
      <c r="U1977" t="s">
        <v>356</v>
      </c>
      <c r="V1977" s="19">
        <v>43545</v>
      </c>
      <c r="W1977" t="s">
        <v>3335</v>
      </c>
      <c r="X1977" t="s">
        <v>3336</v>
      </c>
      <c r="Y1977" t="s">
        <v>95</v>
      </c>
      <c r="Z1977" t="s">
        <v>603</v>
      </c>
      <c r="AA1977" s="29">
        <v>-68.67</v>
      </c>
      <c r="AB1977">
        <v>0</v>
      </c>
      <c r="AC1977">
        <f t="shared" si="372"/>
        <v>2019</v>
      </c>
      <c r="AD1977">
        <f t="shared" si="373"/>
        <v>3</v>
      </c>
      <c r="AE1977">
        <f t="shared" si="374"/>
        <v>2017</v>
      </c>
      <c r="AF1977">
        <f t="shared" si="375"/>
        <v>4</v>
      </c>
      <c r="AG1977" t="str">
        <f>VLOOKUP(F1977,vlookup!$A$2:$E$660,2,0)</f>
        <v>Retained</v>
      </c>
      <c r="AH1977" t="str">
        <f>VLOOKUP(F1977,vlookup!$A$2:$E$660,3,0)</f>
        <v>Service Contract</v>
      </c>
      <c r="AI1977" t="str">
        <f>VLOOKUP(F1977,vlookup!$A$2:$E$660,4,0)</f>
        <v>Used Car Programs</v>
      </c>
      <c r="AJ1977" t="str">
        <f>VLOOKUP(F1977,vlookup!$A$2:$E$660,5,0)</f>
        <v>High Mileage</v>
      </c>
      <c r="AL1977">
        <f t="shared" si="376"/>
        <v>35</v>
      </c>
      <c r="AM1977">
        <f t="shared" si="377"/>
        <v>704</v>
      </c>
      <c r="AN1977">
        <f t="shared" si="378"/>
        <v>18017</v>
      </c>
      <c r="AO1977" t="str">
        <f t="shared" si="379"/>
        <v/>
      </c>
      <c r="AP1977" t="str">
        <f t="shared" si="380"/>
        <v/>
      </c>
      <c r="AQ1977" t="str">
        <f t="shared" si="381"/>
        <v/>
      </c>
      <c r="AR1977">
        <f t="shared" si="382"/>
        <v>-68.67</v>
      </c>
      <c r="AS1977" t="str">
        <f t="shared" si="383"/>
        <v>7EA31381D7-4</v>
      </c>
      <c r="AT1977" t="str">
        <f>IFERROR(IF(VLOOKUP(Y1977,vlookup!$I$2:$J$9,1,0)=Y1977,VLOOKUP(Y1977,vlookup!$I$2:$J$9,2,0),PROPER(Y1977)),PROPER(Y1977))</f>
        <v>Parts</v>
      </c>
      <c r="AU1977" t="str">
        <f>IFERROR(IF(B1977=VLOOKUP(B1977,vlookup!$L$2:$L$10,1,0),"Yes","No"),"No")</f>
        <v>No</v>
      </c>
    </row>
    <row r="1978" spans="1:47" ht="14.45" customHeight="1" x14ac:dyDescent="0.25">
      <c r="A1978" t="s">
        <v>1313</v>
      </c>
      <c r="B1978" s="31" t="s">
        <v>1314</v>
      </c>
      <c r="C1978">
        <v>1</v>
      </c>
      <c r="D1978">
        <v>1</v>
      </c>
      <c r="E1978" t="s">
        <v>382</v>
      </c>
      <c r="F1978" t="s">
        <v>464</v>
      </c>
      <c r="G1978" t="s">
        <v>388</v>
      </c>
      <c r="H1978" t="s">
        <v>1267</v>
      </c>
      <c r="I1978">
        <v>132314</v>
      </c>
      <c r="J1978" s="19">
        <v>44394</v>
      </c>
      <c r="K1978" s="19">
        <v>44439</v>
      </c>
      <c r="L1978">
        <v>202108</v>
      </c>
      <c r="M1978" s="19">
        <v>44409</v>
      </c>
      <c r="N1978">
        <v>24616</v>
      </c>
      <c r="O1978" t="s">
        <v>1076</v>
      </c>
      <c r="P1978" t="s">
        <v>1315</v>
      </c>
      <c r="Q1978" t="s">
        <v>924</v>
      </c>
      <c r="R1978">
        <v>15759</v>
      </c>
      <c r="S1978" s="19">
        <v>44483</v>
      </c>
      <c r="T1978">
        <v>136040</v>
      </c>
      <c r="U1978" t="s">
        <v>356</v>
      </c>
      <c r="V1978" s="19">
        <v>44504</v>
      </c>
      <c r="W1978" t="s">
        <v>969</v>
      </c>
      <c r="X1978" t="s">
        <v>970</v>
      </c>
      <c r="Y1978" t="s">
        <v>95</v>
      </c>
      <c r="Z1978" t="s">
        <v>582</v>
      </c>
      <c r="AA1978" s="29">
        <v>-427.35</v>
      </c>
      <c r="AB1978">
        <v>0</v>
      </c>
      <c r="AC1978">
        <f t="shared" si="372"/>
        <v>2021</v>
      </c>
      <c r="AD1978">
        <f t="shared" si="373"/>
        <v>11</v>
      </c>
      <c r="AE1978">
        <f t="shared" si="374"/>
        <v>2021</v>
      </c>
      <c r="AF1978">
        <f t="shared" si="375"/>
        <v>7</v>
      </c>
      <c r="AG1978" t="str">
        <f>VLOOKUP(F1978,vlookup!$A$2:$E$660,2,0)</f>
        <v>Retained</v>
      </c>
      <c r="AH1978" t="str">
        <f>VLOOKUP(F1978,vlookup!$A$2:$E$660,3,0)</f>
        <v>Service Contract</v>
      </c>
      <c r="AI1978" t="str">
        <f>VLOOKUP(F1978,vlookup!$A$2:$E$660,4,0)</f>
        <v>Used Car Programs</v>
      </c>
      <c r="AJ1978" t="str">
        <f>VLOOKUP(F1978,vlookup!$A$2:$E$660,5,0)</f>
        <v>High Mileage</v>
      </c>
      <c r="AL1978">
        <f t="shared" si="376"/>
        <v>44</v>
      </c>
      <c r="AM1978">
        <f t="shared" si="377"/>
        <v>107</v>
      </c>
      <c r="AN1978">
        <f t="shared" si="378"/>
        <v>3726</v>
      </c>
      <c r="AO1978" t="str">
        <f t="shared" si="379"/>
        <v/>
      </c>
      <c r="AP1978" t="str">
        <f t="shared" si="380"/>
        <v/>
      </c>
      <c r="AQ1978" t="str">
        <f t="shared" si="381"/>
        <v/>
      </c>
      <c r="AR1978">
        <f t="shared" si="382"/>
        <v>-427.35</v>
      </c>
      <c r="AS1978" t="str">
        <f t="shared" si="383"/>
        <v>ZAG8EA45598G21-1</v>
      </c>
      <c r="AT1978" t="str">
        <f>IFERROR(IF(VLOOKUP(Y1978,vlookup!$I$2:$J$9,1,0)=Y1978,VLOOKUP(Y1978,vlookup!$I$2:$J$9,2,0),PROPER(Y1978)),PROPER(Y1978))</f>
        <v>Parts</v>
      </c>
      <c r="AU1978" t="str">
        <f>IFERROR(IF(B1978=VLOOKUP(B1978,vlookup!$L$2:$L$10,1,0),"Yes","No"),"No")</f>
        <v>No</v>
      </c>
    </row>
    <row r="1979" spans="1:47" ht="14.45" customHeight="1" x14ac:dyDescent="0.25">
      <c r="A1979" t="s">
        <v>1316</v>
      </c>
      <c r="B1979" s="31" t="s">
        <v>1317</v>
      </c>
      <c r="C1979">
        <v>3</v>
      </c>
      <c r="D1979">
        <v>1</v>
      </c>
      <c r="E1979" t="s">
        <v>382</v>
      </c>
      <c r="F1979" t="s">
        <v>464</v>
      </c>
      <c r="G1979" t="s">
        <v>388</v>
      </c>
      <c r="H1979" t="s">
        <v>1267</v>
      </c>
      <c r="I1979">
        <v>137893</v>
      </c>
      <c r="J1979" s="19">
        <v>44301</v>
      </c>
      <c r="K1979" s="19">
        <v>44372</v>
      </c>
      <c r="L1979">
        <v>202106</v>
      </c>
      <c r="M1979" s="19">
        <v>44348</v>
      </c>
      <c r="N1979">
        <v>24616</v>
      </c>
      <c r="O1979" t="s">
        <v>1076</v>
      </c>
      <c r="P1979" t="s">
        <v>1208</v>
      </c>
      <c r="Q1979" t="s">
        <v>924</v>
      </c>
      <c r="R1979">
        <v>28603</v>
      </c>
      <c r="S1979" s="19">
        <v>45012</v>
      </c>
      <c r="T1979">
        <v>157995</v>
      </c>
      <c r="U1979" t="s">
        <v>357</v>
      </c>
      <c r="V1979" s="19">
        <v>45042</v>
      </c>
      <c r="W1979" t="s">
        <v>367</v>
      </c>
      <c r="X1979" t="s">
        <v>368</v>
      </c>
      <c r="Y1979" t="s">
        <v>95</v>
      </c>
      <c r="Z1979" t="s">
        <v>365</v>
      </c>
      <c r="AA1979" s="29">
        <v>-115.8</v>
      </c>
      <c r="AB1979">
        <v>0</v>
      </c>
      <c r="AC1979">
        <f t="shared" si="372"/>
        <v>2023</v>
      </c>
      <c r="AD1979">
        <f t="shared" si="373"/>
        <v>4</v>
      </c>
      <c r="AE1979">
        <f t="shared" si="374"/>
        <v>2021</v>
      </c>
      <c r="AF1979">
        <f t="shared" si="375"/>
        <v>4</v>
      </c>
      <c r="AG1979" t="str">
        <f>VLOOKUP(F1979,vlookup!$A$2:$E$660,2,0)</f>
        <v>Retained</v>
      </c>
      <c r="AH1979" t="str">
        <f>VLOOKUP(F1979,vlookup!$A$2:$E$660,3,0)</f>
        <v>Service Contract</v>
      </c>
      <c r="AI1979" t="str">
        <f>VLOOKUP(F1979,vlookup!$A$2:$E$660,4,0)</f>
        <v>Used Car Programs</v>
      </c>
      <c r="AJ1979" t="str">
        <f>VLOOKUP(F1979,vlookup!$A$2:$E$660,5,0)</f>
        <v>High Mileage</v>
      </c>
      <c r="AL1979">
        <f t="shared" si="376"/>
        <v>70</v>
      </c>
      <c r="AM1979">
        <f t="shared" si="377"/>
        <v>731</v>
      </c>
      <c r="AN1979">
        <f t="shared" si="378"/>
        <v>20102</v>
      </c>
      <c r="AO1979" t="str">
        <f t="shared" si="379"/>
        <v/>
      </c>
      <c r="AP1979" t="str">
        <f t="shared" si="380"/>
        <v/>
      </c>
      <c r="AQ1979" t="str">
        <f t="shared" si="381"/>
        <v/>
      </c>
      <c r="AR1979">
        <f t="shared" si="382"/>
        <v>-115.8</v>
      </c>
      <c r="AS1979" t="str">
        <f t="shared" si="383"/>
        <v>ZAGAEA91602D21-3</v>
      </c>
      <c r="AT1979" t="str">
        <f>IFERROR(IF(VLOOKUP(Y1979,vlookup!$I$2:$J$9,1,0)=Y1979,VLOOKUP(Y1979,vlookup!$I$2:$J$9,2,0),PROPER(Y1979)),PROPER(Y1979))</f>
        <v>Parts</v>
      </c>
      <c r="AU1979" t="str">
        <f>IFERROR(IF(B1979=VLOOKUP(B1979,vlookup!$L$2:$L$10,1,0),"Yes","No"),"No")</f>
        <v>No</v>
      </c>
    </row>
    <row r="1980" spans="1:47" ht="14.45" customHeight="1" x14ac:dyDescent="0.25">
      <c r="A1980" t="s">
        <v>1316</v>
      </c>
      <c r="B1980" s="31" t="s">
        <v>1317</v>
      </c>
      <c r="C1980">
        <v>3</v>
      </c>
      <c r="D1980">
        <v>1</v>
      </c>
      <c r="E1980" t="s">
        <v>382</v>
      </c>
      <c r="F1980" t="s">
        <v>464</v>
      </c>
      <c r="G1980" t="s">
        <v>388</v>
      </c>
      <c r="H1980" t="s">
        <v>1267</v>
      </c>
      <c r="I1980">
        <v>137893</v>
      </c>
      <c r="J1980" s="19">
        <v>44301</v>
      </c>
      <c r="K1980" s="19">
        <v>44372</v>
      </c>
      <c r="L1980">
        <v>202106</v>
      </c>
      <c r="M1980" s="19">
        <v>44348</v>
      </c>
      <c r="N1980">
        <v>24616</v>
      </c>
      <c r="O1980" t="s">
        <v>1076</v>
      </c>
      <c r="P1980" t="s">
        <v>1208</v>
      </c>
      <c r="Q1980" t="s">
        <v>924</v>
      </c>
      <c r="R1980">
        <v>28603</v>
      </c>
      <c r="S1980" s="19">
        <v>45012</v>
      </c>
      <c r="T1980">
        <v>157995</v>
      </c>
      <c r="U1980" t="s">
        <v>357</v>
      </c>
      <c r="V1980" s="19">
        <v>45042</v>
      </c>
      <c r="W1980" t="s">
        <v>1048</v>
      </c>
      <c r="X1980" t="s">
        <v>1049</v>
      </c>
      <c r="Y1980" t="s">
        <v>95</v>
      </c>
      <c r="Z1980" t="s">
        <v>364</v>
      </c>
      <c r="AA1980" s="29">
        <v>-79.95</v>
      </c>
      <c r="AB1980">
        <v>0</v>
      </c>
      <c r="AC1980">
        <f t="shared" si="372"/>
        <v>2023</v>
      </c>
      <c r="AD1980">
        <f t="shared" si="373"/>
        <v>4</v>
      </c>
      <c r="AE1980">
        <f t="shared" si="374"/>
        <v>2021</v>
      </c>
      <c r="AF1980">
        <f t="shared" si="375"/>
        <v>4</v>
      </c>
      <c r="AG1980" t="str">
        <f>VLOOKUP(F1980,vlookup!$A$2:$E$660,2,0)</f>
        <v>Retained</v>
      </c>
      <c r="AH1980" t="str">
        <f>VLOOKUP(F1980,vlookup!$A$2:$E$660,3,0)</f>
        <v>Service Contract</v>
      </c>
      <c r="AI1980" t="str">
        <f>VLOOKUP(F1980,vlookup!$A$2:$E$660,4,0)</f>
        <v>Used Car Programs</v>
      </c>
      <c r="AJ1980" t="str">
        <f>VLOOKUP(F1980,vlookup!$A$2:$E$660,5,0)</f>
        <v>High Mileage</v>
      </c>
      <c r="AL1980">
        <f t="shared" si="376"/>
        <v>70</v>
      </c>
      <c r="AM1980">
        <f t="shared" si="377"/>
        <v>731</v>
      </c>
      <c r="AN1980">
        <f t="shared" si="378"/>
        <v>20102</v>
      </c>
      <c r="AO1980" t="str">
        <f t="shared" si="379"/>
        <v/>
      </c>
      <c r="AP1980" t="str">
        <f t="shared" si="380"/>
        <v/>
      </c>
      <c r="AQ1980" t="str">
        <f t="shared" si="381"/>
        <v/>
      </c>
      <c r="AR1980">
        <f t="shared" si="382"/>
        <v>-79.95</v>
      </c>
      <c r="AS1980" t="str">
        <f t="shared" si="383"/>
        <v>ZAGAEA91602D21-3</v>
      </c>
      <c r="AT1980" t="str">
        <f>IFERROR(IF(VLOOKUP(Y1980,vlookup!$I$2:$J$9,1,0)=Y1980,VLOOKUP(Y1980,vlookup!$I$2:$J$9,2,0),PROPER(Y1980)),PROPER(Y1980))</f>
        <v>Parts</v>
      </c>
      <c r="AU1980" t="str">
        <f>IFERROR(IF(B1980=VLOOKUP(B1980,vlookup!$L$2:$L$10,1,0),"Yes","No"),"No")</f>
        <v>No</v>
      </c>
    </row>
    <row r="1981" spans="1:47" ht="14.45" customHeight="1" x14ac:dyDescent="0.25">
      <c r="A1981" t="s">
        <v>1316</v>
      </c>
      <c r="B1981" s="31" t="s">
        <v>1317</v>
      </c>
      <c r="C1981">
        <v>3</v>
      </c>
      <c r="D1981">
        <v>1</v>
      </c>
      <c r="E1981" t="s">
        <v>382</v>
      </c>
      <c r="F1981" t="s">
        <v>464</v>
      </c>
      <c r="G1981" t="s">
        <v>388</v>
      </c>
      <c r="H1981" t="s">
        <v>1267</v>
      </c>
      <c r="I1981">
        <v>137893</v>
      </c>
      <c r="J1981" s="19">
        <v>44301</v>
      </c>
      <c r="K1981" s="19">
        <v>44372</v>
      </c>
      <c r="L1981">
        <v>202106</v>
      </c>
      <c r="M1981" s="19">
        <v>44348</v>
      </c>
      <c r="N1981">
        <v>24616</v>
      </c>
      <c r="O1981" t="s">
        <v>1076</v>
      </c>
      <c r="P1981" t="s">
        <v>1208</v>
      </c>
      <c r="Q1981" t="s">
        <v>924</v>
      </c>
      <c r="R1981">
        <v>28603</v>
      </c>
      <c r="S1981" s="19">
        <v>45012</v>
      </c>
      <c r="T1981">
        <v>157995</v>
      </c>
      <c r="U1981" t="s">
        <v>357</v>
      </c>
      <c r="V1981" s="19">
        <v>45042</v>
      </c>
      <c r="W1981" t="s">
        <v>593</v>
      </c>
      <c r="X1981" t="s">
        <v>594</v>
      </c>
      <c r="Y1981" t="s">
        <v>95</v>
      </c>
      <c r="Z1981" t="s">
        <v>364</v>
      </c>
      <c r="AA1981" s="29">
        <v>-111.2</v>
      </c>
      <c r="AB1981">
        <v>0</v>
      </c>
      <c r="AC1981">
        <f t="shared" si="372"/>
        <v>2023</v>
      </c>
      <c r="AD1981">
        <f t="shared" si="373"/>
        <v>4</v>
      </c>
      <c r="AE1981">
        <f t="shared" si="374"/>
        <v>2021</v>
      </c>
      <c r="AF1981">
        <f t="shared" si="375"/>
        <v>4</v>
      </c>
      <c r="AG1981" t="str">
        <f>VLOOKUP(F1981,vlookup!$A$2:$E$660,2,0)</f>
        <v>Retained</v>
      </c>
      <c r="AH1981" t="str">
        <f>VLOOKUP(F1981,vlookup!$A$2:$E$660,3,0)</f>
        <v>Service Contract</v>
      </c>
      <c r="AI1981" t="str">
        <f>VLOOKUP(F1981,vlookup!$A$2:$E$660,4,0)</f>
        <v>Used Car Programs</v>
      </c>
      <c r="AJ1981" t="str">
        <f>VLOOKUP(F1981,vlookup!$A$2:$E$660,5,0)</f>
        <v>High Mileage</v>
      </c>
      <c r="AL1981">
        <f t="shared" si="376"/>
        <v>70</v>
      </c>
      <c r="AM1981">
        <f t="shared" si="377"/>
        <v>731</v>
      </c>
      <c r="AN1981">
        <f t="shared" si="378"/>
        <v>20102</v>
      </c>
      <c r="AO1981" t="str">
        <f t="shared" si="379"/>
        <v/>
      </c>
      <c r="AP1981" t="str">
        <f t="shared" si="380"/>
        <v/>
      </c>
      <c r="AQ1981" t="str">
        <f t="shared" si="381"/>
        <v/>
      </c>
      <c r="AR1981">
        <f t="shared" si="382"/>
        <v>-111.2</v>
      </c>
      <c r="AS1981" t="str">
        <f t="shared" si="383"/>
        <v>ZAGAEA91602D21-3</v>
      </c>
      <c r="AT1981" t="str">
        <f>IFERROR(IF(VLOOKUP(Y1981,vlookup!$I$2:$J$9,1,0)=Y1981,VLOOKUP(Y1981,vlookup!$I$2:$J$9,2,0),PROPER(Y1981)),PROPER(Y1981))</f>
        <v>Parts</v>
      </c>
      <c r="AU1981" t="str">
        <f>IFERROR(IF(B1981=VLOOKUP(B1981,vlookup!$L$2:$L$10,1,0),"Yes","No"),"No")</f>
        <v>No</v>
      </c>
    </row>
    <row r="1982" spans="1:47" ht="14.45" customHeight="1" x14ac:dyDescent="0.25">
      <c r="A1982" t="s">
        <v>1316</v>
      </c>
      <c r="B1982" s="31" t="s">
        <v>1317</v>
      </c>
      <c r="C1982">
        <v>3</v>
      </c>
      <c r="D1982">
        <v>1</v>
      </c>
      <c r="E1982" t="s">
        <v>382</v>
      </c>
      <c r="F1982" t="s">
        <v>464</v>
      </c>
      <c r="G1982" t="s">
        <v>388</v>
      </c>
      <c r="H1982" t="s">
        <v>1267</v>
      </c>
      <c r="I1982">
        <v>137893</v>
      </c>
      <c r="J1982" s="19">
        <v>44301</v>
      </c>
      <c r="K1982" s="19">
        <v>44372</v>
      </c>
      <c r="L1982">
        <v>202106</v>
      </c>
      <c r="M1982" s="19">
        <v>44348</v>
      </c>
      <c r="N1982">
        <v>24616</v>
      </c>
      <c r="O1982" t="s">
        <v>1076</v>
      </c>
      <c r="P1982" t="s">
        <v>1208</v>
      </c>
      <c r="Q1982" t="s">
        <v>924</v>
      </c>
      <c r="R1982">
        <v>28603</v>
      </c>
      <c r="S1982" s="19">
        <v>45012</v>
      </c>
      <c r="T1982">
        <v>157995</v>
      </c>
      <c r="U1982" t="s">
        <v>357</v>
      </c>
      <c r="V1982" s="19">
        <v>45042</v>
      </c>
      <c r="W1982" t="s">
        <v>2856</v>
      </c>
      <c r="X1982" t="s">
        <v>2857</v>
      </c>
      <c r="Y1982" t="s">
        <v>95</v>
      </c>
      <c r="Z1982" t="s">
        <v>364</v>
      </c>
      <c r="AA1982" s="29">
        <v>-1211.67</v>
      </c>
      <c r="AB1982">
        <v>0</v>
      </c>
      <c r="AC1982">
        <f t="shared" si="372"/>
        <v>2023</v>
      </c>
      <c r="AD1982">
        <f t="shared" si="373"/>
        <v>4</v>
      </c>
      <c r="AE1982">
        <f t="shared" si="374"/>
        <v>2021</v>
      </c>
      <c r="AF1982">
        <f t="shared" si="375"/>
        <v>4</v>
      </c>
      <c r="AG1982" t="str">
        <f>VLOOKUP(F1982,vlookup!$A$2:$E$660,2,0)</f>
        <v>Retained</v>
      </c>
      <c r="AH1982" t="str">
        <f>VLOOKUP(F1982,vlookup!$A$2:$E$660,3,0)</f>
        <v>Service Contract</v>
      </c>
      <c r="AI1982" t="str">
        <f>VLOOKUP(F1982,vlookup!$A$2:$E$660,4,0)</f>
        <v>Used Car Programs</v>
      </c>
      <c r="AJ1982" t="str">
        <f>VLOOKUP(F1982,vlookup!$A$2:$E$660,5,0)</f>
        <v>High Mileage</v>
      </c>
      <c r="AL1982">
        <f t="shared" si="376"/>
        <v>70</v>
      </c>
      <c r="AM1982">
        <f t="shared" si="377"/>
        <v>731</v>
      </c>
      <c r="AN1982">
        <f t="shared" si="378"/>
        <v>20102</v>
      </c>
      <c r="AO1982" t="str">
        <f t="shared" si="379"/>
        <v/>
      </c>
      <c r="AP1982" t="str">
        <f t="shared" si="380"/>
        <v/>
      </c>
      <c r="AQ1982" t="str">
        <f t="shared" si="381"/>
        <v/>
      </c>
      <c r="AR1982">
        <f t="shared" si="382"/>
        <v>-1211.67</v>
      </c>
      <c r="AS1982" t="str">
        <f t="shared" si="383"/>
        <v>ZAGAEA91602D21-3</v>
      </c>
      <c r="AT1982" t="str">
        <f>IFERROR(IF(VLOOKUP(Y1982,vlookup!$I$2:$J$9,1,0)=Y1982,VLOOKUP(Y1982,vlookup!$I$2:$J$9,2,0),PROPER(Y1982)),PROPER(Y1982))</f>
        <v>Parts</v>
      </c>
      <c r="AU1982" t="str">
        <f>IFERROR(IF(B1982=VLOOKUP(B1982,vlookup!$L$2:$L$10,1,0),"Yes","No"),"No")</f>
        <v>No</v>
      </c>
    </row>
    <row r="1983" spans="1:47" ht="14.45" customHeight="1" x14ac:dyDescent="0.25">
      <c r="A1983" t="s">
        <v>1316</v>
      </c>
      <c r="B1983" s="31" t="s">
        <v>1317</v>
      </c>
      <c r="C1983">
        <v>3</v>
      </c>
      <c r="D1983">
        <v>1</v>
      </c>
      <c r="E1983" t="s">
        <v>382</v>
      </c>
      <c r="F1983" t="s">
        <v>464</v>
      </c>
      <c r="G1983" t="s">
        <v>388</v>
      </c>
      <c r="H1983" t="s">
        <v>1267</v>
      </c>
      <c r="I1983">
        <v>137893</v>
      </c>
      <c r="J1983" s="19">
        <v>44301</v>
      </c>
      <c r="K1983" s="19">
        <v>44372</v>
      </c>
      <c r="L1983">
        <v>202106</v>
      </c>
      <c r="M1983" s="19">
        <v>44348</v>
      </c>
      <c r="N1983">
        <v>24616</v>
      </c>
      <c r="O1983" t="s">
        <v>1076</v>
      </c>
      <c r="P1983" t="s">
        <v>1208</v>
      </c>
      <c r="Q1983" t="s">
        <v>924</v>
      </c>
      <c r="R1983">
        <v>28603</v>
      </c>
      <c r="S1983" s="19">
        <v>45012</v>
      </c>
      <c r="T1983">
        <v>157995</v>
      </c>
      <c r="U1983" t="s">
        <v>357</v>
      </c>
      <c r="V1983" s="19">
        <v>45042</v>
      </c>
      <c r="W1983" t="s">
        <v>2930</v>
      </c>
      <c r="X1983" t="s">
        <v>2931</v>
      </c>
      <c r="Y1983" t="s">
        <v>95</v>
      </c>
      <c r="Z1983" t="s">
        <v>364</v>
      </c>
      <c r="AA1983" s="29">
        <v>-914.05</v>
      </c>
      <c r="AB1983">
        <v>0</v>
      </c>
      <c r="AC1983">
        <f t="shared" si="372"/>
        <v>2023</v>
      </c>
      <c r="AD1983">
        <f t="shared" si="373"/>
        <v>4</v>
      </c>
      <c r="AE1983">
        <f t="shared" si="374"/>
        <v>2021</v>
      </c>
      <c r="AF1983">
        <f t="shared" si="375"/>
        <v>4</v>
      </c>
      <c r="AG1983" t="str">
        <f>VLOOKUP(F1983,vlookup!$A$2:$E$660,2,0)</f>
        <v>Retained</v>
      </c>
      <c r="AH1983" t="str">
        <f>VLOOKUP(F1983,vlookup!$A$2:$E$660,3,0)</f>
        <v>Service Contract</v>
      </c>
      <c r="AI1983" t="str">
        <f>VLOOKUP(F1983,vlookup!$A$2:$E$660,4,0)</f>
        <v>Used Car Programs</v>
      </c>
      <c r="AJ1983" t="str">
        <f>VLOOKUP(F1983,vlookup!$A$2:$E$660,5,0)</f>
        <v>High Mileage</v>
      </c>
      <c r="AL1983">
        <f t="shared" si="376"/>
        <v>70</v>
      </c>
      <c r="AM1983">
        <f t="shared" si="377"/>
        <v>731</v>
      </c>
      <c r="AN1983">
        <f t="shared" si="378"/>
        <v>20102</v>
      </c>
      <c r="AO1983" t="str">
        <f t="shared" si="379"/>
        <v/>
      </c>
      <c r="AP1983" t="str">
        <f t="shared" si="380"/>
        <v/>
      </c>
      <c r="AQ1983" t="str">
        <f t="shared" si="381"/>
        <v/>
      </c>
      <c r="AR1983">
        <f t="shared" si="382"/>
        <v>-914.05</v>
      </c>
      <c r="AS1983" t="str">
        <f t="shared" si="383"/>
        <v>ZAGAEA91602D21-3</v>
      </c>
      <c r="AT1983" t="str">
        <f>IFERROR(IF(VLOOKUP(Y1983,vlookup!$I$2:$J$9,1,0)=Y1983,VLOOKUP(Y1983,vlookup!$I$2:$J$9,2,0),PROPER(Y1983)),PROPER(Y1983))</f>
        <v>Parts</v>
      </c>
      <c r="AU1983" t="str">
        <f>IFERROR(IF(B1983=VLOOKUP(B1983,vlookup!$L$2:$L$10,1,0),"Yes","No"),"No")</f>
        <v>No</v>
      </c>
    </row>
    <row r="1984" spans="1:47" ht="14.45" customHeight="1" x14ac:dyDescent="0.25">
      <c r="A1984" t="s">
        <v>1318</v>
      </c>
      <c r="B1984" s="31" t="s">
        <v>1319</v>
      </c>
      <c r="C1984">
        <v>1</v>
      </c>
      <c r="D1984">
        <v>1</v>
      </c>
      <c r="E1984" t="s">
        <v>382</v>
      </c>
      <c r="F1984" t="s">
        <v>15</v>
      </c>
      <c r="G1984" t="s">
        <v>388</v>
      </c>
      <c r="H1984" t="s">
        <v>931</v>
      </c>
      <c r="I1984">
        <v>111622</v>
      </c>
      <c r="J1984" s="19">
        <v>41424</v>
      </c>
      <c r="K1984" s="19">
        <v>41445</v>
      </c>
      <c r="L1984">
        <v>201306</v>
      </c>
      <c r="M1984" s="19">
        <v>41426</v>
      </c>
      <c r="N1984">
        <v>24617</v>
      </c>
      <c r="O1984" t="s">
        <v>1070</v>
      </c>
      <c r="P1984" t="s">
        <v>1320</v>
      </c>
      <c r="Q1984" t="s">
        <v>924</v>
      </c>
      <c r="R1984">
        <v>18514</v>
      </c>
      <c r="S1984" s="19">
        <v>41435</v>
      </c>
      <c r="T1984">
        <v>111964</v>
      </c>
      <c r="U1984" t="s">
        <v>357</v>
      </c>
      <c r="V1984" s="19">
        <v>41446</v>
      </c>
      <c r="W1984" t="s">
        <v>3337</v>
      </c>
      <c r="X1984" t="s">
        <v>3338</v>
      </c>
      <c r="Y1984" t="s">
        <v>95</v>
      </c>
      <c r="Z1984" t="s">
        <v>578</v>
      </c>
      <c r="AA1984" s="29">
        <v>-42.36</v>
      </c>
      <c r="AB1984" t="s">
        <v>544</v>
      </c>
      <c r="AC1984">
        <f t="shared" si="372"/>
        <v>2013</v>
      </c>
      <c r="AD1984">
        <f t="shared" si="373"/>
        <v>6</v>
      </c>
      <c r="AE1984">
        <f t="shared" si="374"/>
        <v>2013</v>
      </c>
      <c r="AF1984">
        <f t="shared" si="375"/>
        <v>5</v>
      </c>
      <c r="AG1984" t="str">
        <f>VLOOKUP(F1984,vlookup!$A$2:$E$660,2,0)</f>
        <v>Retained</v>
      </c>
      <c r="AH1984" t="str">
        <f>VLOOKUP(F1984,vlookup!$A$2:$E$660,3,0)</f>
        <v>Service Contract</v>
      </c>
      <c r="AI1984" t="str">
        <f>VLOOKUP(F1984,vlookup!$A$2:$E$660,4,0)</f>
        <v>Used Car Programs</v>
      </c>
      <c r="AJ1984" t="str">
        <f>VLOOKUP(F1984,vlookup!$A$2:$E$660,5,0)</f>
        <v>High Mileage</v>
      </c>
      <c r="AL1984">
        <f t="shared" si="376"/>
        <v>20</v>
      </c>
      <c r="AM1984">
        <f t="shared" si="377"/>
        <v>21</v>
      </c>
      <c r="AN1984">
        <f t="shared" si="378"/>
        <v>342</v>
      </c>
      <c r="AO1984">
        <f t="shared" si="379"/>
        <v>-42.36</v>
      </c>
      <c r="AP1984" t="str">
        <f t="shared" si="380"/>
        <v/>
      </c>
      <c r="AQ1984" t="str">
        <f t="shared" si="381"/>
        <v/>
      </c>
      <c r="AR1984" t="str">
        <f t="shared" si="382"/>
        <v/>
      </c>
      <c r="AS1984" t="str">
        <f t="shared" si="383"/>
        <v>4EA56579E3-1</v>
      </c>
      <c r="AT1984" t="str">
        <f>IFERROR(IF(VLOOKUP(Y1984,vlookup!$I$2:$J$9,1,0)=Y1984,VLOOKUP(Y1984,vlookup!$I$2:$J$9,2,0),PROPER(Y1984)),PROPER(Y1984))</f>
        <v>Parts</v>
      </c>
      <c r="AU1984" t="str">
        <f>IFERROR(IF(B1984=VLOOKUP(B1984,vlookup!$L$2:$L$10,1,0),"Yes","No"),"No")</f>
        <v>No</v>
      </c>
    </row>
    <row r="1985" spans="1:47" ht="14.45" customHeight="1" x14ac:dyDescent="0.25">
      <c r="A1985" t="s">
        <v>1318</v>
      </c>
      <c r="B1985" s="31" t="s">
        <v>1319</v>
      </c>
      <c r="C1985">
        <v>1</v>
      </c>
      <c r="D1985">
        <v>1</v>
      </c>
      <c r="E1985" t="s">
        <v>382</v>
      </c>
      <c r="F1985" t="s">
        <v>15</v>
      </c>
      <c r="G1985" t="s">
        <v>388</v>
      </c>
      <c r="H1985" t="s">
        <v>931</v>
      </c>
      <c r="I1985">
        <v>111622</v>
      </c>
      <c r="J1985" s="19">
        <v>41424</v>
      </c>
      <c r="K1985" s="19">
        <v>41445</v>
      </c>
      <c r="L1985">
        <v>201306</v>
      </c>
      <c r="M1985" s="19">
        <v>41426</v>
      </c>
      <c r="N1985">
        <v>24617</v>
      </c>
      <c r="O1985" t="s">
        <v>1070</v>
      </c>
      <c r="P1985" t="s">
        <v>1320</v>
      </c>
      <c r="Q1985" t="s">
        <v>924</v>
      </c>
      <c r="R1985">
        <v>18514</v>
      </c>
      <c r="S1985" s="19">
        <v>41435</v>
      </c>
      <c r="T1985">
        <v>111964</v>
      </c>
      <c r="U1985" t="s">
        <v>357</v>
      </c>
      <c r="V1985" s="19">
        <v>41446</v>
      </c>
      <c r="W1985" t="s">
        <v>2890</v>
      </c>
      <c r="X1985" t="s">
        <v>2891</v>
      </c>
      <c r="Y1985" t="s">
        <v>95</v>
      </c>
      <c r="Z1985" t="s">
        <v>578</v>
      </c>
      <c r="AA1985" s="29">
        <v>-218.99</v>
      </c>
      <c r="AB1985" t="s">
        <v>544</v>
      </c>
      <c r="AC1985">
        <f t="shared" si="372"/>
        <v>2013</v>
      </c>
      <c r="AD1985">
        <f t="shared" si="373"/>
        <v>6</v>
      </c>
      <c r="AE1985">
        <f t="shared" si="374"/>
        <v>2013</v>
      </c>
      <c r="AF1985">
        <f t="shared" si="375"/>
        <v>5</v>
      </c>
      <c r="AG1985" t="str">
        <f>VLOOKUP(F1985,vlookup!$A$2:$E$660,2,0)</f>
        <v>Retained</v>
      </c>
      <c r="AH1985" t="str">
        <f>VLOOKUP(F1985,vlookup!$A$2:$E$660,3,0)</f>
        <v>Service Contract</v>
      </c>
      <c r="AI1985" t="str">
        <f>VLOOKUP(F1985,vlookup!$A$2:$E$660,4,0)</f>
        <v>Used Car Programs</v>
      </c>
      <c r="AJ1985" t="str">
        <f>VLOOKUP(F1985,vlookup!$A$2:$E$660,5,0)</f>
        <v>High Mileage</v>
      </c>
      <c r="AL1985">
        <f t="shared" si="376"/>
        <v>20</v>
      </c>
      <c r="AM1985">
        <f t="shared" si="377"/>
        <v>21</v>
      </c>
      <c r="AN1985">
        <f t="shared" si="378"/>
        <v>342</v>
      </c>
      <c r="AO1985">
        <f t="shared" si="379"/>
        <v>-218.99</v>
      </c>
      <c r="AP1985" t="str">
        <f t="shared" si="380"/>
        <v/>
      </c>
      <c r="AQ1985" t="str">
        <f t="shared" si="381"/>
        <v/>
      </c>
      <c r="AR1985" t="str">
        <f t="shared" si="382"/>
        <v/>
      </c>
      <c r="AS1985" t="str">
        <f t="shared" si="383"/>
        <v>4EA56579E3-1</v>
      </c>
      <c r="AT1985" t="str">
        <f>IFERROR(IF(VLOOKUP(Y1985,vlookup!$I$2:$J$9,1,0)=Y1985,VLOOKUP(Y1985,vlookup!$I$2:$J$9,2,0),PROPER(Y1985)),PROPER(Y1985))</f>
        <v>Parts</v>
      </c>
      <c r="AU1985" t="str">
        <f>IFERROR(IF(B1985=VLOOKUP(B1985,vlookup!$L$2:$L$10,1,0),"Yes","No"),"No")</f>
        <v>No</v>
      </c>
    </row>
    <row r="1986" spans="1:47" ht="14.45" customHeight="1" x14ac:dyDescent="0.25">
      <c r="A1986" t="s">
        <v>1318</v>
      </c>
      <c r="B1986" s="31" t="s">
        <v>1319</v>
      </c>
      <c r="C1986">
        <v>2</v>
      </c>
      <c r="D1986">
        <v>1</v>
      </c>
      <c r="E1986" t="s">
        <v>382</v>
      </c>
      <c r="F1986" t="s">
        <v>15</v>
      </c>
      <c r="G1986" t="s">
        <v>388</v>
      </c>
      <c r="H1986" t="s">
        <v>931</v>
      </c>
      <c r="I1986">
        <v>111622</v>
      </c>
      <c r="J1986" s="19">
        <v>41424</v>
      </c>
      <c r="K1986" s="19">
        <v>41445</v>
      </c>
      <c r="L1986">
        <v>201306</v>
      </c>
      <c r="M1986" s="19">
        <v>41426</v>
      </c>
      <c r="N1986">
        <v>24617</v>
      </c>
      <c r="O1986" t="s">
        <v>1070</v>
      </c>
      <c r="P1986" t="s">
        <v>1320</v>
      </c>
      <c r="Q1986" t="s">
        <v>924</v>
      </c>
      <c r="R1986">
        <v>19730</v>
      </c>
      <c r="S1986" s="19">
        <v>41684</v>
      </c>
      <c r="T1986">
        <v>119666</v>
      </c>
      <c r="U1986" t="s">
        <v>357</v>
      </c>
      <c r="V1986" s="19">
        <v>41690</v>
      </c>
      <c r="W1986" t="s">
        <v>591</v>
      </c>
      <c r="X1986" t="s">
        <v>592</v>
      </c>
      <c r="Y1986" t="s">
        <v>95</v>
      </c>
      <c r="Z1986" t="s">
        <v>358</v>
      </c>
      <c r="AA1986" s="29">
        <f>-208.33+190.83</f>
        <v>-17.5</v>
      </c>
      <c r="AB1986">
        <v>0</v>
      </c>
      <c r="AC1986">
        <f t="shared" si="372"/>
        <v>2014</v>
      </c>
      <c r="AD1986">
        <f t="shared" si="373"/>
        <v>2</v>
      </c>
      <c r="AE1986">
        <f t="shared" si="374"/>
        <v>2013</v>
      </c>
      <c r="AF1986">
        <f t="shared" si="375"/>
        <v>5</v>
      </c>
      <c r="AG1986" t="str">
        <f>VLOOKUP(F1986,vlookup!$A$2:$E$660,2,0)</f>
        <v>Retained</v>
      </c>
      <c r="AH1986" t="str">
        <f>VLOOKUP(F1986,vlookup!$A$2:$E$660,3,0)</f>
        <v>Service Contract</v>
      </c>
      <c r="AI1986" t="str">
        <f>VLOOKUP(F1986,vlookup!$A$2:$E$660,4,0)</f>
        <v>Used Car Programs</v>
      </c>
      <c r="AJ1986" t="str">
        <f>VLOOKUP(F1986,vlookup!$A$2:$E$660,5,0)</f>
        <v>High Mileage</v>
      </c>
      <c r="AL1986">
        <f t="shared" si="376"/>
        <v>20</v>
      </c>
      <c r="AM1986">
        <f t="shared" si="377"/>
        <v>260</v>
      </c>
      <c r="AN1986">
        <f t="shared" si="378"/>
        <v>8044</v>
      </c>
      <c r="AO1986" t="str">
        <f t="shared" si="379"/>
        <v/>
      </c>
      <c r="AP1986" t="str">
        <f t="shared" si="380"/>
        <v/>
      </c>
      <c r="AQ1986" t="str">
        <f t="shared" si="381"/>
        <v/>
      </c>
      <c r="AR1986">
        <f t="shared" si="382"/>
        <v>-17.5</v>
      </c>
      <c r="AS1986" t="str">
        <f t="shared" si="383"/>
        <v>4EA56579E3-2</v>
      </c>
      <c r="AT1986" t="str">
        <f>IFERROR(IF(VLOOKUP(Y1986,vlookup!$I$2:$J$9,1,0)=Y1986,VLOOKUP(Y1986,vlookup!$I$2:$J$9,2,0),PROPER(Y1986)),PROPER(Y1986))</f>
        <v>Parts</v>
      </c>
      <c r="AU1986" t="str">
        <f>IFERROR(IF(B1986=VLOOKUP(B1986,vlookup!$L$2:$L$10,1,0),"Yes","No"),"No")</f>
        <v>No</v>
      </c>
    </row>
    <row r="1987" spans="1:47" ht="14.45" customHeight="1" x14ac:dyDescent="0.25">
      <c r="A1987" t="s">
        <v>1318</v>
      </c>
      <c r="B1987" s="31" t="s">
        <v>1319</v>
      </c>
      <c r="C1987">
        <v>2</v>
      </c>
      <c r="D1987">
        <v>2</v>
      </c>
      <c r="E1987" t="s">
        <v>382</v>
      </c>
      <c r="F1987" t="s">
        <v>15</v>
      </c>
      <c r="G1987" t="s">
        <v>388</v>
      </c>
      <c r="H1987" t="s">
        <v>931</v>
      </c>
      <c r="I1987">
        <v>111622</v>
      </c>
      <c r="J1987" s="19">
        <v>41424</v>
      </c>
      <c r="K1987" s="19">
        <v>41445</v>
      </c>
      <c r="L1987">
        <v>201306</v>
      </c>
      <c r="M1987" s="19">
        <v>41426</v>
      </c>
      <c r="N1987">
        <v>24617</v>
      </c>
      <c r="O1987" t="s">
        <v>1070</v>
      </c>
      <c r="P1987" t="s">
        <v>2892</v>
      </c>
      <c r="Q1987" t="s">
        <v>924</v>
      </c>
      <c r="R1987">
        <v>12502</v>
      </c>
      <c r="S1987" s="19">
        <v>41684</v>
      </c>
      <c r="T1987">
        <v>119666</v>
      </c>
      <c r="U1987" t="s">
        <v>357</v>
      </c>
      <c r="V1987" s="19">
        <v>41690</v>
      </c>
      <c r="W1987" t="s">
        <v>591</v>
      </c>
      <c r="X1987" t="s">
        <v>592</v>
      </c>
      <c r="Y1987" t="s">
        <v>95</v>
      </c>
      <c r="Z1987" t="s">
        <v>358</v>
      </c>
      <c r="AA1987" s="29">
        <v>-208.33</v>
      </c>
      <c r="AB1987">
        <v>0</v>
      </c>
      <c r="AC1987">
        <f t="shared" ref="AC1987:AC2050" si="384">YEAR(V1987)</f>
        <v>2014</v>
      </c>
      <c r="AD1987">
        <f t="shared" ref="AD1987:AD2050" si="385">MONTH(V1987)</f>
        <v>2</v>
      </c>
      <c r="AE1987">
        <f t="shared" ref="AE1987:AE2050" si="386">YEAR(J1987)</f>
        <v>2013</v>
      </c>
      <c r="AF1987">
        <f t="shared" ref="AF1987:AF2050" si="387">MONTH(J1987)</f>
        <v>5</v>
      </c>
      <c r="AG1987" t="str">
        <f>VLOOKUP(F1987,vlookup!$A$2:$E$660,2,0)</f>
        <v>Retained</v>
      </c>
      <c r="AH1987" t="str">
        <f>VLOOKUP(F1987,vlookup!$A$2:$E$660,3,0)</f>
        <v>Service Contract</v>
      </c>
      <c r="AI1987" t="str">
        <f>VLOOKUP(F1987,vlookup!$A$2:$E$660,4,0)</f>
        <v>Used Car Programs</v>
      </c>
      <c r="AJ1987" t="str">
        <f>VLOOKUP(F1987,vlookup!$A$2:$E$660,5,0)</f>
        <v>High Mileage</v>
      </c>
      <c r="AL1987">
        <f t="shared" ref="AL1987:AL2050" si="388">DAYS360(J1987,K1987)</f>
        <v>20</v>
      </c>
      <c r="AM1987">
        <f t="shared" ref="AM1987:AM2050" si="389">DAYS360(J1987,V1987)</f>
        <v>260</v>
      </c>
      <c r="AN1987">
        <f t="shared" ref="AN1987:AN2050" si="390">IF(T1987-I1987&lt;1,"",T1987-I1987)</f>
        <v>8044</v>
      </c>
      <c r="AO1987" t="str">
        <f t="shared" ref="AO1987:AO2050" si="391">IF(AM1987&lt;31,AA1987,"")</f>
        <v/>
      </c>
      <c r="AP1987" t="str">
        <f t="shared" ref="AP1987:AP2050" si="392">IF(AND(AM1987&gt;30,AM1987&lt;61),AA1987,"")</f>
        <v/>
      </c>
      <c r="AQ1987" t="str">
        <f t="shared" ref="AQ1987:AQ2050" si="393">IF(AND(AM1987&gt;60,AM1987&lt;91),AA1987,"")</f>
        <v/>
      </c>
      <c r="AR1987">
        <f t="shared" ref="AR1987:AR2050" si="394">IF(AM1987&gt;90,AA1987,"")</f>
        <v>-208.33</v>
      </c>
      <c r="AS1987" t="str">
        <f t="shared" ref="AS1987:AS2050" si="395">CONCATENATE(B1987,"-",C1987)</f>
        <v>4EA56579E3-2</v>
      </c>
      <c r="AT1987" t="str">
        <f>IFERROR(IF(VLOOKUP(Y1987,vlookup!$I$2:$J$9,1,0)=Y1987,VLOOKUP(Y1987,vlookup!$I$2:$J$9,2,0),PROPER(Y1987)),PROPER(Y1987))</f>
        <v>Parts</v>
      </c>
      <c r="AU1987" t="str">
        <f>IFERROR(IF(B1987=VLOOKUP(B1987,vlookup!$L$2:$L$10,1,0),"Yes","No"),"No")</f>
        <v>No</v>
      </c>
    </row>
    <row r="1988" spans="1:47" ht="14.45" customHeight="1" x14ac:dyDescent="0.25">
      <c r="A1988" t="s">
        <v>1318</v>
      </c>
      <c r="B1988" s="31" t="s">
        <v>1319</v>
      </c>
      <c r="C1988">
        <v>3</v>
      </c>
      <c r="D1988">
        <v>1</v>
      </c>
      <c r="E1988" t="s">
        <v>382</v>
      </c>
      <c r="F1988" t="s">
        <v>15</v>
      </c>
      <c r="G1988" t="s">
        <v>388</v>
      </c>
      <c r="H1988" t="s">
        <v>931</v>
      </c>
      <c r="I1988">
        <v>111622</v>
      </c>
      <c r="J1988" s="19">
        <v>41424</v>
      </c>
      <c r="K1988" s="19">
        <v>41445</v>
      </c>
      <c r="L1988">
        <v>201306</v>
      </c>
      <c r="M1988" s="19">
        <v>41426</v>
      </c>
      <c r="N1988">
        <v>24617</v>
      </c>
      <c r="O1988" t="s">
        <v>1070</v>
      </c>
      <c r="P1988" t="s">
        <v>1321</v>
      </c>
      <c r="Q1988" t="s">
        <v>924</v>
      </c>
      <c r="R1988">
        <v>68615</v>
      </c>
      <c r="S1988" s="19">
        <v>41691</v>
      </c>
      <c r="T1988">
        <v>119693</v>
      </c>
      <c r="U1988" t="s">
        <v>357</v>
      </c>
      <c r="V1988" s="19">
        <v>41701</v>
      </c>
      <c r="W1988" t="s">
        <v>1042</v>
      </c>
      <c r="X1988" t="s">
        <v>1043</v>
      </c>
      <c r="Y1988" t="s">
        <v>95</v>
      </c>
      <c r="Z1988" t="s">
        <v>365</v>
      </c>
      <c r="AA1988" s="29">
        <v>-6.45</v>
      </c>
      <c r="AB1988">
        <v>0</v>
      </c>
      <c r="AC1988">
        <f t="shared" si="384"/>
        <v>2014</v>
      </c>
      <c r="AD1988">
        <f t="shared" si="385"/>
        <v>3</v>
      </c>
      <c r="AE1988">
        <f t="shared" si="386"/>
        <v>2013</v>
      </c>
      <c r="AF1988">
        <f t="shared" si="387"/>
        <v>5</v>
      </c>
      <c r="AG1988" t="str">
        <f>VLOOKUP(F1988,vlookup!$A$2:$E$660,2,0)</f>
        <v>Retained</v>
      </c>
      <c r="AH1988" t="str">
        <f>VLOOKUP(F1988,vlookup!$A$2:$E$660,3,0)</f>
        <v>Service Contract</v>
      </c>
      <c r="AI1988" t="str">
        <f>VLOOKUP(F1988,vlookup!$A$2:$E$660,4,0)</f>
        <v>Used Car Programs</v>
      </c>
      <c r="AJ1988" t="str">
        <f>VLOOKUP(F1988,vlookup!$A$2:$E$660,5,0)</f>
        <v>High Mileage</v>
      </c>
      <c r="AL1988">
        <f t="shared" si="388"/>
        <v>20</v>
      </c>
      <c r="AM1988">
        <f t="shared" si="389"/>
        <v>273</v>
      </c>
      <c r="AN1988">
        <f t="shared" si="390"/>
        <v>8071</v>
      </c>
      <c r="AO1988" t="str">
        <f t="shared" si="391"/>
        <v/>
      </c>
      <c r="AP1988" t="str">
        <f t="shared" si="392"/>
        <v/>
      </c>
      <c r="AQ1988" t="str">
        <f t="shared" si="393"/>
        <v/>
      </c>
      <c r="AR1988">
        <f t="shared" si="394"/>
        <v>-6.45</v>
      </c>
      <c r="AS1988" t="str">
        <f t="shared" si="395"/>
        <v>4EA56579E3-3</v>
      </c>
      <c r="AT1988" t="str">
        <f>IFERROR(IF(VLOOKUP(Y1988,vlookup!$I$2:$J$9,1,0)=Y1988,VLOOKUP(Y1988,vlookup!$I$2:$J$9,2,0),PROPER(Y1988)),PROPER(Y1988))</f>
        <v>Parts</v>
      </c>
      <c r="AU1988" t="str">
        <f>IFERROR(IF(B1988=VLOOKUP(B1988,vlookup!$L$2:$L$10,1,0),"Yes","No"),"No")</f>
        <v>No</v>
      </c>
    </row>
    <row r="1989" spans="1:47" ht="14.45" customHeight="1" x14ac:dyDescent="0.25">
      <c r="A1989" t="s">
        <v>1318</v>
      </c>
      <c r="B1989" s="31" t="s">
        <v>1319</v>
      </c>
      <c r="C1989">
        <v>3</v>
      </c>
      <c r="D1989">
        <v>1</v>
      </c>
      <c r="E1989" t="s">
        <v>382</v>
      </c>
      <c r="F1989" t="s">
        <v>15</v>
      </c>
      <c r="G1989" t="s">
        <v>388</v>
      </c>
      <c r="H1989" t="s">
        <v>931</v>
      </c>
      <c r="I1989">
        <v>111622</v>
      </c>
      <c r="J1989" s="19">
        <v>41424</v>
      </c>
      <c r="K1989" s="19">
        <v>41445</v>
      </c>
      <c r="L1989">
        <v>201306</v>
      </c>
      <c r="M1989" s="19">
        <v>41426</v>
      </c>
      <c r="N1989">
        <v>24617</v>
      </c>
      <c r="O1989" t="s">
        <v>1070</v>
      </c>
      <c r="P1989" t="s">
        <v>1321</v>
      </c>
      <c r="Q1989" t="s">
        <v>924</v>
      </c>
      <c r="R1989">
        <v>68615</v>
      </c>
      <c r="S1989" s="19">
        <v>41691</v>
      </c>
      <c r="T1989">
        <v>119693</v>
      </c>
      <c r="U1989" t="s">
        <v>357</v>
      </c>
      <c r="V1989" s="19">
        <v>41701</v>
      </c>
      <c r="W1989" t="s">
        <v>2893</v>
      </c>
      <c r="X1989" t="s">
        <v>2894</v>
      </c>
      <c r="Y1989" t="s">
        <v>95</v>
      </c>
      <c r="Z1989" t="s">
        <v>582</v>
      </c>
      <c r="AA1989" s="29">
        <v>-167.15</v>
      </c>
      <c r="AB1989">
        <v>0</v>
      </c>
      <c r="AC1989">
        <f t="shared" si="384"/>
        <v>2014</v>
      </c>
      <c r="AD1989">
        <f t="shared" si="385"/>
        <v>3</v>
      </c>
      <c r="AE1989">
        <f t="shared" si="386"/>
        <v>2013</v>
      </c>
      <c r="AF1989">
        <f t="shared" si="387"/>
        <v>5</v>
      </c>
      <c r="AG1989" t="str">
        <f>VLOOKUP(F1989,vlookup!$A$2:$E$660,2,0)</f>
        <v>Retained</v>
      </c>
      <c r="AH1989" t="str">
        <f>VLOOKUP(F1989,vlookup!$A$2:$E$660,3,0)</f>
        <v>Service Contract</v>
      </c>
      <c r="AI1989" t="str">
        <f>VLOOKUP(F1989,vlookup!$A$2:$E$660,4,0)</f>
        <v>Used Car Programs</v>
      </c>
      <c r="AJ1989" t="str">
        <f>VLOOKUP(F1989,vlookup!$A$2:$E$660,5,0)</f>
        <v>High Mileage</v>
      </c>
      <c r="AL1989">
        <f t="shared" si="388"/>
        <v>20</v>
      </c>
      <c r="AM1989">
        <f t="shared" si="389"/>
        <v>273</v>
      </c>
      <c r="AN1989">
        <f t="shared" si="390"/>
        <v>8071</v>
      </c>
      <c r="AO1989" t="str">
        <f t="shared" si="391"/>
        <v/>
      </c>
      <c r="AP1989" t="str">
        <f t="shared" si="392"/>
        <v/>
      </c>
      <c r="AQ1989" t="str">
        <f t="shared" si="393"/>
        <v/>
      </c>
      <c r="AR1989">
        <f t="shared" si="394"/>
        <v>-167.15</v>
      </c>
      <c r="AS1989" t="str">
        <f t="shared" si="395"/>
        <v>4EA56579E3-3</v>
      </c>
      <c r="AT1989" t="str">
        <f>IFERROR(IF(VLOOKUP(Y1989,vlookup!$I$2:$J$9,1,0)=Y1989,VLOOKUP(Y1989,vlookup!$I$2:$J$9,2,0),PROPER(Y1989)),PROPER(Y1989))</f>
        <v>Parts</v>
      </c>
      <c r="AU1989" t="str">
        <f>IFERROR(IF(B1989=VLOOKUP(B1989,vlookup!$L$2:$L$10,1,0),"Yes","No"),"No")</f>
        <v>No</v>
      </c>
    </row>
    <row r="1990" spans="1:47" ht="14.45" customHeight="1" x14ac:dyDescent="0.25">
      <c r="A1990" t="s">
        <v>1318</v>
      </c>
      <c r="B1990" s="31" t="s">
        <v>1319</v>
      </c>
      <c r="C1990">
        <v>3</v>
      </c>
      <c r="D1990">
        <v>1</v>
      </c>
      <c r="E1990" t="s">
        <v>382</v>
      </c>
      <c r="F1990" t="s">
        <v>15</v>
      </c>
      <c r="G1990" t="s">
        <v>388</v>
      </c>
      <c r="H1990" t="s">
        <v>931</v>
      </c>
      <c r="I1990">
        <v>111622</v>
      </c>
      <c r="J1990" s="19">
        <v>41424</v>
      </c>
      <c r="K1990" s="19">
        <v>41445</v>
      </c>
      <c r="L1990">
        <v>201306</v>
      </c>
      <c r="M1990" s="19">
        <v>41426</v>
      </c>
      <c r="N1990">
        <v>24617</v>
      </c>
      <c r="O1990" t="s">
        <v>1070</v>
      </c>
      <c r="P1990" t="s">
        <v>1321</v>
      </c>
      <c r="Q1990" t="s">
        <v>924</v>
      </c>
      <c r="R1990">
        <v>68615</v>
      </c>
      <c r="S1990" s="19">
        <v>41691</v>
      </c>
      <c r="T1990">
        <v>119693</v>
      </c>
      <c r="U1990" t="s">
        <v>357</v>
      </c>
      <c r="V1990" s="19">
        <v>41701</v>
      </c>
      <c r="W1990" t="s">
        <v>367</v>
      </c>
      <c r="X1990" t="s">
        <v>368</v>
      </c>
      <c r="Y1990" t="s">
        <v>95</v>
      </c>
      <c r="Z1990" t="s">
        <v>365</v>
      </c>
      <c r="AA1990" s="29">
        <v>-47.97</v>
      </c>
      <c r="AB1990">
        <v>0</v>
      </c>
      <c r="AC1990">
        <f t="shared" si="384"/>
        <v>2014</v>
      </c>
      <c r="AD1990">
        <f t="shared" si="385"/>
        <v>3</v>
      </c>
      <c r="AE1990">
        <f t="shared" si="386"/>
        <v>2013</v>
      </c>
      <c r="AF1990">
        <f t="shared" si="387"/>
        <v>5</v>
      </c>
      <c r="AG1990" t="str">
        <f>VLOOKUP(F1990,vlookup!$A$2:$E$660,2,0)</f>
        <v>Retained</v>
      </c>
      <c r="AH1990" t="str">
        <f>VLOOKUP(F1990,vlookup!$A$2:$E$660,3,0)</f>
        <v>Service Contract</v>
      </c>
      <c r="AI1990" t="str">
        <f>VLOOKUP(F1990,vlookup!$A$2:$E$660,4,0)</f>
        <v>Used Car Programs</v>
      </c>
      <c r="AJ1990" t="str">
        <f>VLOOKUP(F1990,vlookup!$A$2:$E$660,5,0)</f>
        <v>High Mileage</v>
      </c>
      <c r="AL1990">
        <f t="shared" si="388"/>
        <v>20</v>
      </c>
      <c r="AM1990">
        <f t="shared" si="389"/>
        <v>273</v>
      </c>
      <c r="AN1990">
        <f t="shared" si="390"/>
        <v>8071</v>
      </c>
      <c r="AO1990" t="str">
        <f t="shared" si="391"/>
        <v/>
      </c>
      <c r="AP1990" t="str">
        <f t="shared" si="392"/>
        <v/>
      </c>
      <c r="AQ1990" t="str">
        <f t="shared" si="393"/>
        <v/>
      </c>
      <c r="AR1990">
        <f t="shared" si="394"/>
        <v>-47.97</v>
      </c>
      <c r="AS1990" t="str">
        <f t="shared" si="395"/>
        <v>4EA56579E3-3</v>
      </c>
      <c r="AT1990" t="str">
        <f>IFERROR(IF(VLOOKUP(Y1990,vlookup!$I$2:$J$9,1,0)=Y1990,VLOOKUP(Y1990,vlookup!$I$2:$J$9,2,0),PROPER(Y1990)),PROPER(Y1990))</f>
        <v>Parts</v>
      </c>
      <c r="AU1990" t="str">
        <f>IFERROR(IF(B1990=VLOOKUP(B1990,vlookup!$L$2:$L$10,1,0),"Yes","No"),"No")</f>
        <v>No</v>
      </c>
    </row>
    <row r="1991" spans="1:47" ht="14.45" customHeight="1" x14ac:dyDescent="0.25">
      <c r="A1991" t="s">
        <v>1318</v>
      </c>
      <c r="B1991" s="31" t="s">
        <v>1319</v>
      </c>
      <c r="C1991">
        <v>3</v>
      </c>
      <c r="D1991">
        <v>1</v>
      </c>
      <c r="E1991" t="s">
        <v>382</v>
      </c>
      <c r="F1991" t="s">
        <v>15</v>
      </c>
      <c r="G1991" t="s">
        <v>388</v>
      </c>
      <c r="H1991" t="s">
        <v>931</v>
      </c>
      <c r="I1991">
        <v>111622</v>
      </c>
      <c r="J1991" s="19">
        <v>41424</v>
      </c>
      <c r="K1991" s="19">
        <v>41445</v>
      </c>
      <c r="L1991">
        <v>201306</v>
      </c>
      <c r="M1991" s="19">
        <v>41426</v>
      </c>
      <c r="N1991">
        <v>24617</v>
      </c>
      <c r="O1991" t="s">
        <v>1070</v>
      </c>
      <c r="P1991" t="s">
        <v>1321</v>
      </c>
      <c r="Q1991" t="s">
        <v>924</v>
      </c>
      <c r="R1991">
        <v>68615</v>
      </c>
      <c r="S1991" s="19">
        <v>41691</v>
      </c>
      <c r="T1991">
        <v>119693</v>
      </c>
      <c r="U1991" t="s">
        <v>357</v>
      </c>
      <c r="V1991" s="19">
        <v>41701</v>
      </c>
      <c r="W1991" t="s">
        <v>648</v>
      </c>
      <c r="X1991" t="s">
        <v>649</v>
      </c>
      <c r="Y1991" t="s">
        <v>95</v>
      </c>
      <c r="Z1991" t="s">
        <v>364</v>
      </c>
      <c r="AA1991" s="29">
        <v>-25.58</v>
      </c>
      <c r="AB1991">
        <v>0</v>
      </c>
      <c r="AC1991">
        <f t="shared" si="384"/>
        <v>2014</v>
      </c>
      <c r="AD1991">
        <f t="shared" si="385"/>
        <v>3</v>
      </c>
      <c r="AE1991">
        <f t="shared" si="386"/>
        <v>2013</v>
      </c>
      <c r="AF1991">
        <f t="shared" si="387"/>
        <v>5</v>
      </c>
      <c r="AG1991" t="str">
        <f>VLOOKUP(F1991,vlookup!$A$2:$E$660,2,0)</f>
        <v>Retained</v>
      </c>
      <c r="AH1991" t="str">
        <f>VLOOKUP(F1991,vlookup!$A$2:$E$660,3,0)</f>
        <v>Service Contract</v>
      </c>
      <c r="AI1991" t="str">
        <f>VLOOKUP(F1991,vlookup!$A$2:$E$660,4,0)</f>
        <v>Used Car Programs</v>
      </c>
      <c r="AJ1991" t="str">
        <f>VLOOKUP(F1991,vlookup!$A$2:$E$660,5,0)</f>
        <v>High Mileage</v>
      </c>
      <c r="AL1991">
        <f t="shared" si="388"/>
        <v>20</v>
      </c>
      <c r="AM1991">
        <f t="shared" si="389"/>
        <v>273</v>
      </c>
      <c r="AN1991">
        <f t="shared" si="390"/>
        <v>8071</v>
      </c>
      <c r="AO1991" t="str">
        <f t="shared" si="391"/>
        <v/>
      </c>
      <c r="AP1991" t="str">
        <f t="shared" si="392"/>
        <v/>
      </c>
      <c r="AQ1991" t="str">
        <f t="shared" si="393"/>
        <v/>
      </c>
      <c r="AR1991">
        <f t="shared" si="394"/>
        <v>-25.58</v>
      </c>
      <c r="AS1991" t="str">
        <f t="shared" si="395"/>
        <v>4EA56579E3-3</v>
      </c>
      <c r="AT1991" t="str">
        <f>IFERROR(IF(VLOOKUP(Y1991,vlookup!$I$2:$J$9,1,0)=Y1991,VLOOKUP(Y1991,vlookup!$I$2:$J$9,2,0),PROPER(Y1991)),PROPER(Y1991))</f>
        <v>Parts</v>
      </c>
      <c r="AU1991" t="str">
        <f>IFERROR(IF(B1991=VLOOKUP(B1991,vlookup!$L$2:$L$10,1,0),"Yes","No"),"No")</f>
        <v>No</v>
      </c>
    </row>
    <row r="1992" spans="1:47" ht="14.45" customHeight="1" x14ac:dyDescent="0.25">
      <c r="A1992" t="s">
        <v>1318</v>
      </c>
      <c r="B1992" s="31" t="s">
        <v>1319</v>
      </c>
      <c r="C1992">
        <v>3</v>
      </c>
      <c r="D1992">
        <v>1</v>
      </c>
      <c r="E1992" t="s">
        <v>382</v>
      </c>
      <c r="F1992" t="s">
        <v>15</v>
      </c>
      <c r="G1992" t="s">
        <v>388</v>
      </c>
      <c r="H1992" t="s">
        <v>931</v>
      </c>
      <c r="I1992">
        <v>111622</v>
      </c>
      <c r="J1992" s="19">
        <v>41424</v>
      </c>
      <c r="K1992" s="19">
        <v>41445</v>
      </c>
      <c r="L1992">
        <v>201306</v>
      </c>
      <c r="M1992" s="19">
        <v>41426</v>
      </c>
      <c r="N1992">
        <v>24617</v>
      </c>
      <c r="O1992" t="s">
        <v>1070</v>
      </c>
      <c r="P1992" t="s">
        <v>1321</v>
      </c>
      <c r="Q1992" t="s">
        <v>924</v>
      </c>
      <c r="R1992">
        <v>68615</v>
      </c>
      <c r="S1992" s="19">
        <v>41691</v>
      </c>
      <c r="T1992">
        <v>119693</v>
      </c>
      <c r="U1992" t="s">
        <v>357</v>
      </c>
      <c r="V1992" s="19">
        <v>41701</v>
      </c>
      <c r="W1992" t="s">
        <v>600</v>
      </c>
      <c r="X1992" t="s">
        <v>601</v>
      </c>
      <c r="Y1992" t="s">
        <v>95</v>
      </c>
      <c r="Z1992" t="s">
        <v>364</v>
      </c>
      <c r="AA1992" s="29">
        <v>-110.23</v>
      </c>
      <c r="AB1992">
        <v>0</v>
      </c>
      <c r="AC1992">
        <f t="shared" si="384"/>
        <v>2014</v>
      </c>
      <c r="AD1992">
        <f t="shared" si="385"/>
        <v>3</v>
      </c>
      <c r="AE1992">
        <f t="shared" si="386"/>
        <v>2013</v>
      </c>
      <c r="AF1992">
        <f t="shared" si="387"/>
        <v>5</v>
      </c>
      <c r="AG1992" t="str">
        <f>VLOOKUP(F1992,vlookup!$A$2:$E$660,2,0)</f>
        <v>Retained</v>
      </c>
      <c r="AH1992" t="str">
        <f>VLOOKUP(F1992,vlookup!$A$2:$E$660,3,0)</f>
        <v>Service Contract</v>
      </c>
      <c r="AI1992" t="str">
        <f>VLOOKUP(F1992,vlookup!$A$2:$E$660,4,0)</f>
        <v>Used Car Programs</v>
      </c>
      <c r="AJ1992" t="str">
        <f>VLOOKUP(F1992,vlookup!$A$2:$E$660,5,0)</f>
        <v>High Mileage</v>
      </c>
      <c r="AL1992">
        <f t="shared" si="388"/>
        <v>20</v>
      </c>
      <c r="AM1992">
        <f t="shared" si="389"/>
        <v>273</v>
      </c>
      <c r="AN1992">
        <f t="shared" si="390"/>
        <v>8071</v>
      </c>
      <c r="AO1992" t="str">
        <f t="shared" si="391"/>
        <v/>
      </c>
      <c r="AP1992" t="str">
        <f t="shared" si="392"/>
        <v/>
      </c>
      <c r="AQ1992" t="str">
        <f t="shared" si="393"/>
        <v/>
      </c>
      <c r="AR1992">
        <f t="shared" si="394"/>
        <v>-110.23</v>
      </c>
      <c r="AS1992" t="str">
        <f t="shared" si="395"/>
        <v>4EA56579E3-3</v>
      </c>
      <c r="AT1992" t="str">
        <f>IFERROR(IF(VLOOKUP(Y1992,vlookup!$I$2:$J$9,1,0)=Y1992,VLOOKUP(Y1992,vlookup!$I$2:$J$9,2,0),PROPER(Y1992)),PROPER(Y1992))</f>
        <v>Parts</v>
      </c>
      <c r="AU1992" t="str">
        <f>IFERROR(IF(B1992=VLOOKUP(B1992,vlookup!$L$2:$L$10,1,0),"Yes","No"),"No")</f>
        <v>No</v>
      </c>
    </row>
    <row r="1993" spans="1:47" ht="14.45" customHeight="1" x14ac:dyDescent="0.25">
      <c r="A1993" t="s">
        <v>1318</v>
      </c>
      <c r="B1993" s="31" t="s">
        <v>1319</v>
      </c>
      <c r="C1993">
        <v>3</v>
      </c>
      <c r="D1993">
        <v>1</v>
      </c>
      <c r="E1993" t="s">
        <v>382</v>
      </c>
      <c r="F1993" t="s">
        <v>15</v>
      </c>
      <c r="G1993" t="s">
        <v>388</v>
      </c>
      <c r="H1993" t="s">
        <v>931</v>
      </c>
      <c r="I1993">
        <v>111622</v>
      </c>
      <c r="J1993" s="19">
        <v>41424</v>
      </c>
      <c r="K1993" s="19">
        <v>41445</v>
      </c>
      <c r="L1993">
        <v>201306</v>
      </c>
      <c r="M1993" s="19">
        <v>41426</v>
      </c>
      <c r="N1993">
        <v>24617</v>
      </c>
      <c r="O1993" t="s">
        <v>1070</v>
      </c>
      <c r="P1993" t="s">
        <v>1321</v>
      </c>
      <c r="Q1993" t="s">
        <v>924</v>
      </c>
      <c r="R1993">
        <v>68615</v>
      </c>
      <c r="S1993" s="19">
        <v>41691</v>
      </c>
      <c r="T1993">
        <v>119693</v>
      </c>
      <c r="U1993" t="s">
        <v>357</v>
      </c>
      <c r="V1993" s="19">
        <v>41701</v>
      </c>
      <c r="W1993" t="s">
        <v>593</v>
      </c>
      <c r="X1993" t="s">
        <v>594</v>
      </c>
      <c r="Y1993" t="s">
        <v>95</v>
      </c>
      <c r="Z1993" t="s">
        <v>364</v>
      </c>
      <c r="AA1993" s="29">
        <v>-49.5</v>
      </c>
      <c r="AB1993">
        <v>0</v>
      </c>
      <c r="AC1993">
        <f t="shared" si="384"/>
        <v>2014</v>
      </c>
      <c r="AD1993">
        <f t="shared" si="385"/>
        <v>3</v>
      </c>
      <c r="AE1993">
        <f t="shared" si="386"/>
        <v>2013</v>
      </c>
      <c r="AF1993">
        <f t="shared" si="387"/>
        <v>5</v>
      </c>
      <c r="AG1993" t="str">
        <f>VLOOKUP(F1993,vlookup!$A$2:$E$660,2,0)</f>
        <v>Retained</v>
      </c>
      <c r="AH1993" t="str">
        <f>VLOOKUP(F1993,vlookup!$A$2:$E$660,3,0)</f>
        <v>Service Contract</v>
      </c>
      <c r="AI1993" t="str">
        <f>VLOOKUP(F1993,vlookup!$A$2:$E$660,4,0)</f>
        <v>Used Car Programs</v>
      </c>
      <c r="AJ1993" t="str">
        <f>VLOOKUP(F1993,vlookup!$A$2:$E$660,5,0)</f>
        <v>High Mileage</v>
      </c>
      <c r="AL1993">
        <f t="shared" si="388"/>
        <v>20</v>
      </c>
      <c r="AM1993">
        <f t="shared" si="389"/>
        <v>273</v>
      </c>
      <c r="AN1993">
        <f t="shared" si="390"/>
        <v>8071</v>
      </c>
      <c r="AO1993" t="str">
        <f t="shared" si="391"/>
        <v/>
      </c>
      <c r="AP1993" t="str">
        <f t="shared" si="392"/>
        <v/>
      </c>
      <c r="AQ1993" t="str">
        <f t="shared" si="393"/>
        <v/>
      </c>
      <c r="AR1993">
        <f t="shared" si="394"/>
        <v>-49.5</v>
      </c>
      <c r="AS1993" t="str">
        <f t="shared" si="395"/>
        <v>4EA56579E3-3</v>
      </c>
      <c r="AT1993" t="str">
        <f>IFERROR(IF(VLOOKUP(Y1993,vlookup!$I$2:$J$9,1,0)=Y1993,VLOOKUP(Y1993,vlookup!$I$2:$J$9,2,0),PROPER(Y1993)),PROPER(Y1993))</f>
        <v>Parts</v>
      </c>
      <c r="AU1993" t="str">
        <f>IFERROR(IF(B1993=VLOOKUP(B1993,vlookup!$L$2:$L$10,1,0),"Yes","No"),"No")</f>
        <v>No</v>
      </c>
    </row>
    <row r="1994" spans="1:47" ht="14.45" customHeight="1" x14ac:dyDescent="0.25">
      <c r="A1994" t="s">
        <v>1318</v>
      </c>
      <c r="B1994" s="31" t="s">
        <v>1319</v>
      </c>
      <c r="C1994">
        <v>3</v>
      </c>
      <c r="D1994">
        <v>1</v>
      </c>
      <c r="E1994" t="s">
        <v>382</v>
      </c>
      <c r="F1994" t="s">
        <v>15</v>
      </c>
      <c r="G1994" t="s">
        <v>388</v>
      </c>
      <c r="H1994" t="s">
        <v>931</v>
      </c>
      <c r="I1994">
        <v>111622</v>
      </c>
      <c r="J1994" s="19">
        <v>41424</v>
      </c>
      <c r="K1994" s="19">
        <v>41445</v>
      </c>
      <c r="L1994">
        <v>201306</v>
      </c>
      <c r="M1994" s="19">
        <v>41426</v>
      </c>
      <c r="N1994">
        <v>24617</v>
      </c>
      <c r="O1994" t="s">
        <v>1070</v>
      </c>
      <c r="P1994" t="s">
        <v>1321</v>
      </c>
      <c r="Q1994" t="s">
        <v>924</v>
      </c>
      <c r="R1994">
        <v>68615</v>
      </c>
      <c r="S1994" s="19">
        <v>41691</v>
      </c>
      <c r="T1994">
        <v>119693</v>
      </c>
      <c r="U1994" t="s">
        <v>357</v>
      </c>
      <c r="V1994" s="19">
        <v>41701</v>
      </c>
      <c r="W1994" t="s">
        <v>988</v>
      </c>
      <c r="X1994" t="s">
        <v>989</v>
      </c>
      <c r="Y1994" t="s">
        <v>95</v>
      </c>
      <c r="Z1994" t="s">
        <v>364</v>
      </c>
      <c r="AA1994" s="29">
        <v>-17.97</v>
      </c>
      <c r="AB1994">
        <v>0</v>
      </c>
      <c r="AC1994">
        <f t="shared" si="384"/>
        <v>2014</v>
      </c>
      <c r="AD1994">
        <f t="shared" si="385"/>
        <v>3</v>
      </c>
      <c r="AE1994">
        <f t="shared" si="386"/>
        <v>2013</v>
      </c>
      <c r="AF1994">
        <f t="shared" si="387"/>
        <v>5</v>
      </c>
      <c r="AG1994" t="str">
        <f>VLOOKUP(F1994,vlookup!$A$2:$E$660,2,0)</f>
        <v>Retained</v>
      </c>
      <c r="AH1994" t="str">
        <f>VLOOKUP(F1994,vlookup!$A$2:$E$660,3,0)</f>
        <v>Service Contract</v>
      </c>
      <c r="AI1994" t="str">
        <f>VLOOKUP(F1994,vlookup!$A$2:$E$660,4,0)</f>
        <v>Used Car Programs</v>
      </c>
      <c r="AJ1994" t="str">
        <f>VLOOKUP(F1994,vlookup!$A$2:$E$660,5,0)</f>
        <v>High Mileage</v>
      </c>
      <c r="AL1994">
        <f t="shared" si="388"/>
        <v>20</v>
      </c>
      <c r="AM1994">
        <f t="shared" si="389"/>
        <v>273</v>
      </c>
      <c r="AN1994">
        <f t="shared" si="390"/>
        <v>8071</v>
      </c>
      <c r="AO1994" t="str">
        <f t="shared" si="391"/>
        <v/>
      </c>
      <c r="AP1994" t="str">
        <f t="shared" si="392"/>
        <v/>
      </c>
      <c r="AQ1994" t="str">
        <f t="shared" si="393"/>
        <v/>
      </c>
      <c r="AR1994">
        <f t="shared" si="394"/>
        <v>-17.97</v>
      </c>
      <c r="AS1994" t="str">
        <f t="shared" si="395"/>
        <v>4EA56579E3-3</v>
      </c>
      <c r="AT1994" t="str">
        <f>IFERROR(IF(VLOOKUP(Y1994,vlookup!$I$2:$J$9,1,0)=Y1994,VLOOKUP(Y1994,vlookup!$I$2:$J$9,2,0),PROPER(Y1994)),PROPER(Y1994))</f>
        <v>Parts</v>
      </c>
      <c r="AU1994" t="str">
        <f>IFERROR(IF(B1994=VLOOKUP(B1994,vlookup!$L$2:$L$10,1,0),"Yes","No"),"No")</f>
        <v>No</v>
      </c>
    </row>
    <row r="1995" spans="1:47" ht="14.45" customHeight="1" x14ac:dyDescent="0.25">
      <c r="A1995" t="s">
        <v>1318</v>
      </c>
      <c r="B1995" s="31" t="s">
        <v>1319</v>
      </c>
      <c r="C1995">
        <v>3</v>
      </c>
      <c r="D1995">
        <v>1</v>
      </c>
      <c r="E1995" t="s">
        <v>382</v>
      </c>
      <c r="F1995" t="s">
        <v>15</v>
      </c>
      <c r="G1995" t="s">
        <v>388</v>
      </c>
      <c r="H1995" t="s">
        <v>931</v>
      </c>
      <c r="I1995">
        <v>111622</v>
      </c>
      <c r="J1995" s="19">
        <v>41424</v>
      </c>
      <c r="K1995" s="19">
        <v>41445</v>
      </c>
      <c r="L1995">
        <v>201306</v>
      </c>
      <c r="M1995" s="19">
        <v>41426</v>
      </c>
      <c r="N1995">
        <v>24617</v>
      </c>
      <c r="O1995" t="s">
        <v>1070</v>
      </c>
      <c r="P1995" t="s">
        <v>1321</v>
      </c>
      <c r="Q1995" t="s">
        <v>924</v>
      </c>
      <c r="R1995">
        <v>68615</v>
      </c>
      <c r="S1995" s="19">
        <v>41691</v>
      </c>
      <c r="T1995">
        <v>119693</v>
      </c>
      <c r="U1995" t="s">
        <v>357</v>
      </c>
      <c r="V1995" s="19">
        <v>41701</v>
      </c>
      <c r="W1995" t="s">
        <v>1036</v>
      </c>
      <c r="X1995" t="s">
        <v>1037</v>
      </c>
      <c r="Y1995" t="s">
        <v>95</v>
      </c>
      <c r="Z1995" t="s">
        <v>364</v>
      </c>
      <c r="AA1995" s="29">
        <v>-21.99</v>
      </c>
      <c r="AB1995">
        <v>0</v>
      </c>
      <c r="AC1995">
        <f t="shared" si="384"/>
        <v>2014</v>
      </c>
      <c r="AD1995">
        <f t="shared" si="385"/>
        <v>3</v>
      </c>
      <c r="AE1995">
        <f t="shared" si="386"/>
        <v>2013</v>
      </c>
      <c r="AF1995">
        <f t="shared" si="387"/>
        <v>5</v>
      </c>
      <c r="AG1995" t="str">
        <f>VLOOKUP(F1995,vlookup!$A$2:$E$660,2,0)</f>
        <v>Retained</v>
      </c>
      <c r="AH1995" t="str">
        <f>VLOOKUP(F1995,vlookup!$A$2:$E$660,3,0)</f>
        <v>Service Contract</v>
      </c>
      <c r="AI1995" t="str">
        <f>VLOOKUP(F1995,vlookup!$A$2:$E$660,4,0)</f>
        <v>Used Car Programs</v>
      </c>
      <c r="AJ1995" t="str">
        <f>VLOOKUP(F1995,vlookup!$A$2:$E$660,5,0)</f>
        <v>High Mileage</v>
      </c>
      <c r="AL1995">
        <f t="shared" si="388"/>
        <v>20</v>
      </c>
      <c r="AM1995">
        <f t="shared" si="389"/>
        <v>273</v>
      </c>
      <c r="AN1995">
        <f t="shared" si="390"/>
        <v>8071</v>
      </c>
      <c r="AO1995" t="str">
        <f t="shared" si="391"/>
        <v/>
      </c>
      <c r="AP1995" t="str">
        <f t="shared" si="392"/>
        <v/>
      </c>
      <c r="AQ1995" t="str">
        <f t="shared" si="393"/>
        <v/>
      </c>
      <c r="AR1995">
        <f t="shared" si="394"/>
        <v>-21.99</v>
      </c>
      <c r="AS1995" t="str">
        <f t="shared" si="395"/>
        <v>4EA56579E3-3</v>
      </c>
      <c r="AT1995" t="str">
        <f>IFERROR(IF(VLOOKUP(Y1995,vlookup!$I$2:$J$9,1,0)=Y1995,VLOOKUP(Y1995,vlookup!$I$2:$J$9,2,0),PROPER(Y1995)),PROPER(Y1995))</f>
        <v>Parts</v>
      </c>
      <c r="AU1995" t="str">
        <f>IFERROR(IF(B1995=VLOOKUP(B1995,vlookup!$L$2:$L$10,1,0),"Yes","No"),"No")</f>
        <v>No</v>
      </c>
    </row>
    <row r="1996" spans="1:47" ht="14.45" customHeight="1" x14ac:dyDescent="0.25">
      <c r="A1996" t="s">
        <v>1318</v>
      </c>
      <c r="B1996" s="31" t="s">
        <v>1319</v>
      </c>
      <c r="C1996">
        <v>3</v>
      </c>
      <c r="D1996">
        <v>1</v>
      </c>
      <c r="E1996" t="s">
        <v>382</v>
      </c>
      <c r="F1996" t="s">
        <v>15</v>
      </c>
      <c r="G1996" t="s">
        <v>388</v>
      </c>
      <c r="H1996" t="s">
        <v>931</v>
      </c>
      <c r="I1996">
        <v>111622</v>
      </c>
      <c r="J1996" s="19">
        <v>41424</v>
      </c>
      <c r="K1996" s="19">
        <v>41445</v>
      </c>
      <c r="L1996">
        <v>201306</v>
      </c>
      <c r="M1996" s="19">
        <v>41426</v>
      </c>
      <c r="N1996">
        <v>24617</v>
      </c>
      <c r="O1996" t="s">
        <v>1070</v>
      </c>
      <c r="P1996" t="s">
        <v>1321</v>
      </c>
      <c r="Q1996" t="s">
        <v>924</v>
      </c>
      <c r="R1996">
        <v>68615</v>
      </c>
      <c r="S1996" s="19">
        <v>41691</v>
      </c>
      <c r="T1996">
        <v>119693</v>
      </c>
      <c r="U1996" t="s">
        <v>357</v>
      </c>
      <c r="V1996" s="19">
        <v>41701</v>
      </c>
      <c r="W1996" t="s">
        <v>1000</v>
      </c>
      <c r="X1996" t="s">
        <v>1001</v>
      </c>
      <c r="Y1996" t="s">
        <v>95</v>
      </c>
      <c r="Z1996" t="s">
        <v>364</v>
      </c>
      <c r="AA1996" s="29">
        <v>-53.91</v>
      </c>
      <c r="AB1996">
        <v>0</v>
      </c>
      <c r="AC1996">
        <f t="shared" si="384"/>
        <v>2014</v>
      </c>
      <c r="AD1996">
        <f t="shared" si="385"/>
        <v>3</v>
      </c>
      <c r="AE1996">
        <f t="shared" si="386"/>
        <v>2013</v>
      </c>
      <c r="AF1996">
        <f t="shared" si="387"/>
        <v>5</v>
      </c>
      <c r="AG1996" t="str">
        <f>VLOOKUP(F1996,vlookup!$A$2:$E$660,2,0)</f>
        <v>Retained</v>
      </c>
      <c r="AH1996" t="str">
        <f>VLOOKUP(F1996,vlookup!$A$2:$E$660,3,0)</f>
        <v>Service Contract</v>
      </c>
      <c r="AI1996" t="str">
        <f>VLOOKUP(F1996,vlookup!$A$2:$E$660,4,0)</f>
        <v>Used Car Programs</v>
      </c>
      <c r="AJ1996" t="str">
        <f>VLOOKUP(F1996,vlookup!$A$2:$E$660,5,0)</f>
        <v>High Mileage</v>
      </c>
      <c r="AL1996">
        <f t="shared" si="388"/>
        <v>20</v>
      </c>
      <c r="AM1996">
        <f t="shared" si="389"/>
        <v>273</v>
      </c>
      <c r="AN1996">
        <f t="shared" si="390"/>
        <v>8071</v>
      </c>
      <c r="AO1996" t="str">
        <f t="shared" si="391"/>
        <v/>
      </c>
      <c r="AP1996" t="str">
        <f t="shared" si="392"/>
        <v/>
      </c>
      <c r="AQ1996" t="str">
        <f t="shared" si="393"/>
        <v/>
      </c>
      <c r="AR1996">
        <f t="shared" si="394"/>
        <v>-53.91</v>
      </c>
      <c r="AS1996" t="str">
        <f t="shared" si="395"/>
        <v>4EA56579E3-3</v>
      </c>
      <c r="AT1996" t="str">
        <f>IFERROR(IF(VLOOKUP(Y1996,vlookup!$I$2:$J$9,1,0)=Y1996,VLOOKUP(Y1996,vlookup!$I$2:$J$9,2,0),PROPER(Y1996)),PROPER(Y1996))</f>
        <v>Parts</v>
      </c>
      <c r="AU1996" t="str">
        <f>IFERROR(IF(B1996=VLOOKUP(B1996,vlookup!$L$2:$L$10,1,0),"Yes","No"),"No")</f>
        <v>No</v>
      </c>
    </row>
    <row r="1997" spans="1:47" ht="14.45" customHeight="1" x14ac:dyDescent="0.25">
      <c r="A1997" t="s">
        <v>1318</v>
      </c>
      <c r="B1997" s="31" t="s">
        <v>1319</v>
      </c>
      <c r="C1997">
        <v>3</v>
      </c>
      <c r="D1997">
        <v>1</v>
      </c>
      <c r="E1997" t="s">
        <v>382</v>
      </c>
      <c r="F1997" t="s">
        <v>15</v>
      </c>
      <c r="G1997" t="s">
        <v>388</v>
      </c>
      <c r="H1997" t="s">
        <v>931</v>
      </c>
      <c r="I1997">
        <v>111622</v>
      </c>
      <c r="J1997" s="19">
        <v>41424</v>
      </c>
      <c r="K1997" s="19">
        <v>41445</v>
      </c>
      <c r="L1997">
        <v>201306</v>
      </c>
      <c r="M1997" s="19">
        <v>41426</v>
      </c>
      <c r="N1997">
        <v>24617</v>
      </c>
      <c r="O1997" t="s">
        <v>1070</v>
      </c>
      <c r="P1997" t="s">
        <v>1321</v>
      </c>
      <c r="Q1997" t="s">
        <v>924</v>
      </c>
      <c r="R1997">
        <v>68615</v>
      </c>
      <c r="S1997" s="19">
        <v>41691</v>
      </c>
      <c r="T1997">
        <v>119693</v>
      </c>
      <c r="U1997" t="s">
        <v>357</v>
      </c>
      <c r="V1997" s="19">
        <v>41701</v>
      </c>
      <c r="W1997" t="s">
        <v>1040</v>
      </c>
      <c r="X1997" t="s">
        <v>1041</v>
      </c>
      <c r="Y1997" t="s">
        <v>95</v>
      </c>
      <c r="Z1997" t="s">
        <v>364</v>
      </c>
      <c r="AA1997" s="29">
        <v>-46.64</v>
      </c>
      <c r="AB1997">
        <v>0</v>
      </c>
      <c r="AC1997">
        <f t="shared" si="384"/>
        <v>2014</v>
      </c>
      <c r="AD1997">
        <f t="shared" si="385"/>
        <v>3</v>
      </c>
      <c r="AE1997">
        <f t="shared" si="386"/>
        <v>2013</v>
      </c>
      <c r="AF1997">
        <f t="shared" si="387"/>
        <v>5</v>
      </c>
      <c r="AG1997" t="str">
        <f>VLOOKUP(F1997,vlookup!$A$2:$E$660,2,0)</f>
        <v>Retained</v>
      </c>
      <c r="AH1997" t="str">
        <f>VLOOKUP(F1997,vlookup!$A$2:$E$660,3,0)</f>
        <v>Service Contract</v>
      </c>
      <c r="AI1997" t="str">
        <f>VLOOKUP(F1997,vlookup!$A$2:$E$660,4,0)</f>
        <v>Used Car Programs</v>
      </c>
      <c r="AJ1997" t="str">
        <f>VLOOKUP(F1997,vlookup!$A$2:$E$660,5,0)</f>
        <v>High Mileage</v>
      </c>
      <c r="AL1997">
        <f t="shared" si="388"/>
        <v>20</v>
      </c>
      <c r="AM1997">
        <f t="shared" si="389"/>
        <v>273</v>
      </c>
      <c r="AN1997">
        <f t="shared" si="390"/>
        <v>8071</v>
      </c>
      <c r="AO1997" t="str">
        <f t="shared" si="391"/>
        <v/>
      </c>
      <c r="AP1997" t="str">
        <f t="shared" si="392"/>
        <v/>
      </c>
      <c r="AQ1997" t="str">
        <f t="shared" si="393"/>
        <v/>
      </c>
      <c r="AR1997">
        <f t="shared" si="394"/>
        <v>-46.64</v>
      </c>
      <c r="AS1997" t="str">
        <f t="shared" si="395"/>
        <v>4EA56579E3-3</v>
      </c>
      <c r="AT1997" t="str">
        <f>IFERROR(IF(VLOOKUP(Y1997,vlookup!$I$2:$J$9,1,0)=Y1997,VLOOKUP(Y1997,vlookup!$I$2:$J$9,2,0),PROPER(Y1997)),PROPER(Y1997))</f>
        <v>Parts</v>
      </c>
      <c r="AU1997" t="str">
        <f>IFERROR(IF(B1997=VLOOKUP(B1997,vlookup!$L$2:$L$10,1,0),"Yes","No"),"No")</f>
        <v>No</v>
      </c>
    </row>
    <row r="1998" spans="1:47" ht="14.45" customHeight="1" x14ac:dyDescent="0.25">
      <c r="A1998" t="s">
        <v>1318</v>
      </c>
      <c r="B1998" s="31" t="s">
        <v>1319</v>
      </c>
      <c r="C1998">
        <v>3</v>
      </c>
      <c r="D1998">
        <v>1</v>
      </c>
      <c r="E1998" t="s">
        <v>382</v>
      </c>
      <c r="F1998" t="s">
        <v>15</v>
      </c>
      <c r="G1998" t="s">
        <v>388</v>
      </c>
      <c r="H1998" t="s">
        <v>931</v>
      </c>
      <c r="I1998">
        <v>111622</v>
      </c>
      <c r="J1998" s="19">
        <v>41424</v>
      </c>
      <c r="K1998" s="19">
        <v>41445</v>
      </c>
      <c r="L1998">
        <v>201306</v>
      </c>
      <c r="M1998" s="19">
        <v>41426</v>
      </c>
      <c r="N1998">
        <v>24617</v>
      </c>
      <c r="O1998" t="s">
        <v>1070</v>
      </c>
      <c r="P1998" t="s">
        <v>1321</v>
      </c>
      <c r="Q1998" t="s">
        <v>924</v>
      </c>
      <c r="R1998">
        <v>68615</v>
      </c>
      <c r="S1998" s="19">
        <v>41691</v>
      </c>
      <c r="T1998">
        <v>119693</v>
      </c>
      <c r="U1998" t="s">
        <v>357</v>
      </c>
      <c r="V1998" s="19">
        <v>41701</v>
      </c>
      <c r="W1998" t="s">
        <v>2895</v>
      </c>
      <c r="X1998" t="s">
        <v>2896</v>
      </c>
      <c r="Y1998" t="s">
        <v>95</v>
      </c>
      <c r="Z1998" t="s">
        <v>364</v>
      </c>
      <c r="AA1998" s="29">
        <v>-14.54</v>
      </c>
      <c r="AB1998">
        <v>0</v>
      </c>
      <c r="AC1998">
        <f t="shared" si="384"/>
        <v>2014</v>
      </c>
      <c r="AD1998">
        <f t="shared" si="385"/>
        <v>3</v>
      </c>
      <c r="AE1998">
        <f t="shared" si="386"/>
        <v>2013</v>
      </c>
      <c r="AF1998">
        <f t="shared" si="387"/>
        <v>5</v>
      </c>
      <c r="AG1998" t="str">
        <f>VLOOKUP(F1998,vlookup!$A$2:$E$660,2,0)</f>
        <v>Retained</v>
      </c>
      <c r="AH1998" t="str">
        <f>VLOOKUP(F1998,vlookup!$A$2:$E$660,3,0)</f>
        <v>Service Contract</v>
      </c>
      <c r="AI1998" t="str">
        <f>VLOOKUP(F1998,vlookup!$A$2:$E$660,4,0)</f>
        <v>Used Car Programs</v>
      </c>
      <c r="AJ1998" t="str">
        <f>VLOOKUP(F1998,vlookup!$A$2:$E$660,5,0)</f>
        <v>High Mileage</v>
      </c>
      <c r="AL1998">
        <f t="shared" si="388"/>
        <v>20</v>
      </c>
      <c r="AM1998">
        <f t="shared" si="389"/>
        <v>273</v>
      </c>
      <c r="AN1998">
        <f t="shared" si="390"/>
        <v>8071</v>
      </c>
      <c r="AO1998" t="str">
        <f t="shared" si="391"/>
        <v/>
      </c>
      <c r="AP1998" t="str">
        <f t="shared" si="392"/>
        <v/>
      </c>
      <c r="AQ1998" t="str">
        <f t="shared" si="393"/>
        <v/>
      </c>
      <c r="AR1998">
        <f t="shared" si="394"/>
        <v>-14.54</v>
      </c>
      <c r="AS1998" t="str">
        <f t="shared" si="395"/>
        <v>4EA56579E3-3</v>
      </c>
      <c r="AT1998" t="str">
        <f>IFERROR(IF(VLOOKUP(Y1998,vlookup!$I$2:$J$9,1,0)=Y1998,VLOOKUP(Y1998,vlookup!$I$2:$J$9,2,0),PROPER(Y1998)),PROPER(Y1998))</f>
        <v>Parts</v>
      </c>
      <c r="AU1998" t="str">
        <f>IFERROR(IF(B1998=VLOOKUP(B1998,vlookup!$L$2:$L$10,1,0),"Yes","No"),"No")</f>
        <v>No</v>
      </c>
    </row>
    <row r="1999" spans="1:47" ht="14.45" customHeight="1" x14ac:dyDescent="0.25">
      <c r="A1999" t="s">
        <v>1318</v>
      </c>
      <c r="B1999" s="31" t="s">
        <v>1319</v>
      </c>
      <c r="C1999">
        <v>3</v>
      </c>
      <c r="D1999">
        <v>1</v>
      </c>
      <c r="E1999" t="s">
        <v>382</v>
      </c>
      <c r="F1999" t="s">
        <v>15</v>
      </c>
      <c r="G1999" t="s">
        <v>388</v>
      </c>
      <c r="H1999" t="s">
        <v>931</v>
      </c>
      <c r="I1999">
        <v>111622</v>
      </c>
      <c r="J1999" s="19">
        <v>41424</v>
      </c>
      <c r="K1999" s="19">
        <v>41445</v>
      </c>
      <c r="L1999">
        <v>201306</v>
      </c>
      <c r="M1999" s="19">
        <v>41426</v>
      </c>
      <c r="N1999">
        <v>24617</v>
      </c>
      <c r="O1999" t="s">
        <v>1070</v>
      </c>
      <c r="P1999" t="s">
        <v>1321</v>
      </c>
      <c r="Q1999" t="s">
        <v>924</v>
      </c>
      <c r="R1999">
        <v>68615</v>
      </c>
      <c r="S1999" s="19">
        <v>41691</v>
      </c>
      <c r="T1999">
        <v>119693</v>
      </c>
      <c r="U1999" t="s">
        <v>357</v>
      </c>
      <c r="V1999" s="19">
        <v>41701</v>
      </c>
      <c r="W1999" t="s">
        <v>620</v>
      </c>
      <c r="X1999" t="s">
        <v>621</v>
      </c>
      <c r="Y1999" t="s">
        <v>95</v>
      </c>
      <c r="Z1999" t="s">
        <v>364</v>
      </c>
      <c r="AA1999" s="29">
        <v>-395.8</v>
      </c>
      <c r="AB1999">
        <v>0</v>
      </c>
      <c r="AC1999">
        <f t="shared" si="384"/>
        <v>2014</v>
      </c>
      <c r="AD1999">
        <f t="shared" si="385"/>
        <v>3</v>
      </c>
      <c r="AE1999">
        <f t="shared" si="386"/>
        <v>2013</v>
      </c>
      <c r="AF1999">
        <f t="shared" si="387"/>
        <v>5</v>
      </c>
      <c r="AG1999" t="str">
        <f>VLOOKUP(F1999,vlookup!$A$2:$E$660,2,0)</f>
        <v>Retained</v>
      </c>
      <c r="AH1999" t="str">
        <f>VLOOKUP(F1999,vlookup!$A$2:$E$660,3,0)</f>
        <v>Service Contract</v>
      </c>
      <c r="AI1999" t="str">
        <f>VLOOKUP(F1999,vlookup!$A$2:$E$660,4,0)</f>
        <v>Used Car Programs</v>
      </c>
      <c r="AJ1999" t="str">
        <f>VLOOKUP(F1999,vlookup!$A$2:$E$660,5,0)</f>
        <v>High Mileage</v>
      </c>
      <c r="AL1999">
        <f t="shared" si="388"/>
        <v>20</v>
      </c>
      <c r="AM1999">
        <f t="shared" si="389"/>
        <v>273</v>
      </c>
      <c r="AN1999">
        <f t="shared" si="390"/>
        <v>8071</v>
      </c>
      <c r="AO1999" t="str">
        <f t="shared" si="391"/>
        <v/>
      </c>
      <c r="AP1999" t="str">
        <f t="shared" si="392"/>
        <v/>
      </c>
      <c r="AQ1999" t="str">
        <f t="shared" si="393"/>
        <v/>
      </c>
      <c r="AR1999">
        <f t="shared" si="394"/>
        <v>-395.8</v>
      </c>
      <c r="AS1999" t="str">
        <f t="shared" si="395"/>
        <v>4EA56579E3-3</v>
      </c>
      <c r="AT1999" t="str">
        <f>IFERROR(IF(VLOOKUP(Y1999,vlookup!$I$2:$J$9,1,0)=Y1999,VLOOKUP(Y1999,vlookup!$I$2:$J$9,2,0),PROPER(Y1999)),PROPER(Y1999))</f>
        <v>Parts</v>
      </c>
      <c r="AU1999" t="str">
        <f>IFERROR(IF(B1999=VLOOKUP(B1999,vlookup!$L$2:$L$10,1,0),"Yes","No"),"No")</f>
        <v>No</v>
      </c>
    </row>
    <row r="2000" spans="1:47" ht="14.45" customHeight="1" x14ac:dyDescent="0.25">
      <c r="A2000" t="s">
        <v>1318</v>
      </c>
      <c r="B2000" s="31" t="s">
        <v>1319</v>
      </c>
      <c r="C2000">
        <v>4</v>
      </c>
      <c r="D2000">
        <v>1</v>
      </c>
      <c r="E2000" t="s">
        <v>382</v>
      </c>
      <c r="F2000" t="s">
        <v>15</v>
      </c>
      <c r="G2000" t="s">
        <v>388</v>
      </c>
      <c r="H2000" t="s">
        <v>931</v>
      </c>
      <c r="I2000">
        <v>111622</v>
      </c>
      <c r="J2000" s="19">
        <v>41424</v>
      </c>
      <c r="K2000" s="19">
        <v>41445</v>
      </c>
      <c r="L2000">
        <v>201306</v>
      </c>
      <c r="M2000" s="19">
        <v>41426</v>
      </c>
      <c r="N2000">
        <v>24617</v>
      </c>
      <c r="O2000" t="s">
        <v>1070</v>
      </c>
      <c r="P2000" t="s">
        <v>1322</v>
      </c>
      <c r="Q2000" t="s">
        <v>924</v>
      </c>
      <c r="R2000">
        <v>808931</v>
      </c>
      <c r="S2000" s="19">
        <v>41782</v>
      </c>
      <c r="T2000">
        <v>121272</v>
      </c>
      <c r="U2000" t="s">
        <v>357</v>
      </c>
      <c r="V2000" s="19">
        <v>41787</v>
      </c>
      <c r="W2000" t="s">
        <v>2897</v>
      </c>
      <c r="X2000" t="s">
        <v>2898</v>
      </c>
      <c r="Y2000" t="s">
        <v>95</v>
      </c>
      <c r="Z2000" t="s">
        <v>582</v>
      </c>
      <c r="AA2000" s="29">
        <v>-264.29000000000002</v>
      </c>
      <c r="AB2000">
        <v>0</v>
      </c>
      <c r="AC2000">
        <f t="shared" si="384"/>
        <v>2014</v>
      </c>
      <c r="AD2000">
        <f t="shared" si="385"/>
        <v>5</v>
      </c>
      <c r="AE2000">
        <f t="shared" si="386"/>
        <v>2013</v>
      </c>
      <c r="AF2000">
        <f t="shared" si="387"/>
        <v>5</v>
      </c>
      <c r="AG2000" t="str">
        <f>VLOOKUP(F2000,vlookup!$A$2:$E$660,2,0)</f>
        <v>Retained</v>
      </c>
      <c r="AH2000" t="str">
        <f>VLOOKUP(F2000,vlookup!$A$2:$E$660,3,0)</f>
        <v>Service Contract</v>
      </c>
      <c r="AI2000" t="str">
        <f>VLOOKUP(F2000,vlookup!$A$2:$E$660,4,0)</f>
        <v>Used Car Programs</v>
      </c>
      <c r="AJ2000" t="str">
        <f>VLOOKUP(F2000,vlookup!$A$2:$E$660,5,0)</f>
        <v>High Mileage</v>
      </c>
      <c r="AL2000">
        <f t="shared" si="388"/>
        <v>20</v>
      </c>
      <c r="AM2000">
        <f t="shared" si="389"/>
        <v>358</v>
      </c>
      <c r="AN2000">
        <f t="shared" si="390"/>
        <v>9650</v>
      </c>
      <c r="AO2000" t="str">
        <f t="shared" si="391"/>
        <v/>
      </c>
      <c r="AP2000" t="str">
        <f t="shared" si="392"/>
        <v/>
      </c>
      <c r="AQ2000" t="str">
        <f t="shared" si="393"/>
        <v/>
      </c>
      <c r="AR2000">
        <f t="shared" si="394"/>
        <v>-264.29000000000002</v>
      </c>
      <c r="AS2000" t="str">
        <f t="shared" si="395"/>
        <v>4EA56579E3-4</v>
      </c>
      <c r="AT2000" t="str">
        <f>IFERROR(IF(VLOOKUP(Y2000,vlookup!$I$2:$J$9,1,0)=Y2000,VLOOKUP(Y2000,vlookup!$I$2:$J$9,2,0),PROPER(Y2000)),PROPER(Y2000))</f>
        <v>Parts</v>
      </c>
      <c r="AU2000" t="str">
        <f>IFERROR(IF(B2000=VLOOKUP(B2000,vlookup!$L$2:$L$10,1,0),"Yes","No"),"No")</f>
        <v>No</v>
      </c>
    </row>
    <row r="2001" spans="1:47" ht="14.45" customHeight="1" x14ac:dyDescent="0.25">
      <c r="A2001" t="s">
        <v>1318</v>
      </c>
      <c r="B2001" s="31" t="s">
        <v>1319</v>
      </c>
      <c r="C2001">
        <v>5</v>
      </c>
      <c r="D2001">
        <v>1</v>
      </c>
      <c r="E2001" t="s">
        <v>382</v>
      </c>
      <c r="F2001" t="s">
        <v>15</v>
      </c>
      <c r="G2001" t="s">
        <v>388</v>
      </c>
      <c r="H2001" t="s">
        <v>931</v>
      </c>
      <c r="I2001">
        <v>111622</v>
      </c>
      <c r="J2001" s="19">
        <v>41424</v>
      </c>
      <c r="K2001" s="19">
        <v>41445</v>
      </c>
      <c r="L2001">
        <v>201306</v>
      </c>
      <c r="M2001" s="19">
        <v>41426</v>
      </c>
      <c r="N2001">
        <v>24617</v>
      </c>
      <c r="O2001" t="s">
        <v>1070</v>
      </c>
      <c r="P2001" t="s">
        <v>1321</v>
      </c>
      <c r="Q2001" t="s">
        <v>924</v>
      </c>
      <c r="R2001">
        <v>73465</v>
      </c>
      <c r="S2001" s="19">
        <v>41787</v>
      </c>
      <c r="T2001">
        <v>121560</v>
      </c>
      <c r="U2001" t="s">
        <v>357</v>
      </c>
      <c r="V2001" s="19">
        <v>41842</v>
      </c>
      <c r="W2001" t="s">
        <v>2897</v>
      </c>
      <c r="X2001" t="s">
        <v>2898</v>
      </c>
      <c r="Y2001" t="s">
        <v>95</v>
      </c>
      <c r="Z2001" t="s">
        <v>582</v>
      </c>
      <c r="AA2001" s="29">
        <v>-1261.47</v>
      </c>
      <c r="AB2001">
        <v>0</v>
      </c>
      <c r="AC2001">
        <f t="shared" si="384"/>
        <v>2014</v>
      </c>
      <c r="AD2001">
        <f t="shared" si="385"/>
        <v>7</v>
      </c>
      <c r="AE2001">
        <f t="shared" si="386"/>
        <v>2013</v>
      </c>
      <c r="AF2001">
        <f t="shared" si="387"/>
        <v>5</v>
      </c>
      <c r="AG2001" t="str">
        <f>VLOOKUP(F2001,vlookup!$A$2:$E$660,2,0)</f>
        <v>Retained</v>
      </c>
      <c r="AH2001" t="str">
        <f>VLOOKUP(F2001,vlookup!$A$2:$E$660,3,0)</f>
        <v>Service Contract</v>
      </c>
      <c r="AI2001" t="str">
        <f>VLOOKUP(F2001,vlookup!$A$2:$E$660,4,0)</f>
        <v>Used Car Programs</v>
      </c>
      <c r="AJ2001" t="str">
        <f>VLOOKUP(F2001,vlookup!$A$2:$E$660,5,0)</f>
        <v>High Mileage</v>
      </c>
      <c r="AL2001">
        <f t="shared" si="388"/>
        <v>20</v>
      </c>
      <c r="AM2001">
        <f t="shared" si="389"/>
        <v>412</v>
      </c>
      <c r="AN2001">
        <f t="shared" si="390"/>
        <v>9938</v>
      </c>
      <c r="AO2001" t="str">
        <f t="shared" si="391"/>
        <v/>
      </c>
      <c r="AP2001" t="str">
        <f t="shared" si="392"/>
        <v/>
      </c>
      <c r="AQ2001" t="str">
        <f t="shared" si="393"/>
        <v/>
      </c>
      <c r="AR2001">
        <f t="shared" si="394"/>
        <v>-1261.47</v>
      </c>
      <c r="AS2001" t="str">
        <f t="shared" si="395"/>
        <v>4EA56579E3-5</v>
      </c>
      <c r="AT2001" t="str">
        <f>IFERROR(IF(VLOOKUP(Y2001,vlookup!$I$2:$J$9,1,0)=Y2001,VLOOKUP(Y2001,vlookup!$I$2:$J$9,2,0),PROPER(Y2001)),PROPER(Y2001))</f>
        <v>Parts</v>
      </c>
      <c r="AU2001" t="str">
        <f>IFERROR(IF(B2001=VLOOKUP(B2001,vlookup!$L$2:$L$10,1,0),"Yes","No"),"No")</f>
        <v>No</v>
      </c>
    </row>
    <row r="2002" spans="1:47" ht="14.45" customHeight="1" x14ac:dyDescent="0.25">
      <c r="A2002" t="s">
        <v>1318</v>
      </c>
      <c r="B2002" s="31" t="s">
        <v>1319</v>
      </c>
      <c r="C2002">
        <v>8</v>
      </c>
      <c r="D2002">
        <v>1</v>
      </c>
      <c r="E2002" t="s">
        <v>382</v>
      </c>
      <c r="F2002" t="s">
        <v>15</v>
      </c>
      <c r="G2002" t="s">
        <v>388</v>
      </c>
      <c r="H2002" t="s">
        <v>931</v>
      </c>
      <c r="I2002">
        <v>111622</v>
      </c>
      <c r="J2002" s="19">
        <v>41424</v>
      </c>
      <c r="K2002" s="19">
        <v>41445</v>
      </c>
      <c r="L2002">
        <v>201306</v>
      </c>
      <c r="M2002" s="19">
        <v>41426</v>
      </c>
      <c r="N2002">
        <v>24617</v>
      </c>
      <c r="O2002" t="s">
        <v>1070</v>
      </c>
      <c r="P2002" t="s">
        <v>1323</v>
      </c>
      <c r="Q2002" t="s">
        <v>924</v>
      </c>
      <c r="R2002">
        <v>610872</v>
      </c>
      <c r="S2002" s="19">
        <v>42080</v>
      </c>
      <c r="T2002">
        <v>126624</v>
      </c>
      <c r="U2002" t="s">
        <v>357</v>
      </c>
      <c r="V2002" s="19">
        <v>42101</v>
      </c>
      <c r="W2002" t="s">
        <v>2856</v>
      </c>
      <c r="X2002" t="s">
        <v>2857</v>
      </c>
      <c r="Y2002" t="s">
        <v>95</v>
      </c>
      <c r="Z2002" t="s">
        <v>364</v>
      </c>
      <c r="AA2002" s="29">
        <v>-1542.85</v>
      </c>
      <c r="AB2002">
        <v>0</v>
      </c>
      <c r="AC2002">
        <f t="shared" si="384"/>
        <v>2015</v>
      </c>
      <c r="AD2002">
        <f t="shared" si="385"/>
        <v>4</v>
      </c>
      <c r="AE2002">
        <f t="shared" si="386"/>
        <v>2013</v>
      </c>
      <c r="AF2002">
        <f t="shared" si="387"/>
        <v>5</v>
      </c>
      <c r="AG2002" t="str">
        <f>VLOOKUP(F2002,vlookup!$A$2:$E$660,2,0)</f>
        <v>Retained</v>
      </c>
      <c r="AH2002" t="str">
        <f>VLOOKUP(F2002,vlookup!$A$2:$E$660,3,0)</f>
        <v>Service Contract</v>
      </c>
      <c r="AI2002" t="str">
        <f>VLOOKUP(F2002,vlookup!$A$2:$E$660,4,0)</f>
        <v>Used Car Programs</v>
      </c>
      <c r="AJ2002" t="str">
        <f>VLOOKUP(F2002,vlookup!$A$2:$E$660,5,0)</f>
        <v>High Mileage</v>
      </c>
      <c r="AL2002">
        <f t="shared" si="388"/>
        <v>20</v>
      </c>
      <c r="AM2002">
        <f t="shared" si="389"/>
        <v>667</v>
      </c>
      <c r="AN2002">
        <f t="shared" si="390"/>
        <v>15002</v>
      </c>
      <c r="AO2002" t="str">
        <f t="shared" si="391"/>
        <v/>
      </c>
      <c r="AP2002" t="str">
        <f t="shared" si="392"/>
        <v/>
      </c>
      <c r="AQ2002" t="str">
        <f t="shared" si="393"/>
        <v/>
      </c>
      <c r="AR2002">
        <f t="shared" si="394"/>
        <v>-1542.85</v>
      </c>
      <c r="AS2002" t="str">
        <f t="shared" si="395"/>
        <v>4EA56579E3-8</v>
      </c>
      <c r="AT2002" t="str">
        <f>IFERROR(IF(VLOOKUP(Y2002,vlookup!$I$2:$J$9,1,0)=Y2002,VLOOKUP(Y2002,vlookup!$I$2:$J$9,2,0),PROPER(Y2002)),PROPER(Y2002))</f>
        <v>Parts</v>
      </c>
      <c r="AU2002" t="str">
        <f>IFERROR(IF(B2002=VLOOKUP(B2002,vlookup!$L$2:$L$10,1,0),"Yes","No"),"No")</f>
        <v>No</v>
      </c>
    </row>
    <row r="2003" spans="1:47" ht="14.45" customHeight="1" x14ac:dyDescent="0.25">
      <c r="A2003" t="s">
        <v>1318</v>
      </c>
      <c r="B2003" s="31" t="s">
        <v>1319</v>
      </c>
      <c r="C2003">
        <v>8</v>
      </c>
      <c r="D2003">
        <v>1</v>
      </c>
      <c r="E2003" t="s">
        <v>382</v>
      </c>
      <c r="F2003" t="s">
        <v>15</v>
      </c>
      <c r="G2003" t="s">
        <v>388</v>
      </c>
      <c r="H2003" t="s">
        <v>931</v>
      </c>
      <c r="I2003">
        <v>111622</v>
      </c>
      <c r="J2003" s="19">
        <v>41424</v>
      </c>
      <c r="K2003" s="19">
        <v>41445</v>
      </c>
      <c r="L2003">
        <v>201306</v>
      </c>
      <c r="M2003" s="19">
        <v>41426</v>
      </c>
      <c r="N2003">
        <v>24617</v>
      </c>
      <c r="O2003" t="s">
        <v>1070</v>
      </c>
      <c r="P2003" t="s">
        <v>1323</v>
      </c>
      <c r="Q2003" t="s">
        <v>924</v>
      </c>
      <c r="R2003">
        <v>610872</v>
      </c>
      <c r="S2003" s="19">
        <v>42080</v>
      </c>
      <c r="T2003">
        <v>126624</v>
      </c>
      <c r="U2003" t="s">
        <v>357</v>
      </c>
      <c r="V2003" s="19">
        <v>42101</v>
      </c>
      <c r="W2003" t="s">
        <v>1040</v>
      </c>
      <c r="X2003" t="s">
        <v>1041</v>
      </c>
      <c r="Y2003" t="s">
        <v>95</v>
      </c>
      <c r="Z2003" t="s">
        <v>364</v>
      </c>
      <c r="AA2003" s="29">
        <v>-7.54</v>
      </c>
      <c r="AB2003">
        <v>0</v>
      </c>
      <c r="AC2003">
        <f t="shared" si="384"/>
        <v>2015</v>
      </c>
      <c r="AD2003">
        <f t="shared" si="385"/>
        <v>4</v>
      </c>
      <c r="AE2003">
        <f t="shared" si="386"/>
        <v>2013</v>
      </c>
      <c r="AF2003">
        <f t="shared" si="387"/>
        <v>5</v>
      </c>
      <c r="AG2003" t="str">
        <f>VLOOKUP(F2003,vlookup!$A$2:$E$660,2,0)</f>
        <v>Retained</v>
      </c>
      <c r="AH2003" t="str">
        <f>VLOOKUP(F2003,vlookup!$A$2:$E$660,3,0)</f>
        <v>Service Contract</v>
      </c>
      <c r="AI2003" t="str">
        <f>VLOOKUP(F2003,vlookup!$A$2:$E$660,4,0)</f>
        <v>Used Car Programs</v>
      </c>
      <c r="AJ2003" t="str">
        <f>VLOOKUP(F2003,vlookup!$A$2:$E$660,5,0)</f>
        <v>High Mileage</v>
      </c>
      <c r="AL2003">
        <f t="shared" si="388"/>
        <v>20</v>
      </c>
      <c r="AM2003">
        <f t="shared" si="389"/>
        <v>667</v>
      </c>
      <c r="AN2003">
        <f t="shared" si="390"/>
        <v>15002</v>
      </c>
      <c r="AO2003" t="str">
        <f t="shared" si="391"/>
        <v/>
      </c>
      <c r="AP2003" t="str">
        <f t="shared" si="392"/>
        <v/>
      </c>
      <c r="AQ2003" t="str">
        <f t="shared" si="393"/>
        <v/>
      </c>
      <c r="AR2003">
        <f t="shared" si="394"/>
        <v>-7.54</v>
      </c>
      <c r="AS2003" t="str">
        <f t="shared" si="395"/>
        <v>4EA56579E3-8</v>
      </c>
      <c r="AT2003" t="str">
        <f>IFERROR(IF(VLOOKUP(Y2003,vlookup!$I$2:$J$9,1,0)=Y2003,VLOOKUP(Y2003,vlookup!$I$2:$J$9,2,0),PROPER(Y2003)),PROPER(Y2003))</f>
        <v>Parts</v>
      </c>
      <c r="AU2003" t="str">
        <f>IFERROR(IF(B2003=VLOOKUP(B2003,vlookup!$L$2:$L$10,1,0),"Yes","No"),"No")</f>
        <v>No</v>
      </c>
    </row>
    <row r="2004" spans="1:47" ht="14.45" customHeight="1" x14ac:dyDescent="0.25">
      <c r="A2004" t="s">
        <v>1324</v>
      </c>
      <c r="B2004" s="31" t="s">
        <v>1325</v>
      </c>
      <c r="C2004">
        <v>1</v>
      </c>
      <c r="D2004">
        <v>1</v>
      </c>
      <c r="E2004" t="s">
        <v>382</v>
      </c>
      <c r="F2004" t="s">
        <v>238</v>
      </c>
      <c r="G2004" t="s">
        <v>388</v>
      </c>
      <c r="H2004" t="s">
        <v>931</v>
      </c>
      <c r="I2004">
        <v>159296</v>
      </c>
      <c r="J2004" s="19">
        <v>41817</v>
      </c>
      <c r="K2004" s="19">
        <v>41838</v>
      </c>
      <c r="L2004">
        <v>201407</v>
      </c>
      <c r="M2004" s="19">
        <v>41821</v>
      </c>
      <c r="N2004">
        <v>24617</v>
      </c>
      <c r="O2004" t="s">
        <v>1070</v>
      </c>
      <c r="P2004" t="s">
        <v>1312</v>
      </c>
      <c r="Q2004" t="s">
        <v>924</v>
      </c>
      <c r="R2004">
        <v>25215</v>
      </c>
      <c r="S2004" s="19">
        <v>41936</v>
      </c>
      <c r="T2004">
        <v>162214</v>
      </c>
      <c r="U2004" t="s">
        <v>357</v>
      </c>
      <c r="V2004" s="19">
        <v>41941</v>
      </c>
      <c r="W2004" t="s">
        <v>2856</v>
      </c>
      <c r="X2004" t="s">
        <v>2857</v>
      </c>
      <c r="Y2004" t="s">
        <v>95</v>
      </c>
      <c r="Z2004" t="s">
        <v>364</v>
      </c>
      <c r="AA2004" s="29">
        <v>-999</v>
      </c>
      <c r="AB2004">
        <v>0</v>
      </c>
      <c r="AC2004">
        <f t="shared" si="384"/>
        <v>2014</v>
      </c>
      <c r="AD2004">
        <f t="shared" si="385"/>
        <v>10</v>
      </c>
      <c r="AE2004">
        <f t="shared" si="386"/>
        <v>2014</v>
      </c>
      <c r="AF2004">
        <f t="shared" si="387"/>
        <v>6</v>
      </c>
      <c r="AG2004" t="str">
        <f>VLOOKUP(F2004,vlookup!$A$2:$E$660,2,0)</f>
        <v>Retained</v>
      </c>
      <c r="AH2004" t="str">
        <f>VLOOKUP(F2004,vlookup!$A$2:$E$660,3,0)</f>
        <v>Service Contract</v>
      </c>
      <c r="AI2004" t="str">
        <f>VLOOKUP(F2004,vlookup!$A$2:$E$660,4,0)</f>
        <v>Used Car Programs</v>
      </c>
      <c r="AJ2004" t="str">
        <f>VLOOKUP(F2004,vlookup!$A$2:$E$660,5,0)</f>
        <v>High Mileage</v>
      </c>
      <c r="AL2004">
        <f t="shared" si="388"/>
        <v>21</v>
      </c>
      <c r="AM2004">
        <f t="shared" si="389"/>
        <v>122</v>
      </c>
      <c r="AN2004">
        <f t="shared" si="390"/>
        <v>2918</v>
      </c>
      <c r="AO2004" t="str">
        <f t="shared" si="391"/>
        <v/>
      </c>
      <c r="AP2004" t="str">
        <f t="shared" si="392"/>
        <v/>
      </c>
      <c r="AQ2004" t="str">
        <f t="shared" si="393"/>
        <v/>
      </c>
      <c r="AR2004">
        <f t="shared" si="394"/>
        <v>-999</v>
      </c>
      <c r="AS2004" t="str">
        <f t="shared" si="395"/>
        <v>4ED10403F4Y-1</v>
      </c>
      <c r="AT2004" t="str">
        <f>IFERROR(IF(VLOOKUP(Y2004,vlookup!$I$2:$J$9,1,0)=Y2004,VLOOKUP(Y2004,vlookup!$I$2:$J$9,2,0),PROPER(Y2004)),PROPER(Y2004))</f>
        <v>Parts</v>
      </c>
      <c r="AU2004" t="str">
        <f>IFERROR(IF(B2004=VLOOKUP(B2004,vlookup!$L$2:$L$10,1,0),"Yes","No"),"No")</f>
        <v>No</v>
      </c>
    </row>
    <row r="2005" spans="1:47" ht="14.45" customHeight="1" x14ac:dyDescent="0.25">
      <c r="A2005" t="s">
        <v>1326</v>
      </c>
      <c r="B2005" s="31" t="s">
        <v>1327</v>
      </c>
      <c r="C2005">
        <v>1</v>
      </c>
      <c r="D2005">
        <v>1</v>
      </c>
      <c r="E2005" t="s">
        <v>382</v>
      </c>
      <c r="F2005" t="s">
        <v>205</v>
      </c>
      <c r="G2005" t="s">
        <v>388</v>
      </c>
      <c r="H2005" t="s">
        <v>1267</v>
      </c>
      <c r="I2005">
        <v>97339</v>
      </c>
      <c r="J2005" s="19">
        <v>42023</v>
      </c>
      <c r="K2005" s="19">
        <v>42034</v>
      </c>
      <c r="L2005">
        <v>201501</v>
      </c>
      <c r="M2005" s="19">
        <v>42005</v>
      </c>
      <c r="N2005">
        <v>24617</v>
      </c>
      <c r="O2005" t="s">
        <v>1070</v>
      </c>
      <c r="P2005" t="s">
        <v>1264</v>
      </c>
      <c r="Q2005" t="s">
        <v>924</v>
      </c>
      <c r="R2005">
        <v>244615</v>
      </c>
      <c r="S2005" s="19">
        <v>42136</v>
      </c>
      <c r="T2005">
        <v>100689</v>
      </c>
      <c r="U2005" t="s">
        <v>357</v>
      </c>
      <c r="V2005" s="19">
        <v>42143</v>
      </c>
      <c r="W2005" t="s">
        <v>2901</v>
      </c>
      <c r="X2005" t="s">
        <v>2902</v>
      </c>
      <c r="Y2005" t="s">
        <v>95</v>
      </c>
      <c r="Z2005" t="s">
        <v>364</v>
      </c>
      <c r="AA2005" s="29">
        <v>-93.95</v>
      </c>
      <c r="AB2005">
        <v>0</v>
      </c>
      <c r="AC2005">
        <f t="shared" si="384"/>
        <v>2015</v>
      </c>
      <c r="AD2005">
        <f t="shared" si="385"/>
        <v>5</v>
      </c>
      <c r="AE2005">
        <f t="shared" si="386"/>
        <v>2015</v>
      </c>
      <c r="AF2005">
        <f t="shared" si="387"/>
        <v>1</v>
      </c>
      <c r="AG2005" t="str">
        <f>VLOOKUP(F2005,vlookup!$A$2:$E$660,2,0)</f>
        <v>Retained</v>
      </c>
      <c r="AH2005" t="str">
        <f>VLOOKUP(F2005,vlookup!$A$2:$E$660,3,0)</f>
        <v>Service Contract</v>
      </c>
      <c r="AI2005" t="str">
        <f>VLOOKUP(F2005,vlookup!$A$2:$E$660,4,0)</f>
        <v>Used Car Programs</v>
      </c>
      <c r="AJ2005" t="str">
        <f>VLOOKUP(F2005,vlookup!$A$2:$E$660,5,0)</f>
        <v>High Mileage</v>
      </c>
      <c r="AL2005">
        <f t="shared" si="388"/>
        <v>11</v>
      </c>
      <c r="AM2005">
        <f t="shared" si="389"/>
        <v>120</v>
      </c>
      <c r="AN2005">
        <f t="shared" si="390"/>
        <v>3350</v>
      </c>
      <c r="AO2005" t="str">
        <f t="shared" si="391"/>
        <v/>
      </c>
      <c r="AP2005" t="str">
        <f t="shared" si="392"/>
        <v/>
      </c>
      <c r="AQ2005" t="str">
        <f t="shared" si="393"/>
        <v/>
      </c>
      <c r="AR2005">
        <f t="shared" si="394"/>
        <v>-93.95</v>
      </c>
      <c r="AS2005" t="str">
        <f t="shared" si="395"/>
        <v>6EA35777A5-1</v>
      </c>
      <c r="AT2005" t="str">
        <f>IFERROR(IF(VLOOKUP(Y2005,vlookup!$I$2:$J$9,1,0)=Y2005,VLOOKUP(Y2005,vlookup!$I$2:$J$9,2,0),PROPER(Y2005)),PROPER(Y2005))</f>
        <v>Parts</v>
      </c>
      <c r="AU2005" t="str">
        <f>IFERROR(IF(B2005=VLOOKUP(B2005,vlookup!$L$2:$L$10,1,0),"Yes","No"),"No")</f>
        <v>No</v>
      </c>
    </row>
    <row r="2006" spans="1:47" ht="14.45" customHeight="1" x14ac:dyDescent="0.25">
      <c r="A2006" t="s">
        <v>1326</v>
      </c>
      <c r="B2006" s="31" t="s">
        <v>1327</v>
      </c>
      <c r="C2006">
        <v>2</v>
      </c>
      <c r="D2006">
        <v>1</v>
      </c>
      <c r="E2006" t="s">
        <v>382</v>
      </c>
      <c r="F2006" t="s">
        <v>205</v>
      </c>
      <c r="G2006" t="s">
        <v>388</v>
      </c>
      <c r="H2006" t="s">
        <v>1267</v>
      </c>
      <c r="I2006">
        <v>97339</v>
      </c>
      <c r="J2006" s="19">
        <v>42023</v>
      </c>
      <c r="K2006" s="19">
        <v>42034</v>
      </c>
      <c r="L2006">
        <v>201501</v>
      </c>
      <c r="M2006" s="19">
        <v>42005</v>
      </c>
      <c r="N2006">
        <v>24617</v>
      </c>
      <c r="O2006" t="s">
        <v>1070</v>
      </c>
      <c r="P2006" t="s">
        <v>1264</v>
      </c>
      <c r="Q2006" t="s">
        <v>924</v>
      </c>
      <c r="R2006">
        <v>263138</v>
      </c>
      <c r="S2006" s="19">
        <v>42324</v>
      </c>
      <c r="T2006">
        <v>106164</v>
      </c>
      <c r="U2006" t="s">
        <v>357</v>
      </c>
      <c r="V2006" s="19">
        <v>42338</v>
      </c>
      <c r="W2006" t="s">
        <v>2903</v>
      </c>
      <c r="X2006" t="s">
        <v>2904</v>
      </c>
      <c r="Y2006" t="s">
        <v>95</v>
      </c>
      <c r="Z2006" t="s">
        <v>364</v>
      </c>
      <c r="AA2006" s="29">
        <v>-112.06</v>
      </c>
      <c r="AB2006">
        <v>0</v>
      </c>
      <c r="AC2006">
        <f t="shared" si="384"/>
        <v>2015</v>
      </c>
      <c r="AD2006">
        <f t="shared" si="385"/>
        <v>11</v>
      </c>
      <c r="AE2006">
        <f t="shared" si="386"/>
        <v>2015</v>
      </c>
      <c r="AF2006">
        <f t="shared" si="387"/>
        <v>1</v>
      </c>
      <c r="AG2006" t="str">
        <f>VLOOKUP(F2006,vlookup!$A$2:$E$660,2,0)</f>
        <v>Retained</v>
      </c>
      <c r="AH2006" t="str">
        <f>VLOOKUP(F2006,vlookup!$A$2:$E$660,3,0)</f>
        <v>Service Contract</v>
      </c>
      <c r="AI2006" t="str">
        <f>VLOOKUP(F2006,vlookup!$A$2:$E$660,4,0)</f>
        <v>Used Car Programs</v>
      </c>
      <c r="AJ2006" t="str">
        <f>VLOOKUP(F2006,vlookup!$A$2:$E$660,5,0)</f>
        <v>High Mileage</v>
      </c>
      <c r="AL2006">
        <f t="shared" si="388"/>
        <v>11</v>
      </c>
      <c r="AM2006">
        <f t="shared" si="389"/>
        <v>311</v>
      </c>
      <c r="AN2006">
        <f t="shared" si="390"/>
        <v>8825</v>
      </c>
      <c r="AO2006" t="str">
        <f t="shared" si="391"/>
        <v/>
      </c>
      <c r="AP2006" t="str">
        <f t="shared" si="392"/>
        <v/>
      </c>
      <c r="AQ2006" t="str">
        <f t="shared" si="393"/>
        <v/>
      </c>
      <c r="AR2006">
        <f t="shared" si="394"/>
        <v>-112.06</v>
      </c>
      <c r="AS2006" t="str">
        <f t="shared" si="395"/>
        <v>6EA35777A5-2</v>
      </c>
      <c r="AT2006" t="str">
        <f>IFERROR(IF(VLOOKUP(Y2006,vlookup!$I$2:$J$9,1,0)=Y2006,VLOOKUP(Y2006,vlookup!$I$2:$J$9,2,0),PROPER(Y2006)),PROPER(Y2006))</f>
        <v>Parts</v>
      </c>
      <c r="AU2006" t="str">
        <f>IFERROR(IF(B2006=VLOOKUP(B2006,vlookup!$L$2:$L$10,1,0),"Yes","No"),"No")</f>
        <v>No</v>
      </c>
    </row>
    <row r="2007" spans="1:47" ht="14.45" customHeight="1" x14ac:dyDescent="0.25">
      <c r="A2007" t="s">
        <v>1326</v>
      </c>
      <c r="B2007" s="31" t="s">
        <v>1327</v>
      </c>
      <c r="C2007">
        <v>3</v>
      </c>
      <c r="D2007">
        <v>1</v>
      </c>
      <c r="E2007" t="s">
        <v>382</v>
      </c>
      <c r="F2007" t="s">
        <v>205</v>
      </c>
      <c r="G2007" t="s">
        <v>388</v>
      </c>
      <c r="H2007" t="s">
        <v>1267</v>
      </c>
      <c r="I2007">
        <v>97339</v>
      </c>
      <c r="J2007" s="19">
        <v>42023</v>
      </c>
      <c r="K2007" s="19">
        <v>42034</v>
      </c>
      <c r="L2007">
        <v>201501</v>
      </c>
      <c r="M2007" s="19">
        <v>42005</v>
      </c>
      <c r="N2007">
        <v>24617</v>
      </c>
      <c r="O2007" t="s">
        <v>1070</v>
      </c>
      <c r="P2007" t="s">
        <v>1264</v>
      </c>
      <c r="Q2007" t="s">
        <v>924</v>
      </c>
      <c r="R2007">
        <v>293559</v>
      </c>
      <c r="S2007" s="19">
        <v>42625</v>
      </c>
      <c r="T2007">
        <v>111766</v>
      </c>
      <c r="U2007" t="s">
        <v>356</v>
      </c>
      <c r="V2007" s="19">
        <v>42629</v>
      </c>
      <c r="W2007" t="s">
        <v>2897</v>
      </c>
      <c r="X2007" t="s">
        <v>2898</v>
      </c>
      <c r="Y2007" t="s">
        <v>95</v>
      </c>
      <c r="Z2007" t="s">
        <v>582</v>
      </c>
      <c r="AA2007" s="29">
        <v>-264.29000000000002</v>
      </c>
      <c r="AB2007">
        <v>0</v>
      </c>
      <c r="AC2007">
        <f t="shared" si="384"/>
        <v>2016</v>
      </c>
      <c r="AD2007">
        <f t="shared" si="385"/>
        <v>9</v>
      </c>
      <c r="AE2007">
        <f t="shared" si="386"/>
        <v>2015</v>
      </c>
      <c r="AF2007">
        <f t="shared" si="387"/>
        <v>1</v>
      </c>
      <c r="AG2007" t="str">
        <f>VLOOKUP(F2007,vlookup!$A$2:$E$660,2,0)</f>
        <v>Retained</v>
      </c>
      <c r="AH2007" t="str">
        <f>VLOOKUP(F2007,vlookup!$A$2:$E$660,3,0)</f>
        <v>Service Contract</v>
      </c>
      <c r="AI2007" t="str">
        <f>VLOOKUP(F2007,vlookup!$A$2:$E$660,4,0)</f>
        <v>Used Car Programs</v>
      </c>
      <c r="AJ2007" t="str">
        <f>VLOOKUP(F2007,vlookup!$A$2:$E$660,5,0)</f>
        <v>High Mileage</v>
      </c>
      <c r="AL2007">
        <f t="shared" si="388"/>
        <v>11</v>
      </c>
      <c r="AM2007">
        <f t="shared" si="389"/>
        <v>597</v>
      </c>
      <c r="AN2007">
        <f t="shared" si="390"/>
        <v>14427</v>
      </c>
      <c r="AO2007" t="str">
        <f t="shared" si="391"/>
        <v/>
      </c>
      <c r="AP2007" t="str">
        <f t="shared" si="392"/>
        <v/>
      </c>
      <c r="AQ2007" t="str">
        <f t="shared" si="393"/>
        <v/>
      </c>
      <c r="AR2007">
        <f t="shared" si="394"/>
        <v>-264.29000000000002</v>
      </c>
      <c r="AS2007" t="str">
        <f t="shared" si="395"/>
        <v>6EA35777A5-3</v>
      </c>
      <c r="AT2007" t="str">
        <f>IFERROR(IF(VLOOKUP(Y2007,vlookup!$I$2:$J$9,1,0)=Y2007,VLOOKUP(Y2007,vlookup!$I$2:$J$9,2,0),PROPER(Y2007)),PROPER(Y2007))</f>
        <v>Parts</v>
      </c>
      <c r="AU2007" t="str">
        <f>IFERROR(IF(B2007=VLOOKUP(B2007,vlookup!$L$2:$L$10,1,0),"Yes","No"),"No")</f>
        <v>No</v>
      </c>
    </row>
    <row r="2008" spans="1:47" ht="14.45" customHeight="1" x14ac:dyDescent="0.25">
      <c r="A2008" t="s">
        <v>1328</v>
      </c>
      <c r="B2008" s="31" t="s">
        <v>1329</v>
      </c>
      <c r="C2008">
        <v>2</v>
      </c>
      <c r="D2008">
        <v>1</v>
      </c>
      <c r="E2008" t="s">
        <v>382</v>
      </c>
      <c r="F2008" t="s">
        <v>60</v>
      </c>
      <c r="G2008" t="s">
        <v>388</v>
      </c>
      <c r="H2008" t="s">
        <v>1267</v>
      </c>
      <c r="I2008">
        <v>158180</v>
      </c>
      <c r="J2008" s="19">
        <v>41658</v>
      </c>
      <c r="K2008" s="19">
        <v>41697</v>
      </c>
      <c r="L2008">
        <v>201402</v>
      </c>
      <c r="M2008" s="19">
        <v>41671</v>
      </c>
      <c r="N2008">
        <v>24617</v>
      </c>
      <c r="O2008" t="s">
        <v>1070</v>
      </c>
      <c r="P2008" t="s">
        <v>1245</v>
      </c>
      <c r="Q2008" t="s">
        <v>924</v>
      </c>
      <c r="R2008">
        <v>361465</v>
      </c>
      <c r="S2008" s="19">
        <v>41786</v>
      </c>
      <c r="T2008">
        <v>163904</v>
      </c>
      <c r="U2008" t="s">
        <v>357</v>
      </c>
      <c r="V2008" s="19">
        <v>41789</v>
      </c>
      <c r="W2008" t="s">
        <v>969</v>
      </c>
      <c r="X2008" t="s">
        <v>970</v>
      </c>
      <c r="Y2008" t="s">
        <v>95</v>
      </c>
      <c r="Z2008" t="s">
        <v>582</v>
      </c>
      <c r="AA2008" s="29">
        <v>-522.03</v>
      </c>
      <c r="AB2008">
        <v>0</v>
      </c>
      <c r="AC2008">
        <f t="shared" si="384"/>
        <v>2014</v>
      </c>
      <c r="AD2008">
        <f t="shared" si="385"/>
        <v>5</v>
      </c>
      <c r="AE2008">
        <f t="shared" si="386"/>
        <v>2014</v>
      </c>
      <c r="AF2008">
        <f t="shared" si="387"/>
        <v>1</v>
      </c>
      <c r="AG2008" t="str">
        <f>VLOOKUP(F2008,vlookup!$A$2:$E$660,2,0)</f>
        <v>Retained</v>
      </c>
      <c r="AH2008" t="str">
        <f>VLOOKUP(F2008,vlookup!$A$2:$E$660,3,0)</f>
        <v>Service Contract</v>
      </c>
      <c r="AI2008" t="str">
        <f>VLOOKUP(F2008,vlookup!$A$2:$E$660,4,0)</f>
        <v>Used Car Programs</v>
      </c>
      <c r="AJ2008" t="str">
        <f>VLOOKUP(F2008,vlookup!$A$2:$E$660,5,0)</f>
        <v>High Mileage</v>
      </c>
      <c r="AL2008">
        <f t="shared" si="388"/>
        <v>38</v>
      </c>
      <c r="AM2008">
        <f t="shared" si="389"/>
        <v>131</v>
      </c>
      <c r="AN2008">
        <f t="shared" si="390"/>
        <v>5724</v>
      </c>
      <c r="AO2008" t="str">
        <f t="shared" si="391"/>
        <v/>
      </c>
      <c r="AP2008" t="str">
        <f t="shared" si="392"/>
        <v/>
      </c>
      <c r="AQ2008" t="str">
        <f t="shared" si="393"/>
        <v/>
      </c>
      <c r="AR2008">
        <f t="shared" si="394"/>
        <v>-522.03</v>
      </c>
      <c r="AS2008" t="str">
        <f t="shared" si="395"/>
        <v>8EC38842A4Y-2</v>
      </c>
      <c r="AT2008" t="str">
        <f>IFERROR(IF(VLOOKUP(Y2008,vlookup!$I$2:$J$9,1,0)=Y2008,VLOOKUP(Y2008,vlookup!$I$2:$J$9,2,0),PROPER(Y2008)),PROPER(Y2008))</f>
        <v>Parts</v>
      </c>
      <c r="AU2008" t="str">
        <f>IFERROR(IF(B2008=VLOOKUP(B2008,vlookup!$L$2:$L$10,1,0),"Yes","No"),"No")</f>
        <v>No</v>
      </c>
    </row>
    <row r="2009" spans="1:47" ht="14.45" customHeight="1" x14ac:dyDescent="0.25">
      <c r="A2009" t="s">
        <v>1330</v>
      </c>
      <c r="B2009" s="31" t="s">
        <v>3580</v>
      </c>
      <c r="C2009">
        <v>1</v>
      </c>
      <c r="D2009">
        <v>1</v>
      </c>
      <c r="E2009" t="s">
        <v>382</v>
      </c>
      <c r="F2009" t="s">
        <v>238</v>
      </c>
      <c r="G2009" t="s">
        <v>388</v>
      </c>
      <c r="H2009" t="s">
        <v>931</v>
      </c>
      <c r="I2009">
        <v>359513</v>
      </c>
      <c r="J2009" s="19">
        <v>41832</v>
      </c>
      <c r="K2009" s="19">
        <v>41894</v>
      </c>
      <c r="L2009">
        <v>201409</v>
      </c>
      <c r="M2009" s="19">
        <v>41883</v>
      </c>
      <c r="N2009">
        <v>24616</v>
      </c>
      <c r="O2009" t="s">
        <v>1076</v>
      </c>
      <c r="P2009" t="s">
        <v>1312</v>
      </c>
      <c r="Q2009" t="s">
        <v>924</v>
      </c>
      <c r="R2009">
        <v>24853</v>
      </c>
      <c r="S2009" s="19">
        <v>41851</v>
      </c>
      <c r="T2009">
        <v>361277</v>
      </c>
      <c r="U2009" t="s">
        <v>357</v>
      </c>
      <c r="V2009" s="19">
        <v>41927</v>
      </c>
      <c r="W2009" t="s">
        <v>2856</v>
      </c>
      <c r="X2009" t="s">
        <v>2857</v>
      </c>
      <c r="Y2009" t="s">
        <v>95</v>
      </c>
      <c r="Z2009" t="s">
        <v>364</v>
      </c>
      <c r="AA2009" s="29">
        <v>-1574.24</v>
      </c>
      <c r="AB2009">
        <v>0</v>
      </c>
      <c r="AC2009">
        <f t="shared" si="384"/>
        <v>2014</v>
      </c>
      <c r="AD2009">
        <f t="shared" si="385"/>
        <v>10</v>
      </c>
      <c r="AE2009">
        <f t="shared" si="386"/>
        <v>2014</v>
      </c>
      <c r="AF2009">
        <f t="shared" si="387"/>
        <v>7</v>
      </c>
      <c r="AG2009" t="str">
        <f>VLOOKUP(F2009,vlookup!$A$2:$E$660,2,0)</f>
        <v>Retained</v>
      </c>
      <c r="AH2009" t="str">
        <f>VLOOKUP(F2009,vlookup!$A$2:$E$660,3,0)</f>
        <v>Service Contract</v>
      </c>
      <c r="AI2009" t="str">
        <f>VLOOKUP(F2009,vlookup!$A$2:$E$660,4,0)</f>
        <v>Used Car Programs</v>
      </c>
      <c r="AJ2009" t="str">
        <f>VLOOKUP(F2009,vlookup!$A$2:$E$660,5,0)</f>
        <v>High Mileage</v>
      </c>
      <c r="AL2009">
        <f t="shared" si="388"/>
        <v>60</v>
      </c>
      <c r="AM2009">
        <f t="shared" si="389"/>
        <v>93</v>
      </c>
      <c r="AN2009">
        <f t="shared" si="390"/>
        <v>1764</v>
      </c>
      <c r="AO2009" t="str">
        <f t="shared" si="391"/>
        <v/>
      </c>
      <c r="AP2009" t="str">
        <f t="shared" si="392"/>
        <v/>
      </c>
      <c r="AQ2009" t="str">
        <f t="shared" si="393"/>
        <v/>
      </c>
      <c r="AR2009">
        <f t="shared" si="394"/>
        <v>-1574.24</v>
      </c>
      <c r="AS2009" t="str">
        <f t="shared" si="395"/>
        <v>81255198-1</v>
      </c>
      <c r="AT2009" t="str">
        <f>IFERROR(IF(VLOOKUP(Y2009,vlookup!$I$2:$J$9,1,0)=Y2009,VLOOKUP(Y2009,vlookup!$I$2:$J$9,2,0),PROPER(Y2009)),PROPER(Y2009))</f>
        <v>Parts</v>
      </c>
      <c r="AU2009" t="str">
        <f>IFERROR(IF(B2009=VLOOKUP(B2009,vlookup!$L$2:$L$10,1,0),"Yes","No"),"No")</f>
        <v>No</v>
      </c>
    </row>
    <row r="2010" spans="1:47" ht="14.45" customHeight="1" x14ac:dyDescent="0.25">
      <c r="A2010" t="s">
        <v>1331</v>
      </c>
      <c r="B2010" s="31" t="s">
        <v>1332</v>
      </c>
      <c r="C2010">
        <v>1</v>
      </c>
      <c r="D2010">
        <v>1</v>
      </c>
      <c r="E2010" t="s">
        <v>382</v>
      </c>
      <c r="F2010" t="s">
        <v>205</v>
      </c>
      <c r="G2010" t="s">
        <v>388</v>
      </c>
      <c r="H2010" t="s">
        <v>931</v>
      </c>
      <c r="I2010">
        <v>114772</v>
      </c>
      <c r="J2010" s="19">
        <v>41817</v>
      </c>
      <c r="K2010" s="19">
        <v>41838</v>
      </c>
      <c r="L2010">
        <v>201407</v>
      </c>
      <c r="M2010" s="19">
        <v>41821</v>
      </c>
      <c r="N2010">
        <v>24617</v>
      </c>
      <c r="O2010" t="s">
        <v>1070</v>
      </c>
      <c r="P2010" t="s">
        <v>3732</v>
      </c>
      <c r="Q2010" t="s">
        <v>924</v>
      </c>
      <c r="R2010">
        <v>26242</v>
      </c>
      <c r="S2010" s="19">
        <v>41933</v>
      </c>
      <c r="T2010">
        <v>120105</v>
      </c>
      <c r="U2010" t="s">
        <v>357</v>
      </c>
      <c r="V2010" s="19">
        <v>41933</v>
      </c>
      <c r="W2010" t="s">
        <v>362</v>
      </c>
      <c r="X2010" t="s">
        <v>363</v>
      </c>
      <c r="Y2010" t="s">
        <v>95</v>
      </c>
      <c r="Z2010" t="s">
        <v>358</v>
      </c>
      <c r="AA2010" s="29">
        <v>-265.62</v>
      </c>
      <c r="AB2010">
        <v>0</v>
      </c>
      <c r="AC2010">
        <f t="shared" si="384"/>
        <v>2014</v>
      </c>
      <c r="AD2010">
        <f t="shared" si="385"/>
        <v>10</v>
      </c>
      <c r="AE2010">
        <f t="shared" si="386"/>
        <v>2014</v>
      </c>
      <c r="AF2010">
        <f t="shared" si="387"/>
        <v>6</v>
      </c>
      <c r="AG2010" t="str">
        <f>VLOOKUP(F2010,vlookup!$A$2:$E$660,2,0)</f>
        <v>Retained</v>
      </c>
      <c r="AH2010" t="str">
        <f>VLOOKUP(F2010,vlookup!$A$2:$E$660,3,0)</f>
        <v>Service Contract</v>
      </c>
      <c r="AI2010" t="str">
        <f>VLOOKUP(F2010,vlookup!$A$2:$E$660,4,0)</f>
        <v>Used Car Programs</v>
      </c>
      <c r="AJ2010" t="str">
        <f>VLOOKUP(F2010,vlookup!$A$2:$E$660,5,0)</f>
        <v>High Mileage</v>
      </c>
      <c r="AL2010">
        <f t="shared" si="388"/>
        <v>21</v>
      </c>
      <c r="AM2010">
        <f t="shared" si="389"/>
        <v>114</v>
      </c>
      <c r="AN2010">
        <f t="shared" si="390"/>
        <v>5333</v>
      </c>
      <c r="AO2010" t="str">
        <f t="shared" si="391"/>
        <v/>
      </c>
      <c r="AP2010" t="str">
        <f t="shared" si="392"/>
        <v/>
      </c>
      <c r="AQ2010" t="str">
        <f t="shared" si="393"/>
        <v/>
      </c>
      <c r="AR2010">
        <f t="shared" si="394"/>
        <v>-265.62</v>
      </c>
      <c r="AS2010" t="str">
        <f t="shared" si="395"/>
        <v>4EA13178F4-1</v>
      </c>
      <c r="AT2010" t="str">
        <f>IFERROR(IF(VLOOKUP(Y2010,vlookup!$I$2:$J$9,1,0)=Y2010,VLOOKUP(Y2010,vlookup!$I$2:$J$9,2,0),PROPER(Y2010)),PROPER(Y2010))</f>
        <v>Parts</v>
      </c>
      <c r="AU2010" t="str">
        <f>IFERROR(IF(B2010=VLOOKUP(B2010,vlookup!$L$2:$L$10,1,0),"Yes","No"),"No")</f>
        <v>No</v>
      </c>
    </row>
    <row r="2011" spans="1:47" ht="14.45" customHeight="1" x14ac:dyDescent="0.25">
      <c r="A2011" t="s">
        <v>1333</v>
      </c>
      <c r="B2011" s="31" t="s">
        <v>1334</v>
      </c>
      <c r="C2011">
        <v>2</v>
      </c>
      <c r="D2011">
        <v>1</v>
      </c>
      <c r="E2011" t="s">
        <v>382</v>
      </c>
      <c r="F2011" t="s">
        <v>60</v>
      </c>
      <c r="G2011" t="s">
        <v>388</v>
      </c>
      <c r="H2011" t="s">
        <v>931</v>
      </c>
      <c r="I2011">
        <v>163223</v>
      </c>
      <c r="J2011" s="19">
        <v>41647</v>
      </c>
      <c r="K2011" s="19">
        <v>41670</v>
      </c>
      <c r="L2011">
        <v>201401</v>
      </c>
      <c r="M2011" s="19">
        <v>41640</v>
      </c>
      <c r="N2011">
        <v>24617</v>
      </c>
      <c r="O2011" t="s">
        <v>1070</v>
      </c>
      <c r="P2011" t="s">
        <v>1335</v>
      </c>
      <c r="Q2011" t="s">
        <v>924</v>
      </c>
      <c r="R2011">
        <v>345402</v>
      </c>
      <c r="S2011" s="19">
        <v>41687</v>
      </c>
      <c r="T2011">
        <v>166209</v>
      </c>
      <c r="U2011" t="s">
        <v>357</v>
      </c>
      <c r="V2011" s="19">
        <v>41689</v>
      </c>
      <c r="W2011" t="s">
        <v>2856</v>
      </c>
      <c r="X2011" t="s">
        <v>2857</v>
      </c>
      <c r="Y2011" t="s">
        <v>95</v>
      </c>
      <c r="Z2011" t="s">
        <v>364</v>
      </c>
      <c r="AA2011" s="29">
        <v>-213.35</v>
      </c>
      <c r="AB2011">
        <v>0</v>
      </c>
      <c r="AC2011">
        <f t="shared" si="384"/>
        <v>2014</v>
      </c>
      <c r="AD2011">
        <f t="shared" si="385"/>
        <v>2</v>
      </c>
      <c r="AE2011">
        <f t="shared" si="386"/>
        <v>2014</v>
      </c>
      <c r="AF2011">
        <f t="shared" si="387"/>
        <v>1</v>
      </c>
      <c r="AG2011" t="str">
        <f>VLOOKUP(F2011,vlookup!$A$2:$E$660,2,0)</f>
        <v>Retained</v>
      </c>
      <c r="AH2011" t="str">
        <f>VLOOKUP(F2011,vlookup!$A$2:$E$660,3,0)</f>
        <v>Service Contract</v>
      </c>
      <c r="AI2011" t="str">
        <f>VLOOKUP(F2011,vlookup!$A$2:$E$660,4,0)</f>
        <v>Used Car Programs</v>
      </c>
      <c r="AJ2011" t="str">
        <f>VLOOKUP(F2011,vlookup!$A$2:$E$660,5,0)</f>
        <v>High Mileage</v>
      </c>
      <c r="AL2011">
        <f t="shared" si="388"/>
        <v>23</v>
      </c>
      <c r="AM2011">
        <f t="shared" si="389"/>
        <v>41</v>
      </c>
      <c r="AN2011">
        <f t="shared" si="390"/>
        <v>2986</v>
      </c>
      <c r="AO2011" t="str">
        <f t="shared" si="391"/>
        <v/>
      </c>
      <c r="AP2011">
        <f t="shared" si="392"/>
        <v>-213.35</v>
      </c>
      <c r="AQ2011" t="str">
        <f t="shared" si="393"/>
        <v/>
      </c>
      <c r="AR2011" t="str">
        <f t="shared" si="394"/>
        <v/>
      </c>
      <c r="AS2011" t="str">
        <f t="shared" si="395"/>
        <v>4EB58335A4Y-2</v>
      </c>
      <c r="AT2011" t="str">
        <f>IFERROR(IF(VLOOKUP(Y2011,vlookup!$I$2:$J$9,1,0)=Y2011,VLOOKUP(Y2011,vlookup!$I$2:$J$9,2,0),PROPER(Y2011)),PROPER(Y2011))</f>
        <v>Parts</v>
      </c>
      <c r="AU2011" t="str">
        <f>IFERROR(IF(B2011=VLOOKUP(B2011,vlookup!$L$2:$L$10,1,0),"Yes","No"),"No")</f>
        <v>No</v>
      </c>
    </row>
    <row r="2012" spans="1:47" ht="14.45" customHeight="1" x14ac:dyDescent="0.25">
      <c r="A2012" t="s">
        <v>2677</v>
      </c>
      <c r="B2012" s="31" t="s">
        <v>2678</v>
      </c>
      <c r="C2012">
        <v>3</v>
      </c>
      <c r="D2012">
        <v>1</v>
      </c>
      <c r="E2012" t="s">
        <v>382</v>
      </c>
      <c r="F2012" t="s">
        <v>205</v>
      </c>
      <c r="G2012" t="s">
        <v>388</v>
      </c>
      <c r="H2012" t="s">
        <v>931</v>
      </c>
      <c r="I2012">
        <v>115415</v>
      </c>
      <c r="J2012" s="19">
        <v>42098</v>
      </c>
      <c r="K2012" s="19">
        <v>42124</v>
      </c>
      <c r="L2012">
        <v>201504</v>
      </c>
      <c r="M2012" s="19">
        <v>42095</v>
      </c>
      <c r="N2012">
        <v>24616</v>
      </c>
      <c r="O2012" t="s">
        <v>1076</v>
      </c>
      <c r="P2012" t="s">
        <v>2868</v>
      </c>
      <c r="Q2012" t="s">
        <v>924</v>
      </c>
      <c r="R2012">
        <v>1728</v>
      </c>
      <c r="S2012" s="19">
        <v>42289</v>
      </c>
      <c r="T2012">
        <v>129603</v>
      </c>
      <c r="U2012" t="s">
        <v>357</v>
      </c>
      <c r="V2012" s="19">
        <v>42296</v>
      </c>
      <c r="W2012" t="s">
        <v>982</v>
      </c>
      <c r="X2012" t="s">
        <v>983</v>
      </c>
      <c r="Y2012" t="s">
        <v>95</v>
      </c>
      <c r="Z2012" t="s">
        <v>582</v>
      </c>
      <c r="AA2012" s="29">
        <v>-731.92</v>
      </c>
      <c r="AB2012">
        <v>0</v>
      </c>
      <c r="AC2012">
        <f t="shared" si="384"/>
        <v>2015</v>
      </c>
      <c r="AD2012">
        <f t="shared" si="385"/>
        <v>10</v>
      </c>
      <c r="AE2012">
        <f t="shared" si="386"/>
        <v>2015</v>
      </c>
      <c r="AF2012">
        <f t="shared" si="387"/>
        <v>4</v>
      </c>
      <c r="AG2012" t="str">
        <f>VLOOKUP(F2012,vlookup!$A$2:$E$660,2,0)</f>
        <v>Retained</v>
      </c>
      <c r="AH2012" t="str">
        <f>VLOOKUP(F2012,vlookup!$A$2:$E$660,3,0)</f>
        <v>Service Contract</v>
      </c>
      <c r="AI2012" t="str">
        <f>VLOOKUP(F2012,vlookup!$A$2:$E$660,4,0)</f>
        <v>Used Car Programs</v>
      </c>
      <c r="AJ2012" t="str">
        <f>VLOOKUP(F2012,vlookup!$A$2:$E$660,5,0)</f>
        <v>High Mileage</v>
      </c>
      <c r="AL2012">
        <f t="shared" si="388"/>
        <v>26</v>
      </c>
      <c r="AM2012">
        <f t="shared" si="389"/>
        <v>195</v>
      </c>
      <c r="AN2012">
        <f t="shared" si="390"/>
        <v>14188</v>
      </c>
      <c r="AO2012" t="str">
        <f t="shared" si="391"/>
        <v/>
      </c>
      <c r="AP2012" t="str">
        <f t="shared" si="392"/>
        <v/>
      </c>
      <c r="AQ2012" t="str">
        <f t="shared" si="393"/>
        <v/>
      </c>
      <c r="AR2012">
        <f t="shared" si="394"/>
        <v>-731.92</v>
      </c>
      <c r="AS2012" t="str">
        <f t="shared" si="395"/>
        <v>5EC44323D5-3</v>
      </c>
      <c r="AT2012" t="str">
        <f>IFERROR(IF(VLOOKUP(Y2012,vlookup!$I$2:$J$9,1,0)=Y2012,VLOOKUP(Y2012,vlookup!$I$2:$J$9,2,0),PROPER(Y2012)),PROPER(Y2012))</f>
        <v>Parts</v>
      </c>
      <c r="AU2012" t="str">
        <f>IFERROR(IF(B2012=VLOOKUP(B2012,vlookup!$L$2:$L$10,1,0),"Yes","No"),"No")</f>
        <v>No</v>
      </c>
    </row>
    <row r="2013" spans="1:47" ht="14.45" customHeight="1" x14ac:dyDescent="0.25">
      <c r="A2013" t="s">
        <v>1336</v>
      </c>
      <c r="B2013" s="31" t="s">
        <v>3583</v>
      </c>
      <c r="C2013">
        <v>1</v>
      </c>
      <c r="D2013">
        <v>1</v>
      </c>
      <c r="E2013" t="s">
        <v>571</v>
      </c>
      <c r="F2013" t="s">
        <v>205</v>
      </c>
      <c r="G2013" t="s">
        <v>388</v>
      </c>
      <c r="H2013" t="s">
        <v>931</v>
      </c>
      <c r="I2013">
        <v>101670</v>
      </c>
      <c r="J2013" s="19">
        <v>41973</v>
      </c>
      <c r="K2013" s="19">
        <v>42003</v>
      </c>
      <c r="L2013">
        <v>201412</v>
      </c>
      <c r="M2013" s="19">
        <v>41974</v>
      </c>
      <c r="N2013">
        <v>24617</v>
      </c>
      <c r="O2013" t="s">
        <v>1070</v>
      </c>
      <c r="P2013" t="s">
        <v>1337</v>
      </c>
      <c r="Q2013" t="s">
        <v>924</v>
      </c>
      <c r="R2013" t="s">
        <v>1021</v>
      </c>
      <c r="S2013" s="19">
        <v>42011</v>
      </c>
      <c r="T2013">
        <v>103427</v>
      </c>
      <c r="U2013" t="s">
        <v>357</v>
      </c>
      <c r="V2013" s="19">
        <v>42016</v>
      </c>
      <c r="W2013" t="s">
        <v>618</v>
      </c>
      <c r="X2013" t="s">
        <v>619</v>
      </c>
      <c r="Y2013" t="s">
        <v>95</v>
      </c>
      <c r="Z2013" t="s">
        <v>578</v>
      </c>
      <c r="AA2013" s="29">
        <v>-110</v>
      </c>
      <c r="AB2013">
        <v>0</v>
      </c>
      <c r="AC2013">
        <f t="shared" si="384"/>
        <v>2015</v>
      </c>
      <c r="AD2013">
        <f t="shared" si="385"/>
        <v>1</v>
      </c>
      <c r="AE2013">
        <f t="shared" si="386"/>
        <v>2014</v>
      </c>
      <c r="AF2013">
        <f t="shared" si="387"/>
        <v>11</v>
      </c>
      <c r="AG2013" t="str">
        <f>VLOOKUP(F2013,vlookup!$A$2:$E$660,2,0)</f>
        <v>Retained</v>
      </c>
      <c r="AH2013" t="str">
        <f>VLOOKUP(F2013,vlookup!$A$2:$E$660,3,0)</f>
        <v>Service Contract</v>
      </c>
      <c r="AI2013" t="str">
        <f>VLOOKUP(F2013,vlookup!$A$2:$E$660,4,0)</f>
        <v>Used Car Programs</v>
      </c>
      <c r="AJ2013" t="str">
        <f>VLOOKUP(F2013,vlookup!$A$2:$E$660,5,0)</f>
        <v>High Mileage</v>
      </c>
      <c r="AL2013">
        <f t="shared" si="388"/>
        <v>30</v>
      </c>
      <c r="AM2013">
        <f t="shared" si="389"/>
        <v>42</v>
      </c>
      <c r="AN2013">
        <f t="shared" si="390"/>
        <v>1757</v>
      </c>
      <c r="AO2013" t="str">
        <f t="shared" si="391"/>
        <v/>
      </c>
      <c r="AP2013">
        <f t="shared" si="392"/>
        <v>-110</v>
      </c>
      <c r="AQ2013" t="str">
        <f t="shared" si="393"/>
        <v/>
      </c>
      <c r="AR2013" t="str">
        <f t="shared" si="394"/>
        <v/>
      </c>
      <c r="AS2013" t="str">
        <f t="shared" si="395"/>
        <v>102108956-1</v>
      </c>
      <c r="AT2013" t="str">
        <f>IFERROR(IF(VLOOKUP(Y2013,vlookup!$I$2:$J$9,1,0)=Y2013,VLOOKUP(Y2013,vlookup!$I$2:$J$9,2,0),PROPER(Y2013)),PROPER(Y2013))</f>
        <v>Parts</v>
      </c>
      <c r="AU2013" t="str">
        <f>IFERROR(IF(B2013=VLOOKUP(B2013,vlookup!$L$2:$L$10,1,0),"Yes","No"),"No")</f>
        <v>No</v>
      </c>
    </row>
    <row r="2014" spans="1:47" ht="14.45" customHeight="1" x14ac:dyDescent="0.25">
      <c r="A2014" t="s">
        <v>1336</v>
      </c>
      <c r="B2014" s="31" t="s">
        <v>3583</v>
      </c>
      <c r="C2014">
        <v>1</v>
      </c>
      <c r="D2014">
        <v>1</v>
      </c>
      <c r="E2014" t="s">
        <v>571</v>
      </c>
      <c r="F2014" t="s">
        <v>205</v>
      </c>
      <c r="G2014" t="s">
        <v>388</v>
      </c>
      <c r="H2014" t="s">
        <v>931</v>
      </c>
      <c r="I2014">
        <v>101670</v>
      </c>
      <c r="J2014" s="19">
        <v>41973</v>
      </c>
      <c r="K2014" s="19">
        <v>42003</v>
      </c>
      <c r="L2014">
        <v>201412</v>
      </c>
      <c r="M2014" s="19">
        <v>41974</v>
      </c>
      <c r="N2014">
        <v>24617</v>
      </c>
      <c r="O2014" t="s">
        <v>1070</v>
      </c>
      <c r="P2014" t="s">
        <v>1337</v>
      </c>
      <c r="Q2014" t="s">
        <v>924</v>
      </c>
      <c r="R2014" t="s">
        <v>1021</v>
      </c>
      <c r="S2014" s="19">
        <v>42011</v>
      </c>
      <c r="T2014">
        <v>103427</v>
      </c>
      <c r="U2014" t="s">
        <v>357</v>
      </c>
      <c r="V2014" s="19">
        <v>42016</v>
      </c>
      <c r="W2014" t="s">
        <v>2905</v>
      </c>
      <c r="X2014" t="s">
        <v>2906</v>
      </c>
      <c r="Y2014" t="s">
        <v>95</v>
      </c>
      <c r="Z2014" t="s">
        <v>578</v>
      </c>
      <c r="AA2014" s="29">
        <v>-55</v>
      </c>
      <c r="AB2014">
        <v>0</v>
      </c>
      <c r="AC2014">
        <f t="shared" si="384"/>
        <v>2015</v>
      </c>
      <c r="AD2014">
        <f t="shared" si="385"/>
        <v>1</v>
      </c>
      <c r="AE2014">
        <f t="shared" si="386"/>
        <v>2014</v>
      </c>
      <c r="AF2014">
        <f t="shared" si="387"/>
        <v>11</v>
      </c>
      <c r="AG2014" t="str">
        <f>VLOOKUP(F2014,vlookup!$A$2:$E$660,2,0)</f>
        <v>Retained</v>
      </c>
      <c r="AH2014" t="str">
        <f>VLOOKUP(F2014,vlookup!$A$2:$E$660,3,0)</f>
        <v>Service Contract</v>
      </c>
      <c r="AI2014" t="str">
        <f>VLOOKUP(F2014,vlookup!$A$2:$E$660,4,0)</f>
        <v>Used Car Programs</v>
      </c>
      <c r="AJ2014" t="str">
        <f>VLOOKUP(F2014,vlookup!$A$2:$E$660,5,0)</f>
        <v>High Mileage</v>
      </c>
      <c r="AL2014">
        <f t="shared" si="388"/>
        <v>30</v>
      </c>
      <c r="AM2014">
        <f t="shared" si="389"/>
        <v>42</v>
      </c>
      <c r="AN2014">
        <f t="shared" si="390"/>
        <v>1757</v>
      </c>
      <c r="AO2014" t="str">
        <f t="shared" si="391"/>
        <v/>
      </c>
      <c r="AP2014">
        <f t="shared" si="392"/>
        <v>-55</v>
      </c>
      <c r="AQ2014" t="str">
        <f t="shared" si="393"/>
        <v/>
      </c>
      <c r="AR2014" t="str">
        <f t="shared" si="394"/>
        <v/>
      </c>
      <c r="AS2014" t="str">
        <f t="shared" si="395"/>
        <v>102108956-1</v>
      </c>
      <c r="AT2014" t="str">
        <f>IFERROR(IF(VLOOKUP(Y2014,vlookup!$I$2:$J$9,1,0)=Y2014,VLOOKUP(Y2014,vlookup!$I$2:$J$9,2,0),PROPER(Y2014)),PROPER(Y2014))</f>
        <v>Parts</v>
      </c>
      <c r="AU2014" t="str">
        <f>IFERROR(IF(B2014=VLOOKUP(B2014,vlookup!$L$2:$L$10,1,0),"Yes","No"),"No")</f>
        <v>No</v>
      </c>
    </row>
    <row r="2015" spans="1:47" ht="14.45" customHeight="1" x14ac:dyDescent="0.25">
      <c r="A2015" t="s">
        <v>1336</v>
      </c>
      <c r="B2015" s="31" t="s">
        <v>3583</v>
      </c>
      <c r="C2015">
        <v>3</v>
      </c>
      <c r="D2015">
        <v>1</v>
      </c>
      <c r="E2015" t="s">
        <v>571</v>
      </c>
      <c r="F2015" t="s">
        <v>205</v>
      </c>
      <c r="G2015" t="s">
        <v>388</v>
      </c>
      <c r="H2015" t="s">
        <v>931</v>
      </c>
      <c r="I2015">
        <v>101670</v>
      </c>
      <c r="J2015" s="19">
        <v>41973</v>
      </c>
      <c r="K2015" s="19">
        <v>42003</v>
      </c>
      <c r="L2015">
        <v>201412</v>
      </c>
      <c r="M2015" s="19">
        <v>41974</v>
      </c>
      <c r="N2015">
        <v>24617</v>
      </c>
      <c r="O2015" t="s">
        <v>1070</v>
      </c>
      <c r="P2015" t="s">
        <v>1337</v>
      </c>
      <c r="Q2015" t="s">
        <v>924</v>
      </c>
      <c r="R2015">
        <v>26224</v>
      </c>
      <c r="S2015" s="19">
        <v>42191</v>
      </c>
      <c r="T2015">
        <v>110154</v>
      </c>
      <c r="U2015" t="s">
        <v>357</v>
      </c>
      <c r="V2015" s="19">
        <v>42202</v>
      </c>
      <c r="W2015" t="s">
        <v>2907</v>
      </c>
      <c r="X2015" t="s">
        <v>2908</v>
      </c>
      <c r="Y2015" t="s">
        <v>95</v>
      </c>
      <c r="Z2015" t="s">
        <v>575</v>
      </c>
      <c r="AA2015" s="29">
        <v>-62.73</v>
      </c>
      <c r="AB2015">
        <v>0</v>
      </c>
      <c r="AC2015">
        <f t="shared" si="384"/>
        <v>2015</v>
      </c>
      <c r="AD2015">
        <f t="shared" si="385"/>
        <v>7</v>
      </c>
      <c r="AE2015">
        <f t="shared" si="386"/>
        <v>2014</v>
      </c>
      <c r="AF2015">
        <f t="shared" si="387"/>
        <v>11</v>
      </c>
      <c r="AG2015" t="str">
        <f>VLOOKUP(F2015,vlookup!$A$2:$E$660,2,0)</f>
        <v>Retained</v>
      </c>
      <c r="AH2015" t="str">
        <f>VLOOKUP(F2015,vlookup!$A$2:$E$660,3,0)</f>
        <v>Service Contract</v>
      </c>
      <c r="AI2015" t="str">
        <f>VLOOKUP(F2015,vlookup!$A$2:$E$660,4,0)</f>
        <v>Used Car Programs</v>
      </c>
      <c r="AJ2015" t="str">
        <f>VLOOKUP(F2015,vlookup!$A$2:$E$660,5,0)</f>
        <v>High Mileage</v>
      </c>
      <c r="AL2015">
        <f t="shared" si="388"/>
        <v>30</v>
      </c>
      <c r="AM2015">
        <f t="shared" si="389"/>
        <v>227</v>
      </c>
      <c r="AN2015">
        <f t="shared" si="390"/>
        <v>8484</v>
      </c>
      <c r="AO2015" t="str">
        <f t="shared" si="391"/>
        <v/>
      </c>
      <c r="AP2015" t="str">
        <f t="shared" si="392"/>
        <v/>
      </c>
      <c r="AQ2015" t="str">
        <f t="shared" si="393"/>
        <v/>
      </c>
      <c r="AR2015">
        <f t="shared" si="394"/>
        <v>-62.73</v>
      </c>
      <c r="AS2015" t="str">
        <f t="shared" si="395"/>
        <v>102108956-3</v>
      </c>
      <c r="AT2015" t="str">
        <f>IFERROR(IF(VLOOKUP(Y2015,vlookup!$I$2:$J$9,1,0)=Y2015,VLOOKUP(Y2015,vlookup!$I$2:$J$9,2,0),PROPER(Y2015)),PROPER(Y2015))</f>
        <v>Parts</v>
      </c>
      <c r="AU2015" t="str">
        <f>IFERROR(IF(B2015=VLOOKUP(B2015,vlookup!$L$2:$L$10,1,0),"Yes","No"),"No")</f>
        <v>No</v>
      </c>
    </row>
    <row r="2016" spans="1:47" ht="14.45" customHeight="1" x14ac:dyDescent="0.25">
      <c r="A2016" t="s">
        <v>1336</v>
      </c>
      <c r="B2016" s="31" t="s">
        <v>3583</v>
      </c>
      <c r="C2016">
        <v>3</v>
      </c>
      <c r="D2016">
        <v>1</v>
      </c>
      <c r="E2016" t="s">
        <v>571</v>
      </c>
      <c r="F2016" t="s">
        <v>205</v>
      </c>
      <c r="G2016" t="s">
        <v>388</v>
      </c>
      <c r="H2016" t="s">
        <v>931</v>
      </c>
      <c r="I2016">
        <v>101670</v>
      </c>
      <c r="J2016" s="19">
        <v>41973</v>
      </c>
      <c r="K2016" s="19">
        <v>42003</v>
      </c>
      <c r="L2016">
        <v>201412</v>
      </c>
      <c r="M2016" s="19">
        <v>41974</v>
      </c>
      <c r="N2016">
        <v>24617</v>
      </c>
      <c r="O2016" t="s">
        <v>1070</v>
      </c>
      <c r="P2016" t="s">
        <v>1337</v>
      </c>
      <c r="Q2016" t="s">
        <v>924</v>
      </c>
      <c r="R2016">
        <v>26224</v>
      </c>
      <c r="S2016" s="19">
        <v>42191</v>
      </c>
      <c r="T2016">
        <v>110154</v>
      </c>
      <c r="U2016" t="s">
        <v>357</v>
      </c>
      <c r="V2016" s="19">
        <v>42202</v>
      </c>
      <c r="W2016" t="s">
        <v>2822</v>
      </c>
      <c r="X2016" t="s">
        <v>2823</v>
      </c>
      <c r="Y2016" t="s">
        <v>95</v>
      </c>
      <c r="Z2016" t="s">
        <v>366</v>
      </c>
      <c r="AA2016" s="29">
        <v>-79.900000000000006</v>
      </c>
      <c r="AB2016">
        <v>0</v>
      </c>
      <c r="AC2016">
        <f t="shared" si="384"/>
        <v>2015</v>
      </c>
      <c r="AD2016">
        <f t="shared" si="385"/>
        <v>7</v>
      </c>
      <c r="AE2016">
        <f t="shared" si="386"/>
        <v>2014</v>
      </c>
      <c r="AF2016">
        <f t="shared" si="387"/>
        <v>11</v>
      </c>
      <c r="AG2016" t="str">
        <f>VLOOKUP(F2016,vlookup!$A$2:$E$660,2,0)</f>
        <v>Retained</v>
      </c>
      <c r="AH2016" t="str">
        <f>VLOOKUP(F2016,vlookup!$A$2:$E$660,3,0)</f>
        <v>Service Contract</v>
      </c>
      <c r="AI2016" t="str">
        <f>VLOOKUP(F2016,vlookup!$A$2:$E$660,4,0)</f>
        <v>Used Car Programs</v>
      </c>
      <c r="AJ2016" t="str">
        <f>VLOOKUP(F2016,vlookup!$A$2:$E$660,5,0)</f>
        <v>High Mileage</v>
      </c>
      <c r="AL2016">
        <f t="shared" si="388"/>
        <v>30</v>
      </c>
      <c r="AM2016">
        <f t="shared" si="389"/>
        <v>227</v>
      </c>
      <c r="AN2016">
        <f t="shared" si="390"/>
        <v>8484</v>
      </c>
      <c r="AO2016" t="str">
        <f t="shared" si="391"/>
        <v/>
      </c>
      <c r="AP2016" t="str">
        <f t="shared" si="392"/>
        <v/>
      </c>
      <c r="AQ2016" t="str">
        <f t="shared" si="393"/>
        <v/>
      </c>
      <c r="AR2016">
        <f t="shared" si="394"/>
        <v>-79.900000000000006</v>
      </c>
      <c r="AS2016" t="str">
        <f t="shared" si="395"/>
        <v>102108956-3</v>
      </c>
      <c r="AT2016" t="str">
        <f>IFERROR(IF(VLOOKUP(Y2016,vlookup!$I$2:$J$9,1,0)=Y2016,VLOOKUP(Y2016,vlookup!$I$2:$J$9,2,0),PROPER(Y2016)),PROPER(Y2016))</f>
        <v>Parts</v>
      </c>
      <c r="AU2016" t="str">
        <f>IFERROR(IF(B2016=VLOOKUP(B2016,vlookup!$L$2:$L$10,1,0),"Yes","No"),"No")</f>
        <v>No</v>
      </c>
    </row>
    <row r="2017" spans="1:47" ht="14.45" customHeight="1" x14ac:dyDescent="0.25">
      <c r="A2017" t="s">
        <v>1336</v>
      </c>
      <c r="B2017" s="31" t="s">
        <v>3583</v>
      </c>
      <c r="C2017">
        <v>3</v>
      </c>
      <c r="D2017">
        <v>1</v>
      </c>
      <c r="E2017" t="s">
        <v>571</v>
      </c>
      <c r="F2017" t="s">
        <v>205</v>
      </c>
      <c r="G2017" t="s">
        <v>388</v>
      </c>
      <c r="H2017" t="s">
        <v>931</v>
      </c>
      <c r="I2017">
        <v>101670</v>
      </c>
      <c r="J2017" s="19">
        <v>41973</v>
      </c>
      <c r="K2017" s="19">
        <v>42003</v>
      </c>
      <c r="L2017">
        <v>201412</v>
      </c>
      <c r="M2017" s="19">
        <v>41974</v>
      </c>
      <c r="N2017">
        <v>24617</v>
      </c>
      <c r="O2017" t="s">
        <v>1070</v>
      </c>
      <c r="P2017" t="s">
        <v>1337</v>
      </c>
      <c r="Q2017" t="s">
        <v>924</v>
      </c>
      <c r="R2017">
        <v>26224</v>
      </c>
      <c r="S2017" s="19">
        <v>42191</v>
      </c>
      <c r="T2017">
        <v>110154</v>
      </c>
      <c r="U2017" t="s">
        <v>357</v>
      </c>
      <c r="V2017" s="19">
        <v>42202</v>
      </c>
      <c r="W2017" t="s">
        <v>2946</v>
      </c>
      <c r="X2017" t="s">
        <v>2947</v>
      </c>
      <c r="Y2017" t="s">
        <v>95</v>
      </c>
      <c r="Z2017" t="s">
        <v>366</v>
      </c>
      <c r="AA2017" s="29">
        <v>-108.56</v>
      </c>
      <c r="AB2017">
        <v>0</v>
      </c>
      <c r="AC2017">
        <f t="shared" si="384"/>
        <v>2015</v>
      </c>
      <c r="AD2017">
        <f t="shared" si="385"/>
        <v>7</v>
      </c>
      <c r="AE2017">
        <f t="shared" si="386"/>
        <v>2014</v>
      </c>
      <c r="AF2017">
        <f t="shared" si="387"/>
        <v>11</v>
      </c>
      <c r="AG2017" t="str">
        <f>VLOOKUP(F2017,vlookup!$A$2:$E$660,2,0)</f>
        <v>Retained</v>
      </c>
      <c r="AH2017" t="str">
        <f>VLOOKUP(F2017,vlookup!$A$2:$E$660,3,0)</f>
        <v>Service Contract</v>
      </c>
      <c r="AI2017" t="str">
        <f>VLOOKUP(F2017,vlookup!$A$2:$E$660,4,0)</f>
        <v>Used Car Programs</v>
      </c>
      <c r="AJ2017" t="str">
        <f>VLOOKUP(F2017,vlookup!$A$2:$E$660,5,0)</f>
        <v>High Mileage</v>
      </c>
      <c r="AL2017">
        <f t="shared" si="388"/>
        <v>30</v>
      </c>
      <c r="AM2017">
        <f t="shared" si="389"/>
        <v>227</v>
      </c>
      <c r="AN2017">
        <f t="shared" si="390"/>
        <v>8484</v>
      </c>
      <c r="AO2017" t="str">
        <f t="shared" si="391"/>
        <v/>
      </c>
      <c r="AP2017" t="str">
        <f t="shared" si="392"/>
        <v/>
      </c>
      <c r="AQ2017" t="str">
        <f t="shared" si="393"/>
        <v/>
      </c>
      <c r="AR2017">
        <f t="shared" si="394"/>
        <v>-108.56</v>
      </c>
      <c r="AS2017" t="str">
        <f t="shared" si="395"/>
        <v>102108956-3</v>
      </c>
      <c r="AT2017" t="str">
        <f>IFERROR(IF(VLOOKUP(Y2017,vlookup!$I$2:$J$9,1,0)=Y2017,VLOOKUP(Y2017,vlookup!$I$2:$J$9,2,0),PROPER(Y2017)),PROPER(Y2017))</f>
        <v>Parts</v>
      </c>
      <c r="AU2017" t="str">
        <f>IFERROR(IF(B2017=VLOOKUP(B2017,vlookup!$L$2:$L$10,1,0),"Yes","No"),"No")</f>
        <v>No</v>
      </c>
    </row>
    <row r="2018" spans="1:47" ht="14.45" customHeight="1" x14ac:dyDescent="0.25">
      <c r="A2018" t="s">
        <v>1336</v>
      </c>
      <c r="B2018" s="31" t="s">
        <v>3583</v>
      </c>
      <c r="C2018">
        <v>3</v>
      </c>
      <c r="D2018">
        <v>1</v>
      </c>
      <c r="E2018" t="s">
        <v>571</v>
      </c>
      <c r="F2018" t="s">
        <v>205</v>
      </c>
      <c r="G2018" t="s">
        <v>388</v>
      </c>
      <c r="H2018" t="s">
        <v>931</v>
      </c>
      <c r="I2018">
        <v>101670</v>
      </c>
      <c r="J2018" s="19">
        <v>41973</v>
      </c>
      <c r="K2018" s="19">
        <v>42003</v>
      </c>
      <c r="L2018">
        <v>201412</v>
      </c>
      <c r="M2018" s="19">
        <v>41974</v>
      </c>
      <c r="N2018">
        <v>24617</v>
      </c>
      <c r="O2018" t="s">
        <v>1070</v>
      </c>
      <c r="P2018" t="s">
        <v>1337</v>
      </c>
      <c r="Q2018" t="s">
        <v>924</v>
      </c>
      <c r="R2018">
        <v>26224</v>
      </c>
      <c r="S2018" s="19">
        <v>42191</v>
      </c>
      <c r="T2018">
        <v>110154</v>
      </c>
      <c r="U2018" t="s">
        <v>357</v>
      </c>
      <c r="V2018" s="19">
        <v>42202</v>
      </c>
      <c r="W2018" t="s">
        <v>3329</v>
      </c>
      <c r="X2018" t="s">
        <v>3330</v>
      </c>
      <c r="Y2018" t="s">
        <v>95</v>
      </c>
      <c r="Z2018" t="s">
        <v>366</v>
      </c>
      <c r="AA2018" s="29">
        <v>-26.97</v>
      </c>
      <c r="AB2018">
        <v>0</v>
      </c>
      <c r="AC2018">
        <f t="shared" si="384"/>
        <v>2015</v>
      </c>
      <c r="AD2018">
        <f t="shared" si="385"/>
        <v>7</v>
      </c>
      <c r="AE2018">
        <f t="shared" si="386"/>
        <v>2014</v>
      </c>
      <c r="AF2018">
        <f t="shared" si="387"/>
        <v>11</v>
      </c>
      <c r="AG2018" t="str">
        <f>VLOOKUP(F2018,vlookup!$A$2:$E$660,2,0)</f>
        <v>Retained</v>
      </c>
      <c r="AH2018" t="str">
        <f>VLOOKUP(F2018,vlookup!$A$2:$E$660,3,0)</f>
        <v>Service Contract</v>
      </c>
      <c r="AI2018" t="str">
        <f>VLOOKUP(F2018,vlookup!$A$2:$E$660,4,0)</f>
        <v>Used Car Programs</v>
      </c>
      <c r="AJ2018" t="str">
        <f>VLOOKUP(F2018,vlookup!$A$2:$E$660,5,0)</f>
        <v>High Mileage</v>
      </c>
      <c r="AL2018">
        <f t="shared" si="388"/>
        <v>30</v>
      </c>
      <c r="AM2018">
        <f t="shared" si="389"/>
        <v>227</v>
      </c>
      <c r="AN2018">
        <f t="shared" si="390"/>
        <v>8484</v>
      </c>
      <c r="AO2018" t="str">
        <f t="shared" si="391"/>
        <v/>
      </c>
      <c r="AP2018" t="str">
        <f t="shared" si="392"/>
        <v/>
      </c>
      <c r="AQ2018" t="str">
        <f t="shared" si="393"/>
        <v/>
      </c>
      <c r="AR2018">
        <f t="shared" si="394"/>
        <v>-26.97</v>
      </c>
      <c r="AS2018" t="str">
        <f t="shared" si="395"/>
        <v>102108956-3</v>
      </c>
      <c r="AT2018" t="str">
        <f>IFERROR(IF(VLOOKUP(Y2018,vlookup!$I$2:$J$9,1,0)=Y2018,VLOOKUP(Y2018,vlookup!$I$2:$J$9,2,0),PROPER(Y2018)),PROPER(Y2018))</f>
        <v>Parts</v>
      </c>
      <c r="AU2018" t="str">
        <f>IFERROR(IF(B2018=VLOOKUP(B2018,vlookup!$L$2:$L$10,1,0),"Yes","No"),"No")</f>
        <v>No</v>
      </c>
    </row>
    <row r="2019" spans="1:47" ht="14.45" customHeight="1" x14ac:dyDescent="0.25">
      <c r="A2019" t="s">
        <v>1336</v>
      </c>
      <c r="B2019" s="31" t="s">
        <v>3583</v>
      </c>
      <c r="C2019">
        <v>4</v>
      </c>
      <c r="D2019">
        <v>1</v>
      </c>
      <c r="E2019" t="s">
        <v>571</v>
      </c>
      <c r="F2019" t="s">
        <v>205</v>
      </c>
      <c r="G2019" t="s">
        <v>388</v>
      </c>
      <c r="H2019" t="s">
        <v>931</v>
      </c>
      <c r="I2019">
        <v>101670</v>
      </c>
      <c r="J2019" s="19">
        <v>41973</v>
      </c>
      <c r="K2019" s="19">
        <v>42003</v>
      </c>
      <c r="L2019">
        <v>201412</v>
      </c>
      <c r="M2019" s="19">
        <v>41974</v>
      </c>
      <c r="N2019">
        <v>24617</v>
      </c>
      <c r="O2019" t="s">
        <v>1070</v>
      </c>
      <c r="P2019" t="s">
        <v>1338</v>
      </c>
      <c r="Q2019" t="s">
        <v>924</v>
      </c>
      <c r="R2019">
        <v>32300230363</v>
      </c>
      <c r="S2019" s="19">
        <v>42212</v>
      </c>
      <c r="T2019">
        <v>111035</v>
      </c>
      <c r="U2019" t="s">
        <v>357</v>
      </c>
      <c r="V2019" s="19">
        <v>42212</v>
      </c>
      <c r="W2019" t="s">
        <v>2869</v>
      </c>
      <c r="X2019" t="s">
        <v>2870</v>
      </c>
      <c r="Y2019" t="s">
        <v>95</v>
      </c>
      <c r="Z2019" t="s">
        <v>578</v>
      </c>
      <c r="AA2019" s="29">
        <v>-113.58</v>
      </c>
      <c r="AB2019">
        <v>0</v>
      </c>
      <c r="AC2019">
        <f t="shared" si="384"/>
        <v>2015</v>
      </c>
      <c r="AD2019">
        <f t="shared" si="385"/>
        <v>7</v>
      </c>
      <c r="AE2019">
        <f t="shared" si="386"/>
        <v>2014</v>
      </c>
      <c r="AF2019">
        <f t="shared" si="387"/>
        <v>11</v>
      </c>
      <c r="AG2019" t="str">
        <f>VLOOKUP(F2019,vlookup!$A$2:$E$660,2,0)</f>
        <v>Retained</v>
      </c>
      <c r="AH2019" t="str">
        <f>VLOOKUP(F2019,vlookup!$A$2:$E$660,3,0)</f>
        <v>Service Contract</v>
      </c>
      <c r="AI2019" t="str">
        <f>VLOOKUP(F2019,vlookup!$A$2:$E$660,4,0)</f>
        <v>Used Car Programs</v>
      </c>
      <c r="AJ2019" t="str">
        <f>VLOOKUP(F2019,vlookup!$A$2:$E$660,5,0)</f>
        <v>High Mileage</v>
      </c>
      <c r="AL2019">
        <f t="shared" si="388"/>
        <v>30</v>
      </c>
      <c r="AM2019">
        <f t="shared" si="389"/>
        <v>237</v>
      </c>
      <c r="AN2019">
        <f t="shared" si="390"/>
        <v>9365</v>
      </c>
      <c r="AO2019" t="str">
        <f t="shared" si="391"/>
        <v/>
      </c>
      <c r="AP2019" t="str">
        <f t="shared" si="392"/>
        <v/>
      </c>
      <c r="AQ2019" t="str">
        <f t="shared" si="393"/>
        <v/>
      </c>
      <c r="AR2019">
        <f t="shared" si="394"/>
        <v>-113.58</v>
      </c>
      <c r="AS2019" t="str">
        <f t="shared" si="395"/>
        <v>102108956-4</v>
      </c>
      <c r="AT2019" t="str">
        <f>IFERROR(IF(VLOOKUP(Y2019,vlookup!$I$2:$J$9,1,0)=Y2019,VLOOKUP(Y2019,vlookup!$I$2:$J$9,2,0),PROPER(Y2019)),PROPER(Y2019))</f>
        <v>Parts</v>
      </c>
      <c r="AU2019" t="str">
        <f>IFERROR(IF(B2019=VLOOKUP(B2019,vlookup!$L$2:$L$10,1,0),"Yes","No"),"No")</f>
        <v>No</v>
      </c>
    </row>
    <row r="2020" spans="1:47" ht="14.45" customHeight="1" x14ac:dyDescent="0.25">
      <c r="A2020" t="s">
        <v>1336</v>
      </c>
      <c r="B2020" s="31" t="s">
        <v>3583</v>
      </c>
      <c r="C2020">
        <v>4</v>
      </c>
      <c r="D2020">
        <v>1</v>
      </c>
      <c r="E2020" t="s">
        <v>571</v>
      </c>
      <c r="F2020" t="s">
        <v>205</v>
      </c>
      <c r="G2020" t="s">
        <v>388</v>
      </c>
      <c r="H2020" t="s">
        <v>931</v>
      </c>
      <c r="I2020">
        <v>101670</v>
      </c>
      <c r="J2020" s="19">
        <v>41973</v>
      </c>
      <c r="K2020" s="19">
        <v>42003</v>
      </c>
      <c r="L2020">
        <v>201412</v>
      </c>
      <c r="M2020" s="19">
        <v>41974</v>
      </c>
      <c r="N2020">
        <v>24617</v>
      </c>
      <c r="O2020" t="s">
        <v>1070</v>
      </c>
      <c r="P2020" t="s">
        <v>1338</v>
      </c>
      <c r="Q2020" t="s">
        <v>924</v>
      </c>
      <c r="R2020">
        <v>32300230363</v>
      </c>
      <c r="S2020" s="19">
        <v>42212</v>
      </c>
      <c r="T2020">
        <v>111035</v>
      </c>
      <c r="U2020" t="s">
        <v>357</v>
      </c>
      <c r="V2020" s="19">
        <v>42212</v>
      </c>
      <c r="W2020" t="s">
        <v>2909</v>
      </c>
      <c r="X2020" t="s">
        <v>2910</v>
      </c>
      <c r="Y2020" t="s">
        <v>95</v>
      </c>
      <c r="Z2020" t="s">
        <v>578</v>
      </c>
      <c r="AA2020" s="29">
        <v>-98.38</v>
      </c>
      <c r="AB2020">
        <v>0</v>
      </c>
      <c r="AC2020">
        <f t="shared" si="384"/>
        <v>2015</v>
      </c>
      <c r="AD2020">
        <f t="shared" si="385"/>
        <v>7</v>
      </c>
      <c r="AE2020">
        <f t="shared" si="386"/>
        <v>2014</v>
      </c>
      <c r="AF2020">
        <f t="shared" si="387"/>
        <v>11</v>
      </c>
      <c r="AG2020" t="str">
        <f>VLOOKUP(F2020,vlookup!$A$2:$E$660,2,0)</f>
        <v>Retained</v>
      </c>
      <c r="AH2020" t="str">
        <f>VLOOKUP(F2020,vlookup!$A$2:$E$660,3,0)</f>
        <v>Service Contract</v>
      </c>
      <c r="AI2020" t="str">
        <f>VLOOKUP(F2020,vlookup!$A$2:$E$660,4,0)</f>
        <v>Used Car Programs</v>
      </c>
      <c r="AJ2020" t="str">
        <f>VLOOKUP(F2020,vlookup!$A$2:$E$660,5,0)</f>
        <v>High Mileage</v>
      </c>
      <c r="AL2020">
        <f t="shared" si="388"/>
        <v>30</v>
      </c>
      <c r="AM2020">
        <f t="shared" si="389"/>
        <v>237</v>
      </c>
      <c r="AN2020">
        <f t="shared" si="390"/>
        <v>9365</v>
      </c>
      <c r="AO2020" t="str">
        <f t="shared" si="391"/>
        <v/>
      </c>
      <c r="AP2020" t="str">
        <f t="shared" si="392"/>
        <v/>
      </c>
      <c r="AQ2020" t="str">
        <f t="shared" si="393"/>
        <v/>
      </c>
      <c r="AR2020">
        <f t="shared" si="394"/>
        <v>-98.38</v>
      </c>
      <c r="AS2020" t="str">
        <f t="shared" si="395"/>
        <v>102108956-4</v>
      </c>
      <c r="AT2020" t="str">
        <f>IFERROR(IF(VLOOKUP(Y2020,vlookup!$I$2:$J$9,1,0)=Y2020,VLOOKUP(Y2020,vlookup!$I$2:$J$9,2,0),PROPER(Y2020)),PROPER(Y2020))</f>
        <v>Parts</v>
      </c>
      <c r="AU2020" t="str">
        <f>IFERROR(IF(B2020=VLOOKUP(B2020,vlookup!$L$2:$L$10,1,0),"Yes","No"),"No")</f>
        <v>No</v>
      </c>
    </row>
    <row r="2021" spans="1:47" ht="14.45" customHeight="1" x14ac:dyDescent="0.25">
      <c r="A2021" t="s">
        <v>1339</v>
      </c>
      <c r="B2021" s="31" t="s">
        <v>1340</v>
      </c>
      <c r="C2021">
        <v>1</v>
      </c>
      <c r="D2021">
        <v>1</v>
      </c>
      <c r="E2021" t="s">
        <v>382</v>
      </c>
      <c r="F2021" t="s">
        <v>60</v>
      </c>
      <c r="G2021" t="s">
        <v>388</v>
      </c>
      <c r="H2021" t="s">
        <v>931</v>
      </c>
      <c r="I2021">
        <v>136406</v>
      </c>
      <c r="J2021" s="19">
        <v>41448</v>
      </c>
      <c r="K2021" s="19">
        <v>41465</v>
      </c>
      <c r="L2021">
        <v>201307</v>
      </c>
      <c r="M2021" s="19">
        <v>41456</v>
      </c>
      <c r="N2021">
        <v>24617</v>
      </c>
      <c r="O2021" t="s">
        <v>1070</v>
      </c>
      <c r="P2021" t="s">
        <v>1341</v>
      </c>
      <c r="Q2021" t="s">
        <v>943</v>
      </c>
      <c r="R2021">
        <v>1123</v>
      </c>
      <c r="S2021" s="19">
        <v>41522</v>
      </c>
      <c r="T2021">
        <v>138838</v>
      </c>
      <c r="U2021" t="s">
        <v>357</v>
      </c>
      <c r="V2021" s="19">
        <v>41634</v>
      </c>
      <c r="W2021" t="s">
        <v>2911</v>
      </c>
      <c r="X2021" t="s">
        <v>2912</v>
      </c>
      <c r="Y2021" t="s">
        <v>95</v>
      </c>
      <c r="Z2021" t="s">
        <v>582</v>
      </c>
      <c r="AA2021" s="29">
        <v>-1116</v>
      </c>
      <c r="AB2021" t="s">
        <v>544</v>
      </c>
      <c r="AC2021">
        <f t="shared" si="384"/>
        <v>2013</v>
      </c>
      <c r="AD2021">
        <f t="shared" si="385"/>
        <v>12</v>
      </c>
      <c r="AE2021">
        <f t="shared" si="386"/>
        <v>2013</v>
      </c>
      <c r="AF2021">
        <f t="shared" si="387"/>
        <v>6</v>
      </c>
      <c r="AG2021" t="str">
        <f>VLOOKUP(F2021,vlookup!$A$2:$E$660,2,0)</f>
        <v>Retained</v>
      </c>
      <c r="AH2021" t="str">
        <f>VLOOKUP(F2021,vlookup!$A$2:$E$660,3,0)</f>
        <v>Service Contract</v>
      </c>
      <c r="AI2021" t="str">
        <f>VLOOKUP(F2021,vlookup!$A$2:$E$660,4,0)</f>
        <v>Used Car Programs</v>
      </c>
      <c r="AJ2021" t="str">
        <f>VLOOKUP(F2021,vlookup!$A$2:$E$660,5,0)</f>
        <v>High Mileage</v>
      </c>
      <c r="AL2021">
        <f t="shared" si="388"/>
        <v>17</v>
      </c>
      <c r="AM2021">
        <f t="shared" si="389"/>
        <v>183</v>
      </c>
      <c r="AN2021">
        <f t="shared" si="390"/>
        <v>2432</v>
      </c>
      <c r="AO2021" t="str">
        <f t="shared" si="391"/>
        <v/>
      </c>
      <c r="AP2021" t="str">
        <f t="shared" si="392"/>
        <v/>
      </c>
      <c r="AQ2021" t="str">
        <f t="shared" si="393"/>
        <v/>
      </c>
      <c r="AR2021">
        <f t="shared" si="394"/>
        <v>-1116</v>
      </c>
      <c r="AS2021" t="str">
        <f t="shared" si="395"/>
        <v>6EA77871F3Y-1</v>
      </c>
      <c r="AT2021" t="str">
        <f>IFERROR(IF(VLOOKUP(Y2021,vlookup!$I$2:$J$9,1,0)=Y2021,VLOOKUP(Y2021,vlookup!$I$2:$J$9,2,0),PROPER(Y2021)),PROPER(Y2021))</f>
        <v>Parts</v>
      </c>
      <c r="AU2021" t="str">
        <f>IFERROR(IF(B2021=VLOOKUP(B2021,vlookup!$L$2:$L$10,1,0),"Yes","No"),"No")</f>
        <v>No</v>
      </c>
    </row>
    <row r="2022" spans="1:47" ht="14.45" customHeight="1" x14ac:dyDescent="0.25">
      <c r="A2022" t="s">
        <v>1342</v>
      </c>
      <c r="B2022" s="31" t="s">
        <v>3584</v>
      </c>
      <c r="C2022">
        <v>1</v>
      </c>
      <c r="D2022">
        <v>1</v>
      </c>
      <c r="E2022" t="s">
        <v>382</v>
      </c>
      <c r="F2022" t="s">
        <v>205</v>
      </c>
      <c r="G2022" t="s">
        <v>388</v>
      </c>
      <c r="H2022" t="s">
        <v>931</v>
      </c>
      <c r="I2022">
        <v>107710</v>
      </c>
      <c r="J2022" s="19">
        <v>42014</v>
      </c>
      <c r="K2022" s="19">
        <v>42063</v>
      </c>
      <c r="L2022">
        <v>201502</v>
      </c>
      <c r="M2022" s="19">
        <v>42036</v>
      </c>
      <c r="N2022">
        <v>24617</v>
      </c>
      <c r="O2022" t="s">
        <v>1070</v>
      </c>
      <c r="P2022" t="s">
        <v>1343</v>
      </c>
      <c r="Q2022" t="s">
        <v>924</v>
      </c>
      <c r="R2022">
        <v>25879</v>
      </c>
      <c r="S2022" s="19">
        <v>42041</v>
      </c>
      <c r="T2022">
        <v>110204</v>
      </c>
      <c r="U2022" t="s">
        <v>357</v>
      </c>
      <c r="V2022" s="19">
        <v>42122</v>
      </c>
      <c r="W2022" t="s">
        <v>2897</v>
      </c>
      <c r="X2022" t="s">
        <v>2898</v>
      </c>
      <c r="Y2022" t="s">
        <v>95</v>
      </c>
      <c r="Z2022" t="s">
        <v>582</v>
      </c>
      <c r="AA2022" s="29">
        <v>-1057.1600000000001</v>
      </c>
      <c r="AB2022">
        <v>0</v>
      </c>
      <c r="AC2022">
        <f t="shared" si="384"/>
        <v>2015</v>
      </c>
      <c r="AD2022">
        <f t="shared" si="385"/>
        <v>4</v>
      </c>
      <c r="AE2022">
        <f t="shared" si="386"/>
        <v>2015</v>
      </c>
      <c r="AF2022">
        <f t="shared" si="387"/>
        <v>1</v>
      </c>
      <c r="AG2022" t="str">
        <f>VLOOKUP(F2022,vlookup!$A$2:$E$660,2,0)</f>
        <v>Retained</v>
      </c>
      <c r="AH2022" t="str">
        <f>VLOOKUP(F2022,vlookup!$A$2:$E$660,3,0)</f>
        <v>Service Contract</v>
      </c>
      <c r="AI2022" t="str">
        <f>VLOOKUP(F2022,vlookup!$A$2:$E$660,4,0)</f>
        <v>Used Car Programs</v>
      </c>
      <c r="AJ2022" t="str">
        <f>VLOOKUP(F2022,vlookup!$A$2:$E$660,5,0)</f>
        <v>High Mileage</v>
      </c>
      <c r="AL2022">
        <f t="shared" si="388"/>
        <v>48</v>
      </c>
      <c r="AM2022">
        <f t="shared" si="389"/>
        <v>108</v>
      </c>
      <c r="AN2022">
        <f t="shared" si="390"/>
        <v>2494</v>
      </c>
      <c r="AO2022" t="str">
        <f t="shared" si="391"/>
        <v/>
      </c>
      <c r="AP2022" t="str">
        <f t="shared" si="392"/>
        <v/>
      </c>
      <c r="AQ2022" t="str">
        <f t="shared" si="393"/>
        <v/>
      </c>
      <c r="AR2022">
        <f t="shared" si="394"/>
        <v>-1057.1600000000001</v>
      </c>
      <c r="AS2022" t="str">
        <f t="shared" si="395"/>
        <v>102108973-1</v>
      </c>
      <c r="AT2022" t="str">
        <f>IFERROR(IF(VLOOKUP(Y2022,vlookup!$I$2:$J$9,1,0)=Y2022,VLOOKUP(Y2022,vlookup!$I$2:$J$9,2,0),PROPER(Y2022)),PROPER(Y2022))</f>
        <v>Parts</v>
      </c>
      <c r="AU2022" t="str">
        <f>IFERROR(IF(B2022=VLOOKUP(B2022,vlookup!$L$2:$L$10,1,0),"Yes","No"),"No")</f>
        <v>No</v>
      </c>
    </row>
    <row r="2023" spans="1:47" ht="14.45" customHeight="1" x14ac:dyDescent="0.25">
      <c r="A2023" t="s">
        <v>1342</v>
      </c>
      <c r="B2023" s="31" t="s">
        <v>3584</v>
      </c>
      <c r="C2023">
        <v>1</v>
      </c>
      <c r="D2023">
        <v>1</v>
      </c>
      <c r="E2023" t="s">
        <v>382</v>
      </c>
      <c r="F2023" t="s">
        <v>205</v>
      </c>
      <c r="G2023" t="s">
        <v>388</v>
      </c>
      <c r="H2023" t="s">
        <v>931</v>
      </c>
      <c r="I2023">
        <v>107710</v>
      </c>
      <c r="J2023" s="19">
        <v>42014</v>
      </c>
      <c r="K2023" s="19">
        <v>42063</v>
      </c>
      <c r="L2023">
        <v>201502</v>
      </c>
      <c r="M2023" s="19">
        <v>42036</v>
      </c>
      <c r="N2023">
        <v>24617</v>
      </c>
      <c r="O2023" t="s">
        <v>1070</v>
      </c>
      <c r="P2023" t="s">
        <v>1343</v>
      </c>
      <c r="Q2023" t="s">
        <v>924</v>
      </c>
      <c r="R2023">
        <v>25879</v>
      </c>
      <c r="S2023" s="19">
        <v>42041</v>
      </c>
      <c r="T2023">
        <v>110204</v>
      </c>
      <c r="U2023" t="s">
        <v>357</v>
      </c>
      <c r="V2023" s="19">
        <v>42122</v>
      </c>
      <c r="W2023" t="s">
        <v>2913</v>
      </c>
      <c r="X2023" t="s">
        <v>3817</v>
      </c>
      <c r="Y2023" t="s">
        <v>95</v>
      </c>
      <c r="Z2023" t="s">
        <v>582</v>
      </c>
      <c r="AA2023" s="29">
        <v>-746.75</v>
      </c>
      <c r="AB2023">
        <v>0</v>
      </c>
      <c r="AC2023">
        <f t="shared" si="384"/>
        <v>2015</v>
      </c>
      <c r="AD2023">
        <f t="shared" si="385"/>
        <v>4</v>
      </c>
      <c r="AE2023">
        <f t="shared" si="386"/>
        <v>2015</v>
      </c>
      <c r="AF2023">
        <f t="shared" si="387"/>
        <v>1</v>
      </c>
      <c r="AG2023" t="str">
        <f>VLOOKUP(F2023,vlookup!$A$2:$E$660,2,0)</f>
        <v>Retained</v>
      </c>
      <c r="AH2023" t="str">
        <f>VLOOKUP(F2023,vlookup!$A$2:$E$660,3,0)</f>
        <v>Service Contract</v>
      </c>
      <c r="AI2023" t="str">
        <f>VLOOKUP(F2023,vlookup!$A$2:$E$660,4,0)</f>
        <v>Used Car Programs</v>
      </c>
      <c r="AJ2023" t="str">
        <f>VLOOKUP(F2023,vlookup!$A$2:$E$660,5,0)</f>
        <v>High Mileage</v>
      </c>
      <c r="AL2023">
        <f t="shared" si="388"/>
        <v>48</v>
      </c>
      <c r="AM2023">
        <f t="shared" si="389"/>
        <v>108</v>
      </c>
      <c r="AN2023">
        <f t="shared" si="390"/>
        <v>2494</v>
      </c>
      <c r="AO2023" t="str">
        <f t="shared" si="391"/>
        <v/>
      </c>
      <c r="AP2023" t="str">
        <f t="shared" si="392"/>
        <v/>
      </c>
      <c r="AQ2023" t="str">
        <f t="shared" si="393"/>
        <v/>
      </c>
      <c r="AR2023">
        <f t="shared" si="394"/>
        <v>-746.75</v>
      </c>
      <c r="AS2023" t="str">
        <f t="shared" si="395"/>
        <v>102108973-1</v>
      </c>
      <c r="AT2023" t="str">
        <f>IFERROR(IF(VLOOKUP(Y2023,vlookup!$I$2:$J$9,1,0)=Y2023,VLOOKUP(Y2023,vlookup!$I$2:$J$9,2,0),PROPER(Y2023)),PROPER(Y2023))</f>
        <v>Parts</v>
      </c>
      <c r="AU2023" t="str">
        <f>IFERROR(IF(B2023=VLOOKUP(B2023,vlookup!$L$2:$L$10,1,0),"Yes","No"),"No")</f>
        <v>No</v>
      </c>
    </row>
    <row r="2024" spans="1:47" ht="14.45" customHeight="1" x14ac:dyDescent="0.25">
      <c r="A2024" t="s">
        <v>1342</v>
      </c>
      <c r="B2024" s="31" t="s">
        <v>3584</v>
      </c>
      <c r="C2024">
        <v>1</v>
      </c>
      <c r="D2024">
        <v>1</v>
      </c>
      <c r="E2024" t="s">
        <v>382</v>
      </c>
      <c r="F2024" t="s">
        <v>205</v>
      </c>
      <c r="G2024" t="s">
        <v>388</v>
      </c>
      <c r="H2024" t="s">
        <v>931</v>
      </c>
      <c r="I2024">
        <v>107710</v>
      </c>
      <c r="J2024" s="19">
        <v>42014</v>
      </c>
      <c r="K2024" s="19">
        <v>42063</v>
      </c>
      <c r="L2024">
        <v>201502</v>
      </c>
      <c r="M2024" s="19">
        <v>42036</v>
      </c>
      <c r="N2024">
        <v>24617</v>
      </c>
      <c r="O2024" t="s">
        <v>1070</v>
      </c>
      <c r="P2024" t="s">
        <v>1343</v>
      </c>
      <c r="Q2024" t="s">
        <v>924</v>
      </c>
      <c r="R2024">
        <v>25879</v>
      </c>
      <c r="S2024" s="19">
        <v>42041</v>
      </c>
      <c r="T2024">
        <v>110204</v>
      </c>
      <c r="U2024" t="s">
        <v>357</v>
      </c>
      <c r="V2024" s="19">
        <v>42122</v>
      </c>
      <c r="W2024" t="s">
        <v>585</v>
      </c>
      <c r="X2024" t="s">
        <v>586</v>
      </c>
      <c r="Y2024" t="s">
        <v>95</v>
      </c>
      <c r="Z2024" t="s">
        <v>364</v>
      </c>
      <c r="AA2024" s="29">
        <v>-131</v>
      </c>
      <c r="AB2024">
        <v>0</v>
      </c>
      <c r="AC2024">
        <f t="shared" si="384"/>
        <v>2015</v>
      </c>
      <c r="AD2024">
        <f t="shared" si="385"/>
        <v>4</v>
      </c>
      <c r="AE2024">
        <f t="shared" si="386"/>
        <v>2015</v>
      </c>
      <c r="AF2024">
        <f t="shared" si="387"/>
        <v>1</v>
      </c>
      <c r="AG2024" t="str">
        <f>VLOOKUP(F2024,vlookup!$A$2:$E$660,2,0)</f>
        <v>Retained</v>
      </c>
      <c r="AH2024" t="str">
        <f>VLOOKUP(F2024,vlookup!$A$2:$E$660,3,0)</f>
        <v>Service Contract</v>
      </c>
      <c r="AI2024" t="str">
        <f>VLOOKUP(F2024,vlookup!$A$2:$E$660,4,0)</f>
        <v>Used Car Programs</v>
      </c>
      <c r="AJ2024" t="str">
        <f>VLOOKUP(F2024,vlookup!$A$2:$E$660,5,0)</f>
        <v>High Mileage</v>
      </c>
      <c r="AL2024">
        <f t="shared" si="388"/>
        <v>48</v>
      </c>
      <c r="AM2024">
        <f t="shared" si="389"/>
        <v>108</v>
      </c>
      <c r="AN2024">
        <f t="shared" si="390"/>
        <v>2494</v>
      </c>
      <c r="AO2024" t="str">
        <f t="shared" si="391"/>
        <v/>
      </c>
      <c r="AP2024" t="str">
        <f t="shared" si="392"/>
        <v/>
      </c>
      <c r="AQ2024" t="str">
        <f t="shared" si="393"/>
        <v/>
      </c>
      <c r="AR2024">
        <f t="shared" si="394"/>
        <v>-131</v>
      </c>
      <c r="AS2024" t="str">
        <f t="shared" si="395"/>
        <v>102108973-1</v>
      </c>
      <c r="AT2024" t="str">
        <f>IFERROR(IF(VLOOKUP(Y2024,vlookup!$I$2:$J$9,1,0)=Y2024,VLOOKUP(Y2024,vlookup!$I$2:$J$9,2,0),PROPER(Y2024)),PROPER(Y2024))</f>
        <v>Parts</v>
      </c>
      <c r="AU2024" t="str">
        <f>IFERROR(IF(B2024=VLOOKUP(B2024,vlookup!$L$2:$L$10,1,0),"Yes","No"),"No")</f>
        <v>No</v>
      </c>
    </row>
    <row r="2025" spans="1:47" ht="14.45" customHeight="1" x14ac:dyDescent="0.25">
      <c r="A2025" t="s">
        <v>1342</v>
      </c>
      <c r="B2025" s="31" t="s">
        <v>3584</v>
      </c>
      <c r="C2025">
        <v>2</v>
      </c>
      <c r="D2025">
        <v>1</v>
      </c>
      <c r="E2025" t="s">
        <v>382</v>
      </c>
      <c r="F2025" t="s">
        <v>205</v>
      </c>
      <c r="G2025" t="s">
        <v>388</v>
      </c>
      <c r="H2025" t="s">
        <v>931</v>
      </c>
      <c r="I2025">
        <v>107710</v>
      </c>
      <c r="J2025" s="19">
        <v>42014</v>
      </c>
      <c r="K2025" s="19">
        <v>42063</v>
      </c>
      <c r="L2025">
        <v>201502</v>
      </c>
      <c r="M2025" s="19">
        <v>42036</v>
      </c>
      <c r="N2025">
        <v>24617</v>
      </c>
      <c r="O2025" t="s">
        <v>1070</v>
      </c>
      <c r="P2025" t="s">
        <v>1344</v>
      </c>
      <c r="Q2025" t="s">
        <v>924</v>
      </c>
      <c r="R2025">
        <v>146621</v>
      </c>
      <c r="S2025" s="19">
        <v>42377</v>
      </c>
      <c r="T2025">
        <v>124803</v>
      </c>
      <c r="U2025" t="s">
        <v>357</v>
      </c>
      <c r="V2025" s="19">
        <v>42380</v>
      </c>
      <c r="W2025" t="s">
        <v>372</v>
      </c>
      <c r="X2025" t="s">
        <v>373</v>
      </c>
      <c r="Y2025" t="s">
        <v>95</v>
      </c>
      <c r="Z2025" t="s">
        <v>369</v>
      </c>
      <c r="AA2025" s="29">
        <v>-74.25</v>
      </c>
      <c r="AB2025">
        <v>0</v>
      </c>
      <c r="AC2025">
        <f t="shared" si="384"/>
        <v>2016</v>
      </c>
      <c r="AD2025">
        <f t="shared" si="385"/>
        <v>1</v>
      </c>
      <c r="AE2025">
        <f t="shared" si="386"/>
        <v>2015</v>
      </c>
      <c r="AF2025">
        <f t="shared" si="387"/>
        <v>1</v>
      </c>
      <c r="AG2025" t="str">
        <f>VLOOKUP(F2025,vlookup!$A$2:$E$660,2,0)</f>
        <v>Retained</v>
      </c>
      <c r="AH2025" t="str">
        <f>VLOOKUP(F2025,vlookup!$A$2:$E$660,3,0)</f>
        <v>Service Contract</v>
      </c>
      <c r="AI2025" t="str">
        <f>VLOOKUP(F2025,vlookup!$A$2:$E$660,4,0)</f>
        <v>Used Car Programs</v>
      </c>
      <c r="AJ2025" t="str">
        <f>VLOOKUP(F2025,vlookup!$A$2:$E$660,5,0)</f>
        <v>High Mileage</v>
      </c>
      <c r="AL2025">
        <f t="shared" si="388"/>
        <v>48</v>
      </c>
      <c r="AM2025">
        <f t="shared" si="389"/>
        <v>361</v>
      </c>
      <c r="AN2025">
        <f t="shared" si="390"/>
        <v>17093</v>
      </c>
      <c r="AO2025" t="str">
        <f t="shared" si="391"/>
        <v/>
      </c>
      <c r="AP2025" t="str">
        <f t="shared" si="392"/>
        <v/>
      </c>
      <c r="AQ2025" t="str">
        <f t="shared" si="393"/>
        <v/>
      </c>
      <c r="AR2025">
        <f t="shared" si="394"/>
        <v>-74.25</v>
      </c>
      <c r="AS2025" t="str">
        <f t="shared" si="395"/>
        <v>102108973-2</v>
      </c>
      <c r="AT2025" t="str">
        <f>IFERROR(IF(VLOOKUP(Y2025,vlookup!$I$2:$J$9,1,0)=Y2025,VLOOKUP(Y2025,vlookup!$I$2:$J$9,2,0),PROPER(Y2025)),PROPER(Y2025))</f>
        <v>Parts</v>
      </c>
      <c r="AU2025" t="str">
        <f>IFERROR(IF(B2025=VLOOKUP(B2025,vlookup!$L$2:$L$10,1,0),"Yes","No"),"No")</f>
        <v>No</v>
      </c>
    </row>
    <row r="2026" spans="1:47" ht="14.45" customHeight="1" x14ac:dyDescent="0.25">
      <c r="A2026" t="s">
        <v>1342</v>
      </c>
      <c r="B2026" s="31" t="s">
        <v>3584</v>
      </c>
      <c r="C2026">
        <v>2</v>
      </c>
      <c r="D2026">
        <v>1</v>
      </c>
      <c r="E2026" t="s">
        <v>382</v>
      </c>
      <c r="F2026" t="s">
        <v>205</v>
      </c>
      <c r="G2026" t="s">
        <v>388</v>
      </c>
      <c r="H2026" t="s">
        <v>931</v>
      </c>
      <c r="I2026">
        <v>107710</v>
      </c>
      <c r="J2026" s="19">
        <v>42014</v>
      </c>
      <c r="K2026" s="19">
        <v>42063</v>
      </c>
      <c r="L2026">
        <v>201502</v>
      </c>
      <c r="M2026" s="19">
        <v>42036</v>
      </c>
      <c r="N2026">
        <v>24617</v>
      </c>
      <c r="O2026" t="s">
        <v>1070</v>
      </c>
      <c r="P2026" t="s">
        <v>1344</v>
      </c>
      <c r="Q2026" t="s">
        <v>924</v>
      </c>
      <c r="R2026">
        <v>146621</v>
      </c>
      <c r="S2026" s="19">
        <v>42377</v>
      </c>
      <c r="T2026">
        <v>124803</v>
      </c>
      <c r="U2026" t="s">
        <v>357</v>
      </c>
      <c r="V2026" s="19">
        <v>42380</v>
      </c>
      <c r="W2026" t="s">
        <v>3259</v>
      </c>
      <c r="X2026" t="s">
        <v>3260</v>
      </c>
      <c r="Y2026" t="s">
        <v>95</v>
      </c>
      <c r="Z2026" t="s">
        <v>369</v>
      </c>
      <c r="AA2026" s="29">
        <v>-46.37</v>
      </c>
      <c r="AB2026">
        <v>0</v>
      </c>
      <c r="AC2026">
        <f t="shared" si="384"/>
        <v>2016</v>
      </c>
      <c r="AD2026">
        <f t="shared" si="385"/>
        <v>1</v>
      </c>
      <c r="AE2026">
        <f t="shared" si="386"/>
        <v>2015</v>
      </c>
      <c r="AF2026">
        <f t="shared" si="387"/>
        <v>1</v>
      </c>
      <c r="AG2026" t="str">
        <f>VLOOKUP(F2026,vlookup!$A$2:$E$660,2,0)</f>
        <v>Retained</v>
      </c>
      <c r="AH2026" t="str">
        <f>VLOOKUP(F2026,vlookup!$A$2:$E$660,3,0)</f>
        <v>Service Contract</v>
      </c>
      <c r="AI2026" t="str">
        <f>VLOOKUP(F2026,vlookup!$A$2:$E$660,4,0)</f>
        <v>Used Car Programs</v>
      </c>
      <c r="AJ2026" t="str">
        <f>VLOOKUP(F2026,vlookup!$A$2:$E$660,5,0)</f>
        <v>High Mileage</v>
      </c>
      <c r="AL2026">
        <f t="shared" si="388"/>
        <v>48</v>
      </c>
      <c r="AM2026">
        <f t="shared" si="389"/>
        <v>361</v>
      </c>
      <c r="AN2026">
        <f t="shared" si="390"/>
        <v>17093</v>
      </c>
      <c r="AO2026" t="str">
        <f t="shared" si="391"/>
        <v/>
      </c>
      <c r="AP2026" t="str">
        <f t="shared" si="392"/>
        <v/>
      </c>
      <c r="AQ2026" t="str">
        <f t="shared" si="393"/>
        <v/>
      </c>
      <c r="AR2026">
        <f t="shared" si="394"/>
        <v>-46.37</v>
      </c>
      <c r="AS2026" t="str">
        <f t="shared" si="395"/>
        <v>102108973-2</v>
      </c>
      <c r="AT2026" t="str">
        <f>IFERROR(IF(VLOOKUP(Y2026,vlookup!$I$2:$J$9,1,0)=Y2026,VLOOKUP(Y2026,vlookup!$I$2:$J$9,2,0),PROPER(Y2026)),PROPER(Y2026))</f>
        <v>Parts</v>
      </c>
      <c r="AU2026" t="str">
        <f>IFERROR(IF(B2026=VLOOKUP(B2026,vlookup!$L$2:$L$10,1,0),"Yes","No"),"No")</f>
        <v>No</v>
      </c>
    </row>
    <row r="2027" spans="1:47" ht="14.45" customHeight="1" x14ac:dyDescent="0.25">
      <c r="A2027" t="s">
        <v>1342</v>
      </c>
      <c r="B2027" s="31" t="s">
        <v>3584</v>
      </c>
      <c r="C2027">
        <v>2</v>
      </c>
      <c r="D2027">
        <v>1</v>
      </c>
      <c r="E2027" t="s">
        <v>382</v>
      </c>
      <c r="F2027" t="s">
        <v>205</v>
      </c>
      <c r="G2027" t="s">
        <v>388</v>
      </c>
      <c r="H2027" t="s">
        <v>931</v>
      </c>
      <c r="I2027">
        <v>107710</v>
      </c>
      <c r="J2027" s="19">
        <v>42014</v>
      </c>
      <c r="K2027" s="19">
        <v>42063</v>
      </c>
      <c r="L2027">
        <v>201502</v>
      </c>
      <c r="M2027" s="19">
        <v>42036</v>
      </c>
      <c r="N2027">
        <v>24617</v>
      </c>
      <c r="O2027" t="s">
        <v>1070</v>
      </c>
      <c r="P2027" t="s">
        <v>1344</v>
      </c>
      <c r="Q2027" t="s">
        <v>924</v>
      </c>
      <c r="R2027">
        <v>146621</v>
      </c>
      <c r="S2027" s="19">
        <v>42377</v>
      </c>
      <c r="T2027">
        <v>124803</v>
      </c>
      <c r="U2027" t="s">
        <v>357</v>
      </c>
      <c r="V2027" s="19">
        <v>42380</v>
      </c>
      <c r="W2027" t="s">
        <v>2914</v>
      </c>
      <c r="X2027" t="s">
        <v>2915</v>
      </c>
      <c r="Y2027" t="s">
        <v>95</v>
      </c>
      <c r="Z2027" t="s">
        <v>369</v>
      </c>
      <c r="AA2027" s="29">
        <v>-19.55</v>
      </c>
      <c r="AB2027">
        <v>0</v>
      </c>
      <c r="AC2027">
        <f t="shared" si="384"/>
        <v>2016</v>
      </c>
      <c r="AD2027">
        <f t="shared" si="385"/>
        <v>1</v>
      </c>
      <c r="AE2027">
        <f t="shared" si="386"/>
        <v>2015</v>
      </c>
      <c r="AF2027">
        <f t="shared" si="387"/>
        <v>1</v>
      </c>
      <c r="AG2027" t="str">
        <f>VLOOKUP(F2027,vlookup!$A$2:$E$660,2,0)</f>
        <v>Retained</v>
      </c>
      <c r="AH2027" t="str">
        <f>VLOOKUP(F2027,vlookup!$A$2:$E$660,3,0)</f>
        <v>Service Contract</v>
      </c>
      <c r="AI2027" t="str">
        <f>VLOOKUP(F2027,vlookup!$A$2:$E$660,4,0)</f>
        <v>Used Car Programs</v>
      </c>
      <c r="AJ2027" t="str">
        <f>VLOOKUP(F2027,vlookup!$A$2:$E$660,5,0)</f>
        <v>High Mileage</v>
      </c>
      <c r="AL2027">
        <f t="shared" si="388"/>
        <v>48</v>
      </c>
      <c r="AM2027">
        <f t="shared" si="389"/>
        <v>361</v>
      </c>
      <c r="AN2027">
        <f t="shared" si="390"/>
        <v>17093</v>
      </c>
      <c r="AO2027" t="str">
        <f t="shared" si="391"/>
        <v/>
      </c>
      <c r="AP2027" t="str">
        <f t="shared" si="392"/>
        <v/>
      </c>
      <c r="AQ2027" t="str">
        <f t="shared" si="393"/>
        <v/>
      </c>
      <c r="AR2027">
        <f t="shared" si="394"/>
        <v>-19.55</v>
      </c>
      <c r="AS2027" t="str">
        <f t="shared" si="395"/>
        <v>102108973-2</v>
      </c>
      <c r="AT2027" t="str">
        <f>IFERROR(IF(VLOOKUP(Y2027,vlookup!$I$2:$J$9,1,0)=Y2027,VLOOKUP(Y2027,vlookup!$I$2:$J$9,2,0),PROPER(Y2027)),PROPER(Y2027))</f>
        <v>Parts</v>
      </c>
      <c r="AU2027" t="str">
        <f>IFERROR(IF(B2027=VLOOKUP(B2027,vlookup!$L$2:$L$10,1,0),"Yes","No"),"No")</f>
        <v>No</v>
      </c>
    </row>
    <row r="2028" spans="1:47" ht="14.45" customHeight="1" x14ac:dyDescent="0.25">
      <c r="A2028" t="s">
        <v>1342</v>
      </c>
      <c r="B2028" s="31" t="s">
        <v>3584</v>
      </c>
      <c r="C2028">
        <v>3</v>
      </c>
      <c r="D2028">
        <v>1</v>
      </c>
      <c r="E2028" t="s">
        <v>382</v>
      </c>
      <c r="F2028" t="s">
        <v>205</v>
      </c>
      <c r="G2028" t="s">
        <v>388</v>
      </c>
      <c r="H2028" t="s">
        <v>931</v>
      </c>
      <c r="I2028">
        <v>107710</v>
      </c>
      <c r="J2028" s="19">
        <v>42014</v>
      </c>
      <c r="K2028" s="19">
        <v>42063</v>
      </c>
      <c r="L2028">
        <v>201502</v>
      </c>
      <c r="M2028" s="19">
        <v>42036</v>
      </c>
      <c r="N2028">
        <v>24617</v>
      </c>
      <c r="O2028" t="s">
        <v>1070</v>
      </c>
      <c r="P2028" t="s">
        <v>1344</v>
      </c>
      <c r="Q2028" t="s">
        <v>924</v>
      </c>
      <c r="R2028">
        <v>147842</v>
      </c>
      <c r="S2028" s="19">
        <v>42501</v>
      </c>
      <c r="T2028">
        <v>128386</v>
      </c>
      <c r="U2028" t="s">
        <v>356</v>
      </c>
      <c r="V2028" s="19">
        <v>42503</v>
      </c>
      <c r="W2028" t="s">
        <v>2916</v>
      </c>
      <c r="X2028" t="s">
        <v>2917</v>
      </c>
      <c r="Y2028" t="s">
        <v>95</v>
      </c>
      <c r="Z2028" t="s">
        <v>582</v>
      </c>
      <c r="AA2028" s="29">
        <v>-264.29000000000002</v>
      </c>
      <c r="AB2028">
        <v>0</v>
      </c>
      <c r="AC2028">
        <f t="shared" si="384"/>
        <v>2016</v>
      </c>
      <c r="AD2028">
        <f t="shared" si="385"/>
        <v>5</v>
      </c>
      <c r="AE2028">
        <f t="shared" si="386"/>
        <v>2015</v>
      </c>
      <c r="AF2028">
        <f t="shared" si="387"/>
        <v>1</v>
      </c>
      <c r="AG2028" t="str">
        <f>VLOOKUP(F2028,vlookup!$A$2:$E$660,2,0)</f>
        <v>Retained</v>
      </c>
      <c r="AH2028" t="str">
        <f>VLOOKUP(F2028,vlookup!$A$2:$E$660,3,0)</f>
        <v>Service Contract</v>
      </c>
      <c r="AI2028" t="str">
        <f>VLOOKUP(F2028,vlookup!$A$2:$E$660,4,0)</f>
        <v>Used Car Programs</v>
      </c>
      <c r="AJ2028" t="str">
        <f>VLOOKUP(F2028,vlookup!$A$2:$E$660,5,0)</f>
        <v>High Mileage</v>
      </c>
      <c r="AL2028">
        <f t="shared" si="388"/>
        <v>48</v>
      </c>
      <c r="AM2028">
        <f t="shared" si="389"/>
        <v>483</v>
      </c>
      <c r="AN2028">
        <f t="shared" si="390"/>
        <v>20676</v>
      </c>
      <c r="AO2028" t="str">
        <f t="shared" si="391"/>
        <v/>
      </c>
      <c r="AP2028" t="str">
        <f t="shared" si="392"/>
        <v/>
      </c>
      <c r="AQ2028" t="str">
        <f t="shared" si="393"/>
        <v/>
      </c>
      <c r="AR2028">
        <f t="shared" si="394"/>
        <v>-264.29000000000002</v>
      </c>
      <c r="AS2028" t="str">
        <f t="shared" si="395"/>
        <v>102108973-3</v>
      </c>
      <c r="AT2028" t="str">
        <f>IFERROR(IF(VLOOKUP(Y2028,vlookup!$I$2:$J$9,1,0)=Y2028,VLOOKUP(Y2028,vlookup!$I$2:$J$9,2,0),PROPER(Y2028)),PROPER(Y2028))</f>
        <v>Parts</v>
      </c>
      <c r="AU2028" t="str">
        <f>IFERROR(IF(B2028=VLOOKUP(B2028,vlookup!$L$2:$L$10,1,0),"Yes","No"),"No")</f>
        <v>No</v>
      </c>
    </row>
    <row r="2029" spans="1:47" ht="14.45" customHeight="1" x14ac:dyDescent="0.25">
      <c r="A2029" t="s">
        <v>1342</v>
      </c>
      <c r="B2029" s="31" t="s">
        <v>3584</v>
      </c>
      <c r="C2029">
        <v>3</v>
      </c>
      <c r="D2029">
        <v>1</v>
      </c>
      <c r="E2029" t="s">
        <v>382</v>
      </c>
      <c r="F2029" t="s">
        <v>205</v>
      </c>
      <c r="G2029" t="s">
        <v>388</v>
      </c>
      <c r="H2029" t="s">
        <v>931</v>
      </c>
      <c r="I2029">
        <v>107710</v>
      </c>
      <c r="J2029" s="19">
        <v>42014</v>
      </c>
      <c r="K2029" s="19">
        <v>42063</v>
      </c>
      <c r="L2029">
        <v>201502</v>
      </c>
      <c r="M2029" s="19">
        <v>42036</v>
      </c>
      <c r="N2029">
        <v>24617</v>
      </c>
      <c r="O2029" t="s">
        <v>1070</v>
      </c>
      <c r="P2029" t="s">
        <v>1344</v>
      </c>
      <c r="Q2029" t="s">
        <v>924</v>
      </c>
      <c r="R2029">
        <v>147842</v>
      </c>
      <c r="S2029" s="19">
        <v>42501</v>
      </c>
      <c r="T2029">
        <v>128386</v>
      </c>
      <c r="U2029" t="s">
        <v>356</v>
      </c>
      <c r="V2029" s="19">
        <v>42503</v>
      </c>
      <c r="W2029" t="s">
        <v>585</v>
      </c>
      <c r="X2029" t="s">
        <v>586</v>
      </c>
      <c r="Y2029" t="s">
        <v>95</v>
      </c>
      <c r="Z2029" t="s">
        <v>364</v>
      </c>
      <c r="AA2029" s="29">
        <v>-81.23</v>
      </c>
      <c r="AB2029">
        <v>0</v>
      </c>
      <c r="AC2029">
        <f t="shared" si="384"/>
        <v>2016</v>
      </c>
      <c r="AD2029">
        <f t="shared" si="385"/>
        <v>5</v>
      </c>
      <c r="AE2029">
        <f t="shared" si="386"/>
        <v>2015</v>
      </c>
      <c r="AF2029">
        <f t="shared" si="387"/>
        <v>1</v>
      </c>
      <c r="AG2029" t="str">
        <f>VLOOKUP(F2029,vlookup!$A$2:$E$660,2,0)</f>
        <v>Retained</v>
      </c>
      <c r="AH2029" t="str">
        <f>VLOOKUP(F2029,vlookup!$A$2:$E$660,3,0)</f>
        <v>Service Contract</v>
      </c>
      <c r="AI2029" t="str">
        <f>VLOOKUP(F2029,vlookup!$A$2:$E$660,4,0)</f>
        <v>Used Car Programs</v>
      </c>
      <c r="AJ2029" t="str">
        <f>VLOOKUP(F2029,vlookup!$A$2:$E$660,5,0)</f>
        <v>High Mileage</v>
      </c>
      <c r="AL2029">
        <f t="shared" si="388"/>
        <v>48</v>
      </c>
      <c r="AM2029">
        <f t="shared" si="389"/>
        <v>483</v>
      </c>
      <c r="AN2029">
        <f t="shared" si="390"/>
        <v>20676</v>
      </c>
      <c r="AO2029" t="str">
        <f t="shared" si="391"/>
        <v/>
      </c>
      <c r="AP2029" t="str">
        <f t="shared" si="392"/>
        <v/>
      </c>
      <c r="AQ2029" t="str">
        <f t="shared" si="393"/>
        <v/>
      </c>
      <c r="AR2029">
        <f t="shared" si="394"/>
        <v>-81.23</v>
      </c>
      <c r="AS2029" t="str">
        <f t="shared" si="395"/>
        <v>102108973-3</v>
      </c>
      <c r="AT2029" t="str">
        <f>IFERROR(IF(VLOOKUP(Y2029,vlookup!$I$2:$J$9,1,0)=Y2029,VLOOKUP(Y2029,vlookup!$I$2:$J$9,2,0),PROPER(Y2029)),PROPER(Y2029))</f>
        <v>Parts</v>
      </c>
      <c r="AU2029" t="str">
        <f>IFERROR(IF(B2029=VLOOKUP(B2029,vlookup!$L$2:$L$10,1,0),"Yes","No"),"No")</f>
        <v>No</v>
      </c>
    </row>
    <row r="2030" spans="1:47" ht="14.45" customHeight="1" x14ac:dyDescent="0.25">
      <c r="A2030" t="s">
        <v>1345</v>
      </c>
      <c r="B2030" s="31" t="s">
        <v>1346</v>
      </c>
      <c r="C2030">
        <v>1</v>
      </c>
      <c r="D2030">
        <v>1</v>
      </c>
      <c r="E2030" t="s">
        <v>382</v>
      </c>
      <c r="F2030" t="s">
        <v>238</v>
      </c>
      <c r="G2030" t="s">
        <v>388</v>
      </c>
      <c r="H2030" t="s">
        <v>931</v>
      </c>
      <c r="I2030">
        <v>165725</v>
      </c>
      <c r="J2030" s="19">
        <v>42560</v>
      </c>
      <c r="K2030" s="19">
        <v>42582</v>
      </c>
      <c r="L2030">
        <v>201607</v>
      </c>
      <c r="M2030" s="19">
        <v>42552</v>
      </c>
      <c r="N2030">
        <v>24617</v>
      </c>
      <c r="O2030" t="s">
        <v>1070</v>
      </c>
      <c r="P2030" t="s">
        <v>1312</v>
      </c>
      <c r="Q2030" t="s">
        <v>924</v>
      </c>
      <c r="R2030">
        <v>29703</v>
      </c>
      <c r="S2030" s="19">
        <v>42985</v>
      </c>
      <c r="T2030">
        <v>178089</v>
      </c>
      <c r="U2030" t="s">
        <v>356</v>
      </c>
      <c r="V2030" s="19">
        <v>42986</v>
      </c>
      <c r="W2030" t="s">
        <v>362</v>
      </c>
      <c r="X2030" t="s">
        <v>363</v>
      </c>
      <c r="Y2030" t="s">
        <v>95</v>
      </c>
      <c r="Z2030" t="s">
        <v>358</v>
      </c>
      <c r="AA2030" s="29">
        <v>-379.82</v>
      </c>
      <c r="AB2030">
        <v>0</v>
      </c>
      <c r="AC2030">
        <f t="shared" si="384"/>
        <v>2017</v>
      </c>
      <c r="AD2030">
        <f t="shared" si="385"/>
        <v>9</v>
      </c>
      <c r="AE2030">
        <f t="shared" si="386"/>
        <v>2016</v>
      </c>
      <c r="AF2030">
        <f t="shared" si="387"/>
        <v>7</v>
      </c>
      <c r="AG2030" t="str">
        <f>VLOOKUP(F2030,vlookup!$A$2:$E$660,2,0)</f>
        <v>Retained</v>
      </c>
      <c r="AH2030" t="str">
        <f>VLOOKUP(F2030,vlookup!$A$2:$E$660,3,0)</f>
        <v>Service Contract</v>
      </c>
      <c r="AI2030" t="str">
        <f>VLOOKUP(F2030,vlookup!$A$2:$E$660,4,0)</f>
        <v>Used Car Programs</v>
      </c>
      <c r="AJ2030" t="str">
        <f>VLOOKUP(F2030,vlookup!$A$2:$E$660,5,0)</f>
        <v>High Mileage</v>
      </c>
      <c r="AL2030">
        <f t="shared" si="388"/>
        <v>22</v>
      </c>
      <c r="AM2030">
        <f t="shared" si="389"/>
        <v>419</v>
      </c>
      <c r="AN2030">
        <f t="shared" si="390"/>
        <v>12364</v>
      </c>
      <c r="AO2030" t="str">
        <f t="shared" si="391"/>
        <v/>
      </c>
      <c r="AP2030" t="str">
        <f t="shared" si="392"/>
        <v/>
      </c>
      <c r="AQ2030" t="str">
        <f t="shared" si="393"/>
        <v/>
      </c>
      <c r="AR2030">
        <f t="shared" si="394"/>
        <v>-379.82</v>
      </c>
      <c r="AS2030" t="str">
        <f t="shared" si="395"/>
        <v>6EB53297G6Y-1</v>
      </c>
      <c r="AT2030" t="str">
        <f>IFERROR(IF(VLOOKUP(Y2030,vlookup!$I$2:$J$9,1,0)=Y2030,VLOOKUP(Y2030,vlookup!$I$2:$J$9,2,0),PROPER(Y2030)),PROPER(Y2030))</f>
        <v>Parts</v>
      </c>
      <c r="AU2030" t="str">
        <f>IFERROR(IF(B2030=VLOOKUP(B2030,vlookup!$L$2:$L$10,1,0),"Yes","No"),"No")</f>
        <v>No</v>
      </c>
    </row>
    <row r="2031" spans="1:47" ht="14.45" customHeight="1" x14ac:dyDescent="0.25">
      <c r="A2031" t="s">
        <v>1347</v>
      </c>
      <c r="B2031" s="31" t="s">
        <v>1348</v>
      </c>
      <c r="C2031">
        <v>1</v>
      </c>
      <c r="D2031">
        <v>1</v>
      </c>
      <c r="E2031" t="s">
        <v>382</v>
      </c>
      <c r="F2031" t="s">
        <v>238</v>
      </c>
      <c r="G2031" t="s">
        <v>388</v>
      </c>
      <c r="H2031" t="s">
        <v>931</v>
      </c>
      <c r="I2031">
        <v>99592</v>
      </c>
      <c r="J2031" s="19">
        <v>42321</v>
      </c>
      <c r="K2031" s="19">
        <v>42361</v>
      </c>
      <c r="L2031">
        <v>201512</v>
      </c>
      <c r="M2031" s="19">
        <v>42339</v>
      </c>
      <c r="N2031">
        <v>24616</v>
      </c>
      <c r="O2031" t="s">
        <v>1076</v>
      </c>
      <c r="P2031" t="s">
        <v>1335</v>
      </c>
      <c r="Q2031" t="s">
        <v>924</v>
      </c>
      <c r="R2031">
        <v>380289</v>
      </c>
      <c r="S2031" s="19">
        <v>42394</v>
      </c>
      <c r="T2031">
        <v>103112</v>
      </c>
      <c r="U2031" t="s">
        <v>357</v>
      </c>
      <c r="V2031" s="19">
        <v>42425</v>
      </c>
      <c r="W2031" t="s">
        <v>362</v>
      </c>
      <c r="X2031" t="s">
        <v>363</v>
      </c>
      <c r="Y2031" t="s">
        <v>95</v>
      </c>
      <c r="Z2031" t="s">
        <v>358</v>
      </c>
      <c r="AA2031" s="29">
        <v>-312.92</v>
      </c>
      <c r="AB2031">
        <v>0</v>
      </c>
      <c r="AC2031">
        <f t="shared" si="384"/>
        <v>2016</v>
      </c>
      <c r="AD2031">
        <f t="shared" si="385"/>
        <v>2</v>
      </c>
      <c r="AE2031">
        <f t="shared" si="386"/>
        <v>2015</v>
      </c>
      <c r="AF2031">
        <f t="shared" si="387"/>
        <v>11</v>
      </c>
      <c r="AG2031" t="str">
        <f>VLOOKUP(F2031,vlookup!$A$2:$E$660,2,0)</f>
        <v>Retained</v>
      </c>
      <c r="AH2031" t="str">
        <f>VLOOKUP(F2031,vlookup!$A$2:$E$660,3,0)</f>
        <v>Service Contract</v>
      </c>
      <c r="AI2031" t="str">
        <f>VLOOKUP(F2031,vlookup!$A$2:$E$660,4,0)</f>
        <v>Used Car Programs</v>
      </c>
      <c r="AJ2031" t="str">
        <f>VLOOKUP(F2031,vlookup!$A$2:$E$660,5,0)</f>
        <v>High Mileage</v>
      </c>
      <c r="AL2031">
        <f t="shared" si="388"/>
        <v>40</v>
      </c>
      <c r="AM2031">
        <f t="shared" si="389"/>
        <v>102</v>
      </c>
      <c r="AN2031">
        <f t="shared" si="390"/>
        <v>3520</v>
      </c>
      <c r="AO2031" t="str">
        <f t="shared" si="391"/>
        <v/>
      </c>
      <c r="AP2031" t="str">
        <f t="shared" si="392"/>
        <v/>
      </c>
      <c r="AQ2031" t="str">
        <f t="shared" si="393"/>
        <v/>
      </c>
      <c r="AR2031">
        <f t="shared" si="394"/>
        <v>-312.92</v>
      </c>
      <c r="AS2031" t="str">
        <f t="shared" si="395"/>
        <v>6EC22854K5Y-1</v>
      </c>
      <c r="AT2031" t="str">
        <f>IFERROR(IF(VLOOKUP(Y2031,vlookup!$I$2:$J$9,1,0)=Y2031,VLOOKUP(Y2031,vlookup!$I$2:$J$9,2,0),PROPER(Y2031)),PROPER(Y2031))</f>
        <v>Parts</v>
      </c>
      <c r="AU2031" t="str">
        <f>IFERROR(IF(B2031=VLOOKUP(B2031,vlookup!$L$2:$L$10,1,0),"Yes","No"),"No")</f>
        <v>No</v>
      </c>
    </row>
    <row r="2032" spans="1:47" ht="14.45" customHeight="1" x14ac:dyDescent="0.25">
      <c r="A2032" t="s">
        <v>1349</v>
      </c>
      <c r="B2032" s="31" t="s">
        <v>1350</v>
      </c>
      <c r="C2032">
        <v>1</v>
      </c>
      <c r="D2032">
        <v>1</v>
      </c>
      <c r="E2032" t="s">
        <v>382</v>
      </c>
      <c r="F2032" t="s">
        <v>60</v>
      </c>
      <c r="G2032" t="s">
        <v>388</v>
      </c>
      <c r="H2032" t="s">
        <v>931</v>
      </c>
      <c r="I2032">
        <v>75171</v>
      </c>
      <c r="J2032" s="19">
        <v>41619</v>
      </c>
      <c r="K2032" s="19">
        <v>41652</v>
      </c>
      <c r="L2032">
        <v>201401</v>
      </c>
      <c r="M2032" s="19">
        <v>41640</v>
      </c>
      <c r="N2032">
        <v>24617</v>
      </c>
      <c r="O2032" t="s">
        <v>1070</v>
      </c>
      <c r="P2032" t="s">
        <v>1351</v>
      </c>
      <c r="Q2032" t="s">
        <v>924</v>
      </c>
      <c r="R2032">
        <v>106492</v>
      </c>
      <c r="S2032" s="19">
        <v>41626</v>
      </c>
      <c r="T2032">
        <v>75694</v>
      </c>
      <c r="U2032" t="s">
        <v>357</v>
      </c>
      <c r="V2032" s="19">
        <v>41694</v>
      </c>
      <c r="W2032" t="s">
        <v>969</v>
      </c>
      <c r="X2032" t="s">
        <v>970</v>
      </c>
      <c r="Y2032" t="s">
        <v>95</v>
      </c>
      <c r="Z2032" t="s">
        <v>582</v>
      </c>
      <c r="AA2032" s="29">
        <v>-468.45</v>
      </c>
      <c r="AB2032">
        <v>0</v>
      </c>
      <c r="AC2032">
        <f t="shared" si="384"/>
        <v>2014</v>
      </c>
      <c r="AD2032">
        <f t="shared" si="385"/>
        <v>2</v>
      </c>
      <c r="AE2032">
        <f t="shared" si="386"/>
        <v>2013</v>
      </c>
      <c r="AF2032">
        <f t="shared" si="387"/>
        <v>12</v>
      </c>
      <c r="AG2032" t="str">
        <f>VLOOKUP(F2032,vlookup!$A$2:$E$660,2,0)</f>
        <v>Retained</v>
      </c>
      <c r="AH2032" t="str">
        <f>VLOOKUP(F2032,vlookup!$A$2:$E$660,3,0)</f>
        <v>Service Contract</v>
      </c>
      <c r="AI2032" t="str">
        <f>VLOOKUP(F2032,vlookup!$A$2:$E$660,4,0)</f>
        <v>Used Car Programs</v>
      </c>
      <c r="AJ2032" t="str">
        <f>VLOOKUP(F2032,vlookup!$A$2:$E$660,5,0)</f>
        <v>High Mileage</v>
      </c>
      <c r="AL2032">
        <f t="shared" si="388"/>
        <v>32</v>
      </c>
      <c r="AM2032">
        <f t="shared" si="389"/>
        <v>73</v>
      </c>
      <c r="AN2032">
        <f t="shared" si="390"/>
        <v>523</v>
      </c>
      <c r="AO2032" t="str">
        <f t="shared" si="391"/>
        <v/>
      </c>
      <c r="AP2032" t="str">
        <f t="shared" si="392"/>
        <v/>
      </c>
      <c r="AQ2032">
        <f t="shared" si="393"/>
        <v>-468.45</v>
      </c>
      <c r="AR2032" t="str">
        <f t="shared" si="394"/>
        <v/>
      </c>
      <c r="AS2032" t="str">
        <f t="shared" si="395"/>
        <v>4EB40207L3Y-1</v>
      </c>
      <c r="AT2032" t="str">
        <f>IFERROR(IF(VLOOKUP(Y2032,vlookup!$I$2:$J$9,1,0)=Y2032,VLOOKUP(Y2032,vlookup!$I$2:$J$9,2,0),PROPER(Y2032)),PROPER(Y2032))</f>
        <v>Parts</v>
      </c>
      <c r="AU2032" t="str">
        <f>IFERROR(IF(B2032=VLOOKUP(B2032,vlookup!$L$2:$L$10,1,0),"Yes","No"),"No")</f>
        <v>No</v>
      </c>
    </row>
    <row r="2033" spans="1:47" ht="14.45" customHeight="1" x14ac:dyDescent="0.25">
      <c r="A2033" t="s">
        <v>1352</v>
      </c>
      <c r="B2033" s="31" t="s">
        <v>3585</v>
      </c>
      <c r="C2033">
        <v>1</v>
      </c>
      <c r="D2033">
        <v>1</v>
      </c>
      <c r="E2033" t="s">
        <v>382</v>
      </c>
      <c r="F2033" t="s">
        <v>205</v>
      </c>
      <c r="G2033" t="s">
        <v>388</v>
      </c>
      <c r="H2033" t="s">
        <v>931</v>
      </c>
      <c r="I2033">
        <v>182026</v>
      </c>
      <c r="J2033" s="19">
        <v>41701</v>
      </c>
      <c r="K2033" s="19">
        <v>41751</v>
      </c>
      <c r="L2033">
        <v>201404</v>
      </c>
      <c r="M2033" s="19">
        <v>41730</v>
      </c>
      <c r="N2033">
        <v>24617</v>
      </c>
      <c r="O2033" t="s">
        <v>1070</v>
      </c>
      <c r="P2033" t="s">
        <v>1353</v>
      </c>
      <c r="Q2033" t="s">
        <v>924</v>
      </c>
      <c r="R2033">
        <v>41300092606</v>
      </c>
      <c r="S2033" s="19">
        <v>41963</v>
      </c>
      <c r="T2033">
        <v>187119</v>
      </c>
      <c r="U2033" t="s">
        <v>357</v>
      </c>
      <c r="V2033" s="19">
        <v>41963</v>
      </c>
      <c r="W2033" t="s">
        <v>2918</v>
      </c>
      <c r="X2033" t="s">
        <v>2919</v>
      </c>
      <c r="Y2033" t="s">
        <v>95</v>
      </c>
      <c r="Z2033" t="s">
        <v>581</v>
      </c>
      <c r="AA2033" s="29">
        <v>-92</v>
      </c>
      <c r="AB2033">
        <v>0</v>
      </c>
      <c r="AC2033">
        <f t="shared" si="384"/>
        <v>2014</v>
      </c>
      <c r="AD2033">
        <f t="shared" si="385"/>
        <v>11</v>
      </c>
      <c r="AE2033">
        <f t="shared" si="386"/>
        <v>2014</v>
      </c>
      <c r="AF2033">
        <f t="shared" si="387"/>
        <v>3</v>
      </c>
      <c r="AG2033" t="str">
        <f>VLOOKUP(F2033,vlookup!$A$2:$E$660,2,0)</f>
        <v>Retained</v>
      </c>
      <c r="AH2033" t="str">
        <f>VLOOKUP(F2033,vlookup!$A$2:$E$660,3,0)</f>
        <v>Service Contract</v>
      </c>
      <c r="AI2033" t="str">
        <f>VLOOKUP(F2033,vlookup!$A$2:$E$660,4,0)</f>
        <v>Used Car Programs</v>
      </c>
      <c r="AJ2033" t="str">
        <f>VLOOKUP(F2033,vlookup!$A$2:$E$660,5,0)</f>
        <v>High Mileage</v>
      </c>
      <c r="AL2033">
        <f t="shared" si="388"/>
        <v>49</v>
      </c>
      <c r="AM2033">
        <f t="shared" si="389"/>
        <v>257</v>
      </c>
      <c r="AN2033">
        <f t="shared" si="390"/>
        <v>5093</v>
      </c>
      <c r="AO2033" t="str">
        <f t="shared" si="391"/>
        <v/>
      </c>
      <c r="AP2033" t="str">
        <f t="shared" si="392"/>
        <v/>
      </c>
      <c r="AQ2033" t="str">
        <f t="shared" si="393"/>
        <v/>
      </c>
      <c r="AR2033">
        <f t="shared" si="394"/>
        <v>-92</v>
      </c>
      <c r="AS2033" t="str">
        <f t="shared" si="395"/>
        <v>102108997-1</v>
      </c>
      <c r="AT2033" t="str">
        <f>IFERROR(IF(VLOOKUP(Y2033,vlookup!$I$2:$J$9,1,0)=Y2033,VLOOKUP(Y2033,vlookup!$I$2:$J$9,2,0),PROPER(Y2033)),PROPER(Y2033))</f>
        <v>Parts</v>
      </c>
      <c r="AU2033" t="str">
        <f>IFERROR(IF(B2033=VLOOKUP(B2033,vlookup!$L$2:$L$10,1,0),"Yes","No"),"No")</f>
        <v>No</v>
      </c>
    </row>
    <row r="2034" spans="1:47" ht="14.45" customHeight="1" x14ac:dyDescent="0.25">
      <c r="A2034" t="s">
        <v>1352</v>
      </c>
      <c r="B2034" s="31" t="s">
        <v>3585</v>
      </c>
      <c r="C2034">
        <v>1</v>
      </c>
      <c r="D2034">
        <v>1</v>
      </c>
      <c r="E2034" t="s">
        <v>382</v>
      </c>
      <c r="F2034" t="s">
        <v>205</v>
      </c>
      <c r="G2034" t="s">
        <v>388</v>
      </c>
      <c r="H2034" t="s">
        <v>931</v>
      </c>
      <c r="I2034">
        <v>182026</v>
      </c>
      <c r="J2034" s="19">
        <v>41701</v>
      </c>
      <c r="K2034" s="19">
        <v>41751</v>
      </c>
      <c r="L2034">
        <v>201404</v>
      </c>
      <c r="M2034" s="19">
        <v>41730</v>
      </c>
      <c r="N2034">
        <v>24617</v>
      </c>
      <c r="O2034" t="s">
        <v>1070</v>
      </c>
      <c r="P2034" t="s">
        <v>1353</v>
      </c>
      <c r="Q2034" t="s">
        <v>924</v>
      </c>
      <c r="R2034">
        <v>41300092606</v>
      </c>
      <c r="S2034" s="19">
        <v>41963</v>
      </c>
      <c r="T2034">
        <v>187119</v>
      </c>
      <c r="U2034" t="s">
        <v>357</v>
      </c>
      <c r="V2034" s="19">
        <v>41963</v>
      </c>
      <c r="W2034" t="s">
        <v>618</v>
      </c>
      <c r="X2034" t="s">
        <v>619</v>
      </c>
      <c r="Y2034" t="s">
        <v>95</v>
      </c>
      <c r="Z2034" t="s">
        <v>578</v>
      </c>
      <c r="AA2034" s="29">
        <v>-152.9</v>
      </c>
      <c r="AB2034">
        <v>0</v>
      </c>
      <c r="AC2034">
        <f t="shared" si="384"/>
        <v>2014</v>
      </c>
      <c r="AD2034">
        <f t="shared" si="385"/>
        <v>11</v>
      </c>
      <c r="AE2034">
        <f t="shared" si="386"/>
        <v>2014</v>
      </c>
      <c r="AF2034">
        <f t="shared" si="387"/>
        <v>3</v>
      </c>
      <c r="AG2034" t="str">
        <f>VLOOKUP(F2034,vlookup!$A$2:$E$660,2,0)</f>
        <v>Retained</v>
      </c>
      <c r="AH2034" t="str">
        <f>VLOOKUP(F2034,vlookup!$A$2:$E$660,3,0)</f>
        <v>Service Contract</v>
      </c>
      <c r="AI2034" t="str">
        <f>VLOOKUP(F2034,vlookup!$A$2:$E$660,4,0)</f>
        <v>Used Car Programs</v>
      </c>
      <c r="AJ2034" t="str">
        <f>VLOOKUP(F2034,vlookup!$A$2:$E$660,5,0)</f>
        <v>High Mileage</v>
      </c>
      <c r="AL2034">
        <f t="shared" si="388"/>
        <v>49</v>
      </c>
      <c r="AM2034">
        <f t="shared" si="389"/>
        <v>257</v>
      </c>
      <c r="AN2034">
        <f t="shared" si="390"/>
        <v>5093</v>
      </c>
      <c r="AO2034" t="str">
        <f t="shared" si="391"/>
        <v/>
      </c>
      <c r="AP2034" t="str">
        <f t="shared" si="392"/>
        <v/>
      </c>
      <c r="AQ2034" t="str">
        <f t="shared" si="393"/>
        <v/>
      </c>
      <c r="AR2034">
        <f t="shared" si="394"/>
        <v>-152.9</v>
      </c>
      <c r="AS2034" t="str">
        <f t="shared" si="395"/>
        <v>102108997-1</v>
      </c>
      <c r="AT2034" t="str">
        <f>IFERROR(IF(VLOOKUP(Y2034,vlookup!$I$2:$J$9,1,0)=Y2034,VLOOKUP(Y2034,vlookup!$I$2:$J$9,2,0),PROPER(Y2034)),PROPER(Y2034))</f>
        <v>Parts</v>
      </c>
      <c r="AU2034" t="str">
        <f>IFERROR(IF(B2034=VLOOKUP(B2034,vlookup!$L$2:$L$10,1,0),"Yes","No"),"No")</f>
        <v>No</v>
      </c>
    </row>
    <row r="2035" spans="1:47" ht="14.45" customHeight="1" x14ac:dyDescent="0.25">
      <c r="A2035" t="s">
        <v>1352</v>
      </c>
      <c r="B2035" s="31" t="s">
        <v>3585</v>
      </c>
      <c r="C2035">
        <v>1</v>
      </c>
      <c r="D2035">
        <v>1</v>
      </c>
      <c r="E2035" t="s">
        <v>382</v>
      </c>
      <c r="F2035" t="s">
        <v>205</v>
      </c>
      <c r="G2035" t="s">
        <v>388</v>
      </c>
      <c r="H2035" t="s">
        <v>931</v>
      </c>
      <c r="I2035">
        <v>182026</v>
      </c>
      <c r="J2035" s="19">
        <v>41701</v>
      </c>
      <c r="K2035" s="19">
        <v>41751</v>
      </c>
      <c r="L2035">
        <v>201404</v>
      </c>
      <c r="M2035" s="19">
        <v>41730</v>
      </c>
      <c r="N2035">
        <v>24617</v>
      </c>
      <c r="O2035" t="s">
        <v>1070</v>
      </c>
      <c r="P2035" t="s">
        <v>1353</v>
      </c>
      <c r="Q2035" t="s">
        <v>924</v>
      </c>
      <c r="R2035">
        <v>41300092606</v>
      </c>
      <c r="S2035" s="19">
        <v>41963</v>
      </c>
      <c r="T2035">
        <v>187119</v>
      </c>
      <c r="U2035" t="s">
        <v>357</v>
      </c>
      <c r="V2035" s="19">
        <v>41963</v>
      </c>
      <c r="W2035" t="s">
        <v>2905</v>
      </c>
      <c r="X2035" t="s">
        <v>2906</v>
      </c>
      <c r="Y2035" t="s">
        <v>95</v>
      </c>
      <c r="Z2035" t="s">
        <v>578</v>
      </c>
      <c r="AA2035" s="29">
        <v>-152.9</v>
      </c>
      <c r="AB2035">
        <v>0</v>
      </c>
      <c r="AC2035">
        <f t="shared" si="384"/>
        <v>2014</v>
      </c>
      <c r="AD2035">
        <f t="shared" si="385"/>
        <v>11</v>
      </c>
      <c r="AE2035">
        <f t="shared" si="386"/>
        <v>2014</v>
      </c>
      <c r="AF2035">
        <f t="shared" si="387"/>
        <v>3</v>
      </c>
      <c r="AG2035" t="str">
        <f>VLOOKUP(F2035,vlookup!$A$2:$E$660,2,0)</f>
        <v>Retained</v>
      </c>
      <c r="AH2035" t="str">
        <f>VLOOKUP(F2035,vlookup!$A$2:$E$660,3,0)</f>
        <v>Service Contract</v>
      </c>
      <c r="AI2035" t="str">
        <f>VLOOKUP(F2035,vlookup!$A$2:$E$660,4,0)</f>
        <v>Used Car Programs</v>
      </c>
      <c r="AJ2035" t="str">
        <f>VLOOKUP(F2035,vlookup!$A$2:$E$660,5,0)</f>
        <v>High Mileage</v>
      </c>
      <c r="AL2035">
        <f t="shared" si="388"/>
        <v>49</v>
      </c>
      <c r="AM2035">
        <f t="shared" si="389"/>
        <v>257</v>
      </c>
      <c r="AN2035">
        <f t="shared" si="390"/>
        <v>5093</v>
      </c>
      <c r="AO2035" t="str">
        <f t="shared" si="391"/>
        <v/>
      </c>
      <c r="AP2035" t="str">
        <f t="shared" si="392"/>
        <v/>
      </c>
      <c r="AQ2035" t="str">
        <f t="shared" si="393"/>
        <v/>
      </c>
      <c r="AR2035">
        <f t="shared" si="394"/>
        <v>-152.9</v>
      </c>
      <c r="AS2035" t="str">
        <f t="shared" si="395"/>
        <v>102108997-1</v>
      </c>
      <c r="AT2035" t="str">
        <f>IFERROR(IF(VLOOKUP(Y2035,vlookup!$I$2:$J$9,1,0)=Y2035,VLOOKUP(Y2035,vlookup!$I$2:$J$9,2,0),PROPER(Y2035)),PROPER(Y2035))</f>
        <v>Parts</v>
      </c>
      <c r="AU2035" t="str">
        <f>IFERROR(IF(B2035=VLOOKUP(B2035,vlookup!$L$2:$L$10,1,0),"Yes","No"),"No")</f>
        <v>No</v>
      </c>
    </row>
    <row r="2036" spans="1:47" ht="14.45" customHeight="1" x14ac:dyDescent="0.25">
      <c r="A2036" t="s">
        <v>1352</v>
      </c>
      <c r="B2036" s="31" t="s">
        <v>3585</v>
      </c>
      <c r="C2036">
        <v>2</v>
      </c>
      <c r="D2036">
        <v>1</v>
      </c>
      <c r="E2036" t="s">
        <v>382</v>
      </c>
      <c r="F2036" t="s">
        <v>205</v>
      </c>
      <c r="G2036" t="s">
        <v>388</v>
      </c>
      <c r="H2036" t="s">
        <v>931</v>
      </c>
      <c r="I2036">
        <v>182026</v>
      </c>
      <c r="J2036" s="19">
        <v>41701</v>
      </c>
      <c r="K2036" s="19">
        <v>41751</v>
      </c>
      <c r="L2036">
        <v>201404</v>
      </c>
      <c r="M2036" s="19">
        <v>41730</v>
      </c>
      <c r="N2036">
        <v>24617</v>
      </c>
      <c r="O2036" t="s">
        <v>1070</v>
      </c>
      <c r="P2036" t="s">
        <v>1343</v>
      </c>
      <c r="Q2036" t="s">
        <v>924</v>
      </c>
      <c r="R2036">
        <v>25784</v>
      </c>
      <c r="S2036" s="19">
        <v>42012</v>
      </c>
      <c r="T2036">
        <v>187731</v>
      </c>
      <c r="U2036" t="s">
        <v>357</v>
      </c>
      <c r="V2036" s="19">
        <v>42024</v>
      </c>
      <c r="W2036" t="s">
        <v>2946</v>
      </c>
      <c r="X2036" t="s">
        <v>2947</v>
      </c>
      <c r="Y2036" t="s">
        <v>95</v>
      </c>
      <c r="Z2036" t="s">
        <v>366</v>
      </c>
      <c r="AA2036" s="29">
        <v>-107.84</v>
      </c>
      <c r="AB2036">
        <v>0</v>
      </c>
      <c r="AC2036">
        <f t="shared" si="384"/>
        <v>2015</v>
      </c>
      <c r="AD2036">
        <f t="shared" si="385"/>
        <v>1</v>
      </c>
      <c r="AE2036">
        <f t="shared" si="386"/>
        <v>2014</v>
      </c>
      <c r="AF2036">
        <f t="shared" si="387"/>
        <v>3</v>
      </c>
      <c r="AG2036" t="str">
        <f>VLOOKUP(F2036,vlookup!$A$2:$E$660,2,0)</f>
        <v>Retained</v>
      </c>
      <c r="AH2036" t="str">
        <f>VLOOKUP(F2036,vlookup!$A$2:$E$660,3,0)</f>
        <v>Service Contract</v>
      </c>
      <c r="AI2036" t="str">
        <f>VLOOKUP(F2036,vlookup!$A$2:$E$660,4,0)</f>
        <v>Used Car Programs</v>
      </c>
      <c r="AJ2036" t="str">
        <f>VLOOKUP(F2036,vlookup!$A$2:$E$660,5,0)</f>
        <v>High Mileage</v>
      </c>
      <c r="AL2036">
        <f t="shared" si="388"/>
        <v>49</v>
      </c>
      <c r="AM2036">
        <f t="shared" si="389"/>
        <v>317</v>
      </c>
      <c r="AN2036">
        <f t="shared" si="390"/>
        <v>5705</v>
      </c>
      <c r="AO2036" t="str">
        <f t="shared" si="391"/>
        <v/>
      </c>
      <c r="AP2036" t="str">
        <f t="shared" si="392"/>
        <v/>
      </c>
      <c r="AQ2036" t="str">
        <f t="shared" si="393"/>
        <v/>
      </c>
      <c r="AR2036">
        <f t="shared" si="394"/>
        <v>-107.84</v>
      </c>
      <c r="AS2036" t="str">
        <f t="shared" si="395"/>
        <v>102108997-2</v>
      </c>
      <c r="AT2036" t="str">
        <f>IFERROR(IF(VLOOKUP(Y2036,vlookup!$I$2:$J$9,1,0)=Y2036,VLOOKUP(Y2036,vlookup!$I$2:$J$9,2,0),PROPER(Y2036)),PROPER(Y2036))</f>
        <v>Parts</v>
      </c>
      <c r="AU2036" t="str">
        <f>IFERROR(IF(B2036=VLOOKUP(B2036,vlookup!$L$2:$L$10,1,0),"Yes","No"),"No")</f>
        <v>No</v>
      </c>
    </row>
    <row r="2037" spans="1:47" ht="14.45" customHeight="1" x14ac:dyDescent="0.25">
      <c r="A2037" t="s">
        <v>1352</v>
      </c>
      <c r="B2037" s="31" t="s">
        <v>3585</v>
      </c>
      <c r="C2037">
        <v>2</v>
      </c>
      <c r="D2037">
        <v>1</v>
      </c>
      <c r="E2037" t="s">
        <v>382</v>
      </c>
      <c r="F2037" t="s">
        <v>205</v>
      </c>
      <c r="G2037" t="s">
        <v>388</v>
      </c>
      <c r="H2037" t="s">
        <v>931</v>
      </c>
      <c r="I2037">
        <v>182026</v>
      </c>
      <c r="J2037" s="19">
        <v>41701</v>
      </c>
      <c r="K2037" s="19">
        <v>41751</v>
      </c>
      <c r="L2037">
        <v>201404</v>
      </c>
      <c r="M2037" s="19">
        <v>41730</v>
      </c>
      <c r="N2037">
        <v>24617</v>
      </c>
      <c r="O2037" t="s">
        <v>1070</v>
      </c>
      <c r="P2037" t="s">
        <v>1343</v>
      </c>
      <c r="Q2037" t="s">
        <v>924</v>
      </c>
      <c r="R2037">
        <v>25784</v>
      </c>
      <c r="S2037" s="19">
        <v>42012</v>
      </c>
      <c r="T2037">
        <v>187731</v>
      </c>
      <c r="U2037" t="s">
        <v>357</v>
      </c>
      <c r="V2037" s="19">
        <v>42024</v>
      </c>
      <c r="W2037" t="s">
        <v>2897</v>
      </c>
      <c r="X2037" t="s">
        <v>2898</v>
      </c>
      <c r="Y2037" t="s">
        <v>95</v>
      </c>
      <c r="Z2037" t="s">
        <v>582</v>
      </c>
      <c r="AA2037" s="29">
        <v>-2114.3200000000002</v>
      </c>
      <c r="AB2037">
        <v>0</v>
      </c>
      <c r="AC2037">
        <f t="shared" si="384"/>
        <v>2015</v>
      </c>
      <c r="AD2037">
        <f t="shared" si="385"/>
        <v>1</v>
      </c>
      <c r="AE2037">
        <f t="shared" si="386"/>
        <v>2014</v>
      </c>
      <c r="AF2037">
        <f t="shared" si="387"/>
        <v>3</v>
      </c>
      <c r="AG2037" t="str">
        <f>VLOOKUP(F2037,vlookup!$A$2:$E$660,2,0)</f>
        <v>Retained</v>
      </c>
      <c r="AH2037" t="str">
        <f>VLOOKUP(F2037,vlookup!$A$2:$E$660,3,0)</f>
        <v>Service Contract</v>
      </c>
      <c r="AI2037" t="str">
        <f>VLOOKUP(F2037,vlookup!$A$2:$E$660,4,0)</f>
        <v>Used Car Programs</v>
      </c>
      <c r="AJ2037" t="str">
        <f>VLOOKUP(F2037,vlookup!$A$2:$E$660,5,0)</f>
        <v>High Mileage</v>
      </c>
      <c r="AL2037">
        <f t="shared" si="388"/>
        <v>49</v>
      </c>
      <c r="AM2037">
        <f t="shared" si="389"/>
        <v>317</v>
      </c>
      <c r="AN2037">
        <f t="shared" si="390"/>
        <v>5705</v>
      </c>
      <c r="AO2037" t="str">
        <f t="shared" si="391"/>
        <v/>
      </c>
      <c r="AP2037" t="str">
        <f t="shared" si="392"/>
        <v/>
      </c>
      <c r="AQ2037" t="str">
        <f t="shared" si="393"/>
        <v/>
      </c>
      <c r="AR2037">
        <f t="shared" si="394"/>
        <v>-2114.3200000000002</v>
      </c>
      <c r="AS2037" t="str">
        <f t="shared" si="395"/>
        <v>102108997-2</v>
      </c>
      <c r="AT2037" t="str">
        <f>IFERROR(IF(VLOOKUP(Y2037,vlookup!$I$2:$J$9,1,0)=Y2037,VLOOKUP(Y2037,vlookup!$I$2:$J$9,2,0),PROPER(Y2037)),PROPER(Y2037))</f>
        <v>Parts</v>
      </c>
      <c r="AU2037" t="str">
        <f>IFERROR(IF(B2037=VLOOKUP(B2037,vlookup!$L$2:$L$10,1,0),"Yes","No"),"No")</f>
        <v>No</v>
      </c>
    </row>
    <row r="2038" spans="1:47" ht="14.45" customHeight="1" x14ac:dyDescent="0.25">
      <c r="A2038" t="s">
        <v>1352</v>
      </c>
      <c r="B2038" s="31" t="s">
        <v>3585</v>
      </c>
      <c r="C2038">
        <v>2</v>
      </c>
      <c r="D2038">
        <v>1</v>
      </c>
      <c r="E2038" t="s">
        <v>382</v>
      </c>
      <c r="F2038" t="s">
        <v>205</v>
      </c>
      <c r="G2038" t="s">
        <v>388</v>
      </c>
      <c r="H2038" t="s">
        <v>931</v>
      </c>
      <c r="I2038">
        <v>182026</v>
      </c>
      <c r="J2038" s="19">
        <v>41701</v>
      </c>
      <c r="K2038" s="19">
        <v>41751</v>
      </c>
      <c r="L2038">
        <v>201404</v>
      </c>
      <c r="M2038" s="19">
        <v>41730</v>
      </c>
      <c r="N2038">
        <v>24617</v>
      </c>
      <c r="O2038" t="s">
        <v>1070</v>
      </c>
      <c r="P2038" t="s">
        <v>1343</v>
      </c>
      <c r="Q2038" t="s">
        <v>924</v>
      </c>
      <c r="R2038">
        <v>25784</v>
      </c>
      <c r="S2038" s="19">
        <v>42012</v>
      </c>
      <c r="T2038">
        <v>187731</v>
      </c>
      <c r="U2038" t="s">
        <v>357</v>
      </c>
      <c r="V2038" s="19">
        <v>42024</v>
      </c>
      <c r="W2038" t="s">
        <v>585</v>
      </c>
      <c r="X2038" t="s">
        <v>586</v>
      </c>
      <c r="Y2038" t="s">
        <v>95</v>
      </c>
      <c r="Z2038" t="s">
        <v>364</v>
      </c>
      <c r="AA2038" s="29">
        <v>-131</v>
      </c>
      <c r="AB2038">
        <v>0</v>
      </c>
      <c r="AC2038">
        <f t="shared" si="384"/>
        <v>2015</v>
      </c>
      <c r="AD2038">
        <f t="shared" si="385"/>
        <v>1</v>
      </c>
      <c r="AE2038">
        <f t="shared" si="386"/>
        <v>2014</v>
      </c>
      <c r="AF2038">
        <f t="shared" si="387"/>
        <v>3</v>
      </c>
      <c r="AG2038" t="str">
        <f>VLOOKUP(F2038,vlookup!$A$2:$E$660,2,0)</f>
        <v>Retained</v>
      </c>
      <c r="AH2038" t="str">
        <f>VLOOKUP(F2038,vlookup!$A$2:$E$660,3,0)</f>
        <v>Service Contract</v>
      </c>
      <c r="AI2038" t="str">
        <f>VLOOKUP(F2038,vlookup!$A$2:$E$660,4,0)</f>
        <v>Used Car Programs</v>
      </c>
      <c r="AJ2038" t="str">
        <f>VLOOKUP(F2038,vlookup!$A$2:$E$660,5,0)</f>
        <v>High Mileage</v>
      </c>
      <c r="AL2038">
        <f t="shared" si="388"/>
        <v>49</v>
      </c>
      <c r="AM2038">
        <f t="shared" si="389"/>
        <v>317</v>
      </c>
      <c r="AN2038">
        <f t="shared" si="390"/>
        <v>5705</v>
      </c>
      <c r="AO2038" t="str">
        <f t="shared" si="391"/>
        <v/>
      </c>
      <c r="AP2038" t="str">
        <f t="shared" si="392"/>
        <v/>
      </c>
      <c r="AQ2038" t="str">
        <f t="shared" si="393"/>
        <v/>
      </c>
      <c r="AR2038">
        <f t="shared" si="394"/>
        <v>-131</v>
      </c>
      <c r="AS2038" t="str">
        <f t="shared" si="395"/>
        <v>102108997-2</v>
      </c>
      <c r="AT2038" t="str">
        <f>IFERROR(IF(VLOOKUP(Y2038,vlookup!$I$2:$J$9,1,0)=Y2038,VLOOKUP(Y2038,vlookup!$I$2:$J$9,2,0),PROPER(Y2038)),PROPER(Y2038))</f>
        <v>Parts</v>
      </c>
      <c r="AU2038" t="str">
        <f>IFERROR(IF(B2038=VLOOKUP(B2038,vlookup!$L$2:$L$10,1,0),"Yes","No"),"No")</f>
        <v>No</v>
      </c>
    </row>
    <row r="2039" spans="1:47" ht="14.45" customHeight="1" x14ac:dyDescent="0.25">
      <c r="A2039" t="s">
        <v>1352</v>
      </c>
      <c r="B2039" s="31" t="s">
        <v>3585</v>
      </c>
      <c r="C2039">
        <v>2</v>
      </c>
      <c r="D2039">
        <v>1</v>
      </c>
      <c r="E2039" t="s">
        <v>382</v>
      </c>
      <c r="F2039" t="s">
        <v>205</v>
      </c>
      <c r="G2039" t="s">
        <v>388</v>
      </c>
      <c r="H2039" t="s">
        <v>931</v>
      </c>
      <c r="I2039">
        <v>182026</v>
      </c>
      <c r="J2039" s="19">
        <v>41701</v>
      </c>
      <c r="K2039" s="19">
        <v>41751</v>
      </c>
      <c r="L2039">
        <v>201404</v>
      </c>
      <c r="M2039" s="19">
        <v>41730</v>
      </c>
      <c r="N2039">
        <v>24617</v>
      </c>
      <c r="O2039" t="s">
        <v>1070</v>
      </c>
      <c r="P2039" t="s">
        <v>1343</v>
      </c>
      <c r="Q2039" t="s">
        <v>924</v>
      </c>
      <c r="R2039">
        <v>25784</v>
      </c>
      <c r="S2039" s="19">
        <v>42012</v>
      </c>
      <c r="T2039">
        <v>187731</v>
      </c>
      <c r="U2039" t="s">
        <v>357</v>
      </c>
      <c r="V2039" s="19">
        <v>42024</v>
      </c>
      <c r="W2039" t="s">
        <v>3339</v>
      </c>
      <c r="X2039" t="s">
        <v>3340</v>
      </c>
      <c r="Y2039" t="s">
        <v>95</v>
      </c>
      <c r="Z2039" t="s">
        <v>364</v>
      </c>
      <c r="AA2039" s="29">
        <v>-87.04</v>
      </c>
      <c r="AB2039">
        <v>0</v>
      </c>
      <c r="AC2039">
        <f t="shared" si="384"/>
        <v>2015</v>
      </c>
      <c r="AD2039">
        <f t="shared" si="385"/>
        <v>1</v>
      </c>
      <c r="AE2039">
        <f t="shared" si="386"/>
        <v>2014</v>
      </c>
      <c r="AF2039">
        <f t="shared" si="387"/>
        <v>3</v>
      </c>
      <c r="AG2039" t="str">
        <f>VLOOKUP(F2039,vlookup!$A$2:$E$660,2,0)</f>
        <v>Retained</v>
      </c>
      <c r="AH2039" t="str">
        <f>VLOOKUP(F2039,vlookup!$A$2:$E$660,3,0)</f>
        <v>Service Contract</v>
      </c>
      <c r="AI2039" t="str">
        <f>VLOOKUP(F2039,vlookup!$A$2:$E$660,4,0)</f>
        <v>Used Car Programs</v>
      </c>
      <c r="AJ2039" t="str">
        <f>VLOOKUP(F2039,vlookup!$A$2:$E$660,5,0)</f>
        <v>High Mileage</v>
      </c>
      <c r="AL2039">
        <f t="shared" si="388"/>
        <v>49</v>
      </c>
      <c r="AM2039">
        <f t="shared" si="389"/>
        <v>317</v>
      </c>
      <c r="AN2039">
        <f t="shared" si="390"/>
        <v>5705</v>
      </c>
      <c r="AO2039" t="str">
        <f t="shared" si="391"/>
        <v/>
      </c>
      <c r="AP2039" t="str">
        <f t="shared" si="392"/>
        <v/>
      </c>
      <c r="AQ2039" t="str">
        <f t="shared" si="393"/>
        <v/>
      </c>
      <c r="AR2039">
        <f t="shared" si="394"/>
        <v>-87.04</v>
      </c>
      <c r="AS2039" t="str">
        <f t="shared" si="395"/>
        <v>102108997-2</v>
      </c>
      <c r="AT2039" t="str">
        <f>IFERROR(IF(VLOOKUP(Y2039,vlookup!$I$2:$J$9,1,0)=Y2039,VLOOKUP(Y2039,vlookup!$I$2:$J$9,2,0),PROPER(Y2039)),PROPER(Y2039))</f>
        <v>Parts</v>
      </c>
      <c r="AU2039" t="str">
        <f>IFERROR(IF(B2039=VLOOKUP(B2039,vlookup!$L$2:$L$10,1,0),"Yes","No"),"No")</f>
        <v>No</v>
      </c>
    </row>
    <row r="2040" spans="1:47" ht="14.45" customHeight="1" x14ac:dyDescent="0.25">
      <c r="A2040" t="s">
        <v>1352</v>
      </c>
      <c r="B2040" s="31" t="s">
        <v>3585</v>
      </c>
      <c r="C2040">
        <v>2</v>
      </c>
      <c r="D2040">
        <v>1</v>
      </c>
      <c r="E2040" t="s">
        <v>382</v>
      </c>
      <c r="F2040" t="s">
        <v>205</v>
      </c>
      <c r="G2040" t="s">
        <v>388</v>
      </c>
      <c r="H2040" t="s">
        <v>931</v>
      </c>
      <c r="I2040">
        <v>182026</v>
      </c>
      <c r="J2040" s="19">
        <v>41701</v>
      </c>
      <c r="K2040" s="19">
        <v>41751</v>
      </c>
      <c r="L2040">
        <v>201404</v>
      </c>
      <c r="M2040" s="19">
        <v>41730</v>
      </c>
      <c r="N2040">
        <v>24617</v>
      </c>
      <c r="O2040" t="s">
        <v>1070</v>
      </c>
      <c r="P2040" t="s">
        <v>1343</v>
      </c>
      <c r="Q2040" t="s">
        <v>924</v>
      </c>
      <c r="R2040">
        <v>25784</v>
      </c>
      <c r="S2040" s="19">
        <v>42012</v>
      </c>
      <c r="T2040">
        <v>187731</v>
      </c>
      <c r="U2040" t="s">
        <v>357</v>
      </c>
      <c r="V2040" s="19">
        <v>42024</v>
      </c>
      <c r="W2040" t="s">
        <v>1015</v>
      </c>
      <c r="X2040" t="s">
        <v>1016</v>
      </c>
      <c r="Y2040" t="s">
        <v>95</v>
      </c>
      <c r="Z2040" t="s">
        <v>603</v>
      </c>
      <c r="AA2040" s="29">
        <v>-221.58</v>
      </c>
      <c r="AB2040">
        <v>0</v>
      </c>
      <c r="AC2040">
        <f t="shared" si="384"/>
        <v>2015</v>
      </c>
      <c r="AD2040">
        <f t="shared" si="385"/>
        <v>1</v>
      </c>
      <c r="AE2040">
        <f t="shared" si="386"/>
        <v>2014</v>
      </c>
      <c r="AF2040">
        <f t="shared" si="387"/>
        <v>3</v>
      </c>
      <c r="AG2040" t="str">
        <f>VLOOKUP(F2040,vlookup!$A$2:$E$660,2,0)</f>
        <v>Retained</v>
      </c>
      <c r="AH2040" t="str">
        <f>VLOOKUP(F2040,vlookup!$A$2:$E$660,3,0)</f>
        <v>Service Contract</v>
      </c>
      <c r="AI2040" t="str">
        <f>VLOOKUP(F2040,vlookup!$A$2:$E$660,4,0)</f>
        <v>Used Car Programs</v>
      </c>
      <c r="AJ2040" t="str">
        <f>VLOOKUP(F2040,vlookup!$A$2:$E$660,5,0)</f>
        <v>High Mileage</v>
      </c>
      <c r="AL2040">
        <f t="shared" si="388"/>
        <v>49</v>
      </c>
      <c r="AM2040">
        <f t="shared" si="389"/>
        <v>317</v>
      </c>
      <c r="AN2040">
        <f t="shared" si="390"/>
        <v>5705</v>
      </c>
      <c r="AO2040" t="str">
        <f t="shared" si="391"/>
        <v/>
      </c>
      <c r="AP2040" t="str">
        <f t="shared" si="392"/>
        <v/>
      </c>
      <c r="AQ2040" t="str">
        <f t="shared" si="393"/>
        <v/>
      </c>
      <c r="AR2040">
        <f t="shared" si="394"/>
        <v>-221.58</v>
      </c>
      <c r="AS2040" t="str">
        <f t="shared" si="395"/>
        <v>102108997-2</v>
      </c>
      <c r="AT2040" t="str">
        <f>IFERROR(IF(VLOOKUP(Y2040,vlookup!$I$2:$J$9,1,0)=Y2040,VLOOKUP(Y2040,vlookup!$I$2:$J$9,2,0),PROPER(Y2040)),PROPER(Y2040))</f>
        <v>Parts</v>
      </c>
      <c r="AU2040" t="str">
        <f>IFERROR(IF(B2040=VLOOKUP(B2040,vlookup!$L$2:$L$10,1,0),"Yes","No"),"No")</f>
        <v>No</v>
      </c>
    </row>
    <row r="2041" spans="1:47" ht="14.45" customHeight="1" x14ac:dyDescent="0.25">
      <c r="A2041" t="s">
        <v>1352</v>
      </c>
      <c r="B2041" s="31" t="s">
        <v>3585</v>
      </c>
      <c r="C2041">
        <v>2</v>
      </c>
      <c r="D2041">
        <v>1</v>
      </c>
      <c r="E2041" t="s">
        <v>382</v>
      </c>
      <c r="F2041" t="s">
        <v>205</v>
      </c>
      <c r="G2041" t="s">
        <v>388</v>
      </c>
      <c r="H2041" t="s">
        <v>931</v>
      </c>
      <c r="I2041">
        <v>182026</v>
      </c>
      <c r="J2041" s="19">
        <v>41701</v>
      </c>
      <c r="K2041" s="19">
        <v>41751</v>
      </c>
      <c r="L2041">
        <v>201404</v>
      </c>
      <c r="M2041" s="19">
        <v>41730</v>
      </c>
      <c r="N2041">
        <v>24617</v>
      </c>
      <c r="O2041" t="s">
        <v>1070</v>
      </c>
      <c r="P2041" t="s">
        <v>1343</v>
      </c>
      <c r="Q2041" t="s">
        <v>924</v>
      </c>
      <c r="R2041">
        <v>25784</v>
      </c>
      <c r="S2041" s="19">
        <v>42012</v>
      </c>
      <c r="T2041">
        <v>187731</v>
      </c>
      <c r="U2041" t="s">
        <v>357</v>
      </c>
      <c r="V2041" s="19">
        <v>42024</v>
      </c>
      <c r="W2041" t="s">
        <v>1050</v>
      </c>
      <c r="X2041" t="s">
        <v>1051</v>
      </c>
      <c r="Y2041" t="s">
        <v>95</v>
      </c>
      <c r="Z2041" t="s">
        <v>603</v>
      </c>
      <c r="AA2041" s="29">
        <v>-95.78</v>
      </c>
      <c r="AB2041">
        <v>0</v>
      </c>
      <c r="AC2041">
        <f t="shared" si="384"/>
        <v>2015</v>
      </c>
      <c r="AD2041">
        <f t="shared" si="385"/>
        <v>1</v>
      </c>
      <c r="AE2041">
        <f t="shared" si="386"/>
        <v>2014</v>
      </c>
      <c r="AF2041">
        <f t="shared" si="387"/>
        <v>3</v>
      </c>
      <c r="AG2041" t="str">
        <f>VLOOKUP(F2041,vlookup!$A$2:$E$660,2,0)</f>
        <v>Retained</v>
      </c>
      <c r="AH2041" t="str">
        <f>VLOOKUP(F2041,vlookup!$A$2:$E$660,3,0)</f>
        <v>Service Contract</v>
      </c>
      <c r="AI2041" t="str">
        <f>VLOOKUP(F2041,vlookup!$A$2:$E$660,4,0)</f>
        <v>Used Car Programs</v>
      </c>
      <c r="AJ2041" t="str">
        <f>VLOOKUP(F2041,vlookup!$A$2:$E$660,5,0)</f>
        <v>High Mileage</v>
      </c>
      <c r="AL2041">
        <f t="shared" si="388"/>
        <v>49</v>
      </c>
      <c r="AM2041">
        <f t="shared" si="389"/>
        <v>317</v>
      </c>
      <c r="AN2041">
        <f t="shared" si="390"/>
        <v>5705</v>
      </c>
      <c r="AO2041" t="str">
        <f t="shared" si="391"/>
        <v/>
      </c>
      <c r="AP2041" t="str">
        <f t="shared" si="392"/>
        <v/>
      </c>
      <c r="AQ2041" t="str">
        <f t="shared" si="393"/>
        <v/>
      </c>
      <c r="AR2041">
        <f t="shared" si="394"/>
        <v>-95.78</v>
      </c>
      <c r="AS2041" t="str">
        <f t="shared" si="395"/>
        <v>102108997-2</v>
      </c>
      <c r="AT2041" t="str">
        <f>IFERROR(IF(VLOOKUP(Y2041,vlookup!$I$2:$J$9,1,0)=Y2041,VLOOKUP(Y2041,vlookup!$I$2:$J$9,2,0),PROPER(Y2041)),PROPER(Y2041))</f>
        <v>Parts</v>
      </c>
      <c r="AU2041" t="str">
        <f>IFERROR(IF(B2041=VLOOKUP(B2041,vlookup!$L$2:$L$10,1,0),"Yes","No"),"No")</f>
        <v>No</v>
      </c>
    </row>
    <row r="2042" spans="1:47" ht="14.45" customHeight="1" x14ac:dyDescent="0.25">
      <c r="A2042" t="s">
        <v>1352</v>
      </c>
      <c r="B2042" s="31" t="s">
        <v>3585</v>
      </c>
      <c r="C2042">
        <v>2</v>
      </c>
      <c r="D2042">
        <v>1</v>
      </c>
      <c r="E2042" t="s">
        <v>382</v>
      </c>
      <c r="F2042" t="s">
        <v>205</v>
      </c>
      <c r="G2042" t="s">
        <v>388</v>
      </c>
      <c r="H2042" t="s">
        <v>931</v>
      </c>
      <c r="I2042">
        <v>182026</v>
      </c>
      <c r="J2042" s="19">
        <v>41701</v>
      </c>
      <c r="K2042" s="19">
        <v>41751</v>
      </c>
      <c r="L2042">
        <v>201404</v>
      </c>
      <c r="M2042" s="19">
        <v>41730</v>
      </c>
      <c r="N2042">
        <v>24617</v>
      </c>
      <c r="O2042" t="s">
        <v>1070</v>
      </c>
      <c r="P2042" t="s">
        <v>1343</v>
      </c>
      <c r="Q2042" t="s">
        <v>924</v>
      </c>
      <c r="R2042">
        <v>25784</v>
      </c>
      <c r="S2042" s="19">
        <v>42012</v>
      </c>
      <c r="T2042">
        <v>187731</v>
      </c>
      <c r="U2042" t="s">
        <v>357</v>
      </c>
      <c r="V2042" s="19">
        <v>42024</v>
      </c>
      <c r="W2042" t="s">
        <v>2909</v>
      </c>
      <c r="X2042" t="s">
        <v>2910</v>
      </c>
      <c r="Y2042" t="s">
        <v>95</v>
      </c>
      <c r="Z2042" t="s">
        <v>578</v>
      </c>
      <c r="AA2042" s="29">
        <v>-68.319999999999993</v>
      </c>
      <c r="AB2042">
        <v>0</v>
      </c>
      <c r="AC2042">
        <f t="shared" si="384"/>
        <v>2015</v>
      </c>
      <c r="AD2042">
        <f t="shared" si="385"/>
        <v>1</v>
      </c>
      <c r="AE2042">
        <f t="shared" si="386"/>
        <v>2014</v>
      </c>
      <c r="AF2042">
        <f t="shared" si="387"/>
        <v>3</v>
      </c>
      <c r="AG2042" t="str">
        <f>VLOOKUP(F2042,vlookup!$A$2:$E$660,2,0)</f>
        <v>Retained</v>
      </c>
      <c r="AH2042" t="str">
        <f>VLOOKUP(F2042,vlookup!$A$2:$E$660,3,0)</f>
        <v>Service Contract</v>
      </c>
      <c r="AI2042" t="str">
        <f>VLOOKUP(F2042,vlookup!$A$2:$E$660,4,0)</f>
        <v>Used Car Programs</v>
      </c>
      <c r="AJ2042" t="str">
        <f>VLOOKUP(F2042,vlookup!$A$2:$E$660,5,0)</f>
        <v>High Mileage</v>
      </c>
      <c r="AL2042">
        <f t="shared" si="388"/>
        <v>49</v>
      </c>
      <c r="AM2042">
        <f t="shared" si="389"/>
        <v>317</v>
      </c>
      <c r="AN2042">
        <f t="shared" si="390"/>
        <v>5705</v>
      </c>
      <c r="AO2042" t="str">
        <f t="shared" si="391"/>
        <v/>
      </c>
      <c r="AP2042" t="str">
        <f t="shared" si="392"/>
        <v/>
      </c>
      <c r="AQ2042" t="str">
        <f t="shared" si="393"/>
        <v/>
      </c>
      <c r="AR2042">
        <f t="shared" si="394"/>
        <v>-68.319999999999993</v>
      </c>
      <c r="AS2042" t="str">
        <f t="shared" si="395"/>
        <v>102108997-2</v>
      </c>
      <c r="AT2042" t="str">
        <f>IFERROR(IF(VLOOKUP(Y2042,vlookup!$I$2:$J$9,1,0)=Y2042,VLOOKUP(Y2042,vlookup!$I$2:$J$9,2,0),PROPER(Y2042)),PROPER(Y2042))</f>
        <v>Parts</v>
      </c>
      <c r="AU2042" t="str">
        <f>IFERROR(IF(B2042=VLOOKUP(B2042,vlookup!$L$2:$L$10,1,0),"Yes","No"),"No")</f>
        <v>No</v>
      </c>
    </row>
    <row r="2043" spans="1:47" ht="14.45" customHeight="1" x14ac:dyDescent="0.25">
      <c r="A2043" t="s">
        <v>1352</v>
      </c>
      <c r="B2043" s="31" t="s">
        <v>3585</v>
      </c>
      <c r="C2043">
        <v>2</v>
      </c>
      <c r="D2043">
        <v>1</v>
      </c>
      <c r="E2043" t="s">
        <v>382</v>
      </c>
      <c r="F2043" t="s">
        <v>205</v>
      </c>
      <c r="G2043" t="s">
        <v>388</v>
      </c>
      <c r="H2043" t="s">
        <v>931</v>
      </c>
      <c r="I2043">
        <v>182026</v>
      </c>
      <c r="J2043" s="19">
        <v>41701</v>
      </c>
      <c r="K2043" s="19">
        <v>41751</v>
      </c>
      <c r="L2043">
        <v>201404</v>
      </c>
      <c r="M2043" s="19">
        <v>41730</v>
      </c>
      <c r="N2043">
        <v>24617</v>
      </c>
      <c r="O2043" t="s">
        <v>1070</v>
      </c>
      <c r="P2043" t="s">
        <v>1343</v>
      </c>
      <c r="Q2043" t="s">
        <v>924</v>
      </c>
      <c r="R2043">
        <v>25784</v>
      </c>
      <c r="S2043" s="19">
        <v>42012</v>
      </c>
      <c r="T2043">
        <v>187731</v>
      </c>
      <c r="U2043" t="s">
        <v>357</v>
      </c>
      <c r="V2043" s="19">
        <v>42024</v>
      </c>
      <c r="W2043" t="s">
        <v>3341</v>
      </c>
      <c r="X2043" t="s">
        <v>3342</v>
      </c>
      <c r="Y2043" t="s">
        <v>95</v>
      </c>
      <c r="Z2043" t="s">
        <v>369</v>
      </c>
      <c r="AA2043" s="29">
        <v>-140</v>
      </c>
      <c r="AB2043">
        <v>0</v>
      </c>
      <c r="AC2043">
        <f t="shared" si="384"/>
        <v>2015</v>
      </c>
      <c r="AD2043">
        <f t="shared" si="385"/>
        <v>1</v>
      </c>
      <c r="AE2043">
        <f t="shared" si="386"/>
        <v>2014</v>
      </c>
      <c r="AF2043">
        <f t="shared" si="387"/>
        <v>3</v>
      </c>
      <c r="AG2043" t="str">
        <f>VLOOKUP(F2043,vlookup!$A$2:$E$660,2,0)</f>
        <v>Retained</v>
      </c>
      <c r="AH2043" t="str">
        <f>VLOOKUP(F2043,vlookup!$A$2:$E$660,3,0)</f>
        <v>Service Contract</v>
      </c>
      <c r="AI2043" t="str">
        <f>VLOOKUP(F2043,vlookup!$A$2:$E$660,4,0)</f>
        <v>Used Car Programs</v>
      </c>
      <c r="AJ2043" t="str">
        <f>VLOOKUP(F2043,vlookup!$A$2:$E$660,5,0)</f>
        <v>High Mileage</v>
      </c>
      <c r="AL2043">
        <f t="shared" si="388"/>
        <v>49</v>
      </c>
      <c r="AM2043">
        <f t="shared" si="389"/>
        <v>317</v>
      </c>
      <c r="AN2043">
        <f t="shared" si="390"/>
        <v>5705</v>
      </c>
      <c r="AO2043" t="str">
        <f t="shared" si="391"/>
        <v/>
      </c>
      <c r="AP2043" t="str">
        <f t="shared" si="392"/>
        <v/>
      </c>
      <c r="AQ2043" t="str">
        <f t="shared" si="393"/>
        <v/>
      </c>
      <c r="AR2043">
        <f t="shared" si="394"/>
        <v>-140</v>
      </c>
      <c r="AS2043" t="str">
        <f t="shared" si="395"/>
        <v>102108997-2</v>
      </c>
      <c r="AT2043" t="str">
        <f>IFERROR(IF(VLOOKUP(Y2043,vlookup!$I$2:$J$9,1,0)=Y2043,VLOOKUP(Y2043,vlookup!$I$2:$J$9,2,0),PROPER(Y2043)),PROPER(Y2043))</f>
        <v>Parts</v>
      </c>
      <c r="AU2043" t="str">
        <f>IFERROR(IF(B2043=VLOOKUP(B2043,vlookup!$L$2:$L$10,1,0),"Yes","No"),"No")</f>
        <v>No</v>
      </c>
    </row>
    <row r="2044" spans="1:47" ht="14.45" customHeight="1" x14ac:dyDescent="0.25">
      <c r="A2044" t="s">
        <v>1352</v>
      </c>
      <c r="B2044" s="31" t="s">
        <v>3585</v>
      </c>
      <c r="C2044">
        <v>4</v>
      </c>
      <c r="D2044">
        <v>1</v>
      </c>
      <c r="E2044" t="s">
        <v>382</v>
      </c>
      <c r="F2044" t="s">
        <v>205</v>
      </c>
      <c r="G2044" t="s">
        <v>388</v>
      </c>
      <c r="H2044" t="s">
        <v>931</v>
      </c>
      <c r="I2044">
        <v>182026</v>
      </c>
      <c r="J2044" s="19">
        <v>41701</v>
      </c>
      <c r="K2044" s="19">
        <v>41751</v>
      </c>
      <c r="L2044">
        <v>201404</v>
      </c>
      <c r="M2044" s="19">
        <v>41730</v>
      </c>
      <c r="N2044">
        <v>24617</v>
      </c>
      <c r="O2044" t="s">
        <v>1070</v>
      </c>
      <c r="P2044" t="s">
        <v>1343</v>
      </c>
      <c r="Q2044" t="s">
        <v>924</v>
      </c>
      <c r="R2044">
        <v>27288</v>
      </c>
      <c r="S2044" s="19">
        <v>42412</v>
      </c>
      <c r="T2044">
        <v>193670</v>
      </c>
      <c r="U2044" t="s">
        <v>357</v>
      </c>
      <c r="V2044" s="19">
        <v>42424</v>
      </c>
      <c r="W2044" t="s">
        <v>2920</v>
      </c>
      <c r="X2044" t="s">
        <v>2921</v>
      </c>
      <c r="Y2044" t="s">
        <v>95</v>
      </c>
      <c r="Z2044" t="s">
        <v>365</v>
      </c>
      <c r="AA2044" s="29">
        <v>-503.65</v>
      </c>
      <c r="AB2044">
        <v>0</v>
      </c>
      <c r="AC2044">
        <f t="shared" si="384"/>
        <v>2016</v>
      </c>
      <c r="AD2044">
        <f t="shared" si="385"/>
        <v>2</v>
      </c>
      <c r="AE2044">
        <f t="shared" si="386"/>
        <v>2014</v>
      </c>
      <c r="AF2044">
        <f t="shared" si="387"/>
        <v>3</v>
      </c>
      <c r="AG2044" t="str">
        <f>VLOOKUP(F2044,vlookup!$A$2:$E$660,2,0)</f>
        <v>Retained</v>
      </c>
      <c r="AH2044" t="str">
        <f>VLOOKUP(F2044,vlookup!$A$2:$E$660,3,0)</f>
        <v>Service Contract</v>
      </c>
      <c r="AI2044" t="str">
        <f>VLOOKUP(F2044,vlookup!$A$2:$E$660,4,0)</f>
        <v>Used Car Programs</v>
      </c>
      <c r="AJ2044" t="str">
        <f>VLOOKUP(F2044,vlookup!$A$2:$E$660,5,0)</f>
        <v>High Mileage</v>
      </c>
      <c r="AL2044">
        <f t="shared" si="388"/>
        <v>49</v>
      </c>
      <c r="AM2044">
        <f t="shared" si="389"/>
        <v>711</v>
      </c>
      <c r="AN2044">
        <f t="shared" si="390"/>
        <v>11644</v>
      </c>
      <c r="AO2044" t="str">
        <f t="shared" si="391"/>
        <v/>
      </c>
      <c r="AP2044" t="str">
        <f t="shared" si="392"/>
        <v/>
      </c>
      <c r="AQ2044" t="str">
        <f t="shared" si="393"/>
        <v/>
      </c>
      <c r="AR2044">
        <f t="shared" si="394"/>
        <v>-503.65</v>
      </c>
      <c r="AS2044" t="str">
        <f t="shared" si="395"/>
        <v>102108997-4</v>
      </c>
      <c r="AT2044" t="str">
        <f>IFERROR(IF(VLOOKUP(Y2044,vlookup!$I$2:$J$9,1,0)=Y2044,VLOOKUP(Y2044,vlookup!$I$2:$J$9,2,0),PROPER(Y2044)),PROPER(Y2044))</f>
        <v>Parts</v>
      </c>
      <c r="AU2044" t="str">
        <f>IFERROR(IF(B2044=VLOOKUP(B2044,vlookup!$L$2:$L$10,1,0),"Yes","No"),"No")</f>
        <v>No</v>
      </c>
    </row>
    <row r="2045" spans="1:47" ht="14.45" customHeight="1" x14ac:dyDescent="0.25">
      <c r="A2045" t="s">
        <v>1352</v>
      </c>
      <c r="B2045" s="31" t="s">
        <v>3585</v>
      </c>
      <c r="C2045">
        <v>5</v>
      </c>
      <c r="D2045">
        <v>1</v>
      </c>
      <c r="E2045" t="s">
        <v>382</v>
      </c>
      <c r="F2045" t="s">
        <v>205</v>
      </c>
      <c r="G2045" t="s">
        <v>388</v>
      </c>
      <c r="H2045" t="s">
        <v>931</v>
      </c>
      <c r="I2045">
        <v>182026</v>
      </c>
      <c r="J2045" s="19">
        <v>41701</v>
      </c>
      <c r="K2045" s="19">
        <v>41751</v>
      </c>
      <c r="L2045">
        <v>201404</v>
      </c>
      <c r="M2045" s="19">
        <v>41730</v>
      </c>
      <c r="N2045">
        <v>24617</v>
      </c>
      <c r="O2045" t="s">
        <v>1070</v>
      </c>
      <c r="P2045" t="s">
        <v>1343</v>
      </c>
      <c r="Q2045" t="s">
        <v>924</v>
      </c>
      <c r="R2045">
        <v>27375</v>
      </c>
      <c r="S2045" s="19">
        <v>42430</v>
      </c>
      <c r="T2045">
        <v>193870</v>
      </c>
      <c r="U2045" t="s">
        <v>356</v>
      </c>
      <c r="V2045" s="19">
        <v>42474</v>
      </c>
      <c r="W2045" t="s">
        <v>2893</v>
      </c>
      <c r="X2045" t="s">
        <v>2894</v>
      </c>
      <c r="Y2045" t="s">
        <v>95</v>
      </c>
      <c r="Z2045" t="s">
        <v>582</v>
      </c>
      <c r="AA2045" s="29">
        <v>-167.15</v>
      </c>
      <c r="AB2045">
        <v>0</v>
      </c>
      <c r="AC2045">
        <f t="shared" si="384"/>
        <v>2016</v>
      </c>
      <c r="AD2045">
        <f t="shared" si="385"/>
        <v>4</v>
      </c>
      <c r="AE2045">
        <f t="shared" si="386"/>
        <v>2014</v>
      </c>
      <c r="AF2045">
        <f t="shared" si="387"/>
        <v>3</v>
      </c>
      <c r="AG2045" t="str">
        <f>VLOOKUP(F2045,vlookup!$A$2:$E$660,2,0)</f>
        <v>Retained</v>
      </c>
      <c r="AH2045" t="str">
        <f>VLOOKUP(F2045,vlookup!$A$2:$E$660,3,0)</f>
        <v>Service Contract</v>
      </c>
      <c r="AI2045" t="str">
        <f>VLOOKUP(F2045,vlookup!$A$2:$E$660,4,0)</f>
        <v>Used Car Programs</v>
      </c>
      <c r="AJ2045" t="str">
        <f>VLOOKUP(F2045,vlookup!$A$2:$E$660,5,0)</f>
        <v>High Mileage</v>
      </c>
      <c r="AL2045">
        <f t="shared" si="388"/>
        <v>49</v>
      </c>
      <c r="AM2045">
        <f t="shared" si="389"/>
        <v>761</v>
      </c>
      <c r="AN2045">
        <f t="shared" si="390"/>
        <v>11844</v>
      </c>
      <c r="AO2045" t="str">
        <f t="shared" si="391"/>
        <v/>
      </c>
      <c r="AP2045" t="str">
        <f t="shared" si="392"/>
        <v/>
      </c>
      <c r="AQ2045" t="str">
        <f t="shared" si="393"/>
        <v/>
      </c>
      <c r="AR2045">
        <f t="shared" si="394"/>
        <v>-167.15</v>
      </c>
      <c r="AS2045" t="str">
        <f t="shared" si="395"/>
        <v>102108997-5</v>
      </c>
      <c r="AT2045" t="str">
        <f>IFERROR(IF(VLOOKUP(Y2045,vlookup!$I$2:$J$9,1,0)=Y2045,VLOOKUP(Y2045,vlookup!$I$2:$J$9,2,0),PROPER(Y2045)),PROPER(Y2045))</f>
        <v>Parts</v>
      </c>
      <c r="AU2045" t="str">
        <f>IFERROR(IF(B2045=VLOOKUP(B2045,vlookup!$L$2:$L$10,1,0),"Yes","No"),"No")</f>
        <v>No</v>
      </c>
    </row>
    <row r="2046" spans="1:47" ht="14.45" customHeight="1" x14ac:dyDescent="0.25">
      <c r="A2046" t="s">
        <v>2088</v>
      </c>
      <c r="B2046" s="31" t="s">
        <v>3634</v>
      </c>
      <c r="C2046">
        <v>1</v>
      </c>
      <c r="D2046">
        <v>2</v>
      </c>
      <c r="E2046" t="s">
        <v>382</v>
      </c>
      <c r="F2046" t="s">
        <v>205</v>
      </c>
      <c r="G2046" t="s">
        <v>388</v>
      </c>
      <c r="H2046" t="s">
        <v>931</v>
      </c>
      <c r="I2046">
        <v>125479</v>
      </c>
      <c r="J2046" s="19">
        <v>42726</v>
      </c>
      <c r="K2046" s="19">
        <v>42782</v>
      </c>
      <c r="L2046">
        <v>201702</v>
      </c>
      <c r="M2046" s="19">
        <v>42767</v>
      </c>
      <c r="N2046">
        <v>24617</v>
      </c>
      <c r="O2046" t="s">
        <v>1070</v>
      </c>
      <c r="P2046" t="s">
        <v>3343</v>
      </c>
      <c r="Q2046" t="s">
        <v>930</v>
      </c>
      <c r="R2046">
        <v>187151</v>
      </c>
      <c r="S2046" s="19">
        <v>43082</v>
      </c>
      <c r="T2046">
        <v>139008</v>
      </c>
      <c r="U2046" t="s">
        <v>356</v>
      </c>
      <c r="V2046" s="19">
        <v>43083</v>
      </c>
      <c r="W2046" t="s">
        <v>2856</v>
      </c>
      <c r="X2046" t="s">
        <v>2857</v>
      </c>
      <c r="Y2046" t="s">
        <v>95</v>
      </c>
      <c r="Z2046" t="s">
        <v>364</v>
      </c>
      <c r="AA2046" s="29">
        <v>-845</v>
      </c>
      <c r="AB2046">
        <v>0</v>
      </c>
      <c r="AC2046">
        <f t="shared" si="384"/>
        <v>2017</v>
      </c>
      <c r="AD2046">
        <f t="shared" si="385"/>
        <v>12</v>
      </c>
      <c r="AE2046">
        <f t="shared" si="386"/>
        <v>2016</v>
      </c>
      <c r="AF2046">
        <f t="shared" si="387"/>
        <v>12</v>
      </c>
      <c r="AG2046" t="str">
        <f>VLOOKUP(F2046,vlookup!$A$2:$E$660,2,0)</f>
        <v>Retained</v>
      </c>
      <c r="AH2046" t="str">
        <f>VLOOKUP(F2046,vlookup!$A$2:$E$660,3,0)</f>
        <v>Service Contract</v>
      </c>
      <c r="AI2046" t="str">
        <f>VLOOKUP(F2046,vlookup!$A$2:$E$660,4,0)</f>
        <v>Used Car Programs</v>
      </c>
      <c r="AJ2046" t="str">
        <f>VLOOKUP(F2046,vlookup!$A$2:$E$660,5,0)</f>
        <v>High Mileage</v>
      </c>
      <c r="AL2046">
        <f t="shared" si="388"/>
        <v>54</v>
      </c>
      <c r="AM2046">
        <f t="shared" si="389"/>
        <v>352</v>
      </c>
      <c r="AN2046">
        <f t="shared" si="390"/>
        <v>13529</v>
      </c>
      <c r="AO2046" t="str">
        <f t="shared" si="391"/>
        <v/>
      </c>
      <c r="AP2046" t="str">
        <f t="shared" si="392"/>
        <v/>
      </c>
      <c r="AQ2046" t="str">
        <f t="shared" si="393"/>
        <v/>
      </c>
      <c r="AR2046">
        <f t="shared" si="394"/>
        <v>-845</v>
      </c>
      <c r="AS2046" t="str">
        <f t="shared" si="395"/>
        <v>102251394-1</v>
      </c>
      <c r="AT2046" t="str">
        <f>IFERROR(IF(VLOOKUP(Y2046,vlookup!$I$2:$J$9,1,0)=Y2046,VLOOKUP(Y2046,vlookup!$I$2:$J$9,2,0),PROPER(Y2046)),PROPER(Y2046))</f>
        <v>Parts</v>
      </c>
      <c r="AU2046" t="str">
        <f>IFERROR(IF(B2046=VLOOKUP(B2046,vlookup!$L$2:$L$10,1,0),"Yes","No"),"No")</f>
        <v>No</v>
      </c>
    </row>
    <row r="2047" spans="1:47" ht="14.45" customHeight="1" x14ac:dyDescent="0.25">
      <c r="A2047" t="s">
        <v>2090</v>
      </c>
      <c r="B2047" s="31" t="s">
        <v>2091</v>
      </c>
      <c r="C2047">
        <v>1</v>
      </c>
      <c r="D2047">
        <v>1</v>
      </c>
      <c r="E2047" t="s">
        <v>571</v>
      </c>
      <c r="F2047" t="s">
        <v>205</v>
      </c>
      <c r="G2047" t="s">
        <v>388</v>
      </c>
      <c r="H2047" t="s">
        <v>931</v>
      </c>
      <c r="I2047">
        <v>59065</v>
      </c>
      <c r="J2047" s="19">
        <v>42165</v>
      </c>
      <c r="K2047" s="19">
        <v>42185</v>
      </c>
      <c r="L2047">
        <v>201506</v>
      </c>
      <c r="M2047" s="19">
        <v>42156</v>
      </c>
      <c r="N2047">
        <v>24616</v>
      </c>
      <c r="O2047" t="s">
        <v>1076</v>
      </c>
      <c r="P2047" t="s">
        <v>2923</v>
      </c>
      <c r="Q2047" t="s">
        <v>924</v>
      </c>
      <c r="R2047">
        <v>43171</v>
      </c>
      <c r="S2047" s="19">
        <v>42208</v>
      </c>
      <c r="T2047">
        <v>61418</v>
      </c>
      <c r="U2047" t="s">
        <v>357</v>
      </c>
      <c r="V2047" s="19">
        <v>42216</v>
      </c>
      <c r="W2047" t="s">
        <v>362</v>
      </c>
      <c r="X2047" t="s">
        <v>363</v>
      </c>
      <c r="Y2047" t="s">
        <v>95</v>
      </c>
      <c r="Z2047" t="s">
        <v>358</v>
      </c>
      <c r="AA2047" s="29">
        <v>-312.92</v>
      </c>
      <c r="AB2047">
        <v>0</v>
      </c>
      <c r="AC2047">
        <f t="shared" si="384"/>
        <v>2015</v>
      </c>
      <c r="AD2047">
        <f t="shared" si="385"/>
        <v>7</v>
      </c>
      <c r="AE2047">
        <f t="shared" si="386"/>
        <v>2015</v>
      </c>
      <c r="AF2047">
        <f t="shared" si="387"/>
        <v>6</v>
      </c>
      <c r="AG2047" t="str">
        <f>VLOOKUP(F2047,vlookup!$A$2:$E$660,2,0)</f>
        <v>Retained</v>
      </c>
      <c r="AH2047" t="str">
        <f>VLOOKUP(F2047,vlookup!$A$2:$E$660,3,0)</f>
        <v>Service Contract</v>
      </c>
      <c r="AI2047" t="str">
        <f>VLOOKUP(F2047,vlookup!$A$2:$E$660,4,0)</f>
        <v>Used Car Programs</v>
      </c>
      <c r="AJ2047" t="str">
        <f>VLOOKUP(F2047,vlookup!$A$2:$E$660,5,0)</f>
        <v>High Mileage</v>
      </c>
      <c r="AL2047">
        <f t="shared" si="388"/>
        <v>20</v>
      </c>
      <c r="AM2047">
        <f t="shared" si="389"/>
        <v>51</v>
      </c>
      <c r="AN2047">
        <f t="shared" si="390"/>
        <v>2353</v>
      </c>
      <c r="AO2047" t="str">
        <f t="shared" si="391"/>
        <v/>
      </c>
      <c r="AP2047">
        <f t="shared" si="392"/>
        <v>-312.92</v>
      </c>
      <c r="AQ2047" t="str">
        <f t="shared" si="393"/>
        <v/>
      </c>
      <c r="AR2047" t="str">
        <f t="shared" si="394"/>
        <v/>
      </c>
      <c r="AS2047" t="str">
        <f t="shared" si="395"/>
        <v>5EA94176F5-1</v>
      </c>
      <c r="AT2047" t="str">
        <f>IFERROR(IF(VLOOKUP(Y2047,vlookup!$I$2:$J$9,1,0)=Y2047,VLOOKUP(Y2047,vlookup!$I$2:$J$9,2,0),PROPER(Y2047)),PROPER(Y2047))</f>
        <v>Parts</v>
      </c>
      <c r="AU2047" t="str">
        <f>IFERROR(IF(B2047=VLOOKUP(B2047,vlookup!$L$2:$L$10,1,0),"Yes","No"),"No")</f>
        <v>No</v>
      </c>
    </row>
    <row r="2048" spans="1:47" ht="14.45" customHeight="1" x14ac:dyDescent="0.25">
      <c r="A2048" t="s">
        <v>2093</v>
      </c>
      <c r="B2048" s="31" t="s">
        <v>2094</v>
      </c>
      <c r="C2048">
        <v>1</v>
      </c>
      <c r="D2048">
        <v>1</v>
      </c>
      <c r="E2048" t="s">
        <v>382</v>
      </c>
      <c r="F2048" t="s">
        <v>205</v>
      </c>
      <c r="G2048" t="s">
        <v>388</v>
      </c>
      <c r="H2048" t="s">
        <v>931</v>
      </c>
      <c r="I2048">
        <v>116010</v>
      </c>
      <c r="J2048" s="19">
        <v>42379</v>
      </c>
      <c r="K2048" s="19">
        <v>42400</v>
      </c>
      <c r="L2048">
        <v>201601</v>
      </c>
      <c r="M2048" s="19">
        <v>42370</v>
      </c>
      <c r="N2048">
        <v>24616</v>
      </c>
      <c r="O2048" t="s">
        <v>1076</v>
      </c>
      <c r="P2048" t="s">
        <v>1264</v>
      </c>
      <c r="Q2048" t="s">
        <v>924</v>
      </c>
      <c r="R2048">
        <v>279349</v>
      </c>
      <c r="S2048" s="19">
        <v>42486</v>
      </c>
      <c r="T2048">
        <v>118857</v>
      </c>
      <c r="U2048" t="s">
        <v>356</v>
      </c>
      <c r="V2048" s="19">
        <v>42488</v>
      </c>
      <c r="W2048" t="s">
        <v>362</v>
      </c>
      <c r="X2048" t="s">
        <v>363</v>
      </c>
      <c r="Y2048" t="s">
        <v>95</v>
      </c>
      <c r="Z2048" t="s">
        <v>358</v>
      </c>
      <c r="AA2048" s="29">
        <v>-312.92</v>
      </c>
      <c r="AB2048">
        <v>0</v>
      </c>
      <c r="AC2048">
        <f t="shared" si="384"/>
        <v>2016</v>
      </c>
      <c r="AD2048">
        <f t="shared" si="385"/>
        <v>4</v>
      </c>
      <c r="AE2048">
        <f t="shared" si="386"/>
        <v>2016</v>
      </c>
      <c r="AF2048">
        <f t="shared" si="387"/>
        <v>1</v>
      </c>
      <c r="AG2048" t="str">
        <f>VLOOKUP(F2048,vlookup!$A$2:$E$660,2,0)</f>
        <v>Retained</v>
      </c>
      <c r="AH2048" t="str">
        <f>VLOOKUP(F2048,vlookup!$A$2:$E$660,3,0)</f>
        <v>Service Contract</v>
      </c>
      <c r="AI2048" t="str">
        <f>VLOOKUP(F2048,vlookup!$A$2:$E$660,4,0)</f>
        <v>Used Car Programs</v>
      </c>
      <c r="AJ2048" t="str">
        <f>VLOOKUP(F2048,vlookup!$A$2:$E$660,5,0)</f>
        <v>High Mileage</v>
      </c>
      <c r="AL2048">
        <f t="shared" si="388"/>
        <v>21</v>
      </c>
      <c r="AM2048">
        <f t="shared" si="389"/>
        <v>108</v>
      </c>
      <c r="AN2048">
        <f t="shared" si="390"/>
        <v>2847</v>
      </c>
      <c r="AO2048" t="str">
        <f t="shared" si="391"/>
        <v/>
      </c>
      <c r="AP2048" t="str">
        <f t="shared" si="392"/>
        <v/>
      </c>
      <c r="AQ2048" t="str">
        <f t="shared" si="393"/>
        <v/>
      </c>
      <c r="AR2048">
        <f t="shared" si="394"/>
        <v>-312.92</v>
      </c>
      <c r="AS2048" t="str">
        <f t="shared" si="395"/>
        <v>5EC95494A6-1</v>
      </c>
      <c r="AT2048" t="str">
        <f>IFERROR(IF(VLOOKUP(Y2048,vlookup!$I$2:$J$9,1,0)=Y2048,VLOOKUP(Y2048,vlookup!$I$2:$J$9,2,0),PROPER(Y2048)),PROPER(Y2048))</f>
        <v>Parts</v>
      </c>
      <c r="AU2048" t="str">
        <f>IFERROR(IF(B2048=VLOOKUP(B2048,vlookup!$L$2:$L$10,1,0),"Yes","No"),"No")</f>
        <v>No</v>
      </c>
    </row>
    <row r="2049" spans="1:47" ht="14.45" customHeight="1" x14ac:dyDescent="0.25">
      <c r="A2049" t="s">
        <v>1354</v>
      </c>
      <c r="B2049" s="31" t="s">
        <v>3639</v>
      </c>
      <c r="C2049">
        <v>1</v>
      </c>
      <c r="D2049">
        <v>1</v>
      </c>
      <c r="E2049" t="s">
        <v>571</v>
      </c>
      <c r="F2049" t="s">
        <v>464</v>
      </c>
      <c r="G2049" t="s">
        <v>388</v>
      </c>
      <c r="H2049" t="s">
        <v>1355</v>
      </c>
      <c r="I2049">
        <v>167091</v>
      </c>
      <c r="J2049" s="19">
        <v>43254</v>
      </c>
      <c r="K2049" s="19">
        <v>43306</v>
      </c>
      <c r="L2049">
        <v>201807</v>
      </c>
      <c r="M2049" s="19">
        <v>43282</v>
      </c>
      <c r="N2049">
        <v>24617</v>
      </c>
      <c r="O2049" t="s">
        <v>1070</v>
      </c>
      <c r="P2049" t="s">
        <v>1356</v>
      </c>
      <c r="Q2049" t="s">
        <v>924</v>
      </c>
      <c r="R2049">
        <v>39618</v>
      </c>
      <c r="S2049" s="19">
        <v>43371</v>
      </c>
      <c r="T2049">
        <v>174088</v>
      </c>
      <c r="U2049" t="s">
        <v>356</v>
      </c>
      <c r="V2049" s="19">
        <v>43397</v>
      </c>
      <c r="W2049" t="s">
        <v>3344</v>
      </c>
      <c r="X2049" t="s">
        <v>3345</v>
      </c>
      <c r="Y2049" t="s">
        <v>95</v>
      </c>
      <c r="Z2049" t="s">
        <v>366</v>
      </c>
      <c r="AA2049" s="29">
        <v>-5</v>
      </c>
      <c r="AB2049">
        <v>0</v>
      </c>
      <c r="AC2049">
        <f t="shared" si="384"/>
        <v>2018</v>
      </c>
      <c r="AD2049">
        <f t="shared" si="385"/>
        <v>10</v>
      </c>
      <c r="AE2049">
        <f t="shared" si="386"/>
        <v>2018</v>
      </c>
      <c r="AF2049">
        <f t="shared" si="387"/>
        <v>6</v>
      </c>
      <c r="AG2049" t="str">
        <f>VLOOKUP(F2049,vlookup!$A$2:$E$660,2,0)</f>
        <v>Retained</v>
      </c>
      <c r="AH2049" t="str">
        <f>VLOOKUP(F2049,vlookup!$A$2:$E$660,3,0)</f>
        <v>Service Contract</v>
      </c>
      <c r="AI2049" t="str">
        <f>VLOOKUP(F2049,vlookup!$A$2:$E$660,4,0)</f>
        <v>Used Car Programs</v>
      </c>
      <c r="AJ2049" t="str">
        <f>VLOOKUP(F2049,vlookup!$A$2:$E$660,5,0)</f>
        <v>High Mileage</v>
      </c>
      <c r="AL2049">
        <f t="shared" si="388"/>
        <v>52</v>
      </c>
      <c r="AM2049">
        <f t="shared" si="389"/>
        <v>141</v>
      </c>
      <c r="AN2049">
        <f t="shared" si="390"/>
        <v>6997</v>
      </c>
      <c r="AO2049" t="str">
        <f t="shared" si="391"/>
        <v/>
      </c>
      <c r="AP2049" t="str">
        <f t="shared" si="392"/>
        <v/>
      </c>
      <c r="AQ2049" t="str">
        <f t="shared" si="393"/>
        <v/>
      </c>
      <c r="AR2049">
        <f t="shared" si="394"/>
        <v>-5</v>
      </c>
      <c r="AS2049" t="str">
        <f t="shared" si="395"/>
        <v>480503688-1</v>
      </c>
      <c r="AT2049" t="str">
        <f>IFERROR(IF(VLOOKUP(Y2049,vlookup!$I$2:$J$9,1,0)=Y2049,VLOOKUP(Y2049,vlookup!$I$2:$J$9,2,0),PROPER(Y2049)),PROPER(Y2049))</f>
        <v>Parts</v>
      </c>
      <c r="AU2049" t="str">
        <f>IFERROR(IF(B2049=VLOOKUP(B2049,vlookup!$L$2:$L$10,1,0),"Yes","No"),"No")</f>
        <v>No</v>
      </c>
    </row>
    <row r="2050" spans="1:47" ht="14.45" customHeight="1" x14ac:dyDescent="0.25">
      <c r="A2050" t="s">
        <v>1354</v>
      </c>
      <c r="B2050" s="31" t="s">
        <v>3639</v>
      </c>
      <c r="C2050">
        <v>1</v>
      </c>
      <c r="D2050">
        <v>1</v>
      </c>
      <c r="E2050" t="s">
        <v>571</v>
      </c>
      <c r="F2050" t="s">
        <v>464</v>
      </c>
      <c r="G2050" t="s">
        <v>388</v>
      </c>
      <c r="H2050" t="s">
        <v>1355</v>
      </c>
      <c r="I2050">
        <v>167091</v>
      </c>
      <c r="J2050" s="19">
        <v>43254</v>
      </c>
      <c r="K2050" s="19">
        <v>43306</v>
      </c>
      <c r="L2050">
        <v>201807</v>
      </c>
      <c r="M2050" s="19">
        <v>43282</v>
      </c>
      <c r="N2050">
        <v>24617</v>
      </c>
      <c r="O2050" t="s">
        <v>1070</v>
      </c>
      <c r="P2050" t="s">
        <v>1356</v>
      </c>
      <c r="Q2050" t="s">
        <v>924</v>
      </c>
      <c r="R2050">
        <v>39618</v>
      </c>
      <c r="S2050" s="19">
        <v>43371</v>
      </c>
      <c r="T2050">
        <v>174088</v>
      </c>
      <c r="U2050" t="s">
        <v>356</v>
      </c>
      <c r="V2050" s="19">
        <v>43397</v>
      </c>
      <c r="W2050" t="s">
        <v>2924</v>
      </c>
      <c r="X2050" t="s">
        <v>2925</v>
      </c>
      <c r="Y2050" t="s">
        <v>95</v>
      </c>
      <c r="Z2050" t="s">
        <v>1064</v>
      </c>
      <c r="AA2050" s="29">
        <v>-56.95</v>
      </c>
      <c r="AB2050">
        <v>0</v>
      </c>
      <c r="AC2050">
        <f t="shared" si="384"/>
        <v>2018</v>
      </c>
      <c r="AD2050">
        <f t="shared" si="385"/>
        <v>10</v>
      </c>
      <c r="AE2050">
        <f t="shared" si="386"/>
        <v>2018</v>
      </c>
      <c r="AF2050">
        <f t="shared" si="387"/>
        <v>6</v>
      </c>
      <c r="AG2050" t="str">
        <f>VLOOKUP(F2050,vlookup!$A$2:$E$660,2,0)</f>
        <v>Retained</v>
      </c>
      <c r="AH2050" t="str">
        <f>VLOOKUP(F2050,vlookup!$A$2:$E$660,3,0)</f>
        <v>Service Contract</v>
      </c>
      <c r="AI2050" t="str">
        <f>VLOOKUP(F2050,vlookup!$A$2:$E$660,4,0)</f>
        <v>Used Car Programs</v>
      </c>
      <c r="AJ2050" t="str">
        <f>VLOOKUP(F2050,vlookup!$A$2:$E$660,5,0)</f>
        <v>High Mileage</v>
      </c>
      <c r="AL2050">
        <f t="shared" si="388"/>
        <v>52</v>
      </c>
      <c r="AM2050">
        <f t="shared" si="389"/>
        <v>141</v>
      </c>
      <c r="AN2050">
        <f t="shared" si="390"/>
        <v>6997</v>
      </c>
      <c r="AO2050" t="str">
        <f t="shared" si="391"/>
        <v/>
      </c>
      <c r="AP2050" t="str">
        <f t="shared" si="392"/>
        <v/>
      </c>
      <c r="AQ2050" t="str">
        <f t="shared" si="393"/>
        <v/>
      </c>
      <c r="AR2050">
        <f t="shared" si="394"/>
        <v>-56.95</v>
      </c>
      <c r="AS2050" t="str">
        <f t="shared" si="395"/>
        <v>480503688-1</v>
      </c>
      <c r="AT2050" t="str">
        <f>IFERROR(IF(VLOOKUP(Y2050,vlookup!$I$2:$J$9,1,0)=Y2050,VLOOKUP(Y2050,vlookup!$I$2:$J$9,2,0),PROPER(Y2050)),PROPER(Y2050))</f>
        <v>Parts</v>
      </c>
      <c r="AU2050" t="str">
        <f>IFERROR(IF(B2050=VLOOKUP(B2050,vlookup!$L$2:$L$10,1,0),"Yes","No"),"No")</f>
        <v>No</v>
      </c>
    </row>
    <row r="2051" spans="1:47" ht="14.45" customHeight="1" x14ac:dyDescent="0.25">
      <c r="A2051" t="s">
        <v>1354</v>
      </c>
      <c r="B2051" s="31" t="s">
        <v>3639</v>
      </c>
      <c r="C2051">
        <v>1</v>
      </c>
      <c r="D2051">
        <v>1</v>
      </c>
      <c r="E2051" t="s">
        <v>571</v>
      </c>
      <c r="F2051" t="s">
        <v>464</v>
      </c>
      <c r="G2051" t="s">
        <v>388</v>
      </c>
      <c r="H2051" t="s">
        <v>1355</v>
      </c>
      <c r="I2051">
        <v>167091</v>
      </c>
      <c r="J2051" s="19">
        <v>43254</v>
      </c>
      <c r="K2051" s="19">
        <v>43306</v>
      </c>
      <c r="L2051">
        <v>201807</v>
      </c>
      <c r="M2051" s="19">
        <v>43282</v>
      </c>
      <c r="N2051">
        <v>24617</v>
      </c>
      <c r="O2051" t="s">
        <v>1070</v>
      </c>
      <c r="P2051" t="s">
        <v>1356</v>
      </c>
      <c r="Q2051" t="s">
        <v>924</v>
      </c>
      <c r="R2051">
        <v>39618</v>
      </c>
      <c r="S2051" s="19">
        <v>43371</v>
      </c>
      <c r="T2051">
        <v>174088</v>
      </c>
      <c r="U2051" t="s">
        <v>356</v>
      </c>
      <c r="V2051" s="19">
        <v>43397</v>
      </c>
      <c r="W2051" t="s">
        <v>3297</v>
      </c>
      <c r="X2051" t="s">
        <v>3298</v>
      </c>
      <c r="Y2051" t="s">
        <v>95</v>
      </c>
      <c r="Z2051" t="s">
        <v>369</v>
      </c>
      <c r="AA2051" s="29">
        <v>-19.899999999999999</v>
      </c>
      <c r="AB2051">
        <v>0</v>
      </c>
      <c r="AC2051">
        <f t="shared" ref="AC2051:AC2114" si="396">YEAR(V2051)</f>
        <v>2018</v>
      </c>
      <c r="AD2051">
        <f t="shared" ref="AD2051:AD2114" si="397">MONTH(V2051)</f>
        <v>10</v>
      </c>
      <c r="AE2051">
        <f t="shared" ref="AE2051:AE2114" si="398">YEAR(J2051)</f>
        <v>2018</v>
      </c>
      <c r="AF2051">
        <f t="shared" ref="AF2051:AF2114" si="399">MONTH(J2051)</f>
        <v>6</v>
      </c>
      <c r="AG2051" t="str">
        <f>VLOOKUP(F2051,vlookup!$A$2:$E$660,2,0)</f>
        <v>Retained</v>
      </c>
      <c r="AH2051" t="str">
        <f>VLOOKUP(F2051,vlookup!$A$2:$E$660,3,0)</f>
        <v>Service Contract</v>
      </c>
      <c r="AI2051" t="str">
        <f>VLOOKUP(F2051,vlookup!$A$2:$E$660,4,0)</f>
        <v>Used Car Programs</v>
      </c>
      <c r="AJ2051" t="str">
        <f>VLOOKUP(F2051,vlookup!$A$2:$E$660,5,0)</f>
        <v>High Mileage</v>
      </c>
      <c r="AL2051">
        <f t="shared" ref="AL2051:AL2114" si="400">DAYS360(J2051,K2051)</f>
        <v>52</v>
      </c>
      <c r="AM2051">
        <f t="shared" ref="AM2051:AM2114" si="401">DAYS360(J2051,V2051)</f>
        <v>141</v>
      </c>
      <c r="AN2051">
        <f t="shared" ref="AN2051:AN2114" si="402">IF(T2051-I2051&lt;1,"",T2051-I2051)</f>
        <v>6997</v>
      </c>
      <c r="AO2051" t="str">
        <f t="shared" ref="AO2051:AO2114" si="403">IF(AM2051&lt;31,AA2051,"")</f>
        <v/>
      </c>
      <c r="AP2051" t="str">
        <f t="shared" ref="AP2051:AP2114" si="404">IF(AND(AM2051&gt;30,AM2051&lt;61),AA2051,"")</f>
        <v/>
      </c>
      <c r="AQ2051" t="str">
        <f t="shared" ref="AQ2051:AQ2114" si="405">IF(AND(AM2051&gt;60,AM2051&lt;91),AA2051,"")</f>
        <v/>
      </c>
      <c r="AR2051">
        <f t="shared" ref="AR2051:AR2114" si="406">IF(AM2051&gt;90,AA2051,"")</f>
        <v>-19.899999999999999</v>
      </c>
      <c r="AS2051" t="str">
        <f t="shared" ref="AS2051:AS2114" si="407">CONCATENATE(B2051,"-",C2051)</f>
        <v>480503688-1</v>
      </c>
      <c r="AT2051" t="str">
        <f>IFERROR(IF(VLOOKUP(Y2051,vlookup!$I$2:$J$9,1,0)=Y2051,VLOOKUP(Y2051,vlookup!$I$2:$J$9,2,0),PROPER(Y2051)),PROPER(Y2051))</f>
        <v>Parts</v>
      </c>
      <c r="AU2051" t="str">
        <f>IFERROR(IF(B2051=VLOOKUP(B2051,vlookup!$L$2:$L$10,1,0),"Yes","No"),"No")</f>
        <v>No</v>
      </c>
    </row>
    <row r="2052" spans="1:47" ht="14.45" customHeight="1" x14ac:dyDescent="0.25">
      <c r="A2052" t="s">
        <v>1354</v>
      </c>
      <c r="B2052" s="31" t="s">
        <v>3639</v>
      </c>
      <c r="C2052">
        <v>1</v>
      </c>
      <c r="D2052">
        <v>1</v>
      </c>
      <c r="E2052" t="s">
        <v>571</v>
      </c>
      <c r="F2052" t="s">
        <v>464</v>
      </c>
      <c r="G2052" t="s">
        <v>388</v>
      </c>
      <c r="H2052" t="s">
        <v>1355</v>
      </c>
      <c r="I2052">
        <v>167091</v>
      </c>
      <c r="J2052" s="19">
        <v>43254</v>
      </c>
      <c r="K2052" s="19">
        <v>43306</v>
      </c>
      <c r="L2052">
        <v>201807</v>
      </c>
      <c r="M2052" s="19">
        <v>43282</v>
      </c>
      <c r="N2052">
        <v>24617</v>
      </c>
      <c r="O2052" t="s">
        <v>1070</v>
      </c>
      <c r="P2052" t="s">
        <v>1356</v>
      </c>
      <c r="Q2052" t="s">
        <v>924</v>
      </c>
      <c r="R2052">
        <v>39618</v>
      </c>
      <c r="S2052" s="19">
        <v>43371</v>
      </c>
      <c r="T2052">
        <v>174088</v>
      </c>
      <c r="U2052" t="s">
        <v>356</v>
      </c>
      <c r="V2052" s="19">
        <v>43397</v>
      </c>
      <c r="W2052" t="s">
        <v>3346</v>
      </c>
      <c r="X2052" t="s">
        <v>3347</v>
      </c>
      <c r="Y2052" t="s">
        <v>95</v>
      </c>
      <c r="Z2052" t="s">
        <v>369</v>
      </c>
      <c r="AA2052" s="29">
        <v>-29.62</v>
      </c>
      <c r="AB2052">
        <v>0</v>
      </c>
      <c r="AC2052">
        <f t="shared" si="396"/>
        <v>2018</v>
      </c>
      <c r="AD2052">
        <f t="shared" si="397"/>
        <v>10</v>
      </c>
      <c r="AE2052">
        <f t="shared" si="398"/>
        <v>2018</v>
      </c>
      <c r="AF2052">
        <f t="shared" si="399"/>
        <v>6</v>
      </c>
      <c r="AG2052" t="str">
        <f>VLOOKUP(F2052,vlookup!$A$2:$E$660,2,0)</f>
        <v>Retained</v>
      </c>
      <c r="AH2052" t="str">
        <f>VLOOKUP(F2052,vlookup!$A$2:$E$660,3,0)</f>
        <v>Service Contract</v>
      </c>
      <c r="AI2052" t="str">
        <f>VLOOKUP(F2052,vlookup!$A$2:$E$660,4,0)</f>
        <v>Used Car Programs</v>
      </c>
      <c r="AJ2052" t="str">
        <f>VLOOKUP(F2052,vlookup!$A$2:$E$660,5,0)</f>
        <v>High Mileage</v>
      </c>
      <c r="AL2052">
        <f t="shared" si="400"/>
        <v>52</v>
      </c>
      <c r="AM2052">
        <f t="shared" si="401"/>
        <v>141</v>
      </c>
      <c r="AN2052">
        <f t="shared" si="402"/>
        <v>6997</v>
      </c>
      <c r="AO2052" t="str">
        <f t="shared" si="403"/>
        <v/>
      </c>
      <c r="AP2052" t="str">
        <f t="shared" si="404"/>
        <v/>
      </c>
      <c r="AQ2052" t="str">
        <f t="shared" si="405"/>
        <v/>
      </c>
      <c r="AR2052">
        <f t="shared" si="406"/>
        <v>-29.62</v>
      </c>
      <c r="AS2052" t="str">
        <f t="shared" si="407"/>
        <v>480503688-1</v>
      </c>
      <c r="AT2052" t="str">
        <f>IFERROR(IF(VLOOKUP(Y2052,vlookup!$I$2:$J$9,1,0)=Y2052,VLOOKUP(Y2052,vlookup!$I$2:$J$9,2,0),PROPER(Y2052)),PROPER(Y2052))</f>
        <v>Parts</v>
      </c>
      <c r="AU2052" t="str">
        <f>IFERROR(IF(B2052=VLOOKUP(B2052,vlookup!$L$2:$L$10,1,0),"Yes","No"),"No")</f>
        <v>No</v>
      </c>
    </row>
    <row r="2053" spans="1:47" ht="14.45" customHeight="1" x14ac:dyDescent="0.25">
      <c r="A2053" t="s">
        <v>1357</v>
      </c>
      <c r="B2053" s="31" t="s">
        <v>1358</v>
      </c>
      <c r="C2053">
        <v>1</v>
      </c>
      <c r="D2053">
        <v>1</v>
      </c>
      <c r="E2053" t="s">
        <v>382</v>
      </c>
      <c r="F2053" t="s">
        <v>238</v>
      </c>
      <c r="G2053" t="s">
        <v>388</v>
      </c>
      <c r="H2053" t="s">
        <v>1359</v>
      </c>
      <c r="I2053">
        <v>266602</v>
      </c>
      <c r="J2053" s="19">
        <v>42196</v>
      </c>
      <c r="K2053" s="19">
        <v>42216</v>
      </c>
      <c r="L2053">
        <v>201507</v>
      </c>
      <c r="M2053" s="19">
        <v>42186</v>
      </c>
      <c r="N2053">
        <v>24616</v>
      </c>
      <c r="O2053" t="s">
        <v>1076</v>
      </c>
      <c r="P2053" t="s">
        <v>1360</v>
      </c>
      <c r="Q2053" t="s">
        <v>924</v>
      </c>
      <c r="R2053">
        <v>58791</v>
      </c>
      <c r="S2053" s="19">
        <v>42215</v>
      </c>
      <c r="T2053">
        <v>266904</v>
      </c>
      <c r="U2053" t="s">
        <v>357</v>
      </c>
      <c r="V2053" s="19">
        <v>42221</v>
      </c>
      <c r="W2053" t="s">
        <v>2926</v>
      </c>
      <c r="X2053" t="s">
        <v>2927</v>
      </c>
      <c r="Y2053" t="s">
        <v>95</v>
      </c>
      <c r="Z2053" t="s">
        <v>366</v>
      </c>
      <c r="AA2053" s="29">
        <v>-1170.93</v>
      </c>
      <c r="AB2053">
        <v>0</v>
      </c>
      <c r="AC2053">
        <f t="shared" si="396"/>
        <v>2015</v>
      </c>
      <c r="AD2053">
        <f t="shared" si="397"/>
        <v>8</v>
      </c>
      <c r="AE2053">
        <f t="shared" si="398"/>
        <v>2015</v>
      </c>
      <c r="AF2053">
        <f t="shared" si="399"/>
        <v>7</v>
      </c>
      <c r="AG2053" t="str">
        <f>VLOOKUP(F2053,vlookup!$A$2:$E$660,2,0)</f>
        <v>Retained</v>
      </c>
      <c r="AH2053" t="str">
        <f>VLOOKUP(F2053,vlookup!$A$2:$E$660,3,0)</f>
        <v>Service Contract</v>
      </c>
      <c r="AI2053" t="str">
        <f>VLOOKUP(F2053,vlookup!$A$2:$E$660,4,0)</f>
        <v>Used Car Programs</v>
      </c>
      <c r="AJ2053" t="str">
        <f>VLOOKUP(F2053,vlookup!$A$2:$E$660,5,0)</f>
        <v>High Mileage</v>
      </c>
      <c r="AL2053">
        <f t="shared" si="400"/>
        <v>20</v>
      </c>
      <c r="AM2053">
        <f t="shared" si="401"/>
        <v>24</v>
      </c>
      <c r="AN2053">
        <f t="shared" si="402"/>
        <v>302</v>
      </c>
      <c r="AO2053">
        <f t="shared" si="403"/>
        <v>-1170.93</v>
      </c>
      <c r="AP2053" t="str">
        <f t="shared" si="404"/>
        <v/>
      </c>
      <c r="AQ2053" t="str">
        <f t="shared" si="405"/>
        <v/>
      </c>
      <c r="AR2053" t="str">
        <f t="shared" si="406"/>
        <v/>
      </c>
      <c r="AS2053" t="str">
        <f t="shared" si="407"/>
        <v>7PA50847G5Y-1</v>
      </c>
      <c r="AT2053" t="str">
        <f>IFERROR(IF(VLOOKUP(Y2053,vlookup!$I$2:$J$9,1,0)=Y2053,VLOOKUP(Y2053,vlookup!$I$2:$J$9,2,0),PROPER(Y2053)),PROPER(Y2053))</f>
        <v>Parts</v>
      </c>
      <c r="AU2053" t="str">
        <f>IFERROR(IF(B2053=VLOOKUP(B2053,vlookup!$L$2:$L$10,1,0),"Yes","No"),"No")</f>
        <v>No</v>
      </c>
    </row>
    <row r="2054" spans="1:47" ht="14.45" customHeight="1" x14ac:dyDescent="0.25">
      <c r="A2054" t="s">
        <v>1361</v>
      </c>
      <c r="B2054" s="31" t="s">
        <v>1362</v>
      </c>
      <c r="C2054">
        <v>1</v>
      </c>
      <c r="D2054">
        <v>1</v>
      </c>
      <c r="E2054" t="s">
        <v>382</v>
      </c>
      <c r="F2054" t="s">
        <v>464</v>
      </c>
      <c r="G2054" t="s">
        <v>543</v>
      </c>
      <c r="H2054" t="s">
        <v>1363</v>
      </c>
      <c r="I2054">
        <v>79180</v>
      </c>
      <c r="J2054" s="19">
        <v>45011</v>
      </c>
      <c r="K2054" s="19">
        <v>45035</v>
      </c>
      <c r="L2054">
        <v>202304</v>
      </c>
      <c r="M2054" s="19">
        <v>45017</v>
      </c>
      <c r="N2054">
        <v>24617</v>
      </c>
      <c r="O2054" t="s">
        <v>1070</v>
      </c>
      <c r="P2054" t="s">
        <v>1364</v>
      </c>
      <c r="Q2054" t="s">
        <v>924</v>
      </c>
      <c r="R2054">
        <v>1156</v>
      </c>
      <c r="S2054" s="19">
        <v>45026</v>
      </c>
      <c r="T2054">
        <v>81628</v>
      </c>
      <c r="U2054" t="s">
        <v>356</v>
      </c>
      <c r="V2054" s="19">
        <v>45036</v>
      </c>
      <c r="W2054" t="s">
        <v>2928</v>
      </c>
      <c r="X2054" t="s">
        <v>2929</v>
      </c>
      <c r="Y2054" t="s">
        <v>95</v>
      </c>
      <c r="Z2054" t="s">
        <v>358</v>
      </c>
      <c r="AA2054" s="29">
        <v>-151.78</v>
      </c>
      <c r="AB2054">
        <v>0</v>
      </c>
      <c r="AC2054">
        <f t="shared" si="396"/>
        <v>2023</v>
      </c>
      <c r="AD2054">
        <f t="shared" si="397"/>
        <v>4</v>
      </c>
      <c r="AE2054">
        <f t="shared" si="398"/>
        <v>2023</v>
      </c>
      <c r="AF2054">
        <f t="shared" si="399"/>
        <v>3</v>
      </c>
      <c r="AG2054" t="str">
        <f>VLOOKUP(F2054,vlookup!$A$2:$E$660,2,0)</f>
        <v>Retained</v>
      </c>
      <c r="AH2054" t="str">
        <f>VLOOKUP(F2054,vlookup!$A$2:$E$660,3,0)</f>
        <v>Service Contract</v>
      </c>
      <c r="AI2054" t="str">
        <f>VLOOKUP(F2054,vlookup!$A$2:$E$660,4,0)</f>
        <v>Used Car Programs</v>
      </c>
      <c r="AJ2054" t="str">
        <f>VLOOKUP(F2054,vlookup!$A$2:$E$660,5,0)</f>
        <v>High Mileage</v>
      </c>
      <c r="AL2054">
        <f t="shared" si="400"/>
        <v>23</v>
      </c>
      <c r="AM2054">
        <f t="shared" si="401"/>
        <v>24</v>
      </c>
      <c r="AN2054">
        <f t="shared" si="402"/>
        <v>2448</v>
      </c>
      <c r="AO2054">
        <f t="shared" si="403"/>
        <v>-151.78</v>
      </c>
      <c r="AP2054" t="str">
        <f t="shared" si="404"/>
        <v/>
      </c>
      <c r="AQ2054" t="str">
        <f t="shared" si="405"/>
        <v/>
      </c>
      <c r="AR2054" t="str">
        <f t="shared" si="406"/>
        <v/>
      </c>
      <c r="AS2054" t="str">
        <f t="shared" si="407"/>
        <v>ZAGG7161463C23-1</v>
      </c>
      <c r="AT2054" t="str">
        <f>IFERROR(IF(VLOOKUP(Y2054,vlookup!$I$2:$J$9,1,0)=Y2054,VLOOKUP(Y2054,vlookup!$I$2:$J$9,2,0),PROPER(Y2054)),PROPER(Y2054))</f>
        <v>Parts</v>
      </c>
      <c r="AU2054" t="str">
        <f>IFERROR(IF(B2054=VLOOKUP(B2054,vlookup!$L$2:$L$10,1,0),"Yes","No"),"No")</f>
        <v>No</v>
      </c>
    </row>
    <row r="2055" spans="1:47" ht="14.45" customHeight="1" x14ac:dyDescent="0.25">
      <c r="A2055" t="s">
        <v>1361</v>
      </c>
      <c r="B2055" s="31" t="s">
        <v>1362</v>
      </c>
      <c r="C2055">
        <v>3</v>
      </c>
      <c r="D2055">
        <v>1</v>
      </c>
      <c r="E2055" t="s">
        <v>382</v>
      </c>
      <c r="F2055" t="s">
        <v>464</v>
      </c>
      <c r="G2055" t="s">
        <v>543</v>
      </c>
      <c r="H2055" t="s">
        <v>1363</v>
      </c>
      <c r="I2055">
        <v>79180</v>
      </c>
      <c r="J2055" s="19">
        <v>45011</v>
      </c>
      <c r="K2055" s="19">
        <v>45035</v>
      </c>
      <c r="L2055">
        <v>202304</v>
      </c>
      <c r="M2055" s="19">
        <v>45017</v>
      </c>
      <c r="N2055">
        <v>24617</v>
      </c>
      <c r="O2055" t="s">
        <v>1070</v>
      </c>
      <c r="P2055" t="s">
        <v>1364</v>
      </c>
      <c r="Q2055" t="s">
        <v>924</v>
      </c>
      <c r="R2055">
        <v>1218</v>
      </c>
      <c r="S2055" s="19">
        <v>45155</v>
      </c>
      <c r="T2055">
        <v>101951</v>
      </c>
      <c r="U2055" t="s">
        <v>356</v>
      </c>
      <c r="V2055" s="19">
        <v>45166</v>
      </c>
      <c r="W2055" t="s">
        <v>606</v>
      </c>
      <c r="X2055" t="s">
        <v>607</v>
      </c>
      <c r="Y2055" t="s">
        <v>95</v>
      </c>
      <c r="Z2055" t="s">
        <v>582</v>
      </c>
      <c r="AA2055" s="29">
        <v>-74.37</v>
      </c>
      <c r="AB2055">
        <v>0</v>
      </c>
      <c r="AC2055">
        <f t="shared" si="396"/>
        <v>2023</v>
      </c>
      <c r="AD2055">
        <f t="shared" si="397"/>
        <v>8</v>
      </c>
      <c r="AE2055">
        <f t="shared" si="398"/>
        <v>2023</v>
      </c>
      <c r="AF2055">
        <f t="shared" si="399"/>
        <v>3</v>
      </c>
      <c r="AG2055" t="str">
        <f>VLOOKUP(F2055,vlookup!$A$2:$E$660,2,0)</f>
        <v>Retained</v>
      </c>
      <c r="AH2055" t="str">
        <f>VLOOKUP(F2055,vlookup!$A$2:$E$660,3,0)</f>
        <v>Service Contract</v>
      </c>
      <c r="AI2055" t="str">
        <f>VLOOKUP(F2055,vlookup!$A$2:$E$660,4,0)</f>
        <v>Used Car Programs</v>
      </c>
      <c r="AJ2055" t="str">
        <f>VLOOKUP(F2055,vlookup!$A$2:$E$660,5,0)</f>
        <v>High Mileage</v>
      </c>
      <c r="AL2055">
        <f t="shared" si="400"/>
        <v>23</v>
      </c>
      <c r="AM2055">
        <f t="shared" si="401"/>
        <v>152</v>
      </c>
      <c r="AN2055">
        <f t="shared" si="402"/>
        <v>22771</v>
      </c>
      <c r="AO2055" t="str">
        <f t="shared" si="403"/>
        <v/>
      </c>
      <c r="AP2055" t="str">
        <f t="shared" si="404"/>
        <v/>
      </c>
      <c r="AQ2055" t="str">
        <f t="shared" si="405"/>
        <v/>
      </c>
      <c r="AR2055">
        <f t="shared" si="406"/>
        <v>-74.37</v>
      </c>
      <c r="AS2055" t="str">
        <f t="shared" si="407"/>
        <v>ZAGG7161463C23-3</v>
      </c>
      <c r="AT2055" t="str">
        <f>IFERROR(IF(VLOOKUP(Y2055,vlookup!$I$2:$J$9,1,0)=Y2055,VLOOKUP(Y2055,vlookup!$I$2:$J$9,2,0),PROPER(Y2055)),PROPER(Y2055))</f>
        <v>Parts</v>
      </c>
      <c r="AU2055" t="str">
        <f>IFERROR(IF(B2055=VLOOKUP(B2055,vlookup!$L$2:$L$10,1,0),"Yes","No"),"No")</f>
        <v>No</v>
      </c>
    </row>
    <row r="2056" spans="1:47" ht="14.45" customHeight="1" x14ac:dyDescent="0.25">
      <c r="A2056" t="s">
        <v>1361</v>
      </c>
      <c r="B2056" s="31" t="s">
        <v>1362</v>
      </c>
      <c r="C2056">
        <v>3</v>
      </c>
      <c r="D2056">
        <v>1</v>
      </c>
      <c r="E2056" t="s">
        <v>382</v>
      </c>
      <c r="F2056" t="s">
        <v>464</v>
      </c>
      <c r="G2056" t="s">
        <v>543</v>
      </c>
      <c r="H2056" t="s">
        <v>1363</v>
      </c>
      <c r="I2056">
        <v>79180</v>
      </c>
      <c r="J2056" s="19">
        <v>45011</v>
      </c>
      <c r="K2056" s="19">
        <v>45035</v>
      </c>
      <c r="L2056">
        <v>202304</v>
      </c>
      <c r="M2056" s="19">
        <v>45017</v>
      </c>
      <c r="N2056">
        <v>24617</v>
      </c>
      <c r="O2056" t="s">
        <v>1070</v>
      </c>
      <c r="P2056" t="s">
        <v>1364</v>
      </c>
      <c r="Q2056" t="s">
        <v>924</v>
      </c>
      <c r="R2056">
        <v>1218</v>
      </c>
      <c r="S2056" s="19">
        <v>45155</v>
      </c>
      <c r="T2056">
        <v>101951</v>
      </c>
      <c r="U2056" t="s">
        <v>356</v>
      </c>
      <c r="V2056" s="19">
        <v>45166</v>
      </c>
      <c r="W2056" t="s">
        <v>367</v>
      </c>
      <c r="X2056" t="s">
        <v>368</v>
      </c>
      <c r="Y2056" t="s">
        <v>95</v>
      </c>
      <c r="Z2056" t="s">
        <v>365</v>
      </c>
      <c r="AA2056" s="29">
        <v>-30</v>
      </c>
      <c r="AB2056">
        <v>0</v>
      </c>
      <c r="AC2056">
        <f t="shared" si="396"/>
        <v>2023</v>
      </c>
      <c r="AD2056">
        <f t="shared" si="397"/>
        <v>8</v>
      </c>
      <c r="AE2056">
        <f t="shared" si="398"/>
        <v>2023</v>
      </c>
      <c r="AF2056">
        <f t="shared" si="399"/>
        <v>3</v>
      </c>
      <c r="AG2056" t="str">
        <f>VLOOKUP(F2056,vlookup!$A$2:$E$660,2,0)</f>
        <v>Retained</v>
      </c>
      <c r="AH2056" t="str">
        <f>VLOOKUP(F2056,vlookup!$A$2:$E$660,3,0)</f>
        <v>Service Contract</v>
      </c>
      <c r="AI2056" t="str">
        <f>VLOOKUP(F2056,vlookup!$A$2:$E$660,4,0)</f>
        <v>Used Car Programs</v>
      </c>
      <c r="AJ2056" t="str">
        <f>VLOOKUP(F2056,vlookup!$A$2:$E$660,5,0)</f>
        <v>High Mileage</v>
      </c>
      <c r="AL2056">
        <f t="shared" si="400"/>
        <v>23</v>
      </c>
      <c r="AM2056">
        <f t="shared" si="401"/>
        <v>152</v>
      </c>
      <c r="AN2056">
        <f t="shared" si="402"/>
        <v>22771</v>
      </c>
      <c r="AO2056" t="str">
        <f t="shared" si="403"/>
        <v/>
      </c>
      <c r="AP2056" t="str">
        <f t="shared" si="404"/>
        <v/>
      </c>
      <c r="AQ2056" t="str">
        <f t="shared" si="405"/>
        <v/>
      </c>
      <c r="AR2056">
        <f t="shared" si="406"/>
        <v>-30</v>
      </c>
      <c r="AS2056" t="str">
        <f t="shared" si="407"/>
        <v>ZAGG7161463C23-3</v>
      </c>
      <c r="AT2056" t="str">
        <f>IFERROR(IF(VLOOKUP(Y2056,vlookup!$I$2:$J$9,1,0)=Y2056,VLOOKUP(Y2056,vlookup!$I$2:$J$9,2,0),PROPER(Y2056)),PROPER(Y2056))</f>
        <v>Parts</v>
      </c>
      <c r="AU2056" t="str">
        <f>IFERROR(IF(B2056=VLOOKUP(B2056,vlookup!$L$2:$L$10,1,0),"Yes","No"),"No")</f>
        <v>No</v>
      </c>
    </row>
    <row r="2057" spans="1:47" ht="14.45" customHeight="1" x14ac:dyDescent="0.25">
      <c r="A2057" t="s">
        <v>1361</v>
      </c>
      <c r="B2057" s="31" t="s">
        <v>1362</v>
      </c>
      <c r="C2057">
        <v>3</v>
      </c>
      <c r="D2057">
        <v>1</v>
      </c>
      <c r="E2057" t="s">
        <v>382</v>
      </c>
      <c r="F2057" t="s">
        <v>464</v>
      </c>
      <c r="G2057" t="s">
        <v>543</v>
      </c>
      <c r="H2057" t="s">
        <v>1363</v>
      </c>
      <c r="I2057">
        <v>79180</v>
      </c>
      <c r="J2057" s="19">
        <v>45011</v>
      </c>
      <c r="K2057" s="19">
        <v>45035</v>
      </c>
      <c r="L2057">
        <v>202304</v>
      </c>
      <c r="M2057" s="19">
        <v>45017</v>
      </c>
      <c r="N2057">
        <v>24617</v>
      </c>
      <c r="O2057" t="s">
        <v>1070</v>
      </c>
      <c r="P2057" t="s">
        <v>1364</v>
      </c>
      <c r="Q2057" t="s">
        <v>924</v>
      </c>
      <c r="R2057">
        <v>1218</v>
      </c>
      <c r="S2057" s="19">
        <v>45155</v>
      </c>
      <c r="T2057">
        <v>101951</v>
      </c>
      <c r="U2057" t="s">
        <v>356</v>
      </c>
      <c r="V2057" s="19">
        <v>45166</v>
      </c>
      <c r="W2057" t="s">
        <v>2930</v>
      </c>
      <c r="X2057" t="s">
        <v>2931</v>
      </c>
      <c r="Y2057" t="s">
        <v>95</v>
      </c>
      <c r="Z2057" t="s">
        <v>364</v>
      </c>
      <c r="AA2057" s="29">
        <v>-702.41</v>
      </c>
      <c r="AB2057">
        <v>0</v>
      </c>
      <c r="AC2057">
        <f t="shared" si="396"/>
        <v>2023</v>
      </c>
      <c r="AD2057">
        <f t="shared" si="397"/>
        <v>8</v>
      </c>
      <c r="AE2057">
        <f t="shared" si="398"/>
        <v>2023</v>
      </c>
      <c r="AF2057">
        <f t="shared" si="399"/>
        <v>3</v>
      </c>
      <c r="AG2057" t="str">
        <f>VLOOKUP(F2057,vlookup!$A$2:$E$660,2,0)</f>
        <v>Retained</v>
      </c>
      <c r="AH2057" t="str">
        <f>VLOOKUP(F2057,vlookup!$A$2:$E$660,3,0)</f>
        <v>Service Contract</v>
      </c>
      <c r="AI2057" t="str">
        <f>VLOOKUP(F2057,vlookup!$A$2:$E$660,4,0)</f>
        <v>Used Car Programs</v>
      </c>
      <c r="AJ2057" t="str">
        <f>VLOOKUP(F2057,vlookup!$A$2:$E$660,5,0)</f>
        <v>High Mileage</v>
      </c>
      <c r="AL2057">
        <f t="shared" si="400"/>
        <v>23</v>
      </c>
      <c r="AM2057">
        <f t="shared" si="401"/>
        <v>152</v>
      </c>
      <c r="AN2057">
        <f t="shared" si="402"/>
        <v>22771</v>
      </c>
      <c r="AO2057" t="str">
        <f t="shared" si="403"/>
        <v/>
      </c>
      <c r="AP2057" t="str">
        <f t="shared" si="404"/>
        <v/>
      </c>
      <c r="AQ2057" t="str">
        <f t="shared" si="405"/>
        <v/>
      </c>
      <c r="AR2057">
        <f t="shared" si="406"/>
        <v>-702.41</v>
      </c>
      <c r="AS2057" t="str">
        <f t="shared" si="407"/>
        <v>ZAGG7161463C23-3</v>
      </c>
      <c r="AT2057" t="str">
        <f>IFERROR(IF(VLOOKUP(Y2057,vlookup!$I$2:$J$9,1,0)=Y2057,VLOOKUP(Y2057,vlookup!$I$2:$J$9,2,0),PROPER(Y2057)),PROPER(Y2057))</f>
        <v>Parts</v>
      </c>
      <c r="AU2057" t="str">
        <f>IFERROR(IF(B2057=VLOOKUP(B2057,vlookup!$L$2:$L$10,1,0),"Yes","No"),"No")</f>
        <v>No</v>
      </c>
    </row>
    <row r="2058" spans="1:47" ht="14.45" customHeight="1" x14ac:dyDescent="0.25">
      <c r="A2058" t="s">
        <v>1361</v>
      </c>
      <c r="B2058" s="31" t="s">
        <v>1362</v>
      </c>
      <c r="C2058">
        <v>4</v>
      </c>
      <c r="D2058">
        <v>1</v>
      </c>
      <c r="E2058" t="s">
        <v>382</v>
      </c>
      <c r="F2058" t="s">
        <v>464</v>
      </c>
      <c r="G2058" t="s">
        <v>543</v>
      </c>
      <c r="H2058" t="s">
        <v>1363</v>
      </c>
      <c r="I2058">
        <v>79180</v>
      </c>
      <c r="J2058" s="19">
        <v>45011</v>
      </c>
      <c r="K2058" s="19">
        <v>45035</v>
      </c>
      <c r="L2058">
        <v>202304</v>
      </c>
      <c r="M2058" s="19">
        <v>45017</v>
      </c>
      <c r="N2058">
        <v>24617</v>
      </c>
      <c r="O2058" t="s">
        <v>1070</v>
      </c>
      <c r="P2058" t="s">
        <v>1365</v>
      </c>
      <c r="Q2058" t="s">
        <v>924</v>
      </c>
      <c r="R2058">
        <v>1788146</v>
      </c>
      <c r="S2058" s="19">
        <v>45187</v>
      </c>
      <c r="T2058">
        <v>105833</v>
      </c>
      <c r="U2058" t="s">
        <v>356</v>
      </c>
      <c r="V2058" s="19">
        <v>45189</v>
      </c>
      <c r="W2058" t="s">
        <v>2932</v>
      </c>
      <c r="X2058" t="s">
        <v>2933</v>
      </c>
      <c r="Y2058" t="s">
        <v>95</v>
      </c>
      <c r="Z2058" t="s">
        <v>358</v>
      </c>
      <c r="AA2058" s="29">
        <v>-212</v>
      </c>
      <c r="AB2058">
        <v>0</v>
      </c>
      <c r="AC2058">
        <f t="shared" si="396"/>
        <v>2023</v>
      </c>
      <c r="AD2058">
        <f t="shared" si="397"/>
        <v>9</v>
      </c>
      <c r="AE2058">
        <f t="shared" si="398"/>
        <v>2023</v>
      </c>
      <c r="AF2058">
        <f t="shared" si="399"/>
        <v>3</v>
      </c>
      <c r="AG2058" t="str">
        <f>VLOOKUP(F2058,vlookup!$A$2:$E$660,2,0)</f>
        <v>Retained</v>
      </c>
      <c r="AH2058" t="str">
        <f>VLOOKUP(F2058,vlookup!$A$2:$E$660,3,0)</f>
        <v>Service Contract</v>
      </c>
      <c r="AI2058" t="str">
        <f>VLOOKUP(F2058,vlookup!$A$2:$E$660,4,0)</f>
        <v>Used Car Programs</v>
      </c>
      <c r="AJ2058" t="str">
        <f>VLOOKUP(F2058,vlookup!$A$2:$E$660,5,0)</f>
        <v>High Mileage</v>
      </c>
      <c r="AL2058">
        <f t="shared" si="400"/>
        <v>23</v>
      </c>
      <c r="AM2058">
        <f t="shared" si="401"/>
        <v>174</v>
      </c>
      <c r="AN2058">
        <f t="shared" si="402"/>
        <v>26653</v>
      </c>
      <c r="AO2058" t="str">
        <f t="shared" si="403"/>
        <v/>
      </c>
      <c r="AP2058" t="str">
        <f t="shared" si="404"/>
        <v/>
      </c>
      <c r="AQ2058" t="str">
        <f t="shared" si="405"/>
        <v/>
      </c>
      <c r="AR2058">
        <f t="shared" si="406"/>
        <v>-212</v>
      </c>
      <c r="AS2058" t="str">
        <f t="shared" si="407"/>
        <v>ZAGG7161463C23-4</v>
      </c>
      <c r="AT2058" t="str">
        <f>IFERROR(IF(VLOOKUP(Y2058,vlookup!$I$2:$J$9,1,0)=Y2058,VLOOKUP(Y2058,vlookup!$I$2:$J$9,2,0),PROPER(Y2058)),PROPER(Y2058))</f>
        <v>Parts</v>
      </c>
      <c r="AU2058" t="str">
        <f>IFERROR(IF(B2058=VLOOKUP(B2058,vlookup!$L$2:$L$10,1,0),"Yes","No"),"No")</f>
        <v>No</v>
      </c>
    </row>
    <row r="2059" spans="1:47" ht="14.45" customHeight="1" x14ac:dyDescent="0.25">
      <c r="A2059" t="s">
        <v>1361</v>
      </c>
      <c r="B2059" s="31" t="s">
        <v>1362</v>
      </c>
      <c r="C2059">
        <v>6</v>
      </c>
      <c r="D2059">
        <v>1</v>
      </c>
      <c r="E2059" t="s">
        <v>382</v>
      </c>
      <c r="F2059" t="s">
        <v>464</v>
      </c>
      <c r="G2059" t="s">
        <v>543</v>
      </c>
      <c r="H2059" t="s">
        <v>1363</v>
      </c>
      <c r="I2059">
        <v>79180</v>
      </c>
      <c r="J2059" s="19">
        <v>45011</v>
      </c>
      <c r="K2059" s="19">
        <v>45035</v>
      </c>
      <c r="L2059">
        <v>202304</v>
      </c>
      <c r="M2059" s="19">
        <v>45017</v>
      </c>
      <c r="N2059">
        <v>24617</v>
      </c>
      <c r="O2059" t="s">
        <v>1070</v>
      </c>
      <c r="P2059" t="s">
        <v>1364</v>
      </c>
      <c r="Q2059" t="s">
        <v>924</v>
      </c>
      <c r="R2059">
        <v>1248</v>
      </c>
      <c r="S2059" s="19">
        <v>45223</v>
      </c>
      <c r="T2059">
        <v>104119</v>
      </c>
      <c r="U2059" t="s">
        <v>356</v>
      </c>
      <c r="V2059" s="19">
        <v>45225</v>
      </c>
      <c r="W2059" t="s">
        <v>969</v>
      </c>
      <c r="X2059" t="s">
        <v>970</v>
      </c>
      <c r="Y2059" t="s">
        <v>95</v>
      </c>
      <c r="Z2059" t="s">
        <v>582</v>
      </c>
      <c r="AA2059" s="29">
        <v>-281.99</v>
      </c>
      <c r="AB2059">
        <v>0</v>
      </c>
      <c r="AC2059">
        <f t="shared" si="396"/>
        <v>2023</v>
      </c>
      <c r="AD2059">
        <f t="shared" si="397"/>
        <v>10</v>
      </c>
      <c r="AE2059">
        <f t="shared" si="398"/>
        <v>2023</v>
      </c>
      <c r="AF2059">
        <f t="shared" si="399"/>
        <v>3</v>
      </c>
      <c r="AG2059" t="str">
        <f>VLOOKUP(F2059,vlookup!$A$2:$E$660,2,0)</f>
        <v>Retained</v>
      </c>
      <c r="AH2059" t="str">
        <f>VLOOKUP(F2059,vlookup!$A$2:$E$660,3,0)</f>
        <v>Service Contract</v>
      </c>
      <c r="AI2059" t="str">
        <f>VLOOKUP(F2059,vlookup!$A$2:$E$660,4,0)</f>
        <v>Used Car Programs</v>
      </c>
      <c r="AJ2059" t="str">
        <f>VLOOKUP(F2059,vlookup!$A$2:$E$660,5,0)</f>
        <v>High Mileage</v>
      </c>
      <c r="AL2059">
        <f t="shared" si="400"/>
        <v>23</v>
      </c>
      <c r="AM2059">
        <f t="shared" si="401"/>
        <v>210</v>
      </c>
      <c r="AN2059">
        <f t="shared" si="402"/>
        <v>24939</v>
      </c>
      <c r="AO2059" t="str">
        <f t="shared" si="403"/>
        <v/>
      </c>
      <c r="AP2059" t="str">
        <f t="shared" si="404"/>
        <v/>
      </c>
      <c r="AQ2059" t="str">
        <f t="shared" si="405"/>
        <v/>
      </c>
      <c r="AR2059">
        <f t="shared" si="406"/>
        <v>-281.99</v>
      </c>
      <c r="AS2059" t="str">
        <f t="shared" si="407"/>
        <v>ZAGG7161463C23-6</v>
      </c>
      <c r="AT2059" t="str">
        <f>IFERROR(IF(VLOOKUP(Y2059,vlookup!$I$2:$J$9,1,0)=Y2059,VLOOKUP(Y2059,vlookup!$I$2:$J$9,2,0),PROPER(Y2059)),PROPER(Y2059))</f>
        <v>Parts</v>
      </c>
      <c r="AU2059" t="str">
        <f>IFERROR(IF(B2059=VLOOKUP(B2059,vlookup!$L$2:$L$10,1,0),"Yes","No"),"No")</f>
        <v>No</v>
      </c>
    </row>
    <row r="2060" spans="1:47" ht="14.45" customHeight="1" x14ac:dyDescent="0.25">
      <c r="A2060" t="s">
        <v>1366</v>
      </c>
      <c r="B2060" s="31" t="s">
        <v>1367</v>
      </c>
      <c r="C2060">
        <v>1</v>
      </c>
      <c r="D2060">
        <v>1</v>
      </c>
      <c r="E2060" t="s">
        <v>382</v>
      </c>
      <c r="F2060" t="s">
        <v>238</v>
      </c>
      <c r="G2060" t="s">
        <v>543</v>
      </c>
      <c r="H2060" t="s">
        <v>3734</v>
      </c>
      <c r="I2060">
        <v>102606</v>
      </c>
      <c r="J2060" s="19">
        <v>41908</v>
      </c>
      <c r="K2060" s="19">
        <v>41943</v>
      </c>
      <c r="L2060">
        <v>201410</v>
      </c>
      <c r="M2060" s="19">
        <v>41913</v>
      </c>
      <c r="N2060">
        <v>24617</v>
      </c>
      <c r="O2060" t="s">
        <v>1070</v>
      </c>
      <c r="P2060" t="s">
        <v>1368</v>
      </c>
      <c r="Q2060" t="s">
        <v>924</v>
      </c>
      <c r="R2060">
        <v>120948</v>
      </c>
      <c r="S2060" s="19">
        <v>41936</v>
      </c>
      <c r="T2060">
        <v>103906</v>
      </c>
      <c r="U2060" t="s">
        <v>357</v>
      </c>
      <c r="V2060" s="19">
        <v>41962</v>
      </c>
      <c r="W2060" t="s">
        <v>593</v>
      </c>
      <c r="X2060" t="s">
        <v>594</v>
      </c>
      <c r="Y2060" t="s">
        <v>95</v>
      </c>
      <c r="Z2060" t="s">
        <v>364</v>
      </c>
      <c r="AA2060" s="29">
        <v>-31.25</v>
      </c>
      <c r="AB2060">
        <v>0</v>
      </c>
      <c r="AC2060">
        <f t="shared" si="396"/>
        <v>2014</v>
      </c>
      <c r="AD2060">
        <f t="shared" si="397"/>
        <v>11</v>
      </c>
      <c r="AE2060">
        <f t="shared" si="398"/>
        <v>2014</v>
      </c>
      <c r="AF2060">
        <f t="shared" si="399"/>
        <v>9</v>
      </c>
      <c r="AG2060" t="str">
        <f>VLOOKUP(F2060,vlookup!$A$2:$E$660,2,0)</f>
        <v>Retained</v>
      </c>
      <c r="AH2060" t="str">
        <f>VLOOKUP(F2060,vlookup!$A$2:$E$660,3,0)</f>
        <v>Service Contract</v>
      </c>
      <c r="AI2060" t="str">
        <f>VLOOKUP(F2060,vlookup!$A$2:$E$660,4,0)</f>
        <v>Used Car Programs</v>
      </c>
      <c r="AJ2060" t="str">
        <f>VLOOKUP(F2060,vlookup!$A$2:$E$660,5,0)</f>
        <v>High Mileage</v>
      </c>
      <c r="AL2060">
        <f t="shared" si="400"/>
        <v>35</v>
      </c>
      <c r="AM2060">
        <f t="shared" si="401"/>
        <v>53</v>
      </c>
      <c r="AN2060">
        <f t="shared" si="402"/>
        <v>1300</v>
      </c>
      <c r="AO2060" t="str">
        <f t="shared" si="403"/>
        <v/>
      </c>
      <c r="AP2060">
        <f t="shared" si="404"/>
        <v>-31.25</v>
      </c>
      <c r="AQ2060" t="str">
        <f t="shared" si="405"/>
        <v/>
      </c>
      <c r="AR2060" t="str">
        <f t="shared" si="406"/>
        <v/>
      </c>
      <c r="AS2060" t="str">
        <f t="shared" si="407"/>
        <v>A4137934I4Y-1</v>
      </c>
      <c r="AT2060" t="str">
        <f>IFERROR(IF(VLOOKUP(Y2060,vlookup!$I$2:$J$9,1,0)=Y2060,VLOOKUP(Y2060,vlookup!$I$2:$J$9,2,0),PROPER(Y2060)),PROPER(Y2060))</f>
        <v>Parts</v>
      </c>
      <c r="AU2060" t="str">
        <f>IFERROR(IF(B2060=VLOOKUP(B2060,vlookup!$L$2:$L$10,1,0),"Yes","No"),"No")</f>
        <v>No</v>
      </c>
    </row>
    <row r="2061" spans="1:47" ht="14.45" customHeight="1" x14ac:dyDescent="0.25">
      <c r="A2061" t="s">
        <v>1366</v>
      </c>
      <c r="B2061" s="31" t="s">
        <v>1367</v>
      </c>
      <c r="C2061">
        <v>1</v>
      </c>
      <c r="D2061">
        <v>1</v>
      </c>
      <c r="E2061" t="s">
        <v>382</v>
      </c>
      <c r="F2061" t="s">
        <v>238</v>
      </c>
      <c r="G2061" t="s">
        <v>543</v>
      </c>
      <c r="H2061" t="s">
        <v>3734</v>
      </c>
      <c r="I2061">
        <v>102606</v>
      </c>
      <c r="J2061" s="19">
        <v>41908</v>
      </c>
      <c r="K2061" s="19">
        <v>41943</v>
      </c>
      <c r="L2061">
        <v>201410</v>
      </c>
      <c r="M2061" s="19">
        <v>41913</v>
      </c>
      <c r="N2061">
        <v>24617</v>
      </c>
      <c r="O2061" t="s">
        <v>1070</v>
      </c>
      <c r="P2061" t="s">
        <v>1368</v>
      </c>
      <c r="Q2061" t="s">
        <v>924</v>
      </c>
      <c r="R2061">
        <v>120948</v>
      </c>
      <c r="S2061" s="19">
        <v>41936</v>
      </c>
      <c r="T2061">
        <v>103906</v>
      </c>
      <c r="U2061" t="s">
        <v>357</v>
      </c>
      <c r="V2061" s="19">
        <v>41962</v>
      </c>
      <c r="W2061" t="s">
        <v>988</v>
      </c>
      <c r="X2061" t="s">
        <v>989</v>
      </c>
      <c r="Y2061" t="s">
        <v>95</v>
      </c>
      <c r="Z2061" t="s">
        <v>364</v>
      </c>
      <c r="AA2061" s="29">
        <v>-47.69</v>
      </c>
      <c r="AB2061">
        <v>0</v>
      </c>
      <c r="AC2061">
        <f t="shared" si="396"/>
        <v>2014</v>
      </c>
      <c r="AD2061">
        <f t="shared" si="397"/>
        <v>11</v>
      </c>
      <c r="AE2061">
        <f t="shared" si="398"/>
        <v>2014</v>
      </c>
      <c r="AF2061">
        <f t="shared" si="399"/>
        <v>9</v>
      </c>
      <c r="AG2061" t="str">
        <f>VLOOKUP(F2061,vlookup!$A$2:$E$660,2,0)</f>
        <v>Retained</v>
      </c>
      <c r="AH2061" t="str">
        <f>VLOOKUP(F2061,vlookup!$A$2:$E$660,3,0)</f>
        <v>Service Contract</v>
      </c>
      <c r="AI2061" t="str">
        <f>VLOOKUP(F2061,vlookup!$A$2:$E$660,4,0)</f>
        <v>Used Car Programs</v>
      </c>
      <c r="AJ2061" t="str">
        <f>VLOOKUP(F2061,vlookup!$A$2:$E$660,5,0)</f>
        <v>High Mileage</v>
      </c>
      <c r="AL2061">
        <f t="shared" si="400"/>
        <v>35</v>
      </c>
      <c r="AM2061">
        <f t="shared" si="401"/>
        <v>53</v>
      </c>
      <c r="AN2061">
        <f t="shared" si="402"/>
        <v>1300</v>
      </c>
      <c r="AO2061" t="str">
        <f t="shared" si="403"/>
        <v/>
      </c>
      <c r="AP2061">
        <f t="shared" si="404"/>
        <v>-47.69</v>
      </c>
      <c r="AQ2061" t="str">
        <f t="shared" si="405"/>
        <v/>
      </c>
      <c r="AR2061" t="str">
        <f t="shared" si="406"/>
        <v/>
      </c>
      <c r="AS2061" t="str">
        <f t="shared" si="407"/>
        <v>A4137934I4Y-1</v>
      </c>
      <c r="AT2061" t="str">
        <f>IFERROR(IF(VLOOKUP(Y2061,vlookup!$I$2:$J$9,1,0)=Y2061,VLOOKUP(Y2061,vlookup!$I$2:$J$9,2,0),PROPER(Y2061)),PROPER(Y2061))</f>
        <v>Parts</v>
      </c>
      <c r="AU2061" t="str">
        <f>IFERROR(IF(B2061=VLOOKUP(B2061,vlookup!$L$2:$L$10,1,0),"Yes","No"),"No")</f>
        <v>No</v>
      </c>
    </row>
    <row r="2062" spans="1:47" ht="14.45" customHeight="1" x14ac:dyDescent="0.25">
      <c r="A2062" t="s">
        <v>1366</v>
      </c>
      <c r="B2062" s="31" t="s">
        <v>1367</v>
      </c>
      <c r="C2062">
        <v>1</v>
      </c>
      <c r="D2062">
        <v>1</v>
      </c>
      <c r="E2062" t="s">
        <v>382</v>
      </c>
      <c r="F2062" t="s">
        <v>238</v>
      </c>
      <c r="G2062" t="s">
        <v>543</v>
      </c>
      <c r="H2062" t="s">
        <v>3734</v>
      </c>
      <c r="I2062">
        <v>102606</v>
      </c>
      <c r="J2062" s="19">
        <v>41908</v>
      </c>
      <c r="K2062" s="19">
        <v>41943</v>
      </c>
      <c r="L2062">
        <v>201410</v>
      </c>
      <c r="M2062" s="19">
        <v>41913</v>
      </c>
      <c r="N2062">
        <v>24617</v>
      </c>
      <c r="O2062" t="s">
        <v>1070</v>
      </c>
      <c r="P2062" t="s">
        <v>1368</v>
      </c>
      <c r="Q2062" t="s">
        <v>924</v>
      </c>
      <c r="R2062">
        <v>120948</v>
      </c>
      <c r="S2062" s="19">
        <v>41936</v>
      </c>
      <c r="T2062">
        <v>103906</v>
      </c>
      <c r="U2062" t="s">
        <v>357</v>
      </c>
      <c r="V2062" s="19">
        <v>41962</v>
      </c>
      <c r="W2062" t="s">
        <v>1006</v>
      </c>
      <c r="X2062" t="s">
        <v>1007</v>
      </c>
      <c r="Y2062" t="s">
        <v>95</v>
      </c>
      <c r="Z2062" t="s">
        <v>364</v>
      </c>
      <c r="AA2062" s="29">
        <v>-44</v>
      </c>
      <c r="AB2062">
        <v>0</v>
      </c>
      <c r="AC2062">
        <f t="shared" si="396"/>
        <v>2014</v>
      </c>
      <c r="AD2062">
        <f t="shared" si="397"/>
        <v>11</v>
      </c>
      <c r="AE2062">
        <f t="shared" si="398"/>
        <v>2014</v>
      </c>
      <c r="AF2062">
        <f t="shared" si="399"/>
        <v>9</v>
      </c>
      <c r="AG2062" t="str">
        <f>VLOOKUP(F2062,vlookup!$A$2:$E$660,2,0)</f>
        <v>Retained</v>
      </c>
      <c r="AH2062" t="str">
        <f>VLOOKUP(F2062,vlookup!$A$2:$E$660,3,0)</f>
        <v>Service Contract</v>
      </c>
      <c r="AI2062" t="str">
        <f>VLOOKUP(F2062,vlookup!$A$2:$E$660,4,0)</f>
        <v>Used Car Programs</v>
      </c>
      <c r="AJ2062" t="str">
        <f>VLOOKUP(F2062,vlookup!$A$2:$E$660,5,0)</f>
        <v>High Mileage</v>
      </c>
      <c r="AL2062">
        <f t="shared" si="400"/>
        <v>35</v>
      </c>
      <c r="AM2062">
        <f t="shared" si="401"/>
        <v>53</v>
      </c>
      <c r="AN2062">
        <f t="shared" si="402"/>
        <v>1300</v>
      </c>
      <c r="AO2062" t="str">
        <f t="shared" si="403"/>
        <v/>
      </c>
      <c r="AP2062">
        <f t="shared" si="404"/>
        <v>-44</v>
      </c>
      <c r="AQ2062" t="str">
        <f t="shared" si="405"/>
        <v/>
      </c>
      <c r="AR2062" t="str">
        <f t="shared" si="406"/>
        <v/>
      </c>
      <c r="AS2062" t="str">
        <f t="shared" si="407"/>
        <v>A4137934I4Y-1</v>
      </c>
      <c r="AT2062" t="str">
        <f>IFERROR(IF(VLOOKUP(Y2062,vlookup!$I$2:$J$9,1,0)=Y2062,VLOOKUP(Y2062,vlookup!$I$2:$J$9,2,0),PROPER(Y2062)),PROPER(Y2062))</f>
        <v>Parts</v>
      </c>
      <c r="AU2062" t="str">
        <f>IFERROR(IF(B2062=VLOOKUP(B2062,vlookup!$L$2:$L$10,1,0),"Yes","No"),"No")</f>
        <v>No</v>
      </c>
    </row>
    <row r="2063" spans="1:47" ht="14.45" customHeight="1" x14ac:dyDescent="0.25">
      <c r="A2063" t="s">
        <v>1366</v>
      </c>
      <c r="B2063" s="31" t="s">
        <v>1367</v>
      </c>
      <c r="C2063">
        <v>1</v>
      </c>
      <c r="D2063">
        <v>1</v>
      </c>
      <c r="E2063" t="s">
        <v>382</v>
      </c>
      <c r="F2063" t="s">
        <v>238</v>
      </c>
      <c r="G2063" t="s">
        <v>543</v>
      </c>
      <c r="H2063" t="s">
        <v>3734</v>
      </c>
      <c r="I2063">
        <v>102606</v>
      </c>
      <c r="J2063" s="19">
        <v>41908</v>
      </c>
      <c r="K2063" s="19">
        <v>41943</v>
      </c>
      <c r="L2063">
        <v>201410</v>
      </c>
      <c r="M2063" s="19">
        <v>41913</v>
      </c>
      <c r="N2063">
        <v>24617</v>
      </c>
      <c r="O2063" t="s">
        <v>1070</v>
      </c>
      <c r="P2063" t="s">
        <v>1368</v>
      </c>
      <c r="Q2063" t="s">
        <v>924</v>
      </c>
      <c r="R2063">
        <v>120948</v>
      </c>
      <c r="S2063" s="19">
        <v>41936</v>
      </c>
      <c r="T2063">
        <v>103906</v>
      </c>
      <c r="U2063" t="s">
        <v>357</v>
      </c>
      <c r="V2063" s="19">
        <v>41962</v>
      </c>
      <c r="W2063" t="s">
        <v>622</v>
      </c>
      <c r="X2063" t="s">
        <v>623</v>
      </c>
      <c r="Y2063" t="s">
        <v>95</v>
      </c>
      <c r="Z2063" t="s">
        <v>364</v>
      </c>
      <c r="AA2063" s="29">
        <v>-18</v>
      </c>
      <c r="AB2063">
        <v>0</v>
      </c>
      <c r="AC2063">
        <f t="shared" si="396"/>
        <v>2014</v>
      </c>
      <c r="AD2063">
        <f t="shared" si="397"/>
        <v>11</v>
      </c>
      <c r="AE2063">
        <f t="shared" si="398"/>
        <v>2014</v>
      </c>
      <c r="AF2063">
        <f t="shared" si="399"/>
        <v>9</v>
      </c>
      <c r="AG2063" t="str">
        <f>VLOOKUP(F2063,vlookup!$A$2:$E$660,2,0)</f>
        <v>Retained</v>
      </c>
      <c r="AH2063" t="str">
        <f>VLOOKUP(F2063,vlookup!$A$2:$E$660,3,0)</f>
        <v>Service Contract</v>
      </c>
      <c r="AI2063" t="str">
        <f>VLOOKUP(F2063,vlookup!$A$2:$E$660,4,0)</f>
        <v>Used Car Programs</v>
      </c>
      <c r="AJ2063" t="str">
        <f>VLOOKUP(F2063,vlookup!$A$2:$E$660,5,0)</f>
        <v>High Mileage</v>
      </c>
      <c r="AL2063">
        <f t="shared" si="400"/>
        <v>35</v>
      </c>
      <c r="AM2063">
        <f t="shared" si="401"/>
        <v>53</v>
      </c>
      <c r="AN2063">
        <f t="shared" si="402"/>
        <v>1300</v>
      </c>
      <c r="AO2063" t="str">
        <f t="shared" si="403"/>
        <v/>
      </c>
      <c r="AP2063">
        <f t="shared" si="404"/>
        <v>-18</v>
      </c>
      <c r="AQ2063" t="str">
        <f t="shared" si="405"/>
        <v/>
      </c>
      <c r="AR2063" t="str">
        <f t="shared" si="406"/>
        <v/>
      </c>
      <c r="AS2063" t="str">
        <f t="shared" si="407"/>
        <v>A4137934I4Y-1</v>
      </c>
      <c r="AT2063" t="str">
        <f>IFERROR(IF(VLOOKUP(Y2063,vlookup!$I$2:$J$9,1,0)=Y2063,VLOOKUP(Y2063,vlookup!$I$2:$J$9,2,0),PROPER(Y2063)),PROPER(Y2063))</f>
        <v>Parts</v>
      </c>
      <c r="AU2063" t="str">
        <f>IFERROR(IF(B2063=VLOOKUP(B2063,vlookup!$L$2:$L$10,1,0),"Yes","No"),"No")</f>
        <v>No</v>
      </c>
    </row>
    <row r="2064" spans="1:47" ht="14.45" customHeight="1" x14ac:dyDescent="0.25">
      <c r="A2064" t="s">
        <v>1369</v>
      </c>
      <c r="B2064" s="31" t="s">
        <v>1370</v>
      </c>
      <c r="C2064">
        <v>2</v>
      </c>
      <c r="D2064">
        <v>1</v>
      </c>
      <c r="E2064" t="s">
        <v>382</v>
      </c>
      <c r="F2064" t="s">
        <v>60</v>
      </c>
      <c r="G2064" t="s">
        <v>543</v>
      </c>
      <c r="H2064" t="s">
        <v>3734</v>
      </c>
      <c r="I2064">
        <v>131891</v>
      </c>
      <c r="J2064" s="19">
        <v>41314</v>
      </c>
      <c r="K2064" s="19">
        <v>41345</v>
      </c>
      <c r="L2064">
        <v>201303</v>
      </c>
      <c r="M2064" s="19">
        <v>41334</v>
      </c>
      <c r="N2064">
        <v>24616</v>
      </c>
      <c r="O2064" t="s">
        <v>1076</v>
      </c>
      <c r="P2064" t="s">
        <v>1082</v>
      </c>
      <c r="Q2064" t="s">
        <v>973</v>
      </c>
      <c r="R2064" t="s">
        <v>1371</v>
      </c>
      <c r="S2064" s="19">
        <v>41478</v>
      </c>
      <c r="T2064">
        <v>140153</v>
      </c>
      <c r="U2064" t="s">
        <v>357</v>
      </c>
      <c r="V2064" s="19">
        <v>41515</v>
      </c>
      <c r="W2064" t="s">
        <v>3030</v>
      </c>
      <c r="X2064" t="s">
        <v>3031</v>
      </c>
      <c r="Y2064" t="s">
        <v>95</v>
      </c>
      <c r="Z2064" t="s">
        <v>14</v>
      </c>
      <c r="AA2064" s="29">
        <v>-58.05</v>
      </c>
      <c r="AB2064" t="s">
        <v>544</v>
      </c>
      <c r="AC2064">
        <f t="shared" si="396"/>
        <v>2013</v>
      </c>
      <c r="AD2064">
        <f t="shared" si="397"/>
        <v>8</v>
      </c>
      <c r="AE2064">
        <f t="shared" si="398"/>
        <v>2013</v>
      </c>
      <c r="AF2064">
        <f t="shared" si="399"/>
        <v>2</v>
      </c>
      <c r="AG2064" t="str">
        <f>VLOOKUP(F2064,vlookup!$A$2:$E$660,2,0)</f>
        <v>Retained</v>
      </c>
      <c r="AH2064" t="str">
        <f>VLOOKUP(F2064,vlookup!$A$2:$E$660,3,0)</f>
        <v>Service Contract</v>
      </c>
      <c r="AI2064" t="str">
        <f>VLOOKUP(F2064,vlookup!$A$2:$E$660,4,0)</f>
        <v>Used Car Programs</v>
      </c>
      <c r="AJ2064" t="str">
        <f>VLOOKUP(F2064,vlookup!$A$2:$E$660,5,0)</f>
        <v>High Mileage</v>
      </c>
      <c r="AL2064">
        <f t="shared" si="400"/>
        <v>33</v>
      </c>
      <c r="AM2064">
        <f t="shared" si="401"/>
        <v>200</v>
      </c>
      <c r="AN2064">
        <f t="shared" si="402"/>
        <v>8262</v>
      </c>
      <c r="AO2064" t="str">
        <f t="shared" si="403"/>
        <v/>
      </c>
      <c r="AP2064" t="str">
        <f t="shared" si="404"/>
        <v/>
      </c>
      <c r="AQ2064" t="str">
        <f t="shared" si="405"/>
        <v/>
      </c>
      <c r="AR2064">
        <f t="shared" si="406"/>
        <v>-58.05</v>
      </c>
      <c r="AS2064" t="str">
        <f t="shared" si="407"/>
        <v>5F297281B3Y-2</v>
      </c>
      <c r="AT2064" t="str">
        <f>IFERROR(IF(VLOOKUP(Y2064,vlookup!$I$2:$J$9,1,0)=Y2064,VLOOKUP(Y2064,vlookup!$I$2:$J$9,2,0),PROPER(Y2064)),PROPER(Y2064))</f>
        <v>Parts</v>
      </c>
      <c r="AU2064" t="str">
        <f>IFERROR(IF(B2064=VLOOKUP(B2064,vlookup!$L$2:$L$10,1,0),"Yes","No"),"No")</f>
        <v>No</v>
      </c>
    </row>
    <row r="2065" spans="1:47" ht="14.45" customHeight="1" x14ac:dyDescent="0.25">
      <c r="A2065" t="s">
        <v>1369</v>
      </c>
      <c r="B2065" s="31" t="s">
        <v>1370</v>
      </c>
      <c r="C2065">
        <v>2</v>
      </c>
      <c r="D2065">
        <v>1</v>
      </c>
      <c r="E2065" t="s">
        <v>382</v>
      </c>
      <c r="F2065" t="s">
        <v>60</v>
      </c>
      <c r="G2065" t="s">
        <v>543</v>
      </c>
      <c r="H2065" t="s">
        <v>3734</v>
      </c>
      <c r="I2065">
        <v>131891</v>
      </c>
      <c r="J2065" s="19">
        <v>41314</v>
      </c>
      <c r="K2065" s="19">
        <v>41345</v>
      </c>
      <c r="L2065">
        <v>201303</v>
      </c>
      <c r="M2065" s="19">
        <v>41334</v>
      </c>
      <c r="N2065">
        <v>24616</v>
      </c>
      <c r="O2065" t="s">
        <v>1076</v>
      </c>
      <c r="P2065" t="s">
        <v>1082</v>
      </c>
      <c r="Q2065" t="s">
        <v>973</v>
      </c>
      <c r="R2065" t="s">
        <v>1371</v>
      </c>
      <c r="S2065" s="19">
        <v>41478</v>
      </c>
      <c r="T2065">
        <v>140153</v>
      </c>
      <c r="U2065" t="s">
        <v>357</v>
      </c>
      <c r="V2065" s="19">
        <v>41515</v>
      </c>
      <c r="W2065" t="s">
        <v>2787</v>
      </c>
      <c r="X2065" t="s">
        <v>2788</v>
      </c>
      <c r="Y2065" t="s">
        <v>95</v>
      </c>
      <c r="Z2065" t="s">
        <v>369</v>
      </c>
      <c r="AA2065" s="29">
        <v>-800</v>
      </c>
      <c r="AB2065" t="s">
        <v>544</v>
      </c>
      <c r="AC2065">
        <f t="shared" si="396"/>
        <v>2013</v>
      </c>
      <c r="AD2065">
        <f t="shared" si="397"/>
        <v>8</v>
      </c>
      <c r="AE2065">
        <f t="shared" si="398"/>
        <v>2013</v>
      </c>
      <c r="AF2065">
        <f t="shared" si="399"/>
        <v>2</v>
      </c>
      <c r="AG2065" t="str">
        <f>VLOOKUP(F2065,vlookup!$A$2:$E$660,2,0)</f>
        <v>Retained</v>
      </c>
      <c r="AH2065" t="str">
        <f>VLOOKUP(F2065,vlookup!$A$2:$E$660,3,0)</f>
        <v>Service Contract</v>
      </c>
      <c r="AI2065" t="str">
        <f>VLOOKUP(F2065,vlookup!$A$2:$E$660,4,0)</f>
        <v>Used Car Programs</v>
      </c>
      <c r="AJ2065" t="str">
        <f>VLOOKUP(F2065,vlookup!$A$2:$E$660,5,0)</f>
        <v>High Mileage</v>
      </c>
      <c r="AL2065">
        <f t="shared" si="400"/>
        <v>33</v>
      </c>
      <c r="AM2065">
        <f t="shared" si="401"/>
        <v>200</v>
      </c>
      <c r="AN2065">
        <f t="shared" si="402"/>
        <v>8262</v>
      </c>
      <c r="AO2065" t="str">
        <f t="shared" si="403"/>
        <v/>
      </c>
      <c r="AP2065" t="str">
        <f t="shared" si="404"/>
        <v/>
      </c>
      <c r="AQ2065" t="str">
        <f t="shared" si="405"/>
        <v/>
      </c>
      <c r="AR2065">
        <f t="shared" si="406"/>
        <v>-800</v>
      </c>
      <c r="AS2065" t="str">
        <f t="shared" si="407"/>
        <v>5F297281B3Y-2</v>
      </c>
      <c r="AT2065" t="str">
        <f>IFERROR(IF(VLOOKUP(Y2065,vlookup!$I$2:$J$9,1,0)=Y2065,VLOOKUP(Y2065,vlookup!$I$2:$J$9,2,0),PROPER(Y2065)),PROPER(Y2065))</f>
        <v>Parts</v>
      </c>
      <c r="AU2065" t="str">
        <f>IFERROR(IF(B2065=VLOOKUP(B2065,vlookup!$L$2:$L$10,1,0),"Yes","No"),"No")</f>
        <v>No</v>
      </c>
    </row>
    <row r="2066" spans="1:47" ht="14.45" customHeight="1" x14ac:dyDescent="0.25">
      <c r="A2066" t="s">
        <v>1372</v>
      </c>
      <c r="B2066" s="31" t="s">
        <v>1373</v>
      </c>
      <c r="C2066">
        <v>1</v>
      </c>
      <c r="D2066">
        <v>1</v>
      </c>
      <c r="E2066" t="s">
        <v>382</v>
      </c>
      <c r="F2066" t="s">
        <v>464</v>
      </c>
      <c r="G2066" t="s">
        <v>36</v>
      </c>
      <c r="H2066" t="s">
        <v>1374</v>
      </c>
      <c r="I2066">
        <v>85124</v>
      </c>
      <c r="J2066" s="19">
        <v>44576</v>
      </c>
      <c r="K2066" s="19">
        <v>44617</v>
      </c>
      <c r="L2066">
        <v>202202</v>
      </c>
      <c r="M2066" s="19">
        <v>44593</v>
      </c>
      <c r="N2066">
        <v>24616</v>
      </c>
      <c r="O2066" t="s">
        <v>1076</v>
      </c>
      <c r="P2066" t="s">
        <v>1375</v>
      </c>
      <c r="Q2066" t="s">
        <v>924</v>
      </c>
      <c r="R2066">
        <v>350775</v>
      </c>
      <c r="S2066" s="19">
        <v>44697</v>
      </c>
      <c r="T2066">
        <v>95069</v>
      </c>
      <c r="U2066" t="s">
        <v>356</v>
      </c>
      <c r="V2066" s="19">
        <v>44763</v>
      </c>
      <c r="W2066" t="s">
        <v>2936</v>
      </c>
      <c r="X2066" t="s">
        <v>2937</v>
      </c>
      <c r="Y2066" t="s">
        <v>95</v>
      </c>
      <c r="Z2066" t="s">
        <v>358</v>
      </c>
      <c r="AA2066" s="29">
        <v>-71.02</v>
      </c>
      <c r="AB2066">
        <v>0</v>
      </c>
      <c r="AC2066">
        <f t="shared" si="396"/>
        <v>2022</v>
      </c>
      <c r="AD2066">
        <f t="shared" si="397"/>
        <v>7</v>
      </c>
      <c r="AE2066">
        <f t="shared" si="398"/>
        <v>2022</v>
      </c>
      <c r="AF2066">
        <f t="shared" si="399"/>
        <v>1</v>
      </c>
      <c r="AG2066" t="str">
        <f>VLOOKUP(F2066,vlookup!$A$2:$E$660,2,0)</f>
        <v>Retained</v>
      </c>
      <c r="AH2066" t="str">
        <f>VLOOKUP(F2066,vlookup!$A$2:$E$660,3,0)</f>
        <v>Service Contract</v>
      </c>
      <c r="AI2066" t="str">
        <f>VLOOKUP(F2066,vlookup!$A$2:$E$660,4,0)</f>
        <v>Used Car Programs</v>
      </c>
      <c r="AJ2066" t="str">
        <f>VLOOKUP(F2066,vlookup!$A$2:$E$660,5,0)</f>
        <v>High Mileage</v>
      </c>
      <c r="AL2066">
        <f t="shared" si="400"/>
        <v>40</v>
      </c>
      <c r="AM2066">
        <f t="shared" si="401"/>
        <v>186</v>
      </c>
      <c r="AN2066">
        <f t="shared" si="402"/>
        <v>9945</v>
      </c>
      <c r="AO2066" t="str">
        <f t="shared" si="403"/>
        <v/>
      </c>
      <c r="AP2066" t="str">
        <f t="shared" si="404"/>
        <v/>
      </c>
      <c r="AQ2066" t="str">
        <f t="shared" si="405"/>
        <v/>
      </c>
      <c r="AR2066">
        <f t="shared" si="406"/>
        <v>-71.02</v>
      </c>
      <c r="AS2066" t="str">
        <f t="shared" si="407"/>
        <v>ZAGD4256073A22-1</v>
      </c>
      <c r="AT2066" t="str">
        <f>IFERROR(IF(VLOOKUP(Y2066,vlookup!$I$2:$J$9,1,0)=Y2066,VLOOKUP(Y2066,vlookup!$I$2:$J$9,2,0),PROPER(Y2066)),PROPER(Y2066))</f>
        <v>Parts</v>
      </c>
      <c r="AU2066" t="str">
        <f>IFERROR(IF(B2066=VLOOKUP(B2066,vlookup!$L$2:$L$10,1,0),"Yes","No"),"No")</f>
        <v>No</v>
      </c>
    </row>
    <row r="2067" spans="1:47" ht="14.45" customHeight="1" x14ac:dyDescent="0.25">
      <c r="A2067" t="s">
        <v>1372</v>
      </c>
      <c r="B2067" s="31" t="s">
        <v>1373</v>
      </c>
      <c r="C2067">
        <v>1</v>
      </c>
      <c r="D2067">
        <v>1</v>
      </c>
      <c r="E2067" t="s">
        <v>382</v>
      </c>
      <c r="F2067" t="s">
        <v>464</v>
      </c>
      <c r="G2067" t="s">
        <v>36</v>
      </c>
      <c r="H2067" t="s">
        <v>1374</v>
      </c>
      <c r="I2067">
        <v>85124</v>
      </c>
      <c r="J2067" s="19">
        <v>44576</v>
      </c>
      <c r="K2067" s="19">
        <v>44617</v>
      </c>
      <c r="L2067">
        <v>202202</v>
      </c>
      <c r="M2067" s="19">
        <v>44593</v>
      </c>
      <c r="N2067">
        <v>24616</v>
      </c>
      <c r="O2067" t="s">
        <v>1076</v>
      </c>
      <c r="P2067" t="s">
        <v>1375</v>
      </c>
      <c r="Q2067" t="s">
        <v>924</v>
      </c>
      <c r="R2067">
        <v>350775</v>
      </c>
      <c r="S2067" s="19">
        <v>44697</v>
      </c>
      <c r="T2067">
        <v>95069</v>
      </c>
      <c r="U2067" t="s">
        <v>356</v>
      </c>
      <c r="V2067" s="19">
        <v>44763</v>
      </c>
      <c r="W2067" t="s">
        <v>3348</v>
      </c>
      <c r="X2067" t="s">
        <v>3349</v>
      </c>
      <c r="Y2067" t="s">
        <v>95</v>
      </c>
      <c r="Z2067" t="s">
        <v>358</v>
      </c>
      <c r="AA2067" s="29">
        <v>-71.02</v>
      </c>
      <c r="AB2067">
        <v>0</v>
      </c>
      <c r="AC2067">
        <f t="shared" si="396"/>
        <v>2022</v>
      </c>
      <c r="AD2067">
        <f t="shared" si="397"/>
        <v>7</v>
      </c>
      <c r="AE2067">
        <f t="shared" si="398"/>
        <v>2022</v>
      </c>
      <c r="AF2067">
        <f t="shared" si="399"/>
        <v>1</v>
      </c>
      <c r="AG2067" t="str">
        <f>VLOOKUP(F2067,vlookup!$A$2:$E$660,2,0)</f>
        <v>Retained</v>
      </c>
      <c r="AH2067" t="str">
        <f>VLOOKUP(F2067,vlookup!$A$2:$E$660,3,0)</f>
        <v>Service Contract</v>
      </c>
      <c r="AI2067" t="str">
        <f>VLOOKUP(F2067,vlookup!$A$2:$E$660,4,0)</f>
        <v>Used Car Programs</v>
      </c>
      <c r="AJ2067" t="str">
        <f>VLOOKUP(F2067,vlookup!$A$2:$E$660,5,0)</f>
        <v>High Mileage</v>
      </c>
      <c r="AL2067">
        <f t="shared" si="400"/>
        <v>40</v>
      </c>
      <c r="AM2067">
        <f t="shared" si="401"/>
        <v>186</v>
      </c>
      <c r="AN2067">
        <f t="shared" si="402"/>
        <v>9945</v>
      </c>
      <c r="AO2067" t="str">
        <f t="shared" si="403"/>
        <v/>
      </c>
      <c r="AP2067" t="str">
        <f t="shared" si="404"/>
        <v/>
      </c>
      <c r="AQ2067" t="str">
        <f t="shared" si="405"/>
        <v/>
      </c>
      <c r="AR2067">
        <f t="shared" si="406"/>
        <v>-71.02</v>
      </c>
      <c r="AS2067" t="str">
        <f t="shared" si="407"/>
        <v>ZAGD4256073A22-1</v>
      </c>
      <c r="AT2067" t="str">
        <f>IFERROR(IF(VLOOKUP(Y2067,vlookup!$I$2:$J$9,1,0)=Y2067,VLOOKUP(Y2067,vlookup!$I$2:$J$9,2,0),PROPER(Y2067)),PROPER(Y2067))</f>
        <v>Parts</v>
      </c>
      <c r="AU2067" t="str">
        <f>IFERROR(IF(B2067=VLOOKUP(B2067,vlookup!$L$2:$L$10,1,0),"Yes","No"),"No")</f>
        <v>No</v>
      </c>
    </row>
    <row r="2068" spans="1:47" ht="14.45" customHeight="1" x14ac:dyDescent="0.25">
      <c r="A2068" t="s">
        <v>1376</v>
      </c>
      <c r="B2068" s="31" t="s">
        <v>1377</v>
      </c>
      <c r="C2068">
        <v>1</v>
      </c>
      <c r="D2068">
        <v>1</v>
      </c>
      <c r="E2068" t="s">
        <v>571</v>
      </c>
      <c r="F2068" t="s">
        <v>464</v>
      </c>
      <c r="G2068" t="s">
        <v>28</v>
      </c>
      <c r="H2068" t="s">
        <v>904</v>
      </c>
      <c r="I2068">
        <v>96972</v>
      </c>
      <c r="J2068" s="19">
        <v>44576</v>
      </c>
      <c r="K2068" s="19">
        <v>44617</v>
      </c>
      <c r="L2068">
        <v>202202</v>
      </c>
      <c r="M2068" s="19">
        <v>44593</v>
      </c>
      <c r="N2068">
        <v>24616</v>
      </c>
      <c r="O2068" t="s">
        <v>1076</v>
      </c>
      <c r="P2068" t="s">
        <v>1378</v>
      </c>
      <c r="Q2068" t="s">
        <v>924</v>
      </c>
      <c r="R2068">
        <v>731493</v>
      </c>
      <c r="S2068" s="19">
        <v>44646</v>
      </c>
      <c r="T2068">
        <v>99631</v>
      </c>
      <c r="U2068" t="s">
        <v>356</v>
      </c>
      <c r="V2068" s="19">
        <v>44671</v>
      </c>
      <c r="W2068" t="s">
        <v>1034</v>
      </c>
      <c r="X2068" t="s">
        <v>1035</v>
      </c>
      <c r="Y2068" t="s">
        <v>95</v>
      </c>
      <c r="Z2068" t="s">
        <v>364</v>
      </c>
      <c r="AA2068" s="29">
        <v>-25.34</v>
      </c>
      <c r="AB2068">
        <v>0</v>
      </c>
      <c r="AC2068">
        <f t="shared" si="396"/>
        <v>2022</v>
      </c>
      <c r="AD2068">
        <f t="shared" si="397"/>
        <v>4</v>
      </c>
      <c r="AE2068">
        <f t="shared" si="398"/>
        <v>2022</v>
      </c>
      <c r="AF2068">
        <f t="shared" si="399"/>
        <v>1</v>
      </c>
      <c r="AG2068" t="str">
        <f>VLOOKUP(F2068,vlookup!$A$2:$E$660,2,0)</f>
        <v>Retained</v>
      </c>
      <c r="AH2068" t="str">
        <f>VLOOKUP(F2068,vlookup!$A$2:$E$660,3,0)</f>
        <v>Service Contract</v>
      </c>
      <c r="AI2068" t="str">
        <f>VLOOKUP(F2068,vlookup!$A$2:$E$660,4,0)</f>
        <v>Used Car Programs</v>
      </c>
      <c r="AJ2068" t="str">
        <f>VLOOKUP(F2068,vlookup!$A$2:$E$660,5,0)</f>
        <v>High Mileage</v>
      </c>
      <c r="AL2068">
        <f t="shared" si="400"/>
        <v>40</v>
      </c>
      <c r="AM2068">
        <f t="shared" si="401"/>
        <v>95</v>
      </c>
      <c r="AN2068">
        <f t="shared" si="402"/>
        <v>2659</v>
      </c>
      <c r="AO2068" t="str">
        <f t="shared" si="403"/>
        <v/>
      </c>
      <c r="AP2068" t="str">
        <f t="shared" si="404"/>
        <v/>
      </c>
      <c r="AQ2068" t="str">
        <f t="shared" si="405"/>
        <v/>
      </c>
      <c r="AR2068">
        <f t="shared" si="406"/>
        <v>-25.34</v>
      </c>
      <c r="AS2068" t="str">
        <f t="shared" si="407"/>
        <v>ZAGF0114845A22-1</v>
      </c>
      <c r="AT2068" t="str">
        <f>IFERROR(IF(VLOOKUP(Y2068,vlookup!$I$2:$J$9,1,0)=Y2068,VLOOKUP(Y2068,vlookup!$I$2:$J$9,2,0),PROPER(Y2068)),PROPER(Y2068))</f>
        <v>Parts</v>
      </c>
      <c r="AU2068" t="str">
        <f>IFERROR(IF(B2068=VLOOKUP(B2068,vlookup!$L$2:$L$10,1,0),"Yes","No"),"No")</f>
        <v>No</v>
      </c>
    </row>
    <row r="2069" spans="1:47" ht="14.45" customHeight="1" x14ac:dyDescent="0.25">
      <c r="A2069" t="s">
        <v>1376</v>
      </c>
      <c r="B2069" s="31" t="s">
        <v>1377</v>
      </c>
      <c r="C2069">
        <v>1</v>
      </c>
      <c r="D2069">
        <v>1</v>
      </c>
      <c r="E2069" t="s">
        <v>571</v>
      </c>
      <c r="F2069" t="s">
        <v>464</v>
      </c>
      <c r="G2069" t="s">
        <v>28</v>
      </c>
      <c r="H2069" t="s">
        <v>904</v>
      </c>
      <c r="I2069">
        <v>96972</v>
      </c>
      <c r="J2069" s="19">
        <v>44576</v>
      </c>
      <c r="K2069" s="19">
        <v>44617</v>
      </c>
      <c r="L2069">
        <v>202202</v>
      </c>
      <c r="M2069" s="19">
        <v>44593</v>
      </c>
      <c r="N2069">
        <v>24616</v>
      </c>
      <c r="O2069" t="s">
        <v>1076</v>
      </c>
      <c r="P2069" t="s">
        <v>1378</v>
      </c>
      <c r="Q2069" t="s">
        <v>924</v>
      </c>
      <c r="R2069">
        <v>731493</v>
      </c>
      <c r="S2069" s="19">
        <v>44646</v>
      </c>
      <c r="T2069">
        <v>99631</v>
      </c>
      <c r="U2069" t="s">
        <v>356</v>
      </c>
      <c r="V2069" s="19">
        <v>44671</v>
      </c>
      <c r="W2069" t="s">
        <v>2938</v>
      </c>
      <c r="X2069" t="s">
        <v>2939</v>
      </c>
      <c r="Y2069" t="s">
        <v>95</v>
      </c>
      <c r="Z2069" t="s">
        <v>364</v>
      </c>
      <c r="AA2069" s="29">
        <v>-22.88</v>
      </c>
      <c r="AB2069">
        <v>0</v>
      </c>
      <c r="AC2069">
        <f t="shared" si="396"/>
        <v>2022</v>
      </c>
      <c r="AD2069">
        <f t="shared" si="397"/>
        <v>4</v>
      </c>
      <c r="AE2069">
        <f t="shared" si="398"/>
        <v>2022</v>
      </c>
      <c r="AF2069">
        <f t="shared" si="399"/>
        <v>1</v>
      </c>
      <c r="AG2069" t="str">
        <f>VLOOKUP(F2069,vlookup!$A$2:$E$660,2,0)</f>
        <v>Retained</v>
      </c>
      <c r="AH2069" t="str">
        <f>VLOOKUP(F2069,vlookup!$A$2:$E$660,3,0)</f>
        <v>Service Contract</v>
      </c>
      <c r="AI2069" t="str">
        <f>VLOOKUP(F2069,vlookup!$A$2:$E$660,4,0)</f>
        <v>Used Car Programs</v>
      </c>
      <c r="AJ2069" t="str">
        <f>VLOOKUP(F2069,vlookup!$A$2:$E$660,5,0)</f>
        <v>High Mileage</v>
      </c>
      <c r="AL2069">
        <f t="shared" si="400"/>
        <v>40</v>
      </c>
      <c r="AM2069">
        <f t="shared" si="401"/>
        <v>95</v>
      </c>
      <c r="AN2069">
        <f t="shared" si="402"/>
        <v>2659</v>
      </c>
      <c r="AO2069" t="str">
        <f t="shared" si="403"/>
        <v/>
      </c>
      <c r="AP2069" t="str">
        <f t="shared" si="404"/>
        <v/>
      </c>
      <c r="AQ2069" t="str">
        <f t="shared" si="405"/>
        <v/>
      </c>
      <c r="AR2069">
        <f t="shared" si="406"/>
        <v>-22.88</v>
      </c>
      <c r="AS2069" t="str">
        <f t="shared" si="407"/>
        <v>ZAGF0114845A22-1</v>
      </c>
      <c r="AT2069" t="str">
        <f>IFERROR(IF(VLOOKUP(Y2069,vlookup!$I$2:$J$9,1,0)=Y2069,VLOOKUP(Y2069,vlookup!$I$2:$J$9,2,0),PROPER(Y2069)),PROPER(Y2069))</f>
        <v>Parts</v>
      </c>
      <c r="AU2069" t="str">
        <f>IFERROR(IF(B2069=VLOOKUP(B2069,vlookup!$L$2:$L$10,1,0),"Yes","No"),"No")</f>
        <v>No</v>
      </c>
    </row>
    <row r="2070" spans="1:47" ht="14.45" customHeight="1" x14ac:dyDescent="0.25">
      <c r="A2070" t="s">
        <v>1376</v>
      </c>
      <c r="B2070" s="31" t="s">
        <v>1377</v>
      </c>
      <c r="C2070">
        <v>2</v>
      </c>
      <c r="D2070">
        <v>1</v>
      </c>
      <c r="E2070" t="s">
        <v>571</v>
      </c>
      <c r="F2070" t="s">
        <v>464</v>
      </c>
      <c r="G2070" t="s">
        <v>28</v>
      </c>
      <c r="H2070" t="s">
        <v>904</v>
      </c>
      <c r="I2070">
        <v>96972</v>
      </c>
      <c r="J2070" s="19">
        <v>44576</v>
      </c>
      <c r="K2070" s="19">
        <v>44617</v>
      </c>
      <c r="L2070">
        <v>202202</v>
      </c>
      <c r="M2070" s="19">
        <v>44593</v>
      </c>
      <c r="N2070">
        <v>24616</v>
      </c>
      <c r="O2070" t="s">
        <v>1076</v>
      </c>
      <c r="P2070" t="s">
        <v>1379</v>
      </c>
      <c r="Q2070" t="s">
        <v>924</v>
      </c>
      <c r="R2070">
        <v>43805</v>
      </c>
      <c r="S2070" s="19">
        <v>44799</v>
      </c>
      <c r="T2070">
        <v>106588</v>
      </c>
      <c r="U2070" t="s">
        <v>356</v>
      </c>
      <c r="V2070" s="19">
        <v>44810</v>
      </c>
      <c r="W2070" t="s">
        <v>2940</v>
      </c>
      <c r="X2070" t="s">
        <v>2941</v>
      </c>
      <c r="Y2070" t="s">
        <v>95</v>
      </c>
      <c r="Z2070" t="s">
        <v>366</v>
      </c>
      <c r="AA2070" s="29">
        <v>-19.100000000000001</v>
      </c>
      <c r="AB2070">
        <v>0</v>
      </c>
      <c r="AC2070">
        <f t="shared" si="396"/>
        <v>2022</v>
      </c>
      <c r="AD2070">
        <f t="shared" si="397"/>
        <v>9</v>
      </c>
      <c r="AE2070">
        <f t="shared" si="398"/>
        <v>2022</v>
      </c>
      <c r="AF2070">
        <f t="shared" si="399"/>
        <v>1</v>
      </c>
      <c r="AG2070" t="str">
        <f>VLOOKUP(F2070,vlookup!$A$2:$E$660,2,0)</f>
        <v>Retained</v>
      </c>
      <c r="AH2070" t="str">
        <f>VLOOKUP(F2070,vlookup!$A$2:$E$660,3,0)</f>
        <v>Service Contract</v>
      </c>
      <c r="AI2070" t="str">
        <f>VLOOKUP(F2070,vlookup!$A$2:$E$660,4,0)</f>
        <v>Used Car Programs</v>
      </c>
      <c r="AJ2070" t="str">
        <f>VLOOKUP(F2070,vlookup!$A$2:$E$660,5,0)</f>
        <v>High Mileage</v>
      </c>
      <c r="AL2070">
        <f t="shared" si="400"/>
        <v>40</v>
      </c>
      <c r="AM2070">
        <f t="shared" si="401"/>
        <v>231</v>
      </c>
      <c r="AN2070">
        <f t="shared" si="402"/>
        <v>9616</v>
      </c>
      <c r="AO2070" t="str">
        <f t="shared" si="403"/>
        <v/>
      </c>
      <c r="AP2070" t="str">
        <f t="shared" si="404"/>
        <v/>
      </c>
      <c r="AQ2070" t="str">
        <f t="shared" si="405"/>
        <v/>
      </c>
      <c r="AR2070">
        <f t="shared" si="406"/>
        <v>-19.100000000000001</v>
      </c>
      <c r="AS2070" t="str">
        <f t="shared" si="407"/>
        <v>ZAGF0114845A22-2</v>
      </c>
      <c r="AT2070" t="str">
        <f>IFERROR(IF(VLOOKUP(Y2070,vlookup!$I$2:$J$9,1,0)=Y2070,VLOOKUP(Y2070,vlookup!$I$2:$J$9,2,0),PROPER(Y2070)),PROPER(Y2070))</f>
        <v>Parts</v>
      </c>
      <c r="AU2070" t="str">
        <f>IFERROR(IF(B2070=VLOOKUP(B2070,vlookup!$L$2:$L$10,1,0),"Yes","No"),"No")</f>
        <v>No</v>
      </c>
    </row>
    <row r="2071" spans="1:47" ht="14.45" customHeight="1" x14ac:dyDescent="0.25">
      <c r="A2071" t="s">
        <v>1380</v>
      </c>
      <c r="B2071" s="31" t="s">
        <v>1381</v>
      </c>
      <c r="C2071">
        <v>2</v>
      </c>
      <c r="D2071">
        <v>1</v>
      </c>
      <c r="E2071" t="s">
        <v>382</v>
      </c>
      <c r="F2071" t="s">
        <v>205</v>
      </c>
      <c r="G2071" t="s">
        <v>633</v>
      </c>
      <c r="H2071" t="s">
        <v>1075</v>
      </c>
      <c r="I2071">
        <v>92463</v>
      </c>
      <c r="J2071" s="19">
        <v>41733</v>
      </c>
      <c r="K2071" s="19">
        <v>41758</v>
      </c>
      <c r="L2071">
        <v>201404</v>
      </c>
      <c r="M2071" s="19">
        <v>41730</v>
      </c>
      <c r="N2071">
        <v>24616</v>
      </c>
      <c r="O2071" t="s">
        <v>1076</v>
      </c>
      <c r="P2071" t="s">
        <v>1382</v>
      </c>
      <c r="Q2071" t="s">
        <v>924</v>
      </c>
      <c r="R2071" t="s">
        <v>1383</v>
      </c>
      <c r="S2071" s="19">
        <v>42115</v>
      </c>
      <c r="T2071">
        <v>109439</v>
      </c>
      <c r="U2071" t="s">
        <v>357</v>
      </c>
      <c r="V2071" s="19">
        <v>42145</v>
      </c>
      <c r="W2071" t="s">
        <v>2942</v>
      </c>
      <c r="X2071" t="s">
        <v>2943</v>
      </c>
      <c r="Y2071" t="s">
        <v>95</v>
      </c>
      <c r="Z2071" t="s">
        <v>366</v>
      </c>
      <c r="AA2071" s="29">
        <v>-570</v>
      </c>
      <c r="AB2071">
        <v>0</v>
      </c>
      <c r="AC2071">
        <f t="shared" si="396"/>
        <v>2015</v>
      </c>
      <c r="AD2071">
        <f t="shared" si="397"/>
        <v>5</v>
      </c>
      <c r="AE2071">
        <f t="shared" si="398"/>
        <v>2014</v>
      </c>
      <c r="AF2071">
        <f t="shared" si="399"/>
        <v>4</v>
      </c>
      <c r="AG2071" t="str">
        <f>VLOOKUP(F2071,vlookup!$A$2:$E$660,2,0)</f>
        <v>Retained</v>
      </c>
      <c r="AH2071" t="str">
        <f>VLOOKUP(F2071,vlookup!$A$2:$E$660,3,0)</f>
        <v>Service Contract</v>
      </c>
      <c r="AI2071" t="str">
        <f>VLOOKUP(F2071,vlookup!$A$2:$E$660,4,0)</f>
        <v>Used Car Programs</v>
      </c>
      <c r="AJ2071" t="str">
        <f>VLOOKUP(F2071,vlookup!$A$2:$E$660,5,0)</f>
        <v>High Mileage</v>
      </c>
      <c r="AL2071">
        <f t="shared" si="400"/>
        <v>25</v>
      </c>
      <c r="AM2071">
        <f t="shared" si="401"/>
        <v>407</v>
      </c>
      <c r="AN2071">
        <f t="shared" si="402"/>
        <v>16976</v>
      </c>
      <c r="AO2071" t="str">
        <f t="shared" si="403"/>
        <v/>
      </c>
      <c r="AP2071" t="str">
        <f t="shared" si="404"/>
        <v/>
      </c>
      <c r="AQ2071" t="str">
        <f t="shared" si="405"/>
        <v/>
      </c>
      <c r="AR2071">
        <f t="shared" si="406"/>
        <v>-570</v>
      </c>
      <c r="AS2071" t="str">
        <f t="shared" si="407"/>
        <v>60123521D4-2</v>
      </c>
      <c r="AT2071" t="str">
        <f>IFERROR(IF(VLOOKUP(Y2071,vlookup!$I$2:$J$9,1,0)=Y2071,VLOOKUP(Y2071,vlookup!$I$2:$J$9,2,0),PROPER(Y2071)),PROPER(Y2071))</f>
        <v>Parts</v>
      </c>
      <c r="AU2071" t="str">
        <f>IFERROR(IF(B2071=VLOOKUP(B2071,vlookup!$L$2:$L$10,1,0),"Yes","No"),"No")</f>
        <v>No</v>
      </c>
    </row>
    <row r="2072" spans="1:47" ht="14.45" customHeight="1" x14ac:dyDescent="0.25">
      <c r="A2072" t="s">
        <v>1380</v>
      </c>
      <c r="B2072" s="31" t="s">
        <v>1381</v>
      </c>
      <c r="C2072">
        <v>2</v>
      </c>
      <c r="D2072">
        <v>1</v>
      </c>
      <c r="E2072" t="s">
        <v>382</v>
      </c>
      <c r="F2072" t="s">
        <v>205</v>
      </c>
      <c r="G2072" t="s">
        <v>633</v>
      </c>
      <c r="H2072" t="s">
        <v>1075</v>
      </c>
      <c r="I2072">
        <v>92463</v>
      </c>
      <c r="J2072" s="19">
        <v>41733</v>
      </c>
      <c r="K2072" s="19">
        <v>41758</v>
      </c>
      <c r="L2072">
        <v>201404</v>
      </c>
      <c r="M2072" s="19">
        <v>41730</v>
      </c>
      <c r="N2072">
        <v>24616</v>
      </c>
      <c r="O2072" t="s">
        <v>1076</v>
      </c>
      <c r="P2072" t="s">
        <v>1382</v>
      </c>
      <c r="Q2072" t="s">
        <v>924</v>
      </c>
      <c r="R2072" t="s">
        <v>1383</v>
      </c>
      <c r="S2072" s="19">
        <v>42115</v>
      </c>
      <c r="T2072">
        <v>109439</v>
      </c>
      <c r="U2072" t="s">
        <v>357</v>
      </c>
      <c r="V2072" s="19">
        <v>42145</v>
      </c>
      <c r="W2072" t="s">
        <v>3329</v>
      </c>
      <c r="X2072" t="s">
        <v>3330</v>
      </c>
      <c r="Y2072" t="s">
        <v>95</v>
      </c>
      <c r="Z2072" t="s">
        <v>366</v>
      </c>
      <c r="AA2072" s="29">
        <v>-14.86</v>
      </c>
      <c r="AB2072">
        <v>0</v>
      </c>
      <c r="AC2072">
        <f t="shared" si="396"/>
        <v>2015</v>
      </c>
      <c r="AD2072">
        <f t="shared" si="397"/>
        <v>5</v>
      </c>
      <c r="AE2072">
        <f t="shared" si="398"/>
        <v>2014</v>
      </c>
      <c r="AF2072">
        <f t="shared" si="399"/>
        <v>4</v>
      </c>
      <c r="AG2072" t="str">
        <f>VLOOKUP(F2072,vlookup!$A$2:$E$660,2,0)</f>
        <v>Retained</v>
      </c>
      <c r="AH2072" t="str">
        <f>VLOOKUP(F2072,vlookup!$A$2:$E$660,3,0)</f>
        <v>Service Contract</v>
      </c>
      <c r="AI2072" t="str">
        <f>VLOOKUP(F2072,vlookup!$A$2:$E$660,4,0)</f>
        <v>Used Car Programs</v>
      </c>
      <c r="AJ2072" t="str">
        <f>VLOOKUP(F2072,vlookup!$A$2:$E$660,5,0)</f>
        <v>High Mileage</v>
      </c>
      <c r="AL2072">
        <f t="shared" si="400"/>
        <v>25</v>
      </c>
      <c r="AM2072">
        <f t="shared" si="401"/>
        <v>407</v>
      </c>
      <c r="AN2072">
        <f t="shared" si="402"/>
        <v>16976</v>
      </c>
      <c r="AO2072" t="str">
        <f t="shared" si="403"/>
        <v/>
      </c>
      <c r="AP2072" t="str">
        <f t="shared" si="404"/>
        <v/>
      </c>
      <c r="AQ2072" t="str">
        <f t="shared" si="405"/>
        <v/>
      </c>
      <c r="AR2072">
        <f t="shared" si="406"/>
        <v>-14.86</v>
      </c>
      <c r="AS2072" t="str">
        <f t="shared" si="407"/>
        <v>60123521D4-2</v>
      </c>
      <c r="AT2072" t="str">
        <f>IFERROR(IF(VLOOKUP(Y2072,vlookup!$I$2:$J$9,1,0)=Y2072,VLOOKUP(Y2072,vlookup!$I$2:$J$9,2,0),PROPER(Y2072)),PROPER(Y2072))</f>
        <v>Parts</v>
      </c>
      <c r="AU2072" t="str">
        <f>IFERROR(IF(B2072=VLOOKUP(B2072,vlookup!$L$2:$L$10,1,0),"Yes","No"),"No")</f>
        <v>No</v>
      </c>
    </row>
    <row r="2073" spans="1:47" ht="14.45" customHeight="1" x14ac:dyDescent="0.25">
      <c r="A2073" t="s">
        <v>1073</v>
      </c>
      <c r="B2073" s="31" t="s">
        <v>1074</v>
      </c>
      <c r="C2073">
        <v>1</v>
      </c>
      <c r="D2073">
        <v>1</v>
      </c>
      <c r="E2073" t="s">
        <v>382</v>
      </c>
      <c r="F2073" t="s">
        <v>60</v>
      </c>
      <c r="G2073" t="s">
        <v>633</v>
      </c>
      <c r="H2073" t="s">
        <v>1075</v>
      </c>
      <c r="I2073">
        <v>126060</v>
      </c>
      <c r="J2073" s="19">
        <v>41282</v>
      </c>
      <c r="K2073" s="19">
        <v>41304</v>
      </c>
      <c r="L2073">
        <v>201301</v>
      </c>
      <c r="M2073" s="19">
        <v>41275</v>
      </c>
      <c r="N2073">
        <v>24616</v>
      </c>
      <c r="O2073" t="s">
        <v>1076</v>
      </c>
      <c r="P2073" t="s">
        <v>1077</v>
      </c>
      <c r="Q2073" t="s">
        <v>924</v>
      </c>
      <c r="R2073">
        <v>29791</v>
      </c>
      <c r="S2073" s="19">
        <v>41470</v>
      </c>
      <c r="T2073">
        <v>130599</v>
      </c>
      <c r="U2073" t="s">
        <v>357</v>
      </c>
      <c r="V2073" s="19">
        <v>41491</v>
      </c>
      <c r="W2073" t="s">
        <v>2944</v>
      </c>
      <c r="X2073" t="s">
        <v>2945</v>
      </c>
      <c r="Y2073" t="s">
        <v>95</v>
      </c>
      <c r="Z2073" t="s">
        <v>369</v>
      </c>
      <c r="AA2073" s="29">
        <v>-2799</v>
      </c>
      <c r="AB2073" t="s">
        <v>544</v>
      </c>
      <c r="AC2073">
        <f t="shared" si="396"/>
        <v>2013</v>
      </c>
      <c r="AD2073">
        <f t="shared" si="397"/>
        <v>8</v>
      </c>
      <c r="AE2073">
        <f t="shared" si="398"/>
        <v>2013</v>
      </c>
      <c r="AF2073">
        <f t="shared" si="399"/>
        <v>1</v>
      </c>
      <c r="AG2073" t="str">
        <f>VLOOKUP(F2073,vlookup!$A$2:$E$660,2,0)</f>
        <v>Retained</v>
      </c>
      <c r="AH2073" t="str">
        <f>VLOOKUP(F2073,vlookup!$A$2:$E$660,3,0)</f>
        <v>Service Contract</v>
      </c>
      <c r="AI2073" t="str">
        <f>VLOOKUP(F2073,vlookup!$A$2:$E$660,4,0)</f>
        <v>Used Car Programs</v>
      </c>
      <c r="AJ2073" t="str">
        <f>VLOOKUP(F2073,vlookup!$A$2:$E$660,5,0)</f>
        <v>High Mileage</v>
      </c>
      <c r="AL2073">
        <f t="shared" si="400"/>
        <v>22</v>
      </c>
      <c r="AM2073">
        <f t="shared" si="401"/>
        <v>207</v>
      </c>
      <c r="AN2073">
        <f t="shared" si="402"/>
        <v>4539</v>
      </c>
      <c r="AO2073" t="str">
        <f t="shared" si="403"/>
        <v/>
      </c>
      <c r="AP2073" t="str">
        <f t="shared" si="404"/>
        <v/>
      </c>
      <c r="AQ2073" t="str">
        <f t="shared" si="405"/>
        <v/>
      </c>
      <c r="AR2073">
        <f t="shared" si="406"/>
        <v>-2799</v>
      </c>
      <c r="AS2073" t="str">
        <f t="shared" si="407"/>
        <v>50202001A3Y-1</v>
      </c>
      <c r="AT2073" t="str">
        <f>IFERROR(IF(VLOOKUP(Y2073,vlookup!$I$2:$J$9,1,0)=Y2073,VLOOKUP(Y2073,vlookup!$I$2:$J$9,2,0),PROPER(Y2073)),PROPER(Y2073))</f>
        <v>Parts</v>
      </c>
      <c r="AU2073" t="str">
        <f>IFERROR(IF(B2073=VLOOKUP(B2073,vlookup!$L$2:$L$10,1,0),"Yes","No"),"No")</f>
        <v>No</v>
      </c>
    </row>
    <row r="2074" spans="1:47" ht="14.45" customHeight="1" x14ac:dyDescent="0.25">
      <c r="A2074" t="s">
        <v>1384</v>
      </c>
      <c r="B2074" s="31" t="s">
        <v>1385</v>
      </c>
      <c r="C2074">
        <v>1</v>
      </c>
      <c r="D2074">
        <v>1</v>
      </c>
      <c r="E2074" t="s">
        <v>382</v>
      </c>
      <c r="F2074" t="s">
        <v>205</v>
      </c>
      <c r="G2074" t="s">
        <v>3735</v>
      </c>
      <c r="H2074" t="s">
        <v>3736</v>
      </c>
      <c r="I2074">
        <v>97084</v>
      </c>
      <c r="J2074" s="19">
        <v>41750</v>
      </c>
      <c r="K2074" s="19">
        <v>41758</v>
      </c>
      <c r="L2074">
        <v>201404</v>
      </c>
      <c r="M2074" s="19">
        <v>41730</v>
      </c>
      <c r="N2074">
        <v>24616</v>
      </c>
      <c r="O2074" t="s">
        <v>1076</v>
      </c>
      <c r="P2074" t="s">
        <v>1386</v>
      </c>
      <c r="Q2074" t="s">
        <v>924</v>
      </c>
      <c r="R2074">
        <v>48402</v>
      </c>
      <c r="S2074" s="19">
        <v>41897</v>
      </c>
      <c r="T2074">
        <v>109942</v>
      </c>
      <c r="U2074" t="s">
        <v>357</v>
      </c>
      <c r="V2074" s="19">
        <v>41908</v>
      </c>
      <c r="W2074" t="s">
        <v>367</v>
      </c>
      <c r="X2074" t="s">
        <v>368</v>
      </c>
      <c r="Y2074" t="s">
        <v>95</v>
      </c>
      <c r="Z2074" t="s">
        <v>365</v>
      </c>
      <c r="AA2074" s="29">
        <v>-35</v>
      </c>
      <c r="AB2074">
        <v>0</v>
      </c>
      <c r="AC2074">
        <f t="shared" si="396"/>
        <v>2014</v>
      </c>
      <c r="AD2074">
        <f t="shared" si="397"/>
        <v>9</v>
      </c>
      <c r="AE2074">
        <f t="shared" si="398"/>
        <v>2014</v>
      </c>
      <c r="AF2074">
        <f t="shared" si="399"/>
        <v>4</v>
      </c>
      <c r="AG2074" t="str">
        <f>VLOOKUP(F2074,vlookup!$A$2:$E$660,2,0)</f>
        <v>Retained</v>
      </c>
      <c r="AH2074" t="str">
        <f>VLOOKUP(F2074,vlookup!$A$2:$E$660,3,0)</f>
        <v>Service Contract</v>
      </c>
      <c r="AI2074" t="str">
        <f>VLOOKUP(F2074,vlookup!$A$2:$E$660,4,0)</f>
        <v>Used Car Programs</v>
      </c>
      <c r="AJ2074" t="str">
        <f>VLOOKUP(F2074,vlookup!$A$2:$E$660,5,0)</f>
        <v>High Mileage</v>
      </c>
      <c r="AL2074">
        <f t="shared" si="400"/>
        <v>8</v>
      </c>
      <c r="AM2074">
        <f t="shared" si="401"/>
        <v>155</v>
      </c>
      <c r="AN2074">
        <f t="shared" si="402"/>
        <v>12858</v>
      </c>
      <c r="AO2074" t="str">
        <f t="shared" si="403"/>
        <v/>
      </c>
      <c r="AP2074" t="str">
        <f t="shared" si="404"/>
        <v/>
      </c>
      <c r="AQ2074" t="str">
        <f t="shared" si="405"/>
        <v/>
      </c>
      <c r="AR2074">
        <f t="shared" si="406"/>
        <v>-35</v>
      </c>
      <c r="AS2074" t="str">
        <f t="shared" si="407"/>
        <v>5Z149590D4-1</v>
      </c>
      <c r="AT2074" t="str">
        <f>IFERROR(IF(VLOOKUP(Y2074,vlookup!$I$2:$J$9,1,0)=Y2074,VLOOKUP(Y2074,vlookup!$I$2:$J$9,2,0),PROPER(Y2074)),PROPER(Y2074))</f>
        <v>Parts</v>
      </c>
      <c r="AU2074" t="str">
        <f>IFERROR(IF(B2074=VLOOKUP(B2074,vlookup!$L$2:$L$10,1,0),"Yes","No"),"No")</f>
        <v>No</v>
      </c>
    </row>
    <row r="2075" spans="1:47" ht="14.45" customHeight="1" x14ac:dyDescent="0.25">
      <c r="A2075" t="s">
        <v>1384</v>
      </c>
      <c r="B2075" s="31" t="s">
        <v>1385</v>
      </c>
      <c r="C2075">
        <v>1</v>
      </c>
      <c r="D2075">
        <v>1</v>
      </c>
      <c r="E2075" t="s">
        <v>382</v>
      </c>
      <c r="F2075" t="s">
        <v>205</v>
      </c>
      <c r="G2075" t="s">
        <v>3735</v>
      </c>
      <c r="H2075" t="s">
        <v>3736</v>
      </c>
      <c r="I2075">
        <v>97084</v>
      </c>
      <c r="J2075" s="19">
        <v>41750</v>
      </c>
      <c r="K2075" s="19">
        <v>41758</v>
      </c>
      <c r="L2075">
        <v>201404</v>
      </c>
      <c r="M2075" s="19">
        <v>41730</v>
      </c>
      <c r="N2075">
        <v>24616</v>
      </c>
      <c r="O2075" t="s">
        <v>1076</v>
      </c>
      <c r="P2075" t="s">
        <v>1386</v>
      </c>
      <c r="Q2075" t="s">
        <v>924</v>
      </c>
      <c r="R2075">
        <v>48402</v>
      </c>
      <c r="S2075" s="19">
        <v>41897</v>
      </c>
      <c r="T2075">
        <v>109942</v>
      </c>
      <c r="U2075" t="s">
        <v>357</v>
      </c>
      <c r="V2075" s="19">
        <v>41908</v>
      </c>
      <c r="W2075" t="s">
        <v>593</v>
      </c>
      <c r="X2075" t="s">
        <v>594</v>
      </c>
      <c r="Y2075" t="s">
        <v>95</v>
      </c>
      <c r="Z2075" t="s">
        <v>364</v>
      </c>
      <c r="AA2075" s="29">
        <v>-20</v>
      </c>
      <c r="AB2075">
        <v>0</v>
      </c>
      <c r="AC2075">
        <f t="shared" si="396"/>
        <v>2014</v>
      </c>
      <c r="AD2075">
        <f t="shared" si="397"/>
        <v>9</v>
      </c>
      <c r="AE2075">
        <f t="shared" si="398"/>
        <v>2014</v>
      </c>
      <c r="AF2075">
        <f t="shared" si="399"/>
        <v>4</v>
      </c>
      <c r="AG2075" t="str">
        <f>VLOOKUP(F2075,vlookup!$A$2:$E$660,2,0)</f>
        <v>Retained</v>
      </c>
      <c r="AH2075" t="str">
        <f>VLOOKUP(F2075,vlookup!$A$2:$E$660,3,0)</f>
        <v>Service Contract</v>
      </c>
      <c r="AI2075" t="str">
        <f>VLOOKUP(F2075,vlookup!$A$2:$E$660,4,0)</f>
        <v>Used Car Programs</v>
      </c>
      <c r="AJ2075" t="str">
        <f>VLOOKUP(F2075,vlookup!$A$2:$E$660,5,0)</f>
        <v>High Mileage</v>
      </c>
      <c r="AL2075">
        <f t="shared" si="400"/>
        <v>8</v>
      </c>
      <c r="AM2075">
        <f t="shared" si="401"/>
        <v>155</v>
      </c>
      <c r="AN2075">
        <f t="shared" si="402"/>
        <v>12858</v>
      </c>
      <c r="AO2075" t="str">
        <f t="shared" si="403"/>
        <v/>
      </c>
      <c r="AP2075" t="str">
        <f t="shared" si="404"/>
        <v/>
      </c>
      <c r="AQ2075" t="str">
        <f t="shared" si="405"/>
        <v/>
      </c>
      <c r="AR2075">
        <f t="shared" si="406"/>
        <v>-20</v>
      </c>
      <c r="AS2075" t="str">
        <f t="shared" si="407"/>
        <v>5Z149590D4-1</v>
      </c>
      <c r="AT2075" t="str">
        <f>IFERROR(IF(VLOOKUP(Y2075,vlookup!$I$2:$J$9,1,0)=Y2075,VLOOKUP(Y2075,vlookup!$I$2:$J$9,2,0),PROPER(Y2075)),PROPER(Y2075))</f>
        <v>Parts</v>
      </c>
      <c r="AU2075" t="str">
        <f>IFERROR(IF(B2075=VLOOKUP(B2075,vlookup!$L$2:$L$10,1,0),"Yes","No"),"No")</f>
        <v>No</v>
      </c>
    </row>
    <row r="2076" spans="1:47" ht="14.45" customHeight="1" x14ac:dyDescent="0.25">
      <c r="A2076" t="s">
        <v>1384</v>
      </c>
      <c r="B2076" s="31" t="s">
        <v>1385</v>
      </c>
      <c r="C2076">
        <v>1</v>
      </c>
      <c r="D2076">
        <v>1</v>
      </c>
      <c r="E2076" t="s">
        <v>382</v>
      </c>
      <c r="F2076" t="s">
        <v>205</v>
      </c>
      <c r="G2076" t="s">
        <v>3735</v>
      </c>
      <c r="H2076" t="s">
        <v>3736</v>
      </c>
      <c r="I2076">
        <v>97084</v>
      </c>
      <c r="J2076" s="19">
        <v>41750</v>
      </c>
      <c r="K2076" s="19">
        <v>41758</v>
      </c>
      <c r="L2076">
        <v>201404</v>
      </c>
      <c r="M2076" s="19">
        <v>41730</v>
      </c>
      <c r="N2076">
        <v>24616</v>
      </c>
      <c r="O2076" t="s">
        <v>1076</v>
      </c>
      <c r="P2076" t="s">
        <v>1386</v>
      </c>
      <c r="Q2076" t="s">
        <v>924</v>
      </c>
      <c r="R2076">
        <v>48402</v>
      </c>
      <c r="S2076" s="19">
        <v>41897</v>
      </c>
      <c r="T2076">
        <v>109942</v>
      </c>
      <c r="U2076" t="s">
        <v>357</v>
      </c>
      <c r="V2076" s="19">
        <v>41908</v>
      </c>
      <c r="W2076" t="s">
        <v>2772</v>
      </c>
      <c r="X2076" t="s">
        <v>2773</v>
      </c>
      <c r="Y2076" t="s">
        <v>95</v>
      </c>
      <c r="Z2076" t="s">
        <v>364</v>
      </c>
      <c r="AA2076" s="29">
        <v>-1250</v>
      </c>
      <c r="AB2076">
        <v>0</v>
      </c>
      <c r="AC2076">
        <f t="shared" si="396"/>
        <v>2014</v>
      </c>
      <c r="AD2076">
        <f t="shared" si="397"/>
        <v>9</v>
      </c>
      <c r="AE2076">
        <f t="shared" si="398"/>
        <v>2014</v>
      </c>
      <c r="AF2076">
        <f t="shared" si="399"/>
        <v>4</v>
      </c>
      <c r="AG2076" t="str">
        <f>VLOOKUP(F2076,vlookup!$A$2:$E$660,2,0)</f>
        <v>Retained</v>
      </c>
      <c r="AH2076" t="str">
        <f>VLOOKUP(F2076,vlookup!$A$2:$E$660,3,0)</f>
        <v>Service Contract</v>
      </c>
      <c r="AI2076" t="str">
        <f>VLOOKUP(F2076,vlookup!$A$2:$E$660,4,0)</f>
        <v>Used Car Programs</v>
      </c>
      <c r="AJ2076" t="str">
        <f>VLOOKUP(F2076,vlookup!$A$2:$E$660,5,0)</f>
        <v>High Mileage</v>
      </c>
      <c r="AL2076">
        <f t="shared" si="400"/>
        <v>8</v>
      </c>
      <c r="AM2076">
        <f t="shared" si="401"/>
        <v>155</v>
      </c>
      <c r="AN2076">
        <f t="shared" si="402"/>
        <v>12858</v>
      </c>
      <c r="AO2076" t="str">
        <f t="shared" si="403"/>
        <v/>
      </c>
      <c r="AP2076" t="str">
        <f t="shared" si="404"/>
        <v/>
      </c>
      <c r="AQ2076" t="str">
        <f t="shared" si="405"/>
        <v/>
      </c>
      <c r="AR2076">
        <f t="shared" si="406"/>
        <v>-1250</v>
      </c>
      <c r="AS2076" t="str">
        <f t="shared" si="407"/>
        <v>5Z149590D4-1</v>
      </c>
      <c r="AT2076" t="str">
        <f>IFERROR(IF(VLOOKUP(Y2076,vlookup!$I$2:$J$9,1,0)=Y2076,VLOOKUP(Y2076,vlookup!$I$2:$J$9,2,0),PROPER(Y2076)),PROPER(Y2076))</f>
        <v>Parts</v>
      </c>
      <c r="AU2076" t="str">
        <f>IFERROR(IF(B2076=VLOOKUP(B2076,vlookup!$L$2:$L$10,1,0),"Yes","No"),"No")</f>
        <v>No</v>
      </c>
    </row>
    <row r="2077" spans="1:47" ht="14.45" customHeight="1" x14ac:dyDescent="0.25">
      <c r="A2077" t="s">
        <v>1387</v>
      </c>
      <c r="B2077" s="31" t="s">
        <v>1388</v>
      </c>
      <c r="C2077">
        <v>1</v>
      </c>
      <c r="D2077">
        <v>1</v>
      </c>
      <c r="E2077" t="s">
        <v>382</v>
      </c>
      <c r="F2077" t="s">
        <v>205</v>
      </c>
      <c r="G2077" t="s">
        <v>543</v>
      </c>
      <c r="H2077" t="s">
        <v>933</v>
      </c>
      <c r="I2077">
        <v>70930</v>
      </c>
      <c r="J2077" s="19">
        <v>41899</v>
      </c>
      <c r="K2077" s="19">
        <v>41926</v>
      </c>
      <c r="L2077">
        <v>201410</v>
      </c>
      <c r="M2077" s="19">
        <v>41913</v>
      </c>
      <c r="N2077">
        <v>24617</v>
      </c>
      <c r="O2077" t="s">
        <v>1070</v>
      </c>
      <c r="P2077" t="s">
        <v>1389</v>
      </c>
      <c r="Q2077" t="s">
        <v>924</v>
      </c>
      <c r="R2077">
        <v>184821</v>
      </c>
      <c r="S2077" s="19">
        <v>42307</v>
      </c>
      <c r="T2077">
        <v>77125</v>
      </c>
      <c r="U2077" t="s">
        <v>357</v>
      </c>
      <c r="V2077" s="19">
        <v>42311</v>
      </c>
      <c r="W2077" t="s">
        <v>2946</v>
      </c>
      <c r="X2077" t="s">
        <v>2947</v>
      </c>
      <c r="Y2077" t="s">
        <v>95</v>
      </c>
      <c r="Z2077" t="s">
        <v>366</v>
      </c>
      <c r="AA2077" s="29">
        <v>-24.27</v>
      </c>
      <c r="AB2077">
        <v>0</v>
      </c>
      <c r="AC2077">
        <f t="shared" si="396"/>
        <v>2015</v>
      </c>
      <c r="AD2077">
        <f t="shared" si="397"/>
        <v>11</v>
      </c>
      <c r="AE2077">
        <f t="shared" si="398"/>
        <v>2014</v>
      </c>
      <c r="AF2077">
        <f t="shared" si="399"/>
        <v>9</v>
      </c>
      <c r="AG2077" t="str">
        <f>VLOOKUP(F2077,vlookup!$A$2:$E$660,2,0)</f>
        <v>Retained</v>
      </c>
      <c r="AH2077" t="str">
        <f>VLOOKUP(F2077,vlookup!$A$2:$E$660,3,0)</f>
        <v>Service Contract</v>
      </c>
      <c r="AI2077" t="str">
        <f>VLOOKUP(F2077,vlookup!$A$2:$E$660,4,0)</f>
        <v>Used Car Programs</v>
      </c>
      <c r="AJ2077" t="str">
        <f>VLOOKUP(F2077,vlookup!$A$2:$E$660,5,0)</f>
        <v>High Mileage</v>
      </c>
      <c r="AL2077">
        <f t="shared" si="400"/>
        <v>27</v>
      </c>
      <c r="AM2077">
        <f t="shared" si="401"/>
        <v>406</v>
      </c>
      <c r="AN2077">
        <f t="shared" si="402"/>
        <v>6195</v>
      </c>
      <c r="AO2077" t="str">
        <f t="shared" si="403"/>
        <v/>
      </c>
      <c r="AP2077" t="str">
        <f t="shared" si="404"/>
        <v/>
      </c>
      <c r="AQ2077" t="str">
        <f t="shared" si="405"/>
        <v/>
      </c>
      <c r="AR2077">
        <f t="shared" si="406"/>
        <v>-24.27</v>
      </c>
      <c r="AS2077" t="str">
        <f t="shared" si="407"/>
        <v>5Z299368I4-1</v>
      </c>
      <c r="AT2077" t="str">
        <f>IFERROR(IF(VLOOKUP(Y2077,vlookup!$I$2:$J$9,1,0)=Y2077,VLOOKUP(Y2077,vlookup!$I$2:$J$9,2,0),PROPER(Y2077)),PROPER(Y2077))</f>
        <v>Parts</v>
      </c>
      <c r="AU2077" t="str">
        <f>IFERROR(IF(B2077=VLOOKUP(B2077,vlookup!$L$2:$L$10,1,0),"Yes","No"),"No")</f>
        <v>No</v>
      </c>
    </row>
    <row r="2078" spans="1:47" ht="14.45" customHeight="1" x14ac:dyDescent="0.25">
      <c r="A2078" t="s">
        <v>1387</v>
      </c>
      <c r="B2078" s="31" t="s">
        <v>1388</v>
      </c>
      <c r="C2078">
        <v>1</v>
      </c>
      <c r="D2078">
        <v>1</v>
      </c>
      <c r="E2078" t="s">
        <v>382</v>
      </c>
      <c r="F2078" t="s">
        <v>205</v>
      </c>
      <c r="G2078" t="s">
        <v>543</v>
      </c>
      <c r="H2078" t="s">
        <v>933</v>
      </c>
      <c r="I2078">
        <v>70930</v>
      </c>
      <c r="J2078" s="19">
        <v>41899</v>
      </c>
      <c r="K2078" s="19">
        <v>41926</v>
      </c>
      <c r="L2078">
        <v>201410</v>
      </c>
      <c r="M2078" s="19">
        <v>41913</v>
      </c>
      <c r="N2078">
        <v>24617</v>
      </c>
      <c r="O2078" t="s">
        <v>1070</v>
      </c>
      <c r="P2078" t="s">
        <v>1389</v>
      </c>
      <c r="Q2078" t="s">
        <v>924</v>
      </c>
      <c r="R2078">
        <v>184821</v>
      </c>
      <c r="S2078" s="19">
        <v>42307</v>
      </c>
      <c r="T2078">
        <v>77125</v>
      </c>
      <c r="U2078" t="s">
        <v>357</v>
      </c>
      <c r="V2078" s="19">
        <v>42311</v>
      </c>
      <c r="W2078" t="s">
        <v>2864</v>
      </c>
      <c r="X2078" t="s">
        <v>2865</v>
      </c>
      <c r="Y2078" t="s">
        <v>95</v>
      </c>
      <c r="Z2078" t="s">
        <v>603</v>
      </c>
      <c r="AA2078" s="29">
        <v>-405.99</v>
      </c>
      <c r="AB2078">
        <v>0</v>
      </c>
      <c r="AC2078">
        <f t="shared" si="396"/>
        <v>2015</v>
      </c>
      <c r="AD2078">
        <f t="shared" si="397"/>
        <v>11</v>
      </c>
      <c r="AE2078">
        <f t="shared" si="398"/>
        <v>2014</v>
      </c>
      <c r="AF2078">
        <f t="shared" si="399"/>
        <v>9</v>
      </c>
      <c r="AG2078" t="str">
        <f>VLOOKUP(F2078,vlookup!$A$2:$E$660,2,0)</f>
        <v>Retained</v>
      </c>
      <c r="AH2078" t="str">
        <f>VLOOKUP(F2078,vlookup!$A$2:$E$660,3,0)</f>
        <v>Service Contract</v>
      </c>
      <c r="AI2078" t="str">
        <f>VLOOKUP(F2078,vlookup!$A$2:$E$660,4,0)</f>
        <v>Used Car Programs</v>
      </c>
      <c r="AJ2078" t="str">
        <f>VLOOKUP(F2078,vlookup!$A$2:$E$660,5,0)</f>
        <v>High Mileage</v>
      </c>
      <c r="AL2078">
        <f t="shared" si="400"/>
        <v>27</v>
      </c>
      <c r="AM2078">
        <f t="shared" si="401"/>
        <v>406</v>
      </c>
      <c r="AN2078">
        <f t="shared" si="402"/>
        <v>6195</v>
      </c>
      <c r="AO2078" t="str">
        <f t="shared" si="403"/>
        <v/>
      </c>
      <c r="AP2078" t="str">
        <f t="shared" si="404"/>
        <v/>
      </c>
      <c r="AQ2078" t="str">
        <f t="shared" si="405"/>
        <v/>
      </c>
      <c r="AR2078">
        <f t="shared" si="406"/>
        <v>-405.99</v>
      </c>
      <c r="AS2078" t="str">
        <f t="shared" si="407"/>
        <v>5Z299368I4-1</v>
      </c>
      <c r="AT2078" t="str">
        <f>IFERROR(IF(VLOOKUP(Y2078,vlookup!$I$2:$J$9,1,0)=Y2078,VLOOKUP(Y2078,vlookup!$I$2:$J$9,2,0),PROPER(Y2078)),PROPER(Y2078))</f>
        <v>Parts</v>
      </c>
      <c r="AU2078" t="str">
        <f>IFERROR(IF(B2078=VLOOKUP(B2078,vlookup!$L$2:$L$10,1,0),"Yes","No"),"No")</f>
        <v>No</v>
      </c>
    </row>
    <row r="2079" spans="1:47" ht="14.45" customHeight="1" x14ac:dyDescent="0.25">
      <c r="A2079" t="s">
        <v>1387</v>
      </c>
      <c r="B2079" s="31" t="s">
        <v>1388</v>
      </c>
      <c r="C2079">
        <v>1</v>
      </c>
      <c r="D2079">
        <v>1</v>
      </c>
      <c r="E2079" t="s">
        <v>382</v>
      </c>
      <c r="F2079" t="s">
        <v>205</v>
      </c>
      <c r="G2079" t="s">
        <v>543</v>
      </c>
      <c r="H2079" t="s">
        <v>933</v>
      </c>
      <c r="I2079">
        <v>70930</v>
      </c>
      <c r="J2079" s="19">
        <v>41899</v>
      </c>
      <c r="K2079" s="19">
        <v>41926</v>
      </c>
      <c r="L2079">
        <v>201410</v>
      </c>
      <c r="M2079" s="19">
        <v>41913</v>
      </c>
      <c r="N2079">
        <v>24617</v>
      </c>
      <c r="O2079" t="s">
        <v>1070</v>
      </c>
      <c r="P2079" t="s">
        <v>1389</v>
      </c>
      <c r="Q2079" t="s">
        <v>924</v>
      </c>
      <c r="R2079">
        <v>184821</v>
      </c>
      <c r="S2079" s="19">
        <v>42307</v>
      </c>
      <c r="T2079">
        <v>77125</v>
      </c>
      <c r="U2079" t="s">
        <v>357</v>
      </c>
      <c r="V2079" s="19">
        <v>42311</v>
      </c>
      <c r="W2079" t="s">
        <v>2866</v>
      </c>
      <c r="X2079" t="s">
        <v>2867</v>
      </c>
      <c r="Y2079" t="s">
        <v>95</v>
      </c>
      <c r="Z2079" t="s">
        <v>603</v>
      </c>
      <c r="AA2079" s="29">
        <v>-9.1999999999999993</v>
      </c>
      <c r="AB2079">
        <v>0</v>
      </c>
      <c r="AC2079">
        <f t="shared" si="396"/>
        <v>2015</v>
      </c>
      <c r="AD2079">
        <f t="shared" si="397"/>
        <v>11</v>
      </c>
      <c r="AE2079">
        <f t="shared" si="398"/>
        <v>2014</v>
      </c>
      <c r="AF2079">
        <f t="shared" si="399"/>
        <v>9</v>
      </c>
      <c r="AG2079" t="str">
        <f>VLOOKUP(F2079,vlookup!$A$2:$E$660,2,0)</f>
        <v>Retained</v>
      </c>
      <c r="AH2079" t="str">
        <f>VLOOKUP(F2079,vlookup!$A$2:$E$660,3,0)</f>
        <v>Service Contract</v>
      </c>
      <c r="AI2079" t="str">
        <f>VLOOKUP(F2079,vlookup!$A$2:$E$660,4,0)</f>
        <v>Used Car Programs</v>
      </c>
      <c r="AJ2079" t="str">
        <f>VLOOKUP(F2079,vlookup!$A$2:$E$660,5,0)</f>
        <v>High Mileage</v>
      </c>
      <c r="AL2079">
        <f t="shared" si="400"/>
        <v>27</v>
      </c>
      <c r="AM2079">
        <f t="shared" si="401"/>
        <v>406</v>
      </c>
      <c r="AN2079">
        <f t="shared" si="402"/>
        <v>6195</v>
      </c>
      <c r="AO2079" t="str">
        <f t="shared" si="403"/>
        <v/>
      </c>
      <c r="AP2079" t="str">
        <f t="shared" si="404"/>
        <v/>
      </c>
      <c r="AQ2079" t="str">
        <f t="shared" si="405"/>
        <v/>
      </c>
      <c r="AR2079">
        <f t="shared" si="406"/>
        <v>-9.1999999999999993</v>
      </c>
      <c r="AS2079" t="str">
        <f t="shared" si="407"/>
        <v>5Z299368I4-1</v>
      </c>
      <c r="AT2079" t="str">
        <f>IFERROR(IF(VLOOKUP(Y2079,vlookup!$I$2:$J$9,1,0)=Y2079,VLOOKUP(Y2079,vlookup!$I$2:$J$9,2,0),PROPER(Y2079)),PROPER(Y2079))</f>
        <v>Parts</v>
      </c>
      <c r="AU2079" t="str">
        <f>IFERROR(IF(B2079=VLOOKUP(B2079,vlookup!$L$2:$L$10,1,0),"Yes","No"),"No")</f>
        <v>No</v>
      </c>
    </row>
    <row r="2080" spans="1:47" ht="14.45" customHeight="1" x14ac:dyDescent="0.25">
      <c r="A2080" t="s">
        <v>2948</v>
      </c>
      <c r="B2080" s="31" t="s">
        <v>2949</v>
      </c>
      <c r="C2080">
        <v>1</v>
      </c>
      <c r="D2080">
        <v>1</v>
      </c>
      <c r="E2080" t="s">
        <v>382</v>
      </c>
      <c r="F2080" t="s">
        <v>464</v>
      </c>
      <c r="G2080" t="s">
        <v>543</v>
      </c>
      <c r="H2080" t="s">
        <v>933</v>
      </c>
      <c r="I2080">
        <v>169899</v>
      </c>
      <c r="J2080" s="19">
        <v>43336</v>
      </c>
      <c r="K2080" s="19">
        <v>43388</v>
      </c>
      <c r="L2080">
        <v>201810</v>
      </c>
      <c r="M2080" s="19">
        <v>43374</v>
      </c>
      <c r="N2080">
        <v>24617</v>
      </c>
      <c r="O2080" t="s">
        <v>1070</v>
      </c>
      <c r="P2080" t="s">
        <v>1442</v>
      </c>
      <c r="Q2080" t="s">
        <v>924</v>
      </c>
      <c r="R2080">
        <v>446108</v>
      </c>
      <c r="S2080" s="19">
        <v>43353</v>
      </c>
      <c r="T2080">
        <v>170851</v>
      </c>
      <c r="U2080" t="s">
        <v>356</v>
      </c>
      <c r="V2080" s="19">
        <v>43357</v>
      </c>
      <c r="W2080" t="s">
        <v>1042</v>
      </c>
      <c r="X2080" t="s">
        <v>1043</v>
      </c>
      <c r="Y2080" t="s">
        <v>95</v>
      </c>
      <c r="Z2080" t="s">
        <v>365</v>
      </c>
      <c r="AA2080" s="29">
        <v>-14.24</v>
      </c>
      <c r="AB2080">
        <v>0</v>
      </c>
      <c r="AC2080">
        <f t="shared" si="396"/>
        <v>2018</v>
      </c>
      <c r="AD2080">
        <f t="shared" si="397"/>
        <v>9</v>
      </c>
      <c r="AE2080">
        <f t="shared" si="398"/>
        <v>2018</v>
      </c>
      <c r="AF2080">
        <f t="shared" si="399"/>
        <v>8</v>
      </c>
      <c r="AG2080" t="str">
        <f>VLOOKUP(F2080,vlookup!$A$2:$E$660,2,0)</f>
        <v>Retained</v>
      </c>
      <c r="AH2080" t="str">
        <f>VLOOKUP(F2080,vlookup!$A$2:$E$660,3,0)</f>
        <v>Service Contract</v>
      </c>
      <c r="AI2080" t="str">
        <f>VLOOKUP(F2080,vlookup!$A$2:$E$660,4,0)</f>
        <v>Used Car Programs</v>
      </c>
      <c r="AJ2080" t="str">
        <f>VLOOKUP(F2080,vlookup!$A$2:$E$660,5,0)</f>
        <v>High Mileage</v>
      </c>
      <c r="AL2080">
        <f t="shared" si="400"/>
        <v>51</v>
      </c>
      <c r="AM2080">
        <f t="shared" si="401"/>
        <v>20</v>
      </c>
      <c r="AN2080">
        <f t="shared" si="402"/>
        <v>952</v>
      </c>
      <c r="AO2080">
        <f t="shared" si="403"/>
        <v>-14.24</v>
      </c>
      <c r="AP2080" t="str">
        <f t="shared" si="404"/>
        <v/>
      </c>
      <c r="AQ2080" t="str">
        <f t="shared" si="405"/>
        <v/>
      </c>
      <c r="AR2080" t="str">
        <f t="shared" si="406"/>
        <v/>
      </c>
      <c r="AS2080" t="str">
        <f t="shared" si="407"/>
        <v>8Z299519H8-1</v>
      </c>
      <c r="AT2080" t="str">
        <f>IFERROR(IF(VLOOKUP(Y2080,vlookup!$I$2:$J$9,1,0)=Y2080,VLOOKUP(Y2080,vlookup!$I$2:$J$9,2,0),PROPER(Y2080)),PROPER(Y2080))</f>
        <v>Parts</v>
      </c>
      <c r="AU2080" t="str">
        <f>IFERROR(IF(B2080=VLOOKUP(B2080,vlookup!$L$2:$L$10,1,0),"Yes","No"),"No")</f>
        <v>No</v>
      </c>
    </row>
    <row r="2081" spans="1:47" ht="14.45" customHeight="1" x14ac:dyDescent="0.25">
      <c r="A2081" t="s">
        <v>2948</v>
      </c>
      <c r="B2081" s="31" t="s">
        <v>2949</v>
      </c>
      <c r="C2081">
        <v>1</v>
      </c>
      <c r="D2081">
        <v>1</v>
      </c>
      <c r="E2081" t="s">
        <v>382</v>
      </c>
      <c r="F2081" t="s">
        <v>464</v>
      </c>
      <c r="G2081" t="s">
        <v>543</v>
      </c>
      <c r="H2081" t="s">
        <v>933</v>
      </c>
      <c r="I2081">
        <v>169899</v>
      </c>
      <c r="J2081" s="19">
        <v>43336</v>
      </c>
      <c r="K2081" s="19">
        <v>43388</v>
      </c>
      <c r="L2081">
        <v>201810</v>
      </c>
      <c r="M2081" s="19">
        <v>43374</v>
      </c>
      <c r="N2081">
        <v>24617</v>
      </c>
      <c r="O2081" t="s">
        <v>1070</v>
      </c>
      <c r="P2081" t="s">
        <v>1442</v>
      </c>
      <c r="Q2081" t="s">
        <v>924</v>
      </c>
      <c r="R2081">
        <v>446108</v>
      </c>
      <c r="S2081" s="19">
        <v>43353</v>
      </c>
      <c r="T2081">
        <v>170851</v>
      </c>
      <c r="U2081" t="s">
        <v>356</v>
      </c>
      <c r="V2081" s="19">
        <v>43357</v>
      </c>
      <c r="W2081" t="s">
        <v>967</v>
      </c>
      <c r="X2081" t="s">
        <v>968</v>
      </c>
      <c r="Y2081" t="s">
        <v>95</v>
      </c>
      <c r="Z2081" t="s">
        <v>364</v>
      </c>
      <c r="AA2081" s="29">
        <v>-1859.35</v>
      </c>
      <c r="AB2081">
        <v>0</v>
      </c>
      <c r="AC2081">
        <f t="shared" si="396"/>
        <v>2018</v>
      </c>
      <c r="AD2081">
        <f t="shared" si="397"/>
        <v>9</v>
      </c>
      <c r="AE2081">
        <f t="shared" si="398"/>
        <v>2018</v>
      </c>
      <c r="AF2081">
        <f t="shared" si="399"/>
        <v>8</v>
      </c>
      <c r="AG2081" t="str">
        <f>VLOOKUP(F2081,vlookup!$A$2:$E$660,2,0)</f>
        <v>Retained</v>
      </c>
      <c r="AH2081" t="str">
        <f>VLOOKUP(F2081,vlookup!$A$2:$E$660,3,0)</f>
        <v>Service Contract</v>
      </c>
      <c r="AI2081" t="str">
        <f>VLOOKUP(F2081,vlookup!$A$2:$E$660,4,0)</f>
        <v>Used Car Programs</v>
      </c>
      <c r="AJ2081" t="str">
        <f>VLOOKUP(F2081,vlookup!$A$2:$E$660,5,0)</f>
        <v>High Mileage</v>
      </c>
      <c r="AL2081">
        <f t="shared" si="400"/>
        <v>51</v>
      </c>
      <c r="AM2081">
        <f t="shared" si="401"/>
        <v>20</v>
      </c>
      <c r="AN2081">
        <f t="shared" si="402"/>
        <v>952</v>
      </c>
      <c r="AO2081">
        <f t="shared" si="403"/>
        <v>-1859.35</v>
      </c>
      <c r="AP2081" t="str">
        <f t="shared" si="404"/>
        <v/>
      </c>
      <c r="AQ2081" t="str">
        <f t="shared" si="405"/>
        <v/>
      </c>
      <c r="AR2081" t="str">
        <f t="shared" si="406"/>
        <v/>
      </c>
      <c r="AS2081" t="str">
        <f t="shared" si="407"/>
        <v>8Z299519H8-1</v>
      </c>
      <c r="AT2081" t="str">
        <f>IFERROR(IF(VLOOKUP(Y2081,vlookup!$I$2:$J$9,1,0)=Y2081,VLOOKUP(Y2081,vlookup!$I$2:$J$9,2,0),PROPER(Y2081)),PROPER(Y2081))</f>
        <v>Parts</v>
      </c>
      <c r="AU2081" t="str">
        <f>IFERROR(IF(B2081=VLOOKUP(B2081,vlookup!$L$2:$L$10,1,0),"Yes","No"),"No")</f>
        <v>No</v>
      </c>
    </row>
    <row r="2082" spans="1:47" ht="14.45" customHeight="1" x14ac:dyDescent="0.25">
      <c r="A2082" t="s">
        <v>2948</v>
      </c>
      <c r="B2082" s="31" t="s">
        <v>2949</v>
      </c>
      <c r="C2082">
        <v>1</v>
      </c>
      <c r="D2082">
        <v>1</v>
      </c>
      <c r="E2082" t="s">
        <v>382</v>
      </c>
      <c r="F2082" t="s">
        <v>464</v>
      </c>
      <c r="G2082" t="s">
        <v>543</v>
      </c>
      <c r="H2082" t="s">
        <v>933</v>
      </c>
      <c r="I2082">
        <v>169899</v>
      </c>
      <c r="J2082" s="19">
        <v>43336</v>
      </c>
      <c r="K2082" s="19">
        <v>43388</v>
      </c>
      <c r="L2082">
        <v>201810</v>
      </c>
      <c r="M2082" s="19">
        <v>43374</v>
      </c>
      <c r="N2082">
        <v>24617</v>
      </c>
      <c r="O2082" t="s">
        <v>1070</v>
      </c>
      <c r="P2082" t="s">
        <v>1442</v>
      </c>
      <c r="Q2082" t="s">
        <v>924</v>
      </c>
      <c r="R2082">
        <v>446108</v>
      </c>
      <c r="S2082" s="19">
        <v>43353</v>
      </c>
      <c r="T2082">
        <v>170851</v>
      </c>
      <c r="U2082" t="s">
        <v>356</v>
      </c>
      <c r="V2082" s="19">
        <v>43357</v>
      </c>
      <c r="W2082" t="s">
        <v>367</v>
      </c>
      <c r="X2082" t="s">
        <v>368</v>
      </c>
      <c r="Y2082" t="s">
        <v>95</v>
      </c>
      <c r="Z2082" t="s">
        <v>365</v>
      </c>
      <c r="AA2082" s="29">
        <v>-27</v>
      </c>
      <c r="AB2082">
        <v>0</v>
      </c>
      <c r="AC2082">
        <f t="shared" si="396"/>
        <v>2018</v>
      </c>
      <c r="AD2082">
        <f t="shared" si="397"/>
        <v>9</v>
      </c>
      <c r="AE2082">
        <f t="shared" si="398"/>
        <v>2018</v>
      </c>
      <c r="AF2082">
        <f t="shared" si="399"/>
        <v>8</v>
      </c>
      <c r="AG2082" t="str">
        <f>VLOOKUP(F2082,vlookup!$A$2:$E$660,2,0)</f>
        <v>Retained</v>
      </c>
      <c r="AH2082" t="str">
        <f>VLOOKUP(F2082,vlookup!$A$2:$E$660,3,0)</f>
        <v>Service Contract</v>
      </c>
      <c r="AI2082" t="str">
        <f>VLOOKUP(F2082,vlookup!$A$2:$E$660,4,0)</f>
        <v>Used Car Programs</v>
      </c>
      <c r="AJ2082" t="str">
        <f>VLOOKUP(F2082,vlookup!$A$2:$E$660,5,0)</f>
        <v>High Mileage</v>
      </c>
      <c r="AL2082">
        <f t="shared" si="400"/>
        <v>51</v>
      </c>
      <c r="AM2082">
        <f t="shared" si="401"/>
        <v>20</v>
      </c>
      <c r="AN2082">
        <f t="shared" si="402"/>
        <v>952</v>
      </c>
      <c r="AO2082">
        <f t="shared" si="403"/>
        <v>-27</v>
      </c>
      <c r="AP2082" t="str">
        <f t="shared" si="404"/>
        <v/>
      </c>
      <c r="AQ2082" t="str">
        <f t="shared" si="405"/>
        <v/>
      </c>
      <c r="AR2082" t="str">
        <f t="shared" si="406"/>
        <v/>
      </c>
      <c r="AS2082" t="str">
        <f t="shared" si="407"/>
        <v>8Z299519H8-1</v>
      </c>
      <c r="AT2082" t="str">
        <f>IFERROR(IF(VLOOKUP(Y2082,vlookup!$I$2:$J$9,1,0)=Y2082,VLOOKUP(Y2082,vlookup!$I$2:$J$9,2,0),PROPER(Y2082)),PROPER(Y2082))</f>
        <v>Parts</v>
      </c>
      <c r="AU2082" t="str">
        <f>IFERROR(IF(B2082=VLOOKUP(B2082,vlookup!$L$2:$L$10,1,0),"Yes","No"),"No")</f>
        <v>No</v>
      </c>
    </row>
    <row r="2083" spans="1:47" ht="14.45" customHeight="1" x14ac:dyDescent="0.25">
      <c r="A2083" t="s">
        <v>2948</v>
      </c>
      <c r="B2083" s="31" t="s">
        <v>2949</v>
      </c>
      <c r="C2083">
        <v>1</v>
      </c>
      <c r="D2083">
        <v>1</v>
      </c>
      <c r="E2083" t="s">
        <v>382</v>
      </c>
      <c r="F2083" t="s">
        <v>464</v>
      </c>
      <c r="G2083" t="s">
        <v>543</v>
      </c>
      <c r="H2083" t="s">
        <v>933</v>
      </c>
      <c r="I2083">
        <v>169899</v>
      </c>
      <c r="J2083" s="19">
        <v>43336</v>
      </c>
      <c r="K2083" s="19">
        <v>43388</v>
      </c>
      <c r="L2083">
        <v>201810</v>
      </c>
      <c r="M2083" s="19">
        <v>43374</v>
      </c>
      <c r="N2083">
        <v>24617</v>
      </c>
      <c r="O2083" t="s">
        <v>1070</v>
      </c>
      <c r="P2083" t="s">
        <v>1442</v>
      </c>
      <c r="Q2083" t="s">
        <v>924</v>
      </c>
      <c r="R2083">
        <v>446108</v>
      </c>
      <c r="S2083" s="19">
        <v>43353</v>
      </c>
      <c r="T2083">
        <v>170851</v>
      </c>
      <c r="U2083" t="s">
        <v>356</v>
      </c>
      <c r="V2083" s="19">
        <v>43357</v>
      </c>
      <c r="W2083" t="s">
        <v>593</v>
      </c>
      <c r="X2083" t="s">
        <v>594</v>
      </c>
      <c r="Y2083" t="s">
        <v>95</v>
      </c>
      <c r="Z2083" t="s">
        <v>364</v>
      </c>
      <c r="AA2083" s="29">
        <v>-30</v>
      </c>
      <c r="AB2083">
        <v>0</v>
      </c>
      <c r="AC2083">
        <f t="shared" si="396"/>
        <v>2018</v>
      </c>
      <c r="AD2083">
        <f t="shared" si="397"/>
        <v>9</v>
      </c>
      <c r="AE2083">
        <f t="shared" si="398"/>
        <v>2018</v>
      </c>
      <c r="AF2083">
        <f t="shared" si="399"/>
        <v>8</v>
      </c>
      <c r="AG2083" t="str">
        <f>VLOOKUP(F2083,vlookup!$A$2:$E$660,2,0)</f>
        <v>Retained</v>
      </c>
      <c r="AH2083" t="str">
        <f>VLOOKUP(F2083,vlookup!$A$2:$E$660,3,0)</f>
        <v>Service Contract</v>
      </c>
      <c r="AI2083" t="str">
        <f>VLOOKUP(F2083,vlookup!$A$2:$E$660,4,0)</f>
        <v>Used Car Programs</v>
      </c>
      <c r="AJ2083" t="str">
        <f>VLOOKUP(F2083,vlookup!$A$2:$E$660,5,0)</f>
        <v>High Mileage</v>
      </c>
      <c r="AL2083">
        <f t="shared" si="400"/>
        <v>51</v>
      </c>
      <c r="AM2083">
        <f t="shared" si="401"/>
        <v>20</v>
      </c>
      <c r="AN2083">
        <f t="shared" si="402"/>
        <v>952</v>
      </c>
      <c r="AO2083">
        <f t="shared" si="403"/>
        <v>-30</v>
      </c>
      <c r="AP2083" t="str">
        <f t="shared" si="404"/>
        <v/>
      </c>
      <c r="AQ2083" t="str">
        <f t="shared" si="405"/>
        <v/>
      </c>
      <c r="AR2083" t="str">
        <f t="shared" si="406"/>
        <v/>
      </c>
      <c r="AS2083" t="str">
        <f t="shared" si="407"/>
        <v>8Z299519H8-1</v>
      </c>
      <c r="AT2083" t="str">
        <f>IFERROR(IF(VLOOKUP(Y2083,vlookup!$I$2:$J$9,1,0)=Y2083,VLOOKUP(Y2083,vlookup!$I$2:$J$9,2,0),PROPER(Y2083)),PROPER(Y2083))</f>
        <v>Parts</v>
      </c>
      <c r="AU2083" t="str">
        <f>IFERROR(IF(B2083=VLOOKUP(B2083,vlookup!$L$2:$L$10,1,0),"Yes","No"),"No")</f>
        <v>No</v>
      </c>
    </row>
    <row r="2084" spans="1:47" ht="14.45" customHeight="1" x14ac:dyDescent="0.25">
      <c r="A2084" t="s">
        <v>2948</v>
      </c>
      <c r="B2084" s="31" t="s">
        <v>2949</v>
      </c>
      <c r="C2084">
        <v>1</v>
      </c>
      <c r="D2084">
        <v>1</v>
      </c>
      <c r="E2084" t="s">
        <v>382</v>
      </c>
      <c r="F2084" t="s">
        <v>464</v>
      </c>
      <c r="G2084" t="s">
        <v>543</v>
      </c>
      <c r="H2084" t="s">
        <v>933</v>
      </c>
      <c r="I2084">
        <v>169899</v>
      </c>
      <c r="J2084" s="19">
        <v>43336</v>
      </c>
      <c r="K2084" s="19">
        <v>43388</v>
      </c>
      <c r="L2084">
        <v>201810</v>
      </c>
      <c r="M2084" s="19">
        <v>43374</v>
      </c>
      <c r="N2084">
        <v>24617</v>
      </c>
      <c r="O2084" t="s">
        <v>1070</v>
      </c>
      <c r="P2084" t="s">
        <v>1442</v>
      </c>
      <c r="Q2084" t="s">
        <v>924</v>
      </c>
      <c r="R2084">
        <v>446108</v>
      </c>
      <c r="S2084" s="19">
        <v>43353</v>
      </c>
      <c r="T2084">
        <v>170851</v>
      </c>
      <c r="U2084" t="s">
        <v>356</v>
      </c>
      <c r="V2084" s="19">
        <v>43357</v>
      </c>
      <c r="W2084" t="s">
        <v>1030</v>
      </c>
      <c r="X2084" t="s">
        <v>1031</v>
      </c>
      <c r="Y2084" t="s">
        <v>95</v>
      </c>
      <c r="Z2084" t="s">
        <v>364</v>
      </c>
      <c r="AA2084" s="29">
        <v>-48</v>
      </c>
      <c r="AB2084">
        <v>0</v>
      </c>
      <c r="AC2084">
        <f t="shared" si="396"/>
        <v>2018</v>
      </c>
      <c r="AD2084">
        <f t="shared" si="397"/>
        <v>9</v>
      </c>
      <c r="AE2084">
        <f t="shared" si="398"/>
        <v>2018</v>
      </c>
      <c r="AF2084">
        <f t="shared" si="399"/>
        <v>8</v>
      </c>
      <c r="AG2084" t="str">
        <f>VLOOKUP(F2084,vlookup!$A$2:$E$660,2,0)</f>
        <v>Retained</v>
      </c>
      <c r="AH2084" t="str">
        <f>VLOOKUP(F2084,vlookup!$A$2:$E$660,3,0)</f>
        <v>Service Contract</v>
      </c>
      <c r="AI2084" t="str">
        <f>VLOOKUP(F2084,vlookup!$A$2:$E$660,4,0)</f>
        <v>Used Car Programs</v>
      </c>
      <c r="AJ2084" t="str">
        <f>VLOOKUP(F2084,vlookup!$A$2:$E$660,5,0)</f>
        <v>High Mileage</v>
      </c>
      <c r="AL2084">
        <f t="shared" si="400"/>
        <v>51</v>
      </c>
      <c r="AM2084">
        <f t="shared" si="401"/>
        <v>20</v>
      </c>
      <c r="AN2084">
        <f t="shared" si="402"/>
        <v>952</v>
      </c>
      <c r="AO2084">
        <f t="shared" si="403"/>
        <v>-48</v>
      </c>
      <c r="AP2084" t="str">
        <f t="shared" si="404"/>
        <v/>
      </c>
      <c r="AQ2084" t="str">
        <f t="shared" si="405"/>
        <v/>
      </c>
      <c r="AR2084" t="str">
        <f t="shared" si="406"/>
        <v/>
      </c>
      <c r="AS2084" t="str">
        <f t="shared" si="407"/>
        <v>8Z299519H8-1</v>
      </c>
      <c r="AT2084" t="str">
        <f>IFERROR(IF(VLOOKUP(Y2084,vlookup!$I$2:$J$9,1,0)=Y2084,VLOOKUP(Y2084,vlookup!$I$2:$J$9,2,0),PROPER(Y2084)),PROPER(Y2084))</f>
        <v>Parts</v>
      </c>
      <c r="AU2084" t="str">
        <f>IFERROR(IF(B2084=VLOOKUP(B2084,vlookup!$L$2:$L$10,1,0),"Yes","No"),"No")</f>
        <v>No</v>
      </c>
    </row>
    <row r="2085" spans="1:47" ht="14.45" customHeight="1" x14ac:dyDescent="0.25">
      <c r="A2085" t="s">
        <v>2948</v>
      </c>
      <c r="B2085" s="31" t="s">
        <v>2949</v>
      </c>
      <c r="C2085">
        <v>1</v>
      </c>
      <c r="D2085">
        <v>1</v>
      </c>
      <c r="E2085" t="s">
        <v>382</v>
      </c>
      <c r="F2085" t="s">
        <v>464</v>
      </c>
      <c r="G2085" t="s">
        <v>543</v>
      </c>
      <c r="H2085" t="s">
        <v>933</v>
      </c>
      <c r="I2085">
        <v>169899</v>
      </c>
      <c r="J2085" s="19">
        <v>43336</v>
      </c>
      <c r="K2085" s="19">
        <v>43388</v>
      </c>
      <c r="L2085">
        <v>201810</v>
      </c>
      <c r="M2085" s="19">
        <v>43374</v>
      </c>
      <c r="N2085">
        <v>24617</v>
      </c>
      <c r="O2085" t="s">
        <v>1070</v>
      </c>
      <c r="P2085" t="s">
        <v>1442</v>
      </c>
      <c r="Q2085" t="s">
        <v>924</v>
      </c>
      <c r="R2085">
        <v>446108</v>
      </c>
      <c r="S2085" s="19">
        <v>43353</v>
      </c>
      <c r="T2085">
        <v>170851</v>
      </c>
      <c r="U2085" t="s">
        <v>356</v>
      </c>
      <c r="V2085" s="19">
        <v>43357</v>
      </c>
      <c r="W2085" t="s">
        <v>622</v>
      </c>
      <c r="X2085" t="s">
        <v>623</v>
      </c>
      <c r="Y2085" t="s">
        <v>95</v>
      </c>
      <c r="Z2085" t="s">
        <v>364</v>
      </c>
      <c r="AA2085" s="29">
        <v>-30.28</v>
      </c>
      <c r="AB2085">
        <v>0</v>
      </c>
      <c r="AC2085">
        <f t="shared" si="396"/>
        <v>2018</v>
      </c>
      <c r="AD2085">
        <f t="shared" si="397"/>
        <v>9</v>
      </c>
      <c r="AE2085">
        <f t="shared" si="398"/>
        <v>2018</v>
      </c>
      <c r="AF2085">
        <f t="shared" si="399"/>
        <v>8</v>
      </c>
      <c r="AG2085" t="str">
        <f>VLOOKUP(F2085,vlookup!$A$2:$E$660,2,0)</f>
        <v>Retained</v>
      </c>
      <c r="AH2085" t="str">
        <f>VLOOKUP(F2085,vlookup!$A$2:$E$660,3,0)</f>
        <v>Service Contract</v>
      </c>
      <c r="AI2085" t="str">
        <f>VLOOKUP(F2085,vlookup!$A$2:$E$660,4,0)</f>
        <v>Used Car Programs</v>
      </c>
      <c r="AJ2085" t="str">
        <f>VLOOKUP(F2085,vlookup!$A$2:$E$660,5,0)</f>
        <v>High Mileage</v>
      </c>
      <c r="AL2085">
        <f t="shared" si="400"/>
        <v>51</v>
      </c>
      <c r="AM2085">
        <f t="shared" si="401"/>
        <v>20</v>
      </c>
      <c r="AN2085">
        <f t="shared" si="402"/>
        <v>952</v>
      </c>
      <c r="AO2085">
        <f t="shared" si="403"/>
        <v>-30.28</v>
      </c>
      <c r="AP2085" t="str">
        <f t="shared" si="404"/>
        <v/>
      </c>
      <c r="AQ2085" t="str">
        <f t="shared" si="405"/>
        <v/>
      </c>
      <c r="AR2085" t="str">
        <f t="shared" si="406"/>
        <v/>
      </c>
      <c r="AS2085" t="str">
        <f t="shared" si="407"/>
        <v>8Z299519H8-1</v>
      </c>
      <c r="AT2085" t="str">
        <f>IFERROR(IF(VLOOKUP(Y2085,vlookup!$I$2:$J$9,1,0)=Y2085,VLOOKUP(Y2085,vlookup!$I$2:$J$9,2,0),PROPER(Y2085)),PROPER(Y2085))</f>
        <v>Parts</v>
      </c>
      <c r="AU2085" t="str">
        <f>IFERROR(IF(B2085=VLOOKUP(B2085,vlookup!$L$2:$L$10,1,0),"Yes","No"),"No")</f>
        <v>No</v>
      </c>
    </row>
    <row r="2086" spans="1:47" ht="14.45" customHeight="1" x14ac:dyDescent="0.25">
      <c r="A2086" t="s">
        <v>1390</v>
      </c>
      <c r="B2086" s="31" t="s">
        <v>1391</v>
      </c>
      <c r="C2086">
        <v>1</v>
      </c>
      <c r="D2086">
        <v>1</v>
      </c>
      <c r="E2086" t="s">
        <v>382</v>
      </c>
      <c r="F2086" t="s">
        <v>238</v>
      </c>
      <c r="G2086" t="s">
        <v>543</v>
      </c>
      <c r="H2086" t="s">
        <v>933</v>
      </c>
      <c r="I2086">
        <v>167990</v>
      </c>
      <c r="J2086" s="19">
        <v>42402</v>
      </c>
      <c r="K2086" s="19">
        <v>42429</v>
      </c>
      <c r="L2086">
        <v>201602</v>
      </c>
      <c r="M2086" s="19">
        <v>42401</v>
      </c>
      <c r="N2086">
        <v>24616</v>
      </c>
      <c r="O2086" t="s">
        <v>1076</v>
      </c>
      <c r="P2086" t="s">
        <v>1392</v>
      </c>
      <c r="Q2086" t="s">
        <v>924</v>
      </c>
      <c r="R2086">
        <v>28723</v>
      </c>
      <c r="S2086" s="19">
        <v>42731</v>
      </c>
      <c r="T2086">
        <v>173496</v>
      </c>
      <c r="U2086" t="s">
        <v>356</v>
      </c>
      <c r="V2086" s="19">
        <v>42755</v>
      </c>
      <c r="W2086" t="s">
        <v>2950</v>
      </c>
      <c r="X2086" t="s">
        <v>2951</v>
      </c>
      <c r="Y2086" t="s">
        <v>95</v>
      </c>
      <c r="Z2086" t="s">
        <v>1064</v>
      </c>
      <c r="AA2086" s="29">
        <v>-491.12</v>
      </c>
      <c r="AB2086">
        <v>0</v>
      </c>
      <c r="AC2086">
        <f t="shared" si="396"/>
        <v>2017</v>
      </c>
      <c r="AD2086">
        <f t="shared" si="397"/>
        <v>1</v>
      </c>
      <c r="AE2086">
        <f t="shared" si="398"/>
        <v>2016</v>
      </c>
      <c r="AF2086">
        <f t="shared" si="399"/>
        <v>2</v>
      </c>
      <c r="AG2086" t="str">
        <f>VLOOKUP(F2086,vlookup!$A$2:$E$660,2,0)</f>
        <v>Retained</v>
      </c>
      <c r="AH2086" t="str">
        <f>VLOOKUP(F2086,vlookup!$A$2:$E$660,3,0)</f>
        <v>Service Contract</v>
      </c>
      <c r="AI2086" t="str">
        <f>VLOOKUP(F2086,vlookup!$A$2:$E$660,4,0)</f>
        <v>Used Car Programs</v>
      </c>
      <c r="AJ2086" t="str">
        <f>VLOOKUP(F2086,vlookup!$A$2:$E$660,5,0)</f>
        <v>High Mileage</v>
      </c>
      <c r="AL2086">
        <f t="shared" si="400"/>
        <v>27</v>
      </c>
      <c r="AM2086">
        <f t="shared" si="401"/>
        <v>348</v>
      </c>
      <c r="AN2086">
        <f t="shared" si="402"/>
        <v>5506</v>
      </c>
      <c r="AO2086" t="str">
        <f t="shared" si="403"/>
        <v/>
      </c>
      <c r="AP2086" t="str">
        <f t="shared" si="404"/>
        <v/>
      </c>
      <c r="AQ2086" t="str">
        <f t="shared" si="405"/>
        <v/>
      </c>
      <c r="AR2086">
        <f t="shared" si="406"/>
        <v>-491.12</v>
      </c>
      <c r="AS2086" t="str">
        <f t="shared" si="407"/>
        <v>5F811281B6Y-1</v>
      </c>
      <c r="AT2086" t="str">
        <f>IFERROR(IF(VLOOKUP(Y2086,vlookup!$I$2:$J$9,1,0)=Y2086,VLOOKUP(Y2086,vlookup!$I$2:$J$9,2,0),PROPER(Y2086)),PROPER(Y2086))</f>
        <v>Parts</v>
      </c>
      <c r="AU2086" t="str">
        <f>IFERROR(IF(B2086=VLOOKUP(B2086,vlookup!$L$2:$L$10,1,0),"Yes","No"),"No")</f>
        <v>No</v>
      </c>
    </row>
    <row r="2087" spans="1:47" ht="14.45" customHeight="1" x14ac:dyDescent="0.25">
      <c r="A2087" t="s">
        <v>1390</v>
      </c>
      <c r="B2087" s="31" t="s">
        <v>1391</v>
      </c>
      <c r="C2087">
        <v>1</v>
      </c>
      <c r="D2087">
        <v>1</v>
      </c>
      <c r="E2087" t="s">
        <v>382</v>
      </c>
      <c r="F2087" t="s">
        <v>238</v>
      </c>
      <c r="G2087" t="s">
        <v>543</v>
      </c>
      <c r="H2087" t="s">
        <v>933</v>
      </c>
      <c r="I2087">
        <v>167990</v>
      </c>
      <c r="J2087" s="19">
        <v>42402</v>
      </c>
      <c r="K2087" s="19">
        <v>42429</v>
      </c>
      <c r="L2087">
        <v>201602</v>
      </c>
      <c r="M2087" s="19">
        <v>42401</v>
      </c>
      <c r="N2087">
        <v>24616</v>
      </c>
      <c r="O2087" t="s">
        <v>1076</v>
      </c>
      <c r="P2087" t="s">
        <v>1392</v>
      </c>
      <c r="Q2087" t="s">
        <v>924</v>
      </c>
      <c r="R2087">
        <v>28723</v>
      </c>
      <c r="S2087" s="19">
        <v>42731</v>
      </c>
      <c r="T2087">
        <v>173496</v>
      </c>
      <c r="U2087" t="s">
        <v>356</v>
      </c>
      <c r="V2087" s="19">
        <v>42755</v>
      </c>
      <c r="W2087" t="s">
        <v>3297</v>
      </c>
      <c r="X2087" t="s">
        <v>3298</v>
      </c>
      <c r="Y2087" t="s">
        <v>95</v>
      </c>
      <c r="Z2087" t="s">
        <v>369</v>
      </c>
      <c r="AA2087" s="29">
        <v>-22.38</v>
      </c>
      <c r="AB2087">
        <v>0</v>
      </c>
      <c r="AC2087">
        <f t="shared" si="396"/>
        <v>2017</v>
      </c>
      <c r="AD2087">
        <f t="shared" si="397"/>
        <v>1</v>
      </c>
      <c r="AE2087">
        <f t="shared" si="398"/>
        <v>2016</v>
      </c>
      <c r="AF2087">
        <f t="shared" si="399"/>
        <v>2</v>
      </c>
      <c r="AG2087" t="str">
        <f>VLOOKUP(F2087,vlookup!$A$2:$E$660,2,0)</f>
        <v>Retained</v>
      </c>
      <c r="AH2087" t="str">
        <f>VLOOKUP(F2087,vlookup!$A$2:$E$660,3,0)</f>
        <v>Service Contract</v>
      </c>
      <c r="AI2087" t="str">
        <f>VLOOKUP(F2087,vlookup!$A$2:$E$660,4,0)</f>
        <v>Used Car Programs</v>
      </c>
      <c r="AJ2087" t="str">
        <f>VLOOKUP(F2087,vlookup!$A$2:$E$660,5,0)</f>
        <v>High Mileage</v>
      </c>
      <c r="AL2087">
        <f t="shared" si="400"/>
        <v>27</v>
      </c>
      <c r="AM2087">
        <f t="shared" si="401"/>
        <v>348</v>
      </c>
      <c r="AN2087">
        <f t="shared" si="402"/>
        <v>5506</v>
      </c>
      <c r="AO2087" t="str">
        <f t="shared" si="403"/>
        <v/>
      </c>
      <c r="AP2087" t="str">
        <f t="shared" si="404"/>
        <v/>
      </c>
      <c r="AQ2087" t="str">
        <f t="shared" si="405"/>
        <v/>
      </c>
      <c r="AR2087">
        <f t="shared" si="406"/>
        <v>-22.38</v>
      </c>
      <c r="AS2087" t="str">
        <f t="shared" si="407"/>
        <v>5F811281B6Y-1</v>
      </c>
      <c r="AT2087" t="str">
        <f>IFERROR(IF(VLOOKUP(Y2087,vlookup!$I$2:$J$9,1,0)=Y2087,VLOOKUP(Y2087,vlookup!$I$2:$J$9,2,0),PROPER(Y2087)),PROPER(Y2087))</f>
        <v>Parts</v>
      </c>
      <c r="AU2087" t="str">
        <f>IFERROR(IF(B2087=VLOOKUP(B2087,vlookup!$L$2:$L$10,1,0),"Yes","No"),"No")</f>
        <v>No</v>
      </c>
    </row>
    <row r="2088" spans="1:47" ht="14.45" customHeight="1" x14ac:dyDescent="0.25">
      <c r="A2088" t="s">
        <v>1390</v>
      </c>
      <c r="B2088" s="31" t="s">
        <v>1391</v>
      </c>
      <c r="C2088">
        <v>1</v>
      </c>
      <c r="D2088">
        <v>1</v>
      </c>
      <c r="E2088" t="s">
        <v>382</v>
      </c>
      <c r="F2088" t="s">
        <v>238</v>
      </c>
      <c r="G2088" t="s">
        <v>543</v>
      </c>
      <c r="H2088" t="s">
        <v>933</v>
      </c>
      <c r="I2088">
        <v>167990</v>
      </c>
      <c r="J2088" s="19">
        <v>42402</v>
      </c>
      <c r="K2088" s="19">
        <v>42429</v>
      </c>
      <c r="L2088">
        <v>201602</v>
      </c>
      <c r="M2088" s="19">
        <v>42401</v>
      </c>
      <c r="N2088">
        <v>24616</v>
      </c>
      <c r="O2088" t="s">
        <v>1076</v>
      </c>
      <c r="P2088" t="s">
        <v>1392</v>
      </c>
      <c r="Q2088" t="s">
        <v>924</v>
      </c>
      <c r="R2088">
        <v>28723</v>
      </c>
      <c r="S2088" s="19">
        <v>42731</v>
      </c>
      <c r="T2088">
        <v>173496</v>
      </c>
      <c r="U2088" t="s">
        <v>356</v>
      </c>
      <c r="V2088" s="19">
        <v>42755</v>
      </c>
      <c r="W2088" t="s">
        <v>2993</v>
      </c>
      <c r="X2088" t="s">
        <v>2994</v>
      </c>
      <c r="Y2088" t="s">
        <v>95</v>
      </c>
      <c r="Z2088" t="s">
        <v>369</v>
      </c>
      <c r="AA2088" s="29">
        <v>-135</v>
      </c>
      <c r="AB2088">
        <v>0</v>
      </c>
      <c r="AC2088">
        <f t="shared" si="396"/>
        <v>2017</v>
      </c>
      <c r="AD2088">
        <f t="shared" si="397"/>
        <v>1</v>
      </c>
      <c r="AE2088">
        <f t="shared" si="398"/>
        <v>2016</v>
      </c>
      <c r="AF2088">
        <f t="shared" si="399"/>
        <v>2</v>
      </c>
      <c r="AG2088" t="str">
        <f>VLOOKUP(F2088,vlookup!$A$2:$E$660,2,0)</f>
        <v>Retained</v>
      </c>
      <c r="AH2088" t="str">
        <f>VLOOKUP(F2088,vlookup!$A$2:$E$660,3,0)</f>
        <v>Service Contract</v>
      </c>
      <c r="AI2088" t="str">
        <f>VLOOKUP(F2088,vlookup!$A$2:$E$660,4,0)</f>
        <v>Used Car Programs</v>
      </c>
      <c r="AJ2088" t="str">
        <f>VLOOKUP(F2088,vlookup!$A$2:$E$660,5,0)</f>
        <v>High Mileage</v>
      </c>
      <c r="AL2088">
        <f t="shared" si="400"/>
        <v>27</v>
      </c>
      <c r="AM2088">
        <f t="shared" si="401"/>
        <v>348</v>
      </c>
      <c r="AN2088">
        <f t="shared" si="402"/>
        <v>5506</v>
      </c>
      <c r="AO2088" t="str">
        <f t="shared" si="403"/>
        <v/>
      </c>
      <c r="AP2088" t="str">
        <f t="shared" si="404"/>
        <v/>
      </c>
      <c r="AQ2088" t="str">
        <f t="shared" si="405"/>
        <v/>
      </c>
      <c r="AR2088">
        <f t="shared" si="406"/>
        <v>-135</v>
      </c>
      <c r="AS2088" t="str">
        <f t="shared" si="407"/>
        <v>5F811281B6Y-1</v>
      </c>
      <c r="AT2088" t="str">
        <f>IFERROR(IF(VLOOKUP(Y2088,vlookup!$I$2:$J$9,1,0)=Y2088,VLOOKUP(Y2088,vlookup!$I$2:$J$9,2,0),PROPER(Y2088)),PROPER(Y2088))</f>
        <v>Parts</v>
      </c>
      <c r="AU2088" t="str">
        <f>IFERROR(IF(B2088=VLOOKUP(B2088,vlookup!$L$2:$L$10,1,0),"Yes","No"),"No")</f>
        <v>No</v>
      </c>
    </row>
    <row r="2089" spans="1:47" ht="14.45" customHeight="1" x14ac:dyDescent="0.25">
      <c r="A2089" t="s">
        <v>1393</v>
      </c>
      <c r="B2089" s="31" t="s">
        <v>3598</v>
      </c>
      <c r="C2089">
        <v>1</v>
      </c>
      <c r="D2089">
        <v>1</v>
      </c>
      <c r="E2089" t="s">
        <v>571</v>
      </c>
      <c r="F2089" t="s">
        <v>205</v>
      </c>
      <c r="G2089" t="s">
        <v>543</v>
      </c>
      <c r="H2089" t="s">
        <v>933</v>
      </c>
      <c r="I2089">
        <v>124768</v>
      </c>
      <c r="J2089" s="19">
        <v>42258</v>
      </c>
      <c r="K2089" s="19">
        <v>42333</v>
      </c>
      <c r="L2089">
        <v>201511</v>
      </c>
      <c r="M2089" s="19">
        <v>42309</v>
      </c>
      <c r="N2089">
        <v>24617</v>
      </c>
      <c r="O2089" t="s">
        <v>1070</v>
      </c>
      <c r="P2089" t="s">
        <v>1394</v>
      </c>
      <c r="Q2089" t="s">
        <v>924</v>
      </c>
      <c r="R2089">
        <v>3010447</v>
      </c>
      <c r="S2089" s="19">
        <v>42333</v>
      </c>
      <c r="T2089">
        <v>129532</v>
      </c>
      <c r="U2089" t="s">
        <v>357</v>
      </c>
      <c r="V2089" s="19">
        <v>42345</v>
      </c>
      <c r="W2089" t="s">
        <v>2946</v>
      </c>
      <c r="X2089" t="s">
        <v>2947</v>
      </c>
      <c r="Y2089" t="s">
        <v>95</v>
      </c>
      <c r="Z2089" t="s">
        <v>366</v>
      </c>
      <c r="AA2089" s="29">
        <v>-71.88</v>
      </c>
      <c r="AB2089">
        <v>0</v>
      </c>
      <c r="AC2089">
        <f t="shared" si="396"/>
        <v>2015</v>
      </c>
      <c r="AD2089">
        <f t="shared" si="397"/>
        <v>12</v>
      </c>
      <c r="AE2089">
        <f t="shared" si="398"/>
        <v>2015</v>
      </c>
      <c r="AF2089">
        <f t="shared" si="399"/>
        <v>9</v>
      </c>
      <c r="AG2089" t="str">
        <f>VLOOKUP(F2089,vlookup!$A$2:$E$660,2,0)</f>
        <v>Retained</v>
      </c>
      <c r="AH2089" t="str">
        <f>VLOOKUP(F2089,vlookup!$A$2:$E$660,3,0)</f>
        <v>Service Contract</v>
      </c>
      <c r="AI2089" t="str">
        <f>VLOOKUP(F2089,vlookup!$A$2:$E$660,4,0)</f>
        <v>Used Car Programs</v>
      </c>
      <c r="AJ2089" t="str">
        <f>VLOOKUP(F2089,vlookup!$A$2:$E$660,5,0)</f>
        <v>High Mileage</v>
      </c>
      <c r="AL2089">
        <f t="shared" si="400"/>
        <v>74</v>
      </c>
      <c r="AM2089">
        <f t="shared" si="401"/>
        <v>86</v>
      </c>
      <c r="AN2089">
        <f t="shared" si="402"/>
        <v>4764</v>
      </c>
      <c r="AO2089" t="str">
        <f t="shared" si="403"/>
        <v/>
      </c>
      <c r="AP2089" t="str">
        <f t="shared" si="404"/>
        <v/>
      </c>
      <c r="AQ2089">
        <f t="shared" si="405"/>
        <v>-71.88</v>
      </c>
      <c r="AR2089" t="str">
        <f t="shared" si="406"/>
        <v/>
      </c>
      <c r="AS2089" t="str">
        <f t="shared" si="407"/>
        <v>102251365-1</v>
      </c>
      <c r="AT2089" t="str">
        <f>IFERROR(IF(VLOOKUP(Y2089,vlookup!$I$2:$J$9,1,0)=Y2089,VLOOKUP(Y2089,vlookup!$I$2:$J$9,2,0),PROPER(Y2089)),PROPER(Y2089))</f>
        <v>Parts</v>
      </c>
      <c r="AU2089" t="str">
        <f>IFERROR(IF(B2089=VLOOKUP(B2089,vlookup!$L$2:$L$10,1,0),"Yes","No"),"No")</f>
        <v>No</v>
      </c>
    </row>
    <row r="2090" spans="1:47" ht="14.45" customHeight="1" x14ac:dyDescent="0.25">
      <c r="A2090" t="s">
        <v>1393</v>
      </c>
      <c r="B2090" s="31" t="s">
        <v>3598</v>
      </c>
      <c r="C2090">
        <v>1</v>
      </c>
      <c r="D2090">
        <v>1</v>
      </c>
      <c r="E2090" t="s">
        <v>571</v>
      </c>
      <c r="F2090" t="s">
        <v>205</v>
      </c>
      <c r="G2090" t="s">
        <v>543</v>
      </c>
      <c r="H2090" t="s">
        <v>933</v>
      </c>
      <c r="I2090">
        <v>124768</v>
      </c>
      <c r="J2090" s="19">
        <v>42258</v>
      </c>
      <c r="K2090" s="19">
        <v>42333</v>
      </c>
      <c r="L2090">
        <v>201511</v>
      </c>
      <c r="M2090" s="19">
        <v>42309</v>
      </c>
      <c r="N2090">
        <v>24617</v>
      </c>
      <c r="O2090" t="s">
        <v>1070</v>
      </c>
      <c r="P2090" t="s">
        <v>1394</v>
      </c>
      <c r="Q2090" t="s">
        <v>924</v>
      </c>
      <c r="R2090">
        <v>3010447</v>
      </c>
      <c r="S2090" s="19">
        <v>42333</v>
      </c>
      <c r="T2090">
        <v>129532</v>
      </c>
      <c r="U2090" t="s">
        <v>357</v>
      </c>
      <c r="V2090" s="19">
        <v>42345</v>
      </c>
      <c r="W2090" t="s">
        <v>2952</v>
      </c>
      <c r="X2090" t="s">
        <v>2953</v>
      </c>
      <c r="Y2090" t="s">
        <v>95</v>
      </c>
      <c r="Z2090" t="s">
        <v>366</v>
      </c>
      <c r="AA2090" s="29">
        <v>-156.34</v>
      </c>
      <c r="AB2090">
        <v>0</v>
      </c>
      <c r="AC2090">
        <f t="shared" si="396"/>
        <v>2015</v>
      </c>
      <c r="AD2090">
        <f t="shared" si="397"/>
        <v>12</v>
      </c>
      <c r="AE2090">
        <f t="shared" si="398"/>
        <v>2015</v>
      </c>
      <c r="AF2090">
        <f t="shared" si="399"/>
        <v>9</v>
      </c>
      <c r="AG2090" t="str">
        <f>VLOOKUP(F2090,vlookup!$A$2:$E$660,2,0)</f>
        <v>Retained</v>
      </c>
      <c r="AH2090" t="str">
        <f>VLOOKUP(F2090,vlookup!$A$2:$E$660,3,0)</f>
        <v>Service Contract</v>
      </c>
      <c r="AI2090" t="str">
        <f>VLOOKUP(F2090,vlookup!$A$2:$E$660,4,0)</f>
        <v>Used Car Programs</v>
      </c>
      <c r="AJ2090" t="str">
        <f>VLOOKUP(F2090,vlookup!$A$2:$E$660,5,0)</f>
        <v>High Mileage</v>
      </c>
      <c r="AL2090">
        <f t="shared" si="400"/>
        <v>74</v>
      </c>
      <c r="AM2090">
        <f t="shared" si="401"/>
        <v>86</v>
      </c>
      <c r="AN2090">
        <f t="shared" si="402"/>
        <v>4764</v>
      </c>
      <c r="AO2090" t="str">
        <f t="shared" si="403"/>
        <v/>
      </c>
      <c r="AP2090" t="str">
        <f t="shared" si="404"/>
        <v/>
      </c>
      <c r="AQ2090">
        <f t="shared" si="405"/>
        <v>-156.34</v>
      </c>
      <c r="AR2090" t="str">
        <f t="shared" si="406"/>
        <v/>
      </c>
      <c r="AS2090" t="str">
        <f t="shared" si="407"/>
        <v>102251365-1</v>
      </c>
      <c r="AT2090" t="str">
        <f>IFERROR(IF(VLOOKUP(Y2090,vlookup!$I$2:$J$9,1,0)=Y2090,VLOOKUP(Y2090,vlookup!$I$2:$J$9,2,0),PROPER(Y2090)),PROPER(Y2090))</f>
        <v>Parts</v>
      </c>
      <c r="AU2090" t="str">
        <f>IFERROR(IF(B2090=VLOOKUP(B2090,vlookup!$L$2:$L$10,1,0),"Yes","No"),"No")</f>
        <v>No</v>
      </c>
    </row>
    <row r="2091" spans="1:47" ht="14.45" customHeight="1" x14ac:dyDescent="0.25">
      <c r="A2091" t="s">
        <v>2118</v>
      </c>
      <c r="B2091" s="31" t="s">
        <v>2119</v>
      </c>
      <c r="C2091">
        <v>1</v>
      </c>
      <c r="D2091">
        <v>1</v>
      </c>
      <c r="E2091" t="s">
        <v>382</v>
      </c>
      <c r="F2091" t="s">
        <v>464</v>
      </c>
      <c r="G2091" t="s">
        <v>543</v>
      </c>
      <c r="H2091" t="s">
        <v>933</v>
      </c>
      <c r="I2091">
        <v>123263</v>
      </c>
      <c r="J2091" s="19">
        <v>44325</v>
      </c>
      <c r="K2091" s="19">
        <v>44380</v>
      </c>
      <c r="L2091">
        <v>202106</v>
      </c>
      <c r="M2091" s="19">
        <v>44348</v>
      </c>
      <c r="N2091">
        <v>24616</v>
      </c>
      <c r="O2091" t="s">
        <v>1076</v>
      </c>
      <c r="P2091" t="s">
        <v>1208</v>
      </c>
      <c r="Q2091" t="s">
        <v>924</v>
      </c>
      <c r="R2091">
        <v>23675</v>
      </c>
      <c r="S2091" s="19">
        <v>44351</v>
      </c>
      <c r="T2091">
        <v>124890</v>
      </c>
      <c r="U2091" t="s">
        <v>357</v>
      </c>
      <c r="V2091" s="19">
        <v>44384</v>
      </c>
      <c r="W2091" t="s">
        <v>372</v>
      </c>
      <c r="X2091" t="s">
        <v>373</v>
      </c>
      <c r="Y2091" t="s">
        <v>95</v>
      </c>
      <c r="Z2091" t="s">
        <v>369</v>
      </c>
      <c r="AA2091" s="29">
        <v>-17.260000000000002</v>
      </c>
      <c r="AB2091">
        <v>0</v>
      </c>
      <c r="AC2091">
        <f t="shared" si="396"/>
        <v>2021</v>
      </c>
      <c r="AD2091">
        <f t="shared" si="397"/>
        <v>7</v>
      </c>
      <c r="AE2091">
        <f t="shared" si="398"/>
        <v>2021</v>
      </c>
      <c r="AF2091">
        <f t="shared" si="399"/>
        <v>5</v>
      </c>
      <c r="AG2091" t="str">
        <f>VLOOKUP(F2091,vlookup!$A$2:$E$660,2,0)</f>
        <v>Retained</v>
      </c>
      <c r="AH2091" t="str">
        <f>VLOOKUP(F2091,vlookup!$A$2:$E$660,3,0)</f>
        <v>Service Contract</v>
      </c>
      <c r="AI2091" t="str">
        <f>VLOOKUP(F2091,vlookup!$A$2:$E$660,4,0)</f>
        <v>Used Car Programs</v>
      </c>
      <c r="AJ2091" t="str">
        <f>VLOOKUP(F2091,vlookup!$A$2:$E$660,5,0)</f>
        <v>High Mileage</v>
      </c>
      <c r="AL2091">
        <f t="shared" si="400"/>
        <v>54</v>
      </c>
      <c r="AM2091">
        <f t="shared" si="401"/>
        <v>58</v>
      </c>
      <c r="AN2091">
        <f t="shared" si="402"/>
        <v>1627</v>
      </c>
      <c r="AO2091" t="str">
        <f t="shared" si="403"/>
        <v/>
      </c>
      <c r="AP2091">
        <f t="shared" si="404"/>
        <v>-17.260000000000002</v>
      </c>
      <c r="AQ2091" t="str">
        <f t="shared" si="405"/>
        <v/>
      </c>
      <c r="AR2091" t="str">
        <f t="shared" si="406"/>
        <v/>
      </c>
      <c r="AS2091" t="str">
        <f t="shared" si="407"/>
        <v>ZAGBZ251599E21-1</v>
      </c>
      <c r="AT2091" t="str">
        <f>IFERROR(IF(VLOOKUP(Y2091,vlookup!$I$2:$J$9,1,0)=Y2091,VLOOKUP(Y2091,vlookup!$I$2:$J$9,2,0),PROPER(Y2091)),PROPER(Y2091))</f>
        <v>Parts</v>
      </c>
      <c r="AU2091" t="str">
        <f>IFERROR(IF(B2091=VLOOKUP(B2091,vlookup!$L$2:$L$10,1,0),"Yes","No"),"No")</f>
        <v>No</v>
      </c>
    </row>
    <row r="2092" spans="1:47" ht="14.45" customHeight="1" x14ac:dyDescent="0.25">
      <c r="A2092" t="s">
        <v>2118</v>
      </c>
      <c r="B2092" s="31" t="s">
        <v>2119</v>
      </c>
      <c r="C2092">
        <v>1</v>
      </c>
      <c r="D2092">
        <v>1</v>
      </c>
      <c r="E2092" t="s">
        <v>382</v>
      </c>
      <c r="F2092" t="s">
        <v>464</v>
      </c>
      <c r="G2092" t="s">
        <v>543</v>
      </c>
      <c r="H2092" t="s">
        <v>933</v>
      </c>
      <c r="I2092">
        <v>123263</v>
      </c>
      <c r="J2092" s="19">
        <v>44325</v>
      </c>
      <c r="K2092" s="19">
        <v>44380</v>
      </c>
      <c r="L2092">
        <v>202106</v>
      </c>
      <c r="M2092" s="19">
        <v>44348</v>
      </c>
      <c r="N2092">
        <v>24616</v>
      </c>
      <c r="O2092" t="s">
        <v>1076</v>
      </c>
      <c r="P2092" t="s">
        <v>1208</v>
      </c>
      <c r="Q2092" t="s">
        <v>924</v>
      </c>
      <c r="R2092">
        <v>23675</v>
      </c>
      <c r="S2092" s="19">
        <v>44351</v>
      </c>
      <c r="T2092">
        <v>124890</v>
      </c>
      <c r="U2092" t="s">
        <v>357</v>
      </c>
      <c r="V2092" s="19">
        <v>44384</v>
      </c>
      <c r="W2092" t="s">
        <v>3119</v>
      </c>
      <c r="X2092" t="s">
        <v>3120</v>
      </c>
      <c r="Y2092" t="s">
        <v>95</v>
      </c>
      <c r="Z2092" t="s">
        <v>369</v>
      </c>
      <c r="AA2092" s="29">
        <v>-7.78</v>
      </c>
      <c r="AB2092">
        <v>0</v>
      </c>
      <c r="AC2092">
        <f t="shared" si="396"/>
        <v>2021</v>
      </c>
      <c r="AD2092">
        <f t="shared" si="397"/>
        <v>7</v>
      </c>
      <c r="AE2092">
        <f t="shared" si="398"/>
        <v>2021</v>
      </c>
      <c r="AF2092">
        <f t="shared" si="399"/>
        <v>5</v>
      </c>
      <c r="AG2092" t="str">
        <f>VLOOKUP(F2092,vlookup!$A$2:$E$660,2,0)</f>
        <v>Retained</v>
      </c>
      <c r="AH2092" t="str">
        <f>VLOOKUP(F2092,vlookup!$A$2:$E$660,3,0)</f>
        <v>Service Contract</v>
      </c>
      <c r="AI2092" t="str">
        <f>VLOOKUP(F2092,vlookup!$A$2:$E$660,4,0)</f>
        <v>Used Car Programs</v>
      </c>
      <c r="AJ2092" t="str">
        <f>VLOOKUP(F2092,vlookup!$A$2:$E$660,5,0)</f>
        <v>High Mileage</v>
      </c>
      <c r="AL2092">
        <f t="shared" si="400"/>
        <v>54</v>
      </c>
      <c r="AM2092">
        <f t="shared" si="401"/>
        <v>58</v>
      </c>
      <c r="AN2092">
        <f t="shared" si="402"/>
        <v>1627</v>
      </c>
      <c r="AO2092" t="str">
        <f t="shared" si="403"/>
        <v/>
      </c>
      <c r="AP2092">
        <f t="shared" si="404"/>
        <v>-7.78</v>
      </c>
      <c r="AQ2092" t="str">
        <f t="shared" si="405"/>
        <v/>
      </c>
      <c r="AR2092" t="str">
        <f t="shared" si="406"/>
        <v/>
      </c>
      <c r="AS2092" t="str">
        <f t="shared" si="407"/>
        <v>ZAGBZ251599E21-1</v>
      </c>
      <c r="AT2092" t="str">
        <f>IFERROR(IF(VLOOKUP(Y2092,vlookup!$I$2:$J$9,1,0)=Y2092,VLOOKUP(Y2092,vlookup!$I$2:$J$9,2,0),PROPER(Y2092)),PROPER(Y2092))</f>
        <v>Parts</v>
      </c>
      <c r="AU2092" t="str">
        <f>IFERROR(IF(B2092=VLOOKUP(B2092,vlookup!$L$2:$L$10,1,0),"Yes","No"),"No")</f>
        <v>No</v>
      </c>
    </row>
    <row r="2093" spans="1:47" ht="14.45" customHeight="1" x14ac:dyDescent="0.25">
      <c r="A2093" t="s">
        <v>2118</v>
      </c>
      <c r="B2093" s="31" t="s">
        <v>2119</v>
      </c>
      <c r="C2093">
        <v>1</v>
      </c>
      <c r="D2093">
        <v>1</v>
      </c>
      <c r="E2093" t="s">
        <v>382</v>
      </c>
      <c r="F2093" t="s">
        <v>464</v>
      </c>
      <c r="G2093" t="s">
        <v>543</v>
      </c>
      <c r="H2093" t="s">
        <v>933</v>
      </c>
      <c r="I2093">
        <v>123263</v>
      </c>
      <c r="J2093" s="19">
        <v>44325</v>
      </c>
      <c r="K2093" s="19">
        <v>44380</v>
      </c>
      <c r="L2093">
        <v>202106</v>
      </c>
      <c r="M2093" s="19">
        <v>44348</v>
      </c>
      <c r="N2093">
        <v>24616</v>
      </c>
      <c r="O2093" t="s">
        <v>1076</v>
      </c>
      <c r="P2093" t="s">
        <v>1208</v>
      </c>
      <c r="Q2093" t="s">
        <v>924</v>
      </c>
      <c r="R2093">
        <v>23675</v>
      </c>
      <c r="S2093" s="19">
        <v>44351</v>
      </c>
      <c r="T2093">
        <v>124890</v>
      </c>
      <c r="U2093" t="s">
        <v>357</v>
      </c>
      <c r="V2093" s="19">
        <v>44384</v>
      </c>
      <c r="W2093" t="s">
        <v>2954</v>
      </c>
      <c r="X2093" t="s">
        <v>2955</v>
      </c>
      <c r="Y2093" t="s">
        <v>95</v>
      </c>
      <c r="Z2093" t="s">
        <v>369</v>
      </c>
      <c r="AA2093" s="29">
        <v>-678</v>
      </c>
      <c r="AB2093">
        <v>0</v>
      </c>
      <c r="AC2093">
        <f t="shared" si="396"/>
        <v>2021</v>
      </c>
      <c r="AD2093">
        <f t="shared" si="397"/>
        <v>7</v>
      </c>
      <c r="AE2093">
        <f t="shared" si="398"/>
        <v>2021</v>
      </c>
      <c r="AF2093">
        <f t="shared" si="399"/>
        <v>5</v>
      </c>
      <c r="AG2093" t="str">
        <f>VLOOKUP(F2093,vlookup!$A$2:$E$660,2,0)</f>
        <v>Retained</v>
      </c>
      <c r="AH2093" t="str">
        <f>VLOOKUP(F2093,vlookup!$A$2:$E$660,3,0)</f>
        <v>Service Contract</v>
      </c>
      <c r="AI2093" t="str">
        <f>VLOOKUP(F2093,vlookup!$A$2:$E$660,4,0)</f>
        <v>Used Car Programs</v>
      </c>
      <c r="AJ2093" t="str">
        <f>VLOOKUP(F2093,vlookup!$A$2:$E$660,5,0)</f>
        <v>High Mileage</v>
      </c>
      <c r="AL2093">
        <f t="shared" si="400"/>
        <v>54</v>
      </c>
      <c r="AM2093">
        <f t="shared" si="401"/>
        <v>58</v>
      </c>
      <c r="AN2093">
        <f t="shared" si="402"/>
        <v>1627</v>
      </c>
      <c r="AO2093" t="str">
        <f t="shared" si="403"/>
        <v/>
      </c>
      <c r="AP2093">
        <f t="shared" si="404"/>
        <v>-678</v>
      </c>
      <c r="AQ2093" t="str">
        <f t="shared" si="405"/>
        <v/>
      </c>
      <c r="AR2093" t="str">
        <f t="shared" si="406"/>
        <v/>
      </c>
      <c r="AS2093" t="str">
        <f t="shared" si="407"/>
        <v>ZAGBZ251599E21-1</v>
      </c>
      <c r="AT2093" t="str">
        <f>IFERROR(IF(VLOOKUP(Y2093,vlookup!$I$2:$J$9,1,0)=Y2093,VLOOKUP(Y2093,vlookup!$I$2:$J$9,2,0),PROPER(Y2093)),PROPER(Y2093))</f>
        <v>Parts</v>
      </c>
      <c r="AU2093" t="str">
        <f>IFERROR(IF(B2093=VLOOKUP(B2093,vlookup!$L$2:$L$10,1,0),"Yes","No"),"No")</f>
        <v>No</v>
      </c>
    </row>
    <row r="2094" spans="1:47" ht="14.45" customHeight="1" x14ac:dyDescent="0.25">
      <c r="A2094" t="s">
        <v>1395</v>
      </c>
      <c r="B2094" s="31" t="s">
        <v>1396</v>
      </c>
      <c r="C2094">
        <v>2</v>
      </c>
      <c r="D2094">
        <v>1</v>
      </c>
      <c r="E2094" t="s">
        <v>382</v>
      </c>
      <c r="F2094" t="s">
        <v>464</v>
      </c>
      <c r="G2094" t="s">
        <v>543</v>
      </c>
      <c r="H2094" t="s">
        <v>933</v>
      </c>
      <c r="I2094">
        <v>44742</v>
      </c>
      <c r="J2094" s="19">
        <v>43196</v>
      </c>
      <c r="K2094" s="19">
        <v>43244</v>
      </c>
      <c r="L2094">
        <v>201805</v>
      </c>
      <c r="M2094" s="19">
        <v>43221</v>
      </c>
      <c r="N2094">
        <v>24616</v>
      </c>
      <c r="O2094" t="s">
        <v>1076</v>
      </c>
      <c r="P2094" t="s">
        <v>1397</v>
      </c>
      <c r="Q2094" t="s">
        <v>924</v>
      </c>
      <c r="R2094">
        <v>7131</v>
      </c>
      <c r="S2094" s="19">
        <v>43439</v>
      </c>
      <c r="T2094">
        <v>64036</v>
      </c>
      <c r="U2094" t="s">
        <v>356</v>
      </c>
      <c r="V2094" s="19">
        <v>43462</v>
      </c>
      <c r="W2094" t="s">
        <v>372</v>
      </c>
      <c r="X2094" t="s">
        <v>373</v>
      </c>
      <c r="Y2094" t="s">
        <v>95</v>
      </c>
      <c r="Z2094" t="s">
        <v>369</v>
      </c>
      <c r="AA2094" s="29">
        <v>-184.44</v>
      </c>
      <c r="AB2094">
        <v>0</v>
      </c>
      <c r="AC2094">
        <f t="shared" si="396"/>
        <v>2018</v>
      </c>
      <c r="AD2094">
        <f t="shared" si="397"/>
        <v>12</v>
      </c>
      <c r="AE2094">
        <f t="shared" si="398"/>
        <v>2018</v>
      </c>
      <c r="AF2094">
        <f t="shared" si="399"/>
        <v>4</v>
      </c>
      <c r="AG2094" t="str">
        <f>VLOOKUP(F2094,vlookup!$A$2:$E$660,2,0)</f>
        <v>Retained</v>
      </c>
      <c r="AH2094" t="str">
        <f>VLOOKUP(F2094,vlookup!$A$2:$E$660,3,0)</f>
        <v>Service Contract</v>
      </c>
      <c r="AI2094" t="str">
        <f>VLOOKUP(F2094,vlookup!$A$2:$E$660,4,0)</f>
        <v>Used Car Programs</v>
      </c>
      <c r="AJ2094" t="str">
        <f>VLOOKUP(F2094,vlookup!$A$2:$E$660,5,0)</f>
        <v>High Mileage</v>
      </c>
      <c r="AL2094">
        <f t="shared" si="400"/>
        <v>48</v>
      </c>
      <c r="AM2094">
        <f t="shared" si="401"/>
        <v>262</v>
      </c>
      <c r="AN2094">
        <f t="shared" si="402"/>
        <v>19294</v>
      </c>
      <c r="AO2094" t="str">
        <f t="shared" si="403"/>
        <v/>
      </c>
      <c r="AP2094" t="str">
        <f t="shared" si="404"/>
        <v/>
      </c>
      <c r="AQ2094" t="str">
        <f t="shared" si="405"/>
        <v/>
      </c>
      <c r="AR2094">
        <f t="shared" si="406"/>
        <v>-184.44</v>
      </c>
      <c r="AS2094" t="str">
        <f t="shared" si="407"/>
        <v>GZ202015D8-2</v>
      </c>
      <c r="AT2094" t="str">
        <f>IFERROR(IF(VLOOKUP(Y2094,vlookup!$I$2:$J$9,1,0)=Y2094,VLOOKUP(Y2094,vlookup!$I$2:$J$9,2,0),PROPER(Y2094)),PROPER(Y2094))</f>
        <v>Parts</v>
      </c>
      <c r="AU2094" t="str">
        <f>IFERROR(IF(B2094=VLOOKUP(B2094,vlookup!$L$2:$L$10,1,0),"Yes","No"),"No")</f>
        <v>No</v>
      </c>
    </row>
    <row r="2095" spans="1:47" ht="14.45" customHeight="1" x14ac:dyDescent="0.25">
      <c r="A2095" t="s">
        <v>1395</v>
      </c>
      <c r="B2095" s="31" t="s">
        <v>1396</v>
      </c>
      <c r="C2095">
        <v>2</v>
      </c>
      <c r="D2095">
        <v>2</v>
      </c>
      <c r="E2095" t="s">
        <v>382</v>
      </c>
      <c r="F2095" t="s">
        <v>464</v>
      </c>
      <c r="G2095" t="s">
        <v>543</v>
      </c>
      <c r="H2095" t="s">
        <v>933</v>
      </c>
      <c r="I2095">
        <v>44742</v>
      </c>
      <c r="J2095" s="19">
        <v>43196</v>
      </c>
      <c r="K2095" s="19">
        <v>43244</v>
      </c>
      <c r="L2095">
        <v>201805</v>
      </c>
      <c r="M2095" s="19">
        <v>43221</v>
      </c>
      <c r="N2095">
        <v>24616</v>
      </c>
      <c r="O2095" t="s">
        <v>1076</v>
      </c>
      <c r="P2095" t="s">
        <v>2562</v>
      </c>
      <c r="Q2095" t="s">
        <v>2563</v>
      </c>
      <c r="R2095">
        <v>5015718</v>
      </c>
      <c r="S2095" s="19">
        <v>43448</v>
      </c>
      <c r="T2095">
        <v>64036</v>
      </c>
      <c r="U2095" t="s">
        <v>356</v>
      </c>
      <c r="V2095" s="19">
        <v>43467</v>
      </c>
      <c r="W2095" t="s">
        <v>370</v>
      </c>
      <c r="X2095" t="s">
        <v>371</v>
      </c>
      <c r="Y2095" t="s">
        <v>95</v>
      </c>
      <c r="Z2095" t="s">
        <v>369</v>
      </c>
      <c r="AA2095" s="29">
        <v>-2200</v>
      </c>
      <c r="AB2095">
        <v>0</v>
      </c>
      <c r="AC2095">
        <f t="shared" si="396"/>
        <v>2019</v>
      </c>
      <c r="AD2095">
        <f t="shared" si="397"/>
        <v>1</v>
      </c>
      <c r="AE2095">
        <f t="shared" si="398"/>
        <v>2018</v>
      </c>
      <c r="AF2095">
        <f t="shared" si="399"/>
        <v>4</v>
      </c>
      <c r="AG2095" t="str">
        <f>VLOOKUP(F2095,vlookup!$A$2:$E$660,2,0)</f>
        <v>Retained</v>
      </c>
      <c r="AH2095" t="str">
        <f>VLOOKUP(F2095,vlookup!$A$2:$E$660,3,0)</f>
        <v>Service Contract</v>
      </c>
      <c r="AI2095" t="str">
        <f>VLOOKUP(F2095,vlookup!$A$2:$E$660,4,0)</f>
        <v>Used Car Programs</v>
      </c>
      <c r="AJ2095" t="str">
        <f>VLOOKUP(F2095,vlookup!$A$2:$E$660,5,0)</f>
        <v>High Mileage</v>
      </c>
      <c r="AL2095">
        <f t="shared" si="400"/>
        <v>48</v>
      </c>
      <c r="AM2095">
        <f t="shared" si="401"/>
        <v>266</v>
      </c>
      <c r="AN2095">
        <f t="shared" si="402"/>
        <v>19294</v>
      </c>
      <c r="AO2095" t="str">
        <f t="shared" si="403"/>
        <v/>
      </c>
      <c r="AP2095" t="str">
        <f t="shared" si="404"/>
        <v/>
      </c>
      <c r="AQ2095" t="str">
        <f t="shared" si="405"/>
        <v/>
      </c>
      <c r="AR2095">
        <f t="shared" si="406"/>
        <v>-2200</v>
      </c>
      <c r="AS2095" t="str">
        <f t="shared" si="407"/>
        <v>GZ202015D8-2</v>
      </c>
      <c r="AT2095" t="str">
        <f>IFERROR(IF(VLOOKUP(Y2095,vlookup!$I$2:$J$9,1,0)=Y2095,VLOOKUP(Y2095,vlookup!$I$2:$J$9,2,0),PROPER(Y2095)),PROPER(Y2095))</f>
        <v>Parts</v>
      </c>
      <c r="AU2095" t="str">
        <f>IFERROR(IF(B2095=VLOOKUP(B2095,vlookup!$L$2:$L$10,1,0),"Yes","No"),"No")</f>
        <v>No</v>
      </c>
    </row>
    <row r="2096" spans="1:47" ht="14.45" customHeight="1" x14ac:dyDescent="0.25">
      <c r="A2096" t="s">
        <v>1398</v>
      </c>
      <c r="B2096" s="31" t="s">
        <v>1399</v>
      </c>
      <c r="C2096">
        <v>1</v>
      </c>
      <c r="D2096">
        <v>1</v>
      </c>
      <c r="E2096" t="s">
        <v>382</v>
      </c>
      <c r="F2096" t="s">
        <v>60</v>
      </c>
      <c r="G2096" t="s">
        <v>3708</v>
      </c>
      <c r="H2096" t="s">
        <v>3737</v>
      </c>
      <c r="I2096">
        <v>146588</v>
      </c>
      <c r="J2096" s="19">
        <v>41619</v>
      </c>
      <c r="K2096" s="19">
        <v>41652</v>
      </c>
      <c r="L2096">
        <v>201401</v>
      </c>
      <c r="M2096" s="19">
        <v>41640</v>
      </c>
      <c r="N2096">
        <v>24617</v>
      </c>
      <c r="O2096" t="s">
        <v>1070</v>
      </c>
      <c r="P2096" t="s">
        <v>1400</v>
      </c>
      <c r="Q2096" t="s">
        <v>924</v>
      </c>
      <c r="R2096">
        <v>642</v>
      </c>
      <c r="S2096" s="19">
        <v>41715</v>
      </c>
      <c r="T2096">
        <v>149944</v>
      </c>
      <c r="U2096" t="s">
        <v>357</v>
      </c>
      <c r="V2096" s="19">
        <v>41732</v>
      </c>
      <c r="W2096" t="s">
        <v>2785</v>
      </c>
      <c r="X2096" t="s">
        <v>2786</v>
      </c>
      <c r="Y2096" t="s">
        <v>95</v>
      </c>
      <c r="Z2096" t="s">
        <v>364</v>
      </c>
      <c r="AA2096" s="29">
        <v>-171.58</v>
      </c>
      <c r="AB2096">
        <v>0</v>
      </c>
      <c r="AC2096">
        <f t="shared" si="396"/>
        <v>2014</v>
      </c>
      <c r="AD2096">
        <f t="shared" si="397"/>
        <v>4</v>
      </c>
      <c r="AE2096">
        <f t="shared" si="398"/>
        <v>2013</v>
      </c>
      <c r="AF2096">
        <f t="shared" si="399"/>
        <v>12</v>
      </c>
      <c r="AG2096" t="str">
        <f>VLOOKUP(F2096,vlookup!$A$2:$E$660,2,0)</f>
        <v>Retained</v>
      </c>
      <c r="AH2096" t="str">
        <f>VLOOKUP(F2096,vlookup!$A$2:$E$660,3,0)</f>
        <v>Service Contract</v>
      </c>
      <c r="AI2096" t="str">
        <f>VLOOKUP(F2096,vlookup!$A$2:$E$660,4,0)</f>
        <v>Used Car Programs</v>
      </c>
      <c r="AJ2096" t="str">
        <f>VLOOKUP(F2096,vlookup!$A$2:$E$660,5,0)</f>
        <v>High Mileage</v>
      </c>
      <c r="AL2096">
        <f t="shared" si="400"/>
        <v>32</v>
      </c>
      <c r="AM2096">
        <f t="shared" si="401"/>
        <v>112</v>
      </c>
      <c r="AN2096">
        <f t="shared" si="402"/>
        <v>3356</v>
      </c>
      <c r="AO2096" t="str">
        <f t="shared" si="403"/>
        <v/>
      </c>
      <c r="AP2096" t="str">
        <f t="shared" si="404"/>
        <v/>
      </c>
      <c r="AQ2096" t="str">
        <f t="shared" si="405"/>
        <v/>
      </c>
      <c r="AR2096">
        <f t="shared" si="406"/>
        <v>-171.58</v>
      </c>
      <c r="AS2096" t="str">
        <f t="shared" si="407"/>
        <v>52151398L3Y-1</v>
      </c>
      <c r="AT2096" t="str">
        <f>IFERROR(IF(VLOOKUP(Y2096,vlookup!$I$2:$J$9,1,0)=Y2096,VLOOKUP(Y2096,vlookup!$I$2:$J$9,2,0),PROPER(Y2096)),PROPER(Y2096))</f>
        <v>Parts</v>
      </c>
      <c r="AU2096" t="str">
        <f>IFERROR(IF(B2096=VLOOKUP(B2096,vlookup!$L$2:$L$10,1,0),"Yes","No"),"No")</f>
        <v>No</v>
      </c>
    </row>
    <row r="2097" spans="1:47" ht="14.45" customHeight="1" x14ac:dyDescent="0.25">
      <c r="A2097" t="s">
        <v>1401</v>
      </c>
      <c r="B2097" s="31" t="s">
        <v>1402</v>
      </c>
      <c r="C2097">
        <v>2</v>
      </c>
      <c r="D2097">
        <v>1</v>
      </c>
      <c r="E2097" t="s">
        <v>382</v>
      </c>
      <c r="F2097" t="s">
        <v>238</v>
      </c>
      <c r="G2097" t="s">
        <v>3708</v>
      </c>
      <c r="H2097" t="s">
        <v>3738</v>
      </c>
      <c r="I2097">
        <v>109124</v>
      </c>
      <c r="J2097" s="19">
        <v>41820</v>
      </c>
      <c r="K2097" s="19">
        <v>41838</v>
      </c>
      <c r="L2097">
        <v>201407</v>
      </c>
      <c r="M2097" s="19">
        <v>41821</v>
      </c>
      <c r="N2097">
        <v>24616</v>
      </c>
      <c r="O2097" t="s">
        <v>1076</v>
      </c>
      <c r="P2097" t="s">
        <v>1403</v>
      </c>
      <c r="Q2097" t="s">
        <v>924</v>
      </c>
      <c r="R2097">
        <v>19170</v>
      </c>
      <c r="S2097" s="19">
        <v>41992</v>
      </c>
      <c r="T2097">
        <v>110874</v>
      </c>
      <c r="U2097" t="s">
        <v>357</v>
      </c>
      <c r="V2097" s="19">
        <v>42054</v>
      </c>
      <c r="W2097" t="s">
        <v>2866</v>
      </c>
      <c r="X2097" t="s">
        <v>2867</v>
      </c>
      <c r="Y2097" t="s">
        <v>95</v>
      </c>
      <c r="Z2097" t="s">
        <v>603</v>
      </c>
      <c r="AA2097" s="29">
        <v>-17.46</v>
      </c>
      <c r="AB2097">
        <v>0</v>
      </c>
      <c r="AC2097">
        <f t="shared" si="396"/>
        <v>2015</v>
      </c>
      <c r="AD2097">
        <f t="shared" si="397"/>
        <v>2</v>
      </c>
      <c r="AE2097">
        <f t="shared" si="398"/>
        <v>2014</v>
      </c>
      <c r="AF2097">
        <f t="shared" si="399"/>
        <v>6</v>
      </c>
      <c r="AG2097" t="str">
        <f>VLOOKUP(F2097,vlookup!$A$2:$E$660,2,0)</f>
        <v>Retained</v>
      </c>
      <c r="AH2097" t="str">
        <f>VLOOKUP(F2097,vlookup!$A$2:$E$660,3,0)</f>
        <v>Service Contract</v>
      </c>
      <c r="AI2097" t="str">
        <f>VLOOKUP(F2097,vlookup!$A$2:$E$660,4,0)</f>
        <v>Used Car Programs</v>
      </c>
      <c r="AJ2097" t="str">
        <f>VLOOKUP(F2097,vlookup!$A$2:$E$660,5,0)</f>
        <v>High Mileage</v>
      </c>
      <c r="AL2097">
        <f t="shared" si="400"/>
        <v>18</v>
      </c>
      <c r="AM2097">
        <f t="shared" si="401"/>
        <v>229</v>
      </c>
      <c r="AN2097">
        <f t="shared" si="402"/>
        <v>1750</v>
      </c>
      <c r="AO2097" t="str">
        <f t="shared" si="403"/>
        <v/>
      </c>
      <c r="AP2097" t="str">
        <f t="shared" si="404"/>
        <v/>
      </c>
      <c r="AQ2097" t="str">
        <f t="shared" si="405"/>
        <v/>
      </c>
      <c r="AR2097">
        <f t="shared" si="406"/>
        <v>-17.46</v>
      </c>
      <c r="AS2097" t="str">
        <f t="shared" si="407"/>
        <v>66104572F4Y-2</v>
      </c>
      <c r="AT2097" t="str">
        <f>IFERROR(IF(VLOOKUP(Y2097,vlookup!$I$2:$J$9,1,0)=Y2097,VLOOKUP(Y2097,vlookup!$I$2:$J$9,2,0),PROPER(Y2097)),PROPER(Y2097))</f>
        <v>Parts</v>
      </c>
      <c r="AU2097" t="str">
        <f>IFERROR(IF(B2097=VLOOKUP(B2097,vlookup!$L$2:$L$10,1,0),"Yes","No"),"No")</f>
        <v>No</v>
      </c>
    </row>
    <row r="2098" spans="1:47" ht="14.45" customHeight="1" x14ac:dyDescent="0.25">
      <c r="A2098" t="s">
        <v>1401</v>
      </c>
      <c r="B2098" s="31" t="s">
        <v>1402</v>
      </c>
      <c r="C2098">
        <v>2</v>
      </c>
      <c r="D2098">
        <v>1</v>
      </c>
      <c r="E2098" t="s">
        <v>382</v>
      </c>
      <c r="F2098" t="s">
        <v>238</v>
      </c>
      <c r="G2098" t="s">
        <v>3708</v>
      </c>
      <c r="H2098" t="s">
        <v>3738</v>
      </c>
      <c r="I2098">
        <v>109124</v>
      </c>
      <c r="J2098" s="19">
        <v>41820</v>
      </c>
      <c r="K2098" s="19">
        <v>41838</v>
      </c>
      <c r="L2098">
        <v>201407</v>
      </c>
      <c r="M2098" s="19">
        <v>41821</v>
      </c>
      <c r="N2098">
        <v>24616</v>
      </c>
      <c r="O2098" t="s">
        <v>1076</v>
      </c>
      <c r="P2098" t="s">
        <v>1403</v>
      </c>
      <c r="Q2098" t="s">
        <v>924</v>
      </c>
      <c r="R2098">
        <v>19170</v>
      </c>
      <c r="S2098" s="19">
        <v>41992</v>
      </c>
      <c r="T2098">
        <v>110874</v>
      </c>
      <c r="U2098" t="s">
        <v>357</v>
      </c>
      <c r="V2098" s="19">
        <v>42054</v>
      </c>
      <c r="W2098" t="s">
        <v>2848</v>
      </c>
      <c r="X2098" t="s">
        <v>2849</v>
      </c>
      <c r="Y2098" t="s">
        <v>95</v>
      </c>
      <c r="Z2098" t="s">
        <v>603</v>
      </c>
      <c r="AA2098" s="29">
        <v>-283.22000000000003</v>
      </c>
      <c r="AB2098">
        <v>0</v>
      </c>
      <c r="AC2098">
        <f t="shared" si="396"/>
        <v>2015</v>
      </c>
      <c r="AD2098">
        <f t="shared" si="397"/>
        <v>2</v>
      </c>
      <c r="AE2098">
        <f t="shared" si="398"/>
        <v>2014</v>
      </c>
      <c r="AF2098">
        <f t="shared" si="399"/>
        <v>6</v>
      </c>
      <c r="AG2098" t="str">
        <f>VLOOKUP(F2098,vlookup!$A$2:$E$660,2,0)</f>
        <v>Retained</v>
      </c>
      <c r="AH2098" t="str">
        <f>VLOOKUP(F2098,vlookup!$A$2:$E$660,3,0)</f>
        <v>Service Contract</v>
      </c>
      <c r="AI2098" t="str">
        <f>VLOOKUP(F2098,vlookup!$A$2:$E$660,4,0)</f>
        <v>Used Car Programs</v>
      </c>
      <c r="AJ2098" t="str">
        <f>VLOOKUP(F2098,vlookup!$A$2:$E$660,5,0)</f>
        <v>High Mileage</v>
      </c>
      <c r="AL2098">
        <f t="shared" si="400"/>
        <v>18</v>
      </c>
      <c r="AM2098">
        <f t="shared" si="401"/>
        <v>229</v>
      </c>
      <c r="AN2098">
        <f t="shared" si="402"/>
        <v>1750</v>
      </c>
      <c r="AO2098" t="str">
        <f t="shared" si="403"/>
        <v/>
      </c>
      <c r="AP2098" t="str">
        <f t="shared" si="404"/>
        <v/>
      </c>
      <c r="AQ2098" t="str">
        <f t="shared" si="405"/>
        <v/>
      </c>
      <c r="AR2098">
        <f t="shared" si="406"/>
        <v>-283.22000000000003</v>
      </c>
      <c r="AS2098" t="str">
        <f t="shared" si="407"/>
        <v>66104572F4Y-2</v>
      </c>
      <c r="AT2098" t="str">
        <f>IFERROR(IF(VLOOKUP(Y2098,vlookup!$I$2:$J$9,1,0)=Y2098,VLOOKUP(Y2098,vlookup!$I$2:$J$9,2,0),PROPER(Y2098)),PROPER(Y2098))</f>
        <v>Parts</v>
      </c>
      <c r="AU2098" t="str">
        <f>IFERROR(IF(B2098=VLOOKUP(B2098,vlookup!$L$2:$L$10,1,0),"Yes","No"),"No")</f>
        <v>No</v>
      </c>
    </row>
    <row r="2099" spans="1:47" ht="14.45" customHeight="1" x14ac:dyDescent="0.25">
      <c r="A2099" t="s">
        <v>2957</v>
      </c>
      <c r="B2099" s="31" t="s">
        <v>2958</v>
      </c>
      <c r="C2099">
        <v>1</v>
      </c>
      <c r="D2099">
        <v>1</v>
      </c>
      <c r="E2099" t="s">
        <v>382</v>
      </c>
      <c r="F2099" t="s">
        <v>60</v>
      </c>
      <c r="G2099" t="s">
        <v>3708</v>
      </c>
      <c r="H2099" t="s">
        <v>3739</v>
      </c>
      <c r="I2099">
        <v>113159</v>
      </c>
      <c r="J2099" s="19">
        <v>41752</v>
      </c>
      <c r="K2099" s="19">
        <v>41758</v>
      </c>
      <c r="L2099">
        <v>201404</v>
      </c>
      <c r="M2099" s="19">
        <v>41730</v>
      </c>
      <c r="N2099">
        <v>24616</v>
      </c>
      <c r="O2099" t="s">
        <v>1076</v>
      </c>
      <c r="P2099" t="s">
        <v>1886</v>
      </c>
      <c r="Q2099" t="s">
        <v>924</v>
      </c>
      <c r="R2099">
        <v>15929</v>
      </c>
      <c r="S2099" s="19">
        <v>41759</v>
      </c>
      <c r="T2099">
        <v>113608</v>
      </c>
      <c r="U2099" t="s">
        <v>357</v>
      </c>
      <c r="V2099" s="19">
        <v>41794</v>
      </c>
      <c r="W2099" t="s">
        <v>990</v>
      </c>
      <c r="X2099" t="s">
        <v>991</v>
      </c>
      <c r="Y2099" t="s">
        <v>95</v>
      </c>
      <c r="Z2099" t="s">
        <v>369</v>
      </c>
      <c r="AA2099" s="29">
        <v>-2400</v>
      </c>
      <c r="AB2099">
        <v>0</v>
      </c>
      <c r="AC2099">
        <f t="shared" si="396"/>
        <v>2014</v>
      </c>
      <c r="AD2099">
        <f t="shared" si="397"/>
        <v>6</v>
      </c>
      <c r="AE2099">
        <f t="shared" si="398"/>
        <v>2014</v>
      </c>
      <c r="AF2099">
        <f t="shared" si="399"/>
        <v>4</v>
      </c>
      <c r="AG2099" t="str">
        <f>VLOOKUP(F2099,vlookup!$A$2:$E$660,2,0)</f>
        <v>Retained</v>
      </c>
      <c r="AH2099" t="str">
        <f>VLOOKUP(F2099,vlookup!$A$2:$E$660,3,0)</f>
        <v>Service Contract</v>
      </c>
      <c r="AI2099" t="str">
        <f>VLOOKUP(F2099,vlookup!$A$2:$E$660,4,0)</f>
        <v>Used Car Programs</v>
      </c>
      <c r="AJ2099" t="str">
        <f>VLOOKUP(F2099,vlookup!$A$2:$E$660,5,0)</f>
        <v>High Mileage</v>
      </c>
      <c r="AL2099">
        <f t="shared" si="400"/>
        <v>6</v>
      </c>
      <c r="AM2099">
        <f t="shared" si="401"/>
        <v>41</v>
      </c>
      <c r="AN2099">
        <f t="shared" si="402"/>
        <v>449</v>
      </c>
      <c r="AO2099" t="str">
        <f t="shared" si="403"/>
        <v/>
      </c>
      <c r="AP2099">
        <f t="shared" si="404"/>
        <v>-2400</v>
      </c>
      <c r="AQ2099" t="str">
        <f t="shared" si="405"/>
        <v/>
      </c>
      <c r="AR2099" t="str">
        <f t="shared" si="406"/>
        <v/>
      </c>
      <c r="AS2099" t="str">
        <f t="shared" si="407"/>
        <v>8J109870D4Y-1</v>
      </c>
      <c r="AT2099" t="str">
        <f>IFERROR(IF(VLOOKUP(Y2099,vlookup!$I$2:$J$9,1,0)=Y2099,VLOOKUP(Y2099,vlookup!$I$2:$J$9,2,0),PROPER(Y2099)),PROPER(Y2099))</f>
        <v>Parts</v>
      </c>
      <c r="AU2099" t="str">
        <f>IFERROR(IF(B2099=VLOOKUP(B2099,vlookup!$L$2:$L$10,1,0),"Yes","No"),"No")</f>
        <v>No</v>
      </c>
    </row>
    <row r="2100" spans="1:47" ht="14.45" customHeight="1" x14ac:dyDescent="0.25">
      <c r="A2100" t="s">
        <v>1404</v>
      </c>
      <c r="B2100" s="31" t="s">
        <v>1405</v>
      </c>
      <c r="C2100">
        <v>2</v>
      </c>
      <c r="D2100">
        <v>1</v>
      </c>
      <c r="E2100" t="s">
        <v>382</v>
      </c>
      <c r="F2100" t="s">
        <v>60</v>
      </c>
      <c r="G2100" t="s">
        <v>3708</v>
      </c>
      <c r="H2100" t="s">
        <v>3739</v>
      </c>
      <c r="I2100">
        <v>132964</v>
      </c>
      <c r="J2100" s="19">
        <v>41762</v>
      </c>
      <c r="K2100" s="19">
        <v>41786</v>
      </c>
      <c r="L2100">
        <v>201405</v>
      </c>
      <c r="M2100" s="19">
        <v>41760</v>
      </c>
      <c r="N2100">
        <v>24616</v>
      </c>
      <c r="O2100" t="s">
        <v>1076</v>
      </c>
      <c r="P2100" t="s">
        <v>1406</v>
      </c>
      <c r="Q2100" t="s">
        <v>924</v>
      </c>
      <c r="R2100">
        <v>0</v>
      </c>
      <c r="S2100" s="19">
        <v>41766</v>
      </c>
      <c r="T2100">
        <v>133121</v>
      </c>
      <c r="U2100" t="s">
        <v>357</v>
      </c>
      <c r="V2100" s="19">
        <v>41803</v>
      </c>
      <c r="W2100" t="s">
        <v>587</v>
      </c>
      <c r="X2100" t="s">
        <v>588</v>
      </c>
      <c r="Y2100" t="s">
        <v>95</v>
      </c>
      <c r="Z2100" t="s">
        <v>364</v>
      </c>
      <c r="AA2100" s="29">
        <v>-500</v>
      </c>
      <c r="AB2100">
        <v>0</v>
      </c>
      <c r="AC2100">
        <f t="shared" si="396"/>
        <v>2014</v>
      </c>
      <c r="AD2100">
        <f t="shared" si="397"/>
        <v>6</v>
      </c>
      <c r="AE2100">
        <f t="shared" si="398"/>
        <v>2014</v>
      </c>
      <c r="AF2100">
        <f t="shared" si="399"/>
        <v>5</v>
      </c>
      <c r="AG2100" t="str">
        <f>VLOOKUP(F2100,vlookup!$A$2:$E$660,2,0)</f>
        <v>Retained</v>
      </c>
      <c r="AH2100" t="str">
        <f>VLOOKUP(F2100,vlookup!$A$2:$E$660,3,0)</f>
        <v>Service Contract</v>
      </c>
      <c r="AI2100" t="str">
        <f>VLOOKUP(F2100,vlookup!$A$2:$E$660,4,0)</f>
        <v>Used Car Programs</v>
      </c>
      <c r="AJ2100" t="str">
        <f>VLOOKUP(F2100,vlookup!$A$2:$E$660,5,0)</f>
        <v>High Mileage</v>
      </c>
      <c r="AL2100">
        <f t="shared" si="400"/>
        <v>24</v>
      </c>
      <c r="AM2100">
        <f t="shared" si="401"/>
        <v>40</v>
      </c>
      <c r="AN2100">
        <f t="shared" si="402"/>
        <v>157</v>
      </c>
      <c r="AO2100" t="str">
        <f t="shared" si="403"/>
        <v/>
      </c>
      <c r="AP2100">
        <f t="shared" si="404"/>
        <v>-500</v>
      </c>
      <c r="AQ2100" t="str">
        <f t="shared" si="405"/>
        <v/>
      </c>
      <c r="AR2100" t="str">
        <f t="shared" si="406"/>
        <v/>
      </c>
      <c r="AS2100" t="str">
        <f t="shared" si="407"/>
        <v>7J160589E4Y-2</v>
      </c>
      <c r="AT2100" t="str">
        <f>IFERROR(IF(VLOOKUP(Y2100,vlookup!$I$2:$J$9,1,0)=Y2100,VLOOKUP(Y2100,vlookup!$I$2:$J$9,2,0),PROPER(Y2100)),PROPER(Y2100))</f>
        <v>Parts</v>
      </c>
      <c r="AU2100" t="str">
        <f>IFERROR(IF(B2100=VLOOKUP(B2100,vlookup!$L$2:$L$10,1,0),"Yes","No"),"No")</f>
        <v>No</v>
      </c>
    </row>
    <row r="2101" spans="1:47" ht="14.45" customHeight="1" x14ac:dyDescent="0.25">
      <c r="A2101" t="s">
        <v>1404</v>
      </c>
      <c r="B2101" s="31" t="s">
        <v>1405</v>
      </c>
      <c r="C2101">
        <v>3</v>
      </c>
      <c r="D2101">
        <v>2</v>
      </c>
      <c r="E2101" t="s">
        <v>382</v>
      </c>
      <c r="F2101" t="s">
        <v>60</v>
      </c>
      <c r="G2101" t="s">
        <v>3708</v>
      </c>
      <c r="H2101" t="s">
        <v>3739</v>
      </c>
      <c r="I2101">
        <v>132964</v>
      </c>
      <c r="J2101" s="19">
        <v>41762</v>
      </c>
      <c r="K2101" s="19">
        <v>41786</v>
      </c>
      <c r="L2101">
        <v>201405</v>
      </c>
      <c r="M2101" s="19">
        <v>41760</v>
      </c>
      <c r="N2101">
        <v>24616</v>
      </c>
      <c r="O2101" t="s">
        <v>1076</v>
      </c>
      <c r="P2101" t="s">
        <v>3184</v>
      </c>
      <c r="Q2101" t="s">
        <v>947</v>
      </c>
      <c r="R2101">
        <v>776943</v>
      </c>
      <c r="S2101" s="19">
        <v>41822</v>
      </c>
      <c r="T2101">
        <v>133224</v>
      </c>
      <c r="U2101" t="s">
        <v>357</v>
      </c>
      <c r="V2101" s="19">
        <v>41843</v>
      </c>
      <c r="W2101" t="s">
        <v>2536</v>
      </c>
      <c r="X2101" t="s">
        <v>2537</v>
      </c>
      <c r="Y2101" t="s">
        <v>95</v>
      </c>
      <c r="Z2101" t="s">
        <v>14</v>
      </c>
      <c r="AA2101" s="29">
        <v>-1970</v>
      </c>
      <c r="AB2101">
        <v>0</v>
      </c>
      <c r="AC2101">
        <f t="shared" si="396"/>
        <v>2014</v>
      </c>
      <c r="AD2101">
        <f t="shared" si="397"/>
        <v>7</v>
      </c>
      <c r="AE2101">
        <f t="shared" si="398"/>
        <v>2014</v>
      </c>
      <c r="AF2101">
        <f t="shared" si="399"/>
        <v>5</v>
      </c>
      <c r="AG2101" t="str">
        <f>VLOOKUP(F2101,vlookup!$A$2:$E$660,2,0)</f>
        <v>Retained</v>
      </c>
      <c r="AH2101" t="str">
        <f>VLOOKUP(F2101,vlookup!$A$2:$E$660,3,0)</f>
        <v>Service Contract</v>
      </c>
      <c r="AI2101" t="str">
        <f>VLOOKUP(F2101,vlookup!$A$2:$E$660,4,0)</f>
        <v>Used Car Programs</v>
      </c>
      <c r="AJ2101" t="str">
        <f>VLOOKUP(F2101,vlookup!$A$2:$E$660,5,0)</f>
        <v>High Mileage</v>
      </c>
      <c r="AL2101">
        <f t="shared" si="400"/>
        <v>24</v>
      </c>
      <c r="AM2101">
        <f t="shared" si="401"/>
        <v>80</v>
      </c>
      <c r="AN2101">
        <f t="shared" si="402"/>
        <v>260</v>
      </c>
      <c r="AO2101" t="str">
        <f t="shared" si="403"/>
        <v/>
      </c>
      <c r="AP2101" t="str">
        <f t="shared" si="404"/>
        <v/>
      </c>
      <c r="AQ2101">
        <f t="shared" si="405"/>
        <v>-1970</v>
      </c>
      <c r="AR2101" t="str">
        <f t="shared" si="406"/>
        <v/>
      </c>
      <c r="AS2101" t="str">
        <f t="shared" si="407"/>
        <v>7J160589E4Y-3</v>
      </c>
      <c r="AT2101" t="str">
        <f>IFERROR(IF(VLOOKUP(Y2101,vlookup!$I$2:$J$9,1,0)=Y2101,VLOOKUP(Y2101,vlookup!$I$2:$J$9,2,0),PROPER(Y2101)),PROPER(Y2101))</f>
        <v>Parts</v>
      </c>
      <c r="AU2101" t="str">
        <f>IFERROR(IF(B2101=VLOOKUP(B2101,vlookup!$L$2:$L$10,1,0),"Yes","No"),"No")</f>
        <v>No</v>
      </c>
    </row>
    <row r="2102" spans="1:47" ht="14.45" customHeight="1" x14ac:dyDescent="0.25">
      <c r="A2102" t="s">
        <v>2959</v>
      </c>
      <c r="B2102" s="31" t="s">
        <v>2960</v>
      </c>
      <c r="C2102">
        <v>1</v>
      </c>
      <c r="D2102">
        <v>1</v>
      </c>
      <c r="E2102" t="s">
        <v>382</v>
      </c>
      <c r="F2102" t="s">
        <v>238</v>
      </c>
      <c r="G2102" t="s">
        <v>3708</v>
      </c>
      <c r="H2102" t="s">
        <v>3739</v>
      </c>
      <c r="I2102">
        <v>168946</v>
      </c>
      <c r="J2102" s="19">
        <v>42430</v>
      </c>
      <c r="K2102" s="19">
        <v>42460</v>
      </c>
      <c r="L2102">
        <v>201603</v>
      </c>
      <c r="M2102" s="19">
        <v>42430</v>
      </c>
      <c r="N2102">
        <v>24616</v>
      </c>
      <c r="O2102" t="s">
        <v>1076</v>
      </c>
      <c r="P2102" t="s">
        <v>1172</v>
      </c>
      <c r="Q2102" t="s">
        <v>924</v>
      </c>
      <c r="R2102">
        <v>10198</v>
      </c>
      <c r="S2102" s="19">
        <v>42538</v>
      </c>
      <c r="T2102">
        <v>168946</v>
      </c>
      <c r="U2102" t="s">
        <v>356</v>
      </c>
      <c r="V2102" s="19">
        <v>42592</v>
      </c>
      <c r="W2102" t="s">
        <v>1042</v>
      </c>
      <c r="X2102" t="s">
        <v>1043</v>
      </c>
      <c r="Y2102" t="s">
        <v>95</v>
      </c>
      <c r="Z2102" t="s">
        <v>365</v>
      </c>
      <c r="AA2102" s="29">
        <v>-4.8499999999999996</v>
      </c>
      <c r="AB2102">
        <v>0</v>
      </c>
      <c r="AC2102">
        <f t="shared" si="396"/>
        <v>2016</v>
      </c>
      <c r="AD2102">
        <f t="shared" si="397"/>
        <v>8</v>
      </c>
      <c r="AE2102">
        <f t="shared" si="398"/>
        <v>2016</v>
      </c>
      <c r="AF2102">
        <f t="shared" si="399"/>
        <v>3</v>
      </c>
      <c r="AG2102" t="str">
        <f>VLOOKUP(F2102,vlookup!$A$2:$E$660,2,0)</f>
        <v>Retained</v>
      </c>
      <c r="AH2102" t="str">
        <f>VLOOKUP(F2102,vlookup!$A$2:$E$660,3,0)</f>
        <v>Service Contract</v>
      </c>
      <c r="AI2102" t="str">
        <f>VLOOKUP(F2102,vlookup!$A$2:$E$660,4,0)</f>
        <v>Used Car Programs</v>
      </c>
      <c r="AJ2102" t="str">
        <f>VLOOKUP(F2102,vlookup!$A$2:$E$660,5,0)</f>
        <v>High Mileage</v>
      </c>
      <c r="AL2102">
        <f t="shared" si="400"/>
        <v>30</v>
      </c>
      <c r="AM2102">
        <f t="shared" si="401"/>
        <v>159</v>
      </c>
      <c r="AN2102" t="str">
        <f t="shared" si="402"/>
        <v/>
      </c>
      <c r="AO2102" t="str">
        <f t="shared" si="403"/>
        <v/>
      </c>
      <c r="AP2102" t="str">
        <f t="shared" si="404"/>
        <v/>
      </c>
      <c r="AQ2102" t="str">
        <f t="shared" si="405"/>
        <v/>
      </c>
      <c r="AR2102">
        <f t="shared" si="406"/>
        <v>-4.8499999999999996</v>
      </c>
      <c r="AS2102" t="str">
        <f t="shared" si="407"/>
        <v>8J238589C6Y-1</v>
      </c>
      <c r="AT2102" t="str">
        <f>IFERROR(IF(VLOOKUP(Y2102,vlookup!$I$2:$J$9,1,0)=Y2102,VLOOKUP(Y2102,vlookup!$I$2:$J$9,2,0),PROPER(Y2102)),PROPER(Y2102))</f>
        <v>Parts</v>
      </c>
      <c r="AU2102" t="str">
        <f>IFERROR(IF(B2102=VLOOKUP(B2102,vlookup!$L$2:$L$10,1,0),"Yes","No"),"No")</f>
        <v>No</v>
      </c>
    </row>
    <row r="2103" spans="1:47" ht="14.45" customHeight="1" x14ac:dyDescent="0.25">
      <c r="A2103" t="s">
        <v>2959</v>
      </c>
      <c r="B2103" s="31" t="s">
        <v>2960</v>
      </c>
      <c r="C2103">
        <v>1</v>
      </c>
      <c r="D2103">
        <v>1</v>
      </c>
      <c r="E2103" t="s">
        <v>382</v>
      </c>
      <c r="F2103" t="s">
        <v>238</v>
      </c>
      <c r="G2103" t="s">
        <v>3708</v>
      </c>
      <c r="H2103" t="s">
        <v>3739</v>
      </c>
      <c r="I2103">
        <v>168946</v>
      </c>
      <c r="J2103" s="19">
        <v>42430</v>
      </c>
      <c r="K2103" s="19">
        <v>42460</v>
      </c>
      <c r="L2103">
        <v>201603</v>
      </c>
      <c r="M2103" s="19">
        <v>42430</v>
      </c>
      <c r="N2103">
        <v>24616</v>
      </c>
      <c r="O2103" t="s">
        <v>1076</v>
      </c>
      <c r="P2103" t="s">
        <v>1172</v>
      </c>
      <c r="Q2103" t="s">
        <v>924</v>
      </c>
      <c r="R2103">
        <v>10198</v>
      </c>
      <c r="S2103" s="19">
        <v>42538</v>
      </c>
      <c r="T2103">
        <v>168946</v>
      </c>
      <c r="U2103" t="s">
        <v>356</v>
      </c>
      <c r="V2103" s="19">
        <v>42592</v>
      </c>
      <c r="W2103" t="s">
        <v>3350</v>
      </c>
      <c r="X2103" t="s">
        <v>3351</v>
      </c>
      <c r="Y2103" t="s">
        <v>95</v>
      </c>
      <c r="Z2103" t="s">
        <v>358</v>
      </c>
      <c r="AA2103" s="29">
        <v>-45.4</v>
      </c>
      <c r="AB2103">
        <v>0</v>
      </c>
      <c r="AC2103">
        <f t="shared" si="396"/>
        <v>2016</v>
      </c>
      <c r="AD2103">
        <f t="shared" si="397"/>
        <v>8</v>
      </c>
      <c r="AE2103">
        <f t="shared" si="398"/>
        <v>2016</v>
      </c>
      <c r="AF2103">
        <f t="shared" si="399"/>
        <v>3</v>
      </c>
      <c r="AG2103" t="str">
        <f>VLOOKUP(F2103,vlookup!$A$2:$E$660,2,0)</f>
        <v>Retained</v>
      </c>
      <c r="AH2103" t="str">
        <f>VLOOKUP(F2103,vlookup!$A$2:$E$660,3,0)</f>
        <v>Service Contract</v>
      </c>
      <c r="AI2103" t="str">
        <f>VLOOKUP(F2103,vlookup!$A$2:$E$660,4,0)</f>
        <v>Used Car Programs</v>
      </c>
      <c r="AJ2103" t="str">
        <f>VLOOKUP(F2103,vlookup!$A$2:$E$660,5,0)</f>
        <v>High Mileage</v>
      </c>
      <c r="AL2103">
        <f t="shared" si="400"/>
        <v>30</v>
      </c>
      <c r="AM2103">
        <f t="shared" si="401"/>
        <v>159</v>
      </c>
      <c r="AN2103" t="str">
        <f t="shared" si="402"/>
        <v/>
      </c>
      <c r="AO2103" t="str">
        <f t="shared" si="403"/>
        <v/>
      </c>
      <c r="AP2103" t="str">
        <f t="shared" si="404"/>
        <v/>
      </c>
      <c r="AQ2103" t="str">
        <f t="shared" si="405"/>
        <v/>
      </c>
      <c r="AR2103">
        <f t="shared" si="406"/>
        <v>-45.4</v>
      </c>
      <c r="AS2103" t="str">
        <f t="shared" si="407"/>
        <v>8J238589C6Y-1</v>
      </c>
      <c r="AT2103" t="str">
        <f>IFERROR(IF(VLOOKUP(Y2103,vlookup!$I$2:$J$9,1,0)=Y2103,VLOOKUP(Y2103,vlookup!$I$2:$J$9,2,0),PROPER(Y2103)),PROPER(Y2103))</f>
        <v>Parts</v>
      </c>
      <c r="AU2103" t="str">
        <f>IFERROR(IF(B2103=VLOOKUP(B2103,vlookup!$L$2:$L$10,1,0),"Yes","No"),"No")</f>
        <v>No</v>
      </c>
    </row>
    <row r="2104" spans="1:47" ht="14.45" customHeight="1" x14ac:dyDescent="0.25">
      <c r="A2104" t="s">
        <v>2959</v>
      </c>
      <c r="B2104" s="31" t="s">
        <v>2960</v>
      </c>
      <c r="C2104">
        <v>1</v>
      </c>
      <c r="D2104">
        <v>1</v>
      </c>
      <c r="E2104" t="s">
        <v>382</v>
      </c>
      <c r="F2104" t="s">
        <v>238</v>
      </c>
      <c r="G2104" t="s">
        <v>3708</v>
      </c>
      <c r="H2104" t="s">
        <v>3739</v>
      </c>
      <c r="I2104">
        <v>168946</v>
      </c>
      <c r="J2104" s="19">
        <v>42430</v>
      </c>
      <c r="K2104" s="19">
        <v>42460</v>
      </c>
      <c r="L2104">
        <v>201603</v>
      </c>
      <c r="M2104" s="19">
        <v>42430</v>
      </c>
      <c r="N2104">
        <v>24616</v>
      </c>
      <c r="O2104" t="s">
        <v>1076</v>
      </c>
      <c r="P2104" t="s">
        <v>1172</v>
      </c>
      <c r="Q2104" t="s">
        <v>924</v>
      </c>
      <c r="R2104">
        <v>10198</v>
      </c>
      <c r="S2104" s="19">
        <v>42538</v>
      </c>
      <c r="T2104">
        <v>168946</v>
      </c>
      <c r="U2104" t="s">
        <v>356</v>
      </c>
      <c r="V2104" s="19">
        <v>42592</v>
      </c>
      <c r="W2104" t="s">
        <v>2961</v>
      </c>
      <c r="X2104" t="s">
        <v>2962</v>
      </c>
      <c r="Y2104" t="s">
        <v>95</v>
      </c>
      <c r="Z2104" t="s">
        <v>358</v>
      </c>
      <c r="AA2104" s="29">
        <v>-262.56</v>
      </c>
      <c r="AB2104">
        <v>0</v>
      </c>
      <c r="AC2104">
        <f t="shared" si="396"/>
        <v>2016</v>
      </c>
      <c r="AD2104">
        <f t="shared" si="397"/>
        <v>8</v>
      </c>
      <c r="AE2104">
        <f t="shared" si="398"/>
        <v>2016</v>
      </c>
      <c r="AF2104">
        <f t="shared" si="399"/>
        <v>3</v>
      </c>
      <c r="AG2104" t="str">
        <f>VLOOKUP(F2104,vlookup!$A$2:$E$660,2,0)</f>
        <v>Retained</v>
      </c>
      <c r="AH2104" t="str">
        <f>VLOOKUP(F2104,vlookup!$A$2:$E$660,3,0)</f>
        <v>Service Contract</v>
      </c>
      <c r="AI2104" t="str">
        <f>VLOOKUP(F2104,vlookup!$A$2:$E$660,4,0)</f>
        <v>Used Car Programs</v>
      </c>
      <c r="AJ2104" t="str">
        <f>VLOOKUP(F2104,vlookup!$A$2:$E$660,5,0)</f>
        <v>High Mileage</v>
      </c>
      <c r="AL2104">
        <f t="shared" si="400"/>
        <v>30</v>
      </c>
      <c r="AM2104">
        <f t="shared" si="401"/>
        <v>159</v>
      </c>
      <c r="AN2104" t="str">
        <f t="shared" si="402"/>
        <v/>
      </c>
      <c r="AO2104" t="str">
        <f t="shared" si="403"/>
        <v/>
      </c>
      <c r="AP2104" t="str">
        <f t="shared" si="404"/>
        <v/>
      </c>
      <c r="AQ2104" t="str">
        <f t="shared" si="405"/>
        <v/>
      </c>
      <c r="AR2104">
        <f t="shared" si="406"/>
        <v>-262.56</v>
      </c>
      <c r="AS2104" t="str">
        <f t="shared" si="407"/>
        <v>8J238589C6Y-1</v>
      </c>
      <c r="AT2104" t="str">
        <f>IFERROR(IF(VLOOKUP(Y2104,vlookup!$I$2:$J$9,1,0)=Y2104,VLOOKUP(Y2104,vlookup!$I$2:$J$9,2,0),PROPER(Y2104)),PROPER(Y2104))</f>
        <v>Parts</v>
      </c>
      <c r="AU2104" t="str">
        <f>IFERROR(IF(B2104=VLOOKUP(B2104,vlookup!$L$2:$L$10,1,0),"Yes","No"),"No")</f>
        <v>No</v>
      </c>
    </row>
    <row r="2105" spans="1:47" ht="14.45" customHeight="1" x14ac:dyDescent="0.25">
      <c r="A2105" t="s">
        <v>2959</v>
      </c>
      <c r="B2105" s="31" t="s">
        <v>2960</v>
      </c>
      <c r="C2105">
        <v>1</v>
      </c>
      <c r="D2105">
        <v>1</v>
      </c>
      <c r="E2105" t="s">
        <v>382</v>
      </c>
      <c r="F2105" t="s">
        <v>238</v>
      </c>
      <c r="G2105" t="s">
        <v>3708</v>
      </c>
      <c r="H2105" t="s">
        <v>3739</v>
      </c>
      <c r="I2105">
        <v>168946</v>
      </c>
      <c r="J2105" s="19">
        <v>42430</v>
      </c>
      <c r="K2105" s="19">
        <v>42460</v>
      </c>
      <c r="L2105">
        <v>201603</v>
      </c>
      <c r="M2105" s="19">
        <v>42430</v>
      </c>
      <c r="N2105">
        <v>24616</v>
      </c>
      <c r="O2105" t="s">
        <v>1076</v>
      </c>
      <c r="P2105" t="s">
        <v>1172</v>
      </c>
      <c r="Q2105" t="s">
        <v>924</v>
      </c>
      <c r="R2105">
        <v>10198</v>
      </c>
      <c r="S2105" s="19">
        <v>42538</v>
      </c>
      <c r="T2105">
        <v>168946</v>
      </c>
      <c r="U2105" t="s">
        <v>356</v>
      </c>
      <c r="V2105" s="19">
        <v>42592</v>
      </c>
      <c r="W2105" t="s">
        <v>3352</v>
      </c>
      <c r="X2105" t="s">
        <v>3353</v>
      </c>
      <c r="Y2105" t="s">
        <v>95</v>
      </c>
      <c r="Z2105" t="s">
        <v>364</v>
      </c>
      <c r="AA2105" s="29">
        <v>-25.43</v>
      </c>
      <c r="AB2105">
        <v>0</v>
      </c>
      <c r="AC2105">
        <f t="shared" si="396"/>
        <v>2016</v>
      </c>
      <c r="AD2105">
        <f t="shared" si="397"/>
        <v>8</v>
      </c>
      <c r="AE2105">
        <f t="shared" si="398"/>
        <v>2016</v>
      </c>
      <c r="AF2105">
        <f t="shared" si="399"/>
        <v>3</v>
      </c>
      <c r="AG2105" t="str">
        <f>VLOOKUP(F2105,vlookup!$A$2:$E$660,2,0)</f>
        <v>Retained</v>
      </c>
      <c r="AH2105" t="str">
        <f>VLOOKUP(F2105,vlookup!$A$2:$E$660,3,0)</f>
        <v>Service Contract</v>
      </c>
      <c r="AI2105" t="str">
        <f>VLOOKUP(F2105,vlookup!$A$2:$E$660,4,0)</f>
        <v>Used Car Programs</v>
      </c>
      <c r="AJ2105" t="str">
        <f>VLOOKUP(F2105,vlookup!$A$2:$E$660,5,0)</f>
        <v>High Mileage</v>
      </c>
      <c r="AL2105">
        <f t="shared" si="400"/>
        <v>30</v>
      </c>
      <c r="AM2105">
        <f t="shared" si="401"/>
        <v>159</v>
      </c>
      <c r="AN2105" t="str">
        <f t="shared" si="402"/>
        <v/>
      </c>
      <c r="AO2105" t="str">
        <f t="shared" si="403"/>
        <v/>
      </c>
      <c r="AP2105" t="str">
        <f t="shared" si="404"/>
        <v/>
      </c>
      <c r="AQ2105" t="str">
        <f t="shared" si="405"/>
        <v/>
      </c>
      <c r="AR2105">
        <f t="shared" si="406"/>
        <v>-25.43</v>
      </c>
      <c r="AS2105" t="str">
        <f t="shared" si="407"/>
        <v>8J238589C6Y-1</v>
      </c>
      <c r="AT2105" t="str">
        <f>IFERROR(IF(VLOOKUP(Y2105,vlookup!$I$2:$J$9,1,0)=Y2105,VLOOKUP(Y2105,vlookup!$I$2:$J$9,2,0),PROPER(Y2105)),PROPER(Y2105))</f>
        <v>Parts</v>
      </c>
      <c r="AU2105" t="str">
        <f>IFERROR(IF(B2105=VLOOKUP(B2105,vlookup!$L$2:$L$10,1,0),"Yes","No"),"No")</f>
        <v>No</v>
      </c>
    </row>
    <row r="2106" spans="1:47" ht="14.45" customHeight="1" x14ac:dyDescent="0.25">
      <c r="A2106" t="s">
        <v>2959</v>
      </c>
      <c r="B2106" s="31" t="s">
        <v>2960</v>
      </c>
      <c r="C2106">
        <v>1</v>
      </c>
      <c r="D2106">
        <v>1</v>
      </c>
      <c r="E2106" t="s">
        <v>382</v>
      </c>
      <c r="F2106" t="s">
        <v>238</v>
      </c>
      <c r="G2106" t="s">
        <v>3708</v>
      </c>
      <c r="H2106" t="s">
        <v>3739</v>
      </c>
      <c r="I2106">
        <v>168946</v>
      </c>
      <c r="J2106" s="19">
        <v>42430</v>
      </c>
      <c r="K2106" s="19">
        <v>42460</v>
      </c>
      <c r="L2106">
        <v>201603</v>
      </c>
      <c r="M2106" s="19">
        <v>42430</v>
      </c>
      <c r="N2106">
        <v>24616</v>
      </c>
      <c r="O2106" t="s">
        <v>1076</v>
      </c>
      <c r="P2106" t="s">
        <v>1172</v>
      </c>
      <c r="Q2106" t="s">
        <v>924</v>
      </c>
      <c r="R2106">
        <v>10198</v>
      </c>
      <c r="S2106" s="19">
        <v>42538</v>
      </c>
      <c r="T2106">
        <v>168946</v>
      </c>
      <c r="U2106" t="s">
        <v>356</v>
      </c>
      <c r="V2106" s="19">
        <v>42592</v>
      </c>
      <c r="W2106" t="s">
        <v>3354</v>
      </c>
      <c r="X2106" t="s">
        <v>3355</v>
      </c>
      <c r="Y2106" t="s">
        <v>95</v>
      </c>
      <c r="Z2106" t="s">
        <v>364</v>
      </c>
      <c r="AA2106" s="29">
        <v>-10.14</v>
      </c>
      <c r="AB2106">
        <v>0</v>
      </c>
      <c r="AC2106">
        <f t="shared" si="396"/>
        <v>2016</v>
      </c>
      <c r="AD2106">
        <f t="shared" si="397"/>
        <v>8</v>
      </c>
      <c r="AE2106">
        <f t="shared" si="398"/>
        <v>2016</v>
      </c>
      <c r="AF2106">
        <f t="shared" si="399"/>
        <v>3</v>
      </c>
      <c r="AG2106" t="str">
        <f>VLOOKUP(F2106,vlookup!$A$2:$E$660,2,0)</f>
        <v>Retained</v>
      </c>
      <c r="AH2106" t="str">
        <f>VLOOKUP(F2106,vlookup!$A$2:$E$660,3,0)</f>
        <v>Service Contract</v>
      </c>
      <c r="AI2106" t="str">
        <f>VLOOKUP(F2106,vlookup!$A$2:$E$660,4,0)</f>
        <v>Used Car Programs</v>
      </c>
      <c r="AJ2106" t="str">
        <f>VLOOKUP(F2106,vlookup!$A$2:$E$660,5,0)</f>
        <v>High Mileage</v>
      </c>
      <c r="AL2106">
        <f t="shared" si="400"/>
        <v>30</v>
      </c>
      <c r="AM2106">
        <f t="shared" si="401"/>
        <v>159</v>
      </c>
      <c r="AN2106" t="str">
        <f t="shared" si="402"/>
        <v/>
      </c>
      <c r="AO2106" t="str">
        <f t="shared" si="403"/>
        <v/>
      </c>
      <c r="AP2106" t="str">
        <f t="shared" si="404"/>
        <v/>
      </c>
      <c r="AQ2106" t="str">
        <f t="shared" si="405"/>
        <v/>
      </c>
      <c r="AR2106">
        <f t="shared" si="406"/>
        <v>-10.14</v>
      </c>
      <c r="AS2106" t="str">
        <f t="shared" si="407"/>
        <v>8J238589C6Y-1</v>
      </c>
      <c r="AT2106" t="str">
        <f>IFERROR(IF(VLOOKUP(Y2106,vlookup!$I$2:$J$9,1,0)=Y2106,VLOOKUP(Y2106,vlookup!$I$2:$J$9,2,0),PROPER(Y2106)),PROPER(Y2106))</f>
        <v>Parts</v>
      </c>
      <c r="AU2106" t="str">
        <f>IFERROR(IF(B2106=VLOOKUP(B2106,vlookup!$L$2:$L$10,1,0),"Yes","No"),"No")</f>
        <v>No</v>
      </c>
    </row>
    <row r="2107" spans="1:47" ht="14.45" customHeight="1" x14ac:dyDescent="0.25">
      <c r="A2107" t="s">
        <v>2959</v>
      </c>
      <c r="B2107" s="31" t="s">
        <v>2960</v>
      </c>
      <c r="C2107">
        <v>1</v>
      </c>
      <c r="D2107">
        <v>1</v>
      </c>
      <c r="E2107" t="s">
        <v>382</v>
      </c>
      <c r="F2107" t="s">
        <v>238</v>
      </c>
      <c r="G2107" t="s">
        <v>3708</v>
      </c>
      <c r="H2107" t="s">
        <v>3739</v>
      </c>
      <c r="I2107">
        <v>168946</v>
      </c>
      <c r="J2107" s="19">
        <v>42430</v>
      </c>
      <c r="K2107" s="19">
        <v>42460</v>
      </c>
      <c r="L2107">
        <v>201603</v>
      </c>
      <c r="M2107" s="19">
        <v>42430</v>
      </c>
      <c r="N2107">
        <v>24616</v>
      </c>
      <c r="O2107" t="s">
        <v>1076</v>
      </c>
      <c r="P2107" t="s">
        <v>1172</v>
      </c>
      <c r="Q2107" t="s">
        <v>924</v>
      </c>
      <c r="R2107">
        <v>10198</v>
      </c>
      <c r="S2107" s="19">
        <v>42538</v>
      </c>
      <c r="T2107">
        <v>168946</v>
      </c>
      <c r="U2107" t="s">
        <v>356</v>
      </c>
      <c r="V2107" s="19">
        <v>42592</v>
      </c>
      <c r="W2107" t="s">
        <v>1034</v>
      </c>
      <c r="X2107" t="s">
        <v>1035</v>
      </c>
      <c r="Y2107" t="s">
        <v>95</v>
      </c>
      <c r="Z2107" t="s">
        <v>364</v>
      </c>
      <c r="AA2107" s="29">
        <v>-7.91</v>
      </c>
      <c r="AB2107">
        <v>0</v>
      </c>
      <c r="AC2107">
        <f t="shared" si="396"/>
        <v>2016</v>
      </c>
      <c r="AD2107">
        <f t="shared" si="397"/>
        <v>8</v>
      </c>
      <c r="AE2107">
        <f t="shared" si="398"/>
        <v>2016</v>
      </c>
      <c r="AF2107">
        <f t="shared" si="399"/>
        <v>3</v>
      </c>
      <c r="AG2107" t="str">
        <f>VLOOKUP(F2107,vlookup!$A$2:$E$660,2,0)</f>
        <v>Retained</v>
      </c>
      <c r="AH2107" t="str">
        <f>VLOOKUP(F2107,vlookup!$A$2:$E$660,3,0)</f>
        <v>Service Contract</v>
      </c>
      <c r="AI2107" t="str">
        <f>VLOOKUP(F2107,vlookup!$A$2:$E$660,4,0)</f>
        <v>Used Car Programs</v>
      </c>
      <c r="AJ2107" t="str">
        <f>VLOOKUP(F2107,vlookup!$A$2:$E$660,5,0)</f>
        <v>High Mileage</v>
      </c>
      <c r="AL2107">
        <f t="shared" si="400"/>
        <v>30</v>
      </c>
      <c r="AM2107">
        <f t="shared" si="401"/>
        <v>159</v>
      </c>
      <c r="AN2107" t="str">
        <f t="shared" si="402"/>
        <v/>
      </c>
      <c r="AO2107" t="str">
        <f t="shared" si="403"/>
        <v/>
      </c>
      <c r="AP2107" t="str">
        <f t="shared" si="404"/>
        <v/>
      </c>
      <c r="AQ2107" t="str">
        <f t="shared" si="405"/>
        <v/>
      </c>
      <c r="AR2107">
        <f t="shared" si="406"/>
        <v>-7.91</v>
      </c>
      <c r="AS2107" t="str">
        <f t="shared" si="407"/>
        <v>8J238589C6Y-1</v>
      </c>
      <c r="AT2107" t="str">
        <f>IFERROR(IF(VLOOKUP(Y2107,vlookup!$I$2:$J$9,1,0)=Y2107,VLOOKUP(Y2107,vlookup!$I$2:$J$9,2,0),PROPER(Y2107)),PROPER(Y2107))</f>
        <v>Parts</v>
      </c>
      <c r="AU2107" t="str">
        <f>IFERROR(IF(B2107=VLOOKUP(B2107,vlookup!$L$2:$L$10,1,0),"Yes","No"),"No")</f>
        <v>No</v>
      </c>
    </row>
    <row r="2108" spans="1:47" ht="14.45" customHeight="1" x14ac:dyDescent="0.25">
      <c r="A2108" t="s">
        <v>2959</v>
      </c>
      <c r="B2108" s="31" t="s">
        <v>2960</v>
      </c>
      <c r="C2108">
        <v>1</v>
      </c>
      <c r="D2108">
        <v>1</v>
      </c>
      <c r="E2108" t="s">
        <v>382</v>
      </c>
      <c r="F2108" t="s">
        <v>238</v>
      </c>
      <c r="G2108" t="s">
        <v>3708</v>
      </c>
      <c r="H2108" t="s">
        <v>3739</v>
      </c>
      <c r="I2108">
        <v>168946</v>
      </c>
      <c r="J2108" s="19">
        <v>42430</v>
      </c>
      <c r="K2108" s="19">
        <v>42460</v>
      </c>
      <c r="L2108">
        <v>201603</v>
      </c>
      <c r="M2108" s="19">
        <v>42430</v>
      </c>
      <c r="N2108">
        <v>24616</v>
      </c>
      <c r="O2108" t="s">
        <v>1076</v>
      </c>
      <c r="P2108" t="s">
        <v>1172</v>
      </c>
      <c r="Q2108" t="s">
        <v>924</v>
      </c>
      <c r="R2108">
        <v>10198</v>
      </c>
      <c r="S2108" s="19">
        <v>42538</v>
      </c>
      <c r="T2108">
        <v>168946</v>
      </c>
      <c r="U2108" t="s">
        <v>356</v>
      </c>
      <c r="V2108" s="19">
        <v>42592</v>
      </c>
      <c r="W2108" t="s">
        <v>600</v>
      </c>
      <c r="X2108" t="s">
        <v>601</v>
      </c>
      <c r="Y2108" t="s">
        <v>95</v>
      </c>
      <c r="Z2108" t="s">
        <v>364</v>
      </c>
      <c r="AA2108" s="29">
        <v>-47.21</v>
      </c>
      <c r="AB2108">
        <v>0</v>
      </c>
      <c r="AC2108">
        <f t="shared" si="396"/>
        <v>2016</v>
      </c>
      <c r="AD2108">
        <f t="shared" si="397"/>
        <v>8</v>
      </c>
      <c r="AE2108">
        <f t="shared" si="398"/>
        <v>2016</v>
      </c>
      <c r="AF2108">
        <f t="shared" si="399"/>
        <v>3</v>
      </c>
      <c r="AG2108" t="str">
        <f>VLOOKUP(F2108,vlookup!$A$2:$E$660,2,0)</f>
        <v>Retained</v>
      </c>
      <c r="AH2108" t="str">
        <f>VLOOKUP(F2108,vlookup!$A$2:$E$660,3,0)</f>
        <v>Service Contract</v>
      </c>
      <c r="AI2108" t="str">
        <f>VLOOKUP(F2108,vlookup!$A$2:$E$660,4,0)</f>
        <v>Used Car Programs</v>
      </c>
      <c r="AJ2108" t="str">
        <f>VLOOKUP(F2108,vlookup!$A$2:$E$660,5,0)</f>
        <v>High Mileage</v>
      </c>
      <c r="AL2108">
        <f t="shared" si="400"/>
        <v>30</v>
      </c>
      <c r="AM2108">
        <f t="shared" si="401"/>
        <v>159</v>
      </c>
      <c r="AN2108" t="str">
        <f t="shared" si="402"/>
        <v/>
      </c>
      <c r="AO2108" t="str">
        <f t="shared" si="403"/>
        <v/>
      </c>
      <c r="AP2108" t="str">
        <f t="shared" si="404"/>
        <v/>
      </c>
      <c r="AQ2108" t="str">
        <f t="shared" si="405"/>
        <v/>
      </c>
      <c r="AR2108">
        <f t="shared" si="406"/>
        <v>-47.21</v>
      </c>
      <c r="AS2108" t="str">
        <f t="shared" si="407"/>
        <v>8J238589C6Y-1</v>
      </c>
      <c r="AT2108" t="str">
        <f>IFERROR(IF(VLOOKUP(Y2108,vlookup!$I$2:$J$9,1,0)=Y2108,VLOOKUP(Y2108,vlookup!$I$2:$J$9,2,0),PROPER(Y2108)),PROPER(Y2108))</f>
        <v>Parts</v>
      </c>
      <c r="AU2108" t="str">
        <f>IFERROR(IF(B2108=VLOOKUP(B2108,vlookup!$L$2:$L$10,1,0),"Yes","No"),"No")</f>
        <v>No</v>
      </c>
    </row>
    <row r="2109" spans="1:47" ht="14.45" customHeight="1" x14ac:dyDescent="0.25">
      <c r="A2109" t="s">
        <v>2959</v>
      </c>
      <c r="B2109" s="31" t="s">
        <v>2960</v>
      </c>
      <c r="C2109">
        <v>1</v>
      </c>
      <c r="D2109">
        <v>1</v>
      </c>
      <c r="E2109" t="s">
        <v>382</v>
      </c>
      <c r="F2109" t="s">
        <v>238</v>
      </c>
      <c r="G2109" t="s">
        <v>3708</v>
      </c>
      <c r="H2109" t="s">
        <v>3739</v>
      </c>
      <c r="I2109">
        <v>168946</v>
      </c>
      <c r="J2109" s="19">
        <v>42430</v>
      </c>
      <c r="K2109" s="19">
        <v>42460</v>
      </c>
      <c r="L2109">
        <v>201603</v>
      </c>
      <c r="M2109" s="19">
        <v>42430</v>
      </c>
      <c r="N2109">
        <v>24616</v>
      </c>
      <c r="O2109" t="s">
        <v>1076</v>
      </c>
      <c r="P2109" t="s">
        <v>1172</v>
      </c>
      <c r="Q2109" t="s">
        <v>924</v>
      </c>
      <c r="R2109">
        <v>10198</v>
      </c>
      <c r="S2109" s="19">
        <v>42538</v>
      </c>
      <c r="T2109">
        <v>168946</v>
      </c>
      <c r="U2109" t="s">
        <v>356</v>
      </c>
      <c r="V2109" s="19">
        <v>42592</v>
      </c>
      <c r="W2109" t="s">
        <v>1030</v>
      </c>
      <c r="X2109" t="s">
        <v>1031</v>
      </c>
      <c r="Y2109" t="s">
        <v>95</v>
      </c>
      <c r="Z2109" t="s">
        <v>364</v>
      </c>
      <c r="AA2109" s="29">
        <v>-44.27</v>
      </c>
      <c r="AB2109">
        <v>0</v>
      </c>
      <c r="AC2109">
        <f t="shared" si="396"/>
        <v>2016</v>
      </c>
      <c r="AD2109">
        <f t="shared" si="397"/>
        <v>8</v>
      </c>
      <c r="AE2109">
        <f t="shared" si="398"/>
        <v>2016</v>
      </c>
      <c r="AF2109">
        <f t="shared" si="399"/>
        <v>3</v>
      </c>
      <c r="AG2109" t="str">
        <f>VLOOKUP(F2109,vlookup!$A$2:$E$660,2,0)</f>
        <v>Retained</v>
      </c>
      <c r="AH2109" t="str">
        <f>VLOOKUP(F2109,vlookup!$A$2:$E$660,3,0)</f>
        <v>Service Contract</v>
      </c>
      <c r="AI2109" t="str">
        <f>VLOOKUP(F2109,vlookup!$A$2:$E$660,4,0)</f>
        <v>Used Car Programs</v>
      </c>
      <c r="AJ2109" t="str">
        <f>VLOOKUP(F2109,vlookup!$A$2:$E$660,5,0)</f>
        <v>High Mileage</v>
      </c>
      <c r="AL2109">
        <f t="shared" si="400"/>
        <v>30</v>
      </c>
      <c r="AM2109">
        <f t="shared" si="401"/>
        <v>159</v>
      </c>
      <c r="AN2109" t="str">
        <f t="shared" si="402"/>
        <v/>
      </c>
      <c r="AO2109" t="str">
        <f t="shared" si="403"/>
        <v/>
      </c>
      <c r="AP2109" t="str">
        <f t="shared" si="404"/>
        <v/>
      </c>
      <c r="AQ2109" t="str">
        <f t="shared" si="405"/>
        <v/>
      </c>
      <c r="AR2109">
        <f t="shared" si="406"/>
        <v>-44.27</v>
      </c>
      <c r="AS2109" t="str">
        <f t="shared" si="407"/>
        <v>8J238589C6Y-1</v>
      </c>
      <c r="AT2109" t="str">
        <f>IFERROR(IF(VLOOKUP(Y2109,vlookup!$I$2:$J$9,1,0)=Y2109,VLOOKUP(Y2109,vlookup!$I$2:$J$9,2,0),PROPER(Y2109)),PROPER(Y2109))</f>
        <v>Parts</v>
      </c>
      <c r="AU2109" t="str">
        <f>IFERROR(IF(B2109=VLOOKUP(B2109,vlookup!$L$2:$L$10,1,0),"Yes","No"),"No")</f>
        <v>No</v>
      </c>
    </row>
    <row r="2110" spans="1:47" ht="14.45" customHeight="1" x14ac:dyDescent="0.25">
      <c r="A2110" t="s">
        <v>2959</v>
      </c>
      <c r="B2110" s="31" t="s">
        <v>2960</v>
      </c>
      <c r="C2110">
        <v>1</v>
      </c>
      <c r="D2110">
        <v>1</v>
      </c>
      <c r="E2110" t="s">
        <v>382</v>
      </c>
      <c r="F2110" t="s">
        <v>238</v>
      </c>
      <c r="G2110" t="s">
        <v>3708</v>
      </c>
      <c r="H2110" t="s">
        <v>3739</v>
      </c>
      <c r="I2110">
        <v>168946</v>
      </c>
      <c r="J2110" s="19">
        <v>42430</v>
      </c>
      <c r="K2110" s="19">
        <v>42460</v>
      </c>
      <c r="L2110">
        <v>201603</v>
      </c>
      <c r="M2110" s="19">
        <v>42430</v>
      </c>
      <c r="N2110">
        <v>24616</v>
      </c>
      <c r="O2110" t="s">
        <v>1076</v>
      </c>
      <c r="P2110" t="s">
        <v>1172</v>
      </c>
      <c r="Q2110" t="s">
        <v>924</v>
      </c>
      <c r="R2110">
        <v>10198</v>
      </c>
      <c r="S2110" s="19">
        <v>42538</v>
      </c>
      <c r="T2110">
        <v>168946</v>
      </c>
      <c r="U2110" t="s">
        <v>356</v>
      </c>
      <c r="V2110" s="19">
        <v>42592</v>
      </c>
      <c r="W2110" t="s">
        <v>1000</v>
      </c>
      <c r="X2110" t="s">
        <v>1001</v>
      </c>
      <c r="Y2110" t="s">
        <v>95</v>
      </c>
      <c r="Z2110" t="s">
        <v>364</v>
      </c>
      <c r="AA2110" s="29">
        <v>-30.23</v>
      </c>
      <c r="AB2110">
        <v>0</v>
      </c>
      <c r="AC2110">
        <f t="shared" si="396"/>
        <v>2016</v>
      </c>
      <c r="AD2110">
        <f t="shared" si="397"/>
        <v>8</v>
      </c>
      <c r="AE2110">
        <f t="shared" si="398"/>
        <v>2016</v>
      </c>
      <c r="AF2110">
        <f t="shared" si="399"/>
        <v>3</v>
      </c>
      <c r="AG2110" t="str">
        <f>VLOOKUP(F2110,vlookup!$A$2:$E$660,2,0)</f>
        <v>Retained</v>
      </c>
      <c r="AH2110" t="str">
        <f>VLOOKUP(F2110,vlookup!$A$2:$E$660,3,0)</f>
        <v>Service Contract</v>
      </c>
      <c r="AI2110" t="str">
        <f>VLOOKUP(F2110,vlookup!$A$2:$E$660,4,0)</f>
        <v>Used Car Programs</v>
      </c>
      <c r="AJ2110" t="str">
        <f>VLOOKUP(F2110,vlookup!$A$2:$E$660,5,0)</f>
        <v>High Mileage</v>
      </c>
      <c r="AL2110">
        <f t="shared" si="400"/>
        <v>30</v>
      </c>
      <c r="AM2110">
        <f t="shared" si="401"/>
        <v>159</v>
      </c>
      <c r="AN2110" t="str">
        <f t="shared" si="402"/>
        <v/>
      </c>
      <c r="AO2110" t="str">
        <f t="shared" si="403"/>
        <v/>
      </c>
      <c r="AP2110" t="str">
        <f t="shared" si="404"/>
        <v/>
      </c>
      <c r="AQ2110" t="str">
        <f t="shared" si="405"/>
        <v/>
      </c>
      <c r="AR2110">
        <f t="shared" si="406"/>
        <v>-30.23</v>
      </c>
      <c r="AS2110" t="str">
        <f t="shared" si="407"/>
        <v>8J238589C6Y-1</v>
      </c>
      <c r="AT2110" t="str">
        <f>IFERROR(IF(VLOOKUP(Y2110,vlookup!$I$2:$J$9,1,0)=Y2110,VLOOKUP(Y2110,vlookup!$I$2:$J$9,2,0),PROPER(Y2110)),PROPER(Y2110))</f>
        <v>Parts</v>
      </c>
      <c r="AU2110" t="str">
        <f>IFERROR(IF(B2110=VLOOKUP(B2110,vlookup!$L$2:$L$10,1,0),"Yes","No"),"No")</f>
        <v>No</v>
      </c>
    </row>
    <row r="2111" spans="1:47" ht="14.45" customHeight="1" x14ac:dyDescent="0.25">
      <c r="A2111" t="s">
        <v>2959</v>
      </c>
      <c r="B2111" s="31" t="s">
        <v>2960</v>
      </c>
      <c r="C2111">
        <v>1</v>
      </c>
      <c r="D2111">
        <v>1</v>
      </c>
      <c r="E2111" t="s">
        <v>382</v>
      </c>
      <c r="F2111" t="s">
        <v>238</v>
      </c>
      <c r="G2111" t="s">
        <v>3708</v>
      </c>
      <c r="H2111" t="s">
        <v>3739</v>
      </c>
      <c r="I2111">
        <v>168946</v>
      </c>
      <c r="J2111" s="19">
        <v>42430</v>
      </c>
      <c r="K2111" s="19">
        <v>42460</v>
      </c>
      <c r="L2111">
        <v>201603</v>
      </c>
      <c r="M2111" s="19">
        <v>42430</v>
      </c>
      <c r="N2111">
        <v>24616</v>
      </c>
      <c r="O2111" t="s">
        <v>1076</v>
      </c>
      <c r="P2111" t="s">
        <v>1172</v>
      </c>
      <c r="Q2111" t="s">
        <v>924</v>
      </c>
      <c r="R2111">
        <v>10198</v>
      </c>
      <c r="S2111" s="19">
        <v>42538</v>
      </c>
      <c r="T2111">
        <v>168946</v>
      </c>
      <c r="U2111" t="s">
        <v>356</v>
      </c>
      <c r="V2111" s="19">
        <v>42592</v>
      </c>
      <c r="W2111" t="s">
        <v>3010</v>
      </c>
      <c r="X2111" t="s">
        <v>3011</v>
      </c>
      <c r="Y2111" t="s">
        <v>95</v>
      </c>
      <c r="Z2111" t="s">
        <v>364</v>
      </c>
      <c r="AA2111" s="29">
        <v>-4.74</v>
      </c>
      <c r="AB2111">
        <v>0</v>
      </c>
      <c r="AC2111">
        <f t="shared" si="396"/>
        <v>2016</v>
      </c>
      <c r="AD2111">
        <f t="shared" si="397"/>
        <v>8</v>
      </c>
      <c r="AE2111">
        <f t="shared" si="398"/>
        <v>2016</v>
      </c>
      <c r="AF2111">
        <f t="shared" si="399"/>
        <v>3</v>
      </c>
      <c r="AG2111" t="str">
        <f>VLOOKUP(F2111,vlookup!$A$2:$E$660,2,0)</f>
        <v>Retained</v>
      </c>
      <c r="AH2111" t="str">
        <f>VLOOKUP(F2111,vlookup!$A$2:$E$660,3,0)</f>
        <v>Service Contract</v>
      </c>
      <c r="AI2111" t="str">
        <f>VLOOKUP(F2111,vlookup!$A$2:$E$660,4,0)</f>
        <v>Used Car Programs</v>
      </c>
      <c r="AJ2111" t="str">
        <f>VLOOKUP(F2111,vlookup!$A$2:$E$660,5,0)</f>
        <v>High Mileage</v>
      </c>
      <c r="AL2111">
        <f t="shared" si="400"/>
        <v>30</v>
      </c>
      <c r="AM2111">
        <f t="shared" si="401"/>
        <v>159</v>
      </c>
      <c r="AN2111" t="str">
        <f t="shared" si="402"/>
        <v/>
      </c>
      <c r="AO2111" t="str">
        <f t="shared" si="403"/>
        <v/>
      </c>
      <c r="AP2111" t="str">
        <f t="shared" si="404"/>
        <v/>
      </c>
      <c r="AQ2111" t="str">
        <f t="shared" si="405"/>
        <v/>
      </c>
      <c r="AR2111">
        <f t="shared" si="406"/>
        <v>-4.74</v>
      </c>
      <c r="AS2111" t="str">
        <f t="shared" si="407"/>
        <v>8J238589C6Y-1</v>
      </c>
      <c r="AT2111" t="str">
        <f>IFERROR(IF(VLOOKUP(Y2111,vlookup!$I$2:$J$9,1,0)=Y2111,VLOOKUP(Y2111,vlookup!$I$2:$J$9,2,0),PROPER(Y2111)),PROPER(Y2111))</f>
        <v>Parts</v>
      </c>
      <c r="AU2111" t="str">
        <f>IFERROR(IF(B2111=VLOOKUP(B2111,vlookup!$L$2:$L$10,1,0),"Yes","No"),"No")</f>
        <v>No</v>
      </c>
    </row>
    <row r="2112" spans="1:47" ht="14.45" customHeight="1" x14ac:dyDescent="0.25">
      <c r="A2112" t="s">
        <v>2684</v>
      </c>
      <c r="B2112" s="31" t="s">
        <v>3612</v>
      </c>
      <c r="C2112">
        <v>2</v>
      </c>
      <c r="D2112">
        <v>1</v>
      </c>
      <c r="E2112" t="s">
        <v>382</v>
      </c>
      <c r="F2112" t="s">
        <v>205</v>
      </c>
      <c r="G2112" t="s">
        <v>3708</v>
      </c>
      <c r="H2112" t="s">
        <v>3740</v>
      </c>
      <c r="I2112">
        <v>122391</v>
      </c>
      <c r="J2112" s="19">
        <v>42076</v>
      </c>
      <c r="K2112" s="19">
        <v>42124</v>
      </c>
      <c r="L2112">
        <v>201504</v>
      </c>
      <c r="M2112" s="19">
        <v>42095</v>
      </c>
      <c r="N2112">
        <v>24616</v>
      </c>
      <c r="O2112" t="s">
        <v>1076</v>
      </c>
      <c r="P2112" t="s">
        <v>2965</v>
      </c>
      <c r="Q2112" t="s">
        <v>924</v>
      </c>
      <c r="R2112">
        <v>32575</v>
      </c>
      <c r="S2112" s="19">
        <v>42410</v>
      </c>
      <c r="T2112">
        <v>135627</v>
      </c>
      <c r="U2112" t="s">
        <v>357</v>
      </c>
      <c r="V2112" s="19">
        <v>42431</v>
      </c>
      <c r="W2112" t="s">
        <v>2966</v>
      </c>
      <c r="X2112" t="s">
        <v>2967</v>
      </c>
      <c r="Y2112" t="s">
        <v>95</v>
      </c>
      <c r="Z2112" t="s">
        <v>366</v>
      </c>
      <c r="AA2112" s="29">
        <v>-9.9499999999999993</v>
      </c>
      <c r="AB2112">
        <v>0</v>
      </c>
      <c r="AC2112">
        <f t="shared" si="396"/>
        <v>2016</v>
      </c>
      <c r="AD2112">
        <f t="shared" si="397"/>
        <v>3</v>
      </c>
      <c r="AE2112">
        <f t="shared" si="398"/>
        <v>2015</v>
      </c>
      <c r="AF2112">
        <f t="shared" si="399"/>
        <v>3</v>
      </c>
      <c r="AG2112" t="str">
        <f>VLOOKUP(F2112,vlookup!$A$2:$E$660,2,0)</f>
        <v>Retained</v>
      </c>
      <c r="AH2112" t="str">
        <f>VLOOKUP(F2112,vlookup!$A$2:$E$660,3,0)</f>
        <v>Service Contract</v>
      </c>
      <c r="AI2112" t="str">
        <f>VLOOKUP(F2112,vlookup!$A$2:$E$660,4,0)</f>
        <v>Used Car Programs</v>
      </c>
      <c r="AJ2112" t="str">
        <f>VLOOKUP(F2112,vlookup!$A$2:$E$660,5,0)</f>
        <v>High Mileage</v>
      </c>
      <c r="AL2112">
        <f t="shared" si="400"/>
        <v>47</v>
      </c>
      <c r="AM2112">
        <f t="shared" si="401"/>
        <v>349</v>
      </c>
      <c r="AN2112">
        <f t="shared" si="402"/>
        <v>13236</v>
      </c>
      <c r="AO2112" t="str">
        <f t="shared" si="403"/>
        <v/>
      </c>
      <c r="AP2112" t="str">
        <f t="shared" si="404"/>
        <v/>
      </c>
      <c r="AQ2112" t="str">
        <f t="shared" si="405"/>
        <v/>
      </c>
      <c r="AR2112">
        <f t="shared" si="406"/>
        <v>-9.9499999999999993</v>
      </c>
      <c r="AS2112" t="str">
        <f t="shared" si="407"/>
        <v>102108842-2</v>
      </c>
      <c r="AT2112" t="str">
        <f>IFERROR(IF(VLOOKUP(Y2112,vlookup!$I$2:$J$9,1,0)=Y2112,VLOOKUP(Y2112,vlookup!$I$2:$J$9,2,0),PROPER(Y2112)),PROPER(Y2112))</f>
        <v>Parts</v>
      </c>
      <c r="AU2112" t="str">
        <f>IFERROR(IF(B2112=VLOOKUP(B2112,vlookup!$L$2:$L$10,1,0),"Yes","No"),"No")</f>
        <v>No</v>
      </c>
    </row>
    <row r="2113" spans="1:47" ht="14.45" customHeight="1" x14ac:dyDescent="0.25">
      <c r="A2113" t="s">
        <v>2684</v>
      </c>
      <c r="B2113" s="31" t="s">
        <v>3612</v>
      </c>
      <c r="C2113">
        <v>2</v>
      </c>
      <c r="D2113">
        <v>1</v>
      </c>
      <c r="E2113" t="s">
        <v>382</v>
      </c>
      <c r="F2113" t="s">
        <v>205</v>
      </c>
      <c r="G2113" t="s">
        <v>3708</v>
      </c>
      <c r="H2113" t="s">
        <v>3740</v>
      </c>
      <c r="I2113">
        <v>122391</v>
      </c>
      <c r="J2113" s="19">
        <v>42076</v>
      </c>
      <c r="K2113" s="19">
        <v>42124</v>
      </c>
      <c r="L2113">
        <v>201504</v>
      </c>
      <c r="M2113" s="19">
        <v>42095</v>
      </c>
      <c r="N2113">
        <v>24616</v>
      </c>
      <c r="O2113" t="s">
        <v>1076</v>
      </c>
      <c r="P2113" t="s">
        <v>2965</v>
      </c>
      <c r="Q2113" t="s">
        <v>924</v>
      </c>
      <c r="R2113">
        <v>32575</v>
      </c>
      <c r="S2113" s="19">
        <v>42410</v>
      </c>
      <c r="T2113">
        <v>135627</v>
      </c>
      <c r="U2113" t="s">
        <v>357</v>
      </c>
      <c r="V2113" s="19">
        <v>42431</v>
      </c>
      <c r="W2113" t="s">
        <v>2946</v>
      </c>
      <c r="X2113" t="s">
        <v>2947</v>
      </c>
      <c r="Y2113" t="s">
        <v>95</v>
      </c>
      <c r="Z2113" t="s">
        <v>366</v>
      </c>
      <c r="AA2113" s="29">
        <v>-18.920000000000002</v>
      </c>
      <c r="AB2113">
        <v>0</v>
      </c>
      <c r="AC2113">
        <f t="shared" si="396"/>
        <v>2016</v>
      </c>
      <c r="AD2113">
        <f t="shared" si="397"/>
        <v>3</v>
      </c>
      <c r="AE2113">
        <f t="shared" si="398"/>
        <v>2015</v>
      </c>
      <c r="AF2113">
        <f t="shared" si="399"/>
        <v>3</v>
      </c>
      <c r="AG2113" t="str">
        <f>VLOOKUP(F2113,vlookup!$A$2:$E$660,2,0)</f>
        <v>Retained</v>
      </c>
      <c r="AH2113" t="str">
        <f>VLOOKUP(F2113,vlookup!$A$2:$E$660,3,0)</f>
        <v>Service Contract</v>
      </c>
      <c r="AI2113" t="str">
        <f>VLOOKUP(F2113,vlookup!$A$2:$E$660,4,0)</f>
        <v>Used Car Programs</v>
      </c>
      <c r="AJ2113" t="str">
        <f>VLOOKUP(F2113,vlookup!$A$2:$E$660,5,0)</f>
        <v>High Mileage</v>
      </c>
      <c r="AL2113">
        <f t="shared" si="400"/>
        <v>47</v>
      </c>
      <c r="AM2113">
        <f t="shared" si="401"/>
        <v>349</v>
      </c>
      <c r="AN2113">
        <f t="shared" si="402"/>
        <v>13236</v>
      </c>
      <c r="AO2113" t="str">
        <f t="shared" si="403"/>
        <v/>
      </c>
      <c r="AP2113" t="str">
        <f t="shared" si="404"/>
        <v/>
      </c>
      <c r="AQ2113" t="str">
        <f t="shared" si="405"/>
        <v/>
      </c>
      <c r="AR2113">
        <f t="shared" si="406"/>
        <v>-18.920000000000002</v>
      </c>
      <c r="AS2113" t="str">
        <f t="shared" si="407"/>
        <v>102108842-2</v>
      </c>
      <c r="AT2113" t="str">
        <f>IFERROR(IF(VLOOKUP(Y2113,vlookup!$I$2:$J$9,1,0)=Y2113,VLOOKUP(Y2113,vlookup!$I$2:$J$9,2,0),PROPER(Y2113)),PROPER(Y2113))</f>
        <v>Parts</v>
      </c>
      <c r="AU2113" t="str">
        <f>IFERROR(IF(B2113=VLOOKUP(B2113,vlookup!$L$2:$L$10,1,0),"Yes","No"),"No")</f>
        <v>No</v>
      </c>
    </row>
    <row r="2114" spans="1:47" ht="14.45" customHeight="1" x14ac:dyDescent="0.25">
      <c r="A2114" t="s">
        <v>2684</v>
      </c>
      <c r="B2114" s="31" t="s">
        <v>3612</v>
      </c>
      <c r="C2114">
        <v>2</v>
      </c>
      <c r="D2114">
        <v>1</v>
      </c>
      <c r="E2114" t="s">
        <v>382</v>
      </c>
      <c r="F2114" t="s">
        <v>205</v>
      </c>
      <c r="G2114" t="s">
        <v>3708</v>
      </c>
      <c r="H2114" t="s">
        <v>3740</v>
      </c>
      <c r="I2114">
        <v>122391</v>
      </c>
      <c r="J2114" s="19">
        <v>42076</v>
      </c>
      <c r="K2114" s="19">
        <v>42124</v>
      </c>
      <c r="L2114">
        <v>201504</v>
      </c>
      <c r="M2114" s="19">
        <v>42095</v>
      </c>
      <c r="N2114">
        <v>24616</v>
      </c>
      <c r="O2114" t="s">
        <v>1076</v>
      </c>
      <c r="P2114" t="s">
        <v>2965</v>
      </c>
      <c r="Q2114" t="s">
        <v>924</v>
      </c>
      <c r="R2114">
        <v>32575</v>
      </c>
      <c r="S2114" s="19">
        <v>42410</v>
      </c>
      <c r="T2114">
        <v>135627</v>
      </c>
      <c r="U2114" t="s">
        <v>357</v>
      </c>
      <c r="V2114" s="19">
        <v>42431</v>
      </c>
      <c r="W2114" t="s">
        <v>3329</v>
      </c>
      <c r="X2114" t="s">
        <v>3330</v>
      </c>
      <c r="Y2114" t="s">
        <v>95</v>
      </c>
      <c r="Z2114" t="s">
        <v>366</v>
      </c>
      <c r="AA2114" s="29">
        <v>-88.27</v>
      </c>
      <c r="AB2114">
        <v>0</v>
      </c>
      <c r="AC2114">
        <f t="shared" si="396"/>
        <v>2016</v>
      </c>
      <c r="AD2114">
        <f t="shared" si="397"/>
        <v>3</v>
      </c>
      <c r="AE2114">
        <f t="shared" si="398"/>
        <v>2015</v>
      </c>
      <c r="AF2114">
        <f t="shared" si="399"/>
        <v>3</v>
      </c>
      <c r="AG2114" t="str">
        <f>VLOOKUP(F2114,vlookup!$A$2:$E$660,2,0)</f>
        <v>Retained</v>
      </c>
      <c r="AH2114" t="str">
        <f>VLOOKUP(F2114,vlookup!$A$2:$E$660,3,0)</f>
        <v>Service Contract</v>
      </c>
      <c r="AI2114" t="str">
        <f>VLOOKUP(F2114,vlookup!$A$2:$E$660,4,0)</f>
        <v>Used Car Programs</v>
      </c>
      <c r="AJ2114" t="str">
        <f>VLOOKUP(F2114,vlookup!$A$2:$E$660,5,0)</f>
        <v>High Mileage</v>
      </c>
      <c r="AL2114">
        <f t="shared" si="400"/>
        <v>47</v>
      </c>
      <c r="AM2114">
        <f t="shared" si="401"/>
        <v>349</v>
      </c>
      <c r="AN2114">
        <f t="shared" si="402"/>
        <v>13236</v>
      </c>
      <c r="AO2114" t="str">
        <f t="shared" si="403"/>
        <v/>
      </c>
      <c r="AP2114" t="str">
        <f t="shared" si="404"/>
        <v/>
      </c>
      <c r="AQ2114" t="str">
        <f t="shared" si="405"/>
        <v/>
      </c>
      <c r="AR2114">
        <f t="shared" si="406"/>
        <v>-88.27</v>
      </c>
      <c r="AS2114" t="str">
        <f t="shared" si="407"/>
        <v>102108842-2</v>
      </c>
      <c r="AT2114" t="str">
        <f>IFERROR(IF(VLOOKUP(Y2114,vlookup!$I$2:$J$9,1,0)=Y2114,VLOOKUP(Y2114,vlookup!$I$2:$J$9,2,0),PROPER(Y2114)),PROPER(Y2114))</f>
        <v>Parts</v>
      </c>
      <c r="AU2114" t="str">
        <f>IFERROR(IF(B2114=VLOOKUP(B2114,vlookup!$L$2:$L$10,1,0),"Yes","No"),"No")</f>
        <v>No</v>
      </c>
    </row>
    <row r="2115" spans="1:47" ht="14.45" customHeight="1" x14ac:dyDescent="0.25">
      <c r="A2115" t="s">
        <v>2684</v>
      </c>
      <c r="B2115" s="31" t="s">
        <v>3612</v>
      </c>
      <c r="C2115">
        <v>2</v>
      </c>
      <c r="D2115">
        <v>1</v>
      </c>
      <c r="E2115" t="s">
        <v>382</v>
      </c>
      <c r="F2115" t="s">
        <v>205</v>
      </c>
      <c r="G2115" t="s">
        <v>3708</v>
      </c>
      <c r="H2115" t="s">
        <v>3740</v>
      </c>
      <c r="I2115">
        <v>122391</v>
      </c>
      <c r="J2115" s="19">
        <v>42076</v>
      </c>
      <c r="K2115" s="19">
        <v>42124</v>
      </c>
      <c r="L2115">
        <v>201504</v>
      </c>
      <c r="M2115" s="19">
        <v>42095</v>
      </c>
      <c r="N2115">
        <v>24616</v>
      </c>
      <c r="O2115" t="s">
        <v>1076</v>
      </c>
      <c r="P2115" t="s">
        <v>2965</v>
      </c>
      <c r="Q2115" t="s">
        <v>924</v>
      </c>
      <c r="R2115">
        <v>32575</v>
      </c>
      <c r="S2115" s="19">
        <v>42410</v>
      </c>
      <c r="T2115">
        <v>135627</v>
      </c>
      <c r="U2115" t="s">
        <v>357</v>
      </c>
      <c r="V2115" s="19">
        <v>42431</v>
      </c>
      <c r="W2115" t="s">
        <v>988</v>
      </c>
      <c r="X2115" t="s">
        <v>989</v>
      </c>
      <c r="Y2115" t="s">
        <v>95</v>
      </c>
      <c r="Z2115" t="s">
        <v>364</v>
      </c>
      <c r="AA2115" s="29">
        <v>-42.02</v>
      </c>
      <c r="AB2115">
        <v>0</v>
      </c>
      <c r="AC2115">
        <f t="shared" ref="AC2115:AC2178" si="408">YEAR(V2115)</f>
        <v>2016</v>
      </c>
      <c r="AD2115">
        <f t="shared" ref="AD2115:AD2178" si="409">MONTH(V2115)</f>
        <v>3</v>
      </c>
      <c r="AE2115">
        <f t="shared" ref="AE2115:AE2178" si="410">YEAR(J2115)</f>
        <v>2015</v>
      </c>
      <c r="AF2115">
        <f t="shared" ref="AF2115:AF2178" si="411">MONTH(J2115)</f>
        <v>3</v>
      </c>
      <c r="AG2115" t="str">
        <f>VLOOKUP(F2115,vlookup!$A$2:$E$660,2,0)</f>
        <v>Retained</v>
      </c>
      <c r="AH2115" t="str">
        <f>VLOOKUP(F2115,vlookup!$A$2:$E$660,3,0)</f>
        <v>Service Contract</v>
      </c>
      <c r="AI2115" t="str">
        <f>VLOOKUP(F2115,vlookup!$A$2:$E$660,4,0)</f>
        <v>Used Car Programs</v>
      </c>
      <c r="AJ2115" t="str">
        <f>VLOOKUP(F2115,vlookup!$A$2:$E$660,5,0)</f>
        <v>High Mileage</v>
      </c>
      <c r="AL2115">
        <f t="shared" ref="AL2115:AL2178" si="412">DAYS360(J2115,K2115)</f>
        <v>47</v>
      </c>
      <c r="AM2115">
        <f t="shared" ref="AM2115:AM2178" si="413">DAYS360(J2115,V2115)</f>
        <v>349</v>
      </c>
      <c r="AN2115">
        <f t="shared" ref="AN2115:AN2178" si="414">IF(T2115-I2115&lt;1,"",T2115-I2115)</f>
        <v>13236</v>
      </c>
      <c r="AO2115" t="str">
        <f t="shared" ref="AO2115:AO2178" si="415">IF(AM2115&lt;31,AA2115,"")</f>
        <v/>
      </c>
      <c r="AP2115" t="str">
        <f t="shared" ref="AP2115:AP2178" si="416">IF(AND(AM2115&gt;30,AM2115&lt;61),AA2115,"")</f>
        <v/>
      </c>
      <c r="AQ2115" t="str">
        <f t="shared" ref="AQ2115:AQ2178" si="417">IF(AND(AM2115&gt;60,AM2115&lt;91),AA2115,"")</f>
        <v/>
      </c>
      <c r="AR2115">
        <f t="shared" ref="AR2115:AR2178" si="418">IF(AM2115&gt;90,AA2115,"")</f>
        <v>-42.02</v>
      </c>
      <c r="AS2115" t="str">
        <f t="shared" ref="AS2115:AS2178" si="419">CONCATENATE(B2115,"-",C2115)</f>
        <v>102108842-2</v>
      </c>
      <c r="AT2115" t="str">
        <f>IFERROR(IF(VLOOKUP(Y2115,vlookup!$I$2:$J$9,1,0)=Y2115,VLOOKUP(Y2115,vlookup!$I$2:$J$9,2,0),PROPER(Y2115)),PROPER(Y2115))</f>
        <v>Parts</v>
      </c>
      <c r="AU2115" t="str">
        <f>IFERROR(IF(B2115=VLOOKUP(B2115,vlookup!$L$2:$L$10,1,0),"Yes","No"),"No")</f>
        <v>No</v>
      </c>
    </row>
    <row r="2116" spans="1:47" ht="14.45" customHeight="1" x14ac:dyDescent="0.25">
      <c r="A2116" t="s">
        <v>2684</v>
      </c>
      <c r="B2116" s="31" t="s">
        <v>3612</v>
      </c>
      <c r="C2116">
        <v>2</v>
      </c>
      <c r="D2116">
        <v>1</v>
      </c>
      <c r="E2116" t="s">
        <v>382</v>
      </c>
      <c r="F2116" t="s">
        <v>205</v>
      </c>
      <c r="G2116" t="s">
        <v>3708</v>
      </c>
      <c r="H2116" t="s">
        <v>3740</v>
      </c>
      <c r="I2116">
        <v>122391</v>
      </c>
      <c r="J2116" s="19">
        <v>42076</v>
      </c>
      <c r="K2116" s="19">
        <v>42124</v>
      </c>
      <c r="L2116">
        <v>201504</v>
      </c>
      <c r="M2116" s="19">
        <v>42095</v>
      </c>
      <c r="N2116">
        <v>24616</v>
      </c>
      <c r="O2116" t="s">
        <v>1076</v>
      </c>
      <c r="P2116" t="s">
        <v>2965</v>
      </c>
      <c r="Q2116" t="s">
        <v>924</v>
      </c>
      <c r="R2116">
        <v>32575</v>
      </c>
      <c r="S2116" s="19">
        <v>42410</v>
      </c>
      <c r="T2116">
        <v>135627</v>
      </c>
      <c r="U2116" t="s">
        <v>357</v>
      </c>
      <c r="V2116" s="19">
        <v>42431</v>
      </c>
      <c r="W2116" t="s">
        <v>1006</v>
      </c>
      <c r="X2116" t="s">
        <v>1007</v>
      </c>
      <c r="Y2116" t="s">
        <v>95</v>
      </c>
      <c r="Z2116" t="s">
        <v>364</v>
      </c>
      <c r="AA2116" s="29">
        <v>-49.36</v>
      </c>
      <c r="AB2116">
        <v>0</v>
      </c>
      <c r="AC2116">
        <f t="shared" si="408"/>
        <v>2016</v>
      </c>
      <c r="AD2116">
        <f t="shared" si="409"/>
        <v>3</v>
      </c>
      <c r="AE2116">
        <f t="shared" si="410"/>
        <v>2015</v>
      </c>
      <c r="AF2116">
        <f t="shared" si="411"/>
        <v>3</v>
      </c>
      <c r="AG2116" t="str">
        <f>VLOOKUP(F2116,vlookup!$A$2:$E$660,2,0)</f>
        <v>Retained</v>
      </c>
      <c r="AH2116" t="str">
        <f>VLOOKUP(F2116,vlookup!$A$2:$E$660,3,0)</f>
        <v>Service Contract</v>
      </c>
      <c r="AI2116" t="str">
        <f>VLOOKUP(F2116,vlookup!$A$2:$E$660,4,0)</f>
        <v>Used Car Programs</v>
      </c>
      <c r="AJ2116" t="str">
        <f>VLOOKUP(F2116,vlookup!$A$2:$E$660,5,0)</f>
        <v>High Mileage</v>
      </c>
      <c r="AL2116">
        <f t="shared" si="412"/>
        <v>47</v>
      </c>
      <c r="AM2116">
        <f t="shared" si="413"/>
        <v>349</v>
      </c>
      <c r="AN2116">
        <f t="shared" si="414"/>
        <v>13236</v>
      </c>
      <c r="AO2116" t="str">
        <f t="shared" si="415"/>
        <v/>
      </c>
      <c r="AP2116" t="str">
        <f t="shared" si="416"/>
        <v/>
      </c>
      <c r="AQ2116" t="str">
        <f t="shared" si="417"/>
        <v/>
      </c>
      <c r="AR2116">
        <f t="shared" si="418"/>
        <v>-49.36</v>
      </c>
      <c r="AS2116" t="str">
        <f t="shared" si="419"/>
        <v>102108842-2</v>
      </c>
      <c r="AT2116" t="str">
        <f>IFERROR(IF(VLOOKUP(Y2116,vlookup!$I$2:$J$9,1,0)=Y2116,VLOOKUP(Y2116,vlookup!$I$2:$J$9,2,0),PROPER(Y2116)),PROPER(Y2116))</f>
        <v>Parts</v>
      </c>
      <c r="AU2116" t="str">
        <f>IFERROR(IF(B2116=VLOOKUP(B2116,vlookup!$L$2:$L$10,1,0),"Yes","No"),"No")</f>
        <v>No</v>
      </c>
    </row>
    <row r="2117" spans="1:47" ht="14.45" customHeight="1" x14ac:dyDescent="0.25">
      <c r="A2117" t="s">
        <v>2684</v>
      </c>
      <c r="B2117" s="31" t="s">
        <v>3612</v>
      </c>
      <c r="C2117">
        <v>2</v>
      </c>
      <c r="D2117">
        <v>1</v>
      </c>
      <c r="E2117" t="s">
        <v>382</v>
      </c>
      <c r="F2117" t="s">
        <v>205</v>
      </c>
      <c r="G2117" t="s">
        <v>3708</v>
      </c>
      <c r="H2117" t="s">
        <v>3740</v>
      </c>
      <c r="I2117">
        <v>122391</v>
      </c>
      <c r="J2117" s="19">
        <v>42076</v>
      </c>
      <c r="K2117" s="19">
        <v>42124</v>
      </c>
      <c r="L2117">
        <v>201504</v>
      </c>
      <c r="M2117" s="19">
        <v>42095</v>
      </c>
      <c r="N2117">
        <v>24616</v>
      </c>
      <c r="O2117" t="s">
        <v>1076</v>
      </c>
      <c r="P2117" t="s">
        <v>2965</v>
      </c>
      <c r="Q2117" t="s">
        <v>924</v>
      </c>
      <c r="R2117">
        <v>32575</v>
      </c>
      <c r="S2117" s="19">
        <v>42410</v>
      </c>
      <c r="T2117">
        <v>135627</v>
      </c>
      <c r="U2117" t="s">
        <v>357</v>
      </c>
      <c r="V2117" s="19">
        <v>42431</v>
      </c>
      <c r="W2117" t="s">
        <v>2866</v>
      </c>
      <c r="X2117" t="s">
        <v>2867</v>
      </c>
      <c r="Y2117" t="s">
        <v>95</v>
      </c>
      <c r="Z2117" t="s">
        <v>603</v>
      </c>
      <c r="AA2117" s="29">
        <v>-22.88</v>
      </c>
      <c r="AB2117">
        <v>0</v>
      </c>
      <c r="AC2117">
        <f t="shared" si="408"/>
        <v>2016</v>
      </c>
      <c r="AD2117">
        <f t="shared" si="409"/>
        <v>3</v>
      </c>
      <c r="AE2117">
        <f t="shared" si="410"/>
        <v>2015</v>
      </c>
      <c r="AF2117">
        <f t="shared" si="411"/>
        <v>3</v>
      </c>
      <c r="AG2117" t="str">
        <f>VLOOKUP(F2117,vlookup!$A$2:$E$660,2,0)</f>
        <v>Retained</v>
      </c>
      <c r="AH2117" t="str">
        <f>VLOOKUP(F2117,vlookup!$A$2:$E$660,3,0)</f>
        <v>Service Contract</v>
      </c>
      <c r="AI2117" t="str">
        <f>VLOOKUP(F2117,vlookup!$A$2:$E$660,4,0)</f>
        <v>Used Car Programs</v>
      </c>
      <c r="AJ2117" t="str">
        <f>VLOOKUP(F2117,vlookup!$A$2:$E$660,5,0)</f>
        <v>High Mileage</v>
      </c>
      <c r="AL2117">
        <f t="shared" si="412"/>
        <v>47</v>
      </c>
      <c r="AM2117">
        <f t="shared" si="413"/>
        <v>349</v>
      </c>
      <c r="AN2117">
        <f t="shared" si="414"/>
        <v>13236</v>
      </c>
      <c r="AO2117" t="str">
        <f t="shared" si="415"/>
        <v/>
      </c>
      <c r="AP2117" t="str">
        <f t="shared" si="416"/>
        <v/>
      </c>
      <c r="AQ2117" t="str">
        <f t="shared" si="417"/>
        <v/>
      </c>
      <c r="AR2117">
        <f t="shared" si="418"/>
        <v>-22.88</v>
      </c>
      <c r="AS2117" t="str">
        <f t="shared" si="419"/>
        <v>102108842-2</v>
      </c>
      <c r="AT2117" t="str">
        <f>IFERROR(IF(VLOOKUP(Y2117,vlookup!$I$2:$J$9,1,0)=Y2117,VLOOKUP(Y2117,vlookup!$I$2:$J$9,2,0),PROPER(Y2117)),PROPER(Y2117))</f>
        <v>Parts</v>
      </c>
      <c r="AU2117" t="str">
        <f>IFERROR(IF(B2117=VLOOKUP(B2117,vlookup!$L$2:$L$10,1,0),"Yes","No"),"No")</f>
        <v>No</v>
      </c>
    </row>
    <row r="2118" spans="1:47" ht="14.45" customHeight="1" x14ac:dyDescent="0.25">
      <c r="A2118" t="s">
        <v>2684</v>
      </c>
      <c r="B2118" s="31" t="s">
        <v>3612</v>
      </c>
      <c r="C2118">
        <v>2</v>
      </c>
      <c r="D2118">
        <v>1</v>
      </c>
      <c r="E2118" t="s">
        <v>382</v>
      </c>
      <c r="F2118" t="s">
        <v>205</v>
      </c>
      <c r="G2118" t="s">
        <v>3708</v>
      </c>
      <c r="H2118" t="s">
        <v>3740</v>
      </c>
      <c r="I2118">
        <v>122391</v>
      </c>
      <c r="J2118" s="19">
        <v>42076</v>
      </c>
      <c r="K2118" s="19">
        <v>42124</v>
      </c>
      <c r="L2118">
        <v>201504</v>
      </c>
      <c r="M2118" s="19">
        <v>42095</v>
      </c>
      <c r="N2118">
        <v>24616</v>
      </c>
      <c r="O2118" t="s">
        <v>1076</v>
      </c>
      <c r="P2118" t="s">
        <v>2965</v>
      </c>
      <c r="Q2118" t="s">
        <v>924</v>
      </c>
      <c r="R2118">
        <v>32575</v>
      </c>
      <c r="S2118" s="19">
        <v>42410</v>
      </c>
      <c r="T2118">
        <v>135627</v>
      </c>
      <c r="U2118" t="s">
        <v>357</v>
      </c>
      <c r="V2118" s="19">
        <v>42431</v>
      </c>
      <c r="W2118" t="s">
        <v>2848</v>
      </c>
      <c r="X2118" t="s">
        <v>2849</v>
      </c>
      <c r="Y2118" t="s">
        <v>95</v>
      </c>
      <c r="Z2118" t="s">
        <v>603</v>
      </c>
      <c r="AA2118" s="29">
        <v>-193.5</v>
      </c>
      <c r="AB2118">
        <v>0</v>
      </c>
      <c r="AC2118">
        <f t="shared" si="408"/>
        <v>2016</v>
      </c>
      <c r="AD2118">
        <f t="shared" si="409"/>
        <v>3</v>
      </c>
      <c r="AE2118">
        <f t="shared" si="410"/>
        <v>2015</v>
      </c>
      <c r="AF2118">
        <f t="shared" si="411"/>
        <v>3</v>
      </c>
      <c r="AG2118" t="str">
        <f>VLOOKUP(F2118,vlookup!$A$2:$E$660,2,0)</f>
        <v>Retained</v>
      </c>
      <c r="AH2118" t="str">
        <f>VLOOKUP(F2118,vlookup!$A$2:$E$660,3,0)</f>
        <v>Service Contract</v>
      </c>
      <c r="AI2118" t="str">
        <f>VLOOKUP(F2118,vlookup!$A$2:$E$660,4,0)</f>
        <v>Used Car Programs</v>
      </c>
      <c r="AJ2118" t="str">
        <f>VLOOKUP(F2118,vlookup!$A$2:$E$660,5,0)</f>
        <v>High Mileage</v>
      </c>
      <c r="AL2118">
        <f t="shared" si="412"/>
        <v>47</v>
      </c>
      <c r="AM2118">
        <f t="shared" si="413"/>
        <v>349</v>
      </c>
      <c r="AN2118">
        <f t="shared" si="414"/>
        <v>13236</v>
      </c>
      <c r="AO2118" t="str">
        <f t="shared" si="415"/>
        <v/>
      </c>
      <c r="AP2118" t="str">
        <f t="shared" si="416"/>
        <v/>
      </c>
      <c r="AQ2118" t="str">
        <f t="shared" si="417"/>
        <v/>
      </c>
      <c r="AR2118">
        <f t="shared" si="418"/>
        <v>-193.5</v>
      </c>
      <c r="AS2118" t="str">
        <f t="shared" si="419"/>
        <v>102108842-2</v>
      </c>
      <c r="AT2118" t="str">
        <f>IFERROR(IF(VLOOKUP(Y2118,vlookup!$I$2:$J$9,1,0)=Y2118,VLOOKUP(Y2118,vlookup!$I$2:$J$9,2,0),PROPER(Y2118)),PROPER(Y2118))</f>
        <v>Parts</v>
      </c>
      <c r="AU2118" t="str">
        <f>IFERROR(IF(B2118=VLOOKUP(B2118,vlookup!$L$2:$L$10,1,0),"Yes","No"),"No")</f>
        <v>No</v>
      </c>
    </row>
    <row r="2119" spans="1:47" ht="14.45" customHeight="1" x14ac:dyDescent="0.25">
      <c r="A2119" t="s">
        <v>2684</v>
      </c>
      <c r="B2119" s="31" t="s">
        <v>3612</v>
      </c>
      <c r="C2119">
        <v>3</v>
      </c>
      <c r="D2119">
        <v>1</v>
      </c>
      <c r="E2119" t="s">
        <v>382</v>
      </c>
      <c r="F2119" t="s">
        <v>205</v>
      </c>
      <c r="G2119" t="s">
        <v>3708</v>
      </c>
      <c r="H2119" t="s">
        <v>3740</v>
      </c>
      <c r="I2119">
        <v>122391</v>
      </c>
      <c r="J2119" s="19">
        <v>42076</v>
      </c>
      <c r="K2119" s="19">
        <v>42124</v>
      </c>
      <c r="L2119">
        <v>201504</v>
      </c>
      <c r="M2119" s="19">
        <v>42095</v>
      </c>
      <c r="N2119">
        <v>24616</v>
      </c>
      <c r="O2119" t="s">
        <v>1076</v>
      </c>
      <c r="P2119" t="s">
        <v>2965</v>
      </c>
      <c r="Q2119" t="s">
        <v>924</v>
      </c>
      <c r="R2119">
        <v>36351</v>
      </c>
      <c r="S2119" s="19">
        <v>42739</v>
      </c>
      <c r="T2119">
        <v>145369</v>
      </c>
      <c r="U2119" t="s">
        <v>356</v>
      </c>
      <c r="V2119" s="19">
        <v>42754</v>
      </c>
      <c r="W2119" t="s">
        <v>610</v>
      </c>
      <c r="X2119" t="s">
        <v>611</v>
      </c>
      <c r="Y2119" t="s">
        <v>95</v>
      </c>
      <c r="Z2119" t="s">
        <v>364</v>
      </c>
      <c r="AA2119" s="29">
        <v>-1141.94</v>
      </c>
      <c r="AB2119">
        <v>0</v>
      </c>
      <c r="AC2119">
        <f t="shared" si="408"/>
        <v>2017</v>
      </c>
      <c r="AD2119">
        <f t="shared" si="409"/>
        <v>1</v>
      </c>
      <c r="AE2119">
        <f t="shared" si="410"/>
        <v>2015</v>
      </c>
      <c r="AF2119">
        <f t="shared" si="411"/>
        <v>3</v>
      </c>
      <c r="AG2119" t="str">
        <f>VLOOKUP(F2119,vlookup!$A$2:$E$660,2,0)</f>
        <v>Retained</v>
      </c>
      <c r="AH2119" t="str">
        <f>VLOOKUP(F2119,vlookup!$A$2:$E$660,3,0)</f>
        <v>Service Contract</v>
      </c>
      <c r="AI2119" t="str">
        <f>VLOOKUP(F2119,vlookup!$A$2:$E$660,4,0)</f>
        <v>Used Car Programs</v>
      </c>
      <c r="AJ2119" t="str">
        <f>VLOOKUP(F2119,vlookup!$A$2:$E$660,5,0)</f>
        <v>High Mileage</v>
      </c>
      <c r="AL2119">
        <f t="shared" si="412"/>
        <v>47</v>
      </c>
      <c r="AM2119">
        <f t="shared" si="413"/>
        <v>666</v>
      </c>
      <c r="AN2119">
        <f t="shared" si="414"/>
        <v>22978</v>
      </c>
      <c r="AO2119" t="str">
        <f t="shared" si="415"/>
        <v/>
      </c>
      <c r="AP2119" t="str">
        <f t="shared" si="416"/>
        <v/>
      </c>
      <c r="AQ2119" t="str">
        <f t="shared" si="417"/>
        <v/>
      </c>
      <c r="AR2119">
        <f t="shared" si="418"/>
        <v>-1141.94</v>
      </c>
      <c r="AS2119" t="str">
        <f t="shared" si="419"/>
        <v>102108842-3</v>
      </c>
      <c r="AT2119" t="str">
        <f>IFERROR(IF(VLOOKUP(Y2119,vlookup!$I$2:$J$9,1,0)=Y2119,VLOOKUP(Y2119,vlookup!$I$2:$J$9,2,0),PROPER(Y2119)),PROPER(Y2119))</f>
        <v>Parts</v>
      </c>
      <c r="AU2119" t="str">
        <f>IFERROR(IF(B2119=VLOOKUP(B2119,vlookup!$L$2:$L$10,1,0),"Yes","No"),"No")</f>
        <v>No</v>
      </c>
    </row>
    <row r="2120" spans="1:47" ht="14.45" customHeight="1" x14ac:dyDescent="0.25">
      <c r="A2120" t="s">
        <v>2586</v>
      </c>
      <c r="B2120" s="31" t="s">
        <v>3625</v>
      </c>
      <c r="C2120">
        <v>2</v>
      </c>
      <c r="D2120">
        <v>1</v>
      </c>
      <c r="E2120" t="s">
        <v>382</v>
      </c>
      <c r="F2120" t="s">
        <v>205</v>
      </c>
      <c r="G2120" t="s">
        <v>3708</v>
      </c>
      <c r="H2120" t="s">
        <v>3740</v>
      </c>
      <c r="I2120">
        <v>125269</v>
      </c>
      <c r="J2120" s="19">
        <v>42772</v>
      </c>
      <c r="K2120" s="19">
        <v>42814</v>
      </c>
      <c r="L2120">
        <v>201703</v>
      </c>
      <c r="M2120" s="19">
        <v>42795</v>
      </c>
      <c r="N2120">
        <v>24617</v>
      </c>
      <c r="O2120" t="s">
        <v>1070</v>
      </c>
      <c r="P2120" t="s">
        <v>1389</v>
      </c>
      <c r="Q2120" t="s">
        <v>924</v>
      </c>
      <c r="R2120">
        <v>220334</v>
      </c>
      <c r="S2120" s="19">
        <v>43531</v>
      </c>
      <c r="T2120">
        <v>152406</v>
      </c>
      <c r="U2120" t="s">
        <v>356</v>
      </c>
      <c r="V2120" s="19">
        <v>43560</v>
      </c>
      <c r="W2120" t="s">
        <v>370</v>
      </c>
      <c r="X2120" t="s">
        <v>371</v>
      </c>
      <c r="Y2120" t="s">
        <v>95</v>
      </c>
      <c r="Z2120" t="s">
        <v>369</v>
      </c>
      <c r="AA2120" s="29">
        <v>-1872.88</v>
      </c>
      <c r="AB2120">
        <v>0</v>
      </c>
      <c r="AC2120">
        <f t="shared" si="408"/>
        <v>2019</v>
      </c>
      <c r="AD2120">
        <f t="shared" si="409"/>
        <v>4</v>
      </c>
      <c r="AE2120">
        <f t="shared" si="410"/>
        <v>2017</v>
      </c>
      <c r="AF2120">
        <f t="shared" si="411"/>
        <v>2</v>
      </c>
      <c r="AG2120" t="str">
        <f>VLOOKUP(F2120,vlookup!$A$2:$E$660,2,0)</f>
        <v>Retained</v>
      </c>
      <c r="AH2120" t="str">
        <f>VLOOKUP(F2120,vlookup!$A$2:$E$660,3,0)</f>
        <v>Service Contract</v>
      </c>
      <c r="AI2120" t="str">
        <f>VLOOKUP(F2120,vlookup!$A$2:$E$660,4,0)</f>
        <v>Used Car Programs</v>
      </c>
      <c r="AJ2120" t="str">
        <f>VLOOKUP(F2120,vlookup!$A$2:$E$660,5,0)</f>
        <v>High Mileage</v>
      </c>
      <c r="AL2120">
        <f t="shared" si="412"/>
        <v>44</v>
      </c>
      <c r="AM2120">
        <f t="shared" si="413"/>
        <v>779</v>
      </c>
      <c r="AN2120">
        <f t="shared" si="414"/>
        <v>27137</v>
      </c>
      <c r="AO2120" t="str">
        <f t="shared" si="415"/>
        <v/>
      </c>
      <c r="AP2120" t="str">
        <f t="shared" si="416"/>
        <v/>
      </c>
      <c r="AQ2120" t="str">
        <f t="shared" si="417"/>
        <v/>
      </c>
      <c r="AR2120">
        <f t="shared" si="418"/>
        <v>-1872.88</v>
      </c>
      <c r="AS2120" t="str">
        <f t="shared" si="419"/>
        <v>102252456-2</v>
      </c>
      <c r="AT2120" t="str">
        <f>IFERROR(IF(VLOOKUP(Y2120,vlookup!$I$2:$J$9,1,0)=Y2120,VLOOKUP(Y2120,vlookup!$I$2:$J$9,2,0),PROPER(Y2120)),PROPER(Y2120))</f>
        <v>Parts</v>
      </c>
      <c r="AU2120" t="str">
        <f>IFERROR(IF(B2120=VLOOKUP(B2120,vlookup!$L$2:$L$10,1,0),"Yes","No"),"No")</f>
        <v>No</v>
      </c>
    </row>
    <row r="2121" spans="1:47" ht="14.45" customHeight="1" x14ac:dyDescent="0.25">
      <c r="A2121" t="s">
        <v>2968</v>
      </c>
      <c r="B2121" s="31" t="s">
        <v>2969</v>
      </c>
      <c r="C2121">
        <v>2</v>
      </c>
      <c r="D2121">
        <v>1</v>
      </c>
      <c r="E2121" t="s">
        <v>382</v>
      </c>
      <c r="F2121" t="s">
        <v>205</v>
      </c>
      <c r="G2121" t="s">
        <v>3708</v>
      </c>
      <c r="H2121" t="s">
        <v>1078</v>
      </c>
      <c r="I2121">
        <v>108724</v>
      </c>
      <c r="J2121" s="19">
        <v>42274</v>
      </c>
      <c r="K2121" s="19">
        <v>42326</v>
      </c>
      <c r="L2121">
        <v>201511</v>
      </c>
      <c r="M2121" s="19">
        <v>42309</v>
      </c>
      <c r="N2121">
        <v>24616</v>
      </c>
      <c r="O2121" t="s">
        <v>1076</v>
      </c>
      <c r="P2121" t="s">
        <v>1172</v>
      </c>
      <c r="Q2121" t="s">
        <v>924</v>
      </c>
      <c r="R2121">
        <v>9980</v>
      </c>
      <c r="S2121" s="19">
        <v>42405</v>
      </c>
      <c r="T2121">
        <v>108724</v>
      </c>
      <c r="U2121" t="s">
        <v>356</v>
      </c>
      <c r="V2121" s="19">
        <v>42591</v>
      </c>
      <c r="W2121" t="s">
        <v>2970</v>
      </c>
      <c r="X2121" t="s">
        <v>2971</v>
      </c>
      <c r="Y2121" t="s">
        <v>95</v>
      </c>
      <c r="Z2121" t="s">
        <v>366</v>
      </c>
      <c r="AA2121" s="29">
        <v>-360</v>
      </c>
      <c r="AB2121">
        <v>0</v>
      </c>
      <c r="AC2121">
        <f t="shared" si="408"/>
        <v>2016</v>
      </c>
      <c r="AD2121">
        <f t="shared" si="409"/>
        <v>8</v>
      </c>
      <c r="AE2121">
        <f t="shared" si="410"/>
        <v>2015</v>
      </c>
      <c r="AF2121">
        <f t="shared" si="411"/>
        <v>9</v>
      </c>
      <c r="AG2121" t="str">
        <f>VLOOKUP(F2121,vlookup!$A$2:$E$660,2,0)</f>
        <v>Retained</v>
      </c>
      <c r="AH2121" t="str">
        <f>VLOOKUP(F2121,vlookup!$A$2:$E$660,3,0)</f>
        <v>Service Contract</v>
      </c>
      <c r="AI2121" t="str">
        <f>VLOOKUP(F2121,vlookup!$A$2:$E$660,4,0)</f>
        <v>Used Car Programs</v>
      </c>
      <c r="AJ2121" t="str">
        <f>VLOOKUP(F2121,vlookup!$A$2:$E$660,5,0)</f>
        <v>High Mileage</v>
      </c>
      <c r="AL2121">
        <f t="shared" si="412"/>
        <v>51</v>
      </c>
      <c r="AM2121">
        <f t="shared" si="413"/>
        <v>312</v>
      </c>
      <c r="AN2121" t="str">
        <f t="shared" si="414"/>
        <v/>
      </c>
      <c r="AO2121" t="str">
        <f t="shared" si="415"/>
        <v/>
      </c>
      <c r="AP2121" t="str">
        <f t="shared" si="416"/>
        <v/>
      </c>
      <c r="AQ2121" t="str">
        <f t="shared" si="417"/>
        <v/>
      </c>
      <c r="AR2121">
        <f t="shared" si="418"/>
        <v>-360</v>
      </c>
      <c r="AS2121" t="str">
        <f t="shared" si="419"/>
        <v>8J134753I5-2</v>
      </c>
      <c r="AT2121" t="str">
        <f>IFERROR(IF(VLOOKUP(Y2121,vlookup!$I$2:$J$9,1,0)=Y2121,VLOOKUP(Y2121,vlookup!$I$2:$J$9,2,0),PROPER(Y2121)),PROPER(Y2121))</f>
        <v>Parts</v>
      </c>
      <c r="AU2121" t="str">
        <f>IFERROR(IF(B2121=VLOOKUP(B2121,vlookup!$L$2:$L$10,1,0),"Yes","No"),"No")</f>
        <v>No</v>
      </c>
    </row>
    <row r="2122" spans="1:47" ht="14.45" customHeight="1" x14ac:dyDescent="0.25">
      <c r="A2122" t="s">
        <v>2968</v>
      </c>
      <c r="B2122" s="31" t="s">
        <v>2969</v>
      </c>
      <c r="C2122">
        <v>2</v>
      </c>
      <c r="D2122">
        <v>1</v>
      </c>
      <c r="E2122" t="s">
        <v>382</v>
      </c>
      <c r="F2122" t="s">
        <v>205</v>
      </c>
      <c r="G2122" t="s">
        <v>3708</v>
      </c>
      <c r="H2122" t="s">
        <v>1078</v>
      </c>
      <c r="I2122">
        <v>108724</v>
      </c>
      <c r="J2122" s="19">
        <v>42274</v>
      </c>
      <c r="K2122" s="19">
        <v>42326</v>
      </c>
      <c r="L2122">
        <v>201511</v>
      </c>
      <c r="M2122" s="19">
        <v>42309</v>
      </c>
      <c r="N2122">
        <v>24616</v>
      </c>
      <c r="O2122" t="s">
        <v>1076</v>
      </c>
      <c r="P2122" t="s">
        <v>1172</v>
      </c>
      <c r="Q2122" t="s">
        <v>924</v>
      </c>
      <c r="R2122">
        <v>9980</v>
      </c>
      <c r="S2122" s="19">
        <v>42405</v>
      </c>
      <c r="T2122">
        <v>108724</v>
      </c>
      <c r="U2122" t="s">
        <v>356</v>
      </c>
      <c r="V2122" s="19">
        <v>42591</v>
      </c>
      <c r="W2122" t="s">
        <v>2972</v>
      </c>
      <c r="X2122" t="s">
        <v>2973</v>
      </c>
      <c r="Y2122" t="s">
        <v>95</v>
      </c>
      <c r="Z2122" t="s">
        <v>358</v>
      </c>
      <c r="AA2122" s="29">
        <v>-37.19</v>
      </c>
      <c r="AB2122">
        <v>0</v>
      </c>
      <c r="AC2122">
        <f t="shared" si="408"/>
        <v>2016</v>
      </c>
      <c r="AD2122">
        <f t="shared" si="409"/>
        <v>8</v>
      </c>
      <c r="AE2122">
        <f t="shared" si="410"/>
        <v>2015</v>
      </c>
      <c r="AF2122">
        <f t="shared" si="411"/>
        <v>9</v>
      </c>
      <c r="AG2122" t="str">
        <f>VLOOKUP(F2122,vlookup!$A$2:$E$660,2,0)</f>
        <v>Retained</v>
      </c>
      <c r="AH2122" t="str">
        <f>VLOOKUP(F2122,vlookup!$A$2:$E$660,3,0)</f>
        <v>Service Contract</v>
      </c>
      <c r="AI2122" t="str">
        <f>VLOOKUP(F2122,vlookup!$A$2:$E$660,4,0)</f>
        <v>Used Car Programs</v>
      </c>
      <c r="AJ2122" t="str">
        <f>VLOOKUP(F2122,vlookup!$A$2:$E$660,5,0)</f>
        <v>High Mileage</v>
      </c>
      <c r="AL2122">
        <f t="shared" si="412"/>
        <v>51</v>
      </c>
      <c r="AM2122">
        <f t="shared" si="413"/>
        <v>312</v>
      </c>
      <c r="AN2122" t="str">
        <f t="shared" si="414"/>
        <v/>
      </c>
      <c r="AO2122" t="str">
        <f t="shared" si="415"/>
        <v/>
      </c>
      <c r="AP2122" t="str">
        <f t="shared" si="416"/>
        <v/>
      </c>
      <c r="AQ2122" t="str">
        <f t="shared" si="417"/>
        <v/>
      </c>
      <c r="AR2122">
        <f t="shared" si="418"/>
        <v>-37.19</v>
      </c>
      <c r="AS2122" t="str">
        <f t="shared" si="419"/>
        <v>8J134753I5-2</v>
      </c>
      <c r="AT2122" t="str">
        <f>IFERROR(IF(VLOOKUP(Y2122,vlookup!$I$2:$J$9,1,0)=Y2122,VLOOKUP(Y2122,vlookup!$I$2:$J$9,2,0),PROPER(Y2122)),PROPER(Y2122))</f>
        <v>Parts</v>
      </c>
      <c r="AU2122" t="str">
        <f>IFERROR(IF(B2122=VLOOKUP(B2122,vlookup!$L$2:$L$10,1,0),"Yes","No"),"No")</f>
        <v>No</v>
      </c>
    </row>
    <row r="2123" spans="1:47" ht="14.45" customHeight="1" x14ac:dyDescent="0.25">
      <c r="A2123" t="s">
        <v>2968</v>
      </c>
      <c r="B2123" s="31" t="s">
        <v>2969</v>
      </c>
      <c r="C2123">
        <v>2</v>
      </c>
      <c r="D2123">
        <v>1</v>
      </c>
      <c r="E2123" t="s">
        <v>382</v>
      </c>
      <c r="F2123" t="s">
        <v>205</v>
      </c>
      <c r="G2123" t="s">
        <v>3708</v>
      </c>
      <c r="H2123" t="s">
        <v>1078</v>
      </c>
      <c r="I2123">
        <v>108724</v>
      </c>
      <c r="J2123" s="19">
        <v>42274</v>
      </c>
      <c r="K2123" s="19">
        <v>42326</v>
      </c>
      <c r="L2123">
        <v>201511</v>
      </c>
      <c r="M2123" s="19">
        <v>42309</v>
      </c>
      <c r="N2123">
        <v>24616</v>
      </c>
      <c r="O2123" t="s">
        <v>1076</v>
      </c>
      <c r="P2123" t="s">
        <v>1172</v>
      </c>
      <c r="Q2123" t="s">
        <v>924</v>
      </c>
      <c r="R2123">
        <v>9980</v>
      </c>
      <c r="S2123" s="19">
        <v>42405</v>
      </c>
      <c r="T2123">
        <v>108724</v>
      </c>
      <c r="U2123" t="s">
        <v>356</v>
      </c>
      <c r="V2123" s="19">
        <v>42591</v>
      </c>
      <c r="W2123" t="s">
        <v>2974</v>
      </c>
      <c r="X2123" t="s">
        <v>2975</v>
      </c>
      <c r="Y2123" t="s">
        <v>95</v>
      </c>
      <c r="Z2123" t="s">
        <v>364</v>
      </c>
      <c r="AA2123" s="29">
        <v>-45.5</v>
      </c>
      <c r="AB2123">
        <v>0</v>
      </c>
      <c r="AC2123">
        <f t="shared" si="408"/>
        <v>2016</v>
      </c>
      <c r="AD2123">
        <f t="shared" si="409"/>
        <v>8</v>
      </c>
      <c r="AE2123">
        <f t="shared" si="410"/>
        <v>2015</v>
      </c>
      <c r="AF2123">
        <f t="shared" si="411"/>
        <v>9</v>
      </c>
      <c r="AG2123" t="str">
        <f>VLOOKUP(F2123,vlookup!$A$2:$E$660,2,0)</f>
        <v>Retained</v>
      </c>
      <c r="AH2123" t="str">
        <f>VLOOKUP(F2123,vlookup!$A$2:$E$660,3,0)</f>
        <v>Service Contract</v>
      </c>
      <c r="AI2123" t="str">
        <f>VLOOKUP(F2123,vlookup!$A$2:$E$660,4,0)</f>
        <v>Used Car Programs</v>
      </c>
      <c r="AJ2123" t="str">
        <f>VLOOKUP(F2123,vlookup!$A$2:$E$660,5,0)</f>
        <v>High Mileage</v>
      </c>
      <c r="AL2123">
        <f t="shared" si="412"/>
        <v>51</v>
      </c>
      <c r="AM2123">
        <f t="shared" si="413"/>
        <v>312</v>
      </c>
      <c r="AN2123" t="str">
        <f t="shared" si="414"/>
        <v/>
      </c>
      <c r="AO2123" t="str">
        <f t="shared" si="415"/>
        <v/>
      </c>
      <c r="AP2123" t="str">
        <f t="shared" si="416"/>
        <v/>
      </c>
      <c r="AQ2123" t="str">
        <f t="shared" si="417"/>
        <v/>
      </c>
      <c r="AR2123">
        <f t="shared" si="418"/>
        <v>-45.5</v>
      </c>
      <c r="AS2123" t="str">
        <f t="shared" si="419"/>
        <v>8J134753I5-2</v>
      </c>
      <c r="AT2123" t="str">
        <f>IFERROR(IF(VLOOKUP(Y2123,vlookup!$I$2:$J$9,1,0)=Y2123,VLOOKUP(Y2123,vlookup!$I$2:$J$9,2,0),PROPER(Y2123)),PROPER(Y2123))</f>
        <v>Parts</v>
      </c>
      <c r="AU2123" t="str">
        <f>IFERROR(IF(B2123=VLOOKUP(B2123,vlookup!$L$2:$L$10,1,0),"Yes","No"),"No")</f>
        <v>No</v>
      </c>
    </row>
    <row r="2124" spans="1:47" ht="14.45" customHeight="1" x14ac:dyDescent="0.25">
      <c r="A2124" t="s">
        <v>2968</v>
      </c>
      <c r="B2124" s="31" t="s">
        <v>2969</v>
      </c>
      <c r="C2124">
        <v>2</v>
      </c>
      <c r="D2124">
        <v>1</v>
      </c>
      <c r="E2124" t="s">
        <v>382</v>
      </c>
      <c r="F2124" t="s">
        <v>205</v>
      </c>
      <c r="G2124" t="s">
        <v>3708</v>
      </c>
      <c r="H2124" t="s">
        <v>1078</v>
      </c>
      <c r="I2124">
        <v>108724</v>
      </c>
      <c r="J2124" s="19">
        <v>42274</v>
      </c>
      <c r="K2124" s="19">
        <v>42326</v>
      </c>
      <c r="L2124">
        <v>201511</v>
      </c>
      <c r="M2124" s="19">
        <v>42309</v>
      </c>
      <c r="N2124">
        <v>24616</v>
      </c>
      <c r="O2124" t="s">
        <v>1076</v>
      </c>
      <c r="P2124" t="s">
        <v>1172</v>
      </c>
      <c r="Q2124" t="s">
        <v>924</v>
      </c>
      <c r="R2124">
        <v>9980</v>
      </c>
      <c r="S2124" s="19">
        <v>42405</v>
      </c>
      <c r="T2124">
        <v>108724</v>
      </c>
      <c r="U2124" t="s">
        <v>356</v>
      </c>
      <c r="V2124" s="19">
        <v>42591</v>
      </c>
      <c r="W2124" t="s">
        <v>593</v>
      </c>
      <c r="X2124" t="s">
        <v>594</v>
      </c>
      <c r="Y2124" t="s">
        <v>95</v>
      </c>
      <c r="Z2124" t="s">
        <v>364</v>
      </c>
      <c r="AA2124" s="29">
        <v>-26.38</v>
      </c>
      <c r="AB2124">
        <v>0</v>
      </c>
      <c r="AC2124">
        <f t="shared" si="408"/>
        <v>2016</v>
      </c>
      <c r="AD2124">
        <f t="shared" si="409"/>
        <v>8</v>
      </c>
      <c r="AE2124">
        <f t="shared" si="410"/>
        <v>2015</v>
      </c>
      <c r="AF2124">
        <f t="shared" si="411"/>
        <v>9</v>
      </c>
      <c r="AG2124" t="str">
        <f>VLOOKUP(F2124,vlookup!$A$2:$E$660,2,0)</f>
        <v>Retained</v>
      </c>
      <c r="AH2124" t="str">
        <f>VLOOKUP(F2124,vlookup!$A$2:$E$660,3,0)</f>
        <v>Service Contract</v>
      </c>
      <c r="AI2124" t="str">
        <f>VLOOKUP(F2124,vlookup!$A$2:$E$660,4,0)</f>
        <v>Used Car Programs</v>
      </c>
      <c r="AJ2124" t="str">
        <f>VLOOKUP(F2124,vlookup!$A$2:$E$660,5,0)</f>
        <v>High Mileage</v>
      </c>
      <c r="AL2124">
        <f t="shared" si="412"/>
        <v>51</v>
      </c>
      <c r="AM2124">
        <f t="shared" si="413"/>
        <v>312</v>
      </c>
      <c r="AN2124" t="str">
        <f t="shared" si="414"/>
        <v/>
      </c>
      <c r="AO2124" t="str">
        <f t="shared" si="415"/>
        <v/>
      </c>
      <c r="AP2124" t="str">
        <f t="shared" si="416"/>
        <v/>
      </c>
      <c r="AQ2124" t="str">
        <f t="shared" si="417"/>
        <v/>
      </c>
      <c r="AR2124">
        <f t="shared" si="418"/>
        <v>-26.38</v>
      </c>
      <c r="AS2124" t="str">
        <f t="shared" si="419"/>
        <v>8J134753I5-2</v>
      </c>
      <c r="AT2124" t="str">
        <f>IFERROR(IF(VLOOKUP(Y2124,vlookup!$I$2:$J$9,1,0)=Y2124,VLOOKUP(Y2124,vlookup!$I$2:$J$9,2,0),PROPER(Y2124)),PROPER(Y2124))</f>
        <v>Parts</v>
      </c>
      <c r="AU2124" t="str">
        <f>IFERROR(IF(B2124=VLOOKUP(B2124,vlookup!$L$2:$L$10,1,0),"Yes","No"),"No")</f>
        <v>No</v>
      </c>
    </row>
    <row r="2125" spans="1:47" ht="14.45" customHeight="1" x14ac:dyDescent="0.25">
      <c r="A2125" t="s">
        <v>2968</v>
      </c>
      <c r="B2125" s="31" t="s">
        <v>2969</v>
      </c>
      <c r="C2125">
        <v>2</v>
      </c>
      <c r="D2125">
        <v>1</v>
      </c>
      <c r="E2125" t="s">
        <v>382</v>
      </c>
      <c r="F2125" t="s">
        <v>205</v>
      </c>
      <c r="G2125" t="s">
        <v>3708</v>
      </c>
      <c r="H2125" t="s">
        <v>1078</v>
      </c>
      <c r="I2125">
        <v>108724</v>
      </c>
      <c r="J2125" s="19">
        <v>42274</v>
      </c>
      <c r="K2125" s="19">
        <v>42326</v>
      </c>
      <c r="L2125">
        <v>201511</v>
      </c>
      <c r="M2125" s="19">
        <v>42309</v>
      </c>
      <c r="N2125">
        <v>24616</v>
      </c>
      <c r="O2125" t="s">
        <v>1076</v>
      </c>
      <c r="P2125" t="s">
        <v>1172</v>
      </c>
      <c r="Q2125" t="s">
        <v>924</v>
      </c>
      <c r="R2125">
        <v>9980</v>
      </c>
      <c r="S2125" s="19">
        <v>42405</v>
      </c>
      <c r="T2125">
        <v>108724</v>
      </c>
      <c r="U2125" t="s">
        <v>356</v>
      </c>
      <c r="V2125" s="19">
        <v>42591</v>
      </c>
      <c r="W2125" t="s">
        <v>2589</v>
      </c>
      <c r="X2125" t="s">
        <v>2590</v>
      </c>
      <c r="Y2125" t="s">
        <v>95</v>
      </c>
      <c r="Z2125" t="s">
        <v>364</v>
      </c>
      <c r="AA2125" s="29">
        <v>-14.24</v>
      </c>
      <c r="AB2125">
        <v>0</v>
      </c>
      <c r="AC2125">
        <f t="shared" si="408"/>
        <v>2016</v>
      </c>
      <c r="AD2125">
        <f t="shared" si="409"/>
        <v>8</v>
      </c>
      <c r="AE2125">
        <f t="shared" si="410"/>
        <v>2015</v>
      </c>
      <c r="AF2125">
        <f t="shared" si="411"/>
        <v>9</v>
      </c>
      <c r="AG2125" t="str">
        <f>VLOOKUP(F2125,vlookup!$A$2:$E$660,2,0)</f>
        <v>Retained</v>
      </c>
      <c r="AH2125" t="str">
        <f>VLOOKUP(F2125,vlookup!$A$2:$E$660,3,0)</f>
        <v>Service Contract</v>
      </c>
      <c r="AI2125" t="str">
        <f>VLOOKUP(F2125,vlookup!$A$2:$E$660,4,0)</f>
        <v>Used Car Programs</v>
      </c>
      <c r="AJ2125" t="str">
        <f>VLOOKUP(F2125,vlookup!$A$2:$E$660,5,0)</f>
        <v>High Mileage</v>
      </c>
      <c r="AL2125">
        <f t="shared" si="412"/>
        <v>51</v>
      </c>
      <c r="AM2125">
        <f t="shared" si="413"/>
        <v>312</v>
      </c>
      <c r="AN2125" t="str">
        <f t="shared" si="414"/>
        <v/>
      </c>
      <c r="AO2125" t="str">
        <f t="shared" si="415"/>
        <v/>
      </c>
      <c r="AP2125" t="str">
        <f t="shared" si="416"/>
        <v/>
      </c>
      <c r="AQ2125" t="str">
        <f t="shared" si="417"/>
        <v/>
      </c>
      <c r="AR2125">
        <f t="shared" si="418"/>
        <v>-14.24</v>
      </c>
      <c r="AS2125" t="str">
        <f t="shared" si="419"/>
        <v>8J134753I5-2</v>
      </c>
      <c r="AT2125" t="str">
        <f>IFERROR(IF(VLOOKUP(Y2125,vlookup!$I$2:$J$9,1,0)=Y2125,VLOOKUP(Y2125,vlookup!$I$2:$J$9,2,0),PROPER(Y2125)),PROPER(Y2125))</f>
        <v>Parts</v>
      </c>
      <c r="AU2125" t="str">
        <f>IFERROR(IF(B2125=VLOOKUP(B2125,vlookup!$L$2:$L$10,1,0),"Yes","No"),"No")</f>
        <v>No</v>
      </c>
    </row>
    <row r="2126" spans="1:47" ht="14.45" customHeight="1" x14ac:dyDescent="0.25">
      <c r="A2126" t="s">
        <v>1407</v>
      </c>
      <c r="B2126" s="31" t="s">
        <v>1408</v>
      </c>
      <c r="C2126">
        <v>1</v>
      </c>
      <c r="D2126">
        <v>1</v>
      </c>
      <c r="E2126" t="s">
        <v>382</v>
      </c>
      <c r="F2126" t="s">
        <v>238</v>
      </c>
      <c r="G2126" t="s">
        <v>3708</v>
      </c>
      <c r="H2126" t="s">
        <v>3740</v>
      </c>
      <c r="I2126">
        <v>133220</v>
      </c>
      <c r="J2126" s="19">
        <v>41848</v>
      </c>
      <c r="K2126" s="19">
        <v>41879</v>
      </c>
      <c r="L2126">
        <v>201408</v>
      </c>
      <c r="M2126" s="19">
        <v>41852</v>
      </c>
      <c r="N2126">
        <v>24616</v>
      </c>
      <c r="O2126" t="s">
        <v>1076</v>
      </c>
      <c r="P2126" t="s">
        <v>1172</v>
      </c>
      <c r="Q2126" t="s">
        <v>924</v>
      </c>
      <c r="R2126">
        <v>5536</v>
      </c>
      <c r="S2126" s="19">
        <v>41886</v>
      </c>
      <c r="T2126">
        <v>134665</v>
      </c>
      <c r="U2126" t="s">
        <v>357</v>
      </c>
      <c r="V2126" s="19">
        <v>42033</v>
      </c>
      <c r="W2126" t="s">
        <v>2970</v>
      </c>
      <c r="X2126" t="s">
        <v>2971</v>
      </c>
      <c r="Y2126" t="s">
        <v>95</v>
      </c>
      <c r="Z2126" t="s">
        <v>366</v>
      </c>
      <c r="AA2126" s="29">
        <v>-750</v>
      </c>
      <c r="AB2126">
        <v>0</v>
      </c>
      <c r="AC2126">
        <f t="shared" si="408"/>
        <v>2015</v>
      </c>
      <c r="AD2126">
        <f t="shared" si="409"/>
        <v>1</v>
      </c>
      <c r="AE2126">
        <f t="shared" si="410"/>
        <v>2014</v>
      </c>
      <c r="AF2126">
        <f t="shared" si="411"/>
        <v>7</v>
      </c>
      <c r="AG2126" t="str">
        <f>VLOOKUP(F2126,vlookup!$A$2:$E$660,2,0)</f>
        <v>Retained</v>
      </c>
      <c r="AH2126" t="str">
        <f>VLOOKUP(F2126,vlookup!$A$2:$E$660,3,0)</f>
        <v>Service Contract</v>
      </c>
      <c r="AI2126" t="str">
        <f>VLOOKUP(F2126,vlookup!$A$2:$E$660,4,0)</f>
        <v>Used Car Programs</v>
      </c>
      <c r="AJ2126" t="str">
        <f>VLOOKUP(F2126,vlookup!$A$2:$E$660,5,0)</f>
        <v>High Mileage</v>
      </c>
      <c r="AL2126">
        <f t="shared" si="412"/>
        <v>30</v>
      </c>
      <c r="AM2126">
        <f t="shared" si="413"/>
        <v>181</v>
      </c>
      <c r="AN2126">
        <f t="shared" si="414"/>
        <v>1445</v>
      </c>
      <c r="AO2126" t="str">
        <f t="shared" si="415"/>
        <v/>
      </c>
      <c r="AP2126" t="str">
        <f t="shared" si="416"/>
        <v/>
      </c>
      <c r="AQ2126" t="str">
        <f t="shared" si="417"/>
        <v/>
      </c>
      <c r="AR2126">
        <f t="shared" si="418"/>
        <v>-750</v>
      </c>
      <c r="AS2126" t="str">
        <f t="shared" si="419"/>
        <v>7J131753G4Y-1</v>
      </c>
      <c r="AT2126" t="str">
        <f>IFERROR(IF(VLOOKUP(Y2126,vlookup!$I$2:$J$9,1,0)=Y2126,VLOOKUP(Y2126,vlookup!$I$2:$J$9,2,0),PROPER(Y2126)),PROPER(Y2126))</f>
        <v>Parts</v>
      </c>
      <c r="AU2126" t="str">
        <f>IFERROR(IF(B2126=VLOOKUP(B2126,vlookup!$L$2:$L$10,1,0),"Yes","No"),"No")</f>
        <v>No</v>
      </c>
    </row>
    <row r="2127" spans="1:47" ht="14.45" customHeight="1" x14ac:dyDescent="0.25">
      <c r="A2127" t="s">
        <v>1407</v>
      </c>
      <c r="B2127" s="31" t="s">
        <v>1408</v>
      </c>
      <c r="C2127">
        <v>1</v>
      </c>
      <c r="D2127">
        <v>1</v>
      </c>
      <c r="E2127" t="s">
        <v>382</v>
      </c>
      <c r="F2127" t="s">
        <v>238</v>
      </c>
      <c r="G2127" t="s">
        <v>3708</v>
      </c>
      <c r="H2127" t="s">
        <v>3740</v>
      </c>
      <c r="I2127">
        <v>133220</v>
      </c>
      <c r="J2127" s="19">
        <v>41848</v>
      </c>
      <c r="K2127" s="19">
        <v>41879</v>
      </c>
      <c r="L2127">
        <v>201408</v>
      </c>
      <c r="M2127" s="19">
        <v>41852</v>
      </c>
      <c r="N2127">
        <v>24616</v>
      </c>
      <c r="O2127" t="s">
        <v>1076</v>
      </c>
      <c r="P2127" t="s">
        <v>1172</v>
      </c>
      <c r="Q2127" t="s">
        <v>924</v>
      </c>
      <c r="R2127">
        <v>5536</v>
      </c>
      <c r="S2127" s="19">
        <v>41886</v>
      </c>
      <c r="T2127">
        <v>134665</v>
      </c>
      <c r="U2127" t="s">
        <v>357</v>
      </c>
      <c r="V2127" s="19">
        <v>42033</v>
      </c>
      <c r="W2127" t="s">
        <v>3329</v>
      </c>
      <c r="X2127" t="s">
        <v>3330</v>
      </c>
      <c r="Y2127" t="s">
        <v>95</v>
      </c>
      <c r="Z2127" t="s">
        <v>366</v>
      </c>
      <c r="AA2127" s="29">
        <v>-14.38</v>
      </c>
      <c r="AB2127">
        <v>0</v>
      </c>
      <c r="AC2127">
        <f t="shared" si="408"/>
        <v>2015</v>
      </c>
      <c r="AD2127">
        <f t="shared" si="409"/>
        <v>1</v>
      </c>
      <c r="AE2127">
        <f t="shared" si="410"/>
        <v>2014</v>
      </c>
      <c r="AF2127">
        <f t="shared" si="411"/>
        <v>7</v>
      </c>
      <c r="AG2127" t="str">
        <f>VLOOKUP(F2127,vlookup!$A$2:$E$660,2,0)</f>
        <v>Retained</v>
      </c>
      <c r="AH2127" t="str">
        <f>VLOOKUP(F2127,vlookup!$A$2:$E$660,3,0)</f>
        <v>Service Contract</v>
      </c>
      <c r="AI2127" t="str">
        <f>VLOOKUP(F2127,vlookup!$A$2:$E$660,4,0)</f>
        <v>Used Car Programs</v>
      </c>
      <c r="AJ2127" t="str">
        <f>VLOOKUP(F2127,vlookup!$A$2:$E$660,5,0)</f>
        <v>High Mileage</v>
      </c>
      <c r="AL2127">
        <f t="shared" si="412"/>
        <v>30</v>
      </c>
      <c r="AM2127">
        <f t="shared" si="413"/>
        <v>181</v>
      </c>
      <c r="AN2127">
        <f t="shared" si="414"/>
        <v>1445</v>
      </c>
      <c r="AO2127" t="str">
        <f t="shared" si="415"/>
        <v/>
      </c>
      <c r="AP2127" t="str">
        <f t="shared" si="416"/>
        <v/>
      </c>
      <c r="AQ2127" t="str">
        <f t="shared" si="417"/>
        <v/>
      </c>
      <c r="AR2127">
        <f t="shared" si="418"/>
        <v>-14.38</v>
      </c>
      <c r="AS2127" t="str">
        <f t="shared" si="419"/>
        <v>7J131753G4Y-1</v>
      </c>
      <c r="AT2127" t="str">
        <f>IFERROR(IF(VLOOKUP(Y2127,vlookup!$I$2:$J$9,1,0)=Y2127,VLOOKUP(Y2127,vlookup!$I$2:$J$9,2,0),PROPER(Y2127)),PROPER(Y2127))</f>
        <v>Parts</v>
      </c>
      <c r="AU2127" t="str">
        <f>IFERROR(IF(B2127=VLOOKUP(B2127,vlookup!$L$2:$L$10,1,0),"Yes","No"),"No")</f>
        <v>No</v>
      </c>
    </row>
    <row r="2128" spans="1:47" ht="14.45" customHeight="1" x14ac:dyDescent="0.25">
      <c r="A2128" t="s">
        <v>1409</v>
      </c>
      <c r="B2128" s="31" t="s">
        <v>1410</v>
      </c>
      <c r="C2128">
        <v>1</v>
      </c>
      <c r="D2128">
        <v>1</v>
      </c>
      <c r="E2128" t="s">
        <v>382</v>
      </c>
      <c r="F2128" t="s">
        <v>205</v>
      </c>
      <c r="G2128" t="s">
        <v>3708</v>
      </c>
      <c r="H2128" t="s">
        <v>1078</v>
      </c>
      <c r="I2128">
        <v>112323</v>
      </c>
      <c r="J2128" s="19">
        <v>42826</v>
      </c>
      <c r="K2128" s="19">
        <v>42867</v>
      </c>
      <c r="L2128">
        <v>201705</v>
      </c>
      <c r="M2128" s="19">
        <v>42856</v>
      </c>
      <c r="N2128">
        <v>24617</v>
      </c>
      <c r="O2128" t="s">
        <v>1070</v>
      </c>
      <c r="P2128" t="s">
        <v>1172</v>
      </c>
      <c r="Q2128" t="s">
        <v>924</v>
      </c>
      <c r="R2128" t="s">
        <v>544</v>
      </c>
      <c r="S2128" s="19">
        <v>42901</v>
      </c>
      <c r="T2128">
        <v>113787</v>
      </c>
      <c r="U2128" t="s">
        <v>356</v>
      </c>
      <c r="V2128" s="19">
        <v>42921</v>
      </c>
      <c r="W2128" t="s">
        <v>372</v>
      </c>
      <c r="X2128" t="s">
        <v>373</v>
      </c>
      <c r="Y2128" t="s">
        <v>95</v>
      </c>
      <c r="Z2128" t="s">
        <v>369</v>
      </c>
      <c r="AA2128" s="29">
        <v>-68.64</v>
      </c>
      <c r="AB2128">
        <v>0</v>
      </c>
      <c r="AC2128">
        <f t="shared" si="408"/>
        <v>2017</v>
      </c>
      <c r="AD2128">
        <f t="shared" si="409"/>
        <v>7</v>
      </c>
      <c r="AE2128">
        <f t="shared" si="410"/>
        <v>2017</v>
      </c>
      <c r="AF2128">
        <f t="shared" si="411"/>
        <v>4</v>
      </c>
      <c r="AG2128" t="str">
        <f>VLOOKUP(F2128,vlookup!$A$2:$E$660,2,0)</f>
        <v>Retained</v>
      </c>
      <c r="AH2128" t="str">
        <f>VLOOKUP(F2128,vlookup!$A$2:$E$660,3,0)</f>
        <v>Service Contract</v>
      </c>
      <c r="AI2128" t="str">
        <f>VLOOKUP(F2128,vlookup!$A$2:$E$660,4,0)</f>
        <v>Used Car Programs</v>
      </c>
      <c r="AJ2128" t="str">
        <f>VLOOKUP(F2128,vlookup!$A$2:$E$660,5,0)</f>
        <v>High Mileage</v>
      </c>
      <c r="AL2128">
        <f t="shared" si="412"/>
        <v>41</v>
      </c>
      <c r="AM2128">
        <f t="shared" si="413"/>
        <v>94</v>
      </c>
      <c r="AN2128">
        <f t="shared" si="414"/>
        <v>1464</v>
      </c>
      <c r="AO2128" t="str">
        <f t="shared" si="415"/>
        <v/>
      </c>
      <c r="AP2128" t="str">
        <f t="shared" si="416"/>
        <v/>
      </c>
      <c r="AQ2128" t="str">
        <f t="shared" si="417"/>
        <v/>
      </c>
      <c r="AR2128">
        <f t="shared" si="418"/>
        <v>-68.64</v>
      </c>
      <c r="AS2128" t="str">
        <f t="shared" si="419"/>
        <v>8J165673D7-1</v>
      </c>
      <c r="AT2128" t="str">
        <f>IFERROR(IF(VLOOKUP(Y2128,vlookup!$I$2:$J$9,1,0)=Y2128,VLOOKUP(Y2128,vlookup!$I$2:$J$9,2,0),PROPER(Y2128)),PROPER(Y2128))</f>
        <v>Parts</v>
      </c>
      <c r="AU2128" t="str">
        <f>IFERROR(IF(B2128=VLOOKUP(B2128,vlookup!$L$2:$L$10,1,0),"Yes","No"),"No")</f>
        <v>No</v>
      </c>
    </row>
    <row r="2129" spans="1:47" ht="14.45" customHeight="1" x14ac:dyDescent="0.25">
      <c r="A2129" t="s">
        <v>1409</v>
      </c>
      <c r="B2129" s="31" t="s">
        <v>1410</v>
      </c>
      <c r="C2129">
        <v>1</v>
      </c>
      <c r="D2129">
        <v>1</v>
      </c>
      <c r="E2129" t="s">
        <v>382</v>
      </c>
      <c r="F2129" t="s">
        <v>205</v>
      </c>
      <c r="G2129" t="s">
        <v>3708</v>
      </c>
      <c r="H2129" t="s">
        <v>1078</v>
      </c>
      <c r="I2129">
        <v>112323</v>
      </c>
      <c r="J2129" s="19">
        <v>42826</v>
      </c>
      <c r="K2129" s="19">
        <v>42867</v>
      </c>
      <c r="L2129">
        <v>201705</v>
      </c>
      <c r="M2129" s="19">
        <v>42856</v>
      </c>
      <c r="N2129">
        <v>24617</v>
      </c>
      <c r="O2129" t="s">
        <v>1070</v>
      </c>
      <c r="P2129" t="s">
        <v>1172</v>
      </c>
      <c r="Q2129" t="s">
        <v>924</v>
      </c>
      <c r="R2129" t="s">
        <v>544</v>
      </c>
      <c r="S2129" s="19">
        <v>42901</v>
      </c>
      <c r="T2129">
        <v>113787</v>
      </c>
      <c r="U2129" t="s">
        <v>356</v>
      </c>
      <c r="V2129" s="19">
        <v>42921</v>
      </c>
      <c r="W2129" t="s">
        <v>976</v>
      </c>
      <c r="X2129" t="s">
        <v>977</v>
      </c>
      <c r="Y2129" t="s">
        <v>95</v>
      </c>
      <c r="Z2129" t="s">
        <v>369</v>
      </c>
      <c r="AA2129" s="29">
        <v>-1680</v>
      </c>
      <c r="AB2129">
        <v>0</v>
      </c>
      <c r="AC2129">
        <f t="shared" si="408"/>
        <v>2017</v>
      </c>
      <c r="AD2129">
        <f t="shared" si="409"/>
        <v>7</v>
      </c>
      <c r="AE2129">
        <f t="shared" si="410"/>
        <v>2017</v>
      </c>
      <c r="AF2129">
        <f t="shared" si="411"/>
        <v>4</v>
      </c>
      <c r="AG2129" t="str">
        <f>VLOOKUP(F2129,vlookup!$A$2:$E$660,2,0)</f>
        <v>Retained</v>
      </c>
      <c r="AH2129" t="str">
        <f>VLOOKUP(F2129,vlookup!$A$2:$E$660,3,0)</f>
        <v>Service Contract</v>
      </c>
      <c r="AI2129" t="str">
        <f>VLOOKUP(F2129,vlookup!$A$2:$E$660,4,0)</f>
        <v>Used Car Programs</v>
      </c>
      <c r="AJ2129" t="str">
        <f>VLOOKUP(F2129,vlookup!$A$2:$E$660,5,0)</f>
        <v>High Mileage</v>
      </c>
      <c r="AL2129">
        <f t="shared" si="412"/>
        <v>41</v>
      </c>
      <c r="AM2129">
        <f t="shared" si="413"/>
        <v>94</v>
      </c>
      <c r="AN2129">
        <f t="shared" si="414"/>
        <v>1464</v>
      </c>
      <c r="AO2129" t="str">
        <f t="shared" si="415"/>
        <v/>
      </c>
      <c r="AP2129" t="str">
        <f t="shared" si="416"/>
        <v/>
      </c>
      <c r="AQ2129" t="str">
        <f t="shared" si="417"/>
        <v/>
      </c>
      <c r="AR2129">
        <f t="shared" si="418"/>
        <v>-1680</v>
      </c>
      <c r="AS2129" t="str">
        <f t="shared" si="419"/>
        <v>8J165673D7-1</v>
      </c>
      <c r="AT2129" t="str">
        <f>IFERROR(IF(VLOOKUP(Y2129,vlookup!$I$2:$J$9,1,0)=Y2129,VLOOKUP(Y2129,vlookup!$I$2:$J$9,2,0),PROPER(Y2129)),PROPER(Y2129))</f>
        <v>Parts</v>
      </c>
      <c r="AU2129" t="str">
        <f>IFERROR(IF(B2129=VLOOKUP(B2129,vlookup!$L$2:$L$10,1,0),"Yes","No"),"No")</f>
        <v>No</v>
      </c>
    </row>
    <row r="2130" spans="1:47" ht="14.45" customHeight="1" x14ac:dyDescent="0.25">
      <c r="A2130" t="s">
        <v>1411</v>
      </c>
      <c r="B2130" s="31" t="s">
        <v>1412</v>
      </c>
      <c r="C2130">
        <v>1</v>
      </c>
      <c r="D2130">
        <v>1</v>
      </c>
      <c r="E2130" t="s">
        <v>382</v>
      </c>
      <c r="F2130" t="s">
        <v>60</v>
      </c>
      <c r="G2130" t="s">
        <v>3708</v>
      </c>
      <c r="H2130" t="s">
        <v>1078</v>
      </c>
      <c r="I2130">
        <v>178121</v>
      </c>
      <c r="J2130" s="19">
        <v>41433</v>
      </c>
      <c r="K2130" s="19">
        <v>41455</v>
      </c>
      <c r="L2130">
        <v>201306</v>
      </c>
      <c r="M2130" s="19">
        <v>41426</v>
      </c>
      <c r="N2130">
        <v>24616</v>
      </c>
      <c r="O2130" t="s">
        <v>1076</v>
      </c>
      <c r="P2130" t="s">
        <v>1413</v>
      </c>
      <c r="Q2130" t="s">
        <v>924</v>
      </c>
      <c r="R2130">
        <v>22349</v>
      </c>
      <c r="S2130" s="19">
        <v>41977</v>
      </c>
      <c r="T2130">
        <v>195543</v>
      </c>
      <c r="U2130" t="s">
        <v>357</v>
      </c>
      <c r="V2130" s="19">
        <v>41988</v>
      </c>
      <c r="W2130" t="s">
        <v>990</v>
      </c>
      <c r="X2130" t="s">
        <v>991</v>
      </c>
      <c r="Y2130" t="s">
        <v>95</v>
      </c>
      <c r="Z2130" t="s">
        <v>369</v>
      </c>
      <c r="AA2130" s="29">
        <v>-1304</v>
      </c>
      <c r="AB2130">
        <v>0</v>
      </c>
      <c r="AC2130">
        <f t="shared" si="408"/>
        <v>2014</v>
      </c>
      <c r="AD2130">
        <f t="shared" si="409"/>
        <v>12</v>
      </c>
      <c r="AE2130">
        <f t="shared" si="410"/>
        <v>2013</v>
      </c>
      <c r="AF2130">
        <f t="shared" si="411"/>
        <v>6</v>
      </c>
      <c r="AG2130" t="str">
        <f>VLOOKUP(F2130,vlookup!$A$2:$E$660,2,0)</f>
        <v>Retained</v>
      </c>
      <c r="AH2130" t="str">
        <f>VLOOKUP(F2130,vlookup!$A$2:$E$660,3,0)</f>
        <v>Service Contract</v>
      </c>
      <c r="AI2130" t="str">
        <f>VLOOKUP(F2130,vlookup!$A$2:$E$660,4,0)</f>
        <v>Used Car Programs</v>
      </c>
      <c r="AJ2130" t="str">
        <f>VLOOKUP(F2130,vlookup!$A$2:$E$660,5,0)</f>
        <v>High Mileage</v>
      </c>
      <c r="AL2130">
        <f t="shared" si="412"/>
        <v>22</v>
      </c>
      <c r="AM2130">
        <f t="shared" si="413"/>
        <v>547</v>
      </c>
      <c r="AN2130">
        <f t="shared" si="414"/>
        <v>17422</v>
      </c>
      <c r="AO2130" t="str">
        <f t="shared" si="415"/>
        <v/>
      </c>
      <c r="AP2130" t="str">
        <f t="shared" si="416"/>
        <v/>
      </c>
      <c r="AQ2130" t="str">
        <f t="shared" si="417"/>
        <v/>
      </c>
      <c r="AR2130">
        <f t="shared" si="418"/>
        <v>-1304</v>
      </c>
      <c r="AS2130" t="str">
        <f t="shared" si="419"/>
        <v>2J139656F3Y-1</v>
      </c>
      <c r="AT2130" t="str">
        <f>IFERROR(IF(VLOOKUP(Y2130,vlookup!$I$2:$J$9,1,0)=Y2130,VLOOKUP(Y2130,vlookup!$I$2:$J$9,2,0),PROPER(Y2130)),PROPER(Y2130))</f>
        <v>Parts</v>
      </c>
      <c r="AU2130" t="str">
        <f>IFERROR(IF(B2130=VLOOKUP(B2130,vlookup!$L$2:$L$10,1,0),"Yes","No"),"No")</f>
        <v>No</v>
      </c>
    </row>
    <row r="2131" spans="1:47" ht="14.45" customHeight="1" x14ac:dyDescent="0.25">
      <c r="A2131" t="s">
        <v>1414</v>
      </c>
      <c r="B2131" s="31" t="s">
        <v>1415</v>
      </c>
      <c r="C2131">
        <v>1</v>
      </c>
      <c r="D2131">
        <v>1</v>
      </c>
      <c r="E2131" t="s">
        <v>382</v>
      </c>
      <c r="F2131" t="s">
        <v>464</v>
      </c>
      <c r="G2131" t="s">
        <v>3708</v>
      </c>
      <c r="H2131" t="s">
        <v>1078</v>
      </c>
      <c r="I2131">
        <v>131712</v>
      </c>
      <c r="J2131" s="19">
        <v>43357</v>
      </c>
      <c r="K2131" s="19">
        <v>43396</v>
      </c>
      <c r="L2131">
        <v>201810</v>
      </c>
      <c r="M2131" s="19">
        <v>43374</v>
      </c>
      <c r="N2131">
        <v>24617</v>
      </c>
      <c r="O2131" t="s">
        <v>1070</v>
      </c>
      <c r="P2131" t="s">
        <v>1270</v>
      </c>
      <c r="Q2131" t="s">
        <v>924</v>
      </c>
      <c r="R2131" t="s">
        <v>544</v>
      </c>
      <c r="S2131" s="19">
        <v>43894</v>
      </c>
      <c r="T2131">
        <v>152661</v>
      </c>
      <c r="U2131" t="s">
        <v>357</v>
      </c>
      <c r="V2131" s="19">
        <v>43902</v>
      </c>
      <c r="W2131" t="s">
        <v>372</v>
      </c>
      <c r="X2131" t="s">
        <v>373</v>
      </c>
      <c r="Y2131" t="s">
        <v>95</v>
      </c>
      <c r="Z2131" t="s">
        <v>369</v>
      </c>
      <c r="AA2131" s="29">
        <v>-98.93</v>
      </c>
      <c r="AB2131">
        <v>0</v>
      </c>
      <c r="AC2131">
        <f t="shared" si="408"/>
        <v>2020</v>
      </c>
      <c r="AD2131">
        <f t="shared" si="409"/>
        <v>3</v>
      </c>
      <c r="AE2131">
        <f t="shared" si="410"/>
        <v>2018</v>
      </c>
      <c r="AF2131">
        <f t="shared" si="411"/>
        <v>9</v>
      </c>
      <c r="AG2131" t="str">
        <f>VLOOKUP(F2131,vlookup!$A$2:$E$660,2,0)</f>
        <v>Retained</v>
      </c>
      <c r="AH2131" t="str">
        <f>VLOOKUP(F2131,vlookup!$A$2:$E$660,3,0)</f>
        <v>Service Contract</v>
      </c>
      <c r="AI2131" t="str">
        <f>VLOOKUP(F2131,vlookup!$A$2:$E$660,4,0)</f>
        <v>Used Car Programs</v>
      </c>
      <c r="AJ2131" t="str">
        <f>VLOOKUP(F2131,vlookup!$A$2:$E$660,5,0)</f>
        <v>High Mileage</v>
      </c>
      <c r="AL2131">
        <f t="shared" si="412"/>
        <v>39</v>
      </c>
      <c r="AM2131">
        <f t="shared" si="413"/>
        <v>538</v>
      </c>
      <c r="AN2131">
        <f t="shared" si="414"/>
        <v>20949</v>
      </c>
      <c r="AO2131" t="str">
        <f t="shared" si="415"/>
        <v/>
      </c>
      <c r="AP2131" t="str">
        <f t="shared" si="416"/>
        <v/>
      </c>
      <c r="AQ2131" t="str">
        <f t="shared" si="417"/>
        <v/>
      </c>
      <c r="AR2131">
        <f t="shared" si="418"/>
        <v>-98.93</v>
      </c>
      <c r="AS2131" t="str">
        <f t="shared" si="419"/>
        <v>4J251649I8-1</v>
      </c>
      <c r="AT2131" t="str">
        <f>IFERROR(IF(VLOOKUP(Y2131,vlookup!$I$2:$J$9,1,0)=Y2131,VLOOKUP(Y2131,vlookup!$I$2:$J$9,2,0),PROPER(Y2131)),PROPER(Y2131))</f>
        <v>Parts</v>
      </c>
      <c r="AU2131" t="str">
        <f>IFERROR(IF(B2131=VLOOKUP(B2131,vlookup!$L$2:$L$10,1,0),"Yes","No"),"No")</f>
        <v>No</v>
      </c>
    </row>
    <row r="2132" spans="1:47" ht="14.45" customHeight="1" x14ac:dyDescent="0.25">
      <c r="A2132" t="s">
        <v>1414</v>
      </c>
      <c r="B2132" s="31" t="s">
        <v>1415</v>
      </c>
      <c r="C2132">
        <v>1</v>
      </c>
      <c r="D2132">
        <v>1</v>
      </c>
      <c r="E2132" t="s">
        <v>382</v>
      </c>
      <c r="F2132" t="s">
        <v>464</v>
      </c>
      <c r="G2132" t="s">
        <v>3708</v>
      </c>
      <c r="H2132" t="s">
        <v>1078</v>
      </c>
      <c r="I2132">
        <v>131712</v>
      </c>
      <c r="J2132" s="19">
        <v>43357</v>
      </c>
      <c r="K2132" s="19">
        <v>43396</v>
      </c>
      <c r="L2132">
        <v>201810</v>
      </c>
      <c r="M2132" s="19">
        <v>43374</v>
      </c>
      <c r="N2132">
        <v>24617</v>
      </c>
      <c r="O2132" t="s">
        <v>1070</v>
      </c>
      <c r="P2132" t="s">
        <v>1270</v>
      </c>
      <c r="Q2132" t="s">
        <v>924</v>
      </c>
      <c r="R2132" t="s">
        <v>544</v>
      </c>
      <c r="S2132" s="19">
        <v>43894</v>
      </c>
      <c r="T2132">
        <v>152661</v>
      </c>
      <c r="U2132" t="s">
        <v>357</v>
      </c>
      <c r="V2132" s="19">
        <v>43902</v>
      </c>
      <c r="W2132" t="s">
        <v>370</v>
      </c>
      <c r="X2132" t="s">
        <v>371</v>
      </c>
      <c r="Y2132" t="s">
        <v>95</v>
      </c>
      <c r="Z2132" t="s">
        <v>369</v>
      </c>
      <c r="AA2132" s="29">
        <v>-1522.99</v>
      </c>
      <c r="AB2132">
        <v>0</v>
      </c>
      <c r="AC2132">
        <f t="shared" si="408"/>
        <v>2020</v>
      </c>
      <c r="AD2132">
        <f t="shared" si="409"/>
        <v>3</v>
      </c>
      <c r="AE2132">
        <f t="shared" si="410"/>
        <v>2018</v>
      </c>
      <c r="AF2132">
        <f t="shared" si="411"/>
        <v>9</v>
      </c>
      <c r="AG2132" t="str">
        <f>VLOOKUP(F2132,vlookup!$A$2:$E$660,2,0)</f>
        <v>Retained</v>
      </c>
      <c r="AH2132" t="str">
        <f>VLOOKUP(F2132,vlookup!$A$2:$E$660,3,0)</f>
        <v>Service Contract</v>
      </c>
      <c r="AI2132" t="str">
        <f>VLOOKUP(F2132,vlookup!$A$2:$E$660,4,0)</f>
        <v>Used Car Programs</v>
      </c>
      <c r="AJ2132" t="str">
        <f>VLOOKUP(F2132,vlookup!$A$2:$E$660,5,0)</f>
        <v>High Mileage</v>
      </c>
      <c r="AL2132">
        <f t="shared" si="412"/>
        <v>39</v>
      </c>
      <c r="AM2132">
        <f t="shared" si="413"/>
        <v>538</v>
      </c>
      <c r="AN2132">
        <f t="shared" si="414"/>
        <v>20949</v>
      </c>
      <c r="AO2132" t="str">
        <f t="shared" si="415"/>
        <v/>
      </c>
      <c r="AP2132" t="str">
        <f t="shared" si="416"/>
        <v/>
      </c>
      <c r="AQ2132" t="str">
        <f t="shared" si="417"/>
        <v/>
      </c>
      <c r="AR2132">
        <f t="shared" si="418"/>
        <v>-1522.99</v>
      </c>
      <c r="AS2132" t="str">
        <f t="shared" si="419"/>
        <v>4J251649I8-1</v>
      </c>
      <c r="AT2132" t="str">
        <f>IFERROR(IF(VLOOKUP(Y2132,vlookup!$I$2:$J$9,1,0)=Y2132,VLOOKUP(Y2132,vlookup!$I$2:$J$9,2,0),PROPER(Y2132)),PROPER(Y2132))</f>
        <v>Parts</v>
      </c>
      <c r="AU2132" t="str">
        <f>IFERROR(IF(B2132=VLOOKUP(B2132,vlookup!$L$2:$L$10,1,0),"Yes","No"),"No")</f>
        <v>No</v>
      </c>
    </row>
    <row r="2133" spans="1:47" ht="14.45" customHeight="1" x14ac:dyDescent="0.25">
      <c r="A2133" t="s">
        <v>1416</v>
      </c>
      <c r="B2133" s="31" t="s">
        <v>1417</v>
      </c>
      <c r="C2133">
        <v>1</v>
      </c>
      <c r="D2133">
        <v>1</v>
      </c>
      <c r="E2133" t="s">
        <v>571</v>
      </c>
      <c r="F2133" t="s">
        <v>464</v>
      </c>
      <c r="G2133" t="s">
        <v>3708</v>
      </c>
      <c r="H2133" t="s">
        <v>3739</v>
      </c>
      <c r="I2133">
        <v>69253</v>
      </c>
      <c r="J2133" s="19">
        <v>43158</v>
      </c>
      <c r="K2133" s="19">
        <v>43201</v>
      </c>
      <c r="L2133">
        <v>201804</v>
      </c>
      <c r="M2133" s="19">
        <v>43191</v>
      </c>
      <c r="N2133">
        <v>24617</v>
      </c>
      <c r="O2133" t="s">
        <v>1070</v>
      </c>
      <c r="P2133" t="s">
        <v>1418</v>
      </c>
      <c r="Q2133" t="s">
        <v>924</v>
      </c>
      <c r="R2133">
        <v>5164163</v>
      </c>
      <c r="S2133" s="19">
        <v>43334</v>
      </c>
      <c r="T2133">
        <v>80681</v>
      </c>
      <c r="U2133" t="s">
        <v>356</v>
      </c>
      <c r="V2133" s="19">
        <v>43353</v>
      </c>
      <c r="W2133" t="s">
        <v>3315</v>
      </c>
      <c r="X2133" t="s">
        <v>3316</v>
      </c>
      <c r="Y2133" t="s">
        <v>95</v>
      </c>
      <c r="Z2133" t="s">
        <v>364</v>
      </c>
      <c r="AA2133" s="29">
        <v>-23.79</v>
      </c>
      <c r="AB2133">
        <v>0</v>
      </c>
      <c r="AC2133">
        <f t="shared" si="408"/>
        <v>2018</v>
      </c>
      <c r="AD2133">
        <f t="shared" si="409"/>
        <v>9</v>
      </c>
      <c r="AE2133">
        <f t="shared" si="410"/>
        <v>2018</v>
      </c>
      <c r="AF2133">
        <f t="shared" si="411"/>
        <v>2</v>
      </c>
      <c r="AG2133" t="str">
        <f>VLOOKUP(F2133,vlookup!$A$2:$E$660,2,0)</f>
        <v>Retained</v>
      </c>
      <c r="AH2133" t="str">
        <f>VLOOKUP(F2133,vlookup!$A$2:$E$660,3,0)</f>
        <v>Service Contract</v>
      </c>
      <c r="AI2133" t="str">
        <f>VLOOKUP(F2133,vlookup!$A$2:$E$660,4,0)</f>
        <v>Used Car Programs</v>
      </c>
      <c r="AJ2133" t="str">
        <f>VLOOKUP(F2133,vlookup!$A$2:$E$660,5,0)</f>
        <v>High Mileage</v>
      </c>
      <c r="AL2133">
        <f t="shared" si="412"/>
        <v>44</v>
      </c>
      <c r="AM2133">
        <f t="shared" si="413"/>
        <v>193</v>
      </c>
      <c r="AN2133">
        <f t="shared" si="414"/>
        <v>11428</v>
      </c>
      <c r="AO2133" t="str">
        <f t="shared" si="415"/>
        <v/>
      </c>
      <c r="AP2133" t="str">
        <f t="shared" si="416"/>
        <v/>
      </c>
      <c r="AQ2133" t="str">
        <f t="shared" si="417"/>
        <v/>
      </c>
      <c r="AR2133">
        <f t="shared" si="418"/>
        <v>-23.79</v>
      </c>
      <c r="AS2133" t="str">
        <f t="shared" si="419"/>
        <v>CJ345164B8-1</v>
      </c>
      <c r="AT2133" t="str">
        <f>IFERROR(IF(VLOOKUP(Y2133,vlookup!$I$2:$J$9,1,0)=Y2133,VLOOKUP(Y2133,vlookup!$I$2:$J$9,2,0),PROPER(Y2133)),PROPER(Y2133))</f>
        <v>Parts</v>
      </c>
      <c r="AU2133" t="str">
        <f>IFERROR(IF(B2133=VLOOKUP(B2133,vlookup!$L$2:$L$10,1,0),"Yes","No"),"No")</f>
        <v>No</v>
      </c>
    </row>
    <row r="2134" spans="1:47" ht="14.45" customHeight="1" x14ac:dyDescent="0.25">
      <c r="A2134" t="s">
        <v>1416</v>
      </c>
      <c r="B2134" s="31" t="s">
        <v>1417</v>
      </c>
      <c r="C2134">
        <v>1</v>
      </c>
      <c r="D2134">
        <v>1</v>
      </c>
      <c r="E2134" t="s">
        <v>571</v>
      </c>
      <c r="F2134" t="s">
        <v>464</v>
      </c>
      <c r="G2134" t="s">
        <v>3708</v>
      </c>
      <c r="H2134" t="s">
        <v>3739</v>
      </c>
      <c r="I2134">
        <v>69253</v>
      </c>
      <c r="J2134" s="19">
        <v>43158</v>
      </c>
      <c r="K2134" s="19">
        <v>43201</v>
      </c>
      <c r="L2134">
        <v>201804</v>
      </c>
      <c r="M2134" s="19">
        <v>43191</v>
      </c>
      <c r="N2134">
        <v>24617</v>
      </c>
      <c r="O2134" t="s">
        <v>1070</v>
      </c>
      <c r="P2134" t="s">
        <v>1418</v>
      </c>
      <c r="Q2134" t="s">
        <v>924</v>
      </c>
      <c r="R2134">
        <v>5164163</v>
      </c>
      <c r="S2134" s="19">
        <v>43334</v>
      </c>
      <c r="T2134">
        <v>80681</v>
      </c>
      <c r="U2134" t="s">
        <v>356</v>
      </c>
      <c r="V2134" s="19">
        <v>43353</v>
      </c>
      <c r="W2134" t="s">
        <v>624</v>
      </c>
      <c r="X2134" t="s">
        <v>625</v>
      </c>
      <c r="Y2134" t="s">
        <v>95</v>
      </c>
      <c r="Z2134" t="s">
        <v>364</v>
      </c>
      <c r="AA2134" s="29">
        <v>-62.78</v>
      </c>
      <c r="AB2134">
        <v>0</v>
      </c>
      <c r="AC2134">
        <f t="shared" si="408"/>
        <v>2018</v>
      </c>
      <c r="AD2134">
        <f t="shared" si="409"/>
        <v>9</v>
      </c>
      <c r="AE2134">
        <f t="shared" si="410"/>
        <v>2018</v>
      </c>
      <c r="AF2134">
        <f t="shared" si="411"/>
        <v>2</v>
      </c>
      <c r="AG2134" t="str">
        <f>VLOOKUP(F2134,vlookup!$A$2:$E$660,2,0)</f>
        <v>Retained</v>
      </c>
      <c r="AH2134" t="str">
        <f>VLOOKUP(F2134,vlookup!$A$2:$E$660,3,0)</f>
        <v>Service Contract</v>
      </c>
      <c r="AI2134" t="str">
        <f>VLOOKUP(F2134,vlookup!$A$2:$E$660,4,0)</f>
        <v>Used Car Programs</v>
      </c>
      <c r="AJ2134" t="str">
        <f>VLOOKUP(F2134,vlookup!$A$2:$E$660,5,0)</f>
        <v>High Mileage</v>
      </c>
      <c r="AL2134">
        <f t="shared" si="412"/>
        <v>44</v>
      </c>
      <c r="AM2134">
        <f t="shared" si="413"/>
        <v>193</v>
      </c>
      <c r="AN2134">
        <f t="shared" si="414"/>
        <v>11428</v>
      </c>
      <c r="AO2134" t="str">
        <f t="shared" si="415"/>
        <v/>
      </c>
      <c r="AP2134" t="str">
        <f t="shared" si="416"/>
        <v/>
      </c>
      <c r="AQ2134" t="str">
        <f t="shared" si="417"/>
        <v/>
      </c>
      <c r="AR2134">
        <f t="shared" si="418"/>
        <v>-62.78</v>
      </c>
      <c r="AS2134" t="str">
        <f t="shared" si="419"/>
        <v>CJ345164B8-1</v>
      </c>
      <c r="AT2134" t="str">
        <f>IFERROR(IF(VLOOKUP(Y2134,vlookup!$I$2:$J$9,1,0)=Y2134,VLOOKUP(Y2134,vlookup!$I$2:$J$9,2,0),PROPER(Y2134)),PROPER(Y2134))</f>
        <v>Parts</v>
      </c>
      <c r="AU2134" t="str">
        <f>IFERROR(IF(B2134=VLOOKUP(B2134,vlookup!$L$2:$L$10,1,0),"Yes","No"),"No")</f>
        <v>No</v>
      </c>
    </row>
    <row r="2135" spans="1:47" ht="14.45" customHeight="1" x14ac:dyDescent="0.25">
      <c r="A2135" t="s">
        <v>1416</v>
      </c>
      <c r="B2135" s="31" t="s">
        <v>1417</v>
      </c>
      <c r="C2135">
        <v>1</v>
      </c>
      <c r="D2135">
        <v>1</v>
      </c>
      <c r="E2135" t="s">
        <v>571</v>
      </c>
      <c r="F2135" t="s">
        <v>464</v>
      </c>
      <c r="G2135" t="s">
        <v>3708</v>
      </c>
      <c r="H2135" t="s">
        <v>3739</v>
      </c>
      <c r="I2135">
        <v>69253</v>
      </c>
      <c r="J2135" s="19">
        <v>43158</v>
      </c>
      <c r="K2135" s="19">
        <v>43201</v>
      </c>
      <c r="L2135">
        <v>201804</v>
      </c>
      <c r="M2135" s="19">
        <v>43191</v>
      </c>
      <c r="N2135">
        <v>24617</v>
      </c>
      <c r="O2135" t="s">
        <v>1070</v>
      </c>
      <c r="P2135" t="s">
        <v>1418</v>
      </c>
      <c r="Q2135" t="s">
        <v>924</v>
      </c>
      <c r="R2135">
        <v>5164163</v>
      </c>
      <c r="S2135" s="19">
        <v>43334</v>
      </c>
      <c r="T2135">
        <v>80681</v>
      </c>
      <c r="U2135" t="s">
        <v>356</v>
      </c>
      <c r="V2135" s="19">
        <v>43353</v>
      </c>
      <c r="W2135" t="s">
        <v>372</v>
      </c>
      <c r="X2135" t="s">
        <v>373</v>
      </c>
      <c r="Y2135" t="s">
        <v>95</v>
      </c>
      <c r="Z2135" t="s">
        <v>369</v>
      </c>
      <c r="AA2135" s="29">
        <v>-79.099999999999994</v>
      </c>
      <c r="AB2135">
        <v>0</v>
      </c>
      <c r="AC2135">
        <f t="shared" si="408"/>
        <v>2018</v>
      </c>
      <c r="AD2135">
        <f t="shared" si="409"/>
        <v>9</v>
      </c>
      <c r="AE2135">
        <f t="shared" si="410"/>
        <v>2018</v>
      </c>
      <c r="AF2135">
        <f t="shared" si="411"/>
        <v>2</v>
      </c>
      <c r="AG2135" t="str">
        <f>VLOOKUP(F2135,vlookup!$A$2:$E$660,2,0)</f>
        <v>Retained</v>
      </c>
      <c r="AH2135" t="str">
        <f>VLOOKUP(F2135,vlookup!$A$2:$E$660,3,0)</f>
        <v>Service Contract</v>
      </c>
      <c r="AI2135" t="str">
        <f>VLOOKUP(F2135,vlookup!$A$2:$E$660,4,0)</f>
        <v>Used Car Programs</v>
      </c>
      <c r="AJ2135" t="str">
        <f>VLOOKUP(F2135,vlookup!$A$2:$E$660,5,0)</f>
        <v>High Mileage</v>
      </c>
      <c r="AL2135">
        <f t="shared" si="412"/>
        <v>44</v>
      </c>
      <c r="AM2135">
        <f t="shared" si="413"/>
        <v>193</v>
      </c>
      <c r="AN2135">
        <f t="shared" si="414"/>
        <v>11428</v>
      </c>
      <c r="AO2135" t="str">
        <f t="shared" si="415"/>
        <v/>
      </c>
      <c r="AP2135" t="str">
        <f t="shared" si="416"/>
        <v/>
      </c>
      <c r="AQ2135" t="str">
        <f t="shared" si="417"/>
        <v/>
      </c>
      <c r="AR2135">
        <f t="shared" si="418"/>
        <v>-79.099999999999994</v>
      </c>
      <c r="AS2135" t="str">
        <f t="shared" si="419"/>
        <v>CJ345164B8-1</v>
      </c>
      <c r="AT2135" t="str">
        <f>IFERROR(IF(VLOOKUP(Y2135,vlookup!$I$2:$J$9,1,0)=Y2135,VLOOKUP(Y2135,vlookup!$I$2:$J$9,2,0),PROPER(Y2135)),PROPER(Y2135))</f>
        <v>Parts</v>
      </c>
      <c r="AU2135" t="str">
        <f>IFERROR(IF(B2135=VLOOKUP(B2135,vlookup!$L$2:$L$10,1,0),"Yes","No"),"No")</f>
        <v>No</v>
      </c>
    </row>
    <row r="2136" spans="1:47" ht="14.45" customHeight="1" x14ac:dyDescent="0.25">
      <c r="A2136" t="s">
        <v>1416</v>
      </c>
      <c r="B2136" s="31" t="s">
        <v>1417</v>
      </c>
      <c r="C2136">
        <v>1</v>
      </c>
      <c r="D2136">
        <v>1</v>
      </c>
      <c r="E2136" t="s">
        <v>571</v>
      </c>
      <c r="F2136" t="s">
        <v>464</v>
      </c>
      <c r="G2136" t="s">
        <v>3708</v>
      </c>
      <c r="H2136" t="s">
        <v>3739</v>
      </c>
      <c r="I2136">
        <v>69253</v>
      </c>
      <c r="J2136" s="19">
        <v>43158</v>
      </c>
      <c r="K2136" s="19">
        <v>43201</v>
      </c>
      <c r="L2136">
        <v>201804</v>
      </c>
      <c r="M2136" s="19">
        <v>43191</v>
      </c>
      <c r="N2136">
        <v>24617</v>
      </c>
      <c r="O2136" t="s">
        <v>1070</v>
      </c>
      <c r="P2136" t="s">
        <v>1418</v>
      </c>
      <c r="Q2136" t="s">
        <v>924</v>
      </c>
      <c r="R2136">
        <v>5164163</v>
      </c>
      <c r="S2136" s="19">
        <v>43334</v>
      </c>
      <c r="T2136">
        <v>80681</v>
      </c>
      <c r="U2136" t="s">
        <v>356</v>
      </c>
      <c r="V2136" s="19">
        <v>43353</v>
      </c>
      <c r="W2136" t="s">
        <v>3303</v>
      </c>
      <c r="X2136" t="s">
        <v>3304</v>
      </c>
      <c r="Y2136" t="s">
        <v>95</v>
      </c>
      <c r="Z2136" t="s">
        <v>369</v>
      </c>
      <c r="AA2136" s="29">
        <v>-27.73</v>
      </c>
      <c r="AB2136">
        <v>0</v>
      </c>
      <c r="AC2136">
        <f t="shared" si="408"/>
        <v>2018</v>
      </c>
      <c r="AD2136">
        <f t="shared" si="409"/>
        <v>9</v>
      </c>
      <c r="AE2136">
        <f t="shared" si="410"/>
        <v>2018</v>
      </c>
      <c r="AF2136">
        <f t="shared" si="411"/>
        <v>2</v>
      </c>
      <c r="AG2136" t="str">
        <f>VLOOKUP(F2136,vlookup!$A$2:$E$660,2,0)</f>
        <v>Retained</v>
      </c>
      <c r="AH2136" t="str">
        <f>VLOOKUP(F2136,vlookup!$A$2:$E$660,3,0)</f>
        <v>Service Contract</v>
      </c>
      <c r="AI2136" t="str">
        <f>VLOOKUP(F2136,vlookup!$A$2:$E$660,4,0)</f>
        <v>Used Car Programs</v>
      </c>
      <c r="AJ2136" t="str">
        <f>VLOOKUP(F2136,vlookup!$A$2:$E$660,5,0)</f>
        <v>High Mileage</v>
      </c>
      <c r="AL2136">
        <f t="shared" si="412"/>
        <v>44</v>
      </c>
      <c r="AM2136">
        <f t="shared" si="413"/>
        <v>193</v>
      </c>
      <c r="AN2136">
        <f t="shared" si="414"/>
        <v>11428</v>
      </c>
      <c r="AO2136" t="str">
        <f t="shared" si="415"/>
        <v/>
      </c>
      <c r="AP2136" t="str">
        <f t="shared" si="416"/>
        <v/>
      </c>
      <c r="AQ2136" t="str">
        <f t="shared" si="417"/>
        <v/>
      </c>
      <c r="AR2136">
        <f t="shared" si="418"/>
        <v>-27.73</v>
      </c>
      <c r="AS2136" t="str">
        <f t="shared" si="419"/>
        <v>CJ345164B8-1</v>
      </c>
      <c r="AT2136" t="str">
        <f>IFERROR(IF(VLOOKUP(Y2136,vlookup!$I$2:$J$9,1,0)=Y2136,VLOOKUP(Y2136,vlookup!$I$2:$J$9,2,0),PROPER(Y2136)),PROPER(Y2136))</f>
        <v>Parts</v>
      </c>
      <c r="AU2136" t="str">
        <f>IFERROR(IF(B2136=VLOOKUP(B2136,vlookup!$L$2:$L$10,1,0),"Yes","No"),"No")</f>
        <v>No</v>
      </c>
    </row>
    <row r="2137" spans="1:47" ht="14.45" customHeight="1" x14ac:dyDescent="0.25">
      <c r="A2137" t="s">
        <v>1416</v>
      </c>
      <c r="B2137" s="31" t="s">
        <v>1417</v>
      </c>
      <c r="C2137">
        <v>1</v>
      </c>
      <c r="D2137">
        <v>1</v>
      </c>
      <c r="E2137" t="s">
        <v>571</v>
      </c>
      <c r="F2137" t="s">
        <v>464</v>
      </c>
      <c r="G2137" t="s">
        <v>3708</v>
      </c>
      <c r="H2137" t="s">
        <v>3739</v>
      </c>
      <c r="I2137">
        <v>69253</v>
      </c>
      <c r="J2137" s="19">
        <v>43158</v>
      </c>
      <c r="K2137" s="19">
        <v>43201</v>
      </c>
      <c r="L2137">
        <v>201804</v>
      </c>
      <c r="M2137" s="19">
        <v>43191</v>
      </c>
      <c r="N2137">
        <v>24617</v>
      </c>
      <c r="O2137" t="s">
        <v>1070</v>
      </c>
      <c r="P2137" t="s">
        <v>1418</v>
      </c>
      <c r="Q2137" t="s">
        <v>924</v>
      </c>
      <c r="R2137">
        <v>5164163</v>
      </c>
      <c r="S2137" s="19">
        <v>43334</v>
      </c>
      <c r="T2137">
        <v>80681</v>
      </c>
      <c r="U2137" t="s">
        <v>356</v>
      </c>
      <c r="V2137" s="19">
        <v>43353</v>
      </c>
      <c r="W2137" t="s">
        <v>2824</v>
      </c>
      <c r="X2137" t="s">
        <v>2825</v>
      </c>
      <c r="Y2137" t="s">
        <v>95</v>
      </c>
      <c r="Z2137" t="s">
        <v>369</v>
      </c>
      <c r="AA2137" s="29">
        <v>-462</v>
      </c>
      <c r="AB2137">
        <v>0</v>
      </c>
      <c r="AC2137">
        <f t="shared" si="408"/>
        <v>2018</v>
      </c>
      <c r="AD2137">
        <f t="shared" si="409"/>
        <v>9</v>
      </c>
      <c r="AE2137">
        <f t="shared" si="410"/>
        <v>2018</v>
      </c>
      <c r="AF2137">
        <f t="shared" si="411"/>
        <v>2</v>
      </c>
      <c r="AG2137" t="str">
        <f>VLOOKUP(F2137,vlookup!$A$2:$E$660,2,0)</f>
        <v>Retained</v>
      </c>
      <c r="AH2137" t="str">
        <f>VLOOKUP(F2137,vlookup!$A$2:$E$660,3,0)</f>
        <v>Service Contract</v>
      </c>
      <c r="AI2137" t="str">
        <f>VLOOKUP(F2137,vlookup!$A$2:$E$660,4,0)</f>
        <v>Used Car Programs</v>
      </c>
      <c r="AJ2137" t="str">
        <f>VLOOKUP(F2137,vlookup!$A$2:$E$660,5,0)</f>
        <v>High Mileage</v>
      </c>
      <c r="AL2137">
        <f t="shared" si="412"/>
        <v>44</v>
      </c>
      <c r="AM2137">
        <f t="shared" si="413"/>
        <v>193</v>
      </c>
      <c r="AN2137">
        <f t="shared" si="414"/>
        <v>11428</v>
      </c>
      <c r="AO2137" t="str">
        <f t="shared" si="415"/>
        <v/>
      </c>
      <c r="AP2137" t="str">
        <f t="shared" si="416"/>
        <v/>
      </c>
      <c r="AQ2137" t="str">
        <f t="shared" si="417"/>
        <v/>
      </c>
      <c r="AR2137">
        <f t="shared" si="418"/>
        <v>-462</v>
      </c>
      <c r="AS2137" t="str">
        <f t="shared" si="419"/>
        <v>CJ345164B8-1</v>
      </c>
      <c r="AT2137" t="str">
        <f>IFERROR(IF(VLOOKUP(Y2137,vlookup!$I$2:$J$9,1,0)=Y2137,VLOOKUP(Y2137,vlookup!$I$2:$J$9,2,0),PROPER(Y2137)),PROPER(Y2137))</f>
        <v>Parts</v>
      </c>
      <c r="AU2137" t="str">
        <f>IFERROR(IF(B2137=VLOOKUP(B2137,vlookup!$L$2:$L$10,1,0),"Yes","No"),"No")</f>
        <v>No</v>
      </c>
    </row>
    <row r="2138" spans="1:47" ht="14.45" customHeight="1" x14ac:dyDescent="0.25">
      <c r="A2138" t="s">
        <v>1419</v>
      </c>
      <c r="B2138" s="31" t="s">
        <v>1420</v>
      </c>
      <c r="C2138">
        <v>1</v>
      </c>
      <c r="D2138">
        <v>1</v>
      </c>
      <c r="E2138" t="s">
        <v>382</v>
      </c>
      <c r="F2138" t="s">
        <v>464</v>
      </c>
      <c r="G2138" t="s">
        <v>30</v>
      </c>
      <c r="H2138" t="s">
        <v>1078</v>
      </c>
      <c r="I2138">
        <v>87566</v>
      </c>
      <c r="J2138" s="19">
        <v>44298</v>
      </c>
      <c r="K2138" s="19">
        <v>44380</v>
      </c>
      <c r="L2138">
        <v>202106</v>
      </c>
      <c r="M2138" s="19">
        <v>44348</v>
      </c>
      <c r="N2138">
        <v>24617</v>
      </c>
      <c r="O2138" t="s">
        <v>1070</v>
      </c>
      <c r="P2138" t="s">
        <v>1389</v>
      </c>
      <c r="Q2138" t="s">
        <v>924</v>
      </c>
      <c r="R2138">
        <v>64852</v>
      </c>
      <c r="S2138" s="19">
        <v>44630</v>
      </c>
      <c r="T2138">
        <v>105879</v>
      </c>
      <c r="U2138" t="s">
        <v>356</v>
      </c>
      <c r="V2138" s="19">
        <v>44651</v>
      </c>
      <c r="W2138" t="s">
        <v>3329</v>
      </c>
      <c r="X2138" t="s">
        <v>3330</v>
      </c>
      <c r="Y2138" t="s">
        <v>95</v>
      </c>
      <c r="Z2138" t="s">
        <v>366</v>
      </c>
      <c r="AA2138" s="29">
        <v>-48.84</v>
      </c>
      <c r="AB2138">
        <v>0</v>
      </c>
      <c r="AC2138">
        <f t="shared" si="408"/>
        <v>2022</v>
      </c>
      <c r="AD2138">
        <f t="shared" si="409"/>
        <v>3</v>
      </c>
      <c r="AE2138">
        <f t="shared" si="410"/>
        <v>2021</v>
      </c>
      <c r="AF2138">
        <f t="shared" si="411"/>
        <v>4</v>
      </c>
      <c r="AG2138" t="str">
        <f>VLOOKUP(F2138,vlookup!$A$2:$E$660,2,0)</f>
        <v>Retained</v>
      </c>
      <c r="AH2138" t="str">
        <f>VLOOKUP(F2138,vlookup!$A$2:$E$660,3,0)</f>
        <v>Service Contract</v>
      </c>
      <c r="AI2138" t="str">
        <f>VLOOKUP(F2138,vlookup!$A$2:$E$660,4,0)</f>
        <v>Used Car Programs</v>
      </c>
      <c r="AJ2138" t="str">
        <f>VLOOKUP(F2138,vlookup!$A$2:$E$660,5,0)</f>
        <v>High Mileage</v>
      </c>
      <c r="AL2138">
        <f t="shared" si="412"/>
        <v>81</v>
      </c>
      <c r="AM2138">
        <f t="shared" si="413"/>
        <v>349</v>
      </c>
      <c r="AN2138">
        <f t="shared" si="414"/>
        <v>18313</v>
      </c>
      <c r="AO2138" t="str">
        <f t="shared" si="415"/>
        <v/>
      </c>
      <c r="AP2138" t="str">
        <f t="shared" si="416"/>
        <v/>
      </c>
      <c r="AQ2138" t="str">
        <f t="shared" si="417"/>
        <v/>
      </c>
      <c r="AR2138">
        <f t="shared" si="418"/>
        <v>-48.84</v>
      </c>
      <c r="AS2138" t="str">
        <f t="shared" si="419"/>
        <v>ZAGER227322D21-1</v>
      </c>
      <c r="AT2138" t="str">
        <f>IFERROR(IF(VLOOKUP(Y2138,vlookup!$I$2:$J$9,1,0)=Y2138,VLOOKUP(Y2138,vlookup!$I$2:$J$9,2,0),PROPER(Y2138)),PROPER(Y2138))</f>
        <v>Parts</v>
      </c>
      <c r="AU2138" t="str">
        <f>IFERROR(IF(B2138=VLOOKUP(B2138,vlookup!$L$2:$L$10,1,0),"Yes","No"),"No")</f>
        <v>No</v>
      </c>
    </row>
    <row r="2139" spans="1:47" ht="14.45" customHeight="1" x14ac:dyDescent="0.25">
      <c r="A2139" t="s">
        <v>1419</v>
      </c>
      <c r="B2139" s="31" t="s">
        <v>1420</v>
      </c>
      <c r="C2139">
        <v>1</v>
      </c>
      <c r="D2139">
        <v>2</v>
      </c>
      <c r="E2139" t="s">
        <v>382</v>
      </c>
      <c r="F2139" t="s">
        <v>464</v>
      </c>
      <c r="G2139" t="s">
        <v>30</v>
      </c>
      <c r="H2139" t="s">
        <v>1078</v>
      </c>
      <c r="I2139">
        <v>87566</v>
      </c>
      <c r="J2139" s="19">
        <v>44298</v>
      </c>
      <c r="K2139" s="19">
        <v>44380</v>
      </c>
      <c r="L2139">
        <v>202106</v>
      </c>
      <c r="M2139" s="19">
        <v>44348</v>
      </c>
      <c r="N2139">
        <v>24617</v>
      </c>
      <c r="O2139" t="s">
        <v>1070</v>
      </c>
      <c r="P2139" t="s">
        <v>3299</v>
      </c>
      <c r="Q2139" t="s">
        <v>359</v>
      </c>
      <c r="R2139">
        <v>317363</v>
      </c>
      <c r="S2139" s="19">
        <v>44637</v>
      </c>
      <c r="T2139">
        <v>105879</v>
      </c>
      <c r="U2139" t="s">
        <v>357</v>
      </c>
      <c r="V2139" s="19">
        <v>44645</v>
      </c>
      <c r="W2139" t="s">
        <v>3356</v>
      </c>
      <c r="X2139" t="s">
        <v>3357</v>
      </c>
      <c r="Y2139" t="s">
        <v>95</v>
      </c>
      <c r="Z2139" t="s">
        <v>366</v>
      </c>
      <c r="AA2139" s="29">
        <v>-1299</v>
      </c>
      <c r="AB2139">
        <v>0</v>
      </c>
      <c r="AC2139">
        <f t="shared" si="408"/>
        <v>2022</v>
      </c>
      <c r="AD2139">
        <f t="shared" si="409"/>
        <v>3</v>
      </c>
      <c r="AE2139">
        <f t="shared" si="410"/>
        <v>2021</v>
      </c>
      <c r="AF2139">
        <f t="shared" si="411"/>
        <v>4</v>
      </c>
      <c r="AG2139" t="str">
        <f>VLOOKUP(F2139,vlookup!$A$2:$E$660,2,0)</f>
        <v>Retained</v>
      </c>
      <c r="AH2139" t="str">
        <f>VLOOKUP(F2139,vlookup!$A$2:$E$660,3,0)</f>
        <v>Service Contract</v>
      </c>
      <c r="AI2139" t="str">
        <f>VLOOKUP(F2139,vlookup!$A$2:$E$660,4,0)</f>
        <v>Used Car Programs</v>
      </c>
      <c r="AJ2139" t="str">
        <f>VLOOKUP(F2139,vlookup!$A$2:$E$660,5,0)</f>
        <v>High Mileage</v>
      </c>
      <c r="AL2139">
        <f t="shared" si="412"/>
        <v>81</v>
      </c>
      <c r="AM2139">
        <f t="shared" si="413"/>
        <v>343</v>
      </c>
      <c r="AN2139">
        <f t="shared" si="414"/>
        <v>18313</v>
      </c>
      <c r="AO2139" t="str">
        <f t="shared" si="415"/>
        <v/>
      </c>
      <c r="AP2139" t="str">
        <f t="shared" si="416"/>
        <v/>
      </c>
      <c r="AQ2139" t="str">
        <f t="shared" si="417"/>
        <v/>
      </c>
      <c r="AR2139">
        <f t="shared" si="418"/>
        <v>-1299</v>
      </c>
      <c r="AS2139" t="str">
        <f t="shared" si="419"/>
        <v>ZAGER227322D21-1</v>
      </c>
      <c r="AT2139" t="str">
        <f>IFERROR(IF(VLOOKUP(Y2139,vlookup!$I$2:$J$9,1,0)=Y2139,VLOOKUP(Y2139,vlookup!$I$2:$J$9,2,0),PROPER(Y2139)),PROPER(Y2139))</f>
        <v>Parts</v>
      </c>
      <c r="AU2139" t="str">
        <f>IFERROR(IF(B2139=VLOOKUP(B2139,vlookup!$L$2:$L$10,1,0),"Yes","No"),"No")</f>
        <v>No</v>
      </c>
    </row>
    <row r="2140" spans="1:47" ht="14.45" customHeight="1" x14ac:dyDescent="0.25">
      <c r="A2140" t="s">
        <v>1421</v>
      </c>
      <c r="B2140" s="31" t="s">
        <v>1422</v>
      </c>
      <c r="C2140">
        <v>1</v>
      </c>
      <c r="D2140">
        <v>1</v>
      </c>
      <c r="E2140" t="s">
        <v>382</v>
      </c>
      <c r="F2140" t="s">
        <v>60</v>
      </c>
      <c r="G2140" t="s">
        <v>543</v>
      </c>
      <c r="H2140" t="s">
        <v>3741</v>
      </c>
      <c r="I2140">
        <v>159281</v>
      </c>
      <c r="J2140" s="19">
        <v>41343</v>
      </c>
      <c r="K2140" s="19">
        <v>41362</v>
      </c>
      <c r="L2140">
        <v>201303</v>
      </c>
      <c r="M2140" s="19">
        <v>41334</v>
      </c>
      <c r="N2140">
        <v>24616</v>
      </c>
      <c r="O2140" t="s">
        <v>1076</v>
      </c>
      <c r="P2140" t="s">
        <v>1423</v>
      </c>
      <c r="Q2140" t="s">
        <v>924</v>
      </c>
      <c r="R2140">
        <v>1515</v>
      </c>
      <c r="S2140" s="19">
        <v>41571</v>
      </c>
      <c r="T2140">
        <v>169313</v>
      </c>
      <c r="U2140" t="s">
        <v>357</v>
      </c>
      <c r="V2140" s="19">
        <v>41582</v>
      </c>
      <c r="W2140" t="s">
        <v>2782</v>
      </c>
      <c r="X2140" t="s">
        <v>2783</v>
      </c>
      <c r="Y2140" t="s">
        <v>95</v>
      </c>
      <c r="Z2140" t="s">
        <v>369</v>
      </c>
      <c r="AA2140" s="29">
        <v>-939.11</v>
      </c>
      <c r="AB2140" t="s">
        <v>544</v>
      </c>
      <c r="AC2140">
        <f t="shared" si="408"/>
        <v>2013</v>
      </c>
      <c r="AD2140">
        <f t="shared" si="409"/>
        <v>11</v>
      </c>
      <c r="AE2140">
        <f t="shared" si="410"/>
        <v>2013</v>
      </c>
      <c r="AF2140">
        <f t="shared" si="411"/>
        <v>3</v>
      </c>
      <c r="AG2140" t="str">
        <f>VLOOKUP(F2140,vlookup!$A$2:$E$660,2,0)</f>
        <v>Retained</v>
      </c>
      <c r="AH2140" t="str">
        <f>VLOOKUP(F2140,vlookup!$A$2:$E$660,3,0)</f>
        <v>Service Contract</v>
      </c>
      <c r="AI2140" t="str">
        <f>VLOOKUP(F2140,vlookup!$A$2:$E$660,4,0)</f>
        <v>Used Car Programs</v>
      </c>
      <c r="AJ2140" t="str">
        <f>VLOOKUP(F2140,vlookup!$A$2:$E$660,5,0)</f>
        <v>High Mileage</v>
      </c>
      <c r="AL2140">
        <f t="shared" si="412"/>
        <v>19</v>
      </c>
      <c r="AM2140">
        <f t="shared" si="413"/>
        <v>234</v>
      </c>
      <c r="AN2140">
        <f t="shared" si="414"/>
        <v>10032</v>
      </c>
      <c r="AO2140" t="str">
        <f t="shared" si="415"/>
        <v/>
      </c>
      <c r="AP2140" t="str">
        <f t="shared" si="416"/>
        <v/>
      </c>
      <c r="AQ2140" t="str">
        <f t="shared" si="417"/>
        <v/>
      </c>
      <c r="AR2140">
        <f t="shared" si="418"/>
        <v>-939.11</v>
      </c>
      <c r="AS2140" t="str">
        <f t="shared" si="419"/>
        <v>32403115C3Y-1</v>
      </c>
      <c r="AT2140" t="str">
        <f>IFERROR(IF(VLOOKUP(Y2140,vlookup!$I$2:$J$9,1,0)=Y2140,VLOOKUP(Y2140,vlookup!$I$2:$J$9,2,0),PROPER(Y2140)),PROPER(Y2140))</f>
        <v>Parts</v>
      </c>
      <c r="AU2140" t="str">
        <f>IFERROR(IF(B2140=VLOOKUP(B2140,vlookup!$L$2:$L$10,1,0),"Yes","No"),"No")</f>
        <v>No</v>
      </c>
    </row>
    <row r="2141" spans="1:47" ht="14.45" customHeight="1" x14ac:dyDescent="0.25">
      <c r="A2141" t="s">
        <v>1424</v>
      </c>
      <c r="B2141" s="31" t="s">
        <v>3575</v>
      </c>
      <c r="C2141">
        <v>1</v>
      </c>
      <c r="D2141">
        <v>1</v>
      </c>
      <c r="E2141" t="s">
        <v>382</v>
      </c>
      <c r="F2141" t="s">
        <v>15</v>
      </c>
      <c r="G2141" t="s">
        <v>543</v>
      </c>
      <c r="H2141" t="s">
        <v>1425</v>
      </c>
      <c r="I2141">
        <v>95690</v>
      </c>
      <c r="J2141" s="19">
        <v>41343</v>
      </c>
      <c r="K2141" s="19">
        <v>41425</v>
      </c>
      <c r="L2141">
        <v>201305</v>
      </c>
      <c r="M2141" s="19">
        <v>41395</v>
      </c>
      <c r="N2141">
        <v>24616</v>
      </c>
      <c r="O2141" t="s">
        <v>1076</v>
      </c>
      <c r="P2141" t="s">
        <v>1426</v>
      </c>
      <c r="Q2141" t="s">
        <v>924</v>
      </c>
      <c r="R2141">
        <v>451</v>
      </c>
      <c r="S2141" s="19">
        <v>41422</v>
      </c>
      <c r="T2141">
        <v>97560</v>
      </c>
      <c r="U2141" t="s">
        <v>357</v>
      </c>
      <c r="V2141" s="19">
        <v>41436</v>
      </c>
      <c r="W2141" t="s">
        <v>3030</v>
      </c>
      <c r="X2141" t="s">
        <v>3031</v>
      </c>
      <c r="Y2141" t="s">
        <v>95</v>
      </c>
      <c r="Z2141" t="s">
        <v>14</v>
      </c>
      <c r="AA2141" s="29">
        <v>-123</v>
      </c>
      <c r="AB2141" t="s">
        <v>544</v>
      </c>
      <c r="AC2141">
        <f t="shared" si="408"/>
        <v>2013</v>
      </c>
      <c r="AD2141">
        <f t="shared" si="409"/>
        <v>6</v>
      </c>
      <c r="AE2141">
        <f t="shared" si="410"/>
        <v>2013</v>
      </c>
      <c r="AF2141">
        <f t="shared" si="411"/>
        <v>3</v>
      </c>
      <c r="AG2141" t="str">
        <f>VLOOKUP(F2141,vlookup!$A$2:$E$660,2,0)</f>
        <v>Retained</v>
      </c>
      <c r="AH2141" t="str">
        <f>VLOOKUP(F2141,vlookup!$A$2:$E$660,3,0)</f>
        <v>Service Contract</v>
      </c>
      <c r="AI2141" t="str">
        <f>VLOOKUP(F2141,vlookup!$A$2:$E$660,4,0)</f>
        <v>Used Car Programs</v>
      </c>
      <c r="AJ2141" t="str">
        <f>VLOOKUP(F2141,vlookup!$A$2:$E$660,5,0)</f>
        <v>High Mileage</v>
      </c>
      <c r="AL2141">
        <f t="shared" si="412"/>
        <v>81</v>
      </c>
      <c r="AM2141">
        <f t="shared" si="413"/>
        <v>91</v>
      </c>
      <c r="AN2141">
        <f t="shared" si="414"/>
        <v>1870</v>
      </c>
      <c r="AO2141" t="str">
        <f t="shared" si="415"/>
        <v/>
      </c>
      <c r="AP2141" t="str">
        <f t="shared" si="416"/>
        <v/>
      </c>
      <c r="AQ2141" t="str">
        <f t="shared" si="417"/>
        <v/>
      </c>
      <c r="AR2141">
        <f t="shared" si="418"/>
        <v>-123</v>
      </c>
      <c r="AS2141" t="str">
        <f t="shared" si="419"/>
        <v>102107345-1</v>
      </c>
      <c r="AT2141" t="str">
        <f>IFERROR(IF(VLOOKUP(Y2141,vlookup!$I$2:$J$9,1,0)=Y2141,VLOOKUP(Y2141,vlookup!$I$2:$J$9,2,0),PROPER(Y2141)),PROPER(Y2141))</f>
        <v>Parts</v>
      </c>
      <c r="AU2141" t="str">
        <f>IFERROR(IF(B2141=VLOOKUP(B2141,vlookup!$L$2:$L$10,1,0),"Yes","No"),"No")</f>
        <v>No</v>
      </c>
    </row>
    <row r="2142" spans="1:47" ht="14.45" customHeight="1" x14ac:dyDescent="0.25">
      <c r="A2142" t="s">
        <v>1424</v>
      </c>
      <c r="B2142" s="31" t="s">
        <v>3575</v>
      </c>
      <c r="C2142">
        <v>1</v>
      </c>
      <c r="D2142">
        <v>1</v>
      </c>
      <c r="E2142" t="s">
        <v>382</v>
      </c>
      <c r="F2142" t="s">
        <v>15</v>
      </c>
      <c r="G2142" t="s">
        <v>543</v>
      </c>
      <c r="H2142" t="s">
        <v>1425</v>
      </c>
      <c r="I2142">
        <v>95690</v>
      </c>
      <c r="J2142" s="19">
        <v>41343</v>
      </c>
      <c r="K2142" s="19">
        <v>41425</v>
      </c>
      <c r="L2142">
        <v>201305</v>
      </c>
      <c r="M2142" s="19">
        <v>41395</v>
      </c>
      <c r="N2142">
        <v>24616</v>
      </c>
      <c r="O2142" t="s">
        <v>1076</v>
      </c>
      <c r="P2142" t="s">
        <v>1426</v>
      </c>
      <c r="Q2142" t="s">
        <v>924</v>
      </c>
      <c r="R2142">
        <v>451</v>
      </c>
      <c r="S2142" s="19">
        <v>41422</v>
      </c>
      <c r="T2142">
        <v>97560</v>
      </c>
      <c r="U2142" t="s">
        <v>357</v>
      </c>
      <c r="V2142" s="19">
        <v>41436</v>
      </c>
      <c r="W2142" t="s">
        <v>2782</v>
      </c>
      <c r="X2142" t="s">
        <v>2783</v>
      </c>
      <c r="Y2142" t="s">
        <v>95</v>
      </c>
      <c r="Z2142" t="s">
        <v>369</v>
      </c>
      <c r="AA2142" s="29">
        <v>-1450</v>
      </c>
      <c r="AB2142" t="s">
        <v>544</v>
      </c>
      <c r="AC2142">
        <f t="shared" si="408"/>
        <v>2013</v>
      </c>
      <c r="AD2142">
        <f t="shared" si="409"/>
        <v>6</v>
      </c>
      <c r="AE2142">
        <f t="shared" si="410"/>
        <v>2013</v>
      </c>
      <c r="AF2142">
        <f t="shared" si="411"/>
        <v>3</v>
      </c>
      <c r="AG2142" t="str">
        <f>VLOOKUP(F2142,vlookup!$A$2:$E$660,2,0)</f>
        <v>Retained</v>
      </c>
      <c r="AH2142" t="str">
        <f>VLOOKUP(F2142,vlookup!$A$2:$E$660,3,0)</f>
        <v>Service Contract</v>
      </c>
      <c r="AI2142" t="str">
        <f>VLOOKUP(F2142,vlookup!$A$2:$E$660,4,0)</f>
        <v>Used Car Programs</v>
      </c>
      <c r="AJ2142" t="str">
        <f>VLOOKUP(F2142,vlookup!$A$2:$E$660,5,0)</f>
        <v>High Mileage</v>
      </c>
      <c r="AL2142">
        <f t="shared" si="412"/>
        <v>81</v>
      </c>
      <c r="AM2142">
        <f t="shared" si="413"/>
        <v>91</v>
      </c>
      <c r="AN2142">
        <f t="shared" si="414"/>
        <v>1870</v>
      </c>
      <c r="AO2142" t="str">
        <f t="shared" si="415"/>
        <v/>
      </c>
      <c r="AP2142" t="str">
        <f t="shared" si="416"/>
        <v/>
      </c>
      <c r="AQ2142" t="str">
        <f t="shared" si="417"/>
        <v/>
      </c>
      <c r="AR2142">
        <f t="shared" si="418"/>
        <v>-1450</v>
      </c>
      <c r="AS2142" t="str">
        <f t="shared" si="419"/>
        <v>102107345-1</v>
      </c>
      <c r="AT2142" t="str">
        <f>IFERROR(IF(VLOOKUP(Y2142,vlookup!$I$2:$J$9,1,0)=Y2142,VLOOKUP(Y2142,vlookup!$I$2:$J$9,2,0),PROPER(Y2142)),PROPER(Y2142))</f>
        <v>Parts</v>
      </c>
      <c r="AU2142" t="str">
        <f>IFERROR(IF(B2142=VLOOKUP(B2142,vlookup!$L$2:$L$10,1,0),"Yes","No"),"No")</f>
        <v>No</v>
      </c>
    </row>
    <row r="2143" spans="1:47" ht="14.45" customHeight="1" x14ac:dyDescent="0.25">
      <c r="A2143" t="s">
        <v>1427</v>
      </c>
      <c r="B2143" s="31" t="s">
        <v>1428</v>
      </c>
      <c r="C2143">
        <v>1</v>
      </c>
      <c r="D2143">
        <v>1</v>
      </c>
      <c r="E2143" t="s">
        <v>382</v>
      </c>
      <c r="F2143" t="s">
        <v>60</v>
      </c>
      <c r="G2143" t="s">
        <v>543</v>
      </c>
      <c r="H2143" t="s">
        <v>1425</v>
      </c>
      <c r="I2143">
        <v>159390</v>
      </c>
      <c r="J2143" s="19">
        <v>41457</v>
      </c>
      <c r="K2143" s="19">
        <v>41485</v>
      </c>
      <c r="L2143">
        <v>201307</v>
      </c>
      <c r="M2143" s="19">
        <v>41456</v>
      </c>
      <c r="N2143">
        <v>24616</v>
      </c>
      <c r="O2143" t="s">
        <v>1076</v>
      </c>
      <c r="P2143" t="s">
        <v>1090</v>
      </c>
      <c r="Q2143" t="s">
        <v>924</v>
      </c>
      <c r="R2143">
        <v>5000</v>
      </c>
      <c r="S2143" s="19">
        <v>41507</v>
      </c>
      <c r="T2143">
        <v>160792</v>
      </c>
      <c r="U2143" t="s">
        <v>357</v>
      </c>
      <c r="V2143" s="19">
        <v>41515</v>
      </c>
      <c r="W2143" t="s">
        <v>3030</v>
      </c>
      <c r="X2143" t="s">
        <v>3031</v>
      </c>
      <c r="Y2143" t="s">
        <v>95</v>
      </c>
      <c r="Z2143" t="s">
        <v>14</v>
      </c>
      <c r="AA2143" s="29">
        <v>-77</v>
      </c>
      <c r="AB2143" t="s">
        <v>544</v>
      </c>
      <c r="AC2143">
        <f t="shared" si="408"/>
        <v>2013</v>
      </c>
      <c r="AD2143">
        <f t="shared" si="409"/>
        <v>8</v>
      </c>
      <c r="AE2143">
        <f t="shared" si="410"/>
        <v>2013</v>
      </c>
      <c r="AF2143">
        <f t="shared" si="411"/>
        <v>7</v>
      </c>
      <c r="AG2143" t="str">
        <f>VLOOKUP(F2143,vlookup!$A$2:$E$660,2,0)</f>
        <v>Retained</v>
      </c>
      <c r="AH2143" t="str">
        <f>VLOOKUP(F2143,vlookup!$A$2:$E$660,3,0)</f>
        <v>Service Contract</v>
      </c>
      <c r="AI2143" t="str">
        <f>VLOOKUP(F2143,vlookup!$A$2:$E$660,4,0)</f>
        <v>Used Car Programs</v>
      </c>
      <c r="AJ2143" t="str">
        <f>VLOOKUP(F2143,vlookup!$A$2:$E$660,5,0)</f>
        <v>High Mileage</v>
      </c>
      <c r="AL2143">
        <f t="shared" si="412"/>
        <v>28</v>
      </c>
      <c r="AM2143">
        <f t="shared" si="413"/>
        <v>57</v>
      </c>
      <c r="AN2143">
        <f t="shared" si="414"/>
        <v>1402</v>
      </c>
      <c r="AO2143" t="str">
        <f t="shared" si="415"/>
        <v/>
      </c>
      <c r="AP2143">
        <f t="shared" si="416"/>
        <v>-77</v>
      </c>
      <c r="AQ2143" t="str">
        <f t="shared" si="417"/>
        <v/>
      </c>
      <c r="AR2143" t="str">
        <f t="shared" si="418"/>
        <v/>
      </c>
      <c r="AS2143" t="str">
        <f t="shared" si="419"/>
        <v>6R167478G3Y-1</v>
      </c>
      <c r="AT2143" t="str">
        <f>IFERROR(IF(VLOOKUP(Y2143,vlookup!$I$2:$J$9,1,0)=Y2143,VLOOKUP(Y2143,vlookup!$I$2:$J$9,2,0),PROPER(Y2143)),PROPER(Y2143))</f>
        <v>Parts</v>
      </c>
      <c r="AU2143" t="str">
        <f>IFERROR(IF(B2143=VLOOKUP(B2143,vlookup!$L$2:$L$10,1,0),"Yes","No"),"No")</f>
        <v>No</v>
      </c>
    </row>
    <row r="2144" spans="1:47" ht="14.45" customHeight="1" x14ac:dyDescent="0.25">
      <c r="A2144" t="s">
        <v>1427</v>
      </c>
      <c r="B2144" s="31" t="s">
        <v>1428</v>
      </c>
      <c r="C2144">
        <v>1</v>
      </c>
      <c r="D2144">
        <v>1</v>
      </c>
      <c r="E2144" t="s">
        <v>382</v>
      </c>
      <c r="F2144" t="s">
        <v>60</v>
      </c>
      <c r="G2144" t="s">
        <v>543</v>
      </c>
      <c r="H2144" t="s">
        <v>1425</v>
      </c>
      <c r="I2144">
        <v>159390</v>
      </c>
      <c r="J2144" s="19">
        <v>41457</v>
      </c>
      <c r="K2144" s="19">
        <v>41485</v>
      </c>
      <c r="L2144">
        <v>201307</v>
      </c>
      <c r="M2144" s="19">
        <v>41456</v>
      </c>
      <c r="N2144">
        <v>24616</v>
      </c>
      <c r="O2144" t="s">
        <v>1076</v>
      </c>
      <c r="P2144" t="s">
        <v>1090</v>
      </c>
      <c r="Q2144" t="s">
        <v>924</v>
      </c>
      <c r="R2144">
        <v>5000</v>
      </c>
      <c r="S2144" s="19">
        <v>41507</v>
      </c>
      <c r="T2144">
        <v>160792</v>
      </c>
      <c r="U2144" t="s">
        <v>357</v>
      </c>
      <c r="V2144" s="19">
        <v>41515</v>
      </c>
      <c r="W2144" t="s">
        <v>2787</v>
      </c>
      <c r="X2144" t="s">
        <v>2788</v>
      </c>
      <c r="Y2144" t="s">
        <v>95</v>
      </c>
      <c r="Z2144" t="s">
        <v>369</v>
      </c>
      <c r="AA2144" s="29">
        <v>-1250</v>
      </c>
      <c r="AB2144" t="s">
        <v>544</v>
      </c>
      <c r="AC2144">
        <f t="shared" si="408"/>
        <v>2013</v>
      </c>
      <c r="AD2144">
        <f t="shared" si="409"/>
        <v>8</v>
      </c>
      <c r="AE2144">
        <f t="shared" si="410"/>
        <v>2013</v>
      </c>
      <c r="AF2144">
        <f t="shared" si="411"/>
        <v>7</v>
      </c>
      <c r="AG2144" t="str">
        <f>VLOOKUP(F2144,vlookup!$A$2:$E$660,2,0)</f>
        <v>Retained</v>
      </c>
      <c r="AH2144" t="str">
        <f>VLOOKUP(F2144,vlookup!$A$2:$E$660,3,0)</f>
        <v>Service Contract</v>
      </c>
      <c r="AI2144" t="str">
        <f>VLOOKUP(F2144,vlookup!$A$2:$E$660,4,0)</f>
        <v>Used Car Programs</v>
      </c>
      <c r="AJ2144" t="str">
        <f>VLOOKUP(F2144,vlookup!$A$2:$E$660,5,0)</f>
        <v>High Mileage</v>
      </c>
      <c r="AL2144">
        <f t="shared" si="412"/>
        <v>28</v>
      </c>
      <c r="AM2144">
        <f t="shared" si="413"/>
        <v>57</v>
      </c>
      <c r="AN2144">
        <f t="shared" si="414"/>
        <v>1402</v>
      </c>
      <c r="AO2144" t="str">
        <f t="shared" si="415"/>
        <v/>
      </c>
      <c r="AP2144">
        <f t="shared" si="416"/>
        <v>-1250</v>
      </c>
      <c r="AQ2144" t="str">
        <f t="shared" si="417"/>
        <v/>
      </c>
      <c r="AR2144" t="str">
        <f t="shared" si="418"/>
        <v/>
      </c>
      <c r="AS2144" t="str">
        <f t="shared" si="419"/>
        <v>6R167478G3Y-1</v>
      </c>
      <c r="AT2144" t="str">
        <f>IFERROR(IF(VLOOKUP(Y2144,vlookup!$I$2:$J$9,1,0)=Y2144,VLOOKUP(Y2144,vlookup!$I$2:$J$9,2,0),PROPER(Y2144)),PROPER(Y2144))</f>
        <v>Parts</v>
      </c>
      <c r="AU2144" t="str">
        <f>IFERROR(IF(B2144=VLOOKUP(B2144,vlookup!$L$2:$L$10,1,0),"Yes","No"),"No")</f>
        <v>No</v>
      </c>
    </row>
    <row r="2145" spans="1:47" ht="14.45" customHeight="1" x14ac:dyDescent="0.25">
      <c r="A2145" t="s">
        <v>1429</v>
      </c>
      <c r="B2145" s="31" t="s">
        <v>3694</v>
      </c>
      <c r="C2145">
        <v>1</v>
      </c>
      <c r="D2145">
        <v>1</v>
      </c>
      <c r="E2145" t="s">
        <v>382</v>
      </c>
      <c r="F2145" t="s">
        <v>464</v>
      </c>
      <c r="G2145" t="s">
        <v>543</v>
      </c>
      <c r="H2145" t="s">
        <v>1081</v>
      </c>
      <c r="I2145">
        <v>122095</v>
      </c>
      <c r="J2145" s="19">
        <v>43611</v>
      </c>
      <c r="K2145" s="19">
        <v>43643</v>
      </c>
      <c r="L2145">
        <v>201906</v>
      </c>
      <c r="M2145" s="19">
        <v>43617</v>
      </c>
      <c r="N2145">
        <v>24617</v>
      </c>
      <c r="O2145" t="s">
        <v>1070</v>
      </c>
      <c r="P2145" t="s">
        <v>1430</v>
      </c>
      <c r="Q2145" t="s">
        <v>924</v>
      </c>
      <c r="R2145" t="s">
        <v>544</v>
      </c>
      <c r="S2145" s="19">
        <v>43825</v>
      </c>
      <c r="T2145">
        <v>126768</v>
      </c>
      <c r="U2145" t="s">
        <v>356</v>
      </c>
      <c r="V2145" s="19">
        <v>43838</v>
      </c>
      <c r="W2145" t="s">
        <v>372</v>
      </c>
      <c r="X2145" t="s">
        <v>373</v>
      </c>
      <c r="Y2145" t="s">
        <v>95</v>
      </c>
      <c r="Z2145" t="s">
        <v>369</v>
      </c>
      <c r="AA2145" s="29">
        <v>-100</v>
      </c>
      <c r="AB2145">
        <v>0</v>
      </c>
      <c r="AC2145">
        <f t="shared" si="408"/>
        <v>2020</v>
      </c>
      <c r="AD2145">
        <f t="shared" si="409"/>
        <v>1</v>
      </c>
      <c r="AE2145">
        <f t="shared" si="410"/>
        <v>2019</v>
      </c>
      <c r="AF2145">
        <f t="shared" si="411"/>
        <v>5</v>
      </c>
      <c r="AG2145" t="str">
        <f>VLOOKUP(F2145,vlookup!$A$2:$E$660,2,0)</f>
        <v>Retained</v>
      </c>
      <c r="AH2145" t="str">
        <f>VLOOKUP(F2145,vlookup!$A$2:$E$660,3,0)</f>
        <v>Service Contract</v>
      </c>
      <c r="AI2145" t="str">
        <f>VLOOKUP(F2145,vlookup!$A$2:$E$660,4,0)</f>
        <v>Used Car Programs</v>
      </c>
      <c r="AJ2145" t="str">
        <f>VLOOKUP(F2145,vlookup!$A$2:$E$660,5,0)</f>
        <v>High Mileage</v>
      </c>
      <c r="AL2145">
        <f t="shared" si="412"/>
        <v>31</v>
      </c>
      <c r="AM2145">
        <f t="shared" si="413"/>
        <v>222</v>
      </c>
      <c r="AN2145">
        <f t="shared" si="414"/>
        <v>4673</v>
      </c>
      <c r="AO2145" t="str">
        <f t="shared" si="415"/>
        <v/>
      </c>
      <c r="AP2145" t="str">
        <f t="shared" si="416"/>
        <v/>
      </c>
      <c r="AQ2145" t="str">
        <f t="shared" si="417"/>
        <v/>
      </c>
      <c r="AR2145">
        <f t="shared" si="418"/>
        <v>-100</v>
      </c>
      <c r="AS2145" t="str">
        <f t="shared" si="419"/>
        <v>36205570E9-1</v>
      </c>
      <c r="AT2145" t="str">
        <f>IFERROR(IF(VLOOKUP(Y2145,vlookup!$I$2:$J$9,1,0)=Y2145,VLOOKUP(Y2145,vlookup!$I$2:$J$9,2,0),PROPER(Y2145)),PROPER(Y2145))</f>
        <v>Parts</v>
      </c>
      <c r="AU2145" t="str">
        <f>IFERROR(IF(B2145=VLOOKUP(B2145,vlookup!$L$2:$L$10,1,0),"Yes","No"),"No")</f>
        <v>No</v>
      </c>
    </row>
    <row r="2146" spans="1:47" ht="14.45" customHeight="1" x14ac:dyDescent="0.25">
      <c r="A2146" t="s">
        <v>1429</v>
      </c>
      <c r="B2146" s="31" t="s">
        <v>3694</v>
      </c>
      <c r="C2146">
        <v>1</v>
      </c>
      <c r="D2146">
        <v>1</v>
      </c>
      <c r="E2146" t="s">
        <v>382</v>
      </c>
      <c r="F2146" t="s">
        <v>464</v>
      </c>
      <c r="G2146" t="s">
        <v>543</v>
      </c>
      <c r="H2146" t="s">
        <v>1081</v>
      </c>
      <c r="I2146">
        <v>122095</v>
      </c>
      <c r="J2146" s="19">
        <v>43611</v>
      </c>
      <c r="K2146" s="19">
        <v>43643</v>
      </c>
      <c r="L2146">
        <v>201906</v>
      </c>
      <c r="M2146" s="19">
        <v>43617</v>
      </c>
      <c r="N2146">
        <v>24617</v>
      </c>
      <c r="O2146" t="s">
        <v>1070</v>
      </c>
      <c r="P2146" t="s">
        <v>1430</v>
      </c>
      <c r="Q2146" t="s">
        <v>924</v>
      </c>
      <c r="R2146" t="s">
        <v>544</v>
      </c>
      <c r="S2146" s="19">
        <v>43825</v>
      </c>
      <c r="T2146">
        <v>126768</v>
      </c>
      <c r="U2146" t="s">
        <v>356</v>
      </c>
      <c r="V2146" s="19">
        <v>43838</v>
      </c>
      <c r="W2146" t="s">
        <v>370</v>
      </c>
      <c r="X2146" t="s">
        <v>371</v>
      </c>
      <c r="Y2146" t="s">
        <v>95</v>
      </c>
      <c r="Z2146" t="s">
        <v>369</v>
      </c>
      <c r="AA2146" s="29">
        <v>-1595</v>
      </c>
      <c r="AB2146">
        <v>0</v>
      </c>
      <c r="AC2146">
        <f t="shared" si="408"/>
        <v>2020</v>
      </c>
      <c r="AD2146">
        <f t="shared" si="409"/>
        <v>1</v>
      </c>
      <c r="AE2146">
        <f t="shared" si="410"/>
        <v>2019</v>
      </c>
      <c r="AF2146">
        <f t="shared" si="411"/>
        <v>5</v>
      </c>
      <c r="AG2146" t="str">
        <f>VLOOKUP(F2146,vlookup!$A$2:$E$660,2,0)</f>
        <v>Retained</v>
      </c>
      <c r="AH2146" t="str">
        <f>VLOOKUP(F2146,vlookup!$A$2:$E$660,3,0)</f>
        <v>Service Contract</v>
      </c>
      <c r="AI2146" t="str">
        <f>VLOOKUP(F2146,vlookup!$A$2:$E$660,4,0)</f>
        <v>Used Car Programs</v>
      </c>
      <c r="AJ2146" t="str">
        <f>VLOOKUP(F2146,vlookup!$A$2:$E$660,5,0)</f>
        <v>High Mileage</v>
      </c>
      <c r="AL2146">
        <f t="shared" si="412"/>
        <v>31</v>
      </c>
      <c r="AM2146">
        <f t="shared" si="413"/>
        <v>222</v>
      </c>
      <c r="AN2146">
        <f t="shared" si="414"/>
        <v>4673</v>
      </c>
      <c r="AO2146" t="str">
        <f t="shared" si="415"/>
        <v/>
      </c>
      <c r="AP2146" t="str">
        <f t="shared" si="416"/>
        <v/>
      </c>
      <c r="AQ2146" t="str">
        <f t="shared" si="417"/>
        <v/>
      </c>
      <c r="AR2146">
        <f t="shared" si="418"/>
        <v>-1595</v>
      </c>
      <c r="AS2146" t="str">
        <f t="shared" si="419"/>
        <v>36205570E9-1</v>
      </c>
      <c r="AT2146" t="str">
        <f>IFERROR(IF(VLOOKUP(Y2146,vlookup!$I$2:$J$9,1,0)=Y2146,VLOOKUP(Y2146,vlookup!$I$2:$J$9,2,0),PROPER(Y2146)),PROPER(Y2146))</f>
        <v>Parts</v>
      </c>
      <c r="AU2146" t="str">
        <f>IFERROR(IF(B2146=VLOOKUP(B2146,vlookup!$L$2:$L$10,1,0),"Yes","No"),"No")</f>
        <v>No</v>
      </c>
    </row>
    <row r="2147" spans="1:47" ht="14.45" customHeight="1" x14ac:dyDescent="0.25">
      <c r="A2147" t="s">
        <v>1079</v>
      </c>
      <c r="B2147" s="31" t="s">
        <v>1080</v>
      </c>
      <c r="C2147">
        <v>1</v>
      </c>
      <c r="D2147">
        <v>1</v>
      </c>
      <c r="E2147" t="s">
        <v>382</v>
      </c>
      <c r="F2147" t="s">
        <v>60</v>
      </c>
      <c r="G2147" t="s">
        <v>543</v>
      </c>
      <c r="H2147" t="s">
        <v>1081</v>
      </c>
      <c r="I2147">
        <v>158597</v>
      </c>
      <c r="J2147" s="19">
        <v>41306</v>
      </c>
      <c r="K2147" s="19">
        <v>41345</v>
      </c>
      <c r="L2147">
        <v>201303</v>
      </c>
      <c r="M2147" s="19">
        <v>41334</v>
      </c>
      <c r="N2147">
        <v>24616</v>
      </c>
      <c r="O2147" t="s">
        <v>1076</v>
      </c>
      <c r="P2147" t="s">
        <v>1082</v>
      </c>
      <c r="Q2147" t="s">
        <v>973</v>
      </c>
      <c r="R2147" t="s">
        <v>1083</v>
      </c>
      <c r="S2147" s="19">
        <v>41610</v>
      </c>
      <c r="T2147">
        <v>170455</v>
      </c>
      <c r="U2147" t="s">
        <v>357</v>
      </c>
      <c r="V2147" s="19">
        <v>41628</v>
      </c>
      <c r="W2147" t="s">
        <v>2782</v>
      </c>
      <c r="X2147" t="s">
        <v>2783</v>
      </c>
      <c r="Y2147" t="s">
        <v>95</v>
      </c>
      <c r="Z2147" t="s">
        <v>369</v>
      </c>
      <c r="AA2147" s="29">
        <v>-1594.75</v>
      </c>
      <c r="AB2147" t="s">
        <v>544</v>
      </c>
      <c r="AC2147">
        <f t="shared" si="408"/>
        <v>2013</v>
      </c>
      <c r="AD2147">
        <f t="shared" si="409"/>
        <v>12</v>
      </c>
      <c r="AE2147">
        <f t="shared" si="410"/>
        <v>2013</v>
      </c>
      <c r="AF2147">
        <f t="shared" si="411"/>
        <v>2</v>
      </c>
      <c r="AG2147" t="str">
        <f>VLOOKUP(F2147,vlookup!$A$2:$E$660,2,0)</f>
        <v>Retained</v>
      </c>
      <c r="AH2147" t="str">
        <f>VLOOKUP(F2147,vlookup!$A$2:$E$660,3,0)</f>
        <v>Service Contract</v>
      </c>
      <c r="AI2147" t="str">
        <f>VLOOKUP(F2147,vlookup!$A$2:$E$660,4,0)</f>
        <v>Used Car Programs</v>
      </c>
      <c r="AJ2147" t="str">
        <f>VLOOKUP(F2147,vlookup!$A$2:$E$660,5,0)</f>
        <v>High Mileage</v>
      </c>
      <c r="AL2147">
        <f t="shared" si="412"/>
        <v>41</v>
      </c>
      <c r="AM2147">
        <f t="shared" si="413"/>
        <v>319</v>
      </c>
      <c r="AN2147">
        <f t="shared" si="414"/>
        <v>11858</v>
      </c>
      <c r="AO2147" t="str">
        <f t="shared" si="415"/>
        <v/>
      </c>
      <c r="AP2147" t="str">
        <f t="shared" si="416"/>
        <v/>
      </c>
      <c r="AQ2147" t="str">
        <f t="shared" si="417"/>
        <v/>
      </c>
      <c r="AR2147">
        <f t="shared" si="418"/>
        <v>-1594.75</v>
      </c>
      <c r="AS2147" t="str">
        <f t="shared" si="419"/>
        <v>36232504B3Y-1</v>
      </c>
      <c r="AT2147" t="str">
        <f>IFERROR(IF(VLOOKUP(Y2147,vlookup!$I$2:$J$9,1,0)=Y2147,VLOOKUP(Y2147,vlookup!$I$2:$J$9,2,0),PROPER(Y2147)),PROPER(Y2147))</f>
        <v>Parts</v>
      </c>
      <c r="AU2147" t="str">
        <f>IFERROR(IF(B2147=VLOOKUP(B2147,vlookup!$L$2:$L$10,1,0),"Yes","No"),"No")</f>
        <v>No</v>
      </c>
    </row>
    <row r="2148" spans="1:47" ht="14.45" customHeight="1" x14ac:dyDescent="0.25">
      <c r="A2148" t="s">
        <v>1431</v>
      </c>
      <c r="B2148" s="31" t="s">
        <v>1432</v>
      </c>
      <c r="C2148">
        <v>1</v>
      </c>
      <c r="D2148">
        <v>1</v>
      </c>
      <c r="E2148" t="s">
        <v>382</v>
      </c>
      <c r="F2148" t="s">
        <v>238</v>
      </c>
      <c r="G2148" t="s">
        <v>543</v>
      </c>
      <c r="H2148" t="s">
        <v>3741</v>
      </c>
      <c r="I2148">
        <v>131751</v>
      </c>
      <c r="J2148" s="19">
        <v>42094</v>
      </c>
      <c r="K2148" s="19">
        <v>42124</v>
      </c>
      <c r="L2148">
        <v>201504</v>
      </c>
      <c r="M2148" s="19">
        <v>42095</v>
      </c>
      <c r="N2148">
        <v>24616</v>
      </c>
      <c r="O2148" t="s">
        <v>1076</v>
      </c>
      <c r="P2148" t="s">
        <v>1433</v>
      </c>
      <c r="Q2148" t="s">
        <v>924</v>
      </c>
      <c r="R2148" t="s">
        <v>1434</v>
      </c>
      <c r="S2148" s="19">
        <v>42117</v>
      </c>
      <c r="T2148">
        <v>133048</v>
      </c>
      <c r="U2148" t="s">
        <v>357</v>
      </c>
      <c r="V2148" s="19">
        <v>42131</v>
      </c>
      <c r="W2148" t="s">
        <v>2612</v>
      </c>
      <c r="X2148" t="s">
        <v>2613</v>
      </c>
      <c r="Y2148" t="s">
        <v>95</v>
      </c>
      <c r="Z2148" t="s">
        <v>603</v>
      </c>
      <c r="AA2148" s="29">
        <v>-454.96</v>
      </c>
      <c r="AB2148">
        <v>0</v>
      </c>
      <c r="AC2148">
        <f t="shared" si="408"/>
        <v>2015</v>
      </c>
      <c r="AD2148">
        <f t="shared" si="409"/>
        <v>5</v>
      </c>
      <c r="AE2148">
        <f t="shared" si="410"/>
        <v>2015</v>
      </c>
      <c r="AF2148">
        <f t="shared" si="411"/>
        <v>3</v>
      </c>
      <c r="AG2148" t="str">
        <f>VLOOKUP(F2148,vlookup!$A$2:$E$660,2,0)</f>
        <v>Retained</v>
      </c>
      <c r="AH2148" t="str">
        <f>VLOOKUP(F2148,vlookup!$A$2:$E$660,3,0)</f>
        <v>Service Contract</v>
      </c>
      <c r="AI2148" t="str">
        <f>VLOOKUP(F2148,vlookup!$A$2:$E$660,4,0)</f>
        <v>Used Car Programs</v>
      </c>
      <c r="AJ2148" t="str">
        <f>VLOOKUP(F2148,vlookup!$A$2:$E$660,5,0)</f>
        <v>High Mileage</v>
      </c>
      <c r="AL2148">
        <f t="shared" si="412"/>
        <v>30</v>
      </c>
      <c r="AM2148">
        <f t="shared" si="413"/>
        <v>37</v>
      </c>
      <c r="AN2148">
        <f t="shared" si="414"/>
        <v>1297</v>
      </c>
      <c r="AO2148" t="str">
        <f t="shared" si="415"/>
        <v/>
      </c>
      <c r="AP2148">
        <f t="shared" si="416"/>
        <v>-454.96</v>
      </c>
      <c r="AQ2148" t="str">
        <f t="shared" si="417"/>
        <v/>
      </c>
      <c r="AR2148" t="str">
        <f t="shared" si="418"/>
        <v/>
      </c>
      <c r="AS2148" t="str">
        <f t="shared" si="419"/>
        <v>62331789C5Y-1</v>
      </c>
      <c r="AT2148" t="str">
        <f>IFERROR(IF(VLOOKUP(Y2148,vlookup!$I$2:$J$9,1,0)=Y2148,VLOOKUP(Y2148,vlookup!$I$2:$J$9,2,0),PROPER(Y2148)),PROPER(Y2148))</f>
        <v>Parts</v>
      </c>
      <c r="AU2148" t="str">
        <f>IFERROR(IF(B2148=VLOOKUP(B2148,vlookup!$L$2:$L$10,1,0),"Yes","No"),"No")</f>
        <v>No</v>
      </c>
    </row>
    <row r="2149" spans="1:47" ht="14.45" customHeight="1" x14ac:dyDescent="0.25">
      <c r="A2149" t="s">
        <v>1435</v>
      </c>
      <c r="B2149" s="31" t="s">
        <v>1436</v>
      </c>
      <c r="C2149">
        <v>1</v>
      </c>
      <c r="D2149">
        <v>1</v>
      </c>
      <c r="E2149" t="s">
        <v>382</v>
      </c>
      <c r="F2149" t="s">
        <v>60</v>
      </c>
      <c r="G2149" t="s">
        <v>543</v>
      </c>
      <c r="H2149" t="s">
        <v>1081</v>
      </c>
      <c r="I2149">
        <v>157624</v>
      </c>
      <c r="J2149" s="19">
        <v>41756</v>
      </c>
      <c r="K2149" s="19">
        <v>41786</v>
      </c>
      <c r="L2149">
        <v>201405</v>
      </c>
      <c r="M2149" s="19">
        <v>41760</v>
      </c>
      <c r="N2149">
        <v>24616</v>
      </c>
      <c r="O2149" t="s">
        <v>1076</v>
      </c>
      <c r="P2149" t="s">
        <v>1437</v>
      </c>
      <c r="Q2149" t="s">
        <v>924</v>
      </c>
      <c r="R2149">
        <v>9071</v>
      </c>
      <c r="S2149" s="19">
        <v>41886</v>
      </c>
      <c r="T2149">
        <v>163350</v>
      </c>
      <c r="U2149" t="s">
        <v>357</v>
      </c>
      <c r="V2149" s="19">
        <v>41892</v>
      </c>
      <c r="W2149" t="s">
        <v>372</v>
      </c>
      <c r="X2149" t="s">
        <v>373</v>
      </c>
      <c r="Y2149" t="s">
        <v>95</v>
      </c>
      <c r="Z2149" t="s">
        <v>369</v>
      </c>
      <c r="AA2149" s="29">
        <v>-44.75</v>
      </c>
      <c r="AB2149">
        <v>0</v>
      </c>
      <c r="AC2149">
        <f t="shared" si="408"/>
        <v>2014</v>
      </c>
      <c r="AD2149">
        <f t="shared" si="409"/>
        <v>9</v>
      </c>
      <c r="AE2149">
        <f t="shared" si="410"/>
        <v>2014</v>
      </c>
      <c r="AF2149">
        <f t="shared" si="411"/>
        <v>4</v>
      </c>
      <c r="AG2149" t="str">
        <f>VLOOKUP(F2149,vlookup!$A$2:$E$660,2,0)</f>
        <v>Retained</v>
      </c>
      <c r="AH2149" t="str">
        <f>VLOOKUP(F2149,vlookup!$A$2:$E$660,3,0)</f>
        <v>Service Contract</v>
      </c>
      <c r="AI2149" t="str">
        <f>VLOOKUP(F2149,vlookup!$A$2:$E$660,4,0)</f>
        <v>Used Car Programs</v>
      </c>
      <c r="AJ2149" t="str">
        <f>VLOOKUP(F2149,vlookup!$A$2:$E$660,5,0)</f>
        <v>High Mileage</v>
      </c>
      <c r="AL2149">
        <f t="shared" si="412"/>
        <v>30</v>
      </c>
      <c r="AM2149">
        <f t="shared" si="413"/>
        <v>133</v>
      </c>
      <c r="AN2149">
        <f t="shared" si="414"/>
        <v>5726</v>
      </c>
      <c r="AO2149" t="str">
        <f t="shared" si="415"/>
        <v/>
      </c>
      <c r="AP2149" t="str">
        <f t="shared" si="416"/>
        <v/>
      </c>
      <c r="AQ2149" t="str">
        <f t="shared" si="417"/>
        <v/>
      </c>
      <c r="AR2149">
        <f t="shared" si="418"/>
        <v>-44.75</v>
      </c>
      <c r="AS2149" t="str">
        <f t="shared" si="419"/>
        <v>46111748D4Y-1</v>
      </c>
      <c r="AT2149" t="str">
        <f>IFERROR(IF(VLOOKUP(Y2149,vlookup!$I$2:$J$9,1,0)=Y2149,VLOOKUP(Y2149,vlookup!$I$2:$J$9,2,0),PROPER(Y2149)),PROPER(Y2149))</f>
        <v>Parts</v>
      </c>
      <c r="AU2149" t="str">
        <f>IFERROR(IF(B2149=VLOOKUP(B2149,vlookup!$L$2:$L$10,1,0),"Yes","No"),"No")</f>
        <v>No</v>
      </c>
    </row>
    <row r="2150" spans="1:47" ht="14.45" customHeight="1" x14ac:dyDescent="0.25">
      <c r="A2150" t="s">
        <v>1435</v>
      </c>
      <c r="B2150" s="31" t="s">
        <v>1436</v>
      </c>
      <c r="C2150">
        <v>1</v>
      </c>
      <c r="D2150">
        <v>1</v>
      </c>
      <c r="E2150" t="s">
        <v>382</v>
      </c>
      <c r="F2150" t="s">
        <v>60</v>
      </c>
      <c r="G2150" t="s">
        <v>543</v>
      </c>
      <c r="H2150" t="s">
        <v>1081</v>
      </c>
      <c r="I2150">
        <v>157624</v>
      </c>
      <c r="J2150" s="19">
        <v>41756</v>
      </c>
      <c r="K2150" s="19">
        <v>41786</v>
      </c>
      <c r="L2150">
        <v>201405</v>
      </c>
      <c r="M2150" s="19">
        <v>41760</v>
      </c>
      <c r="N2150">
        <v>24616</v>
      </c>
      <c r="O2150" t="s">
        <v>1076</v>
      </c>
      <c r="P2150" t="s">
        <v>1437</v>
      </c>
      <c r="Q2150" t="s">
        <v>924</v>
      </c>
      <c r="R2150">
        <v>9071</v>
      </c>
      <c r="S2150" s="19">
        <v>41886</v>
      </c>
      <c r="T2150">
        <v>163350</v>
      </c>
      <c r="U2150" t="s">
        <v>357</v>
      </c>
      <c r="V2150" s="19">
        <v>41892</v>
      </c>
      <c r="W2150" t="s">
        <v>3259</v>
      </c>
      <c r="X2150" t="s">
        <v>3260</v>
      </c>
      <c r="Y2150" t="s">
        <v>95</v>
      </c>
      <c r="Z2150" t="s">
        <v>369</v>
      </c>
      <c r="AA2150" s="29">
        <v>-17.97</v>
      </c>
      <c r="AB2150">
        <v>0</v>
      </c>
      <c r="AC2150">
        <f t="shared" si="408"/>
        <v>2014</v>
      </c>
      <c r="AD2150">
        <f t="shared" si="409"/>
        <v>9</v>
      </c>
      <c r="AE2150">
        <f t="shared" si="410"/>
        <v>2014</v>
      </c>
      <c r="AF2150">
        <f t="shared" si="411"/>
        <v>4</v>
      </c>
      <c r="AG2150" t="str">
        <f>VLOOKUP(F2150,vlookup!$A$2:$E$660,2,0)</f>
        <v>Retained</v>
      </c>
      <c r="AH2150" t="str">
        <f>VLOOKUP(F2150,vlookup!$A$2:$E$660,3,0)</f>
        <v>Service Contract</v>
      </c>
      <c r="AI2150" t="str">
        <f>VLOOKUP(F2150,vlookup!$A$2:$E$660,4,0)</f>
        <v>Used Car Programs</v>
      </c>
      <c r="AJ2150" t="str">
        <f>VLOOKUP(F2150,vlookup!$A$2:$E$660,5,0)</f>
        <v>High Mileage</v>
      </c>
      <c r="AL2150">
        <f t="shared" si="412"/>
        <v>30</v>
      </c>
      <c r="AM2150">
        <f t="shared" si="413"/>
        <v>133</v>
      </c>
      <c r="AN2150">
        <f t="shared" si="414"/>
        <v>5726</v>
      </c>
      <c r="AO2150" t="str">
        <f t="shared" si="415"/>
        <v/>
      </c>
      <c r="AP2150" t="str">
        <f t="shared" si="416"/>
        <v/>
      </c>
      <c r="AQ2150" t="str">
        <f t="shared" si="417"/>
        <v/>
      </c>
      <c r="AR2150">
        <f t="shared" si="418"/>
        <v>-17.97</v>
      </c>
      <c r="AS2150" t="str">
        <f t="shared" si="419"/>
        <v>46111748D4Y-1</v>
      </c>
      <c r="AT2150" t="str">
        <f>IFERROR(IF(VLOOKUP(Y2150,vlookup!$I$2:$J$9,1,0)=Y2150,VLOOKUP(Y2150,vlookup!$I$2:$J$9,2,0),PROPER(Y2150)),PROPER(Y2150))</f>
        <v>Parts</v>
      </c>
      <c r="AU2150" t="str">
        <f>IFERROR(IF(B2150=VLOOKUP(B2150,vlookup!$L$2:$L$10,1,0),"Yes","No"),"No")</f>
        <v>No</v>
      </c>
    </row>
    <row r="2151" spans="1:47" ht="14.45" customHeight="1" x14ac:dyDescent="0.25">
      <c r="A2151" t="s">
        <v>1435</v>
      </c>
      <c r="B2151" s="31" t="s">
        <v>1436</v>
      </c>
      <c r="C2151">
        <v>1</v>
      </c>
      <c r="D2151">
        <v>1</v>
      </c>
      <c r="E2151" t="s">
        <v>382</v>
      </c>
      <c r="F2151" t="s">
        <v>60</v>
      </c>
      <c r="G2151" t="s">
        <v>543</v>
      </c>
      <c r="H2151" t="s">
        <v>1081</v>
      </c>
      <c r="I2151">
        <v>157624</v>
      </c>
      <c r="J2151" s="19">
        <v>41756</v>
      </c>
      <c r="K2151" s="19">
        <v>41786</v>
      </c>
      <c r="L2151">
        <v>201405</v>
      </c>
      <c r="M2151" s="19">
        <v>41760</v>
      </c>
      <c r="N2151">
        <v>24616</v>
      </c>
      <c r="O2151" t="s">
        <v>1076</v>
      </c>
      <c r="P2151" t="s">
        <v>1437</v>
      </c>
      <c r="Q2151" t="s">
        <v>924</v>
      </c>
      <c r="R2151">
        <v>9071</v>
      </c>
      <c r="S2151" s="19">
        <v>41886</v>
      </c>
      <c r="T2151">
        <v>163350</v>
      </c>
      <c r="U2151" t="s">
        <v>357</v>
      </c>
      <c r="V2151" s="19">
        <v>41892</v>
      </c>
      <c r="W2151" t="s">
        <v>2980</v>
      </c>
      <c r="X2151" t="s">
        <v>2981</v>
      </c>
      <c r="Y2151" t="s">
        <v>95</v>
      </c>
      <c r="Z2151" t="s">
        <v>369</v>
      </c>
      <c r="AA2151" s="29">
        <v>-167.92</v>
      </c>
      <c r="AB2151">
        <v>0</v>
      </c>
      <c r="AC2151">
        <f t="shared" si="408"/>
        <v>2014</v>
      </c>
      <c r="AD2151">
        <f t="shared" si="409"/>
        <v>9</v>
      </c>
      <c r="AE2151">
        <f t="shared" si="410"/>
        <v>2014</v>
      </c>
      <c r="AF2151">
        <f t="shared" si="411"/>
        <v>4</v>
      </c>
      <c r="AG2151" t="str">
        <f>VLOOKUP(F2151,vlookup!$A$2:$E$660,2,0)</f>
        <v>Retained</v>
      </c>
      <c r="AH2151" t="str">
        <f>VLOOKUP(F2151,vlookup!$A$2:$E$660,3,0)</f>
        <v>Service Contract</v>
      </c>
      <c r="AI2151" t="str">
        <f>VLOOKUP(F2151,vlookup!$A$2:$E$660,4,0)</f>
        <v>Used Car Programs</v>
      </c>
      <c r="AJ2151" t="str">
        <f>VLOOKUP(F2151,vlookup!$A$2:$E$660,5,0)</f>
        <v>High Mileage</v>
      </c>
      <c r="AL2151">
        <f t="shared" si="412"/>
        <v>30</v>
      </c>
      <c r="AM2151">
        <f t="shared" si="413"/>
        <v>133</v>
      </c>
      <c r="AN2151">
        <f t="shared" si="414"/>
        <v>5726</v>
      </c>
      <c r="AO2151" t="str">
        <f t="shared" si="415"/>
        <v/>
      </c>
      <c r="AP2151" t="str">
        <f t="shared" si="416"/>
        <v/>
      </c>
      <c r="AQ2151" t="str">
        <f t="shared" si="417"/>
        <v/>
      </c>
      <c r="AR2151">
        <f t="shared" si="418"/>
        <v>-167.92</v>
      </c>
      <c r="AS2151" t="str">
        <f t="shared" si="419"/>
        <v>46111748D4Y-1</v>
      </c>
      <c r="AT2151" t="str">
        <f>IFERROR(IF(VLOOKUP(Y2151,vlookup!$I$2:$J$9,1,0)=Y2151,VLOOKUP(Y2151,vlookup!$I$2:$J$9,2,0),PROPER(Y2151)),PROPER(Y2151))</f>
        <v>Parts</v>
      </c>
      <c r="AU2151" t="str">
        <f>IFERROR(IF(B2151=VLOOKUP(B2151,vlookup!$L$2:$L$10,1,0),"Yes","No"),"No")</f>
        <v>No</v>
      </c>
    </row>
    <row r="2152" spans="1:47" ht="14.45" customHeight="1" x14ac:dyDescent="0.25">
      <c r="A2152" t="s">
        <v>2982</v>
      </c>
      <c r="B2152" s="31" t="s">
        <v>2983</v>
      </c>
      <c r="C2152">
        <v>1</v>
      </c>
      <c r="D2152">
        <v>1</v>
      </c>
      <c r="E2152" t="s">
        <v>382</v>
      </c>
      <c r="F2152" t="s">
        <v>205</v>
      </c>
      <c r="G2152" t="s">
        <v>543</v>
      </c>
      <c r="H2152" t="s">
        <v>2159</v>
      </c>
      <c r="I2152">
        <v>136873</v>
      </c>
      <c r="J2152" s="19">
        <v>42341</v>
      </c>
      <c r="K2152" s="19">
        <v>42382</v>
      </c>
      <c r="L2152">
        <v>201601</v>
      </c>
      <c r="M2152" s="19">
        <v>42370</v>
      </c>
      <c r="N2152">
        <v>24616</v>
      </c>
      <c r="O2152" t="s">
        <v>1076</v>
      </c>
      <c r="P2152" t="s">
        <v>2984</v>
      </c>
      <c r="Q2152" t="s">
        <v>924</v>
      </c>
      <c r="R2152">
        <v>370005</v>
      </c>
      <c r="S2152" s="19">
        <v>42352</v>
      </c>
      <c r="T2152">
        <v>137758</v>
      </c>
      <c r="U2152" t="s">
        <v>357</v>
      </c>
      <c r="V2152" s="19">
        <v>42403</v>
      </c>
      <c r="W2152" t="s">
        <v>969</v>
      </c>
      <c r="X2152" t="s">
        <v>970</v>
      </c>
      <c r="Y2152" t="s">
        <v>95</v>
      </c>
      <c r="Z2152" t="s">
        <v>582</v>
      </c>
      <c r="AA2152" s="29">
        <v>-388.66</v>
      </c>
      <c r="AB2152">
        <v>0</v>
      </c>
      <c r="AC2152">
        <f t="shared" si="408"/>
        <v>2016</v>
      </c>
      <c r="AD2152">
        <f t="shared" si="409"/>
        <v>2</v>
      </c>
      <c r="AE2152">
        <f t="shared" si="410"/>
        <v>2015</v>
      </c>
      <c r="AF2152">
        <f t="shared" si="411"/>
        <v>12</v>
      </c>
      <c r="AG2152" t="str">
        <f>VLOOKUP(F2152,vlookup!$A$2:$E$660,2,0)</f>
        <v>Retained</v>
      </c>
      <c r="AH2152" t="str">
        <f>VLOOKUP(F2152,vlookup!$A$2:$E$660,3,0)</f>
        <v>Service Contract</v>
      </c>
      <c r="AI2152" t="str">
        <f>VLOOKUP(F2152,vlookup!$A$2:$E$660,4,0)</f>
        <v>Used Car Programs</v>
      </c>
      <c r="AJ2152" t="str">
        <f>VLOOKUP(F2152,vlookup!$A$2:$E$660,5,0)</f>
        <v>High Mileage</v>
      </c>
      <c r="AL2152">
        <f t="shared" si="412"/>
        <v>40</v>
      </c>
      <c r="AM2152">
        <f t="shared" si="413"/>
        <v>60</v>
      </c>
      <c r="AN2152">
        <f t="shared" si="414"/>
        <v>885</v>
      </c>
      <c r="AO2152" t="str">
        <f t="shared" si="415"/>
        <v/>
      </c>
      <c r="AP2152">
        <f t="shared" si="416"/>
        <v>-388.66</v>
      </c>
      <c r="AQ2152" t="str">
        <f t="shared" si="417"/>
        <v/>
      </c>
      <c r="AR2152" t="str">
        <f t="shared" si="418"/>
        <v/>
      </c>
      <c r="AS2152" t="str">
        <f t="shared" si="419"/>
        <v>9S102800L5-1</v>
      </c>
      <c r="AT2152" t="str">
        <f>IFERROR(IF(VLOOKUP(Y2152,vlookup!$I$2:$J$9,1,0)=Y2152,VLOOKUP(Y2152,vlookup!$I$2:$J$9,2,0),PROPER(Y2152)),PROPER(Y2152))</f>
        <v>Parts</v>
      </c>
      <c r="AU2152" t="str">
        <f>IFERROR(IF(B2152=VLOOKUP(B2152,vlookup!$L$2:$L$10,1,0),"Yes","No"),"No")</f>
        <v>No</v>
      </c>
    </row>
    <row r="2153" spans="1:47" ht="14.45" customHeight="1" x14ac:dyDescent="0.25">
      <c r="A2153" t="s">
        <v>1438</v>
      </c>
      <c r="B2153" s="31" t="s">
        <v>1439</v>
      </c>
      <c r="C2153">
        <v>1</v>
      </c>
      <c r="D2153">
        <v>1</v>
      </c>
      <c r="E2153" t="s">
        <v>571</v>
      </c>
      <c r="F2153" t="s">
        <v>205</v>
      </c>
      <c r="G2153" t="s">
        <v>543</v>
      </c>
      <c r="H2153" t="s">
        <v>1425</v>
      </c>
      <c r="I2153">
        <v>109708</v>
      </c>
      <c r="J2153" s="19">
        <v>41785</v>
      </c>
      <c r="K2153" s="19">
        <v>41813</v>
      </c>
      <c r="L2153">
        <v>201406</v>
      </c>
      <c r="M2153" s="19">
        <v>41791</v>
      </c>
      <c r="N2153">
        <v>24616</v>
      </c>
      <c r="O2153" t="s">
        <v>1076</v>
      </c>
      <c r="P2153" t="s">
        <v>1406</v>
      </c>
      <c r="Q2153" t="s">
        <v>924</v>
      </c>
      <c r="R2153">
        <v>1412</v>
      </c>
      <c r="S2153" s="19">
        <v>41810</v>
      </c>
      <c r="T2153">
        <v>110036</v>
      </c>
      <c r="U2153" t="s">
        <v>357</v>
      </c>
      <c r="V2153" s="19">
        <v>42186</v>
      </c>
      <c r="W2153" t="s">
        <v>372</v>
      </c>
      <c r="X2153" t="s">
        <v>373</v>
      </c>
      <c r="Y2153" t="s">
        <v>95</v>
      </c>
      <c r="Z2153" t="s">
        <v>369</v>
      </c>
      <c r="AA2153" s="29">
        <v>-55.9</v>
      </c>
      <c r="AB2153">
        <v>0</v>
      </c>
      <c r="AC2153">
        <f t="shared" si="408"/>
        <v>2015</v>
      </c>
      <c r="AD2153">
        <f t="shared" si="409"/>
        <v>7</v>
      </c>
      <c r="AE2153">
        <f t="shared" si="410"/>
        <v>2014</v>
      </c>
      <c r="AF2153">
        <f t="shared" si="411"/>
        <v>5</v>
      </c>
      <c r="AG2153" t="str">
        <f>VLOOKUP(F2153,vlookup!$A$2:$E$660,2,0)</f>
        <v>Retained</v>
      </c>
      <c r="AH2153" t="str">
        <f>VLOOKUP(F2153,vlookup!$A$2:$E$660,3,0)</f>
        <v>Service Contract</v>
      </c>
      <c r="AI2153" t="str">
        <f>VLOOKUP(F2153,vlookup!$A$2:$E$660,4,0)</f>
        <v>Used Car Programs</v>
      </c>
      <c r="AJ2153" t="str">
        <f>VLOOKUP(F2153,vlookup!$A$2:$E$660,5,0)</f>
        <v>High Mileage</v>
      </c>
      <c r="AL2153">
        <f t="shared" si="412"/>
        <v>27</v>
      </c>
      <c r="AM2153">
        <f t="shared" si="413"/>
        <v>395</v>
      </c>
      <c r="AN2153">
        <f t="shared" si="414"/>
        <v>328</v>
      </c>
      <c r="AO2153" t="str">
        <f t="shared" si="415"/>
        <v/>
      </c>
      <c r="AP2153" t="str">
        <f t="shared" si="416"/>
        <v/>
      </c>
      <c r="AQ2153" t="str">
        <f t="shared" si="417"/>
        <v/>
      </c>
      <c r="AR2153">
        <f t="shared" si="418"/>
        <v>-55.9</v>
      </c>
      <c r="AS2153" t="str">
        <f t="shared" si="419"/>
        <v>7J100805E4-1</v>
      </c>
      <c r="AT2153" t="str">
        <f>IFERROR(IF(VLOOKUP(Y2153,vlookup!$I$2:$J$9,1,0)=Y2153,VLOOKUP(Y2153,vlookup!$I$2:$J$9,2,0),PROPER(Y2153)),PROPER(Y2153))</f>
        <v>Parts</v>
      </c>
      <c r="AU2153" t="str">
        <f>IFERROR(IF(B2153=VLOOKUP(B2153,vlookup!$L$2:$L$10,1,0),"Yes","No"),"No")</f>
        <v>No</v>
      </c>
    </row>
    <row r="2154" spans="1:47" ht="14.45" customHeight="1" x14ac:dyDescent="0.25">
      <c r="A2154" t="s">
        <v>1438</v>
      </c>
      <c r="B2154" s="31" t="s">
        <v>1439</v>
      </c>
      <c r="C2154">
        <v>1</v>
      </c>
      <c r="D2154">
        <v>3</v>
      </c>
      <c r="E2154" t="s">
        <v>571</v>
      </c>
      <c r="F2154" t="s">
        <v>205</v>
      </c>
      <c r="G2154" t="s">
        <v>543</v>
      </c>
      <c r="H2154" t="s">
        <v>1425</v>
      </c>
      <c r="I2154">
        <v>109708</v>
      </c>
      <c r="J2154" s="19">
        <v>41785</v>
      </c>
      <c r="K2154" s="19">
        <v>41813</v>
      </c>
      <c r="L2154">
        <v>201406</v>
      </c>
      <c r="M2154" s="19">
        <v>41791</v>
      </c>
      <c r="N2154">
        <v>24616</v>
      </c>
      <c r="O2154" t="s">
        <v>1076</v>
      </c>
      <c r="P2154" t="s">
        <v>3358</v>
      </c>
      <c r="Q2154" t="s">
        <v>359</v>
      </c>
      <c r="R2154">
        <v>109185</v>
      </c>
      <c r="S2154" s="19">
        <v>41829</v>
      </c>
      <c r="T2154">
        <v>110036</v>
      </c>
      <c r="U2154" t="s">
        <v>357</v>
      </c>
      <c r="V2154" s="19">
        <v>41851</v>
      </c>
      <c r="W2154" t="s">
        <v>370</v>
      </c>
      <c r="X2154" t="s">
        <v>371</v>
      </c>
      <c r="Y2154" t="s">
        <v>95</v>
      </c>
      <c r="Z2154" t="s">
        <v>369</v>
      </c>
      <c r="AA2154" s="29">
        <v>-1450</v>
      </c>
      <c r="AB2154">
        <v>0</v>
      </c>
      <c r="AC2154">
        <f t="shared" si="408"/>
        <v>2014</v>
      </c>
      <c r="AD2154">
        <f t="shared" si="409"/>
        <v>7</v>
      </c>
      <c r="AE2154">
        <f t="shared" si="410"/>
        <v>2014</v>
      </c>
      <c r="AF2154">
        <f t="shared" si="411"/>
        <v>5</v>
      </c>
      <c r="AG2154" t="str">
        <f>VLOOKUP(F2154,vlookup!$A$2:$E$660,2,0)</f>
        <v>Retained</v>
      </c>
      <c r="AH2154" t="str">
        <f>VLOOKUP(F2154,vlookup!$A$2:$E$660,3,0)</f>
        <v>Service Contract</v>
      </c>
      <c r="AI2154" t="str">
        <f>VLOOKUP(F2154,vlookup!$A$2:$E$660,4,0)</f>
        <v>Used Car Programs</v>
      </c>
      <c r="AJ2154" t="str">
        <f>VLOOKUP(F2154,vlookup!$A$2:$E$660,5,0)</f>
        <v>High Mileage</v>
      </c>
      <c r="AL2154">
        <f t="shared" si="412"/>
        <v>27</v>
      </c>
      <c r="AM2154">
        <f t="shared" si="413"/>
        <v>65</v>
      </c>
      <c r="AN2154">
        <f t="shared" si="414"/>
        <v>328</v>
      </c>
      <c r="AO2154" t="str">
        <f t="shared" si="415"/>
        <v/>
      </c>
      <c r="AP2154" t="str">
        <f t="shared" si="416"/>
        <v/>
      </c>
      <c r="AQ2154">
        <f t="shared" si="417"/>
        <v>-1450</v>
      </c>
      <c r="AR2154" t="str">
        <f t="shared" si="418"/>
        <v/>
      </c>
      <c r="AS2154" t="str">
        <f t="shared" si="419"/>
        <v>7J100805E4-1</v>
      </c>
      <c r="AT2154" t="str">
        <f>IFERROR(IF(VLOOKUP(Y2154,vlookup!$I$2:$J$9,1,0)=Y2154,VLOOKUP(Y2154,vlookup!$I$2:$J$9,2,0),PROPER(Y2154)),PROPER(Y2154))</f>
        <v>Parts</v>
      </c>
      <c r="AU2154" t="str">
        <f>IFERROR(IF(B2154=VLOOKUP(B2154,vlookup!$L$2:$L$10,1,0),"Yes","No"),"No")</f>
        <v>No</v>
      </c>
    </row>
    <row r="2155" spans="1:47" ht="14.45" customHeight="1" x14ac:dyDescent="0.25">
      <c r="A2155" t="s">
        <v>1440</v>
      </c>
      <c r="B2155" s="31" t="s">
        <v>1441</v>
      </c>
      <c r="C2155">
        <v>1</v>
      </c>
      <c r="D2155">
        <v>1</v>
      </c>
      <c r="E2155" t="s">
        <v>382</v>
      </c>
      <c r="F2155" t="s">
        <v>464</v>
      </c>
      <c r="G2155" t="s">
        <v>543</v>
      </c>
      <c r="H2155" t="s">
        <v>1425</v>
      </c>
      <c r="I2155">
        <v>143788</v>
      </c>
      <c r="J2155" s="19">
        <v>43605</v>
      </c>
      <c r="K2155" s="19">
        <v>43643</v>
      </c>
      <c r="L2155">
        <v>201906</v>
      </c>
      <c r="M2155" s="19">
        <v>43617</v>
      </c>
      <c r="N2155">
        <v>24617</v>
      </c>
      <c r="O2155" t="s">
        <v>1070</v>
      </c>
      <c r="P2155" t="s">
        <v>1442</v>
      </c>
      <c r="Q2155" t="s">
        <v>924</v>
      </c>
      <c r="R2155">
        <v>469720</v>
      </c>
      <c r="S2155" s="19">
        <v>44301</v>
      </c>
      <c r="T2155">
        <v>169361</v>
      </c>
      <c r="U2155" t="s">
        <v>356</v>
      </c>
      <c r="V2155" s="19">
        <v>44327</v>
      </c>
      <c r="W2155" t="s">
        <v>3315</v>
      </c>
      <c r="X2155" t="s">
        <v>3316</v>
      </c>
      <c r="Y2155" t="s">
        <v>95</v>
      </c>
      <c r="Z2155" t="s">
        <v>364</v>
      </c>
      <c r="AA2155" s="29">
        <v>-36</v>
      </c>
      <c r="AB2155">
        <v>0</v>
      </c>
      <c r="AC2155">
        <f t="shared" si="408"/>
        <v>2021</v>
      </c>
      <c r="AD2155">
        <f t="shared" si="409"/>
        <v>5</v>
      </c>
      <c r="AE2155">
        <f t="shared" si="410"/>
        <v>2019</v>
      </c>
      <c r="AF2155">
        <f t="shared" si="411"/>
        <v>5</v>
      </c>
      <c r="AG2155" t="str">
        <f>VLOOKUP(F2155,vlookup!$A$2:$E$660,2,0)</f>
        <v>Retained</v>
      </c>
      <c r="AH2155" t="str">
        <f>VLOOKUP(F2155,vlookup!$A$2:$E$660,3,0)</f>
        <v>Service Contract</v>
      </c>
      <c r="AI2155" t="str">
        <f>VLOOKUP(F2155,vlookup!$A$2:$E$660,4,0)</f>
        <v>Used Car Programs</v>
      </c>
      <c r="AJ2155" t="str">
        <f>VLOOKUP(F2155,vlookup!$A$2:$E$660,5,0)</f>
        <v>High Mileage</v>
      </c>
      <c r="AL2155">
        <f t="shared" si="412"/>
        <v>37</v>
      </c>
      <c r="AM2155">
        <f t="shared" si="413"/>
        <v>711</v>
      </c>
      <c r="AN2155">
        <f t="shared" si="414"/>
        <v>25573</v>
      </c>
      <c r="AO2155" t="str">
        <f t="shared" si="415"/>
        <v/>
      </c>
      <c r="AP2155" t="str">
        <f t="shared" si="416"/>
        <v/>
      </c>
      <c r="AQ2155" t="str">
        <f t="shared" si="417"/>
        <v/>
      </c>
      <c r="AR2155">
        <f t="shared" si="418"/>
        <v>-36</v>
      </c>
      <c r="AS2155" t="str">
        <f t="shared" si="419"/>
        <v>7R204035E9-1</v>
      </c>
      <c r="AT2155" t="str">
        <f>IFERROR(IF(VLOOKUP(Y2155,vlookup!$I$2:$J$9,1,0)=Y2155,VLOOKUP(Y2155,vlookup!$I$2:$J$9,2,0),PROPER(Y2155)),PROPER(Y2155))</f>
        <v>Parts</v>
      </c>
      <c r="AU2155" t="str">
        <f>IFERROR(IF(B2155=VLOOKUP(B2155,vlookup!$L$2:$L$10,1,0),"Yes","No"),"No")</f>
        <v>No</v>
      </c>
    </row>
    <row r="2156" spans="1:47" ht="14.45" customHeight="1" x14ac:dyDescent="0.25">
      <c r="A2156" t="s">
        <v>1440</v>
      </c>
      <c r="B2156" s="31" t="s">
        <v>1441</v>
      </c>
      <c r="C2156">
        <v>1</v>
      </c>
      <c r="D2156">
        <v>1</v>
      </c>
      <c r="E2156" t="s">
        <v>382</v>
      </c>
      <c r="F2156" t="s">
        <v>464</v>
      </c>
      <c r="G2156" t="s">
        <v>543</v>
      </c>
      <c r="H2156" t="s">
        <v>1425</v>
      </c>
      <c r="I2156">
        <v>143788</v>
      </c>
      <c r="J2156" s="19">
        <v>43605</v>
      </c>
      <c r="K2156" s="19">
        <v>43643</v>
      </c>
      <c r="L2156">
        <v>201906</v>
      </c>
      <c r="M2156" s="19">
        <v>43617</v>
      </c>
      <c r="N2156">
        <v>24617</v>
      </c>
      <c r="O2156" t="s">
        <v>1070</v>
      </c>
      <c r="P2156" t="s">
        <v>1442</v>
      </c>
      <c r="Q2156" t="s">
        <v>924</v>
      </c>
      <c r="R2156">
        <v>469720</v>
      </c>
      <c r="S2156" s="19">
        <v>44301</v>
      </c>
      <c r="T2156">
        <v>169361</v>
      </c>
      <c r="U2156" t="s">
        <v>356</v>
      </c>
      <c r="V2156" s="19">
        <v>44327</v>
      </c>
      <c r="W2156" t="s">
        <v>3359</v>
      </c>
      <c r="X2156" t="s">
        <v>3360</v>
      </c>
      <c r="Y2156" t="s">
        <v>95</v>
      </c>
      <c r="Z2156" t="s">
        <v>1064</v>
      </c>
      <c r="AA2156" s="29">
        <v>-10.58</v>
      </c>
      <c r="AB2156">
        <v>0</v>
      </c>
      <c r="AC2156">
        <f t="shared" si="408"/>
        <v>2021</v>
      </c>
      <c r="AD2156">
        <f t="shared" si="409"/>
        <v>5</v>
      </c>
      <c r="AE2156">
        <f t="shared" si="410"/>
        <v>2019</v>
      </c>
      <c r="AF2156">
        <f t="shared" si="411"/>
        <v>5</v>
      </c>
      <c r="AG2156" t="str">
        <f>VLOOKUP(F2156,vlookup!$A$2:$E$660,2,0)</f>
        <v>Retained</v>
      </c>
      <c r="AH2156" t="str">
        <f>VLOOKUP(F2156,vlookup!$A$2:$E$660,3,0)</f>
        <v>Service Contract</v>
      </c>
      <c r="AI2156" t="str">
        <f>VLOOKUP(F2156,vlookup!$A$2:$E$660,4,0)</f>
        <v>Used Car Programs</v>
      </c>
      <c r="AJ2156" t="str">
        <f>VLOOKUP(F2156,vlookup!$A$2:$E$660,5,0)</f>
        <v>High Mileage</v>
      </c>
      <c r="AL2156">
        <f t="shared" si="412"/>
        <v>37</v>
      </c>
      <c r="AM2156">
        <f t="shared" si="413"/>
        <v>711</v>
      </c>
      <c r="AN2156">
        <f t="shared" si="414"/>
        <v>25573</v>
      </c>
      <c r="AO2156" t="str">
        <f t="shared" si="415"/>
        <v/>
      </c>
      <c r="AP2156" t="str">
        <f t="shared" si="416"/>
        <v/>
      </c>
      <c r="AQ2156" t="str">
        <f t="shared" si="417"/>
        <v/>
      </c>
      <c r="AR2156">
        <f t="shared" si="418"/>
        <v>-10.58</v>
      </c>
      <c r="AS2156" t="str">
        <f t="shared" si="419"/>
        <v>7R204035E9-1</v>
      </c>
      <c r="AT2156" t="str">
        <f>IFERROR(IF(VLOOKUP(Y2156,vlookup!$I$2:$J$9,1,0)=Y2156,VLOOKUP(Y2156,vlookup!$I$2:$J$9,2,0),PROPER(Y2156)),PROPER(Y2156))</f>
        <v>Parts</v>
      </c>
      <c r="AU2156" t="str">
        <f>IFERROR(IF(B2156=VLOOKUP(B2156,vlookup!$L$2:$L$10,1,0),"Yes","No"),"No")</f>
        <v>No</v>
      </c>
    </row>
    <row r="2157" spans="1:47" ht="14.45" customHeight="1" x14ac:dyDescent="0.25">
      <c r="A2157" t="s">
        <v>1440</v>
      </c>
      <c r="B2157" s="31" t="s">
        <v>1441</v>
      </c>
      <c r="C2157">
        <v>1</v>
      </c>
      <c r="D2157">
        <v>1</v>
      </c>
      <c r="E2157" t="s">
        <v>382</v>
      </c>
      <c r="F2157" t="s">
        <v>464</v>
      </c>
      <c r="G2157" t="s">
        <v>543</v>
      </c>
      <c r="H2157" t="s">
        <v>1425</v>
      </c>
      <c r="I2157">
        <v>143788</v>
      </c>
      <c r="J2157" s="19">
        <v>43605</v>
      </c>
      <c r="K2157" s="19">
        <v>43643</v>
      </c>
      <c r="L2157">
        <v>201906</v>
      </c>
      <c r="M2157" s="19">
        <v>43617</v>
      </c>
      <c r="N2157">
        <v>24617</v>
      </c>
      <c r="O2157" t="s">
        <v>1070</v>
      </c>
      <c r="P2157" t="s">
        <v>1442</v>
      </c>
      <c r="Q2157" t="s">
        <v>924</v>
      </c>
      <c r="R2157">
        <v>469720</v>
      </c>
      <c r="S2157" s="19">
        <v>44301</v>
      </c>
      <c r="T2157">
        <v>169361</v>
      </c>
      <c r="U2157" t="s">
        <v>356</v>
      </c>
      <c r="V2157" s="19">
        <v>44327</v>
      </c>
      <c r="W2157" t="s">
        <v>372</v>
      </c>
      <c r="X2157" t="s">
        <v>373</v>
      </c>
      <c r="Y2157" t="s">
        <v>95</v>
      </c>
      <c r="Z2157" t="s">
        <v>369</v>
      </c>
      <c r="AA2157" s="29">
        <v>-21.8</v>
      </c>
      <c r="AB2157">
        <v>0</v>
      </c>
      <c r="AC2157">
        <f t="shared" si="408"/>
        <v>2021</v>
      </c>
      <c r="AD2157">
        <f t="shared" si="409"/>
        <v>5</v>
      </c>
      <c r="AE2157">
        <f t="shared" si="410"/>
        <v>2019</v>
      </c>
      <c r="AF2157">
        <f t="shared" si="411"/>
        <v>5</v>
      </c>
      <c r="AG2157" t="str">
        <f>VLOOKUP(F2157,vlookup!$A$2:$E$660,2,0)</f>
        <v>Retained</v>
      </c>
      <c r="AH2157" t="str">
        <f>VLOOKUP(F2157,vlookup!$A$2:$E$660,3,0)</f>
        <v>Service Contract</v>
      </c>
      <c r="AI2157" t="str">
        <f>VLOOKUP(F2157,vlookup!$A$2:$E$660,4,0)</f>
        <v>Used Car Programs</v>
      </c>
      <c r="AJ2157" t="str">
        <f>VLOOKUP(F2157,vlookup!$A$2:$E$660,5,0)</f>
        <v>High Mileage</v>
      </c>
      <c r="AL2157">
        <f t="shared" si="412"/>
        <v>37</v>
      </c>
      <c r="AM2157">
        <f t="shared" si="413"/>
        <v>711</v>
      </c>
      <c r="AN2157">
        <f t="shared" si="414"/>
        <v>25573</v>
      </c>
      <c r="AO2157" t="str">
        <f t="shared" si="415"/>
        <v/>
      </c>
      <c r="AP2157" t="str">
        <f t="shared" si="416"/>
        <v/>
      </c>
      <c r="AQ2157" t="str">
        <f t="shared" si="417"/>
        <v/>
      </c>
      <c r="AR2157">
        <f t="shared" si="418"/>
        <v>-21.8</v>
      </c>
      <c r="AS2157" t="str">
        <f t="shared" si="419"/>
        <v>7R204035E9-1</v>
      </c>
      <c r="AT2157" t="str">
        <f>IFERROR(IF(VLOOKUP(Y2157,vlookup!$I$2:$J$9,1,0)=Y2157,VLOOKUP(Y2157,vlookup!$I$2:$J$9,2,0),PROPER(Y2157)),PROPER(Y2157))</f>
        <v>Parts</v>
      </c>
      <c r="AU2157" t="str">
        <f>IFERROR(IF(B2157=VLOOKUP(B2157,vlookup!$L$2:$L$10,1,0),"Yes","No"),"No")</f>
        <v>No</v>
      </c>
    </row>
    <row r="2158" spans="1:47" ht="14.45" customHeight="1" x14ac:dyDescent="0.25">
      <c r="A2158" t="s">
        <v>1440</v>
      </c>
      <c r="B2158" s="31" t="s">
        <v>1441</v>
      </c>
      <c r="C2158">
        <v>1</v>
      </c>
      <c r="D2158">
        <v>1</v>
      </c>
      <c r="E2158" t="s">
        <v>382</v>
      </c>
      <c r="F2158" t="s">
        <v>464</v>
      </c>
      <c r="G2158" t="s">
        <v>543</v>
      </c>
      <c r="H2158" t="s">
        <v>1425</v>
      </c>
      <c r="I2158">
        <v>143788</v>
      </c>
      <c r="J2158" s="19">
        <v>43605</v>
      </c>
      <c r="K2158" s="19">
        <v>43643</v>
      </c>
      <c r="L2158">
        <v>201906</v>
      </c>
      <c r="M2158" s="19">
        <v>43617</v>
      </c>
      <c r="N2158">
        <v>24617</v>
      </c>
      <c r="O2158" t="s">
        <v>1070</v>
      </c>
      <c r="P2158" t="s">
        <v>1442</v>
      </c>
      <c r="Q2158" t="s">
        <v>924</v>
      </c>
      <c r="R2158">
        <v>469720</v>
      </c>
      <c r="S2158" s="19">
        <v>44301</v>
      </c>
      <c r="T2158">
        <v>169361</v>
      </c>
      <c r="U2158" t="s">
        <v>356</v>
      </c>
      <c r="V2158" s="19">
        <v>44327</v>
      </c>
      <c r="W2158" t="s">
        <v>3259</v>
      </c>
      <c r="X2158" t="s">
        <v>3260</v>
      </c>
      <c r="Y2158" t="s">
        <v>95</v>
      </c>
      <c r="Z2158" t="s">
        <v>369</v>
      </c>
      <c r="AA2158" s="29">
        <v>-10.54</v>
      </c>
      <c r="AB2158">
        <v>0</v>
      </c>
      <c r="AC2158">
        <f t="shared" si="408"/>
        <v>2021</v>
      </c>
      <c r="AD2158">
        <f t="shared" si="409"/>
        <v>5</v>
      </c>
      <c r="AE2158">
        <f t="shared" si="410"/>
        <v>2019</v>
      </c>
      <c r="AF2158">
        <f t="shared" si="411"/>
        <v>5</v>
      </c>
      <c r="AG2158" t="str">
        <f>VLOOKUP(F2158,vlookup!$A$2:$E$660,2,0)</f>
        <v>Retained</v>
      </c>
      <c r="AH2158" t="str">
        <f>VLOOKUP(F2158,vlookup!$A$2:$E$660,3,0)</f>
        <v>Service Contract</v>
      </c>
      <c r="AI2158" t="str">
        <f>VLOOKUP(F2158,vlookup!$A$2:$E$660,4,0)</f>
        <v>Used Car Programs</v>
      </c>
      <c r="AJ2158" t="str">
        <f>VLOOKUP(F2158,vlookup!$A$2:$E$660,5,0)</f>
        <v>High Mileage</v>
      </c>
      <c r="AL2158">
        <f t="shared" si="412"/>
        <v>37</v>
      </c>
      <c r="AM2158">
        <f t="shared" si="413"/>
        <v>711</v>
      </c>
      <c r="AN2158">
        <f t="shared" si="414"/>
        <v>25573</v>
      </c>
      <c r="AO2158" t="str">
        <f t="shared" si="415"/>
        <v/>
      </c>
      <c r="AP2158" t="str">
        <f t="shared" si="416"/>
        <v/>
      </c>
      <c r="AQ2158" t="str">
        <f t="shared" si="417"/>
        <v/>
      </c>
      <c r="AR2158">
        <f t="shared" si="418"/>
        <v>-10.54</v>
      </c>
      <c r="AS2158" t="str">
        <f t="shared" si="419"/>
        <v>7R204035E9-1</v>
      </c>
      <c r="AT2158" t="str">
        <f>IFERROR(IF(VLOOKUP(Y2158,vlookup!$I$2:$J$9,1,0)=Y2158,VLOOKUP(Y2158,vlookup!$I$2:$J$9,2,0),PROPER(Y2158)),PROPER(Y2158))</f>
        <v>Parts</v>
      </c>
      <c r="AU2158" t="str">
        <f>IFERROR(IF(B2158=VLOOKUP(B2158,vlookup!$L$2:$L$10,1,0),"Yes","No"),"No")</f>
        <v>No</v>
      </c>
    </row>
    <row r="2159" spans="1:47" ht="14.45" customHeight="1" x14ac:dyDescent="0.25">
      <c r="A2159" t="s">
        <v>1440</v>
      </c>
      <c r="B2159" s="31" t="s">
        <v>1441</v>
      </c>
      <c r="C2159">
        <v>1</v>
      </c>
      <c r="D2159">
        <v>2</v>
      </c>
      <c r="E2159" t="s">
        <v>382</v>
      </c>
      <c r="F2159" t="s">
        <v>464</v>
      </c>
      <c r="G2159" t="s">
        <v>543</v>
      </c>
      <c r="H2159" t="s">
        <v>1425</v>
      </c>
      <c r="I2159">
        <v>143788</v>
      </c>
      <c r="J2159" s="19">
        <v>43605</v>
      </c>
      <c r="K2159" s="19">
        <v>43643</v>
      </c>
      <c r="L2159">
        <v>201906</v>
      </c>
      <c r="M2159" s="19">
        <v>43617</v>
      </c>
      <c r="N2159">
        <v>24617</v>
      </c>
      <c r="O2159" t="s">
        <v>1070</v>
      </c>
      <c r="P2159" t="s">
        <v>3299</v>
      </c>
      <c r="Q2159" t="s">
        <v>359</v>
      </c>
      <c r="R2159">
        <v>283065</v>
      </c>
      <c r="S2159" s="19">
        <v>44314</v>
      </c>
      <c r="T2159">
        <v>169361</v>
      </c>
      <c r="U2159" t="s">
        <v>356</v>
      </c>
      <c r="V2159" s="19">
        <v>44321</v>
      </c>
      <c r="W2159" t="s">
        <v>370</v>
      </c>
      <c r="X2159" t="s">
        <v>371</v>
      </c>
      <c r="Y2159" t="s">
        <v>95</v>
      </c>
      <c r="Z2159" t="s">
        <v>369</v>
      </c>
      <c r="AA2159" s="29">
        <v>-1916</v>
      </c>
      <c r="AB2159">
        <v>0</v>
      </c>
      <c r="AC2159">
        <f t="shared" si="408"/>
        <v>2021</v>
      </c>
      <c r="AD2159">
        <f t="shared" si="409"/>
        <v>5</v>
      </c>
      <c r="AE2159">
        <f t="shared" si="410"/>
        <v>2019</v>
      </c>
      <c r="AF2159">
        <f t="shared" si="411"/>
        <v>5</v>
      </c>
      <c r="AG2159" t="str">
        <f>VLOOKUP(F2159,vlookup!$A$2:$E$660,2,0)</f>
        <v>Retained</v>
      </c>
      <c r="AH2159" t="str">
        <f>VLOOKUP(F2159,vlookup!$A$2:$E$660,3,0)</f>
        <v>Service Contract</v>
      </c>
      <c r="AI2159" t="str">
        <f>VLOOKUP(F2159,vlookup!$A$2:$E$660,4,0)</f>
        <v>Used Car Programs</v>
      </c>
      <c r="AJ2159" t="str">
        <f>VLOOKUP(F2159,vlookup!$A$2:$E$660,5,0)</f>
        <v>High Mileage</v>
      </c>
      <c r="AL2159">
        <f t="shared" si="412"/>
        <v>37</v>
      </c>
      <c r="AM2159">
        <f t="shared" si="413"/>
        <v>705</v>
      </c>
      <c r="AN2159">
        <f t="shared" si="414"/>
        <v>25573</v>
      </c>
      <c r="AO2159" t="str">
        <f t="shared" si="415"/>
        <v/>
      </c>
      <c r="AP2159" t="str">
        <f t="shared" si="416"/>
        <v/>
      </c>
      <c r="AQ2159" t="str">
        <f t="shared" si="417"/>
        <v/>
      </c>
      <c r="AR2159">
        <f t="shared" si="418"/>
        <v>-1916</v>
      </c>
      <c r="AS2159" t="str">
        <f t="shared" si="419"/>
        <v>7R204035E9-1</v>
      </c>
      <c r="AT2159" t="str">
        <f>IFERROR(IF(VLOOKUP(Y2159,vlookup!$I$2:$J$9,1,0)=Y2159,VLOOKUP(Y2159,vlookup!$I$2:$J$9,2,0),PROPER(Y2159)),PROPER(Y2159))</f>
        <v>Parts</v>
      </c>
      <c r="AU2159" t="str">
        <f>IFERROR(IF(B2159=VLOOKUP(B2159,vlookup!$L$2:$L$10,1,0),"Yes","No"),"No")</f>
        <v>No</v>
      </c>
    </row>
    <row r="2160" spans="1:47" ht="14.45" customHeight="1" x14ac:dyDescent="0.25">
      <c r="A2160" t="s">
        <v>2985</v>
      </c>
      <c r="B2160" s="31" t="s">
        <v>2986</v>
      </c>
      <c r="C2160">
        <v>2</v>
      </c>
      <c r="D2160">
        <v>2</v>
      </c>
      <c r="E2160" t="s">
        <v>382</v>
      </c>
      <c r="F2160" t="s">
        <v>205</v>
      </c>
      <c r="G2160" t="s">
        <v>543</v>
      </c>
      <c r="H2160" t="s">
        <v>1425</v>
      </c>
      <c r="I2160">
        <v>115462</v>
      </c>
      <c r="J2160" s="19">
        <v>42208</v>
      </c>
      <c r="K2160" s="19">
        <v>42244</v>
      </c>
      <c r="L2160">
        <v>201508</v>
      </c>
      <c r="M2160" s="19">
        <v>42217</v>
      </c>
      <c r="N2160">
        <v>24616</v>
      </c>
      <c r="O2160" t="s">
        <v>1076</v>
      </c>
      <c r="P2160" t="s">
        <v>1172</v>
      </c>
      <c r="Q2160" t="s">
        <v>924</v>
      </c>
      <c r="R2160">
        <v>10836</v>
      </c>
      <c r="S2160" s="19">
        <v>42502</v>
      </c>
      <c r="T2160">
        <v>115462</v>
      </c>
      <c r="U2160" t="s">
        <v>356</v>
      </c>
      <c r="V2160" s="19">
        <v>42591</v>
      </c>
      <c r="W2160" t="s">
        <v>579</v>
      </c>
      <c r="X2160" t="s">
        <v>580</v>
      </c>
      <c r="Y2160" t="s">
        <v>95</v>
      </c>
      <c r="Z2160" t="s">
        <v>364</v>
      </c>
      <c r="AA2160" s="29">
        <v>-20.8</v>
      </c>
      <c r="AB2160">
        <v>0</v>
      </c>
      <c r="AC2160">
        <f t="shared" si="408"/>
        <v>2016</v>
      </c>
      <c r="AD2160">
        <f t="shared" si="409"/>
        <v>8</v>
      </c>
      <c r="AE2160">
        <f t="shared" si="410"/>
        <v>2015</v>
      </c>
      <c r="AF2160">
        <f t="shared" si="411"/>
        <v>7</v>
      </c>
      <c r="AG2160" t="str">
        <f>VLOOKUP(F2160,vlookup!$A$2:$E$660,2,0)</f>
        <v>Retained</v>
      </c>
      <c r="AH2160" t="str">
        <f>VLOOKUP(F2160,vlookup!$A$2:$E$660,3,0)</f>
        <v>Service Contract</v>
      </c>
      <c r="AI2160" t="str">
        <f>VLOOKUP(F2160,vlookup!$A$2:$E$660,4,0)</f>
        <v>Used Car Programs</v>
      </c>
      <c r="AJ2160" t="str">
        <f>VLOOKUP(F2160,vlookup!$A$2:$E$660,5,0)</f>
        <v>High Mileage</v>
      </c>
      <c r="AL2160">
        <f t="shared" si="412"/>
        <v>35</v>
      </c>
      <c r="AM2160">
        <f t="shared" si="413"/>
        <v>376</v>
      </c>
      <c r="AN2160" t="str">
        <f t="shared" si="414"/>
        <v/>
      </c>
      <c r="AO2160" t="str">
        <f t="shared" si="415"/>
        <v/>
      </c>
      <c r="AP2160" t="str">
        <f t="shared" si="416"/>
        <v/>
      </c>
      <c r="AQ2160" t="str">
        <f t="shared" si="417"/>
        <v/>
      </c>
      <c r="AR2160">
        <f t="shared" si="418"/>
        <v>-20.8</v>
      </c>
      <c r="AS2160" t="str">
        <f t="shared" si="419"/>
        <v>7J393417G5-2</v>
      </c>
      <c r="AT2160" t="str">
        <f>IFERROR(IF(VLOOKUP(Y2160,vlookup!$I$2:$J$9,1,0)=Y2160,VLOOKUP(Y2160,vlookup!$I$2:$J$9,2,0),PROPER(Y2160)),PROPER(Y2160))</f>
        <v>Parts</v>
      </c>
      <c r="AU2160" t="str">
        <f>IFERROR(IF(B2160=VLOOKUP(B2160,vlookup!$L$2:$L$10,1,0),"Yes","No"),"No")</f>
        <v>No</v>
      </c>
    </row>
    <row r="2161" spans="1:47" ht="14.45" customHeight="1" x14ac:dyDescent="0.25">
      <c r="A2161" t="s">
        <v>2985</v>
      </c>
      <c r="B2161" s="31" t="s">
        <v>2986</v>
      </c>
      <c r="C2161">
        <v>2</v>
      </c>
      <c r="D2161">
        <v>2</v>
      </c>
      <c r="E2161" t="s">
        <v>382</v>
      </c>
      <c r="F2161" t="s">
        <v>205</v>
      </c>
      <c r="G2161" t="s">
        <v>543</v>
      </c>
      <c r="H2161" t="s">
        <v>1425</v>
      </c>
      <c r="I2161">
        <v>115462</v>
      </c>
      <c r="J2161" s="19">
        <v>42208</v>
      </c>
      <c r="K2161" s="19">
        <v>42244</v>
      </c>
      <c r="L2161">
        <v>201508</v>
      </c>
      <c r="M2161" s="19">
        <v>42217</v>
      </c>
      <c r="N2161">
        <v>24616</v>
      </c>
      <c r="O2161" t="s">
        <v>1076</v>
      </c>
      <c r="P2161" t="s">
        <v>1172</v>
      </c>
      <c r="Q2161" t="s">
        <v>924</v>
      </c>
      <c r="R2161">
        <v>10836</v>
      </c>
      <c r="S2161" s="19">
        <v>42502</v>
      </c>
      <c r="T2161">
        <v>115462</v>
      </c>
      <c r="U2161" t="s">
        <v>356</v>
      </c>
      <c r="V2161" s="19">
        <v>42591</v>
      </c>
      <c r="W2161" t="s">
        <v>3361</v>
      </c>
      <c r="X2161" t="s">
        <v>3362</v>
      </c>
      <c r="Y2161" t="s">
        <v>95</v>
      </c>
      <c r="Z2161" t="s">
        <v>364</v>
      </c>
      <c r="AA2161" s="29">
        <v>-22.6</v>
      </c>
      <c r="AB2161">
        <v>0</v>
      </c>
      <c r="AC2161">
        <f t="shared" si="408"/>
        <v>2016</v>
      </c>
      <c r="AD2161">
        <f t="shared" si="409"/>
        <v>8</v>
      </c>
      <c r="AE2161">
        <f t="shared" si="410"/>
        <v>2015</v>
      </c>
      <c r="AF2161">
        <f t="shared" si="411"/>
        <v>7</v>
      </c>
      <c r="AG2161" t="str">
        <f>VLOOKUP(F2161,vlookup!$A$2:$E$660,2,0)</f>
        <v>Retained</v>
      </c>
      <c r="AH2161" t="str">
        <f>VLOOKUP(F2161,vlookup!$A$2:$E$660,3,0)</f>
        <v>Service Contract</v>
      </c>
      <c r="AI2161" t="str">
        <f>VLOOKUP(F2161,vlookup!$A$2:$E$660,4,0)</f>
        <v>Used Car Programs</v>
      </c>
      <c r="AJ2161" t="str">
        <f>VLOOKUP(F2161,vlookup!$A$2:$E$660,5,0)</f>
        <v>High Mileage</v>
      </c>
      <c r="AL2161">
        <f t="shared" si="412"/>
        <v>35</v>
      </c>
      <c r="AM2161">
        <f t="shared" si="413"/>
        <v>376</v>
      </c>
      <c r="AN2161" t="str">
        <f t="shared" si="414"/>
        <v/>
      </c>
      <c r="AO2161" t="str">
        <f t="shared" si="415"/>
        <v/>
      </c>
      <c r="AP2161" t="str">
        <f t="shared" si="416"/>
        <v/>
      </c>
      <c r="AQ2161" t="str">
        <f t="shared" si="417"/>
        <v/>
      </c>
      <c r="AR2161">
        <f t="shared" si="418"/>
        <v>-22.6</v>
      </c>
      <c r="AS2161" t="str">
        <f t="shared" si="419"/>
        <v>7J393417G5-2</v>
      </c>
      <c r="AT2161" t="str">
        <f>IFERROR(IF(VLOOKUP(Y2161,vlookup!$I$2:$J$9,1,0)=Y2161,VLOOKUP(Y2161,vlookup!$I$2:$J$9,2,0),PROPER(Y2161)),PROPER(Y2161))</f>
        <v>Parts</v>
      </c>
      <c r="AU2161" t="str">
        <f>IFERROR(IF(B2161=VLOOKUP(B2161,vlookup!$L$2:$L$10,1,0),"Yes","No"),"No")</f>
        <v>No</v>
      </c>
    </row>
    <row r="2162" spans="1:47" ht="14.45" customHeight="1" x14ac:dyDescent="0.25">
      <c r="A2162" t="s">
        <v>2985</v>
      </c>
      <c r="B2162" s="31" t="s">
        <v>2986</v>
      </c>
      <c r="C2162">
        <v>2</v>
      </c>
      <c r="D2162">
        <v>2</v>
      </c>
      <c r="E2162" t="s">
        <v>382</v>
      </c>
      <c r="F2162" t="s">
        <v>205</v>
      </c>
      <c r="G2162" t="s">
        <v>543</v>
      </c>
      <c r="H2162" t="s">
        <v>1425</v>
      </c>
      <c r="I2162">
        <v>115462</v>
      </c>
      <c r="J2162" s="19">
        <v>42208</v>
      </c>
      <c r="K2162" s="19">
        <v>42244</v>
      </c>
      <c r="L2162">
        <v>201508</v>
      </c>
      <c r="M2162" s="19">
        <v>42217</v>
      </c>
      <c r="N2162">
        <v>24616</v>
      </c>
      <c r="O2162" t="s">
        <v>1076</v>
      </c>
      <c r="P2162" t="s">
        <v>1172</v>
      </c>
      <c r="Q2162" t="s">
        <v>924</v>
      </c>
      <c r="R2162">
        <v>10836</v>
      </c>
      <c r="S2162" s="19">
        <v>42502</v>
      </c>
      <c r="T2162">
        <v>115462</v>
      </c>
      <c r="U2162" t="s">
        <v>356</v>
      </c>
      <c r="V2162" s="19">
        <v>42591</v>
      </c>
      <c r="W2162" t="s">
        <v>988</v>
      </c>
      <c r="X2162" t="s">
        <v>989</v>
      </c>
      <c r="Y2162" t="s">
        <v>95</v>
      </c>
      <c r="Z2162" t="s">
        <v>364</v>
      </c>
      <c r="AA2162" s="29">
        <v>-52.91</v>
      </c>
      <c r="AB2162">
        <v>0</v>
      </c>
      <c r="AC2162">
        <f t="shared" si="408"/>
        <v>2016</v>
      </c>
      <c r="AD2162">
        <f t="shared" si="409"/>
        <v>8</v>
      </c>
      <c r="AE2162">
        <f t="shared" si="410"/>
        <v>2015</v>
      </c>
      <c r="AF2162">
        <f t="shared" si="411"/>
        <v>7</v>
      </c>
      <c r="AG2162" t="str">
        <f>VLOOKUP(F2162,vlookup!$A$2:$E$660,2,0)</f>
        <v>Retained</v>
      </c>
      <c r="AH2162" t="str">
        <f>VLOOKUP(F2162,vlookup!$A$2:$E$660,3,0)</f>
        <v>Service Contract</v>
      </c>
      <c r="AI2162" t="str">
        <f>VLOOKUP(F2162,vlookup!$A$2:$E$660,4,0)</f>
        <v>Used Car Programs</v>
      </c>
      <c r="AJ2162" t="str">
        <f>VLOOKUP(F2162,vlookup!$A$2:$E$660,5,0)</f>
        <v>High Mileage</v>
      </c>
      <c r="AL2162">
        <f t="shared" si="412"/>
        <v>35</v>
      </c>
      <c r="AM2162">
        <f t="shared" si="413"/>
        <v>376</v>
      </c>
      <c r="AN2162" t="str">
        <f t="shared" si="414"/>
        <v/>
      </c>
      <c r="AO2162" t="str">
        <f t="shared" si="415"/>
        <v/>
      </c>
      <c r="AP2162" t="str">
        <f t="shared" si="416"/>
        <v/>
      </c>
      <c r="AQ2162" t="str">
        <f t="shared" si="417"/>
        <v/>
      </c>
      <c r="AR2162">
        <f t="shared" si="418"/>
        <v>-52.91</v>
      </c>
      <c r="AS2162" t="str">
        <f t="shared" si="419"/>
        <v>7J393417G5-2</v>
      </c>
      <c r="AT2162" t="str">
        <f>IFERROR(IF(VLOOKUP(Y2162,vlookup!$I$2:$J$9,1,0)=Y2162,VLOOKUP(Y2162,vlookup!$I$2:$J$9,2,0),PROPER(Y2162)),PROPER(Y2162))</f>
        <v>Parts</v>
      </c>
      <c r="AU2162" t="str">
        <f>IFERROR(IF(B2162=VLOOKUP(B2162,vlookup!$L$2:$L$10,1,0),"Yes","No"),"No")</f>
        <v>No</v>
      </c>
    </row>
    <row r="2163" spans="1:47" ht="14.45" customHeight="1" x14ac:dyDescent="0.25">
      <c r="A2163" t="s">
        <v>2985</v>
      </c>
      <c r="B2163" s="31" t="s">
        <v>2986</v>
      </c>
      <c r="C2163">
        <v>2</v>
      </c>
      <c r="D2163">
        <v>2</v>
      </c>
      <c r="E2163" t="s">
        <v>382</v>
      </c>
      <c r="F2163" t="s">
        <v>205</v>
      </c>
      <c r="G2163" t="s">
        <v>543</v>
      </c>
      <c r="H2163" t="s">
        <v>1425</v>
      </c>
      <c r="I2163">
        <v>115462</v>
      </c>
      <c r="J2163" s="19">
        <v>42208</v>
      </c>
      <c r="K2163" s="19">
        <v>42244</v>
      </c>
      <c r="L2163">
        <v>201508</v>
      </c>
      <c r="M2163" s="19">
        <v>42217</v>
      </c>
      <c r="N2163">
        <v>24616</v>
      </c>
      <c r="O2163" t="s">
        <v>1076</v>
      </c>
      <c r="P2163" t="s">
        <v>1172</v>
      </c>
      <c r="Q2163" t="s">
        <v>924</v>
      </c>
      <c r="R2163">
        <v>10836</v>
      </c>
      <c r="S2163" s="19">
        <v>42502</v>
      </c>
      <c r="T2163">
        <v>115462</v>
      </c>
      <c r="U2163" t="s">
        <v>356</v>
      </c>
      <c r="V2163" s="19">
        <v>42591</v>
      </c>
      <c r="W2163" t="s">
        <v>610</v>
      </c>
      <c r="X2163" t="s">
        <v>611</v>
      </c>
      <c r="Y2163" t="s">
        <v>95</v>
      </c>
      <c r="Z2163" t="s">
        <v>364</v>
      </c>
      <c r="AA2163" s="29">
        <v>-757.84</v>
      </c>
      <c r="AB2163">
        <v>0</v>
      </c>
      <c r="AC2163">
        <f t="shared" si="408"/>
        <v>2016</v>
      </c>
      <c r="AD2163">
        <f t="shared" si="409"/>
        <v>8</v>
      </c>
      <c r="AE2163">
        <f t="shared" si="410"/>
        <v>2015</v>
      </c>
      <c r="AF2163">
        <f t="shared" si="411"/>
        <v>7</v>
      </c>
      <c r="AG2163" t="str">
        <f>VLOOKUP(F2163,vlookup!$A$2:$E$660,2,0)</f>
        <v>Retained</v>
      </c>
      <c r="AH2163" t="str">
        <f>VLOOKUP(F2163,vlookup!$A$2:$E$660,3,0)</f>
        <v>Service Contract</v>
      </c>
      <c r="AI2163" t="str">
        <f>VLOOKUP(F2163,vlookup!$A$2:$E$660,4,0)</f>
        <v>Used Car Programs</v>
      </c>
      <c r="AJ2163" t="str">
        <f>VLOOKUP(F2163,vlookup!$A$2:$E$660,5,0)</f>
        <v>High Mileage</v>
      </c>
      <c r="AL2163">
        <f t="shared" si="412"/>
        <v>35</v>
      </c>
      <c r="AM2163">
        <f t="shared" si="413"/>
        <v>376</v>
      </c>
      <c r="AN2163" t="str">
        <f t="shared" si="414"/>
        <v/>
      </c>
      <c r="AO2163" t="str">
        <f t="shared" si="415"/>
        <v/>
      </c>
      <c r="AP2163" t="str">
        <f t="shared" si="416"/>
        <v/>
      </c>
      <c r="AQ2163" t="str">
        <f t="shared" si="417"/>
        <v/>
      </c>
      <c r="AR2163">
        <f t="shared" si="418"/>
        <v>-757.84</v>
      </c>
      <c r="AS2163" t="str">
        <f t="shared" si="419"/>
        <v>7J393417G5-2</v>
      </c>
      <c r="AT2163" t="str">
        <f>IFERROR(IF(VLOOKUP(Y2163,vlookup!$I$2:$J$9,1,0)=Y2163,VLOOKUP(Y2163,vlookup!$I$2:$J$9,2,0),PROPER(Y2163)),PROPER(Y2163))</f>
        <v>Parts</v>
      </c>
      <c r="AU2163" t="str">
        <f>IFERROR(IF(B2163=VLOOKUP(B2163,vlookup!$L$2:$L$10,1,0),"Yes","No"),"No")</f>
        <v>No</v>
      </c>
    </row>
    <row r="2164" spans="1:47" ht="14.45" customHeight="1" x14ac:dyDescent="0.25">
      <c r="A2164" t="s">
        <v>2985</v>
      </c>
      <c r="B2164" s="31" t="s">
        <v>2986</v>
      </c>
      <c r="C2164">
        <v>2</v>
      </c>
      <c r="D2164">
        <v>2</v>
      </c>
      <c r="E2164" t="s">
        <v>382</v>
      </c>
      <c r="F2164" t="s">
        <v>205</v>
      </c>
      <c r="G2164" t="s">
        <v>543</v>
      </c>
      <c r="H2164" t="s">
        <v>1425</v>
      </c>
      <c r="I2164">
        <v>115462</v>
      </c>
      <c r="J2164" s="19">
        <v>42208</v>
      </c>
      <c r="K2164" s="19">
        <v>42244</v>
      </c>
      <c r="L2164">
        <v>201508</v>
      </c>
      <c r="M2164" s="19">
        <v>42217</v>
      </c>
      <c r="N2164">
        <v>24616</v>
      </c>
      <c r="O2164" t="s">
        <v>1076</v>
      </c>
      <c r="P2164" t="s">
        <v>1172</v>
      </c>
      <c r="Q2164" t="s">
        <v>924</v>
      </c>
      <c r="R2164">
        <v>10836</v>
      </c>
      <c r="S2164" s="19">
        <v>42502</v>
      </c>
      <c r="T2164">
        <v>115462</v>
      </c>
      <c r="U2164" t="s">
        <v>356</v>
      </c>
      <c r="V2164" s="19">
        <v>42591</v>
      </c>
      <c r="W2164" t="s">
        <v>3191</v>
      </c>
      <c r="X2164" t="s">
        <v>3192</v>
      </c>
      <c r="Y2164" t="s">
        <v>95</v>
      </c>
      <c r="Z2164" t="s">
        <v>364</v>
      </c>
      <c r="AA2164" s="29">
        <v>-298.06</v>
      </c>
      <c r="AB2164">
        <v>0</v>
      </c>
      <c r="AC2164">
        <f t="shared" si="408"/>
        <v>2016</v>
      </c>
      <c r="AD2164">
        <f t="shared" si="409"/>
        <v>8</v>
      </c>
      <c r="AE2164">
        <f t="shared" si="410"/>
        <v>2015</v>
      </c>
      <c r="AF2164">
        <f t="shared" si="411"/>
        <v>7</v>
      </c>
      <c r="AG2164" t="str">
        <f>VLOOKUP(F2164,vlookup!$A$2:$E$660,2,0)</f>
        <v>Retained</v>
      </c>
      <c r="AH2164" t="str">
        <f>VLOOKUP(F2164,vlookup!$A$2:$E$660,3,0)</f>
        <v>Service Contract</v>
      </c>
      <c r="AI2164" t="str">
        <f>VLOOKUP(F2164,vlookup!$A$2:$E$660,4,0)</f>
        <v>Used Car Programs</v>
      </c>
      <c r="AJ2164" t="str">
        <f>VLOOKUP(F2164,vlookup!$A$2:$E$660,5,0)</f>
        <v>High Mileage</v>
      </c>
      <c r="AL2164">
        <f t="shared" si="412"/>
        <v>35</v>
      </c>
      <c r="AM2164">
        <f t="shared" si="413"/>
        <v>376</v>
      </c>
      <c r="AN2164" t="str">
        <f t="shared" si="414"/>
        <v/>
      </c>
      <c r="AO2164" t="str">
        <f t="shared" si="415"/>
        <v/>
      </c>
      <c r="AP2164" t="str">
        <f t="shared" si="416"/>
        <v/>
      </c>
      <c r="AQ2164" t="str">
        <f t="shared" si="417"/>
        <v/>
      </c>
      <c r="AR2164">
        <f t="shared" si="418"/>
        <v>-298.06</v>
      </c>
      <c r="AS2164" t="str">
        <f t="shared" si="419"/>
        <v>7J393417G5-2</v>
      </c>
      <c r="AT2164" t="str">
        <f>IFERROR(IF(VLOOKUP(Y2164,vlookup!$I$2:$J$9,1,0)=Y2164,VLOOKUP(Y2164,vlookup!$I$2:$J$9,2,0),PROPER(Y2164)),PROPER(Y2164))</f>
        <v>Parts</v>
      </c>
      <c r="AU2164" t="str">
        <f>IFERROR(IF(B2164=VLOOKUP(B2164,vlookup!$L$2:$L$10,1,0),"Yes","No"),"No")</f>
        <v>No</v>
      </c>
    </row>
    <row r="2165" spans="1:47" ht="14.45" customHeight="1" x14ac:dyDescent="0.25">
      <c r="A2165" t="s">
        <v>2985</v>
      </c>
      <c r="B2165" s="31" t="s">
        <v>2986</v>
      </c>
      <c r="C2165">
        <v>2</v>
      </c>
      <c r="D2165">
        <v>2</v>
      </c>
      <c r="E2165" t="s">
        <v>382</v>
      </c>
      <c r="F2165" t="s">
        <v>205</v>
      </c>
      <c r="G2165" t="s">
        <v>543</v>
      </c>
      <c r="H2165" t="s">
        <v>1425</v>
      </c>
      <c r="I2165">
        <v>115462</v>
      </c>
      <c r="J2165" s="19">
        <v>42208</v>
      </c>
      <c r="K2165" s="19">
        <v>42244</v>
      </c>
      <c r="L2165">
        <v>201508</v>
      </c>
      <c r="M2165" s="19">
        <v>42217</v>
      </c>
      <c r="N2165">
        <v>24616</v>
      </c>
      <c r="O2165" t="s">
        <v>1076</v>
      </c>
      <c r="P2165" t="s">
        <v>1172</v>
      </c>
      <c r="Q2165" t="s">
        <v>924</v>
      </c>
      <c r="R2165">
        <v>10836</v>
      </c>
      <c r="S2165" s="19">
        <v>42502</v>
      </c>
      <c r="T2165">
        <v>115462</v>
      </c>
      <c r="U2165" t="s">
        <v>356</v>
      </c>
      <c r="V2165" s="19">
        <v>42591</v>
      </c>
      <c r="W2165" t="s">
        <v>2987</v>
      </c>
      <c r="X2165" t="s">
        <v>2988</v>
      </c>
      <c r="Y2165" t="s">
        <v>95</v>
      </c>
      <c r="Z2165" t="s">
        <v>364</v>
      </c>
      <c r="AA2165" s="29">
        <v>-7.51</v>
      </c>
      <c r="AB2165">
        <v>0</v>
      </c>
      <c r="AC2165">
        <f t="shared" si="408"/>
        <v>2016</v>
      </c>
      <c r="AD2165">
        <f t="shared" si="409"/>
        <v>8</v>
      </c>
      <c r="AE2165">
        <f t="shared" si="410"/>
        <v>2015</v>
      </c>
      <c r="AF2165">
        <f t="shared" si="411"/>
        <v>7</v>
      </c>
      <c r="AG2165" t="str">
        <f>VLOOKUP(F2165,vlookup!$A$2:$E$660,2,0)</f>
        <v>Retained</v>
      </c>
      <c r="AH2165" t="str">
        <f>VLOOKUP(F2165,vlookup!$A$2:$E$660,3,0)</f>
        <v>Service Contract</v>
      </c>
      <c r="AI2165" t="str">
        <f>VLOOKUP(F2165,vlookup!$A$2:$E$660,4,0)</f>
        <v>Used Car Programs</v>
      </c>
      <c r="AJ2165" t="str">
        <f>VLOOKUP(F2165,vlookup!$A$2:$E$660,5,0)</f>
        <v>High Mileage</v>
      </c>
      <c r="AL2165">
        <f t="shared" si="412"/>
        <v>35</v>
      </c>
      <c r="AM2165">
        <f t="shared" si="413"/>
        <v>376</v>
      </c>
      <c r="AN2165" t="str">
        <f t="shared" si="414"/>
        <v/>
      </c>
      <c r="AO2165" t="str">
        <f t="shared" si="415"/>
        <v/>
      </c>
      <c r="AP2165" t="str">
        <f t="shared" si="416"/>
        <v/>
      </c>
      <c r="AQ2165" t="str">
        <f t="shared" si="417"/>
        <v/>
      </c>
      <c r="AR2165">
        <f t="shared" si="418"/>
        <v>-7.51</v>
      </c>
      <c r="AS2165" t="str">
        <f t="shared" si="419"/>
        <v>7J393417G5-2</v>
      </c>
      <c r="AT2165" t="str">
        <f>IFERROR(IF(VLOOKUP(Y2165,vlookup!$I$2:$J$9,1,0)=Y2165,VLOOKUP(Y2165,vlookup!$I$2:$J$9,2,0),PROPER(Y2165)),PROPER(Y2165))</f>
        <v>Parts</v>
      </c>
      <c r="AU2165" t="str">
        <f>IFERROR(IF(B2165=VLOOKUP(B2165,vlookup!$L$2:$L$10,1,0),"Yes","No"),"No")</f>
        <v>No</v>
      </c>
    </row>
    <row r="2166" spans="1:47" ht="14.45" customHeight="1" x14ac:dyDescent="0.25">
      <c r="A2166" t="s">
        <v>1443</v>
      </c>
      <c r="B2166" s="31" t="s">
        <v>1444</v>
      </c>
      <c r="C2166">
        <v>1</v>
      </c>
      <c r="D2166">
        <v>1</v>
      </c>
      <c r="E2166" t="s">
        <v>382</v>
      </c>
      <c r="F2166" t="s">
        <v>464</v>
      </c>
      <c r="G2166" t="s">
        <v>543</v>
      </c>
      <c r="H2166" t="s">
        <v>1425</v>
      </c>
      <c r="I2166">
        <v>110995</v>
      </c>
      <c r="J2166" s="19">
        <v>44464</v>
      </c>
      <c r="K2166" s="19">
        <v>44497</v>
      </c>
      <c r="L2166">
        <v>202110</v>
      </c>
      <c r="M2166" s="19">
        <v>44470</v>
      </c>
      <c r="N2166">
        <v>24617</v>
      </c>
      <c r="O2166" t="s">
        <v>1070</v>
      </c>
      <c r="P2166" t="s">
        <v>1445</v>
      </c>
      <c r="Q2166" t="s">
        <v>924</v>
      </c>
      <c r="R2166">
        <v>25612</v>
      </c>
      <c r="S2166" s="19">
        <v>45141</v>
      </c>
      <c r="T2166">
        <v>124239</v>
      </c>
      <c r="U2166" t="s">
        <v>356</v>
      </c>
      <c r="V2166" s="19">
        <v>45219</v>
      </c>
      <c r="W2166" t="s">
        <v>367</v>
      </c>
      <c r="X2166" t="s">
        <v>368</v>
      </c>
      <c r="Y2166" t="s">
        <v>95</v>
      </c>
      <c r="Z2166" t="s">
        <v>365</v>
      </c>
      <c r="AA2166" s="29">
        <v>-38.97</v>
      </c>
      <c r="AB2166">
        <v>0</v>
      </c>
      <c r="AC2166">
        <f t="shared" si="408"/>
        <v>2023</v>
      </c>
      <c r="AD2166">
        <f t="shared" si="409"/>
        <v>10</v>
      </c>
      <c r="AE2166">
        <f t="shared" si="410"/>
        <v>2021</v>
      </c>
      <c r="AF2166">
        <f t="shared" si="411"/>
        <v>9</v>
      </c>
      <c r="AG2166" t="str">
        <f>VLOOKUP(F2166,vlookup!$A$2:$E$660,2,0)</f>
        <v>Retained</v>
      </c>
      <c r="AH2166" t="str">
        <f>VLOOKUP(F2166,vlookup!$A$2:$E$660,3,0)</f>
        <v>Service Contract</v>
      </c>
      <c r="AI2166" t="str">
        <f>VLOOKUP(F2166,vlookup!$A$2:$E$660,4,0)</f>
        <v>Used Car Programs</v>
      </c>
      <c r="AJ2166" t="str">
        <f>VLOOKUP(F2166,vlookup!$A$2:$E$660,5,0)</f>
        <v>High Mileage</v>
      </c>
      <c r="AL2166">
        <f t="shared" si="412"/>
        <v>33</v>
      </c>
      <c r="AM2166">
        <f t="shared" si="413"/>
        <v>745</v>
      </c>
      <c r="AN2166">
        <f t="shared" si="414"/>
        <v>13244</v>
      </c>
      <c r="AO2166" t="str">
        <f t="shared" si="415"/>
        <v/>
      </c>
      <c r="AP2166" t="str">
        <f t="shared" si="416"/>
        <v/>
      </c>
      <c r="AQ2166" t="str">
        <f t="shared" si="417"/>
        <v/>
      </c>
      <c r="AR2166">
        <f t="shared" si="418"/>
        <v>-38.97</v>
      </c>
      <c r="AS2166" t="str">
        <f t="shared" si="419"/>
        <v>ZAG7R311163I21-1</v>
      </c>
      <c r="AT2166" t="str">
        <f>IFERROR(IF(VLOOKUP(Y2166,vlookup!$I$2:$J$9,1,0)=Y2166,VLOOKUP(Y2166,vlookup!$I$2:$J$9,2,0),PROPER(Y2166)),PROPER(Y2166))</f>
        <v>Parts</v>
      </c>
      <c r="AU2166" t="str">
        <f>IFERROR(IF(B2166=VLOOKUP(B2166,vlookup!$L$2:$L$10,1,0),"Yes","No"),"No")</f>
        <v>No</v>
      </c>
    </row>
    <row r="2167" spans="1:47" ht="14.45" customHeight="1" x14ac:dyDescent="0.25">
      <c r="A2167" t="s">
        <v>1443</v>
      </c>
      <c r="B2167" s="31" t="s">
        <v>1444</v>
      </c>
      <c r="C2167">
        <v>1</v>
      </c>
      <c r="D2167">
        <v>1</v>
      </c>
      <c r="E2167" t="s">
        <v>382</v>
      </c>
      <c r="F2167" t="s">
        <v>464</v>
      </c>
      <c r="G2167" t="s">
        <v>543</v>
      </c>
      <c r="H2167" t="s">
        <v>1425</v>
      </c>
      <c r="I2167">
        <v>110995</v>
      </c>
      <c r="J2167" s="19">
        <v>44464</v>
      </c>
      <c r="K2167" s="19">
        <v>44497</v>
      </c>
      <c r="L2167">
        <v>202110</v>
      </c>
      <c r="M2167" s="19">
        <v>44470</v>
      </c>
      <c r="N2167">
        <v>24617</v>
      </c>
      <c r="O2167" t="s">
        <v>1070</v>
      </c>
      <c r="P2167" t="s">
        <v>1445</v>
      </c>
      <c r="Q2167" t="s">
        <v>924</v>
      </c>
      <c r="R2167">
        <v>25612</v>
      </c>
      <c r="S2167" s="19">
        <v>45141</v>
      </c>
      <c r="T2167">
        <v>124239</v>
      </c>
      <c r="U2167" t="s">
        <v>356</v>
      </c>
      <c r="V2167" s="19">
        <v>45219</v>
      </c>
      <c r="W2167" t="s">
        <v>600</v>
      </c>
      <c r="X2167" t="s">
        <v>601</v>
      </c>
      <c r="Y2167" t="s">
        <v>95</v>
      </c>
      <c r="Z2167" t="s">
        <v>364</v>
      </c>
      <c r="AA2167" s="29">
        <v>-135.47</v>
      </c>
      <c r="AB2167">
        <v>0</v>
      </c>
      <c r="AC2167">
        <f t="shared" si="408"/>
        <v>2023</v>
      </c>
      <c r="AD2167">
        <f t="shared" si="409"/>
        <v>10</v>
      </c>
      <c r="AE2167">
        <f t="shared" si="410"/>
        <v>2021</v>
      </c>
      <c r="AF2167">
        <f t="shared" si="411"/>
        <v>9</v>
      </c>
      <c r="AG2167" t="str">
        <f>VLOOKUP(F2167,vlookup!$A$2:$E$660,2,0)</f>
        <v>Retained</v>
      </c>
      <c r="AH2167" t="str">
        <f>VLOOKUP(F2167,vlookup!$A$2:$E$660,3,0)</f>
        <v>Service Contract</v>
      </c>
      <c r="AI2167" t="str">
        <f>VLOOKUP(F2167,vlookup!$A$2:$E$660,4,0)</f>
        <v>Used Car Programs</v>
      </c>
      <c r="AJ2167" t="str">
        <f>VLOOKUP(F2167,vlookup!$A$2:$E$660,5,0)</f>
        <v>High Mileage</v>
      </c>
      <c r="AL2167">
        <f t="shared" si="412"/>
        <v>33</v>
      </c>
      <c r="AM2167">
        <f t="shared" si="413"/>
        <v>745</v>
      </c>
      <c r="AN2167">
        <f t="shared" si="414"/>
        <v>13244</v>
      </c>
      <c r="AO2167" t="str">
        <f t="shared" si="415"/>
        <v/>
      </c>
      <c r="AP2167" t="str">
        <f t="shared" si="416"/>
        <v/>
      </c>
      <c r="AQ2167" t="str">
        <f t="shared" si="417"/>
        <v/>
      </c>
      <c r="AR2167">
        <f t="shared" si="418"/>
        <v>-135.47</v>
      </c>
      <c r="AS2167" t="str">
        <f t="shared" si="419"/>
        <v>ZAG7R311163I21-1</v>
      </c>
      <c r="AT2167" t="str">
        <f>IFERROR(IF(VLOOKUP(Y2167,vlookup!$I$2:$J$9,1,0)=Y2167,VLOOKUP(Y2167,vlookup!$I$2:$J$9,2,0),PROPER(Y2167)),PROPER(Y2167))</f>
        <v>Parts</v>
      </c>
      <c r="AU2167" t="str">
        <f>IFERROR(IF(B2167=VLOOKUP(B2167,vlookup!$L$2:$L$10,1,0),"Yes","No"),"No")</f>
        <v>No</v>
      </c>
    </row>
    <row r="2168" spans="1:47" ht="14.45" customHeight="1" x14ac:dyDescent="0.25">
      <c r="A2168" t="s">
        <v>1443</v>
      </c>
      <c r="B2168" s="31" t="s">
        <v>1444</v>
      </c>
      <c r="C2168">
        <v>1</v>
      </c>
      <c r="D2168">
        <v>1</v>
      </c>
      <c r="E2168" t="s">
        <v>382</v>
      </c>
      <c r="F2168" t="s">
        <v>464</v>
      </c>
      <c r="G2168" t="s">
        <v>543</v>
      </c>
      <c r="H2168" t="s">
        <v>1425</v>
      </c>
      <c r="I2168">
        <v>110995</v>
      </c>
      <c r="J2168" s="19">
        <v>44464</v>
      </c>
      <c r="K2168" s="19">
        <v>44497</v>
      </c>
      <c r="L2168">
        <v>202110</v>
      </c>
      <c r="M2168" s="19">
        <v>44470</v>
      </c>
      <c r="N2168">
        <v>24617</v>
      </c>
      <c r="O2168" t="s">
        <v>1070</v>
      </c>
      <c r="P2168" t="s">
        <v>1445</v>
      </c>
      <c r="Q2168" t="s">
        <v>924</v>
      </c>
      <c r="R2168">
        <v>25612</v>
      </c>
      <c r="S2168" s="19">
        <v>45141</v>
      </c>
      <c r="T2168">
        <v>124239</v>
      </c>
      <c r="U2168" t="s">
        <v>356</v>
      </c>
      <c r="V2168" s="19">
        <v>45219</v>
      </c>
      <c r="W2168" t="s">
        <v>593</v>
      </c>
      <c r="X2168" t="s">
        <v>594</v>
      </c>
      <c r="Y2168" t="s">
        <v>95</v>
      </c>
      <c r="Z2168" t="s">
        <v>364</v>
      </c>
      <c r="AA2168" s="29">
        <v>-35.94</v>
      </c>
      <c r="AB2168">
        <v>0</v>
      </c>
      <c r="AC2168">
        <f t="shared" si="408"/>
        <v>2023</v>
      </c>
      <c r="AD2168">
        <f t="shared" si="409"/>
        <v>10</v>
      </c>
      <c r="AE2168">
        <f t="shared" si="410"/>
        <v>2021</v>
      </c>
      <c r="AF2168">
        <f t="shared" si="411"/>
        <v>9</v>
      </c>
      <c r="AG2168" t="str">
        <f>VLOOKUP(F2168,vlookup!$A$2:$E$660,2,0)</f>
        <v>Retained</v>
      </c>
      <c r="AH2168" t="str">
        <f>VLOOKUP(F2168,vlookup!$A$2:$E$660,3,0)</f>
        <v>Service Contract</v>
      </c>
      <c r="AI2168" t="str">
        <f>VLOOKUP(F2168,vlookup!$A$2:$E$660,4,0)</f>
        <v>Used Car Programs</v>
      </c>
      <c r="AJ2168" t="str">
        <f>VLOOKUP(F2168,vlookup!$A$2:$E$660,5,0)</f>
        <v>High Mileage</v>
      </c>
      <c r="AL2168">
        <f t="shared" si="412"/>
        <v>33</v>
      </c>
      <c r="AM2168">
        <f t="shared" si="413"/>
        <v>745</v>
      </c>
      <c r="AN2168">
        <f t="shared" si="414"/>
        <v>13244</v>
      </c>
      <c r="AO2168" t="str">
        <f t="shared" si="415"/>
        <v/>
      </c>
      <c r="AP2168" t="str">
        <f t="shared" si="416"/>
        <v/>
      </c>
      <c r="AQ2168" t="str">
        <f t="shared" si="417"/>
        <v/>
      </c>
      <c r="AR2168">
        <f t="shared" si="418"/>
        <v>-35.94</v>
      </c>
      <c r="AS2168" t="str">
        <f t="shared" si="419"/>
        <v>ZAG7R311163I21-1</v>
      </c>
      <c r="AT2168" t="str">
        <f>IFERROR(IF(VLOOKUP(Y2168,vlookup!$I$2:$J$9,1,0)=Y2168,VLOOKUP(Y2168,vlookup!$I$2:$J$9,2,0),PROPER(Y2168)),PROPER(Y2168))</f>
        <v>Parts</v>
      </c>
      <c r="AU2168" t="str">
        <f>IFERROR(IF(B2168=VLOOKUP(B2168,vlookup!$L$2:$L$10,1,0),"Yes","No"),"No")</f>
        <v>No</v>
      </c>
    </row>
    <row r="2169" spans="1:47" ht="14.45" customHeight="1" x14ac:dyDescent="0.25">
      <c r="A2169" t="s">
        <v>1443</v>
      </c>
      <c r="B2169" s="31" t="s">
        <v>1444</v>
      </c>
      <c r="C2169">
        <v>1</v>
      </c>
      <c r="D2169">
        <v>1</v>
      </c>
      <c r="E2169" t="s">
        <v>382</v>
      </c>
      <c r="F2169" t="s">
        <v>464</v>
      </c>
      <c r="G2169" t="s">
        <v>543</v>
      </c>
      <c r="H2169" t="s">
        <v>1425</v>
      </c>
      <c r="I2169">
        <v>110995</v>
      </c>
      <c r="J2169" s="19">
        <v>44464</v>
      </c>
      <c r="K2169" s="19">
        <v>44497</v>
      </c>
      <c r="L2169">
        <v>202110</v>
      </c>
      <c r="M2169" s="19">
        <v>44470</v>
      </c>
      <c r="N2169">
        <v>24617</v>
      </c>
      <c r="O2169" t="s">
        <v>1070</v>
      </c>
      <c r="P2169" t="s">
        <v>1445</v>
      </c>
      <c r="Q2169" t="s">
        <v>924</v>
      </c>
      <c r="R2169">
        <v>25612</v>
      </c>
      <c r="S2169" s="19">
        <v>45141</v>
      </c>
      <c r="T2169">
        <v>124239</v>
      </c>
      <c r="U2169" t="s">
        <v>356</v>
      </c>
      <c r="V2169" s="19">
        <v>45219</v>
      </c>
      <c r="W2169" t="s">
        <v>1030</v>
      </c>
      <c r="X2169" t="s">
        <v>1031</v>
      </c>
      <c r="Y2169" t="s">
        <v>95</v>
      </c>
      <c r="Z2169" t="s">
        <v>364</v>
      </c>
      <c r="AA2169" s="29">
        <v>-37.270000000000003</v>
      </c>
      <c r="AB2169">
        <v>0</v>
      </c>
      <c r="AC2169">
        <f t="shared" si="408"/>
        <v>2023</v>
      </c>
      <c r="AD2169">
        <f t="shared" si="409"/>
        <v>10</v>
      </c>
      <c r="AE2169">
        <f t="shared" si="410"/>
        <v>2021</v>
      </c>
      <c r="AF2169">
        <f t="shared" si="411"/>
        <v>9</v>
      </c>
      <c r="AG2169" t="str">
        <f>VLOOKUP(F2169,vlookup!$A$2:$E$660,2,0)</f>
        <v>Retained</v>
      </c>
      <c r="AH2169" t="str">
        <f>VLOOKUP(F2169,vlookup!$A$2:$E$660,3,0)</f>
        <v>Service Contract</v>
      </c>
      <c r="AI2169" t="str">
        <f>VLOOKUP(F2169,vlookup!$A$2:$E$660,4,0)</f>
        <v>Used Car Programs</v>
      </c>
      <c r="AJ2169" t="str">
        <f>VLOOKUP(F2169,vlookup!$A$2:$E$660,5,0)</f>
        <v>High Mileage</v>
      </c>
      <c r="AL2169">
        <f t="shared" si="412"/>
        <v>33</v>
      </c>
      <c r="AM2169">
        <f t="shared" si="413"/>
        <v>745</v>
      </c>
      <c r="AN2169">
        <f t="shared" si="414"/>
        <v>13244</v>
      </c>
      <c r="AO2169" t="str">
        <f t="shared" si="415"/>
        <v/>
      </c>
      <c r="AP2169" t="str">
        <f t="shared" si="416"/>
        <v/>
      </c>
      <c r="AQ2169" t="str">
        <f t="shared" si="417"/>
        <v/>
      </c>
      <c r="AR2169">
        <f t="shared" si="418"/>
        <v>-37.270000000000003</v>
      </c>
      <c r="AS2169" t="str">
        <f t="shared" si="419"/>
        <v>ZAG7R311163I21-1</v>
      </c>
      <c r="AT2169" t="str">
        <f>IFERROR(IF(VLOOKUP(Y2169,vlookup!$I$2:$J$9,1,0)=Y2169,VLOOKUP(Y2169,vlookup!$I$2:$J$9,2,0),PROPER(Y2169)),PROPER(Y2169))</f>
        <v>Parts</v>
      </c>
      <c r="AU2169" t="str">
        <f>IFERROR(IF(B2169=VLOOKUP(B2169,vlookup!$L$2:$L$10,1,0),"Yes","No"),"No")</f>
        <v>No</v>
      </c>
    </row>
    <row r="2170" spans="1:47" ht="14.45" customHeight="1" x14ac:dyDescent="0.25">
      <c r="A2170" t="s">
        <v>1443</v>
      </c>
      <c r="B2170" s="31" t="s">
        <v>1444</v>
      </c>
      <c r="C2170">
        <v>1</v>
      </c>
      <c r="D2170">
        <v>1</v>
      </c>
      <c r="E2170" t="s">
        <v>382</v>
      </c>
      <c r="F2170" t="s">
        <v>464</v>
      </c>
      <c r="G2170" t="s">
        <v>543</v>
      </c>
      <c r="H2170" t="s">
        <v>1425</v>
      </c>
      <c r="I2170">
        <v>110995</v>
      </c>
      <c r="J2170" s="19">
        <v>44464</v>
      </c>
      <c r="K2170" s="19">
        <v>44497</v>
      </c>
      <c r="L2170">
        <v>202110</v>
      </c>
      <c r="M2170" s="19">
        <v>44470</v>
      </c>
      <c r="N2170">
        <v>24617</v>
      </c>
      <c r="O2170" t="s">
        <v>1070</v>
      </c>
      <c r="P2170" t="s">
        <v>1445</v>
      </c>
      <c r="Q2170" t="s">
        <v>924</v>
      </c>
      <c r="R2170">
        <v>25612</v>
      </c>
      <c r="S2170" s="19">
        <v>45141</v>
      </c>
      <c r="T2170">
        <v>124239</v>
      </c>
      <c r="U2170" t="s">
        <v>356</v>
      </c>
      <c r="V2170" s="19">
        <v>45219</v>
      </c>
      <c r="W2170" t="s">
        <v>610</v>
      </c>
      <c r="X2170" t="s">
        <v>611</v>
      </c>
      <c r="Y2170" t="s">
        <v>95</v>
      </c>
      <c r="Z2170" t="s">
        <v>364</v>
      </c>
      <c r="AA2170" s="29">
        <v>-622.16</v>
      </c>
      <c r="AB2170">
        <v>0</v>
      </c>
      <c r="AC2170">
        <f t="shared" si="408"/>
        <v>2023</v>
      </c>
      <c r="AD2170">
        <f t="shared" si="409"/>
        <v>10</v>
      </c>
      <c r="AE2170">
        <f t="shared" si="410"/>
        <v>2021</v>
      </c>
      <c r="AF2170">
        <f t="shared" si="411"/>
        <v>9</v>
      </c>
      <c r="AG2170" t="str">
        <f>VLOOKUP(F2170,vlookup!$A$2:$E$660,2,0)</f>
        <v>Retained</v>
      </c>
      <c r="AH2170" t="str">
        <f>VLOOKUP(F2170,vlookup!$A$2:$E$660,3,0)</f>
        <v>Service Contract</v>
      </c>
      <c r="AI2170" t="str">
        <f>VLOOKUP(F2170,vlookup!$A$2:$E$660,4,0)</f>
        <v>Used Car Programs</v>
      </c>
      <c r="AJ2170" t="str">
        <f>VLOOKUP(F2170,vlookup!$A$2:$E$660,5,0)</f>
        <v>High Mileage</v>
      </c>
      <c r="AL2170">
        <f t="shared" si="412"/>
        <v>33</v>
      </c>
      <c r="AM2170">
        <f t="shared" si="413"/>
        <v>745</v>
      </c>
      <c r="AN2170">
        <f t="shared" si="414"/>
        <v>13244</v>
      </c>
      <c r="AO2170" t="str">
        <f t="shared" si="415"/>
        <v/>
      </c>
      <c r="AP2170" t="str">
        <f t="shared" si="416"/>
        <v/>
      </c>
      <c r="AQ2170" t="str">
        <f t="shared" si="417"/>
        <v/>
      </c>
      <c r="AR2170">
        <f t="shared" si="418"/>
        <v>-622.16</v>
      </c>
      <c r="AS2170" t="str">
        <f t="shared" si="419"/>
        <v>ZAG7R311163I21-1</v>
      </c>
      <c r="AT2170" t="str">
        <f>IFERROR(IF(VLOOKUP(Y2170,vlookup!$I$2:$J$9,1,0)=Y2170,VLOOKUP(Y2170,vlookup!$I$2:$J$9,2,0),PROPER(Y2170)),PROPER(Y2170))</f>
        <v>Parts</v>
      </c>
      <c r="AU2170" t="str">
        <f>IFERROR(IF(B2170=VLOOKUP(B2170,vlookup!$L$2:$L$10,1,0),"Yes","No"),"No")</f>
        <v>No</v>
      </c>
    </row>
    <row r="2171" spans="1:47" ht="14.45" customHeight="1" x14ac:dyDescent="0.25">
      <c r="A2171" t="s">
        <v>1443</v>
      </c>
      <c r="B2171" s="31" t="s">
        <v>1444</v>
      </c>
      <c r="C2171">
        <v>1</v>
      </c>
      <c r="D2171">
        <v>1</v>
      </c>
      <c r="E2171" t="s">
        <v>382</v>
      </c>
      <c r="F2171" t="s">
        <v>464</v>
      </c>
      <c r="G2171" t="s">
        <v>543</v>
      </c>
      <c r="H2171" t="s">
        <v>1425</v>
      </c>
      <c r="I2171">
        <v>110995</v>
      </c>
      <c r="J2171" s="19">
        <v>44464</v>
      </c>
      <c r="K2171" s="19">
        <v>44497</v>
      </c>
      <c r="L2171">
        <v>202110</v>
      </c>
      <c r="M2171" s="19">
        <v>44470</v>
      </c>
      <c r="N2171">
        <v>24617</v>
      </c>
      <c r="O2171" t="s">
        <v>1070</v>
      </c>
      <c r="P2171" t="s">
        <v>1445</v>
      </c>
      <c r="Q2171" t="s">
        <v>924</v>
      </c>
      <c r="R2171">
        <v>25612</v>
      </c>
      <c r="S2171" s="19">
        <v>45141</v>
      </c>
      <c r="T2171">
        <v>124239</v>
      </c>
      <c r="U2171" t="s">
        <v>356</v>
      </c>
      <c r="V2171" s="19">
        <v>45219</v>
      </c>
      <c r="W2171" t="s">
        <v>620</v>
      </c>
      <c r="X2171" t="s">
        <v>621</v>
      </c>
      <c r="Y2171" t="s">
        <v>95</v>
      </c>
      <c r="Z2171" t="s">
        <v>364</v>
      </c>
      <c r="AA2171" s="29">
        <v>-111.5</v>
      </c>
      <c r="AB2171">
        <v>0</v>
      </c>
      <c r="AC2171">
        <f t="shared" si="408"/>
        <v>2023</v>
      </c>
      <c r="AD2171">
        <f t="shared" si="409"/>
        <v>10</v>
      </c>
      <c r="AE2171">
        <f t="shared" si="410"/>
        <v>2021</v>
      </c>
      <c r="AF2171">
        <f t="shared" si="411"/>
        <v>9</v>
      </c>
      <c r="AG2171" t="str">
        <f>VLOOKUP(F2171,vlookup!$A$2:$E$660,2,0)</f>
        <v>Retained</v>
      </c>
      <c r="AH2171" t="str">
        <f>VLOOKUP(F2171,vlookup!$A$2:$E$660,3,0)</f>
        <v>Service Contract</v>
      </c>
      <c r="AI2171" t="str">
        <f>VLOOKUP(F2171,vlookup!$A$2:$E$660,4,0)</f>
        <v>Used Car Programs</v>
      </c>
      <c r="AJ2171" t="str">
        <f>VLOOKUP(F2171,vlookup!$A$2:$E$660,5,0)</f>
        <v>High Mileage</v>
      </c>
      <c r="AL2171">
        <f t="shared" si="412"/>
        <v>33</v>
      </c>
      <c r="AM2171">
        <f t="shared" si="413"/>
        <v>745</v>
      </c>
      <c r="AN2171">
        <f t="shared" si="414"/>
        <v>13244</v>
      </c>
      <c r="AO2171" t="str">
        <f t="shared" si="415"/>
        <v/>
      </c>
      <c r="AP2171" t="str">
        <f t="shared" si="416"/>
        <v/>
      </c>
      <c r="AQ2171" t="str">
        <f t="shared" si="417"/>
        <v/>
      </c>
      <c r="AR2171">
        <f t="shared" si="418"/>
        <v>-111.5</v>
      </c>
      <c r="AS2171" t="str">
        <f t="shared" si="419"/>
        <v>ZAG7R311163I21-1</v>
      </c>
      <c r="AT2171" t="str">
        <f>IFERROR(IF(VLOOKUP(Y2171,vlookup!$I$2:$J$9,1,0)=Y2171,VLOOKUP(Y2171,vlookup!$I$2:$J$9,2,0),PROPER(Y2171)),PROPER(Y2171))</f>
        <v>Parts</v>
      </c>
      <c r="AU2171" t="str">
        <f>IFERROR(IF(B2171=VLOOKUP(B2171,vlookup!$L$2:$L$10,1,0),"Yes","No"),"No")</f>
        <v>No</v>
      </c>
    </row>
    <row r="2172" spans="1:47" ht="14.45" customHeight="1" x14ac:dyDescent="0.25">
      <c r="A2172" t="s">
        <v>1443</v>
      </c>
      <c r="B2172" s="31" t="s">
        <v>1444</v>
      </c>
      <c r="C2172">
        <v>1</v>
      </c>
      <c r="D2172">
        <v>1</v>
      </c>
      <c r="E2172" t="s">
        <v>382</v>
      </c>
      <c r="F2172" t="s">
        <v>464</v>
      </c>
      <c r="G2172" t="s">
        <v>543</v>
      </c>
      <c r="H2172" t="s">
        <v>1425</v>
      </c>
      <c r="I2172">
        <v>110995</v>
      </c>
      <c r="J2172" s="19">
        <v>44464</v>
      </c>
      <c r="K2172" s="19">
        <v>44497</v>
      </c>
      <c r="L2172">
        <v>202110</v>
      </c>
      <c r="M2172" s="19">
        <v>44470</v>
      </c>
      <c r="N2172">
        <v>24617</v>
      </c>
      <c r="O2172" t="s">
        <v>1070</v>
      </c>
      <c r="P2172" t="s">
        <v>1445</v>
      </c>
      <c r="Q2172" t="s">
        <v>924</v>
      </c>
      <c r="R2172">
        <v>25612</v>
      </c>
      <c r="S2172" s="19">
        <v>45141</v>
      </c>
      <c r="T2172">
        <v>124239</v>
      </c>
      <c r="U2172" t="s">
        <v>356</v>
      </c>
      <c r="V2172" s="19">
        <v>45219</v>
      </c>
      <c r="W2172" t="s">
        <v>3363</v>
      </c>
      <c r="X2172" t="s">
        <v>3364</v>
      </c>
      <c r="Y2172" t="s">
        <v>95</v>
      </c>
      <c r="Z2172" t="s">
        <v>364</v>
      </c>
      <c r="AA2172" s="29">
        <v>-386.79</v>
      </c>
      <c r="AB2172">
        <v>0</v>
      </c>
      <c r="AC2172">
        <f t="shared" si="408"/>
        <v>2023</v>
      </c>
      <c r="AD2172">
        <f t="shared" si="409"/>
        <v>10</v>
      </c>
      <c r="AE2172">
        <f t="shared" si="410"/>
        <v>2021</v>
      </c>
      <c r="AF2172">
        <f t="shared" si="411"/>
        <v>9</v>
      </c>
      <c r="AG2172" t="str">
        <f>VLOOKUP(F2172,vlookup!$A$2:$E$660,2,0)</f>
        <v>Retained</v>
      </c>
      <c r="AH2172" t="str">
        <f>VLOOKUP(F2172,vlookup!$A$2:$E$660,3,0)</f>
        <v>Service Contract</v>
      </c>
      <c r="AI2172" t="str">
        <f>VLOOKUP(F2172,vlookup!$A$2:$E$660,4,0)</f>
        <v>Used Car Programs</v>
      </c>
      <c r="AJ2172" t="str">
        <f>VLOOKUP(F2172,vlookup!$A$2:$E$660,5,0)</f>
        <v>High Mileage</v>
      </c>
      <c r="AL2172">
        <f t="shared" si="412"/>
        <v>33</v>
      </c>
      <c r="AM2172">
        <f t="shared" si="413"/>
        <v>745</v>
      </c>
      <c r="AN2172">
        <f t="shared" si="414"/>
        <v>13244</v>
      </c>
      <c r="AO2172" t="str">
        <f t="shared" si="415"/>
        <v/>
      </c>
      <c r="AP2172" t="str">
        <f t="shared" si="416"/>
        <v/>
      </c>
      <c r="AQ2172" t="str">
        <f t="shared" si="417"/>
        <v/>
      </c>
      <c r="AR2172">
        <f t="shared" si="418"/>
        <v>-386.79</v>
      </c>
      <c r="AS2172" t="str">
        <f t="shared" si="419"/>
        <v>ZAG7R311163I21-1</v>
      </c>
      <c r="AT2172" t="str">
        <f>IFERROR(IF(VLOOKUP(Y2172,vlookup!$I$2:$J$9,1,0)=Y2172,VLOOKUP(Y2172,vlookup!$I$2:$J$9,2,0),PROPER(Y2172)),PROPER(Y2172))</f>
        <v>Parts</v>
      </c>
      <c r="AU2172" t="str">
        <f>IFERROR(IF(B2172=VLOOKUP(B2172,vlookup!$L$2:$L$10,1,0),"Yes","No"),"No")</f>
        <v>No</v>
      </c>
    </row>
    <row r="2173" spans="1:47" ht="14.45" customHeight="1" x14ac:dyDescent="0.25">
      <c r="A2173" t="s">
        <v>1446</v>
      </c>
      <c r="B2173" s="31" t="s">
        <v>1447</v>
      </c>
      <c r="C2173">
        <v>1</v>
      </c>
      <c r="D2173">
        <v>1</v>
      </c>
      <c r="E2173" t="s">
        <v>382</v>
      </c>
      <c r="F2173" t="s">
        <v>205</v>
      </c>
      <c r="G2173" t="s">
        <v>543</v>
      </c>
      <c r="H2173" t="s">
        <v>1425</v>
      </c>
      <c r="I2173">
        <v>118258</v>
      </c>
      <c r="J2173" s="19">
        <v>41802</v>
      </c>
      <c r="K2173" s="19">
        <v>41848</v>
      </c>
      <c r="L2173">
        <v>201407</v>
      </c>
      <c r="M2173" s="19">
        <v>41821</v>
      </c>
      <c r="N2173">
        <v>24617</v>
      </c>
      <c r="O2173" t="s">
        <v>1070</v>
      </c>
      <c r="P2173" t="s">
        <v>1172</v>
      </c>
      <c r="Q2173" t="s">
        <v>924</v>
      </c>
      <c r="R2173">
        <v>5673</v>
      </c>
      <c r="S2173" s="19">
        <v>41905</v>
      </c>
      <c r="T2173">
        <v>123437</v>
      </c>
      <c r="U2173" t="s">
        <v>357</v>
      </c>
      <c r="V2173" s="19">
        <v>41921</v>
      </c>
      <c r="W2173" t="s">
        <v>2991</v>
      </c>
      <c r="X2173" t="s">
        <v>2992</v>
      </c>
      <c r="Y2173" t="s">
        <v>95</v>
      </c>
      <c r="Z2173" t="s">
        <v>366</v>
      </c>
      <c r="AA2173" s="29">
        <v>-457.48</v>
      </c>
      <c r="AB2173">
        <v>0</v>
      </c>
      <c r="AC2173">
        <f t="shared" si="408"/>
        <v>2014</v>
      </c>
      <c r="AD2173">
        <f t="shared" si="409"/>
        <v>10</v>
      </c>
      <c r="AE2173">
        <f t="shared" si="410"/>
        <v>2014</v>
      </c>
      <c r="AF2173">
        <f t="shared" si="411"/>
        <v>6</v>
      </c>
      <c r="AG2173" t="str">
        <f>VLOOKUP(F2173,vlookup!$A$2:$E$660,2,0)</f>
        <v>Retained</v>
      </c>
      <c r="AH2173" t="str">
        <f>VLOOKUP(F2173,vlookup!$A$2:$E$660,3,0)</f>
        <v>Service Contract</v>
      </c>
      <c r="AI2173" t="str">
        <f>VLOOKUP(F2173,vlookup!$A$2:$E$660,4,0)</f>
        <v>Used Car Programs</v>
      </c>
      <c r="AJ2173" t="str">
        <f>VLOOKUP(F2173,vlookup!$A$2:$E$660,5,0)</f>
        <v>High Mileage</v>
      </c>
      <c r="AL2173">
        <f t="shared" si="412"/>
        <v>46</v>
      </c>
      <c r="AM2173">
        <f t="shared" si="413"/>
        <v>117</v>
      </c>
      <c r="AN2173">
        <f t="shared" si="414"/>
        <v>5179</v>
      </c>
      <c r="AO2173" t="str">
        <f t="shared" si="415"/>
        <v/>
      </c>
      <c r="AP2173" t="str">
        <f t="shared" si="416"/>
        <v/>
      </c>
      <c r="AQ2173" t="str">
        <f t="shared" si="417"/>
        <v/>
      </c>
      <c r="AR2173">
        <f t="shared" si="418"/>
        <v>-457.48</v>
      </c>
      <c r="AS2173" t="str">
        <f t="shared" si="419"/>
        <v>8R245795F4-1</v>
      </c>
      <c r="AT2173" t="str">
        <f>IFERROR(IF(VLOOKUP(Y2173,vlookup!$I$2:$J$9,1,0)=Y2173,VLOOKUP(Y2173,vlookup!$I$2:$J$9,2,0),PROPER(Y2173)),PROPER(Y2173))</f>
        <v>Parts</v>
      </c>
      <c r="AU2173" t="str">
        <f>IFERROR(IF(B2173=VLOOKUP(B2173,vlookup!$L$2:$L$10,1,0),"Yes","No"),"No")</f>
        <v>No</v>
      </c>
    </row>
    <row r="2174" spans="1:47" ht="14.45" customHeight="1" x14ac:dyDescent="0.25">
      <c r="A2174" t="s">
        <v>1446</v>
      </c>
      <c r="B2174" s="31" t="s">
        <v>1447</v>
      </c>
      <c r="C2174">
        <v>2</v>
      </c>
      <c r="D2174">
        <v>1</v>
      </c>
      <c r="E2174" t="s">
        <v>382</v>
      </c>
      <c r="F2174" t="s">
        <v>205</v>
      </c>
      <c r="G2174" t="s">
        <v>543</v>
      </c>
      <c r="H2174" t="s">
        <v>1425</v>
      </c>
      <c r="I2174">
        <v>118258</v>
      </c>
      <c r="J2174" s="19">
        <v>41802</v>
      </c>
      <c r="K2174" s="19">
        <v>41848</v>
      </c>
      <c r="L2174">
        <v>201407</v>
      </c>
      <c r="M2174" s="19">
        <v>41821</v>
      </c>
      <c r="N2174">
        <v>24617</v>
      </c>
      <c r="O2174" t="s">
        <v>1070</v>
      </c>
      <c r="P2174" t="s">
        <v>1448</v>
      </c>
      <c r="Q2174" t="s">
        <v>924</v>
      </c>
      <c r="R2174">
        <v>16019152</v>
      </c>
      <c r="S2174" s="19">
        <v>42388</v>
      </c>
      <c r="T2174">
        <v>141837</v>
      </c>
      <c r="U2174" t="s">
        <v>357</v>
      </c>
      <c r="V2174" s="19">
        <v>42389</v>
      </c>
      <c r="W2174" t="s">
        <v>593</v>
      </c>
      <c r="X2174" t="s">
        <v>594</v>
      </c>
      <c r="Y2174" t="s">
        <v>95</v>
      </c>
      <c r="Z2174" t="s">
        <v>364</v>
      </c>
      <c r="AA2174" s="29">
        <v>-14.7</v>
      </c>
      <c r="AB2174">
        <v>0</v>
      </c>
      <c r="AC2174">
        <f t="shared" si="408"/>
        <v>2016</v>
      </c>
      <c r="AD2174">
        <f t="shared" si="409"/>
        <v>1</v>
      </c>
      <c r="AE2174">
        <f t="shared" si="410"/>
        <v>2014</v>
      </c>
      <c r="AF2174">
        <f t="shared" si="411"/>
        <v>6</v>
      </c>
      <c r="AG2174" t="str">
        <f>VLOOKUP(F2174,vlookup!$A$2:$E$660,2,0)</f>
        <v>Retained</v>
      </c>
      <c r="AH2174" t="str">
        <f>VLOOKUP(F2174,vlookup!$A$2:$E$660,3,0)</f>
        <v>Service Contract</v>
      </c>
      <c r="AI2174" t="str">
        <f>VLOOKUP(F2174,vlookup!$A$2:$E$660,4,0)</f>
        <v>Used Car Programs</v>
      </c>
      <c r="AJ2174" t="str">
        <f>VLOOKUP(F2174,vlookup!$A$2:$E$660,5,0)</f>
        <v>High Mileage</v>
      </c>
      <c r="AL2174">
        <f t="shared" si="412"/>
        <v>46</v>
      </c>
      <c r="AM2174">
        <f t="shared" si="413"/>
        <v>578</v>
      </c>
      <c r="AN2174">
        <f t="shared" si="414"/>
        <v>23579</v>
      </c>
      <c r="AO2174" t="str">
        <f t="shared" si="415"/>
        <v/>
      </c>
      <c r="AP2174" t="str">
        <f t="shared" si="416"/>
        <v/>
      </c>
      <c r="AQ2174" t="str">
        <f t="shared" si="417"/>
        <v/>
      </c>
      <c r="AR2174">
        <f t="shared" si="418"/>
        <v>-14.7</v>
      </c>
      <c r="AS2174" t="str">
        <f t="shared" si="419"/>
        <v>8R245795F4-2</v>
      </c>
      <c r="AT2174" t="str">
        <f>IFERROR(IF(VLOOKUP(Y2174,vlookup!$I$2:$J$9,1,0)=Y2174,VLOOKUP(Y2174,vlookup!$I$2:$J$9,2,0),PROPER(Y2174)),PROPER(Y2174))</f>
        <v>Parts</v>
      </c>
      <c r="AU2174" t="str">
        <f>IFERROR(IF(B2174=VLOOKUP(B2174,vlookup!$L$2:$L$10,1,0),"Yes","No"),"No")</f>
        <v>No</v>
      </c>
    </row>
    <row r="2175" spans="1:47" ht="14.45" customHeight="1" x14ac:dyDescent="0.25">
      <c r="A2175" t="s">
        <v>1446</v>
      </c>
      <c r="B2175" s="31" t="s">
        <v>1447</v>
      </c>
      <c r="C2175">
        <v>2</v>
      </c>
      <c r="D2175">
        <v>1</v>
      </c>
      <c r="E2175" t="s">
        <v>382</v>
      </c>
      <c r="F2175" t="s">
        <v>205</v>
      </c>
      <c r="G2175" t="s">
        <v>543</v>
      </c>
      <c r="H2175" t="s">
        <v>1425</v>
      </c>
      <c r="I2175">
        <v>118258</v>
      </c>
      <c r="J2175" s="19">
        <v>41802</v>
      </c>
      <c r="K2175" s="19">
        <v>41848</v>
      </c>
      <c r="L2175">
        <v>201407</v>
      </c>
      <c r="M2175" s="19">
        <v>41821</v>
      </c>
      <c r="N2175">
        <v>24617</v>
      </c>
      <c r="O2175" t="s">
        <v>1070</v>
      </c>
      <c r="P2175" t="s">
        <v>1448</v>
      </c>
      <c r="Q2175" t="s">
        <v>924</v>
      </c>
      <c r="R2175">
        <v>16019152</v>
      </c>
      <c r="S2175" s="19">
        <v>42388</v>
      </c>
      <c r="T2175">
        <v>141837</v>
      </c>
      <c r="U2175" t="s">
        <v>357</v>
      </c>
      <c r="V2175" s="19">
        <v>42389</v>
      </c>
      <c r="W2175" t="s">
        <v>988</v>
      </c>
      <c r="X2175" t="s">
        <v>989</v>
      </c>
      <c r="Y2175" t="s">
        <v>95</v>
      </c>
      <c r="Z2175" t="s">
        <v>364</v>
      </c>
      <c r="AA2175" s="29">
        <v>-42.02</v>
      </c>
      <c r="AB2175">
        <v>0</v>
      </c>
      <c r="AC2175">
        <f t="shared" si="408"/>
        <v>2016</v>
      </c>
      <c r="AD2175">
        <f t="shared" si="409"/>
        <v>1</v>
      </c>
      <c r="AE2175">
        <f t="shared" si="410"/>
        <v>2014</v>
      </c>
      <c r="AF2175">
        <f t="shared" si="411"/>
        <v>6</v>
      </c>
      <c r="AG2175" t="str">
        <f>VLOOKUP(F2175,vlookup!$A$2:$E$660,2,0)</f>
        <v>Retained</v>
      </c>
      <c r="AH2175" t="str">
        <f>VLOOKUP(F2175,vlookup!$A$2:$E$660,3,0)</f>
        <v>Service Contract</v>
      </c>
      <c r="AI2175" t="str">
        <f>VLOOKUP(F2175,vlookup!$A$2:$E$660,4,0)</f>
        <v>Used Car Programs</v>
      </c>
      <c r="AJ2175" t="str">
        <f>VLOOKUP(F2175,vlookup!$A$2:$E$660,5,0)</f>
        <v>High Mileage</v>
      </c>
      <c r="AL2175">
        <f t="shared" si="412"/>
        <v>46</v>
      </c>
      <c r="AM2175">
        <f t="shared" si="413"/>
        <v>578</v>
      </c>
      <c r="AN2175">
        <f t="shared" si="414"/>
        <v>23579</v>
      </c>
      <c r="AO2175" t="str">
        <f t="shared" si="415"/>
        <v/>
      </c>
      <c r="AP2175" t="str">
        <f t="shared" si="416"/>
        <v/>
      </c>
      <c r="AQ2175" t="str">
        <f t="shared" si="417"/>
        <v/>
      </c>
      <c r="AR2175">
        <f t="shared" si="418"/>
        <v>-42.02</v>
      </c>
      <c r="AS2175" t="str">
        <f t="shared" si="419"/>
        <v>8R245795F4-2</v>
      </c>
      <c r="AT2175" t="str">
        <f>IFERROR(IF(VLOOKUP(Y2175,vlookup!$I$2:$J$9,1,0)=Y2175,VLOOKUP(Y2175,vlookup!$I$2:$J$9,2,0),PROPER(Y2175)),PROPER(Y2175))</f>
        <v>Parts</v>
      </c>
      <c r="AU2175" t="str">
        <f>IFERROR(IF(B2175=VLOOKUP(B2175,vlookup!$L$2:$L$10,1,0),"Yes","No"),"No")</f>
        <v>No</v>
      </c>
    </row>
    <row r="2176" spans="1:47" ht="14.45" customHeight="1" x14ac:dyDescent="0.25">
      <c r="A2176" t="s">
        <v>1449</v>
      </c>
      <c r="B2176" s="31" t="s">
        <v>1450</v>
      </c>
      <c r="C2176">
        <v>1</v>
      </c>
      <c r="D2176">
        <v>1</v>
      </c>
      <c r="E2176" t="s">
        <v>382</v>
      </c>
      <c r="F2176" t="s">
        <v>60</v>
      </c>
      <c r="G2176" t="s">
        <v>543</v>
      </c>
      <c r="H2176" t="s">
        <v>1451</v>
      </c>
      <c r="I2176">
        <v>148705</v>
      </c>
      <c r="J2176" s="19">
        <v>41766</v>
      </c>
      <c r="K2176" s="19">
        <v>41790</v>
      </c>
      <c r="L2176">
        <v>201405</v>
      </c>
      <c r="M2176" s="19">
        <v>41760</v>
      </c>
      <c r="N2176">
        <v>24616</v>
      </c>
      <c r="O2176" t="s">
        <v>1076</v>
      </c>
      <c r="P2176" t="s">
        <v>1452</v>
      </c>
      <c r="Q2176" t="s">
        <v>924</v>
      </c>
      <c r="R2176">
        <v>27129</v>
      </c>
      <c r="S2176" s="19">
        <v>41780</v>
      </c>
      <c r="T2176">
        <v>149615</v>
      </c>
      <c r="U2176" t="s">
        <v>357</v>
      </c>
      <c r="V2176" s="19">
        <v>41819</v>
      </c>
      <c r="W2176" t="s">
        <v>3297</v>
      </c>
      <c r="X2176" t="s">
        <v>3298</v>
      </c>
      <c r="Y2176" t="s">
        <v>95</v>
      </c>
      <c r="Z2176" t="s">
        <v>369</v>
      </c>
      <c r="AA2176" s="29">
        <v>-20.68</v>
      </c>
      <c r="AB2176">
        <v>0</v>
      </c>
      <c r="AC2176">
        <f t="shared" si="408"/>
        <v>2014</v>
      </c>
      <c r="AD2176">
        <f t="shared" si="409"/>
        <v>6</v>
      </c>
      <c r="AE2176">
        <f t="shared" si="410"/>
        <v>2014</v>
      </c>
      <c r="AF2176">
        <f t="shared" si="411"/>
        <v>5</v>
      </c>
      <c r="AG2176" t="str">
        <f>VLOOKUP(F2176,vlookup!$A$2:$E$660,2,0)</f>
        <v>Retained</v>
      </c>
      <c r="AH2176" t="str">
        <f>VLOOKUP(F2176,vlookup!$A$2:$E$660,3,0)</f>
        <v>Service Contract</v>
      </c>
      <c r="AI2176" t="str">
        <f>VLOOKUP(F2176,vlookup!$A$2:$E$660,4,0)</f>
        <v>Used Car Programs</v>
      </c>
      <c r="AJ2176" t="str">
        <f>VLOOKUP(F2176,vlookup!$A$2:$E$660,5,0)</f>
        <v>High Mileage</v>
      </c>
      <c r="AL2176">
        <f t="shared" si="412"/>
        <v>24</v>
      </c>
      <c r="AM2176">
        <f t="shared" si="413"/>
        <v>52</v>
      </c>
      <c r="AN2176">
        <f t="shared" si="414"/>
        <v>910</v>
      </c>
      <c r="AO2176" t="str">
        <f t="shared" si="415"/>
        <v/>
      </c>
      <c r="AP2176">
        <f t="shared" si="416"/>
        <v>-20.68</v>
      </c>
      <c r="AQ2176" t="str">
        <f t="shared" si="417"/>
        <v/>
      </c>
      <c r="AR2176" t="str">
        <f t="shared" si="418"/>
        <v/>
      </c>
      <c r="AS2176" t="str">
        <f t="shared" si="419"/>
        <v>7J173246E4Y-1</v>
      </c>
      <c r="AT2176" t="str">
        <f>IFERROR(IF(VLOOKUP(Y2176,vlookup!$I$2:$J$9,1,0)=Y2176,VLOOKUP(Y2176,vlookup!$I$2:$J$9,2,0),PROPER(Y2176)),PROPER(Y2176))</f>
        <v>Parts</v>
      </c>
      <c r="AU2176" t="str">
        <f>IFERROR(IF(B2176=VLOOKUP(B2176,vlookup!$L$2:$L$10,1,0),"Yes","No"),"No")</f>
        <v>No</v>
      </c>
    </row>
    <row r="2177" spans="1:47" ht="14.45" customHeight="1" x14ac:dyDescent="0.25">
      <c r="A2177" t="s">
        <v>1449</v>
      </c>
      <c r="B2177" s="31" t="s">
        <v>1450</v>
      </c>
      <c r="C2177">
        <v>1</v>
      </c>
      <c r="D2177">
        <v>1</v>
      </c>
      <c r="E2177" t="s">
        <v>382</v>
      </c>
      <c r="F2177" t="s">
        <v>60</v>
      </c>
      <c r="G2177" t="s">
        <v>543</v>
      </c>
      <c r="H2177" t="s">
        <v>1451</v>
      </c>
      <c r="I2177">
        <v>148705</v>
      </c>
      <c r="J2177" s="19">
        <v>41766</v>
      </c>
      <c r="K2177" s="19">
        <v>41790</v>
      </c>
      <c r="L2177">
        <v>201405</v>
      </c>
      <c r="M2177" s="19">
        <v>41760</v>
      </c>
      <c r="N2177">
        <v>24616</v>
      </c>
      <c r="O2177" t="s">
        <v>1076</v>
      </c>
      <c r="P2177" t="s">
        <v>1452</v>
      </c>
      <c r="Q2177" t="s">
        <v>924</v>
      </c>
      <c r="R2177">
        <v>27129</v>
      </c>
      <c r="S2177" s="19">
        <v>41780</v>
      </c>
      <c r="T2177">
        <v>149615</v>
      </c>
      <c r="U2177" t="s">
        <v>357</v>
      </c>
      <c r="V2177" s="19">
        <v>41819</v>
      </c>
      <c r="W2177" t="s">
        <v>2993</v>
      </c>
      <c r="X2177" t="s">
        <v>2994</v>
      </c>
      <c r="Y2177" t="s">
        <v>95</v>
      </c>
      <c r="Z2177" t="s">
        <v>369</v>
      </c>
      <c r="AA2177" s="29">
        <v>-549.04999999999995</v>
      </c>
      <c r="AB2177">
        <v>0</v>
      </c>
      <c r="AC2177">
        <f t="shared" si="408"/>
        <v>2014</v>
      </c>
      <c r="AD2177">
        <f t="shared" si="409"/>
        <v>6</v>
      </c>
      <c r="AE2177">
        <f t="shared" si="410"/>
        <v>2014</v>
      </c>
      <c r="AF2177">
        <f t="shared" si="411"/>
        <v>5</v>
      </c>
      <c r="AG2177" t="str">
        <f>VLOOKUP(F2177,vlookup!$A$2:$E$660,2,0)</f>
        <v>Retained</v>
      </c>
      <c r="AH2177" t="str">
        <f>VLOOKUP(F2177,vlookup!$A$2:$E$660,3,0)</f>
        <v>Service Contract</v>
      </c>
      <c r="AI2177" t="str">
        <f>VLOOKUP(F2177,vlookup!$A$2:$E$660,4,0)</f>
        <v>Used Car Programs</v>
      </c>
      <c r="AJ2177" t="str">
        <f>VLOOKUP(F2177,vlookup!$A$2:$E$660,5,0)</f>
        <v>High Mileage</v>
      </c>
      <c r="AL2177">
        <f t="shared" si="412"/>
        <v>24</v>
      </c>
      <c r="AM2177">
        <f t="shared" si="413"/>
        <v>52</v>
      </c>
      <c r="AN2177">
        <f t="shared" si="414"/>
        <v>910</v>
      </c>
      <c r="AO2177" t="str">
        <f t="shared" si="415"/>
        <v/>
      </c>
      <c r="AP2177">
        <f t="shared" si="416"/>
        <v>-549.04999999999995</v>
      </c>
      <c r="AQ2177" t="str">
        <f t="shared" si="417"/>
        <v/>
      </c>
      <c r="AR2177" t="str">
        <f t="shared" si="418"/>
        <v/>
      </c>
      <c r="AS2177" t="str">
        <f t="shared" si="419"/>
        <v>7J173246E4Y-1</v>
      </c>
      <c r="AT2177" t="str">
        <f>IFERROR(IF(VLOOKUP(Y2177,vlookup!$I$2:$J$9,1,0)=Y2177,VLOOKUP(Y2177,vlookup!$I$2:$J$9,2,0),PROPER(Y2177)),PROPER(Y2177))</f>
        <v>Parts</v>
      </c>
      <c r="AU2177" t="str">
        <f>IFERROR(IF(B2177=VLOOKUP(B2177,vlookup!$L$2:$L$10,1,0),"Yes","No"),"No")</f>
        <v>No</v>
      </c>
    </row>
    <row r="2178" spans="1:47" ht="14.45" customHeight="1" x14ac:dyDescent="0.25">
      <c r="A2178" t="s">
        <v>1453</v>
      </c>
      <c r="B2178" s="31" t="s">
        <v>1454</v>
      </c>
      <c r="C2178">
        <v>1</v>
      </c>
      <c r="D2178">
        <v>1</v>
      </c>
      <c r="E2178" t="s">
        <v>382</v>
      </c>
      <c r="F2178" t="s">
        <v>464</v>
      </c>
      <c r="G2178" t="s">
        <v>543</v>
      </c>
      <c r="H2178" t="s">
        <v>1451</v>
      </c>
      <c r="I2178">
        <v>119110</v>
      </c>
      <c r="J2178" s="19">
        <v>43322</v>
      </c>
      <c r="K2178" s="19">
        <v>43385</v>
      </c>
      <c r="L2178">
        <v>201810</v>
      </c>
      <c r="M2178" s="19">
        <v>43374</v>
      </c>
      <c r="N2178">
        <v>24617</v>
      </c>
      <c r="O2178" t="s">
        <v>1070</v>
      </c>
      <c r="P2178" t="s">
        <v>1455</v>
      </c>
      <c r="Q2178" t="s">
        <v>924</v>
      </c>
      <c r="R2178">
        <v>123498</v>
      </c>
      <c r="S2178" s="19">
        <v>43389</v>
      </c>
      <c r="T2178">
        <v>122780</v>
      </c>
      <c r="U2178" t="s">
        <v>356</v>
      </c>
      <c r="V2178" s="19">
        <v>43404</v>
      </c>
      <c r="W2178" t="s">
        <v>3365</v>
      </c>
      <c r="X2178" t="s">
        <v>3366</v>
      </c>
      <c r="Y2178" t="s">
        <v>95</v>
      </c>
      <c r="Z2178" t="s">
        <v>366</v>
      </c>
      <c r="AA2178" s="29">
        <v>-16.579999999999998</v>
      </c>
      <c r="AB2178">
        <v>0</v>
      </c>
      <c r="AC2178">
        <f t="shared" si="408"/>
        <v>2018</v>
      </c>
      <c r="AD2178">
        <f t="shared" si="409"/>
        <v>10</v>
      </c>
      <c r="AE2178">
        <f t="shared" si="410"/>
        <v>2018</v>
      </c>
      <c r="AF2178">
        <f t="shared" si="411"/>
        <v>8</v>
      </c>
      <c r="AG2178" t="str">
        <f>VLOOKUP(F2178,vlookup!$A$2:$E$660,2,0)</f>
        <v>Retained</v>
      </c>
      <c r="AH2178" t="str">
        <f>VLOOKUP(F2178,vlookup!$A$2:$E$660,3,0)</f>
        <v>Service Contract</v>
      </c>
      <c r="AI2178" t="str">
        <f>VLOOKUP(F2178,vlookup!$A$2:$E$660,4,0)</f>
        <v>Used Car Programs</v>
      </c>
      <c r="AJ2178" t="str">
        <f>VLOOKUP(F2178,vlookup!$A$2:$E$660,5,0)</f>
        <v>High Mileage</v>
      </c>
      <c r="AL2178">
        <f t="shared" si="412"/>
        <v>62</v>
      </c>
      <c r="AM2178">
        <f t="shared" si="413"/>
        <v>81</v>
      </c>
      <c r="AN2178">
        <f t="shared" si="414"/>
        <v>3670</v>
      </c>
      <c r="AO2178" t="str">
        <f t="shared" si="415"/>
        <v/>
      </c>
      <c r="AP2178" t="str">
        <f t="shared" si="416"/>
        <v/>
      </c>
      <c r="AQ2178">
        <f t="shared" si="417"/>
        <v>-16.579999999999998</v>
      </c>
      <c r="AR2178" t="str">
        <f t="shared" si="418"/>
        <v/>
      </c>
      <c r="AS2178" t="str">
        <f t="shared" si="419"/>
        <v>7J208975H8-1</v>
      </c>
      <c r="AT2178" t="str">
        <f>IFERROR(IF(VLOOKUP(Y2178,vlookup!$I$2:$J$9,1,0)=Y2178,VLOOKUP(Y2178,vlookup!$I$2:$J$9,2,0),PROPER(Y2178)),PROPER(Y2178))</f>
        <v>Parts</v>
      </c>
      <c r="AU2178" t="str">
        <f>IFERROR(IF(B2178=VLOOKUP(B2178,vlookup!$L$2:$L$10,1,0),"Yes","No"),"No")</f>
        <v>No</v>
      </c>
    </row>
    <row r="2179" spans="1:47" ht="14.45" customHeight="1" x14ac:dyDescent="0.25">
      <c r="A2179" t="s">
        <v>1453</v>
      </c>
      <c r="B2179" s="31" t="s">
        <v>1454</v>
      </c>
      <c r="C2179">
        <v>1</v>
      </c>
      <c r="D2179">
        <v>1</v>
      </c>
      <c r="E2179" t="s">
        <v>382</v>
      </c>
      <c r="F2179" t="s">
        <v>464</v>
      </c>
      <c r="G2179" t="s">
        <v>543</v>
      </c>
      <c r="H2179" t="s">
        <v>1451</v>
      </c>
      <c r="I2179">
        <v>119110</v>
      </c>
      <c r="J2179" s="19">
        <v>43322</v>
      </c>
      <c r="K2179" s="19">
        <v>43385</v>
      </c>
      <c r="L2179">
        <v>201810</v>
      </c>
      <c r="M2179" s="19">
        <v>43374</v>
      </c>
      <c r="N2179">
        <v>24617</v>
      </c>
      <c r="O2179" t="s">
        <v>1070</v>
      </c>
      <c r="P2179" t="s">
        <v>1455</v>
      </c>
      <c r="Q2179" t="s">
        <v>924</v>
      </c>
      <c r="R2179">
        <v>123498</v>
      </c>
      <c r="S2179" s="19">
        <v>43389</v>
      </c>
      <c r="T2179">
        <v>122780</v>
      </c>
      <c r="U2179" t="s">
        <v>356</v>
      </c>
      <c r="V2179" s="19">
        <v>43404</v>
      </c>
      <c r="W2179" t="s">
        <v>2995</v>
      </c>
      <c r="X2179" t="s">
        <v>2996</v>
      </c>
      <c r="Y2179" t="s">
        <v>95</v>
      </c>
      <c r="Z2179" t="s">
        <v>366</v>
      </c>
      <c r="AA2179" s="29">
        <v>-12.94</v>
      </c>
      <c r="AB2179">
        <v>0</v>
      </c>
      <c r="AC2179">
        <f t="shared" ref="AC2179:AC2242" si="420">YEAR(V2179)</f>
        <v>2018</v>
      </c>
      <c r="AD2179">
        <f t="shared" ref="AD2179:AD2242" si="421">MONTH(V2179)</f>
        <v>10</v>
      </c>
      <c r="AE2179">
        <f t="shared" ref="AE2179:AE2242" si="422">YEAR(J2179)</f>
        <v>2018</v>
      </c>
      <c r="AF2179">
        <f t="shared" ref="AF2179:AF2242" si="423">MONTH(J2179)</f>
        <v>8</v>
      </c>
      <c r="AG2179" t="str">
        <f>VLOOKUP(F2179,vlookup!$A$2:$E$660,2,0)</f>
        <v>Retained</v>
      </c>
      <c r="AH2179" t="str">
        <f>VLOOKUP(F2179,vlookup!$A$2:$E$660,3,0)</f>
        <v>Service Contract</v>
      </c>
      <c r="AI2179" t="str">
        <f>VLOOKUP(F2179,vlookup!$A$2:$E$660,4,0)</f>
        <v>Used Car Programs</v>
      </c>
      <c r="AJ2179" t="str">
        <f>VLOOKUP(F2179,vlookup!$A$2:$E$660,5,0)</f>
        <v>High Mileage</v>
      </c>
      <c r="AL2179">
        <f t="shared" ref="AL2179:AL2242" si="424">DAYS360(J2179,K2179)</f>
        <v>62</v>
      </c>
      <c r="AM2179">
        <f t="shared" ref="AM2179:AM2242" si="425">DAYS360(J2179,V2179)</f>
        <v>81</v>
      </c>
      <c r="AN2179">
        <f t="shared" ref="AN2179:AN2242" si="426">IF(T2179-I2179&lt;1,"",T2179-I2179)</f>
        <v>3670</v>
      </c>
      <c r="AO2179" t="str">
        <f t="shared" ref="AO2179:AO2242" si="427">IF(AM2179&lt;31,AA2179,"")</f>
        <v/>
      </c>
      <c r="AP2179" t="str">
        <f t="shared" ref="AP2179:AP2242" si="428">IF(AND(AM2179&gt;30,AM2179&lt;61),AA2179,"")</f>
        <v/>
      </c>
      <c r="AQ2179">
        <f t="shared" ref="AQ2179:AQ2242" si="429">IF(AND(AM2179&gt;60,AM2179&lt;91),AA2179,"")</f>
        <v>-12.94</v>
      </c>
      <c r="AR2179" t="str">
        <f t="shared" ref="AR2179:AR2242" si="430">IF(AM2179&gt;90,AA2179,"")</f>
        <v/>
      </c>
      <c r="AS2179" t="str">
        <f t="shared" ref="AS2179:AS2242" si="431">CONCATENATE(B2179,"-",C2179)</f>
        <v>7J208975H8-1</v>
      </c>
      <c r="AT2179" t="str">
        <f>IFERROR(IF(VLOOKUP(Y2179,vlookup!$I$2:$J$9,1,0)=Y2179,VLOOKUP(Y2179,vlookup!$I$2:$J$9,2,0),PROPER(Y2179)),PROPER(Y2179))</f>
        <v>Parts</v>
      </c>
      <c r="AU2179" t="str">
        <f>IFERROR(IF(B2179=VLOOKUP(B2179,vlookup!$L$2:$L$10,1,0),"Yes","No"),"No")</f>
        <v>No</v>
      </c>
    </row>
    <row r="2180" spans="1:47" ht="14.45" customHeight="1" x14ac:dyDescent="0.25">
      <c r="A2180" t="s">
        <v>1453</v>
      </c>
      <c r="B2180" s="31" t="s">
        <v>1454</v>
      </c>
      <c r="C2180">
        <v>1</v>
      </c>
      <c r="D2180">
        <v>1</v>
      </c>
      <c r="E2180" t="s">
        <v>382</v>
      </c>
      <c r="F2180" t="s">
        <v>464</v>
      </c>
      <c r="G2180" t="s">
        <v>543</v>
      </c>
      <c r="H2180" t="s">
        <v>1451</v>
      </c>
      <c r="I2180">
        <v>119110</v>
      </c>
      <c r="J2180" s="19">
        <v>43322</v>
      </c>
      <c r="K2180" s="19">
        <v>43385</v>
      </c>
      <c r="L2180">
        <v>201810</v>
      </c>
      <c r="M2180" s="19">
        <v>43374</v>
      </c>
      <c r="N2180">
        <v>24617</v>
      </c>
      <c r="O2180" t="s">
        <v>1070</v>
      </c>
      <c r="P2180" t="s">
        <v>1455</v>
      </c>
      <c r="Q2180" t="s">
        <v>924</v>
      </c>
      <c r="R2180">
        <v>123498</v>
      </c>
      <c r="S2180" s="19">
        <v>43389</v>
      </c>
      <c r="T2180">
        <v>122780</v>
      </c>
      <c r="U2180" t="s">
        <v>356</v>
      </c>
      <c r="V2180" s="19">
        <v>43404</v>
      </c>
      <c r="W2180" t="s">
        <v>2946</v>
      </c>
      <c r="X2180" t="s">
        <v>2947</v>
      </c>
      <c r="Y2180" t="s">
        <v>95</v>
      </c>
      <c r="Z2180" t="s">
        <v>366</v>
      </c>
      <c r="AA2180" s="29">
        <v>-29.5</v>
      </c>
      <c r="AB2180">
        <v>0</v>
      </c>
      <c r="AC2180">
        <f t="shared" si="420"/>
        <v>2018</v>
      </c>
      <c r="AD2180">
        <f t="shared" si="421"/>
        <v>10</v>
      </c>
      <c r="AE2180">
        <f t="shared" si="422"/>
        <v>2018</v>
      </c>
      <c r="AF2180">
        <f t="shared" si="423"/>
        <v>8</v>
      </c>
      <c r="AG2180" t="str">
        <f>VLOOKUP(F2180,vlookup!$A$2:$E$660,2,0)</f>
        <v>Retained</v>
      </c>
      <c r="AH2180" t="str">
        <f>VLOOKUP(F2180,vlookup!$A$2:$E$660,3,0)</f>
        <v>Service Contract</v>
      </c>
      <c r="AI2180" t="str">
        <f>VLOOKUP(F2180,vlookup!$A$2:$E$660,4,0)</f>
        <v>Used Car Programs</v>
      </c>
      <c r="AJ2180" t="str">
        <f>VLOOKUP(F2180,vlookup!$A$2:$E$660,5,0)</f>
        <v>High Mileage</v>
      </c>
      <c r="AL2180">
        <f t="shared" si="424"/>
        <v>62</v>
      </c>
      <c r="AM2180">
        <f t="shared" si="425"/>
        <v>81</v>
      </c>
      <c r="AN2180">
        <f t="shared" si="426"/>
        <v>3670</v>
      </c>
      <c r="AO2180" t="str">
        <f t="shared" si="427"/>
        <v/>
      </c>
      <c r="AP2180" t="str">
        <f t="shared" si="428"/>
        <v/>
      </c>
      <c r="AQ2180">
        <f t="shared" si="429"/>
        <v>-29.5</v>
      </c>
      <c r="AR2180" t="str">
        <f t="shared" si="430"/>
        <v/>
      </c>
      <c r="AS2180" t="str">
        <f t="shared" si="431"/>
        <v>7J208975H8-1</v>
      </c>
      <c r="AT2180" t="str">
        <f>IFERROR(IF(VLOOKUP(Y2180,vlookup!$I$2:$J$9,1,0)=Y2180,VLOOKUP(Y2180,vlookup!$I$2:$J$9,2,0),PROPER(Y2180)),PROPER(Y2180))</f>
        <v>Parts</v>
      </c>
      <c r="AU2180" t="str">
        <f>IFERROR(IF(B2180=VLOOKUP(B2180,vlookup!$L$2:$L$10,1,0),"Yes","No"),"No")</f>
        <v>No</v>
      </c>
    </row>
    <row r="2181" spans="1:47" ht="14.45" customHeight="1" x14ac:dyDescent="0.25">
      <c r="A2181" t="s">
        <v>1453</v>
      </c>
      <c r="B2181" s="31" t="s">
        <v>1454</v>
      </c>
      <c r="C2181">
        <v>1</v>
      </c>
      <c r="D2181">
        <v>1</v>
      </c>
      <c r="E2181" t="s">
        <v>382</v>
      </c>
      <c r="F2181" t="s">
        <v>464</v>
      </c>
      <c r="G2181" t="s">
        <v>543</v>
      </c>
      <c r="H2181" t="s">
        <v>1451</v>
      </c>
      <c r="I2181">
        <v>119110</v>
      </c>
      <c r="J2181" s="19">
        <v>43322</v>
      </c>
      <c r="K2181" s="19">
        <v>43385</v>
      </c>
      <c r="L2181">
        <v>201810</v>
      </c>
      <c r="M2181" s="19">
        <v>43374</v>
      </c>
      <c r="N2181">
        <v>24617</v>
      </c>
      <c r="O2181" t="s">
        <v>1070</v>
      </c>
      <c r="P2181" t="s">
        <v>1455</v>
      </c>
      <c r="Q2181" t="s">
        <v>924</v>
      </c>
      <c r="R2181">
        <v>123498</v>
      </c>
      <c r="S2181" s="19">
        <v>43389</v>
      </c>
      <c r="T2181">
        <v>122780</v>
      </c>
      <c r="U2181" t="s">
        <v>356</v>
      </c>
      <c r="V2181" s="19">
        <v>43404</v>
      </c>
      <c r="W2181" t="s">
        <v>3329</v>
      </c>
      <c r="X2181" t="s">
        <v>3330</v>
      </c>
      <c r="Y2181" t="s">
        <v>95</v>
      </c>
      <c r="Z2181" t="s">
        <v>366</v>
      </c>
      <c r="AA2181" s="29">
        <v>-19.899999999999999</v>
      </c>
      <c r="AB2181">
        <v>0</v>
      </c>
      <c r="AC2181">
        <f t="shared" si="420"/>
        <v>2018</v>
      </c>
      <c r="AD2181">
        <f t="shared" si="421"/>
        <v>10</v>
      </c>
      <c r="AE2181">
        <f t="shared" si="422"/>
        <v>2018</v>
      </c>
      <c r="AF2181">
        <f t="shared" si="423"/>
        <v>8</v>
      </c>
      <c r="AG2181" t="str">
        <f>VLOOKUP(F2181,vlookup!$A$2:$E$660,2,0)</f>
        <v>Retained</v>
      </c>
      <c r="AH2181" t="str">
        <f>VLOOKUP(F2181,vlookup!$A$2:$E$660,3,0)</f>
        <v>Service Contract</v>
      </c>
      <c r="AI2181" t="str">
        <f>VLOOKUP(F2181,vlookup!$A$2:$E$660,4,0)</f>
        <v>Used Car Programs</v>
      </c>
      <c r="AJ2181" t="str">
        <f>VLOOKUP(F2181,vlookup!$A$2:$E$660,5,0)</f>
        <v>High Mileage</v>
      </c>
      <c r="AL2181">
        <f t="shared" si="424"/>
        <v>62</v>
      </c>
      <c r="AM2181">
        <f t="shared" si="425"/>
        <v>81</v>
      </c>
      <c r="AN2181">
        <f t="shared" si="426"/>
        <v>3670</v>
      </c>
      <c r="AO2181" t="str">
        <f t="shared" si="427"/>
        <v/>
      </c>
      <c r="AP2181" t="str">
        <f t="shared" si="428"/>
        <v/>
      </c>
      <c r="AQ2181">
        <f t="shared" si="429"/>
        <v>-19.899999999999999</v>
      </c>
      <c r="AR2181" t="str">
        <f t="shared" si="430"/>
        <v/>
      </c>
      <c r="AS2181" t="str">
        <f t="shared" si="431"/>
        <v>7J208975H8-1</v>
      </c>
      <c r="AT2181" t="str">
        <f>IFERROR(IF(VLOOKUP(Y2181,vlookup!$I$2:$J$9,1,0)=Y2181,VLOOKUP(Y2181,vlookup!$I$2:$J$9,2,0),PROPER(Y2181)),PROPER(Y2181))</f>
        <v>Parts</v>
      </c>
      <c r="AU2181" t="str">
        <f>IFERROR(IF(B2181=VLOOKUP(B2181,vlookup!$L$2:$L$10,1,0),"Yes","No"),"No")</f>
        <v>No</v>
      </c>
    </row>
    <row r="2182" spans="1:47" ht="14.45" customHeight="1" x14ac:dyDescent="0.25">
      <c r="A2182" t="s">
        <v>1453</v>
      </c>
      <c r="B2182" s="31" t="s">
        <v>1454</v>
      </c>
      <c r="C2182">
        <v>1</v>
      </c>
      <c r="D2182">
        <v>1</v>
      </c>
      <c r="E2182" t="s">
        <v>382</v>
      </c>
      <c r="F2182" t="s">
        <v>464</v>
      </c>
      <c r="G2182" t="s">
        <v>543</v>
      </c>
      <c r="H2182" t="s">
        <v>1451</v>
      </c>
      <c r="I2182">
        <v>119110</v>
      </c>
      <c r="J2182" s="19">
        <v>43322</v>
      </c>
      <c r="K2182" s="19">
        <v>43385</v>
      </c>
      <c r="L2182">
        <v>201810</v>
      </c>
      <c r="M2182" s="19">
        <v>43374</v>
      </c>
      <c r="N2182">
        <v>24617</v>
      </c>
      <c r="O2182" t="s">
        <v>1070</v>
      </c>
      <c r="P2182" t="s">
        <v>1455</v>
      </c>
      <c r="Q2182" t="s">
        <v>924</v>
      </c>
      <c r="R2182">
        <v>123498</v>
      </c>
      <c r="S2182" s="19">
        <v>43389</v>
      </c>
      <c r="T2182">
        <v>122780</v>
      </c>
      <c r="U2182" t="s">
        <v>356</v>
      </c>
      <c r="V2182" s="19">
        <v>43404</v>
      </c>
      <c r="W2182" t="s">
        <v>988</v>
      </c>
      <c r="X2182" t="s">
        <v>989</v>
      </c>
      <c r="Y2182" t="s">
        <v>95</v>
      </c>
      <c r="Z2182" t="s">
        <v>364</v>
      </c>
      <c r="AA2182" s="29">
        <v>-43.41</v>
      </c>
      <c r="AB2182">
        <v>0</v>
      </c>
      <c r="AC2182">
        <f t="shared" si="420"/>
        <v>2018</v>
      </c>
      <c r="AD2182">
        <f t="shared" si="421"/>
        <v>10</v>
      </c>
      <c r="AE2182">
        <f t="shared" si="422"/>
        <v>2018</v>
      </c>
      <c r="AF2182">
        <f t="shared" si="423"/>
        <v>8</v>
      </c>
      <c r="AG2182" t="str">
        <f>VLOOKUP(F2182,vlookup!$A$2:$E$660,2,0)</f>
        <v>Retained</v>
      </c>
      <c r="AH2182" t="str">
        <f>VLOOKUP(F2182,vlookup!$A$2:$E$660,3,0)</f>
        <v>Service Contract</v>
      </c>
      <c r="AI2182" t="str">
        <f>VLOOKUP(F2182,vlookup!$A$2:$E$660,4,0)</f>
        <v>Used Car Programs</v>
      </c>
      <c r="AJ2182" t="str">
        <f>VLOOKUP(F2182,vlookup!$A$2:$E$660,5,0)</f>
        <v>High Mileage</v>
      </c>
      <c r="AL2182">
        <f t="shared" si="424"/>
        <v>62</v>
      </c>
      <c r="AM2182">
        <f t="shared" si="425"/>
        <v>81</v>
      </c>
      <c r="AN2182">
        <f t="shared" si="426"/>
        <v>3670</v>
      </c>
      <c r="AO2182" t="str">
        <f t="shared" si="427"/>
        <v/>
      </c>
      <c r="AP2182" t="str">
        <f t="shared" si="428"/>
        <v/>
      </c>
      <c r="AQ2182">
        <f t="shared" si="429"/>
        <v>-43.41</v>
      </c>
      <c r="AR2182" t="str">
        <f t="shared" si="430"/>
        <v/>
      </c>
      <c r="AS2182" t="str">
        <f t="shared" si="431"/>
        <v>7J208975H8-1</v>
      </c>
      <c r="AT2182" t="str">
        <f>IFERROR(IF(VLOOKUP(Y2182,vlookup!$I$2:$J$9,1,0)=Y2182,VLOOKUP(Y2182,vlookup!$I$2:$J$9,2,0),PROPER(Y2182)),PROPER(Y2182))</f>
        <v>Parts</v>
      </c>
      <c r="AU2182" t="str">
        <f>IFERROR(IF(B2182=VLOOKUP(B2182,vlookup!$L$2:$L$10,1,0),"Yes","No"),"No")</f>
        <v>No</v>
      </c>
    </row>
    <row r="2183" spans="1:47" ht="14.45" customHeight="1" x14ac:dyDescent="0.25">
      <c r="A2183" t="s">
        <v>1456</v>
      </c>
      <c r="B2183" s="31" t="s">
        <v>1457</v>
      </c>
      <c r="C2183">
        <v>1</v>
      </c>
      <c r="D2183">
        <v>1</v>
      </c>
      <c r="E2183" t="s">
        <v>382</v>
      </c>
      <c r="F2183" t="s">
        <v>60</v>
      </c>
      <c r="G2183" t="s">
        <v>543</v>
      </c>
      <c r="H2183" t="s">
        <v>1451</v>
      </c>
      <c r="I2183">
        <v>167557</v>
      </c>
      <c r="J2183" s="19">
        <v>41693</v>
      </c>
      <c r="K2183" s="19">
        <v>41717</v>
      </c>
      <c r="L2183">
        <v>201403</v>
      </c>
      <c r="M2183" s="19">
        <v>41699</v>
      </c>
      <c r="N2183">
        <v>24617</v>
      </c>
      <c r="O2183" t="s">
        <v>1070</v>
      </c>
      <c r="P2183" t="s">
        <v>1455</v>
      </c>
      <c r="Q2183" t="s">
        <v>924</v>
      </c>
      <c r="R2183">
        <v>69817</v>
      </c>
      <c r="S2183" s="19">
        <v>41729</v>
      </c>
      <c r="T2183">
        <v>168434</v>
      </c>
      <c r="U2183" t="s">
        <v>357</v>
      </c>
      <c r="V2183" s="19">
        <v>41746</v>
      </c>
      <c r="W2183" t="s">
        <v>971</v>
      </c>
      <c r="X2183" t="s">
        <v>972</v>
      </c>
      <c r="Y2183" t="s">
        <v>95</v>
      </c>
      <c r="Z2183" t="s">
        <v>364</v>
      </c>
      <c r="AA2183" s="29">
        <v>-4750</v>
      </c>
      <c r="AB2183">
        <v>0</v>
      </c>
      <c r="AC2183">
        <f t="shared" si="420"/>
        <v>2014</v>
      </c>
      <c r="AD2183">
        <f t="shared" si="421"/>
        <v>4</v>
      </c>
      <c r="AE2183">
        <f t="shared" si="422"/>
        <v>2014</v>
      </c>
      <c r="AF2183">
        <f t="shared" si="423"/>
        <v>2</v>
      </c>
      <c r="AG2183" t="str">
        <f>VLOOKUP(F2183,vlookup!$A$2:$E$660,2,0)</f>
        <v>Retained</v>
      </c>
      <c r="AH2183" t="str">
        <f>VLOOKUP(F2183,vlookup!$A$2:$E$660,3,0)</f>
        <v>Service Contract</v>
      </c>
      <c r="AI2183" t="str">
        <f>VLOOKUP(F2183,vlookup!$A$2:$E$660,4,0)</f>
        <v>Used Car Programs</v>
      </c>
      <c r="AJ2183" t="str">
        <f>VLOOKUP(F2183,vlookup!$A$2:$E$660,5,0)</f>
        <v>High Mileage</v>
      </c>
      <c r="AL2183">
        <f t="shared" si="424"/>
        <v>26</v>
      </c>
      <c r="AM2183">
        <f t="shared" si="425"/>
        <v>54</v>
      </c>
      <c r="AN2183">
        <f t="shared" si="426"/>
        <v>877</v>
      </c>
      <c r="AO2183" t="str">
        <f t="shared" si="427"/>
        <v/>
      </c>
      <c r="AP2183">
        <f t="shared" si="428"/>
        <v>-4750</v>
      </c>
      <c r="AQ2183" t="str">
        <f t="shared" si="429"/>
        <v/>
      </c>
      <c r="AR2183" t="str">
        <f t="shared" si="430"/>
        <v/>
      </c>
      <c r="AS2183" t="str">
        <f t="shared" si="431"/>
        <v>3J222752B4Y-1</v>
      </c>
      <c r="AT2183" t="str">
        <f>IFERROR(IF(VLOOKUP(Y2183,vlookup!$I$2:$J$9,1,0)=Y2183,VLOOKUP(Y2183,vlookup!$I$2:$J$9,2,0),PROPER(Y2183)),PROPER(Y2183))</f>
        <v>Parts</v>
      </c>
      <c r="AU2183" t="str">
        <f>IFERROR(IF(B2183=VLOOKUP(B2183,vlookup!$L$2:$L$10,1,0),"Yes","No"),"No")</f>
        <v>No</v>
      </c>
    </row>
    <row r="2184" spans="1:47" ht="14.45" customHeight="1" x14ac:dyDescent="0.25">
      <c r="A2184" t="s">
        <v>1460</v>
      </c>
      <c r="B2184" s="31" t="s">
        <v>1461</v>
      </c>
      <c r="C2184">
        <v>1</v>
      </c>
      <c r="D2184">
        <v>1</v>
      </c>
      <c r="E2184" t="s">
        <v>382</v>
      </c>
      <c r="F2184" t="s">
        <v>464</v>
      </c>
      <c r="G2184" t="s">
        <v>543</v>
      </c>
      <c r="H2184" t="s">
        <v>1425</v>
      </c>
      <c r="I2184">
        <v>70248</v>
      </c>
      <c r="J2184" s="19">
        <v>44221</v>
      </c>
      <c r="K2184" s="19">
        <v>44264</v>
      </c>
      <c r="L2184">
        <v>202103</v>
      </c>
      <c r="M2184" s="19">
        <v>44256</v>
      </c>
      <c r="N2184">
        <v>24617</v>
      </c>
      <c r="O2184" t="s">
        <v>1070</v>
      </c>
      <c r="P2184" t="s">
        <v>1462</v>
      </c>
      <c r="Q2184" t="s">
        <v>924</v>
      </c>
      <c r="R2184">
        <v>8223233</v>
      </c>
      <c r="S2184" s="19">
        <v>44326</v>
      </c>
      <c r="T2184">
        <v>72641</v>
      </c>
      <c r="U2184" t="s">
        <v>356</v>
      </c>
      <c r="V2184" s="19">
        <v>44330</v>
      </c>
      <c r="W2184" t="s">
        <v>988</v>
      </c>
      <c r="X2184" t="s">
        <v>989</v>
      </c>
      <c r="Y2184" t="s">
        <v>95</v>
      </c>
      <c r="Z2184" t="s">
        <v>364</v>
      </c>
      <c r="AA2184" s="29">
        <v>-108.36</v>
      </c>
      <c r="AB2184">
        <v>0</v>
      </c>
      <c r="AC2184">
        <f t="shared" si="420"/>
        <v>2021</v>
      </c>
      <c r="AD2184">
        <f t="shared" si="421"/>
        <v>5</v>
      </c>
      <c r="AE2184">
        <f t="shared" si="422"/>
        <v>2021</v>
      </c>
      <c r="AF2184">
        <f t="shared" si="423"/>
        <v>1</v>
      </c>
      <c r="AG2184" t="str">
        <f>VLOOKUP(F2184,vlookup!$A$2:$E$660,2,0)</f>
        <v>Retained</v>
      </c>
      <c r="AH2184" t="str">
        <f>VLOOKUP(F2184,vlookup!$A$2:$E$660,3,0)</f>
        <v>Service Contract</v>
      </c>
      <c r="AI2184" t="str">
        <f>VLOOKUP(F2184,vlookup!$A$2:$E$660,4,0)</f>
        <v>Used Car Programs</v>
      </c>
      <c r="AJ2184" t="str">
        <f>VLOOKUP(F2184,vlookup!$A$2:$E$660,5,0)</f>
        <v>High Mileage</v>
      </c>
      <c r="AL2184">
        <f t="shared" si="424"/>
        <v>44</v>
      </c>
      <c r="AM2184">
        <f t="shared" si="425"/>
        <v>109</v>
      </c>
      <c r="AN2184">
        <f t="shared" si="426"/>
        <v>2393</v>
      </c>
      <c r="AO2184" t="str">
        <f t="shared" si="427"/>
        <v/>
      </c>
      <c r="AP2184" t="str">
        <f t="shared" si="428"/>
        <v/>
      </c>
      <c r="AQ2184" t="str">
        <f t="shared" si="429"/>
        <v/>
      </c>
      <c r="AR2184">
        <f t="shared" si="430"/>
        <v>-108.36</v>
      </c>
      <c r="AS2184" t="str">
        <f t="shared" si="431"/>
        <v>ZAGFR615486A21-1</v>
      </c>
      <c r="AT2184" t="str">
        <f>IFERROR(IF(VLOOKUP(Y2184,vlookup!$I$2:$J$9,1,0)=Y2184,VLOOKUP(Y2184,vlookup!$I$2:$J$9,2,0),PROPER(Y2184)),PROPER(Y2184))</f>
        <v>Parts</v>
      </c>
      <c r="AU2184" t="str">
        <f>IFERROR(IF(B2184=VLOOKUP(B2184,vlookup!$L$2:$L$10,1,0),"Yes","No"),"No")</f>
        <v>No</v>
      </c>
    </row>
    <row r="2185" spans="1:47" ht="14.45" customHeight="1" x14ac:dyDescent="0.25">
      <c r="A2185" t="s">
        <v>1460</v>
      </c>
      <c r="B2185" s="31" t="s">
        <v>1461</v>
      </c>
      <c r="C2185">
        <v>2</v>
      </c>
      <c r="D2185">
        <v>1</v>
      </c>
      <c r="E2185" t="s">
        <v>382</v>
      </c>
      <c r="F2185" t="s">
        <v>464</v>
      </c>
      <c r="G2185" t="s">
        <v>543</v>
      </c>
      <c r="H2185" t="s">
        <v>1425</v>
      </c>
      <c r="I2185">
        <v>70248</v>
      </c>
      <c r="J2185" s="19">
        <v>44221</v>
      </c>
      <c r="K2185" s="19">
        <v>44264</v>
      </c>
      <c r="L2185">
        <v>202103</v>
      </c>
      <c r="M2185" s="19">
        <v>44256</v>
      </c>
      <c r="N2185">
        <v>24617</v>
      </c>
      <c r="O2185" t="s">
        <v>1070</v>
      </c>
      <c r="P2185" t="s">
        <v>1462</v>
      </c>
      <c r="Q2185" t="s">
        <v>924</v>
      </c>
      <c r="R2185">
        <v>8241582</v>
      </c>
      <c r="S2185" s="19">
        <v>44671</v>
      </c>
      <c r="T2185">
        <v>82539</v>
      </c>
      <c r="U2185" t="s">
        <v>356</v>
      </c>
      <c r="V2185" s="19">
        <v>44714</v>
      </c>
      <c r="W2185" t="s">
        <v>2886</v>
      </c>
      <c r="X2185" t="s">
        <v>2887</v>
      </c>
      <c r="Y2185" t="s">
        <v>95</v>
      </c>
      <c r="Z2185" t="s">
        <v>582</v>
      </c>
      <c r="AA2185" s="29">
        <v>-38.44</v>
      </c>
      <c r="AB2185">
        <v>0</v>
      </c>
      <c r="AC2185">
        <f t="shared" si="420"/>
        <v>2022</v>
      </c>
      <c r="AD2185">
        <f t="shared" si="421"/>
        <v>6</v>
      </c>
      <c r="AE2185">
        <f t="shared" si="422"/>
        <v>2021</v>
      </c>
      <c r="AF2185">
        <f t="shared" si="423"/>
        <v>1</v>
      </c>
      <c r="AG2185" t="str">
        <f>VLOOKUP(F2185,vlookup!$A$2:$E$660,2,0)</f>
        <v>Retained</v>
      </c>
      <c r="AH2185" t="str">
        <f>VLOOKUP(F2185,vlookup!$A$2:$E$660,3,0)</f>
        <v>Service Contract</v>
      </c>
      <c r="AI2185" t="str">
        <f>VLOOKUP(F2185,vlookup!$A$2:$E$660,4,0)</f>
        <v>Used Car Programs</v>
      </c>
      <c r="AJ2185" t="str">
        <f>VLOOKUP(F2185,vlookup!$A$2:$E$660,5,0)</f>
        <v>High Mileage</v>
      </c>
      <c r="AL2185">
        <f t="shared" si="424"/>
        <v>44</v>
      </c>
      <c r="AM2185">
        <f t="shared" si="425"/>
        <v>487</v>
      </c>
      <c r="AN2185">
        <f t="shared" si="426"/>
        <v>12291</v>
      </c>
      <c r="AO2185" t="str">
        <f t="shared" si="427"/>
        <v/>
      </c>
      <c r="AP2185" t="str">
        <f t="shared" si="428"/>
        <v/>
      </c>
      <c r="AQ2185" t="str">
        <f t="shared" si="429"/>
        <v/>
      </c>
      <c r="AR2185">
        <f t="shared" si="430"/>
        <v>-38.44</v>
      </c>
      <c r="AS2185" t="str">
        <f t="shared" si="431"/>
        <v>ZAGFR615486A21-2</v>
      </c>
      <c r="AT2185" t="str">
        <f>IFERROR(IF(VLOOKUP(Y2185,vlookup!$I$2:$J$9,1,0)=Y2185,VLOOKUP(Y2185,vlookup!$I$2:$J$9,2,0),PROPER(Y2185)),PROPER(Y2185))</f>
        <v>Parts</v>
      </c>
      <c r="AU2185" t="str">
        <f>IFERROR(IF(B2185=VLOOKUP(B2185,vlookup!$L$2:$L$10,1,0),"Yes","No"),"No")</f>
        <v>No</v>
      </c>
    </row>
    <row r="2186" spans="1:47" ht="14.45" customHeight="1" x14ac:dyDescent="0.25">
      <c r="A2186" t="s">
        <v>1460</v>
      </c>
      <c r="B2186" s="31" t="s">
        <v>1461</v>
      </c>
      <c r="C2186">
        <v>2</v>
      </c>
      <c r="D2186">
        <v>1</v>
      </c>
      <c r="E2186" t="s">
        <v>382</v>
      </c>
      <c r="F2186" t="s">
        <v>464</v>
      </c>
      <c r="G2186" t="s">
        <v>543</v>
      </c>
      <c r="H2186" t="s">
        <v>1425</v>
      </c>
      <c r="I2186">
        <v>70248</v>
      </c>
      <c r="J2186" s="19">
        <v>44221</v>
      </c>
      <c r="K2186" s="19">
        <v>44264</v>
      </c>
      <c r="L2186">
        <v>202103</v>
      </c>
      <c r="M2186" s="19">
        <v>44256</v>
      </c>
      <c r="N2186">
        <v>24617</v>
      </c>
      <c r="O2186" t="s">
        <v>1070</v>
      </c>
      <c r="P2186" t="s">
        <v>1462</v>
      </c>
      <c r="Q2186" t="s">
        <v>924</v>
      </c>
      <c r="R2186">
        <v>8241582</v>
      </c>
      <c r="S2186" s="19">
        <v>44671</v>
      </c>
      <c r="T2186">
        <v>82539</v>
      </c>
      <c r="U2186" t="s">
        <v>356</v>
      </c>
      <c r="V2186" s="19">
        <v>44714</v>
      </c>
      <c r="W2186" t="s">
        <v>3367</v>
      </c>
      <c r="X2186" t="s">
        <v>3368</v>
      </c>
      <c r="Y2186" t="s">
        <v>95</v>
      </c>
      <c r="Z2186" t="s">
        <v>358</v>
      </c>
      <c r="AA2186" s="29">
        <v>-89.84</v>
      </c>
      <c r="AB2186">
        <v>0</v>
      </c>
      <c r="AC2186">
        <f t="shared" si="420"/>
        <v>2022</v>
      </c>
      <c r="AD2186">
        <f t="shared" si="421"/>
        <v>6</v>
      </c>
      <c r="AE2186">
        <f t="shared" si="422"/>
        <v>2021</v>
      </c>
      <c r="AF2186">
        <f t="shared" si="423"/>
        <v>1</v>
      </c>
      <c r="AG2186" t="str">
        <f>VLOOKUP(F2186,vlookup!$A$2:$E$660,2,0)</f>
        <v>Retained</v>
      </c>
      <c r="AH2186" t="str">
        <f>VLOOKUP(F2186,vlookup!$A$2:$E$660,3,0)</f>
        <v>Service Contract</v>
      </c>
      <c r="AI2186" t="str">
        <f>VLOOKUP(F2186,vlookup!$A$2:$E$660,4,0)</f>
        <v>Used Car Programs</v>
      </c>
      <c r="AJ2186" t="str">
        <f>VLOOKUP(F2186,vlookup!$A$2:$E$660,5,0)</f>
        <v>High Mileage</v>
      </c>
      <c r="AL2186">
        <f t="shared" si="424"/>
        <v>44</v>
      </c>
      <c r="AM2186">
        <f t="shared" si="425"/>
        <v>487</v>
      </c>
      <c r="AN2186">
        <f t="shared" si="426"/>
        <v>12291</v>
      </c>
      <c r="AO2186" t="str">
        <f t="shared" si="427"/>
        <v/>
      </c>
      <c r="AP2186" t="str">
        <f t="shared" si="428"/>
        <v/>
      </c>
      <c r="AQ2186" t="str">
        <f t="shared" si="429"/>
        <v/>
      </c>
      <c r="AR2186">
        <f t="shared" si="430"/>
        <v>-89.84</v>
      </c>
      <c r="AS2186" t="str">
        <f t="shared" si="431"/>
        <v>ZAGFR615486A21-2</v>
      </c>
      <c r="AT2186" t="str">
        <f>IFERROR(IF(VLOOKUP(Y2186,vlookup!$I$2:$J$9,1,0)=Y2186,VLOOKUP(Y2186,vlookup!$I$2:$J$9,2,0),PROPER(Y2186)),PROPER(Y2186))</f>
        <v>Parts</v>
      </c>
      <c r="AU2186" t="str">
        <f>IFERROR(IF(B2186=VLOOKUP(B2186,vlookup!$L$2:$L$10,1,0),"Yes","No"),"No")</f>
        <v>No</v>
      </c>
    </row>
    <row r="2187" spans="1:47" ht="14.45" customHeight="1" x14ac:dyDescent="0.25">
      <c r="A2187" t="s">
        <v>1460</v>
      </c>
      <c r="B2187" s="31" t="s">
        <v>1461</v>
      </c>
      <c r="C2187">
        <v>2</v>
      </c>
      <c r="D2187">
        <v>1</v>
      </c>
      <c r="E2187" t="s">
        <v>382</v>
      </c>
      <c r="F2187" t="s">
        <v>464</v>
      </c>
      <c r="G2187" t="s">
        <v>543</v>
      </c>
      <c r="H2187" t="s">
        <v>1425</v>
      </c>
      <c r="I2187">
        <v>70248</v>
      </c>
      <c r="J2187" s="19">
        <v>44221</v>
      </c>
      <c r="K2187" s="19">
        <v>44264</v>
      </c>
      <c r="L2187">
        <v>202103</v>
      </c>
      <c r="M2187" s="19">
        <v>44256</v>
      </c>
      <c r="N2187">
        <v>24617</v>
      </c>
      <c r="O2187" t="s">
        <v>1070</v>
      </c>
      <c r="P2187" t="s">
        <v>1462</v>
      </c>
      <c r="Q2187" t="s">
        <v>924</v>
      </c>
      <c r="R2187">
        <v>8241582</v>
      </c>
      <c r="S2187" s="19">
        <v>44671</v>
      </c>
      <c r="T2187">
        <v>82539</v>
      </c>
      <c r="U2187" t="s">
        <v>356</v>
      </c>
      <c r="V2187" s="19">
        <v>44714</v>
      </c>
      <c r="W2187" t="s">
        <v>3369</v>
      </c>
      <c r="X2187" t="s">
        <v>3370</v>
      </c>
      <c r="Y2187" t="s">
        <v>95</v>
      </c>
      <c r="Z2187" t="s">
        <v>358</v>
      </c>
      <c r="AA2187" s="29">
        <v>-92.1</v>
      </c>
      <c r="AB2187">
        <v>0</v>
      </c>
      <c r="AC2187">
        <f t="shared" si="420"/>
        <v>2022</v>
      </c>
      <c r="AD2187">
        <f t="shared" si="421"/>
        <v>6</v>
      </c>
      <c r="AE2187">
        <f t="shared" si="422"/>
        <v>2021</v>
      </c>
      <c r="AF2187">
        <f t="shared" si="423"/>
        <v>1</v>
      </c>
      <c r="AG2187" t="str">
        <f>VLOOKUP(F2187,vlookup!$A$2:$E$660,2,0)</f>
        <v>Retained</v>
      </c>
      <c r="AH2187" t="str">
        <f>VLOOKUP(F2187,vlookup!$A$2:$E$660,3,0)</f>
        <v>Service Contract</v>
      </c>
      <c r="AI2187" t="str">
        <f>VLOOKUP(F2187,vlookup!$A$2:$E$660,4,0)</f>
        <v>Used Car Programs</v>
      </c>
      <c r="AJ2187" t="str">
        <f>VLOOKUP(F2187,vlookup!$A$2:$E$660,5,0)</f>
        <v>High Mileage</v>
      </c>
      <c r="AL2187">
        <f t="shared" si="424"/>
        <v>44</v>
      </c>
      <c r="AM2187">
        <f t="shared" si="425"/>
        <v>487</v>
      </c>
      <c r="AN2187">
        <f t="shared" si="426"/>
        <v>12291</v>
      </c>
      <c r="AO2187" t="str">
        <f t="shared" si="427"/>
        <v/>
      </c>
      <c r="AP2187" t="str">
        <f t="shared" si="428"/>
        <v/>
      </c>
      <c r="AQ2187" t="str">
        <f t="shared" si="429"/>
        <v/>
      </c>
      <c r="AR2187">
        <f t="shared" si="430"/>
        <v>-92.1</v>
      </c>
      <c r="AS2187" t="str">
        <f t="shared" si="431"/>
        <v>ZAGFR615486A21-2</v>
      </c>
      <c r="AT2187" t="str">
        <f>IFERROR(IF(VLOOKUP(Y2187,vlookup!$I$2:$J$9,1,0)=Y2187,VLOOKUP(Y2187,vlookup!$I$2:$J$9,2,0),PROPER(Y2187)),PROPER(Y2187))</f>
        <v>Parts</v>
      </c>
      <c r="AU2187" t="str">
        <f>IFERROR(IF(B2187=VLOOKUP(B2187,vlookup!$L$2:$L$10,1,0),"Yes","No"),"No")</f>
        <v>No</v>
      </c>
    </row>
    <row r="2188" spans="1:47" ht="14.45" customHeight="1" x14ac:dyDescent="0.25">
      <c r="A2188" t="s">
        <v>1460</v>
      </c>
      <c r="B2188" s="31" t="s">
        <v>1461</v>
      </c>
      <c r="C2188">
        <v>2</v>
      </c>
      <c r="D2188">
        <v>1</v>
      </c>
      <c r="E2188" t="s">
        <v>382</v>
      </c>
      <c r="F2188" t="s">
        <v>464</v>
      </c>
      <c r="G2188" t="s">
        <v>543</v>
      </c>
      <c r="H2188" t="s">
        <v>1425</v>
      </c>
      <c r="I2188">
        <v>70248</v>
      </c>
      <c r="J2188" s="19">
        <v>44221</v>
      </c>
      <c r="K2188" s="19">
        <v>44264</v>
      </c>
      <c r="L2188">
        <v>202103</v>
      </c>
      <c r="M2188" s="19">
        <v>44256</v>
      </c>
      <c r="N2188">
        <v>24617</v>
      </c>
      <c r="O2188" t="s">
        <v>1070</v>
      </c>
      <c r="P2188" t="s">
        <v>1462</v>
      </c>
      <c r="Q2188" t="s">
        <v>924</v>
      </c>
      <c r="R2188">
        <v>8241582</v>
      </c>
      <c r="S2188" s="19">
        <v>44671</v>
      </c>
      <c r="T2188">
        <v>82539</v>
      </c>
      <c r="U2188" t="s">
        <v>356</v>
      </c>
      <c r="V2188" s="19">
        <v>44714</v>
      </c>
      <c r="W2188" t="s">
        <v>3315</v>
      </c>
      <c r="X2188" t="s">
        <v>3316</v>
      </c>
      <c r="Y2188" t="s">
        <v>95</v>
      </c>
      <c r="Z2188" t="s">
        <v>364</v>
      </c>
      <c r="AA2188" s="29">
        <v>-18.95</v>
      </c>
      <c r="AB2188">
        <v>0</v>
      </c>
      <c r="AC2188">
        <f t="shared" si="420"/>
        <v>2022</v>
      </c>
      <c r="AD2188">
        <f t="shared" si="421"/>
        <v>6</v>
      </c>
      <c r="AE2188">
        <f t="shared" si="422"/>
        <v>2021</v>
      </c>
      <c r="AF2188">
        <f t="shared" si="423"/>
        <v>1</v>
      </c>
      <c r="AG2188" t="str">
        <f>VLOOKUP(F2188,vlookup!$A$2:$E$660,2,0)</f>
        <v>Retained</v>
      </c>
      <c r="AH2188" t="str">
        <f>VLOOKUP(F2188,vlookup!$A$2:$E$660,3,0)</f>
        <v>Service Contract</v>
      </c>
      <c r="AI2188" t="str">
        <f>VLOOKUP(F2188,vlookup!$A$2:$E$660,4,0)</f>
        <v>Used Car Programs</v>
      </c>
      <c r="AJ2188" t="str">
        <f>VLOOKUP(F2188,vlookup!$A$2:$E$660,5,0)</f>
        <v>High Mileage</v>
      </c>
      <c r="AL2188">
        <f t="shared" si="424"/>
        <v>44</v>
      </c>
      <c r="AM2188">
        <f t="shared" si="425"/>
        <v>487</v>
      </c>
      <c r="AN2188">
        <f t="shared" si="426"/>
        <v>12291</v>
      </c>
      <c r="AO2188" t="str">
        <f t="shared" si="427"/>
        <v/>
      </c>
      <c r="AP2188" t="str">
        <f t="shared" si="428"/>
        <v/>
      </c>
      <c r="AQ2188" t="str">
        <f t="shared" si="429"/>
        <v/>
      </c>
      <c r="AR2188">
        <f t="shared" si="430"/>
        <v>-18.95</v>
      </c>
      <c r="AS2188" t="str">
        <f t="shared" si="431"/>
        <v>ZAGFR615486A21-2</v>
      </c>
      <c r="AT2188" t="str">
        <f>IFERROR(IF(VLOOKUP(Y2188,vlookup!$I$2:$J$9,1,0)=Y2188,VLOOKUP(Y2188,vlookup!$I$2:$J$9,2,0),PROPER(Y2188)),PROPER(Y2188))</f>
        <v>Parts</v>
      </c>
      <c r="AU2188" t="str">
        <f>IFERROR(IF(B2188=VLOOKUP(B2188,vlookup!$L$2:$L$10,1,0),"Yes","No"),"No")</f>
        <v>No</v>
      </c>
    </row>
    <row r="2189" spans="1:47" ht="14.45" customHeight="1" x14ac:dyDescent="0.25">
      <c r="A2189" t="s">
        <v>1460</v>
      </c>
      <c r="B2189" s="31" t="s">
        <v>1461</v>
      </c>
      <c r="C2189">
        <v>2</v>
      </c>
      <c r="D2189">
        <v>1</v>
      </c>
      <c r="E2189" t="s">
        <v>382</v>
      </c>
      <c r="F2189" t="s">
        <v>464</v>
      </c>
      <c r="G2189" t="s">
        <v>543</v>
      </c>
      <c r="H2189" t="s">
        <v>1425</v>
      </c>
      <c r="I2189">
        <v>70248</v>
      </c>
      <c r="J2189" s="19">
        <v>44221</v>
      </c>
      <c r="K2189" s="19">
        <v>44264</v>
      </c>
      <c r="L2189">
        <v>202103</v>
      </c>
      <c r="M2189" s="19">
        <v>44256</v>
      </c>
      <c r="N2189">
        <v>24617</v>
      </c>
      <c r="O2189" t="s">
        <v>1070</v>
      </c>
      <c r="P2189" t="s">
        <v>1462</v>
      </c>
      <c r="Q2189" t="s">
        <v>924</v>
      </c>
      <c r="R2189">
        <v>8241582</v>
      </c>
      <c r="S2189" s="19">
        <v>44671</v>
      </c>
      <c r="T2189">
        <v>82539</v>
      </c>
      <c r="U2189" t="s">
        <v>356</v>
      </c>
      <c r="V2189" s="19">
        <v>44714</v>
      </c>
      <c r="W2189" t="s">
        <v>367</v>
      </c>
      <c r="X2189" t="s">
        <v>368</v>
      </c>
      <c r="Y2189" t="s">
        <v>95</v>
      </c>
      <c r="Z2189" t="s">
        <v>365</v>
      </c>
      <c r="AA2189" s="29">
        <v>-41.1</v>
      </c>
      <c r="AB2189">
        <v>0</v>
      </c>
      <c r="AC2189">
        <f t="shared" si="420"/>
        <v>2022</v>
      </c>
      <c r="AD2189">
        <f t="shared" si="421"/>
        <v>6</v>
      </c>
      <c r="AE2189">
        <f t="shared" si="422"/>
        <v>2021</v>
      </c>
      <c r="AF2189">
        <f t="shared" si="423"/>
        <v>1</v>
      </c>
      <c r="AG2189" t="str">
        <f>VLOOKUP(F2189,vlookup!$A$2:$E$660,2,0)</f>
        <v>Retained</v>
      </c>
      <c r="AH2189" t="str">
        <f>VLOOKUP(F2189,vlookup!$A$2:$E$660,3,0)</f>
        <v>Service Contract</v>
      </c>
      <c r="AI2189" t="str">
        <f>VLOOKUP(F2189,vlookup!$A$2:$E$660,4,0)</f>
        <v>Used Car Programs</v>
      </c>
      <c r="AJ2189" t="str">
        <f>VLOOKUP(F2189,vlookup!$A$2:$E$660,5,0)</f>
        <v>High Mileage</v>
      </c>
      <c r="AL2189">
        <f t="shared" si="424"/>
        <v>44</v>
      </c>
      <c r="AM2189">
        <f t="shared" si="425"/>
        <v>487</v>
      </c>
      <c r="AN2189">
        <f t="shared" si="426"/>
        <v>12291</v>
      </c>
      <c r="AO2189" t="str">
        <f t="shared" si="427"/>
        <v/>
      </c>
      <c r="AP2189" t="str">
        <f t="shared" si="428"/>
        <v/>
      </c>
      <c r="AQ2189" t="str">
        <f t="shared" si="429"/>
        <v/>
      </c>
      <c r="AR2189">
        <f t="shared" si="430"/>
        <v>-41.1</v>
      </c>
      <c r="AS2189" t="str">
        <f t="shared" si="431"/>
        <v>ZAGFR615486A21-2</v>
      </c>
      <c r="AT2189" t="str">
        <f>IFERROR(IF(VLOOKUP(Y2189,vlookup!$I$2:$J$9,1,0)=Y2189,VLOOKUP(Y2189,vlookup!$I$2:$J$9,2,0),PROPER(Y2189)),PROPER(Y2189))</f>
        <v>Parts</v>
      </c>
      <c r="AU2189" t="str">
        <f>IFERROR(IF(B2189=VLOOKUP(B2189,vlookup!$L$2:$L$10,1,0),"Yes","No"),"No")</f>
        <v>No</v>
      </c>
    </row>
    <row r="2190" spans="1:47" ht="14.45" customHeight="1" x14ac:dyDescent="0.25">
      <c r="A2190" t="s">
        <v>1460</v>
      </c>
      <c r="B2190" s="31" t="s">
        <v>1461</v>
      </c>
      <c r="C2190">
        <v>2</v>
      </c>
      <c r="D2190">
        <v>1</v>
      </c>
      <c r="E2190" t="s">
        <v>382</v>
      </c>
      <c r="F2190" t="s">
        <v>464</v>
      </c>
      <c r="G2190" t="s">
        <v>543</v>
      </c>
      <c r="H2190" t="s">
        <v>1425</v>
      </c>
      <c r="I2190">
        <v>70248</v>
      </c>
      <c r="J2190" s="19">
        <v>44221</v>
      </c>
      <c r="K2190" s="19">
        <v>44264</v>
      </c>
      <c r="L2190">
        <v>202103</v>
      </c>
      <c r="M2190" s="19">
        <v>44256</v>
      </c>
      <c r="N2190">
        <v>24617</v>
      </c>
      <c r="O2190" t="s">
        <v>1070</v>
      </c>
      <c r="P2190" t="s">
        <v>1462</v>
      </c>
      <c r="Q2190" t="s">
        <v>924</v>
      </c>
      <c r="R2190">
        <v>8241582</v>
      </c>
      <c r="S2190" s="19">
        <v>44671</v>
      </c>
      <c r="T2190">
        <v>82539</v>
      </c>
      <c r="U2190" t="s">
        <v>356</v>
      </c>
      <c r="V2190" s="19">
        <v>44714</v>
      </c>
      <c r="W2190" t="s">
        <v>624</v>
      </c>
      <c r="X2190" t="s">
        <v>625</v>
      </c>
      <c r="Y2190" t="s">
        <v>95</v>
      </c>
      <c r="Z2190" t="s">
        <v>364</v>
      </c>
      <c r="AA2190" s="29">
        <v>-18.579999999999998</v>
      </c>
      <c r="AB2190">
        <v>0</v>
      </c>
      <c r="AC2190">
        <f t="shared" si="420"/>
        <v>2022</v>
      </c>
      <c r="AD2190">
        <f t="shared" si="421"/>
        <v>6</v>
      </c>
      <c r="AE2190">
        <f t="shared" si="422"/>
        <v>2021</v>
      </c>
      <c r="AF2190">
        <f t="shared" si="423"/>
        <v>1</v>
      </c>
      <c r="AG2190" t="str">
        <f>VLOOKUP(F2190,vlookup!$A$2:$E$660,2,0)</f>
        <v>Retained</v>
      </c>
      <c r="AH2190" t="str">
        <f>VLOOKUP(F2190,vlookup!$A$2:$E$660,3,0)</f>
        <v>Service Contract</v>
      </c>
      <c r="AI2190" t="str">
        <f>VLOOKUP(F2190,vlookup!$A$2:$E$660,4,0)</f>
        <v>Used Car Programs</v>
      </c>
      <c r="AJ2190" t="str">
        <f>VLOOKUP(F2190,vlookup!$A$2:$E$660,5,0)</f>
        <v>High Mileage</v>
      </c>
      <c r="AL2190">
        <f t="shared" si="424"/>
        <v>44</v>
      </c>
      <c r="AM2190">
        <f t="shared" si="425"/>
        <v>487</v>
      </c>
      <c r="AN2190">
        <f t="shared" si="426"/>
        <v>12291</v>
      </c>
      <c r="AO2190" t="str">
        <f t="shared" si="427"/>
        <v/>
      </c>
      <c r="AP2190" t="str">
        <f t="shared" si="428"/>
        <v/>
      </c>
      <c r="AQ2190" t="str">
        <f t="shared" si="429"/>
        <v/>
      </c>
      <c r="AR2190">
        <f t="shared" si="430"/>
        <v>-18.579999999999998</v>
      </c>
      <c r="AS2190" t="str">
        <f t="shared" si="431"/>
        <v>ZAGFR615486A21-2</v>
      </c>
      <c r="AT2190" t="str">
        <f>IFERROR(IF(VLOOKUP(Y2190,vlookup!$I$2:$J$9,1,0)=Y2190,VLOOKUP(Y2190,vlookup!$I$2:$J$9,2,0),PROPER(Y2190)),PROPER(Y2190))</f>
        <v>Parts</v>
      </c>
      <c r="AU2190" t="str">
        <f>IFERROR(IF(B2190=VLOOKUP(B2190,vlookup!$L$2:$L$10,1,0),"Yes","No"),"No")</f>
        <v>No</v>
      </c>
    </row>
    <row r="2191" spans="1:47" ht="14.45" customHeight="1" x14ac:dyDescent="0.25">
      <c r="A2191" t="s">
        <v>1460</v>
      </c>
      <c r="B2191" s="31" t="s">
        <v>1461</v>
      </c>
      <c r="C2191">
        <v>2</v>
      </c>
      <c r="D2191">
        <v>1</v>
      </c>
      <c r="E2191" t="s">
        <v>382</v>
      </c>
      <c r="F2191" t="s">
        <v>464</v>
      </c>
      <c r="G2191" t="s">
        <v>543</v>
      </c>
      <c r="H2191" t="s">
        <v>1425</v>
      </c>
      <c r="I2191">
        <v>70248</v>
      </c>
      <c r="J2191" s="19">
        <v>44221</v>
      </c>
      <c r="K2191" s="19">
        <v>44264</v>
      </c>
      <c r="L2191">
        <v>202103</v>
      </c>
      <c r="M2191" s="19">
        <v>44256</v>
      </c>
      <c r="N2191">
        <v>24617</v>
      </c>
      <c r="O2191" t="s">
        <v>1070</v>
      </c>
      <c r="P2191" t="s">
        <v>1462</v>
      </c>
      <c r="Q2191" t="s">
        <v>924</v>
      </c>
      <c r="R2191">
        <v>8241582</v>
      </c>
      <c r="S2191" s="19">
        <v>44671</v>
      </c>
      <c r="T2191">
        <v>82539</v>
      </c>
      <c r="U2191" t="s">
        <v>356</v>
      </c>
      <c r="V2191" s="19">
        <v>44714</v>
      </c>
      <c r="W2191" t="s">
        <v>648</v>
      </c>
      <c r="X2191" t="s">
        <v>649</v>
      </c>
      <c r="Y2191" t="s">
        <v>95</v>
      </c>
      <c r="Z2191" t="s">
        <v>364</v>
      </c>
      <c r="AA2191" s="29">
        <v>-8</v>
      </c>
      <c r="AB2191">
        <v>0</v>
      </c>
      <c r="AC2191">
        <f t="shared" si="420"/>
        <v>2022</v>
      </c>
      <c r="AD2191">
        <f t="shared" si="421"/>
        <v>6</v>
      </c>
      <c r="AE2191">
        <f t="shared" si="422"/>
        <v>2021</v>
      </c>
      <c r="AF2191">
        <f t="shared" si="423"/>
        <v>1</v>
      </c>
      <c r="AG2191" t="str">
        <f>VLOOKUP(F2191,vlookup!$A$2:$E$660,2,0)</f>
        <v>Retained</v>
      </c>
      <c r="AH2191" t="str">
        <f>VLOOKUP(F2191,vlookup!$A$2:$E$660,3,0)</f>
        <v>Service Contract</v>
      </c>
      <c r="AI2191" t="str">
        <f>VLOOKUP(F2191,vlookup!$A$2:$E$660,4,0)</f>
        <v>Used Car Programs</v>
      </c>
      <c r="AJ2191" t="str">
        <f>VLOOKUP(F2191,vlookup!$A$2:$E$660,5,0)</f>
        <v>High Mileage</v>
      </c>
      <c r="AL2191">
        <f t="shared" si="424"/>
        <v>44</v>
      </c>
      <c r="AM2191">
        <f t="shared" si="425"/>
        <v>487</v>
      </c>
      <c r="AN2191">
        <f t="shared" si="426"/>
        <v>12291</v>
      </c>
      <c r="AO2191" t="str">
        <f t="shared" si="427"/>
        <v/>
      </c>
      <c r="AP2191" t="str">
        <f t="shared" si="428"/>
        <v/>
      </c>
      <c r="AQ2191" t="str">
        <f t="shared" si="429"/>
        <v/>
      </c>
      <c r="AR2191">
        <f t="shared" si="430"/>
        <v>-8</v>
      </c>
      <c r="AS2191" t="str">
        <f t="shared" si="431"/>
        <v>ZAGFR615486A21-2</v>
      </c>
      <c r="AT2191" t="str">
        <f>IFERROR(IF(VLOOKUP(Y2191,vlookup!$I$2:$J$9,1,0)=Y2191,VLOOKUP(Y2191,vlookup!$I$2:$J$9,2,0),PROPER(Y2191)),PROPER(Y2191))</f>
        <v>Parts</v>
      </c>
      <c r="AU2191" t="str">
        <f>IFERROR(IF(B2191=VLOOKUP(B2191,vlookup!$L$2:$L$10,1,0),"Yes","No"),"No")</f>
        <v>No</v>
      </c>
    </row>
    <row r="2192" spans="1:47" ht="14.45" customHeight="1" x14ac:dyDescent="0.25">
      <c r="A2192" t="s">
        <v>1460</v>
      </c>
      <c r="B2192" s="31" t="s">
        <v>1461</v>
      </c>
      <c r="C2192">
        <v>2</v>
      </c>
      <c r="D2192">
        <v>1</v>
      </c>
      <c r="E2192" t="s">
        <v>382</v>
      </c>
      <c r="F2192" t="s">
        <v>464</v>
      </c>
      <c r="G2192" t="s">
        <v>543</v>
      </c>
      <c r="H2192" t="s">
        <v>1425</v>
      </c>
      <c r="I2192">
        <v>70248</v>
      </c>
      <c r="J2192" s="19">
        <v>44221</v>
      </c>
      <c r="K2192" s="19">
        <v>44264</v>
      </c>
      <c r="L2192">
        <v>202103</v>
      </c>
      <c r="M2192" s="19">
        <v>44256</v>
      </c>
      <c r="N2192">
        <v>24617</v>
      </c>
      <c r="O2192" t="s">
        <v>1070</v>
      </c>
      <c r="P2192" t="s">
        <v>1462</v>
      </c>
      <c r="Q2192" t="s">
        <v>924</v>
      </c>
      <c r="R2192">
        <v>8241582</v>
      </c>
      <c r="S2192" s="19">
        <v>44671</v>
      </c>
      <c r="T2192">
        <v>82539</v>
      </c>
      <c r="U2192" t="s">
        <v>356</v>
      </c>
      <c r="V2192" s="19">
        <v>44714</v>
      </c>
      <c r="W2192" t="s">
        <v>600</v>
      </c>
      <c r="X2192" t="s">
        <v>601</v>
      </c>
      <c r="Y2192" t="s">
        <v>95</v>
      </c>
      <c r="Z2192" t="s">
        <v>364</v>
      </c>
      <c r="AA2192" s="29">
        <v>-28.24</v>
      </c>
      <c r="AB2192">
        <v>0</v>
      </c>
      <c r="AC2192">
        <f t="shared" si="420"/>
        <v>2022</v>
      </c>
      <c r="AD2192">
        <f t="shared" si="421"/>
        <v>6</v>
      </c>
      <c r="AE2192">
        <f t="shared" si="422"/>
        <v>2021</v>
      </c>
      <c r="AF2192">
        <f t="shared" si="423"/>
        <v>1</v>
      </c>
      <c r="AG2192" t="str">
        <f>VLOOKUP(F2192,vlookup!$A$2:$E$660,2,0)</f>
        <v>Retained</v>
      </c>
      <c r="AH2192" t="str">
        <f>VLOOKUP(F2192,vlookup!$A$2:$E$660,3,0)</f>
        <v>Service Contract</v>
      </c>
      <c r="AI2192" t="str">
        <f>VLOOKUP(F2192,vlookup!$A$2:$E$660,4,0)</f>
        <v>Used Car Programs</v>
      </c>
      <c r="AJ2192" t="str">
        <f>VLOOKUP(F2192,vlookup!$A$2:$E$660,5,0)</f>
        <v>High Mileage</v>
      </c>
      <c r="AL2192">
        <f t="shared" si="424"/>
        <v>44</v>
      </c>
      <c r="AM2192">
        <f t="shared" si="425"/>
        <v>487</v>
      </c>
      <c r="AN2192">
        <f t="shared" si="426"/>
        <v>12291</v>
      </c>
      <c r="AO2192" t="str">
        <f t="shared" si="427"/>
        <v/>
      </c>
      <c r="AP2192" t="str">
        <f t="shared" si="428"/>
        <v/>
      </c>
      <c r="AQ2192" t="str">
        <f t="shared" si="429"/>
        <v/>
      </c>
      <c r="AR2192">
        <f t="shared" si="430"/>
        <v>-28.24</v>
      </c>
      <c r="AS2192" t="str">
        <f t="shared" si="431"/>
        <v>ZAGFR615486A21-2</v>
      </c>
      <c r="AT2192" t="str">
        <f>IFERROR(IF(VLOOKUP(Y2192,vlookup!$I$2:$J$9,1,0)=Y2192,VLOOKUP(Y2192,vlookup!$I$2:$J$9,2,0),PROPER(Y2192)),PROPER(Y2192))</f>
        <v>Parts</v>
      </c>
      <c r="AU2192" t="str">
        <f>IFERROR(IF(B2192=VLOOKUP(B2192,vlookup!$L$2:$L$10,1,0),"Yes","No"),"No")</f>
        <v>No</v>
      </c>
    </row>
    <row r="2193" spans="1:47" ht="14.45" customHeight="1" x14ac:dyDescent="0.25">
      <c r="A2193" t="s">
        <v>1460</v>
      </c>
      <c r="B2193" s="31" t="s">
        <v>1461</v>
      </c>
      <c r="C2193">
        <v>2</v>
      </c>
      <c r="D2193">
        <v>1</v>
      </c>
      <c r="E2193" t="s">
        <v>382</v>
      </c>
      <c r="F2193" t="s">
        <v>464</v>
      </c>
      <c r="G2193" t="s">
        <v>543</v>
      </c>
      <c r="H2193" t="s">
        <v>1425</v>
      </c>
      <c r="I2193">
        <v>70248</v>
      </c>
      <c r="J2193" s="19">
        <v>44221</v>
      </c>
      <c r="K2193" s="19">
        <v>44264</v>
      </c>
      <c r="L2193">
        <v>202103</v>
      </c>
      <c r="M2193" s="19">
        <v>44256</v>
      </c>
      <c r="N2193">
        <v>24617</v>
      </c>
      <c r="O2193" t="s">
        <v>1070</v>
      </c>
      <c r="P2193" t="s">
        <v>1462</v>
      </c>
      <c r="Q2193" t="s">
        <v>924</v>
      </c>
      <c r="R2193">
        <v>8241582</v>
      </c>
      <c r="S2193" s="19">
        <v>44671</v>
      </c>
      <c r="T2193">
        <v>82539</v>
      </c>
      <c r="U2193" t="s">
        <v>356</v>
      </c>
      <c r="V2193" s="19">
        <v>44714</v>
      </c>
      <c r="W2193" t="s">
        <v>593</v>
      </c>
      <c r="X2193" t="s">
        <v>594</v>
      </c>
      <c r="Y2193" t="s">
        <v>95</v>
      </c>
      <c r="Z2193" t="s">
        <v>364</v>
      </c>
      <c r="AA2193" s="29">
        <v>-45.36</v>
      </c>
      <c r="AB2193">
        <v>0</v>
      </c>
      <c r="AC2193">
        <f t="shared" si="420"/>
        <v>2022</v>
      </c>
      <c r="AD2193">
        <f t="shared" si="421"/>
        <v>6</v>
      </c>
      <c r="AE2193">
        <f t="shared" si="422"/>
        <v>2021</v>
      </c>
      <c r="AF2193">
        <f t="shared" si="423"/>
        <v>1</v>
      </c>
      <c r="AG2193" t="str">
        <f>VLOOKUP(F2193,vlookup!$A$2:$E$660,2,0)</f>
        <v>Retained</v>
      </c>
      <c r="AH2193" t="str">
        <f>VLOOKUP(F2193,vlookup!$A$2:$E$660,3,0)</f>
        <v>Service Contract</v>
      </c>
      <c r="AI2193" t="str">
        <f>VLOOKUP(F2193,vlookup!$A$2:$E$660,4,0)</f>
        <v>Used Car Programs</v>
      </c>
      <c r="AJ2193" t="str">
        <f>VLOOKUP(F2193,vlookup!$A$2:$E$660,5,0)</f>
        <v>High Mileage</v>
      </c>
      <c r="AL2193">
        <f t="shared" si="424"/>
        <v>44</v>
      </c>
      <c r="AM2193">
        <f t="shared" si="425"/>
        <v>487</v>
      </c>
      <c r="AN2193">
        <f t="shared" si="426"/>
        <v>12291</v>
      </c>
      <c r="AO2193" t="str">
        <f t="shared" si="427"/>
        <v/>
      </c>
      <c r="AP2193" t="str">
        <f t="shared" si="428"/>
        <v/>
      </c>
      <c r="AQ2193" t="str">
        <f t="shared" si="429"/>
        <v/>
      </c>
      <c r="AR2193">
        <f t="shared" si="430"/>
        <v>-45.36</v>
      </c>
      <c r="AS2193" t="str">
        <f t="shared" si="431"/>
        <v>ZAGFR615486A21-2</v>
      </c>
      <c r="AT2193" t="str">
        <f>IFERROR(IF(VLOOKUP(Y2193,vlookup!$I$2:$J$9,1,0)=Y2193,VLOOKUP(Y2193,vlookup!$I$2:$J$9,2,0),PROPER(Y2193)),PROPER(Y2193))</f>
        <v>Parts</v>
      </c>
      <c r="AU2193" t="str">
        <f>IFERROR(IF(B2193=VLOOKUP(B2193,vlookup!$L$2:$L$10,1,0),"Yes","No"),"No")</f>
        <v>No</v>
      </c>
    </row>
    <row r="2194" spans="1:47" ht="14.45" customHeight="1" x14ac:dyDescent="0.25">
      <c r="A2194" t="s">
        <v>1460</v>
      </c>
      <c r="B2194" s="31" t="s">
        <v>1461</v>
      </c>
      <c r="C2194">
        <v>2</v>
      </c>
      <c r="D2194">
        <v>1</v>
      </c>
      <c r="E2194" t="s">
        <v>382</v>
      </c>
      <c r="F2194" t="s">
        <v>464</v>
      </c>
      <c r="G2194" t="s">
        <v>543</v>
      </c>
      <c r="H2194" t="s">
        <v>1425</v>
      </c>
      <c r="I2194">
        <v>70248</v>
      </c>
      <c r="J2194" s="19">
        <v>44221</v>
      </c>
      <c r="K2194" s="19">
        <v>44264</v>
      </c>
      <c r="L2194">
        <v>202103</v>
      </c>
      <c r="M2194" s="19">
        <v>44256</v>
      </c>
      <c r="N2194">
        <v>24617</v>
      </c>
      <c r="O2194" t="s">
        <v>1070</v>
      </c>
      <c r="P2194" t="s">
        <v>1462</v>
      </c>
      <c r="Q2194" t="s">
        <v>924</v>
      </c>
      <c r="R2194">
        <v>8241582</v>
      </c>
      <c r="S2194" s="19">
        <v>44671</v>
      </c>
      <c r="T2194">
        <v>82539</v>
      </c>
      <c r="U2194" t="s">
        <v>356</v>
      </c>
      <c r="V2194" s="19">
        <v>44714</v>
      </c>
      <c r="W2194" t="s">
        <v>2997</v>
      </c>
      <c r="X2194" t="s">
        <v>2998</v>
      </c>
      <c r="Y2194" t="s">
        <v>95</v>
      </c>
      <c r="Z2194" t="s">
        <v>364</v>
      </c>
      <c r="AA2194" s="29">
        <v>-309.2</v>
      </c>
      <c r="AB2194">
        <v>0</v>
      </c>
      <c r="AC2194">
        <f t="shared" si="420"/>
        <v>2022</v>
      </c>
      <c r="AD2194">
        <f t="shared" si="421"/>
        <v>6</v>
      </c>
      <c r="AE2194">
        <f t="shared" si="422"/>
        <v>2021</v>
      </c>
      <c r="AF2194">
        <f t="shared" si="423"/>
        <v>1</v>
      </c>
      <c r="AG2194" t="str">
        <f>VLOOKUP(F2194,vlookup!$A$2:$E$660,2,0)</f>
        <v>Retained</v>
      </c>
      <c r="AH2194" t="str">
        <f>VLOOKUP(F2194,vlookup!$A$2:$E$660,3,0)</f>
        <v>Service Contract</v>
      </c>
      <c r="AI2194" t="str">
        <f>VLOOKUP(F2194,vlookup!$A$2:$E$660,4,0)</f>
        <v>Used Car Programs</v>
      </c>
      <c r="AJ2194" t="str">
        <f>VLOOKUP(F2194,vlookup!$A$2:$E$660,5,0)</f>
        <v>High Mileage</v>
      </c>
      <c r="AL2194">
        <f t="shared" si="424"/>
        <v>44</v>
      </c>
      <c r="AM2194">
        <f t="shared" si="425"/>
        <v>487</v>
      </c>
      <c r="AN2194">
        <f t="shared" si="426"/>
        <v>12291</v>
      </c>
      <c r="AO2194" t="str">
        <f t="shared" si="427"/>
        <v/>
      </c>
      <c r="AP2194" t="str">
        <f t="shared" si="428"/>
        <v/>
      </c>
      <c r="AQ2194" t="str">
        <f t="shared" si="429"/>
        <v/>
      </c>
      <c r="AR2194">
        <f t="shared" si="430"/>
        <v>-309.2</v>
      </c>
      <c r="AS2194" t="str">
        <f t="shared" si="431"/>
        <v>ZAGFR615486A21-2</v>
      </c>
      <c r="AT2194" t="str">
        <f>IFERROR(IF(VLOOKUP(Y2194,vlookup!$I$2:$J$9,1,0)=Y2194,VLOOKUP(Y2194,vlookup!$I$2:$J$9,2,0),PROPER(Y2194)),PROPER(Y2194))</f>
        <v>Parts</v>
      </c>
      <c r="AU2194" t="str">
        <f>IFERROR(IF(B2194=VLOOKUP(B2194,vlookup!$L$2:$L$10,1,0),"Yes","No"),"No")</f>
        <v>No</v>
      </c>
    </row>
    <row r="2195" spans="1:47" ht="14.45" customHeight="1" x14ac:dyDescent="0.25">
      <c r="A2195" t="s">
        <v>1460</v>
      </c>
      <c r="B2195" s="31" t="s">
        <v>1461</v>
      </c>
      <c r="C2195">
        <v>2</v>
      </c>
      <c r="D2195">
        <v>1</v>
      </c>
      <c r="E2195" t="s">
        <v>382</v>
      </c>
      <c r="F2195" t="s">
        <v>464</v>
      </c>
      <c r="G2195" t="s">
        <v>543</v>
      </c>
      <c r="H2195" t="s">
        <v>1425</v>
      </c>
      <c r="I2195">
        <v>70248</v>
      </c>
      <c r="J2195" s="19">
        <v>44221</v>
      </c>
      <c r="K2195" s="19">
        <v>44264</v>
      </c>
      <c r="L2195">
        <v>202103</v>
      </c>
      <c r="M2195" s="19">
        <v>44256</v>
      </c>
      <c r="N2195">
        <v>24617</v>
      </c>
      <c r="O2195" t="s">
        <v>1070</v>
      </c>
      <c r="P2195" t="s">
        <v>1462</v>
      </c>
      <c r="Q2195" t="s">
        <v>924</v>
      </c>
      <c r="R2195">
        <v>8241582</v>
      </c>
      <c r="S2195" s="19">
        <v>44671</v>
      </c>
      <c r="T2195">
        <v>82539</v>
      </c>
      <c r="U2195" t="s">
        <v>356</v>
      </c>
      <c r="V2195" s="19">
        <v>44714</v>
      </c>
      <c r="W2195" t="s">
        <v>585</v>
      </c>
      <c r="X2195" t="s">
        <v>586</v>
      </c>
      <c r="Y2195" t="s">
        <v>95</v>
      </c>
      <c r="Z2195" t="s">
        <v>364</v>
      </c>
      <c r="AA2195" s="29">
        <v>-11.38</v>
      </c>
      <c r="AB2195">
        <v>0</v>
      </c>
      <c r="AC2195">
        <f t="shared" si="420"/>
        <v>2022</v>
      </c>
      <c r="AD2195">
        <f t="shared" si="421"/>
        <v>6</v>
      </c>
      <c r="AE2195">
        <f t="shared" si="422"/>
        <v>2021</v>
      </c>
      <c r="AF2195">
        <f t="shared" si="423"/>
        <v>1</v>
      </c>
      <c r="AG2195" t="str">
        <f>VLOOKUP(F2195,vlookup!$A$2:$E$660,2,0)</f>
        <v>Retained</v>
      </c>
      <c r="AH2195" t="str">
        <f>VLOOKUP(F2195,vlookup!$A$2:$E$660,3,0)</f>
        <v>Service Contract</v>
      </c>
      <c r="AI2195" t="str">
        <f>VLOOKUP(F2195,vlookup!$A$2:$E$660,4,0)</f>
        <v>Used Car Programs</v>
      </c>
      <c r="AJ2195" t="str">
        <f>VLOOKUP(F2195,vlookup!$A$2:$E$660,5,0)</f>
        <v>High Mileage</v>
      </c>
      <c r="AL2195">
        <f t="shared" si="424"/>
        <v>44</v>
      </c>
      <c r="AM2195">
        <f t="shared" si="425"/>
        <v>487</v>
      </c>
      <c r="AN2195">
        <f t="shared" si="426"/>
        <v>12291</v>
      </c>
      <c r="AO2195" t="str">
        <f t="shared" si="427"/>
        <v/>
      </c>
      <c r="AP2195" t="str">
        <f t="shared" si="428"/>
        <v/>
      </c>
      <c r="AQ2195" t="str">
        <f t="shared" si="429"/>
        <v/>
      </c>
      <c r="AR2195">
        <f t="shared" si="430"/>
        <v>-11.38</v>
      </c>
      <c r="AS2195" t="str">
        <f t="shared" si="431"/>
        <v>ZAGFR615486A21-2</v>
      </c>
      <c r="AT2195" t="str">
        <f>IFERROR(IF(VLOOKUP(Y2195,vlookup!$I$2:$J$9,1,0)=Y2195,VLOOKUP(Y2195,vlookup!$I$2:$J$9,2,0),PROPER(Y2195)),PROPER(Y2195))</f>
        <v>Parts</v>
      </c>
      <c r="AU2195" t="str">
        <f>IFERROR(IF(B2195=VLOOKUP(B2195,vlookup!$L$2:$L$10,1,0),"Yes","No"),"No")</f>
        <v>No</v>
      </c>
    </row>
    <row r="2196" spans="1:47" ht="14.45" customHeight="1" x14ac:dyDescent="0.25">
      <c r="A2196" t="s">
        <v>1460</v>
      </c>
      <c r="B2196" s="31" t="s">
        <v>1461</v>
      </c>
      <c r="C2196">
        <v>2</v>
      </c>
      <c r="D2196">
        <v>1</v>
      </c>
      <c r="E2196" t="s">
        <v>382</v>
      </c>
      <c r="F2196" t="s">
        <v>464</v>
      </c>
      <c r="G2196" t="s">
        <v>543</v>
      </c>
      <c r="H2196" t="s">
        <v>1425</v>
      </c>
      <c r="I2196">
        <v>70248</v>
      </c>
      <c r="J2196" s="19">
        <v>44221</v>
      </c>
      <c r="K2196" s="19">
        <v>44264</v>
      </c>
      <c r="L2196">
        <v>202103</v>
      </c>
      <c r="M2196" s="19">
        <v>44256</v>
      </c>
      <c r="N2196">
        <v>24617</v>
      </c>
      <c r="O2196" t="s">
        <v>1070</v>
      </c>
      <c r="P2196" t="s">
        <v>1462</v>
      </c>
      <c r="Q2196" t="s">
        <v>924</v>
      </c>
      <c r="R2196">
        <v>8241582</v>
      </c>
      <c r="S2196" s="19">
        <v>44671</v>
      </c>
      <c r="T2196">
        <v>82539</v>
      </c>
      <c r="U2196" t="s">
        <v>356</v>
      </c>
      <c r="V2196" s="19">
        <v>44714</v>
      </c>
      <c r="W2196" t="s">
        <v>610</v>
      </c>
      <c r="X2196" t="s">
        <v>611</v>
      </c>
      <c r="Y2196" t="s">
        <v>95</v>
      </c>
      <c r="Z2196" t="s">
        <v>364</v>
      </c>
      <c r="AA2196" s="29">
        <v>-575.28</v>
      </c>
      <c r="AB2196">
        <v>0</v>
      </c>
      <c r="AC2196">
        <f t="shared" si="420"/>
        <v>2022</v>
      </c>
      <c r="AD2196">
        <f t="shared" si="421"/>
        <v>6</v>
      </c>
      <c r="AE2196">
        <f t="shared" si="422"/>
        <v>2021</v>
      </c>
      <c r="AF2196">
        <f t="shared" si="423"/>
        <v>1</v>
      </c>
      <c r="AG2196" t="str">
        <f>VLOOKUP(F2196,vlookup!$A$2:$E$660,2,0)</f>
        <v>Retained</v>
      </c>
      <c r="AH2196" t="str">
        <f>VLOOKUP(F2196,vlookup!$A$2:$E$660,3,0)</f>
        <v>Service Contract</v>
      </c>
      <c r="AI2196" t="str">
        <f>VLOOKUP(F2196,vlookup!$A$2:$E$660,4,0)</f>
        <v>Used Car Programs</v>
      </c>
      <c r="AJ2196" t="str">
        <f>VLOOKUP(F2196,vlookup!$A$2:$E$660,5,0)</f>
        <v>High Mileage</v>
      </c>
      <c r="AL2196">
        <f t="shared" si="424"/>
        <v>44</v>
      </c>
      <c r="AM2196">
        <f t="shared" si="425"/>
        <v>487</v>
      </c>
      <c r="AN2196">
        <f t="shared" si="426"/>
        <v>12291</v>
      </c>
      <c r="AO2196" t="str">
        <f t="shared" si="427"/>
        <v/>
      </c>
      <c r="AP2196" t="str">
        <f t="shared" si="428"/>
        <v/>
      </c>
      <c r="AQ2196" t="str">
        <f t="shared" si="429"/>
        <v/>
      </c>
      <c r="AR2196">
        <f t="shared" si="430"/>
        <v>-575.28</v>
      </c>
      <c r="AS2196" t="str">
        <f t="shared" si="431"/>
        <v>ZAGFR615486A21-2</v>
      </c>
      <c r="AT2196" t="str">
        <f>IFERROR(IF(VLOOKUP(Y2196,vlookup!$I$2:$J$9,1,0)=Y2196,VLOOKUP(Y2196,vlookup!$I$2:$J$9,2,0),PROPER(Y2196)),PROPER(Y2196))</f>
        <v>Parts</v>
      </c>
      <c r="AU2196" t="str">
        <f>IFERROR(IF(B2196=VLOOKUP(B2196,vlookup!$L$2:$L$10,1,0),"Yes","No"),"No")</f>
        <v>No</v>
      </c>
    </row>
    <row r="2197" spans="1:47" ht="14.45" customHeight="1" x14ac:dyDescent="0.25">
      <c r="A2197" t="s">
        <v>1460</v>
      </c>
      <c r="B2197" s="31" t="s">
        <v>1461</v>
      </c>
      <c r="C2197">
        <v>2</v>
      </c>
      <c r="D2197">
        <v>1</v>
      </c>
      <c r="E2197" t="s">
        <v>382</v>
      </c>
      <c r="F2197" t="s">
        <v>464</v>
      </c>
      <c r="G2197" t="s">
        <v>543</v>
      </c>
      <c r="H2197" t="s">
        <v>1425</v>
      </c>
      <c r="I2197">
        <v>70248</v>
      </c>
      <c r="J2197" s="19">
        <v>44221</v>
      </c>
      <c r="K2197" s="19">
        <v>44264</v>
      </c>
      <c r="L2197">
        <v>202103</v>
      </c>
      <c r="M2197" s="19">
        <v>44256</v>
      </c>
      <c r="N2197">
        <v>24617</v>
      </c>
      <c r="O2197" t="s">
        <v>1070</v>
      </c>
      <c r="P2197" t="s">
        <v>1462</v>
      </c>
      <c r="Q2197" t="s">
        <v>924</v>
      </c>
      <c r="R2197">
        <v>8241582</v>
      </c>
      <c r="S2197" s="19">
        <v>44671</v>
      </c>
      <c r="T2197">
        <v>82539</v>
      </c>
      <c r="U2197" t="s">
        <v>356</v>
      </c>
      <c r="V2197" s="19">
        <v>44714</v>
      </c>
      <c r="W2197" t="s">
        <v>3371</v>
      </c>
      <c r="X2197" t="s">
        <v>3372</v>
      </c>
      <c r="Y2197" t="s">
        <v>95</v>
      </c>
      <c r="Z2197" t="s">
        <v>364</v>
      </c>
      <c r="AA2197" s="29">
        <v>-68.27</v>
      </c>
      <c r="AB2197">
        <v>0</v>
      </c>
      <c r="AC2197">
        <f t="shared" si="420"/>
        <v>2022</v>
      </c>
      <c r="AD2197">
        <f t="shared" si="421"/>
        <v>6</v>
      </c>
      <c r="AE2197">
        <f t="shared" si="422"/>
        <v>2021</v>
      </c>
      <c r="AF2197">
        <f t="shared" si="423"/>
        <v>1</v>
      </c>
      <c r="AG2197" t="str">
        <f>VLOOKUP(F2197,vlookup!$A$2:$E$660,2,0)</f>
        <v>Retained</v>
      </c>
      <c r="AH2197" t="str">
        <f>VLOOKUP(F2197,vlookup!$A$2:$E$660,3,0)</f>
        <v>Service Contract</v>
      </c>
      <c r="AI2197" t="str">
        <f>VLOOKUP(F2197,vlookup!$A$2:$E$660,4,0)</f>
        <v>Used Car Programs</v>
      </c>
      <c r="AJ2197" t="str">
        <f>VLOOKUP(F2197,vlookup!$A$2:$E$660,5,0)</f>
        <v>High Mileage</v>
      </c>
      <c r="AL2197">
        <f t="shared" si="424"/>
        <v>44</v>
      </c>
      <c r="AM2197">
        <f t="shared" si="425"/>
        <v>487</v>
      </c>
      <c r="AN2197">
        <f t="shared" si="426"/>
        <v>12291</v>
      </c>
      <c r="AO2197" t="str">
        <f t="shared" si="427"/>
        <v/>
      </c>
      <c r="AP2197" t="str">
        <f t="shared" si="428"/>
        <v/>
      </c>
      <c r="AQ2197" t="str">
        <f t="shared" si="429"/>
        <v/>
      </c>
      <c r="AR2197">
        <f t="shared" si="430"/>
        <v>-68.27</v>
      </c>
      <c r="AS2197" t="str">
        <f t="shared" si="431"/>
        <v>ZAGFR615486A21-2</v>
      </c>
      <c r="AT2197" t="str">
        <f>IFERROR(IF(VLOOKUP(Y2197,vlookup!$I$2:$J$9,1,0)=Y2197,VLOOKUP(Y2197,vlookup!$I$2:$J$9,2,0),PROPER(Y2197)),PROPER(Y2197))</f>
        <v>Parts</v>
      </c>
      <c r="AU2197" t="str">
        <f>IFERROR(IF(B2197=VLOOKUP(B2197,vlookup!$L$2:$L$10,1,0),"Yes","No"),"No")</f>
        <v>No</v>
      </c>
    </row>
    <row r="2198" spans="1:47" ht="14.45" customHeight="1" x14ac:dyDescent="0.25">
      <c r="A2198" t="s">
        <v>1460</v>
      </c>
      <c r="B2198" s="31" t="s">
        <v>1461</v>
      </c>
      <c r="C2198">
        <v>2</v>
      </c>
      <c r="D2198">
        <v>1</v>
      </c>
      <c r="E2198" t="s">
        <v>382</v>
      </c>
      <c r="F2198" t="s">
        <v>464</v>
      </c>
      <c r="G2198" t="s">
        <v>543</v>
      </c>
      <c r="H2198" t="s">
        <v>1425</v>
      </c>
      <c r="I2198">
        <v>70248</v>
      </c>
      <c r="J2198" s="19">
        <v>44221</v>
      </c>
      <c r="K2198" s="19">
        <v>44264</v>
      </c>
      <c r="L2198">
        <v>202103</v>
      </c>
      <c r="M2198" s="19">
        <v>44256</v>
      </c>
      <c r="N2198">
        <v>24617</v>
      </c>
      <c r="O2198" t="s">
        <v>1070</v>
      </c>
      <c r="P2198" t="s">
        <v>1462</v>
      </c>
      <c r="Q2198" t="s">
        <v>924</v>
      </c>
      <c r="R2198">
        <v>8241582</v>
      </c>
      <c r="S2198" s="19">
        <v>44671</v>
      </c>
      <c r="T2198">
        <v>82539</v>
      </c>
      <c r="U2198" t="s">
        <v>356</v>
      </c>
      <c r="V2198" s="19">
        <v>44714</v>
      </c>
      <c r="W2198" t="s">
        <v>3363</v>
      </c>
      <c r="X2198" t="s">
        <v>3364</v>
      </c>
      <c r="Y2198" t="s">
        <v>95</v>
      </c>
      <c r="Z2198" t="s">
        <v>364</v>
      </c>
      <c r="AA2198" s="29">
        <v>-666.05</v>
      </c>
      <c r="AB2198">
        <v>0</v>
      </c>
      <c r="AC2198">
        <f t="shared" si="420"/>
        <v>2022</v>
      </c>
      <c r="AD2198">
        <f t="shared" si="421"/>
        <v>6</v>
      </c>
      <c r="AE2198">
        <f t="shared" si="422"/>
        <v>2021</v>
      </c>
      <c r="AF2198">
        <f t="shared" si="423"/>
        <v>1</v>
      </c>
      <c r="AG2198" t="str">
        <f>VLOOKUP(F2198,vlookup!$A$2:$E$660,2,0)</f>
        <v>Retained</v>
      </c>
      <c r="AH2198" t="str">
        <f>VLOOKUP(F2198,vlookup!$A$2:$E$660,3,0)</f>
        <v>Service Contract</v>
      </c>
      <c r="AI2198" t="str">
        <f>VLOOKUP(F2198,vlookup!$A$2:$E$660,4,0)</f>
        <v>Used Car Programs</v>
      </c>
      <c r="AJ2198" t="str">
        <f>VLOOKUP(F2198,vlookup!$A$2:$E$660,5,0)</f>
        <v>High Mileage</v>
      </c>
      <c r="AL2198">
        <f t="shared" si="424"/>
        <v>44</v>
      </c>
      <c r="AM2198">
        <f t="shared" si="425"/>
        <v>487</v>
      </c>
      <c r="AN2198">
        <f t="shared" si="426"/>
        <v>12291</v>
      </c>
      <c r="AO2198" t="str">
        <f t="shared" si="427"/>
        <v/>
      </c>
      <c r="AP2198" t="str">
        <f t="shared" si="428"/>
        <v/>
      </c>
      <c r="AQ2198" t="str">
        <f t="shared" si="429"/>
        <v/>
      </c>
      <c r="AR2198">
        <f t="shared" si="430"/>
        <v>-666.05</v>
      </c>
      <c r="AS2198" t="str">
        <f t="shared" si="431"/>
        <v>ZAGFR615486A21-2</v>
      </c>
      <c r="AT2198" t="str">
        <f>IFERROR(IF(VLOOKUP(Y2198,vlookup!$I$2:$J$9,1,0)=Y2198,VLOOKUP(Y2198,vlookup!$I$2:$J$9,2,0),PROPER(Y2198)),PROPER(Y2198))</f>
        <v>Parts</v>
      </c>
      <c r="AU2198" t="str">
        <f>IFERROR(IF(B2198=VLOOKUP(B2198,vlookup!$L$2:$L$10,1,0),"Yes","No"),"No")</f>
        <v>No</v>
      </c>
    </row>
    <row r="2199" spans="1:47" ht="14.45" customHeight="1" x14ac:dyDescent="0.25">
      <c r="A2199" t="s">
        <v>1460</v>
      </c>
      <c r="B2199" s="31" t="s">
        <v>1461</v>
      </c>
      <c r="C2199">
        <v>2</v>
      </c>
      <c r="D2199">
        <v>1</v>
      </c>
      <c r="E2199" t="s">
        <v>382</v>
      </c>
      <c r="F2199" t="s">
        <v>464</v>
      </c>
      <c r="G2199" t="s">
        <v>543</v>
      </c>
      <c r="H2199" t="s">
        <v>1425</v>
      </c>
      <c r="I2199">
        <v>70248</v>
      </c>
      <c r="J2199" s="19">
        <v>44221</v>
      </c>
      <c r="K2199" s="19">
        <v>44264</v>
      </c>
      <c r="L2199">
        <v>202103</v>
      </c>
      <c r="M2199" s="19">
        <v>44256</v>
      </c>
      <c r="N2199">
        <v>24617</v>
      </c>
      <c r="O2199" t="s">
        <v>1070</v>
      </c>
      <c r="P2199" t="s">
        <v>1462</v>
      </c>
      <c r="Q2199" t="s">
        <v>924</v>
      </c>
      <c r="R2199">
        <v>8241582</v>
      </c>
      <c r="S2199" s="19">
        <v>44671</v>
      </c>
      <c r="T2199">
        <v>82539</v>
      </c>
      <c r="U2199" t="s">
        <v>356</v>
      </c>
      <c r="V2199" s="19">
        <v>44714</v>
      </c>
      <c r="W2199" t="s">
        <v>3373</v>
      </c>
      <c r="X2199" t="s">
        <v>3374</v>
      </c>
      <c r="Y2199" t="s">
        <v>95</v>
      </c>
      <c r="Z2199" t="s">
        <v>364</v>
      </c>
      <c r="AA2199" s="29">
        <v>-35.82</v>
      </c>
      <c r="AB2199">
        <v>0</v>
      </c>
      <c r="AC2199">
        <f t="shared" si="420"/>
        <v>2022</v>
      </c>
      <c r="AD2199">
        <f t="shared" si="421"/>
        <v>6</v>
      </c>
      <c r="AE2199">
        <f t="shared" si="422"/>
        <v>2021</v>
      </c>
      <c r="AF2199">
        <f t="shared" si="423"/>
        <v>1</v>
      </c>
      <c r="AG2199" t="str">
        <f>VLOOKUP(F2199,vlookup!$A$2:$E$660,2,0)</f>
        <v>Retained</v>
      </c>
      <c r="AH2199" t="str">
        <f>VLOOKUP(F2199,vlookup!$A$2:$E$660,3,0)</f>
        <v>Service Contract</v>
      </c>
      <c r="AI2199" t="str">
        <f>VLOOKUP(F2199,vlookup!$A$2:$E$660,4,0)</f>
        <v>Used Car Programs</v>
      </c>
      <c r="AJ2199" t="str">
        <f>VLOOKUP(F2199,vlookup!$A$2:$E$660,5,0)</f>
        <v>High Mileage</v>
      </c>
      <c r="AL2199">
        <f t="shared" si="424"/>
        <v>44</v>
      </c>
      <c r="AM2199">
        <f t="shared" si="425"/>
        <v>487</v>
      </c>
      <c r="AN2199">
        <f t="shared" si="426"/>
        <v>12291</v>
      </c>
      <c r="AO2199" t="str">
        <f t="shared" si="427"/>
        <v/>
      </c>
      <c r="AP2199" t="str">
        <f t="shared" si="428"/>
        <v/>
      </c>
      <c r="AQ2199" t="str">
        <f t="shared" si="429"/>
        <v/>
      </c>
      <c r="AR2199">
        <f t="shared" si="430"/>
        <v>-35.82</v>
      </c>
      <c r="AS2199" t="str">
        <f t="shared" si="431"/>
        <v>ZAGFR615486A21-2</v>
      </c>
      <c r="AT2199" t="str">
        <f>IFERROR(IF(VLOOKUP(Y2199,vlookup!$I$2:$J$9,1,0)=Y2199,VLOOKUP(Y2199,vlookup!$I$2:$J$9,2,0),PROPER(Y2199)),PROPER(Y2199))</f>
        <v>Parts</v>
      </c>
      <c r="AU2199" t="str">
        <f>IFERROR(IF(B2199=VLOOKUP(B2199,vlookup!$L$2:$L$10,1,0),"Yes","No"),"No")</f>
        <v>No</v>
      </c>
    </row>
    <row r="2200" spans="1:47" ht="14.45" customHeight="1" x14ac:dyDescent="0.25">
      <c r="A2200" t="s">
        <v>1460</v>
      </c>
      <c r="B2200" s="31" t="s">
        <v>1461</v>
      </c>
      <c r="C2200">
        <v>3</v>
      </c>
      <c r="D2200">
        <v>1</v>
      </c>
      <c r="E2200" t="s">
        <v>382</v>
      </c>
      <c r="F2200" t="s">
        <v>464</v>
      </c>
      <c r="G2200" t="s">
        <v>543</v>
      </c>
      <c r="H2200" t="s">
        <v>1425</v>
      </c>
      <c r="I2200">
        <v>70248</v>
      </c>
      <c r="J2200" s="19">
        <v>44221</v>
      </c>
      <c r="K2200" s="19">
        <v>44264</v>
      </c>
      <c r="L2200">
        <v>202103</v>
      </c>
      <c r="M2200" s="19">
        <v>44256</v>
      </c>
      <c r="N2200">
        <v>24617</v>
      </c>
      <c r="O2200" t="s">
        <v>1070</v>
      </c>
      <c r="P2200" t="s">
        <v>2999</v>
      </c>
      <c r="Q2200" t="s">
        <v>924</v>
      </c>
      <c r="R2200">
        <v>8255516</v>
      </c>
      <c r="S2200" s="19">
        <v>44740</v>
      </c>
      <c r="T2200">
        <v>83056</v>
      </c>
      <c r="U2200" t="s">
        <v>356</v>
      </c>
      <c r="V2200" s="19">
        <v>44767</v>
      </c>
      <c r="W2200" t="s">
        <v>994</v>
      </c>
      <c r="X2200" t="s">
        <v>995</v>
      </c>
      <c r="Y2200" t="s">
        <v>95</v>
      </c>
      <c r="Z2200" t="s">
        <v>582</v>
      </c>
      <c r="AA2200" s="29">
        <v>-105.72</v>
      </c>
      <c r="AB2200">
        <v>0</v>
      </c>
      <c r="AC2200">
        <f t="shared" si="420"/>
        <v>2022</v>
      </c>
      <c r="AD2200">
        <f t="shared" si="421"/>
        <v>7</v>
      </c>
      <c r="AE2200">
        <f t="shared" si="422"/>
        <v>2021</v>
      </c>
      <c r="AF2200">
        <f t="shared" si="423"/>
        <v>1</v>
      </c>
      <c r="AG2200" t="str">
        <f>VLOOKUP(F2200,vlookup!$A$2:$E$660,2,0)</f>
        <v>Retained</v>
      </c>
      <c r="AH2200" t="str">
        <f>VLOOKUP(F2200,vlookup!$A$2:$E$660,3,0)</f>
        <v>Service Contract</v>
      </c>
      <c r="AI2200" t="str">
        <f>VLOOKUP(F2200,vlookup!$A$2:$E$660,4,0)</f>
        <v>Used Car Programs</v>
      </c>
      <c r="AJ2200" t="str">
        <f>VLOOKUP(F2200,vlookup!$A$2:$E$660,5,0)</f>
        <v>High Mileage</v>
      </c>
      <c r="AL2200">
        <f t="shared" si="424"/>
        <v>44</v>
      </c>
      <c r="AM2200">
        <f t="shared" si="425"/>
        <v>540</v>
      </c>
      <c r="AN2200">
        <f t="shared" si="426"/>
        <v>12808</v>
      </c>
      <c r="AO2200" t="str">
        <f t="shared" si="427"/>
        <v/>
      </c>
      <c r="AP2200" t="str">
        <f t="shared" si="428"/>
        <v/>
      </c>
      <c r="AQ2200" t="str">
        <f t="shared" si="429"/>
        <v/>
      </c>
      <c r="AR2200">
        <f t="shared" si="430"/>
        <v>-105.72</v>
      </c>
      <c r="AS2200" t="str">
        <f t="shared" si="431"/>
        <v>ZAGFR615486A21-3</v>
      </c>
      <c r="AT2200" t="str">
        <f>IFERROR(IF(VLOOKUP(Y2200,vlookup!$I$2:$J$9,1,0)=Y2200,VLOOKUP(Y2200,vlookup!$I$2:$J$9,2,0),PROPER(Y2200)),PROPER(Y2200))</f>
        <v>Parts</v>
      </c>
      <c r="AU2200" t="str">
        <f>IFERROR(IF(B2200=VLOOKUP(B2200,vlookup!$L$2:$L$10,1,0),"Yes","No"),"No")</f>
        <v>No</v>
      </c>
    </row>
    <row r="2201" spans="1:47" ht="14.45" customHeight="1" x14ac:dyDescent="0.25">
      <c r="A2201" t="s">
        <v>1460</v>
      </c>
      <c r="B2201" s="31" t="s">
        <v>1461</v>
      </c>
      <c r="C2201">
        <v>3</v>
      </c>
      <c r="D2201">
        <v>1</v>
      </c>
      <c r="E2201" t="s">
        <v>382</v>
      </c>
      <c r="F2201" t="s">
        <v>464</v>
      </c>
      <c r="G2201" t="s">
        <v>543</v>
      </c>
      <c r="H2201" t="s">
        <v>1425</v>
      </c>
      <c r="I2201">
        <v>70248</v>
      </c>
      <c r="J2201" s="19">
        <v>44221</v>
      </c>
      <c r="K2201" s="19">
        <v>44264</v>
      </c>
      <c r="L2201">
        <v>202103</v>
      </c>
      <c r="M2201" s="19">
        <v>44256</v>
      </c>
      <c r="N2201">
        <v>24617</v>
      </c>
      <c r="O2201" t="s">
        <v>1070</v>
      </c>
      <c r="P2201" t="s">
        <v>2999</v>
      </c>
      <c r="Q2201" t="s">
        <v>924</v>
      </c>
      <c r="R2201">
        <v>8255516</v>
      </c>
      <c r="S2201" s="19">
        <v>44740</v>
      </c>
      <c r="T2201">
        <v>83056</v>
      </c>
      <c r="U2201" t="s">
        <v>356</v>
      </c>
      <c r="V2201" s="19">
        <v>44767</v>
      </c>
      <c r="W2201" t="s">
        <v>2886</v>
      </c>
      <c r="X2201" t="s">
        <v>2887</v>
      </c>
      <c r="Y2201" t="s">
        <v>95</v>
      </c>
      <c r="Z2201" t="s">
        <v>582</v>
      </c>
      <c r="AA2201" s="29">
        <v>-23.06</v>
      </c>
      <c r="AB2201">
        <v>0</v>
      </c>
      <c r="AC2201">
        <f t="shared" si="420"/>
        <v>2022</v>
      </c>
      <c r="AD2201">
        <f t="shared" si="421"/>
        <v>7</v>
      </c>
      <c r="AE2201">
        <f t="shared" si="422"/>
        <v>2021</v>
      </c>
      <c r="AF2201">
        <f t="shared" si="423"/>
        <v>1</v>
      </c>
      <c r="AG2201" t="str">
        <f>VLOOKUP(F2201,vlookup!$A$2:$E$660,2,0)</f>
        <v>Retained</v>
      </c>
      <c r="AH2201" t="str">
        <f>VLOOKUP(F2201,vlookup!$A$2:$E$660,3,0)</f>
        <v>Service Contract</v>
      </c>
      <c r="AI2201" t="str">
        <f>VLOOKUP(F2201,vlookup!$A$2:$E$660,4,0)</f>
        <v>Used Car Programs</v>
      </c>
      <c r="AJ2201" t="str">
        <f>VLOOKUP(F2201,vlookup!$A$2:$E$660,5,0)</f>
        <v>High Mileage</v>
      </c>
      <c r="AL2201">
        <f t="shared" si="424"/>
        <v>44</v>
      </c>
      <c r="AM2201">
        <f t="shared" si="425"/>
        <v>540</v>
      </c>
      <c r="AN2201">
        <f t="shared" si="426"/>
        <v>12808</v>
      </c>
      <c r="AO2201" t="str">
        <f t="shared" si="427"/>
        <v/>
      </c>
      <c r="AP2201" t="str">
        <f t="shared" si="428"/>
        <v/>
      </c>
      <c r="AQ2201" t="str">
        <f t="shared" si="429"/>
        <v/>
      </c>
      <c r="AR2201">
        <f t="shared" si="430"/>
        <v>-23.06</v>
      </c>
      <c r="AS2201" t="str">
        <f t="shared" si="431"/>
        <v>ZAGFR615486A21-3</v>
      </c>
      <c r="AT2201" t="str">
        <f>IFERROR(IF(VLOOKUP(Y2201,vlookup!$I$2:$J$9,1,0)=Y2201,VLOOKUP(Y2201,vlookup!$I$2:$J$9,2,0),PROPER(Y2201)),PROPER(Y2201))</f>
        <v>Parts</v>
      </c>
      <c r="AU2201" t="str">
        <f>IFERROR(IF(B2201=VLOOKUP(B2201,vlookup!$L$2:$L$10,1,0),"Yes","No"),"No")</f>
        <v>No</v>
      </c>
    </row>
    <row r="2202" spans="1:47" ht="14.45" customHeight="1" x14ac:dyDescent="0.25">
      <c r="A2202" t="s">
        <v>1460</v>
      </c>
      <c r="B2202" s="31" t="s">
        <v>1461</v>
      </c>
      <c r="C2202">
        <v>3</v>
      </c>
      <c r="D2202">
        <v>1</v>
      </c>
      <c r="E2202" t="s">
        <v>382</v>
      </c>
      <c r="F2202" t="s">
        <v>464</v>
      </c>
      <c r="G2202" t="s">
        <v>543</v>
      </c>
      <c r="H2202" t="s">
        <v>1425</v>
      </c>
      <c r="I2202">
        <v>70248</v>
      </c>
      <c r="J2202" s="19">
        <v>44221</v>
      </c>
      <c r="K2202" s="19">
        <v>44264</v>
      </c>
      <c r="L2202">
        <v>202103</v>
      </c>
      <c r="M2202" s="19">
        <v>44256</v>
      </c>
      <c r="N2202">
        <v>24617</v>
      </c>
      <c r="O2202" t="s">
        <v>1070</v>
      </c>
      <c r="P2202" t="s">
        <v>2999</v>
      </c>
      <c r="Q2202" t="s">
        <v>924</v>
      </c>
      <c r="R2202">
        <v>8255516</v>
      </c>
      <c r="S2202" s="19">
        <v>44740</v>
      </c>
      <c r="T2202">
        <v>83056</v>
      </c>
      <c r="U2202" t="s">
        <v>356</v>
      </c>
      <c r="V2202" s="19">
        <v>44767</v>
      </c>
      <c r="W2202" t="s">
        <v>3000</v>
      </c>
      <c r="X2202" t="s">
        <v>3001</v>
      </c>
      <c r="Y2202" t="s">
        <v>95</v>
      </c>
      <c r="Z2202" t="s">
        <v>582</v>
      </c>
      <c r="AA2202" s="29">
        <v>-117.31</v>
      </c>
      <c r="AB2202">
        <v>0</v>
      </c>
      <c r="AC2202">
        <f t="shared" si="420"/>
        <v>2022</v>
      </c>
      <c r="AD2202">
        <f t="shared" si="421"/>
        <v>7</v>
      </c>
      <c r="AE2202">
        <f t="shared" si="422"/>
        <v>2021</v>
      </c>
      <c r="AF2202">
        <f t="shared" si="423"/>
        <v>1</v>
      </c>
      <c r="AG2202" t="str">
        <f>VLOOKUP(F2202,vlookup!$A$2:$E$660,2,0)</f>
        <v>Retained</v>
      </c>
      <c r="AH2202" t="str">
        <f>VLOOKUP(F2202,vlookup!$A$2:$E$660,3,0)</f>
        <v>Service Contract</v>
      </c>
      <c r="AI2202" t="str">
        <f>VLOOKUP(F2202,vlookup!$A$2:$E$660,4,0)</f>
        <v>Used Car Programs</v>
      </c>
      <c r="AJ2202" t="str">
        <f>VLOOKUP(F2202,vlookup!$A$2:$E$660,5,0)</f>
        <v>High Mileage</v>
      </c>
      <c r="AL2202">
        <f t="shared" si="424"/>
        <v>44</v>
      </c>
      <c r="AM2202">
        <f t="shared" si="425"/>
        <v>540</v>
      </c>
      <c r="AN2202">
        <f t="shared" si="426"/>
        <v>12808</v>
      </c>
      <c r="AO2202" t="str">
        <f t="shared" si="427"/>
        <v/>
      </c>
      <c r="AP2202" t="str">
        <f t="shared" si="428"/>
        <v/>
      </c>
      <c r="AQ2202" t="str">
        <f t="shared" si="429"/>
        <v/>
      </c>
      <c r="AR2202">
        <f t="shared" si="430"/>
        <v>-117.31</v>
      </c>
      <c r="AS2202" t="str">
        <f t="shared" si="431"/>
        <v>ZAGFR615486A21-3</v>
      </c>
      <c r="AT2202" t="str">
        <f>IFERROR(IF(VLOOKUP(Y2202,vlookup!$I$2:$J$9,1,0)=Y2202,VLOOKUP(Y2202,vlookup!$I$2:$J$9,2,0),PROPER(Y2202)),PROPER(Y2202))</f>
        <v>Parts</v>
      </c>
      <c r="AU2202" t="str">
        <f>IFERROR(IF(B2202=VLOOKUP(B2202,vlookup!$L$2:$L$10,1,0),"Yes","No"),"No")</f>
        <v>No</v>
      </c>
    </row>
    <row r="2203" spans="1:47" ht="14.45" customHeight="1" x14ac:dyDescent="0.25">
      <c r="A2203" t="s">
        <v>1460</v>
      </c>
      <c r="B2203" s="31" t="s">
        <v>1461</v>
      </c>
      <c r="C2203">
        <v>3</v>
      </c>
      <c r="D2203">
        <v>1</v>
      </c>
      <c r="E2203" t="s">
        <v>382</v>
      </c>
      <c r="F2203" t="s">
        <v>464</v>
      </c>
      <c r="G2203" t="s">
        <v>543</v>
      </c>
      <c r="H2203" t="s">
        <v>1425</v>
      </c>
      <c r="I2203">
        <v>70248</v>
      </c>
      <c r="J2203" s="19">
        <v>44221</v>
      </c>
      <c r="K2203" s="19">
        <v>44264</v>
      </c>
      <c r="L2203">
        <v>202103</v>
      </c>
      <c r="M2203" s="19">
        <v>44256</v>
      </c>
      <c r="N2203">
        <v>24617</v>
      </c>
      <c r="O2203" t="s">
        <v>1070</v>
      </c>
      <c r="P2203" t="s">
        <v>2999</v>
      </c>
      <c r="Q2203" t="s">
        <v>924</v>
      </c>
      <c r="R2203">
        <v>8255516</v>
      </c>
      <c r="S2203" s="19">
        <v>44740</v>
      </c>
      <c r="T2203">
        <v>83056</v>
      </c>
      <c r="U2203" t="s">
        <v>356</v>
      </c>
      <c r="V2203" s="19">
        <v>44767</v>
      </c>
      <c r="W2203" t="s">
        <v>600</v>
      </c>
      <c r="X2203" t="s">
        <v>601</v>
      </c>
      <c r="Y2203" t="s">
        <v>95</v>
      </c>
      <c r="Z2203" t="s">
        <v>364</v>
      </c>
      <c r="AA2203" s="29">
        <v>-70.64</v>
      </c>
      <c r="AB2203">
        <v>0</v>
      </c>
      <c r="AC2203">
        <f t="shared" si="420"/>
        <v>2022</v>
      </c>
      <c r="AD2203">
        <f t="shared" si="421"/>
        <v>7</v>
      </c>
      <c r="AE2203">
        <f t="shared" si="422"/>
        <v>2021</v>
      </c>
      <c r="AF2203">
        <f t="shared" si="423"/>
        <v>1</v>
      </c>
      <c r="AG2203" t="str">
        <f>VLOOKUP(F2203,vlookup!$A$2:$E$660,2,0)</f>
        <v>Retained</v>
      </c>
      <c r="AH2203" t="str">
        <f>VLOOKUP(F2203,vlookup!$A$2:$E$660,3,0)</f>
        <v>Service Contract</v>
      </c>
      <c r="AI2203" t="str">
        <f>VLOOKUP(F2203,vlookup!$A$2:$E$660,4,0)</f>
        <v>Used Car Programs</v>
      </c>
      <c r="AJ2203" t="str">
        <f>VLOOKUP(F2203,vlookup!$A$2:$E$660,5,0)</f>
        <v>High Mileage</v>
      </c>
      <c r="AL2203">
        <f t="shared" si="424"/>
        <v>44</v>
      </c>
      <c r="AM2203">
        <f t="shared" si="425"/>
        <v>540</v>
      </c>
      <c r="AN2203">
        <f t="shared" si="426"/>
        <v>12808</v>
      </c>
      <c r="AO2203" t="str">
        <f t="shared" si="427"/>
        <v/>
      </c>
      <c r="AP2203" t="str">
        <f t="shared" si="428"/>
        <v/>
      </c>
      <c r="AQ2203" t="str">
        <f t="shared" si="429"/>
        <v/>
      </c>
      <c r="AR2203">
        <f t="shared" si="430"/>
        <v>-70.64</v>
      </c>
      <c r="AS2203" t="str">
        <f t="shared" si="431"/>
        <v>ZAGFR615486A21-3</v>
      </c>
      <c r="AT2203" t="str">
        <f>IFERROR(IF(VLOOKUP(Y2203,vlookup!$I$2:$J$9,1,0)=Y2203,VLOOKUP(Y2203,vlookup!$I$2:$J$9,2,0),PROPER(Y2203)),PROPER(Y2203))</f>
        <v>Parts</v>
      </c>
      <c r="AU2203" t="str">
        <f>IFERROR(IF(B2203=VLOOKUP(B2203,vlookup!$L$2:$L$10,1,0),"Yes","No"),"No")</f>
        <v>No</v>
      </c>
    </row>
    <row r="2204" spans="1:47" ht="14.45" customHeight="1" x14ac:dyDescent="0.25">
      <c r="A2204" t="s">
        <v>1463</v>
      </c>
      <c r="B2204" s="31" t="s">
        <v>1464</v>
      </c>
      <c r="C2204">
        <v>1</v>
      </c>
      <c r="D2204">
        <v>1</v>
      </c>
      <c r="E2204" t="s">
        <v>382</v>
      </c>
      <c r="F2204" t="s">
        <v>464</v>
      </c>
      <c r="G2204" t="s">
        <v>543</v>
      </c>
      <c r="H2204" t="s">
        <v>1425</v>
      </c>
      <c r="I2204">
        <v>118539</v>
      </c>
      <c r="J2204" s="19">
        <v>45116</v>
      </c>
      <c r="K2204" s="19">
        <v>45147</v>
      </c>
      <c r="L2204">
        <v>202308</v>
      </c>
      <c r="M2204" s="19">
        <v>45139</v>
      </c>
      <c r="N2204">
        <v>24617</v>
      </c>
      <c r="O2204" t="s">
        <v>1070</v>
      </c>
      <c r="P2204" t="s">
        <v>1465</v>
      </c>
      <c r="Q2204" t="s">
        <v>924</v>
      </c>
      <c r="R2204">
        <v>480412</v>
      </c>
      <c r="S2204" s="19">
        <v>45195</v>
      </c>
      <c r="T2204">
        <v>122195</v>
      </c>
      <c r="U2204" t="s">
        <v>356</v>
      </c>
      <c r="V2204" s="19">
        <v>45202</v>
      </c>
      <c r="W2204" t="s">
        <v>2946</v>
      </c>
      <c r="X2204" t="s">
        <v>2947</v>
      </c>
      <c r="Y2204" t="s">
        <v>95</v>
      </c>
      <c r="Z2204" t="s">
        <v>366</v>
      </c>
      <c r="AA2204" s="29">
        <v>-41.6</v>
      </c>
      <c r="AB2204">
        <v>0</v>
      </c>
      <c r="AC2204">
        <f t="shared" si="420"/>
        <v>2023</v>
      </c>
      <c r="AD2204">
        <f t="shared" si="421"/>
        <v>10</v>
      </c>
      <c r="AE2204">
        <f t="shared" si="422"/>
        <v>2023</v>
      </c>
      <c r="AF2204">
        <f t="shared" si="423"/>
        <v>7</v>
      </c>
      <c r="AG2204" t="str">
        <f>VLOOKUP(F2204,vlookup!$A$2:$E$660,2,0)</f>
        <v>Retained</v>
      </c>
      <c r="AH2204" t="str">
        <f>VLOOKUP(F2204,vlookup!$A$2:$E$660,3,0)</f>
        <v>Service Contract</v>
      </c>
      <c r="AI2204" t="str">
        <f>VLOOKUP(F2204,vlookup!$A$2:$E$660,4,0)</f>
        <v>Used Car Programs</v>
      </c>
      <c r="AJ2204" t="str">
        <f>VLOOKUP(F2204,vlookup!$A$2:$E$660,5,0)</f>
        <v>High Mileage</v>
      </c>
      <c r="AL2204">
        <f t="shared" si="424"/>
        <v>30</v>
      </c>
      <c r="AM2204">
        <f t="shared" si="425"/>
        <v>84</v>
      </c>
      <c r="AN2204">
        <f t="shared" si="426"/>
        <v>3656</v>
      </c>
      <c r="AO2204" t="str">
        <f t="shared" si="427"/>
        <v/>
      </c>
      <c r="AP2204" t="str">
        <f t="shared" si="428"/>
        <v/>
      </c>
      <c r="AQ2204">
        <f t="shared" si="429"/>
        <v>-41.6</v>
      </c>
      <c r="AR2204" t="str">
        <f t="shared" si="430"/>
        <v/>
      </c>
      <c r="AS2204" t="str">
        <f t="shared" si="431"/>
        <v>ZAGGR231052G23-1</v>
      </c>
      <c r="AT2204" t="str">
        <f>IFERROR(IF(VLOOKUP(Y2204,vlookup!$I$2:$J$9,1,0)=Y2204,VLOOKUP(Y2204,vlookup!$I$2:$J$9,2,0),PROPER(Y2204)),PROPER(Y2204))</f>
        <v>Parts</v>
      </c>
      <c r="AU2204" t="str">
        <f>IFERROR(IF(B2204=VLOOKUP(B2204,vlookup!$L$2:$L$10,1,0),"Yes","No"),"No")</f>
        <v>No</v>
      </c>
    </row>
    <row r="2205" spans="1:47" ht="14.45" customHeight="1" x14ac:dyDescent="0.25">
      <c r="A2205" t="s">
        <v>1463</v>
      </c>
      <c r="B2205" s="31" t="s">
        <v>1464</v>
      </c>
      <c r="C2205">
        <v>1</v>
      </c>
      <c r="D2205">
        <v>1</v>
      </c>
      <c r="E2205" t="s">
        <v>382</v>
      </c>
      <c r="F2205" t="s">
        <v>464</v>
      </c>
      <c r="G2205" t="s">
        <v>543</v>
      </c>
      <c r="H2205" t="s">
        <v>1425</v>
      </c>
      <c r="I2205">
        <v>118539</v>
      </c>
      <c r="J2205" s="19">
        <v>45116</v>
      </c>
      <c r="K2205" s="19">
        <v>45147</v>
      </c>
      <c r="L2205">
        <v>202308</v>
      </c>
      <c r="M2205" s="19">
        <v>45139</v>
      </c>
      <c r="N2205">
        <v>24617</v>
      </c>
      <c r="O2205" t="s">
        <v>1070</v>
      </c>
      <c r="P2205" t="s">
        <v>1465</v>
      </c>
      <c r="Q2205" t="s">
        <v>924</v>
      </c>
      <c r="R2205">
        <v>480412</v>
      </c>
      <c r="S2205" s="19">
        <v>45195</v>
      </c>
      <c r="T2205">
        <v>122195</v>
      </c>
      <c r="U2205" t="s">
        <v>356</v>
      </c>
      <c r="V2205" s="19">
        <v>45202</v>
      </c>
      <c r="W2205" t="s">
        <v>3329</v>
      </c>
      <c r="X2205" t="s">
        <v>3330</v>
      </c>
      <c r="Y2205" t="s">
        <v>95</v>
      </c>
      <c r="Z2205" t="s">
        <v>366</v>
      </c>
      <c r="AA2205" s="29">
        <v>-91.68</v>
      </c>
      <c r="AB2205">
        <v>0</v>
      </c>
      <c r="AC2205">
        <f t="shared" si="420"/>
        <v>2023</v>
      </c>
      <c r="AD2205">
        <f t="shared" si="421"/>
        <v>10</v>
      </c>
      <c r="AE2205">
        <f t="shared" si="422"/>
        <v>2023</v>
      </c>
      <c r="AF2205">
        <f t="shared" si="423"/>
        <v>7</v>
      </c>
      <c r="AG2205" t="str">
        <f>VLOOKUP(F2205,vlookup!$A$2:$E$660,2,0)</f>
        <v>Retained</v>
      </c>
      <c r="AH2205" t="str">
        <f>VLOOKUP(F2205,vlookup!$A$2:$E$660,3,0)</f>
        <v>Service Contract</v>
      </c>
      <c r="AI2205" t="str">
        <f>VLOOKUP(F2205,vlookup!$A$2:$E$660,4,0)</f>
        <v>Used Car Programs</v>
      </c>
      <c r="AJ2205" t="str">
        <f>VLOOKUP(F2205,vlookup!$A$2:$E$660,5,0)</f>
        <v>High Mileage</v>
      </c>
      <c r="AL2205">
        <f t="shared" si="424"/>
        <v>30</v>
      </c>
      <c r="AM2205">
        <f t="shared" si="425"/>
        <v>84</v>
      </c>
      <c r="AN2205">
        <f t="shared" si="426"/>
        <v>3656</v>
      </c>
      <c r="AO2205" t="str">
        <f t="shared" si="427"/>
        <v/>
      </c>
      <c r="AP2205" t="str">
        <f t="shared" si="428"/>
        <v/>
      </c>
      <c r="AQ2205">
        <f t="shared" si="429"/>
        <v>-91.68</v>
      </c>
      <c r="AR2205" t="str">
        <f t="shared" si="430"/>
        <v/>
      </c>
      <c r="AS2205" t="str">
        <f t="shared" si="431"/>
        <v>ZAGGR231052G23-1</v>
      </c>
      <c r="AT2205" t="str">
        <f>IFERROR(IF(VLOOKUP(Y2205,vlookup!$I$2:$J$9,1,0)=Y2205,VLOOKUP(Y2205,vlookup!$I$2:$J$9,2,0),PROPER(Y2205)),PROPER(Y2205))</f>
        <v>Parts</v>
      </c>
      <c r="AU2205" t="str">
        <f>IFERROR(IF(B2205=VLOOKUP(B2205,vlookup!$L$2:$L$10,1,0),"Yes","No"),"No")</f>
        <v>No</v>
      </c>
    </row>
    <row r="2206" spans="1:47" ht="14.45" customHeight="1" x14ac:dyDescent="0.25">
      <c r="A2206" t="s">
        <v>1466</v>
      </c>
      <c r="B2206" s="31" t="s">
        <v>1467</v>
      </c>
      <c r="C2206">
        <v>1</v>
      </c>
      <c r="D2206">
        <v>1</v>
      </c>
      <c r="E2206" t="s">
        <v>382</v>
      </c>
      <c r="F2206" t="s">
        <v>60</v>
      </c>
      <c r="G2206" t="s">
        <v>3708</v>
      </c>
      <c r="H2206" t="s">
        <v>942</v>
      </c>
      <c r="I2206">
        <v>190751</v>
      </c>
      <c r="J2206" s="19">
        <v>41400</v>
      </c>
      <c r="K2206" s="19">
        <v>41422</v>
      </c>
      <c r="L2206">
        <v>201305</v>
      </c>
      <c r="M2206" s="19">
        <v>41395</v>
      </c>
      <c r="N2206">
        <v>24616</v>
      </c>
      <c r="O2206" t="s">
        <v>1076</v>
      </c>
      <c r="P2206" t="s">
        <v>1468</v>
      </c>
      <c r="Q2206" t="s">
        <v>924</v>
      </c>
      <c r="R2206">
        <v>227826</v>
      </c>
      <c r="S2206" s="19">
        <v>41442</v>
      </c>
      <c r="T2206">
        <v>192928</v>
      </c>
      <c r="U2206" t="s">
        <v>357</v>
      </c>
      <c r="V2206" s="19">
        <v>41445</v>
      </c>
      <c r="W2206" t="s">
        <v>3030</v>
      </c>
      <c r="X2206" t="s">
        <v>3031</v>
      </c>
      <c r="Y2206" t="s">
        <v>95</v>
      </c>
      <c r="Z2206" t="s">
        <v>14</v>
      </c>
      <c r="AA2206" s="29">
        <v>-12.5</v>
      </c>
      <c r="AB2206" t="s">
        <v>544</v>
      </c>
      <c r="AC2206">
        <f t="shared" si="420"/>
        <v>2013</v>
      </c>
      <c r="AD2206">
        <f t="shared" si="421"/>
        <v>6</v>
      </c>
      <c r="AE2206">
        <f t="shared" si="422"/>
        <v>2013</v>
      </c>
      <c r="AF2206">
        <f t="shared" si="423"/>
        <v>5</v>
      </c>
      <c r="AG2206" t="str">
        <f>VLOOKUP(F2206,vlookup!$A$2:$E$660,2,0)</f>
        <v>Retained</v>
      </c>
      <c r="AH2206" t="str">
        <f>VLOOKUP(F2206,vlookup!$A$2:$E$660,3,0)</f>
        <v>Service Contract</v>
      </c>
      <c r="AI2206" t="str">
        <f>VLOOKUP(F2206,vlookup!$A$2:$E$660,4,0)</f>
        <v>Used Car Programs</v>
      </c>
      <c r="AJ2206" t="str">
        <f>VLOOKUP(F2206,vlookup!$A$2:$E$660,5,0)</f>
        <v>High Mileage</v>
      </c>
      <c r="AL2206">
        <f t="shared" si="424"/>
        <v>22</v>
      </c>
      <c r="AM2206">
        <f t="shared" si="425"/>
        <v>44</v>
      </c>
      <c r="AN2206">
        <f t="shared" si="426"/>
        <v>2177</v>
      </c>
      <c r="AO2206" t="str">
        <f t="shared" si="427"/>
        <v/>
      </c>
      <c r="AP2206">
        <f t="shared" si="428"/>
        <v>-12.5</v>
      </c>
      <c r="AQ2206" t="str">
        <f t="shared" si="429"/>
        <v/>
      </c>
      <c r="AR2206" t="str">
        <f t="shared" si="430"/>
        <v/>
      </c>
      <c r="AS2206" t="str">
        <f t="shared" si="431"/>
        <v>XE544879E3Y-1</v>
      </c>
      <c r="AT2206" t="str">
        <f>IFERROR(IF(VLOOKUP(Y2206,vlookup!$I$2:$J$9,1,0)=Y2206,VLOOKUP(Y2206,vlookup!$I$2:$J$9,2,0),PROPER(Y2206)),PROPER(Y2206))</f>
        <v>Parts</v>
      </c>
      <c r="AU2206" t="str">
        <f>IFERROR(IF(B2206=VLOOKUP(B2206,vlookup!$L$2:$L$10,1,0),"Yes","No"),"No")</f>
        <v>No</v>
      </c>
    </row>
    <row r="2207" spans="1:47" ht="14.45" customHeight="1" x14ac:dyDescent="0.25">
      <c r="A2207" t="s">
        <v>1466</v>
      </c>
      <c r="B2207" s="31" t="s">
        <v>1467</v>
      </c>
      <c r="C2207">
        <v>1</v>
      </c>
      <c r="D2207">
        <v>1</v>
      </c>
      <c r="E2207" t="s">
        <v>382</v>
      </c>
      <c r="F2207" t="s">
        <v>60</v>
      </c>
      <c r="G2207" t="s">
        <v>3708</v>
      </c>
      <c r="H2207" t="s">
        <v>942</v>
      </c>
      <c r="I2207">
        <v>190751</v>
      </c>
      <c r="J2207" s="19">
        <v>41400</v>
      </c>
      <c r="K2207" s="19">
        <v>41422</v>
      </c>
      <c r="L2207">
        <v>201305</v>
      </c>
      <c r="M2207" s="19">
        <v>41395</v>
      </c>
      <c r="N2207">
        <v>24616</v>
      </c>
      <c r="O2207" t="s">
        <v>1076</v>
      </c>
      <c r="P2207" t="s">
        <v>1468</v>
      </c>
      <c r="Q2207" t="s">
        <v>924</v>
      </c>
      <c r="R2207">
        <v>227826</v>
      </c>
      <c r="S2207" s="19">
        <v>41442</v>
      </c>
      <c r="T2207">
        <v>192928</v>
      </c>
      <c r="U2207" t="s">
        <v>357</v>
      </c>
      <c r="V2207" s="19">
        <v>41445</v>
      </c>
      <c r="W2207" t="s">
        <v>3002</v>
      </c>
      <c r="X2207" t="s">
        <v>3003</v>
      </c>
      <c r="Y2207" t="s">
        <v>95</v>
      </c>
      <c r="Z2207" t="s">
        <v>603</v>
      </c>
      <c r="AA2207" s="29">
        <v>-294.8</v>
      </c>
      <c r="AB2207" t="s">
        <v>544</v>
      </c>
      <c r="AC2207">
        <f t="shared" si="420"/>
        <v>2013</v>
      </c>
      <c r="AD2207">
        <f t="shared" si="421"/>
        <v>6</v>
      </c>
      <c r="AE2207">
        <f t="shared" si="422"/>
        <v>2013</v>
      </c>
      <c r="AF2207">
        <f t="shared" si="423"/>
        <v>5</v>
      </c>
      <c r="AG2207" t="str">
        <f>VLOOKUP(F2207,vlookup!$A$2:$E$660,2,0)</f>
        <v>Retained</v>
      </c>
      <c r="AH2207" t="str">
        <f>VLOOKUP(F2207,vlookup!$A$2:$E$660,3,0)</f>
        <v>Service Contract</v>
      </c>
      <c r="AI2207" t="str">
        <f>VLOOKUP(F2207,vlookup!$A$2:$E$660,4,0)</f>
        <v>Used Car Programs</v>
      </c>
      <c r="AJ2207" t="str">
        <f>VLOOKUP(F2207,vlookup!$A$2:$E$660,5,0)</f>
        <v>High Mileage</v>
      </c>
      <c r="AL2207">
        <f t="shared" si="424"/>
        <v>22</v>
      </c>
      <c r="AM2207">
        <f t="shared" si="425"/>
        <v>44</v>
      </c>
      <c r="AN2207">
        <f t="shared" si="426"/>
        <v>2177</v>
      </c>
      <c r="AO2207" t="str">
        <f t="shared" si="427"/>
        <v/>
      </c>
      <c r="AP2207">
        <f t="shared" si="428"/>
        <v>-294.8</v>
      </c>
      <c r="AQ2207" t="str">
        <f t="shared" si="429"/>
        <v/>
      </c>
      <c r="AR2207" t="str">
        <f t="shared" si="430"/>
        <v/>
      </c>
      <c r="AS2207" t="str">
        <f t="shared" si="431"/>
        <v>XE544879E3Y-1</v>
      </c>
      <c r="AT2207" t="str">
        <f>IFERROR(IF(VLOOKUP(Y2207,vlookup!$I$2:$J$9,1,0)=Y2207,VLOOKUP(Y2207,vlookup!$I$2:$J$9,2,0),PROPER(Y2207)),PROPER(Y2207))</f>
        <v>Parts</v>
      </c>
      <c r="AU2207" t="str">
        <f>IFERROR(IF(B2207=VLOOKUP(B2207,vlookup!$L$2:$L$10,1,0),"Yes","No"),"No")</f>
        <v>No</v>
      </c>
    </row>
    <row r="2208" spans="1:47" ht="14.45" customHeight="1" x14ac:dyDescent="0.25">
      <c r="A2208" t="s">
        <v>3004</v>
      </c>
      <c r="B2208" s="31" t="s">
        <v>3005</v>
      </c>
      <c r="C2208">
        <v>1</v>
      </c>
      <c r="D2208">
        <v>1</v>
      </c>
      <c r="E2208" t="s">
        <v>382</v>
      </c>
      <c r="F2208" t="s">
        <v>238</v>
      </c>
      <c r="G2208" t="s">
        <v>3708</v>
      </c>
      <c r="H2208" t="s">
        <v>942</v>
      </c>
      <c r="I2208">
        <v>138396</v>
      </c>
      <c r="J2208" s="19">
        <v>41871</v>
      </c>
      <c r="K2208" s="19">
        <v>41907</v>
      </c>
      <c r="L2208">
        <v>201409</v>
      </c>
      <c r="M2208" s="19">
        <v>41883</v>
      </c>
      <c r="N2208">
        <v>24617</v>
      </c>
      <c r="O2208" t="s">
        <v>1070</v>
      </c>
      <c r="P2208" t="s">
        <v>1111</v>
      </c>
      <c r="Q2208" t="s">
        <v>924</v>
      </c>
      <c r="R2208">
        <v>42000</v>
      </c>
      <c r="S2208" s="19">
        <v>42034</v>
      </c>
      <c r="T2208">
        <v>143953</v>
      </c>
      <c r="U2208" t="s">
        <v>357</v>
      </c>
      <c r="V2208" s="19">
        <v>42040</v>
      </c>
      <c r="W2208" t="s">
        <v>370</v>
      </c>
      <c r="X2208" t="s">
        <v>371</v>
      </c>
      <c r="Y2208" t="s">
        <v>95</v>
      </c>
      <c r="Z2208" t="s">
        <v>369</v>
      </c>
      <c r="AA2208" s="29">
        <v>-2295</v>
      </c>
      <c r="AB2208">
        <v>0</v>
      </c>
      <c r="AC2208">
        <f t="shared" si="420"/>
        <v>2015</v>
      </c>
      <c r="AD2208">
        <f t="shared" si="421"/>
        <v>2</v>
      </c>
      <c r="AE2208">
        <f t="shared" si="422"/>
        <v>2014</v>
      </c>
      <c r="AF2208">
        <f t="shared" si="423"/>
        <v>8</v>
      </c>
      <c r="AG2208" t="str">
        <f>VLOOKUP(F2208,vlookup!$A$2:$E$660,2,0)</f>
        <v>Retained</v>
      </c>
      <c r="AH2208" t="str">
        <f>VLOOKUP(F2208,vlookup!$A$2:$E$660,3,0)</f>
        <v>Service Contract</v>
      </c>
      <c r="AI2208" t="str">
        <f>VLOOKUP(F2208,vlookup!$A$2:$E$660,4,0)</f>
        <v>Used Car Programs</v>
      </c>
      <c r="AJ2208" t="str">
        <f>VLOOKUP(F2208,vlookup!$A$2:$E$660,5,0)</f>
        <v>High Mileage</v>
      </c>
      <c r="AL2208">
        <f t="shared" si="424"/>
        <v>35</v>
      </c>
      <c r="AM2208">
        <f t="shared" si="425"/>
        <v>165</v>
      </c>
      <c r="AN2208">
        <f t="shared" si="426"/>
        <v>5557</v>
      </c>
      <c r="AO2208" t="str">
        <f t="shared" si="427"/>
        <v/>
      </c>
      <c r="AP2208" t="str">
        <f t="shared" si="428"/>
        <v/>
      </c>
      <c r="AQ2208" t="str">
        <f t="shared" si="429"/>
        <v/>
      </c>
      <c r="AR2208">
        <f t="shared" si="430"/>
        <v>-2295</v>
      </c>
      <c r="AS2208" t="str">
        <f t="shared" si="431"/>
        <v>2F115416H4Y-1</v>
      </c>
      <c r="AT2208" t="str">
        <f>IFERROR(IF(VLOOKUP(Y2208,vlookup!$I$2:$J$9,1,0)=Y2208,VLOOKUP(Y2208,vlookup!$I$2:$J$9,2,0),PROPER(Y2208)),PROPER(Y2208))</f>
        <v>Parts</v>
      </c>
      <c r="AU2208" t="str">
        <f>IFERROR(IF(B2208=VLOOKUP(B2208,vlookup!$L$2:$L$10,1,0),"Yes","No"),"No")</f>
        <v>No</v>
      </c>
    </row>
    <row r="2209" spans="1:47" ht="14.45" customHeight="1" x14ac:dyDescent="0.25">
      <c r="A2209" t="s">
        <v>1469</v>
      </c>
      <c r="B2209" s="31" t="s">
        <v>3586</v>
      </c>
      <c r="C2209">
        <v>1</v>
      </c>
      <c r="D2209">
        <v>1</v>
      </c>
      <c r="E2209" t="s">
        <v>382</v>
      </c>
      <c r="F2209" t="s">
        <v>205</v>
      </c>
      <c r="G2209" t="s">
        <v>633</v>
      </c>
      <c r="H2209" t="s">
        <v>634</v>
      </c>
      <c r="I2209">
        <v>139247</v>
      </c>
      <c r="J2209" s="19">
        <v>41916</v>
      </c>
      <c r="K2209" s="19">
        <v>41943</v>
      </c>
      <c r="L2209">
        <v>201410</v>
      </c>
      <c r="M2209" s="19">
        <v>41913</v>
      </c>
      <c r="N2209">
        <v>24617</v>
      </c>
      <c r="O2209" t="s">
        <v>1070</v>
      </c>
      <c r="P2209" t="s">
        <v>1470</v>
      </c>
      <c r="Q2209" t="s">
        <v>924</v>
      </c>
      <c r="R2209">
        <v>70184</v>
      </c>
      <c r="S2209" s="19">
        <v>42024</v>
      </c>
      <c r="T2209">
        <v>143317</v>
      </c>
      <c r="U2209" t="s">
        <v>357</v>
      </c>
      <c r="V2209" s="19">
        <v>42032</v>
      </c>
      <c r="W2209" t="s">
        <v>3006</v>
      </c>
      <c r="X2209" t="s">
        <v>3007</v>
      </c>
      <c r="Y2209" t="s">
        <v>95</v>
      </c>
      <c r="Z2209" t="s">
        <v>364</v>
      </c>
      <c r="AA2209" s="29">
        <v>-56.14</v>
      </c>
      <c r="AB2209">
        <v>0</v>
      </c>
      <c r="AC2209">
        <f t="shared" si="420"/>
        <v>2015</v>
      </c>
      <c r="AD2209">
        <f t="shared" si="421"/>
        <v>1</v>
      </c>
      <c r="AE2209">
        <f t="shared" si="422"/>
        <v>2014</v>
      </c>
      <c r="AF2209">
        <f t="shared" si="423"/>
        <v>10</v>
      </c>
      <c r="AG2209" t="str">
        <f>VLOOKUP(F2209,vlookup!$A$2:$E$660,2,0)</f>
        <v>Retained</v>
      </c>
      <c r="AH2209" t="str">
        <f>VLOOKUP(F2209,vlookup!$A$2:$E$660,3,0)</f>
        <v>Service Contract</v>
      </c>
      <c r="AI2209" t="str">
        <f>VLOOKUP(F2209,vlookup!$A$2:$E$660,4,0)</f>
        <v>Used Car Programs</v>
      </c>
      <c r="AJ2209" t="str">
        <f>VLOOKUP(F2209,vlookup!$A$2:$E$660,5,0)</f>
        <v>High Mileage</v>
      </c>
      <c r="AL2209">
        <f t="shared" si="424"/>
        <v>27</v>
      </c>
      <c r="AM2209">
        <f t="shared" si="425"/>
        <v>114</v>
      </c>
      <c r="AN2209">
        <f t="shared" si="426"/>
        <v>4070</v>
      </c>
      <c r="AO2209" t="str">
        <f t="shared" si="427"/>
        <v/>
      </c>
      <c r="AP2209" t="str">
        <f t="shared" si="428"/>
        <v/>
      </c>
      <c r="AQ2209" t="str">
        <f t="shared" si="429"/>
        <v/>
      </c>
      <c r="AR2209">
        <f t="shared" si="430"/>
        <v>-56.14</v>
      </c>
      <c r="AS2209" t="str">
        <f t="shared" si="431"/>
        <v>102108984-1</v>
      </c>
      <c r="AT2209" t="str">
        <f>IFERROR(IF(VLOOKUP(Y2209,vlookup!$I$2:$J$9,1,0)=Y2209,VLOOKUP(Y2209,vlookup!$I$2:$J$9,2,0),PROPER(Y2209)),PROPER(Y2209))</f>
        <v>Parts</v>
      </c>
      <c r="AU2209" t="str">
        <f>IFERROR(IF(B2209=VLOOKUP(B2209,vlookup!$L$2:$L$10,1,0),"Yes","No"),"No")</f>
        <v>No</v>
      </c>
    </row>
    <row r="2210" spans="1:47" ht="14.45" customHeight="1" x14ac:dyDescent="0.25">
      <c r="A2210" t="s">
        <v>1469</v>
      </c>
      <c r="B2210" s="31" t="s">
        <v>3586</v>
      </c>
      <c r="C2210">
        <v>1</v>
      </c>
      <c r="D2210">
        <v>1</v>
      </c>
      <c r="E2210" t="s">
        <v>382</v>
      </c>
      <c r="F2210" t="s">
        <v>205</v>
      </c>
      <c r="G2210" t="s">
        <v>633</v>
      </c>
      <c r="H2210" t="s">
        <v>634</v>
      </c>
      <c r="I2210">
        <v>139247</v>
      </c>
      <c r="J2210" s="19">
        <v>41916</v>
      </c>
      <c r="K2210" s="19">
        <v>41943</v>
      </c>
      <c r="L2210">
        <v>201410</v>
      </c>
      <c r="M2210" s="19">
        <v>41913</v>
      </c>
      <c r="N2210">
        <v>24617</v>
      </c>
      <c r="O2210" t="s">
        <v>1070</v>
      </c>
      <c r="P2210" t="s">
        <v>1470</v>
      </c>
      <c r="Q2210" t="s">
        <v>924</v>
      </c>
      <c r="R2210">
        <v>70184</v>
      </c>
      <c r="S2210" s="19">
        <v>42024</v>
      </c>
      <c r="T2210">
        <v>143317</v>
      </c>
      <c r="U2210" t="s">
        <v>357</v>
      </c>
      <c r="V2210" s="19">
        <v>42032</v>
      </c>
      <c r="W2210" t="s">
        <v>608</v>
      </c>
      <c r="X2210" t="s">
        <v>609</v>
      </c>
      <c r="Y2210" t="s">
        <v>95</v>
      </c>
      <c r="Z2210" t="s">
        <v>364</v>
      </c>
      <c r="AA2210" s="29">
        <v>-280.05</v>
      </c>
      <c r="AB2210">
        <v>0</v>
      </c>
      <c r="AC2210">
        <f t="shared" si="420"/>
        <v>2015</v>
      </c>
      <c r="AD2210">
        <f t="shared" si="421"/>
        <v>1</v>
      </c>
      <c r="AE2210">
        <f t="shared" si="422"/>
        <v>2014</v>
      </c>
      <c r="AF2210">
        <f t="shared" si="423"/>
        <v>10</v>
      </c>
      <c r="AG2210" t="str">
        <f>VLOOKUP(F2210,vlookup!$A$2:$E$660,2,0)</f>
        <v>Retained</v>
      </c>
      <c r="AH2210" t="str">
        <f>VLOOKUP(F2210,vlookup!$A$2:$E$660,3,0)</f>
        <v>Service Contract</v>
      </c>
      <c r="AI2210" t="str">
        <f>VLOOKUP(F2210,vlookup!$A$2:$E$660,4,0)</f>
        <v>Used Car Programs</v>
      </c>
      <c r="AJ2210" t="str">
        <f>VLOOKUP(F2210,vlookup!$A$2:$E$660,5,0)</f>
        <v>High Mileage</v>
      </c>
      <c r="AL2210">
        <f t="shared" si="424"/>
        <v>27</v>
      </c>
      <c r="AM2210">
        <f t="shared" si="425"/>
        <v>114</v>
      </c>
      <c r="AN2210">
        <f t="shared" si="426"/>
        <v>4070</v>
      </c>
      <c r="AO2210" t="str">
        <f t="shared" si="427"/>
        <v/>
      </c>
      <c r="AP2210" t="str">
        <f t="shared" si="428"/>
        <v/>
      </c>
      <c r="AQ2210" t="str">
        <f t="shared" si="429"/>
        <v/>
      </c>
      <c r="AR2210">
        <f t="shared" si="430"/>
        <v>-280.05</v>
      </c>
      <c r="AS2210" t="str">
        <f t="shared" si="431"/>
        <v>102108984-1</v>
      </c>
      <c r="AT2210" t="str">
        <f>IFERROR(IF(VLOOKUP(Y2210,vlookup!$I$2:$J$9,1,0)=Y2210,VLOOKUP(Y2210,vlookup!$I$2:$J$9,2,0),PROPER(Y2210)),PROPER(Y2210))</f>
        <v>Parts</v>
      </c>
      <c r="AU2210" t="str">
        <f>IFERROR(IF(B2210=VLOOKUP(B2210,vlookup!$L$2:$L$10,1,0),"Yes","No"),"No")</f>
        <v>No</v>
      </c>
    </row>
    <row r="2211" spans="1:47" ht="14.45" customHeight="1" x14ac:dyDescent="0.25">
      <c r="A2211" t="s">
        <v>1469</v>
      </c>
      <c r="B2211" s="31" t="s">
        <v>3586</v>
      </c>
      <c r="C2211">
        <v>1</v>
      </c>
      <c r="D2211">
        <v>1</v>
      </c>
      <c r="E2211" t="s">
        <v>382</v>
      </c>
      <c r="F2211" t="s">
        <v>205</v>
      </c>
      <c r="G2211" t="s">
        <v>633</v>
      </c>
      <c r="H2211" t="s">
        <v>634</v>
      </c>
      <c r="I2211">
        <v>139247</v>
      </c>
      <c r="J2211" s="19">
        <v>41916</v>
      </c>
      <c r="K2211" s="19">
        <v>41943</v>
      </c>
      <c r="L2211">
        <v>201410</v>
      </c>
      <c r="M2211" s="19">
        <v>41913</v>
      </c>
      <c r="N2211">
        <v>24617</v>
      </c>
      <c r="O2211" t="s">
        <v>1070</v>
      </c>
      <c r="P2211" t="s">
        <v>1470</v>
      </c>
      <c r="Q2211" t="s">
        <v>924</v>
      </c>
      <c r="R2211">
        <v>70184</v>
      </c>
      <c r="S2211" s="19">
        <v>42024</v>
      </c>
      <c r="T2211">
        <v>143317</v>
      </c>
      <c r="U2211" t="s">
        <v>357</v>
      </c>
      <c r="V2211" s="19">
        <v>42032</v>
      </c>
      <c r="W2211" t="s">
        <v>372</v>
      </c>
      <c r="X2211" t="s">
        <v>373</v>
      </c>
      <c r="Y2211" t="s">
        <v>95</v>
      </c>
      <c r="Z2211" t="s">
        <v>369</v>
      </c>
      <c r="AA2211" s="29">
        <v>-25.25</v>
      </c>
      <c r="AB2211">
        <v>0</v>
      </c>
      <c r="AC2211">
        <f t="shared" si="420"/>
        <v>2015</v>
      </c>
      <c r="AD2211">
        <f t="shared" si="421"/>
        <v>1</v>
      </c>
      <c r="AE2211">
        <f t="shared" si="422"/>
        <v>2014</v>
      </c>
      <c r="AF2211">
        <f t="shared" si="423"/>
        <v>10</v>
      </c>
      <c r="AG2211" t="str">
        <f>VLOOKUP(F2211,vlookup!$A$2:$E$660,2,0)</f>
        <v>Retained</v>
      </c>
      <c r="AH2211" t="str">
        <f>VLOOKUP(F2211,vlookup!$A$2:$E$660,3,0)</f>
        <v>Service Contract</v>
      </c>
      <c r="AI2211" t="str">
        <f>VLOOKUP(F2211,vlookup!$A$2:$E$660,4,0)</f>
        <v>Used Car Programs</v>
      </c>
      <c r="AJ2211" t="str">
        <f>VLOOKUP(F2211,vlookup!$A$2:$E$660,5,0)</f>
        <v>High Mileage</v>
      </c>
      <c r="AL2211">
        <f t="shared" si="424"/>
        <v>27</v>
      </c>
      <c r="AM2211">
        <f t="shared" si="425"/>
        <v>114</v>
      </c>
      <c r="AN2211">
        <f t="shared" si="426"/>
        <v>4070</v>
      </c>
      <c r="AO2211" t="str">
        <f t="shared" si="427"/>
        <v/>
      </c>
      <c r="AP2211" t="str">
        <f t="shared" si="428"/>
        <v/>
      </c>
      <c r="AQ2211" t="str">
        <f t="shared" si="429"/>
        <v/>
      </c>
      <c r="AR2211">
        <f t="shared" si="430"/>
        <v>-25.25</v>
      </c>
      <c r="AS2211" t="str">
        <f t="shared" si="431"/>
        <v>102108984-1</v>
      </c>
      <c r="AT2211" t="str">
        <f>IFERROR(IF(VLOOKUP(Y2211,vlookup!$I$2:$J$9,1,0)=Y2211,VLOOKUP(Y2211,vlookup!$I$2:$J$9,2,0),PROPER(Y2211)),PROPER(Y2211))</f>
        <v>Parts</v>
      </c>
      <c r="AU2211" t="str">
        <f>IFERROR(IF(B2211=VLOOKUP(B2211,vlookup!$L$2:$L$10,1,0),"Yes","No"),"No")</f>
        <v>No</v>
      </c>
    </row>
    <row r="2212" spans="1:47" ht="14.45" customHeight="1" x14ac:dyDescent="0.25">
      <c r="A2212" t="s">
        <v>1469</v>
      </c>
      <c r="B2212" s="31" t="s">
        <v>3586</v>
      </c>
      <c r="C2212">
        <v>1</v>
      </c>
      <c r="D2212">
        <v>1</v>
      </c>
      <c r="E2212" t="s">
        <v>382</v>
      </c>
      <c r="F2212" t="s">
        <v>205</v>
      </c>
      <c r="G2212" t="s">
        <v>633</v>
      </c>
      <c r="H2212" t="s">
        <v>634</v>
      </c>
      <c r="I2212">
        <v>139247</v>
      </c>
      <c r="J2212" s="19">
        <v>41916</v>
      </c>
      <c r="K2212" s="19">
        <v>41943</v>
      </c>
      <c r="L2212">
        <v>201410</v>
      </c>
      <c r="M2212" s="19">
        <v>41913</v>
      </c>
      <c r="N2212">
        <v>24617</v>
      </c>
      <c r="O2212" t="s">
        <v>1070</v>
      </c>
      <c r="P2212" t="s">
        <v>1470</v>
      </c>
      <c r="Q2212" t="s">
        <v>924</v>
      </c>
      <c r="R2212">
        <v>70184</v>
      </c>
      <c r="S2212" s="19">
        <v>42024</v>
      </c>
      <c r="T2212">
        <v>143317</v>
      </c>
      <c r="U2212" t="s">
        <v>357</v>
      </c>
      <c r="V2212" s="19">
        <v>42032</v>
      </c>
      <c r="W2212" t="s">
        <v>3259</v>
      </c>
      <c r="X2212" t="s">
        <v>3260</v>
      </c>
      <c r="Y2212" t="s">
        <v>95</v>
      </c>
      <c r="Z2212" t="s">
        <v>369</v>
      </c>
      <c r="AA2212" s="29">
        <v>-14.33</v>
      </c>
      <c r="AB2212">
        <v>0</v>
      </c>
      <c r="AC2212">
        <f t="shared" si="420"/>
        <v>2015</v>
      </c>
      <c r="AD2212">
        <f t="shared" si="421"/>
        <v>1</v>
      </c>
      <c r="AE2212">
        <f t="shared" si="422"/>
        <v>2014</v>
      </c>
      <c r="AF2212">
        <f t="shared" si="423"/>
        <v>10</v>
      </c>
      <c r="AG2212" t="str">
        <f>VLOOKUP(F2212,vlookup!$A$2:$E$660,2,0)</f>
        <v>Retained</v>
      </c>
      <c r="AH2212" t="str">
        <f>VLOOKUP(F2212,vlookup!$A$2:$E$660,3,0)</f>
        <v>Service Contract</v>
      </c>
      <c r="AI2212" t="str">
        <f>VLOOKUP(F2212,vlookup!$A$2:$E$660,4,0)</f>
        <v>Used Car Programs</v>
      </c>
      <c r="AJ2212" t="str">
        <f>VLOOKUP(F2212,vlookup!$A$2:$E$660,5,0)</f>
        <v>High Mileage</v>
      </c>
      <c r="AL2212">
        <f t="shared" si="424"/>
        <v>27</v>
      </c>
      <c r="AM2212">
        <f t="shared" si="425"/>
        <v>114</v>
      </c>
      <c r="AN2212">
        <f t="shared" si="426"/>
        <v>4070</v>
      </c>
      <c r="AO2212" t="str">
        <f t="shared" si="427"/>
        <v/>
      </c>
      <c r="AP2212" t="str">
        <f t="shared" si="428"/>
        <v/>
      </c>
      <c r="AQ2212" t="str">
        <f t="shared" si="429"/>
        <v/>
      </c>
      <c r="AR2212">
        <f t="shared" si="430"/>
        <v>-14.33</v>
      </c>
      <c r="AS2212" t="str">
        <f t="shared" si="431"/>
        <v>102108984-1</v>
      </c>
      <c r="AT2212" t="str">
        <f>IFERROR(IF(VLOOKUP(Y2212,vlookup!$I$2:$J$9,1,0)=Y2212,VLOOKUP(Y2212,vlookup!$I$2:$J$9,2,0),PROPER(Y2212)),PROPER(Y2212))</f>
        <v>Parts</v>
      </c>
      <c r="AU2212" t="str">
        <f>IFERROR(IF(B2212=VLOOKUP(B2212,vlookup!$L$2:$L$10,1,0),"Yes","No"),"No")</f>
        <v>No</v>
      </c>
    </row>
    <row r="2213" spans="1:47" ht="14.45" customHeight="1" x14ac:dyDescent="0.25">
      <c r="A2213" t="s">
        <v>1469</v>
      </c>
      <c r="B2213" s="31" t="s">
        <v>3586</v>
      </c>
      <c r="C2213">
        <v>1</v>
      </c>
      <c r="D2213">
        <v>1</v>
      </c>
      <c r="E2213" t="s">
        <v>382</v>
      </c>
      <c r="F2213" t="s">
        <v>205</v>
      </c>
      <c r="G2213" t="s">
        <v>633</v>
      </c>
      <c r="H2213" t="s">
        <v>634</v>
      </c>
      <c r="I2213">
        <v>139247</v>
      </c>
      <c r="J2213" s="19">
        <v>41916</v>
      </c>
      <c r="K2213" s="19">
        <v>41943</v>
      </c>
      <c r="L2213">
        <v>201410</v>
      </c>
      <c r="M2213" s="19">
        <v>41913</v>
      </c>
      <c r="N2213">
        <v>24617</v>
      </c>
      <c r="O2213" t="s">
        <v>1070</v>
      </c>
      <c r="P2213" t="s">
        <v>1470</v>
      </c>
      <c r="Q2213" t="s">
        <v>924</v>
      </c>
      <c r="R2213">
        <v>70184</v>
      </c>
      <c r="S2213" s="19">
        <v>42024</v>
      </c>
      <c r="T2213">
        <v>143317</v>
      </c>
      <c r="U2213" t="s">
        <v>357</v>
      </c>
      <c r="V2213" s="19">
        <v>42032</v>
      </c>
      <c r="W2213" t="s">
        <v>2802</v>
      </c>
      <c r="X2213" t="s">
        <v>2803</v>
      </c>
      <c r="Y2213" t="s">
        <v>95</v>
      </c>
      <c r="Z2213" t="s">
        <v>369</v>
      </c>
      <c r="AA2213" s="29">
        <v>-90.25</v>
      </c>
      <c r="AB2213">
        <v>0</v>
      </c>
      <c r="AC2213">
        <f t="shared" si="420"/>
        <v>2015</v>
      </c>
      <c r="AD2213">
        <f t="shared" si="421"/>
        <v>1</v>
      </c>
      <c r="AE2213">
        <f t="shared" si="422"/>
        <v>2014</v>
      </c>
      <c r="AF2213">
        <f t="shared" si="423"/>
        <v>10</v>
      </c>
      <c r="AG2213" t="str">
        <f>VLOOKUP(F2213,vlookup!$A$2:$E$660,2,0)</f>
        <v>Retained</v>
      </c>
      <c r="AH2213" t="str">
        <f>VLOOKUP(F2213,vlookup!$A$2:$E$660,3,0)</f>
        <v>Service Contract</v>
      </c>
      <c r="AI2213" t="str">
        <f>VLOOKUP(F2213,vlookup!$A$2:$E$660,4,0)</f>
        <v>Used Car Programs</v>
      </c>
      <c r="AJ2213" t="str">
        <f>VLOOKUP(F2213,vlookup!$A$2:$E$660,5,0)</f>
        <v>High Mileage</v>
      </c>
      <c r="AL2213">
        <f t="shared" si="424"/>
        <v>27</v>
      </c>
      <c r="AM2213">
        <f t="shared" si="425"/>
        <v>114</v>
      </c>
      <c r="AN2213">
        <f t="shared" si="426"/>
        <v>4070</v>
      </c>
      <c r="AO2213" t="str">
        <f t="shared" si="427"/>
        <v/>
      </c>
      <c r="AP2213" t="str">
        <f t="shared" si="428"/>
        <v/>
      </c>
      <c r="AQ2213" t="str">
        <f t="shared" si="429"/>
        <v/>
      </c>
      <c r="AR2213">
        <f t="shared" si="430"/>
        <v>-90.25</v>
      </c>
      <c r="AS2213" t="str">
        <f t="shared" si="431"/>
        <v>102108984-1</v>
      </c>
      <c r="AT2213" t="str">
        <f>IFERROR(IF(VLOOKUP(Y2213,vlookup!$I$2:$J$9,1,0)=Y2213,VLOOKUP(Y2213,vlookup!$I$2:$J$9,2,0),PROPER(Y2213)),PROPER(Y2213))</f>
        <v>Parts</v>
      </c>
      <c r="AU2213" t="str">
        <f>IFERROR(IF(B2213=VLOOKUP(B2213,vlookup!$L$2:$L$10,1,0),"Yes","No"),"No")</f>
        <v>No</v>
      </c>
    </row>
    <row r="2214" spans="1:47" ht="14.45" customHeight="1" x14ac:dyDescent="0.25">
      <c r="A2214" t="s">
        <v>1469</v>
      </c>
      <c r="B2214" s="31" t="s">
        <v>3586</v>
      </c>
      <c r="C2214">
        <v>3</v>
      </c>
      <c r="D2214">
        <v>1</v>
      </c>
      <c r="E2214" t="s">
        <v>382</v>
      </c>
      <c r="F2214" t="s">
        <v>205</v>
      </c>
      <c r="G2214" t="s">
        <v>633</v>
      </c>
      <c r="H2214" t="s">
        <v>634</v>
      </c>
      <c r="I2214">
        <v>139247</v>
      </c>
      <c r="J2214" s="19">
        <v>41916</v>
      </c>
      <c r="K2214" s="19">
        <v>41943</v>
      </c>
      <c r="L2214">
        <v>201410</v>
      </c>
      <c r="M2214" s="19">
        <v>41913</v>
      </c>
      <c r="N2214">
        <v>24617</v>
      </c>
      <c r="O2214" t="s">
        <v>1070</v>
      </c>
      <c r="P2214" t="s">
        <v>1471</v>
      </c>
      <c r="Q2214" t="s">
        <v>924</v>
      </c>
      <c r="R2214">
        <v>76278</v>
      </c>
      <c r="S2214" s="19">
        <v>42285</v>
      </c>
      <c r="T2214">
        <v>152864</v>
      </c>
      <c r="U2214" t="s">
        <v>357</v>
      </c>
      <c r="V2214" s="19">
        <v>42289</v>
      </c>
      <c r="W2214" t="s">
        <v>2936</v>
      </c>
      <c r="X2214" t="s">
        <v>2937</v>
      </c>
      <c r="Y2214" t="s">
        <v>95</v>
      </c>
      <c r="Z2214" t="s">
        <v>358</v>
      </c>
      <c r="AA2214" s="29">
        <v>-125.51</v>
      </c>
      <c r="AB2214">
        <v>0</v>
      </c>
      <c r="AC2214">
        <f t="shared" si="420"/>
        <v>2015</v>
      </c>
      <c r="AD2214">
        <f t="shared" si="421"/>
        <v>10</v>
      </c>
      <c r="AE2214">
        <f t="shared" si="422"/>
        <v>2014</v>
      </c>
      <c r="AF2214">
        <f t="shared" si="423"/>
        <v>10</v>
      </c>
      <c r="AG2214" t="str">
        <f>VLOOKUP(F2214,vlookup!$A$2:$E$660,2,0)</f>
        <v>Retained</v>
      </c>
      <c r="AH2214" t="str">
        <f>VLOOKUP(F2214,vlookup!$A$2:$E$660,3,0)</f>
        <v>Service Contract</v>
      </c>
      <c r="AI2214" t="str">
        <f>VLOOKUP(F2214,vlookup!$A$2:$E$660,4,0)</f>
        <v>Used Car Programs</v>
      </c>
      <c r="AJ2214" t="str">
        <f>VLOOKUP(F2214,vlookup!$A$2:$E$660,5,0)</f>
        <v>High Mileage</v>
      </c>
      <c r="AL2214">
        <f t="shared" si="424"/>
        <v>27</v>
      </c>
      <c r="AM2214">
        <f t="shared" si="425"/>
        <v>368</v>
      </c>
      <c r="AN2214">
        <f t="shared" si="426"/>
        <v>13617</v>
      </c>
      <c r="AO2214" t="str">
        <f t="shared" si="427"/>
        <v/>
      </c>
      <c r="AP2214" t="str">
        <f t="shared" si="428"/>
        <v/>
      </c>
      <c r="AQ2214" t="str">
        <f t="shared" si="429"/>
        <v/>
      </c>
      <c r="AR2214">
        <f t="shared" si="430"/>
        <v>-125.51</v>
      </c>
      <c r="AS2214" t="str">
        <f t="shared" si="431"/>
        <v>102108984-3</v>
      </c>
      <c r="AT2214" t="str">
        <f>IFERROR(IF(VLOOKUP(Y2214,vlookup!$I$2:$J$9,1,0)=Y2214,VLOOKUP(Y2214,vlookup!$I$2:$J$9,2,0),PROPER(Y2214)),PROPER(Y2214))</f>
        <v>Parts</v>
      </c>
      <c r="AU2214" t="str">
        <f>IFERROR(IF(B2214=VLOOKUP(B2214,vlookup!$L$2:$L$10,1,0),"Yes","No"),"No")</f>
        <v>No</v>
      </c>
    </row>
    <row r="2215" spans="1:47" ht="14.45" customHeight="1" x14ac:dyDescent="0.25">
      <c r="A2215" t="s">
        <v>1469</v>
      </c>
      <c r="B2215" s="31" t="s">
        <v>3586</v>
      </c>
      <c r="C2215">
        <v>3</v>
      </c>
      <c r="D2215">
        <v>1</v>
      </c>
      <c r="E2215" t="s">
        <v>382</v>
      </c>
      <c r="F2215" t="s">
        <v>205</v>
      </c>
      <c r="G2215" t="s">
        <v>633</v>
      </c>
      <c r="H2215" t="s">
        <v>634</v>
      </c>
      <c r="I2215">
        <v>139247</v>
      </c>
      <c r="J2215" s="19">
        <v>41916</v>
      </c>
      <c r="K2215" s="19">
        <v>41943</v>
      </c>
      <c r="L2215">
        <v>201410</v>
      </c>
      <c r="M2215" s="19">
        <v>41913</v>
      </c>
      <c r="N2215">
        <v>24617</v>
      </c>
      <c r="O2215" t="s">
        <v>1070</v>
      </c>
      <c r="P2215" t="s">
        <v>1471</v>
      </c>
      <c r="Q2215" t="s">
        <v>924</v>
      </c>
      <c r="R2215">
        <v>76278</v>
      </c>
      <c r="S2215" s="19">
        <v>42285</v>
      </c>
      <c r="T2215">
        <v>152864</v>
      </c>
      <c r="U2215" t="s">
        <v>357</v>
      </c>
      <c r="V2215" s="19">
        <v>42289</v>
      </c>
      <c r="W2215" t="s">
        <v>606</v>
      </c>
      <c r="X2215" t="s">
        <v>607</v>
      </c>
      <c r="Y2215" t="s">
        <v>95</v>
      </c>
      <c r="Z2215" t="s">
        <v>582</v>
      </c>
      <c r="AA2215" s="29">
        <v>-191.11</v>
      </c>
      <c r="AB2215">
        <v>0</v>
      </c>
      <c r="AC2215">
        <f t="shared" si="420"/>
        <v>2015</v>
      </c>
      <c r="AD2215">
        <f t="shared" si="421"/>
        <v>10</v>
      </c>
      <c r="AE2215">
        <f t="shared" si="422"/>
        <v>2014</v>
      </c>
      <c r="AF2215">
        <f t="shared" si="423"/>
        <v>10</v>
      </c>
      <c r="AG2215" t="str">
        <f>VLOOKUP(F2215,vlookup!$A$2:$E$660,2,0)</f>
        <v>Retained</v>
      </c>
      <c r="AH2215" t="str">
        <f>VLOOKUP(F2215,vlookup!$A$2:$E$660,3,0)</f>
        <v>Service Contract</v>
      </c>
      <c r="AI2215" t="str">
        <f>VLOOKUP(F2215,vlookup!$A$2:$E$660,4,0)</f>
        <v>Used Car Programs</v>
      </c>
      <c r="AJ2215" t="str">
        <f>VLOOKUP(F2215,vlookup!$A$2:$E$660,5,0)</f>
        <v>High Mileage</v>
      </c>
      <c r="AL2215">
        <f t="shared" si="424"/>
        <v>27</v>
      </c>
      <c r="AM2215">
        <f t="shared" si="425"/>
        <v>368</v>
      </c>
      <c r="AN2215">
        <f t="shared" si="426"/>
        <v>13617</v>
      </c>
      <c r="AO2215" t="str">
        <f t="shared" si="427"/>
        <v/>
      </c>
      <c r="AP2215" t="str">
        <f t="shared" si="428"/>
        <v/>
      </c>
      <c r="AQ2215" t="str">
        <f t="shared" si="429"/>
        <v/>
      </c>
      <c r="AR2215">
        <f t="shared" si="430"/>
        <v>-191.11</v>
      </c>
      <c r="AS2215" t="str">
        <f t="shared" si="431"/>
        <v>102108984-3</v>
      </c>
      <c r="AT2215" t="str">
        <f>IFERROR(IF(VLOOKUP(Y2215,vlookup!$I$2:$J$9,1,0)=Y2215,VLOOKUP(Y2215,vlookup!$I$2:$J$9,2,0),PROPER(Y2215)),PROPER(Y2215))</f>
        <v>Parts</v>
      </c>
      <c r="AU2215" t="str">
        <f>IFERROR(IF(B2215=VLOOKUP(B2215,vlookup!$L$2:$L$10,1,0),"Yes","No"),"No")</f>
        <v>No</v>
      </c>
    </row>
    <row r="2216" spans="1:47" ht="14.45" customHeight="1" x14ac:dyDescent="0.25">
      <c r="A2216" t="s">
        <v>1469</v>
      </c>
      <c r="B2216" s="31" t="s">
        <v>3586</v>
      </c>
      <c r="C2216">
        <v>4</v>
      </c>
      <c r="D2216">
        <v>1</v>
      </c>
      <c r="E2216" t="s">
        <v>382</v>
      </c>
      <c r="F2216" t="s">
        <v>205</v>
      </c>
      <c r="G2216" t="s">
        <v>633</v>
      </c>
      <c r="H2216" t="s">
        <v>634</v>
      </c>
      <c r="I2216">
        <v>139247</v>
      </c>
      <c r="J2216" s="19">
        <v>41916</v>
      </c>
      <c r="K2216" s="19">
        <v>41943</v>
      </c>
      <c r="L2216">
        <v>201410</v>
      </c>
      <c r="M2216" s="19">
        <v>41913</v>
      </c>
      <c r="N2216">
        <v>24617</v>
      </c>
      <c r="O2216" t="s">
        <v>1070</v>
      </c>
      <c r="P2216" t="s">
        <v>1471</v>
      </c>
      <c r="Q2216" t="s">
        <v>924</v>
      </c>
      <c r="R2216">
        <v>87437</v>
      </c>
      <c r="S2216" s="19">
        <v>42717</v>
      </c>
      <c r="T2216">
        <v>166548</v>
      </c>
      <c r="U2216" t="s">
        <v>356</v>
      </c>
      <c r="V2216" s="19">
        <v>42726</v>
      </c>
      <c r="W2216" t="s">
        <v>604</v>
      </c>
      <c r="X2216" t="s">
        <v>605</v>
      </c>
      <c r="Y2216" t="s">
        <v>95</v>
      </c>
      <c r="Z2216" t="s">
        <v>575</v>
      </c>
      <c r="AA2216" s="29">
        <v>-529.27</v>
      </c>
      <c r="AB2216">
        <v>0</v>
      </c>
      <c r="AC2216">
        <f t="shared" si="420"/>
        <v>2016</v>
      </c>
      <c r="AD2216">
        <f t="shared" si="421"/>
        <v>12</v>
      </c>
      <c r="AE2216">
        <f t="shared" si="422"/>
        <v>2014</v>
      </c>
      <c r="AF2216">
        <f t="shared" si="423"/>
        <v>10</v>
      </c>
      <c r="AG2216" t="str">
        <f>VLOOKUP(F2216,vlookup!$A$2:$E$660,2,0)</f>
        <v>Retained</v>
      </c>
      <c r="AH2216" t="str">
        <f>VLOOKUP(F2216,vlookup!$A$2:$E$660,3,0)</f>
        <v>Service Contract</v>
      </c>
      <c r="AI2216" t="str">
        <f>VLOOKUP(F2216,vlookup!$A$2:$E$660,4,0)</f>
        <v>Used Car Programs</v>
      </c>
      <c r="AJ2216" t="str">
        <f>VLOOKUP(F2216,vlookup!$A$2:$E$660,5,0)</f>
        <v>High Mileage</v>
      </c>
      <c r="AL2216">
        <f t="shared" si="424"/>
        <v>27</v>
      </c>
      <c r="AM2216">
        <f t="shared" si="425"/>
        <v>798</v>
      </c>
      <c r="AN2216">
        <f t="shared" si="426"/>
        <v>27301</v>
      </c>
      <c r="AO2216" t="str">
        <f t="shared" si="427"/>
        <v/>
      </c>
      <c r="AP2216" t="str">
        <f t="shared" si="428"/>
        <v/>
      </c>
      <c r="AQ2216" t="str">
        <f t="shared" si="429"/>
        <v/>
      </c>
      <c r="AR2216">
        <f t="shared" si="430"/>
        <v>-529.27</v>
      </c>
      <c r="AS2216" t="str">
        <f t="shared" si="431"/>
        <v>102108984-4</v>
      </c>
      <c r="AT2216" t="str">
        <f>IFERROR(IF(VLOOKUP(Y2216,vlookup!$I$2:$J$9,1,0)=Y2216,VLOOKUP(Y2216,vlookup!$I$2:$J$9,2,0),PROPER(Y2216)),PROPER(Y2216))</f>
        <v>Parts</v>
      </c>
      <c r="AU2216" t="str">
        <f>IFERROR(IF(B2216=VLOOKUP(B2216,vlookup!$L$2:$L$10,1,0),"Yes","No"),"No")</f>
        <v>No</v>
      </c>
    </row>
    <row r="2217" spans="1:47" ht="14.45" customHeight="1" x14ac:dyDescent="0.25">
      <c r="A2217" t="s">
        <v>1469</v>
      </c>
      <c r="B2217" s="31" t="s">
        <v>3586</v>
      </c>
      <c r="C2217">
        <v>4</v>
      </c>
      <c r="D2217">
        <v>1</v>
      </c>
      <c r="E2217" t="s">
        <v>382</v>
      </c>
      <c r="F2217" t="s">
        <v>205</v>
      </c>
      <c r="G2217" t="s">
        <v>633</v>
      </c>
      <c r="H2217" t="s">
        <v>634</v>
      </c>
      <c r="I2217">
        <v>139247</v>
      </c>
      <c r="J2217" s="19">
        <v>41916</v>
      </c>
      <c r="K2217" s="19">
        <v>41943</v>
      </c>
      <c r="L2217">
        <v>201410</v>
      </c>
      <c r="M2217" s="19">
        <v>41913</v>
      </c>
      <c r="N2217">
        <v>24617</v>
      </c>
      <c r="O2217" t="s">
        <v>1070</v>
      </c>
      <c r="P2217" t="s">
        <v>1471</v>
      </c>
      <c r="Q2217" t="s">
        <v>924</v>
      </c>
      <c r="R2217">
        <v>87437</v>
      </c>
      <c r="S2217" s="19">
        <v>42717</v>
      </c>
      <c r="T2217">
        <v>166548</v>
      </c>
      <c r="U2217" t="s">
        <v>356</v>
      </c>
      <c r="V2217" s="19">
        <v>42726</v>
      </c>
      <c r="W2217" t="s">
        <v>630</v>
      </c>
      <c r="X2217" t="s">
        <v>631</v>
      </c>
      <c r="Y2217" t="s">
        <v>95</v>
      </c>
      <c r="Z2217" t="s">
        <v>578</v>
      </c>
      <c r="AA2217" s="29">
        <v>-311.04000000000002</v>
      </c>
      <c r="AB2217">
        <v>0</v>
      </c>
      <c r="AC2217">
        <f t="shared" si="420"/>
        <v>2016</v>
      </c>
      <c r="AD2217">
        <f t="shared" si="421"/>
        <v>12</v>
      </c>
      <c r="AE2217">
        <f t="shared" si="422"/>
        <v>2014</v>
      </c>
      <c r="AF2217">
        <f t="shared" si="423"/>
        <v>10</v>
      </c>
      <c r="AG2217" t="str">
        <f>VLOOKUP(F2217,vlookup!$A$2:$E$660,2,0)</f>
        <v>Retained</v>
      </c>
      <c r="AH2217" t="str">
        <f>VLOOKUP(F2217,vlookup!$A$2:$E$660,3,0)</f>
        <v>Service Contract</v>
      </c>
      <c r="AI2217" t="str">
        <f>VLOOKUP(F2217,vlookup!$A$2:$E$660,4,0)</f>
        <v>Used Car Programs</v>
      </c>
      <c r="AJ2217" t="str">
        <f>VLOOKUP(F2217,vlookup!$A$2:$E$660,5,0)</f>
        <v>High Mileage</v>
      </c>
      <c r="AL2217">
        <f t="shared" si="424"/>
        <v>27</v>
      </c>
      <c r="AM2217">
        <f t="shared" si="425"/>
        <v>798</v>
      </c>
      <c r="AN2217">
        <f t="shared" si="426"/>
        <v>27301</v>
      </c>
      <c r="AO2217" t="str">
        <f t="shared" si="427"/>
        <v/>
      </c>
      <c r="AP2217" t="str">
        <f t="shared" si="428"/>
        <v/>
      </c>
      <c r="AQ2217" t="str">
        <f t="shared" si="429"/>
        <v/>
      </c>
      <c r="AR2217">
        <f t="shared" si="430"/>
        <v>-311.04000000000002</v>
      </c>
      <c r="AS2217" t="str">
        <f t="shared" si="431"/>
        <v>102108984-4</v>
      </c>
      <c r="AT2217" t="str">
        <f>IFERROR(IF(VLOOKUP(Y2217,vlookup!$I$2:$J$9,1,0)=Y2217,VLOOKUP(Y2217,vlookup!$I$2:$J$9,2,0),PROPER(Y2217)),PROPER(Y2217))</f>
        <v>Parts</v>
      </c>
      <c r="AU2217" t="str">
        <f>IFERROR(IF(B2217=VLOOKUP(B2217,vlookup!$L$2:$L$10,1,0),"Yes","No"),"No")</f>
        <v>No</v>
      </c>
    </row>
    <row r="2218" spans="1:47" ht="14.45" customHeight="1" x14ac:dyDescent="0.25">
      <c r="A2218" t="s">
        <v>1469</v>
      </c>
      <c r="B2218" s="31" t="s">
        <v>3586</v>
      </c>
      <c r="C2218">
        <v>4</v>
      </c>
      <c r="D2218">
        <v>1</v>
      </c>
      <c r="E2218" t="s">
        <v>382</v>
      </c>
      <c r="F2218" t="s">
        <v>205</v>
      </c>
      <c r="G2218" t="s">
        <v>633</v>
      </c>
      <c r="H2218" t="s">
        <v>634</v>
      </c>
      <c r="I2218">
        <v>139247</v>
      </c>
      <c r="J2218" s="19">
        <v>41916</v>
      </c>
      <c r="K2218" s="19">
        <v>41943</v>
      </c>
      <c r="L2218">
        <v>201410</v>
      </c>
      <c r="M2218" s="19">
        <v>41913</v>
      </c>
      <c r="N2218">
        <v>24617</v>
      </c>
      <c r="O2218" t="s">
        <v>1070</v>
      </c>
      <c r="P2218" t="s">
        <v>1471</v>
      </c>
      <c r="Q2218" t="s">
        <v>924</v>
      </c>
      <c r="R2218">
        <v>87437</v>
      </c>
      <c r="S2218" s="19">
        <v>42717</v>
      </c>
      <c r="T2218">
        <v>166548</v>
      </c>
      <c r="U2218" t="s">
        <v>356</v>
      </c>
      <c r="V2218" s="19">
        <v>42726</v>
      </c>
      <c r="W2218" t="s">
        <v>616</v>
      </c>
      <c r="X2218" t="s">
        <v>617</v>
      </c>
      <c r="Y2218" t="s">
        <v>95</v>
      </c>
      <c r="Z2218" t="s">
        <v>578</v>
      </c>
      <c r="AA2218" s="29">
        <v>-311.04000000000002</v>
      </c>
      <c r="AB2218">
        <v>0</v>
      </c>
      <c r="AC2218">
        <f t="shared" si="420"/>
        <v>2016</v>
      </c>
      <c r="AD2218">
        <f t="shared" si="421"/>
        <v>12</v>
      </c>
      <c r="AE2218">
        <f t="shared" si="422"/>
        <v>2014</v>
      </c>
      <c r="AF2218">
        <f t="shared" si="423"/>
        <v>10</v>
      </c>
      <c r="AG2218" t="str">
        <f>VLOOKUP(F2218,vlookup!$A$2:$E$660,2,0)</f>
        <v>Retained</v>
      </c>
      <c r="AH2218" t="str">
        <f>VLOOKUP(F2218,vlookup!$A$2:$E$660,3,0)</f>
        <v>Service Contract</v>
      </c>
      <c r="AI2218" t="str">
        <f>VLOOKUP(F2218,vlookup!$A$2:$E$660,4,0)</f>
        <v>Used Car Programs</v>
      </c>
      <c r="AJ2218" t="str">
        <f>VLOOKUP(F2218,vlookup!$A$2:$E$660,5,0)</f>
        <v>High Mileage</v>
      </c>
      <c r="AL2218">
        <f t="shared" si="424"/>
        <v>27</v>
      </c>
      <c r="AM2218">
        <f t="shared" si="425"/>
        <v>798</v>
      </c>
      <c r="AN2218">
        <f t="shared" si="426"/>
        <v>27301</v>
      </c>
      <c r="AO2218" t="str">
        <f t="shared" si="427"/>
        <v/>
      </c>
      <c r="AP2218" t="str">
        <f t="shared" si="428"/>
        <v/>
      </c>
      <c r="AQ2218" t="str">
        <f t="shared" si="429"/>
        <v/>
      </c>
      <c r="AR2218">
        <f t="shared" si="430"/>
        <v>-311.04000000000002</v>
      </c>
      <c r="AS2218" t="str">
        <f t="shared" si="431"/>
        <v>102108984-4</v>
      </c>
      <c r="AT2218" t="str">
        <f>IFERROR(IF(VLOOKUP(Y2218,vlookup!$I$2:$J$9,1,0)=Y2218,VLOOKUP(Y2218,vlookup!$I$2:$J$9,2,0),PROPER(Y2218)),PROPER(Y2218))</f>
        <v>Parts</v>
      </c>
      <c r="AU2218" t="str">
        <f>IFERROR(IF(B2218=VLOOKUP(B2218,vlookup!$L$2:$L$10,1,0),"Yes","No"),"No")</f>
        <v>No</v>
      </c>
    </row>
    <row r="2219" spans="1:47" ht="14.45" customHeight="1" x14ac:dyDescent="0.25">
      <c r="A2219" t="s">
        <v>1469</v>
      </c>
      <c r="B2219" s="31" t="s">
        <v>3586</v>
      </c>
      <c r="C2219">
        <v>5</v>
      </c>
      <c r="D2219">
        <v>1</v>
      </c>
      <c r="E2219" t="s">
        <v>382</v>
      </c>
      <c r="F2219" t="s">
        <v>205</v>
      </c>
      <c r="G2219" t="s">
        <v>633</v>
      </c>
      <c r="H2219" t="s">
        <v>634</v>
      </c>
      <c r="I2219">
        <v>139247</v>
      </c>
      <c r="J2219" s="19">
        <v>41916</v>
      </c>
      <c r="K2219" s="19">
        <v>41943</v>
      </c>
      <c r="L2219">
        <v>201410</v>
      </c>
      <c r="M2219" s="19">
        <v>41913</v>
      </c>
      <c r="N2219">
        <v>24617</v>
      </c>
      <c r="O2219" t="s">
        <v>1070</v>
      </c>
      <c r="P2219" t="s">
        <v>1471</v>
      </c>
      <c r="Q2219" t="s">
        <v>924</v>
      </c>
      <c r="R2219">
        <v>89018</v>
      </c>
      <c r="S2219" s="19">
        <v>42779</v>
      </c>
      <c r="T2219">
        <v>168465</v>
      </c>
      <c r="U2219" t="s">
        <v>356</v>
      </c>
      <c r="V2219" s="19">
        <v>42788</v>
      </c>
      <c r="W2219" t="s">
        <v>1012</v>
      </c>
      <c r="X2219" t="s">
        <v>1013</v>
      </c>
      <c r="Y2219" t="s">
        <v>95</v>
      </c>
      <c r="Z2219" t="s">
        <v>581</v>
      </c>
      <c r="AA2219" s="29">
        <v>-108.42</v>
      </c>
      <c r="AB2219">
        <v>0</v>
      </c>
      <c r="AC2219">
        <f t="shared" si="420"/>
        <v>2017</v>
      </c>
      <c r="AD2219">
        <f t="shared" si="421"/>
        <v>2</v>
      </c>
      <c r="AE2219">
        <f t="shared" si="422"/>
        <v>2014</v>
      </c>
      <c r="AF2219">
        <f t="shared" si="423"/>
        <v>10</v>
      </c>
      <c r="AG2219" t="str">
        <f>VLOOKUP(F2219,vlookup!$A$2:$E$660,2,0)</f>
        <v>Retained</v>
      </c>
      <c r="AH2219" t="str">
        <f>VLOOKUP(F2219,vlookup!$A$2:$E$660,3,0)</f>
        <v>Service Contract</v>
      </c>
      <c r="AI2219" t="str">
        <f>VLOOKUP(F2219,vlookup!$A$2:$E$660,4,0)</f>
        <v>Used Car Programs</v>
      </c>
      <c r="AJ2219" t="str">
        <f>VLOOKUP(F2219,vlookup!$A$2:$E$660,5,0)</f>
        <v>High Mileage</v>
      </c>
      <c r="AL2219">
        <f t="shared" si="424"/>
        <v>27</v>
      </c>
      <c r="AM2219">
        <f t="shared" si="425"/>
        <v>858</v>
      </c>
      <c r="AN2219">
        <f t="shared" si="426"/>
        <v>29218</v>
      </c>
      <c r="AO2219" t="str">
        <f t="shared" si="427"/>
        <v/>
      </c>
      <c r="AP2219" t="str">
        <f t="shared" si="428"/>
        <v/>
      </c>
      <c r="AQ2219" t="str">
        <f t="shared" si="429"/>
        <v/>
      </c>
      <c r="AR2219">
        <f t="shared" si="430"/>
        <v>-108.42</v>
      </c>
      <c r="AS2219" t="str">
        <f t="shared" si="431"/>
        <v>102108984-5</v>
      </c>
      <c r="AT2219" t="str">
        <f>IFERROR(IF(VLOOKUP(Y2219,vlookup!$I$2:$J$9,1,0)=Y2219,VLOOKUP(Y2219,vlookup!$I$2:$J$9,2,0),PROPER(Y2219)),PROPER(Y2219))</f>
        <v>Parts</v>
      </c>
      <c r="AU2219" t="str">
        <f>IFERROR(IF(B2219=VLOOKUP(B2219,vlookup!$L$2:$L$10,1,0),"Yes","No"),"No")</f>
        <v>No</v>
      </c>
    </row>
    <row r="2220" spans="1:47" ht="14.45" customHeight="1" x14ac:dyDescent="0.25">
      <c r="A2220" t="s">
        <v>1469</v>
      </c>
      <c r="B2220" s="31" t="s">
        <v>3586</v>
      </c>
      <c r="C2220">
        <v>5</v>
      </c>
      <c r="D2220">
        <v>1</v>
      </c>
      <c r="E2220" t="s">
        <v>382</v>
      </c>
      <c r="F2220" t="s">
        <v>205</v>
      </c>
      <c r="G2220" t="s">
        <v>633</v>
      </c>
      <c r="H2220" t="s">
        <v>634</v>
      </c>
      <c r="I2220">
        <v>139247</v>
      </c>
      <c r="J2220" s="19">
        <v>41916</v>
      </c>
      <c r="K2220" s="19">
        <v>41943</v>
      </c>
      <c r="L2220">
        <v>201410</v>
      </c>
      <c r="M2220" s="19">
        <v>41913</v>
      </c>
      <c r="N2220">
        <v>24617</v>
      </c>
      <c r="O2220" t="s">
        <v>1070</v>
      </c>
      <c r="P2220" t="s">
        <v>1471</v>
      </c>
      <c r="Q2220" t="s">
        <v>924</v>
      </c>
      <c r="R2220">
        <v>89018</v>
      </c>
      <c r="S2220" s="19">
        <v>42779</v>
      </c>
      <c r="T2220">
        <v>168465</v>
      </c>
      <c r="U2220" t="s">
        <v>356</v>
      </c>
      <c r="V2220" s="19">
        <v>42788</v>
      </c>
      <c r="W2220" t="s">
        <v>3008</v>
      </c>
      <c r="X2220" t="s">
        <v>3009</v>
      </c>
      <c r="Y2220" t="s">
        <v>95</v>
      </c>
      <c r="Z2220" t="s">
        <v>578</v>
      </c>
      <c r="AA2220" s="29">
        <v>-275</v>
      </c>
      <c r="AB2220">
        <v>0</v>
      </c>
      <c r="AC2220">
        <f t="shared" si="420"/>
        <v>2017</v>
      </c>
      <c r="AD2220">
        <f t="shared" si="421"/>
        <v>2</v>
      </c>
      <c r="AE2220">
        <f t="shared" si="422"/>
        <v>2014</v>
      </c>
      <c r="AF2220">
        <f t="shared" si="423"/>
        <v>10</v>
      </c>
      <c r="AG2220" t="str">
        <f>VLOOKUP(F2220,vlookup!$A$2:$E$660,2,0)</f>
        <v>Retained</v>
      </c>
      <c r="AH2220" t="str">
        <f>VLOOKUP(F2220,vlookup!$A$2:$E$660,3,0)</f>
        <v>Service Contract</v>
      </c>
      <c r="AI2220" t="str">
        <f>VLOOKUP(F2220,vlookup!$A$2:$E$660,4,0)</f>
        <v>Used Car Programs</v>
      </c>
      <c r="AJ2220" t="str">
        <f>VLOOKUP(F2220,vlookup!$A$2:$E$660,5,0)</f>
        <v>High Mileage</v>
      </c>
      <c r="AL2220">
        <f t="shared" si="424"/>
        <v>27</v>
      </c>
      <c r="AM2220">
        <f t="shared" si="425"/>
        <v>858</v>
      </c>
      <c r="AN2220">
        <f t="shared" si="426"/>
        <v>29218</v>
      </c>
      <c r="AO2220" t="str">
        <f t="shared" si="427"/>
        <v/>
      </c>
      <c r="AP2220" t="str">
        <f t="shared" si="428"/>
        <v/>
      </c>
      <c r="AQ2220" t="str">
        <f t="shared" si="429"/>
        <v/>
      </c>
      <c r="AR2220">
        <f t="shared" si="430"/>
        <v>-275</v>
      </c>
      <c r="AS2220" t="str">
        <f t="shared" si="431"/>
        <v>102108984-5</v>
      </c>
      <c r="AT2220" t="str">
        <f>IFERROR(IF(VLOOKUP(Y2220,vlookup!$I$2:$J$9,1,0)=Y2220,VLOOKUP(Y2220,vlookup!$I$2:$J$9,2,0),PROPER(Y2220)),PROPER(Y2220))</f>
        <v>Parts</v>
      </c>
      <c r="AU2220" t="str">
        <f>IFERROR(IF(B2220=VLOOKUP(B2220,vlookup!$L$2:$L$10,1,0),"Yes","No"),"No")</f>
        <v>No</v>
      </c>
    </row>
    <row r="2221" spans="1:47" ht="14.45" customHeight="1" x14ac:dyDescent="0.25">
      <c r="A2221" t="s">
        <v>1472</v>
      </c>
      <c r="B2221" s="31" t="s">
        <v>3587</v>
      </c>
      <c r="C2221">
        <v>1</v>
      </c>
      <c r="D2221">
        <v>1</v>
      </c>
      <c r="E2221" t="s">
        <v>382</v>
      </c>
      <c r="F2221" t="s">
        <v>205</v>
      </c>
      <c r="G2221" t="s">
        <v>633</v>
      </c>
      <c r="H2221" t="s">
        <v>634</v>
      </c>
      <c r="I2221">
        <v>143753</v>
      </c>
      <c r="J2221" s="19">
        <v>41875</v>
      </c>
      <c r="K2221" s="19">
        <v>41907</v>
      </c>
      <c r="L2221">
        <v>201409</v>
      </c>
      <c r="M2221" s="19">
        <v>41883</v>
      </c>
      <c r="N2221">
        <v>24616</v>
      </c>
      <c r="O2221" t="s">
        <v>1076</v>
      </c>
      <c r="P2221" t="s">
        <v>1473</v>
      </c>
      <c r="Q2221" t="s">
        <v>924</v>
      </c>
      <c r="R2221">
        <v>386600</v>
      </c>
      <c r="S2221" s="19">
        <v>41948</v>
      </c>
      <c r="T2221">
        <v>145387</v>
      </c>
      <c r="U2221" t="s">
        <v>357</v>
      </c>
      <c r="V2221" s="19">
        <v>41949</v>
      </c>
      <c r="W2221" t="s">
        <v>2932</v>
      </c>
      <c r="X2221" t="s">
        <v>2933</v>
      </c>
      <c r="Y2221" t="s">
        <v>95</v>
      </c>
      <c r="Z2221" t="s">
        <v>358</v>
      </c>
      <c r="AA2221" s="29">
        <v>-138.76</v>
      </c>
      <c r="AB2221">
        <v>0</v>
      </c>
      <c r="AC2221">
        <f t="shared" si="420"/>
        <v>2014</v>
      </c>
      <c r="AD2221">
        <f t="shared" si="421"/>
        <v>11</v>
      </c>
      <c r="AE2221">
        <f t="shared" si="422"/>
        <v>2014</v>
      </c>
      <c r="AF2221">
        <f t="shared" si="423"/>
        <v>8</v>
      </c>
      <c r="AG2221" t="str">
        <f>VLOOKUP(F2221,vlookup!$A$2:$E$660,2,0)</f>
        <v>Retained</v>
      </c>
      <c r="AH2221" t="str">
        <f>VLOOKUP(F2221,vlookup!$A$2:$E$660,3,0)</f>
        <v>Service Contract</v>
      </c>
      <c r="AI2221" t="str">
        <f>VLOOKUP(F2221,vlookup!$A$2:$E$660,4,0)</f>
        <v>Used Car Programs</v>
      </c>
      <c r="AJ2221" t="str">
        <f>VLOOKUP(F2221,vlookup!$A$2:$E$660,5,0)</f>
        <v>High Mileage</v>
      </c>
      <c r="AL2221">
        <f t="shared" si="424"/>
        <v>31</v>
      </c>
      <c r="AM2221">
        <f t="shared" si="425"/>
        <v>72</v>
      </c>
      <c r="AN2221">
        <f t="shared" si="426"/>
        <v>1634</v>
      </c>
      <c r="AO2221" t="str">
        <f t="shared" si="427"/>
        <v/>
      </c>
      <c r="AP2221" t="str">
        <f t="shared" si="428"/>
        <v/>
      </c>
      <c r="AQ2221">
        <f t="shared" si="429"/>
        <v>-138.76</v>
      </c>
      <c r="AR2221" t="str">
        <f t="shared" si="430"/>
        <v/>
      </c>
      <c r="AS2221" t="str">
        <f t="shared" si="431"/>
        <v>102108899-1</v>
      </c>
      <c r="AT2221" t="str">
        <f>IFERROR(IF(VLOOKUP(Y2221,vlookup!$I$2:$J$9,1,0)=Y2221,VLOOKUP(Y2221,vlookup!$I$2:$J$9,2,0),PROPER(Y2221)),PROPER(Y2221))</f>
        <v>Parts</v>
      </c>
      <c r="AU2221" t="str">
        <f>IFERROR(IF(B2221=VLOOKUP(B2221,vlookup!$L$2:$L$10,1,0),"Yes","No"),"No")</f>
        <v>No</v>
      </c>
    </row>
    <row r="2222" spans="1:47" ht="14.45" customHeight="1" x14ac:dyDescent="0.25">
      <c r="A2222" t="s">
        <v>1472</v>
      </c>
      <c r="B2222" s="31" t="s">
        <v>3587</v>
      </c>
      <c r="C2222">
        <v>1</v>
      </c>
      <c r="D2222">
        <v>1</v>
      </c>
      <c r="E2222" t="s">
        <v>382</v>
      </c>
      <c r="F2222" t="s">
        <v>205</v>
      </c>
      <c r="G2222" t="s">
        <v>633</v>
      </c>
      <c r="H2222" t="s">
        <v>634</v>
      </c>
      <c r="I2222">
        <v>143753</v>
      </c>
      <c r="J2222" s="19">
        <v>41875</v>
      </c>
      <c r="K2222" s="19">
        <v>41907</v>
      </c>
      <c r="L2222">
        <v>201409</v>
      </c>
      <c r="M2222" s="19">
        <v>41883</v>
      </c>
      <c r="N2222">
        <v>24616</v>
      </c>
      <c r="O2222" t="s">
        <v>1076</v>
      </c>
      <c r="P2222" t="s">
        <v>1473</v>
      </c>
      <c r="Q2222" t="s">
        <v>924</v>
      </c>
      <c r="R2222">
        <v>386600</v>
      </c>
      <c r="S2222" s="19">
        <v>41948</v>
      </c>
      <c r="T2222">
        <v>145387</v>
      </c>
      <c r="U2222" t="s">
        <v>357</v>
      </c>
      <c r="V2222" s="19">
        <v>41949</v>
      </c>
      <c r="W2222" t="s">
        <v>3010</v>
      </c>
      <c r="X2222" t="s">
        <v>3011</v>
      </c>
      <c r="Y2222" t="s">
        <v>95</v>
      </c>
      <c r="Z2222" t="s">
        <v>364</v>
      </c>
      <c r="AA2222" s="29">
        <v>-5</v>
      </c>
      <c r="AB2222">
        <v>0</v>
      </c>
      <c r="AC2222">
        <f t="shared" si="420"/>
        <v>2014</v>
      </c>
      <c r="AD2222">
        <f t="shared" si="421"/>
        <v>11</v>
      </c>
      <c r="AE2222">
        <f t="shared" si="422"/>
        <v>2014</v>
      </c>
      <c r="AF2222">
        <f t="shared" si="423"/>
        <v>8</v>
      </c>
      <c r="AG2222" t="str">
        <f>VLOOKUP(F2222,vlookup!$A$2:$E$660,2,0)</f>
        <v>Retained</v>
      </c>
      <c r="AH2222" t="str">
        <f>VLOOKUP(F2222,vlookup!$A$2:$E$660,3,0)</f>
        <v>Service Contract</v>
      </c>
      <c r="AI2222" t="str">
        <f>VLOOKUP(F2222,vlookup!$A$2:$E$660,4,0)</f>
        <v>Used Car Programs</v>
      </c>
      <c r="AJ2222" t="str">
        <f>VLOOKUP(F2222,vlookup!$A$2:$E$660,5,0)</f>
        <v>High Mileage</v>
      </c>
      <c r="AL2222">
        <f t="shared" si="424"/>
        <v>31</v>
      </c>
      <c r="AM2222">
        <f t="shared" si="425"/>
        <v>72</v>
      </c>
      <c r="AN2222">
        <f t="shared" si="426"/>
        <v>1634</v>
      </c>
      <c r="AO2222" t="str">
        <f t="shared" si="427"/>
        <v/>
      </c>
      <c r="AP2222" t="str">
        <f t="shared" si="428"/>
        <v/>
      </c>
      <c r="AQ2222">
        <f t="shared" si="429"/>
        <v>-5</v>
      </c>
      <c r="AR2222" t="str">
        <f t="shared" si="430"/>
        <v/>
      </c>
      <c r="AS2222" t="str">
        <f t="shared" si="431"/>
        <v>102108899-1</v>
      </c>
      <c r="AT2222" t="str">
        <f>IFERROR(IF(VLOOKUP(Y2222,vlookup!$I$2:$J$9,1,0)=Y2222,VLOOKUP(Y2222,vlookup!$I$2:$J$9,2,0),PROPER(Y2222)),PROPER(Y2222))</f>
        <v>Parts</v>
      </c>
      <c r="AU2222" t="str">
        <f>IFERROR(IF(B2222=VLOOKUP(B2222,vlookup!$L$2:$L$10,1,0),"Yes","No"),"No")</f>
        <v>No</v>
      </c>
    </row>
    <row r="2223" spans="1:47" ht="14.45" customHeight="1" x14ac:dyDescent="0.25">
      <c r="A2223" t="s">
        <v>2167</v>
      </c>
      <c r="B2223" s="31" t="s">
        <v>2168</v>
      </c>
      <c r="C2223">
        <v>2</v>
      </c>
      <c r="D2223">
        <v>1</v>
      </c>
      <c r="E2223" t="s">
        <v>382</v>
      </c>
      <c r="F2223" t="s">
        <v>205</v>
      </c>
      <c r="G2223" t="s">
        <v>633</v>
      </c>
      <c r="H2223" t="s">
        <v>636</v>
      </c>
      <c r="I2223">
        <v>90606</v>
      </c>
      <c r="J2223" s="19">
        <v>42994</v>
      </c>
      <c r="K2223" s="19">
        <v>43039</v>
      </c>
      <c r="L2223">
        <v>201710</v>
      </c>
      <c r="M2223" s="19">
        <v>43009</v>
      </c>
      <c r="N2223">
        <v>24616</v>
      </c>
      <c r="O2223" t="s">
        <v>1076</v>
      </c>
      <c r="P2223" t="s">
        <v>3012</v>
      </c>
      <c r="Q2223" t="s">
        <v>924</v>
      </c>
      <c r="R2223">
        <v>21592</v>
      </c>
      <c r="S2223" s="19">
        <v>43340</v>
      </c>
      <c r="T2223">
        <v>100833</v>
      </c>
      <c r="U2223" t="s">
        <v>356</v>
      </c>
      <c r="V2223" s="19">
        <v>43356</v>
      </c>
      <c r="W2223" t="s">
        <v>372</v>
      </c>
      <c r="X2223" t="s">
        <v>373</v>
      </c>
      <c r="Y2223" t="s">
        <v>95</v>
      </c>
      <c r="Z2223" t="s">
        <v>369</v>
      </c>
      <c r="AA2223" s="29">
        <v>-44</v>
      </c>
      <c r="AB2223">
        <v>0</v>
      </c>
      <c r="AC2223">
        <f t="shared" si="420"/>
        <v>2018</v>
      </c>
      <c r="AD2223">
        <f t="shared" si="421"/>
        <v>9</v>
      </c>
      <c r="AE2223">
        <f t="shared" si="422"/>
        <v>2017</v>
      </c>
      <c r="AF2223">
        <f t="shared" si="423"/>
        <v>9</v>
      </c>
      <c r="AG2223" t="str">
        <f>VLOOKUP(F2223,vlookup!$A$2:$E$660,2,0)</f>
        <v>Retained</v>
      </c>
      <c r="AH2223" t="str">
        <f>VLOOKUP(F2223,vlookup!$A$2:$E$660,3,0)</f>
        <v>Service Contract</v>
      </c>
      <c r="AI2223" t="str">
        <f>VLOOKUP(F2223,vlookup!$A$2:$E$660,4,0)</f>
        <v>Used Car Programs</v>
      </c>
      <c r="AJ2223" t="str">
        <f>VLOOKUP(F2223,vlookup!$A$2:$E$660,5,0)</f>
        <v>High Mileage</v>
      </c>
      <c r="AL2223">
        <f t="shared" si="424"/>
        <v>45</v>
      </c>
      <c r="AM2223">
        <f t="shared" si="425"/>
        <v>357</v>
      </c>
      <c r="AN2223">
        <f t="shared" si="426"/>
        <v>10227</v>
      </c>
      <c r="AO2223" t="str">
        <f t="shared" si="427"/>
        <v/>
      </c>
      <c r="AP2223" t="str">
        <f t="shared" si="428"/>
        <v/>
      </c>
      <c r="AQ2223" t="str">
        <f t="shared" si="429"/>
        <v/>
      </c>
      <c r="AR2223">
        <f t="shared" si="430"/>
        <v>-44</v>
      </c>
      <c r="AS2223" t="str">
        <f t="shared" si="431"/>
        <v>7R397204I7-2</v>
      </c>
      <c r="AT2223" t="str">
        <f>IFERROR(IF(VLOOKUP(Y2223,vlookup!$I$2:$J$9,1,0)=Y2223,VLOOKUP(Y2223,vlookup!$I$2:$J$9,2,0),PROPER(Y2223)),PROPER(Y2223))</f>
        <v>Parts</v>
      </c>
      <c r="AU2223" t="str">
        <f>IFERROR(IF(B2223=VLOOKUP(B2223,vlookup!$L$2:$L$10,1,0),"Yes","No"),"No")</f>
        <v>No</v>
      </c>
    </row>
    <row r="2224" spans="1:47" ht="14.45" customHeight="1" x14ac:dyDescent="0.25">
      <c r="A2224" t="s">
        <v>2167</v>
      </c>
      <c r="B2224" s="31" t="s">
        <v>2168</v>
      </c>
      <c r="C2224">
        <v>2</v>
      </c>
      <c r="D2224">
        <v>3</v>
      </c>
      <c r="E2224" t="s">
        <v>382</v>
      </c>
      <c r="F2224" t="s">
        <v>205</v>
      </c>
      <c r="G2224" t="s">
        <v>633</v>
      </c>
      <c r="H2224" t="s">
        <v>636</v>
      </c>
      <c r="I2224">
        <v>90606</v>
      </c>
      <c r="J2224" s="19">
        <v>42994</v>
      </c>
      <c r="K2224" s="19">
        <v>43039</v>
      </c>
      <c r="L2224">
        <v>201710</v>
      </c>
      <c r="M2224" s="19">
        <v>43009</v>
      </c>
      <c r="N2224">
        <v>24616</v>
      </c>
      <c r="O2224" t="s">
        <v>1076</v>
      </c>
      <c r="P2224" t="s">
        <v>3375</v>
      </c>
      <c r="Q2224" t="s">
        <v>378</v>
      </c>
      <c r="R2224">
        <v>13532</v>
      </c>
      <c r="S2224" s="19">
        <v>43342</v>
      </c>
      <c r="T2224">
        <v>100833</v>
      </c>
      <c r="U2224" t="s">
        <v>357</v>
      </c>
      <c r="V2224" s="19">
        <v>43356</v>
      </c>
      <c r="W2224" t="s">
        <v>370</v>
      </c>
      <c r="X2224" t="s">
        <v>371</v>
      </c>
      <c r="Y2224" t="s">
        <v>95</v>
      </c>
      <c r="Z2224" t="s">
        <v>369</v>
      </c>
      <c r="AA2224" s="29">
        <v>-2185</v>
      </c>
      <c r="AB2224">
        <v>0</v>
      </c>
      <c r="AC2224">
        <f t="shared" si="420"/>
        <v>2018</v>
      </c>
      <c r="AD2224">
        <f t="shared" si="421"/>
        <v>9</v>
      </c>
      <c r="AE2224">
        <f t="shared" si="422"/>
        <v>2017</v>
      </c>
      <c r="AF2224">
        <f t="shared" si="423"/>
        <v>9</v>
      </c>
      <c r="AG2224" t="str">
        <f>VLOOKUP(F2224,vlookup!$A$2:$E$660,2,0)</f>
        <v>Retained</v>
      </c>
      <c r="AH2224" t="str">
        <f>VLOOKUP(F2224,vlookup!$A$2:$E$660,3,0)</f>
        <v>Service Contract</v>
      </c>
      <c r="AI2224" t="str">
        <f>VLOOKUP(F2224,vlookup!$A$2:$E$660,4,0)</f>
        <v>Used Car Programs</v>
      </c>
      <c r="AJ2224" t="str">
        <f>VLOOKUP(F2224,vlookup!$A$2:$E$660,5,0)</f>
        <v>High Mileage</v>
      </c>
      <c r="AL2224">
        <f t="shared" si="424"/>
        <v>45</v>
      </c>
      <c r="AM2224">
        <f t="shared" si="425"/>
        <v>357</v>
      </c>
      <c r="AN2224">
        <f t="shared" si="426"/>
        <v>10227</v>
      </c>
      <c r="AO2224" t="str">
        <f t="shared" si="427"/>
        <v/>
      </c>
      <c r="AP2224" t="str">
        <f t="shared" si="428"/>
        <v/>
      </c>
      <c r="AQ2224" t="str">
        <f t="shared" si="429"/>
        <v/>
      </c>
      <c r="AR2224">
        <f t="shared" si="430"/>
        <v>-2185</v>
      </c>
      <c r="AS2224" t="str">
        <f t="shared" si="431"/>
        <v>7R397204I7-2</v>
      </c>
      <c r="AT2224" t="str">
        <f>IFERROR(IF(VLOOKUP(Y2224,vlookup!$I$2:$J$9,1,0)=Y2224,VLOOKUP(Y2224,vlookup!$I$2:$J$9,2,0),PROPER(Y2224)),PROPER(Y2224))</f>
        <v>Parts</v>
      </c>
      <c r="AU2224" t="str">
        <f>IFERROR(IF(B2224=VLOOKUP(B2224,vlookup!$L$2:$L$10,1,0),"Yes","No"),"No")</f>
        <v>No</v>
      </c>
    </row>
    <row r="2225" spans="1:47" ht="14.45" customHeight="1" x14ac:dyDescent="0.25">
      <c r="A2225" t="s">
        <v>3015</v>
      </c>
      <c r="B2225" s="31" t="s">
        <v>3016</v>
      </c>
      <c r="C2225">
        <v>1</v>
      </c>
      <c r="D2225">
        <v>1</v>
      </c>
      <c r="E2225" t="s">
        <v>382</v>
      </c>
      <c r="F2225" t="s">
        <v>464</v>
      </c>
      <c r="G2225" t="s">
        <v>633</v>
      </c>
      <c r="H2225" t="s">
        <v>636</v>
      </c>
      <c r="I2225">
        <v>97595</v>
      </c>
      <c r="J2225" s="19">
        <v>44248</v>
      </c>
      <c r="K2225" s="19">
        <v>44291</v>
      </c>
      <c r="L2225">
        <v>202103</v>
      </c>
      <c r="M2225" s="19">
        <v>44256</v>
      </c>
      <c r="N2225">
        <v>24616</v>
      </c>
      <c r="O2225" t="s">
        <v>1076</v>
      </c>
      <c r="P2225" t="s">
        <v>1442</v>
      </c>
      <c r="Q2225" t="s">
        <v>924</v>
      </c>
      <c r="R2225">
        <v>479167</v>
      </c>
      <c r="S2225" s="19">
        <v>44791</v>
      </c>
      <c r="T2225">
        <v>111150</v>
      </c>
      <c r="U2225" t="s">
        <v>356</v>
      </c>
      <c r="V2225" s="19">
        <v>44810</v>
      </c>
      <c r="W2225" t="s">
        <v>3013</v>
      </c>
      <c r="X2225" t="s">
        <v>3014</v>
      </c>
      <c r="Y2225" t="s">
        <v>95</v>
      </c>
      <c r="Z2225" t="s">
        <v>369</v>
      </c>
      <c r="AA2225" s="29">
        <v>-3535.88</v>
      </c>
      <c r="AB2225">
        <v>0</v>
      </c>
      <c r="AC2225">
        <f t="shared" si="420"/>
        <v>2022</v>
      </c>
      <c r="AD2225">
        <f t="shared" si="421"/>
        <v>9</v>
      </c>
      <c r="AE2225">
        <f t="shared" si="422"/>
        <v>2021</v>
      </c>
      <c r="AF2225">
        <f t="shared" si="423"/>
        <v>2</v>
      </c>
      <c r="AG2225" t="str">
        <f>VLOOKUP(F2225,vlookup!$A$2:$E$660,2,0)</f>
        <v>Retained</v>
      </c>
      <c r="AH2225" t="str">
        <f>VLOOKUP(F2225,vlookup!$A$2:$E$660,3,0)</f>
        <v>Service Contract</v>
      </c>
      <c r="AI2225" t="str">
        <f>VLOOKUP(F2225,vlookup!$A$2:$E$660,4,0)</f>
        <v>Used Car Programs</v>
      </c>
      <c r="AJ2225" t="str">
        <f>VLOOKUP(F2225,vlookup!$A$2:$E$660,5,0)</f>
        <v>High Mileage</v>
      </c>
      <c r="AL2225">
        <f t="shared" si="424"/>
        <v>44</v>
      </c>
      <c r="AM2225">
        <f t="shared" si="425"/>
        <v>555</v>
      </c>
      <c r="AN2225">
        <f t="shared" si="426"/>
        <v>13555</v>
      </c>
      <c r="AO2225" t="str">
        <f t="shared" si="427"/>
        <v/>
      </c>
      <c r="AP2225" t="str">
        <f t="shared" si="428"/>
        <v/>
      </c>
      <c r="AQ2225" t="str">
        <f t="shared" si="429"/>
        <v/>
      </c>
      <c r="AR2225">
        <f t="shared" si="430"/>
        <v>-3535.88</v>
      </c>
      <c r="AS2225" t="str">
        <f t="shared" si="431"/>
        <v>ZAG7R123302B21-1</v>
      </c>
      <c r="AT2225" t="str">
        <f>IFERROR(IF(VLOOKUP(Y2225,vlookup!$I$2:$J$9,1,0)=Y2225,VLOOKUP(Y2225,vlookup!$I$2:$J$9,2,0),PROPER(Y2225)),PROPER(Y2225))</f>
        <v>Parts</v>
      </c>
      <c r="AU2225" t="str">
        <f>IFERROR(IF(B2225=VLOOKUP(B2225,vlookup!$L$2:$L$10,1,0),"Yes","No"),"No")</f>
        <v>No</v>
      </c>
    </row>
    <row r="2226" spans="1:47" ht="14.45" customHeight="1" x14ac:dyDescent="0.25">
      <c r="A2226" t="s">
        <v>3017</v>
      </c>
      <c r="B2226" s="31" t="s">
        <v>3617</v>
      </c>
      <c r="C2226">
        <v>1</v>
      </c>
      <c r="D2226">
        <v>1</v>
      </c>
      <c r="E2226" t="s">
        <v>382</v>
      </c>
      <c r="F2226" t="s">
        <v>205</v>
      </c>
      <c r="G2226" t="s">
        <v>633</v>
      </c>
      <c r="H2226" t="s">
        <v>636</v>
      </c>
      <c r="I2226">
        <v>114699</v>
      </c>
      <c r="J2226" s="19">
        <v>42141</v>
      </c>
      <c r="K2226" s="19">
        <v>42185</v>
      </c>
      <c r="L2226">
        <v>201506</v>
      </c>
      <c r="M2226" s="19">
        <v>42156</v>
      </c>
      <c r="N2226">
        <v>24617</v>
      </c>
      <c r="O2226" t="s">
        <v>1070</v>
      </c>
      <c r="P2226" t="s">
        <v>1172</v>
      </c>
      <c r="Q2226" t="s">
        <v>924</v>
      </c>
      <c r="R2226">
        <v>10120</v>
      </c>
      <c r="S2226" s="19">
        <v>42454</v>
      </c>
      <c r="T2226">
        <v>114699</v>
      </c>
      <c r="U2226" t="s">
        <v>356</v>
      </c>
      <c r="V2226" s="19">
        <v>42591</v>
      </c>
      <c r="W2226" t="s">
        <v>3376</v>
      </c>
      <c r="X2226" t="s">
        <v>3377</v>
      </c>
      <c r="Y2226" t="s">
        <v>95</v>
      </c>
      <c r="Z2226" t="s">
        <v>358</v>
      </c>
      <c r="AA2226" s="29">
        <v>-848.38</v>
      </c>
      <c r="AB2226">
        <v>0</v>
      </c>
      <c r="AC2226">
        <f t="shared" si="420"/>
        <v>2016</v>
      </c>
      <c r="AD2226">
        <f t="shared" si="421"/>
        <v>8</v>
      </c>
      <c r="AE2226">
        <f t="shared" si="422"/>
        <v>2015</v>
      </c>
      <c r="AF2226">
        <f t="shared" si="423"/>
        <v>5</v>
      </c>
      <c r="AG2226" t="str">
        <f>VLOOKUP(F2226,vlookup!$A$2:$E$660,2,0)</f>
        <v>Retained</v>
      </c>
      <c r="AH2226" t="str">
        <f>VLOOKUP(F2226,vlookup!$A$2:$E$660,3,0)</f>
        <v>Service Contract</v>
      </c>
      <c r="AI2226" t="str">
        <f>VLOOKUP(F2226,vlookup!$A$2:$E$660,4,0)</f>
        <v>Used Car Programs</v>
      </c>
      <c r="AJ2226" t="str">
        <f>VLOOKUP(F2226,vlookup!$A$2:$E$660,5,0)</f>
        <v>High Mileage</v>
      </c>
      <c r="AL2226">
        <f t="shared" si="424"/>
        <v>43</v>
      </c>
      <c r="AM2226">
        <f t="shared" si="425"/>
        <v>442</v>
      </c>
      <c r="AN2226" t="str">
        <f t="shared" si="426"/>
        <v/>
      </c>
      <c r="AO2226" t="str">
        <f t="shared" si="427"/>
        <v/>
      </c>
      <c r="AP2226" t="str">
        <f t="shared" si="428"/>
        <v/>
      </c>
      <c r="AQ2226" t="str">
        <f t="shared" si="429"/>
        <v/>
      </c>
      <c r="AR2226">
        <f t="shared" si="430"/>
        <v>-848.38</v>
      </c>
      <c r="AS2226" t="str">
        <f t="shared" si="431"/>
        <v>102109003-1</v>
      </c>
      <c r="AT2226" t="str">
        <f>IFERROR(IF(VLOOKUP(Y2226,vlookup!$I$2:$J$9,1,0)=Y2226,VLOOKUP(Y2226,vlookup!$I$2:$J$9,2,0),PROPER(Y2226)),PROPER(Y2226))</f>
        <v>Parts</v>
      </c>
      <c r="AU2226" t="str">
        <f>IFERROR(IF(B2226=VLOOKUP(B2226,vlookup!$L$2:$L$10,1,0),"Yes","No"),"No")</f>
        <v>No</v>
      </c>
    </row>
    <row r="2227" spans="1:47" ht="14.45" customHeight="1" x14ac:dyDescent="0.25">
      <c r="A2227" t="s">
        <v>3017</v>
      </c>
      <c r="B2227" s="31" t="s">
        <v>3617</v>
      </c>
      <c r="C2227">
        <v>1</v>
      </c>
      <c r="D2227">
        <v>1</v>
      </c>
      <c r="E2227" t="s">
        <v>382</v>
      </c>
      <c r="F2227" t="s">
        <v>205</v>
      </c>
      <c r="G2227" t="s">
        <v>633</v>
      </c>
      <c r="H2227" t="s">
        <v>636</v>
      </c>
      <c r="I2227">
        <v>114699</v>
      </c>
      <c r="J2227" s="19">
        <v>42141</v>
      </c>
      <c r="K2227" s="19">
        <v>42185</v>
      </c>
      <c r="L2227">
        <v>201506</v>
      </c>
      <c r="M2227" s="19">
        <v>42156</v>
      </c>
      <c r="N2227">
        <v>24617</v>
      </c>
      <c r="O2227" t="s">
        <v>1070</v>
      </c>
      <c r="P2227" t="s">
        <v>1172</v>
      </c>
      <c r="Q2227" t="s">
        <v>924</v>
      </c>
      <c r="R2227">
        <v>10120</v>
      </c>
      <c r="S2227" s="19">
        <v>42454</v>
      </c>
      <c r="T2227">
        <v>114699</v>
      </c>
      <c r="U2227" t="s">
        <v>356</v>
      </c>
      <c r="V2227" s="19">
        <v>42591</v>
      </c>
      <c r="W2227" t="s">
        <v>579</v>
      </c>
      <c r="X2227" t="s">
        <v>580</v>
      </c>
      <c r="Y2227" t="s">
        <v>95</v>
      </c>
      <c r="Z2227" t="s">
        <v>364</v>
      </c>
      <c r="AA2227" s="29">
        <v>-44.04</v>
      </c>
      <c r="AB2227">
        <v>0</v>
      </c>
      <c r="AC2227">
        <f t="shared" si="420"/>
        <v>2016</v>
      </c>
      <c r="AD2227">
        <f t="shared" si="421"/>
        <v>8</v>
      </c>
      <c r="AE2227">
        <f t="shared" si="422"/>
        <v>2015</v>
      </c>
      <c r="AF2227">
        <f t="shared" si="423"/>
        <v>5</v>
      </c>
      <c r="AG2227" t="str">
        <f>VLOOKUP(F2227,vlookup!$A$2:$E$660,2,0)</f>
        <v>Retained</v>
      </c>
      <c r="AH2227" t="str">
        <f>VLOOKUP(F2227,vlookup!$A$2:$E$660,3,0)</f>
        <v>Service Contract</v>
      </c>
      <c r="AI2227" t="str">
        <f>VLOOKUP(F2227,vlookup!$A$2:$E$660,4,0)</f>
        <v>Used Car Programs</v>
      </c>
      <c r="AJ2227" t="str">
        <f>VLOOKUP(F2227,vlookup!$A$2:$E$660,5,0)</f>
        <v>High Mileage</v>
      </c>
      <c r="AL2227">
        <f t="shared" si="424"/>
        <v>43</v>
      </c>
      <c r="AM2227">
        <f t="shared" si="425"/>
        <v>442</v>
      </c>
      <c r="AN2227" t="str">
        <f t="shared" si="426"/>
        <v/>
      </c>
      <c r="AO2227" t="str">
        <f t="shared" si="427"/>
        <v/>
      </c>
      <c r="AP2227" t="str">
        <f t="shared" si="428"/>
        <v/>
      </c>
      <c r="AQ2227" t="str">
        <f t="shared" si="429"/>
        <v/>
      </c>
      <c r="AR2227">
        <f t="shared" si="430"/>
        <v>-44.04</v>
      </c>
      <c r="AS2227" t="str">
        <f t="shared" si="431"/>
        <v>102109003-1</v>
      </c>
      <c r="AT2227" t="str">
        <f>IFERROR(IF(VLOOKUP(Y2227,vlookup!$I$2:$J$9,1,0)=Y2227,VLOOKUP(Y2227,vlookup!$I$2:$J$9,2,0),PROPER(Y2227)),PROPER(Y2227))</f>
        <v>Parts</v>
      </c>
      <c r="AU2227" t="str">
        <f>IFERROR(IF(B2227=VLOOKUP(B2227,vlookup!$L$2:$L$10,1,0),"Yes","No"),"No")</f>
        <v>No</v>
      </c>
    </row>
    <row r="2228" spans="1:47" ht="14.45" customHeight="1" x14ac:dyDescent="0.25">
      <c r="A2228" t="s">
        <v>3017</v>
      </c>
      <c r="B2228" s="31" t="s">
        <v>3617</v>
      </c>
      <c r="C2228">
        <v>1</v>
      </c>
      <c r="D2228">
        <v>1</v>
      </c>
      <c r="E2228" t="s">
        <v>382</v>
      </c>
      <c r="F2228" t="s">
        <v>205</v>
      </c>
      <c r="G2228" t="s">
        <v>633</v>
      </c>
      <c r="H2228" t="s">
        <v>636</v>
      </c>
      <c r="I2228">
        <v>114699</v>
      </c>
      <c r="J2228" s="19">
        <v>42141</v>
      </c>
      <c r="K2228" s="19">
        <v>42185</v>
      </c>
      <c r="L2228">
        <v>201506</v>
      </c>
      <c r="M2228" s="19">
        <v>42156</v>
      </c>
      <c r="N2228">
        <v>24617</v>
      </c>
      <c r="O2228" t="s">
        <v>1070</v>
      </c>
      <c r="P2228" t="s">
        <v>1172</v>
      </c>
      <c r="Q2228" t="s">
        <v>924</v>
      </c>
      <c r="R2228">
        <v>10120</v>
      </c>
      <c r="S2228" s="19">
        <v>42454</v>
      </c>
      <c r="T2228">
        <v>114699</v>
      </c>
      <c r="U2228" t="s">
        <v>356</v>
      </c>
      <c r="V2228" s="19">
        <v>42591</v>
      </c>
      <c r="W2228" t="s">
        <v>624</v>
      </c>
      <c r="X2228" t="s">
        <v>625</v>
      </c>
      <c r="Y2228" t="s">
        <v>95</v>
      </c>
      <c r="Z2228" t="s">
        <v>364</v>
      </c>
      <c r="AA2228" s="29">
        <v>-13.07</v>
      </c>
      <c r="AB2228">
        <v>0</v>
      </c>
      <c r="AC2228">
        <f t="shared" si="420"/>
        <v>2016</v>
      </c>
      <c r="AD2228">
        <f t="shared" si="421"/>
        <v>8</v>
      </c>
      <c r="AE2228">
        <f t="shared" si="422"/>
        <v>2015</v>
      </c>
      <c r="AF2228">
        <f t="shared" si="423"/>
        <v>5</v>
      </c>
      <c r="AG2228" t="str">
        <f>VLOOKUP(F2228,vlookup!$A$2:$E$660,2,0)</f>
        <v>Retained</v>
      </c>
      <c r="AH2228" t="str">
        <f>VLOOKUP(F2228,vlookup!$A$2:$E$660,3,0)</f>
        <v>Service Contract</v>
      </c>
      <c r="AI2228" t="str">
        <f>VLOOKUP(F2228,vlookup!$A$2:$E$660,4,0)</f>
        <v>Used Car Programs</v>
      </c>
      <c r="AJ2228" t="str">
        <f>VLOOKUP(F2228,vlookup!$A$2:$E$660,5,0)</f>
        <v>High Mileage</v>
      </c>
      <c r="AL2228">
        <f t="shared" si="424"/>
        <v>43</v>
      </c>
      <c r="AM2228">
        <f t="shared" si="425"/>
        <v>442</v>
      </c>
      <c r="AN2228" t="str">
        <f t="shared" si="426"/>
        <v/>
      </c>
      <c r="AO2228" t="str">
        <f t="shared" si="427"/>
        <v/>
      </c>
      <c r="AP2228" t="str">
        <f t="shared" si="428"/>
        <v/>
      </c>
      <c r="AQ2228" t="str">
        <f t="shared" si="429"/>
        <v/>
      </c>
      <c r="AR2228">
        <f t="shared" si="430"/>
        <v>-13.07</v>
      </c>
      <c r="AS2228" t="str">
        <f t="shared" si="431"/>
        <v>102109003-1</v>
      </c>
      <c r="AT2228" t="str">
        <f>IFERROR(IF(VLOOKUP(Y2228,vlookup!$I$2:$J$9,1,0)=Y2228,VLOOKUP(Y2228,vlookup!$I$2:$J$9,2,0),PROPER(Y2228)),PROPER(Y2228))</f>
        <v>Parts</v>
      </c>
      <c r="AU2228" t="str">
        <f>IFERROR(IF(B2228=VLOOKUP(B2228,vlookup!$L$2:$L$10,1,0),"Yes","No"),"No")</f>
        <v>No</v>
      </c>
    </row>
    <row r="2229" spans="1:47" ht="14.45" customHeight="1" x14ac:dyDescent="0.25">
      <c r="A2229" t="s">
        <v>3017</v>
      </c>
      <c r="B2229" s="31" t="s">
        <v>3617</v>
      </c>
      <c r="C2229">
        <v>1</v>
      </c>
      <c r="D2229">
        <v>1</v>
      </c>
      <c r="E2229" t="s">
        <v>382</v>
      </c>
      <c r="F2229" t="s">
        <v>205</v>
      </c>
      <c r="G2229" t="s">
        <v>633</v>
      </c>
      <c r="H2229" t="s">
        <v>636</v>
      </c>
      <c r="I2229">
        <v>114699</v>
      </c>
      <c r="J2229" s="19">
        <v>42141</v>
      </c>
      <c r="K2229" s="19">
        <v>42185</v>
      </c>
      <c r="L2229">
        <v>201506</v>
      </c>
      <c r="M2229" s="19">
        <v>42156</v>
      </c>
      <c r="N2229">
        <v>24617</v>
      </c>
      <c r="O2229" t="s">
        <v>1070</v>
      </c>
      <c r="P2229" t="s">
        <v>1172</v>
      </c>
      <c r="Q2229" t="s">
        <v>924</v>
      </c>
      <c r="R2229">
        <v>10120</v>
      </c>
      <c r="S2229" s="19">
        <v>42454</v>
      </c>
      <c r="T2229">
        <v>114699</v>
      </c>
      <c r="U2229" t="s">
        <v>356</v>
      </c>
      <c r="V2229" s="19">
        <v>42591</v>
      </c>
      <c r="W2229" t="s">
        <v>988</v>
      </c>
      <c r="X2229" t="s">
        <v>989</v>
      </c>
      <c r="Y2229" t="s">
        <v>95</v>
      </c>
      <c r="Z2229" t="s">
        <v>364</v>
      </c>
      <c r="AA2229" s="29">
        <v>-29.06</v>
      </c>
      <c r="AB2229">
        <v>0</v>
      </c>
      <c r="AC2229">
        <f t="shared" si="420"/>
        <v>2016</v>
      </c>
      <c r="AD2229">
        <f t="shared" si="421"/>
        <v>8</v>
      </c>
      <c r="AE2229">
        <f t="shared" si="422"/>
        <v>2015</v>
      </c>
      <c r="AF2229">
        <f t="shared" si="423"/>
        <v>5</v>
      </c>
      <c r="AG2229" t="str">
        <f>VLOOKUP(F2229,vlookup!$A$2:$E$660,2,0)</f>
        <v>Retained</v>
      </c>
      <c r="AH2229" t="str">
        <f>VLOOKUP(F2229,vlookup!$A$2:$E$660,3,0)</f>
        <v>Service Contract</v>
      </c>
      <c r="AI2229" t="str">
        <f>VLOOKUP(F2229,vlookup!$A$2:$E$660,4,0)</f>
        <v>Used Car Programs</v>
      </c>
      <c r="AJ2229" t="str">
        <f>VLOOKUP(F2229,vlookup!$A$2:$E$660,5,0)</f>
        <v>High Mileage</v>
      </c>
      <c r="AL2229">
        <f t="shared" si="424"/>
        <v>43</v>
      </c>
      <c r="AM2229">
        <f t="shared" si="425"/>
        <v>442</v>
      </c>
      <c r="AN2229" t="str">
        <f t="shared" si="426"/>
        <v/>
      </c>
      <c r="AO2229" t="str">
        <f t="shared" si="427"/>
        <v/>
      </c>
      <c r="AP2229" t="str">
        <f t="shared" si="428"/>
        <v/>
      </c>
      <c r="AQ2229" t="str">
        <f t="shared" si="429"/>
        <v/>
      </c>
      <c r="AR2229">
        <f t="shared" si="430"/>
        <v>-29.06</v>
      </c>
      <c r="AS2229" t="str">
        <f t="shared" si="431"/>
        <v>102109003-1</v>
      </c>
      <c r="AT2229" t="str">
        <f>IFERROR(IF(VLOOKUP(Y2229,vlookup!$I$2:$J$9,1,0)=Y2229,VLOOKUP(Y2229,vlookup!$I$2:$J$9,2,0),PROPER(Y2229)),PROPER(Y2229))</f>
        <v>Parts</v>
      </c>
      <c r="AU2229" t="str">
        <f>IFERROR(IF(B2229=VLOOKUP(B2229,vlookup!$L$2:$L$10,1,0),"Yes","No"),"No")</f>
        <v>No</v>
      </c>
    </row>
    <row r="2230" spans="1:47" ht="14.45" customHeight="1" x14ac:dyDescent="0.25">
      <c r="A2230" t="s">
        <v>3017</v>
      </c>
      <c r="B2230" s="31" t="s">
        <v>3617</v>
      </c>
      <c r="C2230">
        <v>1</v>
      </c>
      <c r="D2230">
        <v>1</v>
      </c>
      <c r="E2230" t="s">
        <v>382</v>
      </c>
      <c r="F2230" t="s">
        <v>205</v>
      </c>
      <c r="G2230" t="s">
        <v>633</v>
      </c>
      <c r="H2230" t="s">
        <v>636</v>
      </c>
      <c r="I2230">
        <v>114699</v>
      </c>
      <c r="J2230" s="19">
        <v>42141</v>
      </c>
      <c r="K2230" s="19">
        <v>42185</v>
      </c>
      <c r="L2230">
        <v>201506</v>
      </c>
      <c r="M2230" s="19">
        <v>42156</v>
      </c>
      <c r="N2230">
        <v>24617</v>
      </c>
      <c r="O2230" t="s">
        <v>1070</v>
      </c>
      <c r="P2230" t="s">
        <v>1172</v>
      </c>
      <c r="Q2230" t="s">
        <v>924</v>
      </c>
      <c r="R2230">
        <v>10120</v>
      </c>
      <c r="S2230" s="19">
        <v>42454</v>
      </c>
      <c r="T2230">
        <v>114699</v>
      </c>
      <c r="U2230" t="s">
        <v>356</v>
      </c>
      <c r="V2230" s="19">
        <v>42591</v>
      </c>
      <c r="W2230" t="s">
        <v>1006</v>
      </c>
      <c r="X2230" t="s">
        <v>1007</v>
      </c>
      <c r="Y2230" t="s">
        <v>95</v>
      </c>
      <c r="Z2230" t="s">
        <v>364</v>
      </c>
      <c r="AA2230" s="29">
        <v>-26.99</v>
      </c>
      <c r="AB2230">
        <v>0</v>
      </c>
      <c r="AC2230">
        <f t="shared" si="420"/>
        <v>2016</v>
      </c>
      <c r="AD2230">
        <f t="shared" si="421"/>
        <v>8</v>
      </c>
      <c r="AE2230">
        <f t="shared" si="422"/>
        <v>2015</v>
      </c>
      <c r="AF2230">
        <f t="shared" si="423"/>
        <v>5</v>
      </c>
      <c r="AG2230" t="str">
        <f>VLOOKUP(F2230,vlookup!$A$2:$E$660,2,0)</f>
        <v>Retained</v>
      </c>
      <c r="AH2230" t="str">
        <f>VLOOKUP(F2230,vlookup!$A$2:$E$660,3,0)</f>
        <v>Service Contract</v>
      </c>
      <c r="AI2230" t="str">
        <f>VLOOKUP(F2230,vlookup!$A$2:$E$660,4,0)</f>
        <v>Used Car Programs</v>
      </c>
      <c r="AJ2230" t="str">
        <f>VLOOKUP(F2230,vlookup!$A$2:$E$660,5,0)</f>
        <v>High Mileage</v>
      </c>
      <c r="AL2230">
        <f t="shared" si="424"/>
        <v>43</v>
      </c>
      <c r="AM2230">
        <f t="shared" si="425"/>
        <v>442</v>
      </c>
      <c r="AN2230" t="str">
        <f t="shared" si="426"/>
        <v/>
      </c>
      <c r="AO2230" t="str">
        <f t="shared" si="427"/>
        <v/>
      </c>
      <c r="AP2230" t="str">
        <f t="shared" si="428"/>
        <v/>
      </c>
      <c r="AQ2230" t="str">
        <f t="shared" si="429"/>
        <v/>
      </c>
      <c r="AR2230">
        <f t="shared" si="430"/>
        <v>-26.99</v>
      </c>
      <c r="AS2230" t="str">
        <f t="shared" si="431"/>
        <v>102109003-1</v>
      </c>
      <c r="AT2230" t="str">
        <f>IFERROR(IF(VLOOKUP(Y2230,vlookup!$I$2:$J$9,1,0)=Y2230,VLOOKUP(Y2230,vlookup!$I$2:$J$9,2,0),PROPER(Y2230)),PROPER(Y2230))</f>
        <v>Parts</v>
      </c>
      <c r="AU2230" t="str">
        <f>IFERROR(IF(B2230=VLOOKUP(B2230,vlookup!$L$2:$L$10,1,0),"Yes","No"),"No")</f>
        <v>No</v>
      </c>
    </row>
    <row r="2231" spans="1:47" ht="14.45" customHeight="1" x14ac:dyDescent="0.25">
      <c r="A2231" t="s">
        <v>3017</v>
      </c>
      <c r="B2231" s="31" t="s">
        <v>3617</v>
      </c>
      <c r="C2231">
        <v>1</v>
      </c>
      <c r="D2231">
        <v>1</v>
      </c>
      <c r="E2231" t="s">
        <v>382</v>
      </c>
      <c r="F2231" t="s">
        <v>205</v>
      </c>
      <c r="G2231" t="s">
        <v>633</v>
      </c>
      <c r="H2231" t="s">
        <v>636</v>
      </c>
      <c r="I2231">
        <v>114699</v>
      </c>
      <c r="J2231" s="19">
        <v>42141</v>
      </c>
      <c r="K2231" s="19">
        <v>42185</v>
      </c>
      <c r="L2231">
        <v>201506</v>
      </c>
      <c r="M2231" s="19">
        <v>42156</v>
      </c>
      <c r="N2231">
        <v>24617</v>
      </c>
      <c r="O2231" t="s">
        <v>1070</v>
      </c>
      <c r="P2231" t="s">
        <v>1172</v>
      </c>
      <c r="Q2231" t="s">
        <v>924</v>
      </c>
      <c r="R2231">
        <v>10120</v>
      </c>
      <c r="S2231" s="19">
        <v>42454</v>
      </c>
      <c r="T2231">
        <v>114699</v>
      </c>
      <c r="U2231" t="s">
        <v>356</v>
      </c>
      <c r="V2231" s="19">
        <v>42591</v>
      </c>
      <c r="W2231" t="s">
        <v>3378</v>
      </c>
      <c r="X2231" t="s">
        <v>3379</v>
      </c>
      <c r="Y2231" t="s">
        <v>95</v>
      </c>
      <c r="Z2231" t="s">
        <v>364</v>
      </c>
      <c r="AA2231" s="29">
        <v>-4.3099999999999996</v>
      </c>
      <c r="AB2231">
        <v>0</v>
      </c>
      <c r="AC2231">
        <f t="shared" si="420"/>
        <v>2016</v>
      </c>
      <c r="AD2231">
        <f t="shared" si="421"/>
        <v>8</v>
      </c>
      <c r="AE2231">
        <f t="shared" si="422"/>
        <v>2015</v>
      </c>
      <c r="AF2231">
        <f t="shared" si="423"/>
        <v>5</v>
      </c>
      <c r="AG2231" t="str">
        <f>VLOOKUP(F2231,vlookup!$A$2:$E$660,2,0)</f>
        <v>Retained</v>
      </c>
      <c r="AH2231" t="str">
        <f>VLOOKUP(F2231,vlookup!$A$2:$E$660,3,0)</f>
        <v>Service Contract</v>
      </c>
      <c r="AI2231" t="str">
        <f>VLOOKUP(F2231,vlookup!$A$2:$E$660,4,0)</f>
        <v>Used Car Programs</v>
      </c>
      <c r="AJ2231" t="str">
        <f>VLOOKUP(F2231,vlookup!$A$2:$E$660,5,0)</f>
        <v>High Mileage</v>
      </c>
      <c r="AL2231">
        <f t="shared" si="424"/>
        <v>43</v>
      </c>
      <c r="AM2231">
        <f t="shared" si="425"/>
        <v>442</v>
      </c>
      <c r="AN2231" t="str">
        <f t="shared" si="426"/>
        <v/>
      </c>
      <c r="AO2231" t="str">
        <f t="shared" si="427"/>
        <v/>
      </c>
      <c r="AP2231" t="str">
        <f t="shared" si="428"/>
        <v/>
      </c>
      <c r="AQ2231" t="str">
        <f t="shared" si="429"/>
        <v/>
      </c>
      <c r="AR2231">
        <f t="shared" si="430"/>
        <v>-4.3099999999999996</v>
      </c>
      <c r="AS2231" t="str">
        <f t="shared" si="431"/>
        <v>102109003-1</v>
      </c>
      <c r="AT2231" t="str">
        <f>IFERROR(IF(VLOOKUP(Y2231,vlookup!$I$2:$J$9,1,0)=Y2231,VLOOKUP(Y2231,vlookup!$I$2:$J$9,2,0),PROPER(Y2231)),PROPER(Y2231))</f>
        <v>Parts</v>
      </c>
      <c r="AU2231" t="str">
        <f>IFERROR(IF(B2231=VLOOKUP(B2231,vlookup!$L$2:$L$10,1,0),"Yes","No"),"No")</f>
        <v>No</v>
      </c>
    </row>
    <row r="2232" spans="1:47" ht="14.45" customHeight="1" x14ac:dyDescent="0.25">
      <c r="A2232" t="s">
        <v>1474</v>
      </c>
      <c r="B2232" s="31" t="s">
        <v>1475</v>
      </c>
      <c r="C2232">
        <v>1</v>
      </c>
      <c r="D2232">
        <v>1</v>
      </c>
      <c r="E2232" t="s">
        <v>382</v>
      </c>
      <c r="F2232" t="s">
        <v>238</v>
      </c>
      <c r="G2232" t="s">
        <v>633</v>
      </c>
      <c r="H2232" t="s">
        <v>636</v>
      </c>
      <c r="I2232">
        <v>142797</v>
      </c>
      <c r="J2232" s="19">
        <v>42903</v>
      </c>
      <c r="K2232" s="19">
        <v>42935</v>
      </c>
      <c r="L2232">
        <v>201707</v>
      </c>
      <c r="M2232" s="19">
        <v>42917</v>
      </c>
      <c r="N2232">
        <v>24616</v>
      </c>
      <c r="O2232" t="s">
        <v>1076</v>
      </c>
      <c r="P2232" t="s">
        <v>1476</v>
      </c>
      <c r="Q2232" t="s">
        <v>924</v>
      </c>
      <c r="R2232">
        <v>47242</v>
      </c>
      <c r="S2232" s="19">
        <v>42963</v>
      </c>
      <c r="T2232">
        <v>145648</v>
      </c>
      <c r="U2232" t="s">
        <v>356</v>
      </c>
      <c r="V2232" s="19">
        <v>42965</v>
      </c>
      <c r="W2232" t="s">
        <v>996</v>
      </c>
      <c r="X2232" t="s">
        <v>997</v>
      </c>
      <c r="Y2232" t="s">
        <v>95</v>
      </c>
      <c r="Z2232" t="s">
        <v>364</v>
      </c>
      <c r="AA2232" s="29">
        <v>-265.08</v>
      </c>
      <c r="AB2232">
        <v>0</v>
      </c>
      <c r="AC2232">
        <f t="shared" si="420"/>
        <v>2017</v>
      </c>
      <c r="AD2232">
        <f t="shared" si="421"/>
        <v>8</v>
      </c>
      <c r="AE2232">
        <f t="shared" si="422"/>
        <v>2017</v>
      </c>
      <c r="AF2232">
        <f t="shared" si="423"/>
        <v>6</v>
      </c>
      <c r="AG2232" t="str">
        <f>VLOOKUP(F2232,vlookup!$A$2:$E$660,2,0)</f>
        <v>Retained</v>
      </c>
      <c r="AH2232" t="str">
        <f>VLOOKUP(F2232,vlookup!$A$2:$E$660,3,0)</f>
        <v>Service Contract</v>
      </c>
      <c r="AI2232" t="str">
        <f>VLOOKUP(F2232,vlookup!$A$2:$E$660,4,0)</f>
        <v>Used Car Programs</v>
      </c>
      <c r="AJ2232" t="str">
        <f>VLOOKUP(F2232,vlookup!$A$2:$E$660,5,0)</f>
        <v>High Mileage</v>
      </c>
      <c r="AL2232">
        <f t="shared" si="424"/>
        <v>32</v>
      </c>
      <c r="AM2232">
        <f t="shared" si="425"/>
        <v>61</v>
      </c>
      <c r="AN2232">
        <f t="shared" si="426"/>
        <v>2851</v>
      </c>
      <c r="AO2232" t="str">
        <f t="shared" si="427"/>
        <v/>
      </c>
      <c r="AP2232" t="str">
        <f t="shared" si="428"/>
        <v/>
      </c>
      <c r="AQ2232">
        <f t="shared" si="429"/>
        <v>-265.08</v>
      </c>
      <c r="AR2232" t="str">
        <f t="shared" si="430"/>
        <v/>
      </c>
      <c r="AS2232" t="str">
        <f t="shared" si="431"/>
        <v>7R120028F7Y-1</v>
      </c>
      <c r="AT2232" t="str">
        <f>IFERROR(IF(VLOOKUP(Y2232,vlookup!$I$2:$J$9,1,0)=Y2232,VLOOKUP(Y2232,vlookup!$I$2:$J$9,2,0),PROPER(Y2232)),PROPER(Y2232))</f>
        <v>Parts</v>
      </c>
      <c r="AU2232" t="str">
        <f>IFERROR(IF(B2232=VLOOKUP(B2232,vlookup!$L$2:$L$10,1,0),"Yes","No"),"No")</f>
        <v>No</v>
      </c>
    </row>
    <row r="2233" spans="1:47" ht="14.45" customHeight="1" x14ac:dyDescent="0.25">
      <c r="A2233" t="s">
        <v>1477</v>
      </c>
      <c r="B2233" s="31" t="s">
        <v>3588</v>
      </c>
      <c r="C2233">
        <v>1</v>
      </c>
      <c r="D2233">
        <v>1</v>
      </c>
      <c r="E2233" t="s">
        <v>571</v>
      </c>
      <c r="F2233" t="s">
        <v>205</v>
      </c>
      <c r="G2233" t="s">
        <v>633</v>
      </c>
      <c r="H2233" t="s">
        <v>3742</v>
      </c>
      <c r="I2233">
        <v>126971</v>
      </c>
      <c r="J2233" s="19">
        <v>41971</v>
      </c>
      <c r="K2233" s="19">
        <v>42003</v>
      </c>
      <c r="L2233">
        <v>201412</v>
      </c>
      <c r="M2233" s="19">
        <v>41974</v>
      </c>
      <c r="N2233">
        <v>24617</v>
      </c>
      <c r="O2233" t="s">
        <v>1070</v>
      </c>
      <c r="P2233" t="s">
        <v>1478</v>
      </c>
      <c r="Q2233" t="s">
        <v>924</v>
      </c>
      <c r="R2233">
        <v>749849</v>
      </c>
      <c r="S2233" s="19">
        <v>42054</v>
      </c>
      <c r="T2233">
        <v>128404</v>
      </c>
      <c r="U2233" t="s">
        <v>357</v>
      </c>
      <c r="V2233" s="19">
        <v>42055</v>
      </c>
      <c r="W2233" t="s">
        <v>2974</v>
      </c>
      <c r="X2233" t="s">
        <v>2975</v>
      </c>
      <c r="Y2233" t="s">
        <v>95</v>
      </c>
      <c r="Z2233" t="s">
        <v>364</v>
      </c>
      <c r="AA2233" s="29">
        <v>-47.4</v>
      </c>
      <c r="AB2233">
        <v>0</v>
      </c>
      <c r="AC2233">
        <f t="shared" si="420"/>
        <v>2015</v>
      </c>
      <c r="AD2233">
        <f t="shared" si="421"/>
        <v>2</v>
      </c>
      <c r="AE2233">
        <f t="shared" si="422"/>
        <v>2014</v>
      </c>
      <c r="AF2233">
        <f t="shared" si="423"/>
        <v>11</v>
      </c>
      <c r="AG2233" t="str">
        <f>VLOOKUP(F2233,vlookup!$A$2:$E$660,2,0)</f>
        <v>Retained</v>
      </c>
      <c r="AH2233" t="str">
        <f>VLOOKUP(F2233,vlookup!$A$2:$E$660,3,0)</f>
        <v>Service Contract</v>
      </c>
      <c r="AI2233" t="str">
        <f>VLOOKUP(F2233,vlookup!$A$2:$E$660,4,0)</f>
        <v>Used Car Programs</v>
      </c>
      <c r="AJ2233" t="str">
        <f>VLOOKUP(F2233,vlookup!$A$2:$E$660,5,0)</f>
        <v>High Mileage</v>
      </c>
      <c r="AL2233">
        <f t="shared" si="424"/>
        <v>32</v>
      </c>
      <c r="AM2233">
        <f t="shared" si="425"/>
        <v>82</v>
      </c>
      <c r="AN2233">
        <f t="shared" si="426"/>
        <v>1433</v>
      </c>
      <c r="AO2233" t="str">
        <f t="shared" si="427"/>
        <v/>
      </c>
      <c r="AP2233" t="str">
        <f t="shared" si="428"/>
        <v/>
      </c>
      <c r="AQ2233">
        <f t="shared" si="429"/>
        <v>-47.4</v>
      </c>
      <c r="AR2233" t="str">
        <f t="shared" si="430"/>
        <v/>
      </c>
      <c r="AS2233" t="str">
        <f t="shared" si="431"/>
        <v>102108955-1</v>
      </c>
      <c r="AT2233" t="str">
        <f>IFERROR(IF(VLOOKUP(Y2233,vlookup!$I$2:$J$9,1,0)=Y2233,VLOOKUP(Y2233,vlookup!$I$2:$J$9,2,0),PROPER(Y2233)),PROPER(Y2233))</f>
        <v>Parts</v>
      </c>
      <c r="AU2233" t="str">
        <f>IFERROR(IF(B2233=VLOOKUP(B2233,vlookup!$L$2:$L$10,1,0),"Yes","No"),"No")</f>
        <v>No</v>
      </c>
    </row>
    <row r="2234" spans="1:47" ht="14.45" customHeight="1" x14ac:dyDescent="0.25">
      <c r="A2234" t="s">
        <v>3380</v>
      </c>
      <c r="B2234" s="31" t="s">
        <v>3381</v>
      </c>
      <c r="C2234">
        <v>1</v>
      </c>
      <c r="D2234">
        <v>1</v>
      </c>
      <c r="E2234" t="s">
        <v>382</v>
      </c>
      <c r="F2234" t="s">
        <v>238</v>
      </c>
      <c r="G2234" t="s">
        <v>934</v>
      </c>
      <c r="H2234" t="s">
        <v>935</v>
      </c>
      <c r="I2234">
        <v>165892</v>
      </c>
      <c r="J2234" s="19">
        <v>42454</v>
      </c>
      <c r="K2234" s="19">
        <v>42490</v>
      </c>
      <c r="L2234">
        <v>201604</v>
      </c>
      <c r="M2234" s="19">
        <v>42461</v>
      </c>
      <c r="N2234">
        <v>24616</v>
      </c>
      <c r="O2234" t="s">
        <v>1076</v>
      </c>
      <c r="P2234" t="s">
        <v>1172</v>
      </c>
      <c r="Q2234" t="s">
        <v>924</v>
      </c>
      <c r="R2234">
        <v>11466</v>
      </c>
      <c r="S2234" s="19">
        <v>42571</v>
      </c>
      <c r="T2234">
        <v>165892</v>
      </c>
      <c r="U2234" t="s">
        <v>356</v>
      </c>
      <c r="V2234" s="19">
        <v>42590</v>
      </c>
      <c r="W2234" t="s">
        <v>2536</v>
      </c>
      <c r="X2234" t="s">
        <v>2537</v>
      </c>
      <c r="Y2234" t="s">
        <v>95</v>
      </c>
      <c r="Z2234" t="s">
        <v>14</v>
      </c>
      <c r="AA2234" s="29">
        <v>-848.81</v>
      </c>
      <c r="AB2234">
        <v>0</v>
      </c>
      <c r="AC2234">
        <f t="shared" si="420"/>
        <v>2016</v>
      </c>
      <c r="AD2234">
        <f t="shared" si="421"/>
        <v>8</v>
      </c>
      <c r="AE2234">
        <f t="shared" si="422"/>
        <v>2016</v>
      </c>
      <c r="AF2234">
        <f t="shared" si="423"/>
        <v>3</v>
      </c>
      <c r="AG2234" t="str">
        <f>VLOOKUP(F2234,vlookup!$A$2:$E$660,2,0)</f>
        <v>Retained</v>
      </c>
      <c r="AH2234" t="str">
        <f>VLOOKUP(F2234,vlookup!$A$2:$E$660,3,0)</f>
        <v>Service Contract</v>
      </c>
      <c r="AI2234" t="str">
        <f>VLOOKUP(F2234,vlookup!$A$2:$E$660,4,0)</f>
        <v>Used Car Programs</v>
      </c>
      <c r="AJ2234" t="str">
        <f>VLOOKUP(F2234,vlookup!$A$2:$E$660,5,0)</f>
        <v>High Mileage</v>
      </c>
      <c r="AL2234">
        <f t="shared" si="424"/>
        <v>35</v>
      </c>
      <c r="AM2234">
        <f t="shared" si="425"/>
        <v>133</v>
      </c>
      <c r="AN2234" t="str">
        <f t="shared" si="426"/>
        <v/>
      </c>
      <c r="AO2234" t="str">
        <f t="shared" si="427"/>
        <v/>
      </c>
      <c r="AP2234" t="str">
        <f t="shared" si="428"/>
        <v/>
      </c>
      <c r="AQ2234" t="str">
        <f t="shared" si="429"/>
        <v/>
      </c>
      <c r="AR2234">
        <f t="shared" si="430"/>
        <v>-848.81</v>
      </c>
      <c r="AS2234" t="str">
        <f t="shared" si="431"/>
        <v>6A052901C6Y-1</v>
      </c>
      <c r="AT2234" t="str">
        <f>IFERROR(IF(VLOOKUP(Y2234,vlookup!$I$2:$J$9,1,0)=Y2234,VLOOKUP(Y2234,vlookup!$I$2:$J$9,2,0),PROPER(Y2234)),PROPER(Y2234))</f>
        <v>Parts</v>
      </c>
      <c r="AU2234" t="str">
        <f>IFERROR(IF(B2234=VLOOKUP(B2234,vlookup!$L$2:$L$10,1,0),"Yes","No"),"No")</f>
        <v>No</v>
      </c>
    </row>
    <row r="2235" spans="1:47" ht="14.45" customHeight="1" x14ac:dyDescent="0.25">
      <c r="A2235" t="s">
        <v>2691</v>
      </c>
      <c r="B2235" s="31" t="s">
        <v>2692</v>
      </c>
      <c r="C2235">
        <v>1</v>
      </c>
      <c r="D2235">
        <v>1</v>
      </c>
      <c r="E2235" t="s">
        <v>382</v>
      </c>
      <c r="F2235" t="s">
        <v>60</v>
      </c>
      <c r="G2235" t="s">
        <v>934</v>
      </c>
      <c r="H2235" t="s">
        <v>935</v>
      </c>
      <c r="I2235">
        <v>166454</v>
      </c>
      <c r="J2235" s="19">
        <v>41788</v>
      </c>
      <c r="K2235" s="19">
        <v>41848</v>
      </c>
      <c r="L2235">
        <v>201407</v>
      </c>
      <c r="M2235" s="19">
        <v>41821</v>
      </c>
      <c r="N2235">
        <v>24617</v>
      </c>
      <c r="O2235" t="s">
        <v>1070</v>
      </c>
      <c r="P2235" t="s">
        <v>1613</v>
      </c>
      <c r="Q2235" t="s">
        <v>924</v>
      </c>
      <c r="R2235">
        <v>6204463</v>
      </c>
      <c r="S2235" s="19">
        <v>41823</v>
      </c>
      <c r="T2235">
        <v>167071</v>
      </c>
      <c r="U2235" t="s">
        <v>357</v>
      </c>
      <c r="V2235" s="19">
        <v>41863</v>
      </c>
      <c r="W2235" t="s">
        <v>2772</v>
      </c>
      <c r="X2235" t="s">
        <v>2773</v>
      </c>
      <c r="Y2235" t="s">
        <v>95</v>
      </c>
      <c r="Z2235" t="s">
        <v>364</v>
      </c>
      <c r="AA2235" s="29">
        <v>-1250</v>
      </c>
      <c r="AB2235">
        <v>0</v>
      </c>
      <c r="AC2235">
        <f t="shared" si="420"/>
        <v>2014</v>
      </c>
      <c r="AD2235">
        <f t="shared" si="421"/>
        <v>8</v>
      </c>
      <c r="AE2235">
        <f t="shared" si="422"/>
        <v>2014</v>
      </c>
      <c r="AF2235">
        <f t="shared" si="423"/>
        <v>5</v>
      </c>
      <c r="AG2235" t="str">
        <f>VLOOKUP(F2235,vlookup!$A$2:$E$660,2,0)</f>
        <v>Retained</v>
      </c>
      <c r="AH2235" t="str">
        <f>VLOOKUP(F2235,vlookup!$A$2:$E$660,3,0)</f>
        <v>Service Contract</v>
      </c>
      <c r="AI2235" t="str">
        <f>VLOOKUP(F2235,vlookup!$A$2:$E$660,4,0)</f>
        <v>Used Car Programs</v>
      </c>
      <c r="AJ2235" t="str">
        <f>VLOOKUP(F2235,vlookup!$A$2:$E$660,5,0)</f>
        <v>High Mileage</v>
      </c>
      <c r="AL2235">
        <f t="shared" si="424"/>
        <v>59</v>
      </c>
      <c r="AM2235">
        <f t="shared" si="425"/>
        <v>73</v>
      </c>
      <c r="AN2235">
        <f t="shared" si="426"/>
        <v>617</v>
      </c>
      <c r="AO2235" t="str">
        <f t="shared" si="427"/>
        <v/>
      </c>
      <c r="AP2235" t="str">
        <f t="shared" si="428"/>
        <v/>
      </c>
      <c r="AQ2235">
        <f t="shared" si="429"/>
        <v>-1250</v>
      </c>
      <c r="AR2235" t="str">
        <f t="shared" si="430"/>
        <v/>
      </c>
      <c r="AS2235" t="str">
        <f t="shared" si="431"/>
        <v>4A012964E4Y-1</v>
      </c>
      <c r="AT2235" t="str">
        <f>IFERROR(IF(VLOOKUP(Y2235,vlookup!$I$2:$J$9,1,0)=Y2235,VLOOKUP(Y2235,vlookup!$I$2:$J$9,2,0),PROPER(Y2235)),PROPER(Y2235))</f>
        <v>Parts</v>
      </c>
      <c r="AU2235" t="str">
        <f>IFERROR(IF(B2235=VLOOKUP(B2235,vlookup!$L$2:$L$10,1,0),"Yes","No"),"No")</f>
        <v>No</v>
      </c>
    </row>
    <row r="2236" spans="1:47" ht="14.45" customHeight="1" x14ac:dyDescent="0.25">
      <c r="A2236" t="s">
        <v>1124</v>
      </c>
      <c r="B2236" s="31" t="s">
        <v>1125</v>
      </c>
      <c r="C2236">
        <v>1</v>
      </c>
      <c r="D2236">
        <v>1</v>
      </c>
      <c r="E2236" t="s">
        <v>382</v>
      </c>
      <c r="F2236" t="s">
        <v>238</v>
      </c>
      <c r="G2236" t="s">
        <v>934</v>
      </c>
      <c r="H2236" t="s">
        <v>1126</v>
      </c>
      <c r="I2236">
        <v>195043</v>
      </c>
      <c r="J2236" s="19">
        <v>43867</v>
      </c>
      <c r="K2236" s="19">
        <v>43959</v>
      </c>
      <c r="L2236">
        <v>202005</v>
      </c>
      <c r="M2236" s="19">
        <v>43952</v>
      </c>
      <c r="N2236">
        <v>24616</v>
      </c>
      <c r="O2236" t="s">
        <v>1076</v>
      </c>
      <c r="P2236" t="s">
        <v>1479</v>
      </c>
      <c r="Q2236" t="s">
        <v>924</v>
      </c>
      <c r="R2236">
        <v>45984</v>
      </c>
      <c r="S2236" s="19">
        <v>44055</v>
      </c>
      <c r="T2236">
        <v>201339</v>
      </c>
      <c r="U2236" t="s">
        <v>356</v>
      </c>
      <c r="V2236" s="19">
        <v>44068</v>
      </c>
      <c r="W2236" t="s">
        <v>362</v>
      </c>
      <c r="X2236" t="s">
        <v>363</v>
      </c>
      <c r="Y2236" t="s">
        <v>95</v>
      </c>
      <c r="Z2236" t="s">
        <v>358</v>
      </c>
      <c r="AA2236" s="29">
        <v>-235.2</v>
      </c>
      <c r="AB2236">
        <v>0</v>
      </c>
      <c r="AC2236">
        <f t="shared" si="420"/>
        <v>2020</v>
      </c>
      <c r="AD2236">
        <f t="shared" si="421"/>
        <v>8</v>
      </c>
      <c r="AE2236">
        <f t="shared" si="422"/>
        <v>2020</v>
      </c>
      <c r="AF2236">
        <f t="shared" si="423"/>
        <v>2</v>
      </c>
      <c r="AG2236" t="str">
        <f>VLOOKUP(F2236,vlookup!$A$2:$E$660,2,0)</f>
        <v>Retained</v>
      </c>
      <c r="AH2236" t="str">
        <f>VLOOKUP(F2236,vlookup!$A$2:$E$660,3,0)</f>
        <v>Service Contract</v>
      </c>
      <c r="AI2236" t="str">
        <f>VLOOKUP(F2236,vlookup!$A$2:$E$660,4,0)</f>
        <v>Used Car Programs</v>
      </c>
      <c r="AJ2236" t="str">
        <f>VLOOKUP(F2236,vlookup!$A$2:$E$660,5,0)</f>
        <v>High Mileage</v>
      </c>
      <c r="AL2236">
        <f t="shared" si="424"/>
        <v>92</v>
      </c>
      <c r="AM2236">
        <f t="shared" si="425"/>
        <v>199</v>
      </c>
      <c r="AN2236">
        <f t="shared" si="426"/>
        <v>6296</v>
      </c>
      <c r="AO2236" t="str">
        <f t="shared" si="427"/>
        <v/>
      </c>
      <c r="AP2236" t="str">
        <f t="shared" si="428"/>
        <v/>
      </c>
      <c r="AQ2236" t="str">
        <f t="shared" si="429"/>
        <v/>
      </c>
      <c r="AR2236">
        <f t="shared" si="430"/>
        <v>-235.2</v>
      </c>
      <c r="AS2236" t="str">
        <f t="shared" si="431"/>
        <v>5L004983B0Y-1</v>
      </c>
      <c r="AT2236" t="str">
        <f>IFERROR(IF(VLOOKUP(Y2236,vlookup!$I$2:$J$9,1,0)=Y2236,VLOOKUP(Y2236,vlookup!$I$2:$J$9,2,0),PROPER(Y2236)),PROPER(Y2236))</f>
        <v>Parts</v>
      </c>
      <c r="AU2236" t="str">
        <f>IFERROR(IF(B2236=VLOOKUP(B2236,vlookup!$L$2:$L$10,1,0),"Yes","No"),"No")</f>
        <v>No</v>
      </c>
    </row>
    <row r="2237" spans="1:47" ht="14.45" customHeight="1" x14ac:dyDescent="0.25">
      <c r="A2237" t="s">
        <v>3018</v>
      </c>
      <c r="B2237" s="31" t="s">
        <v>3019</v>
      </c>
      <c r="C2237">
        <v>1</v>
      </c>
      <c r="D2237">
        <v>1</v>
      </c>
      <c r="E2237" t="s">
        <v>382</v>
      </c>
      <c r="F2237" t="s">
        <v>205</v>
      </c>
      <c r="G2237" t="s">
        <v>1086</v>
      </c>
      <c r="H2237" t="s">
        <v>1182</v>
      </c>
      <c r="I2237">
        <v>77572</v>
      </c>
      <c r="J2237" s="19">
        <v>42861</v>
      </c>
      <c r="K2237" s="19">
        <v>42906</v>
      </c>
      <c r="L2237">
        <v>201706</v>
      </c>
      <c r="M2237" s="19">
        <v>42887</v>
      </c>
      <c r="N2237">
        <v>24617</v>
      </c>
      <c r="O2237" t="s">
        <v>1070</v>
      </c>
      <c r="P2237" t="s">
        <v>3020</v>
      </c>
      <c r="Q2237" t="s">
        <v>924</v>
      </c>
      <c r="R2237">
        <v>416608</v>
      </c>
      <c r="S2237" s="19">
        <v>43216</v>
      </c>
      <c r="T2237">
        <v>95854</v>
      </c>
      <c r="U2237" t="s">
        <v>356</v>
      </c>
      <c r="V2237" s="19">
        <v>43221</v>
      </c>
      <c r="W2237" t="s">
        <v>2848</v>
      </c>
      <c r="X2237" t="s">
        <v>2849</v>
      </c>
      <c r="Y2237" t="s">
        <v>95</v>
      </c>
      <c r="Z2237" t="s">
        <v>603</v>
      </c>
      <c r="AA2237" s="29">
        <v>-269</v>
      </c>
      <c r="AB2237">
        <v>0</v>
      </c>
      <c r="AC2237">
        <f t="shared" si="420"/>
        <v>2018</v>
      </c>
      <c r="AD2237">
        <f t="shared" si="421"/>
        <v>5</v>
      </c>
      <c r="AE2237">
        <f t="shared" si="422"/>
        <v>2017</v>
      </c>
      <c r="AF2237">
        <f t="shared" si="423"/>
        <v>5</v>
      </c>
      <c r="AG2237" t="str">
        <f>VLOOKUP(F2237,vlookup!$A$2:$E$660,2,0)</f>
        <v>Retained</v>
      </c>
      <c r="AH2237" t="str">
        <f>VLOOKUP(F2237,vlookup!$A$2:$E$660,3,0)</f>
        <v>Service Contract</v>
      </c>
      <c r="AI2237" t="str">
        <f>VLOOKUP(F2237,vlookup!$A$2:$E$660,4,0)</f>
        <v>Used Car Programs</v>
      </c>
      <c r="AJ2237" t="str">
        <f>VLOOKUP(F2237,vlookup!$A$2:$E$660,5,0)</f>
        <v>High Mileage</v>
      </c>
      <c r="AL2237">
        <f t="shared" si="424"/>
        <v>44</v>
      </c>
      <c r="AM2237">
        <f t="shared" si="425"/>
        <v>355</v>
      </c>
      <c r="AN2237">
        <f t="shared" si="426"/>
        <v>18282</v>
      </c>
      <c r="AO2237" t="str">
        <f t="shared" si="427"/>
        <v/>
      </c>
      <c r="AP2237" t="str">
        <f t="shared" si="428"/>
        <v/>
      </c>
      <c r="AQ2237" t="str">
        <f t="shared" si="429"/>
        <v/>
      </c>
      <c r="AR2237">
        <f t="shared" si="430"/>
        <v>-269</v>
      </c>
      <c r="AS2237" t="str">
        <f t="shared" si="431"/>
        <v>9L721932E7-1</v>
      </c>
      <c r="AT2237" t="str">
        <f>IFERROR(IF(VLOOKUP(Y2237,vlookup!$I$2:$J$9,1,0)=Y2237,VLOOKUP(Y2237,vlookup!$I$2:$J$9,2,0),PROPER(Y2237)),PROPER(Y2237))</f>
        <v>Parts</v>
      </c>
      <c r="AU2237" t="str">
        <f>IFERROR(IF(B2237=VLOOKUP(B2237,vlookup!$L$2:$L$10,1,0),"Yes","No"),"No")</f>
        <v>No</v>
      </c>
    </row>
    <row r="2238" spans="1:47" ht="14.45" customHeight="1" x14ac:dyDescent="0.25">
      <c r="A2238" t="s">
        <v>3018</v>
      </c>
      <c r="B2238" s="31" t="s">
        <v>3019</v>
      </c>
      <c r="C2238">
        <v>2</v>
      </c>
      <c r="D2238">
        <v>1</v>
      </c>
      <c r="E2238" t="s">
        <v>382</v>
      </c>
      <c r="F2238" t="s">
        <v>205</v>
      </c>
      <c r="G2238" t="s">
        <v>1086</v>
      </c>
      <c r="H2238" t="s">
        <v>1182</v>
      </c>
      <c r="I2238">
        <v>77572</v>
      </c>
      <c r="J2238" s="19">
        <v>42861</v>
      </c>
      <c r="K2238" s="19">
        <v>42906</v>
      </c>
      <c r="L2238">
        <v>201706</v>
      </c>
      <c r="M2238" s="19">
        <v>42887</v>
      </c>
      <c r="N2238">
        <v>24617</v>
      </c>
      <c r="O2238" t="s">
        <v>1070</v>
      </c>
      <c r="P2238" t="s">
        <v>3020</v>
      </c>
      <c r="Q2238" t="s">
        <v>924</v>
      </c>
      <c r="R2238">
        <v>416969</v>
      </c>
      <c r="S2238" s="19">
        <v>43230</v>
      </c>
      <c r="T2238">
        <v>99154</v>
      </c>
      <c r="U2238" t="s">
        <v>356</v>
      </c>
      <c r="V2238" s="19">
        <v>43231</v>
      </c>
      <c r="W2238" t="s">
        <v>2774</v>
      </c>
      <c r="X2238" t="s">
        <v>2775</v>
      </c>
      <c r="Y2238" t="s">
        <v>95</v>
      </c>
      <c r="Z2238" t="s">
        <v>603</v>
      </c>
      <c r="AA2238" s="29">
        <v>-89.7</v>
      </c>
      <c r="AB2238">
        <v>0</v>
      </c>
      <c r="AC2238">
        <f t="shared" si="420"/>
        <v>2018</v>
      </c>
      <c r="AD2238">
        <f t="shared" si="421"/>
        <v>5</v>
      </c>
      <c r="AE2238">
        <f t="shared" si="422"/>
        <v>2017</v>
      </c>
      <c r="AF2238">
        <f t="shared" si="423"/>
        <v>5</v>
      </c>
      <c r="AG2238" t="str">
        <f>VLOOKUP(F2238,vlookup!$A$2:$E$660,2,0)</f>
        <v>Retained</v>
      </c>
      <c r="AH2238" t="str">
        <f>VLOOKUP(F2238,vlookup!$A$2:$E$660,3,0)</f>
        <v>Service Contract</v>
      </c>
      <c r="AI2238" t="str">
        <f>VLOOKUP(F2238,vlookup!$A$2:$E$660,4,0)</f>
        <v>Used Car Programs</v>
      </c>
      <c r="AJ2238" t="str">
        <f>VLOOKUP(F2238,vlookup!$A$2:$E$660,5,0)</f>
        <v>High Mileage</v>
      </c>
      <c r="AL2238">
        <f t="shared" si="424"/>
        <v>44</v>
      </c>
      <c r="AM2238">
        <f t="shared" si="425"/>
        <v>365</v>
      </c>
      <c r="AN2238">
        <f t="shared" si="426"/>
        <v>21582</v>
      </c>
      <c r="AO2238" t="str">
        <f t="shared" si="427"/>
        <v/>
      </c>
      <c r="AP2238" t="str">
        <f t="shared" si="428"/>
        <v/>
      </c>
      <c r="AQ2238" t="str">
        <f t="shared" si="429"/>
        <v/>
      </c>
      <c r="AR2238">
        <f t="shared" si="430"/>
        <v>-89.7</v>
      </c>
      <c r="AS2238" t="str">
        <f t="shared" si="431"/>
        <v>9L721932E7-2</v>
      </c>
      <c r="AT2238" t="str">
        <f>IFERROR(IF(VLOOKUP(Y2238,vlookup!$I$2:$J$9,1,0)=Y2238,VLOOKUP(Y2238,vlookup!$I$2:$J$9,2,0),PROPER(Y2238)),PROPER(Y2238))</f>
        <v>Parts</v>
      </c>
      <c r="AU2238" t="str">
        <f>IFERROR(IF(B2238=VLOOKUP(B2238,vlookup!$L$2:$L$10,1,0),"Yes","No"),"No")</f>
        <v>No</v>
      </c>
    </row>
    <row r="2239" spans="1:47" ht="14.45" customHeight="1" x14ac:dyDescent="0.25">
      <c r="A2239" t="s">
        <v>3021</v>
      </c>
      <c r="B2239" s="31" t="s">
        <v>3022</v>
      </c>
      <c r="C2239">
        <v>1</v>
      </c>
      <c r="D2239">
        <v>1</v>
      </c>
      <c r="E2239" t="s">
        <v>382</v>
      </c>
      <c r="F2239" t="s">
        <v>238</v>
      </c>
      <c r="G2239" t="s">
        <v>1086</v>
      </c>
      <c r="H2239" t="s">
        <v>1182</v>
      </c>
      <c r="I2239">
        <v>102309</v>
      </c>
      <c r="J2239" s="19">
        <v>43516</v>
      </c>
      <c r="K2239" s="19">
        <v>43553</v>
      </c>
      <c r="L2239">
        <v>201903</v>
      </c>
      <c r="M2239" s="19">
        <v>43525</v>
      </c>
      <c r="N2239">
        <v>24617</v>
      </c>
      <c r="O2239" t="s">
        <v>1070</v>
      </c>
      <c r="P2239" t="s">
        <v>1977</v>
      </c>
      <c r="Q2239" t="s">
        <v>924</v>
      </c>
      <c r="R2239">
        <v>19443</v>
      </c>
      <c r="S2239" s="19">
        <v>43586</v>
      </c>
      <c r="T2239">
        <v>105877</v>
      </c>
      <c r="U2239" t="s">
        <v>356</v>
      </c>
      <c r="V2239" s="19">
        <v>43608</v>
      </c>
      <c r="W2239" t="s">
        <v>370</v>
      </c>
      <c r="X2239" t="s">
        <v>371</v>
      </c>
      <c r="Y2239" t="s">
        <v>95</v>
      </c>
      <c r="Z2239" t="s">
        <v>369</v>
      </c>
      <c r="AA2239" s="29">
        <v>-3423.86</v>
      </c>
      <c r="AB2239">
        <v>0</v>
      </c>
      <c r="AC2239">
        <f t="shared" si="420"/>
        <v>2019</v>
      </c>
      <c r="AD2239">
        <f t="shared" si="421"/>
        <v>5</v>
      </c>
      <c r="AE2239">
        <f t="shared" si="422"/>
        <v>2019</v>
      </c>
      <c r="AF2239">
        <f t="shared" si="423"/>
        <v>2</v>
      </c>
      <c r="AG2239" t="str">
        <f>VLOOKUP(F2239,vlookup!$A$2:$E$660,2,0)</f>
        <v>Retained</v>
      </c>
      <c r="AH2239" t="str">
        <f>VLOOKUP(F2239,vlookup!$A$2:$E$660,3,0)</f>
        <v>Service Contract</v>
      </c>
      <c r="AI2239" t="str">
        <f>VLOOKUP(F2239,vlookup!$A$2:$E$660,4,0)</f>
        <v>Used Car Programs</v>
      </c>
      <c r="AJ2239" t="str">
        <f>VLOOKUP(F2239,vlookup!$A$2:$E$660,5,0)</f>
        <v>High Mileage</v>
      </c>
      <c r="AL2239">
        <f t="shared" si="424"/>
        <v>39</v>
      </c>
      <c r="AM2239">
        <f t="shared" si="425"/>
        <v>93</v>
      </c>
      <c r="AN2239">
        <f t="shared" si="426"/>
        <v>3568</v>
      </c>
      <c r="AO2239" t="str">
        <f t="shared" si="427"/>
        <v/>
      </c>
      <c r="AP2239" t="str">
        <f t="shared" si="428"/>
        <v/>
      </c>
      <c r="AQ2239" t="str">
        <f t="shared" si="429"/>
        <v/>
      </c>
      <c r="AR2239">
        <f t="shared" si="430"/>
        <v>-3423.86</v>
      </c>
      <c r="AS2239" t="str">
        <f t="shared" si="431"/>
        <v>8L630015B9Y-1</v>
      </c>
      <c r="AT2239" t="str">
        <f>IFERROR(IF(VLOOKUP(Y2239,vlookup!$I$2:$J$9,1,0)=Y2239,VLOOKUP(Y2239,vlookup!$I$2:$J$9,2,0),PROPER(Y2239)),PROPER(Y2239))</f>
        <v>Parts</v>
      </c>
      <c r="AU2239" t="str">
        <f>IFERROR(IF(B2239=VLOOKUP(B2239,vlookup!$L$2:$L$10,1,0),"Yes","No"),"No")</f>
        <v>No</v>
      </c>
    </row>
    <row r="2240" spans="1:47" ht="14.45" customHeight="1" x14ac:dyDescent="0.25">
      <c r="A2240" t="s">
        <v>1480</v>
      </c>
      <c r="B2240" s="31" t="s">
        <v>1481</v>
      </c>
      <c r="C2240">
        <v>2</v>
      </c>
      <c r="D2240">
        <v>1</v>
      </c>
      <c r="E2240" t="s">
        <v>382</v>
      </c>
      <c r="F2240" t="s">
        <v>60</v>
      </c>
      <c r="G2240" t="s">
        <v>1086</v>
      </c>
      <c r="H2240" t="s">
        <v>3743</v>
      </c>
      <c r="I2240">
        <v>117522</v>
      </c>
      <c r="J2240" s="19">
        <v>41371</v>
      </c>
      <c r="K2240" s="19">
        <v>41439</v>
      </c>
      <c r="L2240">
        <v>201306</v>
      </c>
      <c r="M2240" s="19">
        <v>41426</v>
      </c>
      <c r="N2240">
        <v>24616</v>
      </c>
      <c r="O2240" t="s">
        <v>1076</v>
      </c>
      <c r="P2240" t="s">
        <v>1082</v>
      </c>
      <c r="Q2240" t="s">
        <v>973</v>
      </c>
      <c r="R2240" t="s">
        <v>1482</v>
      </c>
      <c r="S2240" s="19">
        <v>41428</v>
      </c>
      <c r="T2240">
        <v>118507</v>
      </c>
      <c r="U2240" t="s">
        <v>357</v>
      </c>
      <c r="V2240" s="19">
        <v>41460</v>
      </c>
      <c r="W2240" t="s">
        <v>3023</v>
      </c>
      <c r="X2240" t="s">
        <v>3024</v>
      </c>
      <c r="Y2240" t="s">
        <v>95</v>
      </c>
      <c r="Z2240" t="s">
        <v>358</v>
      </c>
      <c r="AA2240" s="29">
        <v>-177.6</v>
      </c>
      <c r="AB2240" t="s">
        <v>544</v>
      </c>
      <c r="AC2240">
        <f t="shared" si="420"/>
        <v>2013</v>
      </c>
      <c r="AD2240">
        <f t="shared" si="421"/>
        <v>7</v>
      </c>
      <c r="AE2240">
        <f t="shared" si="422"/>
        <v>2013</v>
      </c>
      <c r="AF2240">
        <f t="shared" si="423"/>
        <v>4</v>
      </c>
      <c r="AG2240" t="str">
        <f>VLOOKUP(F2240,vlookup!$A$2:$E$660,2,0)</f>
        <v>Retained</v>
      </c>
      <c r="AH2240" t="str">
        <f>VLOOKUP(F2240,vlookup!$A$2:$E$660,3,0)</f>
        <v>Service Contract</v>
      </c>
      <c r="AI2240" t="str">
        <f>VLOOKUP(F2240,vlookup!$A$2:$E$660,4,0)</f>
        <v>Used Car Programs</v>
      </c>
      <c r="AJ2240" t="str">
        <f>VLOOKUP(F2240,vlookup!$A$2:$E$660,5,0)</f>
        <v>High Mileage</v>
      </c>
      <c r="AL2240">
        <f t="shared" si="424"/>
        <v>67</v>
      </c>
      <c r="AM2240">
        <f t="shared" si="425"/>
        <v>88</v>
      </c>
      <c r="AN2240">
        <f t="shared" si="426"/>
        <v>985</v>
      </c>
      <c r="AO2240" t="str">
        <f t="shared" si="427"/>
        <v/>
      </c>
      <c r="AP2240" t="str">
        <f t="shared" si="428"/>
        <v/>
      </c>
      <c r="AQ2240">
        <f t="shared" si="429"/>
        <v>-177.6</v>
      </c>
      <c r="AR2240" t="str">
        <f t="shared" si="430"/>
        <v/>
      </c>
      <c r="AS2240" t="str">
        <f t="shared" si="431"/>
        <v>4C350334D3Y-2</v>
      </c>
      <c r="AT2240" t="str">
        <f>IFERROR(IF(VLOOKUP(Y2240,vlookup!$I$2:$J$9,1,0)=Y2240,VLOOKUP(Y2240,vlookup!$I$2:$J$9,2,0),PROPER(Y2240)),PROPER(Y2240))</f>
        <v>Parts</v>
      </c>
      <c r="AU2240" t="str">
        <f>IFERROR(IF(B2240=VLOOKUP(B2240,vlookup!$L$2:$L$10,1,0),"Yes","No"),"No")</f>
        <v>No</v>
      </c>
    </row>
    <row r="2241" spans="1:47" ht="14.45" customHeight="1" x14ac:dyDescent="0.25">
      <c r="A2241" t="s">
        <v>1480</v>
      </c>
      <c r="B2241" s="31" t="s">
        <v>1481</v>
      </c>
      <c r="C2241">
        <v>2</v>
      </c>
      <c r="D2241">
        <v>1</v>
      </c>
      <c r="E2241" t="s">
        <v>382</v>
      </c>
      <c r="F2241" t="s">
        <v>60</v>
      </c>
      <c r="G2241" t="s">
        <v>1086</v>
      </c>
      <c r="H2241" t="s">
        <v>3743</v>
      </c>
      <c r="I2241">
        <v>117522</v>
      </c>
      <c r="J2241" s="19">
        <v>41371</v>
      </c>
      <c r="K2241" s="19">
        <v>41439</v>
      </c>
      <c r="L2241">
        <v>201306</v>
      </c>
      <c r="M2241" s="19">
        <v>41426</v>
      </c>
      <c r="N2241">
        <v>24616</v>
      </c>
      <c r="O2241" t="s">
        <v>1076</v>
      </c>
      <c r="P2241" t="s">
        <v>1082</v>
      </c>
      <c r="Q2241" t="s">
        <v>973</v>
      </c>
      <c r="R2241" t="s">
        <v>1482</v>
      </c>
      <c r="S2241" s="19">
        <v>41428</v>
      </c>
      <c r="T2241">
        <v>118507</v>
      </c>
      <c r="U2241" t="s">
        <v>357</v>
      </c>
      <c r="V2241" s="19">
        <v>41460</v>
      </c>
      <c r="W2241" t="s">
        <v>2782</v>
      </c>
      <c r="X2241" t="s">
        <v>2783</v>
      </c>
      <c r="Y2241" t="s">
        <v>95</v>
      </c>
      <c r="Z2241" t="s">
        <v>369</v>
      </c>
      <c r="AA2241" s="29">
        <v>-608.12</v>
      </c>
      <c r="AB2241" t="s">
        <v>544</v>
      </c>
      <c r="AC2241">
        <f t="shared" si="420"/>
        <v>2013</v>
      </c>
      <c r="AD2241">
        <f t="shared" si="421"/>
        <v>7</v>
      </c>
      <c r="AE2241">
        <f t="shared" si="422"/>
        <v>2013</v>
      </c>
      <c r="AF2241">
        <f t="shared" si="423"/>
        <v>4</v>
      </c>
      <c r="AG2241" t="str">
        <f>VLOOKUP(F2241,vlookup!$A$2:$E$660,2,0)</f>
        <v>Retained</v>
      </c>
      <c r="AH2241" t="str">
        <f>VLOOKUP(F2241,vlookup!$A$2:$E$660,3,0)</f>
        <v>Service Contract</v>
      </c>
      <c r="AI2241" t="str">
        <f>VLOOKUP(F2241,vlookup!$A$2:$E$660,4,0)</f>
        <v>Used Car Programs</v>
      </c>
      <c r="AJ2241" t="str">
        <f>VLOOKUP(F2241,vlookup!$A$2:$E$660,5,0)</f>
        <v>High Mileage</v>
      </c>
      <c r="AL2241">
        <f t="shared" si="424"/>
        <v>67</v>
      </c>
      <c r="AM2241">
        <f t="shared" si="425"/>
        <v>88</v>
      </c>
      <c r="AN2241">
        <f t="shared" si="426"/>
        <v>985</v>
      </c>
      <c r="AO2241" t="str">
        <f t="shared" si="427"/>
        <v/>
      </c>
      <c r="AP2241" t="str">
        <f t="shared" si="428"/>
        <v/>
      </c>
      <c r="AQ2241">
        <f t="shared" si="429"/>
        <v>-608.12</v>
      </c>
      <c r="AR2241" t="str">
        <f t="shared" si="430"/>
        <v/>
      </c>
      <c r="AS2241" t="str">
        <f t="shared" si="431"/>
        <v>4C350334D3Y-2</v>
      </c>
      <c r="AT2241" t="str">
        <f>IFERROR(IF(VLOOKUP(Y2241,vlookup!$I$2:$J$9,1,0)=Y2241,VLOOKUP(Y2241,vlookup!$I$2:$J$9,2,0),PROPER(Y2241)),PROPER(Y2241))</f>
        <v>Parts</v>
      </c>
      <c r="AU2241" t="str">
        <f>IFERROR(IF(B2241=VLOOKUP(B2241,vlookup!$L$2:$L$10,1,0),"Yes","No"),"No")</f>
        <v>No</v>
      </c>
    </row>
    <row r="2242" spans="1:47" ht="14.45" customHeight="1" x14ac:dyDescent="0.25">
      <c r="A2242" t="s">
        <v>1483</v>
      </c>
      <c r="B2242" s="31" t="s">
        <v>1484</v>
      </c>
      <c r="C2242">
        <v>2</v>
      </c>
      <c r="D2242">
        <v>1</v>
      </c>
      <c r="E2242" t="s">
        <v>382</v>
      </c>
      <c r="F2242" t="s">
        <v>238</v>
      </c>
      <c r="G2242" t="s">
        <v>1086</v>
      </c>
      <c r="H2242" t="s">
        <v>3744</v>
      </c>
      <c r="I2242">
        <v>77057</v>
      </c>
      <c r="J2242" s="19">
        <v>42434</v>
      </c>
      <c r="K2242" s="19">
        <v>42460</v>
      </c>
      <c r="L2242">
        <v>201603</v>
      </c>
      <c r="M2242" s="19">
        <v>42430</v>
      </c>
      <c r="N2242">
        <v>24616</v>
      </c>
      <c r="O2242" t="s">
        <v>1076</v>
      </c>
      <c r="P2242" t="s">
        <v>1485</v>
      </c>
      <c r="Q2242" t="s">
        <v>924</v>
      </c>
      <c r="R2242">
        <v>13077</v>
      </c>
      <c r="S2242" s="19">
        <v>42754</v>
      </c>
      <c r="T2242">
        <v>88026</v>
      </c>
      <c r="U2242" t="s">
        <v>356</v>
      </c>
      <c r="V2242" s="19">
        <v>42758</v>
      </c>
      <c r="W2242" t="s">
        <v>988</v>
      </c>
      <c r="X2242" t="s">
        <v>989</v>
      </c>
      <c r="Y2242" t="s">
        <v>95</v>
      </c>
      <c r="Z2242" t="s">
        <v>364</v>
      </c>
      <c r="AA2242" s="29">
        <v>-26.95</v>
      </c>
      <c r="AB2242">
        <v>0</v>
      </c>
      <c r="AC2242">
        <f t="shared" si="420"/>
        <v>2017</v>
      </c>
      <c r="AD2242">
        <f t="shared" si="421"/>
        <v>1</v>
      </c>
      <c r="AE2242">
        <f t="shared" si="422"/>
        <v>2016</v>
      </c>
      <c r="AF2242">
        <f t="shared" si="423"/>
        <v>3</v>
      </c>
      <c r="AG2242" t="str">
        <f>VLOOKUP(F2242,vlookup!$A$2:$E$660,2,0)</f>
        <v>Retained</v>
      </c>
      <c r="AH2242" t="str">
        <f>VLOOKUP(F2242,vlookup!$A$2:$E$660,3,0)</f>
        <v>Service Contract</v>
      </c>
      <c r="AI2242" t="str">
        <f>VLOOKUP(F2242,vlookup!$A$2:$E$660,4,0)</f>
        <v>Used Car Programs</v>
      </c>
      <c r="AJ2242" t="str">
        <f>VLOOKUP(F2242,vlookup!$A$2:$E$660,5,0)</f>
        <v>High Mileage</v>
      </c>
      <c r="AL2242">
        <f t="shared" si="424"/>
        <v>26</v>
      </c>
      <c r="AM2242">
        <f t="shared" si="425"/>
        <v>318</v>
      </c>
      <c r="AN2242">
        <f t="shared" si="426"/>
        <v>10969</v>
      </c>
      <c r="AO2242" t="str">
        <f t="shared" si="427"/>
        <v/>
      </c>
      <c r="AP2242" t="str">
        <f t="shared" si="428"/>
        <v/>
      </c>
      <c r="AQ2242" t="str">
        <f t="shared" si="429"/>
        <v/>
      </c>
      <c r="AR2242">
        <f t="shared" si="430"/>
        <v>-26.95</v>
      </c>
      <c r="AS2242" t="str">
        <f t="shared" si="431"/>
        <v>AW112080C6Y-2</v>
      </c>
      <c r="AT2242" t="str">
        <f>IFERROR(IF(VLOOKUP(Y2242,vlookup!$I$2:$J$9,1,0)=Y2242,VLOOKUP(Y2242,vlookup!$I$2:$J$9,2,0),PROPER(Y2242)),PROPER(Y2242))</f>
        <v>Parts</v>
      </c>
      <c r="AU2242" t="str">
        <f>IFERROR(IF(B2242=VLOOKUP(B2242,vlookup!$L$2:$L$10,1,0),"Yes","No"),"No")</f>
        <v>No</v>
      </c>
    </row>
    <row r="2243" spans="1:47" ht="14.45" customHeight="1" x14ac:dyDescent="0.25">
      <c r="A2243" t="s">
        <v>1483</v>
      </c>
      <c r="B2243" s="31" t="s">
        <v>1484</v>
      </c>
      <c r="C2243">
        <v>2</v>
      </c>
      <c r="D2243">
        <v>1</v>
      </c>
      <c r="E2243" t="s">
        <v>382</v>
      </c>
      <c r="F2243" t="s">
        <v>238</v>
      </c>
      <c r="G2243" t="s">
        <v>1086</v>
      </c>
      <c r="H2243" t="s">
        <v>3744</v>
      </c>
      <c r="I2243">
        <v>77057</v>
      </c>
      <c r="J2243" s="19">
        <v>42434</v>
      </c>
      <c r="K2243" s="19">
        <v>42460</v>
      </c>
      <c r="L2243">
        <v>201603</v>
      </c>
      <c r="M2243" s="19">
        <v>42430</v>
      </c>
      <c r="N2243">
        <v>24616</v>
      </c>
      <c r="O2243" t="s">
        <v>1076</v>
      </c>
      <c r="P2243" t="s">
        <v>1485</v>
      </c>
      <c r="Q2243" t="s">
        <v>924</v>
      </c>
      <c r="R2243">
        <v>13077</v>
      </c>
      <c r="S2243" s="19">
        <v>42754</v>
      </c>
      <c r="T2243">
        <v>88026</v>
      </c>
      <c r="U2243" t="s">
        <v>356</v>
      </c>
      <c r="V2243" s="19">
        <v>42758</v>
      </c>
      <c r="W2243" t="s">
        <v>372</v>
      </c>
      <c r="X2243" t="s">
        <v>373</v>
      </c>
      <c r="Y2243" t="s">
        <v>95</v>
      </c>
      <c r="Z2243" t="s">
        <v>369</v>
      </c>
      <c r="AA2243" s="29">
        <v>-31.96</v>
      </c>
      <c r="AB2243">
        <v>0</v>
      </c>
      <c r="AC2243">
        <f t="shared" ref="AC2243:AC2306" si="432">YEAR(V2243)</f>
        <v>2017</v>
      </c>
      <c r="AD2243">
        <f t="shared" ref="AD2243:AD2306" si="433">MONTH(V2243)</f>
        <v>1</v>
      </c>
      <c r="AE2243">
        <f t="shared" ref="AE2243:AE2306" si="434">YEAR(J2243)</f>
        <v>2016</v>
      </c>
      <c r="AF2243">
        <f t="shared" ref="AF2243:AF2306" si="435">MONTH(J2243)</f>
        <v>3</v>
      </c>
      <c r="AG2243" t="str">
        <f>VLOOKUP(F2243,vlookup!$A$2:$E$660,2,0)</f>
        <v>Retained</v>
      </c>
      <c r="AH2243" t="str">
        <f>VLOOKUP(F2243,vlookup!$A$2:$E$660,3,0)</f>
        <v>Service Contract</v>
      </c>
      <c r="AI2243" t="str">
        <f>VLOOKUP(F2243,vlookup!$A$2:$E$660,4,0)</f>
        <v>Used Car Programs</v>
      </c>
      <c r="AJ2243" t="str">
        <f>VLOOKUP(F2243,vlookup!$A$2:$E$660,5,0)</f>
        <v>High Mileage</v>
      </c>
      <c r="AL2243">
        <f t="shared" ref="AL2243:AL2306" si="436">DAYS360(J2243,K2243)</f>
        <v>26</v>
      </c>
      <c r="AM2243">
        <f t="shared" ref="AM2243:AM2306" si="437">DAYS360(J2243,V2243)</f>
        <v>318</v>
      </c>
      <c r="AN2243">
        <f t="shared" ref="AN2243:AN2306" si="438">IF(T2243-I2243&lt;1,"",T2243-I2243)</f>
        <v>10969</v>
      </c>
      <c r="AO2243" t="str">
        <f t="shared" ref="AO2243:AO2306" si="439">IF(AM2243&lt;31,AA2243,"")</f>
        <v/>
      </c>
      <c r="AP2243" t="str">
        <f t="shared" ref="AP2243:AP2306" si="440">IF(AND(AM2243&gt;30,AM2243&lt;61),AA2243,"")</f>
        <v/>
      </c>
      <c r="AQ2243" t="str">
        <f t="shared" ref="AQ2243:AQ2306" si="441">IF(AND(AM2243&gt;60,AM2243&lt;91),AA2243,"")</f>
        <v/>
      </c>
      <c r="AR2243">
        <f t="shared" ref="AR2243:AR2306" si="442">IF(AM2243&gt;90,AA2243,"")</f>
        <v>-31.96</v>
      </c>
      <c r="AS2243" t="str">
        <f t="shared" ref="AS2243:AS2306" si="443">CONCATENATE(B2243,"-",C2243)</f>
        <v>AW112080C6Y-2</v>
      </c>
      <c r="AT2243" t="str">
        <f>IFERROR(IF(VLOOKUP(Y2243,vlookup!$I$2:$J$9,1,0)=Y2243,VLOOKUP(Y2243,vlookup!$I$2:$J$9,2,0),PROPER(Y2243)),PROPER(Y2243))</f>
        <v>Parts</v>
      </c>
      <c r="AU2243" t="str">
        <f>IFERROR(IF(B2243=VLOOKUP(B2243,vlookup!$L$2:$L$10,1,0),"Yes","No"),"No")</f>
        <v>No</v>
      </c>
    </row>
    <row r="2244" spans="1:47" ht="14.45" customHeight="1" x14ac:dyDescent="0.25">
      <c r="A2244" t="s">
        <v>1483</v>
      </c>
      <c r="B2244" s="31" t="s">
        <v>1484</v>
      </c>
      <c r="C2244">
        <v>2</v>
      </c>
      <c r="D2244">
        <v>1</v>
      </c>
      <c r="E2244" t="s">
        <v>382</v>
      </c>
      <c r="F2244" t="s">
        <v>238</v>
      </c>
      <c r="G2244" t="s">
        <v>1086</v>
      </c>
      <c r="H2244" t="s">
        <v>3744</v>
      </c>
      <c r="I2244">
        <v>77057</v>
      </c>
      <c r="J2244" s="19">
        <v>42434</v>
      </c>
      <c r="K2244" s="19">
        <v>42460</v>
      </c>
      <c r="L2244">
        <v>201603</v>
      </c>
      <c r="M2244" s="19">
        <v>42430</v>
      </c>
      <c r="N2244">
        <v>24616</v>
      </c>
      <c r="O2244" t="s">
        <v>1076</v>
      </c>
      <c r="P2244" t="s">
        <v>1485</v>
      </c>
      <c r="Q2244" t="s">
        <v>924</v>
      </c>
      <c r="R2244">
        <v>13077</v>
      </c>
      <c r="S2244" s="19">
        <v>42754</v>
      </c>
      <c r="T2244">
        <v>88026</v>
      </c>
      <c r="U2244" t="s">
        <v>356</v>
      </c>
      <c r="V2244" s="19">
        <v>42758</v>
      </c>
      <c r="W2244" t="s">
        <v>3042</v>
      </c>
      <c r="X2244" t="s">
        <v>3043</v>
      </c>
      <c r="Y2244" t="s">
        <v>95</v>
      </c>
      <c r="Z2244" t="s">
        <v>369</v>
      </c>
      <c r="AA2244" s="29">
        <v>-225</v>
      </c>
      <c r="AB2244">
        <v>0</v>
      </c>
      <c r="AC2244">
        <f t="shared" si="432"/>
        <v>2017</v>
      </c>
      <c r="AD2244">
        <f t="shared" si="433"/>
        <v>1</v>
      </c>
      <c r="AE2244">
        <f t="shared" si="434"/>
        <v>2016</v>
      </c>
      <c r="AF2244">
        <f t="shared" si="435"/>
        <v>3</v>
      </c>
      <c r="AG2244" t="str">
        <f>VLOOKUP(F2244,vlookup!$A$2:$E$660,2,0)</f>
        <v>Retained</v>
      </c>
      <c r="AH2244" t="str">
        <f>VLOOKUP(F2244,vlookup!$A$2:$E$660,3,0)</f>
        <v>Service Contract</v>
      </c>
      <c r="AI2244" t="str">
        <f>VLOOKUP(F2244,vlookup!$A$2:$E$660,4,0)</f>
        <v>Used Car Programs</v>
      </c>
      <c r="AJ2244" t="str">
        <f>VLOOKUP(F2244,vlookup!$A$2:$E$660,5,0)</f>
        <v>High Mileage</v>
      </c>
      <c r="AL2244">
        <f t="shared" si="436"/>
        <v>26</v>
      </c>
      <c r="AM2244">
        <f t="shared" si="437"/>
        <v>318</v>
      </c>
      <c r="AN2244">
        <f t="shared" si="438"/>
        <v>10969</v>
      </c>
      <c r="AO2244" t="str">
        <f t="shared" si="439"/>
        <v/>
      </c>
      <c r="AP2244" t="str">
        <f t="shared" si="440"/>
        <v/>
      </c>
      <c r="AQ2244" t="str">
        <f t="shared" si="441"/>
        <v/>
      </c>
      <c r="AR2244">
        <f t="shared" si="442"/>
        <v>-225</v>
      </c>
      <c r="AS2244" t="str">
        <f t="shared" si="443"/>
        <v>AW112080C6Y-2</v>
      </c>
      <c r="AT2244" t="str">
        <f>IFERROR(IF(VLOOKUP(Y2244,vlookup!$I$2:$J$9,1,0)=Y2244,VLOOKUP(Y2244,vlookup!$I$2:$J$9,2,0),PROPER(Y2244)),PROPER(Y2244))</f>
        <v>Parts</v>
      </c>
      <c r="AU2244" t="str">
        <f>IFERROR(IF(B2244=VLOOKUP(B2244,vlookup!$L$2:$L$10,1,0),"Yes","No"),"No")</f>
        <v>No</v>
      </c>
    </row>
    <row r="2245" spans="1:47" ht="14.45" customHeight="1" x14ac:dyDescent="0.25">
      <c r="A2245" t="s">
        <v>1486</v>
      </c>
      <c r="B2245" s="31" t="s">
        <v>1487</v>
      </c>
      <c r="C2245">
        <v>1</v>
      </c>
      <c r="D2245">
        <v>1</v>
      </c>
      <c r="E2245" t="s">
        <v>382</v>
      </c>
      <c r="F2245" t="s">
        <v>464</v>
      </c>
      <c r="G2245" t="s">
        <v>1086</v>
      </c>
      <c r="H2245" t="s">
        <v>3743</v>
      </c>
      <c r="I2245">
        <v>136833</v>
      </c>
      <c r="J2245" s="19">
        <v>43545</v>
      </c>
      <c r="K2245" s="19">
        <v>43566</v>
      </c>
      <c r="L2245">
        <v>201904</v>
      </c>
      <c r="M2245" s="19">
        <v>43556</v>
      </c>
      <c r="N2245">
        <v>24617</v>
      </c>
      <c r="O2245" t="s">
        <v>1070</v>
      </c>
      <c r="P2245" t="s">
        <v>1488</v>
      </c>
      <c r="Q2245" t="s">
        <v>924</v>
      </c>
      <c r="R2245">
        <v>7886</v>
      </c>
      <c r="S2245" s="19">
        <v>43686</v>
      </c>
      <c r="T2245">
        <v>140692</v>
      </c>
      <c r="U2245" t="s">
        <v>356</v>
      </c>
      <c r="V2245" s="19">
        <v>43713</v>
      </c>
      <c r="W2245" t="s">
        <v>967</v>
      </c>
      <c r="X2245" t="s">
        <v>968</v>
      </c>
      <c r="Y2245" t="s">
        <v>95</v>
      </c>
      <c r="Z2245" t="s">
        <v>364</v>
      </c>
      <c r="AA2245" s="29">
        <v>-1849.59</v>
      </c>
      <c r="AB2245">
        <v>0</v>
      </c>
      <c r="AC2245">
        <f t="shared" si="432"/>
        <v>2019</v>
      </c>
      <c r="AD2245">
        <f t="shared" si="433"/>
        <v>9</v>
      </c>
      <c r="AE2245">
        <f t="shared" si="434"/>
        <v>2019</v>
      </c>
      <c r="AF2245">
        <f t="shared" si="435"/>
        <v>3</v>
      </c>
      <c r="AG2245" t="str">
        <f>VLOOKUP(F2245,vlookup!$A$2:$E$660,2,0)</f>
        <v>Retained</v>
      </c>
      <c r="AH2245" t="str">
        <f>VLOOKUP(F2245,vlookup!$A$2:$E$660,3,0)</f>
        <v>Service Contract</v>
      </c>
      <c r="AI2245" t="str">
        <f>VLOOKUP(F2245,vlookup!$A$2:$E$660,4,0)</f>
        <v>Used Car Programs</v>
      </c>
      <c r="AJ2245" t="str">
        <f>VLOOKUP(F2245,vlookup!$A$2:$E$660,5,0)</f>
        <v>High Mileage</v>
      </c>
      <c r="AL2245">
        <f t="shared" si="436"/>
        <v>20</v>
      </c>
      <c r="AM2245">
        <f t="shared" si="437"/>
        <v>164</v>
      </c>
      <c r="AN2245">
        <f t="shared" si="438"/>
        <v>3859</v>
      </c>
      <c r="AO2245" t="str">
        <f t="shared" si="439"/>
        <v/>
      </c>
      <c r="AP2245" t="str">
        <f t="shared" si="440"/>
        <v/>
      </c>
      <c r="AQ2245" t="str">
        <f t="shared" si="441"/>
        <v/>
      </c>
      <c r="AR2245">
        <f t="shared" si="442"/>
        <v>-1849.59</v>
      </c>
      <c r="AS2245" t="str">
        <f t="shared" si="443"/>
        <v>BC570410C9-1</v>
      </c>
      <c r="AT2245" t="str">
        <f>IFERROR(IF(VLOOKUP(Y2245,vlookup!$I$2:$J$9,1,0)=Y2245,VLOOKUP(Y2245,vlookup!$I$2:$J$9,2,0),PROPER(Y2245)),PROPER(Y2245))</f>
        <v>Parts</v>
      </c>
      <c r="AU2245" t="str">
        <f>IFERROR(IF(B2245=VLOOKUP(B2245,vlookup!$L$2:$L$10,1,0),"Yes","No"),"No")</f>
        <v>No</v>
      </c>
    </row>
    <row r="2246" spans="1:47" ht="14.45" customHeight="1" x14ac:dyDescent="0.25">
      <c r="A2246" t="s">
        <v>1489</v>
      </c>
      <c r="B2246" s="31" t="s">
        <v>1490</v>
      </c>
      <c r="C2246">
        <v>1</v>
      </c>
      <c r="D2246">
        <v>1</v>
      </c>
      <c r="E2246" t="s">
        <v>382</v>
      </c>
      <c r="F2246" t="s">
        <v>464</v>
      </c>
      <c r="G2246" t="s">
        <v>1086</v>
      </c>
      <c r="H2246" t="s">
        <v>1491</v>
      </c>
      <c r="I2246">
        <v>120782</v>
      </c>
      <c r="J2246" s="19">
        <v>44185</v>
      </c>
      <c r="K2246" s="19">
        <v>44230</v>
      </c>
      <c r="L2246">
        <v>202101</v>
      </c>
      <c r="M2246" s="19">
        <v>44197</v>
      </c>
      <c r="N2246">
        <v>24617</v>
      </c>
      <c r="O2246" t="s">
        <v>1070</v>
      </c>
      <c r="P2246" t="s">
        <v>3025</v>
      </c>
      <c r="Q2246" t="s">
        <v>924</v>
      </c>
      <c r="R2246">
        <v>2720</v>
      </c>
      <c r="S2246" s="19">
        <v>44225</v>
      </c>
      <c r="T2246">
        <v>122838</v>
      </c>
      <c r="U2246" t="s">
        <v>356</v>
      </c>
      <c r="V2246" s="19">
        <v>44239</v>
      </c>
      <c r="W2246" t="s">
        <v>372</v>
      </c>
      <c r="X2246" t="s">
        <v>373</v>
      </c>
      <c r="Y2246" t="s">
        <v>95</v>
      </c>
      <c r="Z2246" t="s">
        <v>369</v>
      </c>
      <c r="AA2246" s="29">
        <v>-80.819999999999993</v>
      </c>
      <c r="AB2246">
        <v>0</v>
      </c>
      <c r="AC2246">
        <f t="shared" si="432"/>
        <v>2021</v>
      </c>
      <c r="AD2246">
        <f t="shared" si="433"/>
        <v>2</v>
      </c>
      <c r="AE2246">
        <f t="shared" si="434"/>
        <v>2020</v>
      </c>
      <c r="AF2246">
        <f t="shared" si="435"/>
        <v>12</v>
      </c>
      <c r="AG2246" t="str">
        <f>VLOOKUP(F2246,vlookup!$A$2:$E$660,2,0)</f>
        <v>Retained</v>
      </c>
      <c r="AH2246" t="str">
        <f>VLOOKUP(F2246,vlookup!$A$2:$E$660,3,0)</f>
        <v>Service Contract</v>
      </c>
      <c r="AI2246" t="str">
        <f>VLOOKUP(F2246,vlookup!$A$2:$E$660,4,0)</f>
        <v>Used Car Programs</v>
      </c>
      <c r="AJ2246" t="str">
        <f>VLOOKUP(F2246,vlookup!$A$2:$E$660,5,0)</f>
        <v>High Mileage</v>
      </c>
      <c r="AL2246">
        <f t="shared" si="436"/>
        <v>43</v>
      </c>
      <c r="AM2246">
        <f t="shared" si="437"/>
        <v>52</v>
      </c>
      <c r="AN2246">
        <f t="shared" si="438"/>
        <v>2056</v>
      </c>
      <c r="AO2246" t="str">
        <f t="shared" si="439"/>
        <v/>
      </c>
      <c r="AP2246">
        <f t="shared" si="440"/>
        <v>-80.819999999999993</v>
      </c>
      <c r="AQ2246" t="str">
        <f t="shared" si="441"/>
        <v/>
      </c>
      <c r="AR2246" t="str">
        <f t="shared" si="442"/>
        <v/>
      </c>
      <c r="AS2246" t="str">
        <f t="shared" si="443"/>
        <v>ZAG9L790483L20-1</v>
      </c>
      <c r="AT2246" t="str">
        <f>IFERROR(IF(VLOOKUP(Y2246,vlookup!$I$2:$J$9,1,0)=Y2246,VLOOKUP(Y2246,vlookup!$I$2:$J$9,2,0),PROPER(Y2246)),PROPER(Y2246))</f>
        <v>Parts</v>
      </c>
      <c r="AU2246" t="str">
        <f>IFERROR(IF(B2246=VLOOKUP(B2246,vlookup!$L$2:$L$10,1,0),"Yes","No"),"No")</f>
        <v>No</v>
      </c>
    </row>
    <row r="2247" spans="1:47" ht="14.45" customHeight="1" x14ac:dyDescent="0.25">
      <c r="A2247" t="s">
        <v>1489</v>
      </c>
      <c r="B2247" s="31" t="s">
        <v>1490</v>
      </c>
      <c r="C2247">
        <v>1</v>
      </c>
      <c r="D2247">
        <v>1</v>
      </c>
      <c r="E2247" t="s">
        <v>382</v>
      </c>
      <c r="F2247" t="s">
        <v>464</v>
      </c>
      <c r="G2247" t="s">
        <v>1086</v>
      </c>
      <c r="H2247" t="s">
        <v>1491</v>
      </c>
      <c r="I2247">
        <v>120782</v>
      </c>
      <c r="J2247" s="19">
        <v>44185</v>
      </c>
      <c r="K2247" s="19">
        <v>44230</v>
      </c>
      <c r="L2247">
        <v>202101</v>
      </c>
      <c r="M2247" s="19">
        <v>44197</v>
      </c>
      <c r="N2247">
        <v>24617</v>
      </c>
      <c r="O2247" t="s">
        <v>1070</v>
      </c>
      <c r="P2247" t="s">
        <v>3025</v>
      </c>
      <c r="Q2247" t="s">
        <v>924</v>
      </c>
      <c r="R2247">
        <v>2720</v>
      </c>
      <c r="S2247" s="19">
        <v>44225</v>
      </c>
      <c r="T2247">
        <v>122838</v>
      </c>
      <c r="U2247" t="s">
        <v>356</v>
      </c>
      <c r="V2247" s="19">
        <v>44239</v>
      </c>
      <c r="W2247" t="s">
        <v>2824</v>
      </c>
      <c r="X2247" t="s">
        <v>2825</v>
      </c>
      <c r="Y2247" t="s">
        <v>95</v>
      </c>
      <c r="Z2247" t="s">
        <v>369</v>
      </c>
      <c r="AA2247" s="29">
        <v>-348</v>
      </c>
      <c r="AB2247">
        <v>0</v>
      </c>
      <c r="AC2247">
        <f t="shared" si="432"/>
        <v>2021</v>
      </c>
      <c r="AD2247">
        <f t="shared" si="433"/>
        <v>2</v>
      </c>
      <c r="AE2247">
        <f t="shared" si="434"/>
        <v>2020</v>
      </c>
      <c r="AF2247">
        <f t="shared" si="435"/>
        <v>12</v>
      </c>
      <c r="AG2247" t="str">
        <f>VLOOKUP(F2247,vlookup!$A$2:$E$660,2,0)</f>
        <v>Retained</v>
      </c>
      <c r="AH2247" t="str">
        <f>VLOOKUP(F2247,vlookup!$A$2:$E$660,3,0)</f>
        <v>Service Contract</v>
      </c>
      <c r="AI2247" t="str">
        <f>VLOOKUP(F2247,vlookup!$A$2:$E$660,4,0)</f>
        <v>Used Car Programs</v>
      </c>
      <c r="AJ2247" t="str">
        <f>VLOOKUP(F2247,vlookup!$A$2:$E$660,5,0)</f>
        <v>High Mileage</v>
      </c>
      <c r="AL2247">
        <f t="shared" si="436"/>
        <v>43</v>
      </c>
      <c r="AM2247">
        <f t="shared" si="437"/>
        <v>52</v>
      </c>
      <c r="AN2247">
        <f t="shared" si="438"/>
        <v>2056</v>
      </c>
      <c r="AO2247" t="str">
        <f t="shared" si="439"/>
        <v/>
      </c>
      <c r="AP2247">
        <f t="shared" si="440"/>
        <v>-348</v>
      </c>
      <c r="AQ2247" t="str">
        <f t="shared" si="441"/>
        <v/>
      </c>
      <c r="AR2247" t="str">
        <f t="shared" si="442"/>
        <v/>
      </c>
      <c r="AS2247" t="str">
        <f t="shared" si="443"/>
        <v>ZAG9L790483L20-1</v>
      </c>
      <c r="AT2247" t="str">
        <f>IFERROR(IF(VLOOKUP(Y2247,vlookup!$I$2:$J$9,1,0)=Y2247,VLOOKUP(Y2247,vlookup!$I$2:$J$9,2,0),PROPER(Y2247)),PROPER(Y2247))</f>
        <v>Parts</v>
      </c>
      <c r="AU2247" t="str">
        <f>IFERROR(IF(B2247=VLOOKUP(B2247,vlookup!$L$2:$L$10,1,0),"Yes","No"),"No")</f>
        <v>No</v>
      </c>
    </row>
    <row r="2248" spans="1:47" ht="14.45" customHeight="1" x14ac:dyDescent="0.25">
      <c r="A2248" t="s">
        <v>1489</v>
      </c>
      <c r="B2248" s="31" t="s">
        <v>1490</v>
      </c>
      <c r="C2248">
        <v>1</v>
      </c>
      <c r="D2248">
        <v>1</v>
      </c>
      <c r="E2248" t="s">
        <v>382</v>
      </c>
      <c r="F2248" t="s">
        <v>464</v>
      </c>
      <c r="G2248" t="s">
        <v>1086</v>
      </c>
      <c r="H2248" t="s">
        <v>1491</v>
      </c>
      <c r="I2248">
        <v>120782</v>
      </c>
      <c r="J2248" s="19">
        <v>44185</v>
      </c>
      <c r="K2248" s="19">
        <v>44230</v>
      </c>
      <c r="L2248">
        <v>202101</v>
      </c>
      <c r="M2248" s="19">
        <v>44197</v>
      </c>
      <c r="N2248">
        <v>24617</v>
      </c>
      <c r="O2248" t="s">
        <v>1070</v>
      </c>
      <c r="P2248" t="s">
        <v>3025</v>
      </c>
      <c r="Q2248" t="s">
        <v>924</v>
      </c>
      <c r="R2248">
        <v>2720</v>
      </c>
      <c r="S2248" s="19">
        <v>44225</v>
      </c>
      <c r="T2248">
        <v>122838</v>
      </c>
      <c r="U2248" t="s">
        <v>356</v>
      </c>
      <c r="V2248" s="19">
        <v>44239</v>
      </c>
      <c r="W2248" t="s">
        <v>370</v>
      </c>
      <c r="X2248" t="s">
        <v>371</v>
      </c>
      <c r="Y2248" t="s">
        <v>95</v>
      </c>
      <c r="Z2248" t="s">
        <v>369</v>
      </c>
      <c r="AA2248" s="29">
        <v>-1698</v>
      </c>
      <c r="AB2248">
        <v>0</v>
      </c>
      <c r="AC2248">
        <f t="shared" si="432"/>
        <v>2021</v>
      </c>
      <c r="AD2248">
        <f t="shared" si="433"/>
        <v>2</v>
      </c>
      <c r="AE2248">
        <f t="shared" si="434"/>
        <v>2020</v>
      </c>
      <c r="AF2248">
        <f t="shared" si="435"/>
        <v>12</v>
      </c>
      <c r="AG2248" t="str">
        <f>VLOOKUP(F2248,vlookup!$A$2:$E$660,2,0)</f>
        <v>Retained</v>
      </c>
      <c r="AH2248" t="str">
        <f>VLOOKUP(F2248,vlookup!$A$2:$E$660,3,0)</f>
        <v>Service Contract</v>
      </c>
      <c r="AI2248" t="str">
        <f>VLOOKUP(F2248,vlookup!$A$2:$E$660,4,0)</f>
        <v>Used Car Programs</v>
      </c>
      <c r="AJ2248" t="str">
        <f>VLOOKUP(F2248,vlookup!$A$2:$E$660,5,0)</f>
        <v>High Mileage</v>
      </c>
      <c r="AL2248">
        <f t="shared" si="436"/>
        <v>43</v>
      </c>
      <c r="AM2248">
        <f t="shared" si="437"/>
        <v>52</v>
      </c>
      <c r="AN2248">
        <f t="shared" si="438"/>
        <v>2056</v>
      </c>
      <c r="AO2248" t="str">
        <f t="shared" si="439"/>
        <v/>
      </c>
      <c r="AP2248">
        <f t="shared" si="440"/>
        <v>-1698</v>
      </c>
      <c r="AQ2248" t="str">
        <f t="shared" si="441"/>
        <v/>
      </c>
      <c r="AR2248" t="str">
        <f t="shared" si="442"/>
        <v/>
      </c>
      <c r="AS2248" t="str">
        <f t="shared" si="443"/>
        <v>ZAG9L790483L20-1</v>
      </c>
      <c r="AT2248" t="str">
        <f>IFERROR(IF(VLOOKUP(Y2248,vlookup!$I$2:$J$9,1,0)=Y2248,VLOOKUP(Y2248,vlookup!$I$2:$J$9,2,0),PROPER(Y2248)),PROPER(Y2248))</f>
        <v>Parts</v>
      </c>
      <c r="AU2248" t="str">
        <f>IFERROR(IF(B2248=VLOOKUP(B2248,vlookup!$L$2:$L$10,1,0),"Yes","No"),"No")</f>
        <v>No</v>
      </c>
    </row>
    <row r="2249" spans="1:47" ht="14.45" customHeight="1" x14ac:dyDescent="0.25">
      <c r="A2249" t="s">
        <v>1489</v>
      </c>
      <c r="B2249" s="31" t="s">
        <v>1490</v>
      </c>
      <c r="C2249">
        <v>2</v>
      </c>
      <c r="D2249">
        <v>1</v>
      </c>
      <c r="E2249" t="s">
        <v>382</v>
      </c>
      <c r="F2249" t="s">
        <v>464</v>
      </c>
      <c r="G2249" t="s">
        <v>1086</v>
      </c>
      <c r="H2249" t="s">
        <v>1491</v>
      </c>
      <c r="I2249">
        <v>120782</v>
      </c>
      <c r="J2249" s="19">
        <v>44185</v>
      </c>
      <c r="K2249" s="19">
        <v>44230</v>
      </c>
      <c r="L2249">
        <v>202101</v>
      </c>
      <c r="M2249" s="19">
        <v>44197</v>
      </c>
      <c r="N2249">
        <v>24617</v>
      </c>
      <c r="O2249" t="s">
        <v>1070</v>
      </c>
      <c r="P2249" t="s">
        <v>1492</v>
      </c>
      <c r="Q2249" t="s">
        <v>924</v>
      </c>
      <c r="R2249">
        <v>18913</v>
      </c>
      <c r="S2249" s="19">
        <v>44256</v>
      </c>
      <c r="T2249">
        <v>123294</v>
      </c>
      <c r="U2249" t="s">
        <v>356</v>
      </c>
      <c r="V2249" s="19">
        <v>44272</v>
      </c>
      <c r="W2249" t="s">
        <v>3026</v>
      </c>
      <c r="X2249" t="s">
        <v>3027</v>
      </c>
      <c r="Y2249" t="s">
        <v>95</v>
      </c>
      <c r="Z2249" t="s">
        <v>366</v>
      </c>
      <c r="AA2249" s="29">
        <v>-202.01</v>
      </c>
      <c r="AB2249">
        <v>0</v>
      </c>
      <c r="AC2249">
        <f t="shared" si="432"/>
        <v>2021</v>
      </c>
      <c r="AD2249">
        <f t="shared" si="433"/>
        <v>3</v>
      </c>
      <c r="AE2249">
        <f t="shared" si="434"/>
        <v>2020</v>
      </c>
      <c r="AF2249">
        <f t="shared" si="435"/>
        <v>12</v>
      </c>
      <c r="AG2249" t="str">
        <f>VLOOKUP(F2249,vlookup!$A$2:$E$660,2,0)</f>
        <v>Retained</v>
      </c>
      <c r="AH2249" t="str">
        <f>VLOOKUP(F2249,vlookup!$A$2:$E$660,3,0)</f>
        <v>Service Contract</v>
      </c>
      <c r="AI2249" t="str">
        <f>VLOOKUP(F2249,vlookup!$A$2:$E$660,4,0)</f>
        <v>Used Car Programs</v>
      </c>
      <c r="AJ2249" t="str">
        <f>VLOOKUP(F2249,vlookup!$A$2:$E$660,5,0)</f>
        <v>High Mileage</v>
      </c>
      <c r="AL2249">
        <f t="shared" si="436"/>
        <v>43</v>
      </c>
      <c r="AM2249">
        <f t="shared" si="437"/>
        <v>87</v>
      </c>
      <c r="AN2249">
        <f t="shared" si="438"/>
        <v>2512</v>
      </c>
      <c r="AO2249" t="str">
        <f t="shared" si="439"/>
        <v/>
      </c>
      <c r="AP2249" t="str">
        <f t="shared" si="440"/>
        <v/>
      </c>
      <c r="AQ2249">
        <f t="shared" si="441"/>
        <v>-202.01</v>
      </c>
      <c r="AR2249" t="str">
        <f t="shared" si="442"/>
        <v/>
      </c>
      <c r="AS2249" t="str">
        <f t="shared" si="443"/>
        <v>ZAG9L790483L20-2</v>
      </c>
      <c r="AT2249" t="str">
        <f>IFERROR(IF(VLOOKUP(Y2249,vlookup!$I$2:$J$9,1,0)=Y2249,VLOOKUP(Y2249,vlookup!$I$2:$J$9,2,0),PROPER(Y2249)),PROPER(Y2249))</f>
        <v>Parts</v>
      </c>
      <c r="AU2249" t="str">
        <f>IFERROR(IF(B2249=VLOOKUP(B2249,vlookup!$L$2:$L$10,1,0),"Yes","No"),"No")</f>
        <v>No</v>
      </c>
    </row>
    <row r="2250" spans="1:47" ht="14.45" customHeight="1" x14ac:dyDescent="0.25">
      <c r="A2250" t="s">
        <v>1489</v>
      </c>
      <c r="B2250" s="31" t="s">
        <v>1490</v>
      </c>
      <c r="C2250">
        <v>2</v>
      </c>
      <c r="D2250">
        <v>1</v>
      </c>
      <c r="E2250" t="s">
        <v>382</v>
      </c>
      <c r="F2250" t="s">
        <v>464</v>
      </c>
      <c r="G2250" t="s">
        <v>1086</v>
      </c>
      <c r="H2250" t="s">
        <v>1491</v>
      </c>
      <c r="I2250">
        <v>120782</v>
      </c>
      <c r="J2250" s="19">
        <v>44185</v>
      </c>
      <c r="K2250" s="19">
        <v>44230</v>
      </c>
      <c r="L2250">
        <v>202101</v>
      </c>
      <c r="M2250" s="19">
        <v>44197</v>
      </c>
      <c r="N2250">
        <v>24617</v>
      </c>
      <c r="O2250" t="s">
        <v>1070</v>
      </c>
      <c r="P2250" t="s">
        <v>1492</v>
      </c>
      <c r="Q2250" t="s">
        <v>924</v>
      </c>
      <c r="R2250">
        <v>18913</v>
      </c>
      <c r="S2250" s="19">
        <v>44256</v>
      </c>
      <c r="T2250">
        <v>123294</v>
      </c>
      <c r="U2250" t="s">
        <v>356</v>
      </c>
      <c r="V2250" s="19">
        <v>44272</v>
      </c>
      <c r="W2250" t="s">
        <v>2822</v>
      </c>
      <c r="X2250" t="s">
        <v>2823</v>
      </c>
      <c r="Y2250" t="s">
        <v>95</v>
      </c>
      <c r="Z2250" t="s">
        <v>366</v>
      </c>
      <c r="AA2250" s="29">
        <v>-85.9</v>
      </c>
      <c r="AB2250">
        <v>0</v>
      </c>
      <c r="AC2250">
        <f t="shared" si="432"/>
        <v>2021</v>
      </c>
      <c r="AD2250">
        <f t="shared" si="433"/>
        <v>3</v>
      </c>
      <c r="AE2250">
        <f t="shared" si="434"/>
        <v>2020</v>
      </c>
      <c r="AF2250">
        <f t="shared" si="435"/>
        <v>12</v>
      </c>
      <c r="AG2250" t="str">
        <f>VLOOKUP(F2250,vlookup!$A$2:$E$660,2,0)</f>
        <v>Retained</v>
      </c>
      <c r="AH2250" t="str">
        <f>VLOOKUP(F2250,vlookup!$A$2:$E$660,3,0)</f>
        <v>Service Contract</v>
      </c>
      <c r="AI2250" t="str">
        <f>VLOOKUP(F2250,vlookup!$A$2:$E$660,4,0)</f>
        <v>Used Car Programs</v>
      </c>
      <c r="AJ2250" t="str">
        <f>VLOOKUP(F2250,vlookup!$A$2:$E$660,5,0)</f>
        <v>High Mileage</v>
      </c>
      <c r="AL2250">
        <f t="shared" si="436"/>
        <v>43</v>
      </c>
      <c r="AM2250">
        <f t="shared" si="437"/>
        <v>87</v>
      </c>
      <c r="AN2250">
        <f t="shared" si="438"/>
        <v>2512</v>
      </c>
      <c r="AO2250" t="str">
        <f t="shared" si="439"/>
        <v/>
      </c>
      <c r="AP2250" t="str">
        <f t="shared" si="440"/>
        <v/>
      </c>
      <c r="AQ2250">
        <f t="shared" si="441"/>
        <v>-85.9</v>
      </c>
      <c r="AR2250" t="str">
        <f t="shared" si="442"/>
        <v/>
      </c>
      <c r="AS2250" t="str">
        <f t="shared" si="443"/>
        <v>ZAG9L790483L20-2</v>
      </c>
      <c r="AT2250" t="str">
        <f>IFERROR(IF(VLOOKUP(Y2250,vlookup!$I$2:$J$9,1,0)=Y2250,VLOOKUP(Y2250,vlookup!$I$2:$J$9,2,0),PROPER(Y2250)),PROPER(Y2250))</f>
        <v>Parts</v>
      </c>
      <c r="AU2250" t="str">
        <f>IFERROR(IF(B2250=VLOOKUP(B2250,vlookup!$L$2:$L$10,1,0),"Yes","No"),"No")</f>
        <v>No</v>
      </c>
    </row>
    <row r="2251" spans="1:47" ht="14.45" customHeight="1" x14ac:dyDescent="0.25">
      <c r="A2251" t="s">
        <v>1489</v>
      </c>
      <c r="B2251" s="31" t="s">
        <v>1490</v>
      </c>
      <c r="C2251">
        <v>2</v>
      </c>
      <c r="D2251">
        <v>1</v>
      </c>
      <c r="E2251" t="s">
        <v>382</v>
      </c>
      <c r="F2251" t="s">
        <v>464</v>
      </c>
      <c r="G2251" t="s">
        <v>1086</v>
      </c>
      <c r="H2251" t="s">
        <v>1491</v>
      </c>
      <c r="I2251">
        <v>120782</v>
      </c>
      <c r="J2251" s="19">
        <v>44185</v>
      </c>
      <c r="K2251" s="19">
        <v>44230</v>
      </c>
      <c r="L2251">
        <v>202101</v>
      </c>
      <c r="M2251" s="19">
        <v>44197</v>
      </c>
      <c r="N2251">
        <v>24617</v>
      </c>
      <c r="O2251" t="s">
        <v>1070</v>
      </c>
      <c r="P2251" t="s">
        <v>1492</v>
      </c>
      <c r="Q2251" t="s">
        <v>924</v>
      </c>
      <c r="R2251">
        <v>18913</v>
      </c>
      <c r="S2251" s="19">
        <v>44256</v>
      </c>
      <c r="T2251">
        <v>123294</v>
      </c>
      <c r="U2251" t="s">
        <v>356</v>
      </c>
      <c r="V2251" s="19">
        <v>44272</v>
      </c>
      <c r="W2251" t="s">
        <v>2966</v>
      </c>
      <c r="X2251" t="s">
        <v>2967</v>
      </c>
      <c r="Y2251" t="s">
        <v>95</v>
      </c>
      <c r="Z2251" t="s">
        <v>366</v>
      </c>
      <c r="AA2251" s="29">
        <v>-8.25</v>
      </c>
      <c r="AB2251">
        <v>0</v>
      </c>
      <c r="AC2251">
        <f t="shared" si="432"/>
        <v>2021</v>
      </c>
      <c r="AD2251">
        <f t="shared" si="433"/>
        <v>3</v>
      </c>
      <c r="AE2251">
        <f t="shared" si="434"/>
        <v>2020</v>
      </c>
      <c r="AF2251">
        <f t="shared" si="435"/>
        <v>12</v>
      </c>
      <c r="AG2251" t="str">
        <f>VLOOKUP(F2251,vlookup!$A$2:$E$660,2,0)</f>
        <v>Retained</v>
      </c>
      <c r="AH2251" t="str">
        <f>VLOOKUP(F2251,vlookup!$A$2:$E$660,3,0)</f>
        <v>Service Contract</v>
      </c>
      <c r="AI2251" t="str">
        <f>VLOOKUP(F2251,vlookup!$A$2:$E$660,4,0)</f>
        <v>Used Car Programs</v>
      </c>
      <c r="AJ2251" t="str">
        <f>VLOOKUP(F2251,vlookup!$A$2:$E$660,5,0)</f>
        <v>High Mileage</v>
      </c>
      <c r="AL2251">
        <f t="shared" si="436"/>
        <v>43</v>
      </c>
      <c r="AM2251">
        <f t="shared" si="437"/>
        <v>87</v>
      </c>
      <c r="AN2251">
        <f t="shared" si="438"/>
        <v>2512</v>
      </c>
      <c r="AO2251" t="str">
        <f t="shared" si="439"/>
        <v/>
      </c>
      <c r="AP2251" t="str">
        <f t="shared" si="440"/>
        <v/>
      </c>
      <c r="AQ2251">
        <f t="shared" si="441"/>
        <v>-8.25</v>
      </c>
      <c r="AR2251" t="str">
        <f t="shared" si="442"/>
        <v/>
      </c>
      <c r="AS2251" t="str">
        <f t="shared" si="443"/>
        <v>ZAG9L790483L20-2</v>
      </c>
      <c r="AT2251" t="str">
        <f>IFERROR(IF(VLOOKUP(Y2251,vlookup!$I$2:$J$9,1,0)=Y2251,VLOOKUP(Y2251,vlookup!$I$2:$J$9,2,0),PROPER(Y2251)),PROPER(Y2251))</f>
        <v>Parts</v>
      </c>
      <c r="AU2251" t="str">
        <f>IFERROR(IF(B2251=VLOOKUP(B2251,vlookup!$L$2:$L$10,1,0),"Yes","No"),"No")</f>
        <v>No</v>
      </c>
    </row>
    <row r="2252" spans="1:47" ht="14.45" customHeight="1" x14ac:dyDescent="0.25">
      <c r="A2252" t="s">
        <v>1489</v>
      </c>
      <c r="B2252" s="31" t="s">
        <v>1490</v>
      </c>
      <c r="C2252">
        <v>2</v>
      </c>
      <c r="D2252">
        <v>1</v>
      </c>
      <c r="E2252" t="s">
        <v>382</v>
      </c>
      <c r="F2252" t="s">
        <v>464</v>
      </c>
      <c r="G2252" t="s">
        <v>1086</v>
      </c>
      <c r="H2252" t="s">
        <v>1491</v>
      </c>
      <c r="I2252">
        <v>120782</v>
      </c>
      <c r="J2252" s="19">
        <v>44185</v>
      </c>
      <c r="K2252" s="19">
        <v>44230</v>
      </c>
      <c r="L2252">
        <v>202101</v>
      </c>
      <c r="M2252" s="19">
        <v>44197</v>
      </c>
      <c r="N2252">
        <v>24617</v>
      </c>
      <c r="O2252" t="s">
        <v>1070</v>
      </c>
      <c r="P2252" t="s">
        <v>1492</v>
      </c>
      <c r="Q2252" t="s">
        <v>924</v>
      </c>
      <c r="R2252">
        <v>18913</v>
      </c>
      <c r="S2252" s="19">
        <v>44256</v>
      </c>
      <c r="T2252">
        <v>123294</v>
      </c>
      <c r="U2252" t="s">
        <v>356</v>
      </c>
      <c r="V2252" s="19">
        <v>44272</v>
      </c>
      <c r="W2252" t="s">
        <v>2946</v>
      </c>
      <c r="X2252" t="s">
        <v>2947</v>
      </c>
      <c r="Y2252" t="s">
        <v>95</v>
      </c>
      <c r="Z2252" t="s">
        <v>366</v>
      </c>
      <c r="AA2252" s="29">
        <v>-25.74</v>
      </c>
      <c r="AB2252">
        <v>0</v>
      </c>
      <c r="AC2252">
        <f t="shared" si="432"/>
        <v>2021</v>
      </c>
      <c r="AD2252">
        <f t="shared" si="433"/>
        <v>3</v>
      </c>
      <c r="AE2252">
        <f t="shared" si="434"/>
        <v>2020</v>
      </c>
      <c r="AF2252">
        <f t="shared" si="435"/>
        <v>12</v>
      </c>
      <c r="AG2252" t="str">
        <f>VLOOKUP(F2252,vlookup!$A$2:$E$660,2,0)</f>
        <v>Retained</v>
      </c>
      <c r="AH2252" t="str">
        <f>VLOOKUP(F2252,vlookup!$A$2:$E$660,3,0)</f>
        <v>Service Contract</v>
      </c>
      <c r="AI2252" t="str">
        <f>VLOOKUP(F2252,vlookup!$A$2:$E$660,4,0)</f>
        <v>Used Car Programs</v>
      </c>
      <c r="AJ2252" t="str">
        <f>VLOOKUP(F2252,vlookup!$A$2:$E$660,5,0)</f>
        <v>High Mileage</v>
      </c>
      <c r="AL2252">
        <f t="shared" si="436"/>
        <v>43</v>
      </c>
      <c r="AM2252">
        <f t="shared" si="437"/>
        <v>87</v>
      </c>
      <c r="AN2252">
        <f t="shared" si="438"/>
        <v>2512</v>
      </c>
      <c r="AO2252" t="str">
        <f t="shared" si="439"/>
        <v/>
      </c>
      <c r="AP2252" t="str">
        <f t="shared" si="440"/>
        <v/>
      </c>
      <c r="AQ2252">
        <f t="shared" si="441"/>
        <v>-25.74</v>
      </c>
      <c r="AR2252" t="str">
        <f t="shared" si="442"/>
        <v/>
      </c>
      <c r="AS2252" t="str">
        <f t="shared" si="443"/>
        <v>ZAG9L790483L20-2</v>
      </c>
      <c r="AT2252" t="str">
        <f>IFERROR(IF(VLOOKUP(Y2252,vlookup!$I$2:$J$9,1,0)=Y2252,VLOOKUP(Y2252,vlookup!$I$2:$J$9,2,0),PROPER(Y2252)),PROPER(Y2252))</f>
        <v>Parts</v>
      </c>
      <c r="AU2252" t="str">
        <f>IFERROR(IF(B2252=VLOOKUP(B2252,vlookup!$L$2:$L$10,1,0),"Yes","No"),"No")</f>
        <v>No</v>
      </c>
    </row>
    <row r="2253" spans="1:47" ht="14.45" customHeight="1" x14ac:dyDescent="0.25">
      <c r="A2253" t="s">
        <v>1489</v>
      </c>
      <c r="B2253" s="31" t="s">
        <v>1490</v>
      </c>
      <c r="C2253">
        <v>2</v>
      </c>
      <c r="D2253">
        <v>1</v>
      </c>
      <c r="E2253" t="s">
        <v>382</v>
      </c>
      <c r="F2253" t="s">
        <v>464</v>
      </c>
      <c r="G2253" t="s">
        <v>1086</v>
      </c>
      <c r="H2253" t="s">
        <v>1491</v>
      </c>
      <c r="I2253">
        <v>120782</v>
      </c>
      <c r="J2253" s="19">
        <v>44185</v>
      </c>
      <c r="K2253" s="19">
        <v>44230</v>
      </c>
      <c r="L2253">
        <v>202101</v>
      </c>
      <c r="M2253" s="19">
        <v>44197</v>
      </c>
      <c r="N2253">
        <v>24617</v>
      </c>
      <c r="O2253" t="s">
        <v>1070</v>
      </c>
      <c r="P2253" t="s">
        <v>1492</v>
      </c>
      <c r="Q2253" t="s">
        <v>924</v>
      </c>
      <c r="R2253">
        <v>18913</v>
      </c>
      <c r="S2253" s="19">
        <v>44256</v>
      </c>
      <c r="T2253">
        <v>123294</v>
      </c>
      <c r="U2253" t="s">
        <v>356</v>
      </c>
      <c r="V2253" s="19">
        <v>44272</v>
      </c>
      <c r="W2253" t="s">
        <v>3329</v>
      </c>
      <c r="X2253" t="s">
        <v>3330</v>
      </c>
      <c r="Y2253" t="s">
        <v>95</v>
      </c>
      <c r="Z2253" t="s">
        <v>366</v>
      </c>
      <c r="AA2253" s="29">
        <v>-30</v>
      </c>
      <c r="AB2253">
        <v>0</v>
      </c>
      <c r="AC2253">
        <f t="shared" si="432"/>
        <v>2021</v>
      </c>
      <c r="AD2253">
        <f t="shared" si="433"/>
        <v>3</v>
      </c>
      <c r="AE2253">
        <f t="shared" si="434"/>
        <v>2020</v>
      </c>
      <c r="AF2253">
        <f t="shared" si="435"/>
        <v>12</v>
      </c>
      <c r="AG2253" t="str">
        <f>VLOOKUP(F2253,vlookup!$A$2:$E$660,2,0)</f>
        <v>Retained</v>
      </c>
      <c r="AH2253" t="str">
        <f>VLOOKUP(F2253,vlookup!$A$2:$E$660,3,0)</f>
        <v>Service Contract</v>
      </c>
      <c r="AI2253" t="str">
        <f>VLOOKUP(F2253,vlookup!$A$2:$E$660,4,0)</f>
        <v>Used Car Programs</v>
      </c>
      <c r="AJ2253" t="str">
        <f>VLOOKUP(F2253,vlookup!$A$2:$E$660,5,0)</f>
        <v>High Mileage</v>
      </c>
      <c r="AL2253">
        <f t="shared" si="436"/>
        <v>43</v>
      </c>
      <c r="AM2253">
        <f t="shared" si="437"/>
        <v>87</v>
      </c>
      <c r="AN2253">
        <f t="shared" si="438"/>
        <v>2512</v>
      </c>
      <c r="AO2253" t="str">
        <f t="shared" si="439"/>
        <v/>
      </c>
      <c r="AP2253" t="str">
        <f t="shared" si="440"/>
        <v/>
      </c>
      <c r="AQ2253">
        <f t="shared" si="441"/>
        <v>-30</v>
      </c>
      <c r="AR2253" t="str">
        <f t="shared" si="442"/>
        <v/>
      </c>
      <c r="AS2253" t="str">
        <f t="shared" si="443"/>
        <v>ZAG9L790483L20-2</v>
      </c>
      <c r="AT2253" t="str">
        <f>IFERROR(IF(VLOOKUP(Y2253,vlookup!$I$2:$J$9,1,0)=Y2253,VLOOKUP(Y2253,vlookup!$I$2:$J$9,2,0),PROPER(Y2253)),PROPER(Y2253))</f>
        <v>Parts</v>
      </c>
      <c r="AU2253" t="str">
        <f>IFERROR(IF(B2253=VLOOKUP(B2253,vlookup!$L$2:$L$10,1,0),"Yes","No"),"No")</f>
        <v>No</v>
      </c>
    </row>
    <row r="2254" spans="1:47" ht="14.45" customHeight="1" x14ac:dyDescent="0.25">
      <c r="A2254" t="s">
        <v>1489</v>
      </c>
      <c r="B2254" s="31" t="s">
        <v>1490</v>
      </c>
      <c r="C2254">
        <v>2</v>
      </c>
      <c r="D2254">
        <v>1</v>
      </c>
      <c r="E2254" t="s">
        <v>382</v>
      </c>
      <c r="F2254" t="s">
        <v>464</v>
      </c>
      <c r="G2254" t="s">
        <v>1086</v>
      </c>
      <c r="H2254" t="s">
        <v>1491</v>
      </c>
      <c r="I2254">
        <v>120782</v>
      </c>
      <c r="J2254" s="19">
        <v>44185</v>
      </c>
      <c r="K2254" s="19">
        <v>44230</v>
      </c>
      <c r="L2254">
        <v>202101</v>
      </c>
      <c r="M2254" s="19">
        <v>44197</v>
      </c>
      <c r="N2254">
        <v>24617</v>
      </c>
      <c r="O2254" t="s">
        <v>1070</v>
      </c>
      <c r="P2254" t="s">
        <v>1492</v>
      </c>
      <c r="Q2254" t="s">
        <v>924</v>
      </c>
      <c r="R2254">
        <v>18913</v>
      </c>
      <c r="S2254" s="19">
        <v>44256</v>
      </c>
      <c r="T2254">
        <v>123294</v>
      </c>
      <c r="U2254" t="s">
        <v>356</v>
      </c>
      <c r="V2254" s="19">
        <v>44272</v>
      </c>
      <c r="W2254" t="s">
        <v>3382</v>
      </c>
      <c r="X2254" t="s">
        <v>3383</v>
      </c>
      <c r="Y2254" t="s">
        <v>95</v>
      </c>
      <c r="Z2254" t="s">
        <v>578</v>
      </c>
      <c r="AA2254" s="29">
        <v>-463.66</v>
      </c>
      <c r="AB2254">
        <v>0</v>
      </c>
      <c r="AC2254">
        <f t="shared" si="432"/>
        <v>2021</v>
      </c>
      <c r="AD2254">
        <f t="shared" si="433"/>
        <v>3</v>
      </c>
      <c r="AE2254">
        <f t="shared" si="434"/>
        <v>2020</v>
      </c>
      <c r="AF2254">
        <f t="shared" si="435"/>
        <v>12</v>
      </c>
      <c r="AG2254" t="str">
        <f>VLOOKUP(F2254,vlookup!$A$2:$E$660,2,0)</f>
        <v>Retained</v>
      </c>
      <c r="AH2254" t="str">
        <f>VLOOKUP(F2254,vlookup!$A$2:$E$660,3,0)</f>
        <v>Service Contract</v>
      </c>
      <c r="AI2254" t="str">
        <f>VLOOKUP(F2254,vlookup!$A$2:$E$660,4,0)</f>
        <v>Used Car Programs</v>
      </c>
      <c r="AJ2254" t="str">
        <f>VLOOKUP(F2254,vlookup!$A$2:$E$660,5,0)</f>
        <v>High Mileage</v>
      </c>
      <c r="AL2254">
        <f t="shared" si="436"/>
        <v>43</v>
      </c>
      <c r="AM2254">
        <f t="shared" si="437"/>
        <v>87</v>
      </c>
      <c r="AN2254">
        <f t="shared" si="438"/>
        <v>2512</v>
      </c>
      <c r="AO2254" t="str">
        <f t="shared" si="439"/>
        <v/>
      </c>
      <c r="AP2254" t="str">
        <f t="shared" si="440"/>
        <v/>
      </c>
      <c r="AQ2254">
        <f t="shared" si="441"/>
        <v>-463.66</v>
      </c>
      <c r="AR2254" t="str">
        <f t="shared" si="442"/>
        <v/>
      </c>
      <c r="AS2254" t="str">
        <f t="shared" si="443"/>
        <v>ZAG9L790483L20-2</v>
      </c>
      <c r="AT2254" t="str">
        <f>IFERROR(IF(VLOOKUP(Y2254,vlookup!$I$2:$J$9,1,0)=Y2254,VLOOKUP(Y2254,vlookup!$I$2:$J$9,2,0),PROPER(Y2254)),PROPER(Y2254))</f>
        <v>Parts</v>
      </c>
      <c r="AU2254" t="str">
        <f>IFERROR(IF(B2254=VLOOKUP(B2254,vlookup!$L$2:$L$10,1,0),"Yes","No"),"No")</f>
        <v>No</v>
      </c>
    </row>
    <row r="2255" spans="1:47" ht="14.45" customHeight="1" x14ac:dyDescent="0.25">
      <c r="A2255" t="s">
        <v>1084</v>
      </c>
      <c r="B2255" s="31" t="s">
        <v>1085</v>
      </c>
      <c r="C2255">
        <v>1</v>
      </c>
      <c r="D2255">
        <v>1</v>
      </c>
      <c r="E2255" t="s">
        <v>382</v>
      </c>
      <c r="F2255" t="s">
        <v>60</v>
      </c>
      <c r="G2255" t="s">
        <v>1086</v>
      </c>
      <c r="H2255" t="s">
        <v>3709</v>
      </c>
      <c r="I2255">
        <v>126680</v>
      </c>
      <c r="J2255" s="19">
        <v>41284</v>
      </c>
      <c r="K2255" s="19">
        <v>41325</v>
      </c>
      <c r="L2255">
        <v>201302</v>
      </c>
      <c r="M2255" s="19">
        <v>41306</v>
      </c>
      <c r="N2255">
        <v>24616</v>
      </c>
      <c r="O2255" t="s">
        <v>1076</v>
      </c>
      <c r="P2255" t="s">
        <v>1087</v>
      </c>
      <c r="Q2255" t="s">
        <v>924</v>
      </c>
      <c r="R2255">
        <v>26448</v>
      </c>
      <c r="S2255" s="19">
        <v>41354</v>
      </c>
      <c r="T2255">
        <v>128830</v>
      </c>
      <c r="U2255" t="s">
        <v>357</v>
      </c>
      <c r="V2255" s="19">
        <v>41366</v>
      </c>
      <c r="W2255" t="s">
        <v>2944</v>
      </c>
      <c r="X2255" t="s">
        <v>2945</v>
      </c>
      <c r="Y2255" t="s">
        <v>95</v>
      </c>
      <c r="Z2255" t="s">
        <v>369</v>
      </c>
      <c r="AA2255" s="29">
        <v>-2875</v>
      </c>
      <c r="AB2255" t="s">
        <v>544</v>
      </c>
      <c r="AC2255">
        <f t="shared" si="432"/>
        <v>2013</v>
      </c>
      <c r="AD2255">
        <f t="shared" si="433"/>
        <v>4</v>
      </c>
      <c r="AE2255">
        <f t="shared" si="434"/>
        <v>2013</v>
      </c>
      <c r="AF2255">
        <f t="shared" si="435"/>
        <v>1</v>
      </c>
      <c r="AG2255" t="str">
        <f>VLOOKUP(F2255,vlookup!$A$2:$E$660,2,0)</f>
        <v>Retained</v>
      </c>
      <c r="AH2255" t="str">
        <f>VLOOKUP(F2255,vlookup!$A$2:$E$660,3,0)</f>
        <v>Service Contract</v>
      </c>
      <c r="AI2255" t="str">
        <f>VLOOKUP(F2255,vlookup!$A$2:$E$660,4,0)</f>
        <v>Used Car Programs</v>
      </c>
      <c r="AJ2255" t="str">
        <f>VLOOKUP(F2255,vlookup!$A$2:$E$660,5,0)</f>
        <v>High Mileage</v>
      </c>
      <c r="AL2255">
        <f t="shared" si="436"/>
        <v>40</v>
      </c>
      <c r="AM2255">
        <f t="shared" si="437"/>
        <v>82</v>
      </c>
      <c r="AN2255">
        <f t="shared" si="438"/>
        <v>2150</v>
      </c>
      <c r="AO2255" t="str">
        <f t="shared" si="439"/>
        <v/>
      </c>
      <c r="AP2255" t="str">
        <f t="shared" si="440"/>
        <v/>
      </c>
      <c r="AQ2255">
        <f t="shared" si="441"/>
        <v>-2875</v>
      </c>
      <c r="AR2255" t="str">
        <f t="shared" si="442"/>
        <v/>
      </c>
      <c r="AS2255" t="str">
        <f t="shared" si="443"/>
        <v>8D679045A3Y-1</v>
      </c>
      <c r="AT2255" t="str">
        <f>IFERROR(IF(VLOOKUP(Y2255,vlookup!$I$2:$J$9,1,0)=Y2255,VLOOKUP(Y2255,vlookup!$I$2:$J$9,2,0),PROPER(Y2255)),PROPER(Y2255))</f>
        <v>Parts</v>
      </c>
      <c r="AU2255" t="str">
        <f>IFERROR(IF(B2255=VLOOKUP(B2255,vlookup!$L$2:$L$10,1,0),"Yes","No"),"No")</f>
        <v>No</v>
      </c>
    </row>
    <row r="2256" spans="1:47" ht="14.45" customHeight="1" x14ac:dyDescent="0.25">
      <c r="A2256" t="s">
        <v>1493</v>
      </c>
      <c r="B2256" s="31" t="s">
        <v>1494</v>
      </c>
      <c r="C2256">
        <v>1</v>
      </c>
      <c r="D2256">
        <v>1</v>
      </c>
      <c r="E2256" t="s">
        <v>382</v>
      </c>
      <c r="F2256" t="s">
        <v>60</v>
      </c>
      <c r="G2256" t="s">
        <v>1086</v>
      </c>
      <c r="H2256" t="s">
        <v>3745</v>
      </c>
      <c r="I2256">
        <v>159563</v>
      </c>
      <c r="J2256" s="19">
        <v>41664</v>
      </c>
      <c r="K2256" s="19">
        <v>41691</v>
      </c>
      <c r="L2256">
        <v>201402</v>
      </c>
      <c r="M2256" s="19">
        <v>41671</v>
      </c>
      <c r="N2256">
        <v>24616</v>
      </c>
      <c r="O2256" t="s">
        <v>1076</v>
      </c>
      <c r="P2256" t="s">
        <v>1495</v>
      </c>
      <c r="Q2256" t="s">
        <v>924</v>
      </c>
      <c r="R2256">
        <v>211298</v>
      </c>
      <c r="S2256" s="19">
        <v>41839</v>
      </c>
      <c r="T2256">
        <v>166406</v>
      </c>
      <c r="U2256" t="s">
        <v>357</v>
      </c>
      <c r="V2256" s="19">
        <v>41851</v>
      </c>
      <c r="W2256" t="s">
        <v>362</v>
      </c>
      <c r="X2256" t="s">
        <v>363</v>
      </c>
      <c r="Y2256" t="s">
        <v>95</v>
      </c>
      <c r="Z2256" t="s">
        <v>358</v>
      </c>
      <c r="AA2256" s="29">
        <v>-237.5</v>
      </c>
      <c r="AB2256">
        <v>0</v>
      </c>
      <c r="AC2256">
        <f t="shared" si="432"/>
        <v>2014</v>
      </c>
      <c r="AD2256">
        <f t="shared" si="433"/>
        <v>7</v>
      </c>
      <c r="AE2256">
        <f t="shared" si="434"/>
        <v>2014</v>
      </c>
      <c r="AF2256">
        <f t="shared" si="435"/>
        <v>1</v>
      </c>
      <c r="AG2256" t="str">
        <f>VLOOKUP(F2256,vlookup!$A$2:$E$660,2,0)</f>
        <v>Retained</v>
      </c>
      <c r="AH2256" t="str">
        <f>VLOOKUP(F2256,vlookup!$A$2:$E$660,3,0)</f>
        <v>Service Contract</v>
      </c>
      <c r="AI2256" t="str">
        <f>VLOOKUP(F2256,vlookup!$A$2:$E$660,4,0)</f>
        <v>Used Car Programs</v>
      </c>
      <c r="AJ2256" t="str">
        <f>VLOOKUP(F2256,vlookup!$A$2:$E$660,5,0)</f>
        <v>High Mileage</v>
      </c>
      <c r="AL2256">
        <f t="shared" si="436"/>
        <v>26</v>
      </c>
      <c r="AM2256">
        <f t="shared" si="437"/>
        <v>186</v>
      </c>
      <c r="AN2256">
        <f t="shared" si="438"/>
        <v>6843</v>
      </c>
      <c r="AO2256" t="str">
        <f t="shared" si="439"/>
        <v/>
      </c>
      <c r="AP2256" t="str">
        <f t="shared" si="440"/>
        <v/>
      </c>
      <c r="AQ2256" t="str">
        <f t="shared" si="441"/>
        <v/>
      </c>
      <c r="AR2256">
        <f t="shared" si="442"/>
        <v>-237.5</v>
      </c>
      <c r="AS2256" t="str">
        <f t="shared" si="443"/>
        <v>7D222900A4Y-1</v>
      </c>
      <c r="AT2256" t="str">
        <f>IFERROR(IF(VLOOKUP(Y2256,vlookup!$I$2:$J$9,1,0)=Y2256,VLOOKUP(Y2256,vlookup!$I$2:$J$9,2,0),PROPER(Y2256)),PROPER(Y2256))</f>
        <v>Parts</v>
      </c>
      <c r="AU2256" t="str">
        <f>IFERROR(IF(B2256=VLOOKUP(B2256,vlookup!$L$2:$L$10,1,0),"Yes","No"),"No")</f>
        <v>No</v>
      </c>
    </row>
    <row r="2257" spans="1:47" ht="14.45" customHeight="1" x14ac:dyDescent="0.25">
      <c r="A2257" t="s">
        <v>2181</v>
      </c>
      <c r="B2257" s="31" t="s">
        <v>2182</v>
      </c>
      <c r="C2257">
        <v>4</v>
      </c>
      <c r="D2257">
        <v>1</v>
      </c>
      <c r="E2257" t="s">
        <v>382</v>
      </c>
      <c r="F2257" t="s">
        <v>205</v>
      </c>
      <c r="G2257" t="s">
        <v>1086</v>
      </c>
      <c r="H2257" t="s">
        <v>3744</v>
      </c>
      <c r="I2257">
        <v>110485</v>
      </c>
      <c r="J2257" s="19">
        <v>42264</v>
      </c>
      <c r="K2257" s="19">
        <v>42299</v>
      </c>
      <c r="L2257">
        <v>201510</v>
      </c>
      <c r="M2257" s="19">
        <v>42278</v>
      </c>
      <c r="N2257">
        <v>24616</v>
      </c>
      <c r="O2257" t="s">
        <v>1076</v>
      </c>
      <c r="P2257" t="s">
        <v>1172</v>
      </c>
      <c r="Q2257" t="s">
        <v>924</v>
      </c>
      <c r="R2257">
        <v>11373</v>
      </c>
      <c r="S2257" s="19">
        <v>42558</v>
      </c>
      <c r="T2257">
        <v>119912</v>
      </c>
      <c r="U2257" t="s">
        <v>356</v>
      </c>
      <c r="V2257" s="19">
        <v>42570</v>
      </c>
      <c r="W2257" t="s">
        <v>614</v>
      </c>
      <c r="X2257" t="s">
        <v>615</v>
      </c>
      <c r="Y2257" t="s">
        <v>95</v>
      </c>
      <c r="Z2257" t="s">
        <v>365</v>
      </c>
      <c r="AA2257" s="29">
        <v>-55.64</v>
      </c>
      <c r="AB2257">
        <v>0</v>
      </c>
      <c r="AC2257">
        <f t="shared" si="432"/>
        <v>2016</v>
      </c>
      <c r="AD2257">
        <f t="shared" si="433"/>
        <v>7</v>
      </c>
      <c r="AE2257">
        <f t="shared" si="434"/>
        <v>2015</v>
      </c>
      <c r="AF2257">
        <f t="shared" si="435"/>
        <v>9</v>
      </c>
      <c r="AG2257" t="str">
        <f>VLOOKUP(F2257,vlookup!$A$2:$E$660,2,0)</f>
        <v>Retained</v>
      </c>
      <c r="AH2257" t="str">
        <f>VLOOKUP(F2257,vlookup!$A$2:$E$660,3,0)</f>
        <v>Service Contract</v>
      </c>
      <c r="AI2257" t="str">
        <f>VLOOKUP(F2257,vlookup!$A$2:$E$660,4,0)</f>
        <v>Used Car Programs</v>
      </c>
      <c r="AJ2257" t="str">
        <f>VLOOKUP(F2257,vlookup!$A$2:$E$660,5,0)</f>
        <v>High Mileage</v>
      </c>
      <c r="AL2257">
        <f t="shared" si="436"/>
        <v>35</v>
      </c>
      <c r="AM2257">
        <f t="shared" si="437"/>
        <v>302</v>
      </c>
      <c r="AN2257">
        <f t="shared" si="438"/>
        <v>9427</v>
      </c>
      <c r="AO2257" t="str">
        <f t="shared" si="439"/>
        <v/>
      </c>
      <c r="AP2257" t="str">
        <f t="shared" si="440"/>
        <v/>
      </c>
      <c r="AQ2257" t="str">
        <f t="shared" si="441"/>
        <v/>
      </c>
      <c r="AR2257">
        <f t="shared" si="442"/>
        <v>-55.64</v>
      </c>
      <c r="AS2257" t="str">
        <f t="shared" si="443"/>
        <v>9W515146I5-4</v>
      </c>
      <c r="AT2257" t="str">
        <f>IFERROR(IF(VLOOKUP(Y2257,vlookup!$I$2:$J$9,1,0)=Y2257,VLOOKUP(Y2257,vlookup!$I$2:$J$9,2,0),PROPER(Y2257)),PROPER(Y2257))</f>
        <v>Parts</v>
      </c>
      <c r="AU2257" t="str">
        <f>IFERROR(IF(B2257=VLOOKUP(B2257,vlookup!$L$2:$L$10,1,0),"Yes","No"),"No")</f>
        <v>No</v>
      </c>
    </row>
    <row r="2258" spans="1:47" ht="14.45" customHeight="1" x14ac:dyDescent="0.25">
      <c r="A2258" t="s">
        <v>2181</v>
      </c>
      <c r="B2258" s="31" t="s">
        <v>2182</v>
      </c>
      <c r="C2258">
        <v>4</v>
      </c>
      <c r="D2258">
        <v>1</v>
      </c>
      <c r="E2258" t="s">
        <v>382</v>
      </c>
      <c r="F2258" t="s">
        <v>205</v>
      </c>
      <c r="G2258" t="s">
        <v>1086</v>
      </c>
      <c r="H2258" t="s">
        <v>3744</v>
      </c>
      <c r="I2258">
        <v>110485</v>
      </c>
      <c r="J2258" s="19">
        <v>42264</v>
      </c>
      <c r="K2258" s="19">
        <v>42299</v>
      </c>
      <c r="L2258">
        <v>201510</v>
      </c>
      <c r="M2258" s="19">
        <v>42278</v>
      </c>
      <c r="N2258">
        <v>24616</v>
      </c>
      <c r="O2258" t="s">
        <v>1076</v>
      </c>
      <c r="P2258" t="s">
        <v>1172</v>
      </c>
      <c r="Q2258" t="s">
        <v>924</v>
      </c>
      <c r="R2258">
        <v>11373</v>
      </c>
      <c r="S2258" s="19">
        <v>42558</v>
      </c>
      <c r="T2258">
        <v>119912</v>
      </c>
      <c r="U2258" t="s">
        <v>356</v>
      </c>
      <c r="V2258" s="19">
        <v>42570</v>
      </c>
      <c r="W2258" t="s">
        <v>3819</v>
      </c>
      <c r="X2258" t="s">
        <v>3111</v>
      </c>
      <c r="Y2258" t="s">
        <v>95</v>
      </c>
      <c r="Z2258" t="s">
        <v>365</v>
      </c>
      <c r="AA2258" s="29">
        <v>-19</v>
      </c>
      <c r="AB2258">
        <v>0</v>
      </c>
      <c r="AC2258">
        <f t="shared" si="432"/>
        <v>2016</v>
      </c>
      <c r="AD2258">
        <f t="shared" si="433"/>
        <v>7</v>
      </c>
      <c r="AE2258">
        <f t="shared" si="434"/>
        <v>2015</v>
      </c>
      <c r="AF2258">
        <f t="shared" si="435"/>
        <v>9</v>
      </c>
      <c r="AG2258" t="str">
        <f>VLOOKUP(F2258,vlookup!$A$2:$E$660,2,0)</f>
        <v>Retained</v>
      </c>
      <c r="AH2258" t="str">
        <f>VLOOKUP(F2258,vlookup!$A$2:$E$660,3,0)</f>
        <v>Service Contract</v>
      </c>
      <c r="AI2258" t="str">
        <f>VLOOKUP(F2258,vlookup!$A$2:$E$660,4,0)</f>
        <v>Used Car Programs</v>
      </c>
      <c r="AJ2258" t="str">
        <f>VLOOKUP(F2258,vlookup!$A$2:$E$660,5,0)</f>
        <v>High Mileage</v>
      </c>
      <c r="AL2258">
        <f t="shared" si="436"/>
        <v>35</v>
      </c>
      <c r="AM2258">
        <f t="shared" si="437"/>
        <v>302</v>
      </c>
      <c r="AN2258">
        <f t="shared" si="438"/>
        <v>9427</v>
      </c>
      <c r="AO2258" t="str">
        <f t="shared" si="439"/>
        <v/>
      </c>
      <c r="AP2258" t="str">
        <f t="shared" si="440"/>
        <v/>
      </c>
      <c r="AQ2258" t="str">
        <f t="shared" si="441"/>
        <v/>
      </c>
      <c r="AR2258">
        <f t="shared" si="442"/>
        <v>-19</v>
      </c>
      <c r="AS2258" t="str">
        <f t="shared" si="443"/>
        <v>9W515146I5-4</v>
      </c>
      <c r="AT2258" t="str">
        <f>IFERROR(IF(VLOOKUP(Y2258,vlookup!$I$2:$J$9,1,0)=Y2258,VLOOKUP(Y2258,vlookup!$I$2:$J$9,2,0),PROPER(Y2258)),PROPER(Y2258))</f>
        <v>Parts</v>
      </c>
      <c r="AU2258" t="str">
        <f>IFERROR(IF(B2258=VLOOKUP(B2258,vlookup!$L$2:$L$10,1,0),"Yes","No"),"No")</f>
        <v>No</v>
      </c>
    </row>
    <row r="2259" spans="1:47" ht="14.45" customHeight="1" x14ac:dyDescent="0.25">
      <c r="A2259" t="s">
        <v>2181</v>
      </c>
      <c r="B2259" s="31" t="s">
        <v>2182</v>
      </c>
      <c r="C2259">
        <v>4</v>
      </c>
      <c r="D2259">
        <v>1</v>
      </c>
      <c r="E2259" t="s">
        <v>382</v>
      </c>
      <c r="F2259" t="s">
        <v>205</v>
      </c>
      <c r="G2259" t="s">
        <v>1086</v>
      </c>
      <c r="H2259" t="s">
        <v>3744</v>
      </c>
      <c r="I2259">
        <v>110485</v>
      </c>
      <c r="J2259" s="19">
        <v>42264</v>
      </c>
      <c r="K2259" s="19">
        <v>42299</v>
      </c>
      <c r="L2259">
        <v>201510</v>
      </c>
      <c r="M2259" s="19">
        <v>42278</v>
      </c>
      <c r="N2259">
        <v>24616</v>
      </c>
      <c r="O2259" t="s">
        <v>1076</v>
      </c>
      <c r="P2259" t="s">
        <v>1172</v>
      </c>
      <c r="Q2259" t="s">
        <v>924</v>
      </c>
      <c r="R2259">
        <v>11373</v>
      </c>
      <c r="S2259" s="19">
        <v>42558</v>
      </c>
      <c r="T2259">
        <v>119912</v>
      </c>
      <c r="U2259" t="s">
        <v>356</v>
      </c>
      <c r="V2259" s="19">
        <v>42570</v>
      </c>
      <c r="W2259" t="s">
        <v>2772</v>
      </c>
      <c r="X2259" t="s">
        <v>2773</v>
      </c>
      <c r="Y2259" t="s">
        <v>95</v>
      </c>
      <c r="Z2259" t="s">
        <v>364</v>
      </c>
      <c r="AA2259" s="29">
        <v>-1320</v>
      </c>
      <c r="AB2259">
        <v>0</v>
      </c>
      <c r="AC2259">
        <f t="shared" si="432"/>
        <v>2016</v>
      </c>
      <c r="AD2259">
        <f t="shared" si="433"/>
        <v>7</v>
      </c>
      <c r="AE2259">
        <f t="shared" si="434"/>
        <v>2015</v>
      </c>
      <c r="AF2259">
        <f t="shared" si="435"/>
        <v>9</v>
      </c>
      <c r="AG2259" t="str">
        <f>VLOOKUP(F2259,vlookup!$A$2:$E$660,2,0)</f>
        <v>Retained</v>
      </c>
      <c r="AH2259" t="str">
        <f>VLOOKUP(F2259,vlookup!$A$2:$E$660,3,0)</f>
        <v>Service Contract</v>
      </c>
      <c r="AI2259" t="str">
        <f>VLOOKUP(F2259,vlookup!$A$2:$E$660,4,0)</f>
        <v>Used Car Programs</v>
      </c>
      <c r="AJ2259" t="str">
        <f>VLOOKUP(F2259,vlookup!$A$2:$E$660,5,0)</f>
        <v>High Mileage</v>
      </c>
      <c r="AL2259">
        <f t="shared" si="436"/>
        <v>35</v>
      </c>
      <c r="AM2259">
        <f t="shared" si="437"/>
        <v>302</v>
      </c>
      <c r="AN2259">
        <f t="shared" si="438"/>
        <v>9427</v>
      </c>
      <c r="AO2259" t="str">
        <f t="shared" si="439"/>
        <v/>
      </c>
      <c r="AP2259" t="str">
        <f t="shared" si="440"/>
        <v/>
      </c>
      <c r="AQ2259" t="str">
        <f t="shared" si="441"/>
        <v/>
      </c>
      <c r="AR2259">
        <f t="shared" si="442"/>
        <v>-1320</v>
      </c>
      <c r="AS2259" t="str">
        <f t="shared" si="443"/>
        <v>9W515146I5-4</v>
      </c>
      <c r="AT2259" t="str">
        <f>IFERROR(IF(VLOOKUP(Y2259,vlookup!$I$2:$J$9,1,0)=Y2259,VLOOKUP(Y2259,vlookup!$I$2:$J$9,2,0),PROPER(Y2259)),PROPER(Y2259))</f>
        <v>Parts</v>
      </c>
      <c r="AU2259" t="str">
        <f>IFERROR(IF(B2259=VLOOKUP(B2259,vlookup!$L$2:$L$10,1,0),"Yes","No"),"No")</f>
        <v>No</v>
      </c>
    </row>
    <row r="2260" spans="1:47" ht="14.45" customHeight="1" x14ac:dyDescent="0.25">
      <c r="A2260" t="s">
        <v>2181</v>
      </c>
      <c r="B2260" s="31" t="s">
        <v>2182</v>
      </c>
      <c r="C2260">
        <v>4</v>
      </c>
      <c r="D2260">
        <v>1</v>
      </c>
      <c r="E2260" t="s">
        <v>382</v>
      </c>
      <c r="F2260" t="s">
        <v>205</v>
      </c>
      <c r="G2260" t="s">
        <v>1086</v>
      </c>
      <c r="H2260" t="s">
        <v>3744</v>
      </c>
      <c r="I2260">
        <v>110485</v>
      </c>
      <c r="J2260" s="19">
        <v>42264</v>
      </c>
      <c r="K2260" s="19">
        <v>42299</v>
      </c>
      <c r="L2260">
        <v>201510</v>
      </c>
      <c r="M2260" s="19">
        <v>42278</v>
      </c>
      <c r="N2260">
        <v>24616</v>
      </c>
      <c r="O2260" t="s">
        <v>1076</v>
      </c>
      <c r="P2260" t="s">
        <v>1172</v>
      </c>
      <c r="Q2260" t="s">
        <v>924</v>
      </c>
      <c r="R2260">
        <v>11373</v>
      </c>
      <c r="S2260" s="19">
        <v>42558</v>
      </c>
      <c r="T2260">
        <v>119912</v>
      </c>
      <c r="U2260" t="s">
        <v>356</v>
      </c>
      <c r="V2260" s="19">
        <v>42570</v>
      </c>
      <c r="W2260" t="s">
        <v>3384</v>
      </c>
      <c r="X2260" t="s">
        <v>3385</v>
      </c>
      <c r="Y2260" t="s">
        <v>95</v>
      </c>
      <c r="Z2260" t="s">
        <v>364</v>
      </c>
      <c r="AA2260" s="29">
        <v>-16.079999999999998</v>
      </c>
      <c r="AB2260">
        <v>0</v>
      </c>
      <c r="AC2260">
        <f t="shared" si="432"/>
        <v>2016</v>
      </c>
      <c r="AD2260">
        <f t="shared" si="433"/>
        <v>7</v>
      </c>
      <c r="AE2260">
        <f t="shared" si="434"/>
        <v>2015</v>
      </c>
      <c r="AF2260">
        <f t="shared" si="435"/>
        <v>9</v>
      </c>
      <c r="AG2260" t="str">
        <f>VLOOKUP(F2260,vlookup!$A$2:$E$660,2,0)</f>
        <v>Retained</v>
      </c>
      <c r="AH2260" t="str">
        <f>VLOOKUP(F2260,vlookup!$A$2:$E$660,3,0)</f>
        <v>Service Contract</v>
      </c>
      <c r="AI2260" t="str">
        <f>VLOOKUP(F2260,vlookup!$A$2:$E$660,4,0)</f>
        <v>Used Car Programs</v>
      </c>
      <c r="AJ2260" t="str">
        <f>VLOOKUP(F2260,vlookup!$A$2:$E$660,5,0)</f>
        <v>High Mileage</v>
      </c>
      <c r="AL2260">
        <f t="shared" si="436"/>
        <v>35</v>
      </c>
      <c r="AM2260">
        <f t="shared" si="437"/>
        <v>302</v>
      </c>
      <c r="AN2260">
        <f t="shared" si="438"/>
        <v>9427</v>
      </c>
      <c r="AO2260" t="str">
        <f t="shared" si="439"/>
        <v/>
      </c>
      <c r="AP2260" t="str">
        <f t="shared" si="440"/>
        <v/>
      </c>
      <c r="AQ2260" t="str">
        <f t="shared" si="441"/>
        <v/>
      </c>
      <c r="AR2260">
        <f t="shared" si="442"/>
        <v>-16.079999999999998</v>
      </c>
      <c r="AS2260" t="str">
        <f t="shared" si="443"/>
        <v>9W515146I5-4</v>
      </c>
      <c r="AT2260" t="str">
        <f>IFERROR(IF(VLOOKUP(Y2260,vlookup!$I$2:$J$9,1,0)=Y2260,VLOOKUP(Y2260,vlookup!$I$2:$J$9,2,0),PROPER(Y2260)),PROPER(Y2260))</f>
        <v>Parts</v>
      </c>
      <c r="AU2260" t="str">
        <f>IFERROR(IF(B2260=VLOOKUP(B2260,vlookup!$L$2:$L$10,1,0),"Yes","No"),"No")</f>
        <v>No</v>
      </c>
    </row>
    <row r="2261" spans="1:47" ht="14.45" customHeight="1" x14ac:dyDescent="0.25">
      <c r="A2261" t="s">
        <v>2189</v>
      </c>
      <c r="B2261" s="31" t="s">
        <v>2190</v>
      </c>
      <c r="C2261">
        <v>1</v>
      </c>
      <c r="D2261">
        <v>1</v>
      </c>
      <c r="E2261" t="s">
        <v>571</v>
      </c>
      <c r="F2261" t="s">
        <v>205</v>
      </c>
      <c r="G2261" t="s">
        <v>1086</v>
      </c>
      <c r="H2261" t="s">
        <v>3743</v>
      </c>
      <c r="I2261">
        <v>102276</v>
      </c>
      <c r="J2261" s="19">
        <v>42392</v>
      </c>
      <c r="K2261" s="19">
        <v>42429</v>
      </c>
      <c r="L2261">
        <v>201602</v>
      </c>
      <c r="M2261" s="19">
        <v>42401</v>
      </c>
      <c r="N2261">
        <v>24617</v>
      </c>
      <c r="O2261" t="s">
        <v>1070</v>
      </c>
      <c r="P2261" t="s">
        <v>1233</v>
      </c>
      <c r="Q2261" t="s">
        <v>924</v>
      </c>
      <c r="R2261">
        <v>132035</v>
      </c>
      <c r="S2261" s="19">
        <v>42467</v>
      </c>
      <c r="T2261">
        <v>107441</v>
      </c>
      <c r="U2261" t="s">
        <v>356</v>
      </c>
      <c r="V2261" s="19">
        <v>42479</v>
      </c>
      <c r="W2261" t="s">
        <v>362</v>
      </c>
      <c r="X2261" t="s">
        <v>363</v>
      </c>
      <c r="Y2261" t="s">
        <v>95</v>
      </c>
      <c r="Z2261" t="s">
        <v>358</v>
      </c>
      <c r="AA2261" s="29">
        <v>-349</v>
      </c>
      <c r="AB2261">
        <v>0</v>
      </c>
      <c r="AC2261">
        <f t="shared" si="432"/>
        <v>2016</v>
      </c>
      <c r="AD2261">
        <f t="shared" si="433"/>
        <v>4</v>
      </c>
      <c r="AE2261">
        <f t="shared" si="434"/>
        <v>2016</v>
      </c>
      <c r="AF2261">
        <f t="shared" si="435"/>
        <v>1</v>
      </c>
      <c r="AG2261" t="str">
        <f>VLOOKUP(F2261,vlookup!$A$2:$E$660,2,0)</f>
        <v>Retained</v>
      </c>
      <c r="AH2261" t="str">
        <f>VLOOKUP(F2261,vlookup!$A$2:$E$660,3,0)</f>
        <v>Service Contract</v>
      </c>
      <c r="AI2261" t="str">
        <f>VLOOKUP(F2261,vlookup!$A$2:$E$660,4,0)</f>
        <v>Used Car Programs</v>
      </c>
      <c r="AJ2261" t="str">
        <f>VLOOKUP(F2261,vlookup!$A$2:$E$660,5,0)</f>
        <v>High Mileage</v>
      </c>
      <c r="AL2261">
        <f t="shared" si="436"/>
        <v>36</v>
      </c>
      <c r="AM2261">
        <f t="shared" si="437"/>
        <v>86</v>
      </c>
      <c r="AN2261">
        <f t="shared" si="438"/>
        <v>5165</v>
      </c>
      <c r="AO2261" t="str">
        <f t="shared" si="439"/>
        <v/>
      </c>
      <c r="AP2261" t="str">
        <f t="shared" si="440"/>
        <v/>
      </c>
      <c r="AQ2261">
        <f t="shared" si="441"/>
        <v>-349</v>
      </c>
      <c r="AR2261" t="str">
        <f t="shared" si="442"/>
        <v/>
      </c>
      <c r="AS2261" t="str">
        <f t="shared" si="443"/>
        <v>7C664803A6-1</v>
      </c>
      <c r="AT2261" t="str">
        <f>IFERROR(IF(VLOOKUP(Y2261,vlookup!$I$2:$J$9,1,0)=Y2261,VLOOKUP(Y2261,vlookup!$I$2:$J$9,2,0),PROPER(Y2261)),PROPER(Y2261))</f>
        <v>Parts</v>
      </c>
      <c r="AU2261" t="str">
        <f>IFERROR(IF(B2261=VLOOKUP(B2261,vlookup!$L$2:$L$10,1,0),"Yes","No"),"No")</f>
        <v>No</v>
      </c>
    </row>
    <row r="2262" spans="1:47" ht="14.45" customHeight="1" x14ac:dyDescent="0.25">
      <c r="A2262" t="s">
        <v>1496</v>
      </c>
      <c r="B2262" s="31" t="s">
        <v>1497</v>
      </c>
      <c r="C2262">
        <v>1</v>
      </c>
      <c r="D2262">
        <v>1</v>
      </c>
      <c r="E2262" t="s">
        <v>382</v>
      </c>
      <c r="F2262" t="s">
        <v>205</v>
      </c>
      <c r="G2262" t="s">
        <v>1086</v>
      </c>
      <c r="H2262" t="s">
        <v>3746</v>
      </c>
      <c r="I2262">
        <v>84939</v>
      </c>
      <c r="J2262" s="19">
        <v>41725</v>
      </c>
      <c r="K2262" s="19">
        <v>41739</v>
      </c>
      <c r="L2262">
        <v>201404</v>
      </c>
      <c r="M2262" s="19">
        <v>41730</v>
      </c>
      <c r="N2262">
        <v>24616</v>
      </c>
      <c r="O2262" t="s">
        <v>1076</v>
      </c>
      <c r="P2262" t="s">
        <v>3747</v>
      </c>
      <c r="Q2262" t="s">
        <v>924</v>
      </c>
      <c r="R2262">
        <v>416749</v>
      </c>
      <c r="S2262" s="19">
        <v>41920</v>
      </c>
      <c r="T2262">
        <v>89150</v>
      </c>
      <c r="U2262" t="s">
        <v>357</v>
      </c>
      <c r="V2262" s="19">
        <v>41922</v>
      </c>
      <c r="W2262" t="s">
        <v>372</v>
      </c>
      <c r="X2262" t="s">
        <v>373</v>
      </c>
      <c r="Y2262" t="s">
        <v>95</v>
      </c>
      <c r="Z2262" t="s">
        <v>369</v>
      </c>
      <c r="AA2262" s="29">
        <v>-12.2</v>
      </c>
      <c r="AB2262">
        <v>0</v>
      </c>
      <c r="AC2262">
        <f t="shared" si="432"/>
        <v>2014</v>
      </c>
      <c r="AD2262">
        <f t="shared" si="433"/>
        <v>10</v>
      </c>
      <c r="AE2262">
        <f t="shared" si="434"/>
        <v>2014</v>
      </c>
      <c r="AF2262">
        <f t="shared" si="435"/>
        <v>3</v>
      </c>
      <c r="AG2262" t="str">
        <f>VLOOKUP(F2262,vlookup!$A$2:$E$660,2,0)</f>
        <v>Retained</v>
      </c>
      <c r="AH2262" t="str">
        <f>VLOOKUP(F2262,vlookup!$A$2:$E$660,3,0)</f>
        <v>Service Contract</v>
      </c>
      <c r="AI2262" t="str">
        <f>VLOOKUP(F2262,vlookup!$A$2:$E$660,4,0)</f>
        <v>Used Car Programs</v>
      </c>
      <c r="AJ2262" t="str">
        <f>VLOOKUP(F2262,vlookup!$A$2:$E$660,5,0)</f>
        <v>High Mileage</v>
      </c>
      <c r="AL2262">
        <f t="shared" si="436"/>
        <v>13</v>
      </c>
      <c r="AM2262">
        <f t="shared" si="437"/>
        <v>193</v>
      </c>
      <c r="AN2262">
        <f t="shared" si="438"/>
        <v>4211</v>
      </c>
      <c r="AO2262" t="str">
        <f t="shared" si="439"/>
        <v/>
      </c>
      <c r="AP2262" t="str">
        <f t="shared" si="440"/>
        <v/>
      </c>
      <c r="AQ2262" t="str">
        <f t="shared" si="441"/>
        <v/>
      </c>
      <c r="AR2262">
        <f t="shared" si="442"/>
        <v>-12.2</v>
      </c>
      <c r="AS2262" t="str">
        <f t="shared" si="443"/>
        <v>6C231732C4-1</v>
      </c>
      <c r="AT2262" t="str">
        <f>IFERROR(IF(VLOOKUP(Y2262,vlookup!$I$2:$J$9,1,0)=Y2262,VLOOKUP(Y2262,vlookup!$I$2:$J$9,2,0),PROPER(Y2262)),PROPER(Y2262))</f>
        <v>Parts</v>
      </c>
      <c r="AU2262" t="str">
        <f>IFERROR(IF(B2262=VLOOKUP(B2262,vlookup!$L$2:$L$10,1,0),"Yes","No"),"No")</f>
        <v>No</v>
      </c>
    </row>
    <row r="2263" spans="1:47" ht="14.45" customHeight="1" x14ac:dyDescent="0.25">
      <c r="A2263" t="s">
        <v>1496</v>
      </c>
      <c r="B2263" s="31" t="s">
        <v>1497</v>
      </c>
      <c r="C2263">
        <v>1</v>
      </c>
      <c r="D2263">
        <v>1</v>
      </c>
      <c r="E2263" t="s">
        <v>382</v>
      </c>
      <c r="F2263" t="s">
        <v>205</v>
      </c>
      <c r="G2263" t="s">
        <v>1086</v>
      </c>
      <c r="H2263" t="s">
        <v>3746</v>
      </c>
      <c r="I2263">
        <v>84939</v>
      </c>
      <c r="J2263" s="19">
        <v>41725</v>
      </c>
      <c r="K2263" s="19">
        <v>41739</v>
      </c>
      <c r="L2263">
        <v>201404</v>
      </c>
      <c r="M2263" s="19">
        <v>41730</v>
      </c>
      <c r="N2263">
        <v>24616</v>
      </c>
      <c r="O2263" t="s">
        <v>1076</v>
      </c>
      <c r="P2263" t="s">
        <v>3747</v>
      </c>
      <c r="Q2263" t="s">
        <v>924</v>
      </c>
      <c r="R2263">
        <v>416749</v>
      </c>
      <c r="S2263" s="19">
        <v>41920</v>
      </c>
      <c r="T2263">
        <v>89150</v>
      </c>
      <c r="U2263" t="s">
        <v>357</v>
      </c>
      <c r="V2263" s="19">
        <v>41922</v>
      </c>
      <c r="W2263" t="s">
        <v>3032</v>
      </c>
      <c r="X2263" t="s">
        <v>3033</v>
      </c>
      <c r="Y2263" t="s">
        <v>95</v>
      </c>
      <c r="Z2263" t="s">
        <v>369</v>
      </c>
      <c r="AA2263" s="29">
        <v>-425</v>
      </c>
      <c r="AB2263">
        <v>0</v>
      </c>
      <c r="AC2263">
        <f t="shared" si="432"/>
        <v>2014</v>
      </c>
      <c r="AD2263">
        <f t="shared" si="433"/>
        <v>10</v>
      </c>
      <c r="AE2263">
        <f t="shared" si="434"/>
        <v>2014</v>
      </c>
      <c r="AF2263">
        <f t="shared" si="435"/>
        <v>3</v>
      </c>
      <c r="AG2263" t="str">
        <f>VLOOKUP(F2263,vlookup!$A$2:$E$660,2,0)</f>
        <v>Retained</v>
      </c>
      <c r="AH2263" t="str">
        <f>VLOOKUP(F2263,vlookup!$A$2:$E$660,3,0)</f>
        <v>Service Contract</v>
      </c>
      <c r="AI2263" t="str">
        <f>VLOOKUP(F2263,vlookup!$A$2:$E$660,4,0)</f>
        <v>Used Car Programs</v>
      </c>
      <c r="AJ2263" t="str">
        <f>VLOOKUP(F2263,vlookup!$A$2:$E$660,5,0)</f>
        <v>High Mileage</v>
      </c>
      <c r="AL2263">
        <f t="shared" si="436"/>
        <v>13</v>
      </c>
      <c r="AM2263">
        <f t="shared" si="437"/>
        <v>193</v>
      </c>
      <c r="AN2263">
        <f t="shared" si="438"/>
        <v>4211</v>
      </c>
      <c r="AO2263" t="str">
        <f t="shared" si="439"/>
        <v/>
      </c>
      <c r="AP2263" t="str">
        <f t="shared" si="440"/>
        <v/>
      </c>
      <c r="AQ2263" t="str">
        <f t="shared" si="441"/>
        <v/>
      </c>
      <c r="AR2263">
        <f t="shared" si="442"/>
        <v>-425</v>
      </c>
      <c r="AS2263" t="str">
        <f t="shared" si="443"/>
        <v>6C231732C4-1</v>
      </c>
      <c r="AT2263" t="str">
        <f>IFERROR(IF(VLOOKUP(Y2263,vlookup!$I$2:$J$9,1,0)=Y2263,VLOOKUP(Y2263,vlookup!$I$2:$J$9,2,0),PROPER(Y2263)),PROPER(Y2263))</f>
        <v>Parts</v>
      </c>
      <c r="AU2263" t="str">
        <f>IFERROR(IF(B2263=VLOOKUP(B2263,vlookup!$L$2:$L$10,1,0),"Yes","No"),"No")</f>
        <v>No</v>
      </c>
    </row>
    <row r="2264" spans="1:47" ht="14.45" customHeight="1" x14ac:dyDescent="0.25">
      <c r="A2264" t="s">
        <v>1498</v>
      </c>
      <c r="B2264" s="31" t="s">
        <v>1499</v>
      </c>
      <c r="C2264">
        <v>1</v>
      </c>
      <c r="D2264">
        <v>1</v>
      </c>
      <c r="E2264" t="s">
        <v>382</v>
      </c>
      <c r="F2264" t="s">
        <v>60</v>
      </c>
      <c r="G2264" t="s">
        <v>1086</v>
      </c>
      <c r="H2264" t="s">
        <v>3746</v>
      </c>
      <c r="I2264">
        <v>88745</v>
      </c>
      <c r="J2264" s="19">
        <v>41615</v>
      </c>
      <c r="K2264" s="19">
        <v>41652</v>
      </c>
      <c r="L2264">
        <v>201401</v>
      </c>
      <c r="M2264" s="19">
        <v>41640</v>
      </c>
      <c r="N2264">
        <v>24617</v>
      </c>
      <c r="O2264" t="s">
        <v>1070</v>
      </c>
      <c r="P2264" t="s">
        <v>1500</v>
      </c>
      <c r="Q2264" t="s">
        <v>924</v>
      </c>
      <c r="R2264">
        <v>28672</v>
      </c>
      <c r="S2264" s="19">
        <v>41655</v>
      </c>
      <c r="T2264">
        <v>89947</v>
      </c>
      <c r="U2264" t="s">
        <v>357</v>
      </c>
      <c r="V2264" s="19">
        <v>41656</v>
      </c>
      <c r="W2264" t="s">
        <v>362</v>
      </c>
      <c r="X2264" t="s">
        <v>363</v>
      </c>
      <c r="Y2264" t="s">
        <v>95</v>
      </c>
      <c r="Z2264" t="s">
        <v>358</v>
      </c>
      <c r="AA2264" s="29">
        <v>-298.57</v>
      </c>
      <c r="AB2264">
        <v>0</v>
      </c>
      <c r="AC2264">
        <f t="shared" si="432"/>
        <v>2014</v>
      </c>
      <c r="AD2264">
        <f t="shared" si="433"/>
        <v>1</v>
      </c>
      <c r="AE2264">
        <f t="shared" si="434"/>
        <v>2013</v>
      </c>
      <c r="AF2264">
        <f t="shared" si="435"/>
        <v>12</v>
      </c>
      <c r="AG2264" t="str">
        <f>VLOOKUP(F2264,vlookup!$A$2:$E$660,2,0)</f>
        <v>Retained</v>
      </c>
      <c r="AH2264" t="str">
        <f>VLOOKUP(F2264,vlookup!$A$2:$E$660,3,0)</f>
        <v>Service Contract</v>
      </c>
      <c r="AI2264" t="str">
        <f>VLOOKUP(F2264,vlookup!$A$2:$E$660,4,0)</f>
        <v>Used Car Programs</v>
      </c>
      <c r="AJ2264" t="str">
        <f>VLOOKUP(F2264,vlookup!$A$2:$E$660,5,0)</f>
        <v>High Mileage</v>
      </c>
      <c r="AL2264">
        <f t="shared" si="436"/>
        <v>36</v>
      </c>
      <c r="AM2264">
        <f t="shared" si="437"/>
        <v>40</v>
      </c>
      <c r="AN2264">
        <f t="shared" si="438"/>
        <v>1202</v>
      </c>
      <c r="AO2264" t="str">
        <f t="shared" si="439"/>
        <v/>
      </c>
      <c r="AP2264">
        <f t="shared" si="440"/>
        <v>-298.57</v>
      </c>
      <c r="AQ2264" t="str">
        <f t="shared" si="441"/>
        <v/>
      </c>
      <c r="AR2264" t="str">
        <f t="shared" si="442"/>
        <v/>
      </c>
      <c r="AS2264" t="str">
        <f t="shared" si="443"/>
        <v>7C661634L3Y-1</v>
      </c>
      <c r="AT2264" t="str">
        <f>IFERROR(IF(VLOOKUP(Y2264,vlookup!$I$2:$J$9,1,0)=Y2264,VLOOKUP(Y2264,vlookup!$I$2:$J$9,2,0),PROPER(Y2264)),PROPER(Y2264))</f>
        <v>Parts</v>
      </c>
      <c r="AU2264" t="str">
        <f>IFERROR(IF(B2264=VLOOKUP(B2264,vlookup!$L$2:$L$10,1,0),"Yes","No"),"No")</f>
        <v>No</v>
      </c>
    </row>
    <row r="2265" spans="1:47" ht="14.45" customHeight="1" x14ac:dyDescent="0.25">
      <c r="A2265" t="s">
        <v>1501</v>
      </c>
      <c r="B2265" s="31" t="s">
        <v>1502</v>
      </c>
      <c r="C2265">
        <v>2</v>
      </c>
      <c r="D2265">
        <v>1</v>
      </c>
      <c r="E2265" t="s">
        <v>382</v>
      </c>
      <c r="F2265" t="s">
        <v>60</v>
      </c>
      <c r="G2265" t="s">
        <v>1086</v>
      </c>
      <c r="H2265" t="s">
        <v>3746</v>
      </c>
      <c r="I2265">
        <v>104125</v>
      </c>
      <c r="J2265" s="19">
        <v>41300</v>
      </c>
      <c r="K2265" s="19">
        <v>41333</v>
      </c>
      <c r="L2265">
        <v>201302</v>
      </c>
      <c r="M2265" s="19">
        <v>41306</v>
      </c>
      <c r="N2265">
        <v>24616</v>
      </c>
      <c r="O2265" t="s">
        <v>1076</v>
      </c>
      <c r="P2265" t="s">
        <v>1503</v>
      </c>
      <c r="Q2265" t="s">
        <v>924</v>
      </c>
      <c r="R2265">
        <v>191012245</v>
      </c>
      <c r="S2265" s="19">
        <v>41387</v>
      </c>
      <c r="T2265">
        <v>108747</v>
      </c>
      <c r="U2265" t="s">
        <v>357</v>
      </c>
      <c r="V2265" s="19">
        <v>41393</v>
      </c>
      <c r="W2265" t="s">
        <v>3030</v>
      </c>
      <c r="X2265" t="s">
        <v>3031</v>
      </c>
      <c r="Y2265" t="s">
        <v>95</v>
      </c>
      <c r="Z2265" t="s">
        <v>14</v>
      </c>
      <c r="AA2265" s="29">
        <v>-63</v>
      </c>
      <c r="AB2265" t="s">
        <v>544</v>
      </c>
      <c r="AC2265">
        <f t="shared" si="432"/>
        <v>2013</v>
      </c>
      <c r="AD2265">
        <f t="shared" si="433"/>
        <v>4</v>
      </c>
      <c r="AE2265">
        <f t="shared" si="434"/>
        <v>2013</v>
      </c>
      <c r="AF2265">
        <f t="shared" si="435"/>
        <v>1</v>
      </c>
      <c r="AG2265" t="str">
        <f>VLOOKUP(F2265,vlookup!$A$2:$E$660,2,0)</f>
        <v>Retained</v>
      </c>
      <c r="AH2265" t="str">
        <f>VLOOKUP(F2265,vlookup!$A$2:$E$660,3,0)</f>
        <v>Service Contract</v>
      </c>
      <c r="AI2265" t="str">
        <f>VLOOKUP(F2265,vlookup!$A$2:$E$660,4,0)</f>
        <v>Used Car Programs</v>
      </c>
      <c r="AJ2265" t="str">
        <f>VLOOKUP(F2265,vlookup!$A$2:$E$660,5,0)</f>
        <v>High Mileage</v>
      </c>
      <c r="AL2265">
        <f t="shared" si="436"/>
        <v>32</v>
      </c>
      <c r="AM2265">
        <f t="shared" si="437"/>
        <v>93</v>
      </c>
      <c r="AN2265">
        <f t="shared" si="438"/>
        <v>4622</v>
      </c>
      <c r="AO2265" t="str">
        <f t="shared" si="439"/>
        <v/>
      </c>
      <c r="AP2265" t="str">
        <f t="shared" si="440"/>
        <v/>
      </c>
      <c r="AQ2265" t="str">
        <f t="shared" si="441"/>
        <v/>
      </c>
      <c r="AR2265">
        <f t="shared" si="442"/>
        <v>-63</v>
      </c>
      <c r="AS2265" t="str">
        <f t="shared" si="443"/>
        <v>6C157826A3Y-2</v>
      </c>
      <c r="AT2265" t="str">
        <f>IFERROR(IF(VLOOKUP(Y2265,vlookup!$I$2:$J$9,1,0)=Y2265,VLOOKUP(Y2265,vlookup!$I$2:$J$9,2,0),PROPER(Y2265)),PROPER(Y2265))</f>
        <v>Parts</v>
      </c>
      <c r="AU2265" t="str">
        <f>IFERROR(IF(B2265=VLOOKUP(B2265,vlookup!$L$2:$L$10,1,0),"Yes","No"),"No")</f>
        <v>No</v>
      </c>
    </row>
    <row r="2266" spans="1:47" ht="14.45" customHeight="1" x14ac:dyDescent="0.25">
      <c r="A2266" t="s">
        <v>1501</v>
      </c>
      <c r="B2266" s="31" t="s">
        <v>1502</v>
      </c>
      <c r="C2266">
        <v>2</v>
      </c>
      <c r="D2266">
        <v>1</v>
      </c>
      <c r="E2266" t="s">
        <v>382</v>
      </c>
      <c r="F2266" t="s">
        <v>60</v>
      </c>
      <c r="G2266" t="s">
        <v>1086</v>
      </c>
      <c r="H2266" t="s">
        <v>3746</v>
      </c>
      <c r="I2266">
        <v>104125</v>
      </c>
      <c r="J2266" s="19">
        <v>41300</v>
      </c>
      <c r="K2266" s="19">
        <v>41333</v>
      </c>
      <c r="L2266">
        <v>201302</v>
      </c>
      <c r="M2266" s="19">
        <v>41306</v>
      </c>
      <c r="N2266">
        <v>24616</v>
      </c>
      <c r="O2266" t="s">
        <v>1076</v>
      </c>
      <c r="P2266" t="s">
        <v>1503</v>
      </c>
      <c r="Q2266" t="s">
        <v>924</v>
      </c>
      <c r="R2266">
        <v>191012245</v>
      </c>
      <c r="S2266" s="19">
        <v>41387</v>
      </c>
      <c r="T2266">
        <v>108747</v>
      </c>
      <c r="U2266" t="s">
        <v>357</v>
      </c>
      <c r="V2266" s="19">
        <v>41393</v>
      </c>
      <c r="W2266" t="s">
        <v>3034</v>
      </c>
      <c r="X2266" t="s">
        <v>3035</v>
      </c>
      <c r="Y2266" t="s">
        <v>95</v>
      </c>
      <c r="Z2266" t="s">
        <v>369</v>
      </c>
      <c r="AA2266" s="29">
        <v>-339.55</v>
      </c>
      <c r="AB2266" t="s">
        <v>544</v>
      </c>
      <c r="AC2266">
        <f t="shared" si="432"/>
        <v>2013</v>
      </c>
      <c r="AD2266">
        <f t="shared" si="433"/>
        <v>4</v>
      </c>
      <c r="AE2266">
        <f t="shared" si="434"/>
        <v>2013</v>
      </c>
      <c r="AF2266">
        <f t="shared" si="435"/>
        <v>1</v>
      </c>
      <c r="AG2266" t="str">
        <f>VLOOKUP(F2266,vlookup!$A$2:$E$660,2,0)</f>
        <v>Retained</v>
      </c>
      <c r="AH2266" t="str">
        <f>VLOOKUP(F2266,vlookup!$A$2:$E$660,3,0)</f>
        <v>Service Contract</v>
      </c>
      <c r="AI2266" t="str">
        <f>VLOOKUP(F2266,vlookup!$A$2:$E$660,4,0)</f>
        <v>Used Car Programs</v>
      </c>
      <c r="AJ2266" t="str">
        <f>VLOOKUP(F2266,vlookup!$A$2:$E$660,5,0)</f>
        <v>High Mileage</v>
      </c>
      <c r="AL2266">
        <f t="shared" si="436"/>
        <v>32</v>
      </c>
      <c r="AM2266">
        <f t="shared" si="437"/>
        <v>93</v>
      </c>
      <c r="AN2266">
        <f t="shared" si="438"/>
        <v>4622</v>
      </c>
      <c r="AO2266" t="str">
        <f t="shared" si="439"/>
        <v/>
      </c>
      <c r="AP2266" t="str">
        <f t="shared" si="440"/>
        <v/>
      </c>
      <c r="AQ2266" t="str">
        <f t="shared" si="441"/>
        <v/>
      </c>
      <c r="AR2266">
        <f t="shared" si="442"/>
        <v>-339.55</v>
      </c>
      <c r="AS2266" t="str">
        <f t="shared" si="443"/>
        <v>6C157826A3Y-2</v>
      </c>
      <c r="AT2266" t="str">
        <f>IFERROR(IF(VLOOKUP(Y2266,vlookup!$I$2:$J$9,1,0)=Y2266,VLOOKUP(Y2266,vlookup!$I$2:$J$9,2,0),PROPER(Y2266)),PROPER(Y2266))</f>
        <v>Parts</v>
      </c>
      <c r="AU2266" t="str">
        <f>IFERROR(IF(B2266=VLOOKUP(B2266,vlookup!$L$2:$L$10,1,0),"Yes","No"),"No")</f>
        <v>No</v>
      </c>
    </row>
    <row r="2267" spans="1:47" ht="14.45" customHeight="1" x14ac:dyDescent="0.25">
      <c r="A2267" t="s">
        <v>1501</v>
      </c>
      <c r="B2267" s="31" t="s">
        <v>1502</v>
      </c>
      <c r="C2267">
        <v>2</v>
      </c>
      <c r="D2267">
        <v>1</v>
      </c>
      <c r="E2267" t="s">
        <v>382</v>
      </c>
      <c r="F2267" t="s">
        <v>60</v>
      </c>
      <c r="G2267" t="s">
        <v>1086</v>
      </c>
      <c r="H2267" t="s">
        <v>3746</v>
      </c>
      <c r="I2267">
        <v>104125</v>
      </c>
      <c r="J2267" s="19">
        <v>41300</v>
      </c>
      <c r="K2267" s="19">
        <v>41333</v>
      </c>
      <c r="L2267">
        <v>201302</v>
      </c>
      <c r="M2267" s="19">
        <v>41306</v>
      </c>
      <c r="N2267">
        <v>24616</v>
      </c>
      <c r="O2267" t="s">
        <v>1076</v>
      </c>
      <c r="P2267" t="s">
        <v>1503</v>
      </c>
      <c r="Q2267" t="s">
        <v>924</v>
      </c>
      <c r="R2267">
        <v>191012245</v>
      </c>
      <c r="S2267" s="19">
        <v>41387</v>
      </c>
      <c r="T2267">
        <v>108747</v>
      </c>
      <c r="U2267" t="s">
        <v>357</v>
      </c>
      <c r="V2267" s="19">
        <v>41393</v>
      </c>
      <c r="W2267" t="s">
        <v>3386</v>
      </c>
      <c r="X2267" t="s">
        <v>3387</v>
      </c>
      <c r="Y2267" t="s">
        <v>95</v>
      </c>
      <c r="Z2267" t="s">
        <v>369</v>
      </c>
      <c r="AA2267" s="29">
        <v>-15</v>
      </c>
      <c r="AB2267" t="s">
        <v>544</v>
      </c>
      <c r="AC2267">
        <f t="shared" si="432"/>
        <v>2013</v>
      </c>
      <c r="AD2267">
        <f t="shared" si="433"/>
        <v>4</v>
      </c>
      <c r="AE2267">
        <f t="shared" si="434"/>
        <v>2013</v>
      </c>
      <c r="AF2267">
        <f t="shared" si="435"/>
        <v>1</v>
      </c>
      <c r="AG2267" t="str">
        <f>VLOOKUP(F2267,vlookup!$A$2:$E$660,2,0)</f>
        <v>Retained</v>
      </c>
      <c r="AH2267" t="str">
        <f>VLOOKUP(F2267,vlookup!$A$2:$E$660,3,0)</f>
        <v>Service Contract</v>
      </c>
      <c r="AI2267" t="str">
        <f>VLOOKUP(F2267,vlookup!$A$2:$E$660,4,0)</f>
        <v>Used Car Programs</v>
      </c>
      <c r="AJ2267" t="str">
        <f>VLOOKUP(F2267,vlookup!$A$2:$E$660,5,0)</f>
        <v>High Mileage</v>
      </c>
      <c r="AL2267">
        <f t="shared" si="436"/>
        <v>32</v>
      </c>
      <c r="AM2267">
        <f t="shared" si="437"/>
        <v>93</v>
      </c>
      <c r="AN2267">
        <f t="shared" si="438"/>
        <v>4622</v>
      </c>
      <c r="AO2267" t="str">
        <f t="shared" si="439"/>
        <v/>
      </c>
      <c r="AP2267" t="str">
        <f t="shared" si="440"/>
        <v/>
      </c>
      <c r="AQ2267" t="str">
        <f t="shared" si="441"/>
        <v/>
      </c>
      <c r="AR2267">
        <f t="shared" si="442"/>
        <v>-15</v>
      </c>
      <c r="AS2267" t="str">
        <f t="shared" si="443"/>
        <v>6C157826A3Y-2</v>
      </c>
      <c r="AT2267" t="str">
        <f>IFERROR(IF(VLOOKUP(Y2267,vlookup!$I$2:$J$9,1,0)=Y2267,VLOOKUP(Y2267,vlookup!$I$2:$J$9,2,0),PROPER(Y2267)),PROPER(Y2267))</f>
        <v>Parts</v>
      </c>
      <c r="AU2267" t="str">
        <f>IFERROR(IF(B2267=VLOOKUP(B2267,vlookup!$L$2:$L$10,1,0),"Yes","No"),"No")</f>
        <v>No</v>
      </c>
    </row>
    <row r="2268" spans="1:47" ht="14.45" customHeight="1" x14ac:dyDescent="0.25">
      <c r="A2268" t="s">
        <v>1501</v>
      </c>
      <c r="B2268" s="31" t="s">
        <v>1502</v>
      </c>
      <c r="C2268">
        <v>2</v>
      </c>
      <c r="D2268">
        <v>1</v>
      </c>
      <c r="E2268" t="s">
        <v>382</v>
      </c>
      <c r="F2268" t="s">
        <v>60</v>
      </c>
      <c r="G2268" t="s">
        <v>1086</v>
      </c>
      <c r="H2268" t="s">
        <v>3746</v>
      </c>
      <c r="I2268">
        <v>104125</v>
      </c>
      <c r="J2268" s="19">
        <v>41300</v>
      </c>
      <c r="K2268" s="19">
        <v>41333</v>
      </c>
      <c r="L2268">
        <v>201302</v>
      </c>
      <c r="M2268" s="19">
        <v>41306</v>
      </c>
      <c r="N2268">
        <v>24616</v>
      </c>
      <c r="O2268" t="s">
        <v>1076</v>
      </c>
      <c r="P2268" t="s">
        <v>1503</v>
      </c>
      <c r="Q2268" t="s">
        <v>924</v>
      </c>
      <c r="R2268">
        <v>191012245</v>
      </c>
      <c r="S2268" s="19">
        <v>41387</v>
      </c>
      <c r="T2268">
        <v>108747</v>
      </c>
      <c r="U2268" t="s">
        <v>357</v>
      </c>
      <c r="V2268" s="19">
        <v>41393</v>
      </c>
      <c r="W2268" t="s">
        <v>3388</v>
      </c>
      <c r="X2268" t="s">
        <v>3389</v>
      </c>
      <c r="Y2268" t="s">
        <v>95</v>
      </c>
      <c r="Z2268" t="s">
        <v>369</v>
      </c>
      <c r="AA2268" s="29">
        <v>-16.25</v>
      </c>
      <c r="AB2268" t="s">
        <v>544</v>
      </c>
      <c r="AC2268">
        <f t="shared" si="432"/>
        <v>2013</v>
      </c>
      <c r="AD2268">
        <f t="shared" si="433"/>
        <v>4</v>
      </c>
      <c r="AE2268">
        <f t="shared" si="434"/>
        <v>2013</v>
      </c>
      <c r="AF2268">
        <f t="shared" si="435"/>
        <v>1</v>
      </c>
      <c r="AG2268" t="str">
        <f>VLOOKUP(F2268,vlookup!$A$2:$E$660,2,0)</f>
        <v>Retained</v>
      </c>
      <c r="AH2268" t="str">
        <f>VLOOKUP(F2268,vlookup!$A$2:$E$660,3,0)</f>
        <v>Service Contract</v>
      </c>
      <c r="AI2268" t="str">
        <f>VLOOKUP(F2268,vlookup!$A$2:$E$660,4,0)</f>
        <v>Used Car Programs</v>
      </c>
      <c r="AJ2268" t="str">
        <f>VLOOKUP(F2268,vlookup!$A$2:$E$660,5,0)</f>
        <v>High Mileage</v>
      </c>
      <c r="AL2268">
        <f t="shared" si="436"/>
        <v>32</v>
      </c>
      <c r="AM2268">
        <f t="shared" si="437"/>
        <v>93</v>
      </c>
      <c r="AN2268">
        <f t="shared" si="438"/>
        <v>4622</v>
      </c>
      <c r="AO2268" t="str">
        <f t="shared" si="439"/>
        <v/>
      </c>
      <c r="AP2268" t="str">
        <f t="shared" si="440"/>
        <v/>
      </c>
      <c r="AQ2268" t="str">
        <f t="shared" si="441"/>
        <v/>
      </c>
      <c r="AR2268">
        <f t="shared" si="442"/>
        <v>-16.25</v>
      </c>
      <c r="AS2268" t="str">
        <f t="shared" si="443"/>
        <v>6C157826A3Y-2</v>
      </c>
      <c r="AT2268" t="str">
        <f>IFERROR(IF(VLOOKUP(Y2268,vlookup!$I$2:$J$9,1,0)=Y2268,VLOOKUP(Y2268,vlookup!$I$2:$J$9,2,0),PROPER(Y2268)),PROPER(Y2268))</f>
        <v>Parts</v>
      </c>
      <c r="AU2268" t="str">
        <f>IFERROR(IF(B2268=VLOOKUP(B2268,vlookup!$L$2:$L$10,1,0),"Yes","No"),"No")</f>
        <v>No</v>
      </c>
    </row>
    <row r="2269" spans="1:47" ht="14.45" customHeight="1" x14ac:dyDescent="0.25">
      <c r="A2269" t="s">
        <v>1504</v>
      </c>
      <c r="B2269" s="31" t="s">
        <v>1505</v>
      </c>
      <c r="C2269">
        <v>1</v>
      </c>
      <c r="D2269">
        <v>1</v>
      </c>
      <c r="E2269" t="s">
        <v>382</v>
      </c>
      <c r="F2269" t="s">
        <v>15</v>
      </c>
      <c r="G2269" t="s">
        <v>1086</v>
      </c>
      <c r="H2269" t="s">
        <v>3743</v>
      </c>
      <c r="I2269">
        <v>99548</v>
      </c>
      <c r="J2269" s="19">
        <v>41267</v>
      </c>
      <c r="K2269" s="19">
        <v>41305</v>
      </c>
      <c r="L2269">
        <v>201301</v>
      </c>
      <c r="M2269" s="19">
        <v>41275</v>
      </c>
      <c r="N2269">
        <v>30040</v>
      </c>
      <c r="O2269" t="s">
        <v>3748</v>
      </c>
      <c r="P2269" t="s">
        <v>1506</v>
      </c>
      <c r="Q2269" t="s">
        <v>924</v>
      </c>
      <c r="R2269">
        <v>161550</v>
      </c>
      <c r="S2269" s="19">
        <v>41382</v>
      </c>
      <c r="T2269">
        <v>105719</v>
      </c>
      <c r="U2269" t="s">
        <v>357</v>
      </c>
      <c r="V2269" s="19">
        <v>41387</v>
      </c>
      <c r="W2269" t="s">
        <v>3036</v>
      </c>
      <c r="X2269" t="s">
        <v>3037</v>
      </c>
      <c r="Y2269" t="s">
        <v>95</v>
      </c>
      <c r="Z2269" t="s">
        <v>366</v>
      </c>
      <c r="AA2269" s="29">
        <v>-17.95</v>
      </c>
      <c r="AB2269" t="s">
        <v>544</v>
      </c>
      <c r="AC2269">
        <f t="shared" si="432"/>
        <v>2013</v>
      </c>
      <c r="AD2269">
        <f t="shared" si="433"/>
        <v>4</v>
      </c>
      <c r="AE2269">
        <f t="shared" si="434"/>
        <v>2012</v>
      </c>
      <c r="AF2269">
        <f t="shared" si="435"/>
        <v>12</v>
      </c>
      <c r="AG2269" t="str">
        <f>VLOOKUP(F2269,vlookup!$A$2:$E$660,2,0)</f>
        <v>Retained</v>
      </c>
      <c r="AH2269" t="str">
        <f>VLOOKUP(F2269,vlookup!$A$2:$E$660,3,0)</f>
        <v>Service Contract</v>
      </c>
      <c r="AI2269" t="str">
        <f>VLOOKUP(F2269,vlookup!$A$2:$E$660,4,0)</f>
        <v>Used Car Programs</v>
      </c>
      <c r="AJ2269" t="str">
        <f>VLOOKUP(F2269,vlookup!$A$2:$E$660,5,0)</f>
        <v>High Mileage</v>
      </c>
      <c r="AL2269">
        <f t="shared" si="436"/>
        <v>37</v>
      </c>
      <c r="AM2269">
        <f t="shared" si="437"/>
        <v>119</v>
      </c>
      <c r="AN2269">
        <f t="shared" si="438"/>
        <v>6171</v>
      </c>
      <c r="AO2269" t="str">
        <f t="shared" si="439"/>
        <v/>
      </c>
      <c r="AP2269" t="str">
        <f t="shared" si="440"/>
        <v/>
      </c>
      <c r="AQ2269" t="str">
        <f t="shared" si="441"/>
        <v/>
      </c>
      <c r="AR2269">
        <f t="shared" si="442"/>
        <v>-17.95</v>
      </c>
      <c r="AS2269" t="str">
        <f t="shared" si="443"/>
        <v>5C690018L2-1</v>
      </c>
      <c r="AT2269" t="str">
        <f>IFERROR(IF(VLOOKUP(Y2269,vlookup!$I$2:$J$9,1,0)=Y2269,VLOOKUP(Y2269,vlookup!$I$2:$J$9,2,0),PROPER(Y2269)),PROPER(Y2269))</f>
        <v>Parts</v>
      </c>
      <c r="AU2269" t="str">
        <f>IFERROR(IF(B2269=VLOOKUP(B2269,vlookup!$L$2:$L$10,1,0),"Yes","No"),"No")</f>
        <v>No</v>
      </c>
    </row>
    <row r="2270" spans="1:47" ht="14.45" customHeight="1" x14ac:dyDescent="0.25">
      <c r="A2270" t="s">
        <v>1504</v>
      </c>
      <c r="B2270" s="31" t="s">
        <v>1505</v>
      </c>
      <c r="C2270">
        <v>1</v>
      </c>
      <c r="D2270">
        <v>1</v>
      </c>
      <c r="E2270" t="s">
        <v>382</v>
      </c>
      <c r="F2270" t="s">
        <v>15</v>
      </c>
      <c r="G2270" t="s">
        <v>1086</v>
      </c>
      <c r="H2270" t="s">
        <v>3743</v>
      </c>
      <c r="I2270">
        <v>99548</v>
      </c>
      <c r="J2270" s="19">
        <v>41267</v>
      </c>
      <c r="K2270" s="19">
        <v>41305</v>
      </c>
      <c r="L2270">
        <v>201301</v>
      </c>
      <c r="M2270" s="19">
        <v>41275</v>
      </c>
      <c r="N2270">
        <v>30040</v>
      </c>
      <c r="O2270" t="s">
        <v>3748</v>
      </c>
      <c r="P2270" t="s">
        <v>1506</v>
      </c>
      <c r="Q2270" t="s">
        <v>924</v>
      </c>
      <c r="R2270">
        <v>161550</v>
      </c>
      <c r="S2270" s="19">
        <v>41382</v>
      </c>
      <c r="T2270">
        <v>105719</v>
      </c>
      <c r="U2270" t="s">
        <v>357</v>
      </c>
      <c r="V2270" s="19">
        <v>41387</v>
      </c>
      <c r="W2270" t="s">
        <v>3038</v>
      </c>
      <c r="X2270" t="s">
        <v>3039</v>
      </c>
      <c r="Y2270" t="s">
        <v>95</v>
      </c>
      <c r="Z2270" t="s">
        <v>578</v>
      </c>
      <c r="AA2270" s="29">
        <v>-306</v>
      </c>
      <c r="AB2270" t="s">
        <v>544</v>
      </c>
      <c r="AC2270">
        <f t="shared" si="432"/>
        <v>2013</v>
      </c>
      <c r="AD2270">
        <f t="shared" si="433"/>
        <v>4</v>
      </c>
      <c r="AE2270">
        <f t="shared" si="434"/>
        <v>2012</v>
      </c>
      <c r="AF2270">
        <f t="shared" si="435"/>
        <v>12</v>
      </c>
      <c r="AG2270" t="str">
        <f>VLOOKUP(F2270,vlookup!$A$2:$E$660,2,0)</f>
        <v>Retained</v>
      </c>
      <c r="AH2270" t="str">
        <f>VLOOKUP(F2270,vlookup!$A$2:$E$660,3,0)</f>
        <v>Service Contract</v>
      </c>
      <c r="AI2270" t="str">
        <f>VLOOKUP(F2270,vlookup!$A$2:$E$660,4,0)</f>
        <v>Used Car Programs</v>
      </c>
      <c r="AJ2270" t="str">
        <f>VLOOKUP(F2270,vlookup!$A$2:$E$660,5,0)</f>
        <v>High Mileage</v>
      </c>
      <c r="AL2270">
        <f t="shared" si="436"/>
        <v>37</v>
      </c>
      <c r="AM2270">
        <f t="shared" si="437"/>
        <v>119</v>
      </c>
      <c r="AN2270">
        <f t="shared" si="438"/>
        <v>6171</v>
      </c>
      <c r="AO2270" t="str">
        <f t="shared" si="439"/>
        <v/>
      </c>
      <c r="AP2270" t="str">
        <f t="shared" si="440"/>
        <v/>
      </c>
      <c r="AQ2270" t="str">
        <f t="shared" si="441"/>
        <v/>
      </c>
      <c r="AR2270">
        <f t="shared" si="442"/>
        <v>-306</v>
      </c>
      <c r="AS2270" t="str">
        <f t="shared" si="443"/>
        <v>5C690018L2-1</v>
      </c>
      <c r="AT2270" t="str">
        <f>IFERROR(IF(VLOOKUP(Y2270,vlookup!$I$2:$J$9,1,0)=Y2270,VLOOKUP(Y2270,vlookup!$I$2:$J$9,2,0),PROPER(Y2270)),PROPER(Y2270))</f>
        <v>Parts</v>
      </c>
      <c r="AU2270" t="str">
        <f>IFERROR(IF(B2270=VLOOKUP(B2270,vlookup!$L$2:$L$10,1,0),"Yes","No"),"No")</f>
        <v>No</v>
      </c>
    </row>
    <row r="2271" spans="1:47" ht="14.45" customHeight="1" x14ac:dyDescent="0.25">
      <c r="A2271" t="s">
        <v>3040</v>
      </c>
      <c r="B2271" s="31" t="s">
        <v>3624</v>
      </c>
      <c r="C2271">
        <v>1</v>
      </c>
      <c r="D2271">
        <v>1</v>
      </c>
      <c r="E2271" t="s">
        <v>382</v>
      </c>
      <c r="F2271" t="s">
        <v>205</v>
      </c>
      <c r="G2271" t="s">
        <v>1086</v>
      </c>
      <c r="H2271" t="s">
        <v>3743</v>
      </c>
      <c r="I2271">
        <v>127254</v>
      </c>
      <c r="J2271" s="19">
        <v>42156</v>
      </c>
      <c r="K2271" s="19">
        <v>42216</v>
      </c>
      <c r="L2271">
        <v>201507</v>
      </c>
      <c r="M2271" s="19">
        <v>42186</v>
      </c>
      <c r="N2271">
        <v>24617</v>
      </c>
      <c r="O2271" t="s">
        <v>1070</v>
      </c>
      <c r="P2271" t="s">
        <v>3041</v>
      </c>
      <c r="Q2271" t="s">
        <v>924</v>
      </c>
      <c r="R2271">
        <v>451103</v>
      </c>
      <c r="S2271" s="19">
        <v>42787</v>
      </c>
      <c r="T2271">
        <v>144972</v>
      </c>
      <c r="U2271" t="s">
        <v>356</v>
      </c>
      <c r="V2271" s="19">
        <v>42790</v>
      </c>
      <c r="W2271" t="s">
        <v>1036</v>
      </c>
      <c r="X2271" t="s">
        <v>1037</v>
      </c>
      <c r="Y2271" t="s">
        <v>95</v>
      </c>
      <c r="Z2271" t="s">
        <v>364</v>
      </c>
      <c r="AA2271" s="29">
        <v>-12.95</v>
      </c>
      <c r="AB2271">
        <v>0</v>
      </c>
      <c r="AC2271">
        <f t="shared" si="432"/>
        <v>2017</v>
      </c>
      <c r="AD2271">
        <f t="shared" si="433"/>
        <v>2</v>
      </c>
      <c r="AE2271">
        <f t="shared" si="434"/>
        <v>2015</v>
      </c>
      <c r="AF2271">
        <f t="shared" si="435"/>
        <v>6</v>
      </c>
      <c r="AG2271" t="str">
        <f>VLOOKUP(F2271,vlookup!$A$2:$E$660,2,0)</f>
        <v>Retained</v>
      </c>
      <c r="AH2271" t="str">
        <f>VLOOKUP(F2271,vlookup!$A$2:$E$660,3,0)</f>
        <v>Service Contract</v>
      </c>
      <c r="AI2271" t="str">
        <f>VLOOKUP(F2271,vlookup!$A$2:$E$660,4,0)</f>
        <v>Used Car Programs</v>
      </c>
      <c r="AJ2271" t="str">
        <f>VLOOKUP(F2271,vlookup!$A$2:$E$660,5,0)</f>
        <v>High Mileage</v>
      </c>
      <c r="AL2271">
        <f t="shared" si="436"/>
        <v>60</v>
      </c>
      <c r="AM2271">
        <f t="shared" si="437"/>
        <v>623</v>
      </c>
      <c r="AN2271">
        <f t="shared" si="438"/>
        <v>17718</v>
      </c>
      <c r="AO2271" t="str">
        <f t="shared" si="439"/>
        <v/>
      </c>
      <c r="AP2271" t="str">
        <f t="shared" si="440"/>
        <v/>
      </c>
      <c r="AQ2271" t="str">
        <f t="shared" si="441"/>
        <v/>
      </c>
      <c r="AR2271">
        <f t="shared" si="442"/>
        <v>-12.95</v>
      </c>
      <c r="AS2271" t="str">
        <f t="shared" si="443"/>
        <v>102108927-1</v>
      </c>
      <c r="AT2271" t="str">
        <f>IFERROR(IF(VLOOKUP(Y2271,vlookup!$I$2:$J$9,1,0)=Y2271,VLOOKUP(Y2271,vlookup!$I$2:$J$9,2,0),PROPER(Y2271)),PROPER(Y2271))</f>
        <v>Parts</v>
      </c>
      <c r="AU2271" t="str">
        <f>IFERROR(IF(B2271=VLOOKUP(B2271,vlookup!$L$2:$L$10,1,0),"Yes","No"),"No")</f>
        <v>No</v>
      </c>
    </row>
    <row r="2272" spans="1:47" ht="14.45" customHeight="1" x14ac:dyDescent="0.25">
      <c r="A2272" t="s">
        <v>3040</v>
      </c>
      <c r="B2272" s="31" t="s">
        <v>3624</v>
      </c>
      <c r="C2272">
        <v>1</v>
      </c>
      <c r="D2272">
        <v>1</v>
      </c>
      <c r="E2272" t="s">
        <v>382</v>
      </c>
      <c r="F2272" t="s">
        <v>205</v>
      </c>
      <c r="G2272" t="s">
        <v>1086</v>
      </c>
      <c r="H2272" t="s">
        <v>3743</v>
      </c>
      <c r="I2272">
        <v>127254</v>
      </c>
      <c r="J2272" s="19">
        <v>42156</v>
      </c>
      <c r="K2272" s="19">
        <v>42216</v>
      </c>
      <c r="L2272">
        <v>201507</v>
      </c>
      <c r="M2272" s="19">
        <v>42186</v>
      </c>
      <c r="N2272">
        <v>24617</v>
      </c>
      <c r="O2272" t="s">
        <v>1070</v>
      </c>
      <c r="P2272" t="s">
        <v>3041</v>
      </c>
      <c r="Q2272" t="s">
        <v>924</v>
      </c>
      <c r="R2272">
        <v>451103</v>
      </c>
      <c r="S2272" s="19">
        <v>42787</v>
      </c>
      <c r="T2272">
        <v>144972</v>
      </c>
      <c r="U2272" t="s">
        <v>356</v>
      </c>
      <c r="V2272" s="19">
        <v>42790</v>
      </c>
      <c r="W2272" t="s">
        <v>372</v>
      </c>
      <c r="X2272" t="s">
        <v>373</v>
      </c>
      <c r="Y2272" t="s">
        <v>95</v>
      </c>
      <c r="Z2272" t="s">
        <v>369</v>
      </c>
      <c r="AA2272" s="29">
        <v>-34.799999999999997</v>
      </c>
      <c r="AB2272">
        <v>0</v>
      </c>
      <c r="AC2272">
        <f t="shared" si="432"/>
        <v>2017</v>
      </c>
      <c r="AD2272">
        <f t="shared" si="433"/>
        <v>2</v>
      </c>
      <c r="AE2272">
        <f t="shared" si="434"/>
        <v>2015</v>
      </c>
      <c r="AF2272">
        <f t="shared" si="435"/>
        <v>6</v>
      </c>
      <c r="AG2272" t="str">
        <f>VLOOKUP(F2272,vlookup!$A$2:$E$660,2,0)</f>
        <v>Retained</v>
      </c>
      <c r="AH2272" t="str">
        <f>VLOOKUP(F2272,vlookup!$A$2:$E$660,3,0)</f>
        <v>Service Contract</v>
      </c>
      <c r="AI2272" t="str">
        <f>VLOOKUP(F2272,vlookup!$A$2:$E$660,4,0)</f>
        <v>Used Car Programs</v>
      </c>
      <c r="AJ2272" t="str">
        <f>VLOOKUP(F2272,vlookup!$A$2:$E$660,5,0)</f>
        <v>High Mileage</v>
      </c>
      <c r="AL2272">
        <f t="shared" si="436"/>
        <v>60</v>
      </c>
      <c r="AM2272">
        <f t="shared" si="437"/>
        <v>623</v>
      </c>
      <c r="AN2272">
        <f t="shared" si="438"/>
        <v>17718</v>
      </c>
      <c r="AO2272" t="str">
        <f t="shared" si="439"/>
        <v/>
      </c>
      <c r="AP2272" t="str">
        <f t="shared" si="440"/>
        <v/>
      </c>
      <c r="AQ2272" t="str">
        <f t="shared" si="441"/>
        <v/>
      </c>
      <c r="AR2272">
        <f t="shared" si="442"/>
        <v>-34.799999999999997</v>
      </c>
      <c r="AS2272" t="str">
        <f t="shared" si="443"/>
        <v>102108927-1</v>
      </c>
      <c r="AT2272" t="str">
        <f>IFERROR(IF(VLOOKUP(Y2272,vlookup!$I$2:$J$9,1,0)=Y2272,VLOOKUP(Y2272,vlookup!$I$2:$J$9,2,0),PROPER(Y2272)),PROPER(Y2272))</f>
        <v>Parts</v>
      </c>
      <c r="AU2272" t="str">
        <f>IFERROR(IF(B2272=VLOOKUP(B2272,vlookup!$L$2:$L$10,1,0),"Yes","No"),"No")</f>
        <v>No</v>
      </c>
    </row>
    <row r="2273" spans="1:47" ht="14.45" customHeight="1" x14ac:dyDescent="0.25">
      <c r="A2273" t="s">
        <v>3040</v>
      </c>
      <c r="B2273" s="31" t="s">
        <v>3624</v>
      </c>
      <c r="C2273">
        <v>1</v>
      </c>
      <c r="D2273">
        <v>1</v>
      </c>
      <c r="E2273" t="s">
        <v>382</v>
      </c>
      <c r="F2273" t="s">
        <v>205</v>
      </c>
      <c r="G2273" t="s">
        <v>1086</v>
      </c>
      <c r="H2273" t="s">
        <v>3743</v>
      </c>
      <c r="I2273">
        <v>127254</v>
      </c>
      <c r="J2273" s="19">
        <v>42156</v>
      </c>
      <c r="K2273" s="19">
        <v>42216</v>
      </c>
      <c r="L2273">
        <v>201507</v>
      </c>
      <c r="M2273" s="19">
        <v>42186</v>
      </c>
      <c r="N2273">
        <v>24617</v>
      </c>
      <c r="O2273" t="s">
        <v>1070</v>
      </c>
      <c r="P2273" t="s">
        <v>3041</v>
      </c>
      <c r="Q2273" t="s">
        <v>924</v>
      </c>
      <c r="R2273">
        <v>451103</v>
      </c>
      <c r="S2273" s="19">
        <v>42787</v>
      </c>
      <c r="T2273">
        <v>144972</v>
      </c>
      <c r="U2273" t="s">
        <v>356</v>
      </c>
      <c r="V2273" s="19">
        <v>42790</v>
      </c>
      <c r="W2273" t="s">
        <v>3042</v>
      </c>
      <c r="X2273" t="s">
        <v>3043</v>
      </c>
      <c r="Y2273" t="s">
        <v>95</v>
      </c>
      <c r="Z2273" t="s">
        <v>369</v>
      </c>
      <c r="AA2273" s="29">
        <v>-357</v>
      </c>
      <c r="AB2273">
        <v>0</v>
      </c>
      <c r="AC2273">
        <f t="shared" si="432"/>
        <v>2017</v>
      </c>
      <c r="AD2273">
        <f t="shared" si="433"/>
        <v>2</v>
      </c>
      <c r="AE2273">
        <f t="shared" si="434"/>
        <v>2015</v>
      </c>
      <c r="AF2273">
        <f t="shared" si="435"/>
        <v>6</v>
      </c>
      <c r="AG2273" t="str">
        <f>VLOOKUP(F2273,vlookup!$A$2:$E$660,2,0)</f>
        <v>Retained</v>
      </c>
      <c r="AH2273" t="str">
        <f>VLOOKUP(F2273,vlookup!$A$2:$E$660,3,0)</f>
        <v>Service Contract</v>
      </c>
      <c r="AI2273" t="str">
        <f>VLOOKUP(F2273,vlookup!$A$2:$E$660,4,0)</f>
        <v>Used Car Programs</v>
      </c>
      <c r="AJ2273" t="str">
        <f>VLOOKUP(F2273,vlookup!$A$2:$E$660,5,0)</f>
        <v>High Mileage</v>
      </c>
      <c r="AL2273">
        <f t="shared" si="436"/>
        <v>60</v>
      </c>
      <c r="AM2273">
        <f t="shared" si="437"/>
        <v>623</v>
      </c>
      <c r="AN2273">
        <f t="shared" si="438"/>
        <v>17718</v>
      </c>
      <c r="AO2273" t="str">
        <f t="shared" si="439"/>
        <v/>
      </c>
      <c r="AP2273" t="str">
        <f t="shared" si="440"/>
        <v/>
      </c>
      <c r="AQ2273" t="str">
        <f t="shared" si="441"/>
        <v/>
      </c>
      <c r="AR2273">
        <f t="shared" si="442"/>
        <v>-357</v>
      </c>
      <c r="AS2273" t="str">
        <f t="shared" si="443"/>
        <v>102108927-1</v>
      </c>
      <c r="AT2273" t="str">
        <f>IFERROR(IF(VLOOKUP(Y2273,vlookup!$I$2:$J$9,1,0)=Y2273,VLOOKUP(Y2273,vlookup!$I$2:$J$9,2,0),PROPER(Y2273)),PROPER(Y2273))</f>
        <v>Parts</v>
      </c>
      <c r="AU2273" t="str">
        <f>IFERROR(IF(B2273=VLOOKUP(B2273,vlookup!$L$2:$L$10,1,0),"Yes","No"),"No")</f>
        <v>No</v>
      </c>
    </row>
    <row r="2274" spans="1:47" ht="14.45" customHeight="1" x14ac:dyDescent="0.25">
      <c r="A2274" t="s">
        <v>3040</v>
      </c>
      <c r="B2274" s="31" t="s">
        <v>3624</v>
      </c>
      <c r="C2274">
        <v>2</v>
      </c>
      <c r="D2274">
        <v>1</v>
      </c>
      <c r="E2274" t="s">
        <v>382</v>
      </c>
      <c r="F2274" t="s">
        <v>205</v>
      </c>
      <c r="G2274" t="s">
        <v>1086</v>
      </c>
      <c r="H2274" t="s">
        <v>3743</v>
      </c>
      <c r="I2274">
        <v>127254</v>
      </c>
      <c r="J2274" s="19">
        <v>42156</v>
      </c>
      <c r="K2274" s="19">
        <v>42216</v>
      </c>
      <c r="L2274">
        <v>201507</v>
      </c>
      <c r="M2274" s="19">
        <v>42186</v>
      </c>
      <c r="N2274">
        <v>24617</v>
      </c>
      <c r="O2274" t="s">
        <v>1070</v>
      </c>
      <c r="P2274" t="s">
        <v>3726</v>
      </c>
      <c r="Q2274" t="s">
        <v>924</v>
      </c>
      <c r="R2274">
        <v>464589</v>
      </c>
      <c r="S2274" s="19">
        <v>43249</v>
      </c>
      <c r="T2274">
        <v>154297</v>
      </c>
      <c r="U2274" t="s">
        <v>356</v>
      </c>
      <c r="V2274" s="19">
        <v>43251</v>
      </c>
      <c r="W2274" t="s">
        <v>3044</v>
      </c>
      <c r="X2274" t="s">
        <v>3045</v>
      </c>
      <c r="Y2274" t="s">
        <v>95</v>
      </c>
      <c r="Z2274" t="s">
        <v>358</v>
      </c>
      <c r="AA2274" s="29">
        <v>-125</v>
      </c>
      <c r="AB2274">
        <v>0</v>
      </c>
      <c r="AC2274">
        <f t="shared" si="432"/>
        <v>2018</v>
      </c>
      <c r="AD2274">
        <f t="shared" si="433"/>
        <v>5</v>
      </c>
      <c r="AE2274">
        <f t="shared" si="434"/>
        <v>2015</v>
      </c>
      <c r="AF2274">
        <f t="shared" si="435"/>
        <v>6</v>
      </c>
      <c r="AG2274" t="str">
        <f>VLOOKUP(F2274,vlookup!$A$2:$E$660,2,0)</f>
        <v>Retained</v>
      </c>
      <c r="AH2274" t="str">
        <f>VLOOKUP(F2274,vlookup!$A$2:$E$660,3,0)</f>
        <v>Service Contract</v>
      </c>
      <c r="AI2274" t="str">
        <f>VLOOKUP(F2274,vlookup!$A$2:$E$660,4,0)</f>
        <v>Used Car Programs</v>
      </c>
      <c r="AJ2274" t="str">
        <f>VLOOKUP(F2274,vlookup!$A$2:$E$660,5,0)</f>
        <v>High Mileage</v>
      </c>
      <c r="AL2274">
        <f t="shared" si="436"/>
        <v>60</v>
      </c>
      <c r="AM2274">
        <f t="shared" si="437"/>
        <v>1080</v>
      </c>
      <c r="AN2274">
        <f t="shared" si="438"/>
        <v>27043</v>
      </c>
      <c r="AO2274" t="str">
        <f t="shared" si="439"/>
        <v/>
      </c>
      <c r="AP2274" t="str">
        <f t="shared" si="440"/>
        <v/>
      </c>
      <c r="AQ2274" t="str">
        <f t="shared" si="441"/>
        <v/>
      </c>
      <c r="AR2274">
        <f t="shared" si="442"/>
        <v>-125</v>
      </c>
      <c r="AS2274" t="str">
        <f t="shared" si="443"/>
        <v>102108927-2</v>
      </c>
      <c r="AT2274" t="str">
        <f>IFERROR(IF(VLOOKUP(Y2274,vlookup!$I$2:$J$9,1,0)=Y2274,VLOOKUP(Y2274,vlookup!$I$2:$J$9,2,0),PROPER(Y2274)),PROPER(Y2274))</f>
        <v>Parts</v>
      </c>
      <c r="AU2274" t="str">
        <f>IFERROR(IF(B2274=VLOOKUP(B2274,vlookup!$L$2:$L$10,1,0),"Yes","No"),"No")</f>
        <v>No</v>
      </c>
    </row>
    <row r="2275" spans="1:47" ht="14.45" customHeight="1" x14ac:dyDescent="0.25">
      <c r="A2275" t="s">
        <v>1507</v>
      </c>
      <c r="B2275" s="31" t="s">
        <v>1508</v>
      </c>
      <c r="C2275">
        <v>1</v>
      </c>
      <c r="D2275">
        <v>1</v>
      </c>
      <c r="E2275" t="s">
        <v>382</v>
      </c>
      <c r="F2275" t="s">
        <v>205</v>
      </c>
      <c r="G2275" t="s">
        <v>920</v>
      </c>
      <c r="H2275" t="s">
        <v>936</v>
      </c>
      <c r="I2275">
        <v>99427</v>
      </c>
      <c r="J2275" s="19">
        <v>41595</v>
      </c>
      <c r="K2275" s="19">
        <v>41635</v>
      </c>
      <c r="L2275">
        <v>201312</v>
      </c>
      <c r="M2275" s="19">
        <v>41609</v>
      </c>
      <c r="N2275">
        <v>24616</v>
      </c>
      <c r="O2275" t="s">
        <v>1076</v>
      </c>
      <c r="P2275" t="s">
        <v>1509</v>
      </c>
      <c r="Q2275" t="s">
        <v>924</v>
      </c>
      <c r="R2275">
        <v>109225</v>
      </c>
      <c r="S2275" s="19">
        <v>42087</v>
      </c>
      <c r="T2275">
        <v>125147</v>
      </c>
      <c r="U2275" t="s">
        <v>357</v>
      </c>
      <c r="V2275" s="19">
        <v>42093</v>
      </c>
      <c r="W2275" t="s">
        <v>624</v>
      </c>
      <c r="X2275" t="s">
        <v>625</v>
      </c>
      <c r="Y2275" t="s">
        <v>95</v>
      </c>
      <c r="Z2275" t="s">
        <v>364</v>
      </c>
      <c r="AA2275" s="29">
        <v>-32.97</v>
      </c>
      <c r="AB2275">
        <v>0</v>
      </c>
      <c r="AC2275">
        <f t="shared" si="432"/>
        <v>2015</v>
      </c>
      <c r="AD2275">
        <f t="shared" si="433"/>
        <v>3</v>
      </c>
      <c r="AE2275">
        <f t="shared" si="434"/>
        <v>2013</v>
      </c>
      <c r="AF2275">
        <f t="shared" si="435"/>
        <v>11</v>
      </c>
      <c r="AG2275" t="str">
        <f>VLOOKUP(F2275,vlookup!$A$2:$E$660,2,0)</f>
        <v>Retained</v>
      </c>
      <c r="AH2275" t="str">
        <f>VLOOKUP(F2275,vlookup!$A$2:$E$660,3,0)</f>
        <v>Service Contract</v>
      </c>
      <c r="AI2275" t="str">
        <f>VLOOKUP(F2275,vlookup!$A$2:$E$660,4,0)</f>
        <v>Used Car Programs</v>
      </c>
      <c r="AJ2275" t="str">
        <f>VLOOKUP(F2275,vlookup!$A$2:$E$660,5,0)</f>
        <v>High Mileage</v>
      </c>
      <c r="AL2275">
        <f t="shared" si="436"/>
        <v>40</v>
      </c>
      <c r="AM2275">
        <f t="shared" si="437"/>
        <v>493</v>
      </c>
      <c r="AN2275">
        <f t="shared" si="438"/>
        <v>25720</v>
      </c>
      <c r="AO2275" t="str">
        <f t="shared" si="439"/>
        <v/>
      </c>
      <c r="AP2275" t="str">
        <f t="shared" si="440"/>
        <v/>
      </c>
      <c r="AQ2275" t="str">
        <f t="shared" si="441"/>
        <v/>
      </c>
      <c r="AR2275">
        <f t="shared" si="442"/>
        <v>-32.97</v>
      </c>
      <c r="AS2275" t="str">
        <f t="shared" si="443"/>
        <v>7N461003K3-1</v>
      </c>
      <c r="AT2275" t="str">
        <f>IFERROR(IF(VLOOKUP(Y2275,vlookup!$I$2:$J$9,1,0)=Y2275,VLOOKUP(Y2275,vlookup!$I$2:$J$9,2,0),PROPER(Y2275)),PROPER(Y2275))</f>
        <v>Parts</v>
      </c>
      <c r="AU2275" t="str">
        <f>IFERROR(IF(B2275=VLOOKUP(B2275,vlookup!$L$2:$L$10,1,0),"Yes","No"),"No")</f>
        <v>No</v>
      </c>
    </row>
    <row r="2276" spans="1:47" ht="14.45" customHeight="1" x14ac:dyDescent="0.25">
      <c r="A2276" t="s">
        <v>1507</v>
      </c>
      <c r="B2276" s="31" t="s">
        <v>1508</v>
      </c>
      <c r="C2276">
        <v>1</v>
      </c>
      <c r="D2276">
        <v>1</v>
      </c>
      <c r="E2276" t="s">
        <v>382</v>
      </c>
      <c r="F2276" t="s">
        <v>205</v>
      </c>
      <c r="G2276" t="s">
        <v>920</v>
      </c>
      <c r="H2276" t="s">
        <v>936</v>
      </c>
      <c r="I2276">
        <v>99427</v>
      </c>
      <c r="J2276" s="19">
        <v>41595</v>
      </c>
      <c r="K2276" s="19">
        <v>41635</v>
      </c>
      <c r="L2276">
        <v>201312</v>
      </c>
      <c r="M2276" s="19">
        <v>41609</v>
      </c>
      <c r="N2276">
        <v>24616</v>
      </c>
      <c r="O2276" t="s">
        <v>1076</v>
      </c>
      <c r="P2276" t="s">
        <v>1509</v>
      </c>
      <c r="Q2276" t="s">
        <v>924</v>
      </c>
      <c r="R2276">
        <v>109225</v>
      </c>
      <c r="S2276" s="19">
        <v>42087</v>
      </c>
      <c r="T2276">
        <v>125147</v>
      </c>
      <c r="U2276" t="s">
        <v>357</v>
      </c>
      <c r="V2276" s="19">
        <v>42093</v>
      </c>
      <c r="W2276" t="s">
        <v>2785</v>
      </c>
      <c r="X2276" t="s">
        <v>2786</v>
      </c>
      <c r="Y2276" t="s">
        <v>95</v>
      </c>
      <c r="Z2276" t="s">
        <v>364</v>
      </c>
      <c r="AA2276" s="29">
        <v>-547.33000000000004</v>
      </c>
      <c r="AB2276">
        <v>0</v>
      </c>
      <c r="AC2276">
        <f t="shared" si="432"/>
        <v>2015</v>
      </c>
      <c r="AD2276">
        <f t="shared" si="433"/>
        <v>3</v>
      </c>
      <c r="AE2276">
        <f t="shared" si="434"/>
        <v>2013</v>
      </c>
      <c r="AF2276">
        <f t="shared" si="435"/>
        <v>11</v>
      </c>
      <c r="AG2276" t="str">
        <f>VLOOKUP(F2276,vlookup!$A$2:$E$660,2,0)</f>
        <v>Retained</v>
      </c>
      <c r="AH2276" t="str">
        <f>VLOOKUP(F2276,vlookup!$A$2:$E$660,3,0)</f>
        <v>Service Contract</v>
      </c>
      <c r="AI2276" t="str">
        <f>VLOOKUP(F2276,vlookup!$A$2:$E$660,4,0)</f>
        <v>Used Car Programs</v>
      </c>
      <c r="AJ2276" t="str">
        <f>VLOOKUP(F2276,vlookup!$A$2:$E$660,5,0)</f>
        <v>High Mileage</v>
      </c>
      <c r="AL2276">
        <f t="shared" si="436"/>
        <v>40</v>
      </c>
      <c r="AM2276">
        <f t="shared" si="437"/>
        <v>493</v>
      </c>
      <c r="AN2276">
        <f t="shared" si="438"/>
        <v>25720</v>
      </c>
      <c r="AO2276" t="str">
        <f t="shared" si="439"/>
        <v/>
      </c>
      <c r="AP2276" t="str">
        <f t="shared" si="440"/>
        <v/>
      </c>
      <c r="AQ2276" t="str">
        <f t="shared" si="441"/>
        <v/>
      </c>
      <c r="AR2276">
        <f t="shared" si="442"/>
        <v>-547.33000000000004</v>
      </c>
      <c r="AS2276" t="str">
        <f t="shared" si="443"/>
        <v>7N461003K3-1</v>
      </c>
      <c r="AT2276" t="str">
        <f>IFERROR(IF(VLOOKUP(Y2276,vlookup!$I$2:$J$9,1,0)=Y2276,VLOOKUP(Y2276,vlookup!$I$2:$J$9,2,0),PROPER(Y2276)),PROPER(Y2276))</f>
        <v>Parts</v>
      </c>
      <c r="AU2276" t="str">
        <f>IFERROR(IF(B2276=VLOOKUP(B2276,vlookup!$L$2:$L$10,1,0),"Yes","No"),"No")</f>
        <v>No</v>
      </c>
    </row>
    <row r="2277" spans="1:47" ht="14.45" customHeight="1" x14ac:dyDescent="0.25">
      <c r="A2277" t="s">
        <v>1510</v>
      </c>
      <c r="B2277" s="31" t="s">
        <v>1511</v>
      </c>
      <c r="C2277">
        <v>1</v>
      </c>
      <c r="D2277">
        <v>1</v>
      </c>
      <c r="E2277" t="s">
        <v>382</v>
      </c>
      <c r="F2277" t="s">
        <v>205</v>
      </c>
      <c r="G2277" t="s">
        <v>920</v>
      </c>
      <c r="H2277" t="s">
        <v>936</v>
      </c>
      <c r="I2277">
        <v>114600</v>
      </c>
      <c r="J2277" s="19">
        <v>41761</v>
      </c>
      <c r="K2277" s="19">
        <v>41786</v>
      </c>
      <c r="L2277">
        <v>201405</v>
      </c>
      <c r="M2277" s="19">
        <v>41760</v>
      </c>
      <c r="N2277">
        <v>24616</v>
      </c>
      <c r="O2277" t="s">
        <v>1076</v>
      </c>
      <c r="P2277" t="s">
        <v>1512</v>
      </c>
      <c r="Q2277" t="s">
        <v>924</v>
      </c>
      <c r="R2277">
        <v>24877</v>
      </c>
      <c r="S2277" s="19">
        <v>41967</v>
      </c>
      <c r="T2277">
        <v>124409</v>
      </c>
      <c r="U2277" t="s">
        <v>357</v>
      </c>
      <c r="V2277" s="19">
        <v>41981</v>
      </c>
      <c r="W2277" t="s">
        <v>372</v>
      </c>
      <c r="X2277" t="s">
        <v>373</v>
      </c>
      <c r="Y2277" t="s">
        <v>95</v>
      </c>
      <c r="Z2277" t="s">
        <v>369</v>
      </c>
      <c r="AA2277" s="29">
        <v>-224.55</v>
      </c>
      <c r="AB2277">
        <v>0</v>
      </c>
      <c r="AC2277">
        <f t="shared" si="432"/>
        <v>2014</v>
      </c>
      <c r="AD2277">
        <f t="shared" si="433"/>
        <v>12</v>
      </c>
      <c r="AE2277">
        <f t="shared" si="434"/>
        <v>2014</v>
      </c>
      <c r="AF2277">
        <f t="shared" si="435"/>
        <v>5</v>
      </c>
      <c r="AG2277" t="str">
        <f>VLOOKUP(F2277,vlookup!$A$2:$E$660,2,0)</f>
        <v>Retained</v>
      </c>
      <c r="AH2277" t="str">
        <f>VLOOKUP(F2277,vlookup!$A$2:$E$660,3,0)</f>
        <v>Service Contract</v>
      </c>
      <c r="AI2277" t="str">
        <f>VLOOKUP(F2277,vlookup!$A$2:$E$660,4,0)</f>
        <v>Used Car Programs</v>
      </c>
      <c r="AJ2277" t="str">
        <f>VLOOKUP(F2277,vlookup!$A$2:$E$660,5,0)</f>
        <v>High Mileage</v>
      </c>
      <c r="AL2277">
        <f t="shared" si="436"/>
        <v>25</v>
      </c>
      <c r="AM2277">
        <f t="shared" si="437"/>
        <v>216</v>
      </c>
      <c r="AN2277">
        <f t="shared" si="438"/>
        <v>9809</v>
      </c>
      <c r="AO2277" t="str">
        <f t="shared" si="439"/>
        <v/>
      </c>
      <c r="AP2277" t="str">
        <f t="shared" si="440"/>
        <v/>
      </c>
      <c r="AQ2277" t="str">
        <f t="shared" si="441"/>
        <v/>
      </c>
      <c r="AR2277">
        <f t="shared" si="442"/>
        <v>-224.55</v>
      </c>
      <c r="AS2277" t="str">
        <f t="shared" si="443"/>
        <v>9C138905E4-1</v>
      </c>
      <c r="AT2277" t="str">
        <f>IFERROR(IF(VLOOKUP(Y2277,vlookup!$I$2:$J$9,1,0)=Y2277,VLOOKUP(Y2277,vlookup!$I$2:$J$9,2,0),PROPER(Y2277)),PROPER(Y2277))</f>
        <v>Parts</v>
      </c>
      <c r="AU2277" t="str">
        <f>IFERROR(IF(B2277=VLOOKUP(B2277,vlookup!$L$2:$L$10,1,0),"Yes","No"),"No")</f>
        <v>No</v>
      </c>
    </row>
    <row r="2278" spans="1:47" ht="14.45" customHeight="1" x14ac:dyDescent="0.25">
      <c r="A2278" t="s">
        <v>1510</v>
      </c>
      <c r="B2278" s="31" t="s">
        <v>1511</v>
      </c>
      <c r="C2278">
        <v>1</v>
      </c>
      <c r="D2278">
        <v>1</v>
      </c>
      <c r="E2278" t="s">
        <v>382</v>
      </c>
      <c r="F2278" t="s">
        <v>205</v>
      </c>
      <c r="G2278" t="s">
        <v>920</v>
      </c>
      <c r="H2278" t="s">
        <v>936</v>
      </c>
      <c r="I2278">
        <v>114600</v>
      </c>
      <c r="J2278" s="19">
        <v>41761</v>
      </c>
      <c r="K2278" s="19">
        <v>41786</v>
      </c>
      <c r="L2278">
        <v>201405</v>
      </c>
      <c r="M2278" s="19">
        <v>41760</v>
      </c>
      <c r="N2278">
        <v>24616</v>
      </c>
      <c r="O2278" t="s">
        <v>1076</v>
      </c>
      <c r="P2278" t="s">
        <v>1512</v>
      </c>
      <c r="Q2278" t="s">
        <v>924</v>
      </c>
      <c r="R2278">
        <v>24877</v>
      </c>
      <c r="S2278" s="19">
        <v>41967</v>
      </c>
      <c r="T2278">
        <v>124409</v>
      </c>
      <c r="U2278" t="s">
        <v>357</v>
      </c>
      <c r="V2278" s="19">
        <v>41981</v>
      </c>
      <c r="W2278" t="s">
        <v>3046</v>
      </c>
      <c r="X2278" t="s">
        <v>3047</v>
      </c>
      <c r="Y2278" t="s">
        <v>95</v>
      </c>
      <c r="Z2278" t="s">
        <v>369</v>
      </c>
      <c r="AA2278" s="29">
        <v>-1600</v>
      </c>
      <c r="AB2278">
        <v>0</v>
      </c>
      <c r="AC2278">
        <f t="shared" si="432"/>
        <v>2014</v>
      </c>
      <c r="AD2278">
        <f t="shared" si="433"/>
        <v>12</v>
      </c>
      <c r="AE2278">
        <f t="shared" si="434"/>
        <v>2014</v>
      </c>
      <c r="AF2278">
        <f t="shared" si="435"/>
        <v>5</v>
      </c>
      <c r="AG2278" t="str">
        <f>VLOOKUP(F2278,vlookup!$A$2:$E$660,2,0)</f>
        <v>Retained</v>
      </c>
      <c r="AH2278" t="str">
        <f>VLOOKUP(F2278,vlookup!$A$2:$E$660,3,0)</f>
        <v>Service Contract</v>
      </c>
      <c r="AI2278" t="str">
        <f>VLOOKUP(F2278,vlookup!$A$2:$E$660,4,0)</f>
        <v>Used Car Programs</v>
      </c>
      <c r="AJ2278" t="str">
        <f>VLOOKUP(F2278,vlookup!$A$2:$E$660,5,0)</f>
        <v>High Mileage</v>
      </c>
      <c r="AL2278">
        <f t="shared" si="436"/>
        <v>25</v>
      </c>
      <c r="AM2278">
        <f t="shared" si="437"/>
        <v>216</v>
      </c>
      <c r="AN2278">
        <f t="shared" si="438"/>
        <v>9809</v>
      </c>
      <c r="AO2278" t="str">
        <f t="shared" si="439"/>
        <v/>
      </c>
      <c r="AP2278" t="str">
        <f t="shared" si="440"/>
        <v/>
      </c>
      <c r="AQ2278" t="str">
        <f t="shared" si="441"/>
        <v/>
      </c>
      <c r="AR2278">
        <f t="shared" si="442"/>
        <v>-1600</v>
      </c>
      <c r="AS2278" t="str">
        <f t="shared" si="443"/>
        <v>9C138905E4-1</v>
      </c>
      <c r="AT2278" t="str">
        <f>IFERROR(IF(VLOOKUP(Y2278,vlookup!$I$2:$J$9,1,0)=Y2278,VLOOKUP(Y2278,vlookup!$I$2:$J$9,2,0),PROPER(Y2278)),PROPER(Y2278))</f>
        <v>Parts</v>
      </c>
      <c r="AU2278" t="str">
        <f>IFERROR(IF(B2278=VLOOKUP(B2278,vlookup!$L$2:$L$10,1,0),"Yes","No"),"No")</f>
        <v>No</v>
      </c>
    </row>
    <row r="2279" spans="1:47" ht="14.45" customHeight="1" x14ac:dyDescent="0.25">
      <c r="A2279" t="s">
        <v>2696</v>
      </c>
      <c r="B2279" s="31" t="s">
        <v>2697</v>
      </c>
      <c r="C2279">
        <v>1</v>
      </c>
      <c r="D2279">
        <v>1</v>
      </c>
      <c r="E2279" t="s">
        <v>382</v>
      </c>
      <c r="F2279" t="s">
        <v>205</v>
      </c>
      <c r="G2279" t="s">
        <v>920</v>
      </c>
      <c r="H2279" t="s">
        <v>936</v>
      </c>
      <c r="I2279">
        <v>54262</v>
      </c>
      <c r="J2279" s="19">
        <v>42525</v>
      </c>
      <c r="K2279" s="19">
        <v>42572</v>
      </c>
      <c r="L2279">
        <v>201607</v>
      </c>
      <c r="M2279" s="19">
        <v>42552</v>
      </c>
      <c r="N2279">
        <v>24616</v>
      </c>
      <c r="O2279" t="s">
        <v>1076</v>
      </c>
      <c r="P2279" t="s">
        <v>3048</v>
      </c>
      <c r="Q2279" t="s">
        <v>924</v>
      </c>
      <c r="R2279">
        <v>209899</v>
      </c>
      <c r="S2279" s="19">
        <v>42921</v>
      </c>
      <c r="T2279">
        <v>76539</v>
      </c>
      <c r="U2279" t="s">
        <v>356</v>
      </c>
      <c r="V2279" s="19">
        <v>42930</v>
      </c>
      <c r="W2279" t="s">
        <v>372</v>
      </c>
      <c r="X2279" t="s">
        <v>373</v>
      </c>
      <c r="Y2279" t="s">
        <v>95</v>
      </c>
      <c r="Z2279" t="s">
        <v>369</v>
      </c>
      <c r="AA2279" s="29">
        <v>-139.93</v>
      </c>
      <c r="AB2279">
        <v>0</v>
      </c>
      <c r="AC2279">
        <f t="shared" si="432"/>
        <v>2017</v>
      </c>
      <c r="AD2279">
        <f t="shared" si="433"/>
        <v>7</v>
      </c>
      <c r="AE2279">
        <f t="shared" si="434"/>
        <v>2016</v>
      </c>
      <c r="AF2279">
        <f t="shared" si="435"/>
        <v>6</v>
      </c>
      <c r="AG2279" t="str">
        <f>VLOOKUP(F2279,vlookup!$A$2:$E$660,2,0)</f>
        <v>Retained</v>
      </c>
      <c r="AH2279" t="str">
        <f>VLOOKUP(F2279,vlookup!$A$2:$E$660,3,0)</f>
        <v>Service Contract</v>
      </c>
      <c r="AI2279" t="str">
        <f>VLOOKUP(F2279,vlookup!$A$2:$E$660,4,0)</f>
        <v>Used Car Programs</v>
      </c>
      <c r="AJ2279" t="str">
        <f>VLOOKUP(F2279,vlookup!$A$2:$E$660,5,0)</f>
        <v>High Mileage</v>
      </c>
      <c r="AL2279">
        <f t="shared" si="436"/>
        <v>47</v>
      </c>
      <c r="AM2279">
        <f t="shared" si="437"/>
        <v>400</v>
      </c>
      <c r="AN2279">
        <f t="shared" si="438"/>
        <v>22277</v>
      </c>
      <c r="AO2279" t="str">
        <f t="shared" si="439"/>
        <v/>
      </c>
      <c r="AP2279" t="str">
        <f t="shared" si="440"/>
        <v/>
      </c>
      <c r="AQ2279" t="str">
        <f t="shared" si="441"/>
        <v/>
      </c>
      <c r="AR2279">
        <f t="shared" si="442"/>
        <v>-139.93</v>
      </c>
      <c r="AS2279" t="str">
        <f t="shared" si="443"/>
        <v>FN302587F6-1</v>
      </c>
      <c r="AT2279" t="str">
        <f>IFERROR(IF(VLOOKUP(Y2279,vlookup!$I$2:$J$9,1,0)=Y2279,VLOOKUP(Y2279,vlookup!$I$2:$J$9,2,0),PROPER(Y2279)),PROPER(Y2279))</f>
        <v>Parts</v>
      </c>
      <c r="AU2279" t="str">
        <f>IFERROR(IF(B2279=VLOOKUP(B2279,vlookup!$L$2:$L$10,1,0),"Yes","No"),"No")</f>
        <v>No</v>
      </c>
    </row>
    <row r="2280" spans="1:47" ht="14.45" customHeight="1" x14ac:dyDescent="0.25">
      <c r="A2280" t="s">
        <v>2696</v>
      </c>
      <c r="B2280" s="31" t="s">
        <v>2697</v>
      </c>
      <c r="C2280">
        <v>1</v>
      </c>
      <c r="D2280">
        <v>1</v>
      </c>
      <c r="E2280" t="s">
        <v>382</v>
      </c>
      <c r="F2280" t="s">
        <v>205</v>
      </c>
      <c r="G2280" t="s">
        <v>920</v>
      </c>
      <c r="H2280" t="s">
        <v>936</v>
      </c>
      <c r="I2280">
        <v>54262</v>
      </c>
      <c r="J2280" s="19">
        <v>42525</v>
      </c>
      <c r="K2280" s="19">
        <v>42572</v>
      </c>
      <c r="L2280">
        <v>201607</v>
      </c>
      <c r="M2280" s="19">
        <v>42552</v>
      </c>
      <c r="N2280">
        <v>24616</v>
      </c>
      <c r="O2280" t="s">
        <v>1076</v>
      </c>
      <c r="P2280" t="s">
        <v>3048</v>
      </c>
      <c r="Q2280" t="s">
        <v>924</v>
      </c>
      <c r="R2280">
        <v>209899</v>
      </c>
      <c r="S2280" s="19">
        <v>42921</v>
      </c>
      <c r="T2280">
        <v>76539</v>
      </c>
      <c r="U2280" t="s">
        <v>356</v>
      </c>
      <c r="V2280" s="19">
        <v>42930</v>
      </c>
      <c r="W2280" t="s">
        <v>2829</v>
      </c>
      <c r="X2280" t="s">
        <v>2830</v>
      </c>
      <c r="Y2280" t="s">
        <v>95</v>
      </c>
      <c r="Z2280" t="s">
        <v>369</v>
      </c>
      <c r="AA2280" s="29">
        <v>-1850</v>
      </c>
      <c r="AB2280">
        <v>0</v>
      </c>
      <c r="AC2280">
        <f t="shared" si="432"/>
        <v>2017</v>
      </c>
      <c r="AD2280">
        <f t="shared" si="433"/>
        <v>7</v>
      </c>
      <c r="AE2280">
        <f t="shared" si="434"/>
        <v>2016</v>
      </c>
      <c r="AF2280">
        <f t="shared" si="435"/>
        <v>6</v>
      </c>
      <c r="AG2280" t="str">
        <f>VLOOKUP(F2280,vlookup!$A$2:$E$660,2,0)</f>
        <v>Retained</v>
      </c>
      <c r="AH2280" t="str">
        <f>VLOOKUP(F2280,vlookup!$A$2:$E$660,3,0)</f>
        <v>Service Contract</v>
      </c>
      <c r="AI2280" t="str">
        <f>VLOOKUP(F2280,vlookup!$A$2:$E$660,4,0)</f>
        <v>Used Car Programs</v>
      </c>
      <c r="AJ2280" t="str">
        <f>VLOOKUP(F2280,vlookup!$A$2:$E$660,5,0)</f>
        <v>High Mileage</v>
      </c>
      <c r="AL2280">
        <f t="shared" si="436"/>
        <v>47</v>
      </c>
      <c r="AM2280">
        <f t="shared" si="437"/>
        <v>400</v>
      </c>
      <c r="AN2280">
        <f t="shared" si="438"/>
        <v>22277</v>
      </c>
      <c r="AO2280" t="str">
        <f t="shared" si="439"/>
        <v/>
      </c>
      <c r="AP2280" t="str">
        <f t="shared" si="440"/>
        <v/>
      </c>
      <c r="AQ2280" t="str">
        <f t="shared" si="441"/>
        <v/>
      </c>
      <c r="AR2280">
        <f t="shared" si="442"/>
        <v>-1850</v>
      </c>
      <c r="AS2280" t="str">
        <f t="shared" si="443"/>
        <v>FN302587F6-1</v>
      </c>
      <c r="AT2280" t="str">
        <f>IFERROR(IF(VLOOKUP(Y2280,vlookup!$I$2:$J$9,1,0)=Y2280,VLOOKUP(Y2280,vlookup!$I$2:$J$9,2,0),PROPER(Y2280)),PROPER(Y2280))</f>
        <v>Parts</v>
      </c>
      <c r="AU2280" t="str">
        <f>IFERROR(IF(B2280=VLOOKUP(B2280,vlookup!$L$2:$L$10,1,0),"Yes","No"),"No")</f>
        <v>No</v>
      </c>
    </row>
    <row r="2281" spans="1:47" ht="14.45" customHeight="1" x14ac:dyDescent="0.25">
      <c r="A2281" t="s">
        <v>3049</v>
      </c>
      <c r="B2281" s="31" t="s">
        <v>3050</v>
      </c>
      <c r="C2281">
        <v>1</v>
      </c>
      <c r="D2281">
        <v>1</v>
      </c>
      <c r="E2281" t="s">
        <v>382</v>
      </c>
      <c r="F2281" t="s">
        <v>464</v>
      </c>
      <c r="G2281" t="s">
        <v>920</v>
      </c>
      <c r="H2281" t="s">
        <v>936</v>
      </c>
      <c r="I2281">
        <v>74363</v>
      </c>
      <c r="J2281" s="19">
        <v>43794</v>
      </c>
      <c r="K2281" s="19">
        <v>43805</v>
      </c>
      <c r="L2281">
        <v>201912</v>
      </c>
      <c r="M2281" s="19">
        <v>43800</v>
      </c>
      <c r="N2281">
        <v>24616</v>
      </c>
      <c r="O2281" t="s">
        <v>1076</v>
      </c>
      <c r="P2281" t="s">
        <v>1208</v>
      </c>
      <c r="Q2281" t="s">
        <v>924</v>
      </c>
      <c r="R2281">
        <v>20485</v>
      </c>
      <c r="S2281" s="19">
        <v>43802</v>
      </c>
      <c r="T2281">
        <v>74615</v>
      </c>
      <c r="U2281" t="s">
        <v>357</v>
      </c>
      <c r="V2281" s="19">
        <v>43819</v>
      </c>
      <c r="W2281" t="s">
        <v>372</v>
      </c>
      <c r="X2281" t="s">
        <v>373</v>
      </c>
      <c r="Y2281" t="s">
        <v>95</v>
      </c>
      <c r="Z2281" t="s">
        <v>369</v>
      </c>
      <c r="AA2281" s="29">
        <v>-84.88</v>
      </c>
      <c r="AB2281">
        <v>0</v>
      </c>
      <c r="AC2281">
        <f t="shared" si="432"/>
        <v>2019</v>
      </c>
      <c r="AD2281">
        <f t="shared" si="433"/>
        <v>12</v>
      </c>
      <c r="AE2281">
        <f t="shared" si="434"/>
        <v>2019</v>
      </c>
      <c r="AF2281">
        <f t="shared" si="435"/>
        <v>11</v>
      </c>
      <c r="AG2281" t="str">
        <f>VLOOKUP(F2281,vlookup!$A$2:$E$660,2,0)</f>
        <v>Retained</v>
      </c>
      <c r="AH2281" t="str">
        <f>VLOOKUP(F2281,vlookup!$A$2:$E$660,3,0)</f>
        <v>Service Contract</v>
      </c>
      <c r="AI2281" t="str">
        <f>VLOOKUP(F2281,vlookup!$A$2:$E$660,4,0)</f>
        <v>Used Car Programs</v>
      </c>
      <c r="AJ2281" t="str">
        <f>VLOOKUP(F2281,vlookup!$A$2:$E$660,5,0)</f>
        <v>High Mileage</v>
      </c>
      <c r="AL2281">
        <f t="shared" si="436"/>
        <v>11</v>
      </c>
      <c r="AM2281">
        <f t="shared" si="437"/>
        <v>25</v>
      </c>
      <c r="AN2281">
        <f t="shared" si="438"/>
        <v>252</v>
      </c>
      <c r="AO2281">
        <f t="shared" si="439"/>
        <v>-84.88</v>
      </c>
      <c r="AP2281" t="str">
        <f t="shared" si="440"/>
        <v/>
      </c>
      <c r="AQ2281" t="str">
        <f t="shared" si="441"/>
        <v/>
      </c>
      <c r="AR2281" t="str">
        <f t="shared" si="442"/>
        <v/>
      </c>
      <c r="AS2281" t="str">
        <f t="shared" si="443"/>
        <v>FN886600K9-1</v>
      </c>
      <c r="AT2281" t="str">
        <f>IFERROR(IF(VLOOKUP(Y2281,vlookup!$I$2:$J$9,1,0)=Y2281,VLOOKUP(Y2281,vlookup!$I$2:$J$9,2,0),PROPER(Y2281)),PROPER(Y2281))</f>
        <v>Parts</v>
      </c>
      <c r="AU2281" t="str">
        <f>IFERROR(IF(B2281=VLOOKUP(B2281,vlookup!$L$2:$L$10,1,0),"Yes","No"),"No")</f>
        <v>No</v>
      </c>
    </row>
    <row r="2282" spans="1:47" ht="14.45" customHeight="1" x14ac:dyDescent="0.25">
      <c r="A2282" t="s">
        <v>3049</v>
      </c>
      <c r="B2282" s="31" t="s">
        <v>3050</v>
      </c>
      <c r="C2282">
        <v>1</v>
      </c>
      <c r="D2282">
        <v>1</v>
      </c>
      <c r="E2282" t="s">
        <v>382</v>
      </c>
      <c r="F2282" t="s">
        <v>464</v>
      </c>
      <c r="G2282" t="s">
        <v>920</v>
      </c>
      <c r="H2282" t="s">
        <v>936</v>
      </c>
      <c r="I2282">
        <v>74363</v>
      </c>
      <c r="J2282" s="19">
        <v>43794</v>
      </c>
      <c r="K2282" s="19">
        <v>43805</v>
      </c>
      <c r="L2282">
        <v>201912</v>
      </c>
      <c r="M2282" s="19">
        <v>43800</v>
      </c>
      <c r="N2282">
        <v>24616</v>
      </c>
      <c r="O2282" t="s">
        <v>1076</v>
      </c>
      <c r="P2282" t="s">
        <v>1208</v>
      </c>
      <c r="Q2282" t="s">
        <v>924</v>
      </c>
      <c r="R2282">
        <v>20485</v>
      </c>
      <c r="S2282" s="19">
        <v>43802</v>
      </c>
      <c r="T2282">
        <v>74615</v>
      </c>
      <c r="U2282" t="s">
        <v>357</v>
      </c>
      <c r="V2282" s="19">
        <v>43819</v>
      </c>
      <c r="W2282" t="s">
        <v>2829</v>
      </c>
      <c r="X2282" t="s">
        <v>2830</v>
      </c>
      <c r="Y2282" t="s">
        <v>95</v>
      </c>
      <c r="Z2282" t="s">
        <v>369</v>
      </c>
      <c r="AA2282" s="29">
        <v>-1110</v>
      </c>
      <c r="AB2282">
        <v>0</v>
      </c>
      <c r="AC2282">
        <f t="shared" si="432"/>
        <v>2019</v>
      </c>
      <c r="AD2282">
        <f t="shared" si="433"/>
        <v>12</v>
      </c>
      <c r="AE2282">
        <f t="shared" si="434"/>
        <v>2019</v>
      </c>
      <c r="AF2282">
        <f t="shared" si="435"/>
        <v>11</v>
      </c>
      <c r="AG2282" t="str">
        <f>VLOOKUP(F2282,vlookup!$A$2:$E$660,2,0)</f>
        <v>Retained</v>
      </c>
      <c r="AH2282" t="str">
        <f>VLOOKUP(F2282,vlookup!$A$2:$E$660,3,0)</f>
        <v>Service Contract</v>
      </c>
      <c r="AI2282" t="str">
        <f>VLOOKUP(F2282,vlookup!$A$2:$E$660,4,0)</f>
        <v>Used Car Programs</v>
      </c>
      <c r="AJ2282" t="str">
        <f>VLOOKUP(F2282,vlookup!$A$2:$E$660,5,0)</f>
        <v>High Mileage</v>
      </c>
      <c r="AL2282">
        <f t="shared" si="436"/>
        <v>11</v>
      </c>
      <c r="AM2282">
        <f t="shared" si="437"/>
        <v>25</v>
      </c>
      <c r="AN2282">
        <f t="shared" si="438"/>
        <v>252</v>
      </c>
      <c r="AO2282">
        <f t="shared" si="439"/>
        <v>-1110</v>
      </c>
      <c r="AP2282" t="str">
        <f t="shared" si="440"/>
        <v/>
      </c>
      <c r="AQ2282" t="str">
        <f t="shared" si="441"/>
        <v/>
      </c>
      <c r="AR2282" t="str">
        <f t="shared" si="442"/>
        <v/>
      </c>
      <c r="AS2282" t="str">
        <f t="shared" si="443"/>
        <v>FN886600K9-1</v>
      </c>
      <c r="AT2282" t="str">
        <f>IFERROR(IF(VLOOKUP(Y2282,vlookup!$I$2:$J$9,1,0)=Y2282,VLOOKUP(Y2282,vlookup!$I$2:$J$9,2,0),PROPER(Y2282)),PROPER(Y2282))</f>
        <v>Parts</v>
      </c>
      <c r="AU2282" t="str">
        <f>IFERROR(IF(B2282=VLOOKUP(B2282,vlookup!$L$2:$L$10,1,0),"Yes","No"),"No")</f>
        <v>No</v>
      </c>
    </row>
    <row r="2283" spans="1:47" ht="14.45" customHeight="1" x14ac:dyDescent="0.25">
      <c r="A2283" t="s">
        <v>1513</v>
      </c>
      <c r="B2283" s="31" t="s">
        <v>1514</v>
      </c>
      <c r="C2283">
        <v>2</v>
      </c>
      <c r="D2283">
        <v>1</v>
      </c>
      <c r="E2283" t="s">
        <v>382</v>
      </c>
      <c r="F2283" t="s">
        <v>205</v>
      </c>
      <c r="G2283" t="s">
        <v>920</v>
      </c>
      <c r="H2283" t="s">
        <v>936</v>
      </c>
      <c r="I2283">
        <v>129782</v>
      </c>
      <c r="J2283" s="19">
        <v>41846</v>
      </c>
      <c r="K2283" s="19">
        <v>41877</v>
      </c>
      <c r="L2283">
        <v>201408</v>
      </c>
      <c r="M2283" s="19">
        <v>41852</v>
      </c>
      <c r="N2283">
        <v>24617</v>
      </c>
      <c r="O2283" t="s">
        <v>1070</v>
      </c>
      <c r="P2283" t="s">
        <v>3749</v>
      </c>
      <c r="Q2283" t="s">
        <v>924</v>
      </c>
      <c r="R2283">
        <v>49515</v>
      </c>
      <c r="S2283" s="19">
        <v>41957</v>
      </c>
      <c r="T2283">
        <v>131980</v>
      </c>
      <c r="U2283" t="s">
        <v>357</v>
      </c>
      <c r="V2283" s="19">
        <v>41992</v>
      </c>
      <c r="W2283" t="s">
        <v>585</v>
      </c>
      <c r="X2283" t="s">
        <v>586</v>
      </c>
      <c r="Y2283" t="s">
        <v>95</v>
      </c>
      <c r="Z2283" t="s">
        <v>364</v>
      </c>
      <c r="AA2283" s="29">
        <v>-39.840000000000003</v>
      </c>
      <c r="AB2283">
        <v>0</v>
      </c>
      <c r="AC2283">
        <f t="shared" si="432"/>
        <v>2014</v>
      </c>
      <c r="AD2283">
        <f t="shared" si="433"/>
        <v>12</v>
      </c>
      <c r="AE2283">
        <f t="shared" si="434"/>
        <v>2014</v>
      </c>
      <c r="AF2283">
        <f t="shared" si="435"/>
        <v>7</v>
      </c>
      <c r="AG2283" t="str">
        <f>VLOOKUP(F2283,vlookup!$A$2:$E$660,2,0)</f>
        <v>Retained</v>
      </c>
      <c r="AH2283" t="str">
        <f>VLOOKUP(F2283,vlookup!$A$2:$E$660,3,0)</f>
        <v>Service Contract</v>
      </c>
      <c r="AI2283" t="str">
        <f>VLOOKUP(F2283,vlookup!$A$2:$E$660,4,0)</f>
        <v>Used Car Programs</v>
      </c>
      <c r="AJ2283" t="str">
        <f>VLOOKUP(F2283,vlookup!$A$2:$E$660,5,0)</f>
        <v>High Mileage</v>
      </c>
      <c r="AL2283">
        <f t="shared" si="436"/>
        <v>30</v>
      </c>
      <c r="AM2283">
        <f t="shared" si="437"/>
        <v>143</v>
      </c>
      <c r="AN2283">
        <f t="shared" si="438"/>
        <v>2198</v>
      </c>
      <c r="AO2283" t="str">
        <f t="shared" si="439"/>
        <v/>
      </c>
      <c r="AP2283" t="str">
        <f t="shared" si="440"/>
        <v/>
      </c>
      <c r="AQ2283" t="str">
        <f t="shared" si="441"/>
        <v/>
      </c>
      <c r="AR2283">
        <f t="shared" si="442"/>
        <v>-39.840000000000003</v>
      </c>
      <c r="AS2283" t="str">
        <f t="shared" si="443"/>
        <v>2C130309G4-2</v>
      </c>
      <c r="AT2283" t="str">
        <f>IFERROR(IF(VLOOKUP(Y2283,vlookup!$I$2:$J$9,1,0)=Y2283,VLOOKUP(Y2283,vlookup!$I$2:$J$9,2,0),PROPER(Y2283)),PROPER(Y2283))</f>
        <v>Parts</v>
      </c>
      <c r="AU2283" t="str">
        <f>IFERROR(IF(B2283=VLOOKUP(B2283,vlookup!$L$2:$L$10,1,0),"Yes","No"),"No")</f>
        <v>No</v>
      </c>
    </row>
    <row r="2284" spans="1:47" ht="14.45" customHeight="1" x14ac:dyDescent="0.25">
      <c r="A2284" t="s">
        <v>1513</v>
      </c>
      <c r="B2284" s="31" t="s">
        <v>1514</v>
      </c>
      <c r="C2284">
        <v>2</v>
      </c>
      <c r="D2284">
        <v>1</v>
      </c>
      <c r="E2284" t="s">
        <v>382</v>
      </c>
      <c r="F2284" t="s">
        <v>205</v>
      </c>
      <c r="G2284" t="s">
        <v>920</v>
      </c>
      <c r="H2284" t="s">
        <v>936</v>
      </c>
      <c r="I2284">
        <v>129782</v>
      </c>
      <c r="J2284" s="19">
        <v>41846</v>
      </c>
      <c r="K2284" s="19">
        <v>41877</v>
      </c>
      <c r="L2284">
        <v>201408</v>
      </c>
      <c r="M2284" s="19">
        <v>41852</v>
      </c>
      <c r="N2284">
        <v>24617</v>
      </c>
      <c r="O2284" t="s">
        <v>1070</v>
      </c>
      <c r="P2284" t="s">
        <v>3749</v>
      </c>
      <c r="Q2284" t="s">
        <v>924</v>
      </c>
      <c r="R2284">
        <v>49515</v>
      </c>
      <c r="S2284" s="19">
        <v>41957</v>
      </c>
      <c r="T2284">
        <v>131980</v>
      </c>
      <c r="U2284" t="s">
        <v>357</v>
      </c>
      <c r="V2284" s="19">
        <v>41992</v>
      </c>
      <c r="W2284" t="s">
        <v>1024</v>
      </c>
      <c r="X2284" t="s">
        <v>1025</v>
      </c>
      <c r="Y2284" t="s">
        <v>95</v>
      </c>
      <c r="Z2284" t="s">
        <v>364</v>
      </c>
      <c r="AA2284" s="29">
        <v>-33.270000000000003</v>
      </c>
      <c r="AB2284">
        <v>0</v>
      </c>
      <c r="AC2284">
        <f t="shared" si="432"/>
        <v>2014</v>
      </c>
      <c r="AD2284">
        <f t="shared" si="433"/>
        <v>12</v>
      </c>
      <c r="AE2284">
        <f t="shared" si="434"/>
        <v>2014</v>
      </c>
      <c r="AF2284">
        <f t="shared" si="435"/>
        <v>7</v>
      </c>
      <c r="AG2284" t="str">
        <f>VLOOKUP(F2284,vlookup!$A$2:$E$660,2,0)</f>
        <v>Retained</v>
      </c>
      <c r="AH2284" t="str">
        <f>VLOOKUP(F2284,vlookup!$A$2:$E$660,3,0)</f>
        <v>Service Contract</v>
      </c>
      <c r="AI2284" t="str">
        <f>VLOOKUP(F2284,vlookup!$A$2:$E$660,4,0)</f>
        <v>Used Car Programs</v>
      </c>
      <c r="AJ2284" t="str">
        <f>VLOOKUP(F2284,vlookup!$A$2:$E$660,5,0)</f>
        <v>High Mileage</v>
      </c>
      <c r="AL2284">
        <f t="shared" si="436"/>
        <v>30</v>
      </c>
      <c r="AM2284">
        <f t="shared" si="437"/>
        <v>143</v>
      </c>
      <c r="AN2284">
        <f t="shared" si="438"/>
        <v>2198</v>
      </c>
      <c r="AO2284" t="str">
        <f t="shared" si="439"/>
        <v/>
      </c>
      <c r="AP2284" t="str">
        <f t="shared" si="440"/>
        <v/>
      </c>
      <c r="AQ2284" t="str">
        <f t="shared" si="441"/>
        <v/>
      </c>
      <c r="AR2284">
        <f t="shared" si="442"/>
        <v>-33.270000000000003</v>
      </c>
      <c r="AS2284" t="str">
        <f t="shared" si="443"/>
        <v>2C130309G4-2</v>
      </c>
      <c r="AT2284" t="str">
        <f>IFERROR(IF(VLOOKUP(Y2284,vlookup!$I$2:$J$9,1,0)=Y2284,VLOOKUP(Y2284,vlookup!$I$2:$J$9,2,0),PROPER(Y2284)),PROPER(Y2284))</f>
        <v>Parts</v>
      </c>
      <c r="AU2284" t="str">
        <f>IFERROR(IF(B2284=VLOOKUP(B2284,vlookup!$L$2:$L$10,1,0),"Yes","No"),"No")</f>
        <v>No</v>
      </c>
    </row>
    <row r="2285" spans="1:47" ht="14.45" customHeight="1" x14ac:dyDescent="0.25">
      <c r="A2285" t="s">
        <v>1513</v>
      </c>
      <c r="B2285" s="31" t="s">
        <v>1514</v>
      </c>
      <c r="C2285">
        <v>3</v>
      </c>
      <c r="D2285">
        <v>1</v>
      </c>
      <c r="E2285" t="s">
        <v>382</v>
      </c>
      <c r="F2285" t="s">
        <v>205</v>
      </c>
      <c r="G2285" t="s">
        <v>920</v>
      </c>
      <c r="H2285" t="s">
        <v>936</v>
      </c>
      <c r="I2285">
        <v>129782</v>
      </c>
      <c r="J2285" s="19">
        <v>41846</v>
      </c>
      <c r="K2285" s="19">
        <v>41877</v>
      </c>
      <c r="L2285">
        <v>201408</v>
      </c>
      <c r="M2285" s="19">
        <v>41852</v>
      </c>
      <c r="N2285">
        <v>24617</v>
      </c>
      <c r="O2285" t="s">
        <v>1070</v>
      </c>
      <c r="P2285" t="s">
        <v>3749</v>
      </c>
      <c r="Q2285" t="s">
        <v>924</v>
      </c>
      <c r="R2285">
        <v>52561</v>
      </c>
      <c r="S2285" s="19">
        <v>42037</v>
      </c>
      <c r="T2285">
        <v>133052</v>
      </c>
      <c r="U2285" t="s">
        <v>357</v>
      </c>
      <c r="V2285" s="19">
        <v>42059</v>
      </c>
      <c r="W2285" t="s">
        <v>637</v>
      </c>
      <c r="X2285" t="s">
        <v>638</v>
      </c>
      <c r="Y2285" t="s">
        <v>95</v>
      </c>
      <c r="Z2285" t="s">
        <v>365</v>
      </c>
      <c r="AA2285" s="29">
        <v>-260</v>
      </c>
      <c r="AB2285">
        <v>0</v>
      </c>
      <c r="AC2285">
        <f t="shared" si="432"/>
        <v>2015</v>
      </c>
      <c r="AD2285">
        <f t="shared" si="433"/>
        <v>2</v>
      </c>
      <c r="AE2285">
        <f t="shared" si="434"/>
        <v>2014</v>
      </c>
      <c r="AF2285">
        <f t="shared" si="435"/>
        <v>7</v>
      </c>
      <c r="AG2285" t="str">
        <f>VLOOKUP(F2285,vlookup!$A$2:$E$660,2,0)</f>
        <v>Retained</v>
      </c>
      <c r="AH2285" t="str">
        <f>VLOOKUP(F2285,vlookup!$A$2:$E$660,3,0)</f>
        <v>Service Contract</v>
      </c>
      <c r="AI2285" t="str">
        <f>VLOOKUP(F2285,vlookup!$A$2:$E$660,4,0)</f>
        <v>Used Car Programs</v>
      </c>
      <c r="AJ2285" t="str">
        <f>VLOOKUP(F2285,vlookup!$A$2:$E$660,5,0)</f>
        <v>High Mileage</v>
      </c>
      <c r="AL2285">
        <f t="shared" si="436"/>
        <v>30</v>
      </c>
      <c r="AM2285">
        <f t="shared" si="437"/>
        <v>208</v>
      </c>
      <c r="AN2285">
        <f t="shared" si="438"/>
        <v>3270</v>
      </c>
      <c r="AO2285" t="str">
        <f t="shared" si="439"/>
        <v/>
      </c>
      <c r="AP2285" t="str">
        <f t="shared" si="440"/>
        <v/>
      </c>
      <c r="AQ2285" t="str">
        <f t="shared" si="441"/>
        <v/>
      </c>
      <c r="AR2285">
        <f t="shared" si="442"/>
        <v>-260</v>
      </c>
      <c r="AS2285" t="str">
        <f t="shared" si="443"/>
        <v>2C130309G4-3</v>
      </c>
      <c r="AT2285" t="str">
        <f>IFERROR(IF(VLOOKUP(Y2285,vlookup!$I$2:$J$9,1,0)=Y2285,VLOOKUP(Y2285,vlookup!$I$2:$J$9,2,0),PROPER(Y2285)),PROPER(Y2285))</f>
        <v>Parts</v>
      </c>
      <c r="AU2285" t="str">
        <f>IFERROR(IF(B2285=VLOOKUP(B2285,vlookup!$L$2:$L$10,1,0),"Yes","No"),"No")</f>
        <v>No</v>
      </c>
    </row>
    <row r="2286" spans="1:47" ht="14.45" customHeight="1" x14ac:dyDescent="0.25">
      <c r="A2286" t="s">
        <v>1513</v>
      </c>
      <c r="B2286" s="31" t="s">
        <v>1514</v>
      </c>
      <c r="C2286">
        <v>3</v>
      </c>
      <c r="D2286">
        <v>1</v>
      </c>
      <c r="E2286" t="s">
        <v>382</v>
      </c>
      <c r="F2286" t="s">
        <v>205</v>
      </c>
      <c r="G2286" t="s">
        <v>920</v>
      </c>
      <c r="H2286" t="s">
        <v>936</v>
      </c>
      <c r="I2286">
        <v>129782</v>
      </c>
      <c r="J2286" s="19">
        <v>41846</v>
      </c>
      <c r="K2286" s="19">
        <v>41877</v>
      </c>
      <c r="L2286">
        <v>201408</v>
      </c>
      <c r="M2286" s="19">
        <v>41852</v>
      </c>
      <c r="N2286">
        <v>24617</v>
      </c>
      <c r="O2286" t="s">
        <v>1070</v>
      </c>
      <c r="P2286" t="s">
        <v>3749</v>
      </c>
      <c r="Q2286" t="s">
        <v>924</v>
      </c>
      <c r="R2286">
        <v>52561</v>
      </c>
      <c r="S2286" s="19">
        <v>42037</v>
      </c>
      <c r="T2286">
        <v>133052</v>
      </c>
      <c r="U2286" t="s">
        <v>357</v>
      </c>
      <c r="V2286" s="19">
        <v>42059</v>
      </c>
      <c r="W2286" t="s">
        <v>367</v>
      </c>
      <c r="X2286" t="s">
        <v>368</v>
      </c>
      <c r="Y2286" t="s">
        <v>95</v>
      </c>
      <c r="Z2286" t="s">
        <v>365</v>
      </c>
      <c r="AA2286" s="29">
        <v>-24.99</v>
      </c>
      <c r="AB2286">
        <v>0</v>
      </c>
      <c r="AC2286">
        <f t="shared" si="432"/>
        <v>2015</v>
      </c>
      <c r="AD2286">
        <f t="shared" si="433"/>
        <v>2</v>
      </c>
      <c r="AE2286">
        <f t="shared" si="434"/>
        <v>2014</v>
      </c>
      <c r="AF2286">
        <f t="shared" si="435"/>
        <v>7</v>
      </c>
      <c r="AG2286" t="str">
        <f>VLOOKUP(F2286,vlookup!$A$2:$E$660,2,0)</f>
        <v>Retained</v>
      </c>
      <c r="AH2286" t="str">
        <f>VLOOKUP(F2286,vlookup!$A$2:$E$660,3,0)</f>
        <v>Service Contract</v>
      </c>
      <c r="AI2286" t="str">
        <f>VLOOKUP(F2286,vlookup!$A$2:$E$660,4,0)</f>
        <v>Used Car Programs</v>
      </c>
      <c r="AJ2286" t="str">
        <f>VLOOKUP(F2286,vlookup!$A$2:$E$660,5,0)</f>
        <v>High Mileage</v>
      </c>
      <c r="AL2286">
        <f t="shared" si="436"/>
        <v>30</v>
      </c>
      <c r="AM2286">
        <f t="shared" si="437"/>
        <v>208</v>
      </c>
      <c r="AN2286">
        <f t="shared" si="438"/>
        <v>3270</v>
      </c>
      <c r="AO2286" t="str">
        <f t="shared" si="439"/>
        <v/>
      </c>
      <c r="AP2286" t="str">
        <f t="shared" si="440"/>
        <v/>
      </c>
      <c r="AQ2286" t="str">
        <f t="shared" si="441"/>
        <v/>
      </c>
      <c r="AR2286">
        <f t="shared" si="442"/>
        <v>-24.99</v>
      </c>
      <c r="AS2286" t="str">
        <f t="shared" si="443"/>
        <v>2C130309G4-3</v>
      </c>
      <c r="AT2286" t="str">
        <f>IFERROR(IF(VLOOKUP(Y2286,vlookup!$I$2:$J$9,1,0)=Y2286,VLOOKUP(Y2286,vlookup!$I$2:$J$9,2,0),PROPER(Y2286)),PROPER(Y2286))</f>
        <v>Parts</v>
      </c>
      <c r="AU2286" t="str">
        <f>IFERROR(IF(B2286=VLOOKUP(B2286,vlookup!$L$2:$L$10,1,0),"Yes","No"),"No")</f>
        <v>No</v>
      </c>
    </row>
    <row r="2287" spans="1:47" ht="14.45" customHeight="1" x14ac:dyDescent="0.25">
      <c r="A2287" t="s">
        <v>3051</v>
      </c>
      <c r="B2287" s="31" t="s">
        <v>3621</v>
      </c>
      <c r="C2287">
        <v>1</v>
      </c>
      <c r="D2287">
        <v>1</v>
      </c>
      <c r="E2287" t="s">
        <v>571</v>
      </c>
      <c r="F2287" t="s">
        <v>205</v>
      </c>
      <c r="G2287" t="s">
        <v>920</v>
      </c>
      <c r="H2287" t="s">
        <v>936</v>
      </c>
      <c r="I2287">
        <v>149555</v>
      </c>
      <c r="J2287" s="19">
        <v>42505</v>
      </c>
      <c r="K2287" s="19">
        <v>42566</v>
      </c>
      <c r="L2287">
        <v>201607</v>
      </c>
      <c r="M2287" s="19">
        <v>42552</v>
      </c>
      <c r="N2287">
        <v>24617</v>
      </c>
      <c r="O2287" t="s">
        <v>1070</v>
      </c>
      <c r="P2287" t="s">
        <v>3052</v>
      </c>
      <c r="Q2287" t="s">
        <v>924</v>
      </c>
      <c r="R2287">
        <v>36677</v>
      </c>
      <c r="S2287" s="19">
        <v>42760</v>
      </c>
      <c r="T2287">
        <v>156777</v>
      </c>
      <c r="U2287" t="s">
        <v>356</v>
      </c>
      <c r="V2287" s="19">
        <v>42761</v>
      </c>
      <c r="W2287" t="s">
        <v>624</v>
      </c>
      <c r="X2287" t="s">
        <v>625</v>
      </c>
      <c r="Y2287" t="s">
        <v>95</v>
      </c>
      <c r="Z2287" t="s">
        <v>364</v>
      </c>
      <c r="AA2287" s="29">
        <v>-47.43</v>
      </c>
      <c r="AB2287">
        <v>0</v>
      </c>
      <c r="AC2287">
        <f t="shared" si="432"/>
        <v>2017</v>
      </c>
      <c r="AD2287">
        <f t="shared" si="433"/>
        <v>1</v>
      </c>
      <c r="AE2287">
        <f t="shared" si="434"/>
        <v>2016</v>
      </c>
      <c r="AF2287">
        <f t="shared" si="435"/>
        <v>5</v>
      </c>
      <c r="AG2287" t="str">
        <f>VLOOKUP(F2287,vlookup!$A$2:$E$660,2,0)</f>
        <v>Retained</v>
      </c>
      <c r="AH2287" t="str">
        <f>VLOOKUP(F2287,vlookup!$A$2:$E$660,3,0)</f>
        <v>Service Contract</v>
      </c>
      <c r="AI2287" t="str">
        <f>VLOOKUP(F2287,vlookup!$A$2:$E$660,4,0)</f>
        <v>Used Car Programs</v>
      </c>
      <c r="AJ2287" t="str">
        <f>VLOOKUP(F2287,vlookup!$A$2:$E$660,5,0)</f>
        <v>High Mileage</v>
      </c>
      <c r="AL2287">
        <f t="shared" si="436"/>
        <v>60</v>
      </c>
      <c r="AM2287">
        <f t="shared" si="437"/>
        <v>251</v>
      </c>
      <c r="AN2287">
        <f t="shared" si="438"/>
        <v>7222</v>
      </c>
      <c r="AO2287" t="str">
        <f t="shared" si="439"/>
        <v/>
      </c>
      <c r="AP2287" t="str">
        <f t="shared" si="440"/>
        <v/>
      </c>
      <c r="AQ2287" t="str">
        <f t="shared" si="441"/>
        <v/>
      </c>
      <c r="AR2287">
        <f t="shared" si="442"/>
        <v>-47.43</v>
      </c>
      <c r="AS2287" t="str">
        <f t="shared" si="443"/>
        <v>102252442-1</v>
      </c>
      <c r="AT2287" t="str">
        <f>IFERROR(IF(VLOOKUP(Y2287,vlookup!$I$2:$J$9,1,0)=Y2287,VLOOKUP(Y2287,vlookup!$I$2:$J$9,2,0),PROPER(Y2287)),PROPER(Y2287))</f>
        <v>Parts</v>
      </c>
      <c r="AU2287" t="str">
        <f>IFERROR(IF(B2287=VLOOKUP(B2287,vlookup!$L$2:$L$10,1,0),"Yes","No"),"No")</f>
        <v>No</v>
      </c>
    </row>
    <row r="2288" spans="1:47" ht="14.45" customHeight="1" x14ac:dyDescent="0.25">
      <c r="A2288" t="s">
        <v>3051</v>
      </c>
      <c r="B2288" s="31" t="s">
        <v>3621</v>
      </c>
      <c r="C2288">
        <v>1</v>
      </c>
      <c r="D2288">
        <v>1</v>
      </c>
      <c r="E2288" t="s">
        <v>571</v>
      </c>
      <c r="F2288" t="s">
        <v>205</v>
      </c>
      <c r="G2288" t="s">
        <v>920</v>
      </c>
      <c r="H2288" t="s">
        <v>936</v>
      </c>
      <c r="I2288">
        <v>149555</v>
      </c>
      <c r="J2288" s="19">
        <v>42505</v>
      </c>
      <c r="K2288" s="19">
        <v>42566</v>
      </c>
      <c r="L2288">
        <v>201607</v>
      </c>
      <c r="M2288" s="19">
        <v>42552</v>
      </c>
      <c r="N2288">
        <v>24617</v>
      </c>
      <c r="O2288" t="s">
        <v>1070</v>
      </c>
      <c r="P2288" t="s">
        <v>3052</v>
      </c>
      <c r="Q2288" t="s">
        <v>924</v>
      </c>
      <c r="R2288">
        <v>36677</v>
      </c>
      <c r="S2288" s="19">
        <v>42760</v>
      </c>
      <c r="T2288">
        <v>156777</v>
      </c>
      <c r="U2288" t="s">
        <v>356</v>
      </c>
      <c r="V2288" s="19">
        <v>42761</v>
      </c>
      <c r="W2288" t="s">
        <v>2785</v>
      </c>
      <c r="X2288" t="s">
        <v>2786</v>
      </c>
      <c r="Y2288" t="s">
        <v>95</v>
      </c>
      <c r="Z2288" t="s">
        <v>364</v>
      </c>
      <c r="AA2288" s="29">
        <v>-643.16999999999996</v>
      </c>
      <c r="AB2288">
        <v>0</v>
      </c>
      <c r="AC2288">
        <f t="shared" si="432"/>
        <v>2017</v>
      </c>
      <c r="AD2288">
        <f t="shared" si="433"/>
        <v>1</v>
      </c>
      <c r="AE2288">
        <f t="shared" si="434"/>
        <v>2016</v>
      </c>
      <c r="AF2288">
        <f t="shared" si="435"/>
        <v>5</v>
      </c>
      <c r="AG2288" t="str">
        <f>VLOOKUP(F2288,vlookup!$A$2:$E$660,2,0)</f>
        <v>Retained</v>
      </c>
      <c r="AH2288" t="str">
        <f>VLOOKUP(F2288,vlookup!$A$2:$E$660,3,0)</f>
        <v>Service Contract</v>
      </c>
      <c r="AI2288" t="str">
        <f>VLOOKUP(F2288,vlookup!$A$2:$E$660,4,0)</f>
        <v>Used Car Programs</v>
      </c>
      <c r="AJ2288" t="str">
        <f>VLOOKUP(F2288,vlookup!$A$2:$E$660,5,0)</f>
        <v>High Mileage</v>
      </c>
      <c r="AL2288">
        <f t="shared" si="436"/>
        <v>60</v>
      </c>
      <c r="AM2288">
        <f t="shared" si="437"/>
        <v>251</v>
      </c>
      <c r="AN2288">
        <f t="shared" si="438"/>
        <v>7222</v>
      </c>
      <c r="AO2288" t="str">
        <f t="shared" si="439"/>
        <v/>
      </c>
      <c r="AP2288" t="str">
        <f t="shared" si="440"/>
        <v/>
      </c>
      <c r="AQ2288" t="str">
        <f t="shared" si="441"/>
        <v/>
      </c>
      <c r="AR2288">
        <f t="shared" si="442"/>
        <v>-643.16999999999996</v>
      </c>
      <c r="AS2288" t="str">
        <f t="shared" si="443"/>
        <v>102252442-1</v>
      </c>
      <c r="AT2288" t="str">
        <f>IFERROR(IF(VLOOKUP(Y2288,vlookup!$I$2:$J$9,1,0)=Y2288,VLOOKUP(Y2288,vlookup!$I$2:$J$9,2,0),PROPER(Y2288)),PROPER(Y2288))</f>
        <v>Parts</v>
      </c>
      <c r="AU2288" t="str">
        <f>IFERROR(IF(B2288=VLOOKUP(B2288,vlookup!$L$2:$L$10,1,0),"Yes","No"),"No")</f>
        <v>No</v>
      </c>
    </row>
    <row r="2289" spans="1:47" ht="14.45" customHeight="1" x14ac:dyDescent="0.25">
      <c r="A2289" t="s">
        <v>1515</v>
      </c>
      <c r="B2289" s="31" t="s">
        <v>1516</v>
      </c>
      <c r="C2289">
        <v>1</v>
      </c>
      <c r="D2289">
        <v>1</v>
      </c>
      <c r="E2289" t="s">
        <v>382</v>
      </c>
      <c r="F2289" t="s">
        <v>238</v>
      </c>
      <c r="G2289" t="s">
        <v>920</v>
      </c>
      <c r="H2289" t="s">
        <v>1517</v>
      </c>
      <c r="I2289">
        <v>135645</v>
      </c>
      <c r="J2289" s="19">
        <v>42253</v>
      </c>
      <c r="K2289" s="19">
        <v>42290</v>
      </c>
      <c r="L2289">
        <v>201510</v>
      </c>
      <c r="M2289" s="19">
        <v>42278</v>
      </c>
      <c r="N2289">
        <v>24616</v>
      </c>
      <c r="O2289" t="s">
        <v>1076</v>
      </c>
      <c r="P2289" t="s">
        <v>1518</v>
      </c>
      <c r="Q2289" t="s">
        <v>924</v>
      </c>
      <c r="R2289">
        <v>49156</v>
      </c>
      <c r="S2289" s="19">
        <v>42339</v>
      </c>
      <c r="T2289">
        <v>137073</v>
      </c>
      <c r="U2289" t="s">
        <v>357</v>
      </c>
      <c r="V2289" s="19">
        <v>42368</v>
      </c>
      <c r="W2289" t="s">
        <v>372</v>
      </c>
      <c r="X2289" t="s">
        <v>373</v>
      </c>
      <c r="Y2289" t="s">
        <v>95</v>
      </c>
      <c r="Z2289" t="s">
        <v>369</v>
      </c>
      <c r="AA2289" s="29">
        <v>-88.43</v>
      </c>
      <c r="AB2289">
        <v>0</v>
      </c>
      <c r="AC2289">
        <f t="shared" si="432"/>
        <v>2015</v>
      </c>
      <c r="AD2289">
        <f t="shared" si="433"/>
        <v>12</v>
      </c>
      <c r="AE2289">
        <f t="shared" si="434"/>
        <v>2015</v>
      </c>
      <c r="AF2289">
        <f t="shared" si="435"/>
        <v>9</v>
      </c>
      <c r="AG2289" t="str">
        <f>VLOOKUP(F2289,vlookup!$A$2:$E$660,2,0)</f>
        <v>Retained</v>
      </c>
      <c r="AH2289" t="str">
        <f>VLOOKUP(F2289,vlookup!$A$2:$E$660,3,0)</f>
        <v>Service Contract</v>
      </c>
      <c r="AI2289" t="str">
        <f>VLOOKUP(F2289,vlookup!$A$2:$E$660,4,0)</f>
        <v>Used Car Programs</v>
      </c>
      <c r="AJ2289" t="str">
        <f>VLOOKUP(F2289,vlookup!$A$2:$E$660,5,0)</f>
        <v>High Mileage</v>
      </c>
      <c r="AL2289">
        <f t="shared" si="436"/>
        <v>37</v>
      </c>
      <c r="AM2289">
        <f t="shared" si="437"/>
        <v>114</v>
      </c>
      <c r="AN2289">
        <f t="shared" si="438"/>
        <v>1428</v>
      </c>
      <c r="AO2289" t="str">
        <f t="shared" si="439"/>
        <v/>
      </c>
      <c r="AP2289" t="str">
        <f t="shared" si="440"/>
        <v/>
      </c>
      <c r="AQ2289" t="str">
        <f t="shared" si="441"/>
        <v/>
      </c>
      <c r="AR2289">
        <f t="shared" si="442"/>
        <v>-88.43</v>
      </c>
      <c r="AS2289" t="str">
        <f t="shared" si="443"/>
        <v>8N351053I5Y-1</v>
      </c>
      <c r="AT2289" t="str">
        <f>IFERROR(IF(VLOOKUP(Y2289,vlookup!$I$2:$J$9,1,0)=Y2289,VLOOKUP(Y2289,vlookup!$I$2:$J$9,2,0),PROPER(Y2289)),PROPER(Y2289))</f>
        <v>Parts</v>
      </c>
      <c r="AU2289" t="str">
        <f>IFERROR(IF(B2289=VLOOKUP(B2289,vlookup!$L$2:$L$10,1,0),"Yes","No"),"No")</f>
        <v>No</v>
      </c>
    </row>
    <row r="2290" spans="1:47" ht="14.45" customHeight="1" x14ac:dyDescent="0.25">
      <c r="A2290" t="s">
        <v>1515</v>
      </c>
      <c r="B2290" s="31" t="s">
        <v>1516</v>
      </c>
      <c r="C2290">
        <v>1</v>
      </c>
      <c r="D2290">
        <v>1</v>
      </c>
      <c r="E2290" t="s">
        <v>382</v>
      </c>
      <c r="F2290" t="s">
        <v>238</v>
      </c>
      <c r="G2290" t="s">
        <v>920</v>
      </c>
      <c r="H2290" t="s">
        <v>1517</v>
      </c>
      <c r="I2290">
        <v>135645</v>
      </c>
      <c r="J2290" s="19">
        <v>42253</v>
      </c>
      <c r="K2290" s="19">
        <v>42290</v>
      </c>
      <c r="L2290">
        <v>201510</v>
      </c>
      <c r="M2290" s="19">
        <v>42278</v>
      </c>
      <c r="N2290">
        <v>24616</v>
      </c>
      <c r="O2290" t="s">
        <v>1076</v>
      </c>
      <c r="P2290" t="s">
        <v>1518</v>
      </c>
      <c r="Q2290" t="s">
        <v>924</v>
      </c>
      <c r="R2290">
        <v>49156</v>
      </c>
      <c r="S2290" s="19">
        <v>42339</v>
      </c>
      <c r="T2290">
        <v>137073</v>
      </c>
      <c r="U2290" t="s">
        <v>357</v>
      </c>
      <c r="V2290" s="19">
        <v>42368</v>
      </c>
      <c r="W2290" t="s">
        <v>3259</v>
      </c>
      <c r="X2290" t="s">
        <v>3260</v>
      </c>
      <c r="Y2290" t="s">
        <v>95</v>
      </c>
      <c r="Z2290" t="s">
        <v>369</v>
      </c>
      <c r="AA2290" s="29">
        <v>-26.93</v>
      </c>
      <c r="AB2290">
        <v>0</v>
      </c>
      <c r="AC2290">
        <f t="shared" si="432"/>
        <v>2015</v>
      </c>
      <c r="AD2290">
        <f t="shared" si="433"/>
        <v>12</v>
      </c>
      <c r="AE2290">
        <f t="shared" si="434"/>
        <v>2015</v>
      </c>
      <c r="AF2290">
        <f t="shared" si="435"/>
        <v>9</v>
      </c>
      <c r="AG2290" t="str">
        <f>VLOOKUP(F2290,vlookup!$A$2:$E$660,2,0)</f>
        <v>Retained</v>
      </c>
      <c r="AH2290" t="str">
        <f>VLOOKUP(F2290,vlookup!$A$2:$E$660,3,0)</f>
        <v>Service Contract</v>
      </c>
      <c r="AI2290" t="str">
        <f>VLOOKUP(F2290,vlookup!$A$2:$E$660,4,0)</f>
        <v>Used Car Programs</v>
      </c>
      <c r="AJ2290" t="str">
        <f>VLOOKUP(F2290,vlookup!$A$2:$E$660,5,0)</f>
        <v>High Mileage</v>
      </c>
      <c r="AL2290">
        <f t="shared" si="436"/>
        <v>37</v>
      </c>
      <c r="AM2290">
        <f t="shared" si="437"/>
        <v>114</v>
      </c>
      <c r="AN2290">
        <f t="shared" si="438"/>
        <v>1428</v>
      </c>
      <c r="AO2290" t="str">
        <f t="shared" si="439"/>
        <v/>
      </c>
      <c r="AP2290" t="str">
        <f t="shared" si="440"/>
        <v/>
      </c>
      <c r="AQ2290" t="str">
        <f t="shared" si="441"/>
        <v/>
      </c>
      <c r="AR2290">
        <f t="shared" si="442"/>
        <v>-26.93</v>
      </c>
      <c r="AS2290" t="str">
        <f t="shared" si="443"/>
        <v>8N351053I5Y-1</v>
      </c>
      <c r="AT2290" t="str">
        <f>IFERROR(IF(VLOOKUP(Y2290,vlookup!$I$2:$J$9,1,0)=Y2290,VLOOKUP(Y2290,vlookup!$I$2:$J$9,2,0),PROPER(Y2290)),PROPER(Y2290))</f>
        <v>Parts</v>
      </c>
      <c r="AU2290" t="str">
        <f>IFERROR(IF(B2290=VLOOKUP(B2290,vlookup!$L$2:$L$10,1,0),"Yes","No"),"No")</f>
        <v>No</v>
      </c>
    </row>
    <row r="2291" spans="1:47" ht="14.45" customHeight="1" x14ac:dyDescent="0.25">
      <c r="A2291" t="s">
        <v>1515</v>
      </c>
      <c r="B2291" s="31" t="s">
        <v>1516</v>
      </c>
      <c r="C2291">
        <v>1</v>
      </c>
      <c r="D2291">
        <v>1</v>
      </c>
      <c r="E2291" t="s">
        <v>382</v>
      </c>
      <c r="F2291" t="s">
        <v>238</v>
      </c>
      <c r="G2291" t="s">
        <v>920</v>
      </c>
      <c r="H2291" t="s">
        <v>1517</v>
      </c>
      <c r="I2291">
        <v>135645</v>
      </c>
      <c r="J2291" s="19">
        <v>42253</v>
      </c>
      <c r="K2291" s="19">
        <v>42290</v>
      </c>
      <c r="L2291">
        <v>201510</v>
      </c>
      <c r="M2291" s="19">
        <v>42278</v>
      </c>
      <c r="N2291">
        <v>24616</v>
      </c>
      <c r="O2291" t="s">
        <v>1076</v>
      </c>
      <c r="P2291" t="s">
        <v>1518</v>
      </c>
      <c r="Q2291" t="s">
        <v>924</v>
      </c>
      <c r="R2291">
        <v>49156</v>
      </c>
      <c r="S2291" s="19">
        <v>42339</v>
      </c>
      <c r="T2291">
        <v>137073</v>
      </c>
      <c r="U2291" t="s">
        <v>357</v>
      </c>
      <c r="V2291" s="19">
        <v>42368</v>
      </c>
      <c r="W2291" t="s">
        <v>2804</v>
      </c>
      <c r="X2291" t="s">
        <v>2805</v>
      </c>
      <c r="Y2291" t="s">
        <v>95</v>
      </c>
      <c r="Z2291" t="s">
        <v>369</v>
      </c>
      <c r="AA2291" s="29">
        <v>-1205.98</v>
      </c>
      <c r="AB2291">
        <v>0</v>
      </c>
      <c r="AC2291">
        <f t="shared" si="432"/>
        <v>2015</v>
      </c>
      <c r="AD2291">
        <f t="shared" si="433"/>
        <v>12</v>
      </c>
      <c r="AE2291">
        <f t="shared" si="434"/>
        <v>2015</v>
      </c>
      <c r="AF2291">
        <f t="shared" si="435"/>
        <v>9</v>
      </c>
      <c r="AG2291" t="str">
        <f>VLOOKUP(F2291,vlookup!$A$2:$E$660,2,0)</f>
        <v>Retained</v>
      </c>
      <c r="AH2291" t="str">
        <f>VLOOKUP(F2291,vlookup!$A$2:$E$660,3,0)</f>
        <v>Service Contract</v>
      </c>
      <c r="AI2291" t="str">
        <f>VLOOKUP(F2291,vlookup!$A$2:$E$660,4,0)</f>
        <v>Used Car Programs</v>
      </c>
      <c r="AJ2291" t="str">
        <f>VLOOKUP(F2291,vlookup!$A$2:$E$660,5,0)</f>
        <v>High Mileage</v>
      </c>
      <c r="AL2291">
        <f t="shared" si="436"/>
        <v>37</v>
      </c>
      <c r="AM2291">
        <f t="shared" si="437"/>
        <v>114</v>
      </c>
      <c r="AN2291">
        <f t="shared" si="438"/>
        <v>1428</v>
      </c>
      <c r="AO2291" t="str">
        <f t="shared" si="439"/>
        <v/>
      </c>
      <c r="AP2291" t="str">
        <f t="shared" si="440"/>
        <v/>
      </c>
      <c r="AQ2291" t="str">
        <f t="shared" si="441"/>
        <v/>
      </c>
      <c r="AR2291">
        <f t="shared" si="442"/>
        <v>-1205.98</v>
      </c>
      <c r="AS2291" t="str">
        <f t="shared" si="443"/>
        <v>8N351053I5Y-1</v>
      </c>
      <c r="AT2291" t="str">
        <f>IFERROR(IF(VLOOKUP(Y2291,vlookup!$I$2:$J$9,1,0)=Y2291,VLOOKUP(Y2291,vlookup!$I$2:$J$9,2,0),PROPER(Y2291)),PROPER(Y2291))</f>
        <v>Parts</v>
      </c>
      <c r="AU2291" t="str">
        <f>IFERROR(IF(B2291=VLOOKUP(B2291,vlookup!$L$2:$L$10,1,0),"Yes","No"),"No")</f>
        <v>No</v>
      </c>
    </row>
    <row r="2292" spans="1:47" ht="14.45" customHeight="1" x14ac:dyDescent="0.25">
      <c r="A2292" t="s">
        <v>1519</v>
      </c>
      <c r="B2292" s="31" t="s">
        <v>1520</v>
      </c>
      <c r="C2292">
        <v>1</v>
      </c>
      <c r="D2292">
        <v>1</v>
      </c>
      <c r="E2292" t="s">
        <v>382</v>
      </c>
      <c r="F2292" t="s">
        <v>60</v>
      </c>
      <c r="G2292" t="s">
        <v>920</v>
      </c>
      <c r="H2292" t="s">
        <v>1517</v>
      </c>
      <c r="I2292">
        <v>143501</v>
      </c>
      <c r="J2292" s="19">
        <v>41671</v>
      </c>
      <c r="K2292" s="19">
        <v>41709</v>
      </c>
      <c r="L2292">
        <v>201403</v>
      </c>
      <c r="M2292" s="19">
        <v>41699</v>
      </c>
      <c r="N2292">
        <v>24616</v>
      </c>
      <c r="O2292" t="s">
        <v>1076</v>
      </c>
      <c r="P2292" t="s">
        <v>3749</v>
      </c>
      <c r="Q2292" t="s">
        <v>924</v>
      </c>
      <c r="R2292">
        <v>39408</v>
      </c>
      <c r="S2292" s="19">
        <v>41737</v>
      </c>
      <c r="T2292">
        <v>145769</v>
      </c>
      <c r="U2292" t="s">
        <v>357</v>
      </c>
      <c r="V2292" s="19">
        <v>41751</v>
      </c>
      <c r="W2292" t="s">
        <v>969</v>
      </c>
      <c r="X2292" t="s">
        <v>970</v>
      </c>
      <c r="Y2292" t="s">
        <v>95</v>
      </c>
      <c r="Z2292" t="s">
        <v>582</v>
      </c>
      <c r="AA2292" s="29">
        <v>-395.33</v>
      </c>
      <c r="AB2292">
        <v>0</v>
      </c>
      <c r="AC2292">
        <f t="shared" si="432"/>
        <v>2014</v>
      </c>
      <c r="AD2292">
        <f t="shared" si="433"/>
        <v>4</v>
      </c>
      <c r="AE2292">
        <f t="shared" si="434"/>
        <v>2014</v>
      </c>
      <c r="AF2292">
        <f t="shared" si="435"/>
        <v>2</v>
      </c>
      <c r="AG2292" t="str">
        <f>VLOOKUP(F2292,vlookup!$A$2:$E$660,2,0)</f>
        <v>Retained</v>
      </c>
      <c r="AH2292" t="str">
        <f>VLOOKUP(F2292,vlookup!$A$2:$E$660,3,0)</f>
        <v>Service Contract</v>
      </c>
      <c r="AI2292" t="str">
        <f>VLOOKUP(F2292,vlookup!$A$2:$E$660,4,0)</f>
        <v>Used Car Programs</v>
      </c>
      <c r="AJ2292" t="str">
        <f>VLOOKUP(F2292,vlookup!$A$2:$E$660,5,0)</f>
        <v>High Mileage</v>
      </c>
      <c r="AL2292">
        <f t="shared" si="436"/>
        <v>40</v>
      </c>
      <c r="AM2292">
        <f t="shared" si="437"/>
        <v>81</v>
      </c>
      <c r="AN2292">
        <f t="shared" si="438"/>
        <v>2268</v>
      </c>
      <c r="AO2292" t="str">
        <f t="shared" si="439"/>
        <v/>
      </c>
      <c r="AP2292" t="str">
        <f t="shared" si="440"/>
        <v/>
      </c>
      <c r="AQ2292">
        <f t="shared" si="441"/>
        <v>-395.33</v>
      </c>
      <c r="AR2292" t="str">
        <f t="shared" si="442"/>
        <v/>
      </c>
      <c r="AS2292" t="str">
        <f t="shared" si="443"/>
        <v>5N562600B4Y-1</v>
      </c>
      <c r="AT2292" t="str">
        <f>IFERROR(IF(VLOOKUP(Y2292,vlookup!$I$2:$J$9,1,0)=Y2292,VLOOKUP(Y2292,vlookup!$I$2:$J$9,2,0),PROPER(Y2292)),PROPER(Y2292))</f>
        <v>Parts</v>
      </c>
      <c r="AU2292" t="str">
        <f>IFERROR(IF(B2292=VLOOKUP(B2292,vlookup!$L$2:$L$10,1,0),"Yes","No"),"No")</f>
        <v>No</v>
      </c>
    </row>
    <row r="2293" spans="1:47" ht="14.45" customHeight="1" x14ac:dyDescent="0.25">
      <c r="A2293" t="s">
        <v>1521</v>
      </c>
      <c r="B2293" s="31" t="s">
        <v>1522</v>
      </c>
      <c r="C2293">
        <v>1</v>
      </c>
      <c r="D2293">
        <v>1</v>
      </c>
      <c r="E2293" t="s">
        <v>571</v>
      </c>
      <c r="F2293" t="s">
        <v>464</v>
      </c>
      <c r="G2293" t="s">
        <v>920</v>
      </c>
      <c r="H2293" t="s">
        <v>1517</v>
      </c>
      <c r="I2293">
        <v>138407</v>
      </c>
      <c r="J2293" s="19">
        <v>43547</v>
      </c>
      <c r="K2293" s="19">
        <v>43566</v>
      </c>
      <c r="L2293">
        <v>201904</v>
      </c>
      <c r="M2293" s="19">
        <v>43556</v>
      </c>
      <c r="N2293">
        <v>24617</v>
      </c>
      <c r="O2293" t="s">
        <v>1070</v>
      </c>
      <c r="P2293" t="s">
        <v>1523</v>
      </c>
      <c r="Q2293" t="s">
        <v>924</v>
      </c>
      <c r="R2293">
        <v>1096</v>
      </c>
      <c r="S2293" s="19">
        <v>43577</v>
      </c>
      <c r="T2293">
        <v>139754</v>
      </c>
      <c r="U2293" t="s">
        <v>356</v>
      </c>
      <c r="V2293" s="19">
        <v>43585</v>
      </c>
      <c r="W2293" t="s">
        <v>3053</v>
      </c>
      <c r="X2293" t="s">
        <v>3054</v>
      </c>
      <c r="Y2293" t="s">
        <v>95</v>
      </c>
      <c r="Z2293" t="s">
        <v>366</v>
      </c>
      <c r="AA2293" s="29">
        <v>-1875</v>
      </c>
      <c r="AB2293">
        <v>0</v>
      </c>
      <c r="AC2293">
        <f t="shared" si="432"/>
        <v>2019</v>
      </c>
      <c r="AD2293">
        <f t="shared" si="433"/>
        <v>4</v>
      </c>
      <c r="AE2293">
        <f t="shared" si="434"/>
        <v>2019</v>
      </c>
      <c r="AF2293">
        <f t="shared" si="435"/>
        <v>3</v>
      </c>
      <c r="AG2293" t="str">
        <f>VLOOKUP(F2293,vlookup!$A$2:$E$660,2,0)</f>
        <v>Retained</v>
      </c>
      <c r="AH2293" t="str">
        <f>VLOOKUP(F2293,vlookup!$A$2:$E$660,3,0)</f>
        <v>Service Contract</v>
      </c>
      <c r="AI2293" t="str">
        <f>VLOOKUP(F2293,vlookup!$A$2:$E$660,4,0)</f>
        <v>Used Car Programs</v>
      </c>
      <c r="AJ2293" t="str">
        <f>VLOOKUP(F2293,vlookup!$A$2:$E$660,5,0)</f>
        <v>High Mileage</v>
      </c>
      <c r="AL2293">
        <f t="shared" si="436"/>
        <v>18</v>
      </c>
      <c r="AM2293">
        <f t="shared" si="437"/>
        <v>37</v>
      </c>
      <c r="AN2293">
        <f t="shared" si="438"/>
        <v>1347</v>
      </c>
      <c r="AO2293" t="str">
        <f t="shared" si="439"/>
        <v/>
      </c>
      <c r="AP2293">
        <f t="shared" si="440"/>
        <v>-1875</v>
      </c>
      <c r="AQ2293" t="str">
        <f t="shared" si="441"/>
        <v/>
      </c>
      <c r="AR2293" t="str">
        <f t="shared" si="442"/>
        <v/>
      </c>
      <c r="AS2293" t="str">
        <f t="shared" si="443"/>
        <v>AN309444C9-1</v>
      </c>
      <c r="AT2293" t="str">
        <f>IFERROR(IF(VLOOKUP(Y2293,vlookup!$I$2:$J$9,1,0)=Y2293,VLOOKUP(Y2293,vlookup!$I$2:$J$9,2,0),PROPER(Y2293)),PROPER(Y2293))</f>
        <v>Parts</v>
      </c>
      <c r="AU2293" t="str">
        <f>IFERROR(IF(B2293=VLOOKUP(B2293,vlookup!$L$2:$L$10,1,0),"Yes","No"),"No")</f>
        <v>No</v>
      </c>
    </row>
    <row r="2294" spans="1:47" ht="14.45" customHeight="1" x14ac:dyDescent="0.25">
      <c r="A2294" t="s">
        <v>1521</v>
      </c>
      <c r="B2294" s="31" t="s">
        <v>1522</v>
      </c>
      <c r="C2294">
        <v>1</v>
      </c>
      <c r="D2294">
        <v>1</v>
      </c>
      <c r="E2294" t="s">
        <v>571</v>
      </c>
      <c r="F2294" t="s">
        <v>464</v>
      </c>
      <c r="G2294" t="s">
        <v>920</v>
      </c>
      <c r="H2294" t="s">
        <v>1517</v>
      </c>
      <c r="I2294">
        <v>138407</v>
      </c>
      <c r="J2294" s="19">
        <v>43547</v>
      </c>
      <c r="K2294" s="19">
        <v>43566</v>
      </c>
      <c r="L2294">
        <v>201904</v>
      </c>
      <c r="M2294" s="19">
        <v>43556</v>
      </c>
      <c r="N2294">
        <v>24617</v>
      </c>
      <c r="O2294" t="s">
        <v>1070</v>
      </c>
      <c r="P2294" t="s">
        <v>1523</v>
      </c>
      <c r="Q2294" t="s">
        <v>924</v>
      </c>
      <c r="R2294">
        <v>1096</v>
      </c>
      <c r="S2294" s="19">
        <v>43577</v>
      </c>
      <c r="T2294">
        <v>139754</v>
      </c>
      <c r="U2294" t="s">
        <v>356</v>
      </c>
      <c r="V2294" s="19">
        <v>43585</v>
      </c>
      <c r="W2294" t="s">
        <v>3329</v>
      </c>
      <c r="X2294" t="s">
        <v>3330</v>
      </c>
      <c r="Y2294" t="s">
        <v>95</v>
      </c>
      <c r="Z2294" t="s">
        <v>366</v>
      </c>
      <c r="AA2294" s="29">
        <v>-60</v>
      </c>
      <c r="AB2294">
        <v>0</v>
      </c>
      <c r="AC2294">
        <f t="shared" si="432"/>
        <v>2019</v>
      </c>
      <c r="AD2294">
        <f t="shared" si="433"/>
        <v>4</v>
      </c>
      <c r="AE2294">
        <f t="shared" si="434"/>
        <v>2019</v>
      </c>
      <c r="AF2294">
        <f t="shared" si="435"/>
        <v>3</v>
      </c>
      <c r="AG2294" t="str">
        <f>VLOOKUP(F2294,vlookup!$A$2:$E$660,2,0)</f>
        <v>Retained</v>
      </c>
      <c r="AH2294" t="str">
        <f>VLOOKUP(F2294,vlookup!$A$2:$E$660,3,0)</f>
        <v>Service Contract</v>
      </c>
      <c r="AI2294" t="str">
        <f>VLOOKUP(F2294,vlookup!$A$2:$E$660,4,0)</f>
        <v>Used Car Programs</v>
      </c>
      <c r="AJ2294" t="str">
        <f>VLOOKUP(F2294,vlookup!$A$2:$E$660,5,0)</f>
        <v>High Mileage</v>
      </c>
      <c r="AL2294">
        <f t="shared" si="436"/>
        <v>18</v>
      </c>
      <c r="AM2294">
        <f t="shared" si="437"/>
        <v>37</v>
      </c>
      <c r="AN2294">
        <f t="shared" si="438"/>
        <v>1347</v>
      </c>
      <c r="AO2294" t="str">
        <f t="shared" si="439"/>
        <v/>
      </c>
      <c r="AP2294">
        <f t="shared" si="440"/>
        <v>-60</v>
      </c>
      <c r="AQ2294" t="str">
        <f t="shared" si="441"/>
        <v/>
      </c>
      <c r="AR2294" t="str">
        <f t="shared" si="442"/>
        <v/>
      </c>
      <c r="AS2294" t="str">
        <f t="shared" si="443"/>
        <v>AN309444C9-1</v>
      </c>
      <c r="AT2294" t="str">
        <f>IFERROR(IF(VLOOKUP(Y2294,vlookup!$I$2:$J$9,1,0)=Y2294,VLOOKUP(Y2294,vlookup!$I$2:$J$9,2,0),PROPER(Y2294)),PROPER(Y2294))</f>
        <v>Parts</v>
      </c>
      <c r="AU2294" t="str">
        <f>IFERROR(IF(B2294=VLOOKUP(B2294,vlookup!$L$2:$L$10,1,0),"Yes","No"),"No")</f>
        <v>No</v>
      </c>
    </row>
    <row r="2295" spans="1:47" ht="14.45" customHeight="1" x14ac:dyDescent="0.25">
      <c r="A2295" t="s">
        <v>2698</v>
      </c>
      <c r="B2295" s="31" t="s">
        <v>2699</v>
      </c>
      <c r="C2295">
        <v>1</v>
      </c>
      <c r="D2295">
        <v>1</v>
      </c>
      <c r="E2295" t="s">
        <v>382</v>
      </c>
      <c r="F2295" t="s">
        <v>205</v>
      </c>
      <c r="G2295" t="s">
        <v>920</v>
      </c>
      <c r="H2295" t="s">
        <v>1517</v>
      </c>
      <c r="I2295">
        <v>113263</v>
      </c>
      <c r="J2295" s="19">
        <v>42533</v>
      </c>
      <c r="K2295" s="19">
        <v>42572</v>
      </c>
      <c r="L2295">
        <v>201607</v>
      </c>
      <c r="M2295" s="19">
        <v>42552</v>
      </c>
      <c r="N2295">
        <v>24617</v>
      </c>
      <c r="O2295" t="s">
        <v>1070</v>
      </c>
      <c r="P2295" t="s">
        <v>1509</v>
      </c>
      <c r="Q2295" t="s">
        <v>924</v>
      </c>
      <c r="R2295">
        <v>124365</v>
      </c>
      <c r="S2295" s="19">
        <v>42893</v>
      </c>
      <c r="T2295">
        <v>126663</v>
      </c>
      <c r="U2295" t="s">
        <v>356</v>
      </c>
      <c r="V2295" s="19">
        <v>42902</v>
      </c>
      <c r="W2295" t="s">
        <v>2995</v>
      </c>
      <c r="X2295" t="s">
        <v>2996</v>
      </c>
      <c r="Y2295" t="s">
        <v>95</v>
      </c>
      <c r="Z2295" t="s">
        <v>366</v>
      </c>
      <c r="AA2295" s="29">
        <v>-77.67</v>
      </c>
      <c r="AB2295">
        <v>0</v>
      </c>
      <c r="AC2295">
        <f t="shared" si="432"/>
        <v>2017</v>
      </c>
      <c r="AD2295">
        <f t="shared" si="433"/>
        <v>6</v>
      </c>
      <c r="AE2295">
        <f t="shared" si="434"/>
        <v>2016</v>
      </c>
      <c r="AF2295">
        <f t="shared" si="435"/>
        <v>6</v>
      </c>
      <c r="AG2295" t="str">
        <f>VLOOKUP(F2295,vlookup!$A$2:$E$660,2,0)</f>
        <v>Retained</v>
      </c>
      <c r="AH2295" t="str">
        <f>VLOOKUP(F2295,vlookup!$A$2:$E$660,3,0)</f>
        <v>Service Contract</v>
      </c>
      <c r="AI2295" t="str">
        <f>VLOOKUP(F2295,vlookup!$A$2:$E$660,4,0)</f>
        <v>Used Car Programs</v>
      </c>
      <c r="AJ2295" t="str">
        <f>VLOOKUP(F2295,vlookup!$A$2:$E$660,5,0)</f>
        <v>High Mileage</v>
      </c>
      <c r="AL2295">
        <f t="shared" si="436"/>
        <v>39</v>
      </c>
      <c r="AM2295">
        <f t="shared" si="437"/>
        <v>364</v>
      </c>
      <c r="AN2295">
        <f t="shared" si="438"/>
        <v>13400</v>
      </c>
      <c r="AO2295" t="str">
        <f t="shared" si="439"/>
        <v/>
      </c>
      <c r="AP2295" t="str">
        <f t="shared" si="440"/>
        <v/>
      </c>
      <c r="AQ2295" t="str">
        <f t="shared" si="441"/>
        <v/>
      </c>
      <c r="AR2295">
        <f t="shared" si="442"/>
        <v>-77.67</v>
      </c>
      <c r="AS2295" t="str">
        <f t="shared" si="443"/>
        <v>AN306563F6-1</v>
      </c>
      <c r="AT2295" t="str">
        <f>IFERROR(IF(VLOOKUP(Y2295,vlookup!$I$2:$J$9,1,0)=Y2295,VLOOKUP(Y2295,vlookup!$I$2:$J$9,2,0),PROPER(Y2295)),PROPER(Y2295))</f>
        <v>Parts</v>
      </c>
      <c r="AU2295" t="str">
        <f>IFERROR(IF(B2295=VLOOKUP(B2295,vlookup!$L$2:$L$10,1,0),"Yes","No"),"No")</f>
        <v>No</v>
      </c>
    </row>
    <row r="2296" spans="1:47" ht="14.45" customHeight="1" x14ac:dyDescent="0.25">
      <c r="A2296" t="s">
        <v>2698</v>
      </c>
      <c r="B2296" s="31" t="s">
        <v>2699</v>
      </c>
      <c r="C2296">
        <v>1</v>
      </c>
      <c r="D2296">
        <v>1</v>
      </c>
      <c r="E2296" t="s">
        <v>382</v>
      </c>
      <c r="F2296" t="s">
        <v>205</v>
      </c>
      <c r="G2296" t="s">
        <v>920</v>
      </c>
      <c r="H2296" t="s">
        <v>1517</v>
      </c>
      <c r="I2296">
        <v>113263</v>
      </c>
      <c r="J2296" s="19">
        <v>42533</v>
      </c>
      <c r="K2296" s="19">
        <v>42572</v>
      </c>
      <c r="L2296">
        <v>201607</v>
      </c>
      <c r="M2296" s="19">
        <v>42552</v>
      </c>
      <c r="N2296">
        <v>24617</v>
      </c>
      <c r="O2296" t="s">
        <v>1070</v>
      </c>
      <c r="P2296" t="s">
        <v>1509</v>
      </c>
      <c r="Q2296" t="s">
        <v>924</v>
      </c>
      <c r="R2296">
        <v>124365</v>
      </c>
      <c r="S2296" s="19">
        <v>42893</v>
      </c>
      <c r="T2296">
        <v>126663</v>
      </c>
      <c r="U2296" t="s">
        <v>356</v>
      </c>
      <c r="V2296" s="19">
        <v>42902</v>
      </c>
      <c r="W2296" t="s">
        <v>2866</v>
      </c>
      <c r="X2296" t="s">
        <v>2867</v>
      </c>
      <c r="Y2296" t="s">
        <v>95</v>
      </c>
      <c r="Z2296" t="s">
        <v>603</v>
      </c>
      <c r="AA2296" s="29">
        <v>-19.95</v>
      </c>
      <c r="AB2296">
        <v>0</v>
      </c>
      <c r="AC2296">
        <f t="shared" si="432"/>
        <v>2017</v>
      </c>
      <c r="AD2296">
        <f t="shared" si="433"/>
        <v>6</v>
      </c>
      <c r="AE2296">
        <f t="shared" si="434"/>
        <v>2016</v>
      </c>
      <c r="AF2296">
        <f t="shared" si="435"/>
        <v>6</v>
      </c>
      <c r="AG2296" t="str">
        <f>VLOOKUP(F2296,vlookup!$A$2:$E$660,2,0)</f>
        <v>Retained</v>
      </c>
      <c r="AH2296" t="str">
        <f>VLOOKUP(F2296,vlookup!$A$2:$E$660,3,0)</f>
        <v>Service Contract</v>
      </c>
      <c r="AI2296" t="str">
        <f>VLOOKUP(F2296,vlookup!$A$2:$E$660,4,0)</f>
        <v>Used Car Programs</v>
      </c>
      <c r="AJ2296" t="str">
        <f>VLOOKUP(F2296,vlookup!$A$2:$E$660,5,0)</f>
        <v>High Mileage</v>
      </c>
      <c r="AL2296">
        <f t="shared" si="436"/>
        <v>39</v>
      </c>
      <c r="AM2296">
        <f t="shared" si="437"/>
        <v>364</v>
      </c>
      <c r="AN2296">
        <f t="shared" si="438"/>
        <v>13400</v>
      </c>
      <c r="AO2296" t="str">
        <f t="shared" si="439"/>
        <v/>
      </c>
      <c r="AP2296" t="str">
        <f t="shared" si="440"/>
        <v/>
      </c>
      <c r="AQ2296" t="str">
        <f t="shared" si="441"/>
        <v/>
      </c>
      <c r="AR2296">
        <f t="shared" si="442"/>
        <v>-19.95</v>
      </c>
      <c r="AS2296" t="str">
        <f t="shared" si="443"/>
        <v>AN306563F6-1</v>
      </c>
      <c r="AT2296" t="str">
        <f>IFERROR(IF(VLOOKUP(Y2296,vlookup!$I$2:$J$9,1,0)=Y2296,VLOOKUP(Y2296,vlookup!$I$2:$J$9,2,0),PROPER(Y2296)),PROPER(Y2296))</f>
        <v>Parts</v>
      </c>
      <c r="AU2296" t="str">
        <f>IFERROR(IF(B2296=VLOOKUP(B2296,vlookup!$L$2:$L$10,1,0),"Yes","No"),"No")</f>
        <v>No</v>
      </c>
    </row>
    <row r="2297" spans="1:47" ht="14.45" customHeight="1" x14ac:dyDescent="0.25">
      <c r="A2297" t="s">
        <v>2698</v>
      </c>
      <c r="B2297" s="31" t="s">
        <v>2699</v>
      </c>
      <c r="C2297">
        <v>1</v>
      </c>
      <c r="D2297">
        <v>3</v>
      </c>
      <c r="E2297" t="s">
        <v>382</v>
      </c>
      <c r="F2297" t="s">
        <v>205</v>
      </c>
      <c r="G2297" t="s">
        <v>920</v>
      </c>
      <c r="H2297" t="s">
        <v>1517</v>
      </c>
      <c r="I2297">
        <v>113263</v>
      </c>
      <c r="J2297" s="19">
        <v>42533</v>
      </c>
      <c r="K2297" s="19">
        <v>42572</v>
      </c>
      <c r="L2297">
        <v>201607</v>
      </c>
      <c r="M2297" s="19">
        <v>42552</v>
      </c>
      <c r="N2297">
        <v>24617</v>
      </c>
      <c r="O2297" t="s">
        <v>1070</v>
      </c>
      <c r="P2297" t="s">
        <v>3343</v>
      </c>
      <c r="Q2297" t="s">
        <v>930</v>
      </c>
      <c r="R2297" t="s">
        <v>3390</v>
      </c>
      <c r="S2297" s="19">
        <v>42895</v>
      </c>
      <c r="T2297">
        <v>126663</v>
      </c>
      <c r="U2297" t="s">
        <v>356</v>
      </c>
      <c r="V2297" s="19">
        <v>42900</v>
      </c>
      <c r="W2297" t="s">
        <v>2888</v>
      </c>
      <c r="X2297" t="s">
        <v>2889</v>
      </c>
      <c r="Y2297" t="s">
        <v>95</v>
      </c>
      <c r="Z2297" t="s">
        <v>14</v>
      </c>
      <c r="AA2297" s="29">
        <v>-60</v>
      </c>
      <c r="AB2297">
        <v>0</v>
      </c>
      <c r="AC2297">
        <f t="shared" si="432"/>
        <v>2017</v>
      </c>
      <c r="AD2297">
        <f t="shared" si="433"/>
        <v>6</v>
      </c>
      <c r="AE2297">
        <f t="shared" si="434"/>
        <v>2016</v>
      </c>
      <c r="AF2297">
        <f t="shared" si="435"/>
        <v>6</v>
      </c>
      <c r="AG2297" t="str">
        <f>VLOOKUP(F2297,vlookup!$A$2:$E$660,2,0)</f>
        <v>Retained</v>
      </c>
      <c r="AH2297" t="str">
        <f>VLOOKUP(F2297,vlookup!$A$2:$E$660,3,0)</f>
        <v>Service Contract</v>
      </c>
      <c r="AI2297" t="str">
        <f>VLOOKUP(F2297,vlookup!$A$2:$E$660,4,0)</f>
        <v>Used Car Programs</v>
      </c>
      <c r="AJ2297" t="str">
        <f>VLOOKUP(F2297,vlookup!$A$2:$E$660,5,0)</f>
        <v>High Mileage</v>
      </c>
      <c r="AL2297">
        <f t="shared" si="436"/>
        <v>39</v>
      </c>
      <c r="AM2297">
        <f t="shared" si="437"/>
        <v>362</v>
      </c>
      <c r="AN2297">
        <f t="shared" si="438"/>
        <v>13400</v>
      </c>
      <c r="AO2297" t="str">
        <f t="shared" si="439"/>
        <v/>
      </c>
      <c r="AP2297" t="str">
        <f t="shared" si="440"/>
        <v/>
      </c>
      <c r="AQ2297" t="str">
        <f t="shared" si="441"/>
        <v/>
      </c>
      <c r="AR2297">
        <f t="shared" si="442"/>
        <v>-60</v>
      </c>
      <c r="AS2297" t="str">
        <f t="shared" si="443"/>
        <v>AN306563F6-1</v>
      </c>
      <c r="AT2297" t="str">
        <f>IFERROR(IF(VLOOKUP(Y2297,vlookup!$I$2:$J$9,1,0)=Y2297,VLOOKUP(Y2297,vlookup!$I$2:$J$9,2,0),PROPER(Y2297)),PROPER(Y2297))</f>
        <v>Parts</v>
      </c>
      <c r="AU2297" t="str">
        <f>IFERROR(IF(B2297=VLOOKUP(B2297,vlookup!$L$2:$L$10,1,0),"Yes","No"),"No")</f>
        <v>No</v>
      </c>
    </row>
    <row r="2298" spans="1:47" ht="14.45" customHeight="1" x14ac:dyDescent="0.25">
      <c r="A2298" t="s">
        <v>2698</v>
      </c>
      <c r="B2298" s="31" t="s">
        <v>2699</v>
      </c>
      <c r="C2298">
        <v>1</v>
      </c>
      <c r="D2298">
        <v>3</v>
      </c>
      <c r="E2298" t="s">
        <v>382</v>
      </c>
      <c r="F2298" t="s">
        <v>205</v>
      </c>
      <c r="G2298" t="s">
        <v>920</v>
      </c>
      <c r="H2298" t="s">
        <v>1517</v>
      </c>
      <c r="I2298">
        <v>113263</v>
      </c>
      <c r="J2298" s="19">
        <v>42533</v>
      </c>
      <c r="K2298" s="19">
        <v>42572</v>
      </c>
      <c r="L2298">
        <v>201607</v>
      </c>
      <c r="M2298" s="19">
        <v>42552</v>
      </c>
      <c r="N2298">
        <v>24617</v>
      </c>
      <c r="O2298" t="s">
        <v>1070</v>
      </c>
      <c r="P2298" t="s">
        <v>3343</v>
      </c>
      <c r="Q2298" t="s">
        <v>930</v>
      </c>
      <c r="R2298" t="s">
        <v>3390</v>
      </c>
      <c r="S2298" s="19">
        <v>42895</v>
      </c>
      <c r="T2298">
        <v>126663</v>
      </c>
      <c r="U2298" t="s">
        <v>356</v>
      </c>
      <c r="V2298" s="19">
        <v>42900</v>
      </c>
      <c r="W2298" t="s">
        <v>2612</v>
      </c>
      <c r="X2298" t="s">
        <v>2613</v>
      </c>
      <c r="Y2298" t="s">
        <v>95</v>
      </c>
      <c r="Z2298" t="s">
        <v>603</v>
      </c>
      <c r="AA2298" s="29">
        <v>-405</v>
      </c>
      <c r="AB2298">
        <v>0</v>
      </c>
      <c r="AC2298">
        <f t="shared" si="432"/>
        <v>2017</v>
      </c>
      <c r="AD2298">
        <f t="shared" si="433"/>
        <v>6</v>
      </c>
      <c r="AE2298">
        <f t="shared" si="434"/>
        <v>2016</v>
      </c>
      <c r="AF2298">
        <f t="shared" si="435"/>
        <v>6</v>
      </c>
      <c r="AG2298" t="str">
        <f>VLOOKUP(F2298,vlookup!$A$2:$E$660,2,0)</f>
        <v>Retained</v>
      </c>
      <c r="AH2298" t="str">
        <f>VLOOKUP(F2298,vlookup!$A$2:$E$660,3,0)</f>
        <v>Service Contract</v>
      </c>
      <c r="AI2298" t="str">
        <f>VLOOKUP(F2298,vlookup!$A$2:$E$660,4,0)</f>
        <v>Used Car Programs</v>
      </c>
      <c r="AJ2298" t="str">
        <f>VLOOKUP(F2298,vlookup!$A$2:$E$660,5,0)</f>
        <v>High Mileage</v>
      </c>
      <c r="AL2298">
        <f t="shared" si="436"/>
        <v>39</v>
      </c>
      <c r="AM2298">
        <f t="shared" si="437"/>
        <v>362</v>
      </c>
      <c r="AN2298">
        <f t="shared" si="438"/>
        <v>13400</v>
      </c>
      <c r="AO2298" t="str">
        <f t="shared" si="439"/>
        <v/>
      </c>
      <c r="AP2298" t="str">
        <f t="shared" si="440"/>
        <v/>
      </c>
      <c r="AQ2298" t="str">
        <f t="shared" si="441"/>
        <v/>
      </c>
      <c r="AR2298">
        <f t="shared" si="442"/>
        <v>-405</v>
      </c>
      <c r="AS2298" t="str">
        <f t="shared" si="443"/>
        <v>AN306563F6-1</v>
      </c>
      <c r="AT2298" t="str">
        <f>IFERROR(IF(VLOOKUP(Y2298,vlookup!$I$2:$J$9,1,0)=Y2298,VLOOKUP(Y2298,vlookup!$I$2:$J$9,2,0),PROPER(Y2298)),PROPER(Y2298))</f>
        <v>Parts</v>
      </c>
      <c r="AU2298" t="str">
        <f>IFERROR(IF(B2298=VLOOKUP(B2298,vlookup!$L$2:$L$10,1,0),"Yes","No"),"No")</f>
        <v>No</v>
      </c>
    </row>
    <row r="2299" spans="1:47" ht="14.45" customHeight="1" x14ac:dyDescent="0.25">
      <c r="A2299" t="s">
        <v>1524</v>
      </c>
      <c r="B2299" s="31" t="s">
        <v>1525</v>
      </c>
      <c r="C2299">
        <v>1</v>
      </c>
      <c r="D2299">
        <v>1</v>
      </c>
      <c r="E2299" t="s">
        <v>382</v>
      </c>
      <c r="F2299" t="s">
        <v>464</v>
      </c>
      <c r="G2299" t="s">
        <v>920</v>
      </c>
      <c r="H2299" t="s">
        <v>1517</v>
      </c>
      <c r="I2299">
        <v>42782</v>
      </c>
      <c r="J2299" s="19">
        <v>44182</v>
      </c>
      <c r="K2299" s="19">
        <v>44230</v>
      </c>
      <c r="L2299">
        <v>202101</v>
      </c>
      <c r="M2299" s="19">
        <v>44197</v>
      </c>
      <c r="N2299">
        <v>24617</v>
      </c>
      <c r="O2299" t="s">
        <v>1070</v>
      </c>
      <c r="P2299" t="s">
        <v>1183</v>
      </c>
      <c r="Q2299" t="s">
        <v>924</v>
      </c>
      <c r="R2299">
        <v>27513</v>
      </c>
      <c r="S2299" s="19">
        <v>44901</v>
      </c>
      <c r="T2299">
        <v>51560</v>
      </c>
      <c r="U2299" t="s">
        <v>356</v>
      </c>
      <c r="V2299" s="19">
        <v>44981</v>
      </c>
      <c r="W2299" t="s">
        <v>2772</v>
      </c>
      <c r="X2299" t="s">
        <v>2773</v>
      </c>
      <c r="Y2299" t="s">
        <v>95</v>
      </c>
      <c r="Z2299" t="s">
        <v>364</v>
      </c>
      <c r="AA2299" s="29">
        <v>-3500</v>
      </c>
      <c r="AB2299">
        <v>0</v>
      </c>
      <c r="AC2299">
        <f t="shared" si="432"/>
        <v>2023</v>
      </c>
      <c r="AD2299">
        <f t="shared" si="433"/>
        <v>2</v>
      </c>
      <c r="AE2299">
        <f t="shared" si="434"/>
        <v>2020</v>
      </c>
      <c r="AF2299">
        <f t="shared" si="435"/>
        <v>12</v>
      </c>
      <c r="AG2299" t="str">
        <f>VLOOKUP(F2299,vlookup!$A$2:$E$660,2,0)</f>
        <v>Retained</v>
      </c>
      <c r="AH2299" t="str">
        <f>VLOOKUP(F2299,vlookup!$A$2:$E$660,3,0)</f>
        <v>Service Contract</v>
      </c>
      <c r="AI2299" t="str">
        <f>VLOOKUP(F2299,vlookup!$A$2:$E$660,4,0)</f>
        <v>Used Car Programs</v>
      </c>
      <c r="AJ2299" t="str">
        <f>VLOOKUP(F2299,vlookup!$A$2:$E$660,5,0)</f>
        <v>High Mileage</v>
      </c>
      <c r="AL2299">
        <f t="shared" si="436"/>
        <v>46</v>
      </c>
      <c r="AM2299">
        <f t="shared" si="437"/>
        <v>787</v>
      </c>
      <c r="AN2299">
        <f t="shared" si="438"/>
        <v>8778</v>
      </c>
      <c r="AO2299" t="str">
        <f t="shared" si="439"/>
        <v/>
      </c>
      <c r="AP2299" t="str">
        <f t="shared" si="440"/>
        <v/>
      </c>
      <c r="AQ2299" t="str">
        <f t="shared" si="441"/>
        <v/>
      </c>
      <c r="AR2299">
        <f t="shared" si="442"/>
        <v>-3500</v>
      </c>
      <c r="AS2299" t="str">
        <f t="shared" si="443"/>
        <v>ZAGHN548542L20-1</v>
      </c>
      <c r="AT2299" t="str">
        <f>IFERROR(IF(VLOOKUP(Y2299,vlookup!$I$2:$J$9,1,0)=Y2299,VLOOKUP(Y2299,vlookup!$I$2:$J$9,2,0),PROPER(Y2299)),PROPER(Y2299))</f>
        <v>Parts</v>
      </c>
      <c r="AU2299" t="str">
        <f>IFERROR(IF(B2299=VLOOKUP(B2299,vlookup!$L$2:$L$10,1,0),"Yes","No"),"No")</f>
        <v>No</v>
      </c>
    </row>
    <row r="2300" spans="1:47" ht="14.45" customHeight="1" x14ac:dyDescent="0.25">
      <c r="A2300" t="s">
        <v>3057</v>
      </c>
      <c r="B2300" s="31" t="s">
        <v>3058</v>
      </c>
      <c r="C2300">
        <v>1</v>
      </c>
      <c r="D2300">
        <v>1</v>
      </c>
      <c r="E2300" t="s">
        <v>382</v>
      </c>
      <c r="F2300" t="s">
        <v>464</v>
      </c>
      <c r="G2300" t="s">
        <v>920</v>
      </c>
      <c r="H2300" t="s">
        <v>1532</v>
      </c>
      <c r="I2300">
        <v>90451</v>
      </c>
      <c r="J2300" s="19">
        <v>43947</v>
      </c>
      <c r="K2300" s="19">
        <v>44005</v>
      </c>
      <c r="L2300">
        <v>202006</v>
      </c>
      <c r="M2300" s="19">
        <v>43983</v>
      </c>
      <c r="N2300">
        <v>24617</v>
      </c>
      <c r="O2300" t="s">
        <v>1070</v>
      </c>
      <c r="P2300" t="s">
        <v>3059</v>
      </c>
      <c r="Q2300" t="s">
        <v>924</v>
      </c>
      <c r="R2300">
        <v>7962</v>
      </c>
      <c r="S2300" s="19">
        <v>43970</v>
      </c>
      <c r="T2300">
        <v>92549</v>
      </c>
      <c r="U2300" t="s">
        <v>356</v>
      </c>
      <c r="V2300" s="19">
        <v>43983</v>
      </c>
      <c r="W2300" t="s">
        <v>593</v>
      </c>
      <c r="X2300" t="s">
        <v>594</v>
      </c>
      <c r="Y2300" t="s">
        <v>95</v>
      </c>
      <c r="Z2300" t="s">
        <v>364</v>
      </c>
      <c r="AA2300" s="29">
        <v>-63.75</v>
      </c>
      <c r="AB2300">
        <v>0</v>
      </c>
      <c r="AC2300">
        <f t="shared" si="432"/>
        <v>2020</v>
      </c>
      <c r="AD2300">
        <f t="shared" si="433"/>
        <v>6</v>
      </c>
      <c r="AE2300">
        <f t="shared" si="434"/>
        <v>2020</v>
      </c>
      <c r="AF2300">
        <f t="shared" si="435"/>
        <v>4</v>
      </c>
      <c r="AG2300" t="str">
        <f>VLOOKUP(F2300,vlookup!$A$2:$E$660,2,0)</f>
        <v>Retained</v>
      </c>
      <c r="AH2300" t="str">
        <f>VLOOKUP(F2300,vlookup!$A$2:$E$660,3,0)</f>
        <v>Service Contract</v>
      </c>
      <c r="AI2300" t="str">
        <f>VLOOKUP(F2300,vlookup!$A$2:$E$660,4,0)</f>
        <v>Used Car Programs</v>
      </c>
      <c r="AJ2300" t="str">
        <f>VLOOKUP(F2300,vlookup!$A$2:$E$660,5,0)</f>
        <v>High Mileage</v>
      </c>
      <c r="AL2300">
        <f t="shared" si="436"/>
        <v>57</v>
      </c>
      <c r="AM2300">
        <f t="shared" si="437"/>
        <v>35</v>
      </c>
      <c r="AN2300">
        <f t="shared" si="438"/>
        <v>2098</v>
      </c>
      <c r="AO2300" t="str">
        <f t="shared" si="439"/>
        <v/>
      </c>
      <c r="AP2300">
        <f t="shared" si="440"/>
        <v>-63.75</v>
      </c>
      <c r="AQ2300" t="str">
        <f t="shared" si="441"/>
        <v/>
      </c>
      <c r="AR2300" t="str">
        <f t="shared" si="442"/>
        <v/>
      </c>
      <c r="AS2300" t="str">
        <f t="shared" si="443"/>
        <v>ZAGGN711215D20-1</v>
      </c>
      <c r="AT2300" t="str">
        <f>IFERROR(IF(VLOOKUP(Y2300,vlookup!$I$2:$J$9,1,0)=Y2300,VLOOKUP(Y2300,vlookup!$I$2:$J$9,2,0),PROPER(Y2300)),PROPER(Y2300))</f>
        <v>Parts</v>
      </c>
      <c r="AU2300" t="str">
        <f>IFERROR(IF(B2300=VLOOKUP(B2300,vlookup!$L$2:$L$10,1,0),"Yes","No"),"No")</f>
        <v>No</v>
      </c>
    </row>
    <row r="2301" spans="1:47" ht="14.45" customHeight="1" x14ac:dyDescent="0.25">
      <c r="A2301" t="s">
        <v>3057</v>
      </c>
      <c r="B2301" s="31" t="s">
        <v>3058</v>
      </c>
      <c r="C2301">
        <v>1</v>
      </c>
      <c r="D2301">
        <v>1</v>
      </c>
      <c r="E2301" t="s">
        <v>382</v>
      </c>
      <c r="F2301" t="s">
        <v>464</v>
      </c>
      <c r="G2301" t="s">
        <v>920</v>
      </c>
      <c r="H2301" t="s">
        <v>1532</v>
      </c>
      <c r="I2301">
        <v>90451</v>
      </c>
      <c r="J2301" s="19">
        <v>43947</v>
      </c>
      <c r="K2301" s="19">
        <v>44005</v>
      </c>
      <c r="L2301">
        <v>202006</v>
      </c>
      <c r="M2301" s="19">
        <v>43983</v>
      </c>
      <c r="N2301">
        <v>24617</v>
      </c>
      <c r="O2301" t="s">
        <v>1070</v>
      </c>
      <c r="P2301" t="s">
        <v>3059</v>
      </c>
      <c r="Q2301" t="s">
        <v>924</v>
      </c>
      <c r="R2301">
        <v>7962</v>
      </c>
      <c r="S2301" s="19">
        <v>43970</v>
      </c>
      <c r="T2301">
        <v>92549</v>
      </c>
      <c r="U2301" t="s">
        <v>356</v>
      </c>
      <c r="V2301" s="19">
        <v>43983</v>
      </c>
      <c r="W2301" t="s">
        <v>988</v>
      </c>
      <c r="X2301" t="s">
        <v>989</v>
      </c>
      <c r="Y2301" t="s">
        <v>95</v>
      </c>
      <c r="Z2301" t="s">
        <v>364</v>
      </c>
      <c r="AA2301" s="29">
        <v>-14.39</v>
      </c>
      <c r="AB2301">
        <v>0</v>
      </c>
      <c r="AC2301">
        <f t="shared" si="432"/>
        <v>2020</v>
      </c>
      <c r="AD2301">
        <f t="shared" si="433"/>
        <v>6</v>
      </c>
      <c r="AE2301">
        <f t="shared" si="434"/>
        <v>2020</v>
      </c>
      <c r="AF2301">
        <f t="shared" si="435"/>
        <v>4</v>
      </c>
      <c r="AG2301" t="str">
        <f>VLOOKUP(F2301,vlookup!$A$2:$E$660,2,0)</f>
        <v>Retained</v>
      </c>
      <c r="AH2301" t="str">
        <f>VLOOKUP(F2301,vlookup!$A$2:$E$660,3,0)</f>
        <v>Service Contract</v>
      </c>
      <c r="AI2301" t="str">
        <f>VLOOKUP(F2301,vlookup!$A$2:$E$660,4,0)</f>
        <v>Used Car Programs</v>
      </c>
      <c r="AJ2301" t="str">
        <f>VLOOKUP(F2301,vlookup!$A$2:$E$660,5,0)</f>
        <v>High Mileage</v>
      </c>
      <c r="AL2301">
        <f t="shared" si="436"/>
        <v>57</v>
      </c>
      <c r="AM2301">
        <f t="shared" si="437"/>
        <v>35</v>
      </c>
      <c r="AN2301">
        <f t="shared" si="438"/>
        <v>2098</v>
      </c>
      <c r="AO2301" t="str">
        <f t="shared" si="439"/>
        <v/>
      </c>
      <c r="AP2301">
        <f t="shared" si="440"/>
        <v>-14.39</v>
      </c>
      <c r="AQ2301" t="str">
        <f t="shared" si="441"/>
        <v/>
      </c>
      <c r="AR2301" t="str">
        <f t="shared" si="442"/>
        <v/>
      </c>
      <c r="AS2301" t="str">
        <f t="shared" si="443"/>
        <v>ZAGGN711215D20-1</v>
      </c>
      <c r="AT2301" t="str">
        <f>IFERROR(IF(VLOOKUP(Y2301,vlookup!$I$2:$J$9,1,0)=Y2301,VLOOKUP(Y2301,vlookup!$I$2:$J$9,2,0),PROPER(Y2301)),PROPER(Y2301))</f>
        <v>Parts</v>
      </c>
      <c r="AU2301" t="str">
        <f>IFERROR(IF(B2301=VLOOKUP(B2301,vlookup!$L$2:$L$10,1,0),"Yes","No"),"No")</f>
        <v>No</v>
      </c>
    </row>
    <row r="2302" spans="1:47" ht="14.45" customHeight="1" x14ac:dyDescent="0.25">
      <c r="A2302" t="s">
        <v>3057</v>
      </c>
      <c r="B2302" s="31" t="s">
        <v>3058</v>
      </c>
      <c r="C2302">
        <v>1</v>
      </c>
      <c r="D2302">
        <v>1</v>
      </c>
      <c r="E2302" t="s">
        <v>382</v>
      </c>
      <c r="F2302" t="s">
        <v>464</v>
      </c>
      <c r="G2302" t="s">
        <v>920</v>
      </c>
      <c r="H2302" t="s">
        <v>1532</v>
      </c>
      <c r="I2302">
        <v>90451</v>
      </c>
      <c r="J2302" s="19">
        <v>43947</v>
      </c>
      <c r="K2302" s="19">
        <v>44005</v>
      </c>
      <c r="L2302">
        <v>202006</v>
      </c>
      <c r="M2302" s="19">
        <v>43983</v>
      </c>
      <c r="N2302">
        <v>24617</v>
      </c>
      <c r="O2302" t="s">
        <v>1070</v>
      </c>
      <c r="P2302" t="s">
        <v>3059</v>
      </c>
      <c r="Q2302" t="s">
        <v>924</v>
      </c>
      <c r="R2302">
        <v>7962</v>
      </c>
      <c r="S2302" s="19">
        <v>43970</v>
      </c>
      <c r="T2302">
        <v>92549</v>
      </c>
      <c r="U2302" t="s">
        <v>356</v>
      </c>
      <c r="V2302" s="19">
        <v>43983</v>
      </c>
      <c r="W2302" t="s">
        <v>646</v>
      </c>
      <c r="X2302" t="s">
        <v>647</v>
      </c>
      <c r="Y2302" t="s">
        <v>95</v>
      </c>
      <c r="Z2302" t="s">
        <v>14</v>
      </c>
      <c r="AA2302" s="29">
        <v>100</v>
      </c>
      <c r="AB2302">
        <v>0</v>
      </c>
      <c r="AC2302">
        <f t="shared" si="432"/>
        <v>2020</v>
      </c>
      <c r="AD2302">
        <f t="shared" si="433"/>
        <v>6</v>
      </c>
      <c r="AE2302">
        <f t="shared" si="434"/>
        <v>2020</v>
      </c>
      <c r="AF2302">
        <f t="shared" si="435"/>
        <v>4</v>
      </c>
      <c r="AG2302" t="str">
        <f>VLOOKUP(F2302,vlookup!$A$2:$E$660,2,0)</f>
        <v>Retained</v>
      </c>
      <c r="AH2302" t="str">
        <f>VLOOKUP(F2302,vlookup!$A$2:$E$660,3,0)</f>
        <v>Service Contract</v>
      </c>
      <c r="AI2302" t="str">
        <f>VLOOKUP(F2302,vlookup!$A$2:$E$660,4,0)</f>
        <v>Used Car Programs</v>
      </c>
      <c r="AJ2302" t="str">
        <f>VLOOKUP(F2302,vlookup!$A$2:$E$660,5,0)</f>
        <v>High Mileage</v>
      </c>
      <c r="AL2302">
        <f t="shared" si="436"/>
        <v>57</v>
      </c>
      <c r="AM2302">
        <f t="shared" si="437"/>
        <v>35</v>
      </c>
      <c r="AN2302">
        <f t="shared" si="438"/>
        <v>2098</v>
      </c>
      <c r="AO2302" t="str">
        <f t="shared" si="439"/>
        <v/>
      </c>
      <c r="AP2302">
        <f t="shared" si="440"/>
        <v>100</v>
      </c>
      <c r="AQ2302" t="str">
        <f t="shared" si="441"/>
        <v/>
      </c>
      <c r="AR2302" t="str">
        <f t="shared" si="442"/>
        <v/>
      </c>
      <c r="AS2302" t="str">
        <f t="shared" si="443"/>
        <v>ZAGGN711215D20-1</v>
      </c>
      <c r="AT2302" t="str">
        <f>IFERROR(IF(VLOOKUP(Y2302,vlookup!$I$2:$J$9,1,0)=Y2302,VLOOKUP(Y2302,vlookup!$I$2:$J$9,2,0),PROPER(Y2302)),PROPER(Y2302))</f>
        <v>Parts</v>
      </c>
      <c r="AU2302" t="str">
        <f>IFERROR(IF(B2302=VLOOKUP(B2302,vlookup!$L$2:$L$10,1,0),"Yes","No"),"No")</f>
        <v>No</v>
      </c>
    </row>
    <row r="2303" spans="1:47" ht="14.45" customHeight="1" x14ac:dyDescent="0.25">
      <c r="A2303" t="s">
        <v>1526</v>
      </c>
      <c r="B2303" s="31" t="s">
        <v>1527</v>
      </c>
      <c r="C2303">
        <v>1</v>
      </c>
      <c r="D2303">
        <v>1</v>
      </c>
      <c r="E2303" t="s">
        <v>382</v>
      </c>
      <c r="F2303" t="s">
        <v>464</v>
      </c>
      <c r="G2303" t="s">
        <v>16</v>
      </c>
      <c r="H2303" t="s">
        <v>1528</v>
      </c>
      <c r="I2303">
        <v>94305</v>
      </c>
      <c r="J2303" s="19">
        <v>44576</v>
      </c>
      <c r="K2303" s="19">
        <v>44617</v>
      </c>
      <c r="L2303">
        <v>202202</v>
      </c>
      <c r="M2303" s="19">
        <v>44593</v>
      </c>
      <c r="N2303">
        <v>24617</v>
      </c>
      <c r="O2303" t="s">
        <v>1070</v>
      </c>
      <c r="P2303" t="s">
        <v>1529</v>
      </c>
      <c r="Q2303" t="s">
        <v>924</v>
      </c>
      <c r="R2303">
        <v>151625</v>
      </c>
      <c r="S2303" s="19">
        <v>44796</v>
      </c>
      <c r="T2303">
        <v>96575</v>
      </c>
      <c r="U2303" t="s">
        <v>356</v>
      </c>
      <c r="V2303" s="19">
        <v>44825</v>
      </c>
      <c r="W2303" t="s">
        <v>591</v>
      </c>
      <c r="X2303" t="s">
        <v>592</v>
      </c>
      <c r="Y2303" t="s">
        <v>95</v>
      </c>
      <c r="Z2303" t="s">
        <v>358</v>
      </c>
      <c r="AA2303" s="29">
        <v>-397.6</v>
      </c>
      <c r="AB2303">
        <v>0</v>
      </c>
      <c r="AC2303">
        <f t="shared" si="432"/>
        <v>2022</v>
      </c>
      <c r="AD2303">
        <f t="shared" si="433"/>
        <v>9</v>
      </c>
      <c r="AE2303">
        <f t="shared" si="434"/>
        <v>2022</v>
      </c>
      <c r="AF2303">
        <f t="shared" si="435"/>
        <v>1</v>
      </c>
      <c r="AG2303" t="str">
        <f>VLOOKUP(F2303,vlookup!$A$2:$E$660,2,0)</f>
        <v>Retained</v>
      </c>
      <c r="AH2303" t="str">
        <f>VLOOKUP(F2303,vlookup!$A$2:$E$660,3,0)</f>
        <v>Service Contract</v>
      </c>
      <c r="AI2303" t="str">
        <f>VLOOKUP(F2303,vlookup!$A$2:$E$660,4,0)</f>
        <v>Used Car Programs</v>
      </c>
      <c r="AJ2303" t="str">
        <f>VLOOKUP(F2303,vlookup!$A$2:$E$660,5,0)</f>
        <v>High Mileage</v>
      </c>
      <c r="AL2303">
        <f t="shared" si="436"/>
        <v>40</v>
      </c>
      <c r="AM2303">
        <f t="shared" si="437"/>
        <v>246</v>
      </c>
      <c r="AN2303">
        <f t="shared" si="438"/>
        <v>2270</v>
      </c>
      <c r="AO2303" t="str">
        <f t="shared" si="439"/>
        <v/>
      </c>
      <c r="AP2303" t="str">
        <f t="shared" si="440"/>
        <v/>
      </c>
      <c r="AQ2303" t="str">
        <f t="shared" si="441"/>
        <v/>
      </c>
      <c r="AR2303">
        <f t="shared" si="442"/>
        <v>-397.6</v>
      </c>
      <c r="AS2303" t="str">
        <f t="shared" si="443"/>
        <v>ZAGJN518509A22-1</v>
      </c>
      <c r="AT2303" t="str">
        <f>IFERROR(IF(VLOOKUP(Y2303,vlookup!$I$2:$J$9,1,0)=Y2303,VLOOKUP(Y2303,vlookup!$I$2:$J$9,2,0),PROPER(Y2303)),PROPER(Y2303))</f>
        <v>Parts</v>
      </c>
      <c r="AU2303" t="str">
        <f>IFERROR(IF(B2303=VLOOKUP(B2303,vlookup!$L$2:$L$10,1,0),"Yes","No"),"No")</f>
        <v>No</v>
      </c>
    </row>
    <row r="2304" spans="1:47" ht="14.45" customHeight="1" x14ac:dyDescent="0.25">
      <c r="A2304" t="s">
        <v>1526</v>
      </c>
      <c r="B2304" s="31" t="s">
        <v>1527</v>
      </c>
      <c r="C2304">
        <v>2</v>
      </c>
      <c r="D2304">
        <v>2</v>
      </c>
      <c r="E2304" t="s">
        <v>382</v>
      </c>
      <c r="F2304" t="s">
        <v>464</v>
      </c>
      <c r="G2304" t="s">
        <v>16</v>
      </c>
      <c r="H2304" t="s">
        <v>1528</v>
      </c>
      <c r="I2304">
        <v>94305</v>
      </c>
      <c r="J2304" s="19">
        <v>44576</v>
      </c>
      <c r="K2304" s="19">
        <v>44617</v>
      </c>
      <c r="L2304">
        <v>202202</v>
      </c>
      <c r="M2304" s="19">
        <v>44593</v>
      </c>
      <c r="N2304">
        <v>24617</v>
      </c>
      <c r="O2304" t="s">
        <v>1070</v>
      </c>
      <c r="P2304" t="s">
        <v>1529</v>
      </c>
      <c r="Q2304" t="s">
        <v>924</v>
      </c>
      <c r="R2304">
        <v>163578</v>
      </c>
      <c r="S2304" s="19">
        <v>45131</v>
      </c>
      <c r="T2304">
        <v>103478</v>
      </c>
      <c r="U2304" t="s">
        <v>356</v>
      </c>
      <c r="V2304" s="19">
        <v>45160</v>
      </c>
      <c r="W2304" t="s">
        <v>367</v>
      </c>
      <c r="X2304" t="s">
        <v>368</v>
      </c>
      <c r="Y2304" t="s">
        <v>95</v>
      </c>
      <c r="Z2304" t="s">
        <v>365</v>
      </c>
      <c r="AA2304" s="29">
        <v>-80.97</v>
      </c>
      <c r="AB2304">
        <v>0</v>
      </c>
      <c r="AC2304">
        <f t="shared" si="432"/>
        <v>2023</v>
      </c>
      <c r="AD2304">
        <f t="shared" si="433"/>
        <v>8</v>
      </c>
      <c r="AE2304">
        <f t="shared" si="434"/>
        <v>2022</v>
      </c>
      <c r="AF2304">
        <f t="shared" si="435"/>
        <v>1</v>
      </c>
      <c r="AG2304" t="str">
        <f>VLOOKUP(F2304,vlookup!$A$2:$E$660,2,0)</f>
        <v>Retained</v>
      </c>
      <c r="AH2304" t="str">
        <f>VLOOKUP(F2304,vlookup!$A$2:$E$660,3,0)</f>
        <v>Service Contract</v>
      </c>
      <c r="AI2304" t="str">
        <f>VLOOKUP(F2304,vlookup!$A$2:$E$660,4,0)</f>
        <v>Used Car Programs</v>
      </c>
      <c r="AJ2304" t="str">
        <f>VLOOKUP(F2304,vlookup!$A$2:$E$660,5,0)</f>
        <v>High Mileage</v>
      </c>
      <c r="AL2304">
        <f t="shared" si="436"/>
        <v>40</v>
      </c>
      <c r="AM2304">
        <f t="shared" si="437"/>
        <v>577</v>
      </c>
      <c r="AN2304">
        <f t="shared" si="438"/>
        <v>9173</v>
      </c>
      <c r="AO2304" t="str">
        <f t="shared" si="439"/>
        <v/>
      </c>
      <c r="AP2304" t="str">
        <f t="shared" si="440"/>
        <v/>
      </c>
      <c r="AQ2304" t="str">
        <f t="shared" si="441"/>
        <v/>
      </c>
      <c r="AR2304">
        <f t="shared" si="442"/>
        <v>-80.97</v>
      </c>
      <c r="AS2304" t="str">
        <f t="shared" si="443"/>
        <v>ZAGJN518509A22-2</v>
      </c>
      <c r="AT2304" t="str">
        <f>IFERROR(IF(VLOOKUP(Y2304,vlookup!$I$2:$J$9,1,0)=Y2304,VLOOKUP(Y2304,vlookup!$I$2:$J$9,2,0),PROPER(Y2304)),PROPER(Y2304))</f>
        <v>Parts</v>
      </c>
      <c r="AU2304" t="str">
        <f>IFERROR(IF(B2304=VLOOKUP(B2304,vlookup!$L$2:$L$10,1,0),"Yes","No"),"No")</f>
        <v>No</v>
      </c>
    </row>
    <row r="2305" spans="1:47" ht="14.45" customHeight="1" x14ac:dyDescent="0.25">
      <c r="A2305" t="s">
        <v>1526</v>
      </c>
      <c r="B2305" s="31" t="s">
        <v>1527</v>
      </c>
      <c r="C2305">
        <v>2</v>
      </c>
      <c r="D2305">
        <v>2</v>
      </c>
      <c r="E2305" t="s">
        <v>382</v>
      </c>
      <c r="F2305" t="s">
        <v>464</v>
      </c>
      <c r="G2305" t="s">
        <v>16</v>
      </c>
      <c r="H2305" t="s">
        <v>1528</v>
      </c>
      <c r="I2305">
        <v>94305</v>
      </c>
      <c r="J2305" s="19">
        <v>44576</v>
      </c>
      <c r="K2305" s="19">
        <v>44617</v>
      </c>
      <c r="L2305">
        <v>202202</v>
      </c>
      <c r="M2305" s="19">
        <v>44593</v>
      </c>
      <c r="N2305">
        <v>24617</v>
      </c>
      <c r="O2305" t="s">
        <v>1070</v>
      </c>
      <c r="P2305" t="s">
        <v>1529</v>
      </c>
      <c r="Q2305" t="s">
        <v>924</v>
      </c>
      <c r="R2305">
        <v>163578</v>
      </c>
      <c r="S2305" s="19">
        <v>45131</v>
      </c>
      <c r="T2305">
        <v>103478</v>
      </c>
      <c r="U2305" t="s">
        <v>356</v>
      </c>
      <c r="V2305" s="19">
        <v>45160</v>
      </c>
      <c r="W2305" t="s">
        <v>2856</v>
      </c>
      <c r="X2305" t="s">
        <v>2857</v>
      </c>
      <c r="Y2305" t="s">
        <v>95</v>
      </c>
      <c r="Z2305" t="s">
        <v>364</v>
      </c>
      <c r="AA2305" s="29">
        <v>-3129.54</v>
      </c>
      <c r="AB2305">
        <v>0</v>
      </c>
      <c r="AC2305">
        <f t="shared" si="432"/>
        <v>2023</v>
      </c>
      <c r="AD2305">
        <f t="shared" si="433"/>
        <v>8</v>
      </c>
      <c r="AE2305">
        <f t="shared" si="434"/>
        <v>2022</v>
      </c>
      <c r="AF2305">
        <f t="shared" si="435"/>
        <v>1</v>
      </c>
      <c r="AG2305" t="str">
        <f>VLOOKUP(F2305,vlookup!$A$2:$E$660,2,0)</f>
        <v>Retained</v>
      </c>
      <c r="AH2305" t="str">
        <f>VLOOKUP(F2305,vlookup!$A$2:$E$660,3,0)</f>
        <v>Service Contract</v>
      </c>
      <c r="AI2305" t="str">
        <f>VLOOKUP(F2305,vlookup!$A$2:$E$660,4,0)</f>
        <v>Used Car Programs</v>
      </c>
      <c r="AJ2305" t="str">
        <f>VLOOKUP(F2305,vlookup!$A$2:$E$660,5,0)</f>
        <v>High Mileage</v>
      </c>
      <c r="AL2305">
        <f t="shared" si="436"/>
        <v>40</v>
      </c>
      <c r="AM2305">
        <f t="shared" si="437"/>
        <v>577</v>
      </c>
      <c r="AN2305">
        <f t="shared" si="438"/>
        <v>9173</v>
      </c>
      <c r="AO2305" t="str">
        <f t="shared" si="439"/>
        <v/>
      </c>
      <c r="AP2305" t="str">
        <f t="shared" si="440"/>
        <v/>
      </c>
      <c r="AQ2305" t="str">
        <f t="shared" si="441"/>
        <v/>
      </c>
      <c r="AR2305">
        <f t="shared" si="442"/>
        <v>-3129.54</v>
      </c>
      <c r="AS2305" t="str">
        <f t="shared" si="443"/>
        <v>ZAGJN518509A22-2</v>
      </c>
      <c r="AT2305" t="str">
        <f>IFERROR(IF(VLOOKUP(Y2305,vlookup!$I$2:$J$9,1,0)=Y2305,VLOOKUP(Y2305,vlookup!$I$2:$J$9,2,0),PROPER(Y2305)),PROPER(Y2305))</f>
        <v>Parts</v>
      </c>
      <c r="AU2305" t="str">
        <f>IFERROR(IF(B2305=VLOOKUP(B2305,vlookup!$L$2:$L$10,1,0),"Yes","No"),"No")</f>
        <v>No</v>
      </c>
    </row>
    <row r="2306" spans="1:47" ht="14.45" customHeight="1" x14ac:dyDescent="0.25">
      <c r="A2306" t="s">
        <v>1530</v>
      </c>
      <c r="B2306" s="31" t="s">
        <v>1531</v>
      </c>
      <c r="C2306">
        <v>1</v>
      </c>
      <c r="D2306">
        <v>1</v>
      </c>
      <c r="E2306" t="s">
        <v>382</v>
      </c>
      <c r="F2306" t="s">
        <v>60</v>
      </c>
      <c r="G2306" t="s">
        <v>920</v>
      </c>
      <c r="H2306" t="s">
        <v>1532</v>
      </c>
      <c r="I2306">
        <v>197999</v>
      </c>
      <c r="J2306" s="19">
        <v>41384</v>
      </c>
      <c r="K2306" s="19">
        <v>41415</v>
      </c>
      <c r="L2306">
        <v>201305</v>
      </c>
      <c r="M2306" s="19">
        <v>41395</v>
      </c>
      <c r="N2306">
        <v>24616</v>
      </c>
      <c r="O2306" t="s">
        <v>1076</v>
      </c>
      <c r="P2306" t="s">
        <v>1533</v>
      </c>
      <c r="Q2306" t="s">
        <v>924</v>
      </c>
      <c r="R2306">
        <v>26231</v>
      </c>
      <c r="S2306" s="19">
        <v>41394</v>
      </c>
      <c r="T2306">
        <v>198421</v>
      </c>
      <c r="U2306" t="s">
        <v>357</v>
      </c>
      <c r="V2306" s="19">
        <v>41409</v>
      </c>
      <c r="W2306" t="s">
        <v>3060</v>
      </c>
      <c r="X2306" t="s">
        <v>3061</v>
      </c>
      <c r="Y2306" t="s">
        <v>95</v>
      </c>
      <c r="Z2306" t="s">
        <v>364</v>
      </c>
      <c r="AA2306" s="29">
        <v>-67</v>
      </c>
      <c r="AB2306" t="s">
        <v>544</v>
      </c>
      <c r="AC2306">
        <f t="shared" si="432"/>
        <v>2013</v>
      </c>
      <c r="AD2306">
        <f t="shared" si="433"/>
        <v>5</v>
      </c>
      <c r="AE2306">
        <f t="shared" si="434"/>
        <v>2013</v>
      </c>
      <c r="AF2306">
        <f t="shared" si="435"/>
        <v>4</v>
      </c>
      <c r="AG2306" t="str">
        <f>VLOOKUP(F2306,vlookup!$A$2:$E$660,2,0)</f>
        <v>Retained</v>
      </c>
      <c r="AH2306" t="str">
        <f>VLOOKUP(F2306,vlookup!$A$2:$E$660,3,0)</f>
        <v>Service Contract</v>
      </c>
      <c r="AI2306" t="str">
        <f>VLOOKUP(F2306,vlookup!$A$2:$E$660,4,0)</f>
        <v>Used Car Programs</v>
      </c>
      <c r="AJ2306" t="str">
        <f>VLOOKUP(F2306,vlookup!$A$2:$E$660,5,0)</f>
        <v>High Mileage</v>
      </c>
      <c r="AL2306">
        <f t="shared" si="436"/>
        <v>31</v>
      </c>
      <c r="AM2306">
        <f t="shared" si="437"/>
        <v>25</v>
      </c>
      <c r="AN2306">
        <f t="shared" si="438"/>
        <v>422</v>
      </c>
      <c r="AO2306">
        <f t="shared" si="439"/>
        <v>-67</v>
      </c>
      <c r="AP2306" t="str">
        <f t="shared" si="440"/>
        <v/>
      </c>
      <c r="AQ2306" t="str">
        <f t="shared" si="441"/>
        <v/>
      </c>
      <c r="AR2306" t="str">
        <f t="shared" si="442"/>
        <v/>
      </c>
      <c r="AS2306" t="str">
        <f t="shared" si="443"/>
        <v>1C310236D3Y-1</v>
      </c>
      <c r="AT2306" t="str">
        <f>IFERROR(IF(VLOOKUP(Y2306,vlookup!$I$2:$J$9,1,0)=Y2306,VLOOKUP(Y2306,vlookup!$I$2:$J$9,2,0),PROPER(Y2306)),PROPER(Y2306))</f>
        <v>Parts</v>
      </c>
      <c r="AU2306" t="str">
        <f>IFERROR(IF(B2306=VLOOKUP(B2306,vlookup!$L$2:$L$10,1,0),"Yes","No"),"No")</f>
        <v>No</v>
      </c>
    </row>
    <row r="2307" spans="1:47" ht="14.45" customHeight="1" x14ac:dyDescent="0.25">
      <c r="A2307" t="s">
        <v>1530</v>
      </c>
      <c r="B2307" s="31" t="s">
        <v>1531</v>
      </c>
      <c r="C2307">
        <v>1</v>
      </c>
      <c r="D2307">
        <v>1</v>
      </c>
      <c r="E2307" t="s">
        <v>382</v>
      </c>
      <c r="F2307" t="s">
        <v>60</v>
      </c>
      <c r="G2307" t="s">
        <v>920</v>
      </c>
      <c r="H2307" t="s">
        <v>1532</v>
      </c>
      <c r="I2307">
        <v>197999</v>
      </c>
      <c r="J2307" s="19">
        <v>41384</v>
      </c>
      <c r="K2307" s="19">
        <v>41415</v>
      </c>
      <c r="L2307">
        <v>201305</v>
      </c>
      <c r="M2307" s="19">
        <v>41395</v>
      </c>
      <c r="N2307">
        <v>24616</v>
      </c>
      <c r="O2307" t="s">
        <v>1076</v>
      </c>
      <c r="P2307" t="s">
        <v>1533</v>
      </c>
      <c r="Q2307" t="s">
        <v>924</v>
      </c>
      <c r="R2307">
        <v>26231</v>
      </c>
      <c r="S2307" s="19">
        <v>41394</v>
      </c>
      <c r="T2307">
        <v>198421</v>
      </c>
      <c r="U2307" t="s">
        <v>357</v>
      </c>
      <c r="V2307" s="19">
        <v>41409</v>
      </c>
      <c r="W2307" t="s">
        <v>3030</v>
      </c>
      <c r="X2307" t="s">
        <v>3031</v>
      </c>
      <c r="Y2307" t="s">
        <v>95</v>
      </c>
      <c r="Z2307" t="s">
        <v>14</v>
      </c>
      <c r="AA2307" s="29">
        <v>-4.99</v>
      </c>
      <c r="AB2307" t="s">
        <v>544</v>
      </c>
      <c r="AC2307">
        <f t="shared" ref="AC2307:AC2370" si="444">YEAR(V2307)</f>
        <v>2013</v>
      </c>
      <c r="AD2307">
        <f t="shared" ref="AD2307:AD2370" si="445">MONTH(V2307)</f>
        <v>5</v>
      </c>
      <c r="AE2307">
        <f t="shared" ref="AE2307:AE2370" si="446">YEAR(J2307)</f>
        <v>2013</v>
      </c>
      <c r="AF2307">
        <f t="shared" ref="AF2307:AF2370" si="447">MONTH(J2307)</f>
        <v>4</v>
      </c>
      <c r="AG2307" t="str">
        <f>VLOOKUP(F2307,vlookup!$A$2:$E$660,2,0)</f>
        <v>Retained</v>
      </c>
      <c r="AH2307" t="str">
        <f>VLOOKUP(F2307,vlookup!$A$2:$E$660,3,0)</f>
        <v>Service Contract</v>
      </c>
      <c r="AI2307" t="str">
        <f>VLOOKUP(F2307,vlookup!$A$2:$E$660,4,0)</f>
        <v>Used Car Programs</v>
      </c>
      <c r="AJ2307" t="str">
        <f>VLOOKUP(F2307,vlookup!$A$2:$E$660,5,0)</f>
        <v>High Mileage</v>
      </c>
      <c r="AL2307">
        <f t="shared" ref="AL2307:AL2370" si="448">DAYS360(J2307,K2307)</f>
        <v>31</v>
      </c>
      <c r="AM2307">
        <f t="shared" ref="AM2307:AM2370" si="449">DAYS360(J2307,V2307)</f>
        <v>25</v>
      </c>
      <c r="AN2307">
        <f t="shared" ref="AN2307:AN2370" si="450">IF(T2307-I2307&lt;1,"",T2307-I2307)</f>
        <v>422</v>
      </c>
      <c r="AO2307">
        <f t="shared" ref="AO2307:AO2370" si="451">IF(AM2307&lt;31,AA2307,"")</f>
        <v>-4.99</v>
      </c>
      <c r="AP2307" t="str">
        <f t="shared" ref="AP2307:AP2370" si="452">IF(AND(AM2307&gt;30,AM2307&lt;61),AA2307,"")</f>
        <v/>
      </c>
      <c r="AQ2307" t="str">
        <f t="shared" ref="AQ2307:AQ2370" si="453">IF(AND(AM2307&gt;60,AM2307&lt;91),AA2307,"")</f>
        <v/>
      </c>
      <c r="AR2307" t="str">
        <f t="shared" ref="AR2307:AR2370" si="454">IF(AM2307&gt;90,AA2307,"")</f>
        <v/>
      </c>
      <c r="AS2307" t="str">
        <f t="shared" ref="AS2307:AS2370" si="455">CONCATENATE(B2307,"-",C2307)</f>
        <v>1C310236D3Y-1</v>
      </c>
      <c r="AT2307" t="str">
        <f>IFERROR(IF(VLOOKUP(Y2307,vlookup!$I$2:$J$9,1,0)=Y2307,VLOOKUP(Y2307,vlookup!$I$2:$J$9,2,0),PROPER(Y2307)),PROPER(Y2307))</f>
        <v>Parts</v>
      </c>
      <c r="AU2307" t="str">
        <f>IFERROR(IF(B2307=VLOOKUP(B2307,vlookup!$L$2:$L$10,1,0),"Yes","No"),"No")</f>
        <v>No</v>
      </c>
    </row>
    <row r="2308" spans="1:47" ht="14.45" customHeight="1" x14ac:dyDescent="0.25">
      <c r="A2308" t="s">
        <v>1530</v>
      </c>
      <c r="B2308" s="31" t="s">
        <v>1531</v>
      </c>
      <c r="C2308">
        <v>1</v>
      </c>
      <c r="D2308">
        <v>1</v>
      </c>
      <c r="E2308" t="s">
        <v>382</v>
      </c>
      <c r="F2308" t="s">
        <v>60</v>
      </c>
      <c r="G2308" t="s">
        <v>920</v>
      </c>
      <c r="H2308" t="s">
        <v>1532</v>
      </c>
      <c r="I2308">
        <v>197999</v>
      </c>
      <c r="J2308" s="19">
        <v>41384</v>
      </c>
      <c r="K2308" s="19">
        <v>41415</v>
      </c>
      <c r="L2308">
        <v>201305</v>
      </c>
      <c r="M2308" s="19">
        <v>41395</v>
      </c>
      <c r="N2308">
        <v>24616</v>
      </c>
      <c r="O2308" t="s">
        <v>1076</v>
      </c>
      <c r="P2308" t="s">
        <v>1533</v>
      </c>
      <c r="Q2308" t="s">
        <v>924</v>
      </c>
      <c r="R2308">
        <v>26231</v>
      </c>
      <c r="S2308" s="19">
        <v>41394</v>
      </c>
      <c r="T2308">
        <v>198421</v>
      </c>
      <c r="U2308" t="s">
        <v>357</v>
      </c>
      <c r="V2308" s="19">
        <v>41409</v>
      </c>
      <c r="W2308" t="s">
        <v>3002</v>
      </c>
      <c r="X2308" t="s">
        <v>3003</v>
      </c>
      <c r="Y2308" t="s">
        <v>95</v>
      </c>
      <c r="Z2308" t="s">
        <v>603</v>
      </c>
      <c r="AA2308" s="29">
        <v>-377.15</v>
      </c>
      <c r="AB2308" t="s">
        <v>544</v>
      </c>
      <c r="AC2308">
        <f t="shared" si="444"/>
        <v>2013</v>
      </c>
      <c r="AD2308">
        <f t="shared" si="445"/>
        <v>5</v>
      </c>
      <c r="AE2308">
        <f t="shared" si="446"/>
        <v>2013</v>
      </c>
      <c r="AF2308">
        <f t="shared" si="447"/>
        <v>4</v>
      </c>
      <c r="AG2308" t="str">
        <f>VLOOKUP(F2308,vlookup!$A$2:$E$660,2,0)</f>
        <v>Retained</v>
      </c>
      <c r="AH2308" t="str">
        <f>VLOOKUP(F2308,vlookup!$A$2:$E$660,3,0)</f>
        <v>Service Contract</v>
      </c>
      <c r="AI2308" t="str">
        <f>VLOOKUP(F2308,vlookup!$A$2:$E$660,4,0)</f>
        <v>Used Car Programs</v>
      </c>
      <c r="AJ2308" t="str">
        <f>VLOOKUP(F2308,vlookup!$A$2:$E$660,5,0)</f>
        <v>High Mileage</v>
      </c>
      <c r="AL2308">
        <f t="shared" si="448"/>
        <v>31</v>
      </c>
      <c r="AM2308">
        <f t="shared" si="449"/>
        <v>25</v>
      </c>
      <c r="AN2308">
        <f t="shared" si="450"/>
        <v>422</v>
      </c>
      <c r="AO2308">
        <f t="shared" si="451"/>
        <v>-377.15</v>
      </c>
      <c r="AP2308" t="str">
        <f t="shared" si="452"/>
        <v/>
      </c>
      <c r="AQ2308" t="str">
        <f t="shared" si="453"/>
        <v/>
      </c>
      <c r="AR2308" t="str">
        <f t="shared" si="454"/>
        <v/>
      </c>
      <c r="AS2308" t="str">
        <f t="shared" si="455"/>
        <v>1C310236D3Y-1</v>
      </c>
      <c r="AT2308" t="str">
        <f>IFERROR(IF(VLOOKUP(Y2308,vlookup!$I$2:$J$9,1,0)=Y2308,VLOOKUP(Y2308,vlookup!$I$2:$J$9,2,0),PROPER(Y2308)),PROPER(Y2308))</f>
        <v>Parts</v>
      </c>
      <c r="AU2308" t="str">
        <f>IFERROR(IF(B2308=VLOOKUP(B2308,vlookup!$L$2:$L$10,1,0),"Yes","No"),"No")</f>
        <v>No</v>
      </c>
    </row>
    <row r="2309" spans="1:47" ht="14.45" customHeight="1" x14ac:dyDescent="0.25">
      <c r="A2309" t="s">
        <v>1534</v>
      </c>
      <c r="B2309" s="31" t="s">
        <v>1535</v>
      </c>
      <c r="C2309">
        <v>2</v>
      </c>
      <c r="D2309">
        <v>1</v>
      </c>
      <c r="E2309" t="s">
        <v>382</v>
      </c>
      <c r="F2309" t="s">
        <v>205</v>
      </c>
      <c r="G2309" t="s">
        <v>952</v>
      </c>
      <c r="H2309" t="s">
        <v>3750</v>
      </c>
      <c r="I2309">
        <v>104593</v>
      </c>
      <c r="J2309" s="19">
        <v>42086</v>
      </c>
      <c r="K2309" s="19">
        <v>42124</v>
      </c>
      <c r="L2309">
        <v>201504</v>
      </c>
      <c r="M2309" s="19">
        <v>42095</v>
      </c>
      <c r="N2309">
        <v>24617</v>
      </c>
      <c r="O2309" t="s">
        <v>1070</v>
      </c>
      <c r="P2309" t="s">
        <v>1536</v>
      </c>
      <c r="Q2309" t="s">
        <v>924</v>
      </c>
      <c r="R2309">
        <v>16059692</v>
      </c>
      <c r="S2309" s="19">
        <v>42427</v>
      </c>
      <c r="T2309">
        <v>119983</v>
      </c>
      <c r="U2309" t="s">
        <v>357</v>
      </c>
      <c r="V2309" s="19">
        <v>42431</v>
      </c>
      <c r="W2309" t="s">
        <v>3062</v>
      </c>
      <c r="X2309" t="s">
        <v>3063</v>
      </c>
      <c r="Y2309" t="s">
        <v>95</v>
      </c>
      <c r="Z2309" t="s">
        <v>358</v>
      </c>
      <c r="AA2309" s="29">
        <v>-219.5</v>
      </c>
      <c r="AB2309">
        <v>0</v>
      </c>
      <c r="AC2309">
        <f t="shared" si="444"/>
        <v>2016</v>
      </c>
      <c r="AD2309">
        <f t="shared" si="445"/>
        <v>3</v>
      </c>
      <c r="AE2309">
        <f t="shared" si="446"/>
        <v>2015</v>
      </c>
      <c r="AF2309">
        <f t="shared" si="447"/>
        <v>3</v>
      </c>
      <c r="AG2309" t="str">
        <f>VLOOKUP(F2309,vlookup!$A$2:$E$660,2,0)</f>
        <v>Retained</v>
      </c>
      <c r="AH2309" t="str">
        <f>VLOOKUP(F2309,vlookup!$A$2:$E$660,3,0)</f>
        <v>Service Contract</v>
      </c>
      <c r="AI2309" t="str">
        <f>VLOOKUP(F2309,vlookup!$A$2:$E$660,4,0)</f>
        <v>Used Car Programs</v>
      </c>
      <c r="AJ2309" t="str">
        <f>VLOOKUP(F2309,vlookup!$A$2:$E$660,5,0)</f>
        <v>High Mileage</v>
      </c>
      <c r="AL2309">
        <f t="shared" si="448"/>
        <v>37</v>
      </c>
      <c r="AM2309">
        <f t="shared" si="449"/>
        <v>339</v>
      </c>
      <c r="AN2309">
        <f t="shared" si="450"/>
        <v>15390</v>
      </c>
      <c r="AO2309" t="str">
        <f t="shared" si="451"/>
        <v/>
      </c>
      <c r="AP2309" t="str">
        <f t="shared" si="452"/>
        <v/>
      </c>
      <c r="AQ2309" t="str">
        <f t="shared" si="453"/>
        <v/>
      </c>
      <c r="AR2309">
        <f t="shared" si="454"/>
        <v>-219.5</v>
      </c>
      <c r="AS2309" t="str">
        <f t="shared" si="455"/>
        <v>6Z753095C5-2</v>
      </c>
      <c r="AT2309" t="str">
        <f>IFERROR(IF(VLOOKUP(Y2309,vlookup!$I$2:$J$9,1,0)=Y2309,VLOOKUP(Y2309,vlookup!$I$2:$J$9,2,0),PROPER(Y2309)),PROPER(Y2309))</f>
        <v>Parts</v>
      </c>
      <c r="AU2309" t="str">
        <f>IFERROR(IF(B2309=VLOOKUP(B2309,vlookup!$L$2:$L$10,1,0),"Yes","No"),"No")</f>
        <v>No</v>
      </c>
    </row>
    <row r="2310" spans="1:47" ht="14.45" customHeight="1" x14ac:dyDescent="0.25">
      <c r="A2310" t="s">
        <v>2700</v>
      </c>
      <c r="B2310" s="31" t="s">
        <v>2701</v>
      </c>
      <c r="C2310">
        <v>2</v>
      </c>
      <c r="D2310">
        <v>1</v>
      </c>
      <c r="E2310" t="s">
        <v>382</v>
      </c>
      <c r="F2310" t="s">
        <v>205</v>
      </c>
      <c r="G2310" t="s">
        <v>952</v>
      </c>
      <c r="H2310" t="s">
        <v>3750</v>
      </c>
      <c r="I2310">
        <v>105030</v>
      </c>
      <c r="J2310" s="19">
        <v>42044</v>
      </c>
      <c r="K2310" s="19">
        <v>42063</v>
      </c>
      <c r="L2310">
        <v>201502</v>
      </c>
      <c r="M2310" s="19">
        <v>42036</v>
      </c>
      <c r="N2310">
        <v>24616</v>
      </c>
      <c r="O2310" t="s">
        <v>1076</v>
      </c>
      <c r="P2310" t="s">
        <v>1601</v>
      </c>
      <c r="Q2310" t="s">
        <v>924</v>
      </c>
      <c r="R2310">
        <v>63991</v>
      </c>
      <c r="S2310" s="19">
        <v>42209</v>
      </c>
      <c r="T2310">
        <v>112626</v>
      </c>
      <c r="U2310" t="s">
        <v>357</v>
      </c>
      <c r="V2310" s="19">
        <v>42215</v>
      </c>
      <c r="W2310" t="s">
        <v>372</v>
      </c>
      <c r="X2310" t="s">
        <v>373</v>
      </c>
      <c r="Y2310" t="s">
        <v>95</v>
      </c>
      <c r="Z2310" t="s">
        <v>369</v>
      </c>
      <c r="AA2310" s="29">
        <v>-79.03</v>
      </c>
      <c r="AB2310">
        <v>0</v>
      </c>
      <c r="AC2310">
        <f t="shared" si="444"/>
        <v>2015</v>
      </c>
      <c r="AD2310">
        <f t="shared" si="445"/>
        <v>7</v>
      </c>
      <c r="AE2310">
        <f t="shared" si="446"/>
        <v>2015</v>
      </c>
      <c r="AF2310">
        <f t="shared" si="447"/>
        <v>2</v>
      </c>
      <c r="AG2310" t="str">
        <f>VLOOKUP(F2310,vlookup!$A$2:$E$660,2,0)</f>
        <v>Retained</v>
      </c>
      <c r="AH2310" t="str">
        <f>VLOOKUP(F2310,vlookup!$A$2:$E$660,3,0)</f>
        <v>Service Contract</v>
      </c>
      <c r="AI2310" t="str">
        <f>VLOOKUP(F2310,vlookup!$A$2:$E$660,4,0)</f>
        <v>Used Car Programs</v>
      </c>
      <c r="AJ2310" t="str">
        <f>VLOOKUP(F2310,vlookup!$A$2:$E$660,5,0)</f>
        <v>High Mileage</v>
      </c>
      <c r="AL2310">
        <f t="shared" si="448"/>
        <v>19</v>
      </c>
      <c r="AM2310">
        <f t="shared" si="449"/>
        <v>171</v>
      </c>
      <c r="AN2310">
        <f t="shared" si="450"/>
        <v>7596</v>
      </c>
      <c r="AO2310" t="str">
        <f t="shared" si="451"/>
        <v/>
      </c>
      <c r="AP2310" t="str">
        <f t="shared" si="452"/>
        <v/>
      </c>
      <c r="AQ2310" t="str">
        <f t="shared" si="453"/>
        <v/>
      </c>
      <c r="AR2310">
        <f t="shared" si="454"/>
        <v>-79.03</v>
      </c>
      <c r="AS2310" t="str">
        <f t="shared" si="455"/>
        <v>AZ298850B5-2</v>
      </c>
      <c r="AT2310" t="str">
        <f>IFERROR(IF(VLOOKUP(Y2310,vlookup!$I$2:$J$9,1,0)=Y2310,VLOOKUP(Y2310,vlookup!$I$2:$J$9,2,0),PROPER(Y2310)),PROPER(Y2310))</f>
        <v>Parts</v>
      </c>
      <c r="AU2310" t="str">
        <f>IFERROR(IF(B2310=VLOOKUP(B2310,vlookup!$L$2:$L$10,1,0),"Yes","No"),"No")</f>
        <v>No</v>
      </c>
    </row>
    <row r="2311" spans="1:47" ht="14.45" customHeight="1" x14ac:dyDescent="0.25">
      <c r="A2311" t="s">
        <v>2700</v>
      </c>
      <c r="B2311" s="31" t="s">
        <v>2701</v>
      </c>
      <c r="C2311">
        <v>2</v>
      </c>
      <c r="D2311">
        <v>3</v>
      </c>
      <c r="E2311" t="s">
        <v>382</v>
      </c>
      <c r="F2311" t="s">
        <v>205</v>
      </c>
      <c r="G2311" t="s">
        <v>952</v>
      </c>
      <c r="H2311" t="s">
        <v>3750</v>
      </c>
      <c r="I2311">
        <v>105030</v>
      </c>
      <c r="J2311" s="19">
        <v>42044</v>
      </c>
      <c r="K2311" s="19">
        <v>42063</v>
      </c>
      <c r="L2311">
        <v>201502</v>
      </c>
      <c r="M2311" s="19">
        <v>42036</v>
      </c>
      <c r="N2311">
        <v>24616</v>
      </c>
      <c r="O2311" t="s">
        <v>1076</v>
      </c>
      <c r="P2311" t="s">
        <v>3391</v>
      </c>
      <c r="Q2311" t="s">
        <v>941</v>
      </c>
      <c r="R2311">
        <v>256532</v>
      </c>
      <c r="S2311" s="19">
        <v>42213</v>
      </c>
      <c r="T2311">
        <v>112626</v>
      </c>
      <c r="U2311" t="s">
        <v>357</v>
      </c>
      <c r="V2311" s="19">
        <v>42250</v>
      </c>
      <c r="W2311" t="s">
        <v>976</v>
      </c>
      <c r="X2311" t="s">
        <v>977</v>
      </c>
      <c r="Y2311" t="s">
        <v>95</v>
      </c>
      <c r="Z2311" t="s">
        <v>369</v>
      </c>
      <c r="AA2311" s="29">
        <v>-850</v>
      </c>
      <c r="AB2311">
        <v>0</v>
      </c>
      <c r="AC2311">
        <f t="shared" si="444"/>
        <v>2015</v>
      </c>
      <c r="AD2311">
        <f t="shared" si="445"/>
        <v>9</v>
      </c>
      <c r="AE2311">
        <f t="shared" si="446"/>
        <v>2015</v>
      </c>
      <c r="AF2311">
        <f t="shared" si="447"/>
        <v>2</v>
      </c>
      <c r="AG2311" t="str">
        <f>VLOOKUP(F2311,vlookup!$A$2:$E$660,2,0)</f>
        <v>Retained</v>
      </c>
      <c r="AH2311" t="str">
        <f>VLOOKUP(F2311,vlookup!$A$2:$E$660,3,0)</f>
        <v>Service Contract</v>
      </c>
      <c r="AI2311" t="str">
        <f>VLOOKUP(F2311,vlookup!$A$2:$E$660,4,0)</f>
        <v>Used Car Programs</v>
      </c>
      <c r="AJ2311" t="str">
        <f>VLOOKUP(F2311,vlookup!$A$2:$E$660,5,0)</f>
        <v>High Mileage</v>
      </c>
      <c r="AL2311">
        <f t="shared" si="448"/>
        <v>19</v>
      </c>
      <c r="AM2311">
        <f t="shared" si="449"/>
        <v>204</v>
      </c>
      <c r="AN2311">
        <f t="shared" si="450"/>
        <v>7596</v>
      </c>
      <c r="AO2311" t="str">
        <f t="shared" si="451"/>
        <v/>
      </c>
      <c r="AP2311" t="str">
        <f t="shared" si="452"/>
        <v/>
      </c>
      <c r="AQ2311" t="str">
        <f t="shared" si="453"/>
        <v/>
      </c>
      <c r="AR2311">
        <f t="shared" si="454"/>
        <v>-850</v>
      </c>
      <c r="AS2311" t="str">
        <f t="shared" si="455"/>
        <v>AZ298850B5-2</v>
      </c>
      <c r="AT2311" t="str">
        <f>IFERROR(IF(VLOOKUP(Y2311,vlookup!$I$2:$J$9,1,0)=Y2311,VLOOKUP(Y2311,vlookup!$I$2:$J$9,2,0),PROPER(Y2311)),PROPER(Y2311))</f>
        <v>Parts</v>
      </c>
      <c r="AU2311" t="str">
        <f>IFERROR(IF(B2311=VLOOKUP(B2311,vlookup!$L$2:$L$10,1,0),"Yes","No"),"No")</f>
        <v>No</v>
      </c>
    </row>
    <row r="2312" spans="1:47" ht="14.45" customHeight="1" x14ac:dyDescent="0.25">
      <c r="A2312" t="s">
        <v>1537</v>
      </c>
      <c r="B2312" s="31" t="s">
        <v>1538</v>
      </c>
      <c r="C2312">
        <v>1</v>
      </c>
      <c r="D2312">
        <v>1</v>
      </c>
      <c r="E2312" t="s">
        <v>382</v>
      </c>
      <c r="F2312" t="s">
        <v>238</v>
      </c>
      <c r="G2312" t="s">
        <v>3714</v>
      </c>
      <c r="H2312" t="s">
        <v>3751</v>
      </c>
      <c r="I2312">
        <v>68542</v>
      </c>
      <c r="J2312" s="19">
        <v>41802</v>
      </c>
      <c r="K2312" s="19">
        <v>41838</v>
      </c>
      <c r="L2312">
        <v>201407</v>
      </c>
      <c r="M2312" s="19">
        <v>41821</v>
      </c>
      <c r="N2312">
        <v>24616</v>
      </c>
      <c r="O2312" t="s">
        <v>1076</v>
      </c>
      <c r="P2312" t="s">
        <v>1260</v>
      </c>
      <c r="Q2312" t="s">
        <v>924</v>
      </c>
      <c r="R2312">
        <v>54857</v>
      </c>
      <c r="S2312" s="19">
        <v>41863</v>
      </c>
      <c r="T2312">
        <v>71686</v>
      </c>
      <c r="U2312" t="s">
        <v>357</v>
      </c>
      <c r="V2312" s="19">
        <v>41878</v>
      </c>
      <c r="W2312" t="s">
        <v>2806</v>
      </c>
      <c r="X2312" t="s">
        <v>2807</v>
      </c>
      <c r="Y2312" t="s">
        <v>95</v>
      </c>
      <c r="Z2312" t="s">
        <v>366</v>
      </c>
      <c r="AA2312" s="29">
        <v>-242.76</v>
      </c>
      <c r="AB2312">
        <v>0</v>
      </c>
      <c r="AC2312">
        <f t="shared" si="444"/>
        <v>2014</v>
      </c>
      <c r="AD2312">
        <f t="shared" si="445"/>
        <v>8</v>
      </c>
      <c r="AE2312">
        <f t="shared" si="446"/>
        <v>2014</v>
      </c>
      <c r="AF2312">
        <f t="shared" si="447"/>
        <v>6</v>
      </c>
      <c r="AG2312" t="str">
        <f>VLOOKUP(F2312,vlookup!$A$2:$E$660,2,0)</f>
        <v>Retained</v>
      </c>
      <c r="AH2312" t="str">
        <f>VLOOKUP(F2312,vlookup!$A$2:$E$660,3,0)</f>
        <v>Service Contract</v>
      </c>
      <c r="AI2312" t="str">
        <f>VLOOKUP(F2312,vlookup!$A$2:$E$660,4,0)</f>
        <v>Used Car Programs</v>
      </c>
      <c r="AJ2312" t="str">
        <f>VLOOKUP(F2312,vlookup!$A$2:$E$660,5,0)</f>
        <v>High Mileage</v>
      </c>
      <c r="AL2312">
        <f t="shared" si="448"/>
        <v>36</v>
      </c>
      <c r="AM2312">
        <f t="shared" si="449"/>
        <v>75</v>
      </c>
      <c r="AN2312">
        <f t="shared" si="450"/>
        <v>3144</v>
      </c>
      <c r="AO2312" t="str">
        <f t="shared" si="451"/>
        <v/>
      </c>
      <c r="AP2312" t="str">
        <f t="shared" si="452"/>
        <v/>
      </c>
      <c r="AQ2312">
        <f t="shared" si="453"/>
        <v>-242.76</v>
      </c>
      <c r="AR2312" t="str">
        <f t="shared" si="454"/>
        <v/>
      </c>
      <c r="AS2312" t="str">
        <f t="shared" si="455"/>
        <v>45N89379F4-1</v>
      </c>
      <c r="AT2312" t="str">
        <f>IFERROR(IF(VLOOKUP(Y2312,vlookup!$I$2:$J$9,1,0)=Y2312,VLOOKUP(Y2312,vlookup!$I$2:$J$9,2,0),PROPER(Y2312)),PROPER(Y2312))</f>
        <v>Parts</v>
      </c>
      <c r="AU2312" t="str">
        <f>IFERROR(IF(B2312=VLOOKUP(B2312,vlookup!$L$2:$L$10,1,0),"Yes","No"),"No")</f>
        <v>No</v>
      </c>
    </row>
    <row r="2313" spans="1:47" ht="14.45" customHeight="1" x14ac:dyDescent="0.25">
      <c r="A2313" t="s">
        <v>1537</v>
      </c>
      <c r="B2313" s="31" t="s">
        <v>1538</v>
      </c>
      <c r="C2313">
        <v>1</v>
      </c>
      <c r="D2313">
        <v>1</v>
      </c>
      <c r="E2313" t="s">
        <v>382</v>
      </c>
      <c r="F2313" t="s">
        <v>238</v>
      </c>
      <c r="G2313" t="s">
        <v>3714</v>
      </c>
      <c r="H2313" t="s">
        <v>3751</v>
      </c>
      <c r="I2313">
        <v>68542</v>
      </c>
      <c r="J2313" s="19">
        <v>41802</v>
      </c>
      <c r="K2313" s="19">
        <v>41838</v>
      </c>
      <c r="L2313">
        <v>201407</v>
      </c>
      <c r="M2313" s="19">
        <v>41821</v>
      </c>
      <c r="N2313">
        <v>24616</v>
      </c>
      <c r="O2313" t="s">
        <v>1076</v>
      </c>
      <c r="P2313" t="s">
        <v>1260</v>
      </c>
      <c r="Q2313" t="s">
        <v>924</v>
      </c>
      <c r="R2313">
        <v>54857</v>
      </c>
      <c r="S2313" s="19">
        <v>41863</v>
      </c>
      <c r="T2313">
        <v>71686</v>
      </c>
      <c r="U2313" t="s">
        <v>357</v>
      </c>
      <c r="V2313" s="19">
        <v>41878</v>
      </c>
      <c r="W2313" t="s">
        <v>591</v>
      </c>
      <c r="X2313" t="s">
        <v>592</v>
      </c>
      <c r="Y2313" t="s">
        <v>95</v>
      </c>
      <c r="Z2313" t="s">
        <v>358</v>
      </c>
      <c r="AA2313" s="29">
        <v>-280.08</v>
      </c>
      <c r="AB2313">
        <v>0</v>
      </c>
      <c r="AC2313">
        <f t="shared" si="444"/>
        <v>2014</v>
      </c>
      <c r="AD2313">
        <f t="shared" si="445"/>
        <v>8</v>
      </c>
      <c r="AE2313">
        <f t="shared" si="446"/>
        <v>2014</v>
      </c>
      <c r="AF2313">
        <f t="shared" si="447"/>
        <v>6</v>
      </c>
      <c r="AG2313" t="str">
        <f>VLOOKUP(F2313,vlookup!$A$2:$E$660,2,0)</f>
        <v>Retained</v>
      </c>
      <c r="AH2313" t="str">
        <f>VLOOKUP(F2313,vlookup!$A$2:$E$660,3,0)</f>
        <v>Service Contract</v>
      </c>
      <c r="AI2313" t="str">
        <f>VLOOKUP(F2313,vlookup!$A$2:$E$660,4,0)</f>
        <v>Used Car Programs</v>
      </c>
      <c r="AJ2313" t="str">
        <f>VLOOKUP(F2313,vlookup!$A$2:$E$660,5,0)</f>
        <v>High Mileage</v>
      </c>
      <c r="AL2313">
        <f t="shared" si="448"/>
        <v>36</v>
      </c>
      <c r="AM2313">
        <f t="shared" si="449"/>
        <v>75</v>
      </c>
      <c r="AN2313">
        <f t="shared" si="450"/>
        <v>3144</v>
      </c>
      <c r="AO2313" t="str">
        <f t="shared" si="451"/>
        <v/>
      </c>
      <c r="AP2313" t="str">
        <f t="shared" si="452"/>
        <v/>
      </c>
      <c r="AQ2313">
        <f t="shared" si="453"/>
        <v>-280.08</v>
      </c>
      <c r="AR2313" t="str">
        <f t="shared" si="454"/>
        <v/>
      </c>
      <c r="AS2313" t="str">
        <f t="shared" si="455"/>
        <v>45N89379F4-1</v>
      </c>
      <c r="AT2313" t="str">
        <f>IFERROR(IF(VLOOKUP(Y2313,vlookup!$I$2:$J$9,1,0)=Y2313,VLOOKUP(Y2313,vlookup!$I$2:$J$9,2,0),PROPER(Y2313)),PROPER(Y2313))</f>
        <v>Parts</v>
      </c>
      <c r="AU2313" t="str">
        <f>IFERROR(IF(B2313=VLOOKUP(B2313,vlookup!$L$2:$L$10,1,0),"Yes","No"),"No")</f>
        <v>No</v>
      </c>
    </row>
    <row r="2314" spans="1:47" ht="14.45" customHeight="1" x14ac:dyDescent="0.25">
      <c r="A2314" t="s">
        <v>1537</v>
      </c>
      <c r="B2314" s="31" t="s">
        <v>1538</v>
      </c>
      <c r="C2314">
        <v>1</v>
      </c>
      <c r="D2314">
        <v>1</v>
      </c>
      <c r="E2314" t="s">
        <v>382</v>
      </c>
      <c r="F2314" t="s">
        <v>238</v>
      </c>
      <c r="G2314" t="s">
        <v>3714</v>
      </c>
      <c r="H2314" t="s">
        <v>3751</v>
      </c>
      <c r="I2314">
        <v>68542</v>
      </c>
      <c r="J2314" s="19">
        <v>41802</v>
      </c>
      <c r="K2314" s="19">
        <v>41838</v>
      </c>
      <c r="L2314">
        <v>201407</v>
      </c>
      <c r="M2314" s="19">
        <v>41821</v>
      </c>
      <c r="N2314">
        <v>24616</v>
      </c>
      <c r="O2314" t="s">
        <v>1076</v>
      </c>
      <c r="P2314" t="s">
        <v>1260</v>
      </c>
      <c r="Q2314" t="s">
        <v>924</v>
      </c>
      <c r="R2314">
        <v>54857</v>
      </c>
      <c r="S2314" s="19">
        <v>41863</v>
      </c>
      <c r="T2314">
        <v>71686</v>
      </c>
      <c r="U2314" t="s">
        <v>357</v>
      </c>
      <c r="V2314" s="19">
        <v>41878</v>
      </c>
      <c r="W2314" t="s">
        <v>372</v>
      </c>
      <c r="X2314" t="s">
        <v>373</v>
      </c>
      <c r="Y2314" t="s">
        <v>95</v>
      </c>
      <c r="Z2314" t="s">
        <v>369</v>
      </c>
      <c r="AA2314" s="29">
        <v>-18.8</v>
      </c>
      <c r="AB2314">
        <v>0</v>
      </c>
      <c r="AC2314">
        <f t="shared" si="444"/>
        <v>2014</v>
      </c>
      <c r="AD2314">
        <f t="shared" si="445"/>
        <v>8</v>
      </c>
      <c r="AE2314">
        <f t="shared" si="446"/>
        <v>2014</v>
      </c>
      <c r="AF2314">
        <f t="shared" si="447"/>
        <v>6</v>
      </c>
      <c r="AG2314" t="str">
        <f>VLOOKUP(F2314,vlookup!$A$2:$E$660,2,0)</f>
        <v>Retained</v>
      </c>
      <c r="AH2314" t="str">
        <f>VLOOKUP(F2314,vlookup!$A$2:$E$660,3,0)</f>
        <v>Service Contract</v>
      </c>
      <c r="AI2314" t="str">
        <f>VLOOKUP(F2314,vlookup!$A$2:$E$660,4,0)</f>
        <v>Used Car Programs</v>
      </c>
      <c r="AJ2314" t="str">
        <f>VLOOKUP(F2314,vlookup!$A$2:$E$660,5,0)</f>
        <v>High Mileage</v>
      </c>
      <c r="AL2314">
        <f t="shared" si="448"/>
        <v>36</v>
      </c>
      <c r="AM2314">
        <f t="shared" si="449"/>
        <v>75</v>
      </c>
      <c r="AN2314">
        <f t="shared" si="450"/>
        <v>3144</v>
      </c>
      <c r="AO2314" t="str">
        <f t="shared" si="451"/>
        <v/>
      </c>
      <c r="AP2314" t="str">
        <f t="shared" si="452"/>
        <v/>
      </c>
      <c r="AQ2314">
        <f t="shared" si="453"/>
        <v>-18.8</v>
      </c>
      <c r="AR2314" t="str">
        <f t="shared" si="454"/>
        <v/>
      </c>
      <c r="AS2314" t="str">
        <f t="shared" si="455"/>
        <v>45N89379F4-1</v>
      </c>
      <c r="AT2314" t="str">
        <f>IFERROR(IF(VLOOKUP(Y2314,vlookup!$I$2:$J$9,1,0)=Y2314,VLOOKUP(Y2314,vlookup!$I$2:$J$9,2,0),PROPER(Y2314)),PROPER(Y2314))</f>
        <v>Parts</v>
      </c>
      <c r="AU2314" t="str">
        <f>IFERROR(IF(B2314=VLOOKUP(B2314,vlookup!$L$2:$L$10,1,0),"Yes","No"),"No")</f>
        <v>No</v>
      </c>
    </row>
    <row r="2315" spans="1:47" ht="14.45" customHeight="1" x14ac:dyDescent="0.25">
      <c r="A2315" t="s">
        <v>1088</v>
      </c>
      <c r="B2315" s="31" t="s">
        <v>1089</v>
      </c>
      <c r="C2315">
        <v>2</v>
      </c>
      <c r="D2315">
        <v>1</v>
      </c>
      <c r="E2315" t="s">
        <v>382</v>
      </c>
      <c r="F2315" t="s">
        <v>60</v>
      </c>
      <c r="G2315" t="s">
        <v>388</v>
      </c>
      <c r="H2315" t="s">
        <v>3710</v>
      </c>
      <c r="I2315">
        <v>95007</v>
      </c>
      <c r="J2315" s="19">
        <v>41329</v>
      </c>
      <c r="K2315" s="19">
        <v>41362</v>
      </c>
      <c r="L2315">
        <v>201303</v>
      </c>
      <c r="M2315" s="19">
        <v>41334</v>
      </c>
      <c r="N2315">
        <v>24616</v>
      </c>
      <c r="O2315" t="s">
        <v>1076</v>
      </c>
      <c r="P2315" t="s">
        <v>1090</v>
      </c>
      <c r="Q2315" t="s">
        <v>924</v>
      </c>
      <c r="R2315">
        <v>5001</v>
      </c>
      <c r="S2315" s="19">
        <v>41507</v>
      </c>
      <c r="T2315">
        <v>98907</v>
      </c>
      <c r="U2315" t="s">
        <v>357</v>
      </c>
      <c r="V2315" s="19">
        <v>41515</v>
      </c>
      <c r="W2315" t="s">
        <v>2854</v>
      </c>
      <c r="X2315" t="s">
        <v>2855</v>
      </c>
      <c r="Y2315" t="s">
        <v>95</v>
      </c>
      <c r="Z2315" t="s">
        <v>364</v>
      </c>
      <c r="AA2315" s="29">
        <v>-2300</v>
      </c>
      <c r="AB2315" t="s">
        <v>544</v>
      </c>
      <c r="AC2315">
        <f t="shared" si="444"/>
        <v>2013</v>
      </c>
      <c r="AD2315">
        <f t="shared" si="445"/>
        <v>8</v>
      </c>
      <c r="AE2315">
        <f t="shared" si="446"/>
        <v>2013</v>
      </c>
      <c r="AF2315">
        <f t="shared" si="447"/>
        <v>2</v>
      </c>
      <c r="AG2315" t="str">
        <f>VLOOKUP(F2315,vlookup!$A$2:$E$660,2,0)</f>
        <v>Retained</v>
      </c>
      <c r="AH2315" t="str">
        <f>VLOOKUP(F2315,vlookup!$A$2:$E$660,3,0)</f>
        <v>Service Contract</v>
      </c>
      <c r="AI2315" t="str">
        <f>VLOOKUP(F2315,vlookup!$A$2:$E$660,4,0)</f>
        <v>Used Car Programs</v>
      </c>
      <c r="AJ2315" t="str">
        <f>VLOOKUP(F2315,vlookup!$A$2:$E$660,5,0)</f>
        <v>High Mileage</v>
      </c>
      <c r="AL2315">
        <f t="shared" si="448"/>
        <v>35</v>
      </c>
      <c r="AM2315">
        <f t="shared" si="449"/>
        <v>185</v>
      </c>
      <c r="AN2315">
        <f t="shared" si="450"/>
        <v>3900</v>
      </c>
      <c r="AO2315" t="str">
        <f t="shared" si="451"/>
        <v/>
      </c>
      <c r="AP2315" t="str">
        <f t="shared" si="452"/>
        <v/>
      </c>
      <c r="AQ2315" t="str">
        <f t="shared" si="453"/>
        <v/>
      </c>
      <c r="AR2315">
        <f t="shared" si="454"/>
        <v>-2300</v>
      </c>
      <c r="AS2315" t="str">
        <f t="shared" si="455"/>
        <v>75238639B3Y-2</v>
      </c>
      <c r="AT2315" t="str">
        <f>IFERROR(IF(VLOOKUP(Y2315,vlookup!$I$2:$J$9,1,0)=Y2315,VLOOKUP(Y2315,vlookup!$I$2:$J$9,2,0),PROPER(Y2315)),PROPER(Y2315))</f>
        <v>Parts</v>
      </c>
      <c r="AU2315" t="str">
        <f>IFERROR(IF(B2315=VLOOKUP(B2315,vlookup!$L$2:$L$10,1,0),"Yes","No"),"No")</f>
        <v>No</v>
      </c>
    </row>
    <row r="2316" spans="1:47" ht="14.45" customHeight="1" x14ac:dyDescent="0.25">
      <c r="A2316" t="s">
        <v>1539</v>
      </c>
      <c r="B2316" s="31" t="s">
        <v>1540</v>
      </c>
      <c r="C2316">
        <v>3</v>
      </c>
      <c r="D2316">
        <v>1</v>
      </c>
      <c r="E2316" t="s">
        <v>382</v>
      </c>
      <c r="F2316" t="s">
        <v>205</v>
      </c>
      <c r="G2316" t="s">
        <v>919</v>
      </c>
      <c r="H2316" t="s">
        <v>3752</v>
      </c>
      <c r="I2316">
        <v>89897</v>
      </c>
      <c r="J2316" s="19">
        <v>41868</v>
      </c>
      <c r="K2316" s="19">
        <v>41907</v>
      </c>
      <c r="L2316">
        <v>201409</v>
      </c>
      <c r="M2316" s="19">
        <v>41883</v>
      </c>
      <c r="N2316">
        <v>24616</v>
      </c>
      <c r="O2316" t="s">
        <v>1076</v>
      </c>
      <c r="P2316" t="s">
        <v>1541</v>
      </c>
      <c r="Q2316" t="s">
        <v>924</v>
      </c>
      <c r="R2316">
        <v>130354</v>
      </c>
      <c r="S2316" s="19">
        <v>42110</v>
      </c>
      <c r="T2316">
        <v>96174</v>
      </c>
      <c r="U2316" t="s">
        <v>357</v>
      </c>
      <c r="V2316" s="19">
        <v>42118</v>
      </c>
      <c r="W2316" t="s">
        <v>372</v>
      </c>
      <c r="X2316" t="s">
        <v>373</v>
      </c>
      <c r="Y2316" t="s">
        <v>95</v>
      </c>
      <c r="Z2316" t="s">
        <v>369</v>
      </c>
      <c r="AA2316" s="29">
        <v>-46.8</v>
      </c>
      <c r="AB2316">
        <v>0</v>
      </c>
      <c r="AC2316">
        <f t="shared" si="444"/>
        <v>2015</v>
      </c>
      <c r="AD2316">
        <f t="shared" si="445"/>
        <v>4</v>
      </c>
      <c r="AE2316">
        <f t="shared" si="446"/>
        <v>2014</v>
      </c>
      <c r="AF2316">
        <f t="shared" si="447"/>
        <v>8</v>
      </c>
      <c r="AG2316" t="str">
        <f>VLOOKUP(F2316,vlookup!$A$2:$E$660,2,0)</f>
        <v>Retained</v>
      </c>
      <c r="AH2316" t="str">
        <f>VLOOKUP(F2316,vlookup!$A$2:$E$660,3,0)</f>
        <v>Service Contract</v>
      </c>
      <c r="AI2316" t="str">
        <f>VLOOKUP(F2316,vlookup!$A$2:$E$660,4,0)</f>
        <v>Used Car Programs</v>
      </c>
      <c r="AJ2316" t="str">
        <f>VLOOKUP(F2316,vlookup!$A$2:$E$660,5,0)</f>
        <v>High Mileage</v>
      </c>
      <c r="AL2316">
        <f t="shared" si="448"/>
        <v>38</v>
      </c>
      <c r="AM2316">
        <f t="shared" si="449"/>
        <v>247</v>
      </c>
      <c r="AN2316">
        <f t="shared" si="450"/>
        <v>6277</v>
      </c>
      <c r="AO2316" t="str">
        <f t="shared" si="451"/>
        <v/>
      </c>
      <c r="AP2316" t="str">
        <f t="shared" si="452"/>
        <v/>
      </c>
      <c r="AQ2316" t="str">
        <f t="shared" si="453"/>
        <v/>
      </c>
      <c r="AR2316">
        <f t="shared" si="454"/>
        <v>-46.8</v>
      </c>
      <c r="AS2316" t="str">
        <f t="shared" si="455"/>
        <v>8R634507H4-3</v>
      </c>
      <c r="AT2316" t="str">
        <f>IFERROR(IF(VLOOKUP(Y2316,vlookup!$I$2:$J$9,1,0)=Y2316,VLOOKUP(Y2316,vlookup!$I$2:$J$9,2,0),PROPER(Y2316)),PROPER(Y2316))</f>
        <v>Parts</v>
      </c>
      <c r="AU2316" t="str">
        <f>IFERROR(IF(B2316=VLOOKUP(B2316,vlookup!$L$2:$L$10,1,0),"Yes","No"),"No")</f>
        <v>No</v>
      </c>
    </row>
    <row r="2317" spans="1:47" ht="14.45" customHeight="1" x14ac:dyDescent="0.25">
      <c r="A2317" t="s">
        <v>1539</v>
      </c>
      <c r="B2317" s="31" t="s">
        <v>1540</v>
      </c>
      <c r="C2317">
        <v>3</v>
      </c>
      <c r="D2317">
        <v>1</v>
      </c>
      <c r="E2317" t="s">
        <v>382</v>
      </c>
      <c r="F2317" t="s">
        <v>205</v>
      </c>
      <c r="G2317" t="s">
        <v>919</v>
      </c>
      <c r="H2317" t="s">
        <v>3752</v>
      </c>
      <c r="I2317">
        <v>89897</v>
      </c>
      <c r="J2317" s="19">
        <v>41868</v>
      </c>
      <c r="K2317" s="19">
        <v>41907</v>
      </c>
      <c r="L2317">
        <v>201409</v>
      </c>
      <c r="M2317" s="19">
        <v>41883</v>
      </c>
      <c r="N2317">
        <v>24616</v>
      </c>
      <c r="O2317" t="s">
        <v>1076</v>
      </c>
      <c r="P2317" t="s">
        <v>1541</v>
      </c>
      <c r="Q2317" t="s">
        <v>924</v>
      </c>
      <c r="R2317">
        <v>130354</v>
      </c>
      <c r="S2317" s="19">
        <v>42110</v>
      </c>
      <c r="T2317">
        <v>96174</v>
      </c>
      <c r="U2317" t="s">
        <v>357</v>
      </c>
      <c r="V2317" s="19">
        <v>42118</v>
      </c>
      <c r="W2317" t="s">
        <v>976</v>
      </c>
      <c r="X2317" t="s">
        <v>977</v>
      </c>
      <c r="Y2317" t="s">
        <v>95</v>
      </c>
      <c r="Z2317" t="s">
        <v>369</v>
      </c>
      <c r="AA2317" s="29">
        <v>-1750</v>
      </c>
      <c r="AB2317">
        <v>0</v>
      </c>
      <c r="AC2317">
        <f t="shared" si="444"/>
        <v>2015</v>
      </c>
      <c r="AD2317">
        <f t="shared" si="445"/>
        <v>4</v>
      </c>
      <c r="AE2317">
        <f t="shared" si="446"/>
        <v>2014</v>
      </c>
      <c r="AF2317">
        <f t="shared" si="447"/>
        <v>8</v>
      </c>
      <c r="AG2317" t="str">
        <f>VLOOKUP(F2317,vlookup!$A$2:$E$660,2,0)</f>
        <v>Retained</v>
      </c>
      <c r="AH2317" t="str">
        <f>VLOOKUP(F2317,vlookup!$A$2:$E$660,3,0)</f>
        <v>Service Contract</v>
      </c>
      <c r="AI2317" t="str">
        <f>VLOOKUP(F2317,vlookup!$A$2:$E$660,4,0)</f>
        <v>Used Car Programs</v>
      </c>
      <c r="AJ2317" t="str">
        <f>VLOOKUP(F2317,vlookup!$A$2:$E$660,5,0)</f>
        <v>High Mileage</v>
      </c>
      <c r="AL2317">
        <f t="shared" si="448"/>
        <v>38</v>
      </c>
      <c r="AM2317">
        <f t="shared" si="449"/>
        <v>247</v>
      </c>
      <c r="AN2317">
        <f t="shared" si="450"/>
        <v>6277</v>
      </c>
      <c r="AO2317" t="str">
        <f t="shared" si="451"/>
        <v/>
      </c>
      <c r="AP2317" t="str">
        <f t="shared" si="452"/>
        <v/>
      </c>
      <c r="AQ2317" t="str">
        <f t="shared" si="453"/>
        <v/>
      </c>
      <c r="AR2317">
        <f t="shared" si="454"/>
        <v>-1750</v>
      </c>
      <c r="AS2317" t="str">
        <f t="shared" si="455"/>
        <v>8R634507H4-3</v>
      </c>
      <c r="AT2317" t="str">
        <f>IFERROR(IF(VLOOKUP(Y2317,vlookup!$I$2:$J$9,1,0)=Y2317,VLOOKUP(Y2317,vlookup!$I$2:$J$9,2,0),PROPER(Y2317)),PROPER(Y2317))</f>
        <v>Parts</v>
      </c>
      <c r="AU2317" t="str">
        <f>IFERROR(IF(B2317=VLOOKUP(B2317,vlookup!$L$2:$L$10,1,0),"Yes","No"),"No")</f>
        <v>No</v>
      </c>
    </row>
    <row r="2318" spans="1:47" ht="14.45" customHeight="1" x14ac:dyDescent="0.25">
      <c r="A2318" t="s">
        <v>1542</v>
      </c>
      <c r="B2318" s="31" t="s">
        <v>1543</v>
      </c>
      <c r="C2318">
        <v>1</v>
      </c>
      <c r="D2318">
        <v>1</v>
      </c>
      <c r="E2318" t="s">
        <v>382</v>
      </c>
      <c r="F2318" t="s">
        <v>205</v>
      </c>
      <c r="G2318" t="s">
        <v>922</v>
      </c>
      <c r="H2318" t="s">
        <v>1544</v>
      </c>
      <c r="I2318">
        <v>115554</v>
      </c>
      <c r="J2318" s="19">
        <v>42100</v>
      </c>
      <c r="K2318" s="19">
        <v>42124</v>
      </c>
      <c r="L2318">
        <v>201504</v>
      </c>
      <c r="M2318" s="19">
        <v>42095</v>
      </c>
      <c r="N2318">
        <v>24617</v>
      </c>
      <c r="O2318" t="s">
        <v>1070</v>
      </c>
      <c r="P2318" t="s">
        <v>1545</v>
      </c>
      <c r="Q2318" t="s">
        <v>924</v>
      </c>
      <c r="R2318">
        <v>66232618</v>
      </c>
      <c r="S2318" s="19">
        <v>42450</v>
      </c>
      <c r="T2318">
        <v>128680</v>
      </c>
      <c r="U2318" t="s">
        <v>356</v>
      </c>
      <c r="V2318" s="19">
        <v>42453</v>
      </c>
      <c r="W2318" t="s">
        <v>372</v>
      </c>
      <c r="X2318" t="s">
        <v>373</v>
      </c>
      <c r="Y2318" t="s">
        <v>95</v>
      </c>
      <c r="Z2318" t="s">
        <v>369</v>
      </c>
      <c r="AA2318" s="29">
        <v>-26.88</v>
      </c>
      <c r="AB2318">
        <v>0</v>
      </c>
      <c r="AC2318">
        <f t="shared" si="444"/>
        <v>2016</v>
      </c>
      <c r="AD2318">
        <f t="shared" si="445"/>
        <v>3</v>
      </c>
      <c r="AE2318">
        <f t="shared" si="446"/>
        <v>2015</v>
      </c>
      <c r="AF2318">
        <f t="shared" si="447"/>
        <v>4</v>
      </c>
      <c r="AG2318" t="str">
        <f>VLOOKUP(F2318,vlookup!$A$2:$E$660,2,0)</f>
        <v>Retained</v>
      </c>
      <c r="AH2318" t="str">
        <f>VLOOKUP(F2318,vlookup!$A$2:$E$660,3,0)</f>
        <v>Service Contract</v>
      </c>
      <c r="AI2318" t="str">
        <f>VLOOKUP(F2318,vlookup!$A$2:$E$660,4,0)</f>
        <v>Used Car Programs</v>
      </c>
      <c r="AJ2318" t="str">
        <f>VLOOKUP(F2318,vlookup!$A$2:$E$660,5,0)</f>
        <v>High Mileage</v>
      </c>
      <c r="AL2318">
        <f t="shared" si="448"/>
        <v>24</v>
      </c>
      <c r="AM2318">
        <f t="shared" si="449"/>
        <v>348</v>
      </c>
      <c r="AN2318">
        <f t="shared" si="450"/>
        <v>13126</v>
      </c>
      <c r="AO2318" t="str">
        <f t="shared" si="451"/>
        <v/>
      </c>
      <c r="AP2318" t="str">
        <f t="shared" si="452"/>
        <v/>
      </c>
      <c r="AQ2318" t="str">
        <f t="shared" si="453"/>
        <v/>
      </c>
      <c r="AR2318">
        <f t="shared" si="454"/>
        <v>-26.88</v>
      </c>
      <c r="AS2318" t="str">
        <f t="shared" si="455"/>
        <v>6H131747D5-1</v>
      </c>
      <c r="AT2318" t="str">
        <f>IFERROR(IF(VLOOKUP(Y2318,vlookup!$I$2:$J$9,1,0)=Y2318,VLOOKUP(Y2318,vlookup!$I$2:$J$9,2,0),PROPER(Y2318)),PROPER(Y2318))</f>
        <v>Parts</v>
      </c>
      <c r="AU2318" t="str">
        <f>IFERROR(IF(B2318=VLOOKUP(B2318,vlookup!$L$2:$L$10,1,0),"Yes","No"),"No")</f>
        <v>No</v>
      </c>
    </row>
    <row r="2319" spans="1:47" ht="14.45" customHeight="1" x14ac:dyDescent="0.25">
      <c r="A2319" t="s">
        <v>1542</v>
      </c>
      <c r="B2319" s="31" t="s">
        <v>1543</v>
      </c>
      <c r="C2319">
        <v>1</v>
      </c>
      <c r="D2319">
        <v>1</v>
      </c>
      <c r="E2319" t="s">
        <v>382</v>
      </c>
      <c r="F2319" t="s">
        <v>205</v>
      </c>
      <c r="G2319" t="s">
        <v>922</v>
      </c>
      <c r="H2319" t="s">
        <v>1544</v>
      </c>
      <c r="I2319">
        <v>115554</v>
      </c>
      <c r="J2319" s="19">
        <v>42100</v>
      </c>
      <c r="K2319" s="19">
        <v>42124</v>
      </c>
      <c r="L2319">
        <v>201504</v>
      </c>
      <c r="M2319" s="19">
        <v>42095</v>
      </c>
      <c r="N2319">
        <v>24617</v>
      </c>
      <c r="O2319" t="s">
        <v>1070</v>
      </c>
      <c r="P2319" t="s">
        <v>1545</v>
      </c>
      <c r="Q2319" t="s">
        <v>924</v>
      </c>
      <c r="R2319">
        <v>66232618</v>
      </c>
      <c r="S2319" s="19">
        <v>42450</v>
      </c>
      <c r="T2319">
        <v>128680</v>
      </c>
      <c r="U2319" t="s">
        <v>356</v>
      </c>
      <c r="V2319" s="19">
        <v>42453</v>
      </c>
      <c r="W2319" t="s">
        <v>3259</v>
      </c>
      <c r="X2319" t="s">
        <v>3260</v>
      </c>
      <c r="Y2319" t="s">
        <v>95</v>
      </c>
      <c r="Z2319" t="s">
        <v>369</v>
      </c>
      <c r="AA2319" s="29">
        <v>-28.25</v>
      </c>
      <c r="AB2319">
        <v>0</v>
      </c>
      <c r="AC2319">
        <f t="shared" si="444"/>
        <v>2016</v>
      </c>
      <c r="AD2319">
        <f t="shared" si="445"/>
        <v>3</v>
      </c>
      <c r="AE2319">
        <f t="shared" si="446"/>
        <v>2015</v>
      </c>
      <c r="AF2319">
        <f t="shared" si="447"/>
        <v>4</v>
      </c>
      <c r="AG2319" t="str">
        <f>VLOOKUP(F2319,vlookup!$A$2:$E$660,2,0)</f>
        <v>Retained</v>
      </c>
      <c r="AH2319" t="str">
        <f>VLOOKUP(F2319,vlookup!$A$2:$E$660,3,0)</f>
        <v>Service Contract</v>
      </c>
      <c r="AI2319" t="str">
        <f>VLOOKUP(F2319,vlookup!$A$2:$E$660,4,0)</f>
        <v>Used Car Programs</v>
      </c>
      <c r="AJ2319" t="str">
        <f>VLOOKUP(F2319,vlookup!$A$2:$E$660,5,0)</f>
        <v>High Mileage</v>
      </c>
      <c r="AL2319">
        <f t="shared" si="448"/>
        <v>24</v>
      </c>
      <c r="AM2319">
        <f t="shared" si="449"/>
        <v>348</v>
      </c>
      <c r="AN2319">
        <f t="shared" si="450"/>
        <v>13126</v>
      </c>
      <c r="AO2319" t="str">
        <f t="shared" si="451"/>
        <v/>
      </c>
      <c r="AP2319" t="str">
        <f t="shared" si="452"/>
        <v/>
      </c>
      <c r="AQ2319" t="str">
        <f t="shared" si="453"/>
        <v/>
      </c>
      <c r="AR2319">
        <f t="shared" si="454"/>
        <v>-28.25</v>
      </c>
      <c r="AS2319" t="str">
        <f t="shared" si="455"/>
        <v>6H131747D5-1</v>
      </c>
      <c r="AT2319" t="str">
        <f>IFERROR(IF(VLOOKUP(Y2319,vlookup!$I$2:$J$9,1,0)=Y2319,VLOOKUP(Y2319,vlookup!$I$2:$J$9,2,0),PROPER(Y2319)),PROPER(Y2319))</f>
        <v>Parts</v>
      </c>
      <c r="AU2319" t="str">
        <f>IFERROR(IF(B2319=VLOOKUP(B2319,vlookup!$L$2:$L$10,1,0),"Yes","No"),"No")</f>
        <v>No</v>
      </c>
    </row>
    <row r="2320" spans="1:47" ht="14.45" customHeight="1" x14ac:dyDescent="0.25">
      <c r="A2320" t="s">
        <v>1542</v>
      </c>
      <c r="B2320" s="31" t="s">
        <v>1543</v>
      </c>
      <c r="C2320">
        <v>1</v>
      </c>
      <c r="D2320">
        <v>1</v>
      </c>
      <c r="E2320" t="s">
        <v>382</v>
      </c>
      <c r="F2320" t="s">
        <v>205</v>
      </c>
      <c r="G2320" t="s">
        <v>922</v>
      </c>
      <c r="H2320" t="s">
        <v>1544</v>
      </c>
      <c r="I2320">
        <v>115554</v>
      </c>
      <c r="J2320" s="19">
        <v>42100</v>
      </c>
      <c r="K2320" s="19">
        <v>42124</v>
      </c>
      <c r="L2320">
        <v>201504</v>
      </c>
      <c r="M2320" s="19">
        <v>42095</v>
      </c>
      <c r="N2320">
        <v>24617</v>
      </c>
      <c r="O2320" t="s">
        <v>1070</v>
      </c>
      <c r="P2320" t="s">
        <v>1545</v>
      </c>
      <c r="Q2320" t="s">
        <v>924</v>
      </c>
      <c r="R2320">
        <v>66232618</v>
      </c>
      <c r="S2320" s="19">
        <v>42450</v>
      </c>
      <c r="T2320">
        <v>128680</v>
      </c>
      <c r="U2320" t="s">
        <v>356</v>
      </c>
      <c r="V2320" s="19">
        <v>42453</v>
      </c>
      <c r="W2320" t="s">
        <v>3065</v>
      </c>
      <c r="X2320" t="s">
        <v>3066</v>
      </c>
      <c r="Y2320" t="s">
        <v>95</v>
      </c>
      <c r="Z2320" t="s">
        <v>369</v>
      </c>
      <c r="AA2320" s="29">
        <v>-425</v>
      </c>
      <c r="AB2320">
        <v>0</v>
      </c>
      <c r="AC2320">
        <f t="shared" si="444"/>
        <v>2016</v>
      </c>
      <c r="AD2320">
        <f t="shared" si="445"/>
        <v>3</v>
      </c>
      <c r="AE2320">
        <f t="shared" si="446"/>
        <v>2015</v>
      </c>
      <c r="AF2320">
        <f t="shared" si="447"/>
        <v>4</v>
      </c>
      <c r="AG2320" t="str">
        <f>VLOOKUP(F2320,vlookup!$A$2:$E$660,2,0)</f>
        <v>Retained</v>
      </c>
      <c r="AH2320" t="str">
        <f>VLOOKUP(F2320,vlookup!$A$2:$E$660,3,0)</f>
        <v>Service Contract</v>
      </c>
      <c r="AI2320" t="str">
        <f>VLOOKUP(F2320,vlookup!$A$2:$E$660,4,0)</f>
        <v>Used Car Programs</v>
      </c>
      <c r="AJ2320" t="str">
        <f>VLOOKUP(F2320,vlookup!$A$2:$E$660,5,0)</f>
        <v>High Mileage</v>
      </c>
      <c r="AL2320">
        <f t="shared" si="448"/>
        <v>24</v>
      </c>
      <c r="AM2320">
        <f t="shared" si="449"/>
        <v>348</v>
      </c>
      <c r="AN2320">
        <f t="shared" si="450"/>
        <v>13126</v>
      </c>
      <c r="AO2320" t="str">
        <f t="shared" si="451"/>
        <v/>
      </c>
      <c r="AP2320" t="str">
        <f t="shared" si="452"/>
        <v/>
      </c>
      <c r="AQ2320" t="str">
        <f t="shared" si="453"/>
        <v/>
      </c>
      <c r="AR2320">
        <f t="shared" si="454"/>
        <v>-425</v>
      </c>
      <c r="AS2320" t="str">
        <f t="shared" si="455"/>
        <v>6H131747D5-1</v>
      </c>
      <c r="AT2320" t="str">
        <f>IFERROR(IF(VLOOKUP(Y2320,vlookup!$I$2:$J$9,1,0)=Y2320,VLOOKUP(Y2320,vlookup!$I$2:$J$9,2,0),PROPER(Y2320)),PROPER(Y2320))</f>
        <v>Parts</v>
      </c>
      <c r="AU2320" t="str">
        <f>IFERROR(IF(B2320=VLOOKUP(B2320,vlookup!$L$2:$L$10,1,0),"Yes","No"),"No")</f>
        <v>No</v>
      </c>
    </row>
    <row r="2321" spans="1:47" ht="14.45" customHeight="1" x14ac:dyDescent="0.25">
      <c r="A2321" t="s">
        <v>1546</v>
      </c>
      <c r="B2321" s="31" t="s">
        <v>1547</v>
      </c>
      <c r="C2321">
        <v>1</v>
      </c>
      <c r="D2321">
        <v>1</v>
      </c>
      <c r="E2321" t="s">
        <v>382</v>
      </c>
      <c r="F2321" t="s">
        <v>60</v>
      </c>
      <c r="G2321" t="s">
        <v>922</v>
      </c>
      <c r="H2321" t="s">
        <v>1544</v>
      </c>
      <c r="I2321">
        <v>92142</v>
      </c>
      <c r="J2321" s="19">
        <v>41328</v>
      </c>
      <c r="K2321" s="19">
        <v>41361</v>
      </c>
      <c r="L2321">
        <v>201303</v>
      </c>
      <c r="M2321" s="19">
        <v>41334</v>
      </c>
      <c r="N2321">
        <v>24616</v>
      </c>
      <c r="O2321" t="s">
        <v>1076</v>
      </c>
      <c r="P2321" t="s">
        <v>1548</v>
      </c>
      <c r="Q2321" t="s">
        <v>941</v>
      </c>
      <c r="R2321">
        <v>6037487</v>
      </c>
      <c r="S2321" s="19">
        <v>41351</v>
      </c>
      <c r="T2321">
        <v>92783</v>
      </c>
      <c r="U2321" t="s">
        <v>357</v>
      </c>
      <c r="V2321" s="19">
        <v>41381</v>
      </c>
      <c r="W2321" t="s">
        <v>3069</v>
      </c>
      <c r="X2321" t="s">
        <v>3070</v>
      </c>
      <c r="Y2321" t="s">
        <v>95</v>
      </c>
      <c r="Z2321" t="s">
        <v>364</v>
      </c>
      <c r="AA2321" s="29">
        <v>-165</v>
      </c>
      <c r="AB2321" t="s">
        <v>544</v>
      </c>
      <c r="AC2321">
        <f t="shared" si="444"/>
        <v>2013</v>
      </c>
      <c r="AD2321">
        <f t="shared" si="445"/>
        <v>4</v>
      </c>
      <c r="AE2321">
        <f t="shared" si="446"/>
        <v>2013</v>
      </c>
      <c r="AF2321">
        <f t="shared" si="447"/>
        <v>2</v>
      </c>
      <c r="AG2321" t="str">
        <f>VLOOKUP(F2321,vlookup!$A$2:$E$660,2,0)</f>
        <v>Retained</v>
      </c>
      <c r="AH2321" t="str">
        <f>VLOOKUP(F2321,vlookup!$A$2:$E$660,3,0)</f>
        <v>Service Contract</v>
      </c>
      <c r="AI2321" t="str">
        <f>VLOOKUP(F2321,vlookup!$A$2:$E$660,4,0)</f>
        <v>Used Car Programs</v>
      </c>
      <c r="AJ2321" t="str">
        <f>VLOOKUP(F2321,vlookup!$A$2:$E$660,5,0)</f>
        <v>High Mileage</v>
      </c>
      <c r="AL2321">
        <f t="shared" si="448"/>
        <v>35</v>
      </c>
      <c r="AM2321">
        <f t="shared" si="449"/>
        <v>54</v>
      </c>
      <c r="AN2321">
        <f t="shared" si="450"/>
        <v>641</v>
      </c>
      <c r="AO2321" t="str">
        <f t="shared" si="451"/>
        <v/>
      </c>
      <c r="AP2321">
        <f t="shared" si="452"/>
        <v>-165</v>
      </c>
      <c r="AQ2321" t="str">
        <f t="shared" si="453"/>
        <v/>
      </c>
      <c r="AR2321" t="str">
        <f t="shared" si="454"/>
        <v/>
      </c>
      <c r="AS2321" t="str">
        <f t="shared" si="455"/>
        <v>6H485653B3Y-1</v>
      </c>
      <c r="AT2321" t="str">
        <f>IFERROR(IF(VLOOKUP(Y2321,vlookup!$I$2:$J$9,1,0)=Y2321,VLOOKUP(Y2321,vlookup!$I$2:$J$9,2,0),PROPER(Y2321)),PROPER(Y2321))</f>
        <v>Parts</v>
      </c>
      <c r="AU2321" t="str">
        <f>IFERROR(IF(B2321=VLOOKUP(B2321,vlookup!$L$2:$L$10,1,0),"Yes","No"),"No")</f>
        <v>No</v>
      </c>
    </row>
    <row r="2322" spans="1:47" ht="14.45" customHeight="1" x14ac:dyDescent="0.25">
      <c r="A2322" t="s">
        <v>1546</v>
      </c>
      <c r="B2322" s="31" t="s">
        <v>1547</v>
      </c>
      <c r="C2322">
        <v>1</v>
      </c>
      <c r="D2322">
        <v>1</v>
      </c>
      <c r="E2322" t="s">
        <v>382</v>
      </c>
      <c r="F2322" t="s">
        <v>60</v>
      </c>
      <c r="G2322" t="s">
        <v>922</v>
      </c>
      <c r="H2322" t="s">
        <v>1544</v>
      </c>
      <c r="I2322">
        <v>92142</v>
      </c>
      <c r="J2322" s="19">
        <v>41328</v>
      </c>
      <c r="K2322" s="19">
        <v>41361</v>
      </c>
      <c r="L2322">
        <v>201303</v>
      </c>
      <c r="M2322" s="19">
        <v>41334</v>
      </c>
      <c r="N2322">
        <v>24616</v>
      </c>
      <c r="O2322" t="s">
        <v>1076</v>
      </c>
      <c r="P2322" t="s">
        <v>1548</v>
      </c>
      <c r="Q2322" t="s">
        <v>941</v>
      </c>
      <c r="R2322">
        <v>6037487</v>
      </c>
      <c r="S2322" s="19">
        <v>41351</v>
      </c>
      <c r="T2322">
        <v>92783</v>
      </c>
      <c r="U2322" t="s">
        <v>357</v>
      </c>
      <c r="V2322" s="19">
        <v>41381</v>
      </c>
      <c r="W2322" t="s">
        <v>3121</v>
      </c>
      <c r="X2322" t="s">
        <v>3122</v>
      </c>
      <c r="Y2322" t="s">
        <v>95</v>
      </c>
      <c r="Z2322" t="s">
        <v>364</v>
      </c>
      <c r="AA2322" s="29">
        <v>-64</v>
      </c>
      <c r="AB2322" t="s">
        <v>544</v>
      </c>
      <c r="AC2322">
        <f t="shared" si="444"/>
        <v>2013</v>
      </c>
      <c r="AD2322">
        <f t="shared" si="445"/>
        <v>4</v>
      </c>
      <c r="AE2322">
        <f t="shared" si="446"/>
        <v>2013</v>
      </c>
      <c r="AF2322">
        <f t="shared" si="447"/>
        <v>2</v>
      </c>
      <c r="AG2322" t="str">
        <f>VLOOKUP(F2322,vlookup!$A$2:$E$660,2,0)</f>
        <v>Retained</v>
      </c>
      <c r="AH2322" t="str">
        <f>VLOOKUP(F2322,vlookup!$A$2:$E$660,3,0)</f>
        <v>Service Contract</v>
      </c>
      <c r="AI2322" t="str">
        <f>VLOOKUP(F2322,vlookup!$A$2:$E$660,4,0)</f>
        <v>Used Car Programs</v>
      </c>
      <c r="AJ2322" t="str">
        <f>VLOOKUP(F2322,vlookup!$A$2:$E$660,5,0)</f>
        <v>High Mileage</v>
      </c>
      <c r="AL2322">
        <f t="shared" si="448"/>
        <v>35</v>
      </c>
      <c r="AM2322">
        <f t="shared" si="449"/>
        <v>54</v>
      </c>
      <c r="AN2322">
        <f t="shared" si="450"/>
        <v>641</v>
      </c>
      <c r="AO2322" t="str">
        <f t="shared" si="451"/>
        <v/>
      </c>
      <c r="AP2322">
        <f t="shared" si="452"/>
        <v>-64</v>
      </c>
      <c r="AQ2322" t="str">
        <f t="shared" si="453"/>
        <v/>
      </c>
      <c r="AR2322" t="str">
        <f t="shared" si="454"/>
        <v/>
      </c>
      <c r="AS2322" t="str">
        <f t="shared" si="455"/>
        <v>6H485653B3Y-1</v>
      </c>
      <c r="AT2322" t="str">
        <f>IFERROR(IF(VLOOKUP(Y2322,vlookup!$I$2:$J$9,1,0)=Y2322,VLOOKUP(Y2322,vlookup!$I$2:$J$9,2,0),PROPER(Y2322)),PROPER(Y2322))</f>
        <v>Parts</v>
      </c>
      <c r="AU2322" t="str">
        <f>IFERROR(IF(B2322=VLOOKUP(B2322,vlookup!$L$2:$L$10,1,0),"Yes","No"),"No")</f>
        <v>No</v>
      </c>
    </row>
    <row r="2323" spans="1:47" ht="14.45" customHeight="1" x14ac:dyDescent="0.25">
      <c r="A2323" t="s">
        <v>1549</v>
      </c>
      <c r="B2323" s="31" t="s">
        <v>1550</v>
      </c>
      <c r="C2323">
        <v>1</v>
      </c>
      <c r="D2323">
        <v>1</v>
      </c>
      <c r="E2323" t="s">
        <v>382</v>
      </c>
      <c r="F2323" t="s">
        <v>238</v>
      </c>
      <c r="G2323" t="s">
        <v>922</v>
      </c>
      <c r="H2323" t="s">
        <v>1544</v>
      </c>
      <c r="I2323">
        <v>94463</v>
      </c>
      <c r="J2323" s="19">
        <v>42730</v>
      </c>
      <c r="K2323" s="19">
        <v>42779</v>
      </c>
      <c r="L2323">
        <v>201702</v>
      </c>
      <c r="M2323" s="19">
        <v>42767</v>
      </c>
      <c r="N2323">
        <v>24616</v>
      </c>
      <c r="O2323" t="s">
        <v>1076</v>
      </c>
      <c r="P2323" t="s">
        <v>1545</v>
      </c>
      <c r="Q2323" t="s">
        <v>924</v>
      </c>
      <c r="R2323">
        <v>689196</v>
      </c>
      <c r="S2323" s="19">
        <v>42794</v>
      </c>
      <c r="T2323">
        <v>98430</v>
      </c>
      <c r="U2323" t="s">
        <v>356</v>
      </c>
      <c r="V2323" s="19">
        <v>42796</v>
      </c>
      <c r="W2323" t="s">
        <v>967</v>
      </c>
      <c r="X2323" t="s">
        <v>968</v>
      </c>
      <c r="Y2323" t="s">
        <v>95</v>
      </c>
      <c r="Z2323" t="s">
        <v>364</v>
      </c>
      <c r="AA2323" s="29">
        <v>-60.6</v>
      </c>
      <c r="AB2323">
        <v>0</v>
      </c>
      <c r="AC2323">
        <f t="shared" si="444"/>
        <v>2017</v>
      </c>
      <c r="AD2323">
        <f t="shared" si="445"/>
        <v>3</v>
      </c>
      <c r="AE2323">
        <f t="shared" si="446"/>
        <v>2016</v>
      </c>
      <c r="AF2323">
        <f t="shared" si="447"/>
        <v>12</v>
      </c>
      <c r="AG2323" t="str">
        <f>VLOOKUP(F2323,vlookup!$A$2:$E$660,2,0)</f>
        <v>Retained</v>
      </c>
      <c r="AH2323" t="str">
        <f>VLOOKUP(F2323,vlookup!$A$2:$E$660,3,0)</f>
        <v>Service Contract</v>
      </c>
      <c r="AI2323" t="str">
        <f>VLOOKUP(F2323,vlookup!$A$2:$E$660,4,0)</f>
        <v>Used Car Programs</v>
      </c>
      <c r="AJ2323" t="str">
        <f>VLOOKUP(F2323,vlookup!$A$2:$E$660,5,0)</f>
        <v>High Mileage</v>
      </c>
      <c r="AL2323">
        <f t="shared" si="448"/>
        <v>47</v>
      </c>
      <c r="AM2323">
        <f t="shared" si="449"/>
        <v>66</v>
      </c>
      <c r="AN2323">
        <f t="shared" si="450"/>
        <v>3967</v>
      </c>
      <c r="AO2323" t="str">
        <f t="shared" si="451"/>
        <v/>
      </c>
      <c r="AP2323" t="str">
        <f t="shared" si="452"/>
        <v/>
      </c>
      <c r="AQ2323">
        <f t="shared" si="453"/>
        <v>-60.6</v>
      </c>
      <c r="AR2323" t="str">
        <f t="shared" si="454"/>
        <v/>
      </c>
      <c r="AS2323" t="str">
        <f t="shared" si="455"/>
        <v>CH146260L6Y-1</v>
      </c>
      <c r="AT2323" t="str">
        <f>IFERROR(IF(VLOOKUP(Y2323,vlookup!$I$2:$J$9,1,0)=Y2323,VLOOKUP(Y2323,vlookup!$I$2:$J$9,2,0),PROPER(Y2323)),PROPER(Y2323))</f>
        <v>Parts</v>
      </c>
      <c r="AU2323" t="str">
        <f>IFERROR(IF(B2323=VLOOKUP(B2323,vlookup!$L$2:$L$10,1,0),"Yes","No"),"No")</f>
        <v>No</v>
      </c>
    </row>
    <row r="2324" spans="1:47" ht="14.45" customHeight="1" x14ac:dyDescent="0.25">
      <c r="A2324" t="s">
        <v>1549</v>
      </c>
      <c r="B2324" s="31" t="s">
        <v>1550</v>
      </c>
      <c r="C2324">
        <v>1</v>
      </c>
      <c r="D2324">
        <v>1</v>
      </c>
      <c r="E2324" t="s">
        <v>382</v>
      </c>
      <c r="F2324" t="s">
        <v>238</v>
      </c>
      <c r="G2324" t="s">
        <v>922</v>
      </c>
      <c r="H2324" t="s">
        <v>1544</v>
      </c>
      <c r="I2324">
        <v>94463</v>
      </c>
      <c r="J2324" s="19">
        <v>42730</v>
      </c>
      <c r="K2324" s="19">
        <v>42779</v>
      </c>
      <c r="L2324">
        <v>201702</v>
      </c>
      <c r="M2324" s="19">
        <v>42767</v>
      </c>
      <c r="N2324">
        <v>24616</v>
      </c>
      <c r="O2324" t="s">
        <v>1076</v>
      </c>
      <c r="P2324" t="s">
        <v>1545</v>
      </c>
      <c r="Q2324" t="s">
        <v>924</v>
      </c>
      <c r="R2324">
        <v>689196</v>
      </c>
      <c r="S2324" s="19">
        <v>42794</v>
      </c>
      <c r="T2324">
        <v>98430</v>
      </c>
      <c r="U2324" t="s">
        <v>356</v>
      </c>
      <c r="V2324" s="19">
        <v>42796</v>
      </c>
      <c r="W2324" t="s">
        <v>961</v>
      </c>
      <c r="X2324" t="s">
        <v>962</v>
      </c>
      <c r="Y2324" t="s">
        <v>95</v>
      </c>
      <c r="Z2324" t="s">
        <v>364</v>
      </c>
      <c r="AA2324" s="29">
        <v>-24</v>
      </c>
      <c r="AB2324">
        <v>0</v>
      </c>
      <c r="AC2324">
        <f t="shared" si="444"/>
        <v>2017</v>
      </c>
      <c r="AD2324">
        <f t="shared" si="445"/>
        <v>3</v>
      </c>
      <c r="AE2324">
        <f t="shared" si="446"/>
        <v>2016</v>
      </c>
      <c r="AF2324">
        <f t="shared" si="447"/>
        <v>12</v>
      </c>
      <c r="AG2324" t="str">
        <f>VLOOKUP(F2324,vlookup!$A$2:$E$660,2,0)</f>
        <v>Retained</v>
      </c>
      <c r="AH2324" t="str">
        <f>VLOOKUP(F2324,vlookup!$A$2:$E$660,3,0)</f>
        <v>Service Contract</v>
      </c>
      <c r="AI2324" t="str">
        <f>VLOOKUP(F2324,vlookup!$A$2:$E$660,4,0)</f>
        <v>Used Car Programs</v>
      </c>
      <c r="AJ2324" t="str">
        <f>VLOOKUP(F2324,vlookup!$A$2:$E$660,5,0)</f>
        <v>High Mileage</v>
      </c>
      <c r="AL2324">
        <f t="shared" si="448"/>
        <v>47</v>
      </c>
      <c r="AM2324">
        <f t="shared" si="449"/>
        <v>66</v>
      </c>
      <c r="AN2324">
        <f t="shared" si="450"/>
        <v>3967</v>
      </c>
      <c r="AO2324" t="str">
        <f t="shared" si="451"/>
        <v/>
      </c>
      <c r="AP2324" t="str">
        <f t="shared" si="452"/>
        <v/>
      </c>
      <c r="AQ2324">
        <f t="shared" si="453"/>
        <v>-24</v>
      </c>
      <c r="AR2324" t="str">
        <f t="shared" si="454"/>
        <v/>
      </c>
      <c r="AS2324" t="str">
        <f t="shared" si="455"/>
        <v>CH146260L6Y-1</v>
      </c>
      <c r="AT2324" t="str">
        <f>IFERROR(IF(VLOOKUP(Y2324,vlookup!$I$2:$J$9,1,0)=Y2324,VLOOKUP(Y2324,vlookup!$I$2:$J$9,2,0),PROPER(Y2324)),PROPER(Y2324))</f>
        <v>Parts</v>
      </c>
      <c r="AU2324" t="str">
        <f>IFERROR(IF(B2324=VLOOKUP(B2324,vlookup!$L$2:$L$10,1,0),"Yes","No"),"No")</f>
        <v>No</v>
      </c>
    </row>
    <row r="2325" spans="1:47" ht="14.45" customHeight="1" x14ac:dyDescent="0.25">
      <c r="A2325" t="s">
        <v>1549</v>
      </c>
      <c r="B2325" s="31" t="s">
        <v>1550</v>
      </c>
      <c r="C2325">
        <v>1</v>
      </c>
      <c r="D2325">
        <v>1</v>
      </c>
      <c r="E2325" t="s">
        <v>382</v>
      </c>
      <c r="F2325" t="s">
        <v>238</v>
      </c>
      <c r="G2325" t="s">
        <v>922</v>
      </c>
      <c r="H2325" t="s">
        <v>1544</v>
      </c>
      <c r="I2325">
        <v>94463</v>
      </c>
      <c r="J2325" s="19">
        <v>42730</v>
      </c>
      <c r="K2325" s="19">
        <v>42779</v>
      </c>
      <c r="L2325">
        <v>201702</v>
      </c>
      <c r="M2325" s="19">
        <v>42767</v>
      </c>
      <c r="N2325">
        <v>24616</v>
      </c>
      <c r="O2325" t="s">
        <v>1076</v>
      </c>
      <c r="P2325" t="s">
        <v>1545</v>
      </c>
      <c r="Q2325" t="s">
        <v>924</v>
      </c>
      <c r="R2325">
        <v>689196</v>
      </c>
      <c r="S2325" s="19">
        <v>42794</v>
      </c>
      <c r="T2325">
        <v>98430</v>
      </c>
      <c r="U2325" t="s">
        <v>356</v>
      </c>
      <c r="V2325" s="19">
        <v>42796</v>
      </c>
      <c r="W2325" t="s">
        <v>585</v>
      </c>
      <c r="X2325" t="s">
        <v>586</v>
      </c>
      <c r="Y2325" t="s">
        <v>95</v>
      </c>
      <c r="Z2325" t="s">
        <v>364</v>
      </c>
      <c r="AA2325" s="29">
        <v>-2.4500000000000002</v>
      </c>
      <c r="AB2325">
        <v>0</v>
      </c>
      <c r="AC2325">
        <f t="shared" si="444"/>
        <v>2017</v>
      </c>
      <c r="AD2325">
        <f t="shared" si="445"/>
        <v>3</v>
      </c>
      <c r="AE2325">
        <f t="shared" si="446"/>
        <v>2016</v>
      </c>
      <c r="AF2325">
        <f t="shared" si="447"/>
        <v>12</v>
      </c>
      <c r="AG2325" t="str">
        <f>VLOOKUP(F2325,vlookup!$A$2:$E$660,2,0)</f>
        <v>Retained</v>
      </c>
      <c r="AH2325" t="str">
        <f>VLOOKUP(F2325,vlookup!$A$2:$E$660,3,0)</f>
        <v>Service Contract</v>
      </c>
      <c r="AI2325" t="str">
        <f>VLOOKUP(F2325,vlookup!$A$2:$E$660,4,0)</f>
        <v>Used Car Programs</v>
      </c>
      <c r="AJ2325" t="str">
        <f>VLOOKUP(F2325,vlookup!$A$2:$E$660,5,0)</f>
        <v>High Mileage</v>
      </c>
      <c r="AL2325">
        <f t="shared" si="448"/>
        <v>47</v>
      </c>
      <c r="AM2325">
        <f t="shared" si="449"/>
        <v>66</v>
      </c>
      <c r="AN2325">
        <f t="shared" si="450"/>
        <v>3967</v>
      </c>
      <c r="AO2325" t="str">
        <f t="shared" si="451"/>
        <v/>
      </c>
      <c r="AP2325" t="str">
        <f t="shared" si="452"/>
        <v/>
      </c>
      <c r="AQ2325">
        <f t="shared" si="453"/>
        <v>-2.4500000000000002</v>
      </c>
      <c r="AR2325" t="str">
        <f t="shared" si="454"/>
        <v/>
      </c>
      <c r="AS2325" t="str">
        <f t="shared" si="455"/>
        <v>CH146260L6Y-1</v>
      </c>
      <c r="AT2325" t="str">
        <f>IFERROR(IF(VLOOKUP(Y2325,vlookup!$I$2:$J$9,1,0)=Y2325,VLOOKUP(Y2325,vlookup!$I$2:$J$9,2,0),PROPER(Y2325)),PROPER(Y2325))</f>
        <v>Parts</v>
      </c>
      <c r="AU2325" t="str">
        <f>IFERROR(IF(B2325=VLOOKUP(B2325,vlookup!$L$2:$L$10,1,0),"Yes","No"),"No")</f>
        <v>No</v>
      </c>
    </row>
    <row r="2326" spans="1:47" ht="14.45" customHeight="1" x14ac:dyDescent="0.25">
      <c r="A2326" t="s">
        <v>1549</v>
      </c>
      <c r="B2326" s="31" t="s">
        <v>1550</v>
      </c>
      <c r="C2326">
        <v>1</v>
      </c>
      <c r="D2326">
        <v>1</v>
      </c>
      <c r="E2326" t="s">
        <v>382</v>
      </c>
      <c r="F2326" t="s">
        <v>238</v>
      </c>
      <c r="G2326" t="s">
        <v>922</v>
      </c>
      <c r="H2326" t="s">
        <v>1544</v>
      </c>
      <c r="I2326">
        <v>94463</v>
      </c>
      <c r="J2326" s="19">
        <v>42730</v>
      </c>
      <c r="K2326" s="19">
        <v>42779</v>
      </c>
      <c r="L2326">
        <v>201702</v>
      </c>
      <c r="M2326" s="19">
        <v>42767</v>
      </c>
      <c r="N2326">
        <v>24616</v>
      </c>
      <c r="O2326" t="s">
        <v>1076</v>
      </c>
      <c r="P2326" t="s">
        <v>1545</v>
      </c>
      <c r="Q2326" t="s">
        <v>924</v>
      </c>
      <c r="R2326">
        <v>689196</v>
      </c>
      <c r="S2326" s="19">
        <v>42794</v>
      </c>
      <c r="T2326">
        <v>98430</v>
      </c>
      <c r="U2326" t="s">
        <v>356</v>
      </c>
      <c r="V2326" s="19">
        <v>42796</v>
      </c>
      <c r="W2326" t="s">
        <v>610</v>
      </c>
      <c r="X2326" t="s">
        <v>611</v>
      </c>
      <c r="Y2326" t="s">
        <v>95</v>
      </c>
      <c r="Z2326" t="s">
        <v>364</v>
      </c>
      <c r="AA2326" s="29">
        <v>-21</v>
      </c>
      <c r="AB2326">
        <v>0</v>
      </c>
      <c r="AC2326">
        <f t="shared" si="444"/>
        <v>2017</v>
      </c>
      <c r="AD2326">
        <f t="shared" si="445"/>
        <v>3</v>
      </c>
      <c r="AE2326">
        <f t="shared" si="446"/>
        <v>2016</v>
      </c>
      <c r="AF2326">
        <f t="shared" si="447"/>
        <v>12</v>
      </c>
      <c r="AG2326" t="str">
        <f>VLOOKUP(F2326,vlookup!$A$2:$E$660,2,0)</f>
        <v>Retained</v>
      </c>
      <c r="AH2326" t="str">
        <f>VLOOKUP(F2326,vlookup!$A$2:$E$660,3,0)</f>
        <v>Service Contract</v>
      </c>
      <c r="AI2326" t="str">
        <f>VLOOKUP(F2326,vlookup!$A$2:$E$660,4,0)</f>
        <v>Used Car Programs</v>
      </c>
      <c r="AJ2326" t="str">
        <f>VLOOKUP(F2326,vlookup!$A$2:$E$660,5,0)</f>
        <v>High Mileage</v>
      </c>
      <c r="AL2326">
        <f t="shared" si="448"/>
        <v>47</v>
      </c>
      <c r="AM2326">
        <f t="shared" si="449"/>
        <v>66</v>
      </c>
      <c r="AN2326">
        <f t="shared" si="450"/>
        <v>3967</v>
      </c>
      <c r="AO2326" t="str">
        <f t="shared" si="451"/>
        <v/>
      </c>
      <c r="AP2326" t="str">
        <f t="shared" si="452"/>
        <v/>
      </c>
      <c r="AQ2326">
        <f t="shared" si="453"/>
        <v>-21</v>
      </c>
      <c r="AR2326" t="str">
        <f t="shared" si="454"/>
        <v/>
      </c>
      <c r="AS2326" t="str">
        <f t="shared" si="455"/>
        <v>CH146260L6Y-1</v>
      </c>
      <c r="AT2326" t="str">
        <f>IFERROR(IF(VLOOKUP(Y2326,vlookup!$I$2:$J$9,1,0)=Y2326,VLOOKUP(Y2326,vlookup!$I$2:$J$9,2,0),PROPER(Y2326)),PROPER(Y2326))</f>
        <v>Parts</v>
      </c>
      <c r="AU2326" t="str">
        <f>IFERROR(IF(B2326=VLOOKUP(B2326,vlookup!$L$2:$L$10,1,0),"Yes","No"),"No")</f>
        <v>No</v>
      </c>
    </row>
    <row r="2327" spans="1:47" ht="14.45" customHeight="1" x14ac:dyDescent="0.25">
      <c r="A2327" t="s">
        <v>1551</v>
      </c>
      <c r="B2327" s="31" t="s">
        <v>1552</v>
      </c>
      <c r="C2327">
        <v>2</v>
      </c>
      <c r="D2327">
        <v>1</v>
      </c>
      <c r="E2327" t="s">
        <v>382</v>
      </c>
      <c r="F2327" t="s">
        <v>464</v>
      </c>
      <c r="G2327" t="s">
        <v>19</v>
      </c>
      <c r="H2327" t="s">
        <v>1553</v>
      </c>
      <c r="I2327">
        <v>68794</v>
      </c>
      <c r="J2327" s="19">
        <v>44766</v>
      </c>
      <c r="K2327" s="19">
        <v>44796</v>
      </c>
      <c r="L2327">
        <v>202208</v>
      </c>
      <c r="M2327" s="19">
        <v>44774</v>
      </c>
      <c r="N2327">
        <v>24616</v>
      </c>
      <c r="O2327" t="s">
        <v>1076</v>
      </c>
      <c r="P2327" t="s">
        <v>1183</v>
      </c>
      <c r="Q2327" t="s">
        <v>924</v>
      </c>
      <c r="R2327">
        <v>28038</v>
      </c>
      <c r="S2327" s="19">
        <v>44965</v>
      </c>
      <c r="T2327">
        <v>77995</v>
      </c>
      <c r="U2327" t="s">
        <v>357</v>
      </c>
      <c r="V2327" s="19">
        <v>44993</v>
      </c>
      <c r="W2327" t="s">
        <v>367</v>
      </c>
      <c r="X2327" t="s">
        <v>368</v>
      </c>
      <c r="Y2327" t="s">
        <v>95</v>
      </c>
      <c r="Z2327" t="s">
        <v>365</v>
      </c>
      <c r="AA2327" s="29">
        <v>-35</v>
      </c>
      <c r="AB2327">
        <v>0</v>
      </c>
      <c r="AC2327">
        <f t="shared" si="444"/>
        <v>2023</v>
      </c>
      <c r="AD2327">
        <f t="shared" si="445"/>
        <v>3</v>
      </c>
      <c r="AE2327">
        <f t="shared" si="446"/>
        <v>2022</v>
      </c>
      <c r="AF2327">
        <f t="shared" si="447"/>
        <v>7</v>
      </c>
      <c r="AG2327" t="str">
        <f>VLOOKUP(F2327,vlookup!$A$2:$E$660,2,0)</f>
        <v>Retained</v>
      </c>
      <c r="AH2327" t="str">
        <f>VLOOKUP(F2327,vlookup!$A$2:$E$660,3,0)</f>
        <v>Service Contract</v>
      </c>
      <c r="AI2327" t="str">
        <f>VLOOKUP(F2327,vlookup!$A$2:$E$660,4,0)</f>
        <v>Used Car Programs</v>
      </c>
      <c r="AJ2327" t="str">
        <f>VLOOKUP(F2327,vlookup!$A$2:$E$660,5,0)</f>
        <v>High Mileage</v>
      </c>
      <c r="AL2327">
        <f t="shared" si="448"/>
        <v>29</v>
      </c>
      <c r="AM2327">
        <f t="shared" si="449"/>
        <v>224</v>
      </c>
      <c r="AN2327">
        <f t="shared" si="450"/>
        <v>9201</v>
      </c>
      <c r="AO2327" t="str">
        <f t="shared" si="451"/>
        <v/>
      </c>
      <c r="AP2327" t="str">
        <f t="shared" si="452"/>
        <v/>
      </c>
      <c r="AQ2327" t="str">
        <f t="shared" si="453"/>
        <v/>
      </c>
      <c r="AR2327">
        <f t="shared" si="454"/>
        <v>-35</v>
      </c>
      <c r="AS2327" t="str">
        <f t="shared" si="455"/>
        <v>ZAGEH366484G22-2</v>
      </c>
      <c r="AT2327" t="str">
        <f>IFERROR(IF(VLOOKUP(Y2327,vlookup!$I$2:$J$9,1,0)=Y2327,VLOOKUP(Y2327,vlookup!$I$2:$J$9,2,0),PROPER(Y2327)),PROPER(Y2327))</f>
        <v>Parts</v>
      </c>
      <c r="AU2327" t="str">
        <f>IFERROR(IF(B2327=VLOOKUP(B2327,vlookup!$L$2:$L$10,1,0),"Yes","No"),"No")</f>
        <v>No</v>
      </c>
    </row>
    <row r="2328" spans="1:47" ht="14.45" customHeight="1" x14ac:dyDescent="0.25">
      <c r="A2328" t="s">
        <v>1551</v>
      </c>
      <c r="B2328" s="31" t="s">
        <v>1552</v>
      </c>
      <c r="C2328">
        <v>2</v>
      </c>
      <c r="D2328">
        <v>1</v>
      </c>
      <c r="E2328" t="s">
        <v>382</v>
      </c>
      <c r="F2328" t="s">
        <v>464</v>
      </c>
      <c r="G2328" t="s">
        <v>19</v>
      </c>
      <c r="H2328" t="s">
        <v>1553</v>
      </c>
      <c r="I2328">
        <v>68794</v>
      </c>
      <c r="J2328" s="19">
        <v>44766</v>
      </c>
      <c r="K2328" s="19">
        <v>44796</v>
      </c>
      <c r="L2328">
        <v>202208</v>
      </c>
      <c r="M2328" s="19">
        <v>44774</v>
      </c>
      <c r="N2328">
        <v>24616</v>
      </c>
      <c r="O2328" t="s">
        <v>1076</v>
      </c>
      <c r="P2328" t="s">
        <v>1183</v>
      </c>
      <c r="Q2328" t="s">
        <v>924</v>
      </c>
      <c r="R2328">
        <v>28038</v>
      </c>
      <c r="S2328" s="19">
        <v>44965</v>
      </c>
      <c r="T2328">
        <v>77995</v>
      </c>
      <c r="U2328" t="s">
        <v>357</v>
      </c>
      <c r="V2328" s="19">
        <v>44993</v>
      </c>
      <c r="W2328" t="s">
        <v>593</v>
      </c>
      <c r="X2328" t="s">
        <v>594</v>
      </c>
      <c r="Y2328" t="s">
        <v>95</v>
      </c>
      <c r="Z2328" t="s">
        <v>364</v>
      </c>
      <c r="AA2328" s="29">
        <v>-64.739999999999995</v>
      </c>
      <c r="AB2328">
        <v>0</v>
      </c>
      <c r="AC2328">
        <f t="shared" si="444"/>
        <v>2023</v>
      </c>
      <c r="AD2328">
        <f t="shared" si="445"/>
        <v>3</v>
      </c>
      <c r="AE2328">
        <f t="shared" si="446"/>
        <v>2022</v>
      </c>
      <c r="AF2328">
        <f t="shared" si="447"/>
        <v>7</v>
      </c>
      <c r="AG2328" t="str">
        <f>VLOOKUP(F2328,vlookup!$A$2:$E$660,2,0)</f>
        <v>Retained</v>
      </c>
      <c r="AH2328" t="str">
        <f>VLOOKUP(F2328,vlookup!$A$2:$E$660,3,0)</f>
        <v>Service Contract</v>
      </c>
      <c r="AI2328" t="str">
        <f>VLOOKUP(F2328,vlookup!$A$2:$E$660,4,0)</f>
        <v>Used Car Programs</v>
      </c>
      <c r="AJ2328" t="str">
        <f>VLOOKUP(F2328,vlookup!$A$2:$E$660,5,0)</f>
        <v>High Mileage</v>
      </c>
      <c r="AL2328">
        <f t="shared" si="448"/>
        <v>29</v>
      </c>
      <c r="AM2328">
        <f t="shared" si="449"/>
        <v>224</v>
      </c>
      <c r="AN2328">
        <f t="shared" si="450"/>
        <v>9201</v>
      </c>
      <c r="AO2328" t="str">
        <f t="shared" si="451"/>
        <v/>
      </c>
      <c r="AP2328" t="str">
        <f t="shared" si="452"/>
        <v/>
      </c>
      <c r="AQ2328" t="str">
        <f t="shared" si="453"/>
        <v/>
      </c>
      <c r="AR2328">
        <f t="shared" si="454"/>
        <v>-64.739999999999995</v>
      </c>
      <c r="AS2328" t="str">
        <f t="shared" si="455"/>
        <v>ZAGEH366484G22-2</v>
      </c>
      <c r="AT2328" t="str">
        <f>IFERROR(IF(VLOOKUP(Y2328,vlookup!$I$2:$J$9,1,0)=Y2328,VLOOKUP(Y2328,vlookup!$I$2:$J$9,2,0),PROPER(Y2328)),PROPER(Y2328))</f>
        <v>Parts</v>
      </c>
      <c r="AU2328" t="str">
        <f>IFERROR(IF(B2328=VLOOKUP(B2328,vlookup!$L$2:$L$10,1,0),"Yes","No"),"No")</f>
        <v>No</v>
      </c>
    </row>
    <row r="2329" spans="1:47" ht="14.45" customHeight="1" x14ac:dyDescent="0.25">
      <c r="A2329" t="s">
        <v>1551</v>
      </c>
      <c r="B2329" s="31" t="s">
        <v>1552</v>
      </c>
      <c r="C2329">
        <v>2</v>
      </c>
      <c r="D2329">
        <v>1</v>
      </c>
      <c r="E2329" t="s">
        <v>382</v>
      </c>
      <c r="F2329" t="s">
        <v>464</v>
      </c>
      <c r="G2329" t="s">
        <v>19</v>
      </c>
      <c r="H2329" t="s">
        <v>1553</v>
      </c>
      <c r="I2329">
        <v>68794</v>
      </c>
      <c r="J2329" s="19">
        <v>44766</v>
      </c>
      <c r="K2329" s="19">
        <v>44796</v>
      </c>
      <c r="L2329">
        <v>202208</v>
      </c>
      <c r="M2329" s="19">
        <v>44774</v>
      </c>
      <c r="N2329">
        <v>24616</v>
      </c>
      <c r="O2329" t="s">
        <v>1076</v>
      </c>
      <c r="P2329" t="s">
        <v>1183</v>
      </c>
      <c r="Q2329" t="s">
        <v>924</v>
      </c>
      <c r="R2329">
        <v>28038</v>
      </c>
      <c r="S2329" s="19">
        <v>44965</v>
      </c>
      <c r="T2329">
        <v>77995</v>
      </c>
      <c r="U2329" t="s">
        <v>357</v>
      </c>
      <c r="V2329" s="19">
        <v>44993</v>
      </c>
      <c r="W2329" t="s">
        <v>2772</v>
      </c>
      <c r="X2329" t="s">
        <v>2773</v>
      </c>
      <c r="Y2329" t="s">
        <v>95</v>
      </c>
      <c r="Z2329" t="s">
        <v>364</v>
      </c>
      <c r="AA2329" s="29">
        <v>-3225</v>
      </c>
      <c r="AB2329">
        <v>0</v>
      </c>
      <c r="AC2329">
        <f t="shared" si="444"/>
        <v>2023</v>
      </c>
      <c r="AD2329">
        <f t="shared" si="445"/>
        <v>3</v>
      </c>
      <c r="AE2329">
        <f t="shared" si="446"/>
        <v>2022</v>
      </c>
      <c r="AF2329">
        <f t="shared" si="447"/>
        <v>7</v>
      </c>
      <c r="AG2329" t="str">
        <f>VLOOKUP(F2329,vlookup!$A$2:$E$660,2,0)</f>
        <v>Retained</v>
      </c>
      <c r="AH2329" t="str">
        <f>VLOOKUP(F2329,vlookup!$A$2:$E$660,3,0)</f>
        <v>Service Contract</v>
      </c>
      <c r="AI2329" t="str">
        <f>VLOOKUP(F2329,vlookup!$A$2:$E$660,4,0)</f>
        <v>Used Car Programs</v>
      </c>
      <c r="AJ2329" t="str">
        <f>VLOOKUP(F2329,vlookup!$A$2:$E$660,5,0)</f>
        <v>High Mileage</v>
      </c>
      <c r="AL2329">
        <f t="shared" si="448"/>
        <v>29</v>
      </c>
      <c r="AM2329">
        <f t="shared" si="449"/>
        <v>224</v>
      </c>
      <c r="AN2329">
        <f t="shared" si="450"/>
        <v>9201</v>
      </c>
      <c r="AO2329" t="str">
        <f t="shared" si="451"/>
        <v/>
      </c>
      <c r="AP2329" t="str">
        <f t="shared" si="452"/>
        <v/>
      </c>
      <c r="AQ2329" t="str">
        <f t="shared" si="453"/>
        <v/>
      </c>
      <c r="AR2329">
        <f t="shared" si="454"/>
        <v>-3225</v>
      </c>
      <c r="AS2329" t="str">
        <f t="shared" si="455"/>
        <v>ZAGEH366484G22-2</v>
      </c>
      <c r="AT2329" t="str">
        <f>IFERROR(IF(VLOOKUP(Y2329,vlookup!$I$2:$J$9,1,0)=Y2329,VLOOKUP(Y2329,vlookup!$I$2:$J$9,2,0),PROPER(Y2329)),PROPER(Y2329))</f>
        <v>Parts</v>
      </c>
      <c r="AU2329" t="str">
        <f>IFERROR(IF(B2329=VLOOKUP(B2329,vlookup!$L$2:$L$10,1,0),"Yes","No"),"No")</f>
        <v>No</v>
      </c>
    </row>
    <row r="2330" spans="1:47" ht="14.45" customHeight="1" x14ac:dyDescent="0.25">
      <c r="A2330" t="s">
        <v>3071</v>
      </c>
      <c r="B2330" s="31" t="s">
        <v>3072</v>
      </c>
      <c r="C2330">
        <v>1</v>
      </c>
      <c r="D2330">
        <v>1</v>
      </c>
      <c r="E2330" t="s">
        <v>382</v>
      </c>
      <c r="F2330" t="s">
        <v>464</v>
      </c>
      <c r="G2330" t="s">
        <v>922</v>
      </c>
      <c r="H2330" t="s">
        <v>1544</v>
      </c>
      <c r="I2330">
        <v>85454</v>
      </c>
      <c r="J2330" s="19">
        <v>44604</v>
      </c>
      <c r="K2330" s="19">
        <v>44650</v>
      </c>
      <c r="L2330">
        <v>202203</v>
      </c>
      <c r="M2330" s="19">
        <v>44621</v>
      </c>
      <c r="N2330">
        <v>24617</v>
      </c>
      <c r="O2330" t="s">
        <v>1070</v>
      </c>
      <c r="P2330" t="s">
        <v>3073</v>
      </c>
      <c r="Q2330" t="s">
        <v>924</v>
      </c>
      <c r="R2330">
        <v>136363</v>
      </c>
      <c r="S2330" s="19">
        <v>44797</v>
      </c>
      <c r="T2330">
        <v>94079</v>
      </c>
      <c r="U2330" t="s">
        <v>356</v>
      </c>
      <c r="V2330" s="19">
        <v>44867</v>
      </c>
      <c r="W2330" t="s">
        <v>1042</v>
      </c>
      <c r="X2330" t="s">
        <v>1043</v>
      </c>
      <c r="Y2330" t="s">
        <v>95</v>
      </c>
      <c r="Z2330" t="s">
        <v>365</v>
      </c>
      <c r="AA2330" s="29">
        <v>-29.45</v>
      </c>
      <c r="AB2330">
        <v>0</v>
      </c>
      <c r="AC2330">
        <f t="shared" si="444"/>
        <v>2022</v>
      </c>
      <c r="AD2330">
        <f t="shared" si="445"/>
        <v>11</v>
      </c>
      <c r="AE2330">
        <f t="shared" si="446"/>
        <v>2022</v>
      </c>
      <c r="AF2330">
        <f t="shared" si="447"/>
        <v>2</v>
      </c>
      <c r="AG2330" t="str">
        <f>VLOOKUP(F2330,vlookup!$A$2:$E$660,2,0)</f>
        <v>Retained</v>
      </c>
      <c r="AH2330" t="str">
        <f>VLOOKUP(F2330,vlookup!$A$2:$E$660,3,0)</f>
        <v>Service Contract</v>
      </c>
      <c r="AI2330" t="str">
        <f>VLOOKUP(F2330,vlookup!$A$2:$E$660,4,0)</f>
        <v>Used Car Programs</v>
      </c>
      <c r="AJ2330" t="str">
        <f>VLOOKUP(F2330,vlookup!$A$2:$E$660,5,0)</f>
        <v>High Mileage</v>
      </c>
      <c r="AL2330">
        <f t="shared" si="448"/>
        <v>48</v>
      </c>
      <c r="AM2330">
        <f t="shared" si="449"/>
        <v>260</v>
      </c>
      <c r="AN2330">
        <f t="shared" si="450"/>
        <v>8625</v>
      </c>
      <c r="AO2330" t="str">
        <f t="shared" si="451"/>
        <v/>
      </c>
      <c r="AP2330" t="str">
        <f t="shared" si="452"/>
        <v/>
      </c>
      <c r="AQ2330" t="str">
        <f t="shared" si="453"/>
        <v/>
      </c>
      <c r="AR2330">
        <f t="shared" si="454"/>
        <v>-29.45</v>
      </c>
      <c r="AS2330" t="str">
        <f t="shared" si="455"/>
        <v>ZAGEH238016B22-1</v>
      </c>
      <c r="AT2330" t="str">
        <f>IFERROR(IF(VLOOKUP(Y2330,vlookup!$I$2:$J$9,1,0)=Y2330,VLOOKUP(Y2330,vlookup!$I$2:$J$9,2,0),PROPER(Y2330)),PROPER(Y2330))</f>
        <v>Parts</v>
      </c>
      <c r="AU2330" t="str">
        <f>IFERROR(IF(B2330=VLOOKUP(B2330,vlookup!$L$2:$L$10,1,0),"Yes","No"),"No")</f>
        <v>No</v>
      </c>
    </row>
    <row r="2331" spans="1:47" ht="14.45" customHeight="1" x14ac:dyDescent="0.25">
      <c r="A2331" t="s">
        <v>3071</v>
      </c>
      <c r="B2331" s="31" t="s">
        <v>3072</v>
      </c>
      <c r="C2331">
        <v>1</v>
      </c>
      <c r="D2331">
        <v>1</v>
      </c>
      <c r="E2331" t="s">
        <v>382</v>
      </c>
      <c r="F2331" t="s">
        <v>464</v>
      </c>
      <c r="G2331" t="s">
        <v>922</v>
      </c>
      <c r="H2331" t="s">
        <v>1544</v>
      </c>
      <c r="I2331">
        <v>85454</v>
      </c>
      <c r="J2331" s="19">
        <v>44604</v>
      </c>
      <c r="K2331" s="19">
        <v>44650</v>
      </c>
      <c r="L2331">
        <v>202203</v>
      </c>
      <c r="M2331" s="19">
        <v>44621</v>
      </c>
      <c r="N2331">
        <v>24617</v>
      </c>
      <c r="O2331" t="s">
        <v>1070</v>
      </c>
      <c r="P2331" t="s">
        <v>3073</v>
      </c>
      <c r="Q2331" t="s">
        <v>924</v>
      </c>
      <c r="R2331">
        <v>136363</v>
      </c>
      <c r="S2331" s="19">
        <v>44797</v>
      </c>
      <c r="T2331">
        <v>94079</v>
      </c>
      <c r="U2331" t="s">
        <v>356</v>
      </c>
      <c r="V2331" s="19">
        <v>44867</v>
      </c>
      <c r="W2331" t="s">
        <v>967</v>
      </c>
      <c r="X2331" t="s">
        <v>968</v>
      </c>
      <c r="Y2331" t="s">
        <v>95</v>
      </c>
      <c r="Z2331" t="s">
        <v>364</v>
      </c>
      <c r="AA2331" s="29">
        <v>-331</v>
      </c>
      <c r="AB2331">
        <v>0</v>
      </c>
      <c r="AC2331">
        <f t="shared" si="444"/>
        <v>2022</v>
      </c>
      <c r="AD2331">
        <f t="shared" si="445"/>
        <v>11</v>
      </c>
      <c r="AE2331">
        <f t="shared" si="446"/>
        <v>2022</v>
      </c>
      <c r="AF2331">
        <f t="shared" si="447"/>
        <v>2</v>
      </c>
      <c r="AG2331" t="str">
        <f>VLOOKUP(F2331,vlookup!$A$2:$E$660,2,0)</f>
        <v>Retained</v>
      </c>
      <c r="AH2331" t="str">
        <f>VLOOKUP(F2331,vlookup!$A$2:$E$660,3,0)</f>
        <v>Service Contract</v>
      </c>
      <c r="AI2331" t="str">
        <f>VLOOKUP(F2331,vlookup!$A$2:$E$660,4,0)</f>
        <v>Used Car Programs</v>
      </c>
      <c r="AJ2331" t="str">
        <f>VLOOKUP(F2331,vlookup!$A$2:$E$660,5,0)</f>
        <v>High Mileage</v>
      </c>
      <c r="AL2331">
        <f t="shared" si="448"/>
        <v>48</v>
      </c>
      <c r="AM2331">
        <f t="shared" si="449"/>
        <v>260</v>
      </c>
      <c r="AN2331">
        <f t="shared" si="450"/>
        <v>8625</v>
      </c>
      <c r="AO2331" t="str">
        <f t="shared" si="451"/>
        <v/>
      </c>
      <c r="AP2331" t="str">
        <f t="shared" si="452"/>
        <v/>
      </c>
      <c r="AQ2331" t="str">
        <f t="shared" si="453"/>
        <v/>
      </c>
      <c r="AR2331">
        <f t="shared" si="454"/>
        <v>-331</v>
      </c>
      <c r="AS2331" t="str">
        <f t="shared" si="455"/>
        <v>ZAGEH238016B22-1</v>
      </c>
      <c r="AT2331" t="str">
        <f>IFERROR(IF(VLOOKUP(Y2331,vlookup!$I$2:$J$9,1,0)=Y2331,VLOOKUP(Y2331,vlookup!$I$2:$J$9,2,0),PROPER(Y2331)),PROPER(Y2331))</f>
        <v>Parts</v>
      </c>
      <c r="AU2331" t="str">
        <f>IFERROR(IF(B2331=VLOOKUP(B2331,vlookup!$L$2:$L$10,1,0),"Yes","No"),"No")</f>
        <v>No</v>
      </c>
    </row>
    <row r="2332" spans="1:47" ht="14.45" customHeight="1" x14ac:dyDescent="0.25">
      <c r="A2332" t="s">
        <v>3071</v>
      </c>
      <c r="B2332" s="31" t="s">
        <v>3072</v>
      </c>
      <c r="C2332">
        <v>1</v>
      </c>
      <c r="D2332">
        <v>1</v>
      </c>
      <c r="E2332" t="s">
        <v>382</v>
      </c>
      <c r="F2332" t="s">
        <v>464</v>
      </c>
      <c r="G2332" t="s">
        <v>922</v>
      </c>
      <c r="H2332" t="s">
        <v>1544</v>
      </c>
      <c r="I2332">
        <v>85454</v>
      </c>
      <c r="J2332" s="19">
        <v>44604</v>
      </c>
      <c r="K2332" s="19">
        <v>44650</v>
      </c>
      <c r="L2332">
        <v>202203</v>
      </c>
      <c r="M2332" s="19">
        <v>44621</v>
      </c>
      <c r="N2332">
        <v>24617</v>
      </c>
      <c r="O2332" t="s">
        <v>1070</v>
      </c>
      <c r="P2332" t="s">
        <v>3073</v>
      </c>
      <c r="Q2332" t="s">
        <v>924</v>
      </c>
      <c r="R2332">
        <v>136363</v>
      </c>
      <c r="S2332" s="19">
        <v>44797</v>
      </c>
      <c r="T2332">
        <v>94079</v>
      </c>
      <c r="U2332" t="s">
        <v>356</v>
      </c>
      <c r="V2332" s="19">
        <v>44867</v>
      </c>
      <c r="W2332" t="s">
        <v>367</v>
      </c>
      <c r="X2332" t="s">
        <v>368</v>
      </c>
      <c r="Y2332" t="s">
        <v>95</v>
      </c>
      <c r="Z2332" t="s">
        <v>365</v>
      </c>
      <c r="AA2332" s="29">
        <v>-24.2</v>
      </c>
      <c r="AB2332">
        <v>0</v>
      </c>
      <c r="AC2332">
        <f t="shared" si="444"/>
        <v>2022</v>
      </c>
      <c r="AD2332">
        <f t="shared" si="445"/>
        <v>11</v>
      </c>
      <c r="AE2332">
        <f t="shared" si="446"/>
        <v>2022</v>
      </c>
      <c r="AF2332">
        <f t="shared" si="447"/>
        <v>2</v>
      </c>
      <c r="AG2332" t="str">
        <f>VLOOKUP(F2332,vlookup!$A$2:$E$660,2,0)</f>
        <v>Retained</v>
      </c>
      <c r="AH2332" t="str">
        <f>VLOOKUP(F2332,vlookup!$A$2:$E$660,3,0)</f>
        <v>Service Contract</v>
      </c>
      <c r="AI2332" t="str">
        <f>VLOOKUP(F2332,vlookup!$A$2:$E$660,4,0)</f>
        <v>Used Car Programs</v>
      </c>
      <c r="AJ2332" t="str">
        <f>VLOOKUP(F2332,vlookup!$A$2:$E$660,5,0)</f>
        <v>High Mileage</v>
      </c>
      <c r="AL2332">
        <f t="shared" si="448"/>
        <v>48</v>
      </c>
      <c r="AM2332">
        <f t="shared" si="449"/>
        <v>260</v>
      </c>
      <c r="AN2332">
        <f t="shared" si="450"/>
        <v>8625</v>
      </c>
      <c r="AO2332" t="str">
        <f t="shared" si="451"/>
        <v/>
      </c>
      <c r="AP2332" t="str">
        <f t="shared" si="452"/>
        <v/>
      </c>
      <c r="AQ2332" t="str">
        <f t="shared" si="453"/>
        <v/>
      </c>
      <c r="AR2332">
        <f t="shared" si="454"/>
        <v>-24.2</v>
      </c>
      <c r="AS2332" t="str">
        <f t="shared" si="455"/>
        <v>ZAGEH238016B22-1</v>
      </c>
      <c r="AT2332" t="str">
        <f>IFERROR(IF(VLOOKUP(Y2332,vlookup!$I$2:$J$9,1,0)=Y2332,VLOOKUP(Y2332,vlookup!$I$2:$J$9,2,0),PROPER(Y2332)),PROPER(Y2332))</f>
        <v>Parts</v>
      </c>
      <c r="AU2332" t="str">
        <f>IFERROR(IF(B2332=VLOOKUP(B2332,vlookup!$L$2:$L$10,1,0),"Yes","No"),"No")</f>
        <v>No</v>
      </c>
    </row>
    <row r="2333" spans="1:47" ht="14.45" customHeight="1" x14ac:dyDescent="0.25">
      <c r="A2333" t="s">
        <v>3071</v>
      </c>
      <c r="B2333" s="31" t="s">
        <v>3072</v>
      </c>
      <c r="C2333">
        <v>1</v>
      </c>
      <c r="D2333">
        <v>1</v>
      </c>
      <c r="E2333" t="s">
        <v>382</v>
      </c>
      <c r="F2333" t="s">
        <v>464</v>
      </c>
      <c r="G2333" t="s">
        <v>922</v>
      </c>
      <c r="H2333" t="s">
        <v>1544</v>
      </c>
      <c r="I2333">
        <v>85454</v>
      </c>
      <c r="J2333" s="19">
        <v>44604</v>
      </c>
      <c r="K2333" s="19">
        <v>44650</v>
      </c>
      <c r="L2333">
        <v>202203</v>
      </c>
      <c r="M2333" s="19">
        <v>44621</v>
      </c>
      <c r="N2333">
        <v>24617</v>
      </c>
      <c r="O2333" t="s">
        <v>1070</v>
      </c>
      <c r="P2333" t="s">
        <v>3073</v>
      </c>
      <c r="Q2333" t="s">
        <v>924</v>
      </c>
      <c r="R2333">
        <v>136363</v>
      </c>
      <c r="S2333" s="19">
        <v>44797</v>
      </c>
      <c r="T2333">
        <v>94079</v>
      </c>
      <c r="U2333" t="s">
        <v>356</v>
      </c>
      <c r="V2333" s="19">
        <v>44867</v>
      </c>
      <c r="W2333" t="s">
        <v>648</v>
      </c>
      <c r="X2333" t="s">
        <v>649</v>
      </c>
      <c r="Y2333" t="s">
        <v>95</v>
      </c>
      <c r="Z2333" t="s">
        <v>364</v>
      </c>
      <c r="AA2333" s="29">
        <v>-426</v>
      </c>
      <c r="AB2333">
        <v>0</v>
      </c>
      <c r="AC2333">
        <f t="shared" si="444"/>
        <v>2022</v>
      </c>
      <c r="AD2333">
        <f t="shared" si="445"/>
        <v>11</v>
      </c>
      <c r="AE2333">
        <f t="shared" si="446"/>
        <v>2022</v>
      </c>
      <c r="AF2333">
        <f t="shared" si="447"/>
        <v>2</v>
      </c>
      <c r="AG2333" t="str">
        <f>VLOOKUP(F2333,vlookup!$A$2:$E$660,2,0)</f>
        <v>Retained</v>
      </c>
      <c r="AH2333" t="str">
        <f>VLOOKUP(F2333,vlookup!$A$2:$E$660,3,0)</f>
        <v>Service Contract</v>
      </c>
      <c r="AI2333" t="str">
        <f>VLOOKUP(F2333,vlookup!$A$2:$E$660,4,0)</f>
        <v>Used Car Programs</v>
      </c>
      <c r="AJ2333" t="str">
        <f>VLOOKUP(F2333,vlookup!$A$2:$E$660,5,0)</f>
        <v>High Mileage</v>
      </c>
      <c r="AL2333">
        <f t="shared" si="448"/>
        <v>48</v>
      </c>
      <c r="AM2333">
        <f t="shared" si="449"/>
        <v>260</v>
      </c>
      <c r="AN2333">
        <f t="shared" si="450"/>
        <v>8625</v>
      </c>
      <c r="AO2333" t="str">
        <f t="shared" si="451"/>
        <v/>
      </c>
      <c r="AP2333" t="str">
        <f t="shared" si="452"/>
        <v/>
      </c>
      <c r="AQ2333" t="str">
        <f t="shared" si="453"/>
        <v/>
      </c>
      <c r="AR2333">
        <f t="shared" si="454"/>
        <v>-426</v>
      </c>
      <c r="AS2333" t="str">
        <f t="shared" si="455"/>
        <v>ZAGEH238016B22-1</v>
      </c>
      <c r="AT2333" t="str">
        <f>IFERROR(IF(VLOOKUP(Y2333,vlookup!$I$2:$J$9,1,0)=Y2333,VLOOKUP(Y2333,vlookup!$I$2:$J$9,2,0),PROPER(Y2333)),PROPER(Y2333))</f>
        <v>Parts</v>
      </c>
      <c r="AU2333" t="str">
        <f>IFERROR(IF(B2333=VLOOKUP(B2333,vlookup!$L$2:$L$10,1,0),"Yes","No"),"No")</f>
        <v>No</v>
      </c>
    </row>
    <row r="2334" spans="1:47" ht="14.45" customHeight="1" x14ac:dyDescent="0.25">
      <c r="A2334" t="s">
        <v>3071</v>
      </c>
      <c r="B2334" s="31" t="s">
        <v>3072</v>
      </c>
      <c r="C2334">
        <v>1</v>
      </c>
      <c r="D2334">
        <v>1</v>
      </c>
      <c r="E2334" t="s">
        <v>382</v>
      </c>
      <c r="F2334" t="s">
        <v>464</v>
      </c>
      <c r="G2334" t="s">
        <v>922</v>
      </c>
      <c r="H2334" t="s">
        <v>1544</v>
      </c>
      <c r="I2334">
        <v>85454</v>
      </c>
      <c r="J2334" s="19">
        <v>44604</v>
      </c>
      <c r="K2334" s="19">
        <v>44650</v>
      </c>
      <c r="L2334">
        <v>202203</v>
      </c>
      <c r="M2334" s="19">
        <v>44621</v>
      </c>
      <c r="N2334">
        <v>24617</v>
      </c>
      <c r="O2334" t="s">
        <v>1070</v>
      </c>
      <c r="P2334" t="s">
        <v>3073</v>
      </c>
      <c r="Q2334" t="s">
        <v>924</v>
      </c>
      <c r="R2334">
        <v>136363</v>
      </c>
      <c r="S2334" s="19">
        <v>44797</v>
      </c>
      <c r="T2334">
        <v>94079</v>
      </c>
      <c r="U2334" t="s">
        <v>356</v>
      </c>
      <c r="V2334" s="19">
        <v>44867</v>
      </c>
      <c r="W2334" t="s">
        <v>593</v>
      </c>
      <c r="X2334" t="s">
        <v>594</v>
      </c>
      <c r="Y2334" t="s">
        <v>95</v>
      </c>
      <c r="Z2334" t="s">
        <v>364</v>
      </c>
      <c r="AA2334" s="29">
        <v>-91</v>
      </c>
      <c r="AB2334">
        <v>0</v>
      </c>
      <c r="AC2334">
        <f t="shared" si="444"/>
        <v>2022</v>
      </c>
      <c r="AD2334">
        <f t="shared" si="445"/>
        <v>11</v>
      </c>
      <c r="AE2334">
        <f t="shared" si="446"/>
        <v>2022</v>
      </c>
      <c r="AF2334">
        <f t="shared" si="447"/>
        <v>2</v>
      </c>
      <c r="AG2334" t="str">
        <f>VLOOKUP(F2334,vlookup!$A$2:$E$660,2,0)</f>
        <v>Retained</v>
      </c>
      <c r="AH2334" t="str">
        <f>VLOOKUP(F2334,vlookup!$A$2:$E$660,3,0)</f>
        <v>Service Contract</v>
      </c>
      <c r="AI2334" t="str">
        <f>VLOOKUP(F2334,vlookup!$A$2:$E$660,4,0)</f>
        <v>Used Car Programs</v>
      </c>
      <c r="AJ2334" t="str">
        <f>VLOOKUP(F2334,vlookup!$A$2:$E$660,5,0)</f>
        <v>High Mileage</v>
      </c>
      <c r="AL2334">
        <f t="shared" si="448"/>
        <v>48</v>
      </c>
      <c r="AM2334">
        <f t="shared" si="449"/>
        <v>260</v>
      </c>
      <c r="AN2334">
        <f t="shared" si="450"/>
        <v>8625</v>
      </c>
      <c r="AO2334" t="str">
        <f t="shared" si="451"/>
        <v/>
      </c>
      <c r="AP2334" t="str">
        <f t="shared" si="452"/>
        <v/>
      </c>
      <c r="AQ2334" t="str">
        <f t="shared" si="453"/>
        <v/>
      </c>
      <c r="AR2334">
        <f t="shared" si="454"/>
        <v>-91</v>
      </c>
      <c r="AS2334" t="str">
        <f t="shared" si="455"/>
        <v>ZAGEH238016B22-1</v>
      </c>
      <c r="AT2334" t="str">
        <f>IFERROR(IF(VLOOKUP(Y2334,vlookup!$I$2:$J$9,1,0)=Y2334,VLOOKUP(Y2334,vlookup!$I$2:$J$9,2,0),PROPER(Y2334)),PROPER(Y2334))</f>
        <v>Parts</v>
      </c>
      <c r="AU2334" t="str">
        <f>IFERROR(IF(B2334=VLOOKUP(B2334,vlookup!$L$2:$L$10,1,0),"Yes","No"),"No")</f>
        <v>No</v>
      </c>
    </row>
    <row r="2335" spans="1:47" ht="14.45" customHeight="1" x14ac:dyDescent="0.25">
      <c r="A2335" t="s">
        <v>3071</v>
      </c>
      <c r="B2335" s="31" t="s">
        <v>3072</v>
      </c>
      <c r="C2335">
        <v>1</v>
      </c>
      <c r="D2335">
        <v>1</v>
      </c>
      <c r="E2335" t="s">
        <v>382</v>
      </c>
      <c r="F2335" t="s">
        <v>464</v>
      </c>
      <c r="G2335" t="s">
        <v>922</v>
      </c>
      <c r="H2335" t="s">
        <v>1544</v>
      </c>
      <c r="I2335">
        <v>85454</v>
      </c>
      <c r="J2335" s="19">
        <v>44604</v>
      </c>
      <c r="K2335" s="19">
        <v>44650</v>
      </c>
      <c r="L2335">
        <v>202203</v>
      </c>
      <c r="M2335" s="19">
        <v>44621</v>
      </c>
      <c r="N2335">
        <v>24617</v>
      </c>
      <c r="O2335" t="s">
        <v>1070</v>
      </c>
      <c r="P2335" t="s">
        <v>3073</v>
      </c>
      <c r="Q2335" t="s">
        <v>924</v>
      </c>
      <c r="R2335">
        <v>136363</v>
      </c>
      <c r="S2335" s="19">
        <v>44797</v>
      </c>
      <c r="T2335">
        <v>94079</v>
      </c>
      <c r="U2335" t="s">
        <v>356</v>
      </c>
      <c r="V2335" s="19">
        <v>44867</v>
      </c>
      <c r="W2335" t="s">
        <v>988</v>
      </c>
      <c r="X2335" t="s">
        <v>989</v>
      </c>
      <c r="Y2335" t="s">
        <v>95</v>
      </c>
      <c r="Z2335" t="s">
        <v>364</v>
      </c>
      <c r="AA2335" s="29">
        <v>-96.05</v>
      </c>
      <c r="AB2335">
        <v>0</v>
      </c>
      <c r="AC2335">
        <f t="shared" si="444"/>
        <v>2022</v>
      </c>
      <c r="AD2335">
        <f t="shared" si="445"/>
        <v>11</v>
      </c>
      <c r="AE2335">
        <f t="shared" si="446"/>
        <v>2022</v>
      </c>
      <c r="AF2335">
        <f t="shared" si="447"/>
        <v>2</v>
      </c>
      <c r="AG2335" t="str">
        <f>VLOOKUP(F2335,vlookup!$A$2:$E$660,2,0)</f>
        <v>Retained</v>
      </c>
      <c r="AH2335" t="str">
        <f>VLOOKUP(F2335,vlookup!$A$2:$E$660,3,0)</f>
        <v>Service Contract</v>
      </c>
      <c r="AI2335" t="str">
        <f>VLOOKUP(F2335,vlookup!$A$2:$E$660,4,0)</f>
        <v>Used Car Programs</v>
      </c>
      <c r="AJ2335" t="str">
        <f>VLOOKUP(F2335,vlookup!$A$2:$E$660,5,0)</f>
        <v>High Mileage</v>
      </c>
      <c r="AL2335">
        <f t="shared" si="448"/>
        <v>48</v>
      </c>
      <c r="AM2335">
        <f t="shared" si="449"/>
        <v>260</v>
      </c>
      <c r="AN2335">
        <f t="shared" si="450"/>
        <v>8625</v>
      </c>
      <c r="AO2335" t="str">
        <f t="shared" si="451"/>
        <v/>
      </c>
      <c r="AP2335" t="str">
        <f t="shared" si="452"/>
        <v/>
      </c>
      <c r="AQ2335" t="str">
        <f t="shared" si="453"/>
        <v/>
      </c>
      <c r="AR2335">
        <f t="shared" si="454"/>
        <v>-96.05</v>
      </c>
      <c r="AS2335" t="str">
        <f t="shared" si="455"/>
        <v>ZAGEH238016B22-1</v>
      </c>
      <c r="AT2335" t="str">
        <f>IFERROR(IF(VLOOKUP(Y2335,vlookup!$I$2:$J$9,1,0)=Y2335,VLOOKUP(Y2335,vlookup!$I$2:$J$9,2,0),PROPER(Y2335)),PROPER(Y2335))</f>
        <v>Parts</v>
      </c>
      <c r="AU2335" t="str">
        <f>IFERROR(IF(B2335=VLOOKUP(B2335,vlookup!$L$2:$L$10,1,0),"Yes","No"),"No")</f>
        <v>No</v>
      </c>
    </row>
    <row r="2336" spans="1:47" ht="14.45" customHeight="1" x14ac:dyDescent="0.25">
      <c r="A2336" t="s">
        <v>3071</v>
      </c>
      <c r="B2336" s="31" t="s">
        <v>3072</v>
      </c>
      <c r="C2336">
        <v>1</v>
      </c>
      <c r="D2336">
        <v>1</v>
      </c>
      <c r="E2336" t="s">
        <v>382</v>
      </c>
      <c r="F2336" t="s">
        <v>464</v>
      </c>
      <c r="G2336" t="s">
        <v>922</v>
      </c>
      <c r="H2336" t="s">
        <v>1544</v>
      </c>
      <c r="I2336">
        <v>85454</v>
      </c>
      <c r="J2336" s="19">
        <v>44604</v>
      </c>
      <c r="K2336" s="19">
        <v>44650</v>
      </c>
      <c r="L2336">
        <v>202203</v>
      </c>
      <c r="M2336" s="19">
        <v>44621</v>
      </c>
      <c r="N2336">
        <v>24617</v>
      </c>
      <c r="O2336" t="s">
        <v>1070</v>
      </c>
      <c r="P2336" t="s">
        <v>3073</v>
      </c>
      <c r="Q2336" t="s">
        <v>924</v>
      </c>
      <c r="R2336">
        <v>136363</v>
      </c>
      <c r="S2336" s="19">
        <v>44797</v>
      </c>
      <c r="T2336">
        <v>94079</v>
      </c>
      <c r="U2336" t="s">
        <v>356</v>
      </c>
      <c r="V2336" s="19">
        <v>44867</v>
      </c>
      <c r="W2336" t="s">
        <v>963</v>
      </c>
      <c r="X2336" t="s">
        <v>964</v>
      </c>
      <c r="Y2336" t="s">
        <v>95</v>
      </c>
      <c r="Z2336" t="s">
        <v>364</v>
      </c>
      <c r="AA2336" s="29">
        <v>-329</v>
      </c>
      <c r="AB2336">
        <v>0</v>
      </c>
      <c r="AC2336">
        <f t="shared" si="444"/>
        <v>2022</v>
      </c>
      <c r="AD2336">
        <f t="shared" si="445"/>
        <v>11</v>
      </c>
      <c r="AE2336">
        <f t="shared" si="446"/>
        <v>2022</v>
      </c>
      <c r="AF2336">
        <f t="shared" si="447"/>
        <v>2</v>
      </c>
      <c r="AG2336" t="str">
        <f>VLOOKUP(F2336,vlookup!$A$2:$E$660,2,0)</f>
        <v>Retained</v>
      </c>
      <c r="AH2336" t="str">
        <f>VLOOKUP(F2336,vlookup!$A$2:$E$660,3,0)</f>
        <v>Service Contract</v>
      </c>
      <c r="AI2336" t="str">
        <f>VLOOKUP(F2336,vlookup!$A$2:$E$660,4,0)</f>
        <v>Used Car Programs</v>
      </c>
      <c r="AJ2336" t="str">
        <f>VLOOKUP(F2336,vlookup!$A$2:$E$660,5,0)</f>
        <v>High Mileage</v>
      </c>
      <c r="AL2336">
        <f t="shared" si="448"/>
        <v>48</v>
      </c>
      <c r="AM2336">
        <f t="shared" si="449"/>
        <v>260</v>
      </c>
      <c r="AN2336">
        <f t="shared" si="450"/>
        <v>8625</v>
      </c>
      <c r="AO2336" t="str">
        <f t="shared" si="451"/>
        <v/>
      </c>
      <c r="AP2336" t="str">
        <f t="shared" si="452"/>
        <v/>
      </c>
      <c r="AQ2336" t="str">
        <f t="shared" si="453"/>
        <v/>
      </c>
      <c r="AR2336">
        <f t="shared" si="454"/>
        <v>-329</v>
      </c>
      <c r="AS2336" t="str">
        <f t="shared" si="455"/>
        <v>ZAGEH238016B22-1</v>
      </c>
      <c r="AT2336" t="str">
        <f>IFERROR(IF(VLOOKUP(Y2336,vlookup!$I$2:$J$9,1,0)=Y2336,VLOOKUP(Y2336,vlookup!$I$2:$J$9,2,0),PROPER(Y2336)),PROPER(Y2336))</f>
        <v>Parts</v>
      </c>
      <c r="AU2336" t="str">
        <f>IFERROR(IF(B2336=VLOOKUP(B2336,vlookup!$L$2:$L$10,1,0),"Yes","No"),"No")</f>
        <v>No</v>
      </c>
    </row>
    <row r="2337" spans="1:47" ht="14.45" customHeight="1" x14ac:dyDescent="0.25">
      <c r="A2337" t="s">
        <v>3071</v>
      </c>
      <c r="B2337" s="31" t="s">
        <v>3072</v>
      </c>
      <c r="C2337">
        <v>1</v>
      </c>
      <c r="D2337">
        <v>1</v>
      </c>
      <c r="E2337" t="s">
        <v>382</v>
      </c>
      <c r="F2337" t="s">
        <v>464</v>
      </c>
      <c r="G2337" t="s">
        <v>922</v>
      </c>
      <c r="H2337" t="s">
        <v>1544</v>
      </c>
      <c r="I2337">
        <v>85454</v>
      </c>
      <c r="J2337" s="19">
        <v>44604</v>
      </c>
      <c r="K2337" s="19">
        <v>44650</v>
      </c>
      <c r="L2337">
        <v>202203</v>
      </c>
      <c r="M2337" s="19">
        <v>44621</v>
      </c>
      <c r="N2337">
        <v>24617</v>
      </c>
      <c r="O2337" t="s">
        <v>1070</v>
      </c>
      <c r="P2337" t="s">
        <v>3073</v>
      </c>
      <c r="Q2337" t="s">
        <v>924</v>
      </c>
      <c r="R2337">
        <v>136363</v>
      </c>
      <c r="S2337" s="19">
        <v>44797</v>
      </c>
      <c r="T2337">
        <v>94079</v>
      </c>
      <c r="U2337" t="s">
        <v>356</v>
      </c>
      <c r="V2337" s="19">
        <v>44867</v>
      </c>
      <c r="W2337" t="s">
        <v>1036</v>
      </c>
      <c r="X2337" t="s">
        <v>1037</v>
      </c>
      <c r="Y2337" t="s">
        <v>95</v>
      </c>
      <c r="Z2337" t="s">
        <v>364</v>
      </c>
      <c r="AA2337" s="29">
        <v>-12.45</v>
      </c>
      <c r="AB2337">
        <v>0</v>
      </c>
      <c r="AC2337">
        <f t="shared" si="444"/>
        <v>2022</v>
      </c>
      <c r="AD2337">
        <f t="shared" si="445"/>
        <v>11</v>
      </c>
      <c r="AE2337">
        <f t="shared" si="446"/>
        <v>2022</v>
      </c>
      <c r="AF2337">
        <f t="shared" si="447"/>
        <v>2</v>
      </c>
      <c r="AG2337" t="str">
        <f>VLOOKUP(F2337,vlookup!$A$2:$E$660,2,0)</f>
        <v>Retained</v>
      </c>
      <c r="AH2337" t="str">
        <f>VLOOKUP(F2337,vlookup!$A$2:$E$660,3,0)</f>
        <v>Service Contract</v>
      </c>
      <c r="AI2337" t="str">
        <f>VLOOKUP(F2337,vlookup!$A$2:$E$660,4,0)</f>
        <v>Used Car Programs</v>
      </c>
      <c r="AJ2337" t="str">
        <f>VLOOKUP(F2337,vlookup!$A$2:$E$660,5,0)</f>
        <v>High Mileage</v>
      </c>
      <c r="AL2337">
        <f t="shared" si="448"/>
        <v>48</v>
      </c>
      <c r="AM2337">
        <f t="shared" si="449"/>
        <v>260</v>
      </c>
      <c r="AN2337">
        <f t="shared" si="450"/>
        <v>8625</v>
      </c>
      <c r="AO2337" t="str">
        <f t="shared" si="451"/>
        <v/>
      </c>
      <c r="AP2337" t="str">
        <f t="shared" si="452"/>
        <v/>
      </c>
      <c r="AQ2337" t="str">
        <f t="shared" si="453"/>
        <v/>
      </c>
      <c r="AR2337">
        <f t="shared" si="454"/>
        <v>-12.45</v>
      </c>
      <c r="AS2337" t="str">
        <f t="shared" si="455"/>
        <v>ZAGEH238016B22-1</v>
      </c>
      <c r="AT2337" t="str">
        <f>IFERROR(IF(VLOOKUP(Y2337,vlookup!$I$2:$J$9,1,0)=Y2337,VLOOKUP(Y2337,vlookup!$I$2:$J$9,2,0),PROPER(Y2337)),PROPER(Y2337))</f>
        <v>Parts</v>
      </c>
      <c r="AU2337" t="str">
        <f>IFERROR(IF(B2337=VLOOKUP(B2337,vlookup!$L$2:$L$10,1,0),"Yes","No"),"No")</f>
        <v>No</v>
      </c>
    </row>
    <row r="2338" spans="1:47" ht="14.45" customHeight="1" x14ac:dyDescent="0.25">
      <c r="A2338" t="s">
        <v>3071</v>
      </c>
      <c r="B2338" s="31" t="s">
        <v>3072</v>
      </c>
      <c r="C2338">
        <v>1</v>
      </c>
      <c r="D2338">
        <v>1</v>
      </c>
      <c r="E2338" t="s">
        <v>382</v>
      </c>
      <c r="F2338" t="s">
        <v>464</v>
      </c>
      <c r="G2338" t="s">
        <v>922</v>
      </c>
      <c r="H2338" t="s">
        <v>1544</v>
      </c>
      <c r="I2338">
        <v>85454</v>
      </c>
      <c r="J2338" s="19">
        <v>44604</v>
      </c>
      <c r="K2338" s="19">
        <v>44650</v>
      </c>
      <c r="L2338">
        <v>202203</v>
      </c>
      <c r="M2338" s="19">
        <v>44621</v>
      </c>
      <c r="N2338">
        <v>24617</v>
      </c>
      <c r="O2338" t="s">
        <v>1070</v>
      </c>
      <c r="P2338" t="s">
        <v>3073</v>
      </c>
      <c r="Q2338" t="s">
        <v>924</v>
      </c>
      <c r="R2338">
        <v>136363</v>
      </c>
      <c r="S2338" s="19">
        <v>44797</v>
      </c>
      <c r="T2338">
        <v>94079</v>
      </c>
      <c r="U2338" t="s">
        <v>356</v>
      </c>
      <c r="V2338" s="19">
        <v>44867</v>
      </c>
      <c r="W2338" t="s">
        <v>2997</v>
      </c>
      <c r="X2338" t="s">
        <v>2998</v>
      </c>
      <c r="Y2338" t="s">
        <v>95</v>
      </c>
      <c r="Z2338" t="s">
        <v>364</v>
      </c>
      <c r="AA2338" s="29">
        <v>-1056</v>
      </c>
      <c r="AB2338">
        <v>0</v>
      </c>
      <c r="AC2338">
        <f t="shared" si="444"/>
        <v>2022</v>
      </c>
      <c r="AD2338">
        <f t="shared" si="445"/>
        <v>11</v>
      </c>
      <c r="AE2338">
        <f t="shared" si="446"/>
        <v>2022</v>
      </c>
      <c r="AF2338">
        <f t="shared" si="447"/>
        <v>2</v>
      </c>
      <c r="AG2338" t="str">
        <f>VLOOKUP(F2338,vlookup!$A$2:$E$660,2,0)</f>
        <v>Retained</v>
      </c>
      <c r="AH2338" t="str">
        <f>VLOOKUP(F2338,vlookup!$A$2:$E$660,3,0)</f>
        <v>Service Contract</v>
      </c>
      <c r="AI2338" t="str">
        <f>VLOOKUP(F2338,vlookup!$A$2:$E$660,4,0)</f>
        <v>Used Car Programs</v>
      </c>
      <c r="AJ2338" t="str">
        <f>VLOOKUP(F2338,vlookup!$A$2:$E$660,5,0)</f>
        <v>High Mileage</v>
      </c>
      <c r="AL2338">
        <f t="shared" si="448"/>
        <v>48</v>
      </c>
      <c r="AM2338">
        <f t="shared" si="449"/>
        <v>260</v>
      </c>
      <c r="AN2338">
        <f t="shared" si="450"/>
        <v>8625</v>
      </c>
      <c r="AO2338" t="str">
        <f t="shared" si="451"/>
        <v/>
      </c>
      <c r="AP2338" t="str">
        <f t="shared" si="452"/>
        <v/>
      </c>
      <c r="AQ2338" t="str">
        <f t="shared" si="453"/>
        <v/>
      </c>
      <c r="AR2338">
        <f t="shared" si="454"/>
        <v>-1056</v>
      </c>
      <c r="AS2338" t="str">
        <f t="shared" si="455"/>
        <v>ZAGEH238016B22-1</v>
      </c>
      <c r="AT2338" t="str">
        <f>IFERROR(IF(VLOOKUP(Y2338,vlookup!$I$2:$J$9,1,0)=Y2338,VLOOKUP(Y2338,vlookup!$I$2:$J$9,2,0),PROPER(Y2338)),PROPER(Y2338))</f>
        <v>Parts</v>
      </c>
      <c r="AU2338" t="str">
        <f>IFERROR(IF(B2338=VLOOKUP(B2338,vlookup!$L$2:$L$10,1,0),"Yes","No"),"No")</f>
        <v>No</v>
      </c>
    </row>
    <row r="2339" spans="1:47" ht="14.45" customHeight="1" x14ac:dyDescent="0.25">
      <c r="A2339" t="s">
        <v>3071</v>
      </c>
      <c r="B2339" s="31" t="s">
        <v>3072</v>
      </c>
      <c r="C2339">
        <v>1</v>
      </c>
      <c r="D2339">
        <v>1</v>
      </c>
      <c r="E2339" t="s">
        <v>382</v>
      </c>
      <c r="F2339" t="s">
        <v>464</v>
      </c>
      <c r="G2339" t="s">
        <v>922</v>
      </c>
      <c r="H2339" t="s">
        <v>1544</v>
      </c>
      <c r="I2339">
        <v>85454</v>
      </c>
      <c r="J2339" s="19">
        <v>44604</v>
      </c>
      <c r="K2339" s="19">
        <v>44650</v>
      </c>
      <c r="L2339">
        <v>202203</v>
      </c>
      <c r="M2339" s="19">
        <v>44621</v>
      </c>
      <c r="N2339">
        <v>24617</v>
      </c>
      <c r="O2339" t="s">
        <v>1070</v>
      </c>
      <c r="P2339" t="s">
        <v>3073</v>
      </c>
      <c r="Q2339" t="s">
        <v>924</v>
      </c>
      <c r="R2339">
        <v>136363</v>
      </c>
      <c r="S2339" s="19">
        <v>44797</v>
      </c>
      <c r="T2339">
        <v>94079</v>
      </c>
      <c r="U2339" t="s">
        <v>356</v>
      </c>
      <c r="V2339" s="19">
        <v>44867</v>
      </c>
      <c r="W2339" t="s">
        <v>1000</v>
      </c>
      <c r="X2339" t="s">
        <v>1001</v>
      </c>
      <c r="Y2339" t="s">
        <v>95</v>
      </c>
      <c r="Z2339" t="s">
        <v>364</v>
      </c>
      <c r="AA2339" s="29">
        <v>-23.8</v>
      </c>
      <c r="AB2339">
        <v>0</v>
      </c>
      <c r="AC2339">
        <f t="shared" si="444"/>
        <v>2022</v>
      </c>
      <c r="AD2339">
        <f t="shared" si="445"/>
        <v>11</v>
      </c>
      <c r="AE2339">
        <f t="shared" si="446"/>
        <v>2022</v>
      </c>
      <c r="AF2339">
        <f t="shared" si="447"/>
        <v>2</v>
      </c>
      <c r="AG2339" t="str">
        <f>VLOOKUP(F2339,vlookup!$A$2:$E$660,2,0)</f>
        <v>Retained</v>
      </c>
      <c r="AH2339" t="str">
        <f>VLOOKUP(F2339,vlookup!$A$2:$E$660,3,0)</f>
        <v>Service Contract</v>
      </c>
      <c r="AI2339" t="str">
        <f>VLOOKUP(F2339,vlookup!$A$2:$E$660,4,0)</f>
        <v>Used Car Programs</v>
      </c>
      <c r="AJ2339" t="str">
        <f>VLOOKUP(F2339,vlookup!$A$2:$E$660,5,0)</f>
        <v>High Mileage</v>
      </c>
      <c r="AL2339">
        <f t="shared" si="448"/>
        <v>48</v>
      </c>
      <c r="AM2339">
        <f t="shared" si="449"/>
        <v>260</v>
      </c>
      <c r="AN2339">
        <f t="shared" si="450"/>
        <v>8625</v>
      </c>
      <c r="AO2339" t="str">
        <f t="shared" si="451"/>
        <v/>
      </c>
      <c r="AP2339" t="str">
        <f t="shared" si="452"/>
        <v/>
      </c>
      <c r="AQ2339" t="str">
        <f t="shared" si="453"/>
        <v/>
      </c>
      <c r="AR2339">
        <f t="shared" si="454"/>
        <v>-23.8</v>
      </c>
      <c r="AS2339" t="str">
        <f t="shared" si="455"/>
        <v>ZAGEH238016B22-1</v>
      </c>
      <c r="AT2339" t="str">
        <f>IFERROR(IF(VLOOKUP(Y2339,vlookup!$I$2:$J$9,1,0)=Y2339,VLOOKUP(Y2339,vlookup!$I$2:$J$9,2,0),PROPER(Y2339)),PROPER(Y2339))</f>
        <v>Parts</v>
      </c>
      <c r="AU2339" t="str">
        <f>IFERROR(IF(B2339=VLOOKUP(B2339,vlookup!$L$2:$L$10,1,0),"Yes","No"),"No")</f>
        <v>No</v>
      </c>
    </row>
    <row r="2340" spans="1:47" ht="14.45" customHeight="1" x14ac:dyDescent="0.25">
      <c r="A2340" t="s">
        <v>1554</v>
      </c>
      <c r="B2340" s="31" t="s">
        <v>1555</v>
      </c>
      <c r="C2340">
        <v>1</v>
      </c>
      <c r="D2340">
        <v>1</v>
      </c>
      <c r="E2340" t="s">
        <v>571</v>
      </c>
      <c r="F2340" t="s">
        <v>464</v>
      </c>
      <c r="G2340" t="s">
        <v>922</v>
      </c>
      <c r="H2340" t="s">
        <v>1556</v>
      </c>
      <c r="I2340">
        <v>151172</v>
      </c>
      <c r="J2340" s="19">
        <v>44358</v>
      </c>
      <c r="K2340" s="19">
        <v>44403</v>
      </c>
      <c r="L2340">
        <v>202107</v>
      </c>
      <c r="M2340" s="19">
        <v>44378</v>
      </c>
      <c r="N2340">
        <v>24617</v>
      </c>
      <c r="O2340" t="s">
        <v>1070</v>
      </c>
      <c r="P2340" t="s">
        <v>1557</v>
      </c>
      <c r="Q2340" t="s">
        <v>941</v>
      </c>
      <c r="R2340">
        <v>26143</v>
      </c>
      <c r="S2340" s="19">
        <v>44519</v>
      </c>
      <c r="T2340">
        <v>156559</v>
      </c>
      <c r="U2340" t="s">
        <v>356</v>
      </c>
      <c r="V2340" s="19">
        <v>44538</v>
      </c>
      <c r="W2340" t="s">
        <v>967</v>
      </c>
      <c r="X2340" t="s">
        <v>968</v>
      </c>
      <c r="Y2340" t="s">
        <v>95</v>
      </c>
      <c r="Z2340" t="s">
        <v>364</v>
      </c>
      <c r="AA2340" s="29">
        <v>-463.33</v>
      </c>
      <c r="AB2340">
        <v>0</v>
      </c>
      <c r="AC2340">
        <f t="shared" si="444"/>
        <v>2021</v>
      </c>
      <c r="AD2340">
        <f t="shared" si="445"/>
        <v>12</v>
      </c>
      <c r="AE2340">
        <f t="shared" si="446"/>
        <v>2021</v>
      </c>
      <c r="AF2340">
        <f t="shared" si="447"/>
        <v>6</v>
      </c>
      <c r="AG2340" t="str">
        <f>VLOOKUP(F2340,vlookup!$A$2:$E$660,2,0)</f>
        <v>Retained</v>
      </c>
      <c r="AH2340" t="str">
        <f>VLOOKUP(F2340,vlookup!$A$2:$E$660,3,0)</f>
        <v>Service Contract</v>
      </c>
      <c r="AI2340" t="str">
        <f>VLOOKUP(F2340,vlookup!$A$2:$E$660,4,0)</f>
        <v>Used Car Programs</v>
      </c>
      <c r="AJ2340" t="str">
        <f>VLOOKUP(F2340,vlookup!$A$2:$E$660,5,0)</f>
        <v>High Mileage</v>
      </c>
      <c r="AL2340">
        <f t="shared" si="448"/>
        <v>45</v>
      </c>
      <c r="AM2340">
        <f t="shared" si="449"/>
        <v>177</v>
      </c>
      <c r="AN2340">
        <f t="shared" si="450"/>
        <v>5387</v>
      </c>
      <c r="AO2340" t="str">
        <f t="shared" si="451"/>
        <v/>
      </c>
      <c r="AP2340" t="str">
        <f t="shared" si="452"/>
        <v/>
      </c>
      <c r="AQ2340" t="str">
        <f t="shared" si="453"/>
        <v/>
      </c>
      <c r="AR2340">
        <f t="shared" si="454"/>
        <v>-463.33</v>
      </c>
      <c r="AS2340" t="str">
        <f t="shared" si="455"/>
        <v>ZAGCH268868F21-1</v>
      </c>
      <c r="AT2340" t="str">
        <f>IFERROR(IF(VLOOKUP(Y2340,vlookup!$I$2:$J$9,1,0)=Y2340,VLOOKUP(Y2340,vlookup!$I$2:$J$9,2,0),PROPER(Y2340)),PROPER(Y2340))</f>
        <v>Parts</v>
      </c>
      <c r="AU2340" t="str">
        <f>IFERROR(IF(B2340=VLOOKUP(B2340,vlookup!$L$2:$L$10,1,0),"Yes","No"),"No")</f>
        <v>No</v>
      </c>
    </row>
    <row r="2341" spans="1:47" ht="14.45" customHeight="1" x14ac:dyDescent="0.25">
      <c r="A2341" t="s">
        <v>1554</v>
      </c>
      <c r="B2341" s="31" t="s">
        <v>1555</v>
      </c>
      <c r="C2341">
        <v>1</v>
      </c>
      <c r="D2341">
        <v>1</v>
      </c>
      <c r="E2341" t="s">
        <v>571</v>
      </c>
      <c r="F2341" t="s">
        <v>464</v>
      </c>
      <c r="G2341" t="s">
        <v>922</v>
      </c>
      <c r="H2341" t="s">
        <v>1556</v>
      </c>
      <c r="I2341">
        <v>151172</v>
      </c>
      <c r="J2341" s="19">
        <v>44358</v>
      </c>
      <c r="K2341" s="19">
        <v>44403</v>
      </c>
      <c r="L2341">
        <v>202107</v>
      </c>
      <c r="M2341" s="19">
        <v>44378</v>
      </c>
      <c r="N2341">
        <v>24617</v>
      </c>
      <c r="O2341" t="s">
        <v>1070</v>
      </c>
      <c r="P2341" t="s">
        <v>1557</v>
      </c>
      <c r="Q2341" t="s">
        <v>941</v>
      </c>
      <c r="R2341">
        <v>26143</v>
      </c>
      <c r="S2341" s="19">
        <v>44519</v>
      </c>
      <c r="T2341">
        <v>156559</v>
      </c>
      <c r="U2341" t="s">
        <v>356</v>
      </c>
      <c r="V2341" s="19">
        <v>44538</v>
      </c>
      <c r="W2341" t="s">
        <v>367</v>
      </c>
      <c r="X2341" t="s">
        <v>368</v>
      </c>
      <c r="Y2341" t="s">
        <v>95</v>
      </c>
      <c r="Z2341" t="s">
        <v>365</v>
      </c>
      <c r="AA2341" s="29">
        <v>-56</v>
      </c>
      <c r="AB2341">
        <v>0</v>
      </c>
      <c r="AC2341">
        <f t="shared" si="444"/>
        <v>2021</v>
      </c>
      <c r="AD2341">
        <f t="shared" si="445"/>
        <v>12</v>
      </c>
      <c r="AE2341">
        <f t="shared" si="446"/>
        <v>2021</v>
      </c>
      <c r="AF2341">
        <f t="shared" si="447"/>
        <v>6</v>
      </c>
      <c r="AG2341" t="str">
        <f>VLOOKUP(F2341,vlookup!$A$2:$E$660,2,0)</f>
        <v>Retained</v>
      </c>
      <c r="AH2341" t="str">
        <f>VLOOKUP(F2341,vlookup!$A$2:$E$660,3,0)</f>
        <v>Service Contract</v>
      </c>
      <c r="AI2341" t="str">
        <f>VLOOKUP(F2341,vlookup!$A$2:$E$660,4,0)</f>
        <v>Used Car Programs</v>
      </c>
      <c r="AJ2341" t="str">
        <f>VLOOKUP(F2341,vlookup!$A$2:$E$660,5,0)</f>
        <v>High Mileage</v>
      </c>
      <c r="AL2341">
        <f t="shared" si="448"/>
        <v>45</v>
      </c>
      <c r="AM2341">
        <f t="shared" si="449"/>
        <v>177</v>
      </c>
      <c r="AN2341">
        <f t="shared" si="450"/>
        <v>5387</v>
      </c>
      <c r="AO2341" t="str">
        <f t="shared" si="451"/>
        <v/>
      </c>
      <c r="AP2341" t="str">
        <f t="shared" si="452"/>
        <v/>
      </c>
      <c r="AQ2341" t="str">
        <f t="shared" si="453"/>
        <v/>
      </c>
      <c r="AR2341">
        <f t="shared" si="454"/>
        <v>-56</v>
      </c>
      <c r="AS2341" t="str">
        <f t="shared" si="455"/>
        <v>ZAGCH268868F21-1</v>
      </c>
      <c r="AT2341" t="str">
        <f>IFERROR(IF(VLOOKUP(Y2341,vlookup!$I$2:$J$9,1,0)=Y2341,VLOOKUP(Y2341,vlookup!$I$2:$J$9,2,0),PROPER(Y2341)),PROPER(Y2341))</f>
        <v>Parts</v>
      </c>
      <c r="AU2341" t="str">
        <f>IFERROR(IF(B2341=VLOOKUP(B2341,vlookup!$L$2:$L$10,1,0),"Yes","No"),"No")</f>
        <v>No</v>
      </c>
    </row>
    <row r="2342" spans="1:47" ht="14.45" customHeight="1" x14ac:dyDescent="0.25">
      <c r="A2342" t="s">
        <v>1554</v>
      </c>
      <c r="B2342" s="31" t="s">
        <v>1555</v>
      </c>
      <c r="C2342">
        <v>1</v>
      </c>
      <c r="D2342">
        <v>1</v>
      </c>
      <c r="E2342" t="s">
        <v>571</v>
      </c>
      <c r="F2342" t="s">
        <v>464</v>
      </c>
      <c r="G2342" t="s">
        <v>922</v>
      </c>
      <c r="H2342" t="s">
        <v>1556</v>
      </c>
      <c r="I2342">
        <v>151172</v>
      </c>
      <c r="J2342" s="19">
        <v>44358</v>
      </c>
      <c r="K2342" s="19">
        <v>44403</v>
      </c>
      <c r="L2342">
        <v>202107</v>
      </c>
      <c r="M2342" s="19">
        <v>44378</v>
      </c>
      <c r="N2342">
        <v>24617</v>
      </c>
      <c r="O2342" t="s">
        <v>1070</v>
      </c>
      <c r="P2342" t="s">
        <v>1557</v>
      </c>
      <c r="Q2342" t="s">
        <v>941</v>
      </c>
      <c r="R2342">
        <v>26143</v>
      </c>
      <c r="S2342" s="19">
        <v>44519</v>
      </c>
      <c r="T2342">
        <v>156559</v>
      </c>
      <c r="U2342" t="s">
        <v>356</v>
      </c>
      <c r="V2342" s="19">
        <v>44538</v>
      </c>
      <c r="W2342" t="s">
        <v>610</v>
      </c>
      <c r="X2342" t="s">
        <v>611</v>
      </c>
      <c r="Y2342" t="s">
        <v>95</v>
      </c>
      <c r="Z2342" t="s">
        <v>364</v>
      </c>
      <c r="AA2342" s="29">
        <v>-484.98</v>
      </c>
      <c r="AB2342">
        <v>0</v>
      </c>
      <c r="AC2342">
        <f t="shared" si="444"/>
        <v>2021</v>
      </c>
      <c r="AD2342">
        <f t="shared" si="445"/>
        <v>12</v>
      </c>
      <c r="AE2342">
        <f t="shared" si="446"/>
        <v>2021</v>
      </c>
      <c r="AF2342">
        <f t="shared" si="447"/>
        <v>6</v>
      </c>
      <c r="AG2342" t="str">
        <f>VLOOKUP(F2342,vlookup!$A$2:$E$660,2,0)</f>
        <v>Retained</v>
      </c>
      <c r="AH2342" t="str">
        <f>VLOOKUP(F2342,vlookup!$A$2:$E$660,3,0)</f>
        <v>Service Contract</v>
      </c>
      <c r="AI2342" t="str">
        <f>VLOOKUP(F2342,vlookup!$A$2:$E$660,4,0)</f>
        <v>Used Car Programs</v>
      </c>
      <c r="AJ2342" t="str">
        <f>VLOOKUP(F2342,vlookup!$A$2:$E$660,5,0)</f>
        <v>High Mileage</v>
      </c>
      <c r="AL2342">
        <f t="shared" si="448"/>
        <v>45</v>
      </c>
      <c r="AM2342">
        <f t="shared" si="449"/>
        <v>177</v>
      </c>
      <c r="AN2342">
        <f t="shared" si="450"/>
        <v>5387</v>
      </c>
      <c r="AO2342" t="str">
        <f t="shared" si="451"/>
        <v/>
      </c>
      <c r="AP2342" t="str">
        <f t="shared" si="452"/>
        <v/>
      </c>
      <c r="AQ2342" t="str">
        <f t="shared" si="453"/>
        <v/>
      </c>
      <c r="AR2342">
        <f t="shared" si="454"/>
        <v>-484.98</v>
      </c>
      <c r="AS2342" t="str">
        <f t="shared" si="455"/>
        <v>ZAGCH268868F21-1</v>
      </c>
      <c r="AT2342" t="str">
        <f>IFERROR(IF(VLOOKUP(Y2342,vlookup!$I$2:$J$9,1,0)=Y2342,VLOOKUP(Y2342,vlookup!$I$2:$J$9,2,0),PROPER(Y2342)),PROPER(Y2342))</f>
        <v>Parts</v>
      </c>
      <c r="AU2342" t="str">
        <f>IFERROR(IF(B2342=VLOOKUP(B2342,vlookup!$L$2:$L$10,1,0),"Yes","No"),"No")</f>
        <v>No</v>
      </c>
    </row>
    <row r="2343" spans="1:47" ht="14.45" customHeight="1" x14ac:dyDescent="0.25">
      <c r="A2343" t="s">
        <v>1554</v>
      </c>
      <c r="B2343" s="31" t="s">
        <v>1555</v>
      </c>
      <c r="C2343">
        <v>1</v>
      </c>
      <c r="D2343">
        <v>1</v>
      </c>
      <c r="E2343" t="s">
        <v>571</v>
      </c>
      <c r="F2343" t="s">
        <v>464</v>
      </c>
      <c r="G2343" t="s">
        <v>922</v>
      </c>
      <c r="H2343" t="s">
        <v>1556</v>
      </c>
      <c r="I2343">
        <v>151172</v>
      </c>
      <c r="J2343" s="19">
        <v>44358</v>
      </c>
      <c r="K2343" s="19">
        <v>44403</v>
      </c>
      <c r="L2343">
        <v>202107</v>
      </c>
      <c r="M2343" s="19">
        <v>44378</v>
      </c>
      <c r="N2343">
        <v>24617</v>
      </c>
      <c r="O2343" t="s">
        <v>1070</v>
      </c>
      <c r="P2343" t="s">
        <v>1557</v>
      </c>
      <c r="Q2343" t="s">
        <v>941</v>
      </c>
      <c r="R2343">
        <v>26143</v>
      </c>
      <c r="S2343" s="19">
        <v>44519</v>
      </c>
      <c r="T2343">
        <v>156559</v>
      </c>
      <c r="U2343" t="s">
        <v>356</v>
      </c>
      <c r="V2343" s="19">
        <v>44538</v>
      </c>
      <c r="W2343" t="s">
        <v>620</v>
      </c>
      <c r="X2343" t="s">
        <v>621</v>
      </c>
      <c r="Y2343" t="s">
        <v>95</v>
      </c>
      <c r="Z2343" t="s">
        <v>364</v>
      </c>
      <c r="AA2343" s="29">
        <v>-225.7</v>
      </c>
      <c r="AB2343">
        <v>0</v>
      </c>
      <c r="AC2343">
        <f t="shared" si="444"/>
        <v>2021</v>
      </c>
      <c r="AD2343">
        <f t="shared" si="445"/>
        <v>12</v>
      </c>
      <c r="AE2343">
        <f t="shared" si="446"/>
        <v>2021</v>
      </c>
      <c r="AF2343">
        <f t="shared" si="447"/>
        <v>6</v>
      </c>
      <c r="AG2343" t="str">
        <f>VLOOKUP(F2343,vlookup!$A$2:$E$660,2,0)</f>
        <v>Retained</v>
      </c>
      <c r="AH2343" t="str">
        <f>VLOOKUP(F2343,vlookup!$A$2:$E$660,3,0)</f>
        <v>Service Contract</v>
      </c>
      <c r="AI2343" t="str">
        <f>VLOOKUP(F2343,vlookup!$A$2:$E$660,4,0)</f>
        <v>Used Car Programs</v>
      </c>
      <c r="AJ2343" t="str">
        <f>VLOOKUP(F2343,vlookup!$A$2:$E$660,5,0)</f>
        <v>High Mileage</v>
      </c>
      <c r="AL2343">
        <f t="shared" si="448"/>
        <v>45</v>
      </c>
      <c r="AM2343">
        <f t="shared" si="449"/>
        <v>177</v>
      </c>
      <c r="AN2343">
        <f t="shared" si="450"/>
        <v>5387</v>
      </c>
      <c r="AO2343" t="str">
        <f t="shared" si="451"/>
        <v/>
      </c>
      <c r="AP2343" t="str">
        <f t="shared" si="452"/>
        <v/>
      </c>
      <c r="AQ2343" t="str">
        <f t="shared" si="453"/>
        <v/>
      </c>
      <c r="AR2343">
        <f t="shared" si="454"/>
        <v>-225.7</v>
      </c>
      <c r="AS2343" t="str">
        <f t="shared" si="455"/>
        <v>ZAGCH268868F21-1</v>
      </c>
      <c r="AT2343" t="str">
        <f>IFERROR(IF(VLOOKUP(Y2343,vlookup!$I$2:$J$9,1,0)=Y2343,VLOOKUP(Y2343,vlookup!$I$2:$J$9,2,0),PROPER(Y2343)),PROPER(Y2343))</f>
        <v>Parts</v>
      </c>
      <c r="AU2343" t="str">
        <f>IFERROR(IF(B2343=VLOOKUP(B2343,vlookup!$L$2:$L$10,1,0),"Yes","No"),"No")</f>
        <v>No</v>
      </c>
    </row>
    <row r="2344" spans="1:47" ht="14.45" customHeight="1" x14ac:dyDescent="0.25">
      <c r="A2344" t="s">
        <v>1558</v>
      </c>
      <c r="B2344" s="31" t="s">
        <v>1559</v>
      </c>
      <c r="C2344">
        <v>1</v>
      </c>
      <c r="D2344">
        <v>1</v>
      </c>
      <c r="E2344" t="s">
        <v>382</v>
      </c>
      <c r="F2344" t="s">
        <v>60</v>
      </c>
      <c r="G2344" t="s">
        <v>919</v>
      </c>
      <c r="H2344">
        <v>300</v>
      </c>
      <c r="I2344">
        <v>145664</v>
      </c>
      <c r="J2344" s="19">
        <v>41656</v>
      </c>
      <c r="K2344" s="19">
        <v>41698</v>
      </c>
      <c r="L2344">
        <v>201402</v>
      </c>
      <c r="M2344" s="19">
        <v>41671</v>
      </c>
      <c r="N2344">
        <v>24617</v>
      </c>
      <c r="O2344" t="s">
        <v>1070</v>
      </c>
      <c r="P2344" t="s">
        <v>1312</v>
      </c>
      <c r="Q2344" t="s">
        <v>924</v>
      </c>
      <c r="R2344">
        <v>24115</v>
      </c>
      <c r="S2344" s="19">
        <v>41684</v>
      </c>
      <c r="T2344">
        <v>147263</v>
      </c>
      <c r="U2344" t="s">
        <v>357</v>
      </c>
      <c r="V2344" s="19">
        <v>41774</v>
      </c>
      <c r="W2344" t="s">
        <v>1044</v>
      </c>
      <c r="X2344" t="s">
        <v>1045</v>
      </c>
      <c r="Y2344" t="s">
        <v>95</v>
      </c>
      <c r="Z2344" t="s">
        <v>364</v>
      </c>
      <c r="AA2344" s="29">
        <v>-177</v>
      </c>
      <c r="AB2344">
        <v>0</v>
      </c>
      <c r="AC2344">
        <f t="shared" si="444"/>
        <v>2014</v>
      </c>
      <c r="AD2344">
        <f t="shared" si="445"/>
        <v>5</v>
      </c>
      <c r="AE2344">
        <f t="shared" si="446"/>
        <v>2014</v>
      </c>
      <c r="AF2344">
        <f t="shared" si="447"/>
        <v>1</v>
      </c>
      <c r="AG2344" t="str">
        <f>VLOOKUP(F2344,vlookup!$A$2:$E$660,2,0)</f>
        <v>Retained</v>
      </c>
      <c r="AH2344" t="str">
        <f>VLOOKUP(F2344,vlookup!$A$2:$E$660,3,0)</f>
        <v>Service Contract</v>
      </c>
      <c r="AI2344" t="str">
        <f>VLOOKUP(F2344,vlookup!$A$2:$E$660,4,0)</f>
        <v>Used Car Programs</v>
      </c>
      <c r="AJ2344" t="str">
        <f>VLOOKUP(F2344,vlookup!$A$2:$E$660,5,0)</f>
        <v>High Mileage</v>
      </c>
      <c r="AL2344">
        <f t="shared" si="448"/>
        <v>41</v>
      </c>
      <c r="AM2344">
        <f t="shared" si="449"/>
        <v>118</v>
      </c>
      <c r="AN2344">
        <f t="shared" si="450"/>
        <v>1599</v>
      </c>
      <c r="AO2344" t="str">
        <f t="shared" si="451"/>
        <v/>
      </c>
      <c r="AP2344" t="str">
        <f t="shared" si="452"/>
        <v/>
      </c>
      <c r="AQ2344" t="str">
        <f t="shared" si="453"/>
        <v/>
      </c>
      <c r="AR2344">
        <f t="shared" si="454"/>
        <v>-177</v>
      </c>
      <c r="AS2344" t="str">
        <f t="shared" si="455"/>
        <v>5H138262A4Y-1</v>
      </c>
      <c r="AT2344" t="str">
        <f>IFERROR(IF(VLOOKUP(Y2344,vlookup!$I$2:$J$9,1,0)=Y2344,VLOOKUP(Y2344,vlookup!$I$2:$J$9,2,0),PROPER(Y2344)),PROPER(Y2344))</f>
        <v>Parts</v>
      </c>
      <c r="AU2344" t="str">
        <f>IFERROR(IF(B2344=VLOOKUP(B2344,vlookup!$L$2:$L$10,1,0),"Yes","No"),"No")</f>
        <v>No</v>
      </c>
    </row>
    <row r="2345" spans="1:47" ht="14.45" customHeight="1" x14ac:dyDescent="0.25">
      <c r="A2345" t="s">
        <v>1558</v>
      </c>
      <c r="B2345" s="31" t="s">
        <v>1559</v>
      </c>
      <c r="C2345">
        <v>1</v>
      </c>
      <c r="D2345">
        <v>1</v>
      </c>
      <c r="E2345" t="s">
        <v>382</v>
      </c>
      <c r="F2345" t="s">
        <v>60</v>
      </c>
      <c r="G2345" t="s">
        <v>919</v>
      </c>
      <c r="H2345">
        <v>300</v>
      </c>
      <c r="I2345">
        <v>145664</v>
      </c>
      <c r="J2345" s="19">
        <v>41656</v>
      </c>
      <c r="K2345" s="19">
        <v>41698</v>
      </c>
      <c r="L2345">
        <v>201402</v>
      </c>
      <c r="M2345" s="19">
        <v>41671</v>
      </c>
      <c r="N2345">
        <v>24617</v>
      </c>
      <c r="O2345" t="s">
        <v>1070</v>
      </c>
      <c r="P2345" t="s">
        <v>1312</v>
      </c>
      <c r="Q2345" t="s">
        <v>924</v>
      </c>
      <c r="R2345">
        <v>24115</v>
      </c>
      <c r="S2345" s="19">
        <v>41684</v>
      </c>
      <c r="T2345">
        <v>147263</v>
      </c>
      <c r="U2345" t="s">
        <v>357</v>
      </c>
      <c r="V2345" s="19">
        <v>41774</v>
      </c>
      <c r="W2345" t="s">
        <v>587</v>
      </c>
      <c r="X2345" t="s">
        <v>588</v>
      </c>
      <c r="Y2345" t="s">
        <v>95</v>
      </c>
      <c r="Z2345" t="s">
        <v>364</v>
      </c>
      <c r="AA2345" s="29">
        <v>-169</v>
      </c>
      <c r="AB2345">
        <v>0</v>
      </c>
      <c r="AC2345">
        <f t="shared" si="444"/>
        <v>2014</v>
      </c>
      <c r="AD2345">
        <f t="shared" si="445"/>
        <v>5</v>
      </c>
      <c r="AE2345">
        <f t="shared" si="446"/>
        <v>2014</v>
      </c>
      <c r="AF2345">
        <f t="shared" si="447"/>
        <v>1</v>
      </c>
      <c r="AG2345" t="str">
        <f>VLOOKUP(F2345,vlookup!$A$2:$E$660,2,0)</f>
        <v>Retained</v>
      </c>
      <c r="AH2345" t="str">
        <f>VLOOKUP(F2345,vlookup!$A$2:$E$660,3,0)</f>
        <v>Service Contract</v>
      </c>
      <c r="AI2345" t="str">
        <f>VLOOKUP(F2345,vlookup!$A$2:$E$660,4,0)</f>
        <v>Used Car Programs</v>
      </c>
      <c r="AJ2345" t="str">
        <f>VLOOKUP(F2345,vlookup!$A$2:$E$660,5,0)</f>
        <v>High Mileage</v>
      </c>
      <c r="AL2345">
        <f t="shared" si="448"/>
        <v>41</v>
      </c>
      <c r="AM2345">
        <f t="shared" si="449"/>
        <v>118</v>
      </c>
      <c r="AN2345">
        <f t="shared" si="450"/>
        <v>1599</v>
      </c>
      <c r="AO2345" t="str">
        <f t="shared" si="451"/>
        <v/>
      </c>
      <c r="AP2345" t="str">
        <f t="shared" si="452"/>
        <v/>
      </c>
      <c r="AQ2345" t="str">
        <f t="shared" si="453"/>
        <v/>
      </c>
      <c r="AR2345">
        <f t="shared" si="454"/>
        <v>-169</v>
      </c>
      <c r="AS2345" t="str">
        <f t="shared" si="455"/>
        <v>5H138262A4Y-1</v>
      </c>
      <c r="AT2345" t="str">
        <f>IFERROR(IF(VLOOKUP(Y2345,vlookup!$I$2:$J$9,1,0)=Y2345,VLOOKUP(Y2345,vlookup!$I$2:$J$9,2,0),PROPER(Y2345)),PROPER(Y2345))</f>
        <v>Parts</v>
      </c>
      <c r="AU2345" t="str">
        <f>IFERROR(IF(B2345=VLOOKUP(B2345,vlookup!$L$2:$L$10,1,0),"Yes","No"),"No")</f>
        <v>No</v>
      </c>
    </row>
    <row r="2346" spans="1:47" ht="14.45" customHeight="1" x14ac:dyDescent="0.25">
      <c r="A2346" t="s">
        <v>1558</v>
      </c>
      <c r="B2346" s="31" t="s">
        <v>1559</v>
      </c>
      <c r="C2346">
        <v>1</v>
      </c>
      <c r="D2346">
        <v>1</v>
      </c>
      <c r="E2346" t="s">
        <v>382</v>
      </c>
      <c r="F2346" t="s">
        <v>60</v>
      </c>
      <c r="G2346" t="s">
        <v>919</v>
      </c>
      <c r="H2346">
        <v>300</v>
      </c>
      <c r="I2346">
        <v>145664</v>
      </c>
      <c r="J2346" s="19">
        <v>41656</v>
      </c>
      <c r="K2346" s="19">
        <v>41698</v>
      </c>
      <c r="L2346">
        <v>201402</v>
      </c>
      <c r="M2346" s="19">
        <v>41671</v>
      </c>
      <c r="N2346">
        <v>24617</v>
      </c>
      <c r="O2346" t="s">
        <v>1070</v>
      </c>
      <c r="P2346" t="s">
        <v>1312</v>
      </c>
      <c r="Q2346" t="s">
        <v>924</v>
      </c>
      <c r="R2346">
        <v>24115</v>
      </c>
      <c r="S2346" s="19">
        <v>41684</v>
      </c>
      <c r="T2346">
        <v>147263</v>
      </c>
      <c r="U2346" t="s">
        <v>357</v>
      </c>
      <c r="V2346" s="19">
        <v>41774</v>
      </c>
      <c r="W2346" t="s">
        <v>585</v>
      </c>
      <c r="X2346" t="s">
        <v>586</v>
      </c>
      <c r="Y2346" t="s">
        <v>95</v>
      </c>
      <c r="Z2346" t="s">
        <v>364</v>
      </c>
      <c r="AA2346" s="29">
        <v>-35.85</v>
      </c>
      <c r="AB2346">
        <v>0</v>
      </c>
      <c r="AC2346">
        <f t="shared" si="444"/>
        <v>2014</v>
      </c>
      <c r="AD2346">
        <f t="shared" si="445"/>
        <v>5</v>
      </c>
      <c r="AE2346">
        <f t="shared" si="446"/>
        <v>2014</v>
      </c>
      <c r="AF2346">
        <f t="shared" si="447"/>
        <v>1</v>
      </c>
      <c r="AG2346" t="str">
        <f>VLOOKUP(F2346,vlookup!$A$2:$E$660,2,0)</f>
        <v>Retained</v>
      </c>
      <c r="AH2346" t="str">
        <f>VLOOKUP(F2346,vlookup!$A$2:$E$660,3,0)</f>
        <v>Service Contract</v>
      </c>
      <c r="AI2346" t="str">
        <f>VLOOKUP(F2346,vlookup!$A$2:$E$660,4,0)</f>
        <v>Used Car Programs</v>
      </c>
      <c r="AJ2346" t="str">
        <f>VLOOKUP(F2346,vlookup!$A$2:$E$660,5,0)</f>
        <v>High Mileage</v>
      </c>
      <c r="AL2346">
        <f t="shared" si="448"/>
        <v>41</v>
      </c>
      <c r="AM2346">
        <f t="shared" si="449"/>
        <v>118</v>
      </c>
      <c r="AN2346">
        <f t="shared" si="450"/>
        <v>1599</v>
      </c>
      <c r="AO2346" t="str">
        <f t="shared" si="451"/>
        <v/>
      </c>
      <c r="AP2346" t="str">
        <f t="shared" si="452"/>
        <v/>
      </c>
      <c r="AQ2346" t="str">
        <f t="shared" si="453"/>
        <v/>
      </c>
      <c r="AR2346">
        <f t="shared" si="454"/>
        <v>-35.85</v>
      </c>
      <c r="AS2346" t="str">
        <f t="shared" si="455"/>
        <v>5H138262A4Y-1</v>
      </c>
      <c r="AT2346" t="str">
        <f>IFERROR(IF(VLOOKUP(Y2346,vlookup!$I$2:$J$9,1,0)=Y2346,VLOOKUP(Y2346,vlookup!$I$2:$J$9,2,0),PROPER(Y2346)),PROPER(Y2346))</f>
        <v>Parts</v>
      </c>
      <c r="AU2346" t="str">
        <f>IFERROR(IF(B2346=VLOOKUP(B2346,vlookup!$L$2:$L$10,1,0),"Yes","No"),"No")</f>
        <v>No</v>
      </c>
    </row>
    <row r="2347" spans="1:47" ht="14.45" customHeight="1" x14ac:dyDescent="0.25">
      <c r="A2347" t="s">
        <v>1558</v>
      </c>
      <c r="B2347" s="31" t="s">
        <v>1559</v>
      </c>
      <c r="C2347">
        <v>1</v>
      </c>
      <c r="D2347">
        <v>1</v>
      </c>
      <c r="E2347" t="s">
        <v>382</v>
      </c>
      <c r="F2347" t="s">
        <v>60</v>
      </c>
      <c r="G2347" t="s">
        <v>919</v>
      </c>
      <c r="H2347">
        <v>300</v>
      </c>
      <c r="I2347">
        <v>145664</v>
      </c>
      <c r="J2347" s="19">
        <v>41656</v>
      </c>
      <c r="K2347" s="19">
        <v>41698</v>
      </c>
      <c r="L2347">
        <v>201402</v>
      </c>
      <c r="M2347" s="19">
        <v>41671</v>
      </c>
      <c r="N2347">
        <v>24617</v>
      </c>
      <c r="O2347" t="s">
        <v>1070</v>
      </c>
      <c r="P2347" t="s">
        <v>1312</v>
      </c>
      <c r="Q2347" t="s">
        <v>924</v>
      </c>
      <c r="R2347">
        <v>24115</v>
      </c>
      <c r="S2347" s="19">
        <v>41684</v>
      </c>
      <c r="T2347">
        <v>147263</v>
      </c>
      <c r="U2347" t="s">
        <v>357</v>
      </c>
      <c r="V2347" s="19">
        <v>41774</v>
      </c>
      <c r="W2347" t="s">
        <v>1000</v>
      </c>
      <c r="X2347" t="s">
        <v>1001</v>
      </c>
      <c r="Y2347" t="s">
        <v>95</v>
      </c>
      <c r="Z2347" t="s">
        <v>364</v>
      </c>
      <c r="AA2347" s="29">
        <v>-26.5</v>
      </c>
      <c r="AB2347">
        <v>0</v>
      </c>
      <c r="AC2347">
        <f t="shared" si="444"/>
        <v>2014</v>
      </c>
      <c r="AD2347">
        <f t="shared" si="445"/>
        <v>5</v>
      </c>
      <c r="AE2347">
        <f t="shared" si="446"/>
        <v>2014</v>
      </c>
      <c r="AF2347">
        <f t="shared" si="447"/>
        <v>1</v>
      </c>
      <c r="AG2347" t="str">
        <f>VLOOKUP(F2347,vlookup!$A$2:$E$660,2,0)</f>
        <v>Retained</v>
      </c>
      <c r="AH2347" t="str">
        <f>VLOOKUP(F2347,vlookup!$A$2:$E$660,3,0)</f>
        <v>Service Contract</v>
      </c>
      <c r="AI2347" t="str">
        <f>VLOOKUP(F2347,vlookup!$A$2:$E$660,4,0)</f>
        <v>Used Car Programs</v>
      </c>
      <c r="AJ2347" t="str">
        <f>VLOOKUP(F2347,vlookup!$A$2:$E$660,5,0)</f>
        <v>High Mileage</v>
      </c>
      <c r="AL2347">
        <f t="shared" si="448"/>
        <v>41</v>
      </c>
      <c r="AM2347">
        <f t="shared" si="449"/>
        <v>118</v>
      </c>
      <c r="AN2347">
        <f t="shared" si="450"/>
        <v>1599</v>
      </c>
      <c r="AO2347" t="str">
        <f t="shared" si="451"/>
        <v/>
      </c>
      <c r="AP2347" t="str">
        <f t="shared" si="452"/>
        <v/>
      </c>
      <c r="AQ2347" t="str">
        <f t="shared" si="453"/>
        <v/>
      </c>
      <c r="AR2347">
        <f t="shared" si="454"/>
        <v>-26.5</v>
      </c>
      <c r="AS2347" t="str">
        <f t="shared" si="455"/>
        <v>5H138262A4Y-1</v>
      </c>
      <c r="AT2347" t="str">
        <f>IFERROR(IF(VLOOKUP(Y2347,vlookup!$I$2:$J$9,1,0)=Y2347,VLOOKUP(Y2347,vlookup!$I$2:$J$9,2,0),PROPER(Y2347)),PROPER(Y2347))</f>
        <v>Parts</v>
      </c>
      <c r="AU2347" t="str">
        <f>IFERROR(IF(B2347=VLOOKUP(B2347,vlookup!$L$2:$L$10,1,0),"Yes","No"),"No")</f>
        <v>No</v>
      </c>
    </row>
    <row r="2348" spans="1:47" ht="14.45" customHeight="1" x14ac:dyDescent="0.25">
      <c r="A2348" t="s">
        <v>1558</v>
      </c>
      <c r="B2348" s="31" t="s">
        <v>1559</v>
      </c>
      <c r="C2348">
        <v>1</v>
      </c>
      <c r="D2348">
        <v>1</v>
      </c>
      <c r="E2348" t="s">
        <v>382</v>
      </c>
      <c r="F2348" t="s">
        <v>60</v>
      </c>
      <c r="G2348" t="s">
        <v>919</v>
      </c>
      <c r="H2348">
        <v>300</v>
      </c>
      <c r="I2348">
        <v>145664</v>
      </c>
      <c r="J2348" s="19">
        <v>41656</v>
      </c>
      <c r="K2348" s="19">
        <v>41698</v>
      </c>
      <c r="L2348">
        <v>201402</v>
      </c>
      <c r="M2348" s="19">
        <v>41671</v>
      </c>
      <c r="N2348">
        <v>24617</v>
      </c>
      <c r="O2348" t="s">
        <v>1070</v>
      </c>
      <c r="P2348" t="s">
        <v>1312</v>
      </c>
      <c r="Q2348" t="s">
        <v>924</v>
      </c>
      <c r="R2348">
        <v>24115</v>
      </c>
      <c r="S2348" s="19">
        <v>41684</v>
      </c>
      <c r="T2348">
        <v>147263</v>
      </c>
      <c r="U2348" t="s">
        <v>357</v>
      </c>
      <c r="V2348" s="19">
        <v>41774</v>
      </c>
      <c r="W2348" t="s">
        <v>1046</v>
      </c>
      <c r="X2348" t="s">
        <v>1047</v>
      </c>
      <c r="Y2348" t="s">
        <v>95</v>
      </c>
      <c r="Z2348" t="s">
        <v>364</v>
      </c>
      <c r="AA2348" s="29">
        <v>-81.05</v>
      </c>
      <c r="AB2348">
        <v>0</v>
      </c>
      <c r="AC2348">
        <f t="shared" si="444"/>
        <v>2014</v>
      </c>
      <c r="AD2348">
        <f t="shared" si="445"/>
        <v>5</v>
      </c>
      <c r="AE2348">
        <f t="shared" si="446"/>
        <v>2014</v>
      </c>
      <c r="AF2348">
        <f t="shared" si="447"/>
        <v>1</v>
      </c>
      <c r="AG2348" t="str">
        <f>VLOOKUP(F2348,vlookup!$A$2:$E$660,2,0)</f>
        <v>Retained</v>
      </c>
      <c r="AH2348" t="str">
        <f>VLOOKUP(F2348,vlookup!$A$2:$E$660,3,0)</f>
        <v>Service Contract</v>
      </c>
      <c r="AI2348" t="str">
        <f>VLOOKUP(F2348,vlookup!$A$2:$E$660,4,0)</f>
        <v>Used Car Programs</v>
      </c>
      <c r="AJ2348" t="str">
        <f>VLOOKUP(F2348,vlookup!$A$2:$E$660,5,0)</f>
        <v>High Mileage</v>
      </c>
      <c r="AL2348">
        <f t="shared" si="448"/>
        <v>41</v>
      </c>
      <c r="AM2348">
        <f t="shared" si="449"/>
        <v>118</v>
      </c>
      <c r="AN2348">
        <f t="shared" si="450"/>
        <v>1599</v>
      </c>
      <c r="AO2348" t="str">
        <f t="shared" si="451"/>
        <v/>
      </c>
      <c r="AP2348" t="str">
        <f t="shared" si="452"/>
        <v/>
      </c>
      <c r="AQ2348" t="str">
        <f t="shared" si="453"/>
        <v/>
      </c>
      <c r="AR2348">
        <f t="shared" si="454"/>
        <v>-81.05</v>
      </c>
      <c r="AS2348" t="str">
        <f t="shared" si="455"/>
        <v>5H138262A4Y-1</v>
      </c>
      <c r="AT2348" t="str">
        <f>IFERROR(IF(VLOOKUP(Y2348,vlookup!$I$2:$J$9,1,0)=Y2348,VLOOKUP(Y2348,vlookup!$I$2:$J$9,2,0),PROPER(Y2348)),PROPER(Y2348))</f>
        <v>Parts</v>
      </c>
      <c r="AU2348" t="str">
        <f>IFERROR(IF(B2348=VLOOKUP(B2348,vlookup!$L$2:$L$10,1,0),"Yes","No"),"No")</f>
        <v>No</v>
      </c>
    </row>
    <row r="2349" spans="1:47" ht="14.45" customHeight="1" x14ac:dyDescent="0.25">
      <c r="A2349" t="s">
        <v>1558</v>
      </c>
      <c r="B2349" s="31" t="s">
        <v>1559</v>
      </c>
      <c r="C2349">
        <v>1</v>
      </c>
      <c r="D2349">
        <v>1</v>
      </c>
      <c r="E2349" t="s">
        <v>382</v>
      </c>
      <c r="F2349" t="s">
        <v>60</v>
      </c>
      <c r="G2349" t="s">
        <v>919</v>
      </c>
      <c r="H2349">
        <v>300</v>
      </c>
      <c r="I2349">
        <v>145664</v>
      </c>
      <c r="J2349" s="19">
        <v>41656</v>
      </c>
      <c r="K2349" s="19">
        <v>41698</v>
      </c>
      <c r="L2349">
        <v>201402</v>
      </c>
      <c r="M2349" s="19">
        <v>41671</v>
      </c>
      <c r="N2349">
        <v>24617</v>
      </c>
      <c r="O2349" t="s">
        <v>1070</v>
      </c>
      <c r="P2349" t="s">
        <v>1312</v>
      </c>
      <c r="Q2349" t="s">
        <v>924</v>
      </c>
      <c r="R2349">
        <v>24115</v>
      </c>
      <c r="S2349" s="19">
        <v>41684</v>
      </c>
      <c r="T2349">
        <v>147263</v>
      </c>
      <c r="U2349" t="s">
        <v>357</v>
      </c>
      <c r="V2349" s="19">
        <v>41774</v>
      </c>
      <c r="W2349" t="s">
        <v>971</v>
      </c>
      <c r="X2349" t="s">
        <v>972</v>
      </c>
      <c r="Y2349" t="s">
        <v>95</v>
      </c>
      <c r="Z2349" t="s">
        <v>364</v>
      </c>
      <c r="AA2349" s="29">
        <v>-2650</v>
      </c>
      <c r="AB2349">
        <v>0</v>
      </c>
      <c r="AC2349">
        <f t="shared" si="444"/>
        <v>2014</v>
      </c>
      <c r="AD2349">
        <f t="shared" si="445"/>
        <v>5</v>
      </c>
      <c r="AE2349">
        <f t="shared" si="446"/>
        <v>2014</v>
      </c>
      <c r="AF2349">
        <f t="shared" si="447"/>
        <v>1</v>
      </c>
      <c r="AG2349" t="str">
        <f>VLOOKUP(F2349,vlookup!$A$2:$E$660,2,0)</f>
        <v>Retained</v>
      </c>
      <c r="AH2349" t="str">
        <f>VLOOKUP(F2349,vlookup!$A$2:$E$660,3,0)</f>
        <v>Service Contract</v>
      </c>
      <c r="AI2349" t="str">
        <f>VLOOKUP(F2349,vlookup!$A$2:$E$660,4,0)</f>
        <v>Used Car Programs</v>
      </c>
      <c r="AJ2349" t="str">
        <f>VLOOKUP(F2349,vlookup!$A$2:$E$660,5,0)</f>
        <v>High Mileage</v>
      </c>
      <c r="AL2349">
        <f t="shared" si="448"/>
        <v>41</v>
      </c>
      <c r="AM2349">
        <f t="shared" si="449"/>
        <v>118</v>
      </c>
      <c r="AN2349">
        <f t="shared" si="450"/>
        <v>1599</v>
      </c>
      <c r="AO2349" t="str">
        <f t="shared" si="451"/>
        <v/>
      </c>
      <c r="AP2349" t="str">
        <f t="shared" si="452"/>
        <v/>
      </c>
      <c r="AQ2349" t="str">
        <f t="shared" si="453"/>
        <v/>
      </c>
      <c r="AR2349">
        <f t="shared" si="454"/>
        <v>-2650</v>
      </c>
      <c r="AS2349" t="str">
        <f t="shared" si="455"/>
        <v>5H138262A4Y-1</v>
      </c>
      <c r="AT2349" t="str">
        <f>IFERROR(IF(VLOOKUP(Y2349,vlookup!$I$2:$J$9,1,0)=Y2349,VLOOKUP(Y2349,vlookup!$I$2:$J$9,2,0),PROPER(Y2349)),PROPER(Y2349))</f>
        <v>Parts</v>
      </c>
      <c r="AU2349" t="str">
        <f>IFERROR(IF(B2349=VLOOKUP(B2349,vlookup!$L$2:$L$10,1,0),"Yes","No"),"No")</f>
        <v>No</v>
      </c>
    </row>
    <row r="2350" spans="1:47" ht="14.45" customHeight="1" x14ac:dyDescent="0.25">
      <c r="A2350" t="s">
        <v>3074</v>
      </c>
      <c r="B2350" s="31" t="s">
        <v>3075</v>
      </c>
      <c r="C2350">
        <v>1</v>
      </c>
      <c r="D2350">
        <v>1</v>
      </c>
      <c r="E2350" t="s">
        <v>382</v>
      </c>
      <c r="F2350" t="s">
        <v>464</v>
      </c>
      <c r="G2350" t="s">
        <v>919</v>
      </c>
      <c r="H2350" t="s">
        <v>2225</v>
      </c>
      <c r="I2350">
        <v>96121</v>
      </c>
      <c r="J2350" s="19">
        <v>44135</v>
      </c>
      <c r="K2350" s="19">
        <v>44202</v>
      </c>
      <c r="L2350">
        <v>202012</v>
      </c>
      <c r="M2350" s="19">
        <v>44166</v>
      </c>
      <c r="N2350">
        <v>24616</v>
      </c>
      <c r="O2350" t="s">
        <v>1076</v>
      </c>
      <c r="P2350" t="s">
        <v>3076</v>
      </c>
      <c r="Q2350" t="s">
        <v>924</v>
      </c>
      <c r="R2350">
        <v>558484</v>
      </c>
      <c r="S2350" s="19">
        <v>44291</v>
      </c>
      <c r="T2350">
        <v>99368</v>
      </c>
      <c r="U2350" t="s">
        <v>356</v>
      </c>
      <c r="V2350" s="19">
        <v>44302</v>
      </c>
      <c r="W2350" t="s">
        <v>3392</v>
      </c>
      <c r="X2350" t="s">
        <v>3393</v>
      </c>
      <c r="Y2350" t="s">
        <v>95</v>
      </c>
      <c r="Z2350" t="s">
        <v>369</v>
      </c>
      <c r="AA2350" s="29">
        <v>-65</v>
      </c>
      <c r="AB2350">
        <v>0</v>
      </c>
      <c r="AC2350">
        <f t="shared" si="444"/>
        <v>2021</v>
      </c>
      <c r="AD2350">
        <f t="shared" si="445"/>
        <v>4</v>
      </c>
      <c r="AE2350">
        <f t="shared" si="446"/>
        <v>2020</v>
      </c>
      <c r="AF2350">
        <f t="shared" si="447"/>
        <v>10</v>
      </c>
      <c r="AG2350" t="str">
        <f>VLOOKUP(F2350,vlookup!$A$2:$E$660,2,0)</f>
        <v>Retained</v>
      </c>
      <c r="AH2350" t="str">
        <f>VLOOKUP(F2350,vlookup!$A$2:$E$660,3,0)</f>
        <v>Service Contract</v>
      </c>
      <c r="AI2350" t="str">
        <f>VLOOKUP(F2350,vlookup!$A$2:$E$660,4,0)</f>
        <v>Used Car Programs</v>
      </c>
      <c r="AJ2350" t="str">
        <f>VLOOKUP(F2350,vlookup!$A$2:$E$660,5,0)</f>
        <v>High Mileage</v>
      </c>
      <c r="AL2350">
        <f t="shared" si="448"/>
        <v>66</v>
      </c>
      <c r="AM2350">
        <f t="shared" si="449"/>
        <v>166</v>
      </c>
      <c r="AN2350">
        <f t="shared" si="450"/>
        <v>3247</v>
      </c>
      <c r="AO2350" t="str">
        <f t="shared" si="451"/>
        <v/>
      </c>
      <c r="AP2350" t="str">
        <f t="shared" si="452"/>
        <v/>
      </c>
      <c r="AQ2350" t="str">
        <f t="shared" si="453"/>
        <v/>
      </c>
      <c r="AR2350">
        <f t="shared" si="454"/>
        <v>-65</v>
      </c>
      <c r="AS2350" t="str">
        <f t="shared" si="455"/>
        <v>ZAGER336651J20-1</v>
      </c>
      <c r="AT2350" t="str">
        <f>IFERROR(IF(VLOOKUP(Y2350,vlookup!$I$2:$J$9,1,0)=Y2350,VLOOKUP(Y2350,vlookup!$I$2:$J$9,2,0),PROPER(Y2350)),PROPER(Y2350))</f>
        <v>Parts</v>
      </c>
      <c r="AU2350" t="str">
        <f>IFERROR(IF(B2350=VLOOKUP(B2350,vlookup!$L$2:$L$10,1,0),"Yes","No"),"No")</f>
        <v>No</v>
      </c>
    </row>
    <row r="2351" spans="1:47" ht="14.45" customHeight="1" x14ac:dyDescent="0.25">
      <c r="A2351" t="s">
        <v>3074</v>
      </c>
      <c r="B2351" s="31" t="s">
        <v>3075</v>
      </c>
      <c r="C2351">
        <v>1</v>
      </c>
      <c r="D2351">
        <v>1</v>
      </c>
      <c r="E2351" t="s">
        <v>382</v>
      </c>
      <c r="F2351" t="s">
        <v>464</v>
      </c>
      <c r="G2351" t="s">
        <v>919</v>
      </c>
      <c r="H2351" t="s">
        <v>2225</v>
      </c>
      <c r="I2351">
        <v>96121</v>
      </c>
      <c r="J2351" s="19">
        <v>44135</v>
      </c>
      <c r="K2351" s="19">
        <v>44202</v>
      </c>
      <c r="L2351">
        <v>202012</v>
      </c>
      <c r="M2351" s="19">
        <v>44166</v>
      </c>
      <c r="N2351">
        <v>24616</v>
      </c>
      <c r="O2351" t="s">
        <v>1076</v>
      </c>
      <c r="P2351" t="s">
        <v>3076</v>
      </c>
      <c r="Q2351" t="s">
        <v>924</v>
      </c>
      <c r="R2351">
        <v>558484</v>
      </c>
      <c r="S2351" s="19">
        <v>44291</v>
      </c>
      <c r="T2351">
        <v>99368</v>
      </c>
      <c r="U2351" t="s">
        <v>356</v>
      </c>
      <c r="V2351" s="19">
        <v>44302</v>
      </c>
      <c r="W2351" t="s">
        <v>370</v>
      </c>
      <c r="X2351" t="s">
        <v>371</v>
      </c>
      <c r="Y2351" t="s">
        <v>95</v>
      </c>
      <c r="Z2351" t="s">
        <v>369</v>
      </c>
      <c r="AA2351" s="29">
        <v>-2690</v>
      </c>
      <c r="AB2351">
        <v>0</v>
      </c>
      <c r="AC2351">
        <f t="shared" si="444"/>
        <v>2021</v>
      </c>
      <c r="AD2351">
        <f t="shared" si="445"/>
        <v>4</v>
      </c>
      <c r="AE2351">
        <f t="shared" si="446"/>
        <v>2020</v>
      </c>
      <c r="AF2351">
        <f t="shared" si="447"/>
        <v>10</v>
      </c>
      <c r="AG2351" t="str">
        <f>VLOOKUP(F2351,vlookup!$A$2:$E$660,2,0)</f>
        <v>Retained</v>
      </c>
      <c r="AH2351" t="str">
        <f>VLOOKUP(F2351,vlookup!$A$2:$E$660,3,0)</f>
        <v>Service Contract</v>
      </c>
      <c r="AI2351" t="str">
        <f>VLOOKUP(F2351,vlookup!$A$2:$E$660,4,0)</f>
        <v>Used Car Programs</v>
      </c>
      <c r="AJ2351" t="str">
        <f>VLOOKUP(F2351,vlookup!$A$2:$E$660,5,0)</f>
        <v>High Mileage</v>
      </c>
      <c r="AL2351">
        <f t="shared" si="448"/>
        <v>66</v>
      </c>
      <c r="AM2351">
        <f t="shared" si="449"/>
        <v>166</v>
      </c>
      <c r="AN2351">
        <f t="shared" si="450"/>
        <v>3247</v>
      </c>
      <c r="AO2351" t="str">
        <f t="shared" si="451"/>
        <v/>
      </c>
      <c r="AP2351" t="str">
        <f t="shared" si="452"/>
        <v/>
      </c>
      <c r="AQ2351" t="str">
        <f t="shared" si="453"/>
        <v/>
      </c>
      <c r="AR2351">
        <f t="shared" si="454"/>
        <v>-2690</v>
      </c>
      <c r="AS2351" t="str">
        <f t="shared" si="455"/>
        <v>ZAGER336651J20-1</v>
      </c>
      <c r="AT2351" t="str">
        <f>IFERROR(IF(VLOOKUP(Y2351,vlookup!$I$2:$J$9,1,0)=Y2351,VLOOKUP(Y2351,vlookup!$I$2:$J$9,2,0),PROPER(Y2351)),PROPER(Y2351))</f>
        <v>Parts</v>
      </c>
      <c r="AU2351" t="str">
        <f>IFERROR(IF(B2351=VLOOKUP(B2351,vlookup!$L$2:$L$10,1,0),"Yes","No"),"No")</f>
        <v>No</v>
      </c>
    </row>
    <row r="2352" spans="1:47" ht="14.45" customHeight="1" x14ac:dyDescent="0.25">
      <c r="A2352" t="s">
        <v>2256</v>
      </c>
      <c r="B2352" s="31" t="s">
        <v>2257</v>
      </c>
      <c r="C2352">
        <v>1</v>
      </c>
      <c r="D2352">
        <v>1</v>
      </c>
      <c r="E2352" t="s">
        <v>382</v>
      </c>
      <c r="F2352" t="s">
        <v>205</v>
      </c>
      <c r="G2352" t="s">
        <v>922</v>
      </c>
      <c r="H2352" t="s">
        <v>939</v>
      </c>
      <c r="I2352">
        <v>83445</v>
      </c>
      <c r="J2352" s="19">
        <v>42353</v>
      </c>
      <c r="K2352" s="19">
        <v>42382</v>
      </c>
      <c r="L2352">
        <v>201601</v>
      </c>
      <c r="M2352" s="19">
        <v>42370</v>
      </c>
      <c r="N2352">
        <v>24616</v>
      </c>
      <c r="O2352" t="s">
        <v>1076</v>
      </c>
      <c r="P2352" t="s">
        <v>3077</v>
      </c>
      <c r="Q2352" t="s">
        <v>924</v>
      </c>
      <c r="R2352">
        <v>30451</v>
      </c>
      <c r="S2352" s="19">
        <v>42510</v>
      </c>
      <c r="T2352">
        <v>91586</v>
      </c>
      <c r="U2352" t="s">
        <v>356</v>
      </c>
      <c r="V2352" s="19">
        <v>42514</v>
      </c>
      <c r="W2352" t="s">
        <v>362</v>
      </c>
      <c r="X2352" t="s">
        <v>363</v>
      </c>
      <c r="Y2352" t="s">
        <v>95</v>
      </c>
      <c r="Z2352" t="s">
        <v>358</v>
      </c>
      <c r="AA2352" s="29">
        <v>-380</v>
      </c>
      <c r="AB2352">
        <v>0</v>
      </c>
      <c r="AC2352">
        <f t="shared" si="444"/>
        <v>2016</v>
      </c>
      <c r="AD2352">
        <f t="shared" si="445"/>
        <v>5</v>
      </c>
      <c r="AE2352">
        <f t="shared" si="446"/>
        <v>2015</v>
      </c>
      <c r="AF2352">
        <f t="shared" si="447"/>
        <v>12</v>
      </c>
      <c r="AG2352" t="str">
        <f>VLOOKUP(F2352,vlookup!$A$2:$E$660,2,0)</f>
        <v>Retained</v>
      </c>
      <c r="AH2352" t="str">
        <f>VLOOKUP(F2352,vlookup!$A$2:$E$660,3,0)</f>
        <v>Service Contract</v>
      </c>
      <c r="AI2352" t="str">
        <f>VLOOKUP(F2352,vlookup!$A$2:$E$660,4,0)</f>
        <v>Used Car Programs</v>
      </c>
      <c r="AJ2352" t="str">
        <f>VLOOKUP(F2352,vlookup!$A$2:$E$660,5,0)</f>
        <v>High Mileage</v>
      </c>
      <c r="AL2352">
        <f t="shared" si="448"/>
        <v>28</v>
      </c>
      <c r="AM2352">
        <f t="shared" si="449"/>
        <v>159</v>
      </c>
      <c r="AN2352">
        <f t="shared" si="450"/>
        <v>8141</v>
      </c>
      <c r="AO2352" t="str">
        <f t="shared" si="451"/>
        <v/>
      </c>
      <c r="AP2352" t="str">
        <f t="shared" si="452"/>
        <v/>
      </c>
      <c r="AQ2352" t="str">
        <f t="shared" si="453"/>
        <v/>
      </c>
      <c r="AR2352">
        <f t="shared" si="454"/>
        <v>-380</v>
      </c>
      <c r="AS2352" t="str">
        <f t="shared" si="455"/>
        <v>CR195111L5-1</v>
      </c>
      <c r="AT2352" t="str">
        <f>IFERROR(IF(VLOOKUP(Y2352,vlookup!$I$2:$J$9,1,0)=Y2352,VLOOKUP(Y2352,vlookup!$I$2:$J$9,2,0),PROPER(Y2352)),PROPER(Y2352))</f>
        <v>Parts</v>
      </c>
      <c r="AU2352" t="str">
        <f>IFERROR(IF(B2352=VLOOKUP(B2352,vlookup!$L$2:$L$10,1,0),"Yes","No"),"No")</f>
        <v>No</v>
      </c>
    </row>
    <row r="2353" spans="1:47" ht="14.45" customHeight="1" x14ac:dyDescent="0.25">
      <c r="A2353" t="s">
        <v>1560</v>
      </c>
      <c r="B2353" s="31" t="s">
        <v>1561</v>
      </c>
      <c r="C2353">
        <v>3</v>
      </c>
      <c r="D2353">
        <v>1</v>
      </c>
      <c r="E2353" t="s">
        <v>382</v>
      </c>
      <c r="F2353" t="s">
        <v>464</v>
      </c>
      <c r="G2353" t="s">
        <v>922</v>
      </c>
      <c r="H2353" t="s">
        <v>939</v>
      </c>
      <c r="I2353">
        <v>98344</v>
      </c>
      <c r="J2353" s="19">
        <v>44639</v>
      </c>
      <c r="K2353" s="19">
        <v>44684</v>
      </c>
      <c r="L2353">
        <v>202204</v>
      </c>
      <c r="M2353" s="19">
        <v>44652</v>
      </c>
      <c r="N2353">
        <v>24616</v>
      </c>
      <c r="O2353" t="s">
        <v>1076</v>
      </c>
      <c r="P2353" t="s">
        <v>1562</v>
      </c>
      <c r="Q2353" t="s">
        <v>924</v>
      </c>
      <c r="R2353">
        <v>6151744</v>
      </c>
      <c r="S2353" s="19">
        <v>44942</v>
      </c>
      <c r="T2353">
        <v>109455</v>
      </c>
      <c r="U2353" t="s">
        <v>356</v>
      </c>
      <c r="V2353" s="19">
        <v>44970</v>
      </c>
      <c r="W2353" t="s">
        <v>579</v>
      </c>
      <c r="X2353" t="s">
        <v>580</v>
      </c>
      <c r="Y2353" t="s">
        <v>95</v>
      </c>
      <c r="Z2353" t="s">
        <v>364</v>
      </c>
      <c r="AA2353" s="29">
        <v>-17.399999999999999</v>
      </c>
      <c r="AB2353">
        <v>0</v>
      </c>
      <c r="AC2353">
        <f t="shared" si="444"/>
        <v>2023</v>
      </c>
      <c r="AD2353">
        <f t="shared" si="445"/>
        <v>2</v>
      </c>
      <c r="AE2353">
        <f t="shared" si="446"/>
        <v>2022</v>
      </c>
      <c r="AF2353">
        <f t="shared" si="447"/>
        <v>3</v>
      </c>
      <c r="AG2353" t="str">
        <f>VLOOKUP(F2353,vlookup!$A$2:$E$660,2,0)</f>
        <v>Retained</v>
      </c>
      <c r="AH2353" t="str">
        <f>VLOOKUP(F2353,vlookup!$A$2:$E$660,3,0)</f>
        <v>Service Contract</v>
      </c>
      <c r="AI2353" t="str">
        <f>VLOOKUP(F2353,vlookup!$A$2:$E$660,4,0)</f>
        <v>Used Car Programs</v>
      </c>
      <c r="AJ2353" t="str">
        <f>VLOOKUP(F2353,vlookup!$A$2:$E$660,5,0)</f>
        <v>High Mileage</v>
      </c>
      <c r="AL2353">
        <f t="shared" si="448"/>
        <v>44</v>
      </c>
      <c r="AM2353">
        <f t="shared" si="449"/>
        <v>324</v>
      </c>
      <c r="AN2353">
        <f t="shared" si="450"/>
        <v>11111</v>
      </c>
      <c r="AO2353" t="str">
        <f t="shared" si="451"/>
        <v/>
      </c>
      <c r="AP2353" t="str">
        <f t="shared" si="452"/>
        <v/>
      </c>
      <c r="AQ2353" t="str">
        <f t="shared" si="453"/>
        <v/>
      </c>
      <c r="AR2353">
        <f t="shared" si="454"/>
        <v>-17.399999999999999</v>
      </c>
      <c r="AS2353" t="str">
        <f t="shared" si="455"/>
        <v>ZAGHR841942C22-3</v>
      </c>
      <c r="AT2353" t="str">
        <f>IFERROR(IF(VLOOKUP(Y2353,vlookup!$I$2:$J$9,1,0)=Y2353,VLOOKUP(Y2353,vlookup!$I$2:$J$9,2,0),PROPER(Y2353)),PROPER(Y2353))</f>
        <v>Parts</v>
      </c>
      <c r="AU2353" t="str">
        <f>IFERROR(IF(B2353=VLOOKUP(B2353,vlookup!$L$2:$L$10,1,0),"Yes","No"),"No")</f>
        <v>No</v>
      </c>
    </row>
    <row r="2354" spans="1:47" ht="14.45" customHeight="1" x14ac:dyDescent="0.25">
      <c r="A2354" t="s">
        <v>1560</v>
      </c>
      <c r="B2354" s="31" t="s">
        <v>1561</v>
      </c>
      <c r="C2354">
        <v>3</v>
      </c>
      <c r="D2354">
        <v>1</v>
      </c>
      <c r="E2354" t="s">
        <v>382</v>
      </c>
      <c r="F2354" t="s">
        <v>464</v>
      </c>
      <c r="G2354" t="s">
        <v>922</v>
      </c>
      <c r="H2354" t="s">
        <v>939</v>
      </c>
      <c r="I2354">
        <v>98344</v>
      </c>
      <c r="J2354" s="19">
        <v>44639</v>
      </c>
      <c r="K2354" s="19">
        <v>44684</v>
      </c>
      <c r="L2354">
        <v>202204</v>
      </c>
      <c r="M2354" s="19">
        <v>44652</v>
      </c>
      <c r="N2354">
        <v>24616</v>
      </c>
      <c r="O2354" t="s">
        <v>1076</v>
      </c>
      <c r="P2354" t="s">
        <v>1562</v>
      </c>
      <c r="Q2354" t="s">
        <v>924</v>
      </c>
      <c r="R2354">
        <v>6151744</v>
      </c>
      <c r="S2354" s="19">
        <v>44942</v>
      </c>
      <c r="T2354">
        <v>109455</v>
      </c>
      <c r="U2354" t="s">
        <v>356</v>
      </c>
      <c r="V2354" s="19">
        <v>44970</v>
      </c>
      <c r="W2354" t="s">
        <v>372</v>
      </c>
      <c r="X2354" t="s">
        <v>373</v>
      </c>
      <c r="Y2354" t="s">
        <v>95</v>
      </c>
      <c r="Z2354" t="s">
        <v>369</v>
      </c>
      <c r="AA2354" s="29">
        <v>-44.4</v>
      </c>
      <c r="AB2354">
        <v>0</v>
      </c>
      <c r="AC2354">
        <f t="shared" si="444"/>
        <v>2023</v>
      </c>
      <c r="AD2354">
        <f t="shared" si="445"/>
        <v>2</v>
      </c>
      <c r="AE2354">
        <f t="shared" si="446"/>
        <v>2022</v>
      </c>
      <c r="AF2354">
        <f t="shared" si="447"/>
        <v>3</v>
      </c>
      <c r="AG2354" t="str">
        <f>VLOOKUP(F2354,vlookup!$A$2:$E$660,2,0)</f>
        <v>Retained</v>
      </c>
      <c r="AH2354" t="str">
        <f>VLOOKUP(F2354,vlookup!$A$2:$E$660,3,0)</f>
        <v>Service Contract</v>
      </c>
      <c r="AI2354" t="str">
        <f>VLOOKUP(F2354,vlookup!$A$2:$E$660,4,0)</f>
        <v>Used Car Programs</v>
      </c>
      <c r="AJ2354" t="str">
        <f>VLOOKUP(F2354,vlookup!$A$2:$E$660,5,0)</f>
        <v>High Mileage</v>
      </c>
      <c r="AL2354">
        <f t="shared" si="448"/>
        <v>44</v>
      </c>
      <c r="AM2354">
        <f t="shared" si="449"/>
        <v>324</v>
      </c>
      <c r="AN2354">
        <f t="shared" si="450"/>
        <v>11111</v>
      </c>
      <c r="AO2354" t="str">
        <f t="shared" si="451"/>
        <v/>
      </c>
      <c r="AP2354" t="str">
        <f t="shared" si="452"/>
        <v/>
      </c>
      <c r="AQ2354" t="str">
        <f t="shared" si="453"/>
        <v/>
      </c>
      <c r="AR2354">
        <f t="shared" si="454"/>
        <v>-44.4</v>
      </c>
      <c r="AS2354" t="str">
        <f t="shared" si="455"/>
        <v>ZAGHR841942C22-3</v>
      </c>
      <c r="AT2354" t="str">
        <f>IFERROR(IF(VLOOKUP(Y2354,vlookup!$I$2:$J$9,1,0)=Y2354,VLOOKUP(Y2354,vlookup!$I$2:$J$9,2,0),PROPER(Y2354)),PROPER(Y2354))</f>
        <v>Parts</v>
      </c>
      <c r="AU2354" t="str">
        <f>IFERROR(IF(B2354=VLOOKUP(B2354,vlookup!$L$2:$L$10,1,0),"Yes","No"),"No")</f>
        <v>No</v>
      </c>
    </row>
    <row r="2355" spans="1:47" ht="14.45" customHeight="1" x14ac:dyDescent="0.25">
      <c r="A2355" t="s">
        <v>1560</v>
      </c>
      <c r="B2355" s="31" t="s">
        <v>1561</v>
      </c>
      <c r="C2355">
        <v>3</v>
      </c>
      <c r="D2355">
        <v>1</v>
      </c>
      <c r="E2355" t="s">
        <v>382</v>
      </c>
      <c r="F2355" t="s">
        <v>464</v>
      </c>
      <c r="G2355" t="s">
        <v>922</v>
      </c>
      <c r="H2355" t="s">
        <v>939</v>
      </c>
      <c r="I2355">
        <v>98344</v>
      </c>
      <c r="J2355" s="19">
        <v>44639</v>
      </c>
      <c r="K2355" s="19">
        <v>44684</v>
      </c>
      <c r="L2355">
        <v>202204</v>
      </c>
      <c r="M2355" s="19">
        <v>44652</v>
      </c>
      <c r="N2355">
        <v>24616</v>
      </c>
      <c r="O2355" t="s">
        <v>1076</v>
      </c>
      <c r="P2355" t="s">
        <v>1562</v>
      </c>
      <c r="Q2355" t="s">
        <v>924</v>
      </c>
      <c r="R2355">
        <v>6151744</v>
      </c>
      <c r="S2355" s="19">
        <v>44942</v>
      </c>
      <c r="T2355">
        <v>109455</v>
      </c>
      <c r="U2355" t="s">
        <v>356</v>
      </c>
      <c r="V2355" s="19">
        <v>44970</v>
      </c>
      <c r="W2355" t="s">
        <v>370</v>
      </c>
      <c r="X2355" t="s">
        <v>371</v>
      </c>
      <c r="Y2355" t="s">
        <v>95</v>
      </c>
      <c r="Z2355" t="s">
        <v>369</v>
      </c>
      <c r="AA2355" s="29">
        <v>-4025</v>
      </c>
      <c r="AB2355">
        <v>0</v>
      </c>
      <c r="AC2355">
        <f t="shared" si="444"/>
        <v>2023</v>
      </c>
      <c r="AD2355">
        <f t="shared" si="445"/>
        <v>2</v>
      </c>
      <c r="AE2355">
        <f t="shared" si="446"/>
        <v>2022</v>
      </c>
      <c r="AF2355">
        <f t="shared" si="447"/>
        <v>3</v>
      </c>
      <c r="AG2355" t="str">
        <f>VLOOKUP(F2355,vlookup!$A$2:$E$660,2,0)</f>
        <v>Retained</v>
      </c>
      <c r="AH2355" t="str">
        <f>VLOOKUP(F2355,vlookup!$A$2:$E$660,3,0)</f>
        <v>Service Contract</v>
      </c>
      <c r="AI2355" t="str">
        <f>VLOOKUP(F2355,vlookup!$A$2:$E$660,4,0)</f>
        <v>Used Car Programs</v>
      </c>
      <c r="AJ2355" t="str">
        <f>VLOOKUP(F2355,vlookup!$A$2:$E$660,5,0)</f>
        <v>High Mileage</v>
      </c>
      <c r="AL2355">
        <f t="shared" si="448"/>
        <v>44</v>
      </c>
      <c r="AM2355">
        <f t="shared" si="449"/>
        <v>324</v>
      </c>
      <c r="AN2355">
        <f t="shared" si="450"/>
        <v>11111</v>
      </c>
      <c r="AO2355" t="str">
        <f t="shared" si="451"/>
        <v/>
      </c>
      <c r="AP2355" t="str">
        <f t="shared" si="452"/>
        <v/>
      </c>
      <c r="AQ2355" t="str">
        <f t="shared" si="453"/>
        <v/>
      </c>
      <c r="AR2355">
        <f t="shared" si="454"/>
        <v>-4025</v>
      </c>
      <c r="AS2355" t="str">
        <f t="shared" si="455"/>
        <v>ZAGHR841942C22-3</v>
      </c>
      <c r="AT2355" t="str">
        <f>IFERROR(IF(VLOOKUP(Y2355,vlookup!$I$2:$J$9,1,0)=Y2355,VLOOKUP(Y2355,vlookup!$I$2:$J$9,2,0),PROPER(Y2355)),PROPER(Y2355))</f>
        <v>Parts</v>
      </c>
      <c r="AU2355" t="str">
        <f>IFERROR(IF(B2355=VLOOKUP(B2355,vlookup!$L$2:$L$10,1,0),"Yes","No"),"No")</f>
        <v>No</v>
      </c>
    </row>
    <row r="2356" spans="1:47" ht="14.45" customHeight="1" x14ac:dyDescent="0.25">
      <c r="A2356" t="s">
        <v>1563</v>
      </c>
      <c r="B2356" s="31" t="s">
        <v>1564</v>
      </c>
      <c r="C2356">
        <v>1</v>
      </c>
      <c r="D2356">
        <v>1</v>
      </c>
      <c r="E2356" t="s">
        <v>382</v>
      </c>
      <c r="F2356" t="s">
        <v>205</v>
      </c>
      <c r="G2356" t="s">
        <v>919</v>
      </c>
      <c r="H2356" t="s">
        <v>3752</v>
      </c>
      <c r="I2356">
        <v>95577</v>
      </c>
      <c r="J2356" s="19">
        <v>41881</v>
      </c>
      <c r="K2356" s="19">
        <v>41912</v>
      </c>
      <c r="L2356">
        <v>201409</v>
      </c>
      <c r="M2356" s="19">
        <v>41883</v>
      </c>
      <c r="N2356">
        <v>24617</v>
      </c>
      <c r="O2356" t="s">
        <v>1070</v>
      </c>
      <c r="P2356" t="s">
        <v>1565</v>
      </c>
      <c r="Q2356" t="s">
        <v>924</v>
      </c>
      <c r="R2356">
        <v>265332</v>
      </c>
      <c r="S2356" s="19">
        <v>42118</v>
      </c>
      <c r="T2356">
        <v>116598</v>
      </c>
      <c r="U2356" t="s">
        <v>357</v>
      </c>
      <c r="V2356" s="19">
        <v>42121</v>
      </c>
      <c r="W2356" t="s">
        <v>614</v>
      </c>
      <c r="X2356" t="s">
        <v>615</v>
      </c>
      <c r="Y2356" t="s">
        <v>95</v>
      </c>
      <c r="Z2356" t="s">
        <v>365</v>
      </c>
      <c r="AA2356" s="29">
        <v>-113</v>
      </c>
      <c r="AB2356">
        <v>0</v>
      </c>
      <c r="AC2356">
        <f t="shared" si="444"/>
        <v>2015</v>
      </c>
      <c r="AD2356">
        <f t="shared" si="445"/>
        <v>4</v>
      </c>
      <c r="AE2356">
        <f t="shared" si="446"/>
        <v>2014</v>
      </c>
      <c r="AF2356">
        <f t="shared" si="447"/>
        <v>8</v>
      </c>
      <c r="AG2356" t="str">
        <f>VLOOKUP(F2356,vlookup!$A$2:$E$660,2,0)</f>
        <v>Retained</v>
      </c>
      <c r="AH2356" t="str">
        <f>VLOOKUP(F2356,vlookup!$A$2:$E$660,3,0)</f>
        <v>Service Contract</v>
      </c>
      <c r="AI2356" t="str">
        <f>VLOOKUP(F2356,vlookup!$A$2:$E$660,4,0)</f>
        <v>Used Car Programs</v>
      </c>
      <c r="AJ2356" t="str">
        <f>VLOOKUP(F2356,vlookup!$A$2:$E$660,5,0)</f>
        <v>High Mileage</v>
      </c>
      <c r="AL2356">
        <f t="shared" si="448"/>
        <v>30</v>
      </c>
      <c r="AM2356">
        <f t="shared" si="449"/>
        <v>237</v>
      </c>
      <c r="AN2356">
        <f t="shared" si="450"/>
        <v>21021</v>
      </c>
      <c r="AO2356" t="str">
        <f t="shared" si="451"/>
        <v/>
      </c>
      <c r="AP2356" t="str">
        <f t="shared" si="452"/>
        <v/>
      </c>
      <c r="AQ2356" t="str">
        <f t="shared" si="453"/>
        <v/>
      </c>
      <c r="AR2356">
        <f t="shared" si="454"/>
        <v>-113</v>
      </c>
      <c r="AS2356" t="str">
        <f t="shared" si="455"/>
        <v>4R613759H4-1</v>
      </c>
      <c r="AT2356" t="str">
        <f>IFERROR(IF(VLOOKUP(Y2356,vlookup!$I$2:$J$9,1,0)=Y2356,VLOOKUP(Y2356,vlookup!$I$2:$J$9,2,0),PROPER(Y2356)),PROPER(Y2356))</f>
        <v>Parts</v>
      </c>
      <c r="AU2356" t="str">
        <f>IFERROR(IF(B2356=VLOOKUP(B2356,vlookup!$L$2:$L$10,1,0),"Yes","No"),"No")</f>
        <v>No</v>
      </c>
    </row>
    <row r="2357" spans="1:47" ht="14.45" customHeight="1" x14ac:dyDescent="0.25">
      <c r="A2357" t="s">
        <v>1566</v>
      </c>
      <c r="B2357" s="31" t="s">
        <v>1567</v>
      </c>
      <c r="C2357">
        <v>2</v>
      </c>
      <c r="D2357">
        <v>1</v>
      </c>
      <c r="E2357" t="s">
        <v>382</v>
      </c>
      <c r="F2357" t="s">
        <v>238</v>
      </c>
      <c r="G2357" t="s">
        <v>543</v>
      </c>
      <c r="H2357" t="s">
        <v>3753</v>
      </c>
      <c r="I2357">
        <v>137715</v>
      </c>
      <c r="J2357" s="19">
        <v>41890</v>
      </c>
      <c r="K2357" s="19">
        <v>41912</v>
      </c>
      <c r="L2357">
        <v>201409</v>
      </c>
      <c r="M2357" s="19">
        <v>41883</v>
      </c>
      <c r="N2357">
        <v>24616</v>
      </c>
      <c r="O2357" t="s">
        <v>1076</v>
      </c>
      <c r="P2357" t="s">
        <v>1568</v>
      </c>
      <c r="Q2357" t="s">
        <v>924</v>
      </c>
      <c r="R2357">
        <v>3328</v>
      </c>
      <c r="S2357" s="19">
        <v>42053</v>
      </c>
      <c r="T2357">
        <v>141049</v>
      </c>
      <c r="U2357" t="s">
        <v>357</v>
      </c>
      <c r="V2357" s="19">
        <v>42058</v>
      </c>
      <c r="W2357" t="s">
        <v>2612</v>
      </c>
      <c r="X2357" t="s">
        <v>2613</v>
      </c>
      <c r="Y2357" t="s">
        <v>95</v>
      </c>
      <c r="Z2357" t="s">
        <v>603</v>
      </c>
      <c r="AA2357" s="29">
        <v>-461</v>
      </c>
      <c r="AB2357">
        <v>0</v>
      </c>
      <c r="AC2357">
        <f t="shared" si="444"/>
        <v>2015</v>
      </c>
      <c r="AD2357">
        <f t="shared" si="445"/>
        <v>2</v>
      </c>
      <c r="AE2357">
        <f t="shared" si="446"/>
        <v>2014</v>
      </c>
      <c r="AF2357">
        <f t="shared" si="447"/>
        <v>9</v>
      </c>
      <c r="AG2357" t="str">
        <f>VLOOKUP(F2357,vlookup!$A$2:$E$660,2,0)</f>
        <v>Retained</v>
      </c>
      <c r="AH2357" t="str">
        <f>VLOOKUP(F2357,vlookup!$A$2:$E$660,3,0)</f>
        <v>Service Contract</v>
      </c>
      <c r="AI2357" t="str">
        <f>VLOOKUP(F2357,vlookup!$A$2:$E$660,4,0)</f>
        <v>Used Car Programs</v>
      </c>
      <c r="AJ2357" t="str">
        <f>VLOOKUP(F2357,vlookup!$A$2:$E$660,5,0)</f>
        <v>High Mileage</v>
      </c>
      <c r="AL2357">
        <f t="shared" si="448"/>
        <v>22</v>
      </c>
      <c r="AM2357">
        <f t="shared" si="449"/>
        <v>165</v>
      </c>
      <c r="AN2357">
        <f t="shared" si="450"/>
        <v>3334</v>
      </c>
      <c r="AO2357" t="str">
        <f t="shared" si="451"/>
        <v/>
      </c>
      <c r="AP2357" t="str">
        <f t="shared" si="452"/>
        <v/>
      </c>
      <c r="AQ2357" t="str">
        <f t="shared" si="453"/>
        <v/>
      </c>
      <c r="AR2357">
        <f t="shared" si="454"/>
        <v>-461</v>
      </c>
      <c r="AS2357" t="str">
        <f t="shared" si="455"/>
        <v>66172061I4Y-2</v>
      </c>
      <c r="AT2357" t="str">
        <f>IFERROR(IF(VLOOKUP(Y2357,vlookup!$I$2:$J$9,1,0)=Y2357,VLOOKUP(Y2357,vlookup!$I$2:$J$9,2,0),PROPER(Y2357)),PROPER(Y2357))</f>
        <v>Parts</v>
      </c>
      <c r="AU2357" t="str">
        <f>IFERROR(IF(B2357=VLOOKUP(B2357,vlookup!$L$2:$L$10,1,0),"Yes","No"),"No")</f>
        <v>No</v>
      </c>
    </row>
    <row r="2358" spans="1:47" ht="14.45" customHeight="1" x14ac:dyDescent="0.25">
      <c r="A2358" t="s">
        <v>2263</v>
      </c>
      <c r="B2358" s="31" t="s">
        <v>2264</v>
      </c>
      <c r="C2358">
        <v>3</v>
      </c>
      <c r="D2358">
        <v>1</v>
      </c>
      <c r="E2358" t="s">
        <v>382</v>
      </c>
      <c r="F2358" t="s">
        <v>238</v>
      </c>
      <c r="G2358" t="s">
        <v>3708</v>
      </c>
      <c r="H2358" t="s">
        <v>940</v>
      </c>
      <c r="I2358">
        <v>75841</v>
      </c>
      <c r="J2358" s="19">
        <v>42421</v>
      </c>
      <c r="K2358" s="19">
        <v>42444</v>
      </c>
      <c r="L2358">
        <v>201603</v>
      </c>
      <c r="M2358" s="19">
        <v>42430</v>
      </c>
      <c r="N2358">
        <v>24616</v>
      </c>
      <c r="O2358" t="s">
        <v>1076</v>
      </c>
      <c r="P2358" t="s">
        <v>1172</v>
      </c>
      <c r="Q2358" t="s">
        <v>924</v>
      </c>
      <c r="R2358">
        <v>10815</v>
      </c>
      <c r="S2358" s="19">
        <v>42527</v>
      </c>
      <c r="T2358">
        <v>75841</v>
      </c>
      <c r="U2358" t="s">
        <v>356</v>
      </c>
      <c r="V2358" s="19">
        <v>42598</v>
      </c>
      <c r="W2358" t="s">
        <v>606</v>
      </c>
      <c r="X2358" t="s">
        <v>607</v>
      </c>
      <c r="Y2358" t="s">
        <v>95</v>
      </c>
      <c r="Z2358" t="s">
        <v>582</v>
      </c>
      <c r="AA2358" s="29">
        <v>-43.21</v>
      </c>
      <c r="AB2358">
        <v>0</v>
      </c>
      <c r="AC2358">
        <f t="shared" si="444"/>
        <v>2016</v>
      </c>
      <c r="AD2358">
        <f t="shared" si="445"/>
        <v>8</v>
      </c>
      <c r="AE2358">
        <f t="shared" si="446"/>
        <v>2016</v>
      </c>
      <c r="AF2358">
        <f t="shared" si="447"/>
        <v>2</v>
      </c>
      <c r="AG2358" t="str">
        <f>VLOOKUP(F2358,vlookup!$A$2:$E$660,2,0)</f>
        <v>Retained</v>
      </c>
      <c r="AH2358" t="str">
        <f>VLOOKUP(F2358,vlookup!$A$2:$E$660,3,0)</f>
        <v>Service Contract</v>
      </c>
      <c r="AI2358" t="str">
        <f>VLOOKUP(F2358,vlookup!$A$2:$E$660,4,0)</f>
        <v>Used Car Programs</v>
      </c>
      <c r="AJ2358" t="str">
        <f>VLOOKUP(F2358,vlookup!$A$2:$E$660,5,0)</f>
        <v>High Mileage</v>
      </c>
      <c r="AL2358">
        <f t="shared" si="448"/>
        <v>24</v>
      </c>
      <c r="AM2358">
        <f t="shared" si="449"/>
        <v>175</v>
      </c>
      <c r="AN2358" t="str">
        <f t="shared" si="450"/>
        <v/>
      </c>
      <c r="AO2358" t="str">
        <f t="shared" si="451"/>
        <v/>
      </c>
      <c r="AP2358" t="str">
        <f t="shared" si="452"/>
        <v/>
      </c>
      <c r="AQ2358" t="str">
        <f t="shared" si="453"/>
        <v/>
      </c>
      <c r="AR2358">
        <f t="shared" si="454"/>
        <v>-43.21</v>
      </c>
      <c r="AS2358" t="str">
        <f t="shared" si="455"/>
        <v>A6267416B6Y-3</v>
      </c>
      <c r="AT2358" t="str">
        <f>IFERROR(IF(VLOOKUP(Y2358,vlookup!$I$2:$J$9,1,0)=Y2358,VLOOKUP(Y2358,vlookup!$I$2:$J$9,2,0),PROPER(Y2358)),PROPER(Y2358))</f>
        <v>Parts</v>
      </c>
      <c r="AU2358" t="str">
        <f>IFERROR(IF(B2358=VLOOKUP(B2358,vlookup!$L$2:$L$10,1,0),"Yes","No"),"No")</f>
        <v>No</v>
      </c>
    </row>
    <row r="2359" spans="1:47" ht="14.45" customHeight="1" x14ac:dyDescent="0.25">
      <c r="A2359" t="s">
        <v>2263</v>
      </c>
      <c r="B2359" s="31" t="s">
        <v>2264</v>
      </c>
      <c r="C2359">
        <v>3</v>
      </c>
      <c r="D2359">
        <v>1</v>
      </c>
      <c r="E2359" t="s">
        <v>382</v>
      </c>
      <c r="F2359" t="s">
        <v>238</v>
      </c>
      <c r="G2359" t="s">
        <v>3708</v>
      </c>
      <c r="H2359" t="s">
        <v>940</v>
      </c>
      <c r="I2359">
        <v>75841</v>
      </c>
      <c r="J2359" s="19">
        <v>42421</v>
      </c>
      <c r="K2359" s="19">
        <v>42444</v>
      </c>
      <c r="L2359">
        <v>201603</v>
      </c>
      <c r="M2359" s="19">
        <v>42430</v>
      </c>
      <c r="N2359">
        <v>24616</v>
      </c>
      <c r="O2359" t="s">
        <v>1076</v>
      </c>
      <c r="P2359" t="s">
        <v>1172</v>
      </c>
      <c r="Q2359" t="s">
        <v>924</v>
      </c>
      <c r="R2359">
        <v>10815</v>
      </c>
      <c r="S2359" s="19">
        <v>42527</v>
      </c>
      <c r="T2359">
        <v>75841</v>
      </c>
      <c r="U2359" t="s">
        <v>356</v>
      </c>
      <c r="V2359" s="19">
        <v>42598</v>
      </c>
      <c r="W2359" t="s">
        <v>2589</v>
      </c>
      <c r="X2359" t="s">
        <v>2590</v>
      </c>
      <c r="Y2359" t="s">
        <v>95</v>
      </c>
      <c r="Z2359" t="s">
        <v>364</v>
      </c>
      <c r="AA2359" s="29">
        <v>-34.15</v>
      </c>
      <c r="AB2359">
        <v>0</v>
      </c>
      <c r="AC2359">
        <f t="shared" si="444"/>
        <v>2016</v>
      </c>
      <c r="AD2359">
        <f t="shared" si="445"/>
        <v>8</v>
      </c>
      <c r="AE2359">
        <f t="shared" si="446"/>
        <v>2016</v>
      </c>
      <c r="AF2359">
        <f t="shared" si="447"/>
        <v>2</v>
      </c>
      <c r="AG2359" t="str">
        <f>VLOOKUP(F2359,vlookup!$A$2:$E$660,2,0)</f>
        <v>Retained</v>
      </c>
      <c r="AH2359" t="str">
        <f>VLOOKUP(F2359,vlookup!$A$2:$E$660,3,0)</f>
        <v>Service Contract</v>
      </c>
      <c r="AI2359" t="str">
        <f>VLOOKUP(F2359,vlookup!$A$2:$E$660,4,0)</f>
        <v>Used Car Programs</v>
      </c>
      <c r="AJ2359" t="str">
        <f>VLOOKUP(F2359,vlookup!$A$2:$E$660,5,0)</f>
        <v>High Mileage</v>
      </c>
      <c r="AL2359">
        <f t="shared" si="448"/>
        <v>24</v>
      </c>
      <c r="AM2359">
        <f t="shared" si="449"/>
        <v>175</v>
      </c>
      <c r="AN2359" t="str">
        <f t="shared" si="450"/>
        <v/>
      </c>
      <c r="AO2359" t="str">
        <f t="shared" si="451"/>
        <v/>
      </c>
      <c r="AP2359" t="str">
        <f t="shared" si="452"/>
        <v/>
      </c>
      <c r="AQ2359" t="str">
        <f t="shared" si="453"/>
        <v/>
      </c>
      <c r="AR2359">
        <f t="shared" si="454"/>
        <v>-34.15</v>
      </c>
      <c r="AS2359" t="str">
        <f t="shared" si="455"/>
        <v>A6267416B6Y-3</v>
      </c>
      <c r="AT2359" t="str">
        <f>IFERROR(IF(VLOOKUP(Y2359,vlookup!$I$2:$J$9,1,0)=Y2359,VLOOKUP(Y2359,vlookup!$I$2:$J$9,2,0),PROPER(Y2359)),PROPER(Y2359))</f>
        <v>Parts</v>
      </c>
      <c r="AU2359" t="str">
        <f>IFERROR(IF(B2359=VLOOKUP(B2359,vlookup!$L$2:$L$10,1,0),"Yes","No"),"No")</f>
        <v>No</v>
      </c>
    </row>
    <row r="2360" spans="1:47" ht="14.45" customHeight="1" x14ac:dyDescent="0.25">
      <c r="A2360" t="s">
        <v>2263</v>
      </c>
      <c r="B2360" s="31" t="s">
        <v>2264</v>
      </c>
      <c r="C2360">
        <v>3</v>
      </c>
      <c r="D2360">
        <v>1</v>
      </c>
      <c r="E2360" t="s">
        <v>382</v>
      </c>
      <c r="F2360" t="s">
        <v>238</v>
      </c>
      <c r="G2360" t="s">
        <v>3708</v>
      </c>
      <c r="H2360" t="s">
        <v>940</v>
      </c>
      <c r="I2360">
        <v>75841</v>
      </c>
      <c r="J2360" s="19">
        <v>42421</v>
      </c>
      <c r="K2360" s="19">
        <v>42444</v>
      </c>
      <c r="L2360">
        <v>201603</v>
      </c>
      <c r="M2360" s="19">
        <v>42430</v>
      </c>
      <c r="N2360">
        <v>24616</v>
      </c>
      <c r="O2360" t="s">
        <v>1076</v>
      </c>
      <c r="P2360" t="s">
        <v>1172</v>
      </c>
      <c r="Q2360" t="s">
        <v>924</v>
      </c>
      <c r="R2360">
        <v>10815</v>
      </c>
      <c r="S2360" s="19">
        <v>42527</v>
      </c>
      <c r="T2360">
        <v>75841</v>
      </c>
      <c r="U2360" t="s">
        <v>356</v>
      </c>
      <c r="V2360" s="19">
        <v>42598</v>
      </c>
      <c r="W2360" t="s">
        <v>372</v>
      </c>
      <c r="X2360" t="s">
        <v>373</v>
      </c>
      <c r="Y2360" t="s">
        <v>95</v>
      </c>
      <c r="Z2360" t="s">
        <v>369</v>
      </c>
      <c r="AA2360" s="29">
        <v>-51.78</v>
      </c>
      <c r="AB2360">
        <v>0</v>
      </c>
      <c r="AC2360">
        <f t="shared" si="444"/>
        <v>2016</v>
      </c>
      <c r="AD2360">
        <f t="shared" si="445"/>
        <v>8</v>
      </c>
      <c r="AE2360">
        <f t="shared" si="446"/>
        <v>2016</v>
      </c>
      <c r="AF2360">
        <f t="shared" si="447"/>
        <v>2</v>
      </c>
      <c r="AG2360" t="str">
        <f>VLOOKUP(F2360,vlookup!$A$2:$E$660,2,0)</f>
        <v>Retained</v>
      </c>
      <c r="AH2360" t="str">
        <f>VLOOKUP(F2360,vlookup!$A$2:$E$660,3,0)</f>
        <v>Service Contract</v>
      </c>
      <c r="AI2360" t="str">
        <f>VLOOKUP(F2360,vlookup!$A$2:$E$660,4,0)</f>
        <v>Used Car Programs</v>
      </c>
      <c r="AJ2360" t="str">
        <f>VLOOKUP(F2360,vlookup!$A$2:$E$660,5,0)</f>
        <v>High Mileage</v>
      </c>
      <c r="AL2360">
        <f t="shared" si="448"/>
        <v>24</v>
      </c>
      <c r="AM2360">
        <f t="shared" si="449"/>
        <v>175</v>
      </c>
      <c r="AN2360" t="str">
        <f t="shared" si="450"/>
        <v/>
      </c>
      <c r="AO2360" t="str">
        <f t="shared" si="451"/>
        <v/>
      </c>
      <c r="AP2360" t="str">
        <f t="shared" si="452"/>
        <v/>
      </c>
      <c r="AQ2360" t="str">
        <f t="shared" si="453"/>
        <v/>
      </c>
      <c r="AR2360">
        <f t="shared" si="454"/>
        <v>-51.78</v>
      </c>
      <c r="AS2360" t="str">
        <f t="shared" si="455"/>
        <v>A6267416B6Y-3</v>
      </c>
      <c r="AT2360" t="str">
        <f>IFERROR(IF(VLOOKUP(Y2360,vlookup!$I$2:$J$9,1,0)=Y2360,VLOOKUP(Y2360,vlookup!$I$2:$J$9,2,0),PROPER(Y2360)),PROPER(Y2360))</f>
        <v>Parts</v>
      </c>
      <c r="AU2360" t="str">
        <f>IFERROR(IF(B2360=VLOOKUP(B2360,vlookup!$L$2:$L$10,1,0),"Yes","No"),"No")</f>
        <v>No</v>
      </c>
    </row>
    <row r="2361" spans="1:47" ht="14.45" customHeight="1" x14ac:dyDescent="0.25">
      <c r="A2361" t="s">
        <v>2263</v>
      </c>
      <c r="B2361" s="31" t="s">
        <v>2264</v>
      </c>
      <c r="C2361">
        <v>3</v>
      </c>
      <c r="D2361">
        <v>1</v>
      </c>
      <c r="E2361" t="s">
        <v>382</v>
      </c>
      <c r="F2361" t="s">
        <v>238</v>
      </c>
      <c r="G2361" t="s">
        <v>3708</v>
      </c>
      <c r="H2361" t="s">
        <v>940</v>
      </c>
      <c r="I2361">
        <v>75841</v>
      </c>
      <c r="J2361" s="19">
        <v>42421</v>
      </c>
      <c r="K2361" s="19">
        <v>42444</v>
      </c>
      <c r="L2361">
        <v>201603</v>
      </c>
      <c r="M2361" s="19">
        <v>42430</v>
      </c>
      <c r="N2361">
        <v>24616</v>
      </c>
      <c r="O2361" t="s">
        <v>1076</v>
      </c>
      <c r="P2361" t="s">
        <v>1172</v>
      </c>
      <c r="Q2361" t="s">
        <v>924</v>
      </c>
      <c r="R2361">
        <v>10815</v>
      </c>
      <c r="S2361" s="19">
        <v>42527</v>
      </c>
      <c r="T2361">
        <v>75841</v>
      </c>
      <c r="U2361" t="s">
        <v>356</v>
      </c>
      <c r="V2361" s="19">
        <v>42598</v>
      </c>
      <c r="W2361" t="s">
        <v>370</v>
      </c>
      <c r="X2361" t="s">
        <v>371</v>
      </c>
      <c r="Y2361" t="s">
        <v>95</v>
      </c>
      <c r="Z2361" t="s">
        <v>369</v>
      </c>
      <c r="AA2361" s="29">
        <v>-1800</v>
      </c>
      <c r="AB2361">
        <v>0</v>
      </c>
      <c r="AC2361">
        <f t="shared" si="444"/>
        <v>2016</v>
      </c>
      <c r="AD2361">
        <f t="shared" si="445"/>
        <v>8</v>
      </c>
      <c r="AE2361">
        <f t="shared" si="446"/>
        <v>2016</v>
      </c>
      <c r="AF2361">
        <f t="shared" si="447"/>
        <v>2</v>
      </c>
      <c r="AG2361" t="str">
        <f>VLOOKUP(F2361,vlookup!$A$2:$E$660,2,0)</f>
        <v>Retained</v>
      </c>
      <c r="AH2361" t="str">
        <f>VLOOKUP(F2361,vlookup!$A$2:$E$660,3,0)</f>
        <v>Service Contract</v>
      </c>
      <c r="AI2361" t="str">
        <f>VLOOKUP(F2361,vlookup!$A$2:$E$660,4,0)</f>
        <v>Used Car Programs</v>
      </c>
      <c r="AJ2361" t="str">
        <f>VLOOKUP(F2361,vlookup!$A$2:$E$660,5,0)</f>
        <v>High Mileage</v>
      </c>
      <c r="AL2361">
        <f t="shared" si="448"/>
        <v>24</v>
      </c>
      <c r="AM2361">
        <f t="shared" si="449"/>
        <v>175</v>
      </c>
      <c r="AN2361" t="str">
        <f t="shared" si="450"/>
        <v/>
      </c>
      <c r="AO2361" t="str">
        <f t="shared" si="451"/>
        <v/>
      </c>
      <c r="AP2361" t="str">
        <f t="shared" si="452"/>
        <v/>
      </c>
      <c r="AQ2361" t="str">
        <f t="shared" si="453"/>
        <v/>
      </c>
      <c r="AR2361">
        <f t="shared" si="454"/>
        <v>-1800</v>
      </c>
      <c r="AS2361" t="str">
        <f t="shared" si="455"/>
        <v>A6267416B6Y-3</v>
      </c>
      <c r="AT2361" t="str">
        <f>IFERROR(IF(VLOOKUP(Y2361,vlookup!$I$2:$J$9,1,0)=Y2361,VLOOKUP(Y2361,vlookup!$I$2:$J$9,2,0),PROPER(Y2361)),PROPER(Y2361))</f>
        <v>Parts</v>
      </c>
      <c r="AU2361" t="str">
        <f>IFERROR(IF(B2361=VLOOKUP(B2361,vlookup!$L$2:$L$10,1,0),"Yes","No"),"No")</f>
        <v>No</v>
      </c>
    </row>
    <row r="2362" spans="1:47" ht="14.45" customHeight="1" x14ac:dyDescent="0.25">
      <c r="A2362" t="s">
        <v>2263</v>
      </c>
      <c r="B2362" s="31" t="s">
        <v>2264</v>
      </c>
      <c r="C2362">
        <v>3</v>
      </c>
      <c r="D2362">
        <v>1</v>
      </c>
      <c r="E2362" t="s">
        <v>382</v>
      </c>
      <c r="F2362" t="s">
        <v>238</v>
      </c>
      <c r="G2362" t="s">
        <v>3708</v>
      </c>
      <c r="H2362" t="s">
        <v>940</v>
      </c>
      <c r="I2362">
        <v>75841</v>
      </c>
      <c r="J2362" s="19">
        <v>42421</v>
      </c>
      <c r="K2362" s="19">
        <v>42444</v>
      </c>
      <c r="L2362">
        <v>201603</v>
      </c>
      <c r="M2362" s="19">
        <v>42430</v>
      </c>
      <c r="N2362">
        <v>24616</v>
      </c>
      <c r="O2362" t="s">
        <v>1076</v>
      </c>
      <c r="P2362" t="s">
        <v>1172</v>
      </c>
      <c r="Q2362" t="s">
        <v>924</v>
      </c>
      <c r="R2362">
        <v>10815</v>
      </c>
      <c r="S2362" s="19">
        <v>42527</v>
      </c>
      <c r="T2362">
        <v>75841</v>
      </c>
      <c r="U2362" t="s">
        <v>356</v>
      </c>
      <c r="V2362" s="19">
        <v>42598</v>
      </c>
      <c r="W2362" t="s">
        <v>3271</v>
      </c>
      <c r="X2362" t="s">
        <v>3272</v>
      </c>
      <c r="Y2362" t="s">
        <v>95</v>
      </c>
      <c r="Z2362" t="s">
        <v>369</v>
      </c>
      <c r="AA2362" s="29">
        <v>-40.25</v>
      </c>
      <c r="AB2362">
        <v>0</v>
      </c>
      <c r="AC2362">
        <f t="shared" si="444"/>
        <v>2016</v>
      </c>
      <c r="AD2362">
        <f t="shared" si="445"/>
        <v>8</v>
      </c>
      <c r="AE2362">
        <f t="shared" si="446"/>
        <v>2016</v>
      </c>
      <c r="AF2362">
        <f t="shared" si="447"/>
        <v>2</v>
      </c>
      <c r="AG2362" t="str">
        <f>VLOOKUP(F2362,vlookup!$A$2:$E$660,2,0)</f>
        <v>Retained</v>
      </c>
      <c r="AH2362" t="str">
        <f>VLOOKUP(F2362,vlookup!$A$2:$E$660,3,0)</f>
        <v>Service Contract</v>
      </c>
      <c r="AI2362" t="str">
        <f>VLOOKUP(F2362,vlookup!$A$2:$E$660,4,0)</f>
        <v>Used Car Programs</v>
      </c>
      <c r="AJ2362" t="str">
        <f>VLOOKUP(F2362,vlookup!$A$2:$E$660,5,0)</f>
        <v>High Mileage</v>
      </c>
      <c r="AL2362">
        <f t="shared" si="448"/>
        <v>24</v>
      </c>
      <c r="AM2362">
        <f t="shared" si="449"/>
        <v>175</v>
      </c>
      <c r="AN2362" t="str">
        <f t="shared" si="450"/>
        <v/>
      </c>
      <c r="AO2362" t="str">
        <f t="shared" si="451"/>
        <v/>
      </c>
      <c r="AP2362" t="str">
        <f t="shared" si="452"/>
        <v/>
      </c>
      <c r="AQ2362" t="str">
        <f t="shared" si="453"/>
        <v/>
      </c>
      <c r="AR2362">
        <f t="shared" si="454"/>
        <v>-40.25</v>
      </c>
      <c r="AS2362" t="str">
        <f t="shared" si="455"/>
        <v>A6267416B6Y-3</v>
      </c>
      <c r="AT2362" t="str">
        <f>IFERROR(IF(VLOOKUP(Y2362,vlookup!$I$2:$J$9,1,0)=Y2362,VLOOKUP(Y2362,vlookup!$I$2:$J$9,2,0),PROPER(Y2362)),PROPER(Y2362))</f>
        <v>Parts</v>
      </c>
      <c r="AU2362" t="str">
        <f>IFERROR(IF(B2362=VLOOKUP(B2362,vlookup!$L$2:$L$10,1,0),"Yes","No"),"No")</f>
        <v>No</v>
      </c>
    </row>
    <row r="2363" spans="1:47" ht="14.45" customHeight="1" x14ac:dyDescent="0.25">
      <c r="A2363" t="s">
        <v>3394</v>
      </c>
      <c r="B2363" s="31" t="s">
        <v>3395</v>
      </c>
      <c r="C2363">
        <v>2</v>
      </c>
      <c r="D2363">
        <v>1</v>
      </c>
      <c r="E2363" t="s">
        <v>382</v>
      </c>
      <c r="F2363" t="s">
        <v>205</v>
      </c>
      <c r="G2363" t="s">
        <v>3708</v>
      </c>
      <c r="H2363" t="s">
        <v>940</v>
      </c>
      <c r="I2363">
        <v>110678</v>
      </c>
      <c r="J2363" s="19">
        <v>42063</v>
      </c>
      <c r="K2363" s="19">
        <v>42094</v>
      </c>
      <c r="L2363">
        <v>201503</v>
      </c>
      <c r="M2363" s="19">
        <v>42064</v>
      </c>
      <c r="N2363">
        <v>24616</v>
      </c>
      <c r="O2363" t="s">
        <v>1076</v>
      </c>
      <c r="P2363" t="s">
        <v>3396</v>
      </c>
      <c r="Q2363" t="s">
        <v>924</v>
      </c>
      <c r="R2363">
        <v>360075</v>
      </c>
      <c r="S2363" s="19">
        <v>42114</v>
      </c>
      <c r="T2363">
        <v>111482</v>
      </c>
      <c r="U2363" t="s">
        <v>357</v>
      </c>
      <c r="V2363" s="19">
        <v>42135</v>
      </c>
      <c r="W2363" t="s">
        <v>3397</v>
      </c>
      <c r="X2363" t="s">
        <v>3398</v>
      </c>
      <c r="Y2363" t="s">
        <v>95</v>
      </c>
      <c r="Z2363" t="s">
        <v>369</v>
      </c>
      <c r="AA2363" s="29">
        <v>-168.6</v>
      </c>
      <c r="AB2363">
        <v>0</v>
      </c>
      <c r="AC2363">
        <f t="shared" si="444"/>
        <v>2015</v>
      </c>
      <c r="AD2363">
        <f t="shared" si="445"/>
        <v>5</v>
      </c>
      <c r="AE2363">
        <f t="shared" si="446"/>
        <v>2015</v>
      </c>
      <c r="AF2363">
        <f t="shared" si="447"/>
        <v>2</v>
      </c>
      <c r="AG2363" t="str">
        <f>VLOOKUP(F2363,vlookup!$A$2:$E$660,2,0)</f>
        <v>Retained</v>
      </c>
      <c r="AH2363" t="str">
        <f>VLOOKUP(F2363,vlookup!$A$2:$E$660,3,0)</f>
        <v>Service Contract</v>
      </c>
      <c r="AI2363" t="str">
        <f>VLOOKUP(F2363,vlookup!$A$2:$E$660,4,0)</f>
        <v>Used Car Programs</v>
      </c>
      <c r="AJ2363" t="str">
        <f>VLOOKUP(F2363,vlookup!$A$2:$E$660,5,0)</f>
        <v>High Mileage</v>
      </c>
      <c r="AL2363">
        <f t="shared" si="448"/>
        <v>30</v>
      </c>
      <c r="AM2363">
        <f t="shared" si="449"/>
        <v>71</v>
      </c>
      <c r="AN2363">
        <f t="shared" si="450"/>
        <v>804</v>
      </c>
      <c r="AO2363" t="str">
        <f t="shared" si="451"/>
        <v/>
      </c>
      <c r="AP2363" t="str">
        <f t="shared" si="452"/>
        <v/>
      </c>
      <c r="AQ2363">
        <f t="shared" si="453"/>
        <v>-168.6</v>
      </c>
      <c r="AR2363" t="str">
        <f t="shared" si="454"/>
        <v/>
      </c>
      <c r="AS2363" t="str">
        <f t="shared" si="455"/>
        <v>B6375486B5-2</v>
      </c>
      <c r="AT2363" t="str">
        <f>IFERROR(IF(VLOOKUP(Y2363,vlookup!$I$2:$J$9,1,0)=Y2363,VLOOKUP(Y2363,vlookup!$I$2:$J$9,2,0),PROPER(Y2363)),PROPER(Y2363))</f>
        <v>Parts</v>
      </c>
      <c r="AU2363" t="str">
        <f>IFERROR(IF(B2363=VLOOKUP(B2363,vlookup!$L$2:$L$10,1,0),"Yes","No"),"No")</f>
        <v>No</v>
      </c>
    </row>
    <row r="2364" spans="1:47" ht="14.45" customHeight="1" x14ac:dyDescent="0.25">
      <c r="A2364" t="s">
        <v>1569</v>
      </c>
      <c r="B2364" s="31" t="s">
        <v>1570</v>
      </c>
      <c r="C2364">
        <v>1</v>
      </c>
      <c r="D2364">
        <v>1</v>
      </c>
      <c r="E2364" t="s">
        <v>382</v>
      </c>
      <c r="F2364" t="s">
        <v>205</v>
      </c>
      <c r="G2364" t="s">
        <v>922</v>
      </c>
      <c r="H2364" t="s">
        <v>3754</v>
      </c>
      <c r="I2364">
        <v>125152</v>
      </c>
      <c r="J2364" s="19">
        <v>41664</v>
      </c>
      <c r="K2364" s="19">
        <v>41697</v>
      </c>
      <c r="L2364">
        <v>201402</v>
      </c>
      <c r="M2364" s="19">
        <v>41671</v>
      </c>
      <c r="N2364">
        <v>24616</v>
      </c>
      <c r="O2364" t="s">
        <v>1076</v>
      </c>
      <c r="P2364" t="s">
        <v>1175</v>
      </c>
      <c r="Q2364" t="s">
        <v>924</v>
      </c>
      <c r="R2364">
        <v>233632</v>
      </c>
      <c r="S2364" s="19">
        <v>41786</v>
      </c>
      <c r="T2364">
        <v>130502</v>
      </c>
      <c r="U2364" t="s">
        <v>357</v>
      </c>
      <c r="V2364" s="19">
        <v>41793</v>
      </c>
      <c r="W2364" t="s">
        <v>3152</v>
      </c>
      <c r="X2364" t="s">
        <v>3153</v>
      </c>
      <c r="Y2364" t="s">
        <v>95</v>
      </c>
      <c r="Z2364" t="s">
        <v>364</v>
      </c>
      <c r="AA2364" s="29">
        <v>-22.25</v>
      </c>
      <c r="AB2364">
        <v>0</v>
      </c>
      <c r="AC2364">
        <f t="shared" si="444"/>
        <v>2014</v>
      </c>
      <c r="AD2364">
        <f t="shared" si="445"/>
        <v>6</v>
      </c>
      <c r="AE2364">
        <f t="shared" si="446"/>
        <v>2014</v>
      </c>
      <c r="AF2364">
        <f t="shared" si="447"/>
        <v>1</v>
      </c>
      <c r="AG2364" t="str">
        <f>VLOOKUP(F2364,vlookup!$A$2:$E$660,2,0)</f>
        <v>Retained</v>
      </c>
      <c r="AH2364" t="str">
        <f>VLOOKUP(F2364,vlookup!$A$2:$E$660,3,0)</f>
        <v>Service Contract</v>
      </c>
      <c r="AI2364" t="str">
        <f>VLOOKUP(F2364,vlookup!$A$2:$E$660,4,0)</f>
        <v>Used Car Programs</v>
      </c>
      <c r="AJ2364" t="str">
        <f>VLOOKUP(F2364,vlookup!$A$2:$E$660,5,0)</f>
        <v>High Mileage</v>
      </c>
      <c r="AL2364">
        <f t="shared" si="448"/>
        <v>32</v>
      </c>
      <c r="AM2364">
        <f t="shared" si="449"/>
        <v>128</v>
      </c>
      <c r="AN2364">
        <f t="shared" si="450"/>
        <v>5350</v>
      </c>
      <c r="AO2364" t="str">
        <f t="shared" si="451"/>
        <v/>
      </c>
      <c r="AP2364" t="str">
        <f t="shared" si="452"/>
        <v/>
      </c>
      <c r="AQ2364" t="str">
        <f t="shared" si="453"/>
        <v/>
      </c>
      <c r="AR2364">
        <f t="shared" si="454"/>
        <v>-22.25</v>
      </c>
      <c r="AS2364" t="str">
        <f t="shared" si="455"/>
        <v>8H104173A4-1</v>
      </c>
      <c r="AT2364" t="str">
        <f>IFERROR(IF(VLOOKUP(Y2364,vlookup!$I$2:$J$9,1,0)=Y2364,VLOOKUP(Y2364,vlookup!$I$2:$J$9,2,0),PROPER(Y2364)),PROPER(Y2364))</f>
        <v>Parts</v>
      </c>
      <c r="AU2364" t="str">
        <f>IFERROR(IF(B2364=VLOOKUP(B2364,vlookup!$L$2:$L$10,1,0),"Yes","No"),"No")</f>
        <v>No</v>
      </c>
    </row>
    <row r="2365" spans="1:47" ht="14.45" customHeight="1" x14ac:dyDescent="0.25">
      <c r="A2365" t="s">
        <v>1569</v>
      </c>
      <c r="B2365" s="31" t="s">
        <v>1570</v>
      </c>
      <c r="C2365">
        <v>1</v>
      </c>
      <c r="D2365">
        <v>1</v>
      </c>
      <c r="E2365" t="s">
        <v>382</v>
      </c>
      <c r="F2365" t="s">
        <v>205</v>
      </c>
      <c r="G2365" t="s">
        <v>922</v>
      </c>
      <c r="H2365" t="s">
        <v>3754</v>
      </c>
      <c r="I2365">
        <v>125152</v>
      </c>
      <c r="J2365" s="19">
        <v>41664</v>
      </c>
      <c r="K2365" s="19">
        <v>41697</v>
      </c>
      <c r="L2365">
        <v>201402</v>
      </c>
      <c r="M2365" s="19">
        <v>41671</v>
      </c>
      <c r="N2365">
        <v>24616</v>
      </c>
      <c r="O2365" t="s">
        <v>1076</v>
      </c>
      <c r="P2365" t="s">
        <v>1175</v>
      </c>
      <c r="Q2365" t="s">
        <v>924</v>
      </c>
      <c r="R2365">
        <v>233632</v>
      </c>
      <c r="S2365" s="19">
        <v>41786</v>
      </c>
      <c r="T2365">
        <v>130502</v>
      </c>
      <c r="U2365" t="s">
        <v>357</v>
      </c>
      <c r="V2365" s="19">
        <v>41793</v>
      </c>
      <c r="W2365" t="s">
        <v>372</v>
      </c>
      <c r="X2365" t="s">
        <v>373</v>
      </c>
      <c r="Y2365" t="s">
        <v>95</v>
      </c>
      <c r="Z2365" t="s">
        <v>369</v>
      </c>
      <c r="AA2365" s="29">
        <v>-38.799999999999997</v>
      </c>
      <c r="AB2365">
        <v>0</v>
      </c>
      <c r="AC2365">
        <f t="shared" si="444"/>
        <v>2014</v>
      </c>
      <c r="AD2365">
        <f t="shared" si="445"/>
        <v>6</v>
      </c>
      <c r="AE2365">
        <f t="shared" si="446"/>
        <v>2014</v>
      </c>
      <c r="AF2365">
        <f t="shared" si="447"/>
        <v>1</v>
      </c>
      <c r="AG2365" t="str">
        <f>VLOOKUP(F2365,vlookup!$A$2:$E$660,2,0)</f>
        <v>Retained</v>
      </c>
      <c r="AH2365" t="str">
        <f>VLOOKUP(F2365,vlookup!$A$2:$E$660,3,0)</f>
        <v>Service Contract</v>
      </c>
      <c r="AI2365" t="str">
        <f>VLOOKUP(F2365,vlookup!$A$2:$E$660,4,0)</f>
        <v>Used Car Programs</v>
      </c>
      <c r="AJ2365" t="str">
        <f>VLOOKUP(F2365,vlookup!$A$2:$E$660,5,0)</f>
        <v>High Mileage</v>
      </c>
      <c r="AL2365">
        <f t="shared" si="448"/>
        <v>32</v>
      </c>
      <c r="AM2365">
        <f t="shared" si="449"/>
        <v>128</v>
      </c>
      <c r="AN2365">
        <f t="shared" si="450"/>
        <v>5350</v>
      </c>
      <c r="AO2365" t="str">
        <f t="shared" si="451"/>
        <v/>
      </c>
      <c r="AP2365" t="str">
        <f t="shared" si="452"/>
        <v/>
      </c>
      <c r="AQ2365" t="str">
        <f t="shared" si="453"/>
        <v/>
      </c>
      <c r="AR2365">
        <f t="shared" si="454"/>
        <v>-38.799999999999997</v>
      </c>
      <c r="AS2365" t="str">
        <f t="shared" si="455"/>
        <v>8H104173A4-1</v>
      </c>
      <c r="AT2365" t="str">
        <f>IFERROR(IF(VLOOKUP(Y2365,vlookup!$I$2:$J$9,1,0)=Y2365,VLOOKUP(Y2365,vlookup!$I$2:$J$9,2,0),PROPER(Y2365)),PROPER(Y2365))</f>
        <v>Parts</v>
      </c>
      <c r="AU2365" t="str">
        <f>IFERROR(IF(B2365=VLOOKUP(B2365,vlookup!$L$2:$L$10,1,0),"Yes","No"),"No")</f>
        <v>No</v>
      </c>
    </row>
    <row r="2366" spans="1:47" ht="14.45" customHeight="1" x14ac:dyDescent="0.25">
      <c r="A2366" t="s">
        <v>1569</v>
      </c>
      <c r="B2366" s="31" t="s">
        <v>1570</v>
      </c>
      <c r="C2366">
        <v>1</v>
      </c>
      <c r="D2366">
        <v>1</v>
      </c>
      <c r="E2366" t="s">
        <v>382</v>
      </c>
      <c r="F2366" t="s">
        <v>205</v>
      </c>
      <c r="G2366" t="s">
        <v>922</v>
      </c>
      <c r="H2366" t="s">
        <v>3754</v>
      </c>
      <c r="I2366">
        <v>125152</v>
      </c>
      <c r="J2366" s="19">
        <v>41664</v>
      </c>
      <c r="K2366" s="19">
        <v>41697</v>
      </c>
      <c r="L2366">
        <v>201402</v>
      </c>
      <c r="M2366" s="19">
        <v>41671</v>
      </c>
      <c r="N2366">
        <v>24616</v>
      </c>
      <c r="O2366" t="s">
        <v>1076</v>
      </c>
      <c r="P2366" t="s">
        <v>1175</v>
      </c>
      <c r="Q2366" t="s">
        <v>924</v>
      </c>
      <c r="R2366">
        <v>233632</v>
      </c>
      <c r="S2366" s="19">
        <v>41786</v>
      </c>
      <c r="T2366">
        <v>130502</v>
      </c>
      <c r="U2366" t="s">
        <v>357</v>
      </c>
      <c r="V2366" s="19">
        <v>41793</v>
      </c>
      <c r="W2366" t="s">
        <v>3078</v>
      </c>
      <c r="X2366" t="s">
        <v>3079</v>
      </c>
      <c r="Y2366" t="s">
        <v>95</v>
      </c>
      <c r="Z2366" t="s">
        <v>369</v>
      </c>
      <c r="AA2366" s="29">
        <v>-237</v>
      </c>
      <c r="AB2366">
        <v>0</v>
      </c>
      <c r="AC2366">
        <f t="shared" si="444"/>
        <v>2014</v>
      </c>
      <c r="AD2366">
        <f t="shared" si="445"/>
        <v>6</v>
      </c>
      <c r="AE2366">
        <f t="shared" si="446"/>
        <v>2014</v>
      </c>
      <c r="AF2366">
        <f t="shared" si="447"/>
        <v>1</v>
      </c>
      <c r="AG2366" t="str">
        <f>VLOOKUP(F2366,vlookup!$A$2:$E$660,2,0)</f>
        <v>Retained</v>
      </c>
      <c r="AH2366" t="str">
        <f>VLOOKUP(F2366,vlookup!$A$2:$E$660,3,0)</f>
        <v>Service Contract</v>
      </c>
      <c r="AI2366" t="str">
        <f>VLOOKUP(F2366,vlookup!$A$2:$E$660,4,0)</f>
        <v>Used Car Programs</v>
      </c>
      <c r="AJ2366" t="str">
        <f>VLOOKUP(F2366,vlookup!$A$2:$E$660,5,0)</f>
        <v>High Mileage</v>
      </c>
      <c r="AL2366">
        <f t="shared" si="448"/>
        <v>32</v>
      </c>
      <c r="AM2366">
        <f t="shared" si="449"/>
        <v>128</v>
      </c>
      <c r="AN2366">
        <f t="shared" si="450"/>
        <v>5350</v>
      </c>
      <c r="AO2366" t="str">
        <f t="shared" si="451"/>
        <v/>
      </c>
      <c r="AP2366" t="str">
        <f t="shared" si="452"/>
        <v/>
      </c>
      <c r="AQ2366" t="str">
        <f t="shared" si="453"/>
        <v/>
      </c>
      <c r="AR2366">
        <f t="shared" si="454"/>
        <v>-237</v>
      </c>
      <c r="AS2366" t="str">
        <f t="shared" si="455"/>
        <v>8H104173A4-1</v>
      </c>
      <c r="AT2366" t="str">
        <f>IFERROR(IF(VLOOKUP(Y2366,vlookup!$I$2:$J$9,1,0)=Y2366,VLOOKUP(Y2366,vlookup!$I$2:$J$9,2,0),PROPER(Y2366)),PROPER(Y2366))</f>
        <v>Parts</v>
      </c>
      <c r="AU2366" t="str">
        <f>IFERROR(IF(B2366=VLOOKUP(B2366,vlookup!$L$2:$L$10,1,0),"Yes","No"),"No")</f>
        <v>No</v>
      </c>
    </row>
    <row r="2367" spans="1:47" ht="14.45" customHeight="1" x14ac:dyDescent="0.25">
      <c r="A2367" t="s">
        <v>1569</v>
      </c>
      <c r="B2367" s="31" t="s">
        <v>1570</v>
      </c>
      <c r="C2367">
        <v>1</v>
      </c>
      <c r="D2367">
        <v>1</v>
      </c>
      <c r="E2367" t="s">
        <v>382</v>
      </c>
      <c r="F2367" t="s">
        <v>205</v>
      </c>
      <c r="G2367" t="s">
        <v>922</v>
      </c>
      <c r="H2367" t="s">
        <v>3754</v>
      </c>
      <c r="I2367">
        <v>125152</v>
      </c>
      <c r="J2367" s="19">
        <v>41664</v>
      </c>
      <c r="K2367" s="19">
        <v>41697</v>
      </c>
      <c r="L2367">
        <v>201402</v>
      </c>
      <c r="M2367" s="19">
        <v>41671</v>
      </c>
      <c r="N2367">
        <v>24616</v>
      </c>
      <c r="O2367" t="s">
        <v>1076</v>
      </c>
      <c r="P2367" t="s">
        <v>1175</v>
      </c>
      <c r="Q2367" t="s">
        <v>924</v>
      </c>
      <c r="R2367">
        <v>233632</v>
      </c>
      <c r="S2367" s="19">
        <v>41786</v>
      </c>
      <c r="T2367">
        <v>130502</v>
      </c>
      <c r="U2367" t="s">
        <v>357</v>
      </c>
      <c r="V2367" s="19">
        <v>41793</v>
      </c>
      <c r="W2367" t="s">
        <v>2824</v>
      </c>
      <c r="X2367" t="s">
        <v>2825</v>
      </c>
      <c r="Y2367" t="s">
        <v>95</v>
      </c>
      <c r="Z2367" t="s">
        <v>369</v>
      </c>
      <c r="AA2367" s="29">
        <v>-545</v>
      </c>
      <c r="AB2367">
        <v>0</v>
      </c>
      <c r="AC2367">
        <f t="shared" si="444"/>
        <v>2014</v>
      </c>
      <c r="AD2367">
        <f t="shared" si="445"/>
        <v>6</v>
      </c>
      <c r="AE2367">
        <f t="shared" si="446"/>
        <v>2014</v>
      </c>
      <c r="AF2367">
        <f t="shared" si="447"/>
        <v>1</v>
      </c>
      <c r="AG2367" t="str">
        <f>VLOOKUP(F2367,vlookup!$A$2:$E$660,2,0)</f>
        <v>Retained</v>
      </c>
      <c r="AH2367" t="str">
        <f>VLOOKUP(F2367,vlookup!$A$2:$E$660,3,0)</f>
        <v>Service Contract</v>
      </c>
      <c r="AI2367" t="str">
        <f>VLOOKUP(F2367,vlookup!$A$2:$E$660,4,0)</f>
        <v>Used Car Programs</v>
      </c>
      <c r="AJ2367" t="str">
        <f>VLOOKUP(F2367,vlookup!$A$2:$E$660,5,0)</f>
        <v>High Mileage</v>
      </c>
      <c r="AL2367">
        <f t="shared" si="448"/>
        <v>32</v>
      </c>
      <c r="AM2367">
        <f t="shared" si="449"/>
        <v>128</v>
      </c>
      <c r="AN2367">
        <f t="shared" si="450"/>
        <v>5350</v>
      </c>
      <c r="AO2367" t="str">
        <f t="shared" si="451"/>
        <v/>
      </c>
      <c r="AP2367" t="str">
        <f t="shared" si="452"/>
        <v/>
      </c>
      <c r="AQ2367" t="str">
        <f t="shared" si="453"/>
        <v/>
      </c>
      <c r="AR2367">
        <f t="shared" si="454"/>
        <v>-545</v>
      </c>
      <c r="AS2367" t="str">
        <f t="shared" si="455"/>
        <v>8H104173A4-1</v>
      </c>
      <c r="AT2367" t="str">
        <f>IFERROR(IF(VLOOKUP(Y2367,vlookup!$I$2:$J$9,1,0)=Y2367,VLOOKUP(Y2367,vlookup!$I$2:$J$9,2,0),PROPER(Y2367)),PROPER(Y2367))</f>
        <v>Parts</v>
      </c>
      <c r="AU2367" t="str">
        <f>IFERROR(IF(B2367=VLOOKUP(B2367,vlookup!$L$2:$L$10,1,0),"Yes","No"),"No")</f>
        <v>No</v>
      </c>
    </row>
    <row r="2368" spans="1:47" ht="14.45" customHeight="1" x14ac:dyDescent="0.25">
      <c r="A2368" t="s">
        <v>1571</v>
      </c>
      <c r="B2368" s="31" t="s">
        <v>1572</v>
      </c>
      <c r="C2368">
        <v>1</v>
      </c>
      <c r="D2368">
        <v>1</v>
      </c>
      <c r="E2368" t="s">
        <v>382</v>
      </c>
      <c r="F2368" t="s">
        <v>60</v>
      </c>
      <c r="G2368" t="s">
        <v>388</v>
      </c>
      <c r="H2368" t="s">
        <v>3755</v>
      </c>
      <c r="I2368">
        <v>184048</v>
      </c>
      <c r="J2368" s="19">
        <v>41623</v>
      </c>
      <c r="K2368" s="19">
        <v>41652</v>
      </c>
      <c r="L2368">
        <v>201401</v>
      </c>
      <c r="M2368" s="19">
        <v>41640</v>
      </c>
      <c r="N2368">
        <v>24616</v>
      </c>
      <c r="O2368" t="s">
        <v>1076</v>
      </c>
      <c r="P2368" t="s">
        <v>1573</v>
      </c>
      <c r="Q2368" t="s">
        <v>924</v>
      </c>
      <c r="R2368">
        <v>38469</v>
      </c>
      <c r="S2368" s="19">
        <v>41677</v>
      </c>
      <c r="T2368">
        <v>186464</v>
      </c>
      <c r="U2368" t="s">
        <v>357</v>
      </c>
      <c r="V2368" s="19">
        <v>41683</v>
      </c>
      <c r="W2368" t="s">
        <v>372</v>
      </c>
      <c r="X2368" t="s">
        <v>373</v>
      </c>
      <c r="Y2368" t="s">
        <v>95</v>
      </c>
      <c r="Z2368" t="s">
        <v>369</v>
      </c>
      <c r="AA2368" s="29">
        <v>-94.5</v>
      </c>
      <c r="AB2368">
        <v>0</v>
      </c>
      <c r="AC2368">
        <f t="shared" si="444"/>
        <v>2014</v>
      </c>
      <c r="AD2368">
        <f t="shared" si="445"/>
        <v>2</v>
      </c>
      <c r="AE2368">
        <f t="shared" si="446"/>
        <v>2013</v>
      </c>
      <c r="AF2368">
        <f t="shared" si="447"/>
        <v>12</v>
      </c>
      <c r="AG2368" t="str">
        <f>VLOOKUP(F2368,vlookup!$A$2:$E$660,2,0)</f>
        <v>Retained</v>
      </c>
      <c r="AH2368" t="str">
        <f>VLOOKUP(F2368,vlookup!$A$2:$E$660,3,0)</f>
        <v>Service Contract</v>
      </c>
      <c r="AI2368" t="str">
        <f>VLOOKUP(F2368,vlookup!$A$2:$E$660,4,0)</f>
        <v>Used Car Programs</v>
      </c>
      <c r="AJ2368" t="str">
        <f>VLOOKUP(F2368,vlookup!$A$2:$E$660,5,0)</f>
        <v>High Mileage</v>
      </c>
      <c r="AL2368">
        <f t="shared" si="448"/>
        <v>28</v>
      </c>
      <c r="AM2368">
        <f t="shared" si="449"/>
        <v>58</v>
      </c>
      <c r="AN2368">
        <f t="shared" si="450"/>
        <v>2416</v>
      </c>
      <c r="AO2368" t="str">
        <f t="shared" si="451"/>
        <v/>
      </c>
      <c r="AP2368">
        <f t="shared" si="452"/>
        <v>-94.5</v>
      </c>
      <c r="AQ2368" t="str">
        <f t="shared" si="453"/>
        <v/>
      </c>
      <c r="AR2368" t="str">
        <f t="shared" si="454"/>
        <v/>
      </c>
      <c r="AS2368" t="str">
        <f t="shared" si="455"/>
        <v>5BA30817L3Y-1</v>
      </c>
      <c r="AT2368" t="str">
        <f>IFERROR(IF(VLOOKUP(Y2368,vlookup!$I$2:$J$9,1,0)=Y2368,VLOOKUP(Y2368,vlookup!$I$2:$J$9,2,0),PROPER(Y2368)),PROPER(Y2368))</f>
        <v>Parts</v>
      </c>
      <c r="AU2368" t="str">
        <f>IFERROR(IF(B2368=VLOOKUP(B2368,vlookup!$L$2:$L$10,1,0),"Yes","No"),"No")</f>
        <v>No</v>
      </c>
    </row>
    <row r="2369" spans="1:47" ht="14.45" customHeight="1" x14ac:dyDescent="0.25">
      <c r="A2369" t="s">
        <v>1571</v>
      </c>
      <c r="B2369" s="31" t="s">
        <v>1572</v>
      </c>
      <c r="C2369">
        <v>1</v>
      </c>
      <c r="D2369">
        <v>1</v>
      </c>
      <c r="E2369" t="s">
        <v>382</v>
      </c>
      <c r="F2369" t="s">
        <v>60</v>
      </c>
      <c r="G2369" t="s">
        <v>388</v>
      </c>
      <c r="H2369" t="s">
        <v>3755</v>
      </c>
      <c r="I2369">
        <v>184048</v>
      </c>
      <c r="J2369" s="19">
        <v>41623</v>
      </c>
      <c r="K2369" s="19">
        <v>41652</v>
      </c>
      <c r="L2369">
        <v>201401</v>
      </c>
      <c r="M2369" s="19">
        <v>41640</v>
      </c>
      <c r="N2369">
        <v>24616</v>
      </c>
      <c r="O2369" t="s">
        <v>1076</v>
      </c>
      <c r="P2369" t="s">
        <v>1573</v>
      </c>
      <c r="Q2369" t="s">
        <v>924</v>
      </c>
      <c r="R2369">
        <v>38469</v>
      </c>
      <c r="S2369" s="19">
        <v>41677</v>
      </c>
      <c r="T2369">
        <v>186464</v>
      </c>
      <c r="U2369" t="s">
        <v>357</v>
      </c>
      <c r="V2369" s="19">
        <v>41683</v>
      </c>
      <c r="W2369" t="s">
        <v>990</v>
      </c>
      <c r="X2369" t="s">
        <v>991</v>
      </c>
      <c r="Y2369" t="s">
        <v>95</v>
      </c>
      <c r="Z2369" t="s">
        <v>369</v>
      </c>
      <c r="AA2369" s="29">
        <v>-1050.83</v>
      </c>
      <c r="AB2369">
        <v>0</v>
      </c>
      <c r="AC2369">
        <f t="shared" si="444"/>
        <v>2014</v>
      </c>
      <c r="AD2369">
        <f t="shared" si="445"/>
        <v>2</v>
      </c>
      <c r="AE2369">
        <f t="shared" si="446"/>
        <v>2013</v>
      </c>
      <c r="AF2369">
        <f t="shared" si="447"/>
        <v>12</v>
      </c>
      <c r="AG2369" t="str">
        <f>VLOOKUP(F2369,vlookup!$A$2:$E$660,2,0)</f>
        <v>Retained</v>
      </c>
      <c r="AH2369" t="str">
        <f>VLOOKUP(F2369,vlookup!$A$2:$E$660,3,0)</f>
        <v>Service Contract</v>
      </c>
      <c r="AI2369" t="str">
        <f>VLOOKUP(F2369,vlookup!$A$2:$E$660,4,0)</f>
        <v>Used Car Programs</v>
      </c>
      <c r="AJ2369" t="str">
        <f>VLOOKUP(F2369,vlookup!$A$2:$E$660,5,0)</f>
        <v>High Mileage</v>
      </c>
      <c r="AL2369">
        <f t="shared" si="448"/>
        <v>28</v>
      </c>
      <c r="AM2369">
        <f t="shared" si="449"/>
        <v>58</v>
      </c>
      <c r="AN2369">
        <f t="shared" si="450"/>
        <v>2416</v>
      </c>
      <c r="AO2369" t="str">
        <f t="shared" si="451"/>
        <v/>
      </c>
      <c r="AP2369">
        <f t="shared" si="452"/>
        <v>-1050.83</v>
      </c>
      <c r="AQ2369" t="str">
        <f t="shared" si="453"/>
        <v/>
      </c>
      <c r="AR2369" t="str">
        <f t="shared" si="454"/>
        <v/>
      </c>
      <c r="AS2369" t="str">
        <f t="shared" si="455"/>
        <v>5BA30817L3Y-1</v>
      </c>
      <c r="AT2369" t="str">
        <f>IFERROR(IF(VLOOKUP(Y2369,vlookup!$I$2:$J$9,1,0)=Y2369,VLOOKUP(Y2369,vlookup!$I$2:$J$9,2,0),PROPER(Y2369)),PROPER(Y2369))</f>
        <v>Parts</v>
      </c>
      <c r="AU2369" t="str">
        <f>IFERROR(IF(B2369=VLOOKUP(B2369,vlookup!$L$2:$L$10,1,0),"Yes","No"),"No")</f>
        <v>No</v>
      </c>
    </row>
    <row r="2370" spans="1:47" ht="14.45" customHeight="1" x14ac:dyDescent="0.25">
      <c r="A2370" t="s">
        <v>2279</v>
      </c>
      <c r="B2370" s="31" t="s">
        <v>2280</v>
      </c>
      <c r="C2370">
        <v>1</v>
      </c>
      <c r="D2370">
        <v>1</v>
      </c>
      <c r="E2370" t="s">
        <v>571</v>
      </c>
      <c r="F2370" t="s">
        <v>464</v>
      </c>
      <c r="G2370" t="s">
        <v>388</v>
      </c>
      <c r="H2370" t="s">
        <v>2274</v>
      </c>
      <c r="I2370">
        <v>176590</v>
      </c>
      <c r="J2370" s="19">
        <v>43744</v>
      </c>
      <c r="K2370" s="19">
        <v>43773</v>
      </c>
      <c r="L2370">
        <v>201910</v>
      </c>
      <c r="M2370" s="19">
        <v>43739</v>
      </c>
      <c r="N2370">
        <v>24617</v>
      </c>
      <c r="O2370" t="s">
        <v>1070</v>
      </c>
      <c r="P2370" t="s">
        <v>1208</v>
      </c>
      <c r="Q2370" t="s">
        <v>924</v>
      </c>
      <c r="R2370">
        <v>20244</v>
      </c>
      <c r="S2370" s="19">
        <v>43762</v>
      </c>
      <c r="T2370">
        <v>177444</v>
      </c>
      <c r="U2370" t="s">
        <v>357</v>
      </c>
      <c r="V2370" s="19">
        <v>43776</v>
      </c>
      <c r="W2370" t="s">
        <v>976</v>
      </c>
      <c r="X2370" t="s">
        <v>977</v>
      </c>
      <c r="Y2370" t="s">
        <v>95</v>
      </c>
      <c r="Z2370" t="s">
        <v>369</v>
      </c>
      <c r="AA2370" s="29">
        <v>-1450.42</v>
      </c>
      <c r="AB2370">
        <v>0</v>
      </c>
      <c r="AC2370">
        <f t="shared" si="444"/>
        <v>2019</v>
      </c>
      <c r="AD2370">
        <f t="shared" si="445"/>
        <v>11</v>
      </c>
      <c r="AE2370">
        <f t="shared" si="446"/>
        <v>2019</v>
      </c>
      <c r="AF2370">
        <f t="shared" si="447"/>
        <v>10</v>
      </c>
      <c r="AG2370" t="str">
        <f>VLOOKUP(F2370,vlookup!$A$2:$E$660,2,0)</f>
        <v>Retained</v>
      </c>
      <c r="AH2370" t="str">
        <f>VLOOKUP(F2370,vlookup!$A$2:$E$660,3,0)</f>
        <v>Service Contract</v>
      </c>
      <c r="AI2370" t="str">
        <f>VLOOKUP(F2370,vlookup!$A$2:$E$660,4,0)</f>
        <v>Used Car Programs</v>
      </c>
      <c r="AJ2370" t="str">
        <f>VLOOKUP(F2370,vlookup!$A$2:$E$660,5,0)</f>
        <v>High Mileage</v>
      </c>
      <c r="AL2370">
        <f t="shared" si="448"/>
        <v>28</v>
      </c>
      <c r="AM2370">
        <f t="shared" si="449"/>
        <v>31</v>
      </c>
      <c r="AN2370">
        <f t="shared" si="450"/>
        <v>854</v>
      </c>
      <c r="AO2370" t="str">
        <f t="shared" si="451"/>
        <v/>
      </c>
      <c r="AP2370">
        <f t="shared" si="452"/>
        <v>-1450.42</v>
      </c>
      <c r="AQ2370" t="str">
        <f t="shared" si="453"/>
        <v/>
      </c>
      <c r="AR2370" t="str">
        <f t="shared" si="454"/>
        <v/>
      </c>
      <c r="AS2370" t="str">
        <f t="shared" si="455"/>
        <v>7BA57418J9-1</v>
      </c>
      <c r="AT2370" t="str">
        <f>IFERROR(IF(VLOOKUP(Y2370,vlookup!$I$2:$J$9,1,0)=Y2370,VLOOKUP(Y2370,vlookup!$I$2:$J$9,2,0),PROPER(Y2370)),PROPER(Y2370))</f>
        <v>Parts</v>
      </c>
      <c r="AU2370" t="str">
        <f>IFERROR(IF(B2370=VLOOKUP(B2370,vlookup!$L$2:$L$10,1,0),"Yes","No"),"No")</f>
        <v>No</v>
      </c>
    </row>
    <row r="2371" spans="1:47" ht="14.45" customHeight="1" x14ac:dyDescent="0.25">
      <c r="A2371" t="s">
        <v>3082</v>
      </c>
      <c r="B2371" s="31" t="s">
        <v>3083</v>
      </c>
      <c r="C2371">
        <v>1</v>
      </c>
      <c r="D2371">
        <v>1</v>
      </c>
      <c r="E2371" t="s">
        <v>382</v>
      </c>
      <c r="F2371" t="s">
        <v>464</v>
      </c>
      <c r="G2371" t="s">
        <v>388</v>
      </c>
      <c r="H2371" t="s">
        <v>3084</v>
      </c>
      <c r="I2371">
        <v>83612</v>
      </c>
      <c r="J2371" s="19">
        <v>44694</v>
      </c>
      <c r="K2371" s="19">
        <v>44728</v>
      </c>
      <c r="L2371">
        <v>202206</v>
      </c>
      <c r="M2371" s="19">
        <v>44713</v>
      </c>
      <c r="N2371">
        <v>24616</v>
      </c>
      <c r="O2371" t="s">
        <v>1076</v>
      </c>
      <c r="P2371" t="s">
        <v>1245</v>
      </c>
      <c r="Q2371" t="s">
        <v>924</v>
      </c>
      <c r="R2371">
        <v>558513</v>
      </c>
      <c r="S2371" s="19">
        <v>44712</v>
      </c>
      <c r="T2371">
        <v>84521</v>
      </c>
      <c r="U2371" t="s">
        <v>356</v>
      </c>
      <c r="V2371" s="19">
        <v>44729</v>
      </c>
      <c r="W2371" t="s">
        <v>591</v>
      </c>
      <c r="X2371" t="s">
        <v>592</v>
      </c>
      <c r="Y2371" t="s">
        <v>95</v>
      </c>
      <c r="Z2371" t="s">
        <v>358</v>
      </c>
      <c r="AA2371" s="29">
        <v>-129.09</v>
      </c>
      <c r="AB2371">
        <v>0</v>
      </c>
      <c r="AC2371">
        <f t="shared" ref="AC2371:AC2434" si="456">YEAR(V2371)</f>
        <v>2022</v>
      </c>
      <c r="AD2371">
        <f t="shared" ref="AD2371:AD2434" si="457">MONTH(V2371)</f>
        <v>6</v>
      </c>
      <c r="AE2371">
        <f t="shared" ref="AE2371:AE2434" si="458">YEAR(J2371)</f>
        <v>2022</v>
      </c>
      <c r="AF2371">
        <f t="shared" ref="AF2371:AF2434" si="459">MONTH(J2371)</f>
        <v>5</v>
      </c>
      <c r="AG2371" t="str">
        <f>VLOOKUP(F2371,vlookup!$A$2:$E$660,2,0)</f>
        <v>Retained</v>
      </c>
      <c r="AH2371" t="str">
        <f>VLOOKUP(F2371,vlookup!$A$2:$E$660,3,0)</f>
        <v>Service Contract</v>
      </c>
      <c r="AI2371" t="str">
        <f>VLOOKUP(F2371,vlookup!$A$2:$E$660,4,0)</f>
        <v>Used Car Programs</v>
      </c>
      <c r="AJ2371" t="str">
        <f>VLOOKUP(F2371,vlookup!$A$2:$E$660,5,0)</f>
        <v>High Mileage</v>
      </c>
      <c r="AL2371">
        <f t="shared" ref="AL2371:AL2434" si="460">DAYS360(J2371,K2371)</f>
        <v>33</v>
      </c>
      <c r="AM2371">
        <f t="shared" ref="AM2371:AM2434" si="461">DAYS360(J2371,V2371)</f>
        <v>34</v>
      </c>
      <c r="AN2371">
        <f t="shared" ref="AN2371:AN2434" si="462">IF(T2371-I2371&lt;1,"",T2371-I2371)</f>
        <v>909</v>
      </c>
      <c r="AO2371" t="str">
        <f t="shared" ref="AO2371:AO2434" si="463">IF(AM2371&lt;31,AA2371,"")</f>
        <v/>
      </c>
      <c r="AP2371">
        <f t="shared" ref="AP2371:AP2434" si="464">IF(AND(AM2371&gt;30,AM2371&lt;61),AA2371,"")</f>
        <v>-129.09</v>
      </c>
      <c r="AQ2371" t="str">
        <f t="shared" ref="AQ2371:AQ2434" si="465">IF(AND(AM2371&gt;60,AM2371&lt;91),AA2371,"")</f>
        <v/>
      </c>
      <c r="AR2371" t="str">
        <f t="shared" ref="AR2371:AR2434" si="466">IF(AM2371&gt;90,AA2371,"")</f>
        <v/>
      </c>
      <c r="AS2371" t="str">
        <f t="shared" ref="AS2371:AS2434" si="467">CONCATENATE(B2371,"-",C2371)</f>
        <v>ZAGKBB25907E22-1</v>
      </c>
      <c r="AT2371" t="str">
        <f>IFERROR(IF(VLOOKUP(Y2371,vlookup!$I$2:$J$9,1,0)=Y2371,VLOOKUP(Y2371,vlookup!$I$2:$J$9,2,0),PROPER(Y2371)),PROPER(Y2371))</f>
        <v>Parts</v>
      </c>
      <c r="AU2371" t="str">
        <f>IFERROR(IF(B2371=VLOOKUP(B2371,vlookup!$L$2:$L$10,1,0),"Yes","No"),"No")</f>
        <v>No</v>
      </c>
    </row>
    <row r="2372" spans="1:47" ht="14.45" customHeight="1" x14ac:dyDescent="0.25">
      <c r="A2372" t="s">
        <v>3677</v>
      </c>
      <c r="B2372" s="31" t="s">
        <v>3678</v>
      </c>
      <c r="C2372">
        <v>1</v>
      </c>
      <c r="D2372">
        <v>1</v>
      </c>
      <c r="E2372" t="s">
        <v>382</v>
      </c>
      <c r="F2372" t="s">
        <v>464</v>
      </c>
      <c r="G2372" t="s">
        <v>20</v>
      </c>
      <c r="H2372" t="s">
        <v>3637</v>
      </c>
      <c r="I2372">
        <v>87790</v>
      </c>
      <c r="J2372" s="19">
        <v>45163</v>
      </c>
      <c r="K2372" s="19">
        <v>45183</v>
      </c>
      <c r="L2372">
        <v>202309</v>
      </c>
      <c r="M2372" s="19">
        <v>45170</v>
      </c>
      <c r="N2372">
        <v>24617</v>
      </c>
      <c r="O2372" t="s">
        <v>1070</v>
      </c>
      <c r="P2372" t="s">
        <v>1183</v>
      </c>
      <c r="Q2372" t="s">
        <v>924</v>
      </c>
      <c r="R2372">
        <v>31705</v>
      </c>
      <c r="S2372" s="19">
        <v>45264</v>
      </c>
      <c r="T2372">
        <v>94092</v>
      </c>
      <c r="U2372" t="s">
        <v>357</v>
      </c>
      <c r="V2372" s="19">
        <v>45273</v>
      </c>
      <c r="W2372" t="s">
        <v>3685</v>
      </c>
      <c r="X2372" t="s">
        <v>3686</v>
      </c>
      <c r="Y2372" t="s">
        <v>95</v>
      </c>
      <c r="Z2372" t="s">
        <v>575</v>
      </c>
      <c r="AA2372" s="29">
        <v>-395.14</v>
      </c>
      <c r="AB2372">
        <v>0</v>
      </c>
      <c r="AC2372">
        <f t="shared" si="456"/>
        <v>2023</v>
      </c>
      <c r="AD2372">
        <f t="shared" si="457"/>
        <v>12</v>
      </c>
      <c r="AE2372">
        <f t="shared" si="458"/>
        <v>2023</v>
      </c>
      <c r="AF2372">
        <f t="shared" si="459"/>
        <v>8</v>
      </c>
      <c r="AG2372" t="str">
        <f>VLOOKUP(F2372,vlookup!$A$2:$E$660,2,0)</f>
        <v>Retained</v>
      </c>
      <c r="AH2372" t="str">
        <f>VLOOKUP(F2372,vlookup!$A$2:$E$660,3,0)</f>
        <v>Service Contract</v>
      </c>
      <c r="AI2372" t="str">
        <f>VLOOKUP(F2372,vlookup!$A$2:$E$660,4,0)</f>
        <v>Used Car Programs</v>
      </c>
      <c r="AJ2372" t="str">
        <f>VLOOKUP(F2372,vlookup!$A$2:$E$660,5,0)</f>
        <v>High Mileage</v>
      </c>
      <c r="AL2372">
        <f t="shared" si="460"/>
        <v>19</v>
      </c>
      <c r="AM2372">
        <f t="shared" si="461"/>
        <v>108</v>
      </c>
      <c r="AN2372">
        <f t="shared" si="462"/>
        <v>6302</v>
      </c>
      <c r="AO2372" t="str">
        <f t="shared" si="463"/>
        <v/>
      </c>
      <c r="AP2372" t="str">
        <f t="shared" si="464"/>
        <v/>
      </c>
      <c r="AQ2372" t="str">
        <f t="shared" si="465"/>
        <v/>
      </c>
      <c r="AR2372">
        <f t="shared" si="466"/>
        <v>-395.14</v>
      </c>
      <c r="AS2372" t="str">
        <f t="shared" si="467"/>
        <v>ZAGF9256580H23-1</v>
      </c>
      <c r="AT2372" t="str">
        <f>IFERROR(IF(VLOOKUP(Y2372,vlookup!$I$2:$J$9,1,0)=Y2372,VLOOKUP(Y2372,vlookup!$I$2:$J$9,2,0),PROPER(Y2372)),PROPER(Y2372))</f>
        <v>Parts</v>
      </c>
      <c r="AU2372" t="str">
        <f>IFERROR(IF(B2372=VLOOKUP(B2372,vlookup!$L$2:$L$10,1,0),"Yes","No"),"No")</f>
        <v>No</v>
      </c>
    </row>
    <row r="2373" spans="1:47" ht="14.45" customHeight="1" x14ac:dyDescent="0.25">
      <c r="A2373" t="s">
        <v>1574</v>
      </c>
      <c r="B2373" s="31" t="s">
        <v>1575</v>
      </c>
      <c r="C2373">
        <v>1</v>
      </c>
      <c r="D2373">
        <v>1</v>
      </c>
      <c r="E2373" t="s">
        <v>382</v>
      </c>
      <c r="F2373" t="s">
        <v>60</v>
      </c>
      <c r="G2373" t="s">
        <v>543</v>
      </c>
      <c r="H2373" t="s">
        <v>1576</v>
      </c>
      <c r="I2373">
        <v>111139</v>
      </c>
      <c r="J2373" s="19">
        <v>41609</v>
      </c>
      <c r="K2373" s="19">
        <v>41652</v>
      </c>
      <c r="L2373">
        <v>201401</v>
      </c>
      <c r="M2373" s="19">
        <v>41640</v>
      </c>
      <c r="N2373">
        <v>24617</v>
      </c>
      <c r="O2373" t="s">
        <v>1070</v>
      </c>
      <c r="P2373" t="s">
        <v>1100</v>
      </c>
      <c r="Q2373" t="s">
        <v>924</v>
      </c>
      <c r="R2373" t="s">
        <v>1577</v>
      </c>
      <c r="S2373" s="19">
        <v>41710</v>
      </c>
      <c r="T2373">
        <v>112544</v>
      </c>
      <c r="U2373" t="s">
        <v>357</v>
      </c>
      <c r="V2373" s="19">
        <v>41723</v>
      </c>
      <c r="W2373" t="s">
        <v>372</v>
      </c>
      <c r="X2373" t="s">
        <v>373</v>
      </c>
      <c r="Y2373" t="s">
        <v>95</v>
      </c>
      <c r="Z2373" t="s">
        <v>369</v>
      </c>
      <c r="AA2373" s="29">
        <v>-83.75</v>
      </c>
      <c r="AB2373">
        <v>0</v>
      </c>
      <c r="AC2373">
        <f t="shared" si="456"/>
        <v>2014</v>
      </c>
      <c r="AD2373">
        <f t="shared" si="457"/>
        <v>3</v>
      </c>
      <c r="AE2373">
        <f t="shared" si="458"/>
        <v>2013</v>
      </c>
      <c r="AF2373">
        <f t="shared" si="459"/>
        <v>12</v>
      </c>
      <c r="AG2373" t="str">
        <f>VLOOKUP(F2373,vlookup!$A$2:$E$660,2,0)</f>
        <v>Retained</v>
      </c>
      <c r="AH2373" t="str">
        <f>VLOOKUP(F2373,vlookup!$A$2:$E$660,3,0)</f>
        <v>Service Contract</v>
      </c>
      <c r="AI2373" t="str">
        <f>VLOOKUP(F2373,vlookup!$A$2:$E$660,4,0)</f>
        <v>Used Car Programs</v>
      </c>
      <c r="AJ2373" t="str">
        <f>VLOOKUP(F2373,vlookup!$A$2:$E$660,5,0)</f>
        <v>High Mileage</v>
      </c>
      <c r="AL2373">
        <f t="shared" si="460"/>
        <v>42</v>
      </c>
      <c r="AM2373">
        <f t="shared" si="461"/>
        <v>114</v>
      </c>
      <c r="AN2373">
        <f t="shared" si="462"/>
        <v>1405</v>
      </c>
      <c r="AO2373" t="str">
        <f t="shared" si="463"/>
        <v/>
      </c>
      <c r="AP2373" t="str">
        <f t="shared" si="464"/>
        <v/>
      </c>
      <c r="AQ2373" t="str">
        <f t="shared" si="465"/>
        <v/>
      </c>
      <c r="AR2373">
        <f t="shared" si="466"/>
        <v>-83.75</v>
      </c>
      <c r="AS2373" t="str">
        <f t="shared" si="467"/>
        <v>79168929L3Y-1</v>
      </c>
      <c r="AT2373" t="str">
        <f>IFERROR(IF(VLOOKUP(Y2373,vlookup!$I$2:$J$9,1,0)=Y2373,VLOOKUP(Y2373,vlookup!$I$2:$J$9,2,0),PROPER(Y2373)),PROPER(Y2373))</f>
        <v>Parts</v>
      </c>
      <c r="AU2373" t="str">
        <f>IFERROR(IF(B2373=VLOOKUP(B2373,vlookup!$L$2:$L$10,1,0),"Yes","No"),"No")</f>
        <v>No</v>
      </c>
    </row>
    <row r="2374" spans="1:47" ht="14.45" customHeight="1" x14ac:dyDescent="0.25">
      <c r="A2374" t="s">
        <v>1574</v>
      </c>
      <c r="B2374" s="31" t="s">
        <v>1575</v>
      </c>
      <c r="C2374">
        <v>1</v>
      </c>
      <c r="D2374">
        <v>1</v>
      </c>
      <c r="E2374" t="s">
        <v>382</v>
      </c>
      <c r="F2374" t="s">
        <v>60</v>
      </c>
      <c r="G2374" t="s">
        <v>543</v>
      </c>
      <c r="H2374" t="s">
        <v>1576</v>
      </c>
      <c r="I2374">
        <v>111139</v>
      </c>
      <c r="J2374" s="19">
        <v>41609</v>
      </c>
      <c r="K2374" s="19">
        <v>41652</v>
      </c>
      <c r="L2374">
        <v>201401</v>
      </c>
      <c r="M2374" s="19">
        <v>41640</v>
      </c>
      <c r="N2374">
        <v>24617</v>
      </c>
      <c r="O2374" t="s">
        <v>1070</v>
      </c>
      <c r="P2374" t="s">
        <v>1100</v>
      </c>
      <c r="Q2374" t="s">
        <v>924</v>
      </c>
      <c r="R2374" t="s">
        <v>1577</v>
      </c>
      <c r="S2374" s="19">
        <v>41710</v>
      </c>
      <c r="T2374">
        <v>112544</v>
      </c>
      <c r="U2374" t="s">
        <v>357</v>
      </c>
      <c r="V2374" s="19">
        <v>41723</v>
      </c>
      <c r="W2374" t="s">
        <v>976</v>
      </c>
      <c r="X2374" t="s">
        <v>977</v>
      </c>
      <c r="Y2374" t="s">
        <v>95</v>
      </c>
      <c r="Z2374" t="s">
        <v>369</v>
      </c>
      <c r="AA2374" s="29">
        <v>-1300</v>
      </c>
      <c r="AB2374">
        <v>0</v>
      </c>
      <c r="AC2374">
        <f t="shared" si="456"/>
        <v>2014</v>
      </c>
      <c r="AD2374">
        <f t="shared" si="457"/>
        <v>3</v>
      </c>
      <c r="AE2374">
        <f t="shared" si="458"/>
        <v>2013</v>
      </c>
      <c r="AF2374">
        <f t="shared" si="459"/>
        <v>12</v>
      </c>
      <c r="AG2374" t="str">
        <f>VLOOKUP(F2374,vlookup!$A$2:$E$660,2,0)</f>
        <v>Retained</v>
      </c>
      <c r="AH2374" t="str">
        <f>VLOOKUP(F2374,vlookup!$A$2:$E$660,3,0)</f>
        <v>Service Contract</v>
      </c>
      <c r="AI2374" t="str">
        <f>VLOOKUP(F2374,vlookup!$A$2:$E$660,4,0)</f>
        <v>Used Car Programs</v>
      </c>
      <c r="AJ2374" t="str">
        <f>VLOOKUP(F2374,vlookup!$A$2:$E$660,5,0)</f>
        <v>High Mileage</v>
      </c>
      <c r="AL2374">
        <f t="shared" si="460"/>
        <v>42</v>
      </c>
      <c r="AM2374">
        <f t="shared" si="461"/>
        <v>114</v>
      </c>
      <c r="AN2374">
        <f t="shared" si="462"/>
        <v>1405</v>
      </c>
      <c r="AO2374" t="str">
        <f t="shared" si="463"/>
        <v/>
      </c>
      <c r="AP2374" t="str">
        <f t="shared" si="464"/>
        <v/>
      </c>
      <c r="AQ2374" t="str">
        <f t="shared" si="465"/>
        <v/>
      </c>
      <c r="AR2374">
        <f t="shared" si="466"/>
        <v>-1300</v>
      </c>
      <c r="AS2374" t="str">
        <f t="shared" si="467"/>
        <v>79168929L3Y-1</v>
      </c>
      <c r="AT2374" t="str">
        <f>IFERROR(IF(VLOOKUP(Y2374,vlookup!$I$2:$J$9,1,0)=Y2374,VLOOKUP(Y2374,vlookup!$I$2:$J$9,2,0),PROPER(Y2374)),PROPER(Y2374))</f>
        <v>Parts</v>
      </c>
      <c r="AU2374" t="str">
        <f>IFERROR(IF(B2374=VLOOKUP(B2374,vlookup!$L$2:$L$10,1,0),"Yes","No"),"No")</f>
        <v>No</v>
      </c>
    </row>
    <row r="2375" spans="1:47" ht="14.45" customHeight="1" x14ac:dyDescent="0.25">
      <c r="A2375" t="s">
        <v>1578</v>
      </c>
      <c r="B2375" s="31" t="s">
        <v>1579</v>
      </c>
      <c r="C2375">
        <v>1</v>
      </c>
      <c r="D2375">
        <v>1</v>
      </c>
      <c r="E2375" t="s">
        <v>382</v>
      </c>
      <c r="F2375" t="s">
        <v>238</v>
      </c>
      <c r="G2375" t="s">
        <v>543</v>
      </c>
      <c r="H2375" t="s">
        <v>1576</v>
      </c>
      <c r="I2375">
        <v>130562</v>
      </c>
      <c r="J2375" s="19">
        <v>41918</v>
      </c>
      <c r="K2375" s="19">
        <v>41941</v>
      </c>
      <c r="L2375">
        <v>201410</v>
      </c>
      <c r="M2375" s="19">
        <v>41913</v>
      </c>
      <c r="N2375">
        <v>24616</v>
      </c>
      <c r="O2375" t="s">
        <v>1076</v>
      </c>
      <c r="P2375" t="s">
        <v>1580</v>
      </c>
      <c r="Q2375" t="s">
        <v>924</v>
      </c>
      <c r="R2375">
        <v>29825</v>
      </c>
      <c r="S2375" s="19">
        <v>41968</v>
      </c>
      <c r="T2375">
        <v>131444</v>
      </c>
      <c r="U2375" t="s">
        <v>357</v>
      </c>
      <c r="V2375" s="19">
        <v>41974</v>
      </c>
      <c r="W2375" t="s">
        <v>367</v>
      </c>
      <c r="X2375" t="s">
        <v>368</v>
      </c>
      <c r="Y2375" t="s">
        <v>95</v>
      </c>
      <c r="Z2375" t="s">
        <v>365</v>
      </c>
      <c r="AA2375" s="29">
        <v>-22</v>
      </c>
      <c r="AB2375">
        <v>0</v>
      </c>
      <c r="AC2375">
        <f t="shared" si="456"/>
        <v>2014</v>
      </c>
      <c r="AD2375">
        <f t="shared" si="457"/>
        <v>12</v>
      </c>
      <c r="AE2375">
        <f t="shared" si="458"/>
        <v>2014</v>
      </c>
      <c r="AF2375">
        <f t="shared" si="459"/>
        <v>10</v>
      </c>
      <c r="AG2375" t="str">
        <f>VLOOKUP(F2375,vlookup!$A$2:$E$660,2,0)</f>
        <v>Retained</v>
      </c>
      <c r="AH2375" t="str">
        <f>VLOOKUP(F2375,vlookup!$A$2:$E$660,3,0)</f>
        <v>Service Contract</v>
      </c>
      <c r="AI2375" t="str">
        <f>VLOOKUP(F2375,vlookup!$A$2:$E$660,4,0)</f>
        <v>Used Car Programs</v>
      </c>
      <c r="AJ2375" t="str">
        <f>VLOOKUP(F2375,vlookup!$A$2:$E$660,5,0)</f>
        <v>High Mileage</v>
      </c>
      <c r="AL2375">
        <f t="shared" si="460"/>
        <v>23</v>
      </c>
      <c r="AM2375">
        <f t="shared" si="461"/>
        <v>55</v>
      </c>
      <c r="AN2375">
        <f t="shared" si="462"/>
        <v>882</v>
      </c>
      <c r="AO2375" t="str">
        <f t="shared" si="463"/>
        <v/>
      </c>
      <c r="AP2375">
        <f t="shared" si="464"/>
        <v>-22</v>
      </c>
      <c r="AQ2375" t="str">
        <f t="shared" si="465"/>
        <v/>
      </c>
      <c r="AR2375" t="str">
        <f t="shared" si="466"/>
        <v/>
      </c>
      <c r="AS2375" t="str">
        <f t="shared" si="467"/>
        <v>59235784J4Y-1</v>
      </c>
      <c r="AT2375" t="str">
        <f>IFERROR(IF(VLOOKUP(Y2375,vlookup!$I$2:$J$9,1,0)=Y2375,VLOOKUP(Y2375,vlookup!$I$2:$J$9,2,0),PROPER(Y2375)),PROPER(Y2375))</f>
        <v>Parts</v>
      </c>
      <c r="AU2375" t="str">
        <f>IFERROR(IF(B2375=VLOOKUP(B2375,vlookup!$L$2:$L$10,1,0),"Yes","No"),"No")</f>
        <v>No</v>
      </c>
    </row>
    <row r="2376" spans="1:47" ht="14.45" customHeight="1" x14ac:dyDescent="0.25">
      <c r="A2376" t="s">
        <v>1578</v>
      </c>
      <c r="B2376" s="31" t="s">
        <v>1579</v>
      </c>
      <c r="C2376">
        <v>1</v>
      </c>
      <c r="D2376">
        <v>1</v>
      </c>
      <c r="E2376" t="s">
        <v>382</v>
      </c>
      <c r="F2376" t="s">
        <v>238</v>
      </c>
      <c r="G2376" t="s">
        <v>543</v>
      </c>
      <c r="H2376" t="s">
        <v>1576</v>
      </c>
      <c r="I2376">
        <v>130562</v>
      </c>
      <c r="J2376" s="19">
        <v>41918</v>
      </c>
      <c r="K2376" s="19">
        <v>41941</v>
      </c>
      <c r="L2376">
        <v>201410</v>
      </c>
      <c r="M2376" s="19">
        <v>41913</v>
      </c>
      <c r="N2376">
        <v>24616</v>
      </c>
      <c r="O2376" t="s">
        <v>1076</v>
      </c>
      <c r="P2376" t="s">
        <v>1580</v>
      </c>
      <c r="Q2376" t="s">
        <v>924</v>
      </c>
      <c r="R2376">
        <v>29825</v>
      </c>
      <c r="S2376" s="19">
        <v>41968</v>
      </c>
      <c r="T2376">
        <v>131444</v>
      </c>
      <c r="U2376" t="s">
        <v>357</v>
      </c>
      <c r="V2376" s="19">
        <v>41974</v>
      </c>
      <c r="W2376" t="s">
        <v>620</v>
      </c>
      <c r="X2376" t="s">
        <v>621</v>
      </c>
      <c r="Y2376" t="s">
        <v>95</v>
      </c>
      <c r="Z2376" t="s">
        <v>364</v>
      </c>
      <c r="AA2376" s="29">
        <v>-333.88</v>
      </c>
      <c r="AB2376">
        <v>0</v>
      </c>
      <c r="AC2376">
        <f t="shared" si="456"/>
        <v>2014</v>
      </c>
      <c r="AD2376">
        <f t="shared" si="457"/>
        <v>12</v>
      </c>
      <c r="AE2376">
        <f t="shared" si="458"/>
        <v>2014</v>
      </c>
      <c r="AF2376">
        <f t="shared" si="459"/>
        <v>10</v>
      </c>
      <c r="AG2376" t="str">
        <f>VLOOKUP(F2376,vlookup!$A$2:$E$660,2,0)</f>
        <v>Retained</v>
      </c>
      <c r="AH2376" t="str">
        <f>VLOOKUP(F2376,vlookup!$A$2:$E$660,3,0)</f>
        <v>Service Contract</v>
      </c>
      <c r="AI2376" t="str">
        <f>VLOOKUP(F2376,vlookup!$A$2:$E$660,4,0)</f>
        <v>Used Car Programs</v>
      </c>
      <c r="AJ2376" t="str">
        <f>VLOOKUP(F2376,vlookup!$A$2:$E$660,5,0)</f>
        <v>High Mileage</v>
      </c>
      <c r="AL2376">
        <f t="shared" si="460"/>
        <v>23</v>
      </c>
      <c r="AM2376">
        <f t="shared" si="461"/>
        <v>55</v>
      </c>
      <c r="AN2376">
        <f t="shared" si="462"/>
        <v>882</v>
      </c>
      <c r="AO2376" t="str">
        <f t="shared" si="463"/>
        <v/>
      </c>
      <c r="AP2376">
        <f t="shared" si="464"/>
        <v>-333.88</v>
      </c>
      <c r="AQ2376" t="str">
        <f t="shared" si="465"/>
        <v/>
      </c>
      <c r="AR2376" t="str">
        <f t="shared" si="466"/>
        <v/>
      </c>
      <c r="AS2376" t="str">
        <f t="shared" si="467"/>
        <v>59235784J4Y-1</v>
      </c>
      <c r="AT2376" t="str">
        <f>IFERROR(IF(VLOOKUP(Y2376,vlookup!$I$2:$J$9,1,0)=Y2376,VLOOKUP(Y2376,vlookup!$I$2:$J$9,2,0),PROPER(Y2376)),PROPER(Y2376))</f>
        <v>Parts</v>
      </c>
      <c r="AU2376" t="str">
        <f>IFERROR(IF(B2376=VLOOKUP(B2376,vlookup!$L$2:$L$10,1,0),"Yes","No"),"No")</f>
        <v>No</v>
      </c>
    </row>
    <row r="2377" spans="1:47" ht="14.45" customHeight="1" x14ac:dyDescent="0.25">
      <c r="A2377" t="s">
        <v>1581</v>
      </c>
      <c r="B2377" s="31" t="s">
        <v>1582</v>
      </c>
      <c r="C2377">
        <v>2</v>
      </c>
      <c r="D2377">
        <v>1</v>
      </c>
      <c r="E2377" t="s">
        <v>571</v>
      </c>
      <c r="F2377" t="s">
        <v>464</v>
      </c>
      <c r="G2377" t="s">
        <v>543</v>
      </c>
      <c r="H2377" t="s">
        <v>1576</v>
      </c>
      <c r="I2377">
        <v>51263</v>
      </c>
      <c r="J2377" s="19">
        <v>44353</v>
      </c>
      <c r="K2377" s="19">
        <v>44402</v>
      </c>
      <c r="L2377">
        <v>202107</v>
      </c>
      <c r="M2377" s="19">
        <v>44378</v>
      </c>
      <c r="N2377">
        <v>24617</v>
      </c>
      <c r="O2377" t="s">
        <v>1070</v>
      </c>
      <c r="P2377" t="s">
        <v>1183</v>
      </c>
      <c r="Q2377" t="s">
        <v>924</v>
      </c>
      <c r="R2377">
        <v>24115</v>
      </c>
      <c r="S2377" s="19">
        <v>44428</v>
      </c>
      <c r="T2377">
        <v>54606</v>
      </c>
      <c r="U2377" t="s">
        <v>356</v>
      </c>
      <c r="V2377" s="19">
        <v>44438</v>
      </c>
      <c r="W2377" t="s">
        <v>969</v>
      </c>
      <c r="X2377" t="s">
        <v>970</v>
      </c>
      <c r="Y2377" t="s">
        <v>95</v>
      </c>
      <c r="Z2377" t="s">
        <v>582</v>
      </c>
      <c r="AA2377" s="29">
        <v>-302.39</v>
      </c>
      <c r="AB2377">
        <v>0</v>
      </c>
      <c r="AC2377">
        <f t="shared" si="456"/>
        <v>2021</v>
      </c>
      <c r="AD2377">
        <f t="shared" si="457"/>
        <v>8</v>
      </c>
      <c r="AE2377">
        <f t="shared" si="458"/>
        <v>2021</v>
      </c>
      <c r="AF2377">
        <f t="shared" si="459"/>
        <v>6</v>
      </c>
      <c r="AG2377" t="str">
        <f>VLOOKUP(F2377,vlookup!$A$2:$E$660,2,0)</f>
        <v>Retained</v>
      </c>
      <c r="AH2377" t="str">
        <f>VLOOKUP(F2377,vlookup!$A$2:$E$660,3,0)</f>
        <v>Service Contract</v>
      </c>
      <c r="AI2377" t="str">
        <f>VLOOKUP(F2377,vlookup!$A$2:$E$660,4,0)</f>
        <v>Used Car Programs</v>
      </c>
      <c r="AJ2377" t="str">
        <f>VLOOKUP(F2377,vlookup!$A$2:$E$660,5,0)</f>
        <v>High Mileage</v>
      </c>
      <c r="AL2377">
        <f t="shared" si="460"/>
        <v>49</v>
      </c>
      <c r="AM2377">
        <f t="shared" si="461"/>
        <v>84</v>
      </c>
      <c r="AN2377">
        <f t="shared" si="462"/>
        <v>3343</v>
      </c>
      <c r="AO2377" t="str">
        <f t="shared" si="463"/>
        <v/>
      </c>
      <c r="AP2377" t="str">
        <f t="shared" si="464"/>
        <v/>
      </c>
      <c r="AQ2377">
        <f t="shared" si="465"/>
        <v>-302.39</v>
      </c>
      <c r="AR2377" t="str">
        <f t="shared" si="466"/>
        <v/>
      </c>
      <c r="AS2377" t="str">
        <f t="shared" si="467"/>
        <v>ZAGD1190842F21-2</v>
      </c>
      <c r="AT2377" t="str">
        <f>IFERROR(IF(VLOOKUP(Y2377,vlookup!$I$2:$J$9,1,0)=Y2377,VLOOKUP(Y2377,vlookup!$I$2:$J$9,2,0),PROPER(Y2377)),PROPER(Y2377))</f>
        <v>Parts</v>
      </c>
      <c r="AU2377" t="str">
        <f>IFERROR(IF(B2377=VLOOKUP(B2377,vlookup!$L$2:$L$10,1,0),"Yes","No"),"No")</f>
        <v>No</v>
      </c>
    </row>
    <row r="2378" spans="1:47" ht="14.45" customHeight="1" x14ac:dyDescent="0.25">
      <c r="A2378" t="s">
        <v>1583</v>
      </c>
      <c r="B2378" s="31" t="s">
        <v>1584</v>
      </c>
      <c r="C2378">
        <v>1</v>
      </c>
      <c r="D2378">
        <v>1</v>
      </c>
      <c r="E2378" t="s">
        <v>382</v>
      </c>
      <c r="F2378" t="s">
        <v>60</v>
      </c>
      <c r="G2378" t="s">
        <v>3756</v>
      </c>
      <c r="H2378" t="s">
        <v>3757</v>
      </c>
      <c r="I2378">
        <v>147335</v>
      </c>
      <c r="J2378" s="19">
        <v>41689</v>
      </c>
      <c r="K2378" s="19">
        <v>41729</v>
      </c>
      <c r="L2378">
        <v>201403</v>
      </c>
      <c r="M2378" s="19">
        <v>41699</v>
      </c>
      <c r="N2378">
        <v>24616</v>
      </c>
      <c r="O2378" t="s">
        <v>1076</v>
      </c>
      <c r="P2378" t="s">
        <v>1445</v>
      </c>
      <c r="Q2378" t="s">
        <v>924</v>
      </c>
      <c r="R2378">
        <v>24348</v>
      </c>
      <c r="S2378" s="19">
        <v>41744</v>
      </c>
      <c r="T2378">
        <v>150554</v>
      </c>
      <c r="U2378" t="s">
        <v>357</v>
      </c>
      <c r="V2378" s="19">
        <v>41746</v>
      </c>
      <c r="W2378" t="s">
        <v>2866</v>
      </c>
      <c r="X2378" t="s">
        <v>2867</v>
      </c>
      <c r="Y2378" t="s">
        <v>95</v>
      </c>
      <c r="Z2378" t="s">
        <v>603</v>
      </c>
      <c r="AA2378" s="29">
        <v>-30.95</v>
      </c>
      <c r="AB2378">
        <v>0</v>
      </c>
      <c r="AC2378">
        <f t="shared" si="456"/>
        <v>2014</v>
      </c>
      <c r="AD2378">
        <f t="shared" si="457"/>
        <v>4</v>
      </c>
      <c r="AE2378">
        <f t="shared" si="458"/>
        <v>2014</v>
      </c>
      <c r="AF2378">
        <f t="shared" si="459"/>
        <v>2</v>
      </c>
      <c r="AG2378" t="str">
        <f>VLOOKUP(F2378,vlookup!$A$2:$E$660,2,0)</f>
        <v>Retained</v>
      </c>
      <c r="AH2378" t="str">
        <f>VLOOKUP(F2378,vlookup!$A$2:$E$660,3,0)</f>
        <v>Service Contract</v>
      </c>
      <c r="AI2378" t="str">
        <f>VLOOKUP(F2378,vlookup!$A$2:$E$660,4,0)</f>
        <v>Used Car Programs</v>
      </c>
      <c r="AJ2378" t="str">
        <f>VLOOKUP(F2378,vlookup!$A$2:$E$660,5,0)</f>
        <v>High Mileage</v>
      </c>
      <c r="AL2378">
        <f t="shared" si="460"/>
        <v>42</v>
      </c>
      <c r="AM2378">
        <f t="shared" si="461"/>
        <v>58</v>
      </c>
      <c r="AN2378">
        <f t="shared" si="462"/>
        <v>3219</v>
      </c>
      <c r="AO2378" t="str">
        <f t="shared" si="463"/>
        <v/>
      </c>
      <c r="AP2378">
        <f t="shared" si="464"/>
        <v>-30.95</v>
      </c>
      <c r="AQ2378" t="str">
        <f t="shared" si="465"/>
        <v/>
      </c>
      <c r="AR2378" t="str">
        <f t="shared" si="466"/>
        <v/>
      </c>
      <c r="AS2378" t="str">
        <f t="shared" si="467"/>
        <v>51263638B4Y-1</v>
      </c>
      <c r="AT2378" t="str">
        <f>IFERROR(IF(VLOOKUP(Y2378,vlookup!$I$2:$J$9,1,0)=Y2378,VLOOKUP(Y2378,vlookup!$I$2:$J$9,2,0),PROPER(Y2378)),PROPER(Y2378))</f>
        <v>Parts</v>
      </c>
      <c r="AU2378" t="str">
        <f>IFERROR(IF(B2378=VLOOKUP(B2378,vlookup!$L$2:$L$10,1,0),"Yes","No"),"No")</f>
        <v>No</v>
      </c>
    </row>
    <row r="2379" spans="1:47" ht="14.45" customHeight="1" x14ac:dyDescent="0.25">
      <c r="A2379" t="s">
        <v>1583</v>
      </c>
      <c r="B2379" s="31" t="s">
        <v>1584</v>
      </c>
      <c r="C2379">
        <v>1</v>
      </c>
      <c r="D2379">
        <v>1</v>
      </c>
      <c r="E2379" t="s">
        <v>382</v>
      </c>
      <c r="F2379" t="s">
        <v>60</v>
      </c>
      <c r="G2379" t="s">
        <v>3756</v>
      </c>
      <c r="H2379" t="s">
        <v>3757</v>
      </c>
      <c r="I2379">
        <v>147335</v>
      </c>
      <c r="J2379" s="19">
        <v>41689</v>
      </c>
      <c r="K2379" s="19">
        <v>41729</v>
      </c>
      <c r="L2379">
        <v>201403</v>
      </c>
      <c r="M2379" s="19">
        <v>41699</v>
      </c>
      <c r="N2379">
        <v>24616</v>
      </c>
      <c r="O2379" t="s">
        <v>1076</v>
      </c>
      <c r="P2379" t="s">
        <v>1445</v>
      </c>
      <c r="Q2379" t="s">
        <v>924</v>
      </c>
      <c r="R2379">
        <v>24348</v>
      </c>
      <c r="S2379" s="19">
        <v>41744</v>
      </c>
      <c r="T2379">
        <v>150554</v>
      </c>
      <c r="U2379" t="s">
        <v>357</v>
      </c>
      <c r="V2379" s="19">
        <v>41746</v>
      </c>
      <c r="W2379" t="s">
        <v>2612</v>
      </c>
      <c r="X2379" t="s">
        <v>2613</v>
      </c>
      <c r="Y2379" t="s">
        <v>95</v>
      </c>
      <c r="Z2379" t="s">
        <v>603</v>
      </c>
      <c r="AA2379" s="29">
        <v>-389.98</v>
      </c>
      <c r="AB2379">
        <v>0</v>
      </c>
      <c r="AC2379">
        <f t="shared" si="456"/>
        <v>2014</v>
      </c>
      <c r="AD2379">
        <f t="shared" si="457"/>
        <v>4</v>
      </c>
      <c r="AE2379">
        <f t="shared" si="458"/>
        <v>2014</v>
      </c>
      <c r="AF2379">
        <f t="shared" si="459"/>
        <v>2</v>
      </c>
      <c r="AG2379" t="str">
        <f>VLOOKUP(F2379,vlookup!$A$2:$E$660,2,0)</f>
        <v>Retained</v>
      </c>
      <c r="AH2379" t="str">
        <f>VLOOKUP(F2379,vlookup!$A$2:$E$660,3,0)</f>
        <v>Service Contract</v>
      </c>
      <c r="AI2379" t="str">
        <f>VLOOKUP(F2379,vlookup!$A$2:$E$660,4,0)</f>
        <v>Used Car Programs</v>
      </c>
      <c r="AJ2379" t="str">
        <f>VLOOKUP(F2379,vlookup!$A$2:$E$660,5,0)</f>
        <v>High Mileage</v>
      </c>
      <c r="AL2379">
        <f t="shared" si="460"/>
        <v>42</v>
      </c>
      <c r="AM2379">
        <f t="shared" si="461"/>
        <v>58</v>
      </c>
      <c r="AN2379">
        <f t="shared" si="462"/>
        <v>3219</v>
      </c>
      <c r="AO2379" t="str">
        <f t="shared" si="463"/>
        <v/>
      </c>
      <c r="AP2379">
        <f t="shared" si="464"/>
        <v>-389.98</v>
      </c>
      <c r="AQ2379" t="str">
        <f t="shared" si="465"/>
        <v/>
      </c>
      <c r="AR2379" t="str">
        <f t="shared" si="466"/>
        <v/>
      </c>
      <c r="AS2379" t="str">
        <f t="shared" si="467"/>
        <v>51263638B4Y-1</v>
      </c>
      <c r="AT2379" t="str">
        <f>IFERROR(IF(VLOOKUP(Y2379,vlookup!$I$2:$J$9,1,0)=Y2379,VLOOKUP(Y2379,vlookup!$I$2:$J$9,2,0),PROPER(Y2379)),PROPER(Y2379))</f>
        <v>Parts</v>
      </c>
      <c r="AU2379" t="str">
        <f>IFERROR(IF(B2379=VLOOKUP(B2379,vlookup!$L$2:$L$10,1,0),"Yes","No"),"No")</f>
        <v>No</v>
      </c>
    </row>
    <row r="2380" spans="1:47" ht="14.45" customHeight="1" x14ac:dyDescent="0.25">
      <c r="A2380" t="s">
        <v>1585</v>
      </c>
      <c r="B2380" s="31" t="s">
        <v>1586</v>
      </c>
      <c r="C2380">
        <v>1</v>
      </c>
      <c r="D2380">
        <v>1</v>
      </c>
      <c r="E2380" t="s">
        <v>571</v>
      </c>
      <c r="F2380" t="s">
        <v>60</v>
      </c>
      <c r="G2380" t="s">
        <v>3756</v>
      </c>
      <c r="H2380" t="s">
        <v>3757</v>
      </c>
      <c r="I2380">
        <v>173595</v>
      </c>
      <c r="J2380" s="19">
        <v>41194</v>
      </c>
      <c r="K2380" s="19">
        <v>41226</v>
      </c>
      <c r="L2380">
        <v>201211</v>
      </c>
      <c r="M2380" s="19">
        <v>41214</v>
      </c>
      <c r="N2380">
        <v>24616</v>
      </c>
      <c r="O2380" t="s">
        <v>1076</v>
      </c>
      <c r="P2380" t="s">
        <v>1587</v>
      </c>
      <c r="Q2380" t="s">
        <v>924</v>
      </c>
      <c r="R2380">
        <v>8395</v>
      </c>
      <c r="S2380" s="19">
        <v>41257</v>
      </c>
      <c r="T2380">
        <v>178511</v>
      </c>
      <c r="U2380" t="s">
        <v>357</v>
      </c>
      <c r="V2380" s="19">
        <v>41260</v>
      </c>
      <c r="W2380" t="s">
        <v>2780</v>
      </c>
      <c r="X2380" t="s">
        <v>2781</v>
      </c>
      <c r="Y2380" t="s">
        <v>95</v>
      </c>
      <c r="Z2380" t="s">
        <v>358</v>
      </c>
      <c r="AA2380" s="29">
        <v>-327.82</v>
      </c>
      <c r="AB2380" t="s">
        <v>544</v>
      </c>
      <c r="AC2380">
        <f t="shared" si="456"/>
        <v>2012</v>
      </c>
      <c r="AD2380">
        <f t="shared" si="457"/>
        <v>12</v>
      </c>
      <c r="AE2380">
        <f t="shared" si="458"/>
        <v>2012</v>
      </c>
      <c r="AF2380">
        <f t="shared" si="459"/>
        <v>10</v>
      </c>
      <c r="AG2380" t="str">
        <f>VLOOKUP(F2380,vlookup!$A$2:$E$660,2,0)</f>
        <v>Retained</v>
      </c>
      <c r="AH2380" t="str">
        <f>VLOOKUP(F2380,vlookup!$A$2:$E$660,3,0)</f>
        <v>Service Contract</v>
      </c>
      <c r="AI2380" t="str">
        <f>VLOOKUP(F2380,vlookup!$A$2:$E$660,4,0)</f>
        <v>Used Car Programs</v>
      </c>
      <c r="AJ2380" t="str">
        <f>VLOOKUP(F2380,vlookup!$A$2:$E$660,5,0)</f>
        <v>High Mileage</v>
      </c>
      <c r="AL2380">
        <f t="shared" si="460"/>
        <v>31</v>
      </c>
      <c r="AM2380">
        <f t="shared" si="461"/>
        <v>65</v>
      </c>
      <c r="AN2380">
        <f t="shared" si="462"/>
        <v>4916</v>
      </c>
      <c r="AO2380" t="str">
        <f t="shared" si="463"/>
        <v/>
      </c>
      <c r="AP2380" t="str">
        <f t="shared" si="464"/>
        <v/>
      </c>
      <c r="AQ2380">
        <f t="shared" si="465"/>
        <v>-327.82</v>
      </c>
      <c r="AR2380" t="str">
        <f t="shared" si="466"/>
        <v/>
      </c>
      <c r="AS2380" t="str">
        <f t="shared" si="467"/>
        <v>41235606J2Y-1</v>
      </c>
      <c r="AT2380" t="str">
        <f>IFERROR(IF(VLOOKUP(Y2380,vlookup!$I$2:$J$9,1,0)=Y2380,VLOOKUP(Y2380,vlookup!$I$2:$J$9,2,0),PROPER(Y2380)),PROPER(Y2380))</f>
        <v>Parts</v>
      </c>
      <c r="AU2380" t="str">
        <f>IFERROR(IF(B2380=VLOOKUP(B2380,vlookup!$L$2:$L$10,1,0),"Yes","No"),"No")</f>
        <v>No</v>
      </c>
    </row>
    <row r="2381" spans="1:47" ht="14.45" customHeight="1" x14ac:dyDescent="0.25">
      <c r="A2381" t="s">
        <v>1588</v>
      </c>
      <c r="B2381" s="31" t="s">
        <v>1589</v>
      </c>
      <c r="C2381">
        <v>1</v>
      </c>
      <c r="D2381">
        <v>1</v>
      </c>
      <c r="E2381" t="s">
        <v>382</v>
      </c>
      <c r="F2381" t="s">
        <v>238</v>
      </c>
      <c r="G2381" t="s">
        <v>543</v>
      </c>
      <c r="H2381" t="s">
        <v>933</v>
      </c>
      <c r="I2381">
        <v>133189</v>
      </c>
      <c r="J2381" s="19">
        <v>42037</v>
      </c>
      <c r="K2381" s="19">
        <v>42063</v>
      </c>
      <c r="L2381">
        <v>201502</v>
      </c>
      <c r="M2381" s="19">
        <v>42036</v>
      </c>
      <c r="N2381">
        <v>24616</v>
      </c>
      <c r="O2381" t="s">
        <v>1076</v>
      </c>
      <c r="P2381" t="s">
        <v>1382</v>
      </c>
      <c r="Q2381" t="s">
        <v>924</v>
      </c>
      <c r="R2381" t="s">
        <v>1590</v>
      </c>
      <c r="S2381" s="19">
        <v>42207</v>
      </c>
      <c r="T2381">
        <v>137712</v>
      </c>
      <c r="U2381" t="s">
        <v>357</v>
      </c>
      <c r="V2381" s="19">
        <v>42222</v>
      </c>
      <c r="W2381" t="s">
        <v>372</v>
      </c>
      <c r="X2381" t="s">
        <v>373</v>
      </c>
      <c r="Y2381" t="s">
        <v>95</v>
      </c>
      <c r="Z2381" t="s">
        <v>369</v>
      </c>
      <c r="AA2381" s="29">
        <v>-50</v>
      </c>
      <c r="AB2381">
        <v>0</v>
      </c>
      <c r="AC2381">
        <f t="shared" si="456"/>
        <v>2015</v>
      </c>
      <c r="AD2381">
        <f t="shared" si="457"/>
        <v>8</v>
      </c>
      <c r="AE2381">
        <f t="shared" si="458"/>
        <v>2015</v>
      </c>
      <c r="AF2381">
        <f t="shared" si="459"/>
        <v>2</v>
      </c>
      <c r="AG2381" t="str">
        <f>VLOOKUP(F2381,vlookup!$A$2:$E$660,2,0)</f>
        <v>Retained</v>
      </c>
      <c r="AH2381" t="str">
        <f>VLOOKUP(F2381,vlookup!$A$2:$E$660,3,0)</f>
        <v>Service Contract</v>
      </c>
      <c r="AI2381" t="str">
        <f>VLOOKUP(F2381,vlookup!$A$2:$E$660,4,0)</f>
        <v>Used Car Programs</v>
      </c>
      <c r="AJ2381" t="str">
        <f>VLOOKUP(F2381,vlookup!$A$2:$E$660,5,0)</f>
        <v>High Mileage</v>
      </c>
      <c r="AL2381">
        <f t="shared" si="460"/>
        <v>26</v>
      </c>
      <c r="AM2381">
        <f t="shared" si="461"/>
        <v>184</v>
      </c>
      <c r="AN2381">
        <f t="shared" si="462"/>
        <v>4523</v>
      </c>
      <c r="AO2381" t="str">
        <f t="shared" si="463"/>
        <v/>
      </c>
      <c r="AP2381" t="str">
        <f t="shared" si="464"/>
        <v/>
      </c>
      <c r="AQ2381" t="str">
        <f t="shared" si="465"/>
        <v/>
      </c>
      <c r="AR2381">
        <f t="shared" si="466"/>
        <v>-50</v>
      </c>
      <c r="AS2381" t="str">
        <f t="shared" si="467"/>
        <v>31144496B5Y-1</v>
      </c>
      <c r="AT2381" t="str">
        <f>IFERROR(IF(VLOOKUP(Y2381,vlookup!$I$2:$J$9,1,0)=Y2381,VLOOKUP(Y2381,vlookup!$I$2:$J$9,2,0),PROPER(Y2381)),PROPER(Y2381))</f>
        <v>Parts</v>
      </c>
      <c r="AU2381" t="str">
        <f>IFERROR(IF(B2381=VLOOKUP(B2381,vlookup!$L$2:$L$10,1,0),"Yes","No"),"No")</f>
        <v>No</v>
      </c>
    </row>
    <row r="2382" spans="1:47" ht="14.45" customHeight="1" x14ac:dyDescent="0.25">
      <c r="A2382" t="s">
        <v>1588</v>
      </c>
      <c r="B2382" s="31" t="s">
        <v>1589</v>
      </c>
      <c r="C2382">
        <v>1</v>
      </c>
      <c r="D2382">
        <v>1</v>
      </c>
      <c r="E2382" t="s">
        <v>382</v>
      </c>
      <c r="F2382" t="s">
        <v>238</v>
      </c>
      <c r="G2382" t="s">
        <v>543</v>
      </c>
      <c r="H2382" t="s">
        <v>933</v>
      </c>
      <c r="I2382">
        <v>133189</v>
      </c>
      <c r="J2382" s="19">
        <v>42037</v>
      </c>
      <c r="K2382" s="19">
        <v>42063</v>
      </c>
      <c r="L2382">
        <v>201502</v>
      </c>
      <c r="M2382" s="19">
        <v>42036</v>
      </c>
      <c r="N2382">
        <v>24616</v>
      </c>
      <c r="O2382" t="s">
        <v>1076</v>
      </c>
      <c r="P2382" t="s">
        <v>1382</v>
      </c>
      <c r="Q2382" t="s">
        <v>924</v>
      </c>
      <c r="R2382" t="s">
        <v>1590</v>
      </c>
      <c r="S2382" s="19">
        <v>42207</v>
      </c>
      <c r="T2382">
        <v>137712</v>
      </c>
      <c r="U2382" t="s">
        <v>357</v>
      </c>
      <c r="V2382" s="19">
        <v>42222</v>
      </c>
      <c r="W2382" t="s">
        <v>370</v>
      </c>
      <c r="X2382" t="s">
        <v>371</v>
      </c>
      <c r="Y2382" t="s">
        <v>95</v>
      </c>
      <c r="Z2382" t="s">
        <v>369</v>
      </c>
      <c r="AA2382" s="29">
        <v>-1345</v>
      </c>
      <c r="AB2382">
        <v>0</v>
      </c>
      <c r="AC2382">
        <f t="shared" si="456"/>
        <v>2015</v>
      </c>
      <c r="AD2382">
        <f t="shared" si="457"/>
        <v>8</v>
      </c>
      <c r="AE2382">
        <f t="shared" si="458"/>
        <v>2015</v>
      </c>
      <c r="AF2382">
        <f t="shared" si="459"/>
        <v>2</v>
      </c>
      <c r="AG2382" t="str">
        <f>VLOOKUP(F2382,vlookup!$A$2:$E$660,2,0)</f>
        <v>Retained</v>
      </c>
      <c r="AH2382" t="str">
        <f>VLOOKUP(F2382,vlookup!$A$2:$E$660,3,0)</f>
        <v>Service Contract</v>
      </c>
      <c r="AI2382" t="str">
        <f>VLOOKUP(F2382,vlookup!$A$2:$E$660,4,0)</f>
        <v>Used Car Programs</v>
      </c>
      <c r="AJ2382" t="str">
        <f>VLOOKUP(F2382,vlookup!$A$2:$E$660,5,0)</f>
        <v>High Mileage</v>
      </c>
      <c r="AL2382">
        <f t="shared" si="460"/>
        <v>26</v>
      </c>
      <c r="AM2382">
        <f t="shared" si="461"/>
        <v>184</v>
      </c>
      <c r="AN2382">
        <f t="shared" si="462"/>
        <v>4523</v>
      </c>
      <c r="AO2382" t="str">
        <f t="shared" si="463"/>
        <v/>
      </c>
      <c r="AP2382" t="str">
        <f t="shared" si="464"/>
        <v/>
      </c>
      <c r="AQ2382" t="str">
        <f t="shared" si="465"/>
        <v/>
      </c>
      <c r="AR2382">
        <f t="shared" si="466"/>
        <v>-1345</v>
      </c>
      <c r="AS2382" t="str">
        <f t="shared" si="467"/>
        <v>31144496B5Y-1</v>
      </c>
      <c r="AT2382" t="str">
        <f>IFERROR(IF(VLOOKUP(Y2382,vlookup!$I$2:$J$9,1,0)=Y2382,VLOOKUP(Y2382,vlookup!$I$2:$J$9,2,0),PROPER(Y2382)),PROPER(Y2382))</f>
        <v>Parts</v>
      </c>
      <c r="AU2382" t="str">
        <f>IFERROR(IF(B2382=VLOOKUP(B2382,vlookup!$L$2:$L$10,1,0),"Yes","No"),"No")</f>
        <v>No</v>
      </c>
    </row>
    <row r="2383" spans="1:47" ht="14.45" customHeight="1" x14ac:dyDescent="0.25">
      <c r="A2383" t="s">
        <v>1588</v>
      </c>
      <c r="B2383" s="31" t="s">
        <v>1589</v>
      </c>
      <c r="C2383">
        <v>2</v>
      </c>
      <c r="D2383">
        <v>1</v>
      </c>
      <c r="E2383" t="s">
        <v>382</v>
      </c>
      <c r="F2383" t="s">
        <v>238</v>
      </c>
      <c r="G2383" t="s">
        <v>543</v>
      </c>
      <c r="H2383" t="s">
        <v>933</v>
      </c>
      <c r="I2383">
        <v>133189</v>
      </c>
      <c r="J2383" s="19">
        <v>42037</v>
      </c>
      <c r="K2383" s="19">
        <v>42063</v>
      </c>
      <c r="L2383">
        <v>201502</v>
      </c>
      <c r="M2383" s="19">
        <v>42036</v>
      </c>
      <c r="N2383">
        <v>24616</v>
      </c>
      <c r="O2383" t="s">
        <v>1076</v>
      </c>
      <c r="P2383" t="s">
        <v>1591</v>
      </c>
      <c r="Q2383" t="s">
        <v>924</v>
      </c>
      <c r="R2383">
        <v>31600148450</v>
      </c>
      <c r="S2383" s="19">
        <v>42082</v>
      </c>
      <c r="T2383">
        <v>134945</v>
      </c>
      <c r="U2383" t="s">
        <v>357</v>
      </c>
      <c r="V2383" s="19">
        <v>42229</v>
      </c>
      <c r="W2383" t="s">
        <v>3085</v>
      </c>
      <c r="X2383" t="s">
        <v>3086</v>
      </c>
      <c r="Y2383" t="s">
        <v>95</v>
      </c>
      <c r="Z2383" t="s">
        <v>603</v>
      </c>
      <c r="AA2383" s="29">
        <v>-92.52</v>
      </c>
      <c r="AB2383">
        <v>0</v>
      </c>
      <c r="AC2383">
        <f t="shared" si="456"/>
        <v>2015</v>
      </c>
      <c r="AD2383">
        <f t="shared" si="457"/>
        <v>8</v>
      </c>
      <c r="AE2383">
        <f t="shared" si="458"/>
        <v>2015</v>
      </c>
      <c r="AF2383">
        <f t="shared" si="459"/>
        <v>2</v>
      </c>
      <c r="AG2383" t="str">
        <f>VLOOKUP(F2383,vlookup!$A$2:$E$660,2,0)</f>
        <v>Retained</v>
      </c>
      <c r="AH2383" t="str">
        <f>VLOOKUP(F2383,vlookup!$A$2:$E$660,3,0)</f>
        <v>Service Contract</v>
      </c>
      <c r="AI2383" t="str">
        <f>VLOOKUP(F2383,vlookup!$A$2:$E$660,4,0)</f>
        <v>Used Car Programs</v>
      </c>
      <c r="AJ2383" t="str">
        <f>VLOOKUP(F2383,vlookup!$A$2:$E$660,5,0)</f>
        <v>High Mileage</v>
      </c>
      <c r="AL2383">
        <f t="shared" si="460"/>
        <v>26</v>
      </c>
      <c r="AM2383">
        <f t="shared" si="461"/>
        <v>191</v>
      </c>
      <c r="AN2383">
        <f t="shared" si="462"/>
        <v>1756</v>
      </c>
      <c r="AO2383" t="str">
        <f t="shared" si="463"/>
        <v/>
      </c>
      <c r="AP2383" t="str">
        <f t="shared" si="464"/>
        <v/>
      </c>
      <c r="AQ2383" t="str">
        <f t="shared" si="465"/>
        <v/>
      </c>
      <c r="AR2383">
        <f t="shared" si="466"/>
        <v>-92.52</v>
      </c>
      <c r="AS2383" t="str">
        <f t="shared" si="467"/>
        <v>31144496B5Y-2</v>
      </c>
      <c r="AT2383" t="str">
        <f>IFERROR(IF(VLOOKUP(Y2383,vlookup!$I$2:$J$9,1,0)=Y2383,VLOOKUP(Y2383,vlookup!$I$2:$J$9,2,0),PROPER(Y2383)),PROPER(Y2383))</f>
        <v>Parts</v>
      </c>
      <c r="AU2383" t="str">
        <f>IFERROR(IF(B2383=VLOOKUP(B2383,vlookup!$L$2:$L$10,1,0),"Yes","No"),"No")</f>
        <v>No</v>
      </c>
    </row>
    <row r="2384" spans="1:47" ht="14.45" customHeight="1" x14ac:dyDescent="0.25">
      <c r="A2384" t="s">
        <v>1588</v>
      </c>
      <c r="B2384" s="31" t="s">
        <v>1589</v>
      </c>
      <c r="C2384">
        <v>3</v>
      </c>
      <c r="D2384">
        <v>1</v>
      </c>
      <c r="E2384" t="s">
        <v>382</v>
      </c>
      <c r="F2384" t="s">
        <v>238</v>
      </c>
      <c r="G2384" t="s">
        <v>543</v>
      </c>
      <c r="H2384" t="s">
        <v>933</v>
      </c>
      <c r="I2384">
        <v>133189</v>
      </c>
      <c r="J2384" s="19">
        <v>42037</v>
      </c>
      <c r="K2384" s="19">
        <v>42063</v>
      </c>
      <c r="L2384">
        <v>201502</v>
      </c>
      <c r="M2384" s="19">
        <v>42036</v>
      </c>
      <c r="N2384">
        <v>24616</v>
      </c>
      <c r="O2384" t="s">
        <v>1076</v>
      </c>
      <c r="P2384" t="s">
        <v>1382</v>
      </c>
      <c r="Q2384" t="s">
        <v>924</v>
      </c>
      <c r="R2384" t="s">
        <v>1592</v>
      </c>
      <c r="S2384" s="19">
        <v>42237</v>
      </c>
      <c r="T2384">
        <v>138424</v>
      </c>
      <c r="U2384" t="s">
        <v>357</v>
      </c>
      <c r="V2384" s="19">
        <v>42250</v>
      </c>
      <c r="W2384" t="s">
        <v>1004</v>
      </c>
      <c r="X2384" t="s">
        <v>1005</v>
      </c>
      <c r="Y2384" t="s">
        <v>95</v>
      </c>
      <c r="Z2384" t="s">
        <v>364</v>
      </c>
      <c r="AA2384" s="29">
        <v>-197.67</v>
      </c>
      <c r="AB2384">
        <v>0</v>
      </c>
      <c r="AC2384">
        <f t="shared" si="456"/>
        <v>2015</v>
      </c>
      <c r="AD2384">
        <f t="shared" si="457"/>
        <v>9</v>
      </c>
      <c r="AE2384">
        <f t="shared" si="458"/>
        <v>2015</v>
      </c>
      <c r="AF2384">
        <f t="shared" si="459"/>
        <v>2</v>
      </c>
      <c r="AG2384" t="str">
        <f>VLOOKUP(F2384,vlookup!$A$2:$E$660,2,0)</f>
        <v>Retained</v>
      </c>
      <c r="AH2384" t="str">
        <f>VLOOKUP(F2384,vlookup!$A$2:$E$660,3,0)</f>
        <v>Service Contract</v>
      </c>
      <c r="AI2384" t="str">
        <f>VLOOKUP(F2384,vlookup!$A$2:$E$660,4,0)</f>
        <v>Used Car Programs</v>
      </c>
      <c r="AJ2384" t="str">
        <f>VLOOKUP(F2384,vlookup!$A$2:$E$660,5,0)</f>
        <v>High Mileage</v>
      </c>
      <c r="AL2384">
        <f t="shared" si="460"/>
        <v>26</v>
      </c>
      <c r="AM2384">
        <f t="shared" si="461"/>
        <v>211</v>
      </c>
      <c r="AN2384">
        <f t="shared" si="462"/>
        <v>5235</v>
      </c>
      <c r="AO2384" t="str">
        <f t="shared" si="463"/>
        <v/>
      </c>
      <c r="AP2384" t="str">
        <f t="shared" si="464"/>
        <v/>
      </c>
      <c r="AQ2384" t="str">
        <f t="shared" si="465"/>
        <v/>
      </c>
      <c r="AR2384">
        <f t="shared" si="466"/>
        <v>-197.67</v>
      </c>
      <c r="AS2384" t="str">
        <f t="shared" si="467"/>
        <v>31144496B5Y-3</v>
      </c>
      <c r="AT2384" t="str">
        <f>IFERROR(IF(VLOOKUP(Y2384,vlookup!$I$2:$J$9,1,0)=Y2384,VLOOKUP(Y2384,vlookup!$I$2:$J$9,2,0),PROPER(Y2384)),PROPER(Y2384))</f>
        <v>Parts</v>
      </c>
      <c r="AU2384" t="str">
        <f>IFERROR(IF(B2384=VLOOKUP(B2384,vlookup!$L$2:$L$10,1,0),"Yes","No"),"No")</f>
        <v>No</v>
      </c>
    </row>
    <row r="2385" spans="1:47" ht="14.45" customHeight="1" x14ac:dyDescent="0.25">
      <c r="A2385" t="s">
        <v>1593</v>
      </c>
      <c r="B2385" s="31" t="s">
        <v>1594</v>
      </c>
      <c r="C2385">
        <v>3</v>
      </c>
      <c r="D2385">
        <v>1</v>
      </c>
      <c r="E2385" t="s">
        <v>382</v>
      </c>
      <c r="F2385" t="s">
        <v>60</v>
      </c>
      <c r="G2385" t="s">
        <v>543</v>
      </c>
      <c r="H2385" t="s">
        <v>933</v>
      </c>
      <c r="I2385">
        <v>166328</v>
      </c>
      <c r="J2385" s="19">
        <v>41154</v>
      </c>
      <c r="K2385" s="19">
        <v>41171</v>
      </c>
      <c r="L2385">
        <v>201209</v>
      </c>
      <c r="M2385" s="19">
        <v>41153</v>
      </c>
      <c r="N2385">
        <v>24616</v>
      </c>
      <c r="O2385" t="s">
        <v>1076</v>
      </c>
      <c r="P2385" t="s">
        <v>1595</v>
      </c>
      <c r="Q2385" t="s">
        <v>927</v>
      </c>
      <c r="R2385">
        <v>399728</v>
      </c>
      <c r="S2385" s="19">
        <v>41456</v>
      </c>
      <c r="T2385">
        <v>182062</v>
      </c>
      <c r="U2385" t="s">
        <v>357</v>
      </c>
      <c r="V2385" s="19">
        <v>41457</v>
      </c>
      <c r="W2385" t="s">
        <v>2934</v>
      </c>
      <c r="X2385" t="s">
        <v>2935</v>
      </c>
      <c r="Y2385" t="s">
        <v>95</v>
      </c>
      <c r="Z2385" t="s">
        <v>582</v>
      </c>
      <c r="AA2385" s="29">
        <v>-414.16</v>
      </c>
      <c r="AB2385" t="s">
        <v>544</v>
      </c>
      <c r="AC2385">
        <f t="shared" si="456"/>
        <v>2013</v>
      </c>
      <c r="AD2385">
        <f t="shared" si="457"/>
        <v>7</v>
      </c>
      <c r="AE2385">
        <f t="shared" si="458"/>
        <v>2012</v>
      </c>
      <c r="AF2385">
        <f t="shared" si="459"/>
        <v>9</v>
      </c>
      <c r="AG2385" t="str">
        <f>VLOOKUP(F2385,vlookup!$A$2:$E$660,2,0)</f>
        <v>Retained</v>
      </c>
      <c r="AH2385" t="str">
        <f>VLOOKUP(F2385,vlookup!$A$2:$E$660,3,0)</f>
        <v>Service Contract</v>
      </c>
      <c r="AI2385" t="str">
        <f>VLOOKUP(F2385,vlookup!$A$2:$E$660,4,0)</f>
        <v>Used Car Programs</v>
      </c>
      <c r="AJ2385" t="str">
        <f>VLOOKUP(F2385,vlookup!$A$2:$E$660,5,0)</f>
        <v>High Mileage</v>
      </c>
      <c r="AL2385">
        <f t="shared" si="460"/>
        <v>17</v>
      </c>
      <c r="AM2385">
        <f t="shared" si="461"/>
        <v>300</v>
      </c>
      <c r="AN2385">
        <f t="shared" si="462"/>
        <v>15734</v>
      </c>
      <c r="AO2385" t="str">
        <f t="shared" si="463"/>
        <v/>
      </c>
      <c r="AP2385" t="str">
        <f t="shared" si="464"/>
        <v/>
      </c>
      <c r="AQ2385" t="str">
        <f t="shared" si="465"/>
        <v/>
      </c>
      <c r="AR2385">
        <f t="shared" si="466"/>
        <v>-414.16</v>
      </c>
      <c r="AS2385" t="str">
        <f t="shared" si="467"/>
        <v>Y1107882I2Y-3</v>
      </c>
      <c r="AT2385" t="str">
        <f>IFERROR(IF(VLOOKUP(Y2385,vlookup!$I$2:$J$9,1,0)=Y2385,VLOOKUP(Y2385,vlookup!$I$2:$J$9,2,0),PROPER(Y2385)),PROPER(Y2385))</f>
        <v>Parts</v>
      </c>
      <c r="AU2385" t="str">
        <f>IFERROR(IF(B2385=VLOOKUP(B2385,vlookup!$L$2:$L$10,1,0),"Yes","No"),"No")</f>
        <v>No</v>
      </c>
    </row>
    <row r="2386" spans="1:47" ht="14.45" customHeight="1" x14ac:dyDescent="0.25">
      <c r="A2386" t="s">
        <v>1596</v>
      </c>
      <c r="B2386" s="31" t="s">
        <v>3607</v>
      </c>
      <c r="C2386">
        <v>1</v>
      </c>
      <c r="D2386">
        <v>1</v>
      </c>
      <c r="E2386" t="s">
        <v>382</v>
      </c>
      <c r="F2386" t="s">
        <v>205</v>
      </c>
      <c r="G2386" t="s">
        <v>543</v>
      </c>
      <c r="H2386" t="s">
        <v>933</v>
      </c>
      <c r="I2386">
        <v>139875</v>
      </c>
      <c r="J2386" s="19">
        <v>42014</v>
      </c>
      <c r="K2386" s="19">
        <v>42035</v>
      </c>
      <c r="L2386">
        <v>201501</v>
      </c>
      <c r="M2386" s="19">
        <v>42005</v>
      </c>
      <c r="N2386">
        <v>24617</v>
      </c>
      <c r="O2386" t="s">
        <v>1070</v>
      </c>
      <c r="P2386" t="s">
        <v>1473</v>
      </c>
      <c r="Q2386" t="s">
        <v>924</v>
      </c>
      <c r="R2386">
        <v>403739</v>
      </c>
      <c r="S2386" s="19">
        <v>42422</v>
      </c>
      <c r="T2386">
        <v>149341</v>
      </c>
      <c r="U2386" t="s">
        <v>356</v>
      </c>
      <c r="V2386" s="19">
        <v>42425</v>
      </c>
      <c r="W2386" t="s">
        <v>2774</v>
      </c>
      <c r="X2386" t="s">
        <v>2775</v>
      </c>
      <c r="Y2386" t="s">
        <v>95</v>
      </c>
      <c r="Z2386" t="s">
        <v>603</v>
      </c>
      <c r="AA2386" s="29">
        <v>-116.14</v>
      </c>
      <c r="AB2386">
        <v>0</v>
      </c>
      <c r="AC2386">
        <f t="shared" si="456"/>
        <v>2016</v>
      </c>
      <c r="AD2386">
        <f t="shared" si="457"/>
        <v>2</v>
      </c>
      <c r="AE2386">
        <f t="shared" si="458"/>
        <v>2015</v>
      </c>
      <c r="AF2386">
        <f t="shared" si="459"/>
        <v>1</v>
      </c>
      <c r="AG2386" t="str">
        <f>VLOOKUP(F2386,vlookup!$A$2:$E$660,2,0)</f>
        <v>Retained</v>
      </c>
      <c r="AH2386" t="str">
        <f>VLOOKUP(F2386,vlookup!$A$2:$E$660,3,0)</f>
        <v>Service Contract</v>
      </c>
      <c r="AI2386" t="str">
        <f>VLOOKUP(F2386,vlookup!$A$2:$E$660,4,0)</f>
        <v>Used Car Programs</v>
      </c>
      <c r="AJ2386" t="str">
        <f>VLOOKUP(F2386,vlookup!$A$2:$E$660,5,0)</f>
        <v>High Mileage</v>
      </c>
      <c r="AL2386">
        <f t="shared" si="460"/>
        <v>21</v>
      </c>
      <c r="AM2386">
        <f t="shared" si="461"/>
        <v>405</v>
      </c>
      <c r="AN2386">
        <f t="shared" si="462"/>
        <v>9466</v>
      </c>
      <c r="AO2386" t="str">
        <f t="shared" si="463"/>
        <v/>
      </c>
      <c r="AP2386" t="str">
        <f t="shared" si="464"/>
        <v/>
      </c>
      <c r="AQ2386" t="str">
        <f t="shared" si="465"/>
        <v/>
      </c>
      <c r="AR2386">
        <f t="shared" si="466"/>
        <v>-116.14</v>
      </c>
      <c r="AS2386" t="str">
        <f t="shared" si="467"/>
        <v>102108974-1</v>
      </c>
      <c r="AT2386" t="str">
        <f>IFERROR(IF(VLOOKUP(Y2386,vlookup!$I$2:$J$9,1,0)=Y2386,VLOOKUP(Y2386,vlookup!$I$2:$J$9,2,0),PROPER(Y2386)),PROPER(Y2386))</f>
        <v>Parts</v>
      </c>
      <c r="AU2386" t="str">
        <f>IFERROR(IF(B2386=VLOOKUP(B2386,vlookup!$L$2:$L$10,1,0),"Yes","No"),"No")</f>
        <v>No</v>
      </c>
    </row>
    <row r="2387" spans="1:47" ht="14.45" customHeight="1" x14ac:dyDescent="0.25">
      <c r="A2387" t="s">
        <v>1596</v>
      </c>
      <c r="B2387" s="31" t="s">
        <v>3607</v>
      </c>
      <c r="C2387">
        <v>1</v>
      </c>
      <c r="D2387">
        <v>1</v>
      </c>
      <c r="E2387" t="s">
        <v>382</v>
      </c>
      <c r="F2387" t="s">
        <v>205</v>
      </c>
      <c r="G2387" t="s">
        <v>543</v>
      </c>
      <c r="H2387" t="s">
        <v>933</v>
      </c>
      <c r="I2387">
        <v>139875</v>
      </c>
      <c r="J2387" s="19">
        <v>42014</v>
      </c>
      <c r="K2387" s="19">
        <v>42035</v>
      </c>
      <c r="L2387">
        <v>201501</v>
      </c>
      <c r="M2387" s="19">
        <v>42005</v>
      </c>
      <c r="N2387">
        <v>24617</v>
      </c>
      <c r="O2387" t="s">
        <v>1070</v>
      </c>
      <c r="P2387" t="s">
        <v>1473</v>
      </c>
      <c r="Q2387" t="s">
        <v>924</v>
      </c>
      <c r="R2387">
        <v>403739</v>
      </c>
      <c r="S2387" s="19">
        <v>42422</v>
      </c>
      <c r="T2387">
        <v>149341</v>
      </c>
      <c r="U2387" t="s">
        <v>356</v>
      </c>
      <c r="V2387" s="19">
        <v>42425</v>
      </c>
      <c r="W2387" t="s">
        <v>1050</v>
      </c>
      <c r="X2387" t="s">
        <v>1051</v>
      </c>
      <c r="Y2387" t="s">
        <v>95</v>
      </c>
      <c r="Z2387" t="s">
        <v>603</v>
      </c>
      <c r="AA2387" s="29">
        <v>-116.14</v>
      </c>
      <c r="AB2387">
        <v>0</v>
      </c>
      <c r="AC2387">
        <f t="shared" si="456"/>
        <v>2016</v>
      </c>
      <c r="AD2387">
        <f t="shared" si="457"/>
        <v>2</v>
      </c>
      <c r="AE2387">
        <f t="shared" si="458"/>
        <v>2015</v>
      </c>
      <c r="AF2387">
        <f t="shared" si="459"/>
        <v>1</v>
      </c>
      <c r="AG2387" t="str">
        <f>VLOOKUP(F2387,vlookup!$A$2:$E$660,2,0)</f>
        <v>Retained</v>
      </c>
      <c r="AH2387" t="str">
        <f>VLOOKUP(F2387,vlookup!$A$2:$E$660,3,0)</f>
        <v>Service Contract</v>
      </c>
      <c r="AI2387" t="str">
        <f>VLOOKUP(F2387,vlookup!$A$2:$E$660,4,0)</f>
        <v>Used Car Programs</v>
      </c>
      <c r="AJ2387" t="str">
        <f>VLOOKUP(F2387,vlookup!$A$2:$E$660,5,0)</f>
        <v>High Mileage</v>
      </c>
      <c r="AL2387">
        <f t="shared" si="460"/>
        <v>21</v>
      </c>
      <c r="AM2387">
        <f t="shared" si="461"/>
        <v>405</v>
      </c>
      <c r="AN2387">
        <f t="shared" si="462"/>
        <v>9466</v>
      </c>
      <c r="AO2387" t="str">
        <f t="shared" si="463"/>
        <v/>
      </c>
      <c r="AP2387" t="str">
        <f t="shared" si="464"/>
        <v/>
      </c>
      <c r="AQ2387" t="str">
        <f t="shared" si="465"/>
        <v/>
      </c>
      <c r="AR2387">
        <f t="shared" si="466"/>
        <v>-116.14</v>
      </c>
      <c r="AS2387" t="str">
        <f t="shared" si="467"/>
        <v>102108974-1</v>
      </c>
      <c r="AT2387" t="str">
        <f>IFERROR(IF(VLOOKUP(Y2387,vlookup!$I$2:$J$9,1,0)=Y2387,VLOOKUP(Y2387,vlookup!$I$2:$J$9,2,0),PROPER(Y2387)),PROPER(Y2387))</f>
        <v>Parts</v>
      </c>
      <c r="AU2387" t="str">
        <f>IFERROR(IF(B2387=VLOOKUP(B2387,vlookup!$L$2:$L$10,1,0),"Yes","No"),"No")</f>
        <v>No</v>
      </c>
    </row>
    <row r="2388" spans="1:47" ht="14.45" customHeight="1" x14ac:dyDescent="0.25">
      <c r="A2388" t="s">
        <v>1596</v>
      </c>
      <c r="B2388" s="31" t="s">
        <v>3607</v>
      </c>
      <c r="C2388">
        <v>1</v>
      </c>
      <c r="D2388">
        <v>1</v>
      </c>
      <c r="E2388" t="s">
        <v>382</v>
      </c>
      <c r="F2388" t="s">
        <v>205</v>
      </c>
      <c r="G2388" t="s">
        <v>543</v>
      </c>
      <c r="H2388" t="s">
        <v>933</v>
      </c>
      <c r="I2388">
        <v>139875</v>
      </c>
      <c r="J2388" s="19">
        <v>42014</v>
      </c>
      <c r="K2388" s="19">
        <v>42035</v>
      </c>
      <c r="L2388">
        <v>201501</v>
      </c>
      <c r="M2388" s="19">
        <v>42005</v>
      </c>
      <c r="N2388">
        <v>24617</v>
      </c>
      <c r="O2388" t="s">
        <v>1070</v>
      </c>
      <c r="P2388" t="s">
        <v>1473</v>
      </c>
      <c r="Q2388" t="s">
        <v>924</v>
      </c>
      <c r="R2388">
        <v>403739</v>
      </c>
      <c r="S2388" s="19">
        <v>42422</v>
      </c>
      <c r="T2388">
        <v>149341</v>
      </c>
      <c r="U2388" t="s">
        <v>356</v>
      </c>
      <c r="V2388" s="19">
        <v>42425</v>
      </c>
      <c r="W2388" t="s">
        <v>3087</v>
      </c>
      <c r="X2388" t="s">
        <v>3088</v>
      </c>
      <c r="Y2388" t="s">
        <v>95</v>
      </c>
      <c r="Z2388" t="s">
        <v>603</v>
      </c>
      <c r="AA2388" s="29">
        <v>-118.73</v>
      </c>
      <c r="AB2388">
        <v>0</v>
      </c>
      <c r="AC2388">
        <f t="shared" si="456"/>
        <v>2016</v>
      </c>
      <c r="AD2388">
        <f t="shared" si="457"/>
        <v>2</v>
      </c>
      <c r="AE2388">
        <f t="shared" si="458"/>
        <v>2015</v>
      </c>
      <c r="AF2388">
        <f t="shared" si="459"/>
        <v>1</v>
      </c>
      <c r="AG2388" t="str">
        <f>VLOOKUP(F2388,vlookup!$A$2:$E$660,2,0)</f>
        <v>Retained</v>
      </c>
      <c r="AH2388" t="str">
        <f>VLOOKUP(F2388,vlookup!$A$2:$E$660,3,0)</f>
        <v>Service Contract</v>
      </c>
      <c r="AI2388" t="str">
        <f>VLOOKUP(F2388,vlookup!$A$2:$E$660,4,0)</f>
        <v>Used Car Programs</v>
      </c>
      <c r="AJ2388" t="str">
        <f>VLOOKUP(F2388,vlookup!$A$2:$E$660,5,0)</f>
        <v>High Mileage</v>
      </c>
      <c r="AL2388">
        <f t="shared" si="460"/>
        <v>21</v>
      </c>
      <c r="AM2388">
        <f t="shared" si="461"/>
        <v>405</v>
      </c>
      <c r="AN2388">
        <f t="shared" si="462"/>
        <v>9466</v>
      </c>
      <c r="AO2388" t="str">
        <f t="shared" si="463"/>
        <v/>
      </c>
      <c r="AP2388" t="str">
        <f t="shared" si="464"/>
        <v/>
      </c>
      <c r="AQ2388" t="str">
        <f t="shared" si="465"/>
        <v/>
      </c>
      <c r="AR2388">
        <f t="shared" si="466"/>
        <v>-118.73</v>
      </c>
      <c r="AS2388" t="str">
        <f t="shared" si="467"/>
        <v>102108974-1</v>
      </c>
      <c r="AT2388" t="str">
        <f>IFERROR(IF(VLOOKUP(Y2388,vlookup!$I$2:$J$9,1,0)=Y2388,VLOOKUP(Y2388,vlookup!$I$2:$J$9,2,0),PROPER(Y2388)),PROPER(Y2388))</f>
        <v>Parts</v>
      </c>
      <c r="AU2388" t="str">
        <f>IFERROR(IF(B2388=VLOOKUP(B2388,vlookup!$L$2:$L$10,1,0),"Yes","No"),"No")</f>
        <v>No</v>
      </c>
    </row>
    <row r="2389" spans="1:47" ht="14.45" customHeight="1" x14ac:dyDescent="0.25">
      <c r="A2389" t="s">
        <v>2712</v>
      </c>
      <c r="B2389" s="31" t="s">
        <v>2713</v>
      </c>
      <c r="C2389">
        <v>2</v>
      </c>
      <c r="D2389">
        <v>3</v>
      </c>
      <c r="E2389" t="s">
        <v>382</v>
      </c>
      <c r="F2389" t="s">
        <v>60</v>
      </c>
      <c r="G2389" t="s">
        <v>543</v>
      </c>
      <c r="H2389" t="s">
        <v>933</v>
      </c>
      <c r="I2389">
        <v>179294</v>
      </c>
      <c r="J2389" s="19">
        <v>41659</v>
      </c>
      <c r="K2389" s="19">
        <v>41697</v>
      </c>
      <c r="L2389">
        <v>201402</v>
      </c>
      <c r="M2389" s="19">
        <v>41671</v>
      </c>
      <c r="N2389">
        <v>24616</v>
      </c>
      <c r="O2389" t="s">
        <v>1076</v>
      </c>
      <c r="P2389" t="s">
        <v>3184</v>
      </c>
      <c r="Q2389" t="s">
        <v>947</v>
      </c>
      <c r="R2389" t="s">
        <v>3166</v>
      </c>
      <c r="S2389" s="19">
        <v>41834</v>
      </c>
      <c r="T2389">
        <v>191080</v>
      </c>
      <c r="U2389" t="s">
        <v>357</v>
      </c>
      <c r="V2389" s="19">
        <v>41856</v>
      </c>
      <c r="W2389" t="s">
        <v>370</v>
      </c>
      <c r="X2389" t="s">
        <v>371</v>
      </c>
      <c r="Y2389" t="s">
        <v>95</v>
      </c>
      <c r="Z2389" t="s">
        <v>369</v>
      </c>
      <c r="AA2389" s="29">
        <v>-1375</v>
      </c>
      <c r="AB2389">
        <v>0</v>
      </c>
      <c r="AC2389">
        <f t="shared" si="456"/>
        <v>2014</v>
      </c>
      <c r="AD2389">
        <f t="shared" si="457"/>
        <v>8</v>
      </c>
      <c r="AE2389">
        <f t="shared" si="458"/>
        <v>2014</v>
      </c>
      <c r="AF2389">
        <f t="shared" si="459"/>
        <v>1</v>
      </c>
      <c r="AG2389" t="str">
        <f>VLOOKUP(F2389,vlookup!$A$2:$E$660,2,0)</f>
        <v>Retained</v>
      </c>
      <c r="AH2389" t="str">
        <f>VLOOKUP(F2389,vlookup!$A$2:$E$660,3,0)</f>
        <v>Service Contract</v>
      </c>
      <c r="AI2389" t="str">
        <f>VLOOKUP(F2389,vlookup!$A$2:$E$660,4,0)</f>
        <v>Used Car Programs</v>
      </c>
      <c r="AJ2389" t="str">
        <f>VLOOKUP(F2389,vlookup!$A$2:$E$660,5,0)</f>
        <v>High Mileage</v>
      </c>
      <c r="AL2389">
        <f t="shared" si="460"/>
        <v>37</v>
      </c>
      <c r="AM2389">
        <f t="shared" si="461"/>
        <v>195</v>
      </c>
      <c r="AN2389">
        <f t="shared" si="462"/>
        <v>11786</v>
      </c>
      <c r="AO2389" t="str">
        <f t="shared" si="463"/>
        <v/>
      </c>
      <c r="AP2389" t="str">
        <f t="shared" si="464"/>
        <v/>
      </c>
      <c r="AQ2389" t="str">
        <f t="shared" si="465"/>
        <v/>
      </c>
      <c r="AR2389">
        <f t="shared" si="466"/>
        <v>-1375</v>
      </c>
      <c r="AS2389" t="str">
        <f t="shared" si="467"/>
        <v>51112282A4Y-2</v>
      </c>
      <c r="AT2389" t="str">
        <f>IFERROR(IF(VLOOKUP(Y2389,vlookup!$I$2:$J$9,1,0)=Y2389,VLOOKUP(Y2389,vlookup!$I$2:$J$9,2,0),PROPER(Y2389)),PROPER(Y2389))</f>
        <v>Parts</v>
      </c>
      <c r="AU2389" t="str">
        <f>IFERROR(IF(B2389=VLOOKUP(B2389,vlookup!$L$2:$L$10,1,0),"Yes","No"),"No")</f>
        <v>No</v>
      </c>
    </row>
    <row r="2390" spans="1:47" ht="14.45" customHeight="1" x14ac:dyDescent="0.25">
      <c r="A2390" t="s">
        <v>1597</v>
      </c>
      <c r="B2390" s="31" t="s">
        <v>1598</v>
      </c>
      <c r="C2390">
        <v>1</v>
      </c>
      <c r="D2390">
        <v>1</v>
      </c>
      <c r="E2390" t="s">
        <v>382</v>
      </c>
      <c r="F2390" t="s">
        <v>238</v>
      </c>
      <c r="G2390" t="s">
        <v>543</v>
      </c>
      <c r="H2390" t="s">
        <v>933</v>
      </c>
      <c r="I2390">
        <v>103678</v>
      </c>
      <c r="J2390" s="19">
        <v>42153</v>
      </c>
      <c r="K2390" s="19">
        <v>42185</v>
      </c>
      <c r="L2390">
        <v>201506</v>
      </c>
      <c r="M2390" s="19">
        <v>42156</v>
      </c>
      <c r="N2390">
        <v>24616</v>
      </c>
      <c r="O2390" t="s">
        <v>1076</v>
      </c>
      <c r="P2390" t="s">
        <v>1172</v>
      </c>
      <c r="Q2390" t="s">
        <v>924</v>
      </c>
      <c r="R2390">
        <v>8090</v>
      </c>
      <c r="S2390" s="19">
        <v>42177</v>
      </c>
      <c r="T2390">
        <v>105070</v>
      </c>
      <c r="U2390" t="s">
        <v>357</v>
      </c>
      <c r="V2390" s="19">
        <v>42194</v>
      </c>
      <c r="W2390" t="s">
        <v>2970</v>
      </c>
      <c r="X2390" t="s">
        <v>2971</v>
      </c>
      <c r="Y2390" t="s">
        <v>95</v>
      </c>
      <c r="Z2390" t="s">
        <v>366</v>
      </c>
      <c r="AA2390" s="29">
        <v>-695</v>
      </c>
      <c r="AB2390">
        <v>0</v>
      </c>
      <c r="AC2390">
        <f t="shared" si="456"/>
        <v>2015</v>
      </c>
      <c r="AD2390">
        <f t="shared" si="457"/>
        <v>7</v>
      </c>
      <c r="AE2390">
        <f t="shared" si="458"/>
        <v>2015</v>
      </c>
      <c r="AF2390">
        <f t="shared" si="459"/>
        <v>5</v>
      </c>
      <c r="AG2390" t="str">
        <f>VLOOKUP(F2390,vlookup!$A$2:$E$660,2,0)</f>
        <v>Retained</v>
      </c>
      <c r="AH2390" t="str">
        <f>VLOOKUP(F2390,vlookup!$A$2:$E$660,3,0)</f>
        <v>Service Contract</v>
      </c>
      <c r="AI2390" t="str">
        <f>VLOOKUP(F2390,vlookup!$A$2:$E$660,4,0)</f>
        <v>Used Car Programs</v>
      </c>
      <c r="AJ2390" t="str">
        <f>VLOOKUP(F2390,vlookup!$A$2:$E$660,5,0)</f>
        <v>High Mileage</v>
      </c>
      <c r="AL2390">
        <f t="shared" si="460"/>
        <v>31</v>
      </c>
      <c r="AM2390">
        <f t="shared" si="461"/>
        <v>40</v>
      </c>
      <c r="AN2390">
        <f t="shared" si="462"/>
        <v>1392</v>
      </c>
      <c r="AO2390" t="str">
        <f t="shared" si="463"/>
        <v/>
      </c>
      <c r="AP2390">
        <f t="shared" si="464"/>
        <v>-695</v>
      </c>
      <c r="AQ2390" t="str">
        <f t="shared" si="465"/>
        <v/>
      </c>
      <c r="AR2390" t="str">
        <f t="shared" si="466"/>
        <v/>
      </c>
      <c r="AS2390" t="str">
        <f t="shared" si="467"/>
        <v>51275317E5Y-1</v>
      </c>
      <c r="AT2390" t="str">
        <f>IFERROR(IF(VLOOKUP(Y2390,vlookup!$I$2:$J$9,1,0)=Y2390,VLOOKUP(Y2390,vlookup!$I$2:$J$9,2,0),PROPER(Y2390)),PROPER(Y2390))</f>
        <v>Parts</v>
      </c>
      <c r="AU2390" t="str">
        <f>IFERROR(IF(B2390=VLOOKUP(B2390,vlookup!$L$2:$L$10,1,0),"Yes","No"),"No")</f>
        <v>No</v>
      </c>
    </row>
    <row r="2391" spans="1:47" ht="14.45" customHeight="1" x14ac:dyDescent="0.25">
      <c r="A2391" t="s">
        <v>1597</v>
      </c>
      <c r="B2391" s="31" t="s">
        <v>1598</v>
      </c>
      <c r="C2391">
        <v>1</v>
      </c>
      <c r="D2391">
        <v>1</v>
      </c>
      <c r="E2391" t="s">
        <v>382</v>
      </c>
      <c r="F2391" t="s">
        <v>238</v>
      </c>
      <c r="G2391" t="s">
        <v>543</v>
      </c>
      <c r="H2391" t="s">
        <v>933</v>
      </c>
      <c r="I2391">
        <v>103678</v>
      </c>
      <c r="J2391" s="19">
        <v>42153</v>
      </c>
      <c r="K2391" s="19">
        <v>42185</v>
      </c>
      <c r="L2391">
        <v>201506</v>
      </c>
      <c r="M2391" s="19">
        <v>42156</v>
      </c>
      <c r="N2391">
        <v>24616</v>
      </c>
      <c r="O2391" t="s">
        <v>1076</v>
      </c>
      <c r="P2391" t="s">
        <v>1172</v>
      </c>
      <c r="Q2391" t="s">
        <v>924</v>
      </c>
      <c r="R2391">
        <v>8090</v>
      </c>
      <c r="S2391" s="19">
        <v>42177</v>
      </c>
      <c r="T2391">
        <v>105070</v>
      </c>
      <c r="U2391" t="s">
        <v>357</v>
      </c>
      <c r="V2391" s="19">
        <v>42194</v>
      </c>
      <c r="W2391" t="s">
        <v>3329</v>
      </c>
      <c r="X2391" t="s">
        <v>3330</v>
      </c>
      <c r="Y2391" t="s">
        <v>95</v>
      </c>
      <c r="Z2391" t="s">
        <v>366</v>
      </c>
      <c r="AA2391" s="29">
        <v>-23.08</v>
      </c>
      <c r="AB2391">
        <v>0</v>
      </c>
      <c r="AC2391">
        <f t="shared" si="456"/>
        <v>2015</v>
      </c>
      <c r="AD2391">
        <f t="shared" si="457"/>
        <v>7</v>
      </c>
      <c r="AE2391">
        <f t="shared" si="458"/>
        <v>2015</v>
      </c>
      <c r="AF2391">
        <f t="shared" si="459"/>
        <v>5</v>
      </c>
      <c r="AG2391" t="str">
        <f>VLOOKUP(F2391,vlookup!$A$2:$E$660,2,0)</f>
        <v>Retained</v>
      </c>
      <c r="AH2391" t="str">
        <f>VLOOKUP(F2391,vlookup!$A$2:$E$660,3,0)</f>
        <v>Service Contract</v>
      </c>
      <c r="AI2391" t="str">
        <f>VLOOKUP(F2391,vlookup!$A$2:$E$660,4,0)</f>
        <v>Used Car Programs</v>
      </c>
      <c r="AJ2391" t="str">
        <f>VLOOKUP(F2391,vlookup!$A$2:$E$660,5,0)</f>
        <v>High Mileage</v>
      </c>
      <c r="AL2391">
        <f t="shared" si="460"/>
        <v>31</v>
      </c>
      <c r="AM2391">
        <f t="shared" si="461"/>
        <v>40</v>
      </c>
      <c r="AN2391">
        <f t="shared" si="462"/>
        <v>1392</v>
      </c>
      <c r="AO2391" t="str">
        <f t="shared" si="463"/>
        <v/>
      </c>
      <c r="AP2391">
        <f t="shared" si="464"/>
        <v>-23.08</v>
      </c>
      <c r="AQ2391" t="str">
        <f t="shared" si="465"/>
        <v/>
      </c>
      <c r="AR2391" t="str">
        <f t="shared" si="466"/>
        <v/>
      </c>
      <c r="AS2391" t="str">
        <f t="shared" si="467"/>
        <v>51275317E5Y-1</v>
      </c>
      <c r="AT2391" t="str">
        <f>IFERROR(IF(VLOOKUP(Y2391,vlookup!$I$2:$J$9,1,0)=Y2391,VLOOKUP(Y2391,vlookup!$I$2:$J$9,2,0),PROPER(Y2391)),PROPER(Y2391))</f>
        <v>Parts</v>
      </c>
      <c r="AU2391" t="str">
        <f>IFERROR(IF(B2391=VLOOKUP(B2391,vlookup!$L$2:$L$10,1,0),"Yes","No"),"No")</f>
        <v>No</v>
      </c>
    </row>
    <row r="2392" spans="1:47" ht="14.45" customHeight="1" x14ac:dyDescent="0.25">
      <c r="A2392" t="s">
        <v>1599</v>
      </c>
      <c r="B2392" s="31" t="s">
        <v>1600</v>
      </c>
      <c r="C2392">
        <v>1</v>
      </c>
      <c r="D2392">
        <v>1</v>
      </c>
      <c r="E2392" t="s">
        <v>382</v>
      </c>
      <c r="F2392" t="s">
        <v>238</v>
      </c>
      <c r="G2392" t="s">
        <v>543</v>
      </c>
      <c r="H2392" t="s">
        <v>933</v>
      </c>
      <c r="I2392">
        <v>217459</v>
      </c>
      <c r="J2392" s="19">
        <v>42147</v>
      </c>
      <c r="K2392" s="19">
        <v>42185</v>
      </c>
      <c r="L2392">
        <v>201506</v>
      </c>
      <c r="M2392" s="19">
        <v>42156</v>
      </c>
      <c r="N2392">
        <v>24616</v>
      </c>
      <c r="O2392" t="s">
        <v>1076</v>
      </c>
      <c r="P2392" t="s">
        <v>1601</v>
      </c>
      <c r="Q2392" t="s">
        <v>924</v>
      </c>
      <c r="R2392">
        <v>63992</v>
      </c>
      <c r="S2392" s="19">
        <v>42209</v>
      </c>
      <c r="T2392">
        <v>220073</v>
      </c>
      <c r="U2392" t="s">
        <v>357</v>
      </c>
      <c r="V2392" s="19">
        <v>42223</v>
      </c>
      <c r="W2392" t="s">
        <v>3297</v>
      </c>
      <c r="X2392" t="s">
        <v>3298</v>
      </c>
      <c r="Y2392" t="s">
        <v>95</v>
      </c>
      <c r="Z2392" t="s">
        <v>369</v>
      </c>
      <c r="AA2392" s="29">
        <v>-35</v>
      </c>
      <c r="AB2392">
        <v>0</v>
      </c>
      <c r="AC2392">
        <f t="shared" si="456"/>
        <v>2015</v>
      </c>
      <c r="AD2392">
        <f t="shared" si="457"/>
        <v>8</v>
      </c>
      <c r="AE2392">
        <f t="shared" si="458"/>
        <v>2015</v>
      </c>
      <c r="AF2392">
        <f t="shared" si="459"/>
        <v>5</v>
      </c>
      <c r="AG2392" t="str">
        <f>VLOOKUP(F2392,vlookup!$A$2:$E$660,2,0)</f>
        <v>Retained</v>
      </c>
      <c r="AH2392" t="str">
        <f>VLOOKUP(F2392,vlookup!$A$2:$E$660,3,0)</f>
        <v>Service Contract</v>
      </c>
      <c r="AI2392" t="str">
        <f>VLOOKUP(F2392,vlookup!$A$2:$E$660,4,0)</f>
        <v>Used Car Programs</v>
      </c>
      <c r="AJ2392" t="str">
        <f>VLOOKUP(F2392,vlookup!$A$2:$E$660,5,0)</f>
        <v>High Mileage</v>
      </c>
      <c r="AL2392">
        <f t="shared" si="460"/>
        <v>37</v>
      </c>
      <c r="AM2392">
        <f t="shared" si="461"/>
        <v>74</v>
      </c>
      <c r="AN2392">
        <f t="shared" si="462"/>
        <v>2614</v>
      </c>
      <c r="AO2392" t="str">
        <f t="shared" si="463"/>
        <v/>
      </c>
      <c r="AP2392" t="str">
        <f t="shared" si="464"/>
        <v/>
      </c>
      <c r="AQ2392">
        <f t="shared" si="465"/>
        <v>-35</v>
      </c>
      <c r="AR2392" t="str">
        <f t="shared" si="466"/>
        <v/>
      </c>
      <c r="AS2392" t="str">
        <f t="shared" si="467"/>
        <v>11272297E5Y-1</v>
      </c>
      <c r="AT2392" t="str">
        <f>IFERROR(IF(VLOOKUP(Y2392,vlookup!$I$2:$J$9,1,0)=Y2392,VLOOKUP(Y2392,vlookup!$I$2:$J$9,2,0),PROPER(Y2392)),PROPER(Y2392))</f>
        <v>Parts</v>
      </c>
      <c r="AU2392" t="str">
        <f>IFERROR(IF(B2392=VLOOKUP(B2392,vlookup!$L$2:$L$10,1,0),"Yes","No"),"No")</f>
        <v>No</v>
      </c>
    </row>
    <row r="2393" spans="1:47" ht="14.45" customHeight="1" x14ac:dyDescent="0.25">
      <c r="A2393" t="s">
        <v>1599</v>
      </c>
      <c r="B2393" s="31" t="s">
        <v>1600</v>
      </c>
      <c r="C2393">
        <v>1</v>
      </c>
      <c r="D2393">
        <v>3</v>
      </c>
      <c r="E2393" t="s">
        <v>382</v>
      </c>
      <c r="F2393" t="s">
        <v>238</v>
      </c>
      <c r="G2393" t="s">
        <v>543</v>
      </c>
      <c r="H2393" t="s">
        <v>933</v>
      </c>
      <c r="I2393">
        <v>217459</v>
      </c>
      <c r="J2393" s="19">
        <v>42147</v>
      </c>
      <c r="K2393" s="19">
        <v>42185</v>
      </c>
      <c r="L2393">
        <v>201506</v>
      </c>
      <c r="M2393" s="19">
        <v>42156</v>
      </c>
      <c r="N2393">
        <v>24616</v>
      </c>
      <c r="O2393" t="s">
        <v>1076</v>
      </c>
      <c r="P2393" t="s">
        <v>3358</v>
      </c>
      <c r="Q2393" t="s">
        <v>359</v>
      </c>
      <c r="R2393">
        <v>134844</v>
      </c>
      <c r="S2393" s="19">
        <v>42216</v>
      </c>
      <c r="T2393">
        <v>220073</v>
      </c>
      <c r="U2393" t="s">
        <v>357</v>
      </c>
      <c r="V2393" s="19">
        <v>42222</v>
      </c>
      <c r="W2393" t="s">
        <v>2793</v>
      </c>
      <c r="X2393" t="s">
        <v>2794</v>
      </c>
      <c r="Y2393" t="s">
        <v>95</v>
      </c>
      <c r="Z2393" t="s">
        <v>369</v>
      </c>
      <c r="AA2393" s="29">
        <v>-999</v>
      </c>
      <c r="AB2393">
        <v>0</v>
      </c>
      <c r="AC2393">
        <f t="shared" si="456"/>
        <v>2015</v>
      </c>
      <c r="AD2393">
        <f t="shared" si="457"/>
        <v>8</v>
      </c>
      <c r="AE2393">
        <f t="shared" si="458"/>
        <v>2015</v>
      </c>
      <c r="AF2393">
        <f t="shared" si="459"/>
        <v>5</v>
      </c>
      <c r="AG2393" t="str">
        <f>VLOOKUP(F2393,vlookup!$A$2:$E$660,2,0)</f>
        <v>Retained</v>
      </c>
      <c r="AH2393" t="str">
        <f>VLOOKUP(F2393,vlookup!$A$2:$E$660,3,0)</f>
        <v>Service Contract</v>
      </c>
      <c r="AI2393" t="str">
        <f>VLOOKUP(F2393,vlookup!$A$2:$E$660,4,0)</f>
        <v>Used Car Programs</v>
      </c>
      <c r="AJ2393" t="str">
        <f>VLOOKUP(F2393,vlookup!$A$2:$E$660,5,0)</f>
        <v>High Mileage</v>
      </c>
      <c r="AL2393">
        <f t="shared" si="460"/>
        <v>37</v>
      </c>
      <c r="AM2393">
        <f t="shared" si="461"/>
        <v>73</v>
      </c>
      <c r="AN2393">
        <f t="shared" si="462"/>
        <v>2614</v>
      </c>
      <c r="AO2393" t="str">
        <f t="shared" si="463"/>
        <v/>
      </c>
      <c r="AP2393" t="str">
        <f t="shared" si="464"/>
        <v/>
      </c>
      <c r="AQ2393">
        <f t="shared" si="465"/>
        <v>-999</v>
      </c>
      <c r="AR2393" t="str">
        <f t="shared" si="466"/>
        <v/>
      </c>
      <c r="AS2393" t="str">
        <f t="shared" si="467"/>
        <v>11272297E5Y-1</v>
      </c>
      <c r="AT2393" t="str">
        <f>IFERROR(IF(VLOOKUP(Y2393,vlookup!$I$2:$J$9,1,0)=Y2393,VLOOKUP(Y2393,vlookup!$I$2:$J$9,2,0),PROPER(Y2393)),PROPER(Y2393))</f>
        <v>Parts</v>
      </c>
      <c r="AU2393" t="str">
        <f>IFERROR(IF(B2393=VLOOKUP(B2393,vlookup!$L$2:$L$10,1,0),"Yes","No"),"No")</f>
        <v>No</v>
      </c>
    </row>
    <row r="2394" spans="1:47" ht="14.45" customHeight="1" x14ac:dyDescent="0.25">
      <c r="A2394" t="s">
        <v>1599</v>
      </c>
      <c r="B2394" s="31" t="s">
        <v>1600</v>
      </c>
      <c r="C2394">
        <v>3</v>
      </c>
      <c r="D2394">
        <v>1</v>
      </c>
      <c r="E2394" t="s">
        <v>382</v>
      </c>
      <c r="F2394" t="s">
        <v>238</v>
      </c>
      <c r="G2394" t="s">
        <v>543</v>
      </c>
      <c r="H2394" t="s">
        <v>933</v>
      </c>
      <c r="I2394">
        <v>217459</v>
      </c>
      <c r="J2394" s="19">
        <v>42147</v>
      </c>
      <c r="K2394" s="19">
        <v>42185</v>
      </c>
      <c r="L2394">
        <v>201506</v>
      </c>
      <c r="M2394" s="19">
        <v>42156</v>
      </c>
      <c r="N2394">
        <v>24616</v>
      </c>
      <c r="O2394" t="s">
        <v>1076</v>
      </c>
      <c r="P2394" t="s">
        <v>1601</v>
      </c>
      <c r="Q2394" t="s">
        <v>924</v>
      </c>
      <c r="R2394">
        <v>64769</v>
      </c>
      <c r="S2394" s="19">
        <v>42297</v>
      </c>
      <c r="T2394">
        <v>221190</v>
      </c>
      <c r="U2394" t="s">
        <v>357</v>
      </c>
      <c r="V2394" s="19">
        <v>42327</v>
      </c>
      <c r="W2394" t="s">
        <v>3026</v>
      </c>
      <c r="X2394" t="s">
        <v>3027</v>
      </c>
      <c r="Y2394" t="s">
        <v>95</v>
      </c>
      <c r="Z2394" t="s">
        <v>366</v>
      </c>
      <c r="AA2394" s="29">
        <v>-179.64</v>
      </c>
      <c r="AB2394">
        <v>0</v>
      </c>
      <c r="AC2394">
        <f t="shared" si="456"/>
        <v>2015</v>
      </c>
      <c r="AD2394">
        <f t="shared" si="457"/>
        <v>11</v>
      </c>
      <c r="AE2394">
        <f t="shared" si="458"/>
        <v>2015</v>
      </c>
      <c r="AF2394">
        <f t="shared" si="459"/>
        <v>5</v>
      </c>
      <c r="AG2394" t="str">
        <f>VLOOKUP(F2394,vlookup!$A$2:$E$660,2,0)</f>
        <v>Retained</v>
      </c>
      <c r="AH2394" t="str">
        <f>VLOOKUP(F2394,vlookup!$A$2:$E$660,3,0)</f>
        <v>Service Contract</v>
      </c>
      <c r="AI2394" t="str">
        <f>VLOOKUP(F2394,vlookup!$A$2:$E$660,4,0)</f>
        <v>Used Car Programs</v>
      </c>
      <c r="AJ2394" t="str">
        <f>VLOOKUP(F2394,vlookup!$A$2:$E$660,5,0)</f>
        <v>High Mileage</v>
      </c>
      <c r="AL2394">
        <f t="shared" si="460"/>
        <v>37</v>
      </c>
      <c r="AM2394">
        <f t="shared" si="461"/>
        <v>176</v>
      </c>
      <c r="AN2394">
        <f t="shared" si="462"/>
        <v>3731</v>
      </c>
      <c r="AO2394" t="str">
        <f t="shared" si="463"/>
        <v/>
      </c>
      <c r="AP2394" t="str">
        <f t="shared" si="464"/>
        <v/>
      </c>
      <c r="AQ2394" t="str">
        <f t="shared" si="465"/>
        <v/>
      </c>
      <c r="AR2394">
        <f t="shared" si="466"/>
        <v>-179.64</v>
      </c>
      <c r="AS2394" t="str">
        <f t="shared" si="467"/>
        <v>11272297E5Y-3</v>
      </c>
      <c r="AT2394" t="str">
        <f>IFERROR(IF(VLOOKUP(Y2394,vlookup!$I$2:$J$9,1,0)=Y2394,VLOOKUP(Y2394,vlookup!$I$2:$J$9,2,0),PROPER(Y2394)),PROPER(Y2394))</f>
        <v>Parts</v>
      </c>
      <c r="AU2394" t="str">
        <f>IFERROR(IF(B2394=VLOOKUP(B2394,vlookup!$L$2:$L$10,1,0),"Yes","No"),"No")</f>
        <v>No</v>
      </c>
    </row>
    <row r="2395" spans="1:47" ht="14.45" customHeight="1" x14ac:dyDescent="0.25">
      <c r="A2395" t="s">
        <v>1599</v>
      </c>
      <c r="B2395" s="31" t="s">
        <v>1600</v>
      </c>
      <c r="C2395">
        <v>3</v>
      </c>
      <c r="D2395">
        <v>1</v>
      </c>
      <c r="E2395" t="s">
        <v>382</v>
      </c>
      <c r="F2395" t="s">
        <v>238</v>
      </c>
      <c r="G2395" t="s">
        <v>543</v>
      </c>
      <c r="H2395" t="s">
        <v>933</v>
      </c>
      <c r="I2395">
        <v>217459</v>
      </c>
      <c r="J2395" s="19">
        <v>42147</v>
      </c>
      <c r="K2395" s="19">
        <v>42185</v>
      </c>
      <c r="L2395">
        <v>201506</v>
      </c>
      <c r="M2395" s="19">
        <v>42156</v>
      </c>
      <c r="N2395">
        <v>24616</v>
      </c>
      <c r="O2395" t="s">
        <v>1076</v>
      </c>
      <c r="P2395" t="s">
        <v>1601</v>
      </c>
      <c r="Q2395" t="s">
        <v>924</v>
      </c>
      <c r="R2395">
        <v>64769</v>
      </c>
      <c r="S2395" s="19">
        <v>42297</v>
      </c>
      <c r="T2395">
        <v>221190</v>
      </c>
      <c r="U2395" t="s">
        <v>357</v>
      </c>
      <c r="V2395" s="19">
        <v>42327</v>
      </c>
      <c r="W2395" t="s">
        <v>3053</v>
      </c>
      <c r="X2395" t="s">
        <v>3054</v>
      </c>
      <c r="Y2395" t="s">
        <v>95</v>
      </c>
      <c r="Z2395" t="s">
        <v>366</v>
      </c>
      <c r="AA2395" s="29">
        <v>-751.98</v>
      </c>
      <c r="AB2395">
        <v>0</v>
      </c>
      <c r="AC2395">
        <f t="shared" si="456"/>
        <v>2015</v>
      </c>
      <c r="AD2395">
        <f t="shared" si="457"/>
        <v>11</v>
      </c>
      <c r="AE2395">
        <f t="shared" si="458"/>
        <v>2015</v>
      </c>
      <c r="AF2395">
        <f t="shared" si="459"/>
        <v>5</v>
      </c>
      <c r="AG2395" t="str">
        <f>VLOOKUP(F2395,vlookup!$A$2:$E$660,2,0)</f>
        <v>Retained</v>
      </c>
      <c r="AH2395" t="str">
        <f>VLOOKUP(F2395,vlookup!$A$2:$E$660,3,0)</f>
        <v>Service Contract</v>
      </c>
      <c r="AI2395" t="str">
        <f>VLOOKUP(F2395,vlookup!$A$2:$E$660,4,0)</f>
        <v>Used Car Programs</v>
      </c>
      <c r="AJ2395" t="str">
        <f>VLOOKUP(F2395,vlookup!$A$2:$E$660,5,0)</f>
        <v>High Mileage</v>
      </c>
      <c r="AL2395">
        <f t="shared" si="460"/>
        <v>37</v>
      </c>
      <c r="AM2395">
        <f t="shared" si="461"/>
        <v>176</v>
      </c>
      <c r="AN2395">
        <f t="shared" si="462"/>
        <v>3731</v>
      </c>
      <c r="AO2395" t="str">
        <f t="shared" si="463"/>
        <v/>
      </c>
      <c r="AP2395" t="str">
        <f t="shared" si="464"/>
        <v/>
      </c>
      <c r="AQ2395" t="str">
        <f t="shared" si="465"/>
        <v/>
      </c>
      <c r="AR2395">
        <f t="shared" si="466"/>
        <v>-751.98</v>
      </c>
      <c r="AS2395" t="str">
        <f t="shared" si="467"/>
        <v>11272297E5Y-3</v>
      </c>
      <c r="AT2395" t="str">
        <f>IFERROR(IF(VLOOKUP(Y2395,vlookup!$I$2:$J$9,1,0)=Y2395,VLOOKUP(Y2395,vlookup!$I$2:$J$9,2,0),PROPER(Y2395)),PROPER(Y2395))</f>
        <v>Parts</v>
      </c>
      <c r="AU2395" t="str">
        <f>IFERROR(IF(B2395=VLOOKUP(B2395,vlookup!$L$2:$L$10,1,0),"Yes","No"),"No")</f>
        <v>No</v>
      </c>
    </row>
    <row r="2396" spans="1:47" ht="14.45" customHeight="1" x14ac:dyDescent="0.25">
      <c r="A2396" t="s">
        <v>1602</v>
      </c>
      <c r="B2396" s="31" t="s">
        <v>1603</v>
      </c>
      <c r="C2396">
        <v>1</v>
      </c>
      <c r="D2396">
        <v>1</v>
      </c>
      <c r="E2396" t="s">
        <v>382</v>
      </c>
      <c r="F2396" t="s">
        <v>464</v>
      </c>
      <c r="G2396" t="s">
        <v>3708</v>
      </c>
      <c r="H2396" t="s">
        <v>942</v>
      </c>
      <c r="I2396">
        <v>147587</v>
      </c>
      <c r="J2396" s="19">
        <v>43634</v>
      </c>
      <c r="K2396" s="19">
        <v>43668</v>
      </c>
      <c r="L2396">
        <v>201907</v>
      </c>
      <c r="M2396" s="19">
        <v>43647</v>
      </c>
      <c r="N2396">
        <v>24617</v>
      </c>
      <c r="O2396" t="s">
        <v>1070</v>
      </c>
      <c r="P2396" t="s">
        <v>1208</v>
      </c>
      <c r="Q2396" t="s">
        <v>924</v>
      </c>
      <c r="R2396">
        <v>20392</v>
      </c>
      <c r="S2396" s="19">
        <v>43787</v>
      </c>
      <c r="T2396">
        <v>157906</v>
      </c>
      <c r="U2396" t="s">
        <v>357</v>
      </c>
      <c r="V2396" s="19">
        <v>43881</v>
      </c>
      <c r="W2396" t="s">
        <v>2997</v>
      </c>
      <c r="X2396" t="s">
        <v>2998</v>
      </c>
      <c r="Y2396" t="s">
        <v>95</v>
      </c>
      <c r="Z2396" t="s">
        <v>364</v>
      </c>
      <c r="AA2396" s="29">
        <v>-803.04</v>
      </c>
      <c r="AB2396">
        <v>0</v>
      </c>
      <c r="AC2396">
        <f t="shared" si="456"/>
        <v>2020</v>
      </c>
      <c r="AD2396">
        <f t="shared" si="457"/>
        <v>2</v>
      </c>
      <c r="AE2396">
        <f t="shared" si="458"/>
        <v>2019</v>
      </c>
      <c r="AF2396">
        <f t="shared" si="459"/>
        <v>6</v>
      </c>
      <c r="AG2396" t="str">
        <f>VLOOKUP(F2396,vlookup!$A$2:$E$660,2,0)</f>
        <v>Retained</v>
      </c>
      <c r="AH2396" t="str">
        <f>VLOOKUP(F2396,vlookup!$A$2:$E$660,3,0)</f>
        <v>Service Contract</v>
      </c>
      <c r="AI2396" t="str">
        <f>VLOOKUP(F2396,vlookup!$A$2:$E$660,4,0)</f>
        <v>Used Car Programs</v>
      </c>
      <c r="AJ2396" t="str">
        <f>VLOOKUP(F2396,vlookup!$A$2:$E$660,5,0)</f>
        <v>High Mileage</v>
      </c>
      <c r="AL2396">
        <f t="shared" si="460"/>
        <v>34</v>
      </c>
      <c r="AM2396">
        <f t="shared" si="461"/>
        <v>242</v>
      </c>
      <c r="AN2396">
        <f t="shared" si="462"/>
        <v>10319</v>
      </c>
      <c r="AO2396" t="str">
        <f t="shared" si="463"/>
        <v/>
      </c>
      <c r="AP2396" t="str">
        <f t="shared" si="464"/>
        <v/>
      </c>
      <c r="AQ2396" t="str">
        <f t="shared" si="465"/>
        <v/>
      </c>
      <c r="AR2396">
        <f t="shared" si="466"/>
        <v>-803.04</v>
      </c>
      <c r="AS2396" t="str">
        <f t="shared" si="467"/>
        <v>81136463F9-1</v>
      </c>
      <c r="AT2396" t="str">
        <f>IFERROR(IF(VLOOKUP(Y2396,vlookup!$I$2:$J$9,1,0)=Y2396,VLOOKUP(Y2396,vlookup!$I$2:$J$9,2,0),PROPER(Y2396)),PROPER(Y2396))</f>
        <v>Parts</v>
      </c>
      <c r="AU2396" t="str">
        <f>IFERROR(IF(B2396=VLOOKUP(B2396,vlookup!$L$2:$L$10,1,0),"Yes","No"),"No")</f>
        <v>No</v>
      </c>
    </row>
    <row r="2397" spans="1:47" ht="14.45" customHeight="1" x14ac:dyDescent="0.25">
      <c r="A2397" t="s">
        <v>1602</v>
      </c>
      <c r="B2397" s="31" t="s">
        <v>1603</v>
      </c>
      <c r="C2397">
        <v>1</v>
      </c>
      <c r="D2397">
        <v>1</v>
      </c>
      <c r="E2397" t="s">
        <v>382</v>
      </c>
      <c r="F2397" t="s">
        <v>464</v>
      </c>
      <c r="G2397" t="s">
        <v>3708</v>
      </c>
      <c r="H2397" t="s">
        <v>942</v>
      </c>
      <c r="I2397">
        <v>147587</v>
      </c>
      <c r="J2397" s="19">
        <v>43634</v>
      </c>
      <c r="K2397" s="19">
        <v>43668</v>
      </c>
      <c r="L2397">
        <v>201907</v>
      </c>
      <c r="M2397" s="19">
        <v>43647</v>
      </c>
      <c r="N2397">
        <v>24617</v>
      </c>
      <c r="O2397" t="s">
        <v>1070</v>
      </c>
      <c r="P2397" t="s">
        <v>1208</v>
      </c>
      <c r="Q2397" t="s">
        <v>924</v>
      </c>
      <c r="R2397">
        <v>20392</v>
      </c>
      <c r="S2397" s="19">
        <v>43787</v>
      </c>
      <c r="T2397">
        <v>157906</v>
      </c>
      <c r="U2397" t="s">
        <v>357</v>
      </c>
      <c r="V2397" s="19">
        <v>43881</v>
      </c>
      <c r="W2397" t="s">
        <v>3363</v>
      </c>
      <c r="X2397" t="s">
        <v>3364</v>
      </c>
      <c r="Y2397" t="s">
        <v>95</v>
      </c>
      <c r="Z2397" t="s">
        <v>364</v>
      </c>
      <c r="AA2397" s="29">
        <v>-298.32</v>
      </c>
      <c r="AB2397">
        <v>0</v>
      </c>
      <c r="AC2397">
        <f t="shared" si="456"/>
        <v>2020</v>
      </c>
      <c r="AD2397">
        <f t="shared" si="457"/>
        <v>2</v>
      </c>
      <c r="AE2397">
        <f t="shared" si="458"/>
        <v>2019</v>
      </c>
      <c r="AF2397">
        <f t="shared" si="459"/>
        <v>6</v>
      </c>
      <c r="AG2397" t="str">
        <f>VLOOKUP(F2397,vlookup!$A$2:$E$660,2,0)</f>
        <v>Retained</v>
      </c>
      <c r="AH2397" t="str">
        <f>VLOOKUP(F2397,vlookup!$A$2:$E$660,3,0)</f>
        <v>Service Contract</v>
      </c>
      <c r="AI2397" t="str">
        <f>VLOOKUP(F2397,vlookup!$A$2:$E$660,4,0)</f>
        <v>Used Car Programs</v>
      </c>
      <c r="AJ2397" t="str">
        <f>VLOOKUP(F2397,vlookup!$A$2:$E$660,5,0)</f>
        <v>High Mileage</v>
      </c>
      <c r="AL2397">
        <f t="shared" si="460"/>
        <v>34</v>
      </c>
      <c r="AM2397">
        <f t="shared" si="461"/>
        <v>242</v>
      </c>
      <c r="AN2397">
        <f t="shared" si="462"/>
        <v>10319</v>
      </c>
      <c r="AO2397" t="str">
        <f t="shared" si="463"/>
        <v/>
      </c>
      <c r="AP2397" t="str">
        <f t="shared" si="464"/>
        <v/>
      </c>
      <c r="AQ2397" t="str">
        <f t="shared" si="465"/>
        <v/>
      </c>
      <c r="AR2397">
        <f t="shared" si="466"/>
        <v>-298.32</v>
      </c>
      <c r="AS2397" t="str">
        <f t="shared" si="467"/>
        <v>81136463F9-1</v>
      </c>
      <c r="AT2397" t="str">
        <f>IFERROR(IF(VLOOKUP(Y2397,vlookup!$I$2:$J$9,1,0)=Y2397,VLOOKUP(Y2397,vlookup!$I$2:$J$9,2,0),PROPER(Y2397)),PROPER(Y2397))</f>
        <v>Parts</v>
      </c>
      <c r="AU2397" t="str">
        <f>IFERROR(IF(B2397=VLOOKUP(B2397,vlookup!$L$2:$L$10,1,0),"Yes","No"),"No")</f>
        <v>No</v>
      </c>
    </row>
    <row r="2398" spans="1:47" ht="14.45" customHeight="1" x14ac:dyDescent="0.25">
      <c r="A2398" t="s">
        <v>3089</v>
      </c>
      <c r="B2398" s="31" t="s">
        <v>3090</v>
      </c>
      <c r="C2398">
        <v>1</v>
      </c>
      <c r="D2398">
        <v>1</v>
      </c>
      <c r="E2398" t="s">
        <v>382</v>
      </c>
      <c r="F2398" t="s">
        <v>205</v>
      </c>
      <c r="G2398" t="s">
        <v>3708</v>
      </c>
      <c r="H2398" t="s">
        <v>942</v>
      </c>
      <c r="I2398">
        <v>111290</v>
      </c>
      <c r="J2398" s="19">
        <v>42315</v>
      </c>
      <c r="K2398" s="19">
        <v>42338</v>
      </c>
      <c r="L2398">
        <v>201511</v>
      </c>
      <c r="M2398" s="19">
        <v>42309</v>
      </c>
      <c r="N2398">
        <v>24617</v>
      </c>
      <c r="O2398" t="s">
        <v>1070</v>
      </c>
      <c r="P2398" t="s">
        <v>1008</v>
      </c>
      <c r="Q2398" t="s">
        <v>924</v>
      </c>
      <c r="R2398" t="s">
        <v>3091</v>
      </c>
      <c r="S2398" s="19">
        <v>42977</v>
      </c>
      <c r="T2398">
        <v>136355</v>
      </c>
      <c r="U2398" t="s">
        <v>357</v>
      </c>
      <c r="V2398" s="19">
        <v>43006</v>
      </c>
      <c r="W2398" t="s">
        <v>2946</v>
      </c>
      <c r="X2398" t="s">
        <v>2947</v>
      </c>
      <c r="Y2398" t="s">
        <v>95</v>
      </c>
      <c r="Z2398" t="s">
        <v>366</v>
      </c>
      <c r="AA2398" s="29">
        <v>-37.46</v>
      </c>
      <c r="AB2398">
        <v>0</v>
      </c>
      <c r="AC2398">
        <f t="shared" si="456"/>
        <v>2017</v>
      </c>
      <c r="AD2398">
        <f t="shared" si="457"/>
        <v>9</v>
      </c>
      <c r="AE2398">
        <f t="shared" si="458"/>
        <v>2015</v>
      </c>
      <c r="AF2398">
        <f t="shared" si="459"/>
        <v>11</v>
      </c>
      <c r="AG2398" t="str">
        <f>VLOOKUP(F2398,vlookup!$A$2:$E$660,2,0)</f>
        <v>Retained</v>
      </c>
      <c r="AH2398" t="str">
        <f>VLOOKUP(F2398,vlookup!$A$2:$E$660,3,0)</f>
        <v>Service Contract</v>
      </c>
      <c r="AI2398" t="str">
        <f>VLOOKUP(F2398,vlookup!$A$2:$E$660,4,0)</f>
        <v>Used Car Programs</v>
      </c>
      <c r="AJ2398" t="str">
        <f>VLOOKUP(F2398,vlookup!$A$2:$E$660,5,0)</f>
        <v>High Mileage</v>
      </c>
      <c r="AL2398">
        <f t="shared" si="460"/>
        <v>23</v>
      </c>
      <c r="AM2398">
        <f t="shared" si="461"/>
        <v>681</v>
      </c>
      <c r="AN2398">
        <f t="shared" si="462"/>
        <v>25065</v>
      </c>
      <c r="AO2398" t="str">
        <f t="shared" si="463"/>
        <v/>
      </c>
      <c r="AP2398" t="str">
        <f t="shared" si="464"/>
        <v/>
      </c>
      <c r="AQ2398" t="str">
        <f t="shared" si="465"/>
        <v/>
      </c>
      <c r="AR2398">
        <f t="shared" si="466"/>
        <v>-37.46</v>
      </c>
      <c r="AS2398" t="str">
        <f t="shared" si="467"/>
        <v>71711879K5-1</v>
      </c>
      <c r="AT2398" t="str">
        <f>IFERROR(IF(VLOOKUP(Y2398,vlookup!$I$2:$J$9,1,0)=Y2398,VLOOKUP(Y2398,vlookup!$I$2:$J$9,2,0),PROPER(Y2398)),PROPER(Y2398))</f>
        <v>Parts</v>
      </c>
      <c r="AU2398" t="str">
        <f>IFERROR(IF(B2398=VLOOKUP(B2398,vlookup!$L$2:$L$10,1,0),"Yes","No"),"No")</f>
        <v>No</v>
      </c>
    </row>
    <row r="2399" spans="1:47" ht="14.45" customHeight="1" x14ac:dyDescent="0.25">
      <c r="A2399" t="s">
        <v>1604</v>
      </c>
      <c r="B2399" s="31" t="s">
        <v>3599</v>
      </c>
      <c r="C2399">
        <v>1</v>
      </c>
      <c r="D2399">
        <v>1</v>
      </c>
      <c r="E2399" t="s">
        <v>382</v>
      </c>
      <c r="F2399" t="s">
        <v>205</v>
      </c>
      <c r="G2399" t="s">
        <v>3708</v>
      </c>
      <c r="H2399" t="s">
        <v>942</v>
      </c>
      <c r="I2399">
        <v>153443</v>
      </c>
      <c r="J2399" s="19">
        <v>42187</v>
      </c>
      <c r="K2399" s="19">
        <v>42216</v>
      </c>
      <c r="L2399">
        <v>201507</v>
      </c>
      <c r="M2399" s="19">
        <v>42186</v>
      </c>
      <c r="N2399">
        <v>24616</v>
      </c>
      <c r="O2399" t="s">
        <v>1076</v>
      </c>
      <c r="P2399" t="s">
        <v>1605</v>
      </c>
      <c r="Q2399" t="s">
        <v>924</v>
      </c>
      <c r="R2399">
        <v>6076845</v>
      </c>
      <c r="S2399" s="19">
        <v>42326</v>
      </c>
      <c r="T2399">
        <v>159288</v>
      </c>
      <c r="U2399" t="s">
        <v>357</v>
      </c>
      <c r="V2399" s="19">
        <v>42328</v>
      </c>
      <c r="W2399" t="s">
        <v>969</v>
      </c>
      <c r="X2399" t="s">
        <v>970</v>
      </c>
      <c r="Y2399" t="s">
        <v>95</v>
      </c>
      <c r="Z2399" t="s">
        <v>582</v>
      </c>
      <c r="AA2399" s="29">
        <v>-370</v>
      </c>
      <c r="AB2399">
        <v>0</v>
      </c>
      <c r="AC2399">
        <f t="shared" si="456"/>
        <v>2015</v>
      </c>
      <c r="AD2399">
        <f t="shared" si="457"/>
        <v>11</v>
      </c>
      <c r="AE2399">
        <f t="shared" si="458"/>
        <v>2015</v>
      </c>
      <c r="AF2399">
        <f t="shared" si="459"/>
        <v>7</v>
      </c>
      <c r="AG2399" t="str">
        <f>VLOOKUP(F2399,vlookup!$A$2:$E$660,2,0)</f>
        <v>Retained</v>
      </c>
      <c r="AH2399" t="str">
        <f>VLOOKUP(F2399,vlookup!$A$2:$E$660,3,0)</f>
        <v>Service Contract</v>
      </c>
      <c r="AI2399" t="str">
        <f>VLOOKUP(F2399,vlookup!$A$2:$E$660,4,0)</f>
        <v>Used Car Programs</v>
      </c>
      <c r="AJ2399" t="str">
        <f>VLOOKUP(F2399,vlookup!$A$2:$E$660,5,0)</f>
        <v>High Mileage</v>
      </c>
      <c r="AL2399">
        <f t="shared" si="460"/>
        <v>29</v>
      </c>
      <c r="AM2399">
        <f t="shared" si="461"/>
        <v>138</v>
      </c>
      <c r="AN2399">
        <f t="shared" si="462"/>
        <v>5845</v>
      </c>
      <c r="AO2399" t="str">
        <f t="shared" si="463"/>
        <v/>
      </c>
      <c r="AP2399" t="str">
        <f t="shared" si="464"/>
        <v/>
      </c>
      <c r="AQ2399" t="str">
        <f t="shared" si="465"/>
        <v/>
      </c>
      <c r="AR2399">
        <f t="shared" si="466"/>
        <v>-370</v>
      </c>
      <c r="AS2399" t="str">
        <f t="shared" si="467"/>
        <v>102108929-1</v>
      </c>
      <c r="AT2399" t="str">
        <f>IFERROR(IF(VLOOKUP(Y2399,vlookup!$I$2:$J$9,1,0)=Y2399,VLOOKUP(Y2399,vlookup!$I$2:$J$9,2,0),PROPER(Y2399)),PROPER(Y2399))</f>
        <v>Parts</v>
      </c>
      <c r="AU2399" t="str">
        <f>IFERROR(IF(B2399=VLOOKUP(B2399,vlookup!$L$2:$L$10,1,0),"Yes","No"),"No")</f>
        <v>No</v>
      </c>
    </row>
    <row r="2400" spans="1:47" ht="14.45" customHeight="1" x14ac:dyDescent="0.25">
      <c r="A2400" t="s">
        <v>2614</v>
      </c>
      <c r="B2400" s="31" t="s">
        <v>2615</v>
      </c>
      <c r="C2400">
        <v>1</v>
      </c>
      <c r="D2400">
        <v>1</v>
      </c>
      <c r="E2400" t="s">
        <v>382</v>
      </c>
      <c r="F2400" t="s">
        <v>205</v>
      </c>
      <c r="G2400" t="s">
        <v>3708</v>
      </c>
      <c r="H2400" t="s">
        <v>942</v>
      </c>
      <c r="I2400">
        <v>77744</v>
      </c>
      <c r="J2400" s="19">
        <v>42615</v>
      </c>
      <c r="K2400" s="19">
        <v>42643</v>
      </c>
      <c r="L2400">
        <v>201609</v>
      </c>
      <c r="M2400" s="19">
        <v>42614</v>
      </c>
      <c r="N2400">
        <v>24617</v>
      </c>
      <c r="O2400" t="s">
        <v>1070</v>
      </c>
      <c r="P2400" t="s">
        <v>1172</v>
      </c>
      <c r="Q2400" t="s">
        <v>924</v>
      </c>
      <c r="R2400">
        <v>12342</v>
      </c>
      <c r="S2400" s="19">
        <v>42662</v>
      </c>
      <c r="T2400">
        <v>78011</v>
      </c>
      <c r="U2400" t="s">
        <v>356</v>
      </c>
      <c r="V2400" s="19">
        <v>42681</v>
      </c>
      <c r="W2400" t="s">
        <v>3092</v>
      </c>
      <c r="X2400" t="s">
        <v>3093</v>
      </c>
      <c r="Y2400" t="s">
        <v>95</v>
      </c>
      <c r="Z2400" t="s">
        <v>358</v>
      </c>
      <c r="AA2400" s="29">
        <v>-434.47</v>
      </c>
      <c r="AB2400">
        <v>0</v>
      </c>
      <c r="AC2400">
        <f t="shared" si="456"/>
        <v>2016</v>
      </c>
      <c r="AD2400">
        <f t="shared" si="457"/>
        <v>11</v>
      </c>
      <c r="AE2400">
        <f t="shared" si="458"/>
        <v>2016</v>
      </c>
      <c r="AF2400">
        <f t="shared" si="459"/>
        <v>9</v>
      </c>
      <c r="AG2400" t="str">
        <f>VLOOKUP(F2400,vlookup!$A$2:$E$660,2,0)</f>
        <v>Retained</v>
      </c>
      <c r="AH2400" t="str">
        <f>VLOOKUP(F2400,vlookup!$A$2:$E$660,3,0)</f>
        <v>Service Contract</v>
      </c>
      <c r="AI2400" t="str">
        <f>VLOOKUP(F2400,vlookup!$A$2:$E$660,4,0)</f>
        <v>Used Car Programs</v>
      </c>
      <c r="AJ2400" t="str">
        <f>VLOOKUP(F2400,vlookup!$A$2:$E$660,5,0)</f>
        <v>High Mileage</v>
      </c>
      <c r="AL2400">
        <f t="shared" si="460"/>
        <v>28</v>
      </c>
      <c r="AM2400">
        <f t="shared" si="461"/>
        <v>65</v>
      </c>
      <c r="AN2400">
        <f t="shared" si="462"/>
        <v>267</v>
      </c>
      <c r="AO2400" t="str">
        <f t="shared" si="463"/>
        <v/>
      </c>
      <c r="AP2400" t="str">
        <f t="shared" si="464"/>
        <v/>
      </c>
      <c r="AQ2400">
        <f t="shared" si="465"/>
        <v>-434.47</v>
      </c>
      <c r="AR2400" t="str">
        <f t="shared" si="466"/>
        <v/>
      </c>
      <c r="AS2400" t="str">
        <f t="shared" si="467"/>
        <v>91126627I6-1</v>
      </c>
      <c r="AT2400" t="str">
        <f>IFERROR(IF(VLOOKUP(Y2400,vlookup!$I$2:$J$9,1,0)=Y2400,VLOOKUP(Y2400,vlookup!$I$2:$J$9,2,0),PROPER(Y2400)),PROPER(Y2400))</f>
        <v>Parts</v>
      </c>
      <c r="AU2400" t="str">
        <f>IFERROR(IF(B2400=VLOOKUP(B2400,vlookup!$L$2:$L$10,1,0),"Yes","No"),"No")</f>
        <v>No</v>
      </c>
    </row>
    <row r="2401" spans="1:47" ht="14.45" customHeight="1" x14ac:dyDescent="0.25">
      <c r="A2401" t="s">
        <v>1606</v>
      </c>
      <c r="B2401" s="31" t="s">
        <v>1607</v>
      </c>
      <c r="C2401">
        <v>1</v>
      </c>
      <c r="D2401">
        <v>1</v>
      </c>
      <c r="E2401" t="s">
        <v>382</v>
      </c>
      <c r="F2401" t="s">
        <v>238</v>
      </c>
      <c r="G2401" t="s">
        <v>934</v>
      </c>
      <c r="H2401" t="s">
        <v>3758</v>
      </c>
      <c r="I2401">
        <v>96222</v>
      </c>
      <c r="J2401" s="19">
        <v>41910</v>
      </c>
      <c r="K2401" s="19">
        <v>41943</v>
      </c>
      <c r="L2401">
        <v>201410</v>
      </c>
      <c r="M2401" s="19">
        <v>41913</v>
      </c>
      <c r="N2401">
        <v>24616</v>
      </c>
      <c r="O2401" t="s">
        <v>1076</v>
      </c>
      <c r="P2401" t="s">
        <v>1608</v>
      </c>
      <c r="Q2401" t="s">
        <v>924</v>
      </c>
      <c r="R2401">
        <v>550242</v>
      </c>
      <c r="S2401" s="19">
        <v>41953</v>
      </c>
      <c r="T2401">
        <v>97906</v>
      </c>
      <c r="U2401" t="s">
        <v>357</v>
      </c>
      <c r="V2401" s="19">
        <v>41964</v>
      </c>
      <c r="W2401" t="s">
        <v>2866</v>
      </c>
      <c r="X2401" t="s">
        <v>2867</v>
      </c>
      <c r="Y2401" t="s">
        <v>95</v>
      </c>
      <c r="Z2401" t="s">
        <v>603</v>
      </c>
      <c r="AA2401" s="29">
        <v>-5</v>
      </c>
      <c r="AB2401">
        <v>0</v>
      </c>
      <c r="AC2401">
        <f t="shared" si="456"/>
        <v>2014</v>
      </c>
      <c r="AD2401">
        <f t="shared" si="457"/>
        <v>11</v>
      </c>
      <c r="AE2401">
        <f t="shared" si="458"/>
        <v>2014</v>
      </c>
      <c r="AF2401">
        <f t="shared" si="459"/>
        <v>9</v>
      </c>
      <c r="AG2401" t="str">
        <f>VLOOKUP(F2401,vlookup!$A$2:$E$660,2,0)</f>
        <v>Retained</v>
      </c>
      <c r="AH2401" t="str">
        <f>VLOOKUP(F2401,vlookup!$A$2:$E$660,3,0)</f>
        <v>Service Contract</v>
      </c>
      <c r="AI2401" t="str">
        <f>VLOOKUP(F2401,vlookup!$A$2:$E$660,4,0)</f>
        <v>Used Car Programs</v>
      </c>
      <c r="AJ2401" t="str">
        <f>VLOOKUP(F2401,vlookup!$A$2:$E$660,5,0)</f>
        <v>High Mileage</v>
      </c>
      <c r="AL2401">
        <f t="shared" si="460"/>
        <v>33</v>
      </c>
      <c r="AM2401">
        <f t="shared" si="461"/>
        <v>53</v>
      </c>
      <c r="AN2401">
        <f t="shared" si="462"/>
        <v>1684</v>
      </c>
      <c r="AO2401" t="str">
        <f t="shared" si="463"/>
        <v/>
      </c>
      <c r="AP2401">
        <f t="shared" si="464"/>
        <v>-5</v>
      </c>
      <c r="AQ2401" t="str">
        <f t="shared" si="465"/>
        <v/>
      </c>
      <c r="AR2401" t="str">
        <f t="shared" si="466"/>
        <v/>
      </c>
      <c r="AS2401" t="str">
        <f t="shared" si="467"/>
        <v>6H564153I4Y-1</v>
      </c>
      <c r="AT2401" t="str">
        <f>IFERROR(IF(VLOOKUP(Y2401,vlookup!$I$2:$J$9,1,0)=Y2401,VLOOKUP(Y2401,vlookup!$I$2:$J$9,2,0),PROPER(Y2401)),PROPER(Y2401))</f>
        <v>Parts</v>
      </c>
      <c r="AU2401" t="str">
        <f>IFERROR(IF(B2401=VLOOKUP(B2401,vlookup!$L$2:$L$10,1,0),"Yes","No"),"No")</f>
        <v>No</v>
      </c>
    </row>
    <row r="2402" spans="1:47" ht="14.45" customHeight="1" x14ac:dyDescent="0.25">
      <c r="A2402" t="s">
        <v>1606</v>
      </c>
      <c r="B2402" s="31" t="s">
        <v>1607</v>
      </c>
      <c r="C2402">
        <v>1</v>
      </c>
      <c r="D2402">
        <v>1</v>
      </c>
      <c r="E2402" t="s">
        <v>382</v>
      </c>
      <c r="F2402" t="s">
        <v>238</v>
      </c>
      <c r="G2402" t="s">
        <v>934</v>
      </c>
      <c r="H2402" t="s">
        <v>3758</v>
      </c>
      <c r="I2402">
        <v>96222</v>
      </c>
      <c r="J2402" s="19">
        <v>41910</v>
      </c>
      <c r="K2402" s="19">
        <v>41943</v>
      </c>
      <c r="L2402">
        <v>201410</v>
      </c>
      <c r="M2402" s="19">
        <v>41913</v>
      </c>
      <c r="N2402">
        <v>24616</v>
      </c>
      <c r="O2402" t="s">
        <v>1076</v>
      </c>
      <c r="P2402" t="s">
        <v>1608</v>
      </c>
      <c r="Q2402" t="s">
        <v>924</v>
      </c>
      <c r="R2402">
        <v>550242</v>
      </c>
      <c r="S2402" s="19">
        <v>41953</v>
      </c>
      <c r="T2402">
        <v>97906</v>
      </c>
      <c r="U2402" t="s">
        <v>357</v>
      </c>
      <c r="V2402" s="19">
        <v>41964</v>
      </c>
      <c r="W2402" t="s">
        <v>2612</v>
      </c>
      <c r="X2402" t="s">
        <v>2613</v>
      </c>
      <c r="Y2402" t="s">
        <v>95</v>
      </c>
      <c r="Z2402" t="s">
        <v>603</v>
      </c>
      <c r="AA2402" s="29">
        <v>-486.67</v>
      </c>
      <c r="AB2402">
        <v>0</v>
      </c>
      <c r="AC2402">
        <f t="shared" si="456"/>
        <v>2014</v>
      </c>
      <c r="AD2402">
        <f t="shared" si="457"/>
        <v>11</v>
      </c>
      <c r="AE2402">
        <f t="shared" si="458"/>
        <v>2014</v>
      </c>
      <c r="AF2402">
        <f t="shared" si="459"/>
        <v>9</v>
      </c>
      <c r="AG2402" t="str">
        <f>VLOOKUP(F2402,vlookup!$A$2:$E$660,2,0)</f>
        <v>Retained</v>
      </c>
      <c r="AH2402" t="str">
        <f>VLOOKUP(F2402,vlookup!$A$2:$E$660,3,0)</f>
        <v>Service Contract</v>
      </c>
      <c r="AI2402" t="str">
        <f>VLOOKUP(F2402,vlookup!$A$2:$E$660,4,0)</f>
        <v>Used Car Programs</v>
      </c>
      <c r="AJ2402" t="str">
        <f>VLOOKUP(F2402,vlookup!$A$2:$E$660,5,0)</f>
        <v>High Mileage</v>
      </c>
      <c r="AL2402">
        <f t="shared" si="460"/>
        <v>33</v>
      </c>
      <c r="AM2402">
        <f t="shared" si="461"/>
        <v>53</v>
      </c>
      <c r="AN2402">
        <f t="shared" si="462"/>
        <v>1684</v>
      </c>
      <c r="AO2402" t="str">
        <f t="shared" si="463"/>
        <v/>
      </c>
      <c r="AP2402">
        <f t="shared" si="464"/>
        <v>-486.67</v>
      </c>
      <c r="AQ2402" t="str">
        <f t="shared" si="465"/>
        <v/>
      </c>
      <c r="AR2402" t="str">
        <f t="shared" si="466"/>
        <v/>
      </c>
      <c r="AS2402" t="str">
        <f t="shared" si="467"/>
        <v>6H564153I4Y-1</v>
      </c>
      <c r="AT2402" t="str">
        <f>IFERROR(IF(VLOOKUP(Y2402,vlookup!$I$2:$J$9,1,0)=Y2402,VLOOKUP(Y2402,vlookup!$I$2:$J$9,2,0),PROPER(Y2402)),PROPER(Y2402))</f>
        <v>Parts</v>
      </c>
      <c r="AU2402" t="str">
        <f>IFERROR(IF(B2402=VLOOKUP(B2402,vlookup!$L$2:$L$10,1,0),"Yes","No"),"No")</f>
        <v>No</v>
      </c>
    </row>
    <row r="2403" spans="1:47" ht="14.45" customHeight="1" x14ac:dyDescent="0.25">
      <c r="A2403" t="s">
        <v>3094</v>
      </c>
      <c r="B2403" s="31" t="s">
        <v>3095</v>
      </c>
      <c r="C2403">
        <v>1</v>
      </c>
      <c r="D2403">
        <v>1</v>
      </c>
      <c r="E2403" t="s">
        <v>382</v>
      </c>
      <c r="F2403" t="s">
        <v>15</v>
      </c>
      <c r="G2403" t="s">
        <v>934</v>
      </c>
      <c r="H2403" t="s">
        <v>3818</v>
      </c>
      <c r="I2403">
        <v>105805</v>
      </c>
      <c r="J2403" s="19">
        <v>41405</v>
      </c>
      <c r="K2403" s="19">
        <v>41445</v>
      </c>
      <c r="L2403">
        <v>201306</v>
      </c>
      <c r="M2403" s="19">
        <v>41426</v>
      </c>
      <c r="N2403">
        <v>24616</v>
      </c>
      <c r="O2403" t="s">
        <v>1076</v>
      </c>
      <c r="P2403" t="s">
        <v>3096</v>
      </c>
      <c r="Q2403" t="s">
        <v>924</v>
      </c>
      <c r="R2403">
        <v>796</v>
      </c>
      <c r="S2403" s="19">
        <v>41431</v>
      </c>
      <c r="T2403">
        <v>106000</v>
      </c>
      <c r="U2403" t="s">
        <v>357</v>
      </c>
      <c r="V2403" s="19">
        <v>41451</v>
      </c>
      <c r="W2403" t="s">
        <v>2780</v>
      </c>
      <c r="X2403" t="s">
        <v>2781</v>
      </c>
      <c r="Y2403" t="s">
        <v>95</v>
      </c>
      <c r="Z2403" t="s">
        <v>358</v>
      </c>
      <c r="AA2403" s="29">
        <v>-197.71</v>
      </c>
      <c r="AB2403" t="s">
        <v>544</v>
      </c>
      <c r="AC2403">
        <f t="shared" si="456"/>
        <v>2013</v>
      </c>
      <c r="AD2403">
        <f t="shared" si="457"/>
        <v>6</v>
      </c>
      <c r="AE2403">
        <f t="shared" si="458"/>
        <v>2013</v>
      </c>
      <c r="AF2403">
        <f t="shared" si="459"/>
        <v>5</v>
      </c>
      <c r="AG2403" t="str">
        <f>VLOOKUP(F2403,vlookup!$A$2:$E$660,2,0)</f>
        <v>Retained</v>
      </c>
      <c r="AH2403" t="str">
        <f>VLOOKUP(F2403,vlookup!$A$2:$E$660,3,0)</f>
        <v>Service Contract</v>
      </c>
      <c r="AI2403" t="str">
        <f>VLOOKUP(F2403,vlookup!$A$2:$E$660,4,0)</f>
        <v>Used Car Programs</v>
      </c>
      <c r="AJ2403" t="str">
        <f>VLOOKUP(F2403,vlookup!$A$2:$E$660,5,0)</f>
        <v>High Mileage</v>
      </c>
      <c r="AL2403">
        <f t="shared" si="460"/>
        <v>39</v>
      </c>
      <c r="AM2403">
        <f t="shared" si="461"/>
        <v>45</v>
      </c>
      <c r="AN2403">
        <f t="shared" si="462"/>
        <v>195</v>
      </c>
      <c r="AO2403" t="str">
        <f t="shared" si="463"/>
        <v/>
      </c>
      <c r="AP2403">
        <f t="shared" si="464"/>
        <v>-197.71</v>
      </c>
      <c r="AQ2403" t="str">
        <f t="shared" si="465"/>
        <v/>
      </c>
      <c r="AR2403" t="str">
        <f t="shared" si="466"/>
        <v/>
      </c>
      <c r="AS2403" t="str">
        <f t="shared" si="467"/>
        <v>6H526480E3-1</v>
      </c>
      <c r="AT2403" t="str">
        <f>IFERROR(IF(VLOOKUP(Y2403,vlookup!$I$2:$J$9,1,0)=Y2403,VLOOKUP(Y2403,vlookup!$I$2:$J$9,2,0),PROPER(Y2403)),PROPER(Y2403))</f>
        <v>Parts</v>
      </c>
      <c r="AU2403" t="str">
        <f>IFERROR(IF(B2403=VLOOKUP(B2403,vlookup!$L$2:$L$10,1,0),"Yes","No"),"No")</f>
        <v>No</v>
      </c>
    </row>
    <row r="2404" spans="1:47" ht="14.45" customHeight="1" x14ac:dyDescent="0.25">
      <c r="A2404" t="s">
        <v>1609</v>
      </c>
      <c r="B2404" s="31" t="s">
        <v>1610</v>
      </c>
      <c r="C2404">
        <v>2</v>
      </c>
      <c r="D2404">
        <v>1</v>
      </c>
      <c r="E2404" t="s">
        <v>382</v>
      </c>
      <c r="F2404" t="s">
        <v>60</v>
      </c>
      <c r="G2404" t="s">
        <v>1611</v>
      </c>
      <c r="H2404" t="s">
        <v>1612</v>
      </c>
      <c r="I2404">
        <v>149412</v>
      </c>
      <c r="J2404" s="19">
        <v>41348</v>
      </c>
      <c r="K2404" s="19">
        <v>41393</v>
      </c>
      <c r="L2404">
        <v>201304</v>
      </c>
      <c r="M2404" s="19">
        <v>41365</v>
      </c>
      <c r="N2404">
        <v>24616</v>
      </c>
      <c r="O2404" t="s">
        <v>1076</v>
      </c>
      <c r="P2404" t="s">
        <v>1613</v>
      </c>
      <c r="Q2404" t="s">
        <v>924</v>
      </c>
      <c r="R2404">
        <v>6171054</v>
      </c>
      <c r="S2404" s="19">
        <v>41471</v>
      </c>
      <c r="T2404">
        <v>153866</v>
      </c>
      <c r="U2404" t="s">
        <v>357</v>
      </c>
      <c r="V2404" s="19">
        <v>41484</v>
      </c>
      <c r="W2404" t="s">
        <v>3030</v>
      </c>
      <c r="X2404" t="s">
        <v>3031</v>
      </c>
      <c r="Y2404" t="s">
        <v>95</v>
      </c>
      <c r="Z2404" t="s">
        <v>14</v>
      </c>
      <c r="AA2404" s="29">
        <v>-51</v>
      </c>
      <c r="AB2404" t="s">
        <v>544</v>
      </c>
      <c r="AC2404">
        <f t="shared" si="456"/>
        <v>2013</v>
      </c>
      <c r="AD2404">
        <f t="shared" si="457"/>
        <v>7</v>
      </c>
      <c r="AE2404">
        <f t="shared" si="458"/>
        <v>2013</v>
      </c>
      <c r="AF2404">
        <f t="shared" si="459"/>
        <v>3</v>
      </c>
      <c r="AG2404" t="str">
        <f>VLOOKUP(F2404,vlookup!$A$2:$E$660,2,0)</f>
        <v>Retained</v>
      </c>
      <c r="AH2404" t="str">
        <f>VLOOKUP(F2404,vlookup!$A$2:$E$660,3,0)</f>
        <v>Service Contract</v>
      </c>
      <c r="AI2404" t="str">
        <f>VLOOKUP(F2404,vlookup!$A$2:$E$660,4,0)</f>
        <v>Used Car Programs</v>
      </c>
      <c r="AJ2404" t="str">
        <f>VLOOKUP(F2404,vlookup!$A$2:$E$660,5,0)</f>
        <v>High Mileage</v>
      </c>
      <c r="AL2404">
        <f t="shared" si="460"/>
        <v>44</v>
      </c>
      <c r="AM2404">
        <f t="shared" si="461"/>
        <v>134</v>
      </c>
      <c r="AN2404">
        <f t="shared" si="462"/>
        <v>4454</v>
      </c>
      <c r="AO2404" t="str">
        <f t="shared" si="463"/>
        <v/>
      </c>
      <c r="AP2404" t="str">
        <f t="shared" si="464"/>
        <v/>
      </c>
      <c r="AQ2404" t="str">
        <f t="shared" si="465"/>
        <v/>
      </c>
      <c r="AR2404">
        <f t="shared" si="466"/>
        <v>-51</v>
      </c>
      <c r="AS2404" t="str">
        <f t="shared" si="467"/>
        <v>2H506164C3Y-2</v>
      </c>
      <c r="AT2404" t="str">
        <f>IFERROR(IF(VLOOKUP(Y2404,vlookup!$I$2:$J$9,1,0)=Y2404,VLOOKUP(Y2404,vlookup!$I$2:$J$9,2,0),PROPER(Y2404)),PROPER(Y2404))</f>
        <v>Parts</v>
      </c>
      <c r="AU2404" t="str">
        <f>IFERROR(IF(B2404=VLOOKUP(B2404,vlookup!$L$2:$L$10,1,0),"Yes","No"),"No")</f>
        <v>No</v>
      </c>
    </row>
    <row r="2405" spans="1:47" ht="14.45" customHeight="1" x14ac:dyDescent="0.25">
      <c r="A2405" t="s">
        <v>1609</v>
      </c>
      <c r="B2405" s="31" t="s">
        <v>1610</v>
      </c>
      <c r="C2405">
        <v>2</v>
      </c>
      <c r="D2405">
        <v>1</v>
      </c>
      <c r="E2405" t="s">
        <v>382</v>
      </c>
      <c r="F2405" t="s">
        <v>60</v>
      </c>
      <c r="G2405" t="s">
        <v>1611</v>
      </c>
      <c r="H2405" t="s">
        <v>1612</v>
      </c>
      <c r="I2405">
        <v>149412</v>
      </c>
      <c r="J2405" s="19">
        <v>41348</v>
      </c>
      <c r="K2405" s="19">
        <v>41393</v>
      </c>
      <c r="L2405">
        <v>201304</v>
      </c>
      <c r="M2405" s="19">
        <v>41365</v>
      </c>
      <c r="N2405">
        <v>24616</v>
      </c>
      <c r="O2405" t="s">
        <v>1076</v>
      </c>
      <c r="P2405" t="s">
        <v>1613</v>
      </c>
      <c r="Q2405" t="s">
        <v>924</v>
      </c>
      <c r="R2405">
        <v>6171054</v>
      </c>
      <c r="S2405" s="19">
        <v>41471</v>
      </c>
      <c r="T2405">
        <v>153866</v>
      </c>
      <c r="U2405" t="s">
        <v>357</v>
      </c>
      <c r="V2405" s="19">
        <v>41484</v>
      </c>
      <c r="W2405" t="s">
        <v>3097</v>
      </c>
      <c r="X2405" t="s">
        <v>3098</v>
      </c>
      <c r="Y2405" t="s">
        <v>95</v>
      </c>
      <c r="Z2405" t="s">
        <v>369</v>
      </c>
      <c r="AA2405" s="29">
        <v>-751.68</v>
      </c>
      <c r="AB2405" t="s">
        <v>544</v>
      </c>
      <c r="AC2405">
        <f t="shared" si="456"/>
        <v>2013</v>
      </c>
      <c r="AD2405">
        <f t="shared" si="457"/>
        <v>7</v>
      </c>
      <c r="AE2405">
        <f t="shared" si="458"/>
        <v>2013</v>
      </c>
      <c r="AF2405">
        <f t="shared" si="459"/>
        <v>3</v>
      </c>
      <c r="AG2405" t="str">
        <f>VLOOKUP(F2405,vlookup!$A$2:$E$660,2,0)</f>
        <v>Retained</v>
      </c>
      <c r="AH2405" t="str">
        <f>VLOOKUP(F2405,vlookup!$A$2:$E$660,3,0)</f>
        <v>Service Contract</v>
      </c>
      <c r="AI2405" t="str">
        <f>VLOOKUP(F2405,vlookup!$A$2:$E$660,4,0)</f>
        <v>Used Car Programs</v>
      </c>
      <c r="AJ2405" t="str">
        <f>VLOOKUP(F2405,vlookup!$A$2:$E$660,5,0)</f>
        <v>High Mileage</v>
      </c>
      <c r="AL2405">
        <f t="shared" si="460"/>
        <v>44</v>
      </c>
      <c r="AM2405">
        <f t="shared" si="461"/>
        <v>134</v>
      </c>
      <c r="AN2405">
        <f t="shared" si="462"/>
        <v>4454</v>
      </c>
      <c r="AO2405" t="str">
        <f t="shared" si="463"/>
        <v/>
      </c>
      <c r="AP2405" t="str">
        <f t="shared" si="464"/>
        <v/>
      </c>
      <c r="AQ2405" t="str">
        <f t="shared" si="465"/>
        <v/>
      </c>
      <c r="AR2405">
        <f t="shared" si="466"/>
        <v>-751.68</v>
      </c>
      <c r="AS2405" t="str">
        <f t="shared" si="467"/>
        <v>2H506164C3Y-2</v>
      </c>
      <c r="AT2405" t="str">
        <f>IFERROR(IF(VLOOKUP(Y2405,vlookup!$I$2:$J$9,1,0)=Y2405,VLOOKUP(Y2405,vlookup!$I$2:$J$9,2,0),PROPER(Y2405)),PROPER(Y2405))</f>
        <v>Parts</v>
      </c>
      <c r="AU2405" t="str">
        <f>IFERROR(IF(B2405=VLOOKUP(B2405,vlookup!$L$2:$L$10,1,0),"Yes","No"),"No")</f>
        <v>No</v>
      </c>
    </row>
    <row r="2406" spans="1:47" ht="14.45" customHeight="1" x14ac:dyDescent="0.25">
      <c r="A2406" t="s">
        <v>1614</v>
      </c>
      <c r="B2406" s="31" t="s">
        <v>1615</v>
      </c>
      <c r="C2406">
        <v>1</v>
      </c>
      <c r="D2406">
        <v>1</v>
      </c>
      <c r="E2406" t="s">
        <v>382</v>
      </c>
      <c r="F2406" t="s">
        <v>464</v>
      </c>
      <c r="G2406" t="s">
        <v>1611</v>
      </c>
      <c r="H2406" t="s">
        <v>1612</v>
      </c>
      <c r="I2406">
        <v>157191</v>
      </c>
      <c r="J2406" s="19">
        <v>43744</v>
      </c>
      <c r="K2406" s="19">
        <v>43802</v>
      </c>
      <c r="L2406">
        <v>201911</v>
      </c>
      <c r="M2406" s="19">
        <v>43770</v>
      </c>
      <c r="N2406">
        <v>24616</v>
      </c>
      <c r="O2406" t="s">
        <v>1076</v>
      </c>
      <c r="P2406" t="s">
        <v>1616</v>
      </c>
      <c r="Q2406" t="s">
        <v>924</v>
      </c>
      <c r="R2406">
        <v>3165</v>
      </c>
      <c r="S2406" s="19">
        <v>44154</v>
      </c>
      <c r="T2406">
        <v>162961</v>
      </c>
      <c r="U2406" t="s">
        <v>356</v>
      </c>
      <c r="V2406" s="19">
        <v>44203</v>
      </c>
      <c r="W2406" t="s">
        <v>372</v>
      </c>
      <c r="X2406" t="s">
        <v>373</v>
      </c>
      <c r="Y2406" t="s">
        <v>95</v>
      </c>
      <c r="Z2406" t="s">
        <v>369</v>
      </c>
      <c r="AA2406" s="29">
        <v>-100</v>
      </c>
      <c r="AB2406">
        <v>0</v>
      </c>
      <c r="AC2406">
        <f t="shared" si="456"/>
        <v>2021</v>
      </c>
      <c r="AD2406">
        <f t="shared" si="457"/>
        <v>1</v>
      </c>
      <c r="AE2406">
        <f t="shared" si="458"/>
        <v>2019</v>
      </c>
      <c r="AF2406">
        <f t="shared" si="459"/>
        <v>10</v>
      </c>
      <c r="AG2406" t="str">
        <f>VLOOKUP(F2406,vlookup!$A$2:$E$660,2,0)</f>
        <v>Retained</v>
      </c>
      <c r="AH2406" t="str">
        <f>VLOOKUP(F2406,vlookup!$A$2:$E$660,3,0)</f>
        <v>Service Contract</v>
      </c>
      <c r="AI2406" t="str">
        <f>VLOOKUP(F2406,vlookup!$A$2:$E$660,4,0)</f>
        <v>Used Car Programs</v>
      </c>
      <c r="AJ2406" t="str">
        <f>VLOOKUP(F2406,vlookup!$A$2:$E$660,5,0)</f>
        <v>High Mileage</v>
      </c>
      <c r="AL2406">
        <f t="shared" si="460"/>
        <v>57</v>
      </c>
      <c r="AM2406">
        <f t="shared" si="461"/>
        <v>451</v>
      </c>
      <c r="AN2406">
        <f t="shared" si="462"/>
        <v>5770</v>
      </c>
      <c r="AO2406" t="str">
        <f t="shared" si="463"/>
        <v/>
      </c>
      <c r="AP2406" t="str">
        <f t="shared" si="464"/>
        <v/>
      </c>
      <c r="AQ2406" t="str">
        <f t="shared" si="465"/>
        <v/>
      </c>
      <c r="AR2406">
        <f t="shared" si="466"/>
        <v>-100</v>
      </c>
      <c r="AS2406" t="str">
        <f t="shared" si="467"/>
        <v>3H509472J9-1</v>
      </c>
      <c r="AT2406" t="str">
        <f>IFERROR(IF(VLOOKUP(Y2406,vlookup!$I$2:$J$9,1,0)=Y2406,VLOOKUP(Y2406,vlookup!$I$2:$J$9,2,0),PROPER(Y2406)),PROPER(Y2406))</f>
        <v>Parts</v>
      </c>
      <c r="AU2406" t="str">
        <f>IFERROR(IF(B2406=VLOOKUP(B2406,vlookup!$L$2:$L$10,1,0),"Yes","No"),"No")</f>
        <v>No</v>
      </c>
    </row>
    <row r="2407" spans="1:47" ht="14.45" customHeight="1" x14ac:dyDescent="0.25">
      <c r="A2407" t="s">
        <v>1614</v>
      </c>
      <c r="B2407" s="31" t="s">
        <v>1615</v>
      </c>
      <c r="C2407">
        <v>1</v>
      </c>
      <c r="D2407">
        <v>1</v>
      </c>
      <c r="E2407" t="s">
        <v>382</v>
      </c>
      <c r="F2407" t="s">
        <v>464</v>
      </c>
      <c r="G2407" t="s">
        <v>1611</v>
      </c>
      <c r="H2407" t="s">
        <v>1612</v>
      </c>
      <c r="I2407">
        <v>157191</v>
      </c>
      <c r="J2407" s="19">
        <v>43744</v>
      </c>
      <c r="K2407" s="19">
        <v>43802</v>
      </c>
      <c r="L2407">
        <v>201911</v>
      </c>
      <c r="M2407" s="19">
        <v>43770</v>
      </c>
      <c r="N2407">
        <v>24616</v>
      </c>
      <c r="O2407" t="s">
        <v>1076</v>
      </c>
      <c r="P2407" t="s">
        <v>1616</v>
      </c>
      <c r="Q2407" t="s">
        <v>924</v>
      </c>
      <c r="R2407">
        <v>3165</v>
      </c>
      <c r="S2407" s="19">
        <v>44154</v>
      </c>
      <c r="T2407">
        <v>162961</v>
      </c>
      <c r="U2407" t="s">
        <v>356</v>
      </c>
      <c r="V2407" s="19">
        <v>44203</v>
      </c>
      <c r="W2407" t="s">
        <v>370</v>
      </c>
      <c r="X2407" t="s">
        <v>371</v>
      </c>
      <c r="Y2407" t="s">
        <v>95</v>
      </c>
      <c r="Z2407" t="s">
        <v>369</v>
      </c>
      <c r="AA2407" s="29">
        <v>-2695</v>
      </c>
      <c r="AB2407">
        <v>0</v>
      </c>
      <c r="AC2407">
        <f t="shared" si="456"/>
        <v>2021</v>
      </c>
      <c r="AD2407">
        <f t="shared" si="457"/>
        <v>1</v>
      </c>
      <c r="AE2407">
        <f t="shared" si="458"/>
        <v>2019</v>
      </c>
      <c r="AF2407">
        <f t="shared" si="459"/>
        <v>10</v>
      </c>
      <c r="AG2407" t="str">
        <f>VLOOKUP(F2407,vlookup!$A$2:$E$660,2,0)</f>
        <v>Retained</v>
      </c>
      <c r="AH2407" t="str">
        <f>VLOOKUP(F2407,vlookup!$A$2:$E$660,3,0)</f>
        <v>Service Contract</v>
      </c>
      <c r="AI2407" t="str">
        <f>VLOOKUP(F2407,vlookup!$A$2:$E$660,4,0)</f>
        <v>Used Car Programs</v>
      </c>
      <c r="AJ2407" t="str">
        <f>VLOOKUP(F2407,vlookup!$A$2:$E$660,5,0)</f>
        <v>High Mileage</v>
      </c>
      <c r="AL2407">
        <f t="shared" si="460"/>
        <v>57</v>
      </c>
      <c r="AM2407">
        <f t="shared" si="461"/>
        <v>451</v>
      </c>
      <c r="AN2407">
        <f t="shared" si="462"/>
        <v>5770</v>
      </c>
      <c r="AO2407" t="str">
        <f t="shared" si="463"/>
        <v/>
      </c>
      <c r="AP2407" t="str">
        <f t="shared" si="464"/>
        <v/>
      </c>
      <c r="AQ2407" t="str">
        <f t="shared" si="465"/>
        <v/>
      </c>
      <c r="AR2407">
        <f t="shared" si="466"/>
        <v>-2695</v>
      </c>
      <c r="AS2407" t="str">
        <f t="shared" si="467"/>
        <v>3H509472J9-1</v>
      </c>
      <c r="AT2407" t="str">
        <f>IFERROR(IF(VLOOKUP(Y2407,vlookup!$I$2:$J$9,1,0)=Y2407,VLOOKUP(Y2407,vlookup!$I$2:$J$9,2,0),PROPER(Y2407)),PROPER(Y2407))</f>
        <v>Parts</v>
      </c>
      <c r="AU2407" t="str">
        <f>IFERROR(IF(B2407=VLOOKUP(B2407,vlookup!$L$2:$L$10,1,0),"Yes","No"),"No")</f>
        <v>No</v>
      </c>
    </row>
    <row r="2408" spans="1:47" ht="14.45" customHeight="1" x14ac:dyDescent="0.25">
      <c r="A2408" t="s">
        <v>3099</v>
      </c>
      <c r="B2408" s="31" t="s">
        <v>3632</v>
      </c>
      <c r="C2408">
        <v>1</v>
      </c>
      <c r="D2408">
        <v>1</v>
      </c>
      <c r="E2408" t="s">
        <v>382</v>
      </c>
      <c r="F2408" t="s">
        <v>205</v>
      </c>
      <c r="G2408" t="s">
        <v>1611</v>
      </c>
      <c r="H2408" t="s">
        <v>1612</v>
      </c>
      <c r="I2408">
        <v>139830</v>
      </c>
      <c r="J2408" s="19">
        <v>42890</v>
      </c>
      <c r="K2408" s="19">
        <v>42914</v>
      </c>
      <c r="L2408">
        <v>201706</v>
      </c>
      <c r="M2408" s="19">
        <v>42887</v>
      </c>
      <c r="N2408">
        <v>24617</v>
      </c>
      <c r="O2408" t="s">
        <v>1070</v>
      </c>
      <c r="P2408" t="s">
        <v>1208</v>
      </c>
      <c r="Q2408" t="s">
        <v>924</v>
      </c>
      <c r="R2408">
        <v>14183</v>
      </c>
      <c r="S2408" s="19">
        <v>42928</v>
      </c>
      <c r="T2408">
        <v>140643</v>
      </c>
      <c r="U2408" t="s">
        <v>356</v>
      </c>
      <c r="V2408" s="19">
        <v>43049</v>
      </c>
      <c r="W2408" t="s">
        <v>362</v>
      </c>
      <c r="X2408" t="s">
        <v>363</v>
      </c>
      <c r="Y2408" t="s">
        <v>95</v>
      </c>
      <c r="Z2408" t="s">
        <v>358</v>
      </c>
      <c r="AA2408" s="29">
        <v>-158.51</v>
      </c>
      <c r="AB2408">
        <v>0</v>
      </c>
      <c r="AC2408">
        <f t="shared" si="456"/>
        <v>2017</v>
      </c>
      <c r="AD2408">
        <f t="shared" si="457"/>
        <v>11</v>
      </c>
      <c r="AE2408">
        <f t="shared" si="458"/>
        <v>2017</v>
      </c>
      <c r="AF2408">
        <f t="shared" si="459"/>
        <v>6</v>
      </c>
      <c r="AG2408" t="str">
        <f>VLOOKUP(F2408,vlookup!$A$2:$E$660,2,0)</f>
        <v>Retained</v>
      </c>
      <c r="AH2408" t="str">
        <f>VLOOKUP(F2408,vlookup!$A$2:$E$660,3,0)</f>
        <v>Service Contract</v>
      </c>
      <c r="AI2408" t="str">
        <f>VLOOKUP(F2408,vlookup!$A$2:$E$660,4,0)</f>
        <v>Used Car Programs</v>
      </c>
      <c r="AJ2408" t="str">
        <f>VLOOKUP(F2408,vlookup!$A$2:$E$660,5,0)</f>
        <v>High Mileage</v>
      </c>
      <c r="AL2408">
        <f t="shared" si="460"/>
        <v>24</v>
      </c>
      <c r="AM2408">
        <f t="shared" si="461"/>
        <v>156</v>
      </c>
      <c r="AN2408">
        <f t="shared" si="462"/>
        <v>813</v>
      </c>
      <c r="AO2408" t="str">
        <f t="shared" si="463"/>
        <v/>
      </c>
      <c r="AP2408" t="str">
        <f t="shared" si="464"/>
        <v/>
      </c>
      <c r="AQ2408" t="str">
        <f t="shared" si="465"/>
        <v/>
      </c>
      <c r="AR2408">
        <f t="shared" si="466"/>
        <v>-158.51</v>
      </c>
      <c r="AS2408" t="str">
        <f t="shared" si="467"/>
        <v>102252473-1</v>
      </c>
      <c r="AT2408" t="str">
        <f>IFERROR(IF(VLOOKUP(Y2408,vlookup!$I$2:$J$9,1,0)=Y2408,VLOOKUP(Y2408,vlookup!$I$2:$J$9,2,0),PROPER(Y2408)),PROPER(Y2408))</f>
        <v>Parts</v>
      </c>
      <c r="AU2408" t="str">
        <f>IFERROR(IF(B2408=VLOOKUP(B2408,vlookup!$L$2:$L$10,1,0),"Yes","No"),"No")</f>
        <v>No</v>
      </c>
    </row>
    <row r="2409" spans="1:47" ht="14.45" customHeight="1" x14ac:dyDescent="0.25">
      <c r="A2409" t="s">
        <v>1617</v>
      </c>
      <c r="B2409" s="31" t="s">
        <v>1618</v>
      </c>
      <c r="C2409">
        <v>1</v>
      </c>
      <c r="D2409">
        <v>1</v>
      </c>
      <c r="E2409" t="s">
        <v>382</v>
      </c>
      <c r="F2409" t="s">
        <v>464</v>
      </c>
      <c r="G2409" t="s">
        <v>1611</v>
      </c>
      <c r="H2409" t="s">
        <v>1612</v>
      </c>
      <c r="I2409">
        <v>105593</v>
      </c>
      <c r="J2409" s="19">
        <v>43561</v>
      </c>
      <c r="K2409" s="19">
        <v>43613</v>
      </c>
      <c r="L2409">
        <v>201905</v>
      </c>
      <c r="M2409" s="19">
        <v>43586</v>
      </c>
      <c r="N2409">
        <v>24617</v>
      </c>
      <c r="O2409" t="s">
        <v>1070</v>
      </c>
      <c r="P2409" t="s">
        <v>1619</v>
      </c>
      <c r="Q2409" t="s">
        <v>924</v>
      </c>
      <c r="R2409">
        <v>56101</v>
      </c>
      <c r="S2409" s="19">
        <v>43668</v>
      </c>
      <c r="T2409">
        <v>108641</v>
      </c>
      <c r="U2409" t="s">
        <v>356</v>
      </c>
      <c r="V2409" s="19">
        <v>43670</v>
      </c>
      <c r="W2409" t="s">
        <v>2866</v>
      </c>
      <c r="X2409" t="s">
        <v>2867</v>
      </c>
      <c r="Y2409" t="s">
        <v>95</v>
      </c>
      <c r="Z2409" t="s">
        <v>603</v>
      </c>
      <c r="AA2409" s="29">
        <v>-19.95</v>
      </c>
      <c r="AB2409">
        <v>0</v>
      </c>
      <c r="AC2409">
        <f t="shared" si="456"/>
        <v>2019</v>
      </c>
      <c r="AD2409">
        <f t="shared" si="457"/>
        <v>7</v>
      </c>
      <c r="AE2409">
        <f t="shared" si="458"/>
        <v>2019</v>
      </c>
      <c r="AF2409">
        <f t="shared" si="459"/>
        <v>4</v>
      </c>
      <c r="AG2409" t="str">
        <f>VLOOKUP(F2409,vlookup!$A$2:$E$660,2,0)</f>
        <v>Retained</v>
      </c>
      <c r="AH2409" t="str">
        <f>VLOOKUP(F2409,vlookup!$A$2:$E$660,3,0)</f>
        <v>Service Contract</v>
      </c>
      <c r="AI2409" t="str">
        <f>VLOOKUP(F2409,vlookup!$A$2:$E$660,4,0)</f>
        <v>Used Car Programs</v>
      </c>
      <c r="AJ2409" t="str">
        <f>VLOOKUP(F2409,vlookup!$A$2:$E$660,5,0)</f>
        <v>High Mileage</v>
      </c>
      <c r="AL2409">
        <f t="shared" si="460"/>
        <v>52</v>
      </c>
      <c r="AM2409">
        <f t="shared" si="461"/>
        <v>108</v>
      </c>
      <c r="AN2409">
        <f t="shared" si="462"/>
        <v>3048</v>
      </c>
      <c r="AO2409" t="str">
        <f t="shared" si="463"/>
        <v/>
      </c>
      <c r="AP2409" t="str">
        <f t="shared" si="464"/>
        <v/>
      </c>
      <c r="AQ2409" t="str">
        <f t="shared" si="465"/>
        <v/>
      </c>
      <c r="AR2409">
        <f t="shared" si="466"/>
        <v>-19.95</v>
      </c>
      <c r="AS2409" t="str">
        <f t="shared" si="467"/>
        <v>CH503713D9-1</v>
      </c>
      <c r="AT2409" t="str">
        <f>IFERROR(IF(VLOOKUP(Y2409,vlookup!$I$2:$J$9,1,0)=Y2409,VLOOKUP(Y2409,vlookup!$I$2:$J$9,2,0),PROPER(Y2409)),PROPER(Y2409))</f>
        <v>Parts</v>
      </c>
      <c r="AU2409" t="str">
        <f>IFERROR(IF(B2409=VLOOKUP(B2409,vlookup!$L$2:$L$10,1,0),"Yes","No"),"No")</f>
        <v>No</v>
      </c>
    </row>
    <row r="2410" spans="1:47" ht="14.45" customHeight="1" x14ac:dyDescent="0.25">
      <c r="A2410" t="s">
        <v>1617</v>
      </c>
      <c r="B2410" s="31" t="s">
        <v>1618</v>
      </c>
      <c r="C2410">
        <v>1</v>
      </c>
      <c r="D2410">
        <v>1</v>
      </c>
      <c r="E2410" t="s">
        <v>382</v>
      </c>
      <c r="F2410" t="s">
        <v>464</v>
      </c>
      <c r="G2410" t="s">
        <v>1611</v>
      </c>
      <c r="H2410" t="s">
        <v>1612</v>
      </c>
      <c r="I2410">
        <v>105593</v>
      </c>
      <c r="J2410" s="19">
        <v>43561</v>
      </c>
      <c r="K2410" s="19">
        <v>43613</v>
      </c>
      <c r="L2410">
        <v>201905</v>
      </c>
      <c r="M2410" s="19">
        <v>43586</v>
      </c>
      <c r="N2410">
        <v>24617</v>
      </c>
      <c r="O2410" t="s">
        <v>1070</v>
      </c>
      <c r="P2410" t="s">
        <v>1619</v>
      </c>
      <c r="Q2410" t="s">
        <v>924</v>
      </c>
      <c r="R2410">
        <v>56101</v>
      </c>
      <c r="S2410" s="19">
        <v>43668</v>
      </c>
      <c r="T2410">
        <v>108641</v>
      </c>
      <c r="U2410" t="s">
        <v>356</v>
      </c>
      <c r="V2410" s="19">
        <v>43670</v>
      </c>
      <c r="W2410" t="s">
        <v>2848</v>
      </c>
      <c r="X2410" t="s">
        <v>2849</v>
      </c>
      <c r="Y2410" t="s">
        <v>95</v>
      </c>
      <c r="Z2410" t="s">
        <v>603</v>
      </c>
      <c r="AA2410" s="29">
        <v>-225.48</v>
      </c>
      <c r="AB2410">
        <v>0</v>
      </c>
      <c r="AC2410">
        <f t="shared" si="456"/>
        <v>2019</v>
      </c>
      <c r="AD2410">
        <f t="shared" si="457"/>
        <v>7</v>
      </c>
      <c r="AE2410">
        <f t="shared" si="458"/>
        <v>2019</v>
      </c>
      <c r="AF2410">
        <f t="shared" si="459"/>
        <v>4</v>
      </c>
      <c r="AG2410" t="str">
        <f>VLOOKUP(F2410,vlookup!$A$2:$E$660,2,0)</f>
        <v>Retained</v>
      </c>
      <c r="AH2410" t="str">
        <f>VLOOKUP(F2410,vlookup!$A$2:$E$660,3,0)</f>
        <v>Service Contract</v>
      </c>
      <c r="AI2410" t="str">
        <f>VLOOKUP(F2410,vlookup!$A$2:$E$660,4,0)</f>
        <v>Used Car Programs</v>
      </c>
      <c r="AJ2410" t="str">
        <f>VLOOKUP(F2410,vlookup!$A$2:$E$660,5,0)</f>
        <v>High Mileage</v>
      </c>
      <c r="AL2410">
        <f t="shared" si="460"/>
        <v>52</v>
      </c>
      <c r="AM2410">
        <f t="shared" si="461"/>
        <v>108</v>
      </c>
      <c r="AN2410">
        <f t="shared" si="462"/>
        <v>3048</v>
      </c>
      <c r="AO2410" t="str">
        <f t="shared" si="463"/>
        <v/>
      </c>
      <c r="AP2410" t="str">
        <f t="shared" si="464"/>
        <v/>
      </c>
      <c r="AQ2410" t="str">
        <f t="shared" si="465"/>
        <v/>
      </c>
      <c r="AR2410">
        <f t="shared" si="466"/>
        <v>-225.48</v>
      </c>
      <c r="AS2410" t="str">
        <f t="shared" si="467"/>
        <v>CH503713D9-1</v>
      </c>
      <c r="AT2410" t="str">
        <f>IFERROR(IF(VLOOKUP(Y2410,vlookup!$I$2:$J$9,1,0)=Y2410,VLOOKUP(Y2410,vlookup!$I$2:$J$9,2,0),PROPER(Y2410)),PROPER(Y2410))</f>
        <v>Parts</v>
      </c>
      <c r="AU2410" t="str">
        <f>IFERROR(IF(B2410=VLOOKUP(B2410,vlookup!$L$2:$L$10,1,0),"Yes","No"),"No")</f>
        <v>No</v>
      </c>
    </row>
    <row r="2411" spans="1:47" ht="14.45" customHeight="1" x14ac:dyDescent="0.25">
      <c r="A2411" t="s">
        <v>1620</v>
      </c>
      <c r="B2411" s="31" t="s">
        <v>1621</v>
      </c>
      <c r="C2411">
        <v>1</v>
      </c>
      <c r="D2411">
        <v>1</v>
      </c>
      <c r="E2411" t="s">
        <v>571</v>
      </c>
      <c r="F2411" t="s">
        <v>205</v>
      </c>
      <c r="G2411" t="s">
        <v>3760</v>
      </c>
      <c r="H2411" t="s">
        <v>1622</v>
      </c>
      <c r="I2411">
        <v>75580</v>
      </c>
      <c r="J2411" s="19">
        <v>41675</v>
      </c>
      <c r="K2411" s="19">
        <v>41697</v>
      </c>
      <c r="L2411">
        <v>201402</v>
      </c>
      <c r="M2411" s="19">
        <v>41671</v>
      </c>
      <c r="N2411">
        <v>24616</v>
      </c>
      <c r="O2411" t="s">
        <v>1076</v>
      </c>
      <c r="P2411" t="s">
        <v>1623</v>
      </c>
      <c r="Q2411" t="s">
        <v>924</v>
      </c>
      <c r="R2411">
        <v>382</v>
      </c>
      <c r="S2411" s="19">
        <v>42027</v>
      </c>
      <c r="T2411">
        <v>78341</v>
      </c>
      <c r="U2411" t="s">
        <v>357</v>
      </c>
      <c r="V2411" s="19">
        <v>42038</v>
      </c>
      <c r="W2411" t="s">
        <v>367</v>
      </c>
      <c r="X2411" t="s">
        <v>368</v>
      </c>
      <c r="Y2411" t="s">
        <v>95</v>
      </c>
      <c r="Z2411" t="s">
        <v>365</v>
      </c>
      <c r="AA2411" s="29">
        <v>-27.98</v>
      </c>
      <c r="AB2411">
        <v>0</v>
      </c>
      <c r="AC2411">
        <f t="shared" si="456"/>
        <v>2015</v>
      </c>
      <c r="AD2411">
        <f t="shared" si="457"/>
        <v>2</v>
      </c>
      <c r="AE2411">
        <f t="shared" si="458"/>
        <v>2014</v>
      </c>
      <c r="AF2411">
        <f t="shared" si="459"/>
        <v>2</v>
      </c>
      <c r="AG2411" t="str">
        <f>VLOOKUP(F2411,vlookup!$A$2:$E$660,2,0)</f>
        <v>Retained</v>
      </c>
      <c r="AH2411" t="str">
        <f>VLOOKUP(F2411,vlookup!$A$2:$E$660,3,0)</f>
        <v>Service Contract</v>
      </c>
      <c r="AI2411" t="str">
        <f>VLOOKUP(F2411,vlookup!$A$2:$E$660,4,0)</f>
        <v>Used Car Programs</v>
      </c>
      <c r="AJ2411" t="str">
        <f>VLOOKUP(F2411,vlookup!$A$2:$E$660,5,0)</f>
        <v>High Mileage</v>
      </c>
      <c r="AL2411">
        <f t="shared" si="460"/>
        <v>22</v>
      </c>
      <c r="AM2411">
        <f t="shared" si="461"/>
        <v>358</v>
      </c>
      <c r="AN2411">
        <f t="shared" si="462"/>
        <v>2761</v>
      </c>
      <c r="AO2411" t="str">
        <f t="shared" si="463"/>
        <v/>
      </c>
      <c r="AP2411" t="str">
        <f t="shared" si="464"/>
        <v/>
      </c>
      <c r="AQ2411" t="str">
        <f t="shared" si="465"/>
        <v/>
      </c>
      <c r="AR2411">
        <f t="shared" si="466"/>
        <v>-27.98</v>
      </c>
      <c r="AS2411" t="str">
        <f t="shared" si="467"/>
        <v>86104374B4-1</v>
      </c>
      <c r="AT2411" t="str">
        <f>IFERROR(IF(VLOOKUP(Y2411,vlookup!$I$2:$J$9,1,0)=Y2411,VLOOKUP(Y2411,vlookup!$I$2:$J$9,2,0),PROPER(Y2411)),PROPER(Y2411))</f>
        <v>Parts</v>
      </c>
      <c r="AU2411" t="str">
        <f>IFERROR(IF(B2411=VLOOKUP(B2411,vlookup!$L$2:$L$10,1,0),"Yes","No"),"No")</f>
        <v>No</v>
      </c>
    </row>
    <row r="2412" spans="1:47" ht="14.45" customHeight="1" x14ac:dyDescent="0.25">
      <c r="A2412" t="s">
        <v>1620</v>
      </c>
      <c r="B2412" s="31" t="s">
        <v>1621</v>
      </c>
      <c r="C2412">
        <v>1</v>
      </c>
      <c r="D2412">
        <v>1</v>
      </c>
      <c r="E2412" t="s">
        <v>571</v>
      </c>
      <c r="F2412" t="s">
        <v>205</v>
      </c>
      <c r="G2412" t="s">
        <v>3760</v>
      </c>
      <c r="H2412" t="s">
        <v>1622</v>
      </c>
      <c r="I2412">
        <v>75580</v>
      </c>
      <c r="J2412" s="19">
        <v>41675</v>
      </c>
      <c r="K2412" s="19">
        <v>41697</v>
      </c>
      <c r="L2412">
        <v>201402</v>
      </c>
      <c r="M2412" s="19">
        <v>41671</v>
      </c>
      <c r="N2412">
        <v>24616</v>
      </c>
      <c r="O2412" t="s">
        <v>1076</v>
      </c>
      <c r="P2412" t="s">
        <v>1623</v>
      </c>
      <c r="Q2412" t="s">
        <v>924</v>
      </c>
      <c r="R2412">
        <v>382</v>
      </c>
      <c r="S2412" s="19">
        <v>42027</v>
      </c>
      <c r="T2412">
        <v>78341</v>
      </c>
      <c r="U2412" t="s">
        <v>357</v>
      </c>
      <c r="V2412" s="19">
        <v>42038</v>
      </c>
      <c r="W2412" t="s">
        <v>593</v>
      </c>
      <c r="X2412" t="s">
        <v>594</v>
      </c>
      <c r="Y2412" t="s">
        <v>95</v>
      </c>
      <c r="Z2412" t="s">
        <v>364</v>
      </c>
      <c r="AA2412" s="29">
        <v>-41.94</v>
      </c>
      <c r="AB2412">
        <v>0</v>
      </c>
      <c r="AC2412">
        <f t="shared" si="456"/>
        <v>2015</v>
      </c>
      <c r="AD2412">
        <f t="shared" si="457"/>
        <v>2</v>
      </c>
      <c r="AE2412">
        <f t="shared" si="458"/>
        <v>2014</v>
      </c>
      <c r="AF2412">
        <f t="shared" si="459"/>
        <v>2</v>
      </c>
      <c r="AG2412" t="str">
        <f>VLOOKUP(F2412,vlookup!$A$2:$E$660,2,0)</f>
        <v>Retained</v>
      </c>
      <c r="AH2412" t="str">
        <f>VLOOKUP(F2412,vlookup!$A$2:$E$660,3,0)</f>
        <v>Service Contract</v>
      </c>
      <c r="AI2412" t="str">
        <f>VLOOKUP(F2412,vlookup!$A$2:$E$660,4,0)</f>
        <v>Used Car Programs</v>
      </c>
      <c r="AJ2412" t="str">
        <f>VLOOKUP(F2412,vlookup!$A$2:$E$660,5,0)</f>
        <v>High Mileage</v>
      </c>
      <c r="AL2412">
        <f t="shared" si="460"/>
        <v>22</v>
      </c>
      <c r="AM2412">
        <f t="shared" si="461"/>
        <v>358</v>
      </c>
      <c r="AN2412">
        <f t="shared" si="462"/>
        <v>2761</v>
      </c>
      <c r="AO2412" t="str">
        <f t="shared" si="463"/>
        <v/>
      </c>
      <c r="AP2412" t="str">
        <f t="shared" si="464"/>
        <v/>
      </c>
      <c r="AQ2412" t="str">
        <f t="shared" si="465"/>
        <v/>
      </c>
      <c r="AR2412">
        <f t="shared" si="466"/>
        <v>-41.94</v>
      </c>
      <c r="AS2412" t="str">
        <f t="shared" si="467"/>
        <v>86104374B4-1</v>
      </c>
      <c r="AT2412" t="str">
        <f>IFERROR(IF(VLOOKUP(Y2412,vlookup!$I$2:$J$9,1,0)=Y2412,VLOOKUP(Y2412,vlookup!$I$2:$J$9,2,0),PROPER(Y2412)),PROPER(Y2412))</f>
        <v>Parts</v>
      </c>
      <c r="AU2412" t="str">
        <f>IFERROR(IF(B2412=VLOOKUP(B2412,vlookup!$L$2:$L$10,1,0),"Yes","No"),"No")</f>
        <v>No</v>
      </c>
    </row>
    <row r="2413" spans="1:47" ht="14.45" customHeight="1" x14ac:dyDescent="0.25">
      <c r="A2413" t="s">
        <v>1620</v>
      </c>
      <c r="B2413" s="31" t="s">
        <v>1621</v>
      </c>
      <c r="C2413">
        <v>1</v>
      </c>
      <c r="D2413">
        <v>1</v>
      </c>
      <c r="E2413" t="s">
        <v>571</v>
      </c>
      <c r="F2413" t="s">
        <v>205</v>
      </c>
      <c r="G2413" t="s">
        <v>3760</v>
      </c>
      <c r="H2413" t="s">
        <v>1622</v>
      </c>
      <c r="I2413">
        <v>75580</v>
      </c>
      <c r="J2413" s="19">
        <v>41675</v>
      </c>
      <c r="K2413" s="19">
        <v>41697</v>
      </c>
      <c r="L2413">
        <v>201402</v>
      </c>
      <c r="M2413" s="19">
        <v>41671</v>
      </c>
      <c r="N2413">
        <v>24616</v>
      </c>
      <c r="O2413" t="s">
        <v>1076</v>
      </c>
      <c r="P2413" t="s">
        <v>1623</v>
      </c>
      <c r="Q2413" t="s">
        <v>924</v>
      </c>
      <c r="R2413">
        <v>382</v>
      </c>
      <c r="S2413" s="19">
        <v>42027</v>
      </c>
      <c r="T2413">
        <v>78341</v>
      </c>
      <c r="U2413" t="s">
        <v>357</v>
      </c>
      <c r="V2413" s="19">
        <v>42038</v>
      </c>
      <c r="W2413" t="s">
        <v>587</v>
      </c>
      <c r="X2413" t="s">
        <v>588</v>
      </c>
      <c r="Y2413" t="s">
        <v>95</v>
      </c>
      <c r="Z2413" t="s">
        <v>364</v>
      </c>
      <c r="AA2413" s="29">
        <v>-612.41999999999996</v>
      </c>
      <c r="AB2413">
        <v>0</v>
      </c>
      <c r="AC2413">
        <f t="shared" si="456"/>
        <v>2015</v>
      </c>
      <c r="AD2413">
        <f t="shared" si="457"/>
        <v>2</v>
      </c>
      <c r="AE2413">
        <f t="shared" si="458"/>
        <v>2014</v>
      </c>
      <c r="AF2413">
        <f t="shared" si="459"/>
        <v>2</v>
      </c>
      <c r="AG2413" t="str">
        <f>VLOOKUP(F2413,vlookup!$A$2:$E$660,2,0)</f>
        <v>Retained</v>
      </c>
      <c r="AH2413" t="str">
        <f>VLOOKUP(F2413,vlookup!$A$2:$E$660,3,0)</f>
        <v>Service Contract</v>
      </c>
      <c r="AI2413" t="str">
        <f>VLOOKUP(F2413,vlookup!$A$2:$E$660,4,0)</f>
        <v>Used Car Programs</v>
      </c>
      <c r="AJ2413" t="str">
        <f>VLOOKUP(F2413,vlookup!$A$2:$E$660,5,0)</f>
        <v>High Mileage</v>
      </c>
      <c r="AL2413">
        <f t="shared" si="460"/>
        <v>22</v>
      </c>
      <c r="AM2413">
        <f t="shared" si="461"/>
        <v>358</v>
      </c>
      <c r="AN2413">
        <f t="shared" si="462"/>
        <v>2761</v>
      </c>
      <c r="AO2413" t="str">
        <f t="shared" si="463"/>
        <v/>
      </c>
      <c r="AP2413" t="str">
        <f t="shared" si="464"/>
        <v/>
      </c>
      <c r="AQ2413" t="str">
        <f t="shared" si="465"/>
        <v/>
      </c>
      <c r="AR2413">
        <f t="shared" si="466"/>
        <v>-612.41999999999996</v>
      </c>
      <c r="AS2413" t="str">
        <f t="shared" si="467"/>
        <v>86104374B4-1</v>
      </c>
      <c r="AT2413" t="str">
        <f>IFERROR(IF(VLOOKUP(Y2413,vlookup!$I$2:$J$9,1,0)=Y2413,VLOOKUP(Y2413,vlookup!$I$2:$J$9,2,0),PROPER(Y2413)),PROPER(Y2413))</f>
        <v>Parts</v>
      </c>
      <c r="AU2413" t="str">
        <f>IFERROR(IF(B2413=VLOOKUP(B2413,vlookup!$L$2:$L$10,1,0),"Yes","No"),"No")</f>
        <v>No</v>
      </c>
    </row>
    <row r="2414" spans="1:47" ht="14.45" customHeight="1" x14ac:dyDescent="0.25">
      <c r="A2414" t="s">
        <v>3100</v>
      </c>
      <c r="B2414" s="31" t="s">
        <v>3101</v>
      </c>
      <c r="C2414">
        <v>1</v>
      </c>
      <c r="D2414">
        <v>1</v>
      </c>
      <c r="E2414" t="s">
        <v>571</v>
      </c>
      <c r="F2414" t="s">
        <v>205</v>
      </c>
      <c r="G2414" t="s">
        <v>1837</v>
      </c>
      <c r="H2414" t="s">
        <v>3102</v>
      </c>
      <c r="I2414">
        <v>104142</v>
      </c>
      <c r="J2414" s="19">
        <v>41960</v>
      </c>
      <c r="K2414" s="19">
        <v>41997</v>
      </c>
      <c r="L2414">
        <v>201412</v>
      </c>
      <c r="M2414" s="19">
        <v>41974</v>
      </c>
      <c r="N2414">
        <v>24616</v>
      </c>
      <c r="O2414" t="s">
        <v>1076</v>
      </c>
      <c r="P2414" t="s">
        <v>3103</v>
      </c>
      <c r="Q2414" t="s">
        <v>924</v>
      </c>
      <c r="R2414">
        <v>41762</v>
      </c>
      <c r="S2414" s="19">
        <v>42016</v>
      </c>
      <c r="T2414">
        <v>105155</v>
      </c>
      <c r="U2414" t="s">
        <v>357</v>
      </c>
      <c r="V2414" s="19">
        <v>42016</v>
      </c>
      <c r="W2414" t="s">
        <v>2866</v>
      </c>
      <c r="X2414" t="s">
        <v>2867</v>
      </c>
      <c r="Y2414" t="s">
        <v>95</v>
      </c>
      <c r="Z2414" t="s">
        <v>603</v>
      </c>
      <c r="AA2414" s="29">
        <v>-5.95</v>
      </c>
      <c r="AB2414">
        <v>0</v>
      </c>
      <c r="AC2414">
        <f t="shared" si="456"/>
        <v>2015</v>
      </c>
      <c r="AD2414">
        <f t="shared" si="457"/>
        <v>1</v>
      </c>
      <c r="AE2414">
        <f t="shared" si="458"/>
        <v>2014</v>
      </c>
      <c r="AF2414">
        <f t="shared" si="459"/>
        <v>11</v>
      </c>
      <c r="AG2414" t="str">
        <f>VLOOKUP(F2414,vlookup!$A$2:$E$660,2,0)</f>
        <v>Retained</v>
      </c>
      <c r="AH2414" t="str">
        <f>VLOOKUP(F2414,vlookup!$A$2:$E$660,3,0)</f>
        <v>Service Contract</v>
      </c>
      <c r="AI2414" t="str">
        <f>VLOOKUP(F2414,vlookup!$A$2:$E$660,4,0)</f>
        <v>Used Car Programs</v>
      </c>
      <c r="AJ2414" t="str">
        <f>VLOOKUP(F2414,vlookup!$A$2:$E$660,5,0)</f>
        <v>High Mileage</v>
      </c>
      <c r="AL2414">
        <f t="shared" si="460"/>
        <v>37</v>
      </c>
      <c r="AM2414">
        <f t="shared" si="461"/>
        <v>55</v>
      </c>
      <c r="AN2414">
        <f t="shared" si="462"/>
        <v>1013</v>
      </c>
      <c r="AO2414" t="str">
        <f t="shared" si="463"/>
        <v/>
      </c>
      <c r="AP2414">
        <f t="shared" si="464"/>
        <v>-5.95</v>
      </c>
      <c r="AQ2414" t="str">
        <f t="shared" si="465"/>
        <v/>
      </c>
      <c r="AR2414" t="str">
        <f t="shared" si="466"/>
        <v/>
      </c>
      <c r="AS2414" t="str">
        <f t="shared" si="467"/>
        <v>9C119204K4-1</v>
      </c>
      <c r="AT2414" t="str">
        <f>IFERROR(IF(VLOOKUP(Y2414,vlookup!$I$2:$J$9,1,0)=Y2414,VLOOKUP(Y2414,vlookup!$I$2:$J$9,2,0),PROPER(Y2414)),PROPER(Y2414))</f>
        <v>Parts</v>
      </c>
      <c r="AU2414" t="str">
        <f>IFERROR(IF(B2414=VLOOKUP(B2414,vlookup!$L$2:$L$10,1,0),"Yes","No"),"No")</f>
        <v>No</v>
      </c>
    </row>
    <row r="2415" spans="1:47" ht="14.45" customHeight="1" x14ac:dyDescent="0.25">
      <c r="A2415" t="s">
        <v>3100</v>
      </c>
      <c r="B2415" s="31" t="s">
        <v>3101</v>
      </c>
      <c r="C2415">
        <v>1</v>
      </c>
      <c r="D2415">
        <v>1</v>
      </c>
      <c r="E2415" t="s">
        <v>571</v>
      </c>
      <c r="F2415" t="s">
        <v>205</v>
      </c>
      <c r="G2415" t="s">
        <v>1837</v>
      </c>
      <c r="H2415" t="s">
        <v>3102</v>
      </c>
      <c r="I2415">
        <v>104142</v>
      </c>
      <c r="J2415" s="19">
        <v>41960</v>
      </c>
      <c r="K2415" s="19">
        <v>41997</v>
      </c>
      <c r="L2415">
        <v>201412</v>
      </c>
      <c r="M2415" s="19">
        <v>41974</v>
      </c>
      <c r="N2415">
        <v>24616</v>
      </c>
      <c r="O2415" t="s">
        <v>1076</v>
      </c>
      <c r="P2415" t="s">
        <v>3103</v>
      </c>
      <c r="Q2415" t="s">
        <v>924</v>
      </c>
      <c r="R2415">
        <v>41762</v>
      </c>
      <c r="S2415" s="19">
        <v>42016</v>
      </c>
      <c r="T2415">
        <v>105155</v>
      </c>
      <c r="U2415" t="s">
        <v>357</v>
      </c>
      <c r="V2415" s="19">
        <v>42016</v>
      </c>
      <c r="W2415" t="s">
        <v>3104</v>
      </c>
      <c r="X2415" t="s">
        <v>3105</v>
      </c>
      <c r="Y2415" t="s">
        <v>95</v>
      </c>
      <c r="Z2415" t="s">
        <v>603</v>
      </c>
      <c r="AA2415" s="29">
        <v>-739.73</v>
      </c>
      <c r="AB2415">
        <v>0</v>
      </c>
      <c r="AC2415">
        <f t="shared" si="456"/>
        <v>2015</v>
      </c>
      <c r="AD2415">
        <f t="shared" si="457"/>
        <v>1</v>
      </c>
      <c r="AE2415">
        <f t="shared" si="458"/>
        <v>2014</v>
      </c>
      <c r="AF2415">
        <f t="shared" si="459"/>
        <v>11</v>
      </c>
      <c r="AG2415" t="str">
        <f>VLOOKUP(F2415,vlookup!$A$2:$E$660,2,0)</f>
        <v>Retained</v>
      </c>
      <c r="AH2415" t="str">
        <f>VLOOKUP(F2415,vlookup!$A$2:$E$660,3,0)</f>
        <v>Service Contract</v>
      </c>
      <c r="AI2415" t="str">
        <f>VLOOKUP(F2415,vlookup!$A$2:$E$660,4,0)</f>
        <v>Used Car Programs</v>
      </c>
      <c r="AJ2415" t="str">
        <f>VLOOKUP(F2415,vlookup!$A$2:$E$660,5,0)</f>
        <v>High Mileage</v>
      </c>
      <c r="AL2415">
        <f t="shared" si="460"/>
        <v>37</v>
      </c>
      <c r="AM2415">
        <f t="shared" si="461"/>
        <v>55</v>
      </c>
      <c r="AN2415">
        <f t="shared" si="462"/>
        <v>1013</v>
      </c>
      <c r="AO2415" t="str">
        <f t="shared" si="463"/>
        <v/>
      </c>
      <c r="AP2415">
        <f t="shared" si="464"/>
        <v>-739.73</v>
      </c>
      <c r="AQ2415" t="str">
        <f t="shared" si="465"/>
        <v/>
      </c>
      <c r="AR2415" t="str">
        <f t="shared" si="466"/>
        <v/>
      </c>
      <c r="AS2415" t="str">
        <f t="shared" si="467"/>
        <v>9C119204K4-1</v>
      </c>
      <c r="AT2415" t="str">
        <f>IFERROR(IF(VLOOKUP(Y2415,vlookup!$I$2:$J$9,1,0)=Y2415,VLOOKUP(Y2415,vlookup!$I$2:$J$9,2,0),PROPER(Y2415)),PROPER(Y2415))</f>
        <v>Parts</v>
      </c>
      <c r="AU2415" t="str">
        <f>IFERROR(IF(B2415=VLOOKUP(B2415,vlookup!$L$2:$L$10,1,0),"Yes","No"),"No")</f>
        <v>No</v>
      </c>
    </row>
    <row r="2416" spans="1:47" ht="14.45" customHeight="1" x14ac:dyDescent="0.25">
      <c r="A2416" t="s">
        <v>1624</v>
      </c>
      <c r="B2416" s="31" t="s">
        <v>1625</v>
      </c>
      <c r="C2416">
        <v>1</v>
      </c>
      <c r="D2416">
        <v>1</v>
      </c>
      <c r="E2416" t="s">
        <v>571</v>
      </c>
      <c r="F2416" t="s">
        <v>60</v>
      </c>
      <c r="G2416" t="s">
        <v>919</v>
      </c>
      <c r="H2416" t="s">
        <v>3711</v>
      </c>
      <c r="I2416">
        <v>119113</v>
      </c>
      <c r="J2416" s="19">
        <v>41293</v>
      </c>
      <c r="K2416" s="19">
        <v>41333</v>
      </c>
      <c r="L2416">
        <v>201302</v>
      </c>
      <c r="M2416" s="19">
        <v>41306</v>
      </c>
      <c r="N2416">
        <v>24616</v>
      </c>
      <c r="O2416" t="s">
        <v>1076</v>
      </c>
      <c r="P2416" t="s">
        <v>1626</v>
      </c>
      <c r="Q2416" t="s">
        <v>924</v>
      </c>
      <c r="R2416">
        <v>208018171</v>
      </c>
      <c r="S2416" s="19">
        <v>41430</v>
      </c>
      <c r="T2416">
        <v>124274</v>
      </c>
      <c r="U2416" t="s">
        <v>357</v>
      </c>
      <c r="V2416" s="19">
        <v>41442</v>
      </c>
      <c r="W2416" t="s">
        <v>3106</v>
      </c>
      <c r="X2416" t="s">
        <v>3107</v>
      </c>
      <c r="Y2416" t="s">
        <v>95</v>
      </c>
      <c r="Z2416" t="s">
        <v>364</v>
      </c>
      <c r="AA2416" s="29">
        <v>-1300</v>
      </c>
      <c r="AB2416" t="s">
        <v>544</v>
      </c>
      <c r="AC2416">
        <f t="shared" si="456"/>
        <v>2013</v>
      </c>
      <c r="AD2416">
        <f t="shared" si="457"/>
        <v>6</v>
      </c>
      <c r="AE2416">
        <f t="shared" si="458"/>
        <v>2013</v>
      </c>
      <c r="AF2416">
        <f t="shared" si="459"/>
        <v>1</v>
      </c>
      <c r="AG2416" t="str">
        <f>VLOOKUP(F2416,vlookup!$A$2:$E$660,2,0)</f>
        <v>Retained</v>
      </c>
      <c r="AH2416" t="str">
        <f>VLOOKUP(F2416,vlookup!$A$2:$E$660,3,0)</f>
        <v>Service Contract</v>
      </c>
      <c r="AI2416" t="str">
        <f>VLOOKUP(F2416,vlookup!$A$2:$E$660,4,0)</f>
        <v>Used Car Programs</v>
      </c>
      <c r="AJ2416" t="str">
        <f>VLOOKUP(F2416,vlookup!$A$2:$E$660,5,0)</f>
        <v>High Mileage</v>
      </c>
      <c r="AL2416">
        <f t="shared" si="460"/>
        <v>39</v>
      </c>
      <c r="AM2416">
        <f t="shared" si="461"/>
        <v>148</v>
      </c>
      <c r="AN2416">
        <f t="shared" si="462"/>
        <v>5161</v>
      </c>
      <c r="AO2416" t="str">
        <f t="shared" si="463"/>
        <v/>
      </c>
      <c r="AP2416" t="str">
        <f t="shared" si="464"/>
        <v/>
      </c>
      <c r="AQ2416" t="str">
        <f t="shared" si="465"/>
        <v/>
      </c>
      <c r="AR2416">
        <f t="shared" si="466"/>
        <v>-1300</v>
      </c>
      <c r="AS2416" t="str">
        <f t="shared" si="467"/>
        <v>5T562364A3Y-1</v>
      </c>
      <c r="AT2416" t="str">
        <f>IFERROR(IF(VLOOKUP(Y2416,vlookup!$I$2:$J$9,1,0)=Y2416,VLOOKUP(Y2416,vlookup!$I$2:$J$9,2,0),PROPER(Y2416)),PROPER(Y2416))</f>
        <v>Parts</v>
      </c>
      <c r="AU2416" t="str">
        <f>IFERROR(IF(B2416=VLOOKUP(B2416,vlookup!$L$2:$L$10,1,0),"Yes","No"),"No")</f>
        <v>No</v>
      </c>
    </row>
    <row r="2417" spans="1:47" ht="14.45" customHeight="1" x14ac:dyDescent="0.25">
      <c r="A2417" t="s">
        <v>1624</v>
      </c>
      <c r="B2417" s="31" t="s">
        <v>1625</v>
      </c>
      <c r="C2417">
        <v>1</v>
      </c>
      <c r="D2417">
        <v>1</v>
      </c>
      <c r="E2417" t="s">
        <v>571</v>
      </c>
      <c r="F2417" t="s">
        <v>60</v>
      </c>
      <c r="G2417" t="s">
        <v>919</v>
      </c>
      <c r="H2417" t="s">
        <v>3711</v>
      </c>
      <c r="I2417">
        <v>119113</v>
      </c>
      <c r="J2417" s="19">
        <v>41293</v>
      </c>
      <c r="K2417" s="19">
        <v>41333</v>
      </c>
      <c r="L2417">
        <v>201302</v>
      </c>
      <c r="M2417" s="19">
        <v>41306</v>
      </c>
      <c r="N2417">
        <v>24616</v>
      </c>
      <c r="O2417" t="s">
        <v>1076</v>
      </c>
      <c r="P2417" t="s">
        <v>1626</v>
      </c>
      <c r="Q2417" t="s">
        <v>924</v>
      </c>
      <c r="R2417">
        <v>208018171</v>
      </c>
      <c r="S2417" s="19">
        <v>41430</v>
      </c>
      <c r="T2417">
        <v>124274</v>
      </c>
      <c r="U2417" t="s">
        <v>357</v>
      </c>
      <c r="V2417" s="19">
        <v>41442</v>
      </c>
      <c r="W2417" t="s">
        <v>3399</v>
      </c>
      <c r="X2417" t="s">
        <v>3155</v>
      </c>
      <c r="Y2417" t="s">
        <v>95</v>
      </c>
      <c r="Z2417" t="s">
        <v>364</v>
      </c>
      <c r="AA2417" s="29">
        <v>-49.66</v>
      </c>
      <c r="AB2417" t="s">
        <v>544</v>
      </c>
      <c r="AC2417">
        <f t="shared" si="456"/>
        <v>2013</v>
      </c>
      <c r="AD2417">
        <f t="shared" si="457"/>
        <v>6</v>
      </c>
      <c r="AE2417">
        <f t="shared" si="458"/>
        <v>2013</v>
      </c>
      <c r="AF2417">
        <f t="shared" si="459"/>
        <v>1</v>
      </c>
      <c r="AG2417" t="str">
        <f>VLOOKUP(F2417,vlookup!$A$2:$E$660,2,0)</f>
        <v>Retained</v>
      </c>
      <c r="AH2417" t="str">
        <f>VLOOKUP(F2417,vlookup!$A$2:$E$660,3,0)</f>
        <v>Service Contract</v>
      </c>
      <c r="AI2417" t="str">
        <f>VLOOKUP(F2417,vlookup!$A$2:$E$660,4,0)</f>
        <v>Used Car Programs</v>
      </c>
      <c r="AJ2417" t="str">
        <f>VLOOKUP(F2417,vlookup!$A$2:$E$660,5,0)</f>
        <v>High Mileage</v>
      </c>
      <c r="AL2417">
        <f t="shared" si="460"/>
        <v>39</v>
      </c>
      <c r="AM2417">
        <f t="shared" si="461"/>
        <v>148</v>
      </c>
      <c r="AN2417">
        <f t="shared" si="462"/>
        <v>5161</v>
      </c>
      <c r="AO2417" t="str">
        <f t="shared" si="463"/>
        <v/>
      </c>
      <c r="AP2417" t="str">
        <f t="shared" si="464"/>
        <v/>
      </c>
      <c r="AQ2417" t="str">
        <f t="shared" si="465"/>
        <v/>
      </c>
      <c r="AR2417">
        <f t="shared" si="466"/>
        <v>-49.66</v>
      </c>
      <c r="AS2417" t="str">
        <f t="shared" si="467"/>
        <v>5T562364A3Y-1</v>
      </c>
      <c r="AT2417" t="str">
        <f>IFERROR(IF(VLOOKUP(Y2417,vlookup!$I$2:$J$9,1,0)=Y2417,VLOOKUP(Y2417,vlookup!$I$2:$J$9,2,0),PROPER(Y2417)),PROPER(Y2417))</f>
        <v>Parts</v>
      </c>
      <c r="AU2417" t="str">
        <f>IFERROR(IF(B2417=VLOOKUP(B2417,vlookup!$L$2:$L$10,1,0),"Yes","No"),"No")</f>
        <v>No</v>
      </c>
    </row>
    <row r="2418" spans="1:47" ht="14.45" customHeight="1" x14ac:dyDescent="0.25">
      <c r="A2418" t="s">
        <v>1091</v>
      </c>
      <c r="B2418" s="31" t="s">
        <v>1092</v>
      </c>
      <c r="C2418">
        <v>2</v>
      </c>
      <c r="D2418">
        <v>1</v>
      </c>
      <c r="E2418" t="s">
        <v>571</v>
      </c>
      <c r="F2418" t="s">
        <v>60</v>
      </c>
      <c r="G2418" t="s">
        <v>919</v>
      </c>
      <c r="H2418" t="s">
        <v>3711</v>
      </c>
      <c r="I2418">
        <v>129929</v>
      </c>
      <c r="J2418" s="19">
        <v>41220</v>
      </c>
      <c r="K2418" s="19">
        <v>41262</v>
      </c>
      <c r="L2418">
        <v>201212</v>
      </c>
      <c r="M2418" s="19">
        <v>41244</v>
      </c>
      <c r="N2418">
        <v>24616</v>
      </c>
      <c r="O2418" t="s">
        <v>1076</v>
      </c>
      <c r="P2418" t="s">
        <v>1093</v>
      </c>
      <c r="Q2418" t="s">
        <v>924</v>
      </c>
      <c r="R2418">
        <v>10795</v>
      </c>
      <c r="S2418" s="19">
        <v>41325</v>
      </c>
      <c r="T2418">
        <v>133891</v>
      </c>
      <c r="U2418" t="s">
        <v>357</v>
      </c>
      <c r="V2418" s="19">
        <v>41338</v>
      </c>
      <c r="W2418" t="s">
        <v>2854</v>
      </c>
      <c r="X2418" t="s">
        <v>2855</v>
      </c>
      <c r="Y2418" t="s">
        <v>95</v>
      </c>
      <c r="Z2418" t="s">
        <v>364</v>
      </c>
      <c r="AA2418" s="29">
        <v>-1980</v>
      </c>
      <c r="AB2418" t="s">
        <v>544</v>
      </c>
      <c r="AC2418">
        <f t="shared" si="456"/>
        <v>2013</v>
      </c>
      <c r="AD2418">
        <f t="shared" si="457"/>
        <v>3</v>
      </c>
      <c r="AE2418">
        <f t="shared" si="458"/>
        <v>2012</v>
      </c>
      <c r="AF2418">
        <f t="shared" si="459"/>
        <v>11</v>
      </c>
      <c r="AG2418" t="str">
        <f>VLOOKUP(F2418,vlookup!$A$2:$E$660,2,0)</f>
        <v>Retained</v>
      </c>
      <c r="AH2418" t="str">
        <f>VLOOKUP(F2418,vlookup!$A$2:$E$660,3,0)</f>
        <v>Service Contract</v>
      </c>
      <c r="AI2418" t="str">
        <f>VLOOKUP(F2418,vlookup!$A$2:$E$660,4,0)</f>
        <v>Used Car Programs</v>
      </c>
      <c r="AJ2418" t="str">
        <f>VLOOKUP(F2418,vlookup!$A$2:$E$660,5,0)</f>
        <v>High Mileage</v>
      </c>
      <c r="AL2418">
        <f t="shared" si="460"/>
        <v>42</v>
      </c>
      <c r="AM2418">
        <f t="shared" si="461"/>
        <v>118</v>
      </c>
      <c r="AN2418">
        <f t="shared" si="462"/>
        <v>3962</v>
      </c>
      <c r="AO2418" t="str">
        <f t="shared" si="463"/>
        <v/>
      </c>
      <c r="AP2418" t="str">
        <f t="shared" si="464"/>
        <v/>
      </c>
      <c r="AQ2418" t="str">
        <f t="shared" si="465"/>
        <v/>
      </c>
      <c r="AR2418">
        <f t="shared" si="466"/>
        <v>-1980</v>
      </c>
      <c r="AS2418" t="str">
        <f t="shared" si="467"/>
        <v>5T612307K2Y-2</v>
      </c>
      <c r="AT2418" t="str">
        <f>IFERROR(IF(VLOOKUP(Y2418,vlookup!$I$2:$J$9,1,0)=Y2418,VLOOKUP(Y2418,vlookup!$I$2:$J$9,2,0),PROPER(Y2418)),PROPER(Y2418))</f>
        <v>Parts</v>
      </c>
      <c r="AU2418" t="str">
        <f>IFERROR(IF(B2418=VLOOKUP(B2418,vlookup!$L$2:$L$10,1,0),"Yes","No"),"No")</f>
        <v>No</v>
      </c>
    </row>
    <row r="2419" spans="1:47" ht="14.45" customHeight="1" x14ac:dyDescent="0.25">
      <c r="A2419" t="s">
        <v>1091</v>
      </c>
      <c r="B2419" s="31" t="s">
        <v>1092</v>
      </c>
      <c r="C2419">
        <v>2</v>
      </c>
      <c r="D2419">
        <v>1</v>
      </c>
      <c r="E2419" t="s">
        <v>571</v>
      </c>
      <c r="F2419" t="s">
        <v>60</v>
      </c>
      <c r="G2419" t="s">
        <v>919</v>
      </c>
      <c r="H2419" t="s">
        <v>3711</v>
      </c>
      <c r="I2419">
        <v>129929</v>
      </c>
      <c r="J2419" s="19">
        <v>41220</v>
      </c>
      <c r="K2419" s="19">
        <v>41262</v>
      </c>
      <c r="L2419">
        <v>201212</v>
      </c>
      <c r="M2419" s="19">
        <v>41244</v>
      </c>
      <c r="N2419">
        <v>24616</v>
      </c>
      <c r="O2419" t="s">
        <v>1076</v>
      </c>
      <c r="P2419" t="s">
        <v>1093</v>
      </c>
      <c r="Q2419" t="s">
        <v>924</v>
      </c>
      <c r="R2419">
        <v>10795</v>
      </c>
      <c r="S2419" s="19">
        <v>41325</v>
      </c>
      <c r="T2419">
        <v>133891</v>
      </c>
      <c r="U2419" t="s">
        <v>357</v>
      </c>
      <c r="V2419" s="19">
        <v>41338</v>
      </c>
      <c r="W2419" t="s">
        <v>3293</v>
      </c>
      <c r="X2419" t="s">
        <v>3294</v>
      </c>
      <c r="Y2419" t="s">
        <v>95</v>
      </c>
      <c r="Z2419" t="s">
        <v>364</v>
      </c>
      <c r="AA2419" s="29">
        <v>-35</v>
      </c>
      <c r="AB2419" t="s">
        <v>544</v>
      </c>
      <c r="AC2419">
        <f t="shared" si="456"/>
        <v>2013</v>
      </c>
      <c r="AD2419">
        <f t="shared" si="457"/>
        <v>3</v>
      </c>
      <c r="AE2419">
        <f t="shared" si="458"/>
        <v>2012</v>
      </c>
      <c r="AF2419">
        <f t="shared" si="459"/>
        <v>11</v>
      </c>
      <c r="AG2419" t="str">
        <f>VLOOKUP(F2419,vlookup!$A$2:$E$660,2,0)</f>
        <v>Retained</v>
      </c>
      <c r="AH2419" t="str">
        <f>VLOOKUP(F2419,vlookup!$A$2:$E$660,3,0)</f>
        <v>Service Contract</v>
      </c>
      <c r="AI2419" t="str">
        <f>VLOOKUP(F2419,vlookup!$A$2:$E$660,4,0)</f>
        <v>Used Car Programs</v>
      </c>
      <c r="AJ2419" t="str">
        <f>VLOOKUP(F2419,vlookup!$A$2:$E$660,5,0)</f>
        <v>High Mileage</v>
      </c>
      <c r="AL2419">
        <f t="shared" si="460"/>
        <v>42</v>
      </c>
      <c r="AM2419">
        <f t="shared" si="461"/>
        <v>118</v>
      </c>
      <c r="AN2419">
        <f t="shared" si="462"/>
        <v>3962</v>
      </c>
      <c r="AO2419" t="str">
        <f t="shared" si="463"/>
        <v/>
      </c>
      <c r="AP2419" t="str">
        <f t="shared" si="464"/>
        <v/>
      </c>
      <c r="AQ2419" t="str">
        <f t="shared" si="465"/>
        <v/>
      </c>
      <c r="AR2419">
        <f t="shared" si="466"/>
        <v>-35</v>
      </c>
      <c r="AS2419" t="str">
        <f t="shared" si="467"/>
        <v>5T612307K2Y-2</v>
      </c>
      <c r="AT2419" t="str">
        <f>IFERROR(IF(VLOOKUP(Y2419,vlookup!$I$2:$J$9,1,0)=Y2419,VLOOKUP(Y2419,vlookup!$I$2:$J$9,2,0),PROPER(Y2419)),PROPER(Y2419))</f>
        <v>Parts</v>
      </c>
      <c r="AU2419" t="str">
        <f>IFERROR(IF(B2419=VLOOKUP(B2419,vlookup!$L$2:$L$10,1,0),"Yes","No"),"No")</f>
        <v>No</v>
      </c>
    </row>
    <row r="2420" spans="1:47" ht="14.45" customHeight="1" x14ac:dyDescent="0.25">
      <c r="A2420" t="s">
        <v>1091</v>
      </c>
      <c r="B2420" s="31" t="s">
        <v>1092</v>
      </c>
      <c r="C2420">
        <v>2</v>
      </c>
      <c r="D2420">
        <v>1</v>
      </c>
      <c r="E2420" t="s">
        <v>571</v>
      </c>
      <c r="F2420" t="s">
        <v>60</v>
      </c>
      <c r="G2420" t="s">
        <v>919</v>
      </c>
      <c r="H2420" t="s">
        <v>3711</v>
      </c>
      <c r="I2420">
        <v>129929</v>
      </c>
      <c r="J2420" s="19">
        <v>41220</v>
      </c>
      <c r="K2420" s="19">
        <v>41262</v>
      </c>
      <c r="L2420">
        <v>201212</v>
      </c>
      <c r="M2420" s="19">
        <v>41244</v>
      </c>
      <c r="N2420">
        <v>24616</v>
      </c>
      <c r="O2420" t="s">
        <v>1076</v>
      </c>
      <c r="P2420" t="s">
        <v>1093</v>
      </c>
      <c r="Q2420" t="s">
        <v>924</v>
      </c>
      <c r="R2420">
        <v>10795</v>
      </c>
      <c r="S2420" s="19">
        <v>41325</v>
      </c>
      <c r="T2420">
        <v>133891</v>
      </c>
      <c r="U2420" t="s">
        <v>357</v>
      </c>
      <c r="V2420" s="19">
        <v>41338</v>
      </c>
      <c r="W2420" t="s">
        <v>3030</v>
      </c>
      <c r="X2420" t="s">
        <v>3031</v>
      </c>
      <c r="Y2420" t="s">
        <v>95</v>
      </c>
      <c r="Z2420" t="s">
        <v>14</v>
      </c>
      <c r="AA2420" s="29">
        <v>-37</v>
      </c>
      <c r="AB2420" t="s">
        <v>544</v>
      </c>
      <c r="AC2420">
        <f t="shared" si="456"/>
        <v>2013</v>
      </c>
      <c r="AD2420">
        <f t="shared" si="457"/>
        <v>3</v>
      </c>
      <c r="AE2420">
        <f t="shared" si="458"/>
        <v>2012</v>
      </c>
      <c r="AF2420">
        <f t="shared" si="459"/>
        <v>11</v>
      </c>
      <c r="AG2420" t="str">
        <f>VLOOKUP(F2420,vlookup!$A$2:$E$660,2,0)</f>
        <v>Retained</v>
      </c>
      <c r="AH2420" t="str">
        <f>VLOOKUP(F2420,vlookup!$A$2:$E$660,3,0)</f>
        <v>Service Contract</v>
      </c>
      <c r="AI2420" t="str">
        <f>VLOOKUP(F2420,vlookup!$A$2:$E$660,4,0)</f>
        <v>Used Car Programs</v>
      </c>
      <c r="AJ2420" t="str">
        <f>VLOOKUP(F2420,vlookup!$A$2:$E$660,5,0)</f>
        <v>High Mileage</v>
      </c>
      <c r="AL2420">
        <f t="shared" si="460"/>
        <v>42</v>
      </c>
      <c r="AM2420">
        <f t="shared" si="461"/>
        <v>118</v>
      </c>
      <c r="AN2420">
        <f t="shared" si="462"/>
        <v>3962</v>
      </c>
      <c r="AO2420" t="str">
        <f t="shared" si="463"/>
        <v/>
      </c>
      <c r="AP2420" t="str">
        <f t="shared" si="464"/>
        <v/>
      </c>
      <c r="AQ2420" t="str">
        <f t="shared" si="465"/>
        <v/>
      </c>
      <c r="AR2420">
        <f t="shared" si="466"/>
        <v>-37</v>
      </c>
      <c r="AS2420" t="str">
        <f t="shared" si="467"/>
        <v>5T612307K2Y-2</v>
      </c>
      <c r="AT2420" t="str">
        <f>IFERROR(IF(VLOOKUP(Y2420,vlookup!$I$2:$J$9,1,0)=Y2420,VLOOKUP(Y2420,vlookup!$I$2:$J$9,2,0),PROPER(Y2420)),PROPER(Y2420))</f>
        <v>Parts</v>
      </c>
      <c r="AU2420" t="str">
        <f>IFERROR(IF(B2420=VLOOKUP(B2420,vlookup!$L$2:$L$10,1,0),"Yes","No"),"No")</f>
        <v>No</v>
      </c>
    </row>
    <row r="2421" spans="1:47" ht="14.45" customHeight="1" x14ac:dyDescent="0.25">
      <c r="A2421" t="s">
        <v>1627</v>
      </c>
      <c r="B2421" s="31" t="s">
        <v>1628</v>
      </c>
      <c r="C2421">
        <v>1</v>
      </c>
      <c r="D2421">
        <v>1</v>
      </c>
      <c r="E2421" t="s">
        <v>382</v>
      </c>
      <c r="F2421" t="s">
        <v>464</v>
      </c>
      <c r="G2421" t="s">
        <v>602</v>
      </c>
      <c r="H2421">
        <v>2500</v>
      </c>
      <c r="I2421">
        <v>76605</v>
      </c>
      <c r="J2421" s="19">
        <v>43668</v>
      </c>
      <c r="K2421" s="19">
        <v>43705</v>
      </c>
      <c r="L2421">
        <v>201908</v>
      </c>
      <c r="M2421" s="19">
        <v>43678</v>
      </c>
      <c r="N2421">
        <v>24617</v>
      </c>
      <c r="O2421" t="s">
        <v>1070</v>
      </c>
      <c r="P2421" t="s">
        <v>1629</v>
      </c>
      <c r="Q2421" t="s">
        <v>924</v>
      </c>
      <c r="R2421">
        <v>71752</v>
      </c>
      <c r="S2421" s="19">
        <v>43756</v>
      </c>
      <c r="T2421">
        <v>78544</v>
      </c>
      <c r="U2421" t="s">
        <v>356</v>
      </c>
      <c r="V2421" s="19">
        <v>43760</v>
      </c>
      <c r="W2421" t="s">
        <v>648</v>
      </c>
      <c r="X2421" t="s">
        <v>649</v>
      </c>
      <c r="Y2421" t="s">
        <v>95</v>
      </c>
      <c r="Z2421" t="s">
        <v>364</v>
      </c>
      <c r="AA2421" s="29">
        <v>-5.79</v>
      </c>
      <c r="AB2421">
        <v>0</v>
      </c>
      <c r="AC2421">
        <f t="shared" si="456"/>
        <v>2019</v>
      </c>
      <c r="AD2421">
        <f t="shared" si="457"/>
        <v>10</v>
      </c>
      <c r="AE2421">
        <f t="shared" si="458"/>
        <v>2019</v>
      </c>
      <c r="AF2421">
        <f t="shared" si="459"/>
        <v>7</v>
      </c>
      <c r="AG2421" t="str">
        <f>VLOOKUP(F2421,vlookup!$A$2:$E$660,2,0)</f>
        <v>Retained</v>
      </c>
      <c r="AH2421" t="str">
        <f>VLOOKUP(F2421,vlookup!$A$2:$E$660,3,0)</f>
        <v>Service Contract</v>
      </c>
      <c r="AI2421" t="str">
        <f>VLOOKUP(F2421,vlookup!$A$2:$E$660,4,0)</f>
        <v>Used Car Programs</v>
      </c>
      <c r="AJ2421" t="str">
        <f>VLOOKUP(F2421,vlookup!$A$2:$E$660,5,0)</f>
        <v>High Mileage</v>
      </c>
      <c r="AL2421">
        <f t="shared" si="460"/>
        <v>36</v>
      </c>
      <c r="AM2421">
        <f t="shared" si="461"/>
        <v>90</v>
      </c>
      <c r="AN2421">
        <f t="shared" si="462"/>
        <v>1939</v>
      </c>
      <c r="AO2421" t="str">
        <f t="shared" si="463"/>
        <v/>
      </c>
      <c r="AP2421" t="str">
        <f t="shared" si="464"/>
        <v/>
      </c>
      <c r="AQ2421">
        <f t="shared" si="465"/>
        <v>-5.79</v>
      </c>
      <c r="AR2421" t="str">
        <f t="shared" si="466"/>
        <v/>
      </c>
      <c r="AS2421" t="str">
        <f t="shared" si="467"/>
        <v>FG521412G9-1</v>
      </c>
      <c r="AT2421" t="str">
        <f>IFERROR(IF(VLOOKUP(Y2421,vlookup!$I$2:$J$9,1,0)=Y2421,VLOOKUP(Y2421,vlookup!$I$2:$J$9,2,0),PROPER(Y2421)),PROPER(Y2421))</f>
        <v>Parts</v>
      </c>
      <c r="AU2421" t="str">
        <f>IFERROR(IF(B2421=VLOOKUP(B2421,vlookup!$L$2:$L$10,1,0),"Yes","No"),"No")</f>
        <v>No</v>
      </c>
    </row>
    <row r="2422" spans="1:47" ht="14.45" customHeight="1" x14ac:dyDescent="0.25">
      <c r="A2422" t="s">
        <v>1627</v>
      </c>
      <c r="B2422" s="31" t="s">
        <v>1628</v>
      </c>
      <c r="C2422">
        <v>1</v>
      </c>
      <c r="D2422">
        <v>1</v>
      </c>
      <c r="E2422" t="s">
        <v>382</v>
      </c>
      <c r="F2422" t="s">
        <v>464</v>
      </c>
      <c r="G2422" t="s">
        <v>602</v>
      </c>
      <c r="H2422">
        <v>2500</v>
      </c>
      <c r="I2422">
        <v>76605</v>
      </c>
      <c r="J2422" s="19">
        <v>43668</v>
      </c>
      <c r="K2422" s="19">
        <v>43705</v>
      </c>
      <c r="L2422">
        <v>201908</v>
      </c>
      <c r="M2422" s="19">
        <v>43678</v>
      </c>
      <c r="N2422">
        <v>24617</v>
      </c>
      <c r="O2422" t="s">
        <v>1070</v>
      </c>
      <c r="P2422" t="s">
        <v>1629</v>
      </c>
      <c r="Q2422" t="s">
        <v>924</v>
      </c>
      <c r="R2422">
        <v>71752</v>
      </c>
      <c r="S2422" s="19">
        <v>43756</v>
      </c>
      <c r="T2422">
        <v>78544</v>
      </c>
      <c r="U2422" t="s">
        <v>356</v>
      </c>
      <c r="V2422" s="19">
        <v>43760</v>
      </c>
      <c r="W2422" t="s">
        <v>593</v>
      </c>
      <c r="X2422" t="s">
        <v>594</v>
      </c>
      <c r="Y2422" t="s">
        <v>95</v>
      </c>
      <c r="Z2422" t="s">
        <v>364</v>
      </c>
      <c r="AA2422" s="29">
        <v>-78</v>
      </c>
      <c r="AB2422">
        <v>0</v>
      </c>
      <c r="AC2422">
        <f t="shared" si="456"/>
        <v>2019</v>
      </c>
      <c r="AD2422">
        <f t="shared" si="457"/>
        <v>10</v>
      </c>
      <c r="AE2422">
        <f t="shared" si="458"/>
        <v>2019</v>
      </c>
      <c r="AF2422">
        <f t="shared" si="459"/>
        <v>7</v>
      </c>
      <c r="AG2422" t="str">
        <f>VLOOKUP(F2422,vlookup!$A$2:$E$660,2,0)</f>
        <v>Retained</v>
      </c>
      <c r="AH2422" t="str">
        <f>VLOOKUP(F2422,vlookup!$A$2:$E$660,3,0)</f>
        <v>Service Contract</v>
      </c>
      <c r="AI2422" t="str">
        <f>VLOOKUP(F2422,vlookup!$A$2:$E$660,4,0)</f>
        <v>Used Car Programs</v>
      </c>
      <c r="AJ2422" t="str">
        <f>VLOOKUP(F2422,vlookup!$A$2:$E$660,5,0)</f>
        <v>High Mileage</v>
      </c>
      <c r="AL2422">
        <f t="shared" si="460"/>
        <v>36</v>
      </c>
      <c r="AM2422">
        <f t="shared" si="461"/>
        <v>90</v>
      </c>
      <c r="AN2422">
        <f t="shared" si="462"/>
        <v>1939</v>
      </c>
      <c r="AO2422" t="str">
        <f t="shared" si="463"/>
        <v/>
      </c>
      <c r="AP2422" t="str">
        <f t="shared" si="464"/>
        <v/>
      </c>
      <c r="AQ2422">
        <f t="shared" si="465"/>
        <v>-78</v>
      </c>
      <c r="AR2422" t="str">
        <f t="shared" si="466"/>
        <v/>
      </c>
      <c r="AS2422" t="str">
        <f t="shared" si="467"/>
        <v>FG521412G9-1</v>
      </c>
      <c r="AT2422" t="str">
        <f>IFERROR(IF(VLOOKUP(Y2422,vlookup!$I$2:$J$9,1,0)=Y2422,VLOOKUP(Y2422,vlookup!$I$2:$J$9,2,0),PROPER(Y2422)),PROPER(Y2422))</f>
        <v>Parts</v>
      </c>
      <c r="AU2422" t="str">
        <f>IFERROR(IF(B2422=VLOOKUP(B2422,vlookup!$L$2:$L$10,1,0),"Yes","No"),"No")</f>
        <v>No</v>
      </c>
    </row>
    <row r="2423" spans="1:47" ht="14.45" customHeight="1" x14ac:dyDescent="0.25">
      <c r="A2423" t="s">
        <v>1627</v>
      </c>
      <c r="B2423" s="31" t="s">
        <v>1628</v>
      </c>
      <c r="C2423">
        <v>1</v>
      </c>
      <c r="D2423">
        <v>1</v>
      </c>
      <c r="E2423" t="s">
        <v>382</v>
      </c>
      <c r="F2423" t="s">
        <v>464</v>
      </c>
      <c r="G2423" t="s">
        <v>602</v>
      </c>
      <c r="H2423">
        <v>2500</v>
      </c>
      <c r="I2423">
        <v>76605</v>
      </c>
      <c r="J2423" s="19">
        <v>43668</v>
      </c>
      <c r="K2423" s="19">
        <v>43705</v>
      </c>
      <c r="L2423">
        <v>201908</v>
      </c>
      <c r="M2423" s="19">
        <v>43678</v>
      </c>
      <c r="N2423">
        <v>24617</v>
      </c>
      <c r="O2423" t="s">
        <v>1070</v>
      </c>
      <c r="P2423" t="s">
        <v>1629</v>
      </c>
      <c r="Q2423" t="s">
        <v>924</v>
      </c>
      <c r="R2423">
        <v>71752</v>
      </c>
      <c r="S2423" s="19">
        <v>43756</v>
      </c>
      <c r="T2423">
        <v>78544</v>
      </c>
      <c r="U2423" t="s">
        <v>356</v>
      </c>
      <c r="V2423" s="19">
        <v>43760</v>
      </c>
      <c r="W2423" t="s">
        <v>988</v>
      </c>
      <c r="X2423" t="s">
        <v>989</v>
      </c>
      <c r="Y2423" t="s">
        <v>95</v>
      </c>
      <c r="Z2423" t="s">
        <v>364</v>
      </c>
      <c r="AA2423" s="29">
        <v>-169</v>
      </c>
      <c r="AB2423">
        <v>0</v>
      </c>
      <c r="AC2423">
        <f t="shared" si="456"/>
        <v>2019</v>
      </c>
      <c r="AD2423">
        <f t="shared" si="457"/>
        <v>10</v>
      </c>
      <c r="AE2423">
        <f t="shared" si="458"/>
        <v>2019</v>
      </c>
      <c r="AF2423">
        <f t="shared" si="459"/>
        <v>7</v>
      </c>
      <c r="AG2423" t="str">
        <f>VLOOKUP(F2423,vlookup!$A$2:$E$660,2,0)</f>
        <v>Retained</v>
      </c>
      <c r="AH2423" t="str">
        <f>VLOOKUP(F2423,vlookup!$A$2:$E$660,3,0)</f>
        <v>Service Contract</v>
      </c>
      <c r="AI2423" t="str">
        <f>VLOOKUP(F2423,vlookup!$A$2:$E$660,4,0)</f>
        <v>Used Car Programs</v>
      </c>
      <c r="AJ2423" t="str">
        <f>VLOOKUP(F2423,vlookup!$A$2:$E$660,5,0)</f>
        <v>High Mileage</v>
      </c>
      <c r="AL2423">
        <f t="shared" si="460"/>
        <v>36</v>
      </c>
      <c r="AM2423">
        <f t="shared" si="461"/>
        <v>90</v>
      </c>
      <c r="AN2423">
        <f t="shared" si="462"/>
        <v>1939</v>
      </c>
      <c r="AO2423" t="str">
        <f t="shared" si="463"/>
        <v/>
      </c>
      <c r="AP2423" t="str">
        <f t="shared" si="464"/>
        <v/>
      </c>
      <c r="AQ2423">
        <f t="shared" si="465"/>
        <v>-169</v>
      </c>
      <c r="AR2423" t="str">
        <f t="shared" si="466"/>
        <v/>
      </c>
      <c r="AS2423" t="str">
        <f t="shared" si="467"/>
        <v>FG521412G9-1</v>
      </c>
      <c r="AT2423" t="str">
        <f>IFERROR(IF(VLOOKUP(Y2423,vlookup!$I$2:$J$9,1,0)=Y2423,VLOOKUP(Y2423,vlookup!$I$2:$J$9,2,0),PROPER(Y2423)),PROPER(Y2423))</f>
        <v>Parts</v>
      </c>
      <c r="AU2423" t="str">
        <f>IFERROR(IF(B2423=VLOOKUP(B2423,vlookup!$L$2:$L$10,1,0),"Yes","No"),"No")</f>
        <v>No</v>
      </c>
    </row>
    <row r="2424" spans="1:47" ht="14.45" customHeight="1" x14ac:dyDescent="0.25">
      <c r="A2424" t="s">
        <v>1630</v>
      </c>
      <c r="B2424" s="31" t="s">
        <v>1631</v>
      </c>
      <c r="C2424">
        <v>3</v>
      </c>
      <c r="D2424">
        <v>1</v>
      </c>
      <c r="E2424" t="s">
        <v>382</v>
      </c>
      <c r="F2424" t="s">
        <v>464</v>
      </c>
      <c r="G2424" t="s">
        <v>602</v>
      </c>
      <c r="H2424">
        <v>2500</v>
      </c>
      <c r="I2424">
        <v>102095</v>
      </c>
      <c r="J2424" s="19">
        <v>44219</v>
      </c>
      <c r="K2424" s="19">
        <v>44236</v>
      </c>
      <c r="L2424">
        <v>202102</v>
      </c>
      <c r="M2424" s="19">
        <v>44228</v>
      </c>
      <c r="N2424">
        <v>24617</v>
      </c>
      <c r="O2424" t="s">
        <v>1070</v>
      </c>
      <c r="P2424" t="s">
        <v>1632</v>
      </c>
      <c r="Q2424" t="s">
        <v>924</v>
      </c>
      <c r="R2424">
        <v>168009</v>
      </c>
      <c r="S2424" s="19">
        <v>44340</v>
      </c>
      <c r="T2424">
        <v>105260</v>
      </c>
      <c r="U2424" t="s">
        <v>356</v>
      </c>
      <c r="V2424" s="19">
        <v>44341</v>
      </c>
      <c r="W2424" t="s">
        <v>2822</v>
      </c>
      <c r="X2424" t="s">
        <v>2823</v>
      </c>
      <c r="Y2424" t="s">
        <v>95</v>
      </c>
      <c r="Z2424" t="s">
        <v>366</v>
      </c>
      <c r="AA2424" s="29">
        <v>-159.94999999999999</v>
      </c>
      <c r="AB2424">
        <v>0</v>
      </c>
      <c r="AC2424">
        <f t="shared" si="456"/>
        <v>2021</v>
      </c>
      <c r="AD2424">
        <f t="shared" si="457"/>
        <v>5</v>
      </c>
      <c r="AE2424">
        <f t="shared" si="458"/>
        <v>2021</v>
      </c>
      <c r="AF2424">
        <f t="shared" si="459"/>
        <v>1</v>
      </c>
      <c r="AG2424" t="str">
        <f>VLOOKUP(F2424,vlookup!$A$2:$E$660,2,0)</f>
        <v>Retained</v>
      </c>
      <c r="AH2424" t="str">
        <f>VLOOKUP(F2424,vlookup!$A$2:$E$660,3,0)</f>
        <v>Service Contract</v>
      </c>
      <c r="AI2424" t="str">
        <f>VLOOKUP(F2424,vlookup!$A$2:$E$660,4,0)</f>
        <v>Used Car Programs</v>
      </c>
      <c r="AJ2424" t="str">
        <f>VLOOKUP(F2424,vlookup!$A$2:$E$660,5,0)</f>
        <v>High Mileage</v>
      </c>
      <c r="AL2424">
        <f t="shared" si="460"/>
        <v>16</v>
      </c>
      <c r="AM2424">
        <f t="shared" si="461"/>
        <v>122</v>
      </c>
      <c r="AN2424">
        <f t="shared" si="462"/>
        <v>3165</v>
      </c>
      <c r="AO2424" t="str">
        <f t="shared" si="463"/>
        <v/>
      </c>
      <c r="AP2424" t="str">
        <f t="shared" si="464"/>
        <v/>
      </c>
      <c r="AQ2424" t="str">
        <f t="shared" si="465"/>
        <v/>
      </c>
      <c r="AR2424">
        <f t="shared" si="466"/>
        <v>-159.94999999999999</v>
      </c>
      <c r="AS2424" t="str">
        <f t="shared" si="467"/>
        <v>ZAGDG523529A21-3</v>
      </c>
      <c r="AT2424" t="str">
        <f>IFERROR(IF(VLOOKUP(Y2424,vlookup!$I$2:$J$9,1,0)=Y2424,VLOOKUP(Y2424,vlookup!$I$2:$J$9,2,0),PROPER(Y2424)),PROPER(Y2424))</f>
        <v>Parts</v>
      </c>
      <c r="AU2424" t="str">
        <f>IFERROR(IF(B2424=VLOOKUP(B2424,vlookup!$L$2:$L$10,1,0),"Yes","No"),"No")</f>
        <v>No</v>
      </c>
    </row>
    <row r="2425" spans="1:47" ht="14.45" customHeight="1" x14ac:dyDescent="0.25">
      <c r="A2425" t="s">
        <v>1633</v>
      </c>
      <c r="B2425" s="31" t="s">
        <v>3579</v>
      </c>
      <c r="C2425">
        <v>1</v>
      </c>
      <c r="D2425">
        <v>1</v>
      </c>
      <c r="E2425" t="s">
        <v>382</v>
      </c>
      <c r="F2425" t="s">
        <v>205</v>
      </c>
      <c r="G2425" t="s">
        <v>922</v>
      </c>
      <c r="H2425" t="s">
        <v>926</v>
      </c>
      <c r="I2425">
        <v>157331</v>
      </c>
      <c r="J2425" s="19">
        <v>41827</v>
      </c>
      <c r="K2425" s="19">
        <v>41851</v>
      </c>
      <c r="L2425">
        <v>201407</v>
      </c>
      <c r="M2425" s="19">
        <v>41821</v>
      </c>
      <c r="N2425">
        <v>24617</v>
      </c>
      <c r="O2425" t="s">
        <v>1070</v>
      </c>
      <c r="P2425" t="s">
        <v>1634</v>
      </c>
      <c r="Q2425" t="s">
        <v>924</v>
      </c>
      <c r="R2425">
        <v>814617</v>
      </c>
      <c r="S2425" s="19">
        <v>41857</v>
      </c>
      <c r="T2425">
        <v>158360</v>
      </c>
      <c r="U2425" t="s">
        <v>357</v>
      </c>
      <c r="V2425" s="19">
        <v>41920</v>
      </c>
      <c r="W2425" t="s">
        <v>2822</v>
      </c>
      <c r="X2425" t="s">
        <v>2823</v>
      </c>
      <c r="Y2425" t="s">
        <v>95</v>
      </c>
      <c r="Z2425" t="s">
        <v>366</v>
      </c>
      <c r="AA2425" s="29">
        <v>-105.4</v>
      </c>
      <c r="AB2425">
        <v>0</v>
      </c>
      <c r="AC2425">
        <f t="shared" si="456"/>
        <v>2014</v>
      </c>
      <c r="AD2425">
        <f t="shared" si="457"/>
        <v>10</v>
      </c>
      <c r="AE2425">
        <f t="shared" si="458"/>
        <v>2014</v>
      </c>
      <c r="AF2425">
        <f t="shared" si="459"/>
        <v>7</v>
      </c>
      <c r="AG2425" t="str">
        <f>VLOOKUP(F2425,vlookup!$A$2:$E$660,2,0)</f>
        <v>Retained</v>
      </c>
      <c r="AH2425" t="str">
        <f>VLOOKUP(F2425,vlookup!$A$2:$E$660,3,0)</f>
        <v>Service Contract</v>
      </c>
      <c r="AI2425" t="str">
        <f>VLOOKUP(F2425,vlookup!$A$2:$E$660,4,0)</f>
        <v>Used Car Programs</v>
      </c>
      <c r="AJ2425" t="str">
        <f>VLOOKUP(F2425,vlookup!$A$2:$E$660,5,0)</f>
        <v>High Mileage</v>
      </c>
      <c r="AL2425">
        <f t="shared" si="460"/>
        <v>24</v>
      </c>
      <c r="AM2425">
        <f t="shared" si="461"/>
        <v>91</v>
      </c>
      <c r="AN2425">
        <f t="shared" si="462"/>
        <v>1029</v>
      </c>
      <c r="AO2425" t="str">
        <f t="shared" si="463"/>
        <v/>
      </c>
      <c r="AP2425" t="str">
        <f t="shared" si="464"/>
        <v/>
      </c>
      <c r="AQ2425" t="str">
        <f t="shared" si="465"/>
        <v/>
      </c>
      <c r="AR2425">
        <f t="shared" si="466"/>
        <v>-105.4</v>
      </c>
      <c r="AS2425" t="str">
        <f t="shared" si="467"/>
        <v>102109017-1</v>
      </c>
      <c r="AT2425" t="str">
        <f>IFERROR(IF(VLOOKUP(Y2425,vlookup!$I$2:$J$9,1,0)=Y2425,VLOOKUP(Y2425,vlookup!$I$2:$J$9,2,0),PROPER(Y2425)),PROPER(Y2425))</f>
        <v>Parts</v>
      </c>
      <c r="AU2425" t="str">
        <f>IFERROR(IF(B2425=VLOOKUP(B2425,vlookup!$L$2:$L$10,1,0),"Yes","No"),"No")</f>
        <v>No</v>
      </c>
    </row>
    <row r="2426" spans="1:47" ht="14.45" customHeight="1" x14ac:dyDescent="0.25">
      <c r="A2426" t="s">
        <v>1633</v>
      </c>
      <c r="B2426" s="31" t="s">
        <v>3579</v>
      </c>
      <c r="C2426">
        <v>1</v>
      </c>
      <c r="D2426">
        <v>1</v>
      </c>
      <c r="E2426" t="s">
        <v>382</v>
      </c>
      <c r="F2426" t="s">
        <v>205</v>
      </c>
      <c r="G2426" t="s">
        <v>922</v>
      </c>
      <c r="H2426" t="s">
        <v>926</v>
      </c>
      <c r="I2426">
        <v>157331</v>
      </c>
      <c r="J2426" s="19">
        <v>41827</v>
      </c>
      <c r="K2426" s="19">
        <v>41851</v>
      </c>
      <c r="L2426">
        <v>201407</v>
      </c>
      <c r="M2426" s="19">
        <v>41821</v>
      </c>
      <c r="N2426">
        <v>24617</v>
      </c>
      <c r="O2426" t="s">
        <v>1070</v>
      </c>
      <c r="P2426" t="s">
        <v>1634</v>
      </c>
      <c r="Q2426" t="s">
        <v>924</v>
      </c>
      <c r="R2426">
        <v>814617</v>
      </c>
      <c r="S2426" s="19">
        <v>41857</v>
      </c>
      <c r="T2426">
        <v>158360</v>
      </c>
      <c r="U2426" t="s">
        <v>357</v>
      </c>
      <c r="V2426" s="19">
        <v>41920</v>
      </c>
      <c r="W2426" t="s">
        <v>2946</v>
      </c>
      <c r="X2426" t="s">
        <v>2947</v>
      </c>
      <c r="Y2426" t="s">
        <v>95</v>
      </c>
      <c r="Z2426" t="s">
        <v>366</v>
      </c>
      <c r="AA2426" s="29">
        <v>-29.6</v>
      </c>
      <c r="AB2426">
        <v>0</v>
      </c>
      <c r="AC2426">
        <f t="shared" si="456"/>
        <v>2014</v>
      </c>
      <c r="AD2426">
        <f t="shared" si="457"/>
        <v>10</v>
      </c>
      <c r="AE2426">
        <f t="shared" si="458"/>
        <v>2014</v>
      </c>
      <c r="AF2426">
        <f t="shared" si="459"/>
        <v>7</v>
      </c>
      <c r="AG2426" t="str">
        <f>VLOOKUP(F2426,vlookup!$A$2:$E$660,2,0)</f>
        <v>Retained</v>
      </c>
      <c r="AH2426" t="str">
        <f>VLOOKUP(F2426,vlookup!$A$2:$E$660,3,0)</f>
        <v>Service Contract</v>
      </c>
      <c r="AI2426" t="str">
        <f>VLOOKUP(F2426,vlookup!$A$2:$E$660,4,0)</f>
        <v>Used Car Programs</v>
      </c>
      <c r="AJ2426" t="str">
        <f>VLOOKUP(F2426,vlookup!$A$2:$E$660,5,0)</f>
        <v>High Mileage</v>
      </c>
      <c r="AL2426">
        <f t="shared" si="460"/>
        <v>24</v>
      </c>
      <c r="AM2426">
        <f t="shared" si="461"/>
        <v>91</v>
      </c>
      <c r="AN2426">
        <f t="shared" si="462"/>
        <v>1029</v>
      </c>
      <c r="AO2426" t="str">
        <f t="shared" si="463"/>
        <v/>
      </c>
      <c r="AP2426" t="str">
        <f t="shared" si="464"/>
        <v/>
      </c>
      <c r="AQ2426" t="str">
        <f t="shared" si="465"/>
        <v/>
      </c>
      <c r="AR2426">
        <f t="shared" si="466"/>
        <v>-29.6</v>
      </c>
      <c r="AS2426" t="str">
        <f t="shared" si="467"/>
        <v>102109017-1</v>
      </c>
      <c r="AT2426" t="str">
        <f>IFERROR(IF(VLOOKUP(Y2426,vlookup!$I$2:$J$9,1,0)=Y2426,VLOOKUP(Y2426,vlookup!$I$2:$J$9,2,0),PROPER(Y2426)),PROPER(Y2426))</f>
        <v>Parts</v>
      </c>
      <c r="AU2426" t="str">
        <f>IFERROR(IF(B2426=VLOOKUP(B2426,vlookup!$L$2:$L$10,1,0),"Yes","No"),"No")</f>
        <v>No</v>
      </c>
    </row>
    <row r="2427" spans="1:47" ht="14.45" customHeight="1" x14ac:dyDescent="0.25">
      <c r="A2427" t="s">
        <v>1633</v>
      </c>
      <c r="B2427" s="31" t="s">
        <v>3579</v>
      </c>
      <c r="C2427">
        <v>1</v>
      </c>
      <c r="D2427">
        <v>1</v>
      </c>
      <c r="E2427" t="s">
        <v>382</v>
      </c>
      <c r="F2427" t="s">
        <v>205</v>
      </c>
      <c r="G2427" t="s">
        <v>922</v>
      </c>
      <c r="H2427" t="s">
        <v>926</v>
      </c>
      <c r="I2427">
        <v>157331</v>
      </c>
      <c r="J2427" s="19">
        <v>41827</v>
      </c>
      <c r="K2427" s="19">
        <v>41851</v>
      </c>
      <c r="L2427">
        <v>201407</v>
      </c>
      <c r="M2427" s="19">
        <v>41821</v>
      </c>
      <c r="N2427">
        <v>24617</v>
      </c>
      <c r="O2427" t="s">
        <v>1070</v>
      </c>
      <c r="P2427" t="s">
        <v>1634</v>
      </c>
      <c r="Q2427" t="s">
        <v>924</v>
      </c>
      <c r="R2427">
        <v>814617</v>
      </c>
      <c r="S2427" s="19">
        <v>41857</v>
      </c>
      <c r="T2427">
        <v>158360</v>
      </c>
      <c r="U2427" t="s">
        <v>357</v>
      </c>
      <c r="V2427" s="19">
        <v>41920</v>
      </c>
      <c r="W2427" t="s">
        <v>2869</v>
      </c>
      <c r="X2427" t="s">
        <v>2870</v>
      </c>
      <c r="Y2427" t="s">
        <v>95</v>
      </c>
      <c r="Z2427" t="s">
        <v>578</v>
      </c>
      <c r="AA2427" s="29">
        <v>-250</v>
      </c>
      <c r="AB2427">
        <v>0</v>
      </c>
      <c r="AC2427">
        <f t="shared" si="456"/>
        <v>2014</v>
      </c>
      <c r="AD2427">
        <f t="shared" si="457"/>
        <v>10</v>
      </c>
      <c r="AE2427">
        <f t="shared" si="458"/>
        <v>2014</v>
      </c>
      <c r="AF2427">
        <f t="shared" si="459"/>
        <v>7</v>
      </c>
      <c r="AG2427" t="str">
        <f>VLOOKUP(F2427,vlookup!$A$2:$E$660,2,0)</f>
        <v>Retained</v>
      </c>
      <c r="AH2427" t="str">
        <f>VLOOKUP(F2427,vlookup!$A$2:$E$660,3,0)</f>
        <v>Service Contract</v>
      </c>
      <c r="AI2427" t="str">
        <f>VLOOKUP(F2427,vlookup!$A$2:$E$660,4,0)</f>
        <v>Used Car Programs</v>
      </c>
      <c r="AJ2427" t="str">
        <f>VLOOKUP(F2427,vlookup!$A$2:$E$660,5,0)</f>
        <v>High Mileage</v>
      </c>
      <c r="AL2427">
        <f t="shared" si="460"/>
        <v>24</v>
      </c>
      <c r="AM2427">
        <f t="shared" si="461"/>
        <v>91</v>
      </c>
      <c r="AN2427">
        <f t="shared" si="462"/>
        <v>1029</v>
      </c>
      <c r="AO2427" t="str">
        <f t="shared" si="463"/>
        <v/>
      </c>
      <c r="AP2427" t="str">
        <f t="shared" si="464"/>
        <v/>
      </c>
      <c r="AQ2427" t="str">
        <f t="shared" si="465"/>
        <v/>
      </c>
      <c r="AR2427">
        <f t="shared" si="466"/>
        <v>-250</v>
      </c>
      <c r="AS2427" t="str">
        <f t="shared" si="467"/>
        <v>102109017-1</v>
      </c>
      <c r="AT2427" t="str">
        <f>IFERROR(IF(VLOOKUP(Y2427,vlookup!$I$2:$J$9,1,0)=Y2427,VLOOKUP(Y2427,vlookup!$I$2:$J$9,2,0),PROPER(Y2427)),PROPER(Y2427))</f>
        <v>Parts</v>
      </c>
      <c r="AU2427" t="str">
        <f>IFERROR(IF(B2427=VLOOKUP(B2427,vlookup!$L$2:$L$10,1,0),"Yes","No"),"No")</f>
        <v>No</v>
      </c>
    </row>
    <row r="2428" spans="1:47" ht="14.45" customHeight="1" x14ac:dyDescent="0.25">
      <c r="A2428" t="s">
        <v>1633</v>
      </c>
      <c r="B2428" s="31" t="s">
        <v>3579</v>
      </c>
      <c r="C2428">
        <v>1</v>
      </c>
      <c r="D2428">
        <v>1</v>
      </c>
      <c r="E2428" t="s">
        <v>382</v>
      </c>
      <c r="F2428" t="s">
        <v>205</v>
      </c>
      <c r="G2428" t="s">
        <v>922</v>
      </c>
      <c r="H2428" t="s">
        <v>926</v>
      </c>
      <c r="I2428">
        <v>157331</v>
      </c>
      <c r="J2428" s="19">
        <v>41827</v>
      </c>
      <c r="K2428" s="19">
        <v>41851</v>
      </c>
      <c r="L2428">
        <v>201407</v>
      </c>
      <c r="M2428" s="19">
        <v>41821</v>
      </c>
      <c r="N2428">
        <v>24617</v>
      </c>
      <c r="O2428" t="s">
        <v>1070</v>
      </c>
      <c r="P2428" t="s">
        <v>1634</v>
      </c>
      <c r="Q2428" t="s">
        <v>924</v>
      </c>
      <c r="R2428">
        <v>814617</v>
      </c>
      <c r="S2428" s="19">
        <v>41857</v>
      </c>
      <c r="T2428">
        <v>158360</v>
      </c>
      <c r="U2428" t="s">
        <v>357</v>
      </c>
      <c r="V2428" s="19">
        <v>41920</v>
      </c>
      <c r="W2428" t="s">
        <v>2909</v>
      </c>
      <c r="X2428" t="s">
        <v>2910</v>
      </c>
      <c r="Y2428" t="s">
        <v>95</v>
      </c>
      <c r="Z2428" t="s">
        <v>578</v>
      </c>
      <c r="AA2428" s="29">
        <v>-104.4</v>
      </c>
      <c r="AB2428">
        <v>0</v>
      </c>
      <c r="AC2428">
        <f t="shared" si="456"/>
        <v>2014</v>
      </c>
      <c r="AD2428">
        <f t="shared" si="457"/>
        <v>10</v>
      </c>
      <c r="AE2428">
        <f t="shared" si="458"/>
        <v>2014</v>
      </c>
      <c r="AF2428">
        <f t="shared" si="459"/>
        <v>7</v>
      </c>
      <c r="AG2428" t="str">
        <f>VLOOKUP(F2428,vlookup!$A$2:$E$660,2,0)</f>
        <v>Retained</v>
      </c>
      <c r="AH2428" t="str">
        <f>VLOOKUP(F2428,vlookup!$A$2:$E$660,3,0)</f>
        <v>Service Contract</v>
      </c>
      <c r="AI2428" t="str">
        <f>VLOOKUP(F2428,vlookup!$A$2:$E$660,4,0)</f>
        <v>Used Car Programs</v>
      </c>
      <c r="AJ2428" t="str">
        <f>VLOOKUP(F2428,vlookup!$A$2:$E$660,5,0)</f>
        <v>High Mileage</v>
      </c>
      <c r="AL2428">
        <f t="shared" si="460"/>
        <v>24</v>
      </c>
      <c r="AM2428">
        <f t="shared" si="461"/>
        <v>91</v>
      </c>
      <c r="AN2428">
        <f t="shared" si="462"/>
        <v>1029</v>
      </c>
      <c r="AO2428" t="str">
        <f t="shared" si="463"/>
        <v/>
      </c>
      <c r="AP2428" t="str">
        <f t="shared" si="464"/>
        <v/>
      </c>
      <c r="AQ2428" t="str">
        <f t="shared" si="465"/>
        <v/>
      </c>
      <c r="AR2428">
        <f t="shared" si="466"/>
        <v>-104.4</v>
      </c>
      <c r="AS2428" t="str">
        <f t="shared" si="467"/>
        <v>102109017-1</v>
      </c>
      <c r="AT2428" t="str">
        <f>IFERROR(IF(VLOOKUP(Y2428,vlookup!$I$2:$J$9,1,0)=Y2428,VLOOKUP(Y2428,vlookup!$I$2:$J$9,2,0),PROPER(Y2428)),PROPER(Y2428))</f>
        <v>Parts</v>
      </c>
      <c r="AU2428" t="str">
        <f>IFERROR(IF(B2428=VLOOKUP(B2428,vlookup!$L$2:$L$10,1,0),"Yes","No"),"No")</f>
        <v>No</v>
      </c>
    </row>
    <row r="2429" spans="1:47" ht="14.45" customHeight="1" x14ac:dyDescent="0.25">
      <c r="A2429" t="s">
        <v>1633</v>
      </c>
      <c r="B2429" s="31" t="s">
        <v>3579</v>
      </c>
      <c r="C2429">
        <v>1</v>
      </c>
      <c r="D2429">
        <v>1</v>
      </c>
      <c r="E2429" t="s">
        <v>382</v>
      </c>
      <c r="F2429" t="s">
        <v>205</v>
      </c>
      <c r="G2429" t="s">
        <v>922</v>
      </c>
      <c r="H2429" t="s">
        <v>926</v>
      </c>
      <c r="I2429">
        <v>157331</v>
      </c>
      <c r="J2429" s="19">
        <v>41827</v>
      </c>
      <c r="K2429" s="19">
        <v>41851</v>
      </c>
      <c r="L2429">
        <v>201407</v>
      </c>
      <c r="M2429" s="19">
        <v>41821</v>
      </c>
      <c r="N2429">
        <v>24617</v>
      </c>
      <c r="O2429" t="s">
        <v>1070</v>
      </c>
      <c r="P2429" t="s">
        <v>1634</v>
      </c>
      <c r="Q2429" t="s">
        <v>924</v>
      </c>
      <c r="R2429">
        <v>814617</v>
      </c>
      <c r="S2429" s="19">
        <v>41857</v>
      </c>
      <c r="T2429">
        <v>158360</v>
      </c>
      <c r="U2429" t="s">
        <v>357</v>
      </c>
      <c r="V2429" s="19">
        <v>41920</v>
      </c>
      <c r="W2429" t="s">
        <v>3400</v>
      </c>
      <c r="X2429" t="s">
        <v>3401</v>
      </c>
      <c r="Y2429" t="s">
        <v>95</v>
      </c>
      <c r="Z2429" t="s">
        <v>578</v>
      </c>
      <c r="AA2429" s="29">
        <v>-300</v>
      </c>
      <c r="AB2429">
        <v>0</v>
      </c>
      <c r="AC2429">
        <f t="shared" si="456"/>
        <v>2014</v>
      </c>
      <c r="AD2429">
        <f t="shared" si="457"/>
        <v>10</v>
      </c>
      <c r="AE2429">
        <f t="shared" si="458"/>
        <v>2014</v>
      </c>
      <c r="AF2429">
        <f t="shared" si="459"/>
        <v>7</v>
      </c>
      <c r="AG2429" t="str">
        <f>VLOOKUP(F2429,vlookup!$A$2:$E$660,2,0)</f>
        <v>Retained</v>
      </c>
      <c r="AH2429" t="str">
        <f>VLOOKUP(F2429,vlookup!$A$2:$E$660,3,0)</f>
        <v>Service Contract</v>
      </c>
      <c r="AI2429" t="str">
        <f>VLOOKUP(F2429,vlookup!$A$2:$E$660,4,0)</f>
        <v>Used Car Programs</v>
      </c>
      <c r="AJ2429" t="str">
        <f>VLOOKUP(F2429,vlookup!$A$2:$E$660,5,0)</f>
        <v>High Mileage</v>
      </c>
      <c r="AL2429">
        <f t="shared" si="460"/>
        <v>24</v>
      </c>
      <c r="AM2429">
        <f t="shared" si="461"/>
        <v>91</v>
      </c>
      <c r="AN2429">
        <f t="shared" si="462"/>
        <v>1029</v>
      </c>
      <c r="AO2429" t="str">
        <f t="shared" si="463"/>
        <v/>
      </c>
      <c r="AP2429" t="str">
        <f t="shared" si="464"/>
        <v/>
      </c>
      <c r="AQ2429" t="str">
        <f t="shared" si="465"/>
        <v/>
      </c>
      <c r="AR2429">
        <f t="shared" si="466"/>
        <v>-300</v>
      </c>
      <c r="AS2429" t="str">
        <f t="shared" si="467"/>
        <v>102109017-1</v>
      </c>
      <c r="AT2429" t="str">
        <f>IFERROR(IF(VLOOKUP(Y2429,vlookup!$I$2:$J$9,1,0)=Y2429,VLOOKUP(Y2429,vlookup!$I$2:$J$9,2,0),PROPER(Y2429)),PROPER(Y2429))</f>
        <v>Parts</v>
      </c>
      <c r="AU2429" t="str">
        <f>IFERROR(IF(B2429=VLOOKUP(B2429,vlookup!$L$2:$L$10,1,0),"Yes","No"),"No")</f>
        <v>No</v>
      </c>
    </row>
    <row r="2430" spans="1:47" ht="14.45" customHeight="1" x14ac:dyDescent="0.25">
      <c r="A2430" t="s">
        <v>2720</v>
      </c>
      <c r="B2430" s="31" t="s">
        <v>3640</v>
      </c>
      <c r="C2430">
        <v>2</v>
      </c>
      <c r="D2430">
        <v>1</v>
      </c>
      <c r="E2430" t="s">
        <v>382</v>
      </c>
      <c r="F2430" t="s">
        <v>205</v>
      </c>
      <c r="G2430" t="s">
        <v>922</v>
      </c>
      <c r="H2430" t="s">
        <v>926</v>
      </c>
      <c r="I2430">
        <v>185172</v>
      </c>
      <c r="J2430" s="19">
        <v>42747</v>
      </c>
      <c r="K2430" s="19">
        <v>42782</v>
      </c>
      <c r="L2430">
        <v>201702</v>
      </c>
      <c r="M2430" s="19">
        <v>42767</v>
      </c>
      <c r="N2430">
        <v>24617</v>
      </c>
      <c r="O2430" t="s">
        <v>1070</v>
      </c>
      <c r="P2430" t="s">
        <v>3110</v>
      </c>
      <c r="Q2430" t="s">
        <v>924</v>
      </c>
      <c r="R2430">
        <v>72</v>
      </c>
      <c r="S2430" s="19">
        <v>43374</v>
      </c>
      <c r="T2430">
        <v>195671</v>
      </c>
      <c r="U2430" t="s">
        <v>356</v>
      </c>
      <c r="V2430" s="19">
        <v>43423</v>
      </c>
      <c r="W2430" t="s">
        <v>370</v>
      </c>
      <c r="X2430" t="s">
        <v>371</v>
      </c>
      <c r="Y2430" t="s">
        <v>95</v>
      </c>
      <c r="Z2430" t="s">
        <v>369</v>
      </c>
      <c r="AA2430" s="29">
        <v>-2475</v>
      </c>
      <c r="AB2430">
        <v>0</v>
      </c>
      <c r="AC2430">
        <f t="shared" si="456"/>
        <v>2018</v>
      </c>
      <c r="AD2430">
        <f t="shared" si="457"/>
        <v>11</v>
      </c>
      <c r="AE2430">
        <f t="shared" si="458"/>
        <v>2017</v>
      </c>
      <c r="AF2430">
        <f t="shared" si="459"/>
        <v>1</v>
      </c>
      <c r="AG2430" t="str">
        <f>VLOOKUP(F2430,vlookup!$A$2:$E$660,2,0)</f>
        <v>Retained</v>
      </c>
      <c r="AH2430" t="str">
        <f>VLOOKUP(F2430,vlookup!$A$2:$E$660,3,0)</f>
        <v>Service Contract</v>
      </c>
      <c r="AI2430" t="str">
        <f>VLOOKUP(F2430,vlookup!$A$2:$E$660,4,0)</f>
        <v>Used Car Programs</v>
      </c>
      <c r="AJ2430" t="str">
        <f>VLOOKUP(F2430,vlookup!$A$2:$E$660,5,0)</f>
        <v>High Mileage</v>
      </c>
      <c r="AL2430">
        <f t="shared" si="460"/>
        <v>34</v>
      </c>
      <c r="AM2430">
        <f t="shared" si="461"/>
        <v>667</v>
      </c>
      <c r="AN2430">
        <f t="shared" si="462"/>
        <v>10499</v>
      </c>
      <c r="AO2430" t="str">
        <f t="shared" si="463"/>
        <v/>
      </c>
      <c r="AP2430" t="str">
        <f t="shared" si="464"/>
        <v/>
      </c>
      <c r="AQ2430" t="str">
        <f t="shared" si="465"/>
        <v/>
      </c>
      <c r="AR2430">
        <f t="shared" si="466"/>
        <v>-2475</v>
      </c>
      <c r="AS2430" t="str">
        <f t="shared" si="467"/>
        <v>102252451-2</v>
      </c>
      <c r="AT2430" t="str">
        <f>IFERROR(IF(VLOOKUP(Y2430,vlookup!$I$2:$J$9,1,0)=Y2430,VLOOKUP(Y2430,vlookup!$I$2:$J$9,2,0),PROPER(Y2430)),PROPER(Y2430))</f>
        <v>Parts</v>
      </c>
      <c r="AU2430" t="str">
        <f>IFERROR(IF(B2430=VLOOKUP(B2430,vlookup!$L$2:$L$10,1,0),"Yes","No"),"No")</f>
        <v>No</v>
      </c>
    </row>
    <row r="2431" spans="1:47" ht="14.45" customHeight="1" x14ac:dyDescent="0.25">
      <c r="A2431" t="s">
        <v>1635</v>
      </c>
      <c r="B2431" s="31" t="s">
        <v>1636</v>
      </c>
      <c r="C2431">
        <v>1</v>
      </c>
      <c r="D2431">
        <v>1</v>
      </c>
      <c r="E2431" t="s">
        <v>382</v>
      </c>
      <c r="F2431" t="s">
        <v>464</v>
      </c>
      <c r="G2431" t="s">
        <v>922</v>
      </c>
      <c r="H2431" t="s">
        <v>926</v>
      </c>
      <c r="I2431">
        <v>111119</v>
      </c>
      <c r="J2431" s="19">
        <v>43666</v>
      </c>
      <c r="K2431" s="19">
        <v>43704</v>
      </c>
      <c r="L2431">
        <v>201908</v>
      </c>
      <c r="M2431" s="19">
        <v>43678</v>
      </c>
      <c r="N2431">
        <v>24617</v>
      </c>
      <c r="O2431" t="s">
        <v>1070</v>
      </c>
      <c r="P2431" t="s">
        <v>1208</v>
      </c>
      <c r="Q2431" t="s">
        <v>924</v>
      </c>
      <c r="R2431">
        <v>20326</v>
      </c>
      <c r="S2431" s="19">
        <v>43775</v>
      </c>
      <c r="T2431">
        <v>114560</v>
      </c>
      <c r="U2431" t="s">
        <v>356</v>
      </c>
      <c r="V2431" s="19">
        <v>43784</v>
      </c>
      <c r="W2431" t="s">
        <v>2856</v>
      </c>
      <c r="X2431" t="s">
        <v>2857</v>
      </c>
      <c r="Y2431" t="s">
        <v>95</v>
      </c>
      <c r="Z2431" t="s">
        <v>364</v>
      </c>
      <c r="AA2431" s="29">
        <v>-1217.99</v>
      </c>
      <c r="AB2431">
        <v>0</v>
      </c>
      <c r="AC2431">
        <f t="shared" si="456"/>
        <v>2019</v>
      </c>
      <c r="AD2431">
        <f t="shared" si="457"/>
        <v>11</v>
      </c>
      <c r="AE2431">
        <f t="shared" si="458"/>
        <v>2019</v>
      </c>
      <c r="AF2431">
        <f t="shared" si="459"/>
        <v>7</v>
      </c>
      <c r="AG2431" t="str">
        <f>VLOOKUP(F2431,vlookup!$A$2:$E$660,2,0)</f>
        <v>Retained</v>
      </c>
      <c r="AH2431" t="str">
        <f>VLOOKUP(F2431,vlookup!$A$2:$E$660,3,0)</f>
        <v>Service Contract</v>
      </c>
      <c r="AI2431" t="str">
        <f>VLOOKUP(F2431,vlookup!$A$2:$E$660,4,0)</f>
        <v>Used Car Programs</v>
      </c>
      <c r="AJ2431" t="str">
        <f>VLOOKUP(F2431,vlookup!$A$2:$E$660,5,0)</f>
        <v>High Mileage</v>
      </c>
      <c r="AL2431">
        <f t="shared" si="460"/>
        <v>37</v>
      </c>
      <c r="AM2431">
        <f t="shared" si="461"/>
        <v>115</v>
      </c>
      <c r="AN2431">
        <f t="shared" si="462"/>
        <v>3441</v>
      </c>
      <c r="AO2431" t="str">
        <f t="shared" si="463"/>
        <v/>
      </c>
      <c r="AP2431" t="str">
        <f t="shared" si="464"/>
        <v/>
      </c>
      <c r="AQ2431" t="str">
        <f t="shared" si="465"/>
        <v/>
      </c>
      <c r="AR2431">
        <f t="shared" si="466"/>
        <v>-1217.99</v>
      </c>
      <c r="AS2431" t="str">
        <f t="shared" si="467"/>
        <v>4G182219G9-1</v>
      </c>
      <c r="AT2431" t="str">
        <f>IFERROR(IF(VLOOKUP(Y2431,vlookup!$I$2:$J$9,1,0)=Y2431,VLOOKUP(Y2431,vlookup!$I$2:$J$9,2,0),PROPER(Y2431)),PROPER(Y2431))</f>
        <v>Parts</v>
      </c>
      <c r="AU2431" t="str">
        <f>IFERROR(IF(B2431=VLOOKUP(B2431,vlookup!$L$2:$L$10,1,0),"Yes","No"),"No")</f>
        <v>No</v>
      </c>
    </row>
    <row r="2432" spans="1:47" ht="14.45" customHeight="1" x14ac:dyDescent="0.25">
      <c r="A2432" t="s">
        <v>1635</v>
      </c>
      <c r="B2432" s="31" t="s">
        <v>1636</v>
      </c>
      <c r="C2432">
        <v>2</v>
      </c>
      <c r="D2432">
        <v>1</v>
      </c>
      <c r="E2432" t="s">
        <v>382</v>
      </c>
      <c r="F2432" t="s">
        <v>464</v>
      </c>
      <c r="G2432" t="s">
        <v>922</v>
      </c>
      <c r="H2432" t="s">
        <v>926</v>
      </c>
      <c r="I2432">
        <v>111119</v>
      </c>
      <c r="J2432" s="19">
        <v>43666</v>
      </c>
      <c r="K2432" s="19">
        <v>43704</v>
      </c>
      <c r="L2432">
        <v>201908</v>
      </c>
      <c r="M2432" s="19">
        <v>43678</v>
      </c>
      <c r="N2432">
        <v>24617</v>
      </c>
      <c r="O2432" t="s">
        <v>1070</v>
      </c>
      <c r="P2432" t="s">
        <v>1190</v>
      </c>
      <c r="Q2432" t="s">
        <v>924</v>
      </c>
      <c r="R2432">
        <v>6271107</v>
      </c>
      <c r="S2432" s="19">
        <v>43907</v>
      </c>
      <c r="T2432">
        <v>118711</v>
      </c>
      <c r="U2432" t="s">
        <v>356</v>
      </c>
      <c r="V2432" s="19">
        <v>43949</v>
      </c>
      <c r="W2432" t="s">
        <v>3402</v>
      </c>
      <c r="X2432" t="s">
        <v>3403</v>
      </c>
      <c r="Y2432" t="s">
        <v>95</v>
      </c>
      <c r="Z2432" t="s">
        <v>364</v>
      </c>
      <c r="AA2432" s="29">
        <v>-9758.5</v>
      </c>
      <c r="AB2432">
        <v>0</v>
      </c>
      <c r="AC2432">
        <f t="shared" si="456"/>
        <v>2020</v>
      </c>
      <c r="AD2432">
        <f t="shared" si="457"/>
        <v>4</v>
      </c>
      <c r="AE2432">
        <f t="shared" si="458"/>
        <v>2019</v>
      </c>
      <c r="AF2432">
        <f t="shared" si="459"/>
        <v>7</v>
      </c>
      <c r="AG2432" t="str">
        <f>VLOOKUP(F2432,vlookup!$A$2:$E$660,2,0)</f>
        <v>Retained</v>
      </c>
      <c r="AH2432" t="str">
        <f>VLOOKUP(F2432,vlookup!$A$2:$E$660,3,0)</f>
        <v>Service Contract</v>
      </c>
      <c r="AI2432" t="str">
        <f>VLOOKUP(F2432,vlookup!$A$2:$E$660,4,0)</f>
        <v>Used Car Programs</v>
      </c>
      <c r="AJ2432" t="str">
        <f>VLOOKUP(F2432,vlookup!$A$2:$E$660,5,0)</f>
        <v>High Mileage</v>
      </c>
      <c r="AL2432">
        <f t="shared" si="460"/>
        <v>37</v>
      </c>
      <c r="AM2432">
        <f t="shared" si="461"/>
        <v>278</v>
      </c>
      <c r="AN2432">
        <f t="shared" si="462"/>
        <v>7592</v>
      </c>
      <c r="AO2432" t="str">
        <f t="shared" si="463"/>
        <v/>
      </c>
      <c r="AP2432" t="str">
        <f t="shared" si="464"/>
        <v/>
      </c>
      <c r="AQ2432" t="str">
        <f t="shared" si="465"/>
        <v/>
      </c>
      <c r="AR2432">
        <f t="shared" si="466"/>
        <v>-9758.5</v>
      </c>
      <c r="AS2432" t="str">
        <f t="shared" si="467"/>
        <v>4G182219G9-2</v>
      </c>
      <c r="AT2432" t="str">
        <f>IFERROR(IF(VLOOKUP(Y2432,vlookup!$I$2:$J$9,1,0)=Y2432,VLOOKUP(Y2432,vlookup!$I$2:$J$9,2,0),PROPER(Y2432)),PROPER(Y2432))</f>
        <v>Parts</v>
      </c>
      <c r="AU2432" t="str">
        <f>IFERROR(IF(B2432=VLOOKUP(B2432,vlookup!$L$2:$L$10,1,0),"Yes","No"),"No")</f>
        <v>No</v>
      </c>
    </row>
    <row r="2433" spans="1:47" ht="14.45" customHeight="1" x14ac:dyDescent="0.25">
      <c r="A2433" t="s">
        <v>1637</v>
      </c>
      <c r="B2433" s="31" t="s">
        <v>3589</v>
      </c>
      <c r="C2433">
        <v>1</v>
      </c>
      <c r="D2433">
        <v>1</v>
      </c>
      <c r="E2433" t="s">
        <v>571</v>
      </c>
      <c r="F2433" t="s">
        <v>205</v>
      </c>
      <c r="G2433" t="s">
        <v>922</v>
      </c>
      <c r="H2433" t="s">
        <v>926</v>
      </c>
      <c r="I2433">
        <v>123443</v>
      </c>
      <c r="J2433" s="19">
        <v>41962</v>
      </c>
      <c r="K2433" s="19">
        <v>42003</v>
      </c>
      <c r="L2433">
        <v>201412</v>
      </c>
      <c r="M2433" s="19">
        <v>41974</v>
      </c>
      <c r="N2433">
        <v>24617</v>
      </c>
      <c r="O2433" t="s">
        <v>1070</v>
      </c>
      <c r="P2433" t="s">
        <v>1638</v>
      </c>
      <c r="Q2433" t="s">
        <v>924</v>
      </c>
      <c r="R2433">
        <v>6400717</v>
      </c>
      <c r="S2433" s="19">
        <v>42086</v>
      </c>
      <c r="T2433">
        <v>124452</v>
      </c>
      <c r="U2433" t="s">
        <v>357</v>
      </c>
      <c r="V2433" s="19">
        <v>42088</v>
      </c>
      <c r="W2433" t="s">
        <v>604</v>
      </c>
      <c r="X2433" t="s">
        <v>605</v>
      </c>
      <c r="Y2433" t="s">
        <v>95</v>
      </c>
      <c r="Z2433" t="s">
        <v>575</v>
      </c>
      <c r="AA2433" s="29">
        <v>-324</v>
      </c>
      <c r="AB2433">
        <v>0</v>
      </c>
      <c r="AC2433">
        <f t="shared" si="456"/>
        <v>2015</v>
      </c>
      <c r="AD2433">
        <f t="shared" si="457"/>
        <v>3</v>
      </c>
      <c r="AE2433">
        <f t="shared" si="458"/>
        <v>2014</v>
      </c>
      <c r="AF2433">
        <f t="shared" si="459"/>
        <v>11</v>
      </c>
      <c r="AG2433" t="str">
        <f>VLOOKUP(F2433,vlookup!$A$2:$E$660,2,0)</f>
        <v>Retained</v>
      </c>
      <c r="AH2433" t="str">
        <f>VLOOKUP(F2433,vlookup!$A$2:$E$660,3,0)</f>
        <v>Service Contract</v>
      </c>
      <c r="AI2433" t="str">
        <f>VLOOKUP(F2433,vlookup!$A$2:$E$660,4,0)</f>
        <v>Used Car Programs</v>
      </c>
      <c r="AJ2433" t="str">
        <f>VLOOKUP(F2433,vlookup!$A$2:$E$660,5,0)</f>
        <v>High Mileage</v>
      </c>
      <c r="AL2433">
        <f t="shared" si="460"/>
        <v>41</v>
      </c>
      <c r="AM2433">
        <f t="shared" si="461"/>
        <v>126</v>
      </c>
      <c r="AN2433">
        <f t="shared" si="462"/>
        <v>1009</v>
      </c>
      <c r="AO2433" t="str">
        <f t="shared" si="463"/>
        <v/>
      </c>
      <c r="AP2433" t="str">
        <f t="shared" si="464"/>
        <v/>
      </c>
      <c r="AQ2433" t="str">
        <f t="shared" si="465"/>
        <v/>
      </c>
      <c r="AR2433">
        <f t="shared" si="466"/>
        <v>-324</v>
      </c>
      <c r="AS2433" t="str">
        <f t="shared" si="467"/>
        <v>102108950-1</v>
      </c>
      <c r="AT2433" t="str">
        <f>IFERROR(IF(VLOOKUP(Y2433,vlookup!$I$2:$J$9,1,0)=Y2433,VLOOKUP(Y2433,vlookup!$I$2:$J$9,2,0),PROPER(Y2433)),PROPER(Y2433))</f>
        <v>Parts</v>
      </c>
      <c r="AU2433" t="str">
        <f>IFERROR(IF(B2433=VLOOKUP(B2433,vlookup!$L$2:$L$10,1,0),"Yes","No"),"No")</f>
        <v>No</v>
      </c>
    </row>
    <row r="2434" spans="1:47" ht="14.45" customHeight="1" x14ac:dyDescent="0.25">
      <c r="A2434" t="s">
        <v>1637</v>
      </c>
      <c r="B2434" s="31" t="s">
        <v>3589</v>
      </c>
      <c r="C2434">
        <v>1</v>
      </c>
      <c r="D2434">
        <v>1</v>
      </c>
      <c r="E2434" t="s">
        <v>571</v>
      </c>
      <c r="F2434" t="s">
        <v>205</v>
      </c>
      <c r="G2434" t="s">
        <v>922</v>
      </c>
      <c r="H2434" t="s">
        <v>926</v>
      </c>
      <c r="I2434">
        <v>123443</v>
      </c>
      <c r="J2434" s="19">
        <v>41962</v>
      </c>
      <c r="K2434" s="19">
        <v>42003</v>
      </c>
      <c r="L2434">
        <v>201412</v>
      </c>
      <c r="M2434" s="19">
        <v>41974</v>
      </c>
      <c r="N2434">
        <v>24617</v>
      </c>
      <c r="O2434" t="s">
        <v>1070</v>
      </c>
      <c r="P2434" t="s">
        <v>1638</v>
      </c>
      <c r="Q2434" t="s">
        <v>924</v>
      </c>
      <c r="R2434">
        <v>6400717</v>
      </c>
      <c r="S2434" s="19">
        <v>42086</v>
      </c>
      <c r="T2434">
        <v>124452</v>
      </c>
      <c r="U2434" t="s">
        <v>357</v>
      </c>
      <c r="V2434" s="19">
        <v>42088</v>
      </c>
      <c r="W2434" t="s">
        <v>583</v>
      </c>
      <c r="X2434" t="s">
        <v>584</v>
      </c>
      <c r="Y2434" t="s">
        <v>95</v>
      </c>
      <c r="Z2434" t="s">
        <v>575</v>
      </c>
      <c r="AA2434" s="29">
        <v>-48</v>
      </c>
      <c r="AB2434">
        <v>0</v>
      </c>
      <c r="AC2434">
        <f t="shared" si="456"/>
        <v>2015</v>
      </c>
      <c r="AD2434">
        <f t="shared" si="457"/>
        <v>3</v>
      </c>
      <c r="AE2434">
        <f t="shared" si="458"/>
        <v>2014</v>
      </c>
      <c r="AF2434">
        <f t="shared" si="459"/>
        <v>11</v>
      </c>
      <c r="AG2434" t="str">
        <f>VLOOKUP(F2434,vlookup!$A$2:$E$660,2,0)</f>
        <v>Retained</v>
      </c>
      <c r="AH2434" t="str">
        <f>VLOOKUP(F2434,vlookup!$A$2:$E$660,3,0)</f>
        <v>Service Contract</v>
      </c>
      <c r="AI2434" t="str">
        <f>VLOOKUP(F2434,vlookup!$A$2:$E$660,4,0)</f>
        <v>Used Car Programs</v>
      </c>
      <c r="AJ2434" t="str">
        <f>VLOOKUP(F2434,vlookup!$A$2:$E$660,5,0)</f>
        <v>High Mileage</v>
      </c>
      <c r="AL2434">
        <f t="shared" si="460"/>
        <v>41</v>
      </c>
      <c r="AM2434">
        <f t="shared" si="461"/>
        <v>126</v>
      </c>
      <c r="AN2434">
        <f t="shared" si="462"/>
        <v>1009</v>
      </c>
      <c r="AO2434" t="str">
        <f t="shared" si="463"/>
        <v/>
      </c>
      <c r="AP2434" t="str">
        <f t="shared" si="464"/>
        <v/>
      </c>
      <c r="AQ2434" t="str">
        <f t="shared" si="465"/>
        <v/>
      </c>
      <c r="AR2434">
        <f t="shared" si="466"/>
        <v>-48</v>
      </c>
      <c r="AS2434" t="str">
        <f t="shared" si="467"/>
        <v>102108950-1</v>
      </c>
      <c r="AT2434" t="str">
        <f>IFERROR(IF(VLOOKUP(Y2434,vlookup!$I$2:$J$9,1,0)=Y2434,VLOOKUP(Y2434,vlookup!$I$2:$J$9,2,0),PROPER(Y2434)),PROPER(Y2434))</f>
        <v>Parts</v>
      </c>
      <c r="AU2434" t="str">
        <f>IFERROR(IF(B2434=VLOOKUP(B2434,vlookup!$L$2:$L$10,1,0),"Yes","No"),"No")</f>
        <v>No</v>
      </c>
    </row>
    <row r="2435" spans="1:47" ht="14.45" customHeight="1" x14ac:dyDescent="0.25">
      <c r="A2435" t="s">
        <v>1637</v>
      </c>
      <c r="B2435" s="31" t="s">
        <v>3589</v>
      </c>
      <c r="C2435">
        <v>1</v>
      </c>
      <c r="D2435">
        <v>1</v>
      </c>
      <c r="E2435" t="s">
        <v>571</v>
      </c>
      <c r="F2435" t="s">
        <v>205</v>
      </c>
      <c r="G2435" t="s">
        <v>922</v>
      </c>
      <c r="H2435" t="s">
        <v>926</v>
      </c>
      <c r="I2435">
        <v>123443</v>
      </c>
      <c r="J2435" s="19">
        <v>41962</v>
      </c>
      <c r="K2435" s="19">
        <v>42003</v>
      </c>
      <c r="L2435">
        <v>201412</v>
      </c>
      <c r="M2435" s="19">
        <v>41974</v>
      </c>
      <c r="N2435">
        <v>24617</v>
      </c>
      <c r="O2435" t="s">
        <v>1070</v>
      </c>
      <c r="P2435" t="s">
        <v>1638</v>
      </c>
      <c r="Q2435" t="s">
        <v>924</v>
      </c>
      <c r="R2435">
        <v>6400717</v>
      </c>
      <c r="S2435" s="19">
        <v>42086</v>
      </c>
      <c r="T2435">
        <v>124452</v>
      </c>
      <c r="U2435" t="s">
        <v>357</v>
      </c>
      <c r="V2435" s="19">
        <v>42088</v>
      </c>
      <c r="W2435" t="s">
        <v>3404</v>
      </c>
      <c r="X2435" t="s">
        <v>3405</v>
      </c>
      <c r="Y2435" t="s">
        <v>95</v>
      </c>
      <c r="Z2435" t="s">
        <v>575</v>
      </c>
      <c r="AA2435" s="29">
        <v>-41.95</v>
      </c>
      <c r="AB2435">
        <v>0</v>
      </c>
      <c r="AC2435">
        <f t="shared" ref="AC2435:AC2498" si="468">YEAR(V2435)</f>
        <v>2015</v>
      </c>
      <c r="AD2435">
        <f t="shared" ref="AD2435:AD2498" si="469">MONTH(V2435)</f>
        <v>3</v>
      </c>
      <c r="AE2435">
        <f t="shared" ref="AE2435:AE2498" si="470">YEAR(J2435)</f>
        <v>2014</v>
      </c>
      <c r="AF2435">
        <f t="shared" ref="AF2435:AF2498" si="471">MONTH(J2435)</f>
        <v>11</v>
      </c>
      <c r="AG2435" t="str">
        <f>VLOOKUP(F2435,vlookup!$A$2:$E$660,2,0)</f>
        <v>Retained</v>
      </c>
      <c r="AH2435" t="str">
        <f>VLOOKUP(F2435,vlookup!$A$2:$E$660,3,0)</f>
        <v>Service Contract</v>
      </c>
      <c r="AI2435" t="str">
        <f>VLOOKUP(F2435,vlookup!$A$2:$E$660,4,0)</f>
        <v>Used Car Programs</v>
      </c>
      <c r="AJ2435" t="str">
        <f>VLOOKUP(F2435,vlookup!$A$2:$E$660,5,0)</f>
        <v>High Mileage</v>
      </c>
      <c r="AL2435">
        <f t="shared" ref="AL2435:AL2498" si="472">DAYS360(J2435,K2435)</f>
        <v>41</v>
      </c>
      <c r="AM2435">
        <f t="shared" ref="AM2435:AM2498" si="473">DAYS360(J2435,V2435)</f>
        <v>126</v>
      </c>
      <c r="AN2435">
        <f t="shared" ref="AN2435:AN2498" si="474">IF(T2435-I2435&lt;1,"",T2435-I2435)</f>
        <v>1009</v>
      </c>
      <c r="AO2435" t="str">
        <f t="shared" ref="AO2435:AO2498" si="475">IF(AM2435&lt;31,AA2435,"")</f>
        <v/>
      </c>
      <c r="AP2435" t="str">
        <f t="shared" ref="AP2435:AP2498" si="476">IF(AND(AM2435&gt;30,AM2435&lt;61),AA2435,"")</f>
        <v/>
      </c>
      <c r="AQ2435" t="str">
        <f t="shared" ref="AQ2435:AQ2498" si="477">IF(AND(AM2435&gt;60,AM2435&lt;91),AA2435,"")</f>
        <v/>
      </c>
      <c r="AR2435">
        <f t="shared" ref="AR2435:AR2498" si="478">IF(AM2435&gt;90,AA2435,"")</f>
        <v>-41.95</v>
      </c>
      <c r="AS2435" t="str">
        <f t="shared" ref="AS2435:AS2498" si="479">CONCATENATE(B2435,"-",C2435)</f>
        <v>102108950-1</v>
      </c>
      <c r="AT2435" t="str">
        <f>IFERROR(IF(VLOOKUP(Y2435,vlookup!$I$2:$J$9,1,0)=Y2435,VLOOKUP(Y2435,vlookup!$I$2:$J$9,2,0),PROPER(Y2435)),PROPER(Y2435))</f>
        <v>Parts</v>
      </c>
      <c r="AU2435" t="str">
        <f>IFERROR(IF(B2435=VLOOKUP(B2435,vlookup!$L$2:$L$10,1,0),"Yes","No"),"No")</f>
        <v>No</v>
      </c>
    </row>
    <row r="2436" spans="1:47" ht="14.45" customHeight="1" x14ac:dyDescent="0.25">
      <c r="A2436" t="s">
        <v>1639</v>
      </c>
      <c r="B2436" s="31" t="s">
        <v>3595</v>
      </c>
      <c r="C2436">
        <v>1</v>
      </c>
      <c r="D2436">
        <v>1</v>
      </c>
      <c r="E2436" t="s">
        <v>382</v>
      </c>
      <c r="F2436" t="s">
        <v>205</v>
      </c>
      <c r="G2436" t="s">
        <v>922</v>
      </c>
      <c r="H2436" t="s">
        <v>926</v>
      </c>
      <c r="I2436">
        <v>249694</v>
      </c>
      <c r="J2436" s="19">
        <v>41973</v>
      </c>
      <c r="K2436" s="19">
        <v>42035</v>
      </c>
      <c r="L2436">
        <v>201501</v>
      </c>
      <c r="M2436" s="19">
        <v>42005</v>
      </c>
      <c r="N2436">
        <v>24617</v>
      </c>
      <c r="O2436" t="s">
        <v>1070</v>
      </c>
      <c r="P2436" t="s">
        <v>1211</v>
      </c>
      <c r="Q2436" t="s">
        <v>924</v>
      </c>
      <c r="R2436">
        <v>57897</v>
      </c>
      <c r="S2436" s="19">
        <v>42025</v>
      </c>
      <c r="T2436">
        <v>253168</v>
      </c>
      <c r="U2436" t="s">
        <v>357</v>
      </c>
      <c r="V2436" s="19">
        <v>42096</v>
      </c>
      <c r="W2436" t="s">
        <v>3062</v>
      </c>
      <c r="X2436" t="s">
        <v>3063</v>
      </c>
      <c r="Y2436" t="s">
        <v>95</v>
      </c>
      <c r="Z2436" t="s">
        <v>358</v>
      </c>
      <c r="AA2436" s="29">
        <v>-369.99</v>
      </c>
      <c r="AB2436">
        <v>0</v>
      </c>
      <c r="AC2436">
        <f t="shared" si="468"/>
        <v>2015</v>
      </c>
      <c r="AD2436">
        <f t="shared" si="469"/>
        <v>4</v>
      </c>
      <c r="AE2436">
        <f t="shared" si="470"/>
        <v>2014</v>
      </c>
      <c r="AF2436">
        <f t="shared" si="471"/>
        <v>11</v>
      </c>
      <c r="AG2436" t="str">
        <f>VLOOKUP(F2436,vlookup!$A$2:$E$660,2,0)</f>
        <v>Retained</v>
      </c>
      <c r="AH2436" t="str">
        <f>VLOOKUP(F2436,vlookup!$A$2:$E$660,3,0)</f>
        <v>Service Contract</v>
      </c>
      <c r="AI2436" t="str">
        <f>VLOOKUP(F2436,vlookup!$A$2:$E$660,4,0)</f>
        <v>Used Car Programs</v>
      </c>
      <c r="AJ2436" t="str">
        <f>VLOOKUP(F2436,vlookup!$A$2:$E$660,5,0)</f>
        <v>High Mileage</v>
      </c>
      <c r="AL2436">
        <f t="shared" si="472"/>
        <v>60</v>
      </c>
      <c r="AM2436">
        <f t="shared" si="473"/>
        <v>122</v>
      </c>
      <c r="AN2436">
        <f t="shared" si="474"/>
        <v>3474</v>
      </c>
      <c r="AO2436" t="str">
        <f t="shared" si="475"/>
        <v/>
      </c>
      <c r="AP2436" t="str">
        <f t="shared" si="476"/>
        <v/>
      </c>
      <c r="AQ2436" t="str">
        <f t="shared" si="477"/>
        <v/>
      </c>
      <c r="AR2436">
        <f t="shared" si="478"/>
        <v>-369.99</v>
      </c>
      <c r="AS2436" t="str">
        <f t="shared" si="479"/>
        <v>102108957-1</v>
      </c>
      <c r="AT2436" t="str">
        <f>IFERROR(IF(VLOOKUP(Y2436,vlookup!$I$2:$J$9,1,0)=Y2436,VLOOKUP(Y2436,vlookup!$I$2:$J$9,2,0),PROPER(Y2436)),PROPER(Y2436))</f>
        <v>Parts</v>
      </c>
      <c r="AU2436" t="str">
        <f>IFERROR(IF(B2436=VLOOKUP(B2436,vlookup!$L$2:$L$10,1,0),"Yes","No"),"No")</f>
        <v>No</v>
      </c>
    </row>
    <row r="2437" spans="1:47" ht="14.45" customHeight="1" x14ac:dyDescent="0.25">
      <c r="A2437" t="s">
        <v>1639</v>
      </c>
      <c r="B2437" s="31" t="s">
        <v>3595</v>
      </c>
      <c r="C2437">
        <v>2</v>
      </c>
      <c r="D2437">
        <v>1</v>
      </c>
      <c r="E2437" t="s">
        <v>382</v>
      </c>
      <c r="F2437" t="s">
        <v>205</v>
      </c>
      <c r="G2437" t="s">
        <v>922</v>
      </c>
      <c r="H2437" t="s">
        <v>926</v>
      </c>
      <c r="I2437">
        <v>249694</v>
      </c>
      <c r="J2437" s="19">
        <v>41973</v>
      </c>
      <c r="K2437" s="19">
        <v>42035</v>
      </c>
      <c r="L2437">
        <v>201501</v>
      </c>
      <c r="M2437" s="19">
        <v>42005</v>
      </c>
      <c r="N2437">
        <v>24617</v>
      </c>
      <c r="O2437" t="s">
        <v>1070</v>
      </c>
      <c r="P2437" t="s">
        <v>1640</v>
      </c>
      <c r="Q2437" t="s">
        <v>924</v>
      </c>
      <c r="R2437">
        <v>58186</v>
      </c>
      <c r="S2437" s="19">
        <v>42102</v>
      </c>
      <c r="T2437">
        <v>253208</v>
      </c>
      <c r="U2437" t="s">
        <v>357</v>
      </c>
      <c r="V2437" s="19">
        <v>42104</v>
      </c>
      <c r="W2437" t="s">
        <v>362</v>
      </c>
      <c r="X2437" t="s">
        <v>363</v>
      </c>
      <c r="Y2437" t="s">
        <v>95</v>
      </c>
      <c r="Z2437" t="s">
        <v>358</v>
      </c>
      <c r="AA2437" s="29">
        <v>-400</v>
      </c>
      <c r="AB2437">
        <v>0</v>
      </c>
      <c r="AC2437">
        <f t="shared" si="468"/>
        <v>2015</v>
      </c>
      <c r="AD2437">
        <f t="shared" si="469"/>
        <v>4</v>
      </c>
      <c r="AE2437">
        <f t="shared" si="470"/>
        <v>2014</v>
      </c>
      <c r="AF2437">
        <f t="shared" si="471"/>
        <v>11</v>
      </c>
      <c r="AG2437" t="str">
        <f>VLOOKUP(F2437,vlookup!$A$2:$E$660,2,0)</f>
        <v>Retained</v>
      </c>
      <c r="AH2437" t="str">
        <f>VLOOKUP(F2437,vlookup!$A$2:$E$660,3,0)</f>
        <v>Service Contract</v>
      </c>
      <c r="AI2437" t="str">
        <f>VLOOKUP(F2437,vlookup!$A$2:$E$660,4,0)</f>
        <v>Used Car Programs</v>
      </c>
      <c r="AJ2437" t="str">
        <f>VLOOKUP(F2437,vlookup!$A$2:$E$660,5,0)</f>
        <v>High Mileage</v>
      </c>
      <c r="AL2437">
        <f t="shared" si="472"/>
        <v>60</v>
      </c>
      <c r="AM2437">
        <f t="shared" si="473"/>
        <v>130</v>
      </c>
      <c r="AN2437">
        <f t="shared" si="474"/>
        <v>3514</v>
      </c>
      <c r="AO2437" t="str">
        <f t="shared" si="475"/>
        <v/>
      </c>
      <c r="AP2437" t="str">
        <f t="shared" si="476"/>
        <v/>
      </c>
      <c r="AQ2437" t="str">
        <f t="shared" si="477"/>
        <v/>
      </c>
      <c r="AR2437">
        <f t="shared" si="478"/>
        <v>-400</v>
      </c>
      <c r="AS2437" t="str">
        <f t="shared" si="479"/>
        <v>102108957-2</v>
      </c>
      <c r="AT2437" t="str">
        <f>IFERROR(IF(VLOOKUP(Y2437,vlookup!$I$2:$J$9,1,0)=Y2437,VLOOKUP(Y2437,vlookup!$I$2:$J$9,2,0),PROPER(Y2437)),PROPER(Y2437))</f>
        <v>Parts</v>
      </c>
      <c r="AU2437" t="str">
        <f>IFERROR(IF(B2437=VLOOKUP(B2437,vlookup!$L$2:$L$10,1,0),"Yes","No"),"No")</f>
        <v>No</v>
      </c>
    </row>
    <row r="2438" spans="1:47" ht="14.45" customHeight="1" x14ac:dyDescent="0.25">
      <c r="A2438" t="s">
        <v>1641</v>
      </c>
      <c r="B2438" s="31" t="s">
        <v>1642</v>
      </c>
      <c r="C2438">
        <v>1</v>
      </c>
      <c r="D2438">
        <v>1</v>
      </c>
      <c r="E2438" t="s">
        <v>382</v>
      </c>
      <c r="F2438" t="s">
        <v>238</v>
      </c>
      <c r="G2438" t="s">
        <v>922</v>
      </c>
      <c r="H2438" t="s">
        <v>926</v>
      </c>
      <c r="I2438">
        <v>148493</v>
      </c>
      <c r="J2438" s="19">
        <v>41894</v>
      </c>
      <c r="K2438" s="19">
        <v>41912</v>
      </c>
      <c r="L2438">
        <v>201409</v>
      </c>
      <c r="M2438" s="19">
        <v>41883</v>
      </c>
      <c r="N2438">
        <v>24617</v>
      </c>
      <c r="O2438" t="s">
        <v>1070</v>
      </c>
      <c r="P2438" t="s">
        <v>1643</v>
      </c>
      <c r="Q2438" t="s">
        <v>924</v>
      </c>
      <c r="R2438" t="s">
        <v>1644</v>
      </c>
      <c r="S2438" s="19">
        <v>41914</v>
      </c>
      <c r="T2438">
        <v>149094</v>
      </c>
      <c r="U2438" t="s">
        <v>357</v>
      </c>
      <c r="V2438" s="19">
        <v>41935</v>
      </c>
      <c r="W2438" t="s">
        <v>372</v>
      </c>
      <c r="X2438" t="s">
        <v>373</v>
      </c>
      <c r="Y2438" t="s">
        <v>95</v>
      </c>
      <c r="Z2438" t="s">
        <v>369</v>
      </c>
      <c r="AA2438" s="29">
        <v>-45.9</v>
      </c>
      <c r="AB2438">
        <v>0</v>
      </c>
      <c r="AC2438">
        <f t="shared" si="468"/>
        <v>2014</v>
      </c>
      <c r="AD2438">
        <f t="shared" si="469"/>
        <v>10</v>
      </c>
      <c r="AE2438">
        <f t="shared" si="470"/>
        <v>2014</v>
      </c>
      <c r="AF2438">
        <f t="shared" si="471"/>
        <v>9</v>
      </c>
      <c r="AG2438" t="str">
        <f>VLOOKUP(F2438,vlookup!$A$2:$E$660,2,0)</f>
        <v>Retained</v>
      </c>
      <c r="AH2438" t="str">
        <f>VLOOKUP(F2438,vlookup!$A$2:$E$660,3,0)</f>
        <v>Service Contract</v>
      </c>
      <c r="AI2438" t="str">
        <f>VLOOKUP(F2438,vlookup!$A$2:$E$660,4,0)</f>
        <v>Used Car Programs</v>
      </c>
      <c r="AJ2438" t="str">
        <f>VLOOKUP(F2438,vlookup!$A$2:$E$660,5,0)</f>
        <v>High Mileage</v>
      </c>
      <c r="AL2438">
        <f t="shared" si="472"/>
        <v>18</v>
      </c>
      <c r="AM2438">
        <f t="shared" si="473"/>
        <v>41</v>
      </c>
      <c r="AN2438">
        <f t="shared" si="474"/>
        <v>601</v>
      </c>
      <c r="AO2438" t="str">
        <f t="shared" si="475"/>
        <v/>
      </c>
      <c r="AP2438">
        <f t="shared" si="476"/>
        <v>-45.9</v>
      </c>
      <c r="AQ2438" t="str">
        <f t="shared" si="477"/>
        <v/>
      </c>
      <c r="AR2438" t="str">
        <f t="shared" si="478"/>
        <v/>
      </c>
      <c r="AS2438" t="str">
        <f t="shared" si="479"/>
        <v>6G247875I4Y-1</v>
      </c>
      <c r="AT2438" t="str">
        <f>IFERROR(IF(VLOOKUP(Y2438,vlookup!$I$2:$J$9,1,0)=Y2438,VLOOKUP(Y2438,vlookup!$I$2:$J$9,2,0),PROPER(Y2438)),PROPER(Y2438))</f>
        <v>Parts</v>
      </c>
      <c r="AU2438" t="str">
        <f>IFERROR(IF(B2438=VLOOKUP(B2438,vlookup!$L$2:$L$10,1,0),"Yes","No"),"No")</f>
        <v>No</v>
      </c>
    </row>
    <row r="2439" spans="1:47" ht="14.45" customHeight="1" x14ac:dyDescent="0.25">
      <c r="A2439" t="s">
        <v>1641</v>
      </c>
      <c r="B2439" s="31" t="s">
        <v>1642</v>
      </c>
      <c r="C2439">
        <v>1</v>
      </c>
      <c r="D2439">
        <v>1</v>
      </c>
      <c r="E2439" t="s">
        <v>382</v>
      </c>
      <c r="F2439" t="s">
        <v>238</v>
      </c>
      <c r="G2439" t="s">
        <v>922</v>
      </c>
      <c r="H2439" t="s">
        <v>926</v>
      </c>
      <c r="I2439">
        <v>148493</v>
      </c>
      <c r="J2439" s="19">
        <v>41894</v>
      </c>
      <c r="K2439" s="19">
        <v>41912</v>
      </c>
      <c r="L2439">
        <v>201409</v>
      </c>
      <c r="M2439" s="19">
        <v>41883</v>
      </c>
      <c r="N2439">
        <v>24617</v>
      </c>
      <c r="O2439" t="s">
        <v>1070</v>
      </c>
      <c r="P2439" t="s">
        <v>1643</v>
      </c>
      <c r="Q2439" t="s">
        <v>924</v>
      </c>
      <c r="R2439" t="s">
        <v>1644</v>
      </c>
      <c r="S2439" s="19">
        <v>41914</v>
      </c>
      <c r="T2439">
        <v>149094</v>
      </c>
      <c r="U2439" t="s">
        <v>357</v>
      </c>
      <c r="V2439" s="19">
        <v>41935</v>
      </c>
      <c r="W2439" t="s">
        <v>990</v>
      </c>
      <c r="X2439" t="s">
        <v>991</v>
      </c>
      <c r="Y2439" t="s">
        <v>95</v>
      </c>
      <c r="Z2439" t="s">
        <v>369</v>
      </c>
      <c r="AA2439" s="29">
        <v>-1018.27</v>
      </c>
      <c r="AB2439">
        <v>0</v>
      </c>
      <c r="AC2439">
        <f t="shared" si="468"/>
        <v>2014</v>
      </c>
      <c r="AD2439">
        <f t="shared" si="469"/>
        <v>10</v>
      </c>
      <c r="AE2439">
        <f t="shared" si="470"/>
        <v>2014</v>
      </c>
      <c r="AF2439">
        <f t="shared" si="471"/>
        <v>9</v>
      </c>
      <c r="AG2439" t="str">
        <f>VLOOKUP(F2439,vlookup!$A$2:$E$660,2,0)</f>
        <v>Retained</v>
      </c>
      <c r="AH2439" t="str">
        <f>VLOOKUP(F2439,vlookup!$A$2:$E$660,3,0)</f>
        <v>Service Contract</v>
      </c>
      <c r="AI2439" t="str">
        <f>VLOOKUP(F2439,vlookup!$A$2:$E$660,4,0)</f>
        <v>Used Car Programs</v>
      </c>
      <c r="AJ2439" t="str">
        <f>VLOOKUP(F2439,vlookup!$A$2:$E$660,5,0)</f>
        <v>High Mileage</v>
      </c>
      <c r="AL2439">
        <f t="shared" si="472"/>
        <v>18</v>
      </c>
      <c r="AM2439">
        <f t="shared" si="473"/>
        <v>41</v>
      </c>
      <c r="AN2439">
        <f t="shared" si="474"/>
        <v>601</v>
      </c>
      <c r="AO2439" t="str">
        <f t="shared" si="475"/>
        <v/>
      </c>
      <c r="AP2439">
        <f t="shared" si="476"/>
        <v>-1018.27</v>
      </c>
      <c r="AQ2439" t="str">
        <f t="shared" si="477"/>
        <v/>
      </c>
      <c r="AR2439" t="str">
        <f t="shared" si="478"/>
        <v/>
      </c>
      <c r="AS2439" t="str">
        <f t="shared" si="479"/>
        <v>6G247875I4Y-1</v>
      </c>
      <c r="AT2439" t="str">
        <f>IFERROR(IF(VLOOKUP(Y2439,vlookup!$I$2:$J$9,1,0)=Y2439,VLOOKUP(Y2439,vlookup!$I$2:$J$9,2,0),PROPER(Y2439)),PROPER(Y2439))</f>
        <v>Parts</v>
      </c>
      <c r="AU2439" t="str">
        <f>IFERROR(IF(B2439=VLOOKUP(B2439,vlookup!$L$2:$L$10,1,0),"Yes","No"),"No")</f>
        <v>No</v>
      </c>
    </row>
    <row r="2440" spans="1:47" ht="14.45" customHeight="1" x14ac:dyDescent="0.25">
      <c r="A2440" t="s">
        <v>1645</v>
      </c>
      <c r="B2440" s="31" t="s">
        <v>1646</v>
      </c>
      <c r="C2440">
        <v>2</v>
      </c>
      <c r="D2440">
        <v>1</v>
      </c>
      <c r="E2440" t="s">
        <v>382</v>
      </c>
      <c r="F2440" t="s">
        <v>205</v>
      </c>
      <c r="G2440" t="s">
        <v>388</v>
      </c>
      <c r="H2440" t="s">
        <v>3761</v>
      </c>
      <c r="I2440">
        <v>65648</v>
      </c>
      <c r="J2440" s="19">
        <v>41820</v>
      </c>
      <c r="K2440" s="19">
        <v>41912</v>
      </c>
      <c r="L2440">
        <v>201409</v>
      </c>
      <c r="M2440" s="19">
        <v>41883</v>
      </c>
      <c r="N2440">
        <v>24617</v>
      </c>
      <c r="O2440" t="s">
        <v>1070</v>
      </c>
      <c r="P2440" t="s">
        <v>1351</v>
      </c>
      <c r="Q2440" t="s">
        <v>924</v>
      </c>
      <c r="R2440">
        <v>113998</v>
      </c>
      <c r="S2440" s="19">
        <v>41871</v>
      </c>
      <c r="T2440">
        <v>71117</v>
      </c>
      <c r="U2440" t="s">
        <v>357</v>
      </c>
      <c r="V2440" s="19">
        <v>41953</v>
      </c>
      <c r="W2440" t="s">
        <v>3819</v>
      </c>
      <c r="X2440" t="s">
        <v>3111</v>
      </c>
      <c r="Y2440" t="s">
        <v>95</v>
      </c>
      <c r="Z2440" t="s">
        <v>365</v>
      </c>
      <c r="AA2440" s="29">
        <v>-66.540000000000006</v>
      </c>
      <c r="AB2440">
        <v>0</v>
      </c>
      <c r="AC2440">
        <f t="shared" si="468"/>
        <v>2014</v>
      </c>
      <c r="AD2440">
        <f t="shared" si="469"/>
        <v>11</v>
      </c>
      <c r="AE2440">
        <f t="shared" si="470"/>
        <v>2014</v>
      </c>
      <c r="AF2440">
        <f t="shared" si="471"/>
        <v>6</v>
      </c>
      <c r="AG2440" t="str">
        <f>VLOOKUP(F2440,vlookup!$A$2:$E$660,2,0)</f>
        <v>Retained</v>
      </c>
      <c r="AH2440" t="str">
        <f>VLOOKUP(F2440,vlookup!$A$2:$E$660,3,0)</f>
        <v>Service Contract</v>
      </c>
      <c r="AI2440" t="str">
        <f>VLOOKUP(F2440,vlookup!$A$2:$E$660,4,0)</f>
        <v>Used Car Programs</v>
      </c>
      <c r="AJ2440" t="str">
        <f>VLOOKUP(F2440,vlookup!$A$2:$E$660,5,0)</f>
        <v>High Mileage</v>
      </c>
      <c r="AL2440">
        <f t="shared" si="472"/>
        <v>90</v>
      </c>
      <c r="AM2440">
        <f t="shared" si="473"/>
        <v>130</v>
      </c>
      <c r="AN2440">
        <f t="shared" si="474"/>
        <v>5469</v>
      </c>
      <c r="AO2440" t="str">
        <f t="shared" si="475"/>
        <v/>
      </c>
      <c r="AP2440" t="str">
        <f t="shared" si="476"/>
        <v/>
      </c>
      <c r="AQ2440" t="str">
        <f t="shared" si="477"/>
        <v/>
      </c>
      <c r="AR2440">
        <f t="shared" si="478"/>
        <v>-66.540000000000006</v>
      </c>
      <c r="AS2440" t="str">
        <f t="shared" si="479"/>
        <v>7R252255F4-2</v>
      </c>
      <c r="AT2440" t="str">
        <f>IFERROR(IF(VLOOKUP(Y2440,vlookup!$I$2:$J$9,1,0)=Y2440,VLOOKUP(Y2440,vlookup!$I$2:$J$9,2,0),PROPER(Y2440)),PROPER(Y2440))</f>
        <v>Parts</v>
      </c>
      <c r="AU2440" t="str">
        <f>IFERROR(IF(B2440=VLOOKUP(B2440,vlookup!$L$2:$L$10,1,0),"Yes","No"),"No")</f>
        <v>No</v>
      </c>
    </row>
    <row r="2441" spans="1:47" ht="14.45" customHeight="1" x14ac:dyDescent="0.25">
      <c r="A2441" t="s">
        <v>1645</v>
      </c>
      <c r="B2441" s="31" t="s">
        <v>1646</v>
      </c>
      <c r="C2441">
        <v>2</v>
      </c>
      <c r="D2441">
        <v>1</v>
      </c>
      <c r="E2441" t="s">
        <v>382</v>
      </c>
      <c r="F2441" t="s">
        <v>205</v>
      </c>
      <c r="G2441" t="s">
        <v>388</v>
      </c>
      <c r="H2441" t="s">
        <v>3761</v>
      </c>
      <c r="I2441">
        <v>65648</v>
      </c>
      <c r="J2441" s="19">
        <v>41820</v>
      </c>
      <c r="K2441" s="19">
        <v>41912</v>
      </c>
      <c r="L2441">
        <v>201409</v>
      </c>
      <c r="M2441" s="19">
        <v>41883</v>
      </c>
      <c r="N2441">
        <v>24617</v>
      </c>
      <c r="O2441" t="s">
        <v>1070</v>
      </c>
      <c r="P2441" t="s">
        <v>1351</v>
      </c>
      <c r="Q2441" t="s">
        <v>924</v>
      </c>
      <c r="R2441">
        <v>113998</v>
      </c>
      <c r="S2441" s="19">
        <v>41871</v>
      </c>
      <c r="T2441">
        <v>71117</v>
      </c>
      <c r="U2441" t="s">
        <v>357</v>
      </c>
      <c r="V2441" s="19">
        <v>41953</v>
      </c>
      <c r="W2441" t="s">
        <v>3112</v>
      </c>
      <c r="X2441" t="s">
        <v>3113</v>
      </c>
      <c r="Y2441" t="s">
        <v>95</v>
      </c>
      <c r="Z2441" t="s">
        <v>358</v>
      </c>
      <c r="AA2441" s="29">
        <v>-95.05</v>
      </c>
      <c r="AB2441">
        <v>0</v>
      </c>
      <c r="AC2441">
        <f t="shared" si="468"/>
        <v>2014</v>
      </c>
      <c r="AD2441">
        <f t="shared" si="469"/>
        <v>11</v>
      </c>
      <c r="AE2441">
        <f t="shared" si="470"/>
        <v>2014</v>
      </c>
      <c r="AF2441">
        <f t="shared" si="471"/>
        <v>6</v>
      </c>
      <c r="AG2441" t="str">
        <f>VLOOKUP(F2441,vlookup!$A$2:$E$660,2,0)</f>
        <v>Retained</v>
      </c>
      <c r="AH2441" t="str">
        <f>VLOOKUP(F2441,vlookup!$A$2:$E$660,3,0)</f>
        <v>Service Contract</v>
      </c>
      <c r="AI2441" t="str">
        <f>VLOOKUP(F2441,vlookup!$A$2:$E$660,4,0)</f>
        <v>Used Car Programs</v>
      </c>
      <c r="AJ2441" t="str">
        <f>VLOOKUP(F2441,vlookup!$A$2:$E$660,5,0)</f>
        <v>High Mileage</v>
      </c>
      <c r="AL2441">
        <f t="shared" si="472"/>
        <v>90</v>
      </c>
      <c r="AM2441">
        <f t="shared" si="473"/>
        <v>130</v>
      </c>
      <c r="AN2441">
        <f t="shared" si="474"/>
        <v>5469</v>
      </c>
      <c r="AO2441" t="str">
        <f t="shared" si="475"/>
        <v/>
      </c>
      <c r="AP2441" t="str">
        <f t="shared" si="476"/>
        <v/>
      </c>
      <c r="AQ2441" t="str">
        <f t="shared" si="477"/>
        <v/>
      </c>
      <c r="AR2441">
        <f t="shared" si="478"/>
        <v>-95.05</v>
      </c>
      <c r="AS2441" t="str">
        <f t="shared" si="479"/>
        <v>7R252255F4-2</v>
      </c>
      <c r="AT2441" t="str">
        <f>IFERROR(IF(VLOOKUP(Y2441,vlookup!$I$2:$J$9,1,0)=Y2441,VLOOKUP(Y2441,vlookup!$I$2:$J$9,2,0),PROPER(Y2441)),PROPER(Y2441))</f>
        <v>Parts</v>
      </c>
      <c r="AU2441" t="str">
        <f>IFERROR(IF(B2441=VLOOKUP(B2441,vlookup!$L$2:$L$10,1,0),"Yes","No"),"No")</f>
        <v>No</v>
      </c>
    </row>
    <row r="2442" spans="1:47" ht="14.45" customHeight="1" x14ac:dyDescent="0.25">
      <c r="A2442" t="s">
        <v>1645</v>
      </c>
      <c r="B2442" s="31" t="s">
        <v>1646</v>
      </c>
      <c r="C2442">
        <v>2</v>
      </c>
      <c r="D2442">
        <v>1</v>
      </c>
      <c r="E2442" t="s">
        <v>382</v>
      </c>
      <c r="F2442" t="s">
        <v>205</v>
      </c>
      <c r="G2442" t="s">
        <v>388</v>
      </c>
      <c r="H2442" t="s">
        <v>3761</v>
      </c>
      <c r="I2442">
        <v>65648</v>
      </c>
      <c r="J2442" s="19">
        <v>41820</v>
      </c>
      <c r="K2442" s="19">
        <v>41912</v>
      </c>
      <c r="L2442">
        <v>201409</v>
      </c>
      <c r="M2442" s="19">
        <v>41883</v>
      </c>
      <c r="N2442">
        <v>24617</v>
      </c>
      <c r="O2442" t="s">
        <v>1070</v>
      </c>
      <c r="P2442" t="s">
        <v>1351</v>
      </c>
      <c r="Q2442" t="s">
        <v>924</v>
      </c>
      <c r="R2442">
        <v>113998</v>
      </c>
      <c r="S2442" s="19">
        <v>41871</v>
      </c>
      <c r="T2442">
        <v>71117</v>
      </c>
      <c r="U2442" t="s">
        <v>357</v>
      </c>
      <c r="V2442" s="19">
        <v>41953</v>
      </c>
      <c r="W2442" t="s">
        <v>367</v>
      </c>
      <c r="X2442" t="s">
        <v>368</v>
      </c>
      <c r="Y2442" t="s">
        <v>95</v>
      </c>
      <c r="Z2442" t="s">
        <v>365</v>
      </c>
      <c r="AA2442" s="29">
        <v>-36</v>
      </c>
      <c r="AB2442">
        <v>0</v>
      </c>
      <c r="AC2442">
        <f t="shared" si="468"/>
        <v>2014</v>
      </c>
      <c r="AD2442">
        <f t="shared" si="469"/>
        <v>11</v>
      </c>
      <c r="AE2442">
        <f t="shared" si="470"/>
        <v>2014</v>
      </c>
      <c r="AF2442">
        <f t="shared" si="471"/>
        <v>6</v>
      </c>
      <c r="AG2442" t="str">
        <f>VLOOKUP(F2442,vlookup!$A$2:$E$660,2,0)</f>
        <v>Retained</v>
      </c>
      <c r="AH2442" t="str">
        <f>VLOOKUP(F2442,vlookup!$A$2:$E$660,3,0)</f>
        <v>Service Contract</v>
      </c>
      <c r="AI2442" t="str">
        <f>VLOOKUP(F2442,vlookup!$A$2:$E$660,4,0)</f>
        <v>Used Car Programs</v>
      </c>
      <c r="AJ2442" t="str">
        <f>VLOOKUP(F2442,vlookup!$A$2:$E$660,5,0)</f>
        <v>High Mileage</v>
      </c>
      <c r="AL2442">
        <f t="shared" si="472"/>
        <v>90</v>
      </c>
      <c r="AM2442">
        <f t="shared" si="473"/>
        <v>130</v>
      </c>
      <c r="AN2442">
        <f t="shared" si="474"/>
        <v>5469</v>
      </c>
      <c r="AO2442" t="str">
        <f t="shared" si="475"/>
        <v/>
      </c>
      <c r="AP2442" t="str">
        <f t="shared" si="476"/>
        <v/>
      </c>
      <c r="AQ2442" t="str">
        <f t="shared" si="477"/>
        <v/>
      </c>
      <c r="AR2442">
        <f t="shared" si="478"/>
        <v>-36</v>
      </c>
      <c r="AS2442" t="str">
        <f t="shared" si="479"/>
        <v>7R252255F4-2</v>
      </c>
      <c r="AT2442" t="str">
        <f>IFERROR(IF(VLOOKUP(Y2442,vlookup!$I$2:$J$9,1,0)=Y2442,VLOOKUP(Y2442,vlookup!$I$2:$J$9,2,0),PROPER(Y2442)),PROPER(Y2442))</f>
        <v>Parts</v>
      </c>
      <c r="AU2442" t="str">
        <f>IFERROR(IF(B2442=VLOOKUP(B2442,vlookup!$L$2:$L$10,1,0),"Yes","No"),"No")</f>
        <v>No</v>
      </c>
    </row>
    <row r="2443" spans="1:47" ht="14.45" customHeight="1" x14ac:dyDescent="0.25">
      <c r="A2443" t="s">
        <v>1645</v>
      </c>
      <c r="B2443" s="31" t="s">
        <v>1646</v>
      </c>
      <c r="C2443">
        <v>4</v>
      </c>
      <c r="D2443">
        <v>1</v>
      </c>
      <c r="E2443" t="s">
        <v>382</v>
      </c>
      <c r="F2443" t="s">
        <v>205</v>
      </c>
      <c r="G2443" t="s">
        <v>388</v>
      </c>
      <c r="H2443" t="s">
        <v>3761</v>
      </c>
      <c r="I2443">
        <v>65648</v>
      </c>
      <c r="J2443" s="19">
        <v>41820</v>
      </c>
      <c r="K2443" s="19">
        <v>41912</v>
      </c>
      <c r="L2443">
        <v>201409</v>
      </c>
      <c r="M2443" s="19">
        <v>41883</v>
      </c>
      <c r="N2443">
        <v>24617</v>
      </c>
      <c r="O2443" t="s">
        <v>1070</v>
      </c>
      <c r="P2443" t="s">
        <v>1351</v>
      </c>
      <c r="Q2443" t="s">
        <v>924</v>
      </c>
      <c r="R2443">
        <v>125334</v>
      </c>
      <c r="S2443" s="19">
        <v>42200</v>
      </c>
      <c r="T2443">
        <v>79223</v>
      </c>
      <c r="U2443" t="s">
        <v>357</v>
      </c>
      <c r="V2443" s="19">
        <v>42202</v>
      </c>
      <c r="W2443" t="s">
        <v>3114</v>
      </c>
      <c r="X2443" t="s">
        <v>3115</v>
      </c>
      <c r="Y2443" t="s">
        <v>95</v>
      </c>
      <c r="Z2443" t="s">
        <v>364</v>
      </c>
      <c r="AA2443" s="29">
        <v>-112.81</v>
      </c>
      <c r="AB2443">
        <v>0</v>
      </c>
      <c r="AC2443">
        <f t="shared" si="468"/>
        <v>2015</v>
      </c>
      <c r="AD2443">
        <f t="shared" si="469"/>
        <v>7</v>
      </c>
      <c r="AE2443">
        <f t="shared" si="470"/>
        <v>2014</v>
      </c>
      <c r="AF2443">
        <f t="shared" si="471"/>
        <v>6</v>
      </c>
      <c r="AG2443" t="str">
        <f>VLOOKUP(F2443,vlookup!$A$2:$E$660,2,0)</f>
        <v>Retained</v>
      </c>
      <c r="AH2443" t="str">
        <f>VLOOKUP(F2443,vlookup!$A$2:$E$660,3,0)</f>
        <v>Service Contract</v>
      </c>
      <c r="AI2443" t="str">
        <f>VLOOKUP(F2443,vlookup!$A$2:$E$660,4,0)</f>
        <v>Used Car Programs</v>
      </c>
      <c r="AJ2443" t="str">
        <f>VLOOKUP(F2443,vlookup!$A$2:$E$660,5,0)</f>
        <v>High Mileage</v>
      </c>
      <c r="AL2443">
        <f t="shared" si="472"/>
        <v>90</v>
      </c>
      <c r="AM2443">
        <f t="shared" si="473"/>
        <v>377</v>
      </c>
      <c r="AN2443">
        <f t="shared" si="474"/>
        <v>13575</v>
      </c>
      <c r="AO2443" t="str">
        <f t="shared" si="475"/>
        <v/>
      </c>
      <c r="AP2443" t="str">
        <f t="shared" si="476"/>
        <v/>
      </c>
      <c r="AQ2443" t="str">
        <f t="shared" si="477"/>
        <v/>
      </c>
      <c r="AR2443">
        <f t="shared" si="478"/>
        <v>-112.81</v>
      </c>
      <c r="AS2443" t="str">
        <f t="shared" si="479"/>
        <v>7R252255F4-4</v>
      </c>
      <c r="AT2443" t="str">
        <f>IFERROR(IF(VLOOKUP(Y2443,vlookup!$I$2:$J$9,1,0)=Y2443,VLOOKUP(Y2443,vlookup!$I$2:$J$9,2,0),PROPER(Y2443)),PROPER(Y2443))</f>
        <v>Parts</v>
      </c>
      <c r="AU2443" t="str">
        <f>IFERROR(IF(B2443=VLOOKUP(B2443,vlookup!$L$2:$L$10,1,0),"Yes","No"),"No")</f>
        <v>No</v>
      </c>
    </row>
    <row r="2444" spans="1:47" ht="14.45" customHeight="1" x14ac:dyDescent="0.25">
      <c r="A2444" t="s">
        <v>1645</v>
      </c>
      <c r="B2444" s="31" t="s">
        <v>1646</v>
      </c>
      <c r="C2444">
        <v>4</v>
      </c>
      <c r="D2444">
        <v>1</v>
      </c>
      <c r="E2444" t="s">
        <v>382</v>
      </c>
      <c r="F2444" t="s">
        <v>205</v>
      </c>
      <c r="G2444" t="s">
        <v>388</v>
      </c>
      <c r="H2444" t="s">
        <v>3761</v>
      </c>
      <c r="I2444">
        <v>65648</v>
      </c>
      <c r="J2444" s="19">
        <v>41820</v>
      </c>
      <c r="K2444" s="19">
        <v>41912</v>
      </c>
      <c r="L2444">
        <v>201409</v>
      </c>
      <c r="M2444" s="19">
        <v>41883</v>
      </c>
      <c r="N2444">
        <v>24617</v>
      </c>
      <c r="O2444" t="s">
        <v>1070</v>
      </c>
      <c r="P2444" t="s">
        <v>1351</v>
      </c>
      <c r="Q2444" t="s">
        <v>924</v>
      </c>
      <c r="R2444">
        <v>125334</v>
      </c>
      <c r="S2444" s="19">
        <v>42200</v>
      </c>
      <c r="T2444">
        <v>79223</v>
      </c>
      <c r="U2444" t="s">
        <v>357</v>
      </c>
      <c r="V2444" s="19">
        <v>42202</v>
      </c>
      <c r="W2444" t="s">
        <v>614</v>
      </c>
      <c r="X2444" t="s">
        <v>615</v>
      </c>
      <c r="Y2444" t="s">
        <v>95</v>
      </c>
      <c r="Z2444" t="s">
        <v>365</v>
      </c>
      <c r="AA2444" s="29">
        <v>-92.42</v>
      </c>
      <c r="AB2444">
        <v>0</v>
      </c>
      <c r="AC2444">
        <f t="shared" si="468"/>
        <v>2015</v>
      </c>
      <c r="AD2444">
        <f t="shared" si="469"/>
        <v>7</v>
      </c>
      <c r="AE2444">
        <f t="shared" si="470"/>
        <v>2014</v>
      </c>
      <c r="AF2444">
        <f t="shared" si="471"/>
        <v>6</v>
      </c>
      <c r="AG2444" t="str">
        <f>VLOOKUP(F2444,vlookup!$A$2:$E$660,2,0)</f>
        <v>Retained</v>
      </c>
      <c r="AH2444" t="str">
        <f>VLOOKUP(F2444,vlookup!$A$2:$E$660,3,0)</f>
        <v>Service Contract</v>
      </c>
      <c r="AI2444" t="str">
        <f>VLOOKUP(F2444,vlookup!$A$2:$E$660,4,0)</f>
        <v>Used Car Programs</v>
      </c>
      <c r="AJ2444" t="str">
        <f>VLOOKUP(F2444,vlookup!$A$2:$E$660,5,0)</f>
        <v>High Mileage</v>
      </c>
      <c r="AL2444">
        <f t="shared" si="472"/>
        <v>90</v>
      </c>
      <c r="AM2444">
        <f t="shared" si="473"/>
        <v>377</v>
      </c>
      <c r="AN2444">
        <f t="shared" si="474"/>
        <v>13575</v>
      </c>
      <c r="AO2444" t="str">
        <f t="shared" si="475"/>
        <v/>
      </c>
      <c r="AP2444" t="str">
        <f t="shared" si="476"/>
        <v/>
      </c>
      <c r="AQ2444" t="str">
        <f t="shared" si="477"/>
        <v/>
      </c>
      <c r="AR2444">
        <f t="shared" si="478"/>
        <v>-92.42</v>
      </c>
      <c r="AS2444" t="str">
        <f t="shared" si="479"/>
        <v>7R252255F4-4</v>
      </c>
      <c r="AT2444" t="str">
        <f>IFERROR(IF(VLOOKUP(Y2444,vlookup!$I$2:$J$9,1,0)=Y2444,VLOOKUP(Y2444,vlookup!$I$2:$J$9,2,0),PROPER(Y2444)),PROPER(Y2444))</f>
        <v>Parts</v>
      </c>
      <c r="AU2444" t="str">
        <f>IFERROR(IF(B2444=VLOOKUP(B2444,vlookup!$L$2:$L$10,1,0),"Yes","No"),"No")</f>
        <v>No</v>
      </c>
    </row>
    <row r="2445" spans="1:47" ht="14.45" customHeight="1" x14ac:dyDescent="0.25">
      <c r="A2445" t="s">
        <v>1645</v>
      </c>
      <c r="B2445" s="31" t="s">
        <v>1646</v>
      </c>
      <c r="C2445">
        <v>4</v>
      </c>
      <c r="D2445">
        <v>1</v>
      </c>
      <c r="E2445" t="s">
        <v>382</v>
      </c>
      <c r="F2445" t="s">
        <v>205</v>
      </c>
      <c r="G2445" t="s">
        <v>388</v>
      </c>
      <c r="H2445" t="s">
        <v>3761</v>
      </c>
      <c r="I2445">
        <v>65648</v>
      </c>
      <c r="J2445" s="19">
        <v>41820</v>
      </c>
      <c r="K2445" s="19">
        <v>41912</v>
      </c>
      <c r="L2445">
        <v>201409</v>
      </c>
      <c r="M2445" s="19">
        <v>41883</v>
      </c>
      <c r="N2445">
        <v>24617</v>
      </c>
      <c r="O2445" t="s">
        <v>1070</v>
      </c>
      <c r="P2445" t="s">
        <v>1351</v>
      </c>
      <c r="Q2445" t="s">
        <v>924</v>
      </c>
      <c r="R2445">
        <v>125334</v>
      </c>
      <c r="S2445" s="19">
        <v>42200</v>
      </c>
      <c r="T2445">
        <v>79223</v>
      </c>
      <c r="U2445" t="s">
        <v>357</v>
      </c>
      <c r="V2445" s="19">
        <v>42202</v>
      </c>
      <c r="W2445" t="s">
        <v>367</v>
      </c>
      <c r="X2445" t="s">
        <v>368</v>
      </c>
      <c r="Y2445" t="s">
        <v>95</v>
      </c>
      <c r="Z2445" t="s">
        <v>365</v>
      </c>
      <c r="AA2445" s="29">
        <v>-18.95</v>
      </c>
      <c r="AB2445">
        <v>0</v>
      </c>
      <c r="AC2445">
        <f t="shared" si="468"/>
        <v>2015</v>
      </c>
      <c r="AD2445">
        <f t="shared" si="469"/>
        <v>7</v>
      </c>
      <c r="AE2445">
        <f t="shared" si="470"/>
        <v>2014</v>
      </c>
      <c r="AF2445">
        <f t="shared" si="471"/>
        <v>6</v>
      </c>
      <c r="AG2445" t="str">
        <f>VLOOKUP(F2445,vlookup!$A$2:$E$660,2,0)</f>
        <v>Retained</v>
      </c>
      <c r="AH2445" t="str">
        <f>VLOOKUP(F2445,vlookup!$A$2:$E$660,3,0)</f>
        <v>Service Contract</v>
      </c>
      <c r="AI2445" t="str">
        <f>VLOOKUP(F2445,vlookup!$A$2:$E$660,4,0)</f>
        <v>Used Car Programs</v>
      </c>
      <c r="AJ2445" t="str">
        <f>VLOOKUP(F2445,vlookup!$A$2:$E$660,5,0)</f>
        <v>High Mileage</v>
      </c>
      <c r="AL2445">
        <f t="shared" si="472"/>
        <v>90</v>
      </c>
      <c r="AM2445">
        <f t="shared" si="473"/>
        <v>377</v>
      </c>
      <c r="AN2445">
        <f t="shared" si="474"/>
        <v>13575</v>
      </c>
      <c r="AO2445" t="str">
        <f t="shared" si="475"/>
        <v/>
      </c>
      <c r="AP2445" t="str">
        <f t="shared" si="476"/>
        <v/>
      </c>
      <c r="AQ2445" t="str">
        <f t="shared" si="477"/>
        <v/>
      </c>
      <c r="AR2445">
        <f t="shared" si="478"/>
        <v>-18.95</v>
      </c>
      <c r="AS2445" t="str">
        <f t="shared" si="479"/>
        <v>7R252255F4-4</v>
      </c>
      <c r="AT2445" t="str">
        <f>IFERROR(IF(VLOOKUP(Y2445,vlookup!$I$2:$J$9,1,0)=Y2445,VLOOKUP(Y2445,vlookup!$I$2:$J$9,2,0),PROPER(Y2445)),PROPER(Y2445))</f>
        <v>Parts</v>
      </c>
      <c r="AU2445" t="str">
        <f>IFERROR(IF(B2445=VLOOKUP(B2445,vlookup!$L$2:$L$10,1,0),"Yes","No"),"No")</f>
        <v>No</v>
      </c>
    </row>
    <row r="2446" spans="1:47" ht="14.45" customHeight="1" x14ac:dyDescent="0.25">
      <c r="A2446" t="s">
        <v>3116</v>
      </c>
      <c r="B2446" s="31" t="s">
        <v>3117</v>
      </c>
      <c r="C2446">
        <v>1</v>
      </c>
      <c r="D2446">
        <v>1</v>
      </c>
      <c r="E2446" t="s">
        <v>382</v>
      </c>
      <c r="F2446" t="s">
        <v>205</v>
      </c>
      <c r="G2446" t="s">
        <v>388</v>
      </c>
      <c r="H2446" t="s">
        <v>3761</v>
      </c>
      <c r="I2446">
        <v>78395</v>
      </c>
      <c r="J2446" s="19">
        <v>42740</v>
      </c>
      <c r="K2446" s="19">
        <v>42782</v>
      </c>
      <c r="L2446">
        <v>201702</v>
      </c>
      <c r="M2446" s="19">
        <v>42767</v>
      </c>
      <c r="N2446">
        <v>24616</v>
      </c>
      <c r="O2446" t="s">
        <v>1076</v>
      </c>
      <c r="P2446" t="s">
        <v>3118</v>
      </c>
      <c r="Q2446" t="s">
        <v>924</v>
      </c>
      <c r="R2446">
        <v>15421</v>
      </c>
      <c r="S2446" s="19">
        <v>43199</v>
      </c>
      <c r="T2446">
        <v>105619</v>
      </c>
      <c r="U2446" t="s">
        <v>356</v>
      </c>
      <c r="V2446" s="19">
        <v>43201</v>
      </c>
      <c r="W2446" t="s">
        <v>585</v>
      </c>
      <c r="X2446" t="s">
        <v>586</v>
      </c>
      <c r="Y2446" t="s">
        <v>95</v>
      </c>
      <c r="Z2446" t="s">
        <v>364</v>
      </c>
      <c r="AA2446" s="29">
        <v>-17.920000000000002</v>
      </c>
      <c r="AB2446">
        <v>0</v>
      </c>
      <c r="AC2446">
        <f t="shared" si="468"/>
        <v>2018</v>
      </c>
      <c r="AD2446">
        <f t="shared" si="469"/>
        <v>4</v>
      </c>
      <c r="AE2446">
        <f t="shared" si="470"/>
        <v>2017</v>
      </c>
      <c r="AF2446">
        <f t="shared" si="471"/>
        <v>1</v>
      </c>
      <c r="AG2446" t="str">
        <f>VLOOKUP(F2446,vlookup!$A$2:$E$660,2,0)</f>
        <v>Retained</v>
      </c>
      <c r="AH2446" t="str">
        <f>VLOOKUP(F2446,vlookup!$A$2:$E$660,3,0)</f>
        <v>Service Contract</v>
      </c>
      <c r="AI2446" t="str">
        <f>VLOOKUP(F2446,vlookup!$A$2:$E$660,4,0)</f>
        <v>Used Car Programs</v>
      </c>
      <c r="AJ2446" t="str">
        <f>VLOOKUP(F2446,vlookup!$A$2:$E$660,5,0)</f>
        <v>High Mileage</v>
      </c>
      <c r="AL2446">
        <f t="shared" si="472"/>
        <v>41</v>
      </c>
      <c r="AM2446">
        <f t="shared" si="473"/>
        <v>456</v>
      </c>
      <c r="AN2446">
        <f t="shared" si="474"/>
        <v>27224</v>
      </c>
      <c r="AO2446" t="str">
        <f t="shared" si="475"/>
        <v/>
      </c>
      <c r="AP2446" t="str">
        <f t="shared" si="476"/>
        <v/>
      </c>
      <c r="AQ2446" t="str">
        <f t="shared" si="477"/>
        <v/>
      </c>
      <c r="AR2446">
        <f t="shared" si="478"/>
        <v>-17.920000000000002</v>
      </c>
      <c r="AS2446" t="str">
        <f t="shared" si="479"/>
        <v>CR138139A7-1</v>
      </c>
      <c r="AT2446" t="str">
        <f>IFERROR(IF(VLOOKUP(Y2446,vlookup!$I$2:$J$9,1,0)=Y2446,VLOOKUP(Y2446,vlookup!$I$2:$J$9,2,0),PROPER(Y2446)),PROPER(Y2446))</f>
        <v>Parts</v>
      </c>
      <c r="AU2446" t="str">
        <f>IFERROR(IF(B2446=VLOOKUP(B2446,vlookup!$L$2:$L$10,1,0),"Yes","No"),"No")</f>
        <v>No</v>
      </c>
    </row>
    <row r="2447" spans="1:47" ht="14.45" customHeight="1" x14ac:dyDescent="0.25">
      <c r="A2447" t="s">
        <v>3116</v>
      </c>
      <c r="B2447" s="31" t="s">
        <v>3117</v>
      </c>
      <c r="C2447">
        <v>1</v>
      </c>
      <c r="D2447">
        <v>1</v>
      </c>
      <c r="E2447" t="s">
        <v>382</v>
      </c>
      <c r="F2447" t="s">
        <v>205</v>
      </c>
      <c r="G2447" t="s">
        <v>388</v>
      </c>
      <c r="H2447" t="s">
        <v>3761</v>
      </c>
      <c r="I2447">
        <v>78395</v>
      </c>
      <c r="J2447" s="19">
        <v>42740</v>
      </c>
      <c r="K2447" s="19">
        <v>42782</v>
      </c>
      <c r="L2447">
        <v>201702</v>
      </c>
      <c r="M2447" s="19">
        <v>42767</v>
      </c>
      <c r="N2447">
        <v>24616</v>
      </c>
      <c r="O2447" t="s">
        <v>1076</v>
      </c>
      <c r="P2447" t="s">
        <v>3118</v>
      </c>
      <c r="Q2447" t="s">
        <v>924</v>
      </c>
      <c r="R2447">
        <v>15421</v>
      </c>
      <c r="S2447" s="19">
        <v>43199</v>
      </c>
      <c r="T2447">
        <v>105619</v>
      </c>
      <c r="U2447" t="s">
        <v>356</v>
      </c>
      <c r="V2447" s="19">
        <v>43201</v>
      </c>
      <c r="W2447" t="s">
        <v>1000</v>
      </c>
      <c r="X2447" t="s">
        <v>1001</v>
      </c>
      <c r="Y2447" t="s">
        <v>95</v>
      </c>
      <c r="Z2447" t="s">
        <v>364</v>
      </c>
      <c r="AA2447" s="29">
        <v>-39.9</v>
      </c>
      <c r="AB2447">
        <v>0</v>
      </c>
      <c r="AC2447">
        <f t="shared" si="468"/>
        <v>2018</v>
      </c>
      <c r="AD2447">
        <f t="shared" si="469"/>
        <v>4</v>
      </c>
      <c r="AE2447">
        <f t="shared" si="470"/>
        <v>2017</v>
      </c>
      <c r="AF2447">
        <f t="shared" si="471"/>
        <v>1</v>
      </c>
      <c r="AG2447" t="str">
        <f>VLOOKUP(F2447,vlookup!$A$2:$E$660,2,0)</f>
        <v>Retained</v>
      </c>
      <c r="AH2447" t="str">
        <f>VLOOKUP(F2447,vlookup!$A$2:$E$660,3,0)</f>
        <v>Service Contract</v>
      </c>
      <c r="AI2447" t="str">
        <f>VLOOKUP(F2447,vlookup!$A$2:$E$660,4,0)</f>
        <v>Used Car Programs</v>
      </c>
      <c r="AJ2447" t="str">
        <f>VLOOKUP(F2447,vlookup!$A$2:$E$660,5,0)</f>
        <v>High Mileage</v>
      </c>
      <c r="AL2447">
        <f t="shared" si="472"/>
        <v>41</v>
      </c>
      <c r="AM2447">
        <f t="shared" si="473"/>
        <v>456</v>
      </c>
      <c r="AN2447">
        <f t="shared" si="474"/>
        <v>27224</v>
      </c>
      <c r="AO2447" t="str">
        <f t="shared" si="475"/>
        <v/>
      </c>
      <c r="AP2447" t="str">
        <f t="shared" si="476"/>
        <v/>
      </c>
      <c r="AQ2447" t="str">
        <f t="shared" si="477"/>
        <v/>
      </c>
      <c r="AR2447">
        <f t="shared" si="478"/>
        <v>-39.9</v>
      </c>
      <c r="AS2447" t="str">
        <f t="shared" si="479"/>
        <v>CR138139A7-1</v>
      </c>
      <c r="AT2447" t="str">
        <f>IFERROR(IF(VLOOKUP(Y2447,vlookup!$I$2:$J$9,1,0)=Y2447,VLOOKUP(Y2447,vlookup!$I$2:$J$9,2,0),PROPER(Y2447)),PROPER(Y2447))</f>
        <v>Parts</v>
      </c>
      <c r="AU2447" t="str">
        <f>IFERROR(IF(B2447=VLOOKUP(B2447,vlookup!$L$2:$L$10,1,0),"Yes","No"),"No")</f>
        <v>No</v>
      </c>
    </row>
    <row r="2448" spans="1:47" ht="14.45" customHeight="1" x14ac:dyDescent="0.25">
      <c r="A2448" t="s">
        <v>3116</v>
      </c>
      <c r="B2448" s="31" t="s">
        <v>3117</v>
      </c>
      <c r="C2448">
        <v>1</v>
      </c>
      <c r="D2448">
        <v>1</v>
      </c>
      <c r="E2448" t="s">
        <v>382</v>
      </c>
      <c r="F2448" t="s">
        <v>205</v>
      </c>
      <c r="G2448" t="s">
        <v>388</v>
      </c>
      <c r="H2448" t="s">
        <v>3761</v>
      </c>
      <c r="I2448">
        <v>78395</v>
      </c>
      <c r="J2448" s="19">
        <v>42740</v>
      </c>
      <c r="K2448" s="19">
        <v>42782</v>
      </c>
      <c r="L2448">
        <v>201702</v>
      </c>
      <c r="M2448" s="19">
        <v>42767</v>
      </c>
      <c r="N2448">
        <v>24616</v>
      </c>
      <c r="O2448" t="s">
        <v>1076</v>
      </c>
      <c r="P2448" t="s">
        <v>3118</v>
      </c>
      <c r="Q2448" t="s">
        <v>924</v>
      </c>
      <c r="R2448">
        <v>15421</v>
      </c>
      <c r="S2448" s="19">
        <v>43199</v>
      </c>
      <c r="T2448">
        <v>105619</v>
      </c>
      <c r="U2448" t="s">
        <v>356</v>
      </c>
      <c r="V2448" s="19">
        <v>43201</v>
      </c>
      <c r="W2448" t="s">
        <v>1026</v>
      </c>
      <c r="X2448" t="s">
        <v>1027</v>
      </c>
      <c r="Y2448" t="s">
        <v>95</v>
      </c>
      <c r="Z2448" t="s">
        <v>364</v>
      </c>
      <c r="AA2448" s="29">
        <v>-24.34</v>
      </c>
      <c r="AB2448">
        <v>0</v>
      </c>
      <c r="AC2448">
        <f t="shared" si="468"/>
        <v>2018</v>
      </c>
      <c r="AD2448">
        <f t="shared" si="469"/>
        <v>4</v>
      </c>
      <c r="AE2448">
        <f t="shared" si="470"/>
        <v>2017</v>
      </c>
      <c r="AF2448">
        <f t="shared" si="471"/>
        <v>1</v>
      </c>
      <c r="AG2448" t="str">
        <f>VLOOKUP(F2448,vlookup!$A$2:$E$660,2,0)</f>
        <v>Retained</v>
      </c>
      <c r="AH2448" t="str">
        <f>VLOOKUP(F2448,vlookup!$A$2:$E$660,3,0)</f>
        <v>Service Contract</v>
      </c>
      <c r="AI2448" t="str">
        <f>VLOOKUP(F2448,vlookup!$A$2:$E$660,4,0)</f>
        <v>Used Car Programs</v>
      </c>
      <c r="AJ2448" t="str">
        <f>VLOOKUP(F2448,vlookup!$A$2:$E$660,5,0)</f>
        <v>High Mileage</v>
      </c>
      <c r="AL2448">
        <f t="shared" si="472"/>
        <v>41</v>
      </c>
      <c r="AM2448">
        <f t="shared" si="473"/>
        <v>456</v>
      </c>
      <c r="AN2448">
        <f t="shared" si="474"/>
        <v>27224</v>
      </c>
      <c r="AO2448" t="str">
        <f t="shared" si="475"/>
        <v/>
      </c>
      <c r="AP2448" t="str">
        <f t="shared" si="476"/>
        <v/>
      </c>
      <c r="AQ2448" t="str">
        <f t="shared" si="477"/>
        <v/>
      </c>
      <c r="AR2448">
        <f t="shared" si="478"/>
        <v>-24.34</v>
      </c>
      <c r="AS2448" t="str">
        <f t="shared" si="479"/>
        <v>CR138139A7-1</v>
      </c>
      <c r="AT2448" t="str">
        <f>IFERROR(IF(VLOOKUP(Y2448,vlookup!$I$2:$J$9,1,0)=Y2448,VLOOKUP(Y2448,vlookup!$I$2:$J$9,2,0),PROPER(Y2448)),PROPER(Y2448))</f>
        <v>Parts</v>
      </c>
      <c r="AU2448" t="str">
        <f>IFERROR(IF(B2448=VLOOKUP(B2448,vlookup!$L$2:$L$10,1,0),"Yes","No"),"No")</f>
        <v>No</v>
      </c>
    </row>
    <row r="2449" spans="1:47" ht="14.45" customHeight="1" x14ac:dyDescent="0.25">
      <c r="A2449" t="s">
        <v>3116</v>
      </c>
      <c r="B2449" s="31" t="s">
        <v>3117</v>
      </c>
      <c r="C2449">
        <v>1</v>
      </c>
      <c r="D2449">
        <v>1</v>
      </c>
      <c r="E2449" t="s">
        <v>382</v>
      </c>
      <c r="F2449" t="s">
        <v>205</v>
      </c>
      <c r="G2449" t="s">
        <v>388</v>
      </c>
      <c r="H2449" t="s">
        <v>3761</v>
      </c>
      <c r="I2449">
        <v>78395</v>
      </c>
      <c r="J2449" s="19">
        <v>42740</v>
      </c>
      <c r="K2449" s="19">
        <v>42782</v>
      </c>
      <c r="L2449">
        <v>201702</v>
      </c>
      <c r="M2449" s="19">
        <v>42767</v>
      </c>
      <c r="N2449">
        <v>24616</v>
      </c>
      <c r="O2449" t="s">
        <v>1076</v>
      </c>
      <c r="P2449" t="s">
        <v>3118</v>
      </c>
      <c r="Q2449" t="s">
        <v>924</v>
      </c>
      <c r="R2449">
        <v>15421</v>
      </c>
      <c r="S2449" s="19">
        <v>43199</v>
      </c>
      <c r="T2449">
        <v>105619</v>
      </c>
      <c r="U2449" t="s">
        <v>356</v>
      </c>
      <c r="V2449" s="19">
        <v>43201</v>
      </c>
      <c r="W2449" t="s">
        <v>3313</v>
      </c>
      <c r="X2449" t="s">
        <v>3314</v>
      </c>
      <c r="Y2449" t="s">
        <v>95</v>
      </c>
      <c r="Z2449" t="s">
        <v>364</v>
      </c>
      <c r="AA2449" s="29">
        <v>-20</v>
      </c>
      <c r="AB2449">
        <v>0</v>
      </c>
      <c r="AC2449">
        <f t="shared" si="468"/>
        <v>2018</v>
      </c>
      <c r="AD2449">
        <f t="shared" si="469"/>
        <v>4</v>
      </c>
      <c r="AE2449">
        <f t="shared" si="470"/>
        <v>2017</v>
      </c>
      <c r="AF2449">
        <f t="shared" si="471"/>
        <v>1</v>
      </c>
      <c r="AG2449" t="str">
        <f>VLOOKUP(F2449,vlookup!$A$2:$E$660,2,0)</f>
        <v>Retained</v>
      </c>
      <c r="AH2449" t="str">
        <f>VLOOKUP(F2449,vlookup!$A$2:$E$660,3,0)</f>
        <v>Service Contract</v>
      </c>
      <c r="AI2449" t="str">
        <f>VLOOKUP(F2449,vlookup!$A$2:$E$660,4,0)</f>
        <v>Used Car Programs</v>
      </c>
      <c r="AJ2449" t="str">
        <f>VLOOKUP(F2449,vlookup!$A$2:$E$660,5,0)</f>
        <v>High Mileage</v>
      </c>
      <c r="AL2449">
        <f t="shared" si="472"/>
        <v>41</v>
      </c>
      <c r="AM2449">
        <f t="shared" si="473"/>
        <v>456</v>
      </c>
      <c r="AN2449">
        <f t="shared" si="474"/>
        <v>27224</v>
      </c>
      <c r="AO2449" t="str">
        <f t="shared" si="475"/>
        <v/>
      </c>
      <c r="AP2449" t="str">
        <f t="shared" si="476"/>
        <v/>
      </c>
      <c r="AQ2449" t="str">
        <f t="shared" si="477"/>
        <v/>
      </c>
      <c r="AR2449">
        <f t="shared" si="478"/>
        <v>-20</v>
      </c>
      <c r="AS2449" t="str">
        <f t="shared" si="479"/>
        <v>CR138139A7-1</v>
      </c>
      <c r="AT2449" t="str">
        <f>IFERROR(IF(VLOOKUP(Y2449,vlookup!$I$2:$J$9,1,0)=Y2449,VLOOKUP(Y2449,vlookup!$I$2:$J$9,2,0),PROPER(Y2449)),PROPER(Y2449))</f>
        <v>Parts</v>
      </c>
      <c r="AU2449" t="str">
        <f>IFERROR(IF(B2449=VLOOKUP(B2449,vlookup!$L$2:$L$10,1,0),"Yes","No"),"No")</f>
        <v>No</v>
      </c>
    </row>
    <row r="2450" spans="1:47" ht="14.45" customHeight="1" x14ac:dyDescent="0.25">
      <c r="A2450" t="s">
        <v>3116</v>
      </c>
      <c r="B2450" s="31" t="s">
        <v>3117</v>
      </c>
      <c r="C2450">
        <v>2</v>
      </c>
      <c r="D2450">
        <v>1</v>
      </c>
      <c r="E2450" t="s">
        <v>382</v>
      </c>
      <c r="F2450" t="s">
        <v>205</v>
      </c>
      <c r="G2450" t="s">
        <v>388</v>
      </c>
      <c r="H2450" t="s">
        <v>3761</v>
      </c>
      <c r="I2450">
        <v>78395</v>
      </c>
      <c r="J2450" s="19">
        <v>42740</v>
      </c>
      <c r="K2450" s="19">
        <v>42782</v>
      </c>
      <c r="L2450">
        <v>201702</v>
      </c>
      <c r="M2450" s="19">
        <v>42767</v>
      </c>
      <c r="N2450">
        <v>24616</v>
      </c>
      <c r="O2450" t="s">
        <v>1076</v>
      </c>
      <c r="P2450" t="s">
        <v>3118</v>
      </c>
      <c r="Q2450" t="s">
        <v>924</v>
      </c>
      <c r="R2450">
        <v>15489</v>
      </c>
      <c r="S2450" s="19">
        <v>43221</v>
      </c>
      <c r="T2450">
        <v>107071</v>
      </c>
      <c r="U2450" t="s">
        <v>356</v>
      </c>
      <c r="V2450" s="19">
        <v>43236</v>
      </c>
      <c r="W2450" t="s">
        <v>3329</v>
      </c>
      <c r="X2450" t="s">
        <v>3330</v>
      </c>
      <c r="Y2450" t="s">
        <v>95</v>
      </c>
      <c r="Z2450" t="s">
        <v>366</v>
      </c>
      <c r="AA2450" s="29">
        <v>-51.96</v>
      </c>
      <c r="AB2450">
        <v>0</v>
      </c>
      <c r="AC2450">
        <f t="shared" si="468"/>
        <v>2018</v>
      </c>
      <c r="AD2450">
        <f t="shared" si="469"/>
        <v>5</v>
      </c>
      <c r="AE2450">
        <f t="shared" si="470"/>
        <v>2017</v>
      </c>
      <c r="AF2450">
        <f t="shared" si="471"/>
        <v>1</v>
      </c>
      <c r="AG2450" t="str">
        <f>VLOOKUP(F2450,vlookup!$A$2:$E$660,2,0)</f>
        <v>Retained</v>
      </c>
      <c r="AH2450" t="str">
        <f>VLOOKUP(F2450,vlookup!$A$2:$E$660,3,0)</f>
        <v>Service Contract</v>
      </c>
      <c r="AI2450" t="str">
        <f>VLOOKUP(F2450,vlookup!$A$2:$E$660,4,0)</f>
        <v>Used Car Programs</v>
      </c>
      <c r="AJ2450" t="str">
        <f>VLOOKUP(F2450,vlookup!$A$2:$E$660,5,0)</f>
        <v>High Mileage</v>
      </c>
      <c r="AL2450">
        <f t="shared" si="472"/>
        <v>41</v>
      </c>
      <c r="AM2450">
        <f t="shared" si="473"/>
        <v>491</v>
      </c>
      <c r="AN2450">
        <f t="shared" si="474"/>
        <v>28676</v>
      </c>
      <c r="AO2450" t="str">
        <f t="shared" si="475"/>
        <v/>
      </c>
      <c r="AP2450" t="str">
        <f t="shared" si="476"/>
        <v/>
      </c>
      <c r="AQ2450" t="str">
        <f t="shared" si="477"/>
        <v/>
      </c>
      <c r="AR2450">
        <f t="shared" si="478"/>
        <v>-51.96</v>
      </c>
      <c r="AS2450" t="str">
        <f t="shared" si="479"/>
        <v>CR138139A7-2</v>
      </c>
      <c r="AT2450" t="str">
        <f>IFERROR(IF(VLOOKUP(Y2450,vlookup!$I$2:$J$9,1,0)=Y2450,VLOOKUP(Y2450,vlookup!$I$2:$J$9,2,0),PROPER(Y2450)),PROPER(Y2450))</f>
        <v>Parts</v>
      </c>
      <c r="AU2450" t="str">
        <f>IFERROR(IF(B2450=VLOOKUP(B2450,vlookup!$L$2:$L$10,1,0),"Yes","No"),"No")</f>
        <v>No</v>
      </c>
    </row>
    <row r="2451" spans="1:47" ht="14.45" customHeight="1" x14ac:dyDescent="0.25">
      <c r="A2451" t="s">
        <v>3116</v>
      </c>
      <c r="B2451" s="31" t="s">
        <v>3117</v>
      </c>
      <c r="C2451">
        <v>2</v>
      </c>
      <c r="D2451">
        <v>1</v>
      </c>
      <c r="E2451" t="s">
        <v>382</v>
      </c>
      <c r="F2451" t="s">
        <v>205</v>
      </c>
      <c r="G2451" t="s">
        <v>388</v>
      </c>
      <c r="H2451" t="s">
        <v>3761</v>
      </c>
      <c r="I2451">
        <v>78395</v>
      </c>
      <c r="J2451" s="19">
        <v>42740</v>
      </c>
      <c r="K2451" s="19">
        <v>42782</v>
      </c>
      <c r="L2451">
        <v>201702</v>
      </c>
      <c r="M2451" s="19">
        <v>42767</v>
      </c>
      <c r="N2451">
        <v>24616</v>
      </c>
      <c r="O2451" t="s">
        <v>1076</v>
      </c>
      <c r="P2451" t="s">
        <v>3118</v>
      </c>
      <c r="Q2451" t="s">
        <v>924</v>
      </c>
      <c r="R2451">
        <v>15489</v>
      </c>
      <c r="S2451" s="19">
        <v>43221</v>
      </c>
      <c r="T2451">
        <v>107071</v>
      </c>
      <c r="U2451" t="s">
        <v>356</v>
      </c>
      <c r="V2451" s="19">
        <v>43236</v>
      </c>
      <c r="W2451" t="s">
        <v>1006</v>
      </c>
      <c r="X2451" t="s">
        <v>1007</v>
      </c>
      <c r="Y2451" t="s">
        <v>95</v>
      </c>
      <c r="Z2451" t="s">
        <v>364</v>
      </c>
      <c r="AA2451" s="29">
        <v>-26.05</v>
      </c>
      <c r="AB2451">
        <v>0</v>
      </c>
      <c r="AC2451">
        <f t="shared" si="468"/>
        <v>2018</v>
      </c>
      <c r="AD2451">
        <f t="shared" si="469"/>
        <v>5</v>
      </c>
      <c r="AE2451">
        <f t="shared" si="470"/>
        <v>2017</v>
      </c>
      <c r="AF2451">
        <f t="shared" si="471"/>
        <v>1</v>
      </c>
      <c r="AG2451" t="str">
        <f>VLOOKUP(F2451,vlookup!$A$2:$E$660,2,0)</f>
        <v>Retained</v>
      </c>
      <c r="AH2451" t="str">
        <f>VLOOKUP(F2451,vlookup!$A$2:$E$660,3,0)</f>
        <v>Service Contract</v>
      </c>
      <c r="AI2451" t="str">
        <f>VLOOKUP(F2451,vlookup!$A$2:$E$660,4,0)</f>
        <v>Used Car Programs</v>
      </c>
      <c r="AJ2451" t="str">
        <f>VLOOKUP(F2451,vlookup!$A$2:$E$660,5,0)</f>
        <v>High Mileage</v>
      </c>
      <c r="AL2451">
        <f t="shared" si="472"/>
        <v>41</v>
      </c>
      <c r="AM2451">
        <f t="shared" si="473"/>
        <v>491</v>
      </c>
      <c r="AN2451">
        <f t="shared" si="474"/>
        <v>28676</v>
      </c>
      <c r="AO2451" t="str">
        <f t="shared" si="475"/>
        <v/>
      </c>
      <c r="AP2451" t="str">
        <f t="shared" si="476"/>
        <v/>
      </c>
      <c r="AQ2451" t="str">
        <f t="shared" si="477"/>
        <v/>
      </c>
      <c r="AR2451">
        <f t="shared" si="478"/>
        <v>-26.05</v>
      </c>
      <c r="AS2451" t="str">
        <f t="shared" si="479"/>
        <v>CR138139A7-2</v>
      </c>
      <c r="AT2451" t="str">
        <f>IFERROR(IF(VLOOKUP(Y2451,vlookup!$I$2:$J$9,1,0)=Y2451,VLOOKUP(Y2451,vlookup!$I$2:$J$9,2,0),PROPER(Y2451)),PROPER(Y2451))</f>
        <v>Parts</v>
      </c>
      <c r="AU2451" t="str">
        <f>IFERROR(IF(B2451=VLOOKUP(B2451,vlookup!$L$2:$L$10,1,0),"Yes","No"),"No")</f>
        <v>No</v>
      </c>
    </row>
    <row r="2452" spans="1:47" ht="14.45" customHeight="1" x14ac:dyDescent="0.25">
      <c r="A2452" t="s">
        <v>3116</v>
      </c>
      <c r="B2452" s="31" t="s">
        <v>3117</v>
      </c>
      <c r="C2452">
        <v>2</v>
      </c>
      <c r="D2452">
        <v>1</v>
      </c>
      <c r="E2452" t="s">
        <v>382</v>
      </c>
      <c r="F2452" t="s">
        <v>205</v>
      </c>
      <c r="G2452" t="s">
        <v>388</v>
      </c>
      <c r="H2452" t="s">
        <v>3761</v>
      </c>
      <c r="I2452">
        <v>78395</v>
      </c>
      <c r="J2452" s="19">
        <v>42740</v>
      </c>
      <c r="K2452" s="19">
        <v>42782</v>
      </c>
      <c r="L2452">
        <v>201702</v>
      </c>
      <c r="M2452" s="19">
        <v>42767</v>
      </c>
      <c r="N2452">
        <v>24616</v>
      </c>
      <c r="O2452" t="s">
        <v>1076</v>
      </c>
      <c r="P2452" t="s">
        <v>3118</v>
      </c>
      <c r="Q2452" t="s">
        <v>924</v>
      </c>
      <c r="R2452">
        <v>15489</v>
      </c>
      <c r="S2452" s="19">
        <v>43221</v>
      </c>
      <c r="T2452">
        <v>107071</v>
      </c>
      <c r="U2452" t="s">
        <v>356</v>
      </c>
      <c r="V2452" s="19">
        <v>43236</v>
      </c>
      <c r="W2452" t="s">
        <v>372</v>
      </c>
      <c r="X2452" t="s">
        <v>373</v>
      </c>
      <c r="Y2452" t="s">
        <v>95</v>
      </c>
      <c r="Z2452" t="s">
        <v>369</v>
      </c>
      <c r="AA2452" s="29">
        <v>-100.89</v>
      </c>
      <c r="AB2452">
        <v>0</v>
      </c>
      <c r="AC2452">
        <f t="shared" si="468"/>
        <v>2018</v>
      </c>
      <c r="AD2452">
        <f t="shared" si="469"/>
        <v>5</v>
      </c>
      <c r="AE2452">
        <f t="shared" si="470"/>
        <v>2017</v>
      </c>
      <c r="AF2452">
        <f t="shared" si="471"/>
        <v>1</v>
      </c>
      <c r="AG2452" t="str">
        <f>VLOOKUP(F2452,vlookup!$A$2:$E$660,2,0)</f>
        <v>Retained</v>
      </c>
      <c r="AH2452" t="str">
        <f>VLOOKUP(F2452,vlookup!$A$2:$E$660,3,0)</f>
        <v>Service Contract</v>
      </c>
      <c r="AI2452" t="str">
        <f>VLOOKUP(F2452,vlookup!$A$2:$E$660,4,0)</f>
        <v>Used Car Programs</v>
      </c>
      <c r="AJ2452" t="str">
        <f>VLOOKUP(F2452,vlookup!$A$2:$E$660,5,0)</f>
        <v>High Mileage</v>
      </c>
      <c r="AL2452">
        <f t="shared" si="472"/>
        <v>41</v>
      </c>
      <c r="AM2452">
        <f t="shared" si="473"/>
        <v>491</v>
      </c>
      <c r="AN2452">
        <f t="shared" si="474"/>
        <v>28676</v>
      </c>
      <c r="AO2452" t="str">
        <f t="shared" si="475"/>
        <v/>
      </c>
      <c r="AP2452" t="str">
        <f t="shared" si="476"/>
        <v/>
      </c>
      <c r="AQ2452" t="str">
        <f t="shared" si="477"/>
        <v/>
      </c>
      <c r="AR2452">
        <f t="shared" si="478"/>
        <v>-100.89</v>
      </c>
      <c r="AS2452" t="str">
        <f t="shared" si="479"/>
        <v>CR138139A7-2</v>
      </c>
      <c r="AT2452" t="str">
        <f>IFERROR(IF(VLOOKUP(Y2452,vlookup!$I$2:$J$9,1,0)=Y2452,VLOOKUP(Y2452,vlookup!$I$2:$J$9,2,0),PROPER(Y2452)),PROPER(Y2452))</f>
        <v>Parts</v>
      </c>
      <c r="AU2452" t="str">
        <f>IFERROR(IF(B2452=VLOOKUP(B2452,vlookup!$L$2:$L$10,1,0),"Yes","No"),"No")</f>
        <v>No</v>
      </c>
    </row>
    <row r="2453" spans="1:47" ht="14.45" customHeight="1" x14ac:dyDescent="0.25">
      <c r="A2453" t="s">
        <v>3116</v>
      </c>
      <c r="B2453" s="31" t="s">
        <v>3117</v>
      </c>
      <c r="C2453">
        <v>2</v>
      </c>
      <c r="D2453">
        <v>1</v>
      </c>
      <c r="E2453" t="s">
        <v>382</v>
      </c>
      <c r="F2453" t="s">
        <v>205</v>
      </c>
      <c r="G2453" t="s">
        <v>388</v>
      </c>
      <c r="H2453" t="s">
        <v>3761</v>
      </c>
      <c r="I2453">
        <v>78395</v>
      </c>
      <c r="J2453" s="19">
        <v>42740</v>
      </c>
      <c r="K2453" s="19">
        <v>42782</v>
      </c>
      <c r="L2453">
        <v>201702</v>
      </c>
      <c r="M2453" s="19">
        <v>42767</v>
      </c>
      <c r="N2453">
        <v>24616</v>
      </c>
      <c r="O2453" t="s">
        <v>1076</v>
      </c>
      <c r="P2453" t="s">
        <v>3118</v>
      </c>
      <c r="Q2453" t="s">
        <v>924</v>
      </c>
      <c r="R2453">
        <v>15489</v>
      </c>
      <c r="S2453" s="19">
        <v>43221</v>
      </c>
      <c r="T2453">
        <v>107071</v>
      </c>
      <c r="U2453" t="s">
        <v>356</v>
      </c>
      <c r="V2453" s="19">
        <v>43236</v>
      </c>
      <c r="W2453" t="s">
        <v>3119</v>
      </c>
      <c r="X2453" t="s">
        <v>3120</v>
      </c>
      <c r="Y2453" t="s">
        <v>95</v>
      </c>
      <c r="Z2453" t="s">
        <v>369</v>
      </c>
      <c r="AA2453" s="29">
        <v>-19.260000000000002</v>
      </c>
      <c r="AB2453">
        <v>0</v>
      </c>
      <c r="AC2453">
        <f t="shared" si="468"/>
        <v>2018</v>
      </c>
      <c r="AD2453">
        <f t="shared" si="469"/>
        <v>5</v>
      </c>
      <c r="AE2453">
        <f t="shared" si="470"/>
        <v>2017</v>
      </c>
      <c r="AF2453">
        <f t="shared" si="471"/>
        <v>1</v>
      </c>
      <c r="AG2453" t="str">
        <f>VLOOKUP(F2453,vlookup!$A$2:$E$660,2,0)</f>
        <v>Retained</v>
      </c>
      <c r="AH2453" t="str">
        <f>VLOOKUP(F2453,vlookup!$A$2:$E$660,3,0)</f>
        <v>Service Contract</v>
      </c>
      <c r="AI2453" t="str">
        <f>VLOOKUP(F2453,vlookup!$A$2:$E$660,4,0)</f>
        <v>Used Car Programs</v>
      </c>
      <c r="AJ2453" t="str">
        <f>VLOOKUP(F2453,vlookup!$A$2:$E$660,5,0)</f>
        <v>High Mileage</v>
      </c>
      <c r="AL2453">
        <f t="shared" si="472"/>
        <v>41</v>
      </c>
      <c r="AM2453">
        <f t="shared" si="473"/>
        <v>491</v>
      </c>
      <c r="AN2453">
        <f t="shared" si="474"/>
        <v>28676</v>
      </c>
      <c r="AO2453" t="str">
        <f t="shared" si="475"/>
        <v/>
      </c>
      <c r="AP2453" t="str">
        <f t="shared" si="476"/>
        <v/>
      </c>
      <c r="AQ2453" t="str">
        <f t="shared" si="477"/>
        <v/>
      </c>
      <c r="AR2453">
        <f t="shared" si="478"/>
        <v>-19.260000000000002</v>
      </c>
      <c r="AS2453" t="str">
        <f t="shared" si="479"/>
        <v>CR138139A7-2</v>
      </c>
      <c r="AT2453" t="str">
        <f>IFERROR(IF(VLOOKUP(Y2453,vlookup!$I$2:$J$9,1,0)=Y2453,VLOOKUP(Y2453,vlookup!$I$2:$J$9,2,0),PROPER(Y2453)),PROPER(Y2453))</f>
        <v>Parts</v>
      </c>
      <c r="AU2453" t="str">
        <f>IFERROR(IF(B2453=VLOOKUP(B2453,vlookup!$L$2:$L$10,1,0),"Yes","No"),"No")</f>
        <v>No</v>
      </c>
    </row>
    <row r="2454" spans="1:47" ht="14.45" customHeight="1" x14ac:dyDescent="0.25">
      <c r="A2454" t="s">
        <v>1647</v>
      </c>
      <c r="B2454" s="31" t="s">
        <v>1648</v>
      </c>
      <c r="C2454">
        <v>1</v>
      </c>
      <c r="D2454">
        <v>1</v>
      </c>
      <c r="E2454" t="s">
        <v>382</v>
      </c>
      <c r="F2454" t="s">
        <v>60</v>
      </c>
      <c r="G2454" t="s">
        <v>388</v>
      </c>
      <c r="H2454" t="s">
        <v>3761</v>
      </c>
      <c r="I2454">
        <v>80032</v>
      </c>
      <c r="J2454" s="19">
        <v>41590</v>
      </c>
      <c r="K2454" s="19">
        <v>41635</v>
      </c>
      <c r="L2454">
        <v>201312</v>
      </c>
      <c r="M2454" s="19">
        <v>41609</v>
      </c>
      <c r="N2454">
        <v>24616</v>
      </c>
      <c r="O2454" t="s">
        <v>1076</v>
      </c>
      <c r="P2454" t="s">
        <v>3762</v>
      </c>
      <c r="Q2454" t="s">
        <v>924</v>
      </c>
      <c r="R2454" t="s">
        <v>1220</v>
      </c>
      <c r="S2454" s="19">
        <v>41680</v>
      </c>
      <c r="T2454">
        <v>82228</v>
      </c>
      <c r="U2454" t="s">
        <v>357</v>
      </c>
      <c r="V2454" s="19">
        <v>41683</v>
      </c>
      <c r="W2454" t="s">
        <v>587</v>
      </c>
      <c r="X2454" t="s">
        <v>588</v>
      </c>
      <c r="Y2454" t="s">
        <v>95</v>
      </c>
      <c r="Z2454" t="s">
        <v>364</v>
      </c>
      <c r="AA2454" s="29">
        <v>-236.62</v>
      </c>
      <c r="AB2454">
        <v>0</v>
      </c>
      <c r="AC2454">
        <f t="shared" si="468"/>
        <v>2014</v>
      </c>
      <c r="AD2454">
        <f t="shared" si="469"/>
        <v>2</v>
      </c>
      <c r="AE2454">
        <f t="shared" si="470"/>
        <v>2013</v>
      </c>
      <c r="AF2454">
        <f t="shared" si="471"/>
        <v>11</v>
      </c>
      <c r="AG2454" t="str">
        <f>VLOOKUP(F2454,vlookup!$A$2:$E$660,2,0)</f>
        <v>Retained</v>
      </c>
      <c r="AH2454" t="str">
        <f>VLOOKUP(F2454,vlookup!$A$2:$E$660,3,0)</f>
        <v>Service Contract</v>
      </c>
      <c r="AI2454" t="str">
        <f>VLOOKUP(F2454,vlookup!$A$2:$E$660,4,0)</f>
        <v>Used Car Programs</v>
      </c>
      <c r="AJ2454" t="str">
        <f>VLOOKUP(F2454,vlookup!$A$2:$E$660,5,0)</f>
        <v>High Mileage</v>
      </c>
      <c r="AL2454">
        <f t="shared" si="472"/>
        <v>45</v>
      </c>
      <c r="AM2454">
        <f t="shared" si="473"/>
        <v>91</v>
      </c>
      <c r="AN2454">
        <f t="shared" si="474"/>
        <v>2196</v>
      </c>
      <c r="AO2454" t="str">
        <f t="shared" si="475"/>
        <v/>
      </c>
      <c r="AP2454" t="str">
        <f t="shared" si="476"/>
        <v/>
      </c>
      <c r="AQ2454" t="str">
        <f t="shared" si="477"/>
        <v/>
      </c>
      <c r="AR2454">
        <f t="shared" si="478"/>
        <v>-236.62</v>
      </c>
      <c r="AS2454" t="str">
        <f t="shared" si="479"/>
        <v>AR253140K3Y-1</v>
      </c>
      <c r="AT2454" t="str">
        <f>IFERROR(IF(VLOOKUP(Y2454,vlookup!$I$2:$J$9,1,0)=Y2454,VLOOKUP(Y2454,vlookup!$I$2:$J$9,2,0),PROPER(Y2454)),PROPER(Y2454))</f>
        <v>Parts</v>
      </c>
      <c r="AU2454" t="str">
        <f>IFERROR(IF(B2454=VLOOKUP(B2454,vlookup!$L$2:$L$10,1,0),"Yes","No"),"No")</f>
        <v>No</v>
      </c>
    </row>
    <row r="2455" spans="1:47" ht="14.45" customHeight="1" x14ac:dyDescent="0.25">
      <c r="A2455" t="s">
        <v>1647</v>
      </c>
      <c r="B2455" s="31" t="s">
        <v>1648</v>
      </c>
      <c r="C2455">
        <v>1</v>
      </c>
      <c r="D2455">
        <v>1</v>
      </c>
      <c r="E2455" t="s">
        <v>382</v>
      </c>
      <c r="F2455" t="s">
        <v>60</v>
      </c>
      <c r="G2455" t="s">
        <v>388</v>
      </c>
      <c r="H2455" t="s">
        <v>3761</v>
      </c>
      <c r="I2455">
        <v>80032</v>
      </c>
      <c r="J2455" s="19">
        <v>41590</v>
      </c>
      <c r="K2455" s="19">
        <v>41635</v>
      </c>
      <c r="L2455">
        <v>201312</v>
      </c>
      <c r="M2455" s="19">
        <v>41609</v>
      </c>
      <c r="N2455">
        <v>24616</v>
      </c>
      <c r="O2455" t="s">
        <v>1076</v>
      </c>
      <c r="P2455" t="s">
        <v>3762</v>
      </c>
      <c r="Q2455" t="s">
        <v>924</v>
      </c>
      <c r="R2455" t="s">
        <v>1220</v>
      </c>
      <c r="S2455" s="19">
        <v>41680</v>
      </c>
      <c r="T2455">
        <v>82228</v>
      </c>
      <c r="U2455" t="s">
        <v>357</v>
      </c>
      <c r="V2455" s="19">
        <v>41683</v>
      </c>
      <c r="W2455" t="s">
        <v>610</v>
      </c>
      <c r="X2455" t="s">
        <v>611</v>
      </c>
      <c r="Y2455" t="s">
        <v>95</v>
      </c>
      <c r="Z2455" t="s">
        <v>364</v>
      </c>
      <c r="AA2455" s="29">
        <v>-286.85000000000002</v>
      </c>
      <c r="AB2455">
        <v>0</v>
      </c>
      <c r="AC2455">
        <f t="shared" si="468"/>
        <v>2014</v>
      </c>
      <c r="AD2455">
        <f t="shared" si="469"/>
        <v>2</v>
      </c>
      <c r="AE2455">
        <f t="shared" si="470"/>
        <v>2013</v>
      </c>
      <c r="AF2455">
        <f t="shared" si="471"/>
        <v>11</v>
      </c>
      <c r="AG2455" t="str">
        <f>VLOOKUP(F2455,vlookup!$A$2:$E$660,2,0)</f>
        <v>Retained</v>
      </c>
      <c r="AH2455" t="str">
        <f>VLOOKUP(F2455,vlookup!$A$2:$E$660,3,0)</f>
        <v>Service Contract</v>
      </c>
      <c r="AI2455" t="str">
        <f>VLOOKUP(F2455,vlookup!$A$2:$E$660,4,0)</f>
        <v>Used Car Programs</v>
      </c>
      <c r="AJ2455" t="str">
        <f>VLOOKUP(F2455,vlookup!$A$2:$E$660,5,0)</f>
        <v>High Mileage</v>
      </c>
      <c r="AL2455">
        <f t="shared" si="472"/>
        <v>45</v>
      </c>
      <c r="AM2455">
        <f t="shared" si="473"/>
        <v>91</v>
      </c>
      <c r="AN2455">
        <f t="shared" si="474"/>
        <v>2196</v>
      </c>
      <c r="AO2455" t="str">
        <f t="shared" si="475"/>
        <v/>
      </c>
      <c r="AP2455" t="str">
        <f t="shared" si="476"/>
        <v/>
      </c>
      <c r="AQ2455" t="str">
        <f t="shared" si="477"/>
        <v/>
      </c>
      <c r="AR2455">
        <f t="shared" si="478"/>
        <v>-286.85000000000002</v>
      </c>
      <c r="AS2455" t="str">
        <f t="shared" si="479"/>
        <v>AR253140K3Y-1</v>
      </c>
      <c r="AT2455" t="str">
        <f>IFERROR(IF(VLOOKUP(Y2455,vlookup!$I$2:$J$9,1,0)=Y2455,VLOOKUP(Y2455,vlookup!$I$2:$J$9,2,0),PROPER(Y2455)),PROPER(Y2455))</f>
        <v>Parts</v>
      </c>
      <c r="AU2455" t="str">
        <f>IFERROR(IF(B2455=VLOOKUP(B2455,vlookup!$L$2:$L$10,1,0),"Yes","No"),"No")</f>
        <v>No</v>
      </c>
    </row>
    <row r="2456" spans="1:47" ht="14.45" customHeight="1" x14ac:dyDescent="0.25">
      <c r="A2456" t="s">
        <v>1649</v>
      </c>
      <c r="B2456" s="31" t="s">
        <v>1650</v>
      </c>
      <c r="C2456">
        <v>2</v>
      </c>
      <c r="D2456">
        <v>1</v>
      </c>
      <c r="E2456" t="s">
        <v>382</v>
      </c>
      <c r="F2456" t="s">
        <v>15</v>
      </c>
      <c r="G2456" t="s">
        <v>3763</v>
      </c>
      <c r="H2456" t="s">
        <v>3764</v>
      </c>
      <c r="I2456">
        <v>110126</v>
      </c>
      <c r="J2456" s="19">
        <v>41357</v>
      </c>
      <c r="K2456" s="19">
        <v>41393</v>
      </c>
      <c r="L2456">
        <v>201304</v>
      </c>
      <c r="M2456" s="19">
        <v>41365</v>
      </c>
      <c r="N2456">
        <v>24616</v>
      </c>
      <c r="O2456" t="s">
        <v>1076</v>
      </c>
      <c r="P2456" t="s">
        <v>1651</v>
      </c>
      <c r="Q2456" t="s">
        <v>924</v>
      </c>
      <c r="R2456">
        <v>688</v>
      </c>
      <c r="S2456" s="19">
        <v>41404</v>
      </c>
      <c r="T2456">
        <v>115566</v>
      </c>
      <c r="U2456" t="s">
        <v>357</v>
      </c>
      <c r="V2456" s="19">
        <v>41467</v>
      </c>
      <c r="W2456" t="s">
        <v>3406</v>
      </c>
      <c r="X2456" t="s">
        <v>3407</v>
      </c>
      <c r="Y2456" t="s">
        <v>95</v>
      </c>
      <c r="Z2456" t="s">
        <v>364</v>
      </c>
      <c r="AA2456" s="29">
        <v>-66.739999999999995</v>
      </c>
      <c r="AB2456" t="s">
        <v>544</v>
      </c>
      <c r="AC2456">
        <f t="shared" si="468"/>
        <v>2013</v>
      </c>
      <c r="AD2456">
        <f t="shared" si="469"/>
        <v>7</v>
      </c>
      <c r="AE2456">
        <f t="shared" si="470"/>
        <v>2013</v>
      </c>
      <c r="AF2456">
        <f t="shared" si="471"/>
        <v>3</v>
      </c>
      <c r="AG2456" t="str">
        <f>VLOOKUP(F2456,vlookup!$A$2:$E$660,2,0)</f>
        <v>Retained</v>
      </c>
      <c r="AH2456" t="str">
        <f>VLOOKUP(F2456,vlookup!$A$2:$E$660,3,0)</f>
        <v>Service Contract</v>
      </c>
      <c r="AI2456" t="str">
        <f>VLOOKUP(F2456,vlookup!$A$2:$E$660,4,0)</f>
        <v>Used Car Programs</v>
      </c>
      <c r="AJ2456" t="str">
        <f>VLOOKUP(F2456,vlookup!$A$2:$E$660,5,0)</f>
        <v>High Mileage</v>
      </c>
      <c r="AL2456">
        <f t="shared" si="472"/>
        <v>35</v>
      </c>
      <c r="AM2456">
        <f t="shared" si="473"/>
        <v>108</v>
      </c>
      <c r="AN2456">
        <f t="shared" si="474"/>
        <v>5440</v>
      </c>
      <c r="AO2456" t="str">
        <f t="shared" si="475"/>
        <v/>
      </c>
      <c r="AP2456" t="str">
        <f t="shared" si="476"/>
        <v/>
      </c>
      <c r="AQ2456" t="str">
        <f t="shared" si="477"/>
        <v/>
      </c>
      <c r="AR2456">
        <f t="shared" si="478"/>
        <v>-66.739999999999995</v>
      </c>
      <c r="AS2456" t="str">
        <f t="shared" si="479"/>
        <v>4S560472C3-2</v>
      </c>
      <c r="AT2456" t="str">
        <f>IFERROR(IF(VLOOKUP(Y2456,vlookup!$I$2:$J$9,1,0)=Y2456,VLOOKUP(Y2456,vlookup!$I$2:$J$9,2,0),PROPER(Y2456)),PROPER(Y2456))</f>
        <v>Parts</v>
      </c>
      <c r="AU2456" t="str">
        <f>IFERROR(IF(B2456=VLOOKUP(B2456,vlookup!$L$2:$L$10,1,0),"Yes","No"),"No")</f>
        <v>No</v>
      </c>
    </row>
    <row r="2457" spans="1:47" ht="14.45" customHeight="1" x14ac:dyDescent="0.25">
      <c r="A2457" t="s">
        <v>1649</v>
      </c>
      <c r="B2457" s="31" t="s">
        <v>1650</v>
      </c>
      <c r="C2457">
        <v>2</v>
      </c>
      <c r="D2457">
        <v>1</v>
      </c>
      <c r="E2457" t="s">
        <v>382</v>
      </c>
      <c r="F2457" t="s">
        <v>15</v>
      </c>
      <c r="G2457" t="s">
        <v>3763</v>
      </c>
      <c r="H2457" t="s">
        <v>3764</v>
      </c>
      <c r="I2457">
        <v>110126</v>
      </c>
      <c r="J2457" s="19">
        <v>41357</v>
      </c>
      <c r="K2457" s="19">
        <v>41393</v>
      </c>
      <c r="L2457">
        <v>201304</v>
      </c>
      <c r="M2457" s="19">
        <v>41365</v>
      </c>
      <c r="N2457">
        <v>24616</v>
      </c>
      <c r="O2457" t="s">
        <v>1076</v>
      </c>
      <c r="P2457" t="s">
        <v>1651</v>
      </c>
      <c r="Q2457" t="s">
        <v>924</v>
      </c>
      <c r="R2457">
        <v>688</v>
      </c>
      <c r="S2457" s="19">
        <v>41404</v>
      </c>
      <c r="T2457">
        <v>115566</v>
      </c>
      <c r="U2457" t="s">
        <v>357</v>
      </c>
      <c r="V2457" s="19">
        <v>41467</v>
      </c>
      <c r="W2457" t="s">
        <v>3265</v>
      </c>
      <c r="X2457" t="s">
        <v>3266</v>
      </c>
      <c r="Y2457" t="s">
        <v>95</v>
      </c>
      <c r="Z2457" t="s">
        <v>364</v>
      </c>
      <c r="AA2457" s="29">
        <v>-28</v>
      </c>
      <c r="AB2457" t="s">
        <v>544</v>
      </c>
      <c r="AC2457">
        <f t="shared" si="468"/>
        <v>2013</v>
      </c>
      <c r="AD2457">
        <f t="shared" si="469"/>
        <v>7</v>
      </c>
      <c r="AE2457">
        <f t="shared" si="470"/>
        <v>2013</v>
      </c>
      <c r="AF2457">
        <f t="shared" si="471"/>
        <v>3</v>
      </c>
      <c r="AG2457" t="str">
        <f>VLOOKUP(F2457,vlookup!$A$2:$E$660,2,0)</f>
        <v>Retained</v>
      </c>
      <c r="AH2457" t="str">
        <f>VLOOKUP(F2457,vlookup!$A$2:$E$660,3,0)</f>
        <v>Service Contract</v>
      </c>
      <c r="AI2457" t="str">
        <f>VLOOKUP(F2457,vlookup!$A$2:$E$660,4,0)</f>
        <v>Used Car Programs</v>
      </c>
      <c r="AJ2457" t="str">
        <f>VLOOKUP(F2457,vlookup!$A$2:$E$660,5,0)</f>
        <v>High Mileage</v>
      </c>
      <c r="AL2457">
        <f t="shared" si="472"/>
        <v>35</v>
      </c>
      <c r="AM2457">
        <f t="shared" si="473"/>
        <v>108</v>
      </c>
      <c r="AN2457">
        <f t="shared" si="474"/>
        <v>5440</v>
      </c>
      <c r="AO2457" t="str">
        <f t="shared" si="475"/>
        <v/>
      </c>
      <c r="AP2457" t="str">
        <f t="shared" si="476"/>
        <v/>
      </c>
      <c r="AQ2457" t="str">
        <f t="shared" si="477"/>
        <v/>
      </c>
      <c r="AR2457">
        <f t="shared" si="478"/>
        <v>-28</v>
      </c>
      <c r="AS2457" t="str">
        <f t="shared" si="479"/>
        <v>4S560472C3-2</v>
      </c>
      <c r="AT2457" t="str">
        <f>IFERROR(IF(VLOOKUP(Y2457,vlookup!$I$2:$J$9,1,0)=Y2457,VLOOKUP(Y2457,vlookup!$I$2:$J$9,2,0),PROPER(Y2457)),PROPER(Y2457))</f>
        <v>Parts</v>
      </c>
      <c r="AU2457" t="str">
        <f>IFERROR(IF(B2457=VLOOKUP(B2457,vlookup!$L$2:$L$10,1,0),"Yes","No"),"No")</f>
        <v>No</v>
      </c>
    </row>
    <row r="2458" spans="1:47" ht="14.45" customHeight="1" x14ac:dyDescent="0.25">
      <c r="A2458" t="s">
        <v>1649</v>
      </c>
      <c r="B2458" s="31" t="s">
        <v>1650</v>
      </c>
      <c r="C2458">
        <v>2</v>
      </c>
      <c r="D2458">
        <v>1</v>
      </c>
      <c r="E2458" t="s">
        <v>382</v>
      </c>
      <c r="F2458" t="s">
        <v>15</v>
      </c>
      <c r="G2458" t="s">
        <v>3763</v>
      </c>
      <c r="H2458" t="s">
        <v>3764</v>
      </c>
      <c r="I2458">
        <v>110126</v>
      </c>
      <c r="J2458" s="19">
        <v>41357</v>
      </c>
      <c r="K2458" s="19">
        <v>41393</v>
      </c>
      <c r="L2458">
        <v>201304</v>
      </c>
      <c r="M2458" s="19">
        <v>41365</v>
      </c>
      <c r="N2458">
        <v>24616</v>
      </c>
      <c r="O2458" t="s">
        <v>1076</v>
      </c>
      <c r="P2458" t="s">
        <v>1651</v>
      </c>
      <c r="Q2458" t="s">
        <v>924</v>
      </c>
      <c r="R2458">
        <v>688</v>
      </c>
      <c r="S2458" s="19">
        <v>41404</v>
      </c>
      <c r="T2458">
        <v>115566</v>
      </c>
      <c r="U2458" t="s">
        <v>357</v>
      </c>
      <c r="V2458" s="19">
        <v>41467</v>
      </c>
      <c r="W2458" t="s">
        <v>3121</v>
      </c>
      <c r="X2458" t="s">
        <v>3122</v>
      </c>
      <c r="Y2458" t="s">
        <v>95</v>
      </c>
      <c r="Z2458" t="s">
        <v>364</v>
      </c>
      <c r="AA2458" s="29">
        <v>-18.809999999999999</v>
      </c>
      <c r="AB2458" t="s">
        <v>544</v>
      </c>
      <c r="AC2458">
        <f t="shared" si="468"/>
        <v>2013</v>
      </c>
      <c r="AD2458">
        <f t="shared" si="469"/>
        <v>7</v>
      </c>
      <c r="AE2458">
        <f t="shared" si="470"/>
        <v>2013</v>
      </c>
      <c r="AF2458">
        <f t="shared" si="471"/>
        <v>3</v>
      </c>
      <c r="AG2458" t="str">
        <f>VLOOKUP(F2458,vlookup!$A$2:$E$660,2,0)</f>
        <v>Retained</v>
      </c>
      <c r="AH2458" t="str">
        <f>VLOOKUP(F2458,vlookup!$A$2:$E$660,3,0)</f>
        <v>Service Contract</v>
      </c>
      <c r="AI2458" t="str">
        <f>VLOOKUP(F2458,vlookup!$A$2:$E$660,4,0)</f>
        <v>Used Car Programs</v>
      </c>
      <c r="AJ2458" t="str">
        <f>VLOOKUP(F2458,vlookup!$A$2:$E$660,5,0)</f>
        <v>High Mileage</v>
      </c>
      <c r="AL2458">
        <f t="shared" si="472"/>
        <v>35</v>
      </c>
      <c r="AM2458">
        <f t="shared" si="473"/>
        <v>108</v>
      </c>
      <c r="AN2458">
        <f t="shared" si="474"/>
        <v>5440</v>
      </c>
      <c r="AO2458" t="str">
        <f t="shared" si="475"/>
        <v/>
      </c>
      <c r="AP2458" t="str">
        <f t="shared" si="476"/>
        <v/>
      </c>
      <c r="AQ2458" t="str">
        <f t="shared" si="477"/>
        <v/>
      </c>
      <c r="AR2458">
        <f t="shared" si="478"/>
        <v>-18.809999999999999</v>
      </c>
      <c r="AS2458" t="str">
        <f t="shared" si="479"/>
        <v>4S560472C3-2</v>
      </c>
      <c r="AT2458" t="str">
        <f>IFERROR(IF(VLOOKUP(Y2458,vlookup!$I$2:$J$9,1,0)=Y2458,VLOOKUP(Y2458,vlookup!$I$2:$J$9,2,0),PROPER(Y2458)),PROPER(Y2458))</f>
        <v>Parts</v>
      </c>
      <c r="AU2458" t="str">
        <f>IFERROR(IF(B2458=VLOOKUP(B2458,vlookup!$L$2:$L$10,1,0),"Yes","No"),"No")</f>
        <v>No</v>
      </c>
    </row>
    <row r="2459" spans="1:47" ht="14.45" customHeight="1" x14ac:dyDescent="0.25">
      <c r="A2459" t="s">
        <v>1649</v>
      </c>
      <c r="B2459" s="31" t="s">
        <v>1650</v>
      </c>
      <c r="C2459">
        <v>2</v>
      </c>
      <c r="D2459">
        <v>1</v>
      </c>
      <c r="E2459" t="s">
        <v>382</v>
      </c>
      <c r="F2459" t="s">
        <v>15</v>
      </c>
      <c r="G2459" t="s">
        <v>3763</v>
      </c>
      <c r="H2459" t="s">
        <v>3764</v>
      </c>
      <c r="I2459">
        <v>110126</v>
      </c>
      <c r="J2459" s="19">
        <v>41357</v>
      </c>
      <c r="K2459" s="19">
        <v>41393</v>
      </c>
      <c r="L2459">
        <v>201304</v>
      </c>
      <c r="M2459" s="19">
        <v>41365</v>
      </c>
      <c r="N2459">
        <v>24616</v>
      </c>
      <c r="O2459" t="s">
        <v>1076</v>
      </c>
      <c r="P2459" t="s">
        <v>1651</v>
      </c>
      <c r="Q2459" t="s">
        <v>924</v>
      </c>
      <c r="R2459">
        <v>688</v>
      </c>
      <c r="S2459" s="19">
        <v>41404</v>
      </c>
      <c r="T2459">
        <v>115566</v>
      </c>
      <c r="U2459" t="s">
        <v>357</v>
      </c>
      <c r="V2459" s="19">
        <v>41467</v>
      </c>
      <c r="W2459" t="s">
        <v>3408</v>
      </c>
      <c r="X2459" t="s">
        <v>3409</v>
      </c>
      <c r="Y2459" t="s">
        <v>95</v>
      </c>
      <c r="Z2459" t="s">
        <v>364</v>
      </c>
      <c r="AA2459" s="29">
        <v>-8.59</v>
      </c>
      <c r="AB2459" t="s">
        <v>544</v>
      </c>
      <c r="AC2459">
        <f t="shared" si="468"/>
        <v>2013</v>
      </c>
      <c r="AD2459">
        <f t="shared" si="469"/>
        <v>7</v>
      </c>
      <c r="AE2459">
        <f t="shared" si="470"/>
        <v>2013</v>
      </c>
      <c r="AF2459">
        <f t="shared" si="471"/>
        <v>3</v>
      </c>
      <c r="AG2459" t="str">
        <f>VLOOKUP(F2459,vlookup!$A$2:$E$660,2,0)</f>
        <v>Retained</v>
      </c>
      <c r="AH2459" t="str">
        <f>VLOOKUP(F2459,vlookup!$A$2:$E$660,3,0)</f>
        <v>Service Contract</v>
      </c>
      <c r="AI2459" t="str">
        <f>VLOOKUP(F2459,vlookup!$A$2:$E$660,4,0)</f>
        <v>Used Car Programs</v>
      </c>
      <c r="AJ2459" t="str">
        <f>VLOOKUP(F2459,vlookup!$A$2:$E$660,5,0)</f>
        <v>High Mileage</v>
      </c>
      <c r="AL2459">
        <f t="shared" si="472"/>
        <v>35</v>
      </c>
      <c r="AM2459">
        <f t="shared" si="473"/>
        <v>108</v>
      </c>
      <c r="AN2459">
        <f t="shared" si="474"/>
        <v>5440</v>
      </c>
      <c r="AO2459" t="str">
        <f t="shared" si="475"/>
        <v/>
      </c>
      <c r="AP2459" t="str">
        <f t="shared" si="476"/>
        <v/>
      </c>
      <c r="AQ2459" t="str">
        <f t="shared" si="477"/>
        <v/>
      </c>
      <c r="AR2459">
        <f t="shared" si="478"/>
        <v>-8.59</v>
      </c>
      <c r="AS2459" t="str">
        <f t="shared" si="479"/>
        <v>4S560472C3-2</v>
      </c>
      <c r="AT2459" t="str">
        <f>IFERROR(IF(VLOOKUP(Y2459,vlookup!$I$2:$J$9,1,0)=Y2459,VLOOKUP(Y2459,vlookup!$I$2:$J$9,2,0),PROPER(Y2459)),PROPER(Y2459))</f>
        <v>Parts</v>
      </c>
      <c r="AU2459" t="str">
        <f>IFERROR(IF(B2459=VLOOKUP(B2459,vlookup!$L$2:$L$10,1,0),"Yes","No"),"No")</f>
        <v>No</v>
      </c>
    </row>
    <row r="2460" spans="1:47" ht="14.45" customHeight="1" x14ac:dyDescent="0.25">
      <c r="A2460" t="s">
        <v>1649</v>
      </c>
      <c r="B2460" s="31" t="s">
        <v>1650</v>
      </c>
      <c r="C2460">
        <v>4</v>
      </c>
      <c r="D2460">
        <v>1</v>
      </c>
      <c r="E2460" t="s">
        <v>382</v>
      </c>
      <c r="F2460" t="s">
        <v>15</v>
      </c>
      <c r="G2460" t="s">
        <v>3763</v>
      </c>
      <c r="H2460" t="s">
        <v>3764</v>
      </c>
      <c r="I2460">
        <v>110126</v>
      </c>
      <c r="J2460" s="19">
        <v>41357</v>
      </c>
      <c r="K2460" s="19">
        <v>41393</v>
      </c>
      <c r="L2460">
        <v>201304</v>
      </c>
      <c r="M2460" s="19">
        <v>41365</v>
      </c>
      <c r="N2460">
        <v>24616</v>
      </c>
      <c r="O2460" t="s">
        <v>1076</v>
      </c>
      <c r="P2460" t="s">
        <v>1652</v>
      </c>
      <c r="Q2460" t="s">
        <v>924</v>
      </c>
      <c r="R2460">
        <v>96793</v>
      </c>
      <c r="S2460" s="19">
        <v>41823</v>
      </c>
      <c r="T2460">
        <v>121073</v>
      </c>
      <c r="U2460" t="s">
        <v>357</v>
      </c>
      <c r="V2460" s="19">
        <v>41838</v>
      </c>
      <c r="W2460" t="s">
        <v>367</v>
      </c>
      <c r="X2460" t="s">
        <v>368</v>
      </c>
      <c r="Y2460" t="s">
        <v>95</v>
      </c>
      <c r="Z2460" t="s">
        <v>365</v>
      </c>
      <c r="AA2460" s="29">
        <v>-41.2</v>
      </c>
      <c r="AB2460">
        <v>0</v>
      </c>
      <c r="AC2460">
        <f t="shared" si="468"/>
        <v>2014</v>
      </c>
      <c r="AD2460">
        <f t="shared" si="469"/>
        <v>7</v>
      </c>
      <c r="AE2460">
        <f t="shared" si="470"/>
        <v>2013</v>
      </c>
      <c r="AF2460">
        <f t="shared" si="471"/>
        <v>3</v>
      </c>
      <c r="AG2460" t="str">
        <f>VLOOKUP(F2460,vlookup!$A$2:$E$660,2,0)</f>
        <v>Retained</v>
      </c>
      <c r="AH2460" t="str">
        <f>VLOOKUP(F2460,vlookup!$A$2:$E$660,3,0)</f>
        <v>Service Contract</v>
      </c>
      <c r="AI2460" t="str">
        <f>VLOOKUP(F2460,vlookup!$A$2:$E$660,4,0)</f>
        <v>Used Car Programs</v>
      </c>
      <c r="AJ2460" t="str">
        <f>VLOOKUP(F2460,vlookup!$A$2:$E$660,5,0)</f>
        <v>High Mileage</v>
      </c>
      <c r="AL2460">
        <f t="shared" si="472"/>
        <v>35</v>
      </c>
      <c r="AM2460">
        <f t="shared" si="473"/>
        <v>474</v>
      </c>
      <c r="AN2460">
        <f t="shared" si="474"/>
        <v>10947</v>
      </c>
      <c r="AO2460" t="str">
        <f t="shared" si="475"/>
        <v/>
      </c>
      <c r="AP2460" t="str">
        <f t="shared" si="476"/>
        <v/>
      </c>
      <c r="AQ2460" t="str">
        <f t="shared" si="477"/>
        <v/>
      </c>
      <c r="AR2460">
        <f t="shared" si="478"/>
        <v>-41.2</v>
      </c>
      <c r="AS2460" t="str">
        <f t="shared" si="479"/>
        <v>4S560472C3-4</v>
      </c>
      <c r="AT2460" t="str">
        <f>IFERROR(IF(VLOOKUP(Y2460,vlookup!$I$2:$J$9,1,0)=Y2460,VLOOKUP(Y2460,vlookup!$I$2:$J$9,2,0),PROPER(Y2460)),PROPER(Y2460))</f>
        <v>Parts</v>
      </c>
      <c r="AU2460" t="str">
        <f>IFERROR(IF(B2460=VLOOKUP(B2460,vlookup!$L$2:$L$10,1,0),"Yes","No"),"No")</f>
        <v>No</v>
      </c>
    </row>
    <row r="2461" spans="1:47" ht="14.45" customHeight="1" x14ac:dyDescent="0.25">
      <c r="A2461" t="s">
        <v>1649</v>
      </c>
      <c r="B2461" s="31" t="s">
        <v>1650</v>
      </c>
      <c r="C2461">
        <v>4</v>
      </c>
      <c r="D2461">
        <v>1</v>
      </c>
      <c r="E2461" t="s">
        <v>382</v>
      </c>
      <c r="F2461" t="s">
        <v>15</v>
      </c>
      <c r="G2461" t="s">
        <v>3763</v>
      </c>
      <c r="H2461" t="s">
        <v>3764</v>
      </c>
      <c r="I2461">
        <v>110126</v>
      </c>
      <c r="J2461" s="19">
        <v>41357</v>
      </c>
      <c r="K2461" s="19">
        <v>41393</v>
      </c>
      <c r="L2461">
        <v>201304</v>
      </c>
      <c r="M2461" s="19">
        <v>41365</v>
      </c>
      <c r="N2461">
        <v>24616</v>
      </c>
      <c r="O2461" t="s">
        <v>1076</v>
      </c>
      <c r="P2461" t="s">
        <v>1652</v>
      </c>
      <c r="Q2461" t="s">
        <v>924</v>
      </c>
      <c r="R2461">
        <v>96793</v>
      </c>
      <c r="S2461" s="19">
        <v>41823</v>
      </c>
      <c r="T2461">
        <v>121073</v>
      </c>
      <c r="U2461" t="s">
        <v>357</v>
      </c>
      <c r="V2461" s="19">
        <v>41838</v>
      </c>
      <c r="W2461" t="s">
        <v>593</v>
      </c>
      <c r="X2461" t="s">
        <v>594</v>
      </c>
      <c r="Y2461" t="s">
        <v>95</v>
      </c>
      <c r="Z2461" t="s">
        <v>364</v>
      </c>
      <c r="AA2461" s="29">
        <v>-14.1</v>
      </c>
      <c r="AB2461">
        <v>0</v>
      </c>
      <c r="AC2461">
        <f t="shared" si="468"/>
        <v>2014</v>
      </c>
      <c r="AD2461">
        <f t="shared" si="469"/>
        <v>7</v>
      </c>
      <c r="AE2461">
        <f t="shared" si="470"/>
        <v>2013</v>
      </c>
      <c r="AF2461">
        <f t="shared" si="471"/>
        <v>3</v>
      </c>
      <c r="AG2461" t="str">
        <f>VLOOKUP(F2461,vlookup!$A$2:$E$660,2,0)</f>
        <v>Retained</v>
      </c>
      <c r="AH2461" t="str">
        <f>VLOOKUP(F2461,vlookup!$A$2:$E$660,3,0)</f>
        <v>Service Contract</v>
      </c>
      <c r="AI2461" t="str">
        <f>VLOOKUP(F2461,vlookup!$A$2:$E$660,4,0)</f>
        <v>Used Car Programs</v>
      </c>
      <c r="AJ2461" t="str">
        <f>VLOOKUP(F2461,vlookup!$A$2:$E$660,5,0)</f>
        <v>High Mileage</v>
      </c>
      <c r="AL2461">
        <f t="shared" si="472"/>
        <v>35</v>
      </c>
      <c r="AM2461">
        <f t="shared" si="473"/>
        <v>474</v>
      </c>
      <c r="AN2461">
        <f t="shared" si="474"/>
        <v>10947</v>
      </c>
      <c r="AO2461" t="str">
        <f t="shared" si="475"/>
        <v/>
      </c>
      <c r="AP2461" t="str">
        <f t="shared" si="476"/>
        <v/>
      </c>
      <c r="AQ2461" t="str">
        <f t="shared" si="477"/>
        <v/>
      </c>
      <c r="AR2461">
        <f t="shared" si="478"/>
        <v>-14.1</v>
      </c>
      <c r="AS2461" t="str">
        <f t="shared" si="479"/>
        <v>4S560472C3-4</v>
      </c>
      <c r="AT2461" t="str">
        <f>IFERROR(IF(VLOOKUP(Y2461,vlookup!$I$2:$J$9,1,0)=Y2461,VLOOKUP(Y2461,vlookup!$I$2:$J$9,2,0),PROPER(Y2461)),PROPER(Y2461))</f>
        <v>Parts</v>
      </c>
      <c r="AU2461" t="str">
        <f>IFERROR(IF(B2461=VLOOKUP(B2461,vlookup!$L$2:$L$10,1,0),"Yes","No"),"No")</f>
        <v>No</v>
      </c>
    </row>
    <row r="2462" spans="1:47" ht="14.45" customHeight="1" x14ac:dyDescent="0.25">
      <c r="A2462" t="s">
        <v>1649</v>
      </c>
      <c r="B2462" s="31" t="s">
        <v>1650</v>
      </c>
      <c r="C2462">
        <v>4</v>
      </c>
      <c r="D2462">
        <v>1</v>
      </c>
      <c r="E2462" t="s">
        <v>382</v>
      </c>
      <c r="F2462" t="s">
        <v>15</v>
      </c>
      <c r="G2462" t="s">
        <v>3763</v>
      </c>
      <c r="H2462" t="s">
        <v>3764</v>
      </c>
      <c r="I2462">
        <v>110126</v>
      </c>
      <c r="J2462" s="19">
        <v>41357</v>
      </c>
      <c r="K2462" s="19">
        <v>41393</v>
      </c>
      <c r="L2462">
        <v>201304</v>
      </c>
      <c r="M2462" s="19">
        <v>41365</v>
      </c>
      <c r="N2462">
        <v>24616</v>
      </c>
      <c r="O2462" t="s">
        <v>1076</v>
      </c>
      <c r="P2462" t="s">
        <v>1652</v>
      </c>
      <c r="Q2462" t="s">
        <v>924</v>
      </c>
      <c r="R2462">
        <v>96793</v>
      </c>
      <c r="S2462" s="19">
        <v>41823</v>
      </c>
      <c r="T2462">
        <v>121073</v>
      </c>
      <c r="U2462" t="s">
        <v>357</v>
      </c>
      <c r="V2462" s="19">
        <v>41838</v>
      </c>
      <c r="W2462" t="s">
        <v>1000</v>
      </c>
      <c r="X2462" t="s">
        <v>1001</v>
      </c>
      <c r="Y2462" t="s">
        <v>95</v>
      </c>
      <c r="Z2462" t="s">
        <v>364</v>
      </c>
      <c r="AA2462" s="29">
        <v>-194.97</v>
      </c>
      <c r="AB2462">
        <v>0</v>
      </c>
      <c r="AC2462">
        <f t="shared" si="468"/>
        <v>2014</v>
      </c>
      <c r="AD2462">
        <f t="shared" si="469"/>
        <v>7</v>
      </c>
      <c r="AE2462">
        <f t="shared" si="470"/>
        <v>2013</v>
      </c>
      <c r="AF2462">
        <f t="shared" si="471"/>
        <v>3</v>
      </c>
      <c r="AG2462" t="str">
        <f>VLOOKUP(F2462,vlookup!$A$2:$E$660,2,0)</f>
        <v>Retained</v>
      </c>
      <c r="AH2462" t="str">
        <f>VLOOKUP(F2462,vlookup!$A$2:$E$660,3,0)</f>
        <v>Service Contract</v>
      </c>
      <c r="AI2462" t="str">
        <f>VLOOKUP(F2462,vlookup!$A$2:$E$660,4,0)</f>
        <v>Used Car Programs</v>
      </c>
      <c r="AJ2462" t="str">
        <f>VLOOKUP(F2462,vlookup!$A$2:$E$660,5,0)</f>
        <v>High Mileage</v>
      </c>
      <c r="AL2462">
        <f t="shared" si="472"/>
        <v>35</v>
      </c>
      <c r="AM2462">
        <f t="shared" si="473"/>
        <v>474</v>
      </c>
      <c r="AN2462">
        <f t="shared" si="474"/>
        <v>10947</v>
      </c>
      <c r="AO2462" t="str">
        <f t="shared" si="475"/>
        <v/>
      </c>
      <c r="AP2462" t="str">
        <f t="shared" si="476"/>
        <v/>
      </c>
      <c r="AQ2462" t="str">
        <f t="shared" si="477"/>
        <v/>
      </c>
      <c r="AR2462">
        <f t="shared" si="478"/>
        <v>-194.97</v>
      </c>
      <c r="AS2462" t="str">
        <f t="shared" si="479"/>
        <v>4S560472C3-4</v>
      </c>
      <c r="AT2462" t="str">
        <f>IFERROR(IF(VLOOKUP(Y2462,vlookup!$I$2:$J$9,1,0)=Y2462,VLOOKUP(Y2462,vlookup!$I$2:$J$9,2,0),PROPER(Y2462)),PROPER(Y2462))</f>
        <v>Parts</v>
      </c>
      <c r="AU2462" t="str">
        <f>IFERROR(IF(B2462=VLOOKUP(B2462,vlookup!$L$2:$L$10,1,0),"Yes","No"),"No")</f>
        <v>No</v>
      </c>
    </row>
    <row r="2463" spans="1:47" ht="14.45" customHeight="1" x14ac:dyDescent="0.25">
      <c r="A2463" t="s">
        <v>1649</v>
      </c>
      <c r="B2463" s="31" t="s">
        <v>1650</v>
      </c>
      <c r="C2463">
        <v>4</v>
      </c>
      <c r="D2463">
        <v>1</v>
      </c>
      <c r="E2463" t="s">
        <v>382</v>
      </c>
      <c r="F2463" t="s">
        <v>15</v>
      </c>
      <c r="G2463" t="s">
        <v>3763</v>
      </c>
      <c r="H2463" t="s">
        <v>3764</v>
      </c>
      <c r="I2463">
        <v>110126</v>
      </c>
      <c r="J2463" s="19">
        <v>41357</v>
      </c>
      <c r="K2463" s="19">
        <v>41393</v>
      </c>
      <c r="L2463">
        <v>201304</v>
      </c>
      <c r="M2463" s="19">
        <v>41365</v>
      </c>
      <c r="N2463">
        <v>24616</v>
      </c>
      <c r="O2463" t="s">
        <v>1076</v>
      </c>
      <c r="P2463" t="s">
        <v>1652</v>
      </c>
      <c r="Q2463" t="s">
        <v>924</v>
      </c>
      <c r="R2463">
        <v>96793</v>
      </c>
      <c r="S2463" s="19">
        <v>41823</v>
      </c>
      <c r="T2463">
        <v>121073</v>
      </c>
      <c r="U2463" t="s">
        <v>357</v>
      </c>
      <c r="V2463" s="19">
        <v>41838</v>
      </c>
      <c r="W2463" t="s">
        <v>1040</v>
      </c>
      <c r="X2463" t="s">
        <v>1041</v>
      </c>
      <c r="Y2463" t="s">
        <v>95</v>
      </c>
      <c r="Z2463" t="s">
        <v>364</v>
      </c>
      <c r="AA2463" s="29">
        <v>-17.920000000000002</v>
      </c>
      <c r="AB2463">
        <v>0</v>
      </c>
      <c r="AC2463">
        <f t="shared" si="468"/>
        <v>2014</v>
      </c>
      <c r="AD2463">
        <f t="shared" si="469"/>
        <v>7</v>
      </c>
      <c r="AE2463">
        <f t="shared" si="470"/>
        <v>2013</v>
      </c>
      <c r="AF2463">
        <f t="shared" si="471"/>
        <v>3</v>
      </c>
      <c r="AG2463" t="str">
        <f>VLOOKUP(F2463,vlookup!$A$2:$E$660,2,0)</f>
        <v>Retained</v>
      </c>
      <c r="AH2463" t="str">
        <f>VLOOKUP(F2463,vlookup!$A$2:$E$660,3,0)</f>
        <v>Service Contract</v>
      </c>
      <c r="AI2463" t="str">
        <f>VLOOKUP(F2463,vlookup!$A$2:$E$660,4,0)</f>
        <v>Used Car Programs</v>
      </c>
      <c r="AJ2463" t="str">
        <f>VLOOKUP(F2463,vlookup!$A$2:$E$660,5,0)</f>
        <v>High Mileage</v>
      </c>
      <c r="AL2463">
        <f t="shared" si="472"/>
        <v>35</v>
      </c>
      <c r="AM2463">
        <f t="shared" si="473"/>
        <v>474</v>
      </c>
      <c r="AN2463">
        <f t="shared" si="474"/>
        <v>10947</v>
      </c>
      <c r="AO2463" t="str">
        <f t="shared" si="475"/>
        <v/>
      </c>
      <c r="AP2463" t="str">
        <f t="shared" si="476"/>
        <v/>
      </c>
      <c r="AQ2463" t="str">
        <f t="shared" si="477"/>
        <v/>
      </c>
      <c r="AR2463">
        <f t="shared" si="478"/>
        <v>-17.920000000000002</v>
      </c>
      <c r="AS2463" t="str">
        <f t="shared" si="479"/>
        <v>4S560472C3-4</v>
      </c>
      <c r="AT2463" t="str">
        <f>IFERROR(IF(VLOOKUP(Y2463,vlookup!$I$2:$J$9,1,0)=Y2463,VLOOKUP(Y2463,vlookup!$I$2:$J$9,2,0),PROPER(Y2463)),PROPER(Y2463))</f>
        <v>Parts</v>
      </c>
      <c r="AU2463" t="str">
        <f>IFERROR(IF(B2463=VLOOKUP(B2463,vlookup!$L$2:$L$10,1,0),"Yes","No"),"No")</f>
        <v>No</v>
      </c>
    </row>
    <row r="2464" spans="1:47" ht="14.45" customHeight="1" x14ac:dyDescent="0.25">
      <c r="A2464" t="s">
        <v>2620</v>
      </c>
      <c r="B2464" s="31" t="s">
        <v>2621</v>
      </c>
      <c r="C2464">
        <v>1</v>
      </c>
      <c r="D2464">
        <v>1</v>
      </c>
      <c r="E2464" t="s">
        <v>382</v>
      </c>
      <c r="F2464" t="s">
        <v>464</v>
      </c>
      <c r="G2464" t="s">
        <v>543</v>
      </c>
      <c r="H2464" t="s">
        <v>933</v>
      </c>
      <c r="I2464">
        <v>77801</v>
      </c>
      <c r="J2464" s="19">
        <v>43757</v>
      </c>
      <c r="K2464" s="19">
        <v>43802</v>
      </c>
      <c r="L2464">
        <v>201911</v>
      </c>
      <c r="M2464" s="19">
        <v>43770</v>
      </c>
      <c r="N2464">
        <v>24617</v>
      </c>
      <c r="O2464" t="s">
        <v>1070</v>
      </c>
      <c r="P2464" t="s">
        <v>1208</v>
      </c>
      <c r="Q2464" t="s">
        <v>924</v>
      </c>
      <c r="R2464">
        <v>20398</v>
      </c>
      <c r="S2464" s="19">
        <v>43787</v>
      </c>
      <c r="T2464">
        <v>84268</v>
      </c>
      <c r="U2464" t="s">
        <v>356</v>
      </c>
      <c r="V2464" s="19">
        <v>43802</v>
      </c>
      <c r="W2464" t="s">
        <v>1042</v>
      </c>
      <c r="X2464" t="s">
        <v>1043</v>
      </c>
      <c r="Y2464" t="s">
        <v>95</v>
      </c>
      <c r="Z2464" t="s">
        <v>365</v>
      </c>
      <c r="AA2464" s="29">
        <v>-10.54</v>
      </c>
      <c r="AB2464">
        <v>0</v>
      </c>
      <c r="AC2464">
        <f t="shared" si="468"/>
        <v>2019</v>
      </c>
      <c r="AD2464">
        <f t="shared" si="469"/>
        <v>12</v>
      </c>
      <c r="AE2464">
        <f t="shared" si="470"/>
        <v>2019</v>
      </c>
      <c r="AF2464">
        <f t="shared" si="471"/>
        <v>10</v>
      </c>
      <c r="AG2464" t="str">
        <f>VLOOKUP(F2464,vlookup!$A$2:$E$660,2,0)</f>
        <v>Retained</v>
      </c>
      <c r="AH2464" t="str">
        <f>VLOOKUP(F2464,vlookup!$A$2:$E$660,3,0)</f>
        <v>Service Contract</v>
      </c>
      <c r="AI2464" t="str">
        <f>VLOOKUP(F2464,vlookup!$A$2:$E$660,4,0)</f>
        <v>Used Car Programs</v>
      </c>
      <c r="AJ2464" t="str">
        <f>VLOOKUP(F2464,vlookup!$A$2:$E$660,5,0)</f>
        <v>High Mileage</v>
      </c>
      <c r="AL2464">
        <f t="shared" si="472"/>
        <v>44</v>
      </c>
      <c r="AM2464">
        <f t="shared" si="473"/>
        <v>44</v>
      </c>
      <c r="AN2464">
        <f t="shared" si="474"/>
        <v>6467</v>
      </c>
      <c r="AO2464" t="str">
        <f t="shared" si="475"/>
        <v/>
      </c>
      <c r="AP2464">
        <f t="shared" si="476"/>
        <v>-10.54</v>
      </c>
      <c r="AQ2464" t="str">
        <f t="shared" si="477"/>
        <v/>
      </c>
      <c r="AR2464" t="str">
        <f t="shared" si="478"/>
        <v/>
      </c>
      <c r="AS2464" t="str">
        <f t="shared" si="479"/>
        <v>8G255136J9-1</v>
      </c>
      <c r="AT2464" t="str">
        <f>IFERROR(IF(VLOOKUP(Y2464,vlookup!$I$2:$J$9,1,0)=Y2464,VLOOKUP(Y2464,vlookup!$I$2:$J$9,2,0),PROPER(Y2464)),PROPER(Y2464))</f>
        <v>Parts</v>
      </c>
      <c r="AU2464" t="str">
        <f>IFERROR(IF(B2464=VLOOKUP(B2464,vlookup!$L$2:$L$10,1,0),"Yes","No"),"No")</f>
        <v>No</v>
      </c>
    </row>
    <row r="2465" spans="1:47" ht="14.45" customHeight="1" x14ac:dyDescent="0.25">
      <c r="A2465" t="s">
        <v>2620</v>
      </c>
      <c r="B2465" s="31" t="s">
        <v>2621</v>
      </c>
      <c r="C2465">
        <v>1</v>
      </c>
      <c r="D2465">
        <v>1</v>
      </c>
      <c r="E2465" t="s">
        <v>382</v>
      </c>
      <c r="F2465" t="s">
        <v>464</v>
      </c>
      <c r="G2465" t="s">
        <v>543</v>
      </c>
      <c r="H2465" t="s">
        <v>933</v>
      </c>
      <c r="I2465">
        <v>77801</v>
      </c>
      <c r="J2465" s="19">
        <v>43757</v>
      </c>
      <c r="K2465" s="19">
        <v>43802</v>
      </c>
      <c r="L2465">
        <v>201911</v>
      </c>
      <c r="M2465" s="19">
        <v>43770</v>
      </c>
      <c r="N2465">
        <v>24617</v>
      </c>
      <c r="O2465" t="s">
        <v>1070</v>
      </c>
      <c r="P2465" t="s">
        <v>1208</v>
      </c>
      <c r="Q2465" t="s">
        <v>924</v>
      </c>
      <c r="R2465">
        <v>20398</v>
      </c>
      <c r="S2465" s="19">
        <v>43787</v>
      </c>
      <c r="T2465">
        <v>84268</v>
      </c>
      <c r="U2465" t="s">
        <v>356</v>
      </c>
      <c r="V2465" s="19">
        <v>43802</v>
      </c>
      <c r="W2465" t="s">
        <v>967</v>
      </c>
      <c r="X2465" t="s">
        <v>968</v>
      </c>
      <c r="Y2465" t="s">
        <v>95</v>
      </c>
      <c r="Z2465" t="s">
        <v>364</v>
      </c>
      <c r="AA2465" s="29">
        <v>-141</v>
      </c>
      <c r="AB2465">
        <v>0</v>
      </c>
      <c r="AC2465">
        <f t="shared" si="468"/>
        <v>2019</v>
      </c>
      <c r="AD2465">
        <f t="shared" si="469"/>
        <v>12</v>
      </c>
      <c r="AE2465">
        <f t="shared" si="470"/>
        <v>2019</v>
      </c>
      <c r="AF2465">
        <f t="shared" si="471"/>
        <v>10</v>
      </c>
      <c r="AG2465" t="str">
        <f>VLOOKUP(F2465,vlookup!$A$2:$E$660,2,0)</f>
        <v>Retained</v>
      </c>
      <c r="AH2465" t="str">
        <f>VLOOKUP(F2465,vlookup!$A$2:$E$660,3,0)</f>
        <v>Service Contract</v>
      </c>
      <c r="AI2465" t="str">
        <f>VLOOKUP(F2465,vlookup!$A$2:$E$660,4,0)</f>
        <v>Used Car Programs</v>
      </c>
      <c r="AJ2465" t="str">
        <f>VLOOKUP(F2465,vlookup!$A$2:$E$660,5,0)</f>
        <v>High Mileage</v>
      </c>
      <c r="AL2465">
        <f t="shared" si="472"/>
        <v>44</v>
      </c>
      <c r="AM2465">
        <f t="shared" si="473"/>
        <v>44</v>
      </c>
      <c r="AN2465">
        <f t="shared" si="474"/>
        <v>6467</v>
      </c>
      <c r="AO2465" t="str">
        <f t="shared" si="475"/>
        <v/>
      </c>
      <c r="AP2465">
        <f t="shared" si="476"/>
        <v>-141</v>
      </c>
      <c r="AQ2465" t="str">
        <f t="shared" si="477"/>
        <v/>
      </c>
      <c r="AR2465" t="str">
        <f t="shared" si="478"/>
        <v/>
      </c>
      <c r="AS2465" t="str">
        <f t="shared" si="479"/>
        <v>8G255136J9-1</v>
      </c>
      <c r="AT2465" t="str">
        <f>IFERROR(IF(VLOOKUP(Y2465,vlookup!$I$2:$J$9,1,0)=Y2465,VLOOKUP(Y2465,vlookup!$I$2:$J$9,2,0),PROPER(Y2465)),PROPER(Y2465))</f>
        <v>Parts</v>
      </c>
      <c r="AU2465" t="str">
        <f>IFERROR(IF(B2465=VLOOKUP(B2465,vlookup!$L$2:$L$10,1,0),"Yes","No"),"No")</f>
        <v>No</v>
      </c>
    </row>
    <row r="2466" spans="1:47" ht="14.45" customHeight="1" x14ac:dyDescent="0.25">
      <c r="A2466" t="s">
        <v>2620</v>
      </c>
      <c r="B2466" s="31" t="s">
        <v>2621</v>
      </c>
      <c r="C2466">
        <v>1</v>
      </c>
      <c r="D2466">
        <v>1</v>
      </c>
      <c r="E2466" t="s">
        <v>382</v>
      </c>
      <c r="F2466" t="s">
        <v>464</v>
      </c>
      <c r="G2466" t="s">
        <v>543</v>
      </c>
      <c r="H2466" t="s">
        <v>933</v>
      </c>
      <c r="I2466">
        <v>77801</v>
      </c>
      <c r="J2466" s="19">
        <v>43757</v>
      </c>
      <c r="K2466" s="19">
        <v>43802</v>
      </c>
      <c r="L2466">
        <v>201911</v>
      </c>
      <c r="M2466" s="19">
        <v>43770</v>
      </c>
      <c r="N2466">
        <v>24617</v>
      </c>
      <c r="O2466" t="s">
        <v>1070</v>
      </c>
      <c r="P2466" t="s">
        <v>1208</v>
      </c>
      <c r="Q2466" t="s">
        <v>924</v>
      </c>
      <c r="R2466">
        <v>20398</v>
      </c>
      <c r="S2466" s="19">
        <v>43787</v>
      </c>
      <c r="T2466">
        <v>84268</v>
      </c>
      <c r="U2466" t="s">
        <v>356</v>
      </c>
      <c r="V2466" s="19">
        <v>43802</v>
      </c>
      <c r="W2466" t="s">
        <v>367</v>
      </c>
      <c r="X2466" t="s">
        <v>368</v>
      </c>
      <c r="Y2466" t="s">
        <v>95</v>
      </c>
      <c r="Z2466" t="s">
        <v>365</v>
      </c>
      <c r="AA2466" s="29">
        <v>-34.1</v>
      </c>
      <c r="AB2466">
        <v>0</v>
      </c>
      <c r="AC2466">
        <f t="shared" si="468"/>
        <v>2019</v>
      </c>
      <c r="AD2466">
        <f t="shared" si="469"/>
        <v>12</v>
      </c>
      <c r="AE2466">
        <f t="shared" si="470"/>
        <v>2019</v>
      </c>
      <c r="AF2466">
        <f t="shared" si="471"/>
        <v>10</v>
      </c>
      <c r="AG2466" t="str">
        <f>VLOOKUP(F2466,vlookup!$A$2:$E$660,2,0)</f>
        <v>Retained</v>
      </c>
      <c r="AH2466" t="str">
        <f>VLOOKUP(F2466,vlookup!$A$2:$E$660,3,0)</f>
        <v>Service Contract</v>
      </c>
      <c r="AI2466" t="str">
        <f>VLOOKUP(F2466,vlookup!$A$2:$E$660,4,0)</f>
        <v>Used Car Programs</v>
      </c>
      <c r="AJ2466" t="str">
        <f>VLOOKUP(F2466,vlookup!$A$2:$E$660,5,0)</f>
        <v>High Mileage</v>
      </c>
      <c r="AL2466">
        <f t="shared" si="472"/>
        <v>44</v>
      </c>
      <c r="AM2466">
        <f t="shared" si="473"/>
        <v>44</v>
      </c>
      <c r="AN2466">
        <f t="shared" si="474"/>
        <v>6467</v>
      </c>
      <c r="AO2466" t="str">
        <f t="shared" si="475"/>
        <v/>
      </c>
      <c r="AP2466">
        <f t="shared" si="476"/>
        <v>-34.1</v>
      </c>
      <c r="AQ2466" t="str">
        <f t="shared" si="477"/>
        <v/>
      </c>
      <c r="AR2466" t="str">
        <f t="shared" si="478"/>
        <v/>
      </c>
      <c r="AS2466" t="str">
        <f t="shared" si="479"/>
        <v>8G255136J9-1</v>
      </c>
      <c r="AT2466" t="str">
        <f>IFERROR(IF(VLOOKUP(Y2466,vlookup!$I$2:$J$9,1,0)=Y2466,VLOOKUP(Y2466,vlookup!$I$2:$J$9,2,0),PROPER(Y2466)),PROPER(Y2466))</f>
        <v>Parts</v>
      </c>
      <c r="AU2466" t="str">
        <f>IFERROR(IF(B2466=VLOOKUP(B2466,vlookup!$L$2:$L$10,1,0),"Yes","No"),"No")</f>
        <v>No</v>
      </c>
    </row>
    <row r="2467" spans="1:47" ht="14.45" customHeight="1" x14ac:dyDescent="0.25">
      <c r="A2467" t="s">
        <v>2620</v>
      </c>
      <c r="B2467" s="31" t="s">
        <v>2621</v>
      </c>
      <c r="C2467">
        <v>1</v>
      </c>
      <c r="D2467">
        <v>1</v>
      </c>
      <c r="E2467" t="s">
        <v>382</v>
      </c>
      <c r="F2467" t="s">
        <v>464</v>
      </c>
      <c r="G2467" t="s">
        <v>543</v>
      </c>
      <c r="H2467" t="s">
        <v>933</v>
      </c>
      <c r="I2467">
        <v>77801</v>
      </c>
      <c r="J2467" s="19">
        <v>43757</v>
      </c>
      <c r="K2467" s="19">
        <v>43802</v>
      </c>
      <c r="L2467">
        <v>201911</v>
      </c>
      <c r="M2467" s="19">
        <v>43770</v>
      </c>
      <c r="N2467">
        <v>24617</v>
      </c>
      <c r="O2467" t="s">
        <v>1070</v>
      </c>
      <c r="P2467" t="s">
        <v>1208</v>
      </c>
      <c r="Q2467" t="s">
        <v>924</v>
      </c>
      <c r="R2467">
        <v>20398</v>
      </c>
      <c r="S2467" s="19">
        <v>43787</v>
      </c>
      <c r="T2467">
        <v>84268</v>
      </c>
      <c r="U2467" t="s">
        <v>356</v>
      </c>
      <c r="V2467" s="19">
        <v>43802</v>
      </c>
      <c r="W2467" t="s">
        <v>3410</v>
      </c>
      <c r="X2467" t="s">
        <v>3411</v>
      </c>
      <c r="Y2467" t="s">
        <v>95</v>
      </c>
      <c r="Z2467" t="s">
        <v>364</v>
      </c>
      <c r="AA2467" s="29">
        <v>-48.96</v>
      </c>
      <c r="AB2467">
        <v>0</v>
      </c>
      <c r="AC2467">
        <f t="shared" si="468"/>
        <v>2019</v>
      </c>
      <c r="AD2467">
        <f t="shared" si="469"/>
        <v>12</v>
      </c>
      <c r="AE2467">
        <f t="shared" si="470"/>
        <v>2019</v>
      </c>
      <c r="AF2467">
        <f t="shared" si="471"/>
        <v>10</v>
      </c>
      <c r="AG2467" t="str">
        <f>VLOOKUP(F2467,vlookup!$A$2:$E$660,2,0)</f>
        <v>Retained</v>
      </c>
      <c r="AH2467" t="str">
        <f>VLOOKUP(F2467,vlookup!$A$2:$E$660,3,0)</f>
        <v>Service Contract</v>
      </c>
      <c r="AI2467" t="str">
        <f>VLOOKUP(F2467,vlookup!$A$2:$E$660,4,0)</f>
        <v>Used Car Programs</v>
      </c>
      <c r="AJ2467" t="str">
        <f>VLOOKUP(F2467,vlookup!$A$2:$E$660,5,0)</f>
        <v>High Mileage</v>
      </c>
      <c r="AL2467">
        <f t="shared" si="472"/>
        <v>44</v>
      </c>
      <c r="AM2467">
        <f t="shared" si="473"/>
        <v>44</v>
      </c>
      <c r="AN2467">
        <f t="shared" si="474"/>
        <v>6467</v>
      </c>
      <c r="AO2467" t="str">
        <f t="shared" si="475"/>
        <v/>
      </c>
      <c r="AP2467">
        <f t="shared" si="476"/>
        <v>-48.96</v>
      </c>
      <c r="AQ2467" t="str">
        <f t="shared" si="477"/>
        <v/>
      </c>
      <c r="AR2467" t="str">
        <f t="shared" si="478"/>
        <v/>
      </c>
      <c r="AS2467" t="str">
        <f t="shared" si="479"/>
        <v>8G255136J9-1</v>
      </c>
      <c r="AT2467" t="str">
        <f>IFERROR(IF(VLOOKUP(Y2467,vlookup!$I$2:$J$9,1,0)=Y2467,VLOOKUP(Y2467,vlookup!$I$2:$J$9,2,0),PROPER(Y2467)),PROPER(Y2467))</f>
        <v>Parts</v>
      </c>
      <c r="AU2467" t="str">
        <f>IFERROR(IF(B2467=VLOOKUP(B2467,vlookup!$L$2:$L$10,1,0),"Yes","No"),"No")</f>
        <v>No</v>
      </c>
    </row>
    <row r="2468" spans="1:47" ht="14.45" customHeight="1" x14ac:dyDescent="0.25">
      <c r="A2468" t="s">
        <v>2620</v>
      </c>
      <c r="B2468" s="31" t="s">
        <v>2621</v>
      </c>
      <c r="C2468">
        <v>1</v>
      </c>
      <c r="D2468">
        <v>1</v>
      </c>
      <c r="E2468" t="s">
        <v>382</v>
      </c>
      <c r="F2468" t="s">
        <v>464</v>
      </c>
      <c r="G2468" t="s">
        <v>543</v>
      </c>
      <c r="H2468" t="s">
        <v>933</v>
      </c>
      <c r="I2468">
        <v>77801</v>
      </c>
      <c r="J2468" s="19">
        <v>43757</v>
      </c>
      <c r="K2468" s="19">
        <v>43802</v>
      </c>
      <c r="L2468">
        <v>201911</v>
      </c>
      <c r="M2468" s="19">
        <v>43770</v>
      </c>
      <c r="N2468">
        <v>24617</v>
      </c>
      <c r="O2468" t="s">
        <v>1070</v>
      </c>
      <c r="P2468" t="s">
        <v>1208</v>
      </c>
      <c r="Q2468" t="s">
        <v>924</v>
      </c>
      <c r="R2468">
        <v>20398</v>
      </c>
      <c r="S2468" s="19">
        <v>43787</v>
      </c>
      <c r="T2468">
        <v>84268</v>
      </c>
      <c r="U2468" t="s">
        <v>356</v>
      </c>
      <c r="V2468" s="19">
        <v>43802</v>
      </c>
      <c r="W2468" t="s">
        <v>593</v>
      </c>
      <c r="X2468" t="s">
        <v>594</v>
      </c>
      <c r="Y2468" t="s">
        <v>95</v>
      </c>
      <c r="Z2468" t="s">
        <v>364</v>
      </c>
      <c r="AA2468" s="29">
        <v>-23.7</v>
      </c>
      <c r="AB2468">
        <v>0</v>
      </c>
      <c r="AC2468">
        <f t="shared" si="468"/>
        <v>2019</v>
      </c>
      <c r="AD2468">
        <f t="shared" si="469"/>
        <v>12</v>
      </c>
      <c r="AE2468">
        <f t="shared" si="470"/>
        <v>2019</v>
      </c>
      <c r="AF2468">
        <f t="shared" si="471"/>
        <v>10</v>
      </c>
      <c r="AG2468" t="str">
        <f>VLOOKUP(F2468,vlookup!$A$2:$E$660,2,0)</f>
        <v>Retained</v>
      </c>
      <c r="AH2468" t="str">
        <f>VLOOKUP(F2468,vlookup!$A$2:$E$660,3,0)</f>
        <v>Service Contract</v>
      </c>
      <c r="AI2468" t="str">
        <f>VLOOKUP(F2468,vlookup!$A$2:$E$660,4,0)</f>
        <v>Used Car Programs</v>
      </c>
      <c r="AJ2468" t="str">
        <f>VLOOKUP(F2468,vlookup!$A$2:$E$660,5,0)</f>
        <v>High Mileage</v>
      </c>
      <c r="AL2468">
        <f t="shared" si="472"/>
        <v>44</v>
      </c>
      <c r="AM2468">
        <f t="shared" si="473"/>
        <v>44</v>
      </c>
      <c r="AN2468">
        <f t="shared" si="474"/>
        <v>6467</v>
      </c>
      <c r="AO2468" t="str">
        <f t="shared" si="475"/>
        <v/>
      </c>
      <c r="AP2468">
        <f t="shared" si="476"/>
        <v>-23.7</v>
      </c>
      <c r="AQ2468" t="str">
        <f t="shared" si="477"/>
        <v/>
      </c>
      <c r="AR2468" t="str">
        <f t="shared" si="478"/>
        <v/>
      </c>
      <c r="AS2468" t="str">
        <f t="shared" si="479"/>
        <v>8G255136J9-1</v>
      </c>
      <c r="AT2468" t="str">
        <f>IFERROR(IF(VLOOKUP(Y2468,vlookup!$I$2:$J$9,1,0)=Y2468,VLOOKUP(Y2468,vlookup!$I$2:$J$9,2,0),PROPER(Y2468)),PROPER(Y2468))</f>
        <v>Parts</v>
      </c>
      <c r="AU2468" t="str">
        <f>IFERROR(IF(B2468=VLOOKUP(B2468,vlookup!$L$2:$L$10,1,0),"Yes","No"),"No")</f>
        <v>No</v>
      </c>
    </row>
    <row r="2469" spans="1:47" ht="14.45" customHeight="1" x14ac:dyDescent="0.25">
      <c r="A2469" t="s">
        <v>2620</v>
      </c>
      <c r="B2469" s="31" t="s">
        <v>2621</v>
      </c>
      <c r="C2469">
        <v>1</v>
      </c>
      <c r="D2469">
        <v>1</v>
      </c>
      <c r="E2469" t="s">
        <v>382</v>
      </c>
      <c r="F2469" t="s">
        <v>464</v>
      </c>
      <c r="G2469" t="s">
        <v>543</v>
      </c>
      <c r="H2469" t="s">
        <v>933</v>
      </c>
      <c r="I2469">
        <v>77801</v>
      </c>
      <c r="J2469" s="19">
        <v>43757</v>
      </c>
      <c r="K2469" s="19">
        <v>43802</v>
      </c>
      <c r="L2469">
        <v>201911</v>
      </c>
      <c r="M2469" s="19">
        <v>43770</v>
      </c>
      <c r="N2469">
        <v>24617</v>
      </c>
      <c r="O2469" t="s">
        <v>1070</v>
      </c>
      <c r="P2469" t="s">
        <v>1208</v>
      </c>
      <c r="Q2469" t="s">
        <v>924</v>
      </c>
      <c r="R2469">
        <v>20398</v>
      </c>
      <c r="S2469" s="19">
        <v>43787</v>
      </c>
      <c r="T2469">
        <v>84268</v>
      </c>
      <c r="U2469" t="s">
        <v>356</v>
      </c>
      <c r="V2469" s="19">
        <v>43802</v>
      </c>
      <c r="W2469" t="s">
        <v>988</v>
      </c>
      <c r="X2469" t="s">
        <v>989</v>
      </c>
      <c r="Y2469" t="s">
        <v>95</v>
      </c>
      <c r="Z2469" t="s">
        <v>364</v>
      </c>
      <c r="AA2469" s="29">
        <v>-40.31</v>
      </c>
      <c r="AB2469">
        <v>0</v>
      </c>
      <c r="AC2469">
        <f t="shared" si="468"/>
        <v>2019</v>
      </c>
      <c r="AD2469">
        <f t="shared" si="469"/>
        <v>12</v>
      </c>
      <c r="AE2469">
        <f t="shared" si="470"/>
        <v>2019</v>
      </c>
      <c r="AF2469">
        <f t="shared" si="471"/>
        <v>10</v>
      </c>
      <c r="AG2469" t="str">
        <f>VLOOKUP(F2469,vlookup!$A$2:$E$660,2,0)</f>
        <v>Retained</v>
      </c>
      <c r="AH2469" t="str">
        <f>VLOOKUP(F2469,vlookup!$A$2:$E$660,3,0)</f>
        <v>Service Contract</v>
      </c>
      <c r="AI2469" t="str">
        <f>VLOOKUP(F2469,vlookup!$A$2:$E$660,4,0)</f>
        <v>Used Car Programs</v>
      </c>
      <c r="AJ2469" t="str">
        <f>VLOOKUP(F2469,vlookup!$A$2:$E$660,5,0)</f>
        <v>High Mileage</v>
      </c>
      <c r="AL2469">
        <f t="shared" si="472"/>
        <v>44</v>
      </c>
      <c r="AM2469">
        <f t="shared" si="473"/>
        <v>44</v>
      </c>
      <c r="AN2469">
        <f t="shared" si="474"/>
        <v>6467</v>
      </c>
      <c r="AO2469" t="str">
        <f t="shared" si="475"/>
        <v/>
      </c>
      <c r="AP2469">
        <f t="shared" si="476"/>
        <v>-40.31</v>
      </c>
      <c r="AQ2469" t="str">
        <f t="shared" si="477"/>
        <v/>
      </c>
      <c r="AR2469" t="str">
        <f t="shared" si="478"/>
        <v/>
      </c>
      <c r="AS2469" t="str">
        <f t="shared" si="479"/>
        <v>8G255136J9-1</v>
      </c>
      <c r="AT2469" t="str">
        <f>IFERROR(IF(VLOOKUP(Y2469,vlookup!$I$2:$J$9,1,0)=Y2469,VLOOKUP(Y2469,vlookup!$I$2:$J$9,2,0),PROPER(Y2469)),PROPER(Y2469))</f>
        <v>Parts</v>
      </c>
      <c r="AU2469" t="str">
        <f>IFERROR(IF(B2469=VLOOKUP(B2469,vlookup!$L$2:$L$10,1,0),"Yes","No"),"No")</f>
        <v>No</v>
      </c>
    </row>
    <row r="2470" spans="1:47" ht="14.45" customHeight="1" x14ac:dyDescent="0.25">
      <c r="A2470" t="s">
        <v>2620</v>
      </c>
      <c r="B2470" s="31" t="s">
        <v>2621</v>
      </c>
      <c r="C2470">
        <v>1</v>
      </c>
      <c r="D2470">
        <v>1</v>
      </c>
      <c r="E2470" t="s">
        <v>382</v>
      </c>
      <c r="F2470" t="s">
        <v>464</v>
      </c>
      <c r="G2470" t="s">
        <v>543</v>
      </c>
      <c r="H2470" t="s">
        <v>933</v>
      </c>
      <c r="I2470">
        <v>77801</v>
      </c>
      <c r="J2470" s="19">
        <v>43757</v>
      </c>
      <c r="K2470" s="19">
        <v>43802</v>
      </c>
      <c r="L2470">
        <v>201911</v>
      </c>
      <c r="M2470" s="19">
        <v>43770</v>
      </c>
      <c r="N2470">
        <v>24617</v>
      </c>
      <c r="O2470" t="s">
        <v>1070</v>
      </c>
      <c r="P2470" t="s">
        <v>1208</v>
      </c>
      <c r="Q2470" t="s">
        <v>924</v>
      </c>
      <c r="R2470">
        <v>20398</v>
      </c>
      <c r="S2470" s="19">
        <v>43787</v>
      </c>
      <c r="T2470">
        <v>84268</v>
      </c>
      <c r="U2470" t="s">
        <v>356</v>
      </c>
      <c r="V2470" s="19">
        <v>43802</v>
      </c>
      <c r="W2470" t="s">
        <v>1030</v>
      </c>
      <c r="X2470" t="s">
        <v>1031</v>
      </c>
      <c r="Y2470" t="s">
        <v>95</v>
      </c>
      <c r="Z2470" t="s">
        <v>364</v>
      </c>
      <c r="AA2470" s="29">
        <v>-44</v>
      </c>
      <c r="AB2470">
        <v>0</v>
      </c>
      <c r="AC2470">
        <f t="shared" si="468"/>
        <v>2019</v>
      </c>
      <c r="AD2470">
        <f t="shared" si="469"/>
        <v>12</v>
      </c>
      <c r="AE2470">
        <f t="shared" si="470"/>
        <v>2019</v>
      </c>
      <c r="AF2470">
        <f t="shared" si="471"/>
        <v>10</v>
      </c>
      <c r="AG2470" t="str">
        <f>VLOOKUP(F2470,vlookup!$A$2:$E$660,2,0)</f>
        <v>Retained</v>
      </c>
      <c r="AH2470" t="str">
        <f>VLOOKUP(F2470,vlookup!$A$2:$E$660,3,0)</f>
        <v>Service Contract</v>
      </c>
      <c r="AI2470" t="str">
        <f>VLOOKUP(F2470,vlookup!$A$2:$E$660,4,0)</f>
        <v>Used Car Programs</v>
      </c>
      <c r="AJ2470" t="str">
        <f>VLOOKUP(F2470,vlookup!$A$2:$E$660,5,0)</f>
        <v>High Mileage</v>
      </c>
      <c r="AL2470">
        <f t="shared" si="472"/>
        <v>44</v>
      </c>
      <c r="AM2470">
        <f t="shared" si="473"/>
        <v>44</v>
      </c>
      <c r="AN2470">
        <f t="shared" si="474"/>
        <v>6467</v>
      </c>
      <c r="AO2470" t="str">
        <f t="shared" si="475"/>
        <v/>
      </c>
      <c r="AP2470">
        <f t="shared" si="476"/>
        <v>-44</v>
      </c>
      <c r="AQ2470" t="str">
        <f t="shared" si="477"/>
        <v/>
      </c>
      <c r="AR2470" t="str">
        <f t="shared" si="478"/>
        <v/>
      </c>
      <c r="AS2470" t="str">
        <f t="shared" si="479"/>
        <v>8G255136J9-1</v>
      </c>
      <c r="AT2470" t="str">
        <f>IFERROR(IF(VLOOKUP(Y2470,vlookup!$I$2:$J$9,1,0)=Y2470,VLOOKUP(Y2470,vlookup!$I$2:$J$9,2,0),PROPER(Y2470)),PROPER(Y2470))</f>
        <v>Parts</v>
      </c>
      <c r="AU2470" t="str">
        <f>IFERROR(IF(B2470=VLOOKUP(B2470,vlookup!$L$2:$L$10,1,0),"Yes","No"),"No")</f>
        <v>No</v>
      </c>
    </row>
    <row r="2471" spans="1:47" ht="14.45" customHeight="1" x14ac:dyDescent="0.25">
      <c r="A2471" t="s">
        <v>2620</v>
      </c>
      <c r="B2471" s="31" t="s">
        <v>2621</v>
      </c>
      <c r="C2471">
        <v>1</v>
      </c>
      <c r="D2471">
        <v>1</v>
      </c>
      <c r="E2471" t="s">
        <v>382</v>
      </c>
      <c r="F2471" t="s">
        <v>464</v>
      </c>
      <c r="G2471" t="s">
        <v>543</v>
      </c>
      <c r="H2471" t="s">
        <v>933</v>
      </c>
      <c r="I2471">
        <v>77801</v>
      </c>
      <c r="J2471" s="19">
        <v>43757</v>
      </c>
      <c r="K2471" s="19">
        <v>43802</v>
      </c>
      <c r="L2471">
        <v>201911</v>
      </c>
      <c r="M2471" s="19">
        <v>43770</v>
      </c>
      <c r="N2471">
        <v>24617</v>
      </c>
      <c r="O2471" t="s">
        <v>1070</v>
      </c>
      <c r="P2471" t="s">
        <v>1208</v>
      </c>
      <c r="Q2471" t="s">
        <v>924</v>
      </c>
      <c r="R2471">
        <v>20398</v>
      </c>
      <c r="S2471" s="19">
        <v>43787</v>
      </c>
      <c r="T2471">
        <v>84268</v>
      </c>
      <c r="U2471" t="s">
        <v>356</v>
      </c>
      <c r="V2471" s="19">
        <v>43802</v>
      </c>
      <c r="W2471" t="s">
        <v>2997</v>
      </c>
      <c r="X2471" t="s">
        <v>2998</v>
      </c>
      <c r="Y2471" t="s">
        <v>95</v>
      </c>
      <c r="Z2471" t="s">
        <v>364</v>
      </c>
      <c r="AA2471" s="29">
        <v>-431.6</v>
      </c>
      <c r="AB2471">
        <v>0</v>
      </c>
      <c r="AC2471">
        <f t="shared" si="468"/>
        <v>2019</v>
      </c>
      <c r="AD2471">
        <f t="shared" si="469"/>
        <v>12</v>
      </c>
      <c r="AE2471">
        <f t="shared" si="470"/>
        <v>2019</v>
      </c>
      <c r="AF2471">
        <f t="shared" si="471"/>
        <v>10</v>
      </c>
      <c r="AG2471" t="str">
        <f>VLOOKUP(F2471,vlookup!$A$2:$E$660,2,0)</f>
        <v>Retained</v>
      </c>
      <c r="AH2471" t="str">
        <f>VLOOKUP(F2471,vlookup!$A$2:$E$660,3,0)</f>
        <v>Service Contract</v>
      </c>
      <c r="AI2471" t="str">
        <f>VLOOKUP(F2471,vlookup!$A$2:$E$660,4,0)</f>
        <v>Used Car Programs</v>
      </c>
      <c r="AJ2471" t="str">
        <f>VLOOKUP(F2471,vlookup!$A$2:$E$660,5,0)</f>
        <v>High Mileage</v>
      </c>
      <c r="AL2471">
        <f t="shared" si="472"/>
        <v>44</v>
      </c>
      <c r="AM2471">
        <f t="shared" si="473"/>
        <v>44</v>
      </c>
      <c r="AN2471">
        <f t="shared" si="474"/>
        <v>6467</v>
      </c>
      <c r="AO2471" t="str">
        <f t="shared" si="475"/>
        <v/>
      </c>
      <c r="AP2471">
        <f t="shared" si="476"/>
        <v>-431.6</v>
      </c>
      <c r="AQ2471" t="str">
        <f t="shared" si="477"/>
        <v/>
      </c>
      <c r="AR2471" t="str">
        <f t="shared" si="478"/>
        <v/>
      </c>
      <c r="AS2471" t="str">
        <f t="shared" si="479"/>
        <v>8G255136J9-1</v>
      </c>
      <c r="AT2471" t="str">
        <f>IFERROR(IF(VLOOKUP(Y2471,vlookup!$I$2:$J$9,1,0)=Y2471,VLOOKUP(Y2471,vlookup!$I$2:$J$9,2,0),PROPER(Y2471)),PROPER(Y2471))</f>
        <v>Parts</v>
      </c>
      <c r="AU2471" t="str">
        <f>IFERROR(IF(B2471=VLOOKUP(B2471,vlookup!$L$2:$L$10,1,0),"Yes","No"),"No")</f>
        <v>No</v>
      </c>
    </row>
    <row r="2472" spans="1:47" ht="14.45" customHeight="1" x14ac:dyDescent="0.25">
      <c r="A2472" t="s">
        <v>2620</v>
      </c>
      <c r="B2472" s="31" t="s">
        <v>2621</v>
      </c>
      <c r="C2472">
        <v>1</v>
      </c>
      <c r="D2472">
        <v>1</v>
      </c>
      <c r="E2472" t="s">
        <v>382</v>
      </c>
      <c r="F2472" t="s">
        <v>464</v>
      </c>
      <c r="G2472" t="s">
        <v>543</v>
      </c>
      <c r="H2472" t="s">
        <v>933</v>
      </c>
      <c r="I2472">
        <v>77801</v>
      </c>
      <c r="J2472" s="19">
        <v>43757</v>
      </c>
      <c r="K2472" s="19">
        <v>43802</v>
      </c>
      <c r="L2472">
        <v>201911</v>
      </c>
      <c r="M2472" s="19">
        <v>43770</v>
      </c>
      <c r="N2472">
        <v>24617</v>
      </c>
      <c r="O2472" t="s">
        <v>1070</v>
      </c>
      <c r="P2472" t="s">
        <v>1208</v>
      </c>
      <c r="Q2472" t="s">
        <v>924</v>
      </c>
      <c r="R2472">
        <v>20398</v>
      </c>
      <c r="S2472" s="19">
        <v>43787</v>
      </c>
      <c r="T2472">
        <v>84268</v>
      </c>
      <c r="U2472" t="s">
        <v>356</v>
      </c>
      <c r="V2472" s="19">
        <v>43802</v>
      </c>
      <c r="W2472" t="s">
        <v>1000</v>
      </c>
      <c r="X2472" t="s">
        <v>1001</v>
      </c>
      <c r="Y2472" t="s">
        <v>95</v>
      </c>
      <c r="Z2472" t="s">
        <v>364</v>
      </c>
      <c r="AA2472" s="29">
        <v>-26.69</v>
      </c>
      <c r="AB2472">
        <v>0</v>
      </c>
      <c r="AC2472">
        <f t="shared" si="468"/>
        <v>2019</v>
      </c>
      <c r="AD2472">
        <f t="shared" si="469"/>
        <v>12</v>
      </c>
      <c r="AE2472">
        <f t="shared" si="470"/>
        <v>2019</v>
      </c>
      <c r="AF2472">
        <f t="shared" si="471"/>
        <v>10</v>
      </c>
      <c r="AG2472" t="str">
        <f>VLOOKUP(F2472,vlookup!$A$2:$E$660,2,0)</f>
        <v>Retained</v>
      </c>
      <c r="AH2472" t="str">
        <f>VLOOKUP(F2472,vlookup!$A$2:$E$660,3,0)</f>
        <v>Service Contract</v>
      </c>
      <c r="AI2472" t="str">
        <f>VLOOKUP(F2472,vlookup!$A$2:$E$660,4,0)</f>
        <v>Used Car Programs</v>
      </c>
      <c r="AJ2472" t="str">
        <f>VLOOKUP(F2472,vlookup!$A$2:$E$660,5,0)</f>
        <v>High Mileage</v>
      </c>
      <c r="AL2472">
        <f t="shared" si="472"/>
        <v>44</v>
      </c>
      <c r="AM2472">
        <f t="shared" si="473"/>
        <v>44</v>
      </c>
      <c r="AN2472">
        <f t="shared" si="474"/>
        <v>6467</v>
      </c>
      <c r="AO2472" t="str">
        <f t="shared" si="475"/>
        <v/>
      </c>
      <c r="AP2472">
        <f t="shared" si="476"/>
        <v>-26.69</v>
      </c>
      <c r="AQ2472" t="str">
        <f t="shared" si="477"/>
        <v/>
      </c>
      <c r="AR2472" t="str">
        <f t="shared" si="478"/>
        <v/>
      </c>
      <c r="AS2472" t="str">
        <f t="shared" si="479"/>
        <v>8G255136J9-1</v>
      </c>
      <c r="AT2472" t="str">
        <f>IFERROR(IF(VLOOKUP(Y2472,vlookup!$I$2:$J$9,1,0)=Y2472,VLOOKUP(Y2472,vlookup!$I$2:$J$9,2,0),PROPER(Y2472)),PROPER(Y2472))</f>
        <v>Parts</v>
      </c>
      <c r="AU2472" t="str">
        <f>IFERROR(IF(B2472=VLOOKUP(B2472,vlookup!$L$2:$L$10,1,0),"Yes","No"),"No")</f>
        <v>No</v>
      </c>
    </row>
    <row r="2473" spans="1:47" ht="14.45" customHeight="1" x14ac:dyDescent="0.25">
      <c r="A2473" t="s">
        <v>2620</v>
      </c>
      <c r="B2473" s="31" t="s">
        <v>2621</v>
      </c>
      <c r="C2473">
        <v>1</v>
      </c>
      <c r="D2473">
        <v>1</v>
      </c>
      <c r="E2473" t="s">
        <v>382</v>
      </c>
      <c r="F2473" t="s">
        <v>464</v>
      </c>
      <c r="G2473" t="s">
        <v>543</v>
      </c>
      <c r="H2473" t="s">
        <v>933</v>
      </c>
      <c r="I2473">
        <v>77801</v>
      </c>
      <c r="J2473" s="19">
        <v>43757</v>
      </c>
      <c r="K2473" s="19">
        <v>43802</v>
      </c>
      <c r="L2473">
        <v>201911</v>
      </c>
      <c r="M2473" s="19">
        <v>43770</v>
      </c>
      <c r="N2473">
        <v>24617</v>
      </c>
      <c r="O2473" t="s">
        <v>1070</v>
      </c>
      <c r="P2473" t="s">
        <v>1208</v>
      </c>
      <c r="Q2473" t="s">
        <v>924</v>
      </c>
      <c r="R2473">
        <v>20398</v>
      </c>
      <c r="S2473" s="19">
        <v>43787</v>
      </c>
      <c r="T2473">
        <v>84268</v>
      </c>
      <c r="U2473" t="s">
        <v>356</v>
      </c>
      <c r="V2473" s="19">
        <v>43802</v>
      </c>
      <c r="W2473" t="s">
        <v>3371</v>
      </c>
      <c r="X2473" t="s">
        <v>3372</v>
      </c>
      <c r="Y2473" t="s">
        <v>95</v>
      </c>
      <c r="Z2473" t="s">
        <v>364</v>
      </c>
      <c r="AA2473" s="29">
        <v>-48.96</v>
      </c>
      <c r="AB2473">
        <v>0</v>
      </c>
      <c r="AC2473">
        <f t="shared" si="468"/>
        <v>2019</v>
      </c>
      <c r="AD2473">
        <f t="shared" si="469"/>
        <v>12</v>
      </c>
      <c r="AE2473">
        <f t="shared" si="470"/>
        <v>2019</v>
      </c>
      <c r="AF2473">
        <f t="shared" si="471"/>
        <v>10</v>
      </c>
      <c r="AG2473" t="str">
        <f>VLOOKUP(F2473,vlookup!$A$2:$E$660,2,0)</f>
        <v>Retained</v>
      </c>
      <c r="AH2473" t="str">
        <f>VLOOKUP(F2473,vlookup!$A$2:$E$660,3,0)</f>
        <v>Service Contract</v>
      </c>
      <c r="AI2473" t="str">
        <f>VLOOKUP(F2473,vlookup!$A$2:$E$660,4,0)</f>
        <v>Used Car Programs</v>
      </c>
      <c r="AJ2473" t="str">
        <f>VLOOKUP(F2473,vlookup!$A$2:$E$660,5,0)</f>
        <v>High Mileage</v>
      </c>
      <c r="AL2473">
        <f t="shared" si="472"/>
        <v>44</v>
      </c>
      <c r="AM2473">
        <f t="shared" si="473"/>
        <v>44</v>
      </c>
      <c r="AN2473">
        <f t="shared" si="474"/>
        <v>6467</v>
      </c>
      <c r="AO2473" t="str">
        <f t="shared" si="475"/>
        <v/>
      </c>
      <c r="AP2473">
        <f t="shared" si="476"/>
        <v>-48.96</v>
      </c>
      <c r="AQ2473" t="str">
        <f t="shared" si="477"/>
        <v/>
      </c>
      <c r="AR2473" t="str">
        <f t="shared" si="478"/>
        <v/>
      </c>
      <c r="AS2473" t="str">
        <f t="shared" si="479"/>
        <v>8G255136J9-1</v>
      </c>
      <c r="AT2473" t="str">
        <f>IFERROR(IF(VLOOKUP(Y2473,vlookup!$I$2:$J$9,1,0)=Y2473,VLOOKUP(Y2473,vlookup!$I$2:$J$9,2,0),PROPER(Y2473)),PROPER(Y2473))</f>
        <v>Parts</v>
      </c>
      <c r="AU2473" t="str">
        <f>IFERROR(IF(B2473=VLOOKUP(B2473,vlookup!$L$2:$L$10,1,0),"Yes","No"),"No")</f>
        <v>No</v>
      </c>
    </row>
    <row r="2474" spans="1:47" ht="14.45" customHeight="1" x14ac:dyDescent="0.25">
      <c r="A2474" t="s">
        <v>1653</v>
      </c>
      <c r="B2474" s="31" t="s">
        <v>1654</v>
      </c>
      <c r="C2474">
        <v>1</v>
      </c>
      <c r="D2474">
        <v>1</v>
      </c>
      <c r="E2474" t="s">
        <v>382</v>
      </c>
      <c r="F2474" t="s">
        <v>464</v>
      </c>
      <c r="G2474" t="s">
        <v>543</v>
      </c>
      <c r="H2474" t="s">
        <v>933</v>
      </c>
      <c r="I2474">
        <v>148002</v>
      </c>
      <c r="J2474" s="19">
        <v>43581</v>
      </c>
      <c r="K2474" s="19">
        <v>43613</v>
      </c>
      <c r="L2474">
        <v>201905</v>
      </c>
      <c r="M2474" s="19">
        <v>43586</v>
      </c>
      <c r="N2474">
        <v>24617</v>
      </c>
      <c r="O2474" t="s">
        <v>1070</v>
      </c>
      <c r="P2474" t="s">
        <v>1655</v>
      </c>
      <c r="Q2474" t="s">
        <v>924</v>
      </c>
      <c r="R2474">
        <v>3565</v>
      </c>
      <c r="S2474" s="19">
        <v>43652</v>
      </c>
      <c r="T2474">
        <v>154326</v>
      </c>
      <c r="U2474" t="s">
        <v>356</v>
      </c>
      <c r="V2474" s="19">
        <v>43670</v>
      </c>
      <c r="W2474" t="s">
        <v>372</v>
      </c>
      <c r="X2474" t="s">
        <v>373</v>
      </c>
      <c r="Y2474" t="s">
        <v>95</v>
      </c>
      <c r="Z2474" t="s">
        <v>369</v>
      </c>
      <c r="AA2474" s="29">
        <v>-45</v>
      </c>
      <c r="AB2474">
        <v>0</v>
      </c>
      <c r="AC2474">
        <f t="shared" si="468"/>
        <v>2019</v>
      </c>
      <c r="AD2474">
        <f t="shared" si="469"/>
        <v>7</v>
      </c>
      <c r="AE2474">
        <f t="shared" si="470"/>
        <v>2019</v>
      </c>
      <c r="AF2474">
        <f t="shared" si="471"/>
        <v>4</v>
      </c>
      <c r="AG2474" t="str">
        <f>VLOOKUP(F2474,vlookup!$A$2:$E$660,2,0)</f>
        <v>Retained</v>
      </c>
      <c r="AH2474" t="str">
        <f>VLOOKUP(F2474,vlookup!$A$2:$E$660,3,0)</f>
        <v>Service Contract</v>
      </c>
      <c r="AI2474" t="str">
        <f>VLOOKUP(F2474,vlookup!$A$2:$E$660,4,0)</f>
        <v>Used Car Programs</v>
      </c>
      <c r="AJ2474" t="str">
        <f>VLOOKUP(F2474,vlookup!$A$2:$E$660,5,0)</f>
        <v>High Mileage</v>
      </c>
      <c r="AL2474">
        <f t="shared" si="472"/>
        <v>32</v>
      </c>
      <c r="AM2474">
        <f t="shared" si="473"/>
        <v>88</v>
      </c>
      <c r="AN2474">
        <f t="shared" si="474"/>
        <v>6324</v>
      </c>
      <c r="AO2474" t="str">
        <f t="shared" si="475"/>
        <v/>
      </c>
      <c r="AP2474" t="str">
        <f t="shared" si="476"/>
        <v/>
      </c>
      <c r="AQ2474">
        <f t="shared" si="477"/>
        <v>-45</v>
      </c>
      <c r="AR2474" t="str">
        <f t="shared" si="478"/>
        <v/>
      </c>
      <c r="AS2474" t="str">
        <f t="shared" si="479"/>
        <v>BG347691D9-1</v>
      </c>
      <c r="AT2474" t="str">
        <f>IFERROR(IF(VLOOKUP(Y2474,vlookup!$I$2:$J$9,1,0)=Y2474,VLOOKUP(Y2474,vlookup!$I$2:$J$9,2,0),PROPER(Y2474)),PROPER(Y2474))</f>
        <v>Parts</v>
      </c>
      <c r="AU2474" t="str">
        <f>IFERROR(IF(B2474=VLOOKUP(B2474,vlookup!$L$2:$L$10,1,0),"Yes","No"),"No")</f>
        <v>No</v>
      </c>
    </row>
    <row r="2475" spans="1:47" ht="14.45" customHeight="1" x14ac:dyDescent="0.25">
      <c r="A2475" t="s">
        <v>1653</v>
      </c>
      <c r="B2475" s="31" t="s">
        <v>1654</v>
      </c>
      <c r="C2475">
        <v>1</v>
      </c>
      <c r="D2475">
        <v>2</v>
      </c>
      <c r="E2475" t="s">
        <v>382</v>
      </c>
      <c r="F2475" t="s">
        <v>464</v>
      </c>
      <c r="G2475" t="s">
        <v>543</v>
      </c>
      <c r="H2475" t="s">
        <v>933</v>
      </c>
      <c r="I2475">
        <v>148002</v>
      </c>
      <c r="J2475" s="19">
        <v>43581</v>
      </c>
      <c r="K2475" s="19">
        <v>43613</v>
      </c>
      <c r="L2475">
        <v>201905</v>
      </c>
      <c r="M2475" s="19">
        <v>43586</v>
      </c>
      <c r="N2475">
        <v>24617</v>
      </c>
      <c r="O2475" t="s">
        <v>1070</v>
      </c>
      <c r="P2475" t="s">
        <v>3326</v>
      </c>
      <c r="Q2475" t="s">
        <v>947</v>
      </c>
      <c r="R2475">
        <v>1325503</v>
      </c>
      <c r="S2475" s="19">
        <v>43656</v>
      </c>
      <c r="T2475">
        <v>154326</v>
      </c>
      <c r="U2475" t="s">
        <v>356</v>
      </c>
      <c r="V2475" s="19">
        <v>43685</v>
      </c>
      <c r="W2475" t="s">
        <v>976</v>
      </c>
      <c r="X2475" t="s">
        <v>977</v>
      </c>
      <c r="Y2475" t="s">
        <v>95</v>
      </c>
      <c r="Z2475" t="s">
        <v>369</v>
      </c>
      <c r="AA2475" s="29">
        <v>-2050</v>
      </c>
      <c r="AB2475">
        <v>0</v>
      </c>
      <c r="AC2475">
        <f t="shared" si="468"/>
        <v>2019</v>
      </c>
      <c r="AD2475">
        <f t="shared" si="469"/>
        <v>8</v>
      </c>
      <c r="AE2475">
        <f t="shared" si="470"/>
        <v>2019</v>
      </c>
      <c r="AF2475">
        <f t="shared" si="471"/>
        <v>4</v>
      </c>
      <c r="AG2475" t="str">
        <f>VLOOKUP(F2475,vlookup!$A$2:$E$660,2,0)</f>
        <v>Retained</v>
      </c>
      <c r="AH2475" t="str">
        <f>VLOOKUP(F2475,vlookup!$A$2:$E$660,3,0)</f>
        <v>Service Contract</v>
      </c>
      <c r="AI2475" t="str">
        <f>VLOOKUP(F2475,vlookup!$A$2:$E$660,4,0)</f>
        <v>Used Car Programs</v>
      </c>
      <c r="AJ2475" t="str">
        <f>VLOOKUP(F2475,vlookup!$A$2:$E$660,5,0)</f>
        <v>High Mileage</v>
      </c>
      <c r="AL2475">
        <f t="shared" si="472"/>
        <v>32</v>
      </c>
      <c r="AM2475">
        <f t="shared" si="473"/>
        <v>102</v>
      </c>
      <c r="AN2475">
        <f t="shared" si="474"/>
        <v>6324</v>
      </c>
      <c r="AO2475" t="str">
        <f t="shared" si="475"/>
        <v/>
      </c>
      <c r="AP2475" t="str">
        <f t="shared" si="476"/>
        <v/>
      </c>
      <c r="AQ2475" t="str">
        <f t="shared" si="477"/>
        <v/>
      </c>
      <c r="AR2475">
        <f t="shared" si="478"/>
        <v>-2050</v>
      </c>
      <c r="AS2475" t="str">
        <f t="shared" si="479"/>
        <v>BG347691D9-1</v>
      </c>
      <c r="AT2475" t="str">
        <f>IFERROR(IF(VLOOKUP(Y2475,vlookup!$I$2:$J$9,1,0)=Y2475,VLOOKUP(Y2475,vlookup!$I$2:$J$9,2,0),PROPER(Y2475)),PROPER(Y2475))</f>
        <v>Parts</v>
      </c>
      <c r="AU2475" t="str">
        <f>IFERROR(IF(B2475=VLOOKUP(B2475,vlookup!$L$2:$L$10,1,0),"Yes","No"),"No")</f>
        <v>No</v>
      </c>
    </row>
    <row r="2476" spans="1:47" ht="14.45" customHeight="1" x14ac:dyDescent="0.25">
      <c r="A2476" t="s">
        <v>1653</v>
      </c>
      <c r="B2476" s="31" t="s">
        <v>1654</v>
      </c>
      <c r="C2476">
        <v>2</v>
      </c>
      <c r="D2476">
        <v>1</v>
      </c>
      <c r="E2476" t="s">
        <v>382</v>
      </c>
      <c r="F2476" t="s">
        <v>464</v>
      </c>
      <c r="G2476" t="s">
        <v>543</v>
      </c>
      <c r="H2476" t="s">
        <v>933</v>
      </c>
      <c r="I2476">
        <v>148002</v>
      </c>
      <c r="J2476" s="19">
        <v>43581</v>
      </c>
      <c r="K2476" s="19">
        <v>43613</v>
      </c>
      <c r="L2476">
        <v>201905</v>
      </c>
      <c r="M2476" s="19">
        <v>43586</v>
      </c>
      <c r="N2476">
        <v>24617</v>
      </c>
      <c r="O2476" t="s">
        <v>1070</v>
      </c>
      <c r="P2476" t="s">
        <v>1655</v>
      </c>
      <c r="Q2476" t="s">
        <v>924</v>
      </c>
      <c r="R2476">
        <v>3674</v>
      </c>
      <c r="S2476" s="19">
        <v>43738</v>
      </c>
      <c r="T2476">
        <v>157382</v>
      </c>
      <c r="U2476" t="s">
        <v>356</v>
      </c>
      <c r="V2476" s="19">
        <v>43766</v>
      </c>
      <c r="W2476" t="s">
        <v>2772</v>
      </c>
      <c r="X2476" t="s">
        <v>2773</v>
      </c>
      <c r="Y2476" t="s">
        <v>95</v>
      </c>
      <c r="Z2476" t="s">
        <v>364</v>
      </c>
      <c r="AA2476" s="29">
        <v>-2495</v>
      </c>
      <c r="AB2476">
        <v>0</v>
      </c>
      <c r="AC2476">
        <f t="shared" si="468"/>
        <v>2019</v>
      </c>
      <c r="AD2476">
        <f t="shared" si="469"/>
        <v>10</v>
      </c>
      <c r="AE2476">
        <f t="shared" si="470"/>
        <v>2019</v>
      </c>
      <c r="AF2476">
        <f t="shared" si="471"/>
        <v>4</v>
      </c>
      <c r="AG2476" t="str">
        <f>VLOOKUP(F2476,vlookup!$A$2:$E$660,2,0)</f>
        <v>Retained</v>
      </c>
      <c r="AH2476" t="str">
        <f>VLOOKUP(F2476,vlookup!$A$2:$E$660,3,0)</f>
        <v>Service Contract</v>
      </c>
      <c r="AI2476" t="str">
        <f>VLOOKUP(F2476,vlookup!$A$2:$E$660,4,0)</f>
        <v>Used Car Programs</v>
      </c>
      <c r="AJ2476" t="str">
        <f>VLOOKUP(F2476,vlookup!$A$2:$E$660,5,0)</f>
        <v>High Mileage</v>
      </c>
      <c r="AL2476">
        <f t="shared" si="472"/>
        <v>32</v>
      </c>
      <c r="AM2476">
        <f t="shared" si="473"/>
        <v>182</v>
      </c>
      <c r="AN2476">
        <f t="shared" si="474"/>
        <v>9380</v>
      </c>
      <c r="AO2476" t="str">
        <f t="shared" si="475"/>
        <v/>
      </c>
      <c r="AP2476" t="str">
        <f t="shared" si="476"/>
        <v/>
      </c>
      <c r="AQ2476" t="str">
        <f t="shared" si="477"/>
        <v/>
      </c>
      <c r="AR2476">
        <f t="shared" si="478"/>
        <v>-2495</v>
      </c>
      <c r="AS2476" t="str">
        <f t="shared" si="479"/>
        <v>BG347691D9-2</v>
      </c>
      <c r="AT2476" t="str">
        <f>IFERROR(IF(VLOOKUP(Y2476,vlookup!$I$2:$J$9,1,0)=Y2476,VLOOKUP(Y2476,vlookup!$I$2:$J$9,2,0),PROPER(Y2476)),PROPER(Y2476))</f>
        <v>Parts</v>
      </c>
      <c r="AU2476" t="str">
        <f>IFERROR(IF(B2476=VLOOKUP(B2476,vlookup!$L$2:$L$10,1,0),"Yes","No"),"No")</f>
        <v>No</v>
      </c>
    </row>
    <row r="2477" spans="1:47" ht="14.45" customHeight="1" x14ac:dyDescent="0.25">
      <c r="A2477" t="s">
        <v>1656</v>
      </c>
      <c r="B2477" s="31" t="s">
        <v>1657</v>
      </c>
      <c r="C2477">
        <v>1</v>
      </c>
      <c r="D2477">
        <v>1</v>
      </c>
      <c r="E2477" t="s">
        <v>382</v>
      </c>
      <c r="F2477" t="s">
        <v>464</v>
      </c>
      <c r="G2477" t="s">
        <v>543</v>
      </c>
      <c r="H2477" t="s">
        <v>933</v>
      </c>
      <c r="I2477">
        <v>112301</v>
      </c>
      <c r="J2477" s="19">
        <v>44509</v>
      </c>
      <c r="K2477" s="19">
        <v>44571</v>
      </c>
      <c r="L2477">
        <v>202201</v>
      </c>
      <c r="M2477" s="19">
        <v>44562</v>
      </c>
      <c r="N2477">
        <v>24616</v>
      </c>
      <c r="O2477" t="s">
        <v>1076</v>
      </c>
      <c r="P2477" t="s">
        <v>1658</v>
      </c>
      <c r="Q2477" t="s">
        <v>924</v>
      </c>
      <c r="R2477">
        <v>659647</v>
      </c>
      <c r="S2477" s="19">
        <v>44617</v>
      </c>
      <c r="T2477">
        <v>116229</v>
      </c>
      <c r="U2477" t="s">
        <v>356</v>
      </c>
      <c r="V2477" s="19">
        <v>44623</v>
      </c>
      <c r="W2477" t="s">
        <v>988</v>
      </c>
      <c r="X2477" t="s">
        <v>989</v>
      </c>
      <c r="Y2477" t="s">
        <v>95</v>
      </c>
      <c r="Z2477" t="s">
        <v>364</v>
      </c>
      <c r="AA2477" s="29">
        <v>-15.72</v>
      </c>
      <c r="AB2477">
        <v>0</v>
      </c>
      <c r="AC2477">
        <f t="shared" si="468"/>
        <v>2022</v>
      </c>
      <c r="AD2477">
        <f t="shared" si="469"/>
        <v>3</v>
      </c>
      <c r="AE2477">
        <f t="shared" si="470"/>
        <v>2021</v>
      </c>
      <c r="AF2477">
        <f t="shared" si="471"/>
        <v>11</v>
      </c>
      <c r="AG2477" t="str">
        <f>VLOOKUP(F2477,vlookup!$A$2:$E$660,2,0)</f>
        <v>Retained</v>
      </c>
      <c r="AH2477" t="str">
        <f>VLOOKUP(F2477,vlookup!$A$2:$E$660,3,0)</f>
        <v>Service Contract</v>
      </c>
      <c r="AI2477" t="str">
        <f>VLOOKUP(F2477,vlookup!$A$2:$E$660,4,0)</f>
        <v>Used Car Programs</v>
      </c>
      <c r="AJ2477" t="str">
        <f>VLOOKUP(F2477,vlookup!$A$2:$E$660,5,0)</f>
        <v>High Mileage</v>
      </c>
      <c r="AL2477">
        <f t="shared" si="472"/>
        <v>61</v>
      </c>
      <c r="AM2477">
        <f t="shared" si="473"/>
        <v>114</v>
      </c>
      <c r="AN2477">
        <f t="shared" si="474"/>
        <v>3928</v>
      </c>
      <c r="AO2477" t="str">
        <f t="shared" si="475"/>
        <v/>
      </c>
      <c r="AP2477" t="str">
        <f t="shared" si="476"/>
        <v/>
      </c>
      <c r="AQ2477" t="str">
        <f t="shared" si="477"/>
        <v/>
      </c>
      <c r="AR2477">
        <f t="shared" si="478"/>
        <v>-15.72</v>
      </c>
      <c r="AS2477" t="str">
        <f t="shared" si="479"/>
        <v>ZAGDG213290K21-1</v>
      </c>
      <c r="AT2477" t="str">
        <f>IFERROR(IF(VLOOKUP(Y2477,vlookup!$I$2:$J$9,1,0)=Y2477,VLOOKUP(Y2477,vlookup!$I$2:$J$9,2,0),PROPER(Y2477)),PROPER(Y2477))</f>
        <v>Parts</v>
      </c>
      <c r="AU2477" t="str">
        <f>IFERROR(IF(B2477=VLOOKUP(B2477,vlookup!$L$2:$L$10,1,0),"Yes","No"),"No")</f>
        <v>No</v>
      </c>
    </row>
    <row r="2478" spans="1:47" ht="14.45" customHeight="1" x14ac:dyDescent="0.25">
      <c r="A2478" t="s">
        <v>1656</v>
      </c>
      <c r="B2478" s="31" t="s">
        <v>1657</v>
      </c>
      <c r="C2478">
        <v>1</v>
      </c>
      <c r="D2478">
        <v>1</v>
      </c>
      <c r="E2478" t="s">
        <v>382</v>
      </c>
      <c r="F2478" t="s">
        <v>464</v>
      </c>
      <c r="G2478" t="s">
        <v>543</v>
      </c>
      <c r="H2478" t="s">
        <v>933</v>
      </c>
      <c r="I2478">
        <v>112301</v>
      </c>
      <c r="J2478" s="19">
        <v>44509</v>
      </c>
      <c r="K2478" s="19">
        <v>44571</v>
      </c>
      <c r="L2478">
        <v>202201</v>
      </c>
      <c r="M2478" s="19">
        <v>44562</v>
      </c>
      <c r="N2478">
        <v>24616</v>
      </c>
      <c r="O2478" t="s">
        <v>1076</v>
      </c>
      <c r="P2478" t="s">
        <v>1658</v>
      </c>
      <c r="Q2478" t="s">
        <v>924</v>
      </c>
      <c r="R2478">
        <v>659647</v>
      </c>
      <c r="S2478" s="19">
        <v>44617</v>
      </c>
      <c r="T2478">
        <v>116229</v>
      </c>
      <c r="U2478" t="s">
        <v>356</v>
      </c>
      <c r="V2478" s="19">
        <v>44623</v>
      </c>
      <c r="W2478" t="s">
        <v>1006</v>
      </c>
      <c r="X2478" t="s">
        <v>1007</v>
      </c>
      <c r="Y2478" t="s">
        <v>95</v>
      </c>
      <c r="Z2478" t="s">
        <v>364</v>
      </c>
      <c r="AA2478" s="29">
        <v>-87.12</v>
      </c>
      <c r="AB2478">
        <v>0</v>
      </c>
      <c r="AC2478">
        <f t="shared" si="468"/>
        <v>2022</v>
      </c>
      <c r="AD2478">
        <f t="shared" si="469"/>
        <v>3</v>
      </c>
      <c r="AE2478">
        <f t="shared" si="470"/>
        <v>2021</v>
      </c>
      <c r="AF2478">
        <f t="shared" si="471"/>
        <v>11</v>
      </c>
      <c r="AG2478" t="str">
        <f>VLOOKUP(F2478,vlookup!$A$2:$E$660,2,0)</f>
        <v>Retained</v>
      </c>
      <c r="AH2478" t="str">
        <f>VLOOKUP(F2478,vlookup!$A$2:$E$660,3,0)</f>
        <v>Service Contract</v>
      </c>
      <c r="AI2478" t="str">
        <f>VLOOKUP(F2478,vlookup!$A$2:$E$660,4,0)</f>
        <v>Used Car Programs</v>
      </c>
      <c r="AJ2478" t="str">
        <f>VLOOKUP(F2478,vlookup!$A$2:$E$660,5,0)</f>
        <v>High Mileage</v>
      </c>
      <c r="AL2478">
        <f t="shared" si="472"/>
        <v>61</v>
      </c>
      <c r="AM2478">
        <f t="shared" si="473"/>
        <v>114</v>
      </c>
      <c r="AN2478">
        <f t="shared" si="474"/>
        <v>3928</v>
      </c>
      <c r="AO2478" t="str">
        <f t="shared" si="475"/>
        <v/>
      </c>
      <c r="AP2478" t="str">
        <f t="shared" si="476"/>
        <v/>
      </c>
      <c r="AQ2478" t="str">
        <f t="shared" si="477"/>
        <v/>
      </c>
      <c r="AR2478">
        <f t="shared" si="478"/>
        <v>-87.12</v>
      </c>
      <c r="AS2478" t="str">
        <f t="shared" si="479"/>
        <v>ZAGDG213290K21-1</v>
      </c>
      <c r="AT2478" t="str">
        <f>IFERROR(IF(VLOOKUP(Y2478,vlookup!$I$2:$J$9,1,0)=Y2478,VLOOKUP(Y2478,vlookup!$I$2:$J$9,2,0),PROPER(Y2478)),PROPER(Y2478))</f>
        <v>Parts</v>
      </c>
      <c r="AU2478" t="str">
        <f>IFERROR(IF(B2478=VLOOKUP(B2478,vlookup!$L$2:$L$10,1,0),"Yes","No"),"No")</f>
        <v>No</v>
      </c>
    </row>
    <row r="2479" spans="1:47" ht="14.45" customHeight="1" x14ac:dyDescent="0.25">
      <c r="A2479" t="s">
        <v>1656</v>
      </c>
      <c r="B2479" s="31" t="s">
        <v>1657</v>
      </c>
      <c r="C2479">
        <v>1</v>
      </c>
      <c r="D2479">
        <v>1</v>
      </c>
      <c r="E2479" t="s">
        <v>382</v>
      </c>
      <c r="F2479" t="s">
        <v>464</v>
      </c>
      <c r="G2479" t="s">
        <v>543</v>
      </c>
      <c r="H2479" t="s">
        <v>933</v>
      </c>
      <c r="I2479">
        <v>112301</v>
      </c>
      <c r="J2479" s="19">
        <v>44509</v>
      </c>
      <c r="K2479" s="19">
        <v>44571</v>
      </c>
      <c r="L2479">
        <v>202201</v>
      </c>
      <c r="M2479" s="19">
        <v>44562</v>
      </c>
      <c r="N2479">
        <v>24616</v>
      </c>
      <c r="O2479" t="s">
        <v>1076</v>
      </c>
      <c r="P2479" t="s">
        <v>1658</v>
      </c>
      <c r="Q2479" t="s">
        <v>924</v>
      </c>
      <c r="R2479">
        <v>659647</v>
      </c>
      <c r="S2479" s="19">
        <v>44617</v>
      </c>
      <c r="T2479">
        <v>116229</v>
      </c>
      <c r="U2479" t="s">
        <v>356</v>
      </c>
      <c r="V2479" s="19">
        <v>44623</v>
      </c>
      <c r="W2479" t="s">
        <v>1030</v>
      </c>
      <c r="X2479" t="s">
        <v>1031</v>
      </c>
      <c r="Y2479" t="s">
        <v>95</v>
      </c>
      <c r="Z2479" t="s">
        <v>364</v>
      </c>
      <c r="AA2479" s="29">
        <v>-53.48</v>
      </c>
      <c r="AB2479">
        <v>0</v>
      </c>
      <c r="AC2479">
        <f t="shared" si="468"/>
        <v>2022</v>
      </c>
      <c r="AD2479">
        <f t="shared" si="469"/>
        <v>3</v>
      </c>
      <c r="AE2479">
        <f t="shared" si="470"/>
        <v>2021</v>
      </c>
      <c r="AF2479">
        <f t="shared" si="471"/>
        <v>11</v>
      </c>
      <c r="AG2479" t="str">
        <f>VLOOKUP(F2479,vlookup!$A$2:$E$660,2,0)</f>
        <v>Retained</v>
      </c>
      <c r="AH2479" t="str">
        <f>VLOOKUP(F2479,vlookup!$A$2:$E$660,3,0)</f>
        <v>Service Contract</v>
      </c>
      <c r="AI2479" t="str">
        <f>VLOOKUP(F2479,vlookup!$A$2:$E$660,4,0)</f>
        <v>Used Car Programs</v>
      </c>
      <c r="AJ2479" t="str">
        <f>VLOOKUP(F2479,vlookup!$A$2:$E$660,5,0)</f>
        <v>High Mileage</v>
      </c>
      <c r="AL2479">
        <f t="shared" si="472"/>
        <v>61</v>
      </c>
      <c r="AM2479">
        <f t="shared" si="473"/>
        <v>114</v>
      </c>
      <c r="AN2479">
        <f t="shared" si="474"/>
        <v>3928</v>
      </c>
      <c r="AO2479" t="str">
        <f t="shared" si="475"/>
        <v/>
      </c>
      <c r="AP2479" t="str">
        <f t="shared" si="476"/>
        <v/>
      </c>
      <c r="AQ2479" t="str">
        <f t="shared" si="477"/>
        <v/>
      </c>
      <c r="AR2479">
        <f t="shared" si="478"/>
        <v>-53.48</v>
      </c>
      <c r="AS2479" t="str">
        <f t="shared" si="479"/>
        <v>ZAGDG213290K21-1</v>
      </c>
      <c r="AT2479" t="str">
        <f>IFERROR(IF(VLOOKUP(Y2479,vlookup!$I$2:$J$9,1,0)=Y2479,VLOOKUP(Y2479,vlookup!$I$2:$J$9,2,0),PROPER(Y2479)),PROPER(Y2479))</f>
        <v>Parts</v>
      </c>
      <c r="AU2479" t="str">
        <f>IFERROR(IF(B2479=VLOOKUP(B2479,vlookup!$L$2:$L$10,1,0),"Yes","No"),"No")</f>
        <v>No</v>
      </c>
    </row>
    <row r="2480" spans="1:47" ht="14.45" customHeight="1" x14ac:dyDescent="0.25">
      <c r="A2480" t="s">
        <v>1656</v>
      </c>
      <c r="B2480" s="31" t="s">
        <v>1657</v>
      </c>
      <c r="C2480">
        <v>1</v>
      </c>
      <c r="D2480">
        <v>1</v>
      </c>
      <c r="E2480" t="s">
        <v>382</v>
      </c>
      <c r="F2480" t="s">
        <v>464</v>
      </c>
      <c r="G2480" t="s">
        <v>543</v>
      </c>
      <c r="H2480" t="s">
        <v>933</v>
      </c>
      <c r="I2480">
        <v>112301</v>
      </c>
      <c r="J2480" s="19">
        <v>44509</v>
      </c>
      <c r="K2480" s="19">
        <v>44571</v>
      </c>
      <c r="L2480">
        <v>202201</v>
      </c>
      <c r="M2480" s="19">
        <v>44562</v>
      </c>
      <c r="N2480">
        <v>24616</v>
      </c>
      <c r="O2480" t="s">
        <v>1076</v>
      </c>
      <c r="P2480" t="s">
        <v>1658</v>
      </c>
      <c r="Q2480" t="s">
        <v>924</v>
      </c>
      <c r="R2480">
        <v>659647</v>
      </c>
      <c r="S2480" s="19">
        <v>44617</v>
      </c>
      <c r="T2480">
        <v>116229</v>
      </c>
      <c r="U2480" t="s">
        <v>356</v>
      </c>
      <c r="V2480" s="19">
        <v>44623</v>
      </c>
      <c r="W2480" t="s">
        <v>3359</v>
      </c>
      <c r="X2480" t="s">
        <v>3360</v>
      </c>
      <c r="Y2480" t="s">
        <v>95</v>
      </c>
      <c r="Z2480" t="s">
        <v>1064</v>
      </c>
      <c r="AA2480" s="29">
        <v>-10.58</v>
      </c>
      <c r="AB2480">
        <v>0</v>
      </c>
      <c r="AC2480">
        <f t="shared" si="468"/>
        <v>2022</v>
      </c>
      <c r="AD2480">
        <f t="shared" si="469"/>
        <v>3</v>
      </c>
      <c r="AE2480">
        <f t="shared" si="470"/>
        <v>2021</v>
      </c>
      <c r="AF2480">
        <f t="shared" si="471"/>
        <v>11</v>
      </c>
      <c r="AG2480" t="str">
        <f>VLOOKUP(F2480,vlookup!$A$2:$E$660,2,0)</f>
        <v>Retained</v>
      </c>
      <c r="AH2480" t="str">
        <f>VLOOKUP(F2480,vlookup!$A$2:$E$660,3,0)</f>
        <v>Service Contract</v>
      </c>
      <c r="AI2480" t="str">
        <f>VLOOKUP(F2480,vlookup!$A$2:$E$660,4,0)</f>
        <v>Used Car Programs</v>
      </c>
      <c r="AJ2480" t="str">
        <f>VLOOKUP(F2480,vlookup!$A$2:$E$660,5,0)</f>
        <v>High Mileage</v>
      </c>
      <c r="AL2480">
        <f t="shared" si="472"/>
        <v>61</v>
      </c>
      <c r="AM2480">
        <f t="shared" si="473"/>
        <v>114</v>
      </c>
      <c r="AN2480">
        <f t="shared" si="474"/>
        <v>3928</v>
      </c>
      <c r="AO2480" t="str">
        <f t="shared" si="475"/>
        <v/>
      </c>
      <c r="AP2480" t="str">
        <f t="shared" si="476"/>
        <v/>
      </c>
      <c r="AQ2480" t="str">
        <f t="shared" si="477"/>
        <v/>
      </c>
      <c r="AR2480">
        <f t="shared" si="478"/>
        <v>-10.58</v>
      </c>
      <c r="AS2480" t="str">
        <f t="shared" si="479"/>
        <v>ZAGDG213290K21-1</v>
      </c>
      <c r="AT2480" t="str">
        <f>IFERROR(IF(VLOOKUP(Y2480,vlookup!$I$2:$J$9,1,0)=Y2480,VLOOKUP(Y2480,vlookup!$I$2:$J$9,2,0),PROPER(Y2480)),PROPER(Y2480))</f>
        <v>Parts</v>
      </c>
      <c r="AU2480" t="str">
        <f>IFERROR(IF(B2480=VLOOKUP(B2480,vlookup!$L$2:$L$10,1,0),"Yes","No"),"No")</f>
        <v>No</v>
      </c>
    </row>
    <row r="2481" spans="1:47" ht="14.45" customHeight="1" x14ac:dyDescent="0.25">
      <c r="A2481" t="s">
        <v>3123</v>
      </c>
      <c r="B2481" s="31" t="s">
        <v>3124</v>
      </c>
      <c r="C2481">
        <v>1</v>
      </c>
      <c r="D2481">
        <v>1</v>
      </c>
      <c r="E2481" t="s">
        <v>382</v>
      </c>
      <c r="F2481" t="s">
        <v>464</v>
      </c>
      <c r="G2481" t="s">
        <v>543</v>
      </c>
      <c r="H2481" t="s">
        <v>933</v>
      </c>
      <c r="I2481">
        <v>108399</v>
      </c>
      <c r="J2481" s="19">
        <v>44721</v>
      </c>
      <c r="K2481" s="19">
        <v>44767</v>
      </c>
      <c r="L2481">
        <v>202207</v>
      </c>
      <c r="M2481" s="19">
        <v>44743</v>
      </c>
      <c r="N2481">
        <v>24617</v>
      </c>
      <c r="O2481" t="s">
        <v>1070</v>
      </c>
      <c r="P2481" t="s">
        <v>3125</v>
      </c>
      <c r="Q2481" t="s">
        <v>924</v>
      </c>
      <c r="R2481">
        <v>455473</v>
      </c>
      <c r="S2481" s="19">
        <v>44893</v>
      </c>
      <c r="T2481">
        <v>118475</v>
      </c>
      <c r="U2481" t="s">
        <v>356</v>
      </c>
      <c r="V2481" s="19">
        <v>44929</v>
      </c>
      <c r="W2481" t="s">
        <v>3126</v>
      </c>
      <c r="X2481" t="s">
        <v>3820</v>
      </c>
      <c r="Y2481" t="s">
        <v>95</v>
      </c>
      <c r="Z2481" t="s">
        <v>575</v>
      </c>
      <c r="AA2481" s="29">
        <v>-208.37</v>
      </c>
      <c r="AB2481">
        <v>0</v>
      </c>
      <c r="AC2481">
        <f t="shared" si="468"/>
        <v>2023</v>
      </c>
      <c r="AD2481">
        <f t="shared" si="469"/>
        <v>1</v>
      </c>
      <c r="AE2481">
        <f t="shared" si="470"/>
        <v>2022</v>
      </c>
      <c r="AF2481">
        <f t="shared" si="471"/>
        <v>6</v>
      </c>
      <c r="AG2481" t="str">
        <f>VLOOKUP(F2481,vlookup!$A$2:$E$660,2,0)</f>
        <v>Retained</v>
      </c>
      <c r="AH2481" t="str">
        <f>VLOOKUP(F2481,vlookup!$A$2:$E$660,3,0)</f>
        <v>Service Contract</v>
      </c>
      <c r="AI2481" t="str">
        <f>VLOOKUP(F2481,vlookup!$A$2:$E$660,4,0)</f>
        <v>Used Car Programs</v>
      </c>
      <c r="AJ2481" t="str">
        <f>VLOOKUP(F2481,vlookup!$A$2:$E$660,5,0)</f>
        <v>High Mileage</v>
      </c>
      <c r="AL2481">
        <f t="shared" si="472"/>
        <v>46</v>
      </c>
      <c r="AM2481">
        <f t="shared" si="473"/>
        <v>204</v>
      </c>
      <c r="AN2481">
        <f t="shared" si="474"/>
        <v>10076</v>
      </c>
      <c r="AO2481" t="str">
        <f t="shared" si="475"/>
        <v/>
      </c>
      <c r="AP2481" t="str">
        <f t="shared" si="476"/>
        <v/>
      </c>
      <c r="AQ2481" t="str">
        <f t="shared" si="477"/>
        <v/>
      </c>
      <c r="AR2481">
        <f t="shared" si="478"/>
        <v>-208.37</v>
      </c>
      <c r="AS2481" t="str">
        <f t="shared" si="479"/>
        <v>ZAGGG255521F22-1</v>
      </c>
      <c r="AT2481" t="str">
        <f>IFERROR(IF(VLOOKUP(Y2481,vlookup!$I$2:$J$9,1,0)=Y2481,VLOOKUP(Y2481,vlookup!$I$2:$J$9,2,0),PROPER(Y2481)),PROPER(Y2481))</f>
        <v>Parts</v>
      </c>
      <c r="AU2481" t="str">
        <f>IFERROR(IF(B2481=VLOOKUP(B2481,vlookup!$L$2:$L$10,1,0),"Yes","No"),"No")</f>
        <v>No</v>
      </c>
    </row>
    <row r="2482" spans="1:47" ht="14.45" customHeight="1" x14ac:dyDescent="0.25">
      <c r="A2482" t="s">
        <v>3123</v>
      </c>
      <c r="B2482" s="31" t="s">
        <v>3124</v>
      </c>
      <c r="C2482">
        <v>1</v>
      </c>
      <c r="D2482">
        <v>1</v>
      </c>
      <c r="E2482" t="s">
        <v>382</v>
      </c>
      <c r="F2482" t="s">
        <v>464</v>
      </c>
      <c r="G2482" t="s">
        <v>543</v>
      </c>
      <c r="H2482" t="s">
        <v>933</v>
      </c>
      <c r="I2482">
        <v>108399</v>
      </c>
      <c r="J2482" s="19">
        <v>44721</v>
      </c>
      <c r="K2482" s="19">
        <v>44767</v>
      </c>
      <c r="L2482">
        <v>202207</v>
      </c>
      <c r="M2482" s="19">
        <v>44743</v>
      </c>
      <c r="N2482">
        <v>24617</v>
      </c>
      <c r="O2482" t="s">
        <v>1070</v>
      </c>
      <c r="P2482" t="s">
        <v>3125</v>
      </c>
      <c r="Q2482" t="s">
        <v>924</v>
      </c>
      <c r="R2482">
        <v>455473</v>
      </c>
      <c r="S2482" s="19">
        <v>44893</v>
      </c>
      <c r="T2482">
        <v>118475</v>
      </c>
      <c r="U2482" t="s">
        <v>356</v>
      </c>
      <c r="V2482" s="19">
        <v>44929</v>
      </c>
      <c r="W2482" t="s">
        <v>3359</v>
      </c>
      <c r="X2482" t="s">
        <v>3360</v>
      </c>
      <c r="Y2482" t="s">
        <v>95</v>
      </c>
      <c r="Z2482" t="s">
        <v>1064</v>
      </c>
      <c r="AA2482" s="29">
        <v>-11.11</v>
      </c>
      <c r="AB2482">
        <v>0</v>
      </c>
      <c r="AC2482">
        <f t="shared" si="468"/>
        <v>2023</v>
      </c>
      <c r="AD2482">
        <f t="shared" si="469"/>
        <v>1</v>
      </c>
      <c r="AE2482">
        <f t="shared" si="470"/>
        <v>2022</v>
      </c>
      <c r="AF2482">
        <f t="shared" si="471"/>
        <v>6</v>
      </c>
      <c r="AG2482" t="str">
        <f>VLOOKUP(F2482,vlookup!$A$2:$E$660,2,0)</f>
        <v>Retained</v>
      </c>
      <c r="AH2482" t="str">
        <f>VLOOKUP(F2482,vlookup!$A$2:$E$660,3,0)</f>
        <v>Service Contract</v>
      </c>
      <c r="AI2482" t="str">
        <f>VLOOKUP(F2482,vlookup!$A$2:$E$660,4,0)</f>
        <v>Used Car Programs</v>
      </c>
      <c r="AJ2482" t="str">
        <f>VLOOKUP(F2482,vlookup!$A$2:$E$660,5,0)</f>
        <v>High Mileage</v>
      </c>
      <c r="AL2482">
        <f t="shared" si="472"/>
        <v>46</v>
      </c>
      <c r="AM2482">
        <f t="shared" si="473"/>
        <v>204</v>
      </c>
      <c r="AN2482">
        <f t="shared" si="474"/>
        <v>10076</v>
      </c>
      <c r="AO2482" t="str">
        <f t="shared" si="475"/>
        <v/>
      </c>
      <c r="AP2482" t="str">
        <f t="shared" si="476"/>
        <v/>
      </c>
      <c r="AQ2482" t="str">
        <f t="shared" si="477"/>
        <v/>
      </c>
      <c r="AR2482">
        <f t="shared" si="478"/>
        <v>-11.11</v>
      </c>
      <c r="AS2482" t="str">
        <f t="shared" si="479"/>
        <v>ZAGGG255521F22-1</v>
      </c>
      <c r="AT2482" t="str">
        <f>IFERROR(IF(VLOOKUP(Y2482,vlookup!$I$2:$J$9,1,0)=Y2482,VLOOKUP(Y2482,vlookup!$I$2:$J$9,2,0),PROPER(Y2482)),PROPER(Y2482))</f>
        <v>Parts</v>
      </c>
      <c r="AU2482" t="str">
        <f>IFERROR(IF(B2482=VLOOKUP(B2482,vlookup!$L$2:$L$10,1,0),"Yes","No"),"No")</f>
        <v>No</v>
      </c>
    </row>
    <row r="2483" spans="1:47" ht="14.45" customHeight="1" x14ac:dyDescent="0.25">
      <c r="A2483" t="s">
        <v>3123</v>
      </c>
      <c r="B2483" s="31" t="s">
        <v>3124</v>
      </c>
      <c r="C2483">
        <v>1</v>
      </c>
      <c r="D2483">
        <v>1</v>
      </c>
      <c r="E2483" t="s">
        <v>382</v>
      </c>
      <c r="F2483" t="s">
        <v>464</v>
      </c>
      <c r="G2483" t="s">
        <v>543</v>
      </c>
      <c r="H2483" t="s">
        <v>933</v>
      </c>
      <c r="I2483">
        <v>108399</v>
      </c>
      <c r="J2483" s="19">
        <v>44721</v>
      </c>
      <c r="K2483" s="19">
        <v>44767</v>
      </c>
      <c r="L2483">
        <v>202207</v>
      </c>
      <c r="M2483" s="19">
        <v>44743</v>
      </c>
      <c r="N2483">
        <v>24617</v>
      </c>
      <c r="O2483" t="s">
        <v>1070</v>
      </c>
      <c r="P2483" t="s">
        <v>3125</v>
      </c>
      <c r="Q2483" t="s">
        <v>924</v>
      </c>
      <c r="R2483">
        <v>455473</v>
      </c>
      <c r="S2483" s="19">
        <v>44893</v>
      </c>
      <c r="T2483">
        <v>118475</v>
      </c>
      <c r="U2483" t="s">
        <v>356</v>
      </c>
      <c r="V2483" s="19">
        <v>44929</v>
      </c>
      <c r="W2483" t="s">
        <v>372</v>
      </c>
      <c r="X2483" t="s">
        <v>373</v>
      </c>
      <c r="Y2483" t="s">
        <v>95</v>
      </c>
      <c r="Z2483" t="s">
        <v>369</v>
      </c>
      <c r="AA2483" s="29">
        <v>-87.5</v>
      </c>
      <c r="AB2483">
        <v>0</v>
      </c>
      <c r="AC2483">
        <f t="shared" si="468"/>
        <v>2023</v>
      </c>
      <c r="AD2483">
        <f t="shared" si="469"/>
        <v>1</v>
      </c>
      <c r="AE2483">
        <f t="shared" si="470"/>
        <v>2022</v>
      </c>
      <c r="AF2483">
        <f t="shared" si="471"/>
        <v>6</v>
      </c>
      <c r="AG2483" t="str">
        <f>VLOOKUP(F2483,vlookup!$A$2:$E$660,2,0)</f>
        <v>Retained</v>
      </c>
      <c r="AH2483" t="str">
        <f>VLOOKUP(F2483,vlookup!$A$2:$E$660,3,0)</f>
        <v>Service Contract</v>
      </c>
      <c r="AI2483" t="str">
        <f>VLOOKUP(F2483,vlookup!$A$2:$E$660,4,0)</f>
        <v>Used Car Programs</v>
      </c>
      <c r="AJ2483" t="str">
        <f>VLOOKUP(F2483,vlookup!$A$2:$E$660,5,0)</f>
        <v>High Mileage</v>
      </c>
      <c r="AL2483">
        <f t="shared" si="472"/>
        <v>46</v>
      </c>
      <c r="AM2483">
        <f t="shared" si="473"/>
        <v>204</v>
      </c>
      <c r="AN2483">
        <f t="shared" si="474"/>
        <v>10076</v>
      </c>
      <c r="AO2483" t="str">
        <f t="shared" si="475"/>
        <v/>
      </c>
      <c r="AP2483" t="str">
        <f t="shared" si="476"/>
        <v/>
      </c>
      <c r="AQ2483" t="str">
        <f t="shared" si="477"/>
        <v/>
      </c>
      <c r="AR2483">
        <f t="shared" si="478"/>
        <v>-87.5</v>
      </c>
      <c r="AS2483" t="str">
        <f t="shared" si="479"/>
        <v>ZAGGG255521F22-1</v>
      </c>
      <c r="AT2483" t="str">
        <f>IFERROR(IF(VLOOKUP(Y2483,vlookup!$I$2:$J$9,1,0)=Y2483,VLOOKUP(Y2483,vlookup!$I$2:$J$9,2,0),PROPER(Y2483)),PROPER(Y2483))</f>
        <v>Parts</v>
      </c>
      <c r="AU2483" t="str">
        <f>IFERROR(IF(B2483=VLOOKUP(B2483,vlookup!$L$2:$L$10,1,0),"Yes","No"),"No")</f>
        <v>No</v>
      </c>
    </row>
    <row r="2484" spans="1:47" ht="14.45" customHeight="1" x14ac:dyDescent="0.25">
      <c r="A2484" t="s">
        <v>3123</v>
      </c>
      <c r="B2484" s="31" t="s">
        <v>3124</v>
      </c>
      <c r="C2484">
        <v>1</v>
      </c>
      <c r="D2484">
        <v>1</v>
      </c>
      <c r="E2484" t="s">
        <v>382</v>
      </c>
      <c r="F2484" t="s">
        <v>464</v>
      </c>
      <c r="G2484" t="s">
        <v>543</v>
      </c>
      <c r="H2484" t="s">
        <v>933</v>
      </c>
      <c r="I2484">
        <v>108399</v>
      </c>
      <c r="J2484" s="19">
        <v>44721</v>
      </c>
      <c r="K2484" s="19">
        <v>44767</v>
      </c>
      <c r="L2484">
        <v>202207</v>
      </c>
      <c r="M2484" s="19">
        <v>44743</v>
      </c>
      <c r="N2484">
        <v>24617</v>
      </c>
      <c r="O2484" t="s">
        <v>1070</v>
      </c>
      <c r="P2484" t="s">
        <v>3125</v>
      </c>
      <c r="Q2484" t="s">
        <v>924</v>
      </c>
      <c r="R2484">
        <v>455473</v>
      </c>
      <c r="S2484" s="19">
        <v>44893</v>
      </c>
      <c r="T2484">
        <v>118475</v>
      </c>
      <c r="U2484" t="s">
        <v>356</v>
      </c>
      <c r="V2484" s="19">
        <v>44929</v>
      </c>
      <c r="W2484" t="s">
        <v>370</v>
      </c>
      <c r="X2484" t="s">
        <v>371</v>
      </c>
      <c r="Y2484" t="s">
        <v>95</v>
      </c>
      <c r="Z2484" t="s">
        <v>369</v>
      </c>
      <c r="AA2484" s="29">
        <v>-2950</v>
      </c>
      <c r="AB2484">
        <v>0</v>
      </c>
      <c r="AC2484">
        <f t="shared" si="468"/>
        <v>2023</v>
      </c>
      <c r="AD2484">
        <f t="shared" si="469"/>
        <v>1</v>
      </c>
      <c r="AE2484">
        <f t="shared" si="470"/>
        <v>2022</v>
      </c>
      <c r="AF2484">
        <f t="shared" si="471"/>
        <v>6</v>
      </c>
      <c r="AG2484" t="str">
        <f>VLOOKUP(F2484,vlookup!$A$2:$E$660,2,0)</f>
        <v>Retained</v>
      </c>
      <c r="AH2484" t="str">
        <f>VLOOKUP(F2484,vlookup!$A$2:$E$660,3,0)</f>
        <v>Service Contract</v>
      </c>
      <c r="AI2484" t="str">
        <f>VLOOKUP(F2484,vlookup!$A$2:$E$660,4,0)</f>
        <v>Used Car Programs</v>
      </c>
      <c r="AJ2484" t="str">
        <f>VLOOKUP(F2484,vlookup!$A$2:$E$660,5,0)</f>
        <v>High Mileage</v>
      </c>
      <c r="AL2484">
        <f t="shared" si="472"/>
        <v>46</v>
      </c>
      <c r="AM2484">
        <f t="shared" si="473"/>
        <v>204</v>
      </c>
      <c r="AN2484">
        <f t="shared" si="474"/>
        <v>10076</v>
      </c>
      <c r="AO2484" t="str">
        <f t="shared" si="475"/>
        <v/>
      </c>
      <c r="AP2484" t="str">
        <f t="shared" si="476"/>
        <v/>
      </c>
      <c r="AQ2484" t="str">
        <f t="shared" si="477"/>
        <v/>
      </c>
      <c r="AR2484">
        <f t="shared" si="478"/>
        <v>-2950</v>
      </c>
      <c r="AS2484" t="str">
        <f t="shared" si="479"/>
        <v>ZAGGG255521F22-1</v>
      </c>
      <c r="AT2484" t="str">
        <f>IFERROR(IF(VLOOKUP(Y2484,vlookup!$I$2:$J$9,1,0)=Y2484,VLOOKUP(Y2484,vlookup!$I$2:$J$9,2,0),PROPER(Y2484)),PROPER(Y2484))</f>
        <v>Parts</v>
      </c>
      <c r="AU2484" t="str">
        <f>IFERROR(IF(B2484=VLOOKUP(B2484,vlookup!$L$2:$L$10,1,0),"Yes","No"),"No")</f>
        <v>No</v>
      </c>
    </row>
    <row r="2485" spans="1:47" ht="14.45" customHeight="1" x14ac:dyDescent="0.25">
      <c r="A2485" t="s">
        <v>1659</v>
      </c>
      <c r="B2485" s="31" t="s">
        <v>1660</v>
      </c>
      <c r="C2485">
        <v>1</v>
      </c>
      <c r="D2485">
        <v>1</v>
      </c>
      <c r="E2485" t="s">
        <v>382</v>
      </c>
      <c r="F2485" t="s">
        <v>464</v>
      </c>
      <c r="G2485" t="s">
        <v>543</v>
      </c>
      <c r="H2485" t="s">
        <v>933</v>
      </c>
      <c r="I2485">
        <v>118770</v>
      </c>
      <c r="J2485" s="19">
        <v>43877</v>
      </c>
      <c r="K2485" s="19">
        <v>43959</v>
      </c>
      <c r="L2485">
        <v>202005</v>
      </c>
      <c r="M2485" s="19">
        <v>43952</v>
      </c>
      <c r="N2485">
        <v>24616</v>
      </c>
      <c r="O2485" t="s">
        <v>1076</v>
      </c>
      <c r="P2485" t="s">
        <v>1661</v>
      </c>
      <c r="Q2485" t="s">
        <v>924</v>
      </c>
      <c r="R2485">
        <v>107925</v>
      </c>
      <c r="S2485" s="19">
        <v>44112</v>
      </c>
      <c r="T2485">
        <v>130250</v>
      </c>
      <c r="U2485" t="s">
        <v>356</v>
      </c>
      <c r="V2485" s="19">
        <v>44141</v>
      </c>
      <c r="W2485" t="s">
        <v>1006</v>
      </c>
      <c r="X2485" t="s">
        <v>1007</v>
      </c>
      <c r="Y2485" t="s">
        <v>95</v>
      </c>
      <c r="Z2485" t="s">
        <v>364</v>
      </c>
      <c r="AA2485" s="29">
        <v>-112.83</v>
      </c>
      <c r="AB2485">
        <v>0</v>
      </c>
      <c r="AC2485">
        <f t="shared" si="468"/>
        <v>2020</v>
      </c>
      <c r="AD2485">
        <f t="shared" si="469"/>
        <v>11</v>
      </c>
      <c r="AE2485">
        <f t="shared" si="470"/>
        <v>2020</v>
      </c>
      <c r="AF2485">
        <f t="shared" si="471"/>
        <v>2</v>
      </c>
      <c r="AG2485" t="str">
        <f>VLOOKUP(F2485,vlookup!$A$2:$E$660,2,0)</f>
        <v>Retained</v>
      </c>
      <c r="AH2485" t="str">
        <f>VLOOKUP(F2485,vlookup!$A$2:$E$660,3,0)</f>
        <v>Service Contract</v>
      </c>
      <c r="AI2485" t="str">
        <f>VLOOKUP(F2485,vlookup!$A$2:$E$660,4,0)</f>
        <v>Used Car Programs</v>
      </c>
      <c r="AJ2485" t="str">
        <f>VLOOKUP(F2485,vlookup!$A$2:$E$660,5,0)</f>
        <v>High Mileage</v>
      </c>
      <c r="AL2485">
        <f t="shared" si="472"/>
        <v>82</v>
      </c>
      <c r="AM2485">
        <f t="shared" si="473"/>
        <v>260</v>
      </c>
      <c r="AN2485">
        <f t="shared" si="474"/>
        <v>11480</v>
      </c>
      <c r="AO2485" t="str">
        <f t="shared" si="475"/>
        <v/>
      </c>
      <c r="AP2485" t="str">
        <f t="shared" si="476"/>
        <v/>
      </c>
      <c r="AQ2485" t="str">
        <f t="shared" si="477"/>
        <v/>
      </c>
      <c r="AR2485">
        <f t="shared" si="478"/>
        <v>-112.83</v>
      </c>
      <c r="AS2485" t="str">
        <f t="shared" si="479"/>
        <v>EG221499B0-1</v>
      </c>
      <c r="AT2485" t="str">
        <f>IFERROR(IF(VLOOKUP(Y2485,vlookup!$I$2:$J$9,1,0)=Y2485,VLOOKUP(Y2485,vlookup!$I$2:$J$9,2,0),PROPER(Y2485)),PROPER(Y2485))</f>
        <v>Parts</v>
      </c>
      <c r="AU2485" t="str">
        <f>IFERROR(IF(B2485=VLOOKUP(B2485,vlookup!$L$2:$L$10,1,0),"Yes","No"),"No")</f>
        <v>No</v>
      </c>
    </row>
    <row r="2486" spans="1:47" ht="14.45" customHeight="1" x14ac:dyDescent="0.25">
      <c r="A2486" t="s">
        <v>1659</v>
      </c>
      <c r="B2486" s="31" t="s">
        <v>1660</v>
      </c>
      <c r="C2486">
        <v>1</v>
      </c>
      <c r="D2486">
        <v>1</v>
      </c>
      <c r="E2486" t="s">
        <v>382</v>
      </c>
      <c r="F2486" t="s">
        <v>464</v>
      </c>
      <c r="G2486" t="s">
        <v>543</v>
      </c>
      <c r="H2486" t="s">
        <v>933</v>
      </c>
      <c r="I2486">
        <v>118770</v>
      </c>
      <c r="J2486" s="19">
        <v>43877</v>
      </c>
      <c r="K2486" s="19">
        <v>43959</v>
      </c>
      <c r="L2486">
        <v>202005</v>
      </c>
      <c r="M2486" s="19">
        <v>43952</v>
      </c>
      <c r="N2486">
        <v>24616</v>
      </c>
      <c r="O2486" t="s">
        <v>1076</v>
      </c>
      <c r="P2486" t="s">
        <v>1661</v>
      </c>
      <c r="Q2486" t="s">
        <v>924</v>
      </c>
      <c r="R2486">
        <v>107925</v>
      </c>
      <c r="S2486" s="19">
        <v>44112</v>
      </c>
      <c r="T2486">
        <v>130250</v>
      </c>
      <c r="U2486" t="s">
        <v>356</v>
      </c>
      <c r="V2486" s="19">
        <v>44141</v>
      </c>
      <c r="W2486" t="s">
        <v>3297</v>
      </c>
      <c r="X2486" t="s">
        <v>3298</v>
      </c>
      <c r="Y2486" t="s">
        <v>95</v>
      </c>
      <c r="Z2486" t="s">
        <v>369</v>
      </c>
      <c r="AA2486" s="29">
        <v>-50</v>
      </c>
      <c r="AB2486">
        <v>0</v>
      </c>
      <c r="AC2486">
        <f t="shared" si="468"/>
        <v>2020</v>
      </c>
      <c r="AD2486">
        <f t="shared" si="469"/>
        <v>11</v>
      </c>
      <c r="AE2486">
        <f t="shared" si="470"/>
        <v>2020</v>
      </c>
      <c r="AF2486">
        <f t="shared" si="471"/>
        <v>2</v>
      </c>
      <c r="AG2486" t="str">
        <f>VLOOKUP(F2486,vlookup!$A$2:$E$660,2,0)</f>
        <v>Retained</v>
      </c>
      <c r="AH2486" t="str">
        <f>VLOOKUP(F2486,vlookup!$A$2:$E$660,3,0)</f>
        <v>Service Contract</v>
      </c>
      <c r="AI2486" t="str">
        <f>VLOOKUP(F2486,vlookup!$A$2:$E$660,4,0)</f>
        <v>Used Car Programs</v>
      </c>
      <c r="AJ2486" t="str">
        <f>VLOOKUP(F2486,vlookup!$A$2:$E$660,5,0)</f>
        <v>High Mileage</v>
      </c>
      <c r="AL2486">
        <f t="shared" si="472"/>
        <v>82</v>
      </c>
      <c r="AM2486">
        <f t="shared" si="473"/>
        <v>260</v>
      </c>
      <c r="AN2486">
        <f t="shared" si="474"/>
        <v>11480</v>
      </c>
      <c r="AO2486" t="str">
        <f t="shared" si="475"/>
        <v/>
      </c>
      <c r="AP2486" t="str">
        <f t="shared" si="476"/>
        <v/>
      </c>
      <c r="AQ2486" t="str">
        <f t="shared" si="477"/>
        <v/>
      </c>
      <c r="AR2486">
        <f t="shared" si="478"/>
        <v>-50</v>
      </c>
      <c r="AS2486" t="str">
        <f t="shared" si="479"/>
        <v>EG221499B0-1</v>
      </c>
      <c r="AT2486" t="str">
        <f>IFERROR(IF(VLOOKUP(Y2486,vlookup!$I$2:$J$9,1,0)=Y2486,VLOOKUP(Y2486,vlookup!$I$2:$J$9,2,0),PROPER(Y2486)),PROPER(Y2486))</f>
        <v>Parts</v>
      </c>
      <c r="AU2486" t="str">
        <f>IFERROR(IF(B2486=VLOOKUP(B2486,vlookup!$L$2:$L$10,1,0),"Yes","No"),"No")</f>
        <v>No</v>
      </c>
    </row>
    <row r="2487" spans="1:47" ht="14.45" customHeight="1" x14ac:dyDescent="0.25">
      <c r="A2487" t="s">
        <v>1659</v>
      </c>
      <c r="B2487" s="31" t="s">
        <v>1660</v>
      </c>
      <c r="C2487">
        <v>1</v>
      </c>
      <c r="D2487">
        <v>2</v>
      </c>
      <c r="E2487" t="s">
        <v>382</v>
      </c>
      <c r="F2487" t="s">
        <v>464</v>
      </c>
      <c r="G2487" t="s">
        <v>543</v>
      </c>
      <c r="H2487" t="s">
        <v>933</v>
      </c>
      <c r="I2487">
        <v>118770</v>
      </c>
      <c r="J2487" s="19">
        <v>43877</v>
      </c>
      <c r="K2487" s="19">
        <v>43959</v>
      </c>
      <c r="L2487">
        <v>202005</v>
      </c>
      <c r="M2487" s="19">
        <v>43952</v>
      </c>
      <c r="N2487">
        <v>24616</v>
      </c>
      <c r="O2487" t="s">
        <v>1076</v>
      </c>
      <c r="P2487" t="s">
        <v>3299</v>
      </c>
      <c r="Q2487" t="s">
        <v>359</v>
      </c>
      <c r="R2487">
        <v>263988</v>
      </c>
      <c r="S2487" s="19">
        <v>44120</v>
      </c>
      <c r="T2487">
        <v>130250</v>
      </c>
      <c r="U2487" t="s">
        <v>356</v>
      </c>
      <c r="V2487" s="19">
        <v>44125</v>
      </c>
      <c r="W2487" t="s">
        <v>370</v>
      </c>
      <c r="X2487" t="s">
        <v>371</v>
      </c>
      <c r="Y2487" t="s">
        <v>95</v>
      </c>
      <c r="Z2487" t="s">
        <v>369</v>
      </c>
      <c r="AA2487" s="29">
        <v>-2431</v>
      </c>
      <c r="AB2487">
        <v>0</v>
      </c>
      <c r="AC2487">
        <f t="shared" si="468"/>
        <v>2020</v>
      </c>
      <c r="AD2487">
        <f t="shared" si="469"/>
        <v>10</v>
      </c>
      <c r="AE2487">
        <f t="shared" si="470"/>
        <v>2020</v>
      </c>
      <c r="AF2487">
        <f t="shared" si="471"/>
        <v>2</v>
      </c>
      <c r="AG2487" t="str">
        <f>VLOOKUP(F2487,vlookup!$A$2:$E$660,2,0)</f>
        <v>Retained</v>
      </c>
      <c r="AH2487" t="str">
        <f>VLOOKUP(F2487,vlookup!$A$2:$E$660,3,0)</f>
        <v>Service Contract</v>
      </c>
      <c r="AI2487" t="str">
        <f>VLOOKUP(F2487,vlookup!$A$2:$E$660,4,0)</f>
        <v>Used Car Programs</v>
      </c>
      <c r="AJ2487" t="str">
        <f>VLOOKUP(F2487,vlookup!$A$2:$E$660,5,0)</f>
        <v>High Mileage</v>
      </c>
      <c r="AL2487">
        <f t="shared" si="472"/>
        <v>82</v>
      </c>
      <c r="AM2487">
        <f t="shared" si="473"/>
        <v>245</v>
      </c>
      <c r="AN2487">
        <f t="shared" si="474"/>
        <v>11480</v>
      </c>
      <c r="AO2487" t="str">
        <f t="shared" si="475"/>
        <v/>
      </c>
      <c r="AP2487" t="str">
        <f t="shared" si="476"/>
        <v/>
      </c>
      <c r="AQ2487" t="str">
        <f t="shared" si="477"/>
        <v/>
      </c>
      <c r="AR2487">
        <f t="shared" si="478"/>
        <v>-2431</v>
      </c>
      <c r="AS2487" t="str">
        <f t="shared" si="479"/>
        <v>EG221499B0-1</v>
      </c>
      <c r="AT2487" t="str">
        <f>IFERROR(IF(VLOOKUP(Y2487,vlookup!$I$2:$J$9,1,0)=Y2487,VLOOKUP(Y2487,vlookup!$I$2:$J$9,2,0),PROPER(Y2487)),PROPER(Y2487))</f>
        <v>Parts</v>
      </c>
      <c r="AU2487" t="str">
        <f>IFERROR(IF(B2487=VLOOKUP(B2487,vlookup!$L$2:$L$10,1,0),"Yes","No"),"No")</f>
        <v>No</v>
      </c>
    </row>
    <row r="2488" spans="1:47" ht="14.45" customHeight="1" x14ac:dyDescent="0.25">
      <c r="A2488" t="s">
        <v>1659</v>
      </c>
      <c r="B2488" s="31" t="s">
        <v>1660</v>
      </c>
      <c r="C2488">
        <v>1</v>
      </c>
      <c r="D2488">
        <v>3</v>
      </c>
      <c r="E2488" t="s">
        <v>382</v>
      </c>
      <c r="F2488" t="s">
        <v>464</v>
      </c>
      <c r="G2488" t="s">
        <v>543</v>
      </c>
      <c r="H2488" t="s">
        <v>933</v>
      </c>
      <c r="I2488">
        <v>118770</v>
      </c>
      <c r="J2488" s="19">
        <v>43877</v>
      </c>
      <c r="K2488" s="19">
        <v>43959</v>
      </c>
      <c r="L2488">
        <v>202005</v>
      </c>
      <c r="M2488" s="19">
        <v>43952</v>
      </c>
      <c r="N2488">
        <v>24616</v>
      </c>
      <c r="O2488" t="s">
        <v>1076</v>
      </c>
      <c r="P2488" t="s">
        <v>3412</v>
      </c>
      <c r="Q2488" t="s">
        <v>941</v>
      </c>
      <c r="R2488">
        <v>890324</v>
      </c>
      <c r="S2488" s="19">
        <v>44132</v>
      </c>
      <c r="T2488">
        <v>130250</v>
      </c>
      <c r="U2488" t="s">
        <v>356</v>
      </c>
      <c r="V2488" s="19">
        <v>44132</v>
      </c>
      <c r="W2488" t="s">
        <v>2954</v>
      </c>
      <c r="X2488" t="s">
        <v>2955</v>
      </c>
      <c r="Y2488" t="s">
        <v>95</v>
      </c>
      <c r="Z2488" t="s">
        <v>369</v>
      </c>
      <c r="AA2488" s="29">
        <v>-850</v>
      </c>
      <c r="AB2488">
        <v>0</v>
      </c>
      <c r="AC2488">
        <f t="shared" si="468"/>
        <v>2020</v>
      </c>
      <c r="AD2488">
        <f t="shared" si="469"/>
        <v>10</v>
      </c>
      <c r="AE2488">
        <f t="shared" si="470"/>
        <v>2020</v>
      </c>
      <c r="AF2488">
        <f t="shared" si="471"/>
        <v>2</v>
      </c>
      <c r="AG2488" t="str">
        <f>VLOOKUP(F2488,vlookup!$A$2:$E$660,2,0)</f>
        <v>Retained</v>
      </c>
      <c r="AH2488" t="str">
        <f>VLOOKUP(F2488,vlookup!$A$2:$E$660,3,0)</f>
        <v>Service Contract</v>
      </c>
      <c r="AI2488" t="str">
        <f>VLOOKUP(F2488,vlookup!$A$2:$E$660,4,0)</f>
        <v>Used Car Programs</v>
      </c>
      <c r="AJ2488" t="str">
        <f>VLOOKUP(F2488,vlookup!$A$2:$E$660,5,0)</f>
        <v>High Mileage</v>
      </c>
      <c r="AL2488">
        <f t="shared" si="472"/>
        <v>82</v>
      </c>
      <c r="AM2488">
        <f t="shared" si="473"/>
        <v>252</v>
      </c>
      <c r="AN2488">
        <f t="shared" si="474"/>
        <v>11480</v>
      </c>
      <c r="AO2488" t="str">
        <f t="shared" si="475"/>
        <v/>
      </c>
      <c r="AP2488" t="str">
        <f t="shared" si="476"/>
        <v/>
      </c>
      <c r="AQ2488" t="str">
        <f t="shared" si="477"/>
        <v/>
      </c>
      <c r="AR2488">
        <f t="shared" si="478"/>
        <v>-850</v>
      </c>
      <c r="AS2488" t="str">
        <f t="shared" si="479"/>
        <v>EG221499B0-1</v>
      </c>
      <c r="AT2488" t="str">
        <f>IFERROR(IF(VLOOKUP(Y2488,vlookup!$I$2:$J$9,1,0)=Y2488,VLOOKUP(Y2488,vlookup!$I$2:$J$9,2,0),PROPER(Y2488)),PROPER(Y2488))</f>
        <v>Parts</v>
      </c>
      <c r="AU2488" t="str">
        <f>IFERROR(IF(B2488=VLOOKUP(B2488,vlookup!$L$2:$L$10,1,0),"Yes","No"),"No")</f>
        <v>No</v>
      </c>
    </row>
    <row r="2489" spans="1:47" ht="14.45" customHeight="1" x14ac:dyDescent="0.25">
      <c r="A2489" t="s">
        <v>1662</v>
      </c>
      <c r="B2489" s="31" t="s">
        <v>1663</v>
      </c>
      <c r="C2489">
        <v>1</v>
      </c>
      <c r="D2489">
        <v>1</v>
      </c>
      <c r="E2489" t="s">
        <v>382</v>
      </c>
      <c r="F2489" t="s">
        <v>464</v>
      </c>
      <c r="G2489" t="s">
        <v>543</v>
      </c>
      <c r="H2489" t="s">
        <v>933</v>
      </c>
      <c r="I2489">
        <v>77695</v>
      </c>
      <c r="J2489" s="19">
        <v>44638</v>
      </c>
      <c r="K2489" s="19">
        <v>44684</v>
      </c>
      <c r="L2489">
        <v>202204</v>
      </c>
      <c r="M2489" s="19">
        <v>44652</v>
      </c>
      <c r="N2489">
        <v>24616</v>
      </c>
      <c r="O2489" t="s">
        <v>1076</v>
      </c>
      <c r="P2489" t="s">
        <v>1664</v>
      </c>
      <c r="Q2489" t="s">
        <v>924</v>
      </c>
      <c r="R2489">
        <v>45761</v>
      </c>
      <c r="S2489" s="19">
        <v>45155</v>
      </c>
      <c r="T2489">
        <v>97106</v>
      </c>
      <c r="U2489" t="s">
        <v>356</v>
      </c>
      <c r="V2489" s="19">
        <v>45162</v>
      </c>
      <c r="W2489" t="s">
        <v>969</v>
      </c>
      <c r="X2489" t="s">
        <v>970</v>
      </c>
      <c r="Y2489" t="s">
        <v>95</v>
      </c>
      <c r="Z2489" t="s">
        <v>582</v>
      </c>
      <c r="AA2489" s="29">
        <v>-500</v>
      </c>
      <c r="AB2489">
        <v>0</v>
      </c>
      <c r="AC2489">
        <f t="shared" si="468"/>
        <v>2023</v>
      </c>
      <c r="AD2489">
        <f t="shared" si="469"/>
        <v>8</v>
      </c>
      <c r="AE2489">
        <f t="shared" si="470"/>
        <v>2022</v>
      </c>
      <c r="AF2489">
        <f t="shared" si="471"/>
        <v>3</v>
      </c>
      <c r="AG2489" t="str">
        <f>VLOOKUP(F2489,vlookup!$A$2:$E$660,2,0)</f>
        <v>Retained</v>
      </c>
      <c r="AH2489" t="str">
        <f>VLOOKUP(F2489,vlookup!$A$2:$E$660,3,0)</f>
        <v>Service Contract</v>
      </c>
      <c r="AI2489" t="str">
        <f>VLOOKUP(F2489,vlookup!$A$2:$E$660,4,0)</f>
        <v>Used Car Programs</v>
      </c>
      <c r="AJ2489" t="str">
        <f>VLOOKUP(F2489,vlookup!$A$2:$E$660,5,0)</f>
        <v>High Mileage</v>
      </c>
      <c r="AL2489">
        <f t="shared" si="472"/>
        <v>45</v>
      </c>
      <c r="AM2489">
        <f t="shared" si="473"/>
        <v>516</v>
      </c>
      <c r="AN2489">
        <f t="shared" si="474"/>
        <v>19411</v>
      </c>
      <c r="AO2489" t="str">
        <f t="shared" si="475"/>
        <v/>
      </c>
      <c r="AP2489" t="str">
        <f t="shared" si="476"/>
        <v/>
      </c>
      <c r="AQ2489" t="str">
        <f t="shared" si="477"/>
        <v/>
      </c>
      <c r="AR2489">
        <f t="shared" si="478"/>
        <v>-500</v>
      </c>
      <c r="AS2489" t="str">
        <f t="shared" si="479"/>
        <v>ZAGFG399028C22-1</v>
      </c>
      <c r="AT2489" t="str">
        <f>IFERROR(IF(VLOOKUP(Y2489,vlookup!$I$2:$J$9,1,0)=Y2489,VLOOKUP(Y2489,vlookup!$I$2:$J$9,2,0),PROPER(Y2489)),PROPER(Y2489))</f>
        <v>Parts</v>
      </c>
      <c r="AU2489" t="str">
        <f>IFERROR(IF(B2489=VLOOKUP(B2489,vlookup!$L$2:$L$10,1,0),"Yes","No"),"No")</f>
        <v>No</v>
      </c>
    </row>
    <row r="2490" spans="1:47" ht="14.45" customHeight="1" x14ac:dyDescent="0.25">
      <c r="A2490" t="s">
        <v>3127</v>
      </c>
      <c r="B2490" s="31" t="s">
        <v>3128</v>
      </c>
      <c r="C2490">
        <v>2</v>
      </c>
      <c r="D2490">
        <v>1</v>
      </c>
      <c r="E2490" t="s">
        <v>382</v>
      </c>
      <c r="F2490" t="s">
        <v>464</v>
      </c>
      <c r="G2490" t="s">
        <v>543</v>
      </c>
      <c r="H2490" t="s">
        <v>933</v>
      </c>
      <c r="I2490">
        <v>63338</v>
      </c>
      <c r="J2490" s="19">
        <v>44704</v>
      </c>
      <c r="K2490" s="19">
        <v>44734</v>
      </c>
      <c r="L2490">
        <v>202206</v>
      </c>
      <c r="M2490" s="19">
        <v>44713</v>
      </c>
      <c r="N2490">
        <v>24617</v>
      </c>
      <c r="O2490" t="s">
        <v>1070</v>
      </c>
      <c r="P2490" t="s">
        <v>3129</v>
      </c>
      <c r="Q2490" t="s">
        <v>924</v>
      </c>
      <c r="R2490">
        <v>315923</v>
      </c>
      <c r="S2490" s="19">
        <v>44823</v>
      </c>
      <c r="T2490">
        <v>65270</v>
      </c>
      <c r="U2490" t="s">
        <v>356</v>
      </c>
      <c r="V2490" s="19">
        <v>44861</v>
      </c>
      <c r="W2490" t="s">
        <v>2897</v>
      </c>
      <c r="X2490" t="s">
        <v>2898</v>
      </c>
      <c r="Y2490" t="s">
        <v>95</v>
      </c>
      <c r="Z2490" t="s">
        <v>582</v>
      </c>
      <c r="AA2490" s="29">
        <v>-128.47999999999999</v>
      </c>
      <c r="AB2490">
        <v>0</v>
      </c>
      <c r="AC2490">
        <f t="shared" si="468"/>
        <v>2022</v>
      </c>
      <c r="AD2490">
        <f t="shared" si="469"/>
        <v>10</v>
      </c>
      <c r="AE2490">
        <f t="shared" si="470"/>
        <v>2022</v>
      </c>
      <c r="AF2490">
        <f t="shared" si="471"/>
        <v>5</v>
      </c>
      <c r="AG2490" t="str">
        <f>VLOOKUP(F2490,vlookup!$A$2:$E$660,2,0)</f>
        <v>Retained</v>
      </c>
      <c r="AH2490" t="str">
        <f>VLOOKUP(F2490,vlookup!$A$2:$E$660,3,0)</f>
        <v>Service Contract</v>
      </c>
      <c r="AI2490" t="str">
        <f>VLOOKUP(F2490,vlookup!$A$2:$E$660,4,0)</f>
        <v>Used Car Programs</v>
      </c>
      <c r="AJ2490" t="str">
        <f>VLOOKUP(F2490,vlookup!$A$2:$E$660,5,0)</f>
        <v>High Mileage</v>
      </c>
      <c r="AL2490">
        <f t="shared" si="472"/>
        <v>29</v>
      </c>
      <c r="AM2490">
        <f t="shared" si="473"/>
        <v>154</v>
      </c>
      <c r="AN2490">
        <f t="shared" si="474"/>
        <v>1932</v>
      </c>
      <c r="AO2490" t="str">
        <f t="shared" si="475"/>
        <v/>
      </c>
      <c r="AP2490" t="str">
        <f t="shared" si="476"/>
        <v/>
      </c>
      <c r="AQ2490" t="str">
        <f t="shared" si="477"/>
        <v/>
      </c>
      <c r="AR2490">
        <f t="shared" si="478"/>
        <v>-128.47999999999999</v>
      </c>
      <c r="AS2490" t="str">
        <f t="shared" si="479"/>
        <v>ZAGFG164535E22-2</v>
      </c>
      <c r="AT2490" t="str">
        <f>IFERROR(IF(VLOOKUP(Y2490,vlookup!$I$2:$J$9,1,0)=Y2490,VLOOKUP(Y2490,vlookup!$I$2:$J$9,2,0),PROPER(Y2490)),PROPER(Y2490))</f>
        <v>Parts</v>
      </c>
      <c r="AU2490" t="str">
        <f>IFERROR(IF(B2490=VLOOKUP(B2490,vlookup!$L$2:$L$10,1,0),"Yes","No"),"No")</f>
        <v>No</v>
      </c>
    </row>
    <row r="2491" spans="1:47" ht="14.45" customHeight="1" x14ac:dyDescent="0.25">
      <c r="A2491" t="s">
        <v>3127</v>
      </c>
      <c r="B2491" s="31" t="s">
        <v>3128</v>
      </c>
      <c r="C2491">
        <v>2</v>
      </c>
      <c r="D2491">
        <v>1</v>
      </c>
      <c r="E2491" t="s">
        <v>382</v>
      </c>
      <c r="F2491" t="s">
        <v>464</v>
      </c>
      <c r="G2491" t="s">
        <v>543</v>
      </c>
      <c r="H2491" t="s">
        <v>933</v>
      </c>
      <c r="I2491">
        <v>63338</v>
      </c>
      <c r="J2491" s="19">
        <v>44704</v>
      </c>
      <c r="K2491" s="19">
        <v>44734</v>
      </c>
      <c r="L2491">
        <v>202206</v>
      </c>
      <c r="M2491" s="19">
        <v>44713</v>
      </c>
      <c r="N2491">
        <v>24617</v>
      </c>
      <c r="O2491" t="s">
        <v>1070</v>
      </c>
      <c r="P2491" t="s">
        <v>3129</v>
      </c>
      <c r="Q2491" t="s">
        <v>924</v>
      </c>
      <c r="R2491">
        <v>315923</v>
      </c>
      <c r="S2491" s="19">
        <v>44823</v>
      </c>
      <c r="T2491">
        <v>65270</v>
      </c>
      <c r="U2491" t="s">
        <v>356</v>
      </c>
      <c r="V2491" s="19">
        <v>44861</v>
      </c>
      <c r="W2491" t="s">
        <v>986</v>
      </c>
      <c r="X2491" t="s">
        <v>987</v>
      </c>
      <c r="Y2491" t="s">
        <v>95</v>
      </c>
      <c r="Z2491" t="s">
        <v>582</v>
      </c>
      <c r="AA2491" s="29">
        <v>-128.47999999999999</v>
      </c>
      <c r="AB2491">
        <v>0</v>
      </c>
      <c r="AC2491">
        <f t="shared" si="468"/>
        <v>2022</v>
      </c>
      <c r="AD2491">
        <f t="shared" si="469"/>
        <v>10</v>
      </c>
      <c r="AE2491">
        <f t="shared" si="470"/>
        <v>2022</v>
      </c>
      <c r="AF2491">
        <f t="shared" si="471"/>
        <v>5</v>
      </c>
      <c r="AG2491" t="str">
        <f>VLOOKUP(F2491,vlookup!$A$2:$E$660,2,0)</f>
        <v>Retained</v>
      </c>
      <c r="AH2491" t="str">
        <f>VLOOKUP(F2491,vlookup!$A$2:$E$660,3,0)</f>
        <v>Service Contract</v>
      </c>
      <c r="AI2491" t="str">
        <f>VLOOKUP(F2491,vlookup!$A$2:$E$660,4,0)</f>
        <v>Used Car Programs</v>
      </c>
      <c r="AJ2491" t="str">
        <f>VLOOKUP(F2491,vlookup!$A$2:$E$660,5,0)</f>
        <v>High Mileage</v>
      </c>
      <c r="AL2491">
        <f t="shared" si="472"/>
        <v>29</v>
      </c>
      <c r="AM2491">
        <f t="shared" si="473"/>
        <v>154</v>
      </c>
      <c r="AN2491">
        <f t="shared" si="474"/>
        <v>1932</v>
      </c>
      <c r="AO2491" t="str">
        <f t="shared" si="475"/>
        <v/>
      </c>
      <c r="AP2491" t="str">
        <f t="shared" si="476"/>
        <v/>
      </c>
      <c r="AQ2491" t="str">
        <f t="shared" si="477"/>
        <v/>
      </c>
      <c r="AR2491">
        <f t="shared" si="478"/>
        <v>-128.47999999999999</v>
      </c>
      <c r="AS2491" t="str">
        <f t="shared" si="479"/>
        <v>ZAGFG164535E22-2</v>
      </c>
      <c r="AT2491" t="str">
        <f>IFERROR(IF(VLOOKUP(Y2491,vlookup!$I$2:$J$9,1,0)=Y2491,VLOOKUP(Y2491,vlookup!$I$2:$J$9,2,0),PROPER(Y2491)),PROPER(Y2491))</f>
        <v>Parts</v>
      </c>
      <c r="AU2491" t="str">
        <f>IFERROR(IF(B2491=VLOOKUP(B2491,vlookup!$L$2:$L$10,1,0),"Yes","No"),"No")</f>
        <v>No</v>
      </c>
    </row>
    <row r="2492" spans="1:47" ht="14.45" customHeight="1" x14ac:dyDescent="0.25">
      <c r="A2492" t="s">
        <v>3127</v>
      </c>
      <c r="B2492" s="31" t="s">
        <v>3128</v>
      </c>
      <c r="C2492">
        <v>2</v>
      </c>
      <c r="D2492">
        <v>1</v>
      </c>
      <c r="E2492" t="s">
        <v>382</v>
      </c>
      <c r="F2492" t="s">
        <v>464</v>
      </c>
      <c r="G2492" t="s">
        <v>543</v>
      </c>
      <c r="H2492" t="s">
        <v>933</v>
      </c>
      <c r="I2492">
        <v>63338</v>
      </c>
      <c r="J2492" s="19">
        <v>44704</v>
      </c>
      <c r="K2492" s="19">
        <v>44734</v>
      </c>
      <c r="L2492">
        <v>202206</v>
      </c>
      <c r="M2492" s="19">
        <v>44713</v>
      </c>
      <c r="N2492">
        <v>24617</v>
      </c>
      <c r="O2492" t="s">
        <v>1070</v>
      </c>
      <c r="P2492" t="s">
        <v>3129</v>
      </c>
      <c r="Q2492" t="s">
        <v>924</v>
      </c>
      <c r="R2492">
        <v>315923</v>
      </c>
      <c r="S2492" s="19">
        <v>44823</v>
      </c>
      <c r="T2492">
        <v>65270</v>
      </c>
      <c r="U2492" t="s">
        <v>356</v>
      </c>
      <c r="V2492" s="19">
        <v>44861</v>
      </c>
      <c r="W2492" t="s">
        <v>600</v>
      </c>
      <c r="X2492" t="s">
        <v>601</v>
      </c>
      <c r="Y2492" t="s">
        <v>95</v>
      </c>
      <c r="Z2492" t="s">
        <v>364</v>
      </c>
      <c r="AA2492" s="29">
        <v>-28.24</v>
      </c>
      <c r="AB2492">
        <v>0</v>
      </c>
      <c r="AC2492">
        <f t="shared" si="468"/>
        <v>2022</v>
      </c>
      <c r="AD2492">
        <f t="shared" si="469"/>
        <v>10</v>
      </c>
      <c r="AE2492">
        <f t="shared" si="470"/>
        <v>2022</v>
      </c>
      <c r="AF2492">
        <f t="shared" si="471"/>
        <v>5</v>
      </c>
      <c r="AG2492" t="str">
        <f>VLOOKUP(F2492,vlookup!$A$2:$E$660,2,0)</f>
        <v>Retained</v>
      </c>
      <c r="AH2492" t="str">
        <f>VLOOKUP(F2492,vlookup!$A$2:$E$660,3,0)</f>
        <v>Service Contract</v>
      </c>
      <c r="AI2492" t="str">
        <f>VLOOKUP(F2492,vlookup!$A$2:$E$660,4,0)</f>
        <v>Used Car Programs</v>
      </c>
      <c r="AJ2492" t="str">
        <f>VLOOKUP(F2492,vlookup!$A$2:$E$660,5,0)</f>
        <v>High Mileage</v>
      </c>
      <c r="AL2492">
        <f t="shared" si="472"/>
        <v>29</v>
      </c>
      <c r="AM2492">
        <f t="shared" si="473"/>
        <v>154</v>
      </c>
      <c r="AN2492">
        <f t="shared" si="474"/>
        <v>1932</v>
      </c>
      <c r="AO2492" t="str">
        <f t="shared" si="475"/>
        <v/>
      </c>
      <c r="AP2492" t="str">
        <f t="shared" si="476"/>
        <v/>
      </c>
      <c r="AQ2492" t="str">
        <f t="shared" si="477"/>
        <v/>
      </c>
      <c r="AR2492">
        <f t="shared" si="478"/>
        <v>-28.24</v>
      </c>
      <c r="AS2492" t="str">
        <f t="shared" si="479"/>
        <v>ZAGFG164535E22-2</v>
      </c>
      <c r="AT2492" t="str">
        <f>IFERROR(IF(VLOOKUP(Y2492,vlookup!$I$2:$J$9,1,0)=Y2492,VLOOKUP(Y2492,vlookup!$I$2:$J$9,2,0),PROPER(Y2492)),PROPER(Y2492))</f>
        <v>Parts</v>
      </c>
      <c r="AU2492" t="str">
        <f>IFERROR(IF(B2492=VLOOKUP(B2492,vlookup!$L$2:$L$10,1,0),"Yes","No"),"No")</f>
        <v>No</v>
      </c>
    </row>
    <row r="2493" spans="1:47" ht="14.45" customHeight="1" x14ac:dyDescent="0.25">
      <c r="A2493" t="s">
        <v>3127</v>
      </c>
      <c r="B2493" s="31" t="s">
        <v>3128</v>
      </c>
      <c r="C2493">
        <v>3</v>
      </c>
      <c r="D2493">
        <v>1</v>
      </c>
      <c r="E2493" t="s">
        <v>382</v>
      </c>
      <c r="F2493" t="s">
        <v>464</v>
      </c>
      <c r="G2493" t="s">
        <v>543</v>
      </c>
      <c r="H2493" t="s">
        <v>933</v>
      </c>
      <c r="I2493">
        <v>63338</v>
      </c>
      <c r="J2493" s="19">
        <v>44704</v>
      </c>
      <c r="K2493" s="19">
        <v>44734</v>
      </c>
      <c r="L2493">
        <v>202206</v>
      </c>
      <c r="M2493" s="19">
        <v>44713</v>
      </c>
      <c r="N2493">
        <v>24617</v>
      </c>
      <c r="O2493" t="s">
        <v>1070</v>
      </c>
      <c r="P2493" t="s">
        <v>3129</v>
      </c>
      <c r="Q2493" t="s">
        <v>924</v>
      </c>
      <c r="R2493">
        <v>329673</v>
      </c>
      <c r="S2493" s="19">
        <v>45287</v>
      </c>
      <c r="T2493">
        <v>72649</v>
      </c>
      <c r="U2493" t="s">
        <v>356</v>
      </c>
      <c r="V2493" s="19">
        <v>45352</v>
      </c>
      <c r="W2493" t="s">
        <v>3703</v>
      </c>
      <c r="X2493" t="s">
        <v>3704</v>
      </c>
      <c r="Y2493" t="s">
        <v>95</v>
      </c>
      <c r="Z2493" t="s">
        <v>603</v>
      </c>
      <c r="AA2493" s="29">
        <v>-2136.16</v>
      </c>
      <c r="AB2493">
        <v>0</v>
      </c>
      <c r="AC2493">
        <f t="shared" si="468"/>
        <v>2024</v>
      </c>
      <c r="AD2493">
        <f t="shared" si="469"/>
        <v>3</v>
      </c>
      <c r="AE2493">
        <f t="shared" si="470"/>
        <v>2022</v>
      </c>
      <c r="AF2493">
        <f t="shared" si="471"/>
        <v>5</v>
      </c>
      <c r="AG2493" t="str">
        <f>VLOOKUP(F2493,vlookup!$A$2:$E$660,2,0)</f>
        <v>Retained</v>
      </c>
      <c r="AH2493" t="str">
        <f>VLOOKUP(F2493,vlookup!$A$2:$E$660,3,0)</f>
        <v>Service Contract</v>
      </c>
      <c r="AI2493" t="str">
        <f>VLOOKUP(F2493,vlookup!$A$2:$E$660,4,0)</f>
        <v>Used Car Programs</v>
      </c>
      <c r="AJ2493" t="str">
        <f>VLOOKUP(F2493,vlookup!$A$2:$E$660,5,0)</f>
        <v>High Mileage</v>
      </c>
      <c r="AL2493">
        <f t="shared" si="472"/>
        <v>29</v>
      </c>
      <c r="AM2493">
        <f t="shared" si="473"/>
        <v>638</v>
      </c>
      <c r="AN2493">
        <f t="shared" si="474"/>
        <v>9311</v>
      </c>
      <c r="AO2493" t="str">
        <f t="shared" si="475"/>
        <v/>
      </c>
      <c r="AP2493" t="str">
        <f t="shared" si="476"/>
        <v/>
      </c>
      <c r="AQ2493" t="str">
        <f t="shared" si="477"/>
        <v/>
      </c>
      <c r="AR2493">
        <f t="shared" si="478"/>
        <v>-2136.16</v>
      </c>
      <c r="AS2493" t="str">
        <f t="shared" si="479"/>
        <v>ZAGFG164535E22-3</v>
      </c>
      <c r="AT2493" t="str">
        <f>IFERROR(IF(VLOOKUP(Y2493,vlookup!$I$2:$J$9,1,0)=Y2493,VLOOKUP(Y2493,vlookup!$I$2:$J$9,2,0),PROPER(Y2493)),PROPER(Y2493))</f>
        <v>Parts</v>
      </c>
      <c r="AU2493" t="str">
        <f>IFERROR(IF(B2493=VLOOKUP(B2493,vlookup!$L$2:$L$10,1,0),"Yes","No"),"No")</f>
        <v>No</v>
      </c>
    </row>
    <row r="2494" spans="1:47" ht="14.45" customHeight="1" x14ac:dyDescent="0.25">
      <c r="A2494" t="s">
        <v>1665</v>
      </c>
      <c r="B2494" s="31" t="s">
        <v>1666</v>
      </c>
      <c r="C2494">
        <v>1</v>
      </c>
      <c r="D2494">
        <v>1</v>
      </c>
      <c r="E2494" t="s">
        <v>382</v>
      </c>
      <c r="F2494" t="s">
        <v>205</v>
      </c>
      <c r="G2494" t="s">
        <v>543</v>
      </c>
      <c r="H2494" t="s">
        <v>1667</v>
      </c>
      <c r="I2494">
        <v>125004</v>
      </c>
      <c r="J2494" s="19">
        <v>41609</v>
      </c>
      <c r="K2494" s="19">
        <v>41652</v>
      </c>
      <c r="L2494">
        <v>201401</v>
      </c>
      <c r="M2494" s="19">
        <v>41640</v>
      </c>
      <c r="N2494">
        <v>24616</v>
      </c>
      <c r="O2494" t="s">
        <v>1076</v>
      </c>
      <c r="P2494" t="s">
        <v>1668</v>
      </c>
      <c r="Q2494" t="s">
        <v>924</v>
      </c>
      <c r="R2494" t="s">
        <v>1220</v>
      </c>
      <c r="S2494" s="19">
        <v>41989</v>
      </c>
      <c r="T2494">
        <v>134464</v>
      </c>
      <c r="U2494" t="s">
        <v>357</v>
      </c>
      <c r="V2494" s="19">
        <v>42019</v>
      </c>
      <c r="W2494" t="s">
        <v>372</v>
      </c>
      <c r="X2494" t="s">
        <v>373</v>
      </c>
      <c r="Y2494" t="s">
        <v>95</v>
      </c>
      <c r="Z2494" t="s">
        <v>369</v>
      </c>
      <c r="AA2494" s="29">
        <v>-70</v>
      </c>
      <c r="AB2494">
        <v>0</v>
      </c>
      <c r="AC2494">
        <f t="shared" si="468"/>
        <v>2015</v>
      </c>
      <c r="AD2494">
        <f t="shared" si="469"/>
        <v>1</v>
      </c>
      <c r="AE2494">
        <f t="shared" si="470"/>
        <v>2013</v>
      </c>
      <c r="AF2494">
        <f t="shared" si="471"/>
        <v>12</v>
      </c>
      <c r="AG2494" t="str">
        <f>VLOOKUP(F2494,vlookup!$A$2:$E$660,2,0)</f>
        <v>Retained</v>
      </c>
      <c r="AH2494" t="str">
        <f>VLOOKUP(F2494,vlookup!$A$2:$E$660,3,0)</f>
        <v>Service Contract</v>
      </c>
      <c r="AI2494" t="str">
        <f>VLOOKUP(F2494,vlookup!$A$2:$E$660,4,0)</f>
        <v>Used Car Programs</v>
      </c>
      <c r="AJ2494" t="str">
        <f>VLOOKUP(F2494,vlookup!$A$2:$E$660,5,0)</f>
        <v>High Mileage</v>
      </c>
      <c r="AL2494">
        <f t="shared" si="472"/>
        <v>42</v>
      </c>
      <c r="AM2494">
        <f t="shared" si="473"/>
        <v>404</v>
      </c>
      <c r="AN2494">
        <f t="shared" si="474"/>
        <v>9460</v>
      </c>
      <c r="AO2494" t="str">
        <f t="shared" si="475"/>
        <v/>
      </c>
      <c r="AP2494" t="str">
        <f t="shared" si="476"/>
        <v/>
      </c>
      <c r="AQ2494" t="str">
        <f t="shared" si="477"/>
        <v/>
      </c>
      <c r="AR2494">
        <f t="shared" si="478"/>
        <v>-70</v>
      </c>
      <c r="AS2494" t="str">
        <f t="shared" si="479"/>
        <v>7G262968L3-1</v>
      </c>
      <c r="AT2494" t="str">
        <f>IFERROR(IF(VLOOKUP(Y2494,vlookup!$I$2:$J$9,1,0)=Y2494,VLOOKUP(Y2494,vlookup!$I$2:$J$9,2,0),PROPER(Y2494)),PROPER(Y2494))</f>
        <v>Parts</v>
      </c>
      <c r="AU2494" t="str">
        <f>IFERROR(IF(B2494=VLOOKUP(B2494,vlookup!$L$2:$L$10,1,0),"Yes","No"),"No")</f>
        <v>No</v>
      </c>
    </row>
    <row r="2495" spans="1:47" ht="14.45" customHeight="1" x14ac:dyDescent="0.25">
      <c r="A2495" t="s">
        <v>1665</v>
      </c>
      <c r="B2495" s="31" t="s">
        <v>1666</v>
      </c>
      <c r="C2495">
        <v>1</v>
      </c>
      <c r="D2495">
        <v>1</v>
      </c>
      <c r="E2495" t="s">
        <v>382</v>
      </c>
      <c r="F2495" t="s">
        <v>205</v>
      </c>
      <c r="G2495" t="s">
        <v>543</v>
      </c>
      <c r="H2495" t="s">
        <v>1667</v>
      </c>
      <c r="I2495">
        <v>125004</v>
      </c>
      <c r="J2495" s="19">
        <v>41609</v>
      </c>
      <c r="K2495" s="19">
        <v>41652</v>
      </c>
      <c r="L2495">
        <v>201401</v>
      </c>
      <c r="M2495" s="19">
        <v>41640</v>
      </c>
      <c r="N2495">
        <v>24616</v>
      </c>
      <c r="O2495" t="s">
        <v>1076</v>
      </c>
      <c r="P2495" t="s">
        <v>1668</v>
      </c>
      <c r="Q2495" t="s">
        <v>924</v>
      </c>
      <c r="R2495" t="s">
        <v>1220</v>
      </c>
      <c r="S2495" s="19">
        <v>41989</v>
      </c>
      <c r="T2495">
        <v>134464</v>
      </c>
      <c r="U2495" t="s">
        <v>357</v>
      </c>
      <c r="V2495" s="19">
        <v>42019</v>
      </c>
      <c r="W2495" t="s">
        <v>976</v>
      </c>
      <c r="X2495" t="s">
        <v>977</v>
      </c>
      <c r="Y2495" t="s">
        <v>95</v>
      </c>
      <c r="Z2495" t="s">
        <v>369</v>
      </c>
      <c r="AA2495" s="29">
        <v>-1300</v>
      </c>
      <c r="AB2495">
        <v>0</v>
      </c>
      <c r="AC2495">
        <f t="shared" si="468"/>
        <v>2015</v>
      </c>
      <c r="AD2495">
        <f t="shared" si="469"/>
        <v>1</v>
      </c>
      <c r="AE2495">
        <f t="shared" si="470"/>
        <v>2013</v>
      </c>
      <c r="AF2495">
        <f t="shared" si="471"/>
        <v>12</v>
      </c>
      <c r="AG2495" t="str">
        <f>VLOOKUP(F2495,vlookup!$A$2:$E$660,2,0)</f>
        <v>Retained</v>
      </c>
      <c r="AH2495" t="str">
        <f>VLOOKUP(F2495,vlookup!$A$2:$E$660,3,0)</f>
        <v>Service Contract</v>
      </c>
      <c r="AI2495" t="str">
        <f>VLOOKUP(F2495,vlookup!$A$2:$E$660,4,0)</f>
        <v>Used Car Programs</v>
      </c>
      <c r="AJ2495" t="str">
        <f>VLOOKUP(F2495,vlookup!$A$2:$E$660,5,0)</f>
        <v>High Mileage</v>
      </c>
      <c r="AL2495">
        <f t="shared" si="472"/>
        <v>42</v>
      </c>
      <c r="AM2495">
        <f t="shared" si="473"/>
        <v>404</v>
      </c>
      <c r="AN2495">
        <f t="shared" si="474"/>
        <v>9460</v>
      </c>
      <c r="AO2495" t="str">
        <f t="shared" si="475"/>
        <v/>
      </c>
      <c r="AP2495" t="str">
        <f t="shared" si="476"/>
        <v/>
      </c>
      <c r="AQ2495" t="str">
        <f t="shared" si="477"/>
        <v/>
      </c>
      <c r="AR2495">
        <f t="shared" si="478"/>
        <v>-1300</v>
      </c>
      <c r="AS2495" t="str">
        <f t="shared" si="479"/>
        <v>7G262968L3-1</v>
      </c>
      <c r="AT2495" t="str">
        <f>IFERROR(IF(VLOOKUP(Y2495,vlookup!$I$2:$J$9,1,0)=Y2495,VLOOKUP(Y2495,vlookup!$I$2:$J$9,2,0),PROPER(Y2495)),PROPER(Y2495))</f>
        <v>Parts</v>
      </c>
      <c r="AU2495" t="str">
        <f>IFERROR(IF(B2495=VLOOKUP(B2495,vlookup!$L$2:$L$10,1,0),"Yes","No"),"No")</f>
        <v>No</v>
      </c>
    </row>
    <row r="2496" spans="1:47" ht="14.45" customHeight="1" x14ac:dyDescent="0.25">
      <c r="A2496" t="s">
        <v>1669</v>
      </c>
      <c r="B2496" s="31" t="s">
        <v>1670</v>
      </c>
      <c r="C2496">
        <v>1</v>
      </c>
      <c r="D2496">
        <v>1</v>
      </c>
      <c r="E2496" t="s">
        <v>382</v>
      </c>
      <c r="F2496" t="s">
        <v>205</v>
      </c>
      <c r="G2496" t="s">
        <v>543</v>
      </c>
      <c r="H2496" t="s">
        <v>1667</v>
      </c>
      <c r="I2496">
        <v>117353</v>
      </c>
      <c r="J2496" s="19">
        <v>41772</v>
      </c>
      <c r="K2496" s="19">
        <v>41790</v>
      </c>
      <c r="L2496">
        <v>201405</v>
      </c>
      <c r="M2496" s="19">
        <v>41760</v>
      </c>
      <c r="N2496">
        <v>24617</v>
      </c>
      <c r="O2496" t="s">
        <v>1070</v>
      </c>
      <c r="P2496" t="s">
        <v>1448</v>
      </c>
      <c r="Q2496" t="s">
        <v>924</v>
      </c>
      <c r="R2496">
        <v>518697</v>
      </c>
      <c r="S2496" s="19">
        <v>41839</v>
      </c>
      <c r="T2496">
        <v>119013</v>
      </c>
      <c r="U2496" t="s">
        <v>357</v>
      </c>
      <c r="V2496" s="19">
        <v>41844</v>
      </c>
      <c r="W2496" t="s">
        <v>3327</v>
      </c>
      <c r="X2496" t="s">
        <v>3328</v>
      </c>
      <c r="Y2496" t="s">
        <v>95</v>
      </c>
      <c r="Z2496" t="s">
        <v>366</v>
      </c>
      <c r="AA2496" s="29">
        <v>-55.16</v>
      </c>
      <c r="AB2496">
        <v>0</v>
      </c>
      <c r="AC2496">
        <f t="shared" si="468"/>
        <v>2014</v>
      </c>
      <c r="AD2496">
        <f t="shared" si="469"/>
        <v>7</v>
      </c>
      <c r="AE2496">
        <f t="shared" si="470"/>
        <v>2014</v>
      </c>
      <c r="AF2496">
        <f t="shared" si="471"/>
        <v>5</v>
      </c>
      <c r="AG2496" t="str">
        <f>VLOOKUP(F2496,vlookup!$A$2:$E$660,2,0)</f>
        <v>Retained</v>
      </c>
      <c r="AH2496" t="str">
        <f>VLOOKUP(F2496,vlookup!$A$2:$E$660,3,0)</f>
        <v>Service Contract</v>
      </c>
      <c r="AI2496" t="str">
        <f>VLOOKUP(F2496,vlookup!$A$2:$E$660,4,0)</f>
        <v>Used Car Programs</v>
      </c>
      <c r="AJ2496" t="str">
        <f>VLOOKUP(F2496,vlookup!$A$2:$E$660,5,0)</f>
        <v>High Mileage</v>
      </c>
      <c r="AL2496">
        <f t="shared" si="472"/>
        <v>18</v>
      </c>
      <c r="AM2496">
        <f t="shared" si="473"/>
        <v>71</v>
      </c>
      <c r="AN2496">
        <f t="shared" si="474"/>
        <v>1660</v>
      </c>
      <c r="AO2496" t="str">
        <f t="shared" si="475"/>
        <v/>
      </c>
      <c r="AP2496" t="str">
        <f t="shared" si="476"/>
        <v/>
      </c>
      <c r="AQ2496">
        <f t="shared" si="477"/>
        <v>-55.16</v>
      </c>
      <c r="AR2496" t="str">
        <f t="shared" si="478"/>
        <v/>
      </c>
      <c r="AS2496" t="str">
        <f t="shared" si="479"/>
        <v>4G105285E4-1</v>
      </c>
      <c r="AT2496" t="str">
        <f>IFERROR(IF(VLOOKUP(Y2496,vlookup!$I$2:$J$9,1,0)=Y2496,VLOOKUP(Y2496,vlookup!$I$2:$J$9,2,0),PROPER(Y2496)),PROPER(Y2496))</f>
        <v>Parts</v>
      </c>
      <c r="AU2496" t="str">
        <f>IFERROR(IF(B2496=VLOOKUP(B2496,vlookup!$L$2:$L$10,1,0),"Yes","No"),"No")</f>
        <v>No</v>
      </c>
    </row>
    <row r="2497" spans="1:47" ht="14.45" customHeight="1" x14ac:dyDescent="0.25">
      <c r="A2497" t="s">
        <v>1669</v>
      </c>
      <c r="B2497" s="31" t="s">
        <v>1670</v>
      </c>
      <c r="C2497">
        <v>1</v>
      </c>
      <c r="D2497">
        <v>1</v>
      </c>
      <c r="E2497" t="s">
        <v>382</v>
      </c>
      <c r="F2497" t="s">
        <v>205</v>
      </c>
      <c r="G2497" t="s">
        <v>543</v>
      </c>
      <c r="H2497" t="s">
        <v>1667</v>
      </c>
      <c r="I2497">
        <v>117353</v>
      </c>
      <c r="J2497" s="19">
        <v>41772</v>
      </c>
      <c r="K2497" s="19">
        <v>41790</v>
      </c>
      <c r="L2497">
        <v>201405</v>
      </c>
      <c r="M2497" s="19">
        <v>41760</v>
      </c>
      <c r="N2497">
        <v>24617</v>
      </c>
      <c r="O2497" t="s">
        <v>1070</v>
      </c>
      <c r="P2497" t="s">
        <v>1448</v>
      </c>
      <c r="Q2497" t="s">
        <v>924</v>
      </c>
      <c r="R2497">
        <v>518697</v>
      </c>
      <c r="S2497" s="19">
        <v>41839</v>
      </c>
      <c r="T2497">
        <v>119013</v>
      </c>
      <c r="U2497" t="s">
        <v>357</v>
      </c>
      <c r="V2497" s="19">
        <v>41844</v>
      </c>
      <c r="W2497" t="s">
        <v>2946</v>
      </c>
      <c r="X2497" t="s">
        <v>2947</v>
      </c>
      <c r="Y2497" t="s">
        <v>95</v>
      </c>
      <c r="Z2497" t="s">
        <v>366</v>
      </c>
      <c r="AA2497" s="29">
        <v>-24.27</v>
      </c>
      <c r="AB2497">
        <v>0</v>
      </c>
      <c r="AC2497">
        <f t="shared" si="468"/>
        <v>2014</v>
      </c>
      <c r="AD2497">
        <f t="shared" si="469"/>
        <v>7</v>
      </c>
      <c r="AE2497">
        <f t="shared" si="470"/>
        <v>2014</v>
      </c>
      <c r="AF2497">
        <f t="shared" si="471"/>
        <v>5</v>
      </c>
      <c r="AG2497" t="str">
        <f>VLOOKUP(F2497,vlookup!$A$2:$E$660,2,0)</f>
        <v>Retained</v>
      </c>
      <c r="AH2497" t="str">
        <f>VLOOKUP(F2497,vlookup!$A$2:$E$660,3,0)</f>
        <v>Service Contract</v>
      </c>
      <c r="AI2497" t="str">
        <f>VLOOKUP(F2497,vlookup!$A$2:$E$660,4,0)</f>
        <v>Used Car Programs</v>
      </c>
      <c r="AJ2497" t="str">
        <f>VLOOKUP(F2497,vlookup!$A$2:$E$660,5,0)</f>
        <v>High Mileage</v>
      </c>
      <c r="AL2497">
        <f t="shared" si="472"/>
        <v>18</v>
      </c>
      <c r="AM2497">
        <f t="shared" si="473"/>
        <v>71</v>
      </c>
      <c r="AN2497">
        <f t="shared" si="474"/>
        <v>1660</v>
      </c>
      <c r="AO2497" t="str">
        <f t="shared" si="475"/>
        <v/>
      </c>
      <c r="AP2497" t="str">
        <f t="shared" si="476"/>
        <v/>
      </c>
      <c r="AQ2497">
        <f t="shared" si="477"/>
        <v>-24.27</v>
      </c>
      <c r="AR2497" t="str">
        <f t="shared" si="478"/>
        <v/>
      </c>
      <c r="AS2497" t="str">
        <f t="shared" si="479"/>
        <v>4G105285E4-1</v>
      </c>
      <c r="AT2497" t="str">
        <f>IFERROR(IF(VLOOKUP(Y2497,vlookup!$I$2:$J$9,1,0)=Y2497,VLOOKUP(Y2497,vlookup!$I$2:$J$9,2,0),PROPER(Y2497)),PROPER(Y2497))</f>
        <v>Parts</v>
      </c>
      <c r="AU2497" t="str">
        <f>IFERROR(IF(B2497=VLOOKUP(B2497,vlookup!$L$2:$L$10,1,0),"Yes","No"),"No")</f>
        <v>No</v>
      </c>
    </row>
    <row r="2498" spans="1:47" ht="14.45" customHeight="1" x14ac:dyDescent="0.25">
      <c r="A2498" t="s">
        <v>1669</v>
      </c>
      <c r="B2498" s="31" t="s">
        <v>1670</v>
      </c>
      <c r="C2498">
        <v>1</v>
      </c>
      <c r="D2498">
        <v>1</v>
      </c>
      <c r="E2498" t="s">
        <v>382</v>
      </c>
      <c r="F2498" t="s">
        <v>205</v>
      </c>
      <c r="G2498" t="s">
        <v>543</v>
      </c>
      <c r="H2498" t="s">
        <v>1667</v>
      </c>
      <c r="I2498">
        <v>117353</v>
      </c>
      <c r="J2498" s="19">
        <v>41772</v>
      </c>
      <c r="K2498" s="19">
        <v>41790</v>
      </c>
      <c r="L2498">
        <v>201405</v>
      </c>
      <c r="M2498" s="19">
        <v>41760</v>
      </c>
      <c r="N2498">
        <v>24617</v>
      </c>
      <c r="O2498" t="s">
        <v>1070</v>
      </c>
      <c r="P2498" t="s">
        <v>1448</v>
      </c>
      <c r="Q2498" t="s">
        <v>924</v>
      </c>
      <c r="R2498">
        <v>518697</v>
      </c>
      <c r="S2498" s="19">
        <v>41839</v>
      </c>
      <c r="T2498">
        <v>119013</v>
      </c>
      <c r="U2498" t="s">
        <v>357</v>
      </c>
      <c r="V2498" s="19">
        <v>41844</v>
      </c>
      <c r="W2498" t="s">
        <v>3413</v>
      </c>
      <c r="X2498" t="s">
        <v>3414</v>
      </c>
      <c r="Y2498" t="s">
        <v>95</v>
      </c>
      <c r="Z2498" t="s">
        <v>369</v>
      </c>
      <c r="AA2498" s="29">
        <v>-33.04</v>
      </c>
      <c r="AB2498">
        <v>0</v>
      </c>
      <c r="AC2498">
        <f t="shared" si="468"/>
        <v>2014</v>
      </c>
      <c r="AD2498">
        <f t="shared" si="469"/>
        <v>7</v>
      </c>
      <c r="AE2498">
        <f t="shared" si="470"/>
        <v>2014</v>
      </c>
      <c r="AF2498">
        <f t="shared" si="471"/>
        <v>5</v>
      </c>
      <c r="AG2498" t="str">
        <f>VLOOKUP(F2498,vlookup!$A$2:$E$660,2,0)</f>
        <v>Retained</v>
      </c>
      <c r="AH2498" t="str">
        <f>VLOOKUP(F2498,vlookup!$A$2:$E$660,3,0)</f>
        <v>Service Contract</v>
      </c>
      <c r="AI2498" t="str">
        <f>VLOOKUP(F2498,vlookup!$A$2:$E$660,4,0)</f>
        <v>Used Car Programs</v>
      </c>
      <c r="AJ2498" t="str">
        <f>VLOOKUP(F2498,vlookup!$A$2:$E$660,5,0)</f>
        <v>High Mileage</v>
      </c>
      <c r="AL2498">
        <f t="shared" si="472"/>
        <v>18</v>
      </c>
      <c r="AM2498">
        <f t="shared" si="473"/>
        <v>71</v>
      </c>
      <c r="AN2498">
        <f t="shared" si="474"/>
        <v>1660</v>
      </c>
      <c r="AO2498" t="str">
        <f t="shared" si="475"/>
        <v/>
      </c>
      <c r="AP2498" t="str">
        <f t="shared" si="476"/>
        <v/>
      </c>
      <c r="AQ2498">
        <f t="shared" si="477"/>
        <v>-33.04</v>
      </c>
      <c r="AR2498" t="str">
        <f t="shared" si="478"/>
        <v/>
      </c>
      <c r="AS2498" t="str">
        <f t="shared" si="479"/>
        <v>4G105285E4-1</v>
      </c>
      <c r="AT2498" t="str">
        <f>IFERROR(IF(VLOOKUP(Y2498,vlookup!$I$2:$J$9,1,0)=Y2498,VLOOKUP(Y2498,vlookup!$I$2:$J$9,2,0),PROPER(Y2498)),PROPER(Y2498))</f>
        <v>Parts</v>
      </c>
      <c r="AU2498" t="str">
        <f>IFERROR(IF(B2498=VLOOKUP(B2498,vlookup!$L$2:$L$10,1,0),"Yes","No"),"No")</f>
        <v>No</v>
      </c>
    </row>
    <row r="2499" spans="1:47" ht="14.45" customHeight="1" x14ac:dyDescent="0.25">
      <c r="A2499" t="s">
        <v>1669</v>
      </c>
      <c r="B2499" s="31" t="s">
        <v>1670</v>
      </c>
      <c r="C2499">
        <v>1</v>
      </c>
      <c r="D2499">
        <v>1</v>
      </c>
      <c r="E2499" t="s">
        <v>382</v>
      </c>
      <c r="F2499" t="s">
        <v>205</v>
      </c>
      <c r="G2499" t="s">
        <v>543</v>
      </c>
      <c r="H2499" t="s">
        <v>1667</v>
      </c>
      <c r="I2499">
        <v>117353</v>
      </c>
      <c r="J2499" s="19">
        <v>41772</v>
      </c>
      <c r="K2499" s="19">
        <v>41790</v>
      </c>
      <c r="L2499">
        <v>201405</v>
      </c>
      <c r="M2499" s="19">
        <v>41760</v>
      </c>
      <c r="N2499">
        <v>24617</v>
      </c>
      <c r="O2499" t="s">
        <v>1070</v>
      </c>
      <c r="P2499" t="s">
        <v>1448</v>
      </c>
      <c r="Q2499" t="s">
        <v>924</v>
      </c>
      <c r="R2499">
        <v>518697</v>
      </c>
      <c r="S2499" s="19">
        <v>41839</v>
      </c>
      <c r="T2499">
        <v>119013</v>
      </c>
      <c r="U2499" t="s">
        <v>357</v>
      </c>
      <c r="V2499" s="19">
        <v>41844</v>
      </c>
      <c r="W2499" t="s">
        <v>998</v>
      </c>
      <c r="X2499" t="s">
        <v>999</v>
      </c>
      <c r="Y2499" t="s">
        <v>95</v>
      </c>
      <c r="Z2499" t="s">
        <v>358</v>
      </c>
      <c r="AA2499" s="29">
        <v>-181.9</v>
      </c>
      <c r="AB2499">
        <v>0</v>
      </c>
      <c r="AC2499">
        <f t="shared" ref="AC2499:AC2562" si="480">YEAR(V2499)</f>
        <v>2014</v>
      </c>
      <c r="AD2499">
        <f t="shared" ref="AD2499:AD2562" si="481">MONTH(V2499)</f>
        <v>7</v>
      </c>
      <c r="AE2499">
        <f t="shared" ref="AE2499:AE2562" si="482">YEAR(J2499)</f>
        <v>2014</v>
      </c>
      <c r="AF2499">
        <f t="shared" ref="AF2499:AF2562" si="483">MONTH(J2499)</f>
        <v>5</v>
      </c>
      <c r="AG2499" t="str">
        <f>VLOOKUP(F2499,vlookup!$A$2:$E$660,2,0)</f>
        <v>Retained</v>
      </c>
      <c r="AH2499" t="str">
        <f>VLOOKUP(F2499,vlookup!$A$2:$E$660,3,0)</f>
        <v>Service Contract</v>
      </c>
      <c r="AI2499" t="str">
        <f>VLOOKUP(F2499,vlookup!$A$2:$E$660,4,0)</f>
        <v>Used Car Programs</v>
      </c>
      <c r="AJ2499" t="str">
        <f>VLOOKUP(F2499,vlookup!$A$2:$E$660,5,0)</f>
        <v>High Mileage</v>
      </c>
      <c r="AL2499">
        <f t="shared" ref="AL2499:AL2562" si="484">DAYS360(J2499,K2499)</f>
        <v>18</v>
      </c>
      <c r="AM2499">
        <f t="shared" ref="AM2499:AM2562" si="485">DAYS360(J2499,V2499)</f>
        <v>71</v>
      </c>
      <c r="AN2499">
        <f t="shared" ref="AN2499:AN2562" si="486">IF(T2499-I2499&lt;1,"",T2499-I2499)</f>
        <v>1660</v>
      </c>
      <c r="AO2499" t="str">
        <f t="shared" ref="AO2499:AO2562" si="487">IF(AM2499&lt;31,AA2499,"")</f>
        <v/>
      </c>
      <c r="AP2499" t="str">
        <f t="shared" ref="AP2499:AP2562" si="488">IF(AND(AM2499&gt;30,AM2499&lt;61),AA2499,"")</f>
        <v/>
      </c>
      <c r="AQ2499">
        <f t="shared" ref="AQ2499:AQ2562" si="489">IF(AND(AM2499&gt;60,AM2499&lt;91),AA2499,"")</f>
        <v>-181.9</v>
      </c>
      <c r="AR2499" t="str">
        <f t="shared" ref="AR2499:AR2562" si="490">IF(AM2499&gt;90,AA2499,"")</f>
        <v/>
      </c>
      <c r="AS2499" t="str">
        <f t="shared" ref="AS2499:AS2562" si="491">CONCATENATE(B2499,"-",C2499)</f>
        <v>4G105285E4-1</v>
      </c>
      <c r="AT2499" t="str">
        <f>IFERROR(IF(VLOOKUP(Y2499,vlookup!$I$2:$J$9,1,0)=Y2499,VLOOKUP(Y2499,vlookup!$I$2:$J$9,2,0),PROPER(Y2499)),PROPER(Y2499))</f>
        <v>Parts</v>
      </c>
      <c r="AU2499" t="str">
        <f>IFERROR(IF(B2499=VLOOKUP(B2499,vlookup!$L$2:$L$10,1,0),"Yes","No"),"No")</f>
        <v>No</v>
      </c>
    </row>
    <row r="2500" spans="1:47" ht="14.45" customHeight="1" x14ac:dyDescent="0.25">
      <c r="A2500" t="s">
        <v>1669</v>
      </c>
      <c r="B2500" s="31" t="s">
        <v>1670</v>
      </c>
      <c r="C2500">
        <v>1</v>
      </c>
      <c r="D2500">
        <v>1</v>
      </c>
      <c r="E2500" t="s">
        <v>382</v>
      </c>
      <c r="F2500" t="s">
        <v>205</v>
      </c>
      <c r="G2500" t="s">
        <v>543</v>
      </c>
      <c r="H2500" t="s">
        <v>1667</v>
      </c>
      <c r="I2500">
        <v>117353</v>
      </c>
      <c r="J2500" s="19">
        <v>41772</v>
      </c>
      <c r="K2500" s="19">
        <v>41790</v>
      </c>
      <c r="L2500">
        <v>201405</v>
      </c>
      <c r="M2500" s="19">
        <v>41760</v>
      </c>
      <c r="N2500">
        <v>24617</v>
      </c>
      <c r="O2500" t="s">
        <v>1070</v>
      </c>
      <c r="P2500" t="s">
        <v>1448</v>
      </c>
      <c r="Q2500" t="s">
        <v>924</v>
      </c>
      <c r="R2500">
        <v>518697</v>
      </c>
      <c r="S2500" s="19">
        <v>41839</v>
      </c>
      <c r="T2500">
        <v>119013</v>
      </c>
      <c r="U2500" t="s">
        <v>357</v>
      </c>
      <c r="V2500" s="19">
        <v>41844</v>
      </c>
      <c r="W2500" t="s">
        <v>2866</v>
      </c>
      <c r="X2500" t="s">
        <v>2867</v>
      </c>
      <c r="Y2500" t="s">
        <v>95</v>
      </c>
      <c r="Z2500" t="s">
        <v>603</v>
      </c>
      <c r="AA2500" s="29">
        <v>-11.7</v>
      </c>
      <c r="AB2500">
        <v>0</v>
      </c>
      <c r="AC2500">
        <f t="shared" si="480"/>
        <v>2014</v>
      </c>
      <c r="AD2500">
        <f t="shared" si="481"/>
        <v>7</v>
      </c>
      <c r="AE2500">
        <f t="shared" si="482"/>
        <v>2014</v>
      </c>
      <c r="AF2500">
        <f t="shared" si="483"/>
        <v>5</v>
      </c>
      <c r="AG2500" t="str">
        <f>VLOOKUP(F2500,vlookup!$A$2:$E$660,2,0)</f>
        <v>Retained</v>
      </c>
      <c r="AH2500" t="str">
        <f>VLOOKUP(F2500,vlookup!$A$2:$E$660,3,0)</f>
        <v>Service Contract</v>
      </c>
      <c r="AI2500" t="str">
        <f>VLOOKUP(F2500,vlookup!$A$2:$E$660,4,0)</f>
        <v>Used Car Programs</v>
      </c>
      <c r="AJ2500" t="str">
        <f>VLOOKUP(F2500,vlookup!$A$2:$E$660,5,0)</f>
        <v>High Mileage</v>
      </c>
      <c r="AL2500">
        <f t="shared" si="484"/>
        <v>18</v>
      </c>
      <c r="AM2500">
        <f t="shared" si="485"/>
        <v>71</v>
      </c>
      <c r="AN2500">
        <f t="shared" si="486"/>
        <v>1660</v>
      </c>
      <c r="AO2500" t="str">
        <f t="shared" si="487"/>
        <v/>
      </c>
      <c r="AP2500" t="str">
        <f t="shared" si="488"/>
        <v/>
      </c>
      <c r="AQ2500">
        <f t="shared" si="489"/>
        <v>-11.7</v>
      </c>
      <c r="AR2500" t="str">
        <f t="shared" si="490"/>
        <v/>
      </c>
      <c r="AS2500" t="str">
        <f t="shared" si="491"/>
        <v>4G105285E4-1</v>
      </c>
      <c r="AT2500" t="str">
        <f>IFERROR(IF(VLOOKUP(Y2500,vlookup!$I$2:$J$9,1,0)=Y2500,VLOOKUP(Y2500,vlookup!$I$2:$J$9,2,0),PROPER(Y2500)),PROPER(Y2500))</f>
        <v>Parts</v>
      </c>
      <c r="AU2500" t="str">
        <f>IFERROR(IF(B2500=VLOOKUP(B2500,vlookup!$L$2:$L$10,1,0),"Yes","No"),"No")</f>
        <v>No</v>
      </c>
    </row>
    <row r="2501" spans="1:47" ht="14.45" customHeight="1" x14ac:dyDescent="0.25">
      <c r="A2501" t="s">
        <v>1669</v>
      </c>
      <c r="B2501" s="31" t="s">
        <v>1670</v>
      </c>
      <c r="C2501">
        <v>1</v>
      </c>
      <c r="D2501">
        <v>1</v>
      </c>
      <c r="E2501" t="s">
        <v>382</v>
      </c>
      <c r="F2501" t="s">
        <v>205</v>
      </c>
      <c r="G2501" t="s">
        <v>543</v>
      </c>
      <c r="H2501" t="s">
        <v>1667</v>
      </c>
      <c r="I2501">
        <v>117353</v>
      </c>
      <c r="J2501" s="19">
        <v>41772</v>
      </c>
      <c r="K2501" s="19">
        <v>41790</v>
      </c>
      <c r="L2501">
        <v>201405</v>
      </c>
      <c r="M2501" s="19">
        <v>41760</v>
      </c>
      <c r="N2501">
        <v>24617</v>
      </c>
      <c r="O2501" t="s">
        <v>1070</v>
      </c>
      <c r="P2501" t="s">
        <v>1448</v>
      </c>
      <c r="Q2501" t="s">
        <v>924</v>
      </c>
      <c r="R2501">
        <v>518697</v>
      </c>
      <c r="S2501" s="19">
        <v>41839</v>
      </c>
      <c r="T2501">
        <v>119013</v>
      </c>
      <c r="U2501" t="s">
        <v>357</v>
      </c>
      <c r="V2501" s="19">
        <v>41844</v>
      </c>
      <c r="W2501" t="s">
        <v>2848</v>
      </c>
      <c r="X2501" t="s">
        <v>2849</v>
      </c>
      <c r="Y2501" t="s">
        <v>95</v>
      </c>
      <c r="Z2501" t="s">
        <v>603</v>
      </c>
      <c r="AA2501" s="29">
        <v>-184.6</v>
      </c>
      <c r="AB2501">
        <v>0</v>
      </c>
      <c r="AC2501">
        <f t="shared" si="480"/>
        <v>2014</v>
      </c>
      <c r="AD2501">
        <f t="shared" si="481"/>
        <v>7</v>
      </c>
      <c r="AE2501">
        <f t="shared" si="482"/>
        <v>2014</v>
      </c>
      <c r="AF2501">
        <f t="shared" si="483"/>
        <v>5</v>
      </c>
      <c r="AG2501" t="str">
        <f>VLOOKUP(F2501,vlookup!$A$2:$E$660,2,0)</f>
        <v>Retained</v>
      </c>
      <c r="AH2501" t="str">
        <f>VLOOKUP(F2501,vlookup!$A$2:$E$660,3,0)</f>
        <v>Service Contract</v>
      </c>
      <c r="AI2501" t="str">
        <f>VLOOKUP(F2501,vlookup!$A$2:$E$660,4,0)</f>
        <v>Used Car Programs</v>
      </c>
      <c r="AJ2501" t="str">
        <f>VLOOKUP(F2501,vlookup!$A$2:$E$660,5,0)</f>
        <v>High Mileage</v>
      </c>
      <c r="AL2501">
        <f t="shared" si="484"/>
        <v>18</v>
      </c>
      <c r="AM2501">
        <f t="shared" si="485"/>
        <v>71</v>
      </c>
      <c r="AN2501">
        <f t="shared" si="486"/>
        <v>1660</v>
      </c>
      <c r="AO2501" t="str">
        <f t="shared" si="487"/>
        <v/>
      </c>
      <c r="AP2501" t="str">
        <f t="shared" si="488"/>
        <v/>
      </c>
      <c r="AQ2501">
        <f t="shared" si="489"/>
        <v>-184.6</v>
      </c>
      <c r="AR2501" t="str">
        <f t="shared" si="490"/>
        <v/>
      </c>
      <c r="AS2501" t="str">
        <f t="shared" si="491"/>
        <v>4G105285E4-1</v>
      </c>
      <c r="AT2501" t="str">
        <f>IFERROR(IF(VLOOKUP(Y2501,vlookup!$I$2:$J$9,1,0)=Y2501,VLOOKUP(Y2501,vlookup!$I$2:$J$9,2,0),PROPER(Y2501)),PROPER(Y2501))</f>
        <v>Parts</v>
      </c>
      <c r="AU2501" t="str">
        <f>IFERROR(IF(B2501=VLOOKUP(B2501,vlookup!$L$2:$L$10,1,0),"Yes","No"),"No")</f>
        <v>No</v>
      </c>
    </row>
    <row r="2502" spans="1:47" ht="14.45" customHeight="1" x14ac:dyDescent="0.25">
      <c r="A2502" t="s">
        <v>1669</v>
      </c>
      <c r="B2502" s="31" t="s">
        <v>1670</v>
      </c>
      <c r="C2502">
        <v>1</v>
      </c>
      <c r="D2502">
        <v>1</v>
      </c>
      <c r="E2502" t="s">
        <v>382</v>
      </c>
      <c r="F2502" t="s">
        <v>205</v>
      </c>
      <c r="G2502" t="s">
        <v>543</v>
      </c>
      <c r="H2502" t="s">
        <v>1667</v>
      </c>
      <c r="I2502">
        <v>117353</v>
      </c>
      <c r="J2502" s="19">
        <v>41772</v>
      </c>
      <c r="K2502" s="19">
        <v>41790</v>
      </c>
      <c r="L2502">
        <v>201405</v>
      </c>
      <c r="M2502" s="19">
        <v>41760</v>
      </c>
      <c r="N2502">
        <v>24617</v>
      </c>
      <c r="O2502" t="s">
        <v>1070</v>
      </c>
      <c r="P2502" t="s">
        <v>1448</v>
      </c>
      <c r="Q2502" t="s">
        <v>924</v>
      </c>
      <c r="R2502">
        <v>518697</v>
      </c>
      <c r="S2502" s="19">
        <v>41839</v>
      </c>
      <c r="T2502">
        <v>119013</v>
      </c>
      <c r="U2502" t="s">
        <v>357</v>
      </c>
      <c r="V2502" s="19">
        <v>41844</v>
      </c>
      <c r="W2502" t="s">
        <v>3130</v>
      </c>
      <c r="X2502" t="s">
        <v>3131</v>
      </c>
      <c r="Y2502" t="s">
        <v>95</v>
      </c>
      <c r="Z2502" t="s">
        <v>603</v>
      </c>
      <c r="AA2502" s="29">
        <v>-105.14</v>
      </c>
      <c r="AB2502">
        <v>0</v>
      </c>
      <c r="AC2502">
        <f t="shared" si="480"/>
        <v>2014</v>
      </c>
      <c r="AD2502">
        <f t="shared" si="481"/>
        <v>7</v>
      </c>
      <c r="AE2502">
        <f t="shared" si="482"/>
        <v>2014</v>
      </c>
      <c r="AF2502">
        <f t="shared" si="483"/>
        <v>5</v>
      </c>
      <c r="AG2502" t="str">
        <f>VLOOKUP(F2502,vlookup!$A$2:$E$660,2,0)</f>
        <v>Retained</v>
      </c>
      <c r="AH2502" t="str">
        <f>VLOOKUP(F2502,vlookup!$A$2:$E$660,3,0)</f>
        <v>Service Contract</v>
      </c>
      <c r="AI2502" t="str">
        <f>VLOOKUP(F2502,vlookup!$A$2:$E$660,4,0)</f>
        <v>Used Car Programs</v>
      </c>
      <c r="AJ2502" t="str">
        <f>VLOOKUP(F2502,vlookup!$A$2:$E$660,5,0)</f>
        <v>High Mileage</v>
      </c>
      <c r="AL2502">
        <f t="shared" si="484"/>
        <v>18</v>
      </c>
      <c r="AM2502">
        <f t="shared" si="485"/>
        <v>71</v>
      </c>
      <c r="AN2502">
        <f t="shared" si="486"/>
        <v>1660</v>
      </c>
      <c r="AO2502" t="str">
        <f t="shared" si="487"/>
        <v/>
      </c>
      <c r="AP2502" t="str">
        <f t="shared" si="488"/>
        <v/>
      </c>
      <c r="AQ2502">
        <f t="shared" si="489"/>
        <v>-105.14</v>
      </c>
      <c r="AR2502" t="str">
        <f t="shared" si="490"/>
        <v/>
      </c>
      <c r="AS2502" t="str">
        <f t="shared" si="491"/>
        <v>4G105285E4-1</v>
      </c>
      <c r="AT2502" t="str">
        <f>IFERROR(IF(VLOOKUP(Y2502,vlookup!$I$2:$J$9,1,0)=Y2502,VLOOKUP(Y2502,vlookup!$I$2:$J$9,2,0),PROPER(Y2502)),PROPER(Y2502))</f>
        <v>Parts</v>
      </c>
      <c r="AU2502" t="str">
        <f>IFERROR(IF(B2502=VLOOKUP(B2502,vlookup!$L$2:$L$10,1,0),"Yes","No"),"No")</f>
        <v>No</v>
      </c>
    </row>
    <row r="2503" spans="1:47" ht="14.45" customHeight="1" x14ac:dyDescent="0.25">
      <c r="A2503" t="s">
        <v>1669</v>
      </c>
      <c r="B2503" s="31" t="s">
        <v>1670</v>
      </c>
      <c r="C2503">
        <v>2</v>
      </c>
      <c r="D2503">
        <v>1</v>
      </c>
      <c r="E2503" t="s">
        <v>382</v>
      </c>
      <c r="F2503" t="s">
        <v>205</v>
      </c>
      <c r="G2503" t="s">
        <v>543</v>
      </c>
      <c r="H2503" t="s">
        <v>1667</v>
      </c>
      <c r="I2503">
        <v>117353</v>
      </c>
      <c r="J2503" s="19">
        <v>41772</v>
      </c>
      <c r="K2503" s="19">
        <v>41790</v>
      </c>
      <c r="L2503">
        <v>201405</v>
      </c>
      <c r="M2503" s="19">
        <v>41760</v>
      </c>
      <c r="N2503">
        <v>24617</v>
      </c>
      <c r="O2503" t="s">
        <v>1070</v>
      </c>
      <c r="P2503" t="s">
        <v>1671</v>
      </c>
      <c r="Q2503" t="s">
        <v>639</v>
      </c>
      <c r="R2503">
        <v>280366</v>
      </c>
      <c r="S2503" s="19">
        <v>42388</v>
      </c>
      <c r="T2503">
        <v>134060</v>
      </c>
      <c r="U2503" t="s">
        <v>357</v>
      </c>
      <c r="V2503" s="19">
        <v>42401</v>
      </c>
      <c r="W2503" t="s">
        <v>3132</v>
      </c>
      <c r="X2503" t="s">
        <v>3133</v>
      </c>
      <c r="Y2503" t="s">
        <v>95</v>
      </c>
      <c r="Z2503" t="s">
        <v>358</v>
      </c>
      <c r="AA2503" s="29">
        <v>-567.29999999999995</v>
      </c>
      <c r="AB2503">
        <v>0</v>
      </c>
      <c r="AC2503">
        <f t="shared" si="480"/>
        <v>2016</v>
      </c>
      <c r="AD2503">
        <f t="shared" si="481"/>
        <v>2</v>
      </c>
      <c r="AE2503">
        <f t="shared" si="482"/>
        <v>2014</v>
      </c>
      <c r="AF2503">
        <f t="shared" si="483"/>
        <v>5</v>
      </c>
      <c r="AG2503" t="str">
        <f>VLOOKUP(F2503,vlookup!$A$2:$E$660,2,0)</f>
        <v>Retained</v>
      </c>
      <c r="AH2503" t="str">
        <f>VLOOKUP(F2503,vlookup!$A$2:$E$660,3,0)</f>
        <v>Service Contract</v>
      </c>
      <c r="AI2503" t="str">
        <f>VLOOKUP(F2503,vlookup!$A$2:$E$660,4,0)</f>
        <v>Used Car Programs</v>
      </c>
      <c r="AJ2503" t="str">
        <f>VLOOKUP(F2503,vlookup!$A$2:$E$660,5,0)</f>
        <v>High Mileage</v>
      </c>
      <c r="AL2503">
        <f t="shared" si="484"/>
        <v>18</v>
      </c>
      <c r="AM2503">
        <f t="shared" si="485"/>
        <v>618</v>
      </c>
      <c r="AN2503">
        <f t="shared" si="486"/>
        <v>16707</v>
      </c>
      <c r="AO2503" t="str">
        <f t="shared" si="487"/>
        <v/>
      </c>
      <c r="AP2503" t="str">
        <f t="shared" si="488"/>
        <v/>
      </c>
      <c r="AQ2503" t="str">
        <f t="shared" si="489"/>
        <v/>
      </c>
      <c r="AR2503">
        <f t="shared" si="490"/>
        <v>-567.29999999999995</v>
      </c>
      <c r="AS2503" t="str">
        <f t="shared" si="491"/>
        <v>4G105285E4-2</v>
      </c>
      <c r="AT2503" t="str">
        <f>IFERROR(IF(VLOOKUP(Y2503,vlookup!$I$2:$J$9,1,0)=Y2503,VLOOKUP(Y2503,vlookup!$I$2:$J$9,2,0),PROPER(Y2503)),PROPER(Y2503))</f>
        <v>Parts</v>
      </c>
      <c r="AU2503" t="str">
        <f>IFERROR(IF(B2503=VLOOKUP(B2503,vlookup!$L$2:$L$10,1,0),"Yes","No"),"No")</f>
        <v>No</v>
      </c>
    </row>
    <row r="2504" spans="1:47" ht="14.45" customHeight="1" x14ac:dyDescent="0.25">
      <c r="A2504" t="s">
        <v>1669</v>
      </c>
      <c r="B2504" s="31" t="s">
        <v>1670</v>
      </c>
      <c r="C2504">
        <v>2</v>
      </c>
      <c r="D2504">
        <v>1</v>
      </c>
      <c r="E2504" t="s">
        <v>382</v>
      </c>
      <c r="F2504" t="s">
        <v>205</v>
      </c>
      <c r="G2504" t="s">
        <v>543</v>
      </c>
      <c r="H2504" t="s">
        <v>1667</v>
      </c>
      <c r="I2504">
        <v>117353</v>
      </c>
      <c r="J2504" s="19">
        <v>41772</v>
      </c>
      <c r="K2504" s="19">
        <v>41790</v>
      </c>
      <c r="L2504">
        <v>201405</v>
      </c>
      <c r="M2504" s="19">
        <v>41760</v>
      </c>
      <c r="N2504">
        <v>24617</v>
      </c>
      <c r="O2504" t="s">
        <v>1070</v>
      </c>
      <c r="P2504" t="s">
        <v>1671</v>
      </c>
      <c r="Q2504" t="s">
        <v>639</v>
      </c>
      <c r="R2504">
        <v>280366</v>
      </c>
      <c r="S2504" s="19">
        <v>42388</v>
      </c>
      <c r="T2504">
        <v>134060</v>
      </c>
      <c r="U2504" t="s">
        <v>357</v>
      </c>
      <c r="V2504" s="19">
        <v>42401</v>
      </c>
      <c r="W2504" t="s">
        <v>367</v>
      </c>
      <c r="X2504" t="s">
        <v>368</v>
      </c>
      <c r="Y2504" t="s">
        <v>95</v>
      </c>
      <c r="Z2504" t="s">
        <v>365</v>
      </c>
      <c r="AA2504" s="29">
        <v>-35</v>
      </c>
      <c r="AB2504">
        <v>0</v>
      </c>
      <c r="AC2504">
        <f t="shared" si="480"/>
        <v>2016</v>
      </c>
      <c r="AD2504">
        <f t="shared" si="481"/>
        <v>2</v>
      </c>
      <c r="AE2504">
        <f t="shared" si="482"/>
        <v>2014</v>
      </c>
      <c r="AF2504">
        <f t="shared" si="483"/>
        <v>5</v>
      </c>
      <c r="AG2504" t="str">
        <f>VLOOKUP(F2504,vlookup!$A$2:$E$660,2,0)</f>
        <v>Retained</v>
      </c>
      <c r="AH2504" t="str">
        <f>VLOOKUP(F2504,vlookup!$A$2:$E$660,3,0)</f>
        <v>Service Contract</v>
      </c>
      <c r="AI2504" t="str">
        <f>VLOOKUP(F2504,vlookup!$A$2:$E$660,4,0)</f>
        <v>Used Car Programs</v>
      </c>
      <c r="AJ2504" t="str">
        <f>VLOOKUP(F2504,vlookup!$A$2:$E$660,5,0)</f>
        <v>High Mileage</v>
      </c>
      <c r="AL2504">
        <f t="shared" si="484"/>
        <v>18</v>
      </c>
      <c r="AM2504">
        <f t="shared" si="485"/>
        <v>618</v>
      </c>
      <c r="AN2504">
        <f t="shared" si="486"/>
        <v>16707</v>
      </c>
      <c r="AO2504" t="str">
        <f t="shared" si="487"/>
        <v/>
      </c>
      <c r="AP2504" t="str">
        <f t="shared" si="488"/>
        <v/>
      </c>
      <c r="AQ2504" t="str">
        <f t="shared" si="489"/>
        <v/>
      </c>
      <c r="AR2504">
        <f t="shared" si="490"/>
        <v>-35</v>
      </c>
      <c r="AS2504" t="str">
        <f t="shared" si="491"/>
        <v>4G105285E4-2</v>
      </c>
      <c r="AT2504" t="str">
        <f>IFERROR(IF(VLOOKUP(Y2504,vlookup!$I$2:$J$9,1,0)=Y2504,VLOOKUP(Y2504,vlookup!$I$2:$J$9,2,0),PROPER(Y2504)),PROPER(Y2504))</f>
        <v>Parts</v>
      </c>
      <c r="AU2504" t="str">
        <f>IFERROR(IF(B2504=VLOOKUP(B2504,vlookup!$L$2:$L$10,1,0),"Yes","No"),"No")</f>
        <v>No</v>
      </c>
    </row>
    <row r="2505" spans="1:47" ht="14.45" customHeight="1" x14ac:dyDescent="0.25">
      <c r="A2505" t="s">
        <v>1669</v>
      </c>
      <c r="B2505" s="31" t="s">
        <v>1670</v>
      </c>
      <c r="C2505">
        <v>2</v>
      </c>
      <c r="D2505">
        <v>1</v>
      </c>
      <c r="E2505" t="s">
        <v>382</v>
      </c>
      <c r="F2505" t="s">
        <v>205</v>
      </c>
      <c r="G2505" t="s">
        <v>543</v>
      </c>
      <c r="H2505" t="s">
        <v>1667</v>
      </c>
      <c r="I2505">
        <v>117353</v>
      </c>
      <c r="J2505" s="19">
        <v>41772</v>
      </c>
      <c r="K2505" s="19">
        <v>41790</v>
      </c>
      <c r="L2505">
        <v>201405</v>
      </c>
      <c r="M2505" s="19">
        <v>41760</v>
      </c>
      <c r="N2505">
        <v>24617</v>
      </c>
      <c r="O2505" t="s">
        <v>1070</v>
      </c>
      <c r="P2505" t="s">
        <v>1671</v>
      </c>
      <c r="Q2505" t="s">
        <v>639</v>
      </c>
      <c r="R2505">
        <v>280366</v>
      </c>
      <c r="S2505" s="19">
        <v>42388</v>
      </c>
      <c r="T2505">
        <v>134060</v>
      </c>
      <c r="U2505" t="s">
        <v>357</v>
      </c>
      <c r="V2505" s="19">
        <v>42401</v>
      </c>
      <c r="W2505" t="s">
        <v>624</v>
      </c>
      <c r="X2505" t="s">
        <v>625</v>
      </c>
      <c r="Y2505" t="s">
        <v>95</v>
      </c>
      <c r="Z2505" t="s">
        <v>364</v>
      </c>
      <c r="AA2505" s="29">
        <v>-38.6</v>
      </c>
      <c r="AB2505">
        <v>0</v>
      </c>
      <c r="AC2505">
        <f t="shared" si="480"/>
        <v>2016</v>
      </c>
      <c r="AD2505">
        <f t="shared" si="481"/>
        <v>2</v>
      </c>
      <c r="AE2505">
        <f t="shared" si="482"/>
        <v>2014</v>
      </c>
      <c r="AF2505">
        <f t="shared" si="483"/>
        <v>5</v>
      </c>
      <c r="AG2505" t="str">
        <f>VLOOKUP(F2505,vlookup!$A$2:$E$660,2,0)</f>
        <v>Retained</v>
      </c>
      <c r="AH2505" t="str">
        <f>VLOOKUP(F2505,vlookup!$A$2:$E$660,3,0)</f>
        <v>Service Contract</v>
      </c>
      <c r="AI2505" t="str">
        <f>VLOOKUP(F2505,vlookup!$A$2:$E$660,4,0)</f>
        <v>Used Car Programs</v>
      </c>
      <c r="AJ2505" t="str">
        <f>VLOOKUP(F2505,vlookup!$A$2:$E$660,5,0)</f>
        <v>High Mileage</v>
      </c>
      <c r="AL2505">
        <f t="shared" si="484"/>
        <v>18</v>
      </c>
      <c r="AM2505">
        <f t="shared" si="485"/>
        <v>618</v>
      </c>
      <c r="AN2505">
        <f t="shared" si="486"/>
        <v>16707</v>
      </c>
      <c r="AO2505" t="str">
        <f t="shared" si="487"/>
        <v/>
      </c>
      <c r="AP2505" t="str">
        <f t="shared" si="488"/>
        <v/>
      </c>
      <c r="AQ2505" t="str">
        <f t="shared" si="489"/>
        <v/>
      </c>
      <c r="AR2505">
        <f t="shared" si="490"/>
        <v>-38.6</v>
      </c>
      <c r="AS2505" t="str">
        <f t="shared" si="491"/>
        <v>4G105285E4-2</v>
      </c>
      <c r="AT2505" t="str">
        <f>IFERROR(IF(VLOOKUP(Y2505,vlookup!$I$2:$J$9,1,0)=Y2505,VLOOKUP(Y2505,vlookup!$I$2:$J$9,2,0),PROPER(Y2505)),PROPER(Y2505))</f>
        <v>Parts</v>
      </c>
      <c r="AU2505" t="str">
        <f>IFERROR(IF(B2505=VLOOKUP(B2505,vlookup!$L$2:$L$10,1,0),"Yes","No"),"No")</f>
        <v>No</v>
      </c>
    </row>
    <row r="2506" spans="1:47" ht="14.45" customHeight="1" x14ac:dyDescent="0.25">
      <c r="A2506" t="s">
        <v>1669</v>
      </c>
      <c r="B2506" s="31" t="s">
        <v>1670</v>
      </c>
      <c r="C2506">
        <v>2</v>
      </c>
      <c r="D2506">
        <v>1</v>
      </c>
      <c r="E2506" t="s">
        <v>382</v>
      </c>
      <c r="F2506" t="s">
        <v>205</v>
      </c>
      <c r="G2506" t="s">
        <v>543</v>
      </c>
      <c r="H2506" t="s">
        <v>1667</v>
      </c>
      <c r="I2506">
        <v>117353</v>
      </c>
      <c r="J2506" s="19">
        <v>41772</v>
      </c>
      <c r="K2506" s="19">
        <v>41790</v>
      </c>
      <c r="L2506">
        <v>201405</v>
      </c>
      <c r="M2506" s="19">
        <v>41760</v>
      </c>
      <c r="N2506">
        <v>24617</v>
      </c>
      <c r="O2506" t="s">
        <v>1070</v>
      </c>
      <c r="P2506" t="s">
        <v>1671</v>
      </c>
      <c r="Q2506" t="s">
        <v>639</v>
      </c>
      <c r="R2506">
        <v>280366</v>
      </c>
      <c r="S2506" s="19">
        <v>42388</v>
      </c>
      <c r="T2506">
        <v>134060</v>
      </c>
      <c r="U2506" t="s">
        <v>357</v>
      </c>
      <c r="V2506" s="19">
        <v>42401</v>
      </c>
      <c r="W2506" t="s">
        <v>648</v>
      </c>
      <c r="X2506" t="s">
        <v>649</v>
      </c>
      <c r="Y2506" t="s">
        <v>95</v>
      </c>
      <c r="Z2506" t="s">
        <v>364</v>
      </c>
      <c r="AA2506" s="29">
        <v>-16.7</v>
      </c>
      <c r="AB2506">
        <v>0</v>
      </c>
      <c r="AC2506">
        <f t="shared" si="480"/>
        <v>2016</v>
      </c>
      <c r="AD2506">
        <f t="shared" si="481"/>
        <v>2</v>
      </c>
      <c r="AE2506">
        <f t="shared" si="482"/>
        <v>2014</v>
      </c>
      <c r="AF2506">
        <f t="shared" si="483"/>
        <v>5</v>
      </c>
      <c r="AG2506" t="str">
        <f>VLOOKUP(F2506,vlookup!$A$2:$E$660,2,0)</f>
        <v>Retained</v>
      </c>
      <c r="AH2506" t="str">
        <f>VLOOKUP(F2506,vlookup!$A$2:$E$660,3,0)</f>
        <v>Service Contract</v>
      </c>
      <c r="AI2506" t="str">
        <f>VLOOKUP(F2506,vlookup!$A$2:$E$660,4,0)</f>
        <v>Used Car Programs</v>
      </c>
      <c r="AJ2506" t="str">
        <f>VLOOKUP(F2506,vlookup!$A$2:$E$660,5,0)</f>
        <v>High Mileage</v>
      </c>
      <c r="AL2506">
        <f t="shared" si="484"/>
        <v>18</v>
      </c>
      <c r="AM2506">
        <f t="shared" si="485"/>
        <v>618</v>
      </c>
      <c r="AN2506">
        <f t="shared" si="486"/>
        <v>16707</v>
      </c>
      <c r="AO2506" t="str">
        <f t="shared" si="487"/>
        <v/>
      </c>
      <c r="AP2506" t="str">
        <f t="shared" si="488"/>
        <v/>
      </c>
      <c r="AQ2506" t="str">
        <f t="shared" si="489"/>
        <v/>
      </c>
      <c r="AR2506">
        <f t="shared" si="490"/>
        <v>-16.7</v>
      </c>
      <c r="AS2506" t="str">
        <f t="shared" si="491"/>
        <v>4G105285E4-2</v>
      </c>
      <c r="AT2506" t="str">
        <f>IFERROR(IF(VLOOKUP(Y2506,vlookup!$I$2:$J$9,1,0)=Y2506,VLOOKUP(Y2506,vlookup!$I$2:$J$9,2,0),PROPER(Y2506)),PROPER(Y2506))</f>
        <v>Parts</v>
      </c>
      <c r="AU2506" t="str">
        <f>IFERROR(IF(B2506=VLOOKUP(B2506,vlookup!$L$2:$L$10,1,0),"Yes","No"),"No")</f>
        <v>No</v>
      </c>
    </row>
    <row r="2507" spans="1:47" ht="14.45" customHeight="1" x14ac:dyDescent="0.25">
      <c r="A2507" t="s">
        <v>1669</v>
      </c>
      <c r="B2507" s="31" t="s">
        <v>1670</v>
      </c>
      <c r="C2507">
        <v>2</v>
      </c>
      <c r="D2507">
        <v>1</v>
      </c>
      <c r="E2507" t="s">
        <v>382</v>
      </c>
      <c r="F2507" t="s">
        <v>205</v>
      </c>
      <c r="G2507" t="s">
        <v>543</v>
      </c>
      <c r="H2507" t="s">
        <v>1667</v>
      </c>
      <c r="I2507">
        <v>117353</v>
      </c>
      <c r="J2507" s="19">
        <v>41772</v>
      </c>
      <c r="K2507" s="19">
        <v>41790</v>
      </c>
      <c r="L2507">
        <v>201405</v>
      </c>
      <c r="M2507" s="19">
        <v>41760</v>
      </c>
      <c r="N2507">
        <v>24617</v>
      </c>
      <c r="O2507" t="s">
        <v>1070</v>
      </c>
      <c r="P2507" t="s">
        <v>1671</v>
      </c>
      <c r="Q2507" t="s">
        <v>639</v>
      </c>
      <c r="R2507">
        <v>280366</v>
      </c>
      <c r="S2507" s="19">
        <v>42388</v>
      </c>
      <c r="T2507">
        <v>134060</v>
      </c>
      <c r="U2507" t="s">
        <v>357</v>
      </c>
      <c r="V2507" s="19">
        <v>42401</v>
      </c>
      <c r="W2507" t="s">
        <v>593</v>
      </c>
      <c r="X2507" t="s">
        <v>594</v>
      </c>
      <c r="Y2507" t="s">
        <v>95</v>
      </c>
      <c r="Z2507" t="s">
        <v>364</v>
      </c>
      <c r="AA2507" s="29">
        <v>-40</v>
      </c>
      <c r="AB2507">
        <v>0</v>
      </c>
      <c r="AC2507">
        <f t="shared" si="480"/>
        <v>2016</v>
      </c>
      <c r="AD2507">
        <f t="shared" si="481"/>
        <v>2</v>
      </c>
      <c r="AE2507">
        <f t="shared" si="482"/>
        <v>2014</v>
      </c>
      <c r="AF2507">
        <f t="shared" si="483"/>
        <v>5</v>
      </c>
      <c r="AG2507" t="str">
        <f>VLOOKUP(F2507,vlookup!$A$2:$E$660,2,0)</f>
        <v>Retained</v>
      </c>
      <c r="AH2507" t="str">
        <f>VLOOKUP(F2507,vlookup!$A$2:$E$660,3,0)</f>
        <v>Service Contract</v>
      </c>
      <c r="AI2507" t="str">
        <f>VLOOKUP(F2507,vlookup!$A$2:$E$660,4,0)</f>
        <v>Used Car Programs</v>
      </c>
      <c r="AJ2507" t="str">
        <f>VLOOKUP(F2507,vlookup!$A$2:$E$660,5,0)</f>
        <v>High Mileage</v>
      </c>
      <c r="AL2507">
        <f t="shared" si="484"/>
        <v>18</v>
      </c>
      <c r="AM2507">
        <f t="shared" si="485"/>
        <v>618</v>
      </c>
      <c r="AN2507">
        <f t="shared" si="486"/>
        <v>16707</v>
      </c>
      <c r="AO2507" t="str">
        <f t="shared" si="487"/>
        <v/>
      </c>
      <c r="AP2507" t="str">
        <f t="shared" si="488"/>
        <v/>
      </c>
      <c r="AQ2507" t="str">
        <f t="shared" si="489"/>
        <v/>
      </c>
      <c r="AR2507">
        <f t="shared" si="490"/>
        <v>-40</v>
      </c>
      <c r="AS2507" t="str">
        <f t="shared" si="491"/>
        <v>4G105285E4-2</v>
      </c>
      <c r="AT2507" t="str">
        <f>IFERROR(IF(VLOOKUP(Y2507,vlookup!$I$2:$J$9,1,0)=Y2507,VLOOKUP(Y2507,vlookup!$I$2:$J$9,2,0),PROPER(Y2507)),PROPER(Y2507))</f>
        <v>Parts</v>
      </c>
      <c r="AU2507" t="str">
        <f>IFERROR(IF(B2507=VLOOKUP(B2507,vlookup!$L$2:$L$10,1,0),"Yes","No"),"No")</f>
        <v>No</v>
      </c>
    </row>
    <row r="2508" spans="1:47" ht="14.45" customHeight="1" x14ac:dyDescent="0.25">
      <c r="A2508" t="s">
        <v>1669</v>
      </c>
      <c r="B2508" s="31" t="s">
        <v>1670</v>
      </c>
      <c r="C2508">
        <v>2</v>
      </c>
      <c r="D2508">
        <v>1</v>
      </c>
      <c r="E2508" t="s">
        <v>382</v>
      </c>
      <c r="F2508" t="s">
        <v>205</v>
      </c>
      <c r="G2508" t="s">
        <v>543</v>
      </c>
      <c r="H2508" t="s">
        <v>1667</v>
      </c>
      <c r="I2508">
        <v>117353</v>
      </c>
      <c r="J2508" s="19">
        <v>41772</v>
      </c>
      <c r="K2508" s="19">
        <v>41790</v>
      </c>
      <c r="L2508">
        <v>201405</v>
      </c>
      <c r="M2508" s="19">
        <v>41760</v>
      </c>
      <c r="N2508">
        <v>24617</v>
      </c>
      <c r="O2508" t="s">
        <v>1070</v>
      </c>
      <c r="P2508" t="s">
        <v>1671</v>
      </c>
      <c r="Q2508" t="s">
        <v>639</v>
      </c>
      <c r="R2508">
        <v>280366</v>
      </c>
      <c r="S2508" s="19">
        <v>42388</v>
      </c>
      <c r="T2508">
        <v>134060</v>
      </c>
      <c r="U2508" t="s">
        <v>357</v>
      </c>
      <c r="V2508" s="19">
        <v>42401</v>
      </c>
      <c r="W2508" t="s">
        <v>988</v>
      </c>
      <c r="X2508" t="s">
        <v>989</v>
      </c>
      <c r="Y2508" t="s">
        <v>95</v>
      </c>
      <c r="Z2508" t="s">
        <v>364</v>
      </c>
      <c r="AA2508" s="29">
        <v>-42.02</v>
      </c>
      <c r="AB2508">
        <v>0</v>
      </c>
      <c r="AC2508">
        <f t="shared" si="480"/>
        <v>2016</v>
      </c>
      <c r="AD2508">
        <f t="shared" si="481"/>
        <v>2</v>
      </c>
      <c r="AE2508">
        <f t="shared" si="482"/>
        <v>2014</v>
      </c>
      <c r="AF2508">
        <f t="shared" si="483"/>
        <v>5</v>
      </c>
      <c r="AG2508" t="str">
        <f>VLOOKUP(F2508,vlookup!$A$2:$E$660,2,0)</f>
        <v>Retained</v>
      </c>
      <c r="AH2508" t="str">
        <f>VLOOKUP(F2508,vlookup!$A$2:$E$660,3,0)</f>
        <v>Service Contract</v>
      </c>
      <c r="AI2508" t="str">
        <f>VLOOKUP(F2508,vlookup!$A$2:$E$660,4,0)</f>
        <v>Used Car Programs</v>
      </c>
      <c r="AJ2508" t="str">
        <f>VLOOKUP(F2508,vlookup!$A$2:$E$660,5,0)</f>
        <v>High Mileage</v>
      </c>
      <c r="AL2508">
        <f t="shared" si="484"/>
        <v>18</v>
      </c>
      <c r="AM2508">
        <f t="shared" si="485"/>
        <v>618</v>
      </c>
      <c r="AN2508">
        <f t="shared" si="486"/>
        <v>16707</v>
      </c>
      <c r="AO2508" t="str">
        <f t="shared" si="487"/>
        <v/>
      </c>
      <c r="AP2508" t="str">
        <f t="shared" si="488"/>
        <v/>
      </c>
      <c r="AQ2508" t="str">
        <f t="shared" si="489"/>
        <v/>
      </c>
      <c r="AR2508">
        <f t="shared" si="490"/>
        <v>-42.02</v>
      </c>
      <c r="AS2508" t="str">
        <f t="shared" si="491"/>
        <v>4G105285E4-2</v>
      </c>
      <c r="AT2508" t="str">
        <f>IFERROR(IF(VLOOKUP(Y2508,vlookup!$I$2:$J$9,1,0)=Y2508,VLOOKUP(Y2508,vlookup!$I$2:$J$9,2,0),PROPER(Y2508)),PROPER(Y2508))</f>
        <v>Parts</v>
      </c>
      <c r="AU2508" t="str">
        <f>IFERROR(IF(B2508=VLOOKUP(B2508,vlookup!$L$2:$L$10,1,0),"Yes","No"),"No")</f>
        <v>No</v>
      </c>
    </row>
    <row r="2509" spans="1:47" ht="14.45" customHeight="1" x14ac:dyDescent="0.25">
      <c r="A2509" t="s">
        <v>1669</v>
      </c>
      <c r="B2509" s="31" t="s">
        <v>1670</v>
      </c>
      <c r="C2509">
        <v>2</v>
      </c>
      <c r="D2509">
        <v>1</v>
      </c>
      <c r="E2509" t="s">
        <v>382</v>
      </c>
      <c r="F2509" t="s">
        <v>205</v>
      </c>
      <c r="G2509" t="s">
        <v>543</v>
      </c>
      <c r="H2509" t="s">
        <v>1667</v>
      </c>
      <c r="I2509">
        <v>117353</v>
      </c>
      <c r="J2509" s="19">
        <v>41772</v>
      </c>
      <c r="K2509" s="19">
        <v>41790</v>
      </c>
      <c r="L2509">
        <v>201405</v>
      </c>
      <c r="M2509" s="19">
        <v>41760</v>
      </c>
      <c r="N2509">
        <v>24617</v>
      </c>
      <c r="O2509" t="s">
        <v>1070</v>
      </c>
      <c r="P2509" t="s">
        <v>1671</v>
      </c>
      <c r="Q2509" t="s">
        <v>639</v>
      </c>
      <c r="R2509">
        <v>280366</v>
      </c>
      <c r="S2509" s="19">
        <v>42388</v>
      </c>
      <c r="T2509">
        <v>134060</v>
      </c>
      <c r="U2509" t="s">
        <v>357</v>
      </c>
      <c r="V2509" s="19">
        <v>42401</v>
      </c>
      <c r="W2509" t="s">
        <v>1052</v>
      </c>
      <c r="X2509" t="s">
        <v>1053</v>
      </c>
      <c r="Y2509" t="s">
        <v>95</v>
      </c>
      <c r="Z2509" t="s">
        <v>364</v>
      </c>
      <c r="AA2509" s="29">
        <v>-31.88</v>
      </c>
      <c r="AB2509">
        <v>0</v>
      </c>
      <c r="AC2509">
        <f t="shared" si="480"/>
        <v>2016</v>
      </c>
      <c r="AD2509">
        <f t="shared" si="481"/>
        <v>2</v>
      </c>
      <c r="AE2509">
        <f t="shared" si="482"/>
        <v>2014</v>
      </c>
      <c r="AF2509">
        <f t="shared" si="483"/>
        <v>5</v>
      </c>
      <c r="AG2509" t="str">
        <f>VLOOKUP(F2509,vlookup!$A$2:$E$660,2,0)</f>
        <v>Retained</v>
      </c>
      <c r="AH2509" t="str">
        <f>VLOOKUP(F2509,vlookup!$A$2:$E$660,3,0)</f>
        <v>Service Contract</v>
      </c>
      <c r="AI2509" t="str">
        <f>VLOOKUP(F2509,vlookup!$A$2:$E$660,4,0)</f>
        <v>Used Car Programs</v>
      </c>
      <c r="AJ2509" t="str">
        <f>VLOOKUP(F2509,vlookup!$A$2:$E$660,5,0)</f>
        <v>High Mileage</v>
      </c>
      <c r="AL2509">
        <f t="shared" si="484"/>
        <v>18</v>
      </c>
      <c r="AM2509">
        <f t="shared" si="485"/>
        <v>618</v>
      </c>
      <c r="AN2509">
        <f t="shared" si="486"/>
        <v>16707</v>
      </c>
      <c r="AO2509" t="str">
        <f t="shared" si="487"/>
        <v/>
      </c>
      <c r="AP2509" t="str">
        <f t="shared" si="488"/>
        <v/>
      </c>
      <c r="AQ2509" t="str">
        <f t="shared" si="489"/>
        <v/>
      </c>
      <c r="AR2509">
        <f t="shared" si="490"/>
        <v>-31.88</v>
      </c>
      <c r="AS2509" t="str">
        <f t="shared" si="491"/>
        <v>4G105285E4-2</v>
      </c>
      <c r="AT2509" t="str">
        <f>IFERROR(IF(VLOOKUP(Y2509,vlookup!$I$2:$J$9,1,0)=Y2509,VLOOKUP(Y2509,vlookup!$I$2:$J$9,2,0),PROPER(Y2509)),PROPER(Y2509))</f>
        <v>Parts</v>
      </c>
      <c r="AU2509" t="str">
        <f>IFERROR(IF(B2509=VLOOKUP(B2509,vlookup!$L$2:$L$10,1,0),"Yes","No"),"No")</f>
        <v>No</v>
      </c>
    </row>
    <row r="2510" spans="1:47" ht="14.45" customHeight="1" x14ac:dyDescent="0.25">
      <c r="A2510" t="s">
        <v>1669</v>
      </c>
      <c r="B2510" s="31" t="s">
        <v>1670</v>
      </c>
      <c r="C2510">
        <v>2</v>
      </c>
      <c r="D2510">
        <v>1</v>
      </c>
      <c r="E2510" t="s">
        <v>382</v>
      </c>
      <c r="F2510" t="s">
        <v>205</v>
      </c>
      <c r="G2510" t="s">
        <v>543</v>
      </c>
      <c r="H2510" t="s">
        <v>1667</v>
      </c>
      <c r="I2510">
        <v>117353</v>
      </c>
      <c r="J2510" s="19">
        <v>41772</v>
      </c>
      <c r="K2510" s="19">
        <v>41790</v>
      </c>
      <c r="L2510">
        <v>201405</v>
      </c>
      <c r="M2510" s="19">
        <v>41760</v>
      </c>
      <c r="N2510">
        <v>24617</v>
      </c>
      <c r="O2510" t="s">
        <v>1070</v>
      </c>
      <c r="P2510" t="s">
        <v>1671</v>
      </c>
      <c r="Q2510" t="s">
        <v>639</v>
      </c>
      <c r="R2510">
        <v>280366</v>
      </c>
      <c r="S2510" s="19">
        <v>42388</v>
      </c>
      <c r="T2510">
        <v>134060</v>
      </c>
      <c r="U2510" t="s">
        <v>357</v>
      </c>
      <c r="V2510" s="19">
        <v>42401</v>
      </c>
      <c r="W2510" t="s">
        <v>1030</v>
      </c>
      <c r="X2510" t="s">
        <v>1031</v>
      </c>
      <c r="Y2510" t="s">
        <v>95</v>
      </c>
      <c r="Z2510" t="s">
        <v>364</v>
      </c>
      <c r="AA2510" s="29">
        <v>-45.78</v>
      </c>
      <c r="AB2510">
        <v>0</v>
      </c>
      <c r="AC2510">
        <f t="shared" si="480"/>
        <v>2016</v>
      </c>
      <c r="AD2510">
        <f t="shared" si="481"/>
        <v>2</v>
      </c>
      <c r="AE2510">
        <f t="shared" si="482"/>
        <v>2014</v>
      </c>
      <c r="AF2510">
        <f t="shared" si="483"/>
        <v>5</v>
      </c>
      <c r="AG2510" t="str">
        <f>VLOOKUP(F2510,vlookup!$A$2:$E$660,2,0)</f>
        <v>Retained</v>
      </c>
      <c r="AH2510" t="str">
        <f>VLOOKUP(F2510,vlookup!$A$2:$E$660,3,0)</f>
        <v>Service Contract</v>
      </c>
      <c r="AI2510" t="str">
        <f>VLOOKUP(F2510,vlookup!$A$2:$E$660,4,0)</f>
        <v>Used Car Programs</v>
      </c>
      <c r="AJ2510" t="str">
        <f>VLOOKUP(F2510,vlookup!$A$2:$E$660,5,0)</f>
        <v>High Mileage</v>
      </c>
      <c r="AL2510">
        <f t="shared" si="484"/>
        <v>18</v>
      </c>
      <c r="AM2510">
        <f t="shared" si="485"/>
        <v>618</v>
      </c>
      <c r="AN2510">
        <f t="shared" si="486"/>
        <v>16707</v>
      </c>
      <c r="AO2510" t="str">
        <f t="shared" si="487"/>
        <v/>
      </c>
      <c r="AP2510" t="str">
        <f t="shared" si="488"/>
        <v/>
      </c>
      <c r="AQ2510" t="str">
        <f t="shared" si="489"/>
        <v/>
      </c>
      <c r="AR2510">
        <f t="shared" si="490"/>
        <v>-45.78</v>
      </c>
      <c r="AS2510" t="str">
        <f t="shared" si="491"/>
        <v>4G105285E4-2</v>
      </c>
      <c r="AT2510" t="str">
        <f>IFERROR(IF(VLOOKUP(Y2510,vlookup!$I$2:$J$9,1,0)=Y2510,VLOOKUP(Y2510,vlookup!$I$2:$J$9,2,0),PROPER(Y2510)),PROPER(Y2510))</f>
        <v>Parts</v>
      </c>
      <c r="AU2510" t="str">
        <f>IFERROR(IF(B2510=VLOOKUP(B2510,vlookup!$L$2:$L$10,1,0),"Yes","No"),"No")</f>
        <v>No</v>
      </c>
    </row>
    <row r="2511" spans="1:47" ht="14.45" customHeight="1" x14ac:dyDescent="0.25">
      <c r="A2511" t="s">
        <v>1669</v>
      </c>
      <c r="B2511" s="31" t="s">
        <v>1670</v>
      </c>
      <c r="C2511">
        <v>2</v>
      </c>
      <c r="D2511">
        <v>1</v>
      </c>
      <c r="E2511" t="s">
        <v>382</v>
      </c>
      <c r="F2511" t="s">
        <v>205</v>
      </c>
      <c r="G2511" t="s">
        <v>543</v>
      </c>
      <c r="H2511" t="s">
        <v>1667</v>
      </c>
      <c r="I2511">
        <v>117353</v>
      </c>
      <c r="J2511" s="19">
        <v>41772</v>
      </c>
      <c r="K2511" s="19">
        <v>41790</v>
      </c>
      <c r="L2511">
        <v>201405</v>
      </c>
      <c r="M2511" s="19">
        <v>41760</v>
      </c>
      <c r="N2511">
        <v>24617</v>
      </c>
      <c r="O2511" t="s">
        <v>1070</v>
      </c>
      <c r="P2511" t="s">
        <v>1671</v>
      </c>
      <c r="Q2511" t="s">
        <v>639</v>
      </c>
      <c r="R2511">
        <v>280366</v>
      </c>
      <c r="S2511" s="19">
        <v>42388</v>
      </c>
      <c r="T2511">
        <v>134060</v>
      </c>
      <c r="U2511" t="s">
        <v>357</v>
      </c>
      <c r="V2511" s="19">
        <v>42401</v>
      </c>
      <c r="W2511" t="s">
        <v>1000</v>
      </c>
      <c r="X2511" t="s">
        <v>1001</v>
      </c>
      <c r="Y2511" t="s">
        <v>95</v>
      </c>
      <c r="Z2511" t="s">
        <v>364</v>
      </c>
      <c r="AA2511" s="29">
        <v>-27.14</v>
      </c>
      <c r="AB2511">
        <v>0</v>
      </c>
      <c r="AC2511">
        <f t="shared" si="480"/>
        <v>2016</v>
      </c>
      <c r="AD2511">
        <f t="shared" si="481"/>
        <v>2</v>
      </c>
      <c r="AE2511">
        <f t="shared" si="482"/>
        <v>2014</v>
      </c>
      <c r="AF2511">
        <f t="shared" si="483"/>
        <v>5</v>
      </c>
      <c r="AG2511" t="str">
        <f>VLOOKUP(F2511,vlookup!$A$2:$E$660,2,0)</f>
        <v>Retained</v>
      </c>
      <c r="AH2511" t="str">
        <f>VLOOKUP(F2511,vlookup!$A$2:$E$660,3,0)</f>
        <v>Service Contract</v>
      </c>
      <c r="AI2511" t="str">
        <f>VLOOKUP(F2511,vlookup!$A$2:$E$660,4,0)</f>
        <v>Used Car Programs</v>
      </c>
      <c r="AJ2511" t="str">
        <f>VLOOKUP(F2511,vlookup!$A$2:$E$660,5,0)</f>
        <v>High Mileage</v>
      </c>
      <c r="AL2511">
        <f t="shared" si="484"/>
        <v>18</v>
      </c>
      <c r="AM2511">
        <f t="shared" si="485"/>
        <v>618</v>
      </c>
      <c r="AN2511">
        <f t="shared" si="486"/>
        <v>16707</v>
      </c>
      <c r="AO2511" t="str">
        <f t="shared" si="487"/>
        <v/>
      </c>
      <c r="AP2511" t="str">
        <f t="shared" si="488"/>
        <v/>
      </c>
      <c r="AQ2511" t="str">
        <f t="shared" si="489"/>
        <v/>
      </c>
      <c r="AR2511">
        <f t="shared" si="490"/>
        <v>-27.14</v>
      </c>
      <c r="AS2511" t="str">
        <f t="shared" si="491"/>
        <v>4G105285E4-2</v>
      </c>
      <c r="AT2511" t="str">
        <f>IFERROR(IF(VLOOKUP(Y2511,vlookup!$I$2:$J$9,1,0)=Y2511,VLOOKUP(Y2511,vlookup!$I$2:$J$9,2,0),PROPER(Y2511)),PROPER(Y2511))</f>
        <v>Parts</v>
      </c>
      <c r="AU2511" t="str">
        <f>IFERROR(IF(B2511=VLOOKUP(B2511,vlookup!$L$2:$L$10,1,0),"Yes","No"),"No")</f>
        <v>No</v>
      </c>
    </row>
    <row r="2512" spans="1:47" ht="14.45" customHeight="1" x14ac:dyDescent="0.25">
      <c r="A2512" t="s">
        <v>1669</v>
      </c>
      <c r="B2512" s="31" t="s">
        <v>1670</v>
      </c>
      <c r="C2512">
        <v>2</v>
      </c>
      <c r="D2512">
        <v>1</v>
      </c>
      <c r="E2512" t="s">
        <v>382</v>
      </c>
      <c r="F2512" t="s">
        <v>205</v>
      </c>
      <c r="G2512" t="s">
        <v>543</v>
      </c>
      <c r="H2512" t="s">
        <v>1667</v>
      </c>
      <c r="I2512">
        <v>117353</v>
      </c>
      <c r="J2512" s="19">
        <v>41772</v>
      </c>
      <c r="K2512" s="19">
        <v>41790</v>
      </c>
      <c r="L2512">
        <v>201405</v>
      </c>
      <c r="M2512" s="19">
        <v>41760</v>
      </c>
      <c r="N2512">
        <v>24617</v>
      </c>
      <c r="O2512" t="s">
        <v>1070</v>
      </c>
      <c r="P2512" t="s">
        <v>1671</v>
      </c>
      <c r="Q2512" t="s">
        <v>639</v>
      </c>
      <c r="R2512">
        <v>280366</v>
      </c>
      <c r="S2512" s="19">
        <v>42388</v>
      </c>
      <c r="T2512">
        <v>134060</v>
      </c>
      <c r="U2512" t="s">
        <v>357</v>
      </c>
      <c r="V2512" s="19">
        <v>42401</v>
      </c>
      <c r="W2512" t="s">
        <v>1026</v>
      </c>
      <c r="X2512" t="s">
        <v>1027</v>
      </c>
      <c r="Y2512" t="s">
        <v>95</v>
      </c>
      <c r="Z2512" t="s">
        <v>364</v>
      </c>
      <c r="AA2512" s="29">
        <v>-109.63</v>
      </c>
      <c r="AB2512">
        <v>0</v>
      </c>
      <c r="AC2512">
        <f t="shared" si="480"/>
        <v>2016</v>
      </c>
      <c r="AD2512">
        <f t="shared" si="481"/>
        <v>2</v>
      </c>
      <c r="AE2512">
        <f t="shared" si="482"/>
        <v>2014</v>
      </c>
      <c r="AF2512">
        <f t="shared" si="483"/>
        <v>5</v>
      </c>
      <c r="AG2512" t="str">
        <f>VLOOKUP(F2512,vlookup!$A$2:$E$660,2,0)</f>
        <v>Retained</v>
      </c>
      <c r="AH2512" t="str">
        <f>VLOOKUP(F2512,vlookup!$A$2:$E$660,3,0)</f>
        <v>Service Contract</v>
      </c>
      <c r="AI2512" t="str">
        <f>VLOOKUP(F2512,vlookup!$A$2:$E$660,4,0)</f>
        <v>Used Car Programs</v>
      </c>
      <c r="AJ2512" t="str">
        <f>VLOOKUP(F2512,vlookup!$A$2:$E$660,5,0)</f>
        <v>High Mileage</v>
      </c>
      <c r="AL2512">
        <f t="shared" si="484"/>
        <v>18</v>
      </c>
      <c r="AM2512">
        <f t="shared" si="485"/>
        <v>618</v>
      </c>
      <c r="AN2512">
        <f t="shared" si="486"/>
        <v>16707</v>
      </c>
      <c r="AO2512" t="str">
        <f t="shared" si="487"/>
        <v/>
      </c>
      <c r="AP2512" t="str">
        <f t="shared" si="488"/>
        <v/>
      </c>
      <c r="AQ2512" t="str">
        <f t="shared" si="489"/>
        <v/>
      </c>
      <c r="AR2512">
        <f t="shared" si="490"/>
        <v>-109.63</v>
      </c>
      <c r="AS2512" t="str">
        <f t="shared" si="491"/>
        <v>4G105285E4-2</v>
      </c>
      <c r="AT2512" t="str">
        <f>IFERROR(IF(VLOOKUP(Y2512,vlookup!$I$2:$J$9,1,0)=Y2512,VLOOKUP(Y2512,vlookup!$I$2:$J$9,2,0),PROPER(Y2512)),PROPER(Y2512))</f>
        <v>Parts</v>
      </c>
      <c r="AU2512" t="str">
        <f>IFERROR(IF(B2512=VLOOKUP(B2512,vlookup!$L$2:$L$10,1,0),"Yes","No"),"No")</f>
        <v>No</v>
      </c>
    </row>
    <row r="2513" spans="1:47" ht="14.45" customHeight="1" x14ac:dyDescent="0.25">
      <c r="A2513" t="s">
        <v>1669</v>
      </c>
      <c r="B2513" s="31" t="s">
        <v>1670</v>
      </c>
      <c r="C2513">
        <v>2</v>
      </c>
      <c r="D2513">
        <v>1</v>
      </c>
      <c r="E2513" t="s">
        <v>382</v>
      </c>
      <c r="F2513" t="s">
        <v>205</v>
      </c>
      <c r="G2513" t="s">
        <v>543</v>
      </c>
      <c r="H2513" t="s">
        <v>1667</v>
      </c>
      <c r="I2513">
        <v>117353</v>
      </c>
      <c r="J2513" s="19">
        <v>41772</v>
      </c>
      <c r="K2513" s="19">
        <v>41790</v>
      </c>
      <c r="L2513">
        <v>201405</v>
      </c>
      <c r="M2513" s="19">
        <v>41760</v>
      </c>
      <c r="N2513">
        <v>24617</v>
      </c>
      <c r="O2513" t="s">
        <v>1070</v>
      </c>
      <c r="P2513" t="s">
        <v>1671</v>
      </c>
      <c r="Q2513" t="s">
        <v>639</v>
      </c>
      <c r="R2513">
        <v>280366</v>
      </c>
      <c r="S2513" s="19">
        <v>42388</v>
      </c>
      <c r="T2513">
        <v>134060</v>
      </c>
      <c r="U2513" t="s">
        <v>357</v>
      </c>
      <c r="V2513" s="19">
        <v>42401</v>
      </c>
      <c r="W2513" t="s">
        <v>2772</v>
      </c>
      <c r="X2513" t="s">
        <v>2773</v>
      </c>
      <c r="Y2513" t="s">
        <v>95</v>
      </c>
      <c r="Z2513" t="s">
        <v>364</v>
      </c>
      <c r="AA2513" s="29">
        <v>-2000</v>
      </c>
      <c r="AB2513">
        <v>0</v>
      </c>
      <c r="AC2513">
        <f t="shared" si="480"/>
        <v>2016</v>
      </c>
      <c r="AD2513">
        <f t="shared" si="481"/>
        <v>2</v>
      </c>
      <c r="AE2513">
        <f t="shared" si="482"/>
        <v>2014</v>
      </c>
      <c r="AF2513">
        <f t="shared" si="483"/>
        <v>5</v>
      </c>
      <c r="AG2513" t="str">
        <f>VLOOKUP(F2513,vlookup!$A$2:$E$660,2,0)</f>
        <v>Retained</v>
      </c>
      <c r="AH2513" t="str">
        <f>VLOOKUP(F2513,vlookup!$A$2:$E$660,3,0)</f>
        <v>Service Contract</v>
      </c>
      <c r="AI2513" t="str">
        <f>VLOOKUP(F2513,vlookup!$A$2:$E$660,4,0)</f>
        <v>Used Car Programs</v>
      </c>
      <c r="AJ2513" t="str">
        <f>VLOOKUP(F2513,vlookup!$A$2:$E$660,5,0)</f>
        <v>High Mileage</v>
      </c>
      <c r="AL2513">
        <f t="shared" si="484"/>
        <v>18</v>
      </c>
      <c r="AM2513">
        <f t="shared" si="485"/>
        <v>618</v>
      </c>
      <c r="AN2513">
        <f t="shared" si="486"/>
        <v>16707</v>
      </c>
      <c r="AO2513" t="str">
        <f t="shared" si="487"/>
        <v/>
      </c>
      <c r="AP2513" t="str">
        <f t="shared" si="488"/>
        <v/>
      </c>
      <c r="AQ2513" t="str">
        <f t="shared" si="489"/>
        <v/>
      </c>
      <c r="AR2513">
        <f t="shared" si="490"/>
        <v>-2000</v>
      </c>
      <c r="AS2513" t="str">
        <f t="shared" si="491"/>
        <v>4G105285E4-2</v>
      </c>
      <c r="AT2513" t="str">
        <f>IFERROR(IF(VLOOKUP(Y2513,vlookup!$I$2:$J$9,1,0)=Y2513,VLOOKUP(Y2513,vlookup!$I$2:$J$9,2,0),PROPER(Y2513)),PROPER(Y2513))</f>
        <v>Parts</v>
      </c>
      <c r="AU2513" t="str">
        <f>IFERROR(IF(B2513=VLOOKUP(B2513,vlookup!$L$2:$L$10,1,0),"Yes","No"),"No")</f>
        <v>No</v>
      </c>
    </row>
    <row r="2514" spans="1:47" ht="14.45" customHeight="1" x14ac:dyDescent="0.25">
      <c r="A2514" t="s">
        <v>1669</v>
      </c>
      <c r="B2514" s="31" t="s">
        <v>1670</v>
      </c>
      <c r="C2514">
        <v>2</v>
      </c>
      <c r="D2514">
        <v>1</v>
      </c>
      <c r="E2514" t="s">
        <v>382</v>
      </c>
      <c r="F2514" t="s">
        <v>205</v>
      </c>
      <c r="G2514" t="s">
        <v>543</v>
      </c>
      <c r="H2514" t="s">
        <v>1667</v>
      </c>
      <c r="I2514">
        <v>117353</v>
      </c>
      <c r="J2514" s="19">
        <v>41772</v>
      </c>
      <c r="K2514" s="19">
        <v>41790</v>
      </c>
      <c r="L2514">
        <v>201405</v>
      </c>
      <c r="M2514" s="19">
        <v>41760</v>
      </c>
      <c r="N2514">
        <v>24617</v>
      </c>
      <c r="O2514" t="s">
        <v>1070</v>
      </c>
      <c r="P2514" t="s">
        <v>1671</v>
      </c>
      <c r="Q2514" t="s">
        <v>639</v>
      </c>
      <c r="R2514">
        <v>280366</v>
      </c>
      <c r="S2514" s="19">
        <v>42388</v>
      </c>
      <c r="T2514">
        <v>134060</v>
      </c>
      <c r="U2514" t="s">
        <v>357</v>
      </c>
      <c r="V2514" s="19">
        <v>42401</v>
      </c>
      <c r="W2514" t="s">
        <v>3415</v>
      </c>
      <c r="X2514" t="s">
        <v>3416</v>
      </c>
      <c r="Y2514" t="s">
        <v>95</v>
      </c>
      <c r="Z2514" t="s">
        <v>369</v>
      </c>
      <c r="AA2514" s="29">
        <v>-31.98</v>
      </c>
      <c r="AB2514">
        <v>0</v>
      </c>
      <c r="AC2514">
        <f t="shared" si="480"/>
        <v>2016</v>
      </c>
      <c r="AD2514">
        <f t="shared" si="481"/>
        <v>2</v>
      </c>
      <c r="AE2514">
        <f t="shared" si="482"/>
        <v>2014</v>
      </c>
      <c r="AF2514">
        <f t="shared" si="483"/>
        <v>5</v>
      </c>
      <c r="AG2514" t="str">
        <f>VLOOKUP(F2514,vlookup!$A$2:$E$660,2,0)</f>
        <v>Retained</v>
      </c>
      <c r="AH2514" t="str">
        <f>VLOOKUP(F2514,vlookup!$A$2:$E$660,3,0)</f>
        <v>Service Contract</v>
      </c>
      <c r="AI2514" t="str">
        <f>VLOOKUP(F2514,vlookup!$A$2:$E$660,4,0)</f>
        <v>Used Car Programs</v>
      </c>
      <c r="AJ2514" t="str">
        <f>VLOOKUP(F2514,vlookup!$A$2:$E$660,5,0)</f>
        <v>High Mileage</v>
      </c>
      <c r="AL2514">
        <f t="shared" si="484"/>
        <v>18</v>
      </c>
      <c r="AM2514">
        <f t="shared" si="485"/>
        <v>618</v>
      </c>
      <c r="AN2514">
        <f t="shared" si="486"/>
        <v>16707</v>
      </c>
      <c r="AO2514" t="str">
        <f t="shared" si="487"/>
        <v/>
      </c>
      <c r="AP2514" t="str">
        <f t="shared" si="488"/>
        <v/>
      </c>
      <c r="AQ2514" t="str">
        <f t="shared" si="489"/>
        <v/>
      </c>
      <c r="AR2514">
        <f t="shared" si="490"/>
        <v>-31.98</v>
      </c>
      <c r="AS2514" t="str">
        <f t="shared" si="491"/>
        <v>4G105285E4-2</v>
      </c>
      <c r="AT2514" t="str">
        <f>IFERROR(IF(VLOOKUP(Y2514,vlookup!$I$2:$J$9,1,0)=Y2514,VLOOKUP(Y2514,vlookup!$I$2:$J$9,2,0),PROPER(Y2514)),PROPER(Y2514))</f>
        <v>Parts</v>
      </c>
      <c r="AU2514" t="str">
        <f>IFERROR(IF(B2514=VLOOKUP(B2514,vlookup!$L$2:$L$10,1,0),"Yes","No"),"No")</f>
        <v>No</v>
      </c>
    </row>
    <row r="2515" spans="1:47" ht="14.45" customHeight="1" x14ac:dyDescent="0.25">
      <c r="A2515" t="s">
        <v>1672</v>
      </c>
      <c r="B2515" s="31" t="s">
        <v>1673</v>
      </c>
      <c r="C2515">
        <v>2</v>
      </c>
      <c r="D2515">
        <v>1</v>
      </c>
      <c r="E2515" t="s">
        <v>382</v>
      </c>
      <c r="F2515" t="s">
        <v>205</v>
      </c>
      <c r="G2515" t="s">
        <v>543</v>
      </c>
      <c r="H2515" t="s">
        <v>1667</v>
      </c>
      <c r="I2515">
        <v>112942</v>
      </c>
      <c r="J2515" s="19">
        <v>41829</v>
      </c>
      <c r="K2515" s="19">
        <v>41851</v>
      </c>
      <c r="L2515">
        <v>201407</v>
      </c>
      <c r="M2515" s="19">
        <v>41821</v>
      </c>
      <c r="N2515">
        <v>24616</v>
      </c>
      <c r="O2515" t="s">
        <v>1076</v>
      </c>
      <c r="P2515" t="s">
        <v>1675</v>
      </c>
      <c r="Q2515" t="s">
        <v>924</v>
      </c>
      <c r="R2515">
        <v>6211</v>
      </c>
      <c r="S2515" s="19">
        <v>41967</v>
      </c>
      <c r="T2515">
        <v>119490</v>
      </c>
      <c r="U2515" t="s">
        <v>357</v>
      </c>
      <c r="V2515" s="19">
        <v>41989</v>
      </c>
      <c r="W2515" t="s">
        <v>3134</v>
      </c>
      <c r="X2515" t="s">
        <v>3135</v>
      </c>
      <c r="Y2515" t="s">
        <v>95</v>
      </c>
      <c r="Z2515" t="s">
        <v>364</v>
      </c>
      <c r="AA2515" s="29">
        <v>-292.77</v>
      </c>
      <c r="AB2515">
        <v>0</v>
      </c>
      <c r="AC2515">
        <f t="shared" si="480"/>
        <v>2014</v>
      </c>
      <c r="AD2515">
        <f t="shared" si="481"/>
        <v>12</v>
      </c>
      <c r="AE2515">
        <f t="shared" si="482"/>
        <v>2014</v>
      </c>
      <c r="AF2515">
        <f t="shared" si="483"/>
        <v>7</v>
      </c>
      <c r="AG2515" t="str">
        <f>VLOOKUP(F2515,vlookup!$A$2:$E$660,2,0)</f>
        <v>Retained</v>
      </c>
      <c r="AH2515" t="str">
        <f>VLOOKUP(F2515,vlookup!$A$2:$E$660,3,0)</f>
        <v>Service Contract</v>
      </c>
      <c r="AI2515" t="str">
        <f>VLOOKUP(F2515,vlookup!$A$2:$E$660,4,0)</f>
        <v>Used Car Programs</v>
      </c>
      <c r="AJ2515" t="str">
        <f>VLOOKUP(F2515,vlookup!$A$2:$E$660,5,0)</f>
        <v>High Mileage</v>
      </c>
      <c r="AL2515">
        <f t="shared" si="484"/>
        <v>22</v>
      </c>
      <c r="AM2515">
        <f t="shared" si="485"/>
        <v>157</v>
      </c>
      <c r="AN2515">
        <f t="shared" si="486"/>
        <v>6548</v>
      </c>
      <c r="AO2515" t="str">
        <f t="shared" si="487"/>
        <v/>
      </c>
      <c r="AP2515" t="str">
        <f t="shared" si="488"/>
        <v/>
      </c>
      <c r="AQ2515" t="str">
        <f t="shared" si="489"/>
        <v/>
      </c>
      <c r="AR2515">
        <f t="shared" si="490"/>
        <v>-292.77</v>
      </c>
      <c r="AS2515" t="str">
        <f t="shared" si="491"/>
        <v>8G148375G4-2</v>
      </c>
      <c r="AT2515" t="str">
        <f>IFERROR(IF(VLOOKUP(Y2515,vlookup!$I$2:$J$9,1,0)=Y2515,VLOOKUP(Y2515,vlookup!$I$2:$J$9,2,0),PROPER(Y2515)),PROPER(Y2515))</f>
        <v>Parts</v>
      </c>
      <c r="AU2515" t="str">
        <f>IFERROR(IF(B2515=VLOOKUP(B2515,vlookup!$L$2:$L$10,1,0),"Yes","No"),"No")</f>
        <v>No</v>
      </c>
    </row>
    <row r="2516" spans="1:47" ht="14.45" customHeight="1" x14ac:dyDescent="0.25">
      <c r="A2516" t="s">
        <v>1676</v>
      </c>
      <c r="B2516" s="31" t="s">
        <v>1677</v>
      </c>
      <c r="C2516">
        <v>1</v>
      </c>
      <c r="D2516">
        <v>1</v>
      </c>
      <c r="E2516" t="s">
        <v>571</v>
      </c>
      <c r="F2516" t="s">
        <v>464</v>
      </c>
      <c r="G2516" t="s">
        <v>543</v>
      </c>
      <c r="H2516" t="s">
        <v>1451</v>
      </c>
      <c r="I2516">
        <v>156594</v>
      </c>
      <c r="J2516" s="19">
        <v>43671</v>
      </c>
      <c r="K2516" s="19">
        <v>43704</v>
      </c>
      <c r="L2516">
        <v>201908</v>
      </c>
      <c r="M2516" s="19">
        <v>43678</v>
      </c>
      <c r="N2516">
        <v>24617</v>
      </c>
      <c r="O2516" t="s">
        <v>1070</v>
      </c>
      <c r="P2516" t="s">
        <v>3765</v>
      </c>
      <c r="Q2516" t="s">
        <v>120</v>
      </c>
      <c r="R2516">
        <v>607782</v>
      </c>
      <c r="S2516" s="19">
        <v>43707</v>
      </c>
      <c r="T2516">
        <v>158935</v>
      </c>
      <c r="U2516" t="s">
        <v>356</v>
      </c>
      <c r="V2516" s="19">
        <v>43711</v>
      </c>
      <c r="W2516" t="s">
        <v>610</v>
      </c>
      <c r="X2516" t="s">
        <v>611</v>
      </c>
      <c r="Y2516" t="s">
        <v>95</v>
      </c>
      <c r="Z2516" t="s">
        <v>364</v>
      </c>
      <c r="AA2516" s="29">
        <v>-1209.42</v>
      </c>
      <c r="AB2516">
        <v>0</v>
      </c>
      <c r="AC2516">
        <f t="shared" si="480"/>
        <v>2019</v>
      </c>
      <c r="AD2516">
        <f t="shared" si="481"/>
        <v>9</v>
      </c>
      <c r="AE2516">
        <f t="shared" si="482"/>
        <v>2019</v>
      </c>
      <c r="AF2516">
        <f t="shared" si="483"/>
        <v>7</v>
      </c>
      <c r="AG2516" t="str">
        <f>VLOOKUP(F2516,vlookup!$A$2:$E$660,2,0)</f>
        <v>Retained</v>
      </c>
      <c r="AH2516" t="str">
        <f>VLOOKUP(F2516,vlookup!$A$2:$E$660,3,0)</f>
        <v>Service Contract</v>
      </c>
      <c r="AI2516" t="str">
        <f>VLOOKUP(F2516,vlookup!$A$2:$E$660,4,0)</f>
        <v>Used Car Programs</v>
      </c>
      <c r="AJ2516" t="str">
        <f>VLOOKUP(F2516,vlookup!$A$2:$E$660,5,0)</f>
        <v>High Mileage</v>
      </c>
      <c r="AL2516">
        <f t="shared" si="484"/>
        <v>32</v>
      </c>
      <c r="AM2516">
        <f t="shared" si="485"/>
        <v>38</v>
      </c>
      <c r="AN2516">
        <f t="shared" si="486"/>
        <v>2341</v>
      </c>
      <c r="AO2516" t="str">
        <f t="shared" si="487"/>
        <v/>
      </c>
      <c r="AP2516">
        <f t="shared" si="488"/>
        <v>-1209.42</v>
      </c>
      <c r="AQ2516" t="str">
        <f t="shared" si="489"/>
        <v/>
      </c>
      <c r="AR2516" t="str">
        <f t="shared" si="490"/>
        <v/>
      </c>
      <c r="AS2516" t="str">
        <f t="shared" si="491"/>
        <v>8G265392G9-1</v>
      </c>
      <c r="AT2516" t="str">
        <f>IFERROR(IF(VLOOKUP(Y2516,vlookup!$I$2:$J$9,1,0)=Y2516,VLOOKUP(Y2516,vlookup!$I$2:$J$9,2,0),PROPER(Y2516)),PROPER(Y2516))</f>
        <v>Parts</v>
      </c>
      <c r="AU2516" t="str">
        <f>IFERROR(IF(B2516=VLOOKUP(B2516,vlookup!$L$2:$L$10,1,0),"Yes","No"),"No")</f>
        <v>No</v>
      </c>
    </row>
    <row r="2517" spans="1:47" ht="14.45" customHeight="1" x14ac:dyDescent="0.25">
      <c r="A2517" t="s">
        <v>1678</v>
      </c>
      <c r="B2517" s="31" t="s">
        <v>1679</v>
      </c>
      <c r="C2517">
        <v>2</v>
      </c>
      <c r="D2517">
        <v>3</v>
      </c>
      <c r="E2517" t="s">
        <v>382</v>
      </c>
      <c r="F2517" t="s">
        <v>464</v>
      </c>
      <c r="G2517" t="s">
        <v>543</v>
      </c>
      <c r="H2517" t="s">
        <v>1667</v>
      </c>
      <c r="I2517">
        <v>126445</v>
      </c>
      <c r="J2517" s="19">
        <v>44550</v>
      </c>
      <c r="K2517" s="19">
        <v>44594</v>
      </c>
      <c r="L2517">
        <v>202201</v>
      </c>
      <c r="M2517" s="19">
        <v>44562</v>
      </c>
      <c r="N2517">
        <v>24616</v>
      </c>
      <c r="O2517" t="s">
        <v>1076</v>
      </c>
      <c r="P2517" t="s">
        <v>3299</v>
      </c>
      <c r="Q2517" t="s">
        <v>359</v>
      </c>
      <c r="R2517">
        <v>336975</v>
      </c>
      <c r="S2517" s="19">
        <v>44790</v>
      </c>
      <c r="T2517">
        <v>139564</v>
      </c>
      <c r="U2517" t="s">
        <v>357</v>
      </c>
      <c r="V2517" s="19">
        <v>44799</v>
      </c>
      <c r="W2517" t="s">
        <v>976</v>
      </c>
      <c r="X2517" t="s">
        <v>977</v>
      </c>
      <c r="Y2517" t="s">
        <v>95</v>
      </c>
      <c r="Z2517" t="s">
        <v>369</v>
      </c>
      <c r="AA2517" s="29">
        <v>-2550</v>
      </c>
      <c r="AB2517">
        <v>0</v>
      </c>
      <c r="AC2517">
        <f t="shared" si="480"/>
        <v>2022</v>
      </c>
      <c r="AD2517">
        <f t="shared" si="481"/>
        <v>8</v>
      </c>
      <c r="AE2517">
        <f t="shared" si="482"/>
        <v>2021</v>
      </c>
      <c r="AF2517">
        <f t="shared" si="483"/>
        <v>12</v>
      </c>
      <c r="AG2517" t="str">
        <f>VLOOKUP(F2517,vlookup!$A$2:$E$660,2,0)</f>
        <v>Retained</v>
      </c>
      <c r="AH2517" t="str">
        <f>VLOOKUP(F2517,vlookup!$A$2:$E$660,3,0)</f>
        <v>Service Contract</v>
      </c>
      <c r="AI2517" t="str">
        <f>VLOOKUP(F2517,vlookup!$A$2:$E$660,4,0)</f>
        <v>Used Car Programs</v>
      </c>
      <c r="AJ2517" t="str">
        <f>VLOOKUP(F2517,vlookup!$A$2:$E$660,5,0)</f>
        <v>High Mileage</v>
      </c>
      <c r="AL2517">
        <f t="shared" si="484"/>
        <v>42</v>
      </c>
      <c r="AM2517">
        <f t="shared" si="485"/>
        <v>246</v>
      </c>
      <c r="AN2517">
        <f t="shared" si="486"/>
        <v>13119</v>
      </c>
      <c r="AO2517" t="str">
        <f t="shared" si="487"/>
        <v/>
      </c>
      <c r="AP2517" t="str">
        <f t="shared" si="488"/>
        <v/>
      </c>
      <c r="AQ2517" t="str">
        <f t="shared" si="489"/>
        <v/>
      </c>
      <c r="AR2517">
        <f t="shared" si="490"/>
        <v>-2550</v>
      </c>
      <c r="AS2517" t="str">
        <f t="shared" si="491"/>
        <v>ZAGAG186978L21-2</v>
      </c>
      <c r="AT2517" t="str">
        <f>IFERROR(IF(VLOOKUP(Y2517,vlookup!$I$2:$J$9,1,0)=Y2517,VLOOKUP(Y2517,vlookup!$I$2:$J$9,2,0),PROPER(Y2517)),PROPER(Y2517))</f>
        <v>Parts</v>
      </c>
      <c r="AU2517" t="str">
        <f>IFERROR(IF(B2517=VLOOKUP(B2517,vlookup!$L$2:$L$10,1,0),"Yes","No"),"No")</f>
        <v>No</v>
      </c>
    </row>
    <row r="2518" spans="1:47" ht="14.45" customHeight="1" x14ac:dyDescent="0.25">
      <c r="A2518" t="s">
        <v>1681</v>
      </c>
      <c r="B2518" s="31" t="s">
        <v>1682</v>
      </c>
      <c r="C2518">
        <v>1</v>
      </c>
      <c r="D2518">
        <v>1</v>
      </c>
      <c r="E2518" t="s">
        <v>382</v>
      </c>
      <c r="F2518" t="s">
        <v>238</v>
      </c>
      <c r="G2518" t="s">
        <v>3735</v>
      </c>
      <c r="H2518" t="s">
        <v>1683</v>
      </c>
      <c r="I2518">
        <v>89780</v>
      </c>
      <c r="J2518" s="19">
        <v>41874</v>
      </c>
      <c r="K2518" s="19">
        <v>41907</v>
      </c>
      <c r="L2518">
        <v>201409</v>
      </c>
      <c r="M2518" s="19">
        <v>41883</v>
      </c>
      <c r="N2518">
        <v>24617</v>
      </c>
      <c r="O2518" t="s">
        <v>1070</v>
      </c>
      <c r="P2518" t="s">
        <v>1684</v>
      </c>
      <c r="Q2518" t="s">
        <v>924</v>
      </c>
      <c r="R2518">
        <v>8776</v>
      </c>
      <c r="S2518" s="19">
        <v>41968</v>
      </c>
      <c r="T2518">
        <v>91975</v>
      </c>
      <c r="U2518" t="s">
        <v>357</v>
      </c>
      <c r="V2518" s="19">
        <v>41974</v>
      </c>
      <c r="W2518" t="s">
        <v>2866</v>
      </c>
      <c r="X2518" t="s">
        <v>2867</v>
      </c>
      <c r="Y2518" t="s">
        <v>95</v>
      </c>
      <c r="Z2518" t="s">
        <v>603</v>
      </c>
      <c r="AA2518" s="29">
        <v>-20</v>
      </c>
      <c r="AB2518">
        <v>0</v>
      </c>
      <c r="AC2518">
        <f t="shared" si="480"/>
        <v>2014</v>
      </c>
      <c r="AD2518">
        <f t="shared" si="481"/>
        <v>12</v>
      </c>
      <c r="AE2518">
        <f t="shared" si="482"/>
        <v>2014</v>
      </c>
      <c r="AF2518">
        <f t="shared" si="483"/>
        <v>8</v>
      </c>
      <c r="AG2518" t="str">
        <f>VLOOKUP(F2518,vlookup!$A$2:$E$660,2,0)</f>
        <v>Retained</v>
      </c>
      <c r="AH2518" t="str">
        <f>VLOOKUP(F2518,vlookup!$A$2:$E$660,3,0)</f>
        <v>Service Contract</v>
      </c>
      <c r="AI2518" t="str">
        <f>VLOOKUP(F2518,vlookup!$A$2:$E$660,4,0)</f>
        <v>Used Car Programs</v>
      </c>
      <c r="AJ2518" t="str">
        <f>VLOOKUP(F2518,vlookup!$A$2:$E$660,5,0)</f>
        <v>High Mileage</v>
      </c>
      <c r="AL2518">
        <f t="shared" si="484"/>
        <v>32</v>
      </c>
      <c r="AM2518">
        <f t="shared" si="485"/>
        <v>98</v>
      </c>
      <c r="AN2518">
        <f t="shared" si="486"/>
        <v>2195</v>
      </c>
      <c r="AO2518" t="str">
        <f t="shared" si="487"/>
        <v/>
      </c>
      <c r="AP2518" t="str">
        <f t="shared" si="488"/>
        <v/>
      </c>
      <c r="AQ2518" t="str">
        <f t="shared" si="489"/>
        <v/>
      </c>
      <c r="AR2518">
        <f t="shared" si="490"/>
        <v>-20</v>
      </c>
      <c r="AS2518" t="str">
        <f t="shared" si="491"/>
        <v>8S582863H4Y-1</v>
      </c>
      <c r="AT2518" t="str">
        <f>IFERROR(IF(VLOOKUP(Y2518,vlookup!$I$2:$J$9,1,0)=Y2518,VLOOKUP(Y2518,vlookup!$I$2:$J$9,2,0),PROPER(Y2518)),PROPER(Y2518))</f>
        <v>Parts</v>
      </c>
      <c r="AU2518" t="str">
        <f>IFERROR(IF(B2518=VLOOKUP(B2518,vlookup!$L$2:$L$10,1,0),"Yes","No"),"No")</f>
        <v>No</v>
      </c>
    </row>
    <row r="2519" spans="1:47" ht="14.45" customHeight="1" x14ac:dyDescent="0.25">
      <c r="A2519" t="s">
        <v>1681</v>
      </c>
      <c r="B2519" s="31" t="s">
        <v>1682</v>
      </c>
      <c r="C2519">
        <v>1</v>
      </c>
      <c r="D2519">
        <v>1</v>
      </c>
      <c r="E2519" t="s">
        <v>382</v>
      </c>
      <c r="F2519" t="s">
        <v>238</v>
      </c>
      <c r="G2519" t="s">
        <v>3735</v>
      </c>
      <c r="H2519" t="s">
        <v>1683</v>
      </c>
      <c r="I2519">
        <v>89780</v>
      </c>
      <c r="J2519" s="19">
        <v>41874</v>
      </c>
      <c r="K2519" s="19">
        <v>41907</v>
      </c>
      <c r="L2519">
        <v>201409</v>
      </c>
      <c r="M2519" s="19">
        <v>41883</v>
      </c>
      <c r="N2519">
        <v>24617</v>
      </c>
      <c r="O2519" t="s">
        <v>1070</v>
      </c>
      <c r="P2519" t="s">
        <v>1684</v>
      </c>
      <c r="Q2519" t="s">
        <v>924</v>
      </c>
      <c r="R2519">
        <v>8776</v>
      </c>
      <c r="S2519" s="19">
        <v>41968</v>
      </c>
      <c r="T2519">
        <v>91975</v>
      </c>
      <c r="U2519" t="s">
        <v>357</v>
      </c>
      <c r="V2519" s="19">
        <v>41974</v>
      </c>
      <c r="W2519" t="s">
        <v>2848</v>
      </c>
      <c r="X2519" t="s">
        <v>2849</v>
      </c>
      <c r="Y2519" t="s">
        <v>95</v>
      </c>
      <c r="Z2519" t="s">
        <v>603</v>
      </c>
      <c r="AA2519" s="29">
        <v>-297.45999999999998</v>
      </c>
      <c r="AB2519">
        <v>0</v>
      </c>
      <c r="AC2519">
        <f t="shared" si="480"/>
        <v>2014</v>
      </c>
      <c r="AD2519">
        <f t="shared" si="481"/>
        <v>12</v>
      </c>
      <c r="AE2519">
        <f t="shared" si="482"/>
        <v>2014</v>
      </c>
      <c r="AF2519">
        <f t="shared" si="483"/>
        <v>8</v>
      </c>
      <c r="AG2519" t="str">
        <f>VLOOKUP(F2519,vlookup!$A$2:$E$660,2,0)</f>
        <v>Retained</v>
      </c>
      <c r="AH2519" t="str">
        <f>VLOOKUP(F2519,vlookup!$A$2:$E$660,3,0)</f>
        <v>Service Contract</v>
      </c>
      <c r="AI2519" t="str">
        <f>VLOOKUP(F2519,vlookup!$A$2:$E$660,4,0)</f>
        <v>Used Car Programs</v>
      </c>
      <c r="AJ2519" t="str">
        <f>VLOOKUP(F2519,vlookup!$A$2:$E$660,5,0)</f>
        <v>High Mileage</v>
      </c>
      <c r="AL2519">
        <f t="shared" si="484"/>
        <v>32</v>
      </c>
      <c r="AM2519">
        <f t="shared" si="485"/>
        <v>98</v>
      </c>
      <c r="AN2519">
        <f t="shared" si="486"/>
        <v>2195</v>
      </c>
      <c r="AO2519" t="str">
        <f t="shared" si="487"/>
        <v/>
      </c>
      <c r="AP2519" t="str">
        <f t="shared" si="488"/>
        <v/>
      </c>
      <c r="AQ2519" t="str">
        <f t="shared" si="489"/>
        <v/>
      </c>
      <c r="AR2519">
        <f t="shared" si="490"/>
        <v>-297.45999999999998</v>
      </c>
      <c r="AS2519" t="str">
        <f t="shared" si="491"/>
        <v>8S582863H4Y-1</v>
      </c>
      <c r="AT2519" t="str">
        <f>IFERROR(IF(VLOOKUP(Y2519,vlookup!$I$2:$J$9,1,0)=Y2519,VLOOKUP(Y2519,vlookup!$I$2:$J$9,2,0),PROPER(Y2519)),PROPER(Y2519))</f>
        <v>Parts</v>
      </c>
      <c r="AU2519" t="str">
        <f>IFERROR(IF(B2519=VLOOKUP(B2519,vlookup!$L$2:$L$10,1,0),"Yes","No"),"No")</f>
        <v>No</v>
      </c>
    </row>
    <row r="2520" spans="1:47" ht="14.45" customHeight="1" x14ac:dyDescent="0.25">
      <c r="A2520" t="s">
        <v>1681</v>
      </c>
      <c r="B2520" s="31" t="s">
        <v>1682</v>
      </c>
      <c r="C2520">
        <v>1</v>
      </c>
      <c r="D2520">
        <v>1</v>
      </c>
      <c r="E2520" t="s">
        <v>382</v>
      </c>
      <c r="F2520" t="s">
        <v>238</v>
      </c>
      <c r="G2520" t="s">
        <v>3735</v>
      </c>
      <c r="H2520" t="s">
        <v>1683</v>
      </c>
      <c r="I2520">
        <v>89780</v>
      </c>
      <c r="J2520" s="19">
        <v>41874</v>
      </c>
      <c r="K2520" s="19">
        <v>41907</v>
      </c>
      <c r="L2520">
        <v>201409</v>
      </c>
      <c r="M2520" s="19">
        <v>41883</v>
      </c>
      <c r="N2520">
        <v>24617</v>
      </c>
      <c r="O2520" t="s">
        <v>1070</v>
      </c>
      <c r="P2520" t="s">
        <v>1684</v>
      </c>
      <c r="Q2520" t="s">
        <v>924</v>
      </c>
      <c r="R2520">
        <v>8776</v>
      </c>
      <c r="S2520" s="19">
        <v>41968</v>
      </c>
      <c r="T2520">
        <v>91975</v>
      </c>
      <c r="U2520" t="s">
        <v>357</v>
      </c>
      <c r="V2520" s="19">
        <v>41974</v>
      </c>
      <c r="W2520" t="s">
        <v>3104</v>
      </c>
      <c r="X2520" t="s">
        <v>3105</v>
      </c>
      <c r="Y2520" t="s">
        <v>95</v>
      </c>
      <c r="Z2520" t="s">
        <v>603</v>
      </c>
      <c r="AA2520" s="29">
        <v>-514.78</v>
      </c>
      <c r="AB2520">
        <v>0</v>
      </c>
      <c r="AC2520">
        <f t="shared" si="480"/>
        <v>2014</v>
      </c>
      <c r="AD2520">
        <f t="shared" si="481"/>
        <v>12</v>
      </c>
      <c r="AE2520">
        <f t="shared" si="482"/>
        <v>2014</v>
      </c>
      <c r="AF2520">
        <f t="shared" si="483"/>
        <v>8</v>
      </c>
      <c r="AG2520" t="str">
        <f>VLOOKUP(F2520,vlookup!$A$2:$E$660,2,0)</f>
        <v>Retained</v>
      </c>
      <c r="AH2520" t="str">
        <f>VLOOKUP(F2520,vlookup!$A$2:$E$660,3,0)</f>
        <v>Service Contract</v>
      </c>
      <c r="AI2520" t="str">
        <f>VLOOKUP(F2520,vlookup!$A$2:$E$660,4,0)</f>
        <v>Used Car Programs</v>
      </c>
      <c r="AJ2520" t="str">
        <f>VLOOKUP(F2520,vlookup!$A$2:$E$660,5,0)</f>
        <v>High Mileage</v>
      </c>
      <c r="AL2520">
        <f t="shared" si="484"/>
        <v>32</v>
      </c>
      <c r="AM2520">
        <f t="shared" si="485"/>
        <v>98</v>
      </c>
      <c r="AN2520">
        <f t="shared" si="486"/>
        <v>2195</v>
      </c>
      <c r="AO2520" t="str">
        <f t="shared" si="487"/>
        <v/>
      </c>
      <c r="AP2520" t="str">
        <f t="shared" si="488"/>
        <v/>
      </c>
      <c r="AQ2520" t="str">
        <f t="shared" si="489"/>
        <v/>
      </c>
      <c r="AR2520">
        <f t="shared" si="490"/>
        <v>-514.78</v>
      </c>
      <c r="AS2520" t="str">
        <f t="shared" si="491"/>
        <v>8S582863H4Y-1</v>
      </c>
      <c r="AT2520" t="str">
        <f>IFERROR(IF(VLOOKUP(Y2520,vlookup!$I$2:$J$9,1,0)=Y2520,VLOOKUP(Y2520,vlookup!$I$2:$J$9,2,0),PROPER(Y2520)),PROPER(Y2520))</f>
        <v>Parts</v>
      </c>
      <c r="AU2520" t="str">
        <f>IFERROR(IF(B2520=VLOOKUP(B2520,vlookup!$L$2:$L$10,1,0),"Yes","No"),"No")</f>
        <v>No</v>
      </c>
    </row>
    <row r="2521" spans="1:47" ht="14.45" customHeight="1" x14ac:dyDescent="0.25">
      <c r="A2521" t="s">
        <v>1685</v>
      </c>
      <c r="B2521" s="31" t="s">
        <v>3600</v>
      </c>
      <c r="C2521">
        <v>1</v>
      </c>
      <c r="D2521">
        <v>1</v>
      </c>
      <c r="E2521" t="s">
        <v>571</v>
      </c>
      <c r="F2521" t="s">
        <v>205</v>
      </c>
      <c r="G2521" t="s">
        <v>3735</v>
      </c>
      <c r="H2521" t="s">
        <v>1683</v>
      </c>
      <c r="I2521">
        <v>126140</v>
      </c>
      <c r="J2521" s="19">
        <v>42141</v>
      </c>
      <c r="K2521" s="19">
        <v>42185</v>
      </c>
      <c r="L2521">
        <v>201506</v>
      </c>
      <c r="M2521" s="19">
        <v>42156</v>
      </c>
      <c r="N2521">
        <v>24617</v>
      </c>
      <c r="O2521" t="s">
        <v>1070</v>
      </c>
      <c r="P2521" t="s">
        <v>1686</v>
      </c>
      <c r="Q2521" t="s">
        <v>924</v>
      </c>
      <c r="R2521">
        <v>733177</v>
      </c>
      <c r="S2521" s="19">
        <v>42303</v>
      </c>
      <c r="T2521">
        <v>131286</v>
      </c>
      <c r="U2521" t="s">
        <v>357</v>
      </c>
      <c r="V2521" s="19">
        <v>42312</v>
      </c>
      <c r="W2521" t="s">
        <v>2866</v>
      </c>
      <c r="X2521" t="s">
        <v>2867</v>
      </c>
      <c r="Y2521" t="s">
        <v>95</v>
      </c>
      <c r="Z2521" t="s">
        <v>603</v>
      </c>
      <c r="AA2521" s="29">
        <v>-11.9</v>
      </c>
      <c r="AB2521">
        <v>0</v>
      </c>
      <c r="AC2521">
        <f t="shared" si="480"/>
        <v>2015</v>
      </c>
      <c r="AD2521">
        <f t="shared" si="481"/>
        <v>11</v>
      </c>
      <c r="AE2521">
        <f t="shared" si="482"/>
        <v>2015</v>
      </c>
      <c r="AF2521">
        <f t="shared" si="483"/>
        <v>5</v>
      </c>
      <c r="AG2521" t="str">
        <f>VLOOKUP(F2521,vlookup!$A$2:$E$660,2,0)</f>
        <v>Retained</v>
      </c>
      <c r="AH2521" t="str">
        <f>VLOOKUP(F2521,vlookup!$A$2:$E$660,3,0)</f>
        <v>Service Contract</v>
      </c>
      <c r="AI2521" t="str">
        <f>VLOOKUP(F2521,vlookup!$A$2:$E$660,4,0)</f>
        <v>Used Car Programs</v>
      </c>
      <c r="AJ2521" t="str">
        <f>VLOOKUP(F2521,vlookup!$A$2:$E$660,5,0)</f>
        <v>High Mileage</v>
      </c>
      <c r="AL2521">
        <f t="shared" si="484"/>
        <v>43</v>
      </c>
      <c r="AM2521">
        <f t="shared" si="485"/>
        <v>167</v>
      </c>
      <c r="AN2521">
        <f t="shared" si="486"/>
        <v>5146</v>
      </c>
      <c r="AO2521" t="str">
        <f t="shared" si="487"/>
        <v/>
      </c>
      <c r="AP2521" t="str">
        <f t="shared" si="488"/>
        <v/>
      </c>
      <c r="AQ2521" t="str">
        <f t="shared" si="489"/>
        <v/>
      </c>
      <c r="AR2521">
        <f t="shared" si="490"/>
        <v>-11.9</v>
      </c>
      <c r="AS2521" t="str">
        <f t="shared" si="491"/>
        <v>102109002-1</v>
      </c>
      <c r="AT2521" t="str">
        <f>IFERROR(IF(VLOOKUP(Y2521,vlookup!$I$2:$J$9,1,0)=Y2521,VLOOKUP(Y2521,vlookup!$I$2:$J$9,2,0),PROPER(Y2521)),PROPER(Y2521))</f>
        <v>Parts</v>
      </c>
      <c r="AU2521" t="str">
        <f>IFERROR(IF(B2521=VLOOKUP(B2521,vlookup!$L$2:$L$10,1,0),"Yes","No"),"No")</f>
        <v>No</v>
      </c>
    </row>
    <row r="2522" spans="1:47" ht="14.45" customHeight="1" x14ac:dyDescent="0.25">
      <c r="A2522" t="s">
        <v>1685</v>
      </c>
      <c r="B2522" s="31" t="s">
        <v>3600</v>
      </c>
      <c r="C2522">
        <v>1</v>
      </c>
      <c r="D2522">
        <v>1</v>
      </c>
      <c r="E2522" t="s">
        <v>571</v>
      </c>
      <c r="F2522" t="s">
        <v>205</v>
      </c>
      <c r="G2522" t="s">
        <v>3735</v>
      </c>
      <c r="H2522" t="s">
        <v>1683</v>
      </c>
      <c r="I2522">
        <v>126140</v>
      </c>
      <c r="J2522" s="19">
        <v>42141</v>
      </c>
      <c r="K2522" s="19">
        <v>42185</v>
      </c>
      <c r="L2522">
        <v>201506</v>
      </c>
      <c r="M2522" s="19">
        <v>42156</v>
      </c>
      <c r="N2522">
        <v>24617</v>
      </c>
      <c r="O2522" t="s">
        <v>1070</v>
      </c>
      <c r="P2522" t="s">
        <v>1686</v>
      </c>
      <c r="Q2522" t="s">
        <v>924</v>
      </c>
      <c r="R2522">
        <v>733177</v>
      </c>
      <c r="S2522" s="19">
        <v>42303</v>
      </c>
      <c r="T2522">
        <v>131286</v>
      </c>
      <c r="U2522" t="s">
        <v>357</v>
      </c>
      <c r="V2522" s="19">
        <v>42312</v>
      </c>
      <c r="W2522" t="s">
        <v>3104</v>
      </c>
      <c r="X2522" t="s">
        <v>3105</v>
      </c>
      <c r="Y2522" t="s">
        <v>95</v>
      </c>
      <c r="Z2522" t="s">
        <v>603</v>
      </c>
      <c r="AA2522" s="29">
        <v>-450</v>
      </c>
      <c r="AB2522">
        <v>0</v>
      </c>
      <c r="AC2522">
        <f t="shared" si="480"/>
        <v>2015</v>
      </c>
      <c r="AD2522">
        <f t="shared" si="481"/>
        <v>11</v>
      </c>
      <c r="AE2522">
        <f t="shared" si="482"/>
        <v>2015</v>
      </c>
      <c r="AF2522">
        <f t="shared" si="483"/>
        <v>5</v>
      </c>
      <c r="AG2522" t="str">
        <f>VLOOKUP(F2522,vlookup!$A$2:$E$660,2,0)</f>
        <v>Retained</v>
      </c>
      <c r="AH2522" t="str">
        <f>VLOOKUP(F2522,vlookup!$A$2:$E$660,3,0)</f>
        <v>Service Contract</v>
      </c>
      <c r="AI2522" t="str">
        <f>VLOOKUP(F2522,vlookup!$A$2:$E$660,4,0)</f>
        <v>Used Car Programs</v>
      </c>
      <c r="AJ2522" t="str">
        <f>VLOOKUP(F2522,vlookup!$A$2:$E$660,5,0)</f>
        <v>High Mileage</v>
      </c>
      <c r="AL2522">
        <f t="shared" si="484"/>
        <v>43</v>
      </c>
      <c r="AM2522">
        <f t="shared" si="485"/>
        <v>167</v>
      </c>
      <c r="AN2522">
        <f t="shared" si="486"/>
        <v>5146</v>
      </c>
      <c r="AO2522" t="str">
        <f t="shared" si="487"/>
        <v/>
      </c>
      <c r="AP2522" t="str">
        <f t="shared" si="488"/>
        <v/>
      </c>
      <c r="AQ2522" t="str">
        <f t="shared" si="489"/>
        <v/>
      </c>
      <c r="AR2522">
        <f t="shared" si="490"/>
        <v>-450</v>
      </c>
      <c r="AS2522" t="str">
        <f t="shared" si="491"/>
        <v>102109002-1</v>
      </c>
      <c r="AT2522" t="str">
        <f>IFERROR(IF(VLOOKUP(Y2522,vlookup!$I$2:$J$9,1,0)=Y2522,VLOOKUP(Y2522,vlookup!$I$2:$J$9,2,0),PROPER(Y2522)),PROPER(Y2522))</f>
        <v>Parts</v>
      </c>
      <c r="AU2522" t="str">
        <f>IFERROR(IF(B2522=VLOOKUP(B2522,vlookup!$L$2:$L$10,1,0),"Yes","No"),"No")</f>
        <v>No</v>
      </c>
    </row>
    <row r="2523" spans="1:47" ht="14.45" customHeight="1" x14ac:dyDescent="0.25">
      <c r="A2523" t="s">
        <v>2622</v>
      </c>
      <c r="B2523" s="31" t="s">
        <v>2623</v>
      </c>
      <c r="C2523">
        <v>1</v>
      </c>
      <c r="D2523">
        <v>1</v>
      </c>
      <c r="E2523" t="s">
        <v>382</v>
      </c>
      <c r="F2523" t="s">
        <v>464</v>
      </c>
      <c r="G2523" t="s">
        <v>3708</v>
      </c>
      <c r="H2523" t="s">
        <v>942</v>
      </c>
      <c r="I2523">
        <v>148589</v>
      </c>
      <c r="J2523" s="19">
        <v>43666</v>
      </c>
      <c r="K2523" s="19">
        <v>43704</v>
      </c>
      <c r="L2523">
        <v>201908</v>
      </c>
      <c r="M2523" s="19">
        <v>43678</v>
      </c>
      <c r="N2523">
        <v>24617</v>
      </c>
      <c r="O2523" t="s">
        <v>1070</v>
      </c>
      <c r="P2523" t="s">
        <v>3808</v>
      </c>
      <c r="Q2523" t="s">
        <v>924</v>
      </c>
      <c r="R2523">
        <v>808504</v>
      </c>
      <c r="S2523" s="19">
        <v>44098</v>
      </c>
      <c r="T2523">
        <v>159592</v>
      </c>
      <c r="U2523" t="s">
        <v>356</v>
      </c>
      <c r="V2523" s="19">
        <v>44123</v>
      </c>
      <c r="W2523" t="s">
        <v>2797</v>
      </c>
      <c r="X2523" t="s">
        <v>2798</v>
      </c>
      <c r="Y2523" t="s">
        <v>95</v>
      </c>
      <c r="Z2523" t="s">
        <v>364</v>
      </c>
      <c r="AA2523" s="29">
        <v>-2935</v>
      </c>
      <c r="AB2523">
        <v>0</v>
      </c>
      <c r="AC2523">
        <f t="shared" si="480"/>
        <v>2020</v>
      </c>
      <c r="AD2523">
        <f t="shared" si="481"/>
        <v>10</v>
      </c>
      <c r="AE2523">
        <f t="shared" si="482"/>
        <v>2019</v>
      </c>
      <c r="AF2523">
        <f t="shared" si="483"/>
        <v>7</v>
      </c>
      <c r="AG2523" t="str">
        <f>VLOOKUP(F2523,vlookup!$A$2:$E$660,2,0)</f>
        <v>Retained</v>
      </c>
      <c r="AH2523" t="str">
        <f>VLOOKUP(F2523,vlookup!$A$2:$E$660,3,0)</f>
        <v>Service Contract</v>
      </c>
      <c r="AI2523" t="str">
        <f>VLOOKUP(F2523,vlookup!$A$2:$E$660,4,0)</f>
        <v>Used Car Programs</v>
      </c>
      <c r="AJ2523" t="str">
        <f>VLOOKUP(F2523,vlookup!$A$2:$E$660,5,0)</f>
        <v>High Mileage</v>
      </c>
      <c r="AL2523">
        <f t="shared" si="484"/>
        <v>37</v>
      </c>
      <c r="AM2523">
        <f t="shared" si="485"/>
        <v>449</v>
      </c>
      <c r="AN2523">
        <f t="shared" si="486"/>
        <v>11003</v>
      </c>
      <c r="AO2523" t="str">
        <f t="shared" si="487"/>
        <v/>
      </c>
      <c r="AP2523" t="str">
        <f t="shared" si="488"/>
        <v/>
      </c>
      <c r="AQ2523" t="str">
        <f t="shared" si="489"/>
        <v/>
      </c>
      <c r="AR2523">
        <f t="shared" si="490"/>
        <v>-2935</v>
      </c>
      <c r="AS2523" t="str">
        <f t="shared" si="491"/>
        <v>8G232822G9-1</v>
      </c>
      <c r="AT2523" t="str">
        <f>IFERROR(IF(VLOOKUP(Y2523,vlookup!$I$2:$J$9,1,0)=Y2523,VLOOKUP(Y2523,vlookup!$I$2:$J$9,2,0),PROPER(Y2523)),PROPER(Y2523))</f>
        <v>Parts</v>
      </c>
      <c r="AU2523" t="str">
        <f>IFERROR(IF(B2523=VLOOKUP(B2523,vlookup!$L$2:$L$10,1,0),"Yes","No"),"No")</f>
        <v>No</v>
      </c>
    </row>
    <row r="2524" spans="1:47" ht="14.45" customHeight="1" x14ac:dyDescent="0.25">
      <c r="A2524" t="s">
        <v>1687</v>
      </c>
      <c r="B2524" s="31" t="s">
        <v>1688</v>
      </c>
      <c r="C2524">
        <v>1</v>
      </c>
      <c r="D2524">
        <v>1</v>
      </c>
      <c r="E2524" t="s">
        <v>382</v>
      </c>
      <c r="F2524" t="s">
        <v>464</v>
      </c>
      <c r="G2524" t="s">
        <v>3708</v>
      </c>
      <c r="H2524" t="s">
        <v>942</v>
      </c>
      <c r="I2524">
        <v>107234</v>
      </c>
      <c r="J2524" s="19">
        <v>43525</v>
      </c>
      <c r="K2524" s="19">
        <v>43566</v>
      </c>
      <c r="L2524">
        <v>201904</v>
      </c>
      <c r="M2524" s="19">
        <v>43556</v>
      </c>
      <c r="N2524">
        <v>24616</v>
      </c>
      <c r="O2524" t="s">
        <v>1076</v>
      </c>
      <c r="P2524" t="s">
        <v>1448</v>
      </c>
      <c r="Q2524" t="s">
        <v>924</v>
      </c>
      <c r="R2524">
        <v>16090300</v>
      </c>
      <c r="S2524" s="19">
        <v>44117</v>
      </c>
      <c r="T2524">
        <v>131014</v>
      </c>
      <c r="U2524" t="s">
        <v>356</v>
      </c>
      <c r="V2524" s="19">
        <v>44151</v>
      </c>
      <c r="W2524" t="s">
        <v>967</v>
      </c>
      <c r="X2524" t="s">
        <v>968</v>
      </c>
      <c r="Y2524" t="s">
        <v>95</v>
      </c>
      <c r="Z2524" t="s">
        <v>364</v>
      </c>
      <c r="AA2524" s="29">
        <v>-2316.7600000000002</v>
      </c>
      <c r="AB2524">
        <v>0</v>
      </c>
      <c r="AC2524">
        <f t="shared" si="480"/>
        <v>2020</v>
      </c>
      <c r="AD2524">
        <f t="shared" si="481"/>
        <v>11</v>
      </c>
      <c r="AE2524">
        <f t="shared" si="482"/>
        <v>2019</v>
      </c>
      <c r="AF2524">
        <f t="shared" si="483"/>
        <v>3</v>
      </c>
      <c r="AG2524" t="str">
        <f>VLOOKUP(F2524,vlookup!$A$2:$E$660,2,0)</f>
        <v>Retained</v>
      </c>
      <c r="AH2524" t="str">
        <f>VLOOKUP(F2524,vlookup!$A$2:$E$660,3,0)</f>
        <v>Service Contract</v>
      </c>
      <c r="AI2524" t="str">
        <f>VLOOKUP(F2524,vlookup!$A$2:$E$660,4,0)</f>
        <v>Used Car Programs</v>
      </c>
      <c r="AJ2524" t="str">
        <f>VLOOKUP(F2524,vlookup!$A$2:$E$660,5,0)</f>
        <v>High Mileage</v>
      </c>
      <c r="AL2524">
        <f t="shared" si="484"/>
        <v>40</v>
      </c>
      <c r="AM2524">
        <f t="shared" si="485"/>
        <v>615</v>
      </c>
      <c r="AN2524">
        <f t="shared" si="486"/>
        <v>23780</v>
      </c>
      <c r="AO2524" t="str">
        <f t="shared" si="487"/>
        <v/>
      </c>
      <c r="AP2524" t="str">
        <f t="shared" si="488"/>
        <v/>
      </c>
      <c r="AQ2524" t="str">
        <f t="shared" si="489"/>
        <v/>
      </c>
      <c r="AR2524">
        <f t="shared" si="490"/>
        <v>-2316.7600000000002</v>
      </c>
      <c r="AS2524" t="str">
        <f t="shared" si="491"/>
        <v>9G277166C9-1</v>
      </c>
      <c r="AT2524" t="str">
        <f>IFERROR(IF(VLOOKUP(Y2524,vlookup!$I$2:$J$9,1,0)=Y2524,VLOOKUP(Y2524,vlookup!$I$2:$J$9,2,0),PROPER(Y2524)),PROPER(Y2524))</f>
        <v>Parts</v>
      </c>
      <c r="AU2524" t="str">
        <f>IFERROR(IF(B2524=VLOOKUP(B2524,vlookup!$L$2:$L$10,1,0),"Yes","No"),"No")</f>
        <v>No</v>
      </c>
    </row>
    <row r="2525" spans="1:47" ht="14.45" customHeight="1" x14ac:dyDescent="0.25">
      <c r="A2525" t="s">
        <v>1689</v>
      </c>
      <c r="B2525" s="31" t="s">
        <v>1690</v>
      </c>
      <c r="C2525">
        <v>2</v>
      </c>
      <c r="D2525">
        <v>1</v>
      </c>
      <c r="E2525" t="s">
        <v>382</v>
      </c>
      <c r="F2525" t="s">
        <v>60</v>
      </c>
      <c r="G2525" t="s">
        <v>633</v>
      </c>
      <c r="H2525" t="s">
        <v>3767</v>
      </c>
      <c r="I2525">
        <v>145584</v>
      </c>
      <c r="J2525" s="19">
        <v>41650</v>
      </c>
      <c r="K2525" s="19">
        <v>41691</v>
      </c>
      <c r="L2525">
        <v>201402</v>
      </c>
      <c r="M2525" s="19">
        <v>41671</v>
      </c>
      <c r="N2525">
        <v>24616</v>
      </c>
      <c r="O2525" t="s">
        <v>1076</v>
      </c>
      <c r="P2525" t="s">
        <v>1691</v>
      </c>
      <c r="Q2525" t="s">
        <v>924</v>
      </c>
      <c r="R2525">
        <v>38297</v>
      </c>
      <c r="S2525" s="19">
        <v>41996</v>
      </c>
      <c r="T2525">
        <v>157906</v>
      </c>
      <c r="U2525" t="s">
        <v>357</v>
      </c>
      <c r="V2525" s="19">
        <v>42018</v>
      </c>
      <c r="W2525" t="s">
        <v>2895</v>
      </c>
      <c r="X2525" t="s">
        <v>2896</v>
      </c>
      <c r="Y2525" t="s">
        <v>95</v>
      </c>
      <c r="Z2525" t="s">
        <v>364</v>
      </c>
      <c r="AA2525" s="29">
        <v>-9.6199999999999992</v>
      </c>
      <c r="AB2525">
        <v>0</v>
      </c>
      <c r="AC2525">
        <f t="shared" si="480"/>
        <v>2015</v>
      </c>
      <c r="AD2525">
        <f t="shared" si="481"/>
        <v>1</v>
      </c>
      <c r="AE2525">
        <f t="shared" si="482"/>
        <v>2014</v>
      </c>
      <c r="AF2525">
        <f t="shared" si="483"/>
        <v>1</v>
      </c>
      <c r="AG2525" t="str">
        <f>VLOOKUP(F2525,vlookup!$A$2:$E$660,2,0)</f>
        <v>Retained</v>
      </c>
      <c r="AH2525" t="str">
        <f>VLOOKUP(F2525,vlookup!$A$2:$E$660,3,0)</f>
        <v>Service Contract</v>
      </c>
      <c r="AI2525" t="str">
        <f>VLOOKUP(F2525,vlookup!$A$2:$E$660,4,0)</f>
        <v>Used Car Programs</v>
      </c>
      <c r="AJ2525" t="str">
        <f>VLOOKUP(F2525,vlookup!$A$2:$E$660,5,0)</f>
        <v>High Mileage</v>
      </c>
      <c r="AL2525">
        <f t="shared" si="484"/>
        <v>40</v>
      </c>
      <c r="AM2525">
        <f t="shared" si="485"/>
        <v>363</v>
      </c>
      <c r="AN2525">
        <f t="shared" si="486"/>
        <v>12322</v>
      </c>
      <c r="AO2525" t="str">
        <f t="shared" si="487"/>
        <v/>
      </c>
      <c r="AP2525" t="str">
        <f t="shared" si="488"/>
        <v/>
      </c>
      <c r="AQ2525" t="str">
        <f t="shared" si="489"/>
        <v/>
      </c>
      <c r="AR2525">
        <f t="shared" si="490"/>
        <v>-9.6199999999999992</v>
      </c>
      <c r="AS2525" t="str">
        <f t="shared" si="491"/>
        <v>4G301915A4Y-2</v>
      </c>
      <c r="AT2525" t="str">
        <f>IFERROR(IF(VLOOKUP(Y2525,vlookup!$I$2:$J$9,1,0)=Y2525,VLOOKUP(Y2525,vlookup!$I$2:$J$9,2,0),PROPER(Y2525)),PROPER(Y2525))</f>
        <v>Parts</v>
      </c>
      <c r="AU2525" t="str">
        <f>IFERROR(IF(B2525=VLOOKUP(B2525,vlookup!$L$2:$L$10,1,0),"Yes","No"),"No")</f>
        <v>No</v>
      </c>
    </row>
    <row r="2526" spans="1:47" ht="14.45" customHeight="1" x14ac:dyDescent="0.25">
      <c r="A2526" t="s">
        <v>1689</v>
      </c>
      <c r="B2526" s="31" t="s">
        <v>1690</v>
      </c>
      <c r="C2526">
        <v>2</v>
      </c>
      <c r="D2526">
        <v>1</v>
      </c>
      <c r="E2526" t="s">
        <v>382</v>
      </c>
      <c r="F2526" t="s">
        <v>60</v>
      </c>
      <c r="G2526" t="s">
        <v>633</v>
      </c>
      <c r="H2526" t="s">
        <v>3767</v>
      </c>
      <c r="I2526">
        <v>145584</v>
      </c>
      <c r="J2526" s="19">
        <v>41650</v>
      </c>
      <c r="K2526" s="19">
        <v>41691</v>
      </c>
      <c r="L2526">
        <v>201402</v>
      </c>
      <c r="M2526" s="19">
        <v>41671</v>
      </c>
      <c r="N2526">
        <v>24616</v>
      </c>
      <c r="O2526" t="s">
        <v>1076</v>
      </c>
      <c r="P2526" t="s">
        <v>1691</v>
      </c>
      <c r="Q2526" t="s">
        <v>924</v>
      </c>
      <c r="R2526">
        <v>38297</v>
      </c>
      <c r="S2526" s="19">
        <v>41996</v>
      </c>
      <c r="T2526">
        <v>157906</v>
      </c>
      <c r="U2526" t="s">
        <v>357</v>
      </c>
      <c r="V2526" s="19">
        <v>42018</v>
      </c>
      <c r="W2526" t="s">
        <v>372</v>
      </c>
      <c r="X2526" t="s">
        <v>373</v>
      </c>
      <c r="Y2526" t="s">
        <v>95</v>
      </c>
      <c r="Z2526" t="s">
        <v>369</v>
      </c>
      <c r="AA2526" s="29">
        <v>-34.799999999999997</v>
      </c>
      <c r="AB2526">
        <v>0</v>
      </c>
      <c r="AC2526">
        <f t="shared" si="480"/>
        <v>2015</v>
      </c>
      <c r="AD2526">
        <f t="shared" si="481"/>
        <v>1</v>
      </c>
      <c r="AE2526">
        <f t="shared" si="482"/>
        <v>2014</v>
      </c>
      <c r="AF2526">
        <f t="shared" si="483"/>
        <v>1</v>
      </c>
      <c r="AG2526" t="str">
        <f>VLOOKUP(F2526,vlookup!$A$2:$E$660,2,0)</f>
        <v>Retained</v>
      </c>
      <c r="AH2526" t="str">
        <f>VLOOKUP(F2526,vlookup!$A$2:$E$660,3,0)</f>
        <v>Service Contract</v>
      </c>
      <c r="AI2526" t="str">
        <f>VLOOKUP(F2526,vlookup!$A$2:$E$660,4,0)</f>
        <v>Used Car Programs</v>
      </c>
      <c r="AJ2526" t="str">
        <f>VLOOKUP(F2526,vlookup!$A$2:$E$660,5,0)</f>
        <v>High Mileage</v>
      </c>
      <c r="AL2526">
        <f t="shared" si="484"/>
        <v>40</v>
      </c>
      <c r="AM2526">
        <f t="shared" si="485"/>
        <v>363</v>
      </c>
      <c r="AN2526">
        <f t="shared" si="486"/>
        <v>12322</v>
      </c>
      <c r="AO2526" t="str">
        <f t="shared" si="487"/>
        <v/>
      </c>
      <c r="AP2526" t="str">
        <f t="shared" si="488"/>
        <v/>
      </c>
      <c r="AQ2526" t="str">
        <f t="shared" si="489"/>
        <v/>
      </c>
      <c r="AR2526">
        <f t="shared" si="490"/>
        <v>-34.799999999999997</v>
      </c>
      <c r="AS2526" t="str">
        <f t="shared" si="491"/>
        <v>4G301915A4Y-2</v>
      </c>
      <c r="AT2526" t="str">
        <f>IFERROR(IF(VLOOKUP(Y2526,vlookup!$I$2:$J$9,1,0)=Y2526,VLOOKUP(Y2526,vlookup!$I$2:$J$9,2,0),PROPER(Y2526)),PROPER(Y2526))</f>
        <v>Parts</v>
      </c>
      <c r="AU2526" t="str">
        <f>IFERROR(IF(B2526=VLOOKUP(B2526,vlookup!$L$2:$L$10,1,0),"Yes","No"),"No")</f>
        <v>No</v>
      </c>
    </row>
    <row r="2527" spans="1:47" ht="14.45" customHeight="1" x14ac:dyDescent="0.25">
      <c r="A2527" t="s">
        <v>1689</v>
      </c>
      <c r="B2527" s="31" t="s">
        <v>1690</v>
      </c>
      <c r="C2527">
        <v>2</v>
      </c>
      <c r="D2527">
        <v>1</v>
      </c>
      <c r="E2527" t="s">
        <v>382</v>
      </c>
      <c r="F2527" t="s">
        <v>60</v>
      </c>
      <c r="G2527" t="s">
        <v>633</v>
      </c>
      <c r="H2527" t="s">
        <v>3767</v>
      </c>
      <c r="I2527">
        <v>145584</v>
      </c>
      <c r="J2527" s="19">
        <v>41650</v>
      </c>
      <c r="K2527" s="19">
        <v>41691</v>
      </c>
      <c r="L2527">
        <v>201402</v>
      </c>
      <c r="M2527" s="19">
        <v>41671</v>
      </c>
      <c r="N2527">
        <v>24616</v>
      </c>
      <c r="O2527" t="s">
        <v>1076</v>
      </c>
      <c r="P2527" t="s">
        <v>1691</v>
      </c>
      <c r="Q2527" t="s">
        <v>924</v>
      </c>
      <c r="R2527">
        <v>38297</v>
      </c>
      <c r="S2527" s="19">
        <v>41996</v>
      </c>
      <c r="T2527">
        <v>157906</v>
      </c>
      <c r="U2527" t="s">
        <v>357</v>
      </c>
      <c r="V2527" s="19">
        <v>42018</v>
      </c>
      <c r="W2527" t="s">
        <v>370</v>
      </c>
      <c r="X2527" t="s">
        <v>371</v>
      </c>
      <c r="Y2527" t="s">
        <v>95</v>
      </c>
      <c r="Z2527" t="s">
        <v>369</v>
      </c>
      <c r="AA2527" s="29">
        <v>-1400</v>
      </c>
      <c r="AB2527">
        <v>0</v>
      </c>
      <c r="AC2527">
        <f t="shared" si="480"/>
        <v>2015</v>
      </c>
      <c r="AD2527">
        <f t="shared" si="481"/>
        <v>1</v>
      </c>
      <c r="AE2527">
        <f t="shared" si="482"/>
        <v>2014</v>
      </c>
      <c r="AF2527">
        <f t="shared" si="483"/>
        <v>1</v>
      </c>
      <c r="AG2527" t="str">
        <f>VLOOKUP(F2527,vlookup!$A$2:$E$660,2,0)</f>
        <v>Retained</v>
      </c>
      <c r="AH2527" t="str">
        <f>VLOOKUP(F2527,vlookup!$A$2:$E$660,3,0)</f>
        <v>Service Contract</v>
      </c>
      <c r="AI2527" t="str">
        <f>VLOOKUP(F2527,vlookup!$A$2:$E$660,4,0)</f>
        <v>Used Car Programs</v>
      </c>
      <c r="AJ2527" t="str">
        <f>VLOOKUP(F2527,vlookup!$A$2:$E$660,5,0)</f>
        <v>High Mileage</v>
      </c>
      <c r="AL2527">
        <f t="shared" si="484"/>
        <v>40</v>
      </c>
      <c r="AM2527">
        <f t="shared" si="485"/>
        <v>363</v>
      </c>
      <c r="AN2527">
        <f t="shared" si="486"/>
        <v>12322</v>
      </c>
      <c r="AO2527" t="str">
        <f t="shared" si="487"/>
        <v/>
      </c>
      <c r="AP2527" t="str">
        <f t="shared" si="488"/>
        <v/>
      </c>
      <c r="AQ2527" t="str">
        <f t="shared" si="489"/>
        <v/>
      </c>
      <c r="AR2527">
        <f t="shared" si="490"/>
        <v>-1400</v>
      </c>
      <c r="AS2527" t="str">
        <f t="shared" si="491"/>
        <v>4G301915A4Y-2</v>
      </c>
      <c r="AT2527" t="str">
        <f>IFERROR(IF(VLOOKUP(Y2527,vlookup!$I$2:$J$9,1,0)=Y2527,VLOOKUP(Y2527,vlookup!$I$2:$J$9,2,0),PROPER(Y2527)),PROPER(Y2527))</f>
        <v>Parts</v>
      </c>
      <c r="AU2527" t="str">
        <f>IFERROR(IF(B2527=VLOOKUP(B2527,vlookup!$L$2:$L$10,1,0),"Yes","No"),"No")</f>
        <v>No</v>
      </c>
    </row>
    <row r="2528" spans="1:47" ht="14.45" customHeight="1" x14ac:dyDescent="0.25">
      <c r="A2528" t="s">
        <v>1692</v>
      </c>
      <c r="B2528" s="31" t="s">
        <v>1693</v>
      </c>
      <c r="C2528">
        <v>1</v>
      </c>
      <c r="D2528">
        <v>1</v>
      </c>
      <c r="E2528" t="s">
        <v>382</v>
      </c>
      <c r="F2528" t="s">
        <v>60</v>
      </c>
      <c r="G2528" t="s">
        <v>3712</v>
      </c>
      <c r="H2528" t="s">
        <v>3768</v>
      </c>
      <c r="I2528">
        <v>88626</v>
      </c>
      <c r="J2528" s="19">
        <v>41356</v>
      </c>
      <c r="K2528" s="19">
        <v>41394</v>
      </c>
      <c r="L2528">
        <v>201304</v>
      </c>
      <c r="M2528" s="19">
        <v>41365</v>
      </c>
      <c r="N2528">
        <v>24616</v>
      </c>
      <c r="O2528" t="s">
        <v>1076</v>
      </c>
      <c r="P2528" t="s">
        <v>1082</v>
      </c>
      <c r="Q2528" t="s">
        <v>973</v>
      </c>
      <c r="R2528" t="s">
        <v>1694</v>
      </c>
      <c r="S2528" s="19">
        <v>41477</v>
      </c>
      <c r="T2528">
        <v>95564</v>
      </c>
      <c r="U2528" t="s">
        <v>357</v>
      </c>
      <c r="V2528" s="19">
        <v>41487</v>
      </c>
      <c r="W2528" t="s">
        <v>3030</v>
      </c>
      <c r="X2528" t="s">
        <v>3031</v>
      </c>
      <c r="Y2528" t="s">
        <v>95</v>
      </c>
      <c r="Z2528" t="s">
        <v>14</v>
      </c>
      <c r="AA2528" s="29">
        <v>-72</v>
      </c>
      <c r="AB2528" t="s">
        <v>544</v>
      </c>
      <c r="AC2528">
        <f t="shared" si="480"/>
        <v>2013</v>
      </c>
      <c r="AD2528">
        <f t="shared" si="481"/>
        <v>8</v>
      </c>
      <c r="AE2528">
        <f t="shared" si="482"/>
        <v>2013</v>
      </c>
      <c r="AF2528">
        <f t="shared" si="483"/>
        <v>3</v>
      </c>
      <c r="AG2528" t="str">
        <f>VLOOKUP(F2528,vlookup!$A$2:$E$660,2,0)</f>
        <v>Retained</v>
      </c>
      <c r="AH2528" t="str">
        <f>VLOOKUP(F2528,vlookup!$A$2:$E$660,3,0)</f>
        <v>Service Contract</v>
      </c>
      <c r="AI2528" t="str">
        <f>VLOOKUP(F2528,vlookup!$A$2:$E$660,4,0)</f>
        <v>Used Car Programs</v>
      </c>
      <c r="AJ2528" t="str">
        <f>VLOOKUP(F2528,vlookup!$A$2:$E$660,5,0)</f>
        <v>High Mileage</v>
      </c>
      <c r="AL2528">
        <f t="shared" si="484"/>
        <v>37</v>
      </c>
      <c r="AM2528">
        <f t="shared" si="485"/>
        <v>128</v>
      </c>
      <c r="AN2528">
        <f t="shared" si="486"/>
        <v>6938</v>
      </c>
      <c r="AO2528" t="str">
        <f t="shared" si="487"/>
        <v/>
      </c>
      <c r="AP2528" t="str">
        <f t="shared" si="488"/>
        <v/>
      </c>
      <c r="AQ2528" t="str">
        <f t="shared" si="489"/>
        <v/>
      </c>
      <c r="AR2528">
        <f t="shared" si="490"/>
        <v>-72</v>
      </c>
      <c r="AS2528" t="str">
        <f t="shared" si="491"/>
        <v>8R621156C3Y-1</v>
      </c>
      <c r="AT2528" t="str">
        <f>IFERROR(IF(VLOOKUP(Y2528,vlookup!$I$2:$J$9,1,0)=Y2528,VLOOKUP(Y2528,vlookup!$I$2:$J$9,2,0),PROPER(Y2528)),PROPER(Y2528))</f>
        <v>Parts</v>
      </c>
      <c r="AU2528" t="str">
        <f>IFERROR(IF(B2528=VLOOKUP(B2528,vlookup!$L$2:$L$10,1,0),"Yes","No"),"No")</f>
        <v>No</v>
      </c>
    </row>
    <row r="2529" spans="1:47" ht="14.45" customHeight="1" x14ac:dyDescent="0.25">
      <c r="A2529" t="s">
        <v>1692</v>
      </c>
      <c r="B2529" s="31" t="s">
        <v>1693</v>
      </c>
      <c r="C2529">
        <v>1</v>
      </c>
      <c r="D2529">
        <v>2</v>
      </c>
      <c r="E2529" t="s">
        <v>382</v>
      </c>
      <c r="F2529" t="s">
        <v>60</v>
      </c>
      <c r="G2529" t="s">
        <v>3712</v>
      </c>
      <c r="H2529" t="s">
        <v>3768</v>
      </c>
      <c r="I2529">
        <v>88626</v>
      </c>
      <c r="J2529" s="19">
        <v>41356</v>
      </c>
      <c r="K2529" s="19">
        <v>41394</v>
      </c>
      <c r="L2529">
        <v>201304</v>
      </c>
      <c r="M2529" s="19">
        <v>41365</v>
      </c>
      <c r="N2529">
        <v>24616</v>
      </c>
      <c r="O2529" t="s">
        <v>1076</v>
      </c>
      <c r="P2529" t="s">
        <v>3417</v>
      </c>
      <c r="Q2529" t="s">
        <v>930</v>
      </c>
      <c r="R2529">
        <v>150244</v>
      </c>
      <c r="S2529" s="19">
        <v>41479</v>
      </c>
      <c r="T2529">
        <v>95564</v>
      </c>
      <c r="U2529" t="s">
        <v>357</v>
      </c>
      <c r="V2529" s="19">
        <v>41485</v>
      </c>
      <c r="W2529" t="s">
        <v>2787</v>
      </c>
      <c r="X2529" t="s">
        <v>2788</v>
      </c>
      <c r="Y2529" t="s">
        <v>95</v>
      </c>
      <c r="Z2529" t="s">
        <v>369</v>
      </c>
      <c r="AA2529" s="29">
        <v>-1650</v>
      </c>
      <c r="AB2529" t="s">
        <v>544</v>
      </c>
      <c r="AC2529">
        <f t="shared" si="480"/>
        <v>2013</v>
      </c>
      <c r="AD2529">
        <f t="shared" si="481"/>
        <v>7</v>
      </c>
      <c r="AE2529">
        <f t="shared" si="482"/>
        <v>2013</v>
      </c>
      <c r="AF2529">
        <f t="shared" si="483"/>
        <v>3</v>
      </c>
      <c r="AG2529" t="str">
        <f>VLOOKUP(F2529,vlookup!$A$2:$E$660,2,0)</f>
        <v>Retained</v>
      </c>
      <c r="AH2529" t="str">
        <f>VLOOKUP(F2529,vlookup!$A$2:$E$660,3,0)</f>
        <v>Service Contract</v>
      </c>
      <c r="AI2529" t="str">
        <f>VLOOKUP(F2529,vlookup!$A$2:$E$660,4,0)</f>
        <v>Used Car Programs</v>
      </c>
      <c r="AJ2529" t="str">
        <f>VLOOKUP(F2529,vlookup!$A$2:$E$660,5,0)</f>
        <v>High Mileage</v>
      </c>
      <c r="AL2529">
        <f t="shared" si="484"/>
        <v>37</v>
      </c>
      <c r="AM2529">
        <f t="shared" si="485"/>
        <v>127</v>
      </c>
      <c r="AN2529">
        <f t="shared" si="486"/>
        <v>6938</v>
      </c>
      <c r="AO2529" t="str">
        <f t="shared" si="487"/>
        <v/>
      </c>
      <c r="AP2529" t="str">
        <f t="shared" si="488"/>
        <v/>
      </c>
      <c r="AQ2529" t="str">
        <f t="shared" si="489"/>
        <v/>
      </c>
      <c r="AR2529">
        <f t="shared" si="490"/>
        <v>-1650</v>
      </c>
      <c r="AS2529" t="str">
        <f t="shared" si="491"/>
        <v>8R621156C3Y-1</v>
      </c>
      <c r="AT2529" t="str">
        <f>IFERROR(IF(VLOOKUP(Y2529,vlookup!$I$2:$J$9,1,0)=Y2529,VLOOKUP(Y2529,vlookup!$I$2:$J$9,2,0),PROPER(Y2529)),PROPER(Y2529))</f>
        <v>Parts</v>
      </c>
      <c r="AU2529" t="str">
        <f>IFERROR(IF(B2529=VLOOKUP(B2529,vlookup!$L$2:$L$10,1,0),"Yes","No"),"No")</f>
        <v>No</v>
      </c>
    </row>
    <row r="2530" spans="1:47" ht="14.45" customHeight="1" x14ac:dyDescent="0.25">
      <c r="A2530" t="s">
        <v>1695</v>
      </c>
      <c r="B2530" s="31" t="s">
        <v>1696</v>
      </c>
      <c r="C2530">
        <v>1</v>
      </c>
      <c r="D2530">
        <v>1</v>
      </c>
      <c r="E2530" t="s">
        <v>382</v>
      </c>
      <c r="F2530" t="s">
        <v>464</v>
      </c>
      <c r="G2530" t="s">
        <v>952</v>
      </c>
      <c r="H2530" t="s">
        <v>1697</v>
      </c>
      <c r="I2530">
        <v>153110</v>
      </c>
      <c r="J2530" s="19">
        <v>44488</v>
      </c>
      <c r="K2530" s="19">
        <v>44529</v>
      </c>
      <c r="L2530">
        <v>202111</v>
      </c>
      <c r="M2530" s="19">
        <v>44501</v>
      </c>
      <c r="N2530">
        <v>24617</v>
      </c>
      <c r="O2530" t="s">
        <v>1070</v>
      </c>
      <c r="P2530" t="s">
        <v>1183</v>
      </c>
      <c r="Q2530" t="s">
        <v>924</v>
      </c>
      <c r="R2530">
        <v>24908</v>
      </c>
      <c r="S2530" s="19">
        <v>44536</v>
      </c>
      <c r="T2530">
        <v>156755</v>
      </c>
      <c r="U2530" t="s">
        <v>357</v>
      </c>
      <c r="V2530" s="19">
        <v>44657</v>
      </c>
      <c r="W2530" t="s">
        <v>2860</v>
      </c>
      <c r="X2530" t="s">
        <v>2861</v>
      </c>
      <c r="Y2530" t="s">
        <v>95</v>
      </c>
      <c r="Z2530" t="s">
        <v>366</v>
      </c>
      <c r="AA2530" s="29">
        <v>-522</v>
      </c>
      <c r="AB2530">
        <v>0</v>
      </c>
      <c r="AC2530">
        <f t="shared" si="480"/>
        <v>2022</v>
      </c>
      <c r="AD2530">
        <f t="shared" si="481"/>
        <v>4</v>
      </c>
      <c r="AE2530">
        <f t="shared" si="482"/>
        <v>2021</v>
      </c>
      <c r="AF2530">
        <f t="shared" si="483"/>
        <v>10</v>
      </c>
      <c r="AG2530" t="str">
        <f>VLOOKUP(F2530,vlookup!$A$2:$E$660,2,0)</f>
        <v>Retained</v>
      </c>
      <c r="AH2530" t="str">
        <f>VLOOKUP(F2530,vlookup!$A$2:$E$660,3,0)</f>
        <v>Service Contract</v>
      </c>
      <c r="AI2530" t="str">
        <f>VLOOKUP(F2530,vlookup!$A$2:$E$660,4,0)</f>
        <v>Used Car Programs</v>
      </c>
      <c r="AJ2530" t="str">
        <f>VLOOKUP(F2530,vlookup!$A$2:$E$660,5,0)</f>
        <v>High Mileage</v>
      </c>
      <c r="AL2530">
        <f t="shared" si="484"/>
        <v>40</v>
      </c>
      <c r="AM2530">
        <f t="shared" si="485"/>
        <v>167</v>
      </c>
      <c r="AN2530">
        <f t="shared" si="486"/>
        <v>3645</v>
      </c>
      <c r="AO2530" t="str">
        <f t="shared" si="487"/>
        <v/>
      </c>
      <c r="AP2530" t="str">
        <f t="shared" si="488"/>
        <v/>
      </c>
      <c r="AQ2530" t="str">
        <f t="shared" si="489"/>
        <v/>
      </c>
      <c r="AR2530">
        <f t="shared" si="490"/>
        <v>-522</v>
      </c>
      <c r="AS2530" t="str">
        <f t="shared" si="491"/>
        <v>ZAG9M021283J21-1</v>
      </c>
      <c r="AT2530" t="str">
        <f>IFERROR(IF(VLOOKUP(Y2530,vlookup!$I$2:$J$9,1,0)=Y2530,VLOOKUP(Y2530,vlookup!$I$2:$J$9,2,0),PROPER(Y2530)),PROPER(Y2530))</f>
        <v>Parts</v>
      </c>
      <c r="AU2530" t="str">
        <f>IFERROR(IF(B2530=VLOOKUP(B2530,vlookup!$L$2:$L$10,1,0),"Yes","No"),"No")</f>
        <v>No</v>
      </c>
    </row>
    <row r="2531" spans="1:47" ht="14.45" customHeight="1" x14ac:dyDescent="0.25">
      <c r="A2531" t="s">
        <v>1695</v>
      </c>
      <c r="B2531" s="31" t="s">
        <v>1696</v>
      </c>
      <c r="C2531">
        <v>1</v>
      </c>
      <c r="D2531">
        <v>1</v>
      </c>
      <c r="E2531" t="s">
        <v>382</v>
      </c>
      <c r="F2531" t="s">
        <v>464</v>
      </c>
      <c r="G2531" t="s">
        <v>952</v>
      </c>
      <c r="H2531" t="s">
        <v>1697</v>
      </c>
      <c r="I2531">
        <v>153110</v>
      </c>
      <c r="J2531" s="19">
        <v>44488</v>
      </c>
      <c r="K2531" s="19">
        <v>44529</v>
      </c>
      <c r="L2531">
        <v>202111</v>
      </c>
      <c r="M2531" s="19">
        <v>44501</v>
      </c>
      <c r="N2531">
        <v>24617</v>
      </c>
      <c r="O2531" t="s">
        <v>1070</v>
      </c>
      <c r="P2531" t="s">
        <v>1183</v>
      </c>
      <c r="Q2531" t="s">
        <v>924</v>
      </c>
      <c r="R2531">
        <v>24908</v>
      </c>
      <c r="S2531" s="19">
        <v>44536</v>
      </c>
      <c r="T2531">
        <v>156755</v>
      </c>
      <c r="U2531" t="s">
        <v>357</v>
      </c>
      <c r="V2531" s="19">
        <v>44657</v>
      </c>
      <c r="W2531" t="s">
        <v>3418</v>
      </c>
      <c r="X2531" t="s">
        <v>3419</v>
      </c>
      <c r="Y2531" t="s">
        <v>95</v>
      </c>
      <c r="Z2531" t="s">
        <v>366</v>
      </c>
      <c r="AA2531" s="29">
        <v>-522</v>
      </c>
      <c r="AB2531">
        <v>0</v>
      </c>
      <c r="AC2531">
        <f t="shared" si="480"/>
        <v>2022</v>
      </c>
      <c r="AD2531">
        <f t="shared" si="481"/>
        <v>4</v>
      </c>
      <c r="AE2531">
        <f t="shared" si="482"/>
        <v>2021</v>
      </c>
      <c r="AF2531">
        <f t="shared" si="483"/>
        <v>10</v>
      </c>
      <c r="AG2531" t="str">
        <f>VLOOKUP(F2531,vlookup!$A$2:$E$660,2,0)</f>
        <v>Retained</v>
      </c>
      <c r="AH2531" t="str">
        <f>VLOOKUP(F2531,vlookup!$A$2:$E$660,3,0)</f>
        <v>Service Contract</v>
      </c>
      <c r="AI2531" t="str">
        <f>VLOOKUP(F2531,vlookup!$A$2:$E$660,4,0)</f>
        <v>Used Car Programs</v>
      </c>
      <c r="AJ2531" t="str">
        <f>VLOOKUP(F2531,vlookup!$A$2:$E$660,5,0)</f>
        <v>High Mileage</v>
      </c>
      <c r="AL2531">
        <f t="shared" si="484"/>
        <v>40</v>
      </c>
      <c r="AM2531">
        <f t="shared" si="485"/>
        <v>167</v>
      </c>
      <c r="AN2531">
        <f t="shared" si="486"/>
        <v>3645</v>
      </c>
      <c r="AO2531" t="str">
        <f t="shared" si="487"/>
        <v/>
      </c>
      <c r="AP2531" t="str">
        <f t="shared" si="488"/>
        <v/>
      </c>
      <c r="AQ2531" t="str">
        <f t="shared" si="489"/>
        <v/>
      </c>
      <c r="AR2531">
        <f t="shared" si="490"/>
        <v>-522</v>
      </c>
      <c r="AS2531" t="str">
        <f t="shared" si="491"/>
        <v>ZAG9M021283J21-1</v>
      </c>
      <c r="AT2531" t="str">
        <f>IFERROR(IF(VLOOKUP(Y2531,vlookup!$I$2:$J$9,1,0)=Y2531,VLOOKUP(Y2531,vlookup!$I$2:$J$9,2,0),PROPER(Y2531)),PROPER(Y2531))</f>
        <v>Parts</v>
      </c>
      <c r="AU2531" t="str">
        <f>IFERROR(IF(B2531=VLOOKUP(B2531,vlookup!$L$2:$L$10,1,0),"Yes","No"),"No")</f>
        <v>No</v>
      </c>
    </row>
    <row r="2532" spans="1:47" ht="14.45" customHeight="1" x14ac:dyDescent="0.25">
      <c r="A2532" t="s">
        <v>1695</v>
      </c>
      <c r="B2532" s="31" t="s">
        <v>1696</v>
      </c>
      <c r="C2532">
        <v>1</v>
      </c>
      <c r="D2532">
        <v>1</v>
      </c>
      <c r="E2532" t="s">
        <v>382</v>
      </c>
      <c r="F2532" t="s">
        <v>464</v>
      </c>
      <c r="G2532" t="s">
        <v>952</v>
      </c>
      <c r="H2532" t="s">
        <v>1697</v>
      </c>
      <c r="I2532">
        <v>153110</v>
      </c>
      <c r="J2532" s="19">
        <v>44488</v>
      </c>
      <c r="K2532" s="19">
        <v>44529</v>
      </c>
      <c r="L2532">
        <v>202111</v>
      </c>
      <c r="M2532" s="19">
        <v>44501</v>
      </c>
      <c r="N2532">
        <v>24617</v>
      </c>
      <c r="O2532" t="s">
        <v>1070</v>
      </c>
      <c r="P2532" t="s">
        <v>1183</v>
      </c>
      <c r="Q2532" t="s">
        <v>924</v>
      </c>
      <c r="R2532">
        <v>24908</v>
      </c>
      <c r="S2532" s="19">
        <v>44536</v>
      </c>
      <c r="T2532">
        <v>156755</v>
      </c>
      <c r="U2532" t="s">
        <v>357</v>
      </c>
      <c r="V2532" s="19">
        <v>44657</v>
      </c>
      <c r="W2532" t="s">
        <v>3329</v>
      </c>
      <c r="X2532" t="s">
        <v>3330</v>
      </c>
      <c r="Y2532" t="s">
        <v>95</v>
      </c>
      <c r="Z2532" t="s">
        <v>366</v>
      </c>
      <c r="AA2532" s="29">
        <v>-45.24</v>
      </c>
      <c r="AB2532">
        <v>0</v>
      </c>
      <c r="AC2532">
        <f t="shared" si="480"/>
        <v>2022</v>
      </c>
      <c r="AD2532">
        <f t="shared" si="481"/>
        <v>4</v>
      </c>
      <c r="AE2532">
        <f t="shared" si="482"/>
        <v>2021</v>
      </c>
      <c r="AF2532">
        <f t="shared" si="483"/>
        <v>10</v>
      </c>
      <c r="AG2532" t="str">
        <f>VLOOKUP(F2532,vlookup!$A$2:$E$660,2,0)</f>
        <v>Retained</v>
      </c>
      <c r="AH2532" t="str">
        <f>VLOOKUP(F2532,vlookup!$A$2:$E$660,3,0)</f>
        <v>Service Contract</v>
      </c>
      <c r="AI2532" t="str">
        <f>VLOOKUP(F2532,vlookup!$A$2:$E$660,4,0)</f>
        <v>Used Car Programs</v>
      </c>
      <c r="AJ2532" t="str">
        <f>VLOOKUP(F2532,vlookup!$A$2:$E$660,5,0)</f>
        <v>High Mileage</v>
      </c>
      <c r="AL2532">
        <f t="shared" si="484"/>
        <v>40</v>
      </c>
      <c r="AM2532">
        <f t="shared" si="485"/>
        <v>167</v>
      </c>
      <c r="AN2532">
        <f t="shared" si="486"/>
        <v>3645</v>
      </c>
      <c r="AO2532" t="str">
        <f t="shared" si="487"/>
        <v/>
      </c>
      <c r="AP2532" t="str">
        <f t="shared" si="488"/>
        <v/>
      </c>
      <c r="AQ2532" t="str">
        <f t="shared" si="489"/>
        <v/>
      </c>
      <c r="AR2532">
        <f t="shared" si="490"/>
        <v>-45.24</v>
      </c>
      <c r="AS2532" t="str">
        <f t="shared" si="491"/>
        <v>ZAG9M021283J21-1</v>
      </c>
      <c r="AT2532" t="str">
        <f>IFERROR(IF(VLOOKUP(Y2532,vlookup!$I$2:$J$9,1,0)=Y2532,VLOOKUP(Y2532,vlookup!$I$2:$J$9,2,0),PROPER(Y2532)),PROPER(Y2532))</f>
        <v>Parts</v>
      </c>
      <c r="AU2532" t="str">
        <f>IFERROR(IF(B2532=VLOOKUP(B2532,vlookup!$L$2:$L$10,1,0),"Yes","No"),"No")</f>
        <v>No</v>
      </c>
    </row>
    <row r="2533" spans="1:47" ht="14.45" customHeight="1" x14ac:dyDescent="0.25">
      <c r="A2533" t="s">
        <v>1698</v>
      </c>
      <c r="B2533" s="31" t="s">
        <v>1699</v>
      </c>
      <c r="C2533">
        <v>2</v>
      </c>
      <c r="D2533">
        <v>1</v>
      </c>
      <c r="E2533" t="s">
        <v>382</v>
      </c>
      <c r="F2533" t="s">
        <v>464</v>
      </c>
      <c r="G2533" t="s">
        <v>937</v>
      </c>
      <c r="H2533" t="s">
        <v>1096</v>
      </c>
      <c r="I2533">
        <v>20973</v>
      </c>
      <c r="J2533" s="19">
        <v>43589</v>
      </c>
      <c r="K2533" s="19">
        <v>43643</v>
      </c>
      <c r="L2533">
        <v>201906</v>
      </c>
      <c r="M2533" s="19">
        <v>43617</v>
      </c>
      <c r="N2533">
        <v>24617</v>
      </c>
      <c r="O2533" t="s">
        <v>1070</v>
      </c>
      <c r="P2533" t="s">
        <v>1700</v>
      </c>
      <c r="Q2533" t="s">
        <v>924</v>
      </c>
      <c r="R2533">
        <v>96003</v>
      </c>
      <c r="S2533" s="19">
        <v>43879</v>
      </c>
      <c r="T2533">
        <v>34068</v>
      </c>
      <c r="U2533" t="s">
        <v>356</v>
      </c>
      <c r="V2533" s="19">
        <v>43894</v>
      </c>
      <c r="W2533" t="s">
        <v>372</v>
      </c>
      <c r="X2533" t="s">
        <v>373</v>
      </c>
      <c r="Y2533" t="s">
        <v>95</v>
      </c>
      <c r="Z2533" t="s">
        <v>369</v>
      </c>
      <c r="AA2533" s="29">
        <v>-137.13</v>
      </c>
      <c r="AB2533">
        <v>0</v>
      </c>
      <c r="AC2533">
        <f t="shared" si="480"/>
        <v>2020</v>
      </c>
      <c r="AD2533">
        <f t="shared" si="481"/>
        <v>3</v>
      </c>
      <c r="AE2533">
        <f t="shared" si="482"/>
        <v>2019</v>
      </c>
      <c r="AF2533">
        <f t="shared" si="483"/>
        <v>5</v>
      </c>
      <c r="AG2533" t="str">
        <f>VLOOKUP(F2533,vlookup!$A$2:$E$660,2,0)</f>
        <v>Retained</v>
      </c>
      <c r="AH2533" t="str">
        <f>VLOOKUP(F2533,vlookup!$A$2:$E$660,3,0)</f>
        <v>Service Contract</v>
      </c>
      <c r="AI2533" t="str">
        <f>VLOOKUP(F2533,vlookup!$A$2:$E$660,4,0)</f>
        <v>Used Car Programs</v>
      </c>
      <c r="AJ2533" t="str">
        <f>VLOOKUP(F2533,vlookup!$A$2:$E$660,5,0)</f>
        <v>High Mileage</v>
      </c>
      <c r="AL2533">
        <f t="shared" si="484"/>
        <v>53</v>
      </c>
      <c r="AM2533">
        <f t="shared" si="485"/>
        <v>300</v>
      </c>
      <c r="AN2533">
        <f t="shared" si="486"/>
        <v>13095</v>
      </c>
      <c r="AO2533" t="str">
        <f t="shared" si="487"/>
        <v/>
      </c>
      <c r="AP2533" t="str">
        <f t="shared" si="488"/>
        <v/>
      </c>
      <c r="AQ2533" t="str">
        <f t="shared" si="489"/>
        <v/>
      </c>
      <c r="AR2533">
        <f t="shared" si="490"/>
        <v>-137.13</v>
      </c>
      <c r="AS2533" t="str">
        <f t="shared" si="491"/>
        <v>EM305109E9-2</v>
      </c>
      <c r="AT2533" t="str">
        <f>IFERROR(IF(VLOOKUP(Y2533,vlookup!$I$2:$J$9,1,0)=Y2533,VLOOKUP(Y2533,vlookup!$I$2:$J$9,2,0),PROPER(Y2533)),PROPER(Y2533))</f>
        <v>Parts</v>
      </c>
      <c r="AU2533" t="str">
        <f>IFERROR(IF(B2533=VLOOKUP(B2533,vlookup!$L$2:$L$10,1,0),"Yes","No"),"No")</f>
        <v>No</v>
      </c>
    </row>
    <row r="2534" spans="1:47" ht="14.45" customHeight="1" x14ac:dyDescent="0.25">
      <c r="A2534" t="s">
        <v>1698</v>
      </c>
      <c r="B2534" s="31" t="s">
        <v>1699</v>
      </c>
      <c r="C2534">
        <v>2</v>
      </c>
      <c r="D2534">
        <v>2</v>
      </c>
      <c r="E2534" t="s">
        <v>382</v>
      </c>
      <c r="F2534" t="s">
        <v>464</v>
      </c>
      <c r="G2534" t="s">
        <v>937</v>
      </c>
      <c r="H2534" t="s">
        <v>1096</v>
      </c>
      <c r="I2534">
        <v>20973</v>
      </c>
      <c r="J2534" s="19">
        <v>43589</v>
      </c>
      <c r="K2534" s="19">
        <v>43643</v>
      </c>
      <c r="L2534">
        <v>201906</v>
      </c>
      <c r="M2534" s="19">
        <v>43617</v>
      </c>
      <c r="N2534">
        <v>24617</v>
      </c>
      <c r="O2534" t="s">
        <v>1070</v>
      </c>
      <c r="P2534" t="s">
        <v>3326</v>
      </c>
      <c r="Q2534" t="s">
        <v>947</v>
      </c>
      <c r="R2534">
        <v>1422430</v>
      </c>
      <c r="S2534" s="19">
        <v>43880</v>
      </c>
      <c r="T2534">
        <v>34068</v>
      </c>
      <c r="U2534" t="s">
        <v>356</v>
      </c>
      <c r="V2534" s="19">
        <v>43903</v>
      </c>
      <c r="W2534" t="s">
        <v>976</v>
      </c>
      <c r="X2534" t="s">
        <v>977</v>
      </c>
      <c r="Y2534" t="s">
        <v>95</v>
      </c>
      <c r="Z2534" t="s">
        <v>369</v>
      </c>
      <c r="AA2534" s="29">
        <v>-1650</v>
      </c>
      <c r="AB2534">
        <v>0</v>
      </c>
      <c r="AC2534">
        <f t="shared" si="480"/>
        <v>2020</v>
      </c>
      <c r="AD2534">
        <f t="shared" si="481"/>
        <v>3</v>
      </c>
      <c r="AE2534">
        <f t="shared" si="482"/>
        <v>2019</v>
      </c>
      <c r="AF2534">
        <f t="shared" si="483"/>
        <v>5</v>
      </c>
      <c r="AG2534" t="str">
        <f>VLOOKUP(F2534,vlookup!$A$2:$E$660,2,0)</f>
        <v>Retained</v>
      </c>
      <c r="AH2534" t="str">
        <f>VLOOKUP(F2534,vlookup!$A$2:$E$660,3,0)</f>
        <v>Service Contract</v>
      </c>
      <c r="AI2534" t="str">
        <f>VLOOKUP(F2534,vlookup!$A$2:$E$660,4,0)</f>
        <v>Used Car Programs</v>
      </c>
      <c r="AJ2534" t="str">
        <f>VLOOKUP(F2534,vlookup!$A$2:$E$660,5,0)</f>
        <v>High Mileage</v>
      </c>
      <c r="AL2534">
        <f t="shared" si="484"/>
        <v>53</v>
      </c>
      <c r="AM2534">
        <f t="shared" si="485"/>
        <v>309</v>
      </c>
      <c r="AN2534">
        <f t="shared" si="486"/>
        <v>13095</v>
      </c>
      <c r="AO2534" t="str">
        <f t="shared" si="487"/>
        <v/>
      </c>
      <c r="AP2534" t="str">
        <f t="shared" si="488"/>
        <v/>
      </c>
      <c r="AQ2534" t="str">
        <f t="shared" si="489"/>
        <v/>
      </c>
      <c r="AR2534">
        <f t="shared" si="490"/>
        <v>-1650</v>
      </c>
      <c r="AS2534" t="str">
        <f t="shared" si="491"/>
        <v>EM305109E9-2</v>
      </c>
      <c r="AT2534" t="str">
        <f>IFERROR(IF(VLOOKUP(Y2534,vlookup!$I$2:$J$9,1,0)=Y2534,VLOOKUP(Y2534,vlookup!$I$2:$J$9,2,0),PROPER(Y2534)),PROPER(Y2534))</f>
        <v>Parts</v>
      </c>
      <c r="AU2534" t="str">
        <f>IFERROR(IF(B2534=VLOOKUP(B2534,vlookup!$L$2:$L$10,1,0),"Yes","No"),"No")</f>
        <v>No</v>
      </c>
    </row>
    <row r="2535" spans="1:47" ht="14.45" customHeight="1" x14ac:dyDescent="0.25">
      <c r="A2535" t="s">
        <v>1698</v>
      </c>
      <c r="B2535" s="31" t="s">
        <v>1699</v>
      </c>
      <c r="C2535">
        <v>3</v>
      </c>
      <c r="D2535">
        <v>1</v>
      </c>
      <c r="E2535" t="s">
        <v>382</v>
      </c>
      <c r="F2535" t="s">
        <v>464</v>
      </c>
      <c r="G2535" t="s">
        <v>937</v>
      </c>
      <c r="H2535" t="s">
        <v>1096</v>
      </c>
      <c r="I2535">
        <v>20973</v>
      </c>
      <c r="J2535" s="19">
        <v>43589</v>
      </c>
      <c r="K2535" s="19">
        <v>43643</v>
      </c>
      <c r="L2535">
        <v>201906</v>
      </c>
      <c r="M2535" s="19">
        <v>43617</v>
      </c>
      <c r="N2535">
        <v>24617</v>
      </c>
      <c r="O2535" t="s">
        <v>1070</v>
      </c>
      <c r="P2535" t="s">
        <v>1700</v>
      </c>
      <c r="Q2535" t="s">
        <v>924</v>
      </c>
      <c r="R2535">
        <v>105337</v>
      </c>
      <c r="S2535" s="19">
        <v>44289</v>
      </c>
      <c r="T2535">
        <v>43739</v>
      </c>
      <c r="U2535" t="s">
        <v>356</v>
      </c>
      <c r="V2535" s="19">
        <v>44306</v>
      </c>
      <c r="W2535" t="s">
        <v>3139</v>
      </c>
      <c r="X2535" t="s">
        <v>3140</v>
      </c>
      <c r="Y2535" t="s">
        <v>95</v>
      </c>
      <c r="Z2535" t="s">
        <v>366</v>
      </c>
      <c r="AA2535" s="29">
        <v>-471.43</v>
      </c>
      <c r="AB2535">
        <v>0</v>
      </c>
      <c r="AC2535">
        <f t="shared" si="480"/>
        <v>2021</v>
      </c>
      <c r="AD2535">
        <f t="shared" si="481"/>
        <v>4</v>
      </c>
      <c r="AE2535">
        <f t="shared" si="482"/>
        <v>2019</v>
      </c>
      <c r="AF2535">
        <f t="shared" si="483"/>
        <v>5</v>
      </c>
      <c r="AG2535" t="str">
        <f>VLOOKUP(F2535,vlookup!$A$2:$E$660,2,0)</f>
        <v>Retained</v>
      </c>
      <c r="AH2535" t="str">
        <f>VLOOKUP(F2535,vlookup!$A$2:$E$660,3,0)</f>
        <v>Service Contract</v>
      </c>
      <c r="AI2535" t="str">
        <f>VLOOKUP(F2535,vlookup!$A$2:$E$660,4,0)</f>
        <v>Used Car Programs</v>
      </c>
      <c r="AJ2535" t="str">
        <f>VLOOKUP(F2535,vlookup!$A$2:$E$660,5,0)</f>
        <v>High Mileage</v>
      </c>
      <c r="AL2535">
        <f t="shared" si="484"/>
        <v>53</v>
      </c>
      <c r="AM2535">
        <f t="shared" si="485"/>
        <v>706</v>
      </c>
      <c r="AN2535">
        <f t="shared" si="486"/>
        <v>22766</v>
      </c>
      <c r="AO2535" t="str">
        <f t="shared" si="487"/>
        <v/>
      </c>
      <c r="AP2535" t="str">
        <f t="shared" si="488"/>
        <v/>
      </c>
      <c r="AQ2535" t="str">
        <f t="shared" si="489"/>
        <v/>
      </c>
      <c r="AR2535">
        <f t="shared" si="490"/>
        <v>-471.43</v>
      </c>
      <c r="AS2535" t="str">
        <f t="shared" si="491"/>
        <v>EM305109E9-3</v>
      </c>
      <c r="AT2535" t="str">
        <f>IFERROR(IF(VLOOKUP(Y2535,vlookup!$I$2:$J$9,1,0)=Y2535,VLOOKUP(Y2535,vlookup!$I$2:$J$9,2,0),PROPER(Y2535)),PROPER(Y2535))</f>
        <v>Parts</v>
      </c>
      <c r="AU2535" t="str">
        <f>IFERROR(IF(B2535=VLOOKUP(B2535,vlookup!$L$2:$L$10,1,0),"Yes","No"),"No")</f>
        <v>No</v>
      </c>
    </row>
    <row r="2536" spans="1:47" ht="14.45" customHeight="1" x14ac:dyDescent="0.25">
      <c r="A2536" t="s">
        <v>2730</v>
      </c>
      <c r="B2536" s="31" t="s">
        <v>2731</v>
      </c>
      <c r="C2536">
        <v>2</v>
      </c>
      <c r="D2536">
        <v>1</v>
      </c>
      <c r="E2536" t="s">
        <v>382</v>
      </c>
      <c r="F2536" t="s">
        <v>205</v>
      </c>
      <c r="G2536" t="s">
        <v>937</v>
      </c>
      <c r="H2536" t="s">
        <v>1096</v>
      </c>
      <c r="I2536">
        <v>82009</v>
      </c>
      <c r="J2536" s="19">
        <v>42101</v>
      </c>
      <c r="K2536" s="19">
        <v>42124</v>
      </c>
      <c r="L2536">
        <v>201504</v>
      </c>
      <c r="M2536" s="19">
        <v>42095</v>
      </c>
      <c r="N2536">
        <v>24616</v>
      </c>
      <c r="O2536" t="s">
        <v>1076</v>
      </c>
      <c r="P2536" t="s">
        <v>3141</v>
      </c>
      <c r="Q2536" t="s">
        <v>924</v>
      </c>
      <c r="R2536">
        <v>18711</v>
      </c>
      <c r="S2536" s="19">
        <v>42695</v>
      </c>
      <c r="T2536">
        <v>106588</v>
      </c>
      <c r="U2536" t="s">
        <v>356</v>
      </c>
      <c r="V2536" s="19">
        <v>42724</v>
      </c>
      <c r="W2536" t="s">
        <v>372</v>
      </c>
      <c r="X2536" t="s">
        <v>373</v>
      </c>
      <c r="Y2536" t="s">
        <v>95</v>
      </c>
      <c r="Z2536" t="s">
        <v>369</v>
      </c>
      <c r="AA2536" s="29">
        <v>-125.28</v>
      </c>
      <c r="AB2536">
        <v>0</v>
      </c>
      <c r="AC2536">
        <f t="shared" si="480"/>
        <v>2016</v>
      </c>
      <c r="AD2536">
        <f t="shared" si="481"/>
        <v>12</v>
      </c>
      <c r="AE2536">
        <f t="shared" si="482"/>
        <v>2015</v>
      </c>
      <c r="AF2536">
        <f t="shared" si="483"/>
        <v>4</v>
      </c>
      <c r="AG2536" t="str">
        <f>VLOOKUP(F2536,vlookup!$A$2:$E$660,2,0)</f>
        <v>Retained</v>
      </c>
      <c r="AH2536" t="str">
        <f>VLOOKUP(F2536,vlookup!$A$2:$E$660,3,0)</f>
        <v>Service Contract</v>
      </c>
      <c r="AI2536" t="str">
        <f>VLOOKUP(F2536,vlookup!$A$2:$E$660,4,0)</f>
        <v>Used Car Programs</v>
      </c>
      <c r="AJ2536" t="str">
        <f>VLOOKUP(F2536,vlookup!$A$2:$E$660,5,0)</f>
        <v>High Mileage</v>
      </c>
      <c r="AL2536">
        <f t="shared" si="484"/>
        <v>23</v>
      </c>
      <c r="AM2536">
        <f t="shared" si="485"/>
        <v>613</v>
      </c>
      <c r="AN2536">
        <f t="shared" si="486"/>
        <v>24579</v>
      </c>
      <c r="AO2536" t="str">
        <f t="shared" si="487"/>
        <v/>
      </c>
      <c r="AP2536" t="str">
        <f t="shared" si="488"/>
        <v/>
      </c>
      <c r="AQ2536" t="str">
        <f t="shared" si="489"/>
        <v/>
      </c>
      <c r="AR2536">
        <f t="shared" si="490"/>
        <v>-125.28</v>
      </c>
      <c r="AS2536" t="str">
        <f t="shared" si="491"/>
        <v>7M074752D5-2</v>
      </c>
      <c r="AT2536" t="str">
        <f>IFERROR(IF(VLOOKUP(Y2536,vlookup!$I$2:$J$9,1,0)=Y2536,VLOOKUP(Y2536,vlookup!$I$2:$J$9,2,0),PROPER(Y2536)),PROPER(Y2536))</f>
        <v>Parts</v>
      </c>
      <c r="AU2536" t="str">
        <f>IFERROR(IF(B2536=VLOOKUP(B2536,vlookup!$L$2:$L$10,1,0),"Yes","No"),"No")</f>
        <v>No</v>
      </c>
    </row>
    <row r="2537" spans="1:47" ht="14.45" customHeight="1" x14ac:dyDescent="0.25">
      <c r="A2537" t="s">
        <v>2730</v>
      </c>
      <c r="B2537" s="31" t="s">
        <v>2731</v>
      </c>
      <c r="C2537">
        <v>2</v>
      </c>
      <c r="D2537">
        <v>1</v>
      </c>
      <c r="E2537" t="s">
        <v>382</v>
      </c>
      <c r="F2537" t="s">
        <v>205</v>
      </c>
      <c r="G2537" t="s">
        <v>937</v>
      </c>
      <c r="H2537" t="s">
        <v>1096</v>
      </c>
      <c r="I2537">
        <v>82009</v>
      </c>
      <c r="J2537" s="19">
        <v>42101</v>
      </c>
      <c r="K2537" s="19">
        <v>42124</v>
      </c>
      <c r="L2537">
        <v>201504</v>
      </c>
      <c r="M2537" s="19">
        <v>42095</v>
      </c>
      <c r="N2537">
        <v>24616</v>
      </c>
      <c r="O2537" t="s">
        <v>1076</v>
      </c>
      <c r="P2537" t="s">
        <v>3141</v>
      </c>
      <c r="Q2537" t="s">
        <v>924</v>
      </c>
      <c r="R2537">
        <v>18711</v>
      </c>
      <c r="S2537" s="19">
        <v>42695</v>
      </c>
      <c r="T2537">
        <v>106588</v>
      </c>
      <c r="U2537" t="s">
        <v>356</v>
      </c>
      <c r="V2537" s="19">
        <v>42724</v>
      </c>
      <c r="W2537" t="s">
        <v>370</v>
      </c>
      <c r="X2537" t="s">
        <v>371</v>
      </c>
      <c r="Y2537" t="s">
        <v>95</v>
      </c>
      <c r="Z2537" t="s">
        <v>369</v>
      </c>
      <c r="AA2537" s="29">
        <v>-2850</v>
      </c>
      <c r="AB2537">
        <v>0</v>
      </c>
      <c r="AC2537">
        <f t="shared" si="480"/>
        <v>2016</v>
      </c>
      <c r="AD2537">
        <f t="shared" si="481"/>
        <v>12</v>
      </c>
      <c r="AE2537">
        <f t="shared" si="482"/>
        <v>2015</v>
      </c>
      <c r="AF2537">
        <f t="shared" si="483"/>
        <v>4</v>
      </c>
      <c r="AG2537" t="str">
        <f>VLOOKUP(F2537,vlookup!$A$2:$E$660,2,0)</f>
        <v>Retained</v>
      </c>
      <c r="AH2537" t="str">
        <f>VLOOKUP(F2537,vlookup!$A$2:$E$660,3,0)</f>
        <v>Service Contract</v>
      </c>
      <c r="AI2537" t="str">
        <f>VLOOKUP(F2537,vlookup!$A$2:$E$660,4,0)</f>
        <v>Used Car Programs</v>
      </c>
      <c r="AJ2537" t="str">
        <f>VLOOKUP(F2537,vlookup!$A$2:$E$660,5,0)</f>
        <v>High Mileage</v>
      </c>
      <c r="AL2537">
        <f t="shared" si="484"/>
        <v>23</v>
      </c>
      <c r="AM2537">
        <f t="shared" si="485"/>
        <v>613</v>
      </c>
      <c r="AN2537">
        <f t="shared" si="486"/>
        <v>24579</v>
      </c>
      <c r="AO2537" t="str">
        <f t="shared" si="487"/>
        <v/>
      </c>
      <c r="AP2537" t="str">
        <f t="shared" si="488"/>
        <v/>
      </c>
      <c r="AQ2537" t="str">
        <f t="shared" si="489"/>
        <v/>
      </c>
      <c r="AR2537">
        <f t="shared" si="490"/>
        <v>-2850</v>
      </c>
      <c r="AS2537" t="str">
        <f t="shared" si="491"/>
        <v>7M074752D5-2</v>
      </c>
      <c r="AT2537" t="str">
        <f>IFERROR(IF(VLOOKUP(Y2537,vlookup!$I$2:$J$9,1,0)=Y2537,VLOOKUP(Y2537,vlookup!$I$2:$J$9,2,0),PROPER(Y2537)),PROPER(Y2537))</f>
        <v>Parts</v>
      </c>
      <c r="AU2537" t="str">
        <f>IFERROR(IF(B2537=VLOOKUP(B2537,vlookup!$L$2:$L$10,1,0),"Yes","No"),"No")</f>
        <v>No</v>
      </c>
    </row>
    <row r="2538" spans="1:47" ht="14.45" customHeight="1" x14ac:dyDescent="0.25">
      <c r="A2538" t="s">
        <v>2342</v>
      </c>
      <c r="B2538" s="31" t="s">
        <v>2343</v>
      </c>
      <c r="C2538">
        <v>3</v>
      </c>
      <c r="D2538">
        <v>1</v>
      </c>
      <c r="E2538" t="s">
        <v>382</v>
      </c>
      <c r="F2538" t="s">
        <v>464</v>
      </c>
      <c r="G2538" t="s">
        <v>937</v>
      </c>
      <c r="H2538" t="s">
        <v>1096</v>
      </c>
      <c r="I2538">
        <v>154481</v>
      </c>
      <c r="J2538" s="19">
        <v>43142</v>
      </c>
      <c r="K2538" s="19">
        <v>43185</v>
      </c>
      <c r="L2538">
        <v>201803</v>
      </c>
      <c r="M2538" s="19">
        <v>43160</v>
      </c>
      <c r="N2538">
        <v>24616</v>
      </c>
      <c r="O2538" t="s">
        <v>1076</v>
      </c>
      <c r="P2538" t="s">
        <v>3142</v>
      </c>
      <c r="Q2538" t="s">
        <v>924</v>
      </c>
      <c r="R2538">
        <v>31201</v>
      </c>
      <c r="S2538" s="19">
        <v>43403</v>
      </c>
      <c r="T2538">
        <v>171896</v>
      </c>
      <c r="U2538" t="s">
        <v>356</v>
      </c>
      <c r="V2538" s="19">
        <v>43417</v>
      </c>
      <c r="W2538" t="s">
        <v>990</v>
      </c>
      <c r="X2538" t="s">
        <v>991</v>
      </c>
      <c r="Y2538" t="s">
        <v>95</v>
      </c>
      <c r="Z2538" t="s">
        <v>369</v>
      </c>
      <c r="AA2538" s="29">
        <v>-2207</v>
      </c>
      <c r="AB2538">
        <v>0</v>
      </c>
      <c r="AC2538">
        <f t="shared" si="480"/>
        <v>2018</v>
      </c>
      <c r="AD2538">
        <f t="shared" si="481"/>
        <v>11</v>
      </c>
      <c r="AE2538">
        <f t="shared" si="482"/>
        <v>2018</v>
      </c>
      <c r="AF2538">
        <f t="shared" si="483"/>
        <v>2</v>
      </c>
      <c r="AG2538" t="str">
        <f>VLOOKUP(F2538,vlookup!$A$2:$E$660,2,0)</f>
        <v>Retained</v>
      </c>
      <c r="AH2538" t="str">
        <f>VLOOKUP(F2538,vlookup!$A$2:$E$660,3,0)</f>
        <v>Service Contract</v>
      </c>
      <c r="AI2538" t="str">
        <f>VLOOKUP(F2538,vlookup!$A$2:$E$660,4,0)</f>
        <v>Used Car Programs</v>
      </c>
      <c r="AJ2538" t="str">
        <f>VLOOKUP(F2538,vlookup!$A$2:$E$660,5,0)</f>
        <v>High Mileage</v>
      </c>
      <c r="AL2538">
        <f t="shared" si="484"/>
        <v>45</v>
      </c>
      <c r="AM2538">
        <f t="shared" si="485"/>
        <v>272</v>
      </c>
      <c r="AN2538">
        <f t="shared" si="486"/>
        <v>17415</v>
      </c>
      <c r="AO2538" t="str">
        <f t="shared" si="487"/>
        <v/>
      </c>
      <c r="AP2538" t="str">
        <f t="shared" si="488"/>
        <v/>
      </c>
      <c r="AQ2538" t="str">
        <f t="shared" si="489"/>
        <v/>
      </c>
      <c r="AR2538">
        <f t="shared" si="490"/>
        <v>-2207</v>
      </c>
      <c r="AS2538" t="str">
        <f t="shared" si="491"/>
        <v>6M671694B8-3</v>
      </c>
      <c r="AT2538" t="str">
        <f>IFERROR(IF(VLOOKUP(Y2538,vlookup!$I$2:$J$9,1,0)=Y2538,VLOOKUP(Y2538,vlookup!$I$2:$J$9,2,0),PROPER(Y2538)),PROPER(Y2538))</f>
        <v>Parts</v>
      </c>
      <c r="AU2538" t="str">
        <f>IFERROR(IF(B2538=VLOOKUP(B2538,vlookup!$L$2:$L$10,1,0),"Yes","No"),"No")</f>
        <v>No</v>
      </c>
    </row>
    <row r="2539" spans="1:47" ht="14.45" customHeight="1" x14ac:dyDescent="0.25">
      <c r="A2539" t="s">
        <v>1701</v>
      </c>
      <c r="B2539" s="31" t="s">
        <v>1702</v>
      </c>
      <c r="C2539">
        <v>1</v>
      </c>
      <c r="D2539">
        <v>1</v>
      </c>
      <c r="E2539" t="s">
        <v>382</v>
      </c>
      <c r="F2539" t="s">
        <v>60</v>
      </c>
      <c r="G2539" t="s">
        <v>937</v>
      </c>
      <c r="H2539" t="s">
        <v>1096</v>
      </c>
      <c r="I2539">
        <v>116939</v>
      </c>
      <c r="J2539" s="19">
        <v>41287</v>
      </c>
      <c r="K2539" s="19">
        <v>41325</v>
      </c>
      <c r="L2539">
        <v>201302</v>
      </c>
      <c r="M2539" s="19">
        <v>41306</v>
      </c>
      <c r="N2539">
        <v>24616</v>
      </c>
      <c r="O2539" t="s">
        <v>1076</v>
      </c>
      <c r="P2539" t="s">
        <v>1703</v>
      </c>
      <c r="Q2539" t="s">
        <v>924</v>
      </c>
      <c r="R2539">
        <v>792717</v>
      </c>
      <c r="S2539" s="19">
        <v>41526</v>
      </c>
      <c r="T2539">
        <v>122372</v>
      </c>
      <c r="U2539" t="s">
        <v>357</v>
      </c>
      <c r="V2539" s="19">
        <v>41529</v>
      </c>
      <c r="W2539" t="s">
        <v>3143</v>
      </c>
      <c r="X2539" t="s">
        <v>3144</v>
      </c>
      <c r="Y2539" t="s">
        <v>95</v>
      </c>
      <c r="Z2539" t="s">
        <v>364</v>
      </c>
      <c r="AA2539" s="29">
        <v>-20.7</v>
      </c>
      <c r="AB2539" t="s">
        <v>544</v>
      </c>
      <c r="AC2539">
        <f t="shared" si="480"/>
        <v>2013</v>
      </c>
      <c r="AD2539">
        <f t="shared" si="481"/>
        <v>9</v>
      </c>
      <c r="AE2539">
        <f t="shared" si="482"/>
        <v>2013</v>
      </c>
      <c r="AF2539">
        <f t="shared" si="483"/>
        <v>1</v>
      </c>
      <c r="AG2539" t="str">
        <f>VLOOKUP(F2539,vlookup!$A$2:$E$660,2,0)</f>
        <v>Retained</v>
      </c>
      <c r="AH2539" t="str">
        <f>VLOOKUP(F2539,vlookup!$A$2:$E$660,3,0)</f>
        <v>Service Contract</v>
      </c>
      <c r="AI2539" t="str">
        <f>VLOOKUP(F2539,vlookup!$A$2:$E$660,4,0)</f>
        <v>Used Car Programs</v>
      </c>
      <c r="AJ2539" t="str">
        <f>VLOOKUP(F2539,vlookup!$A$2:$E$660,5,0)</f>
        <v>High Mileage</v>
      </c>
      <c r="AL2539">
        <f t="shared" si="484"/>
        <v>37</v>
      </c>
      <c r="AM2539">
        <f t="shared" si="485"/>
        <v>239</v>
      </c>
      <c r="AN2539">
        <f t="shared" si="486"/>
        <v>5433</v>
      </c>
      <c r="AO2539" t="str">
        <f t="shared" si="487"/>
        <v/>
      </c>
      <c r="AP2539" t="str">
        <f t="shared" si="488"/>
        <v/>
      </c>
      <c r="AQ2539" t="str">
        <f t="shared" si="489"/>
        <v/>
      </c>
      <c r="AR2539">
        <f t="shared" si="490"/>
        <v>-20.7</v>
      </c>
      <c r="AS2539" t="str">
        <f t="shared" si="491"/>
        <v>6M790249A3Y-1</v>
      </c>
      <c r="AT2539" t="str">
        <f>IFERROR(IF(VLOOKUP(Y2539,vlookup!$I$2:$J$9,1,0)=Y2539,VLOOKUP(Y2539,vlookup!$I$2:$J$9,2,0),PROPER(Y2539)),PROPER(Y2539))</f>
        <v>Parts</v>
      </c>
      <c r="AU2539" t="str">
        <f>IFERROR(IF(B2539=VLOOKUP(B2539,vlookup!$L$2:$L$10,1,0),"Yes","No"),"No")</f>
        <v>No</v>
      </c>
    </row>
    <row r="2540" spans="1:47" ht="14.45" customHeight="1" x14ac:dyDescent="0.25">
      <c r="A2540" t="s">
        <v>1094</v>
      </c>
      <c r="B2540" s="31" t="s">
        <v>1095</v>
      </c>
      <c r="C2540">
        <v>1</v>
      </c>
      <c r="D2540">
        <v>1</v>
      </c>
      <c r="E2540" t="s">
        <v>382</v>
      </c>
      <c r="F2540" t="s">
        <v>60</v>
      </c>
      <c r="G2540" t="s">
        <v>937</v>
      </c>
      <c r="H2540" t="s">
        <v>1096</v>
      </c>
      <c r="I2540">
        <v>129489</v>
      </c>
      <c r="J2540" s="19">
        <v>41288</v>
      </c>
      <c r="K2540" s="19">
        <v>41325</v>
      </c>
      <c r="L2540">
        <v>201302</v>
      </c>
      <c r="M2540" s="19">
        <v>41306</v>
      </c>
      <c r="N2540">
        <v>24616</v>
      </c>
      <c r="O2540" t="s">
        <v>1076</v>
      </c>
      <c r="P2540" t="s">
        <v>1097</v>
      </c>
      <c r="Q2540" t="s">
        <v>924</v>
      </c>
      <c r="R2540">
        <v>3285</v>
      </c>
      <c r="S2540" s="19">
        <v>41555</v>
      </c>
      <c r="T2540">
        <v>137015</v>
      </c>
      <c r="U2540" t="s">
        <v>357</v>
      </c>
      <c r="V2540" s="19">
        <v>41598</v>
      </c>
      <c r="W2540" t="s">
        <v>3145</v>
      </c>
      <c r="X2540" t="s">
        <v>3146</v>
      </c>
      <c r="Y2540" t="s">
        <v>95</v>
      </c>
      <c r="Z2540" t="s">
        <v>364</v>
      </c>
      <c r="AA2540" s="29">
        <v>-1595</v>
      </c>
      <c r="AB2540" t="s">
        <v>544</v>
      </c>
      <c r="AC2540">
        <f t="shared" si="480"/>
        <v>2013</v>
      </c>
      <c r="AD2540">
        <f t="shared" si="481"/>
        <v>11</v>
      </c>
      <c r="AE2540">
        <f t="shared" si="482"/>
        <v>2013</v>
      </c>
      <c r="AF2540">
        <f t="shared" si="483"/>
        <v>1</v>
      </c>
      <c r="AG2540" t="str">
        <f>VLOOKUP(F2540,vlookup!$A$2:$E$660,2,0)</f>
        <v>Retained</v>
      </c>
      <c r="AH2540" t="str">
        <f>VLOOKUP(F2540,vlookup!$A$2:$E$660,3,0)</f>
        <v>Service Contract</v>
      </c>
      <c r="AI2540" t="str">
        <f>VLOOKUP(F2540,vlookup!$A$2:$E$660,4,0)</f>
        <v>Used Car Programs</v>
      </c>
      <c r="AJ2540" t="str">
        <f>VLOOKUP(F2540,vlookup!$A$2:$E$660,5,0)</f>
        <v>High Mileage</v>
      </c>
      <c r="AL2540">
        <f t="shared" si="484"/>
        <v>36</v>
      </c>
      <c r="AM2540">
        <f t="shared" si="485"/>
        <v>306</v>
      </c>
      <c r="AN2540">
        <f t="shared" si="486"/>
        <v>7526</v>
      </c>
      <c r="AO2540" t="str">
        <f t="shared" si="487"/>
        <v/>
      </c>
      <c r="AP2540" t="str">
        <f t="shared" si="488"/>
        <v/>
      </c>
      <c r="AQ2540" t="str">
        <f t="shared" si="489"/>
        <v/>
      </c>
      <c r="AR2540">
        <f t="shared" si="490"/>
        <v>-1595</v>
      </c>
      <c r="AS2540" t="str">
        <f t="shared" si="491"/>
        <v>5M607452A3Y-1</v>
      </c>
      <c r="AT2540" t="str">
        <f>IFERROR(IF(VLOOKUP(Y2540,vlookup!$I$2:$J$9,1,0)=Y2540,VLOOKUP(Y2540,vlookup!$I$2:$J$9,2,0),PROPER(Y2540)),PROPER(Y2540))</f>
        <v>Parts</v>
      </c>
      <c r="AU2540" t="str">
        <f>IFERROR(IF(B2540=VLOOKUP(B2540,vlookup!$L$2:$L$10,1,0),"Yes","No"),"No")</f>
        <v>No</v>
      </c>
    </row>
    <row r="2541" spans="1:47" ht="14.45" customHeight="1" x14ac:dyDescent="0.25">
      <c r="A2541" t="s">
        <v>1707</v>
      </c>
      <c r="B2541" s="31" t="s">
        <v>1708</v>
      </c>
      <c r="C2541">
        <v>1</v>
      </c>
      <c r="D2541">
        <v>1</v>
      </c>
      <c r="E2541" t="s">
        <v>382</v>
      </c>
      <c r="F2541" t="s">
        <v>60</v>
      </c>
      <c r="G2541" t="s">
        <v>3769</v>
      </c>
      <c r="H2541" t="s">
        <v>3770</v>
      </c>
      <c r="I2541">
        <v>124941</v>
      </c>
      <c r="J2541" s="19">
        <v>41195</v>
      </c>
      <c r="K2541" s="19">
        <v>41240</v>
      </c>
      <c r="L2541">
        <v>201211</v>
      </c>
      <c r="M2541" s="19">
        <v>41214</v>
      </c>
      <c r="N2541">
        <v>24616</v>
      </c>
      <c r="O2541" t="s">
        <v>1076</v>
      </c>
      <c r="P2541" t="s">
        <v>1709</v>
      </c>
      <c r="Q2541" t="s">
        <v>924</v>
      </c>
      <c r="R2541" t="s">
        <v>1577</v>
      </c>
      <c r="S2541" s="19">
        <v>41499</v>
      </c>
      <c r="T2541">
        <v>139160</v>
      </c>
      <c r="U2541" t="s">
        <v>357</v>
      </c>
      <c r="V2541" s="19">
        <v>41536</v>
      </c>
      <c r="W2541" t="s">
        <v>3420</v>
      </c>
      <c r="X2541" t="s">
        <v>3421</v>
      </c>
      <c r="Y2541" t="s">
        <v>95</v>
      </c>
      <c r="Z2541" t="s">
        <v>365</v>
      </c>
      <c r="AA2541" s="29">
        <v>-69</v>
      </c>
      <c r="AB2541" t="s">
        <v>544</v>
      </c>
      <c r="AC2541">
        <f t="shared" si="480"/>
        <v>2013</v>
      </c>
      <c r="AD2541">
        <f t="shared" si="481"/>
        <v>9</v>
      </c>
      <c r="AE2541">
        <f t="shared" si="482"/>
        <v>2012</v>
      </c>
      <c r="AF2541">
        <f t="shared" si="483"/>
        <v>10</v>
      </c>
      <c r="AG2541" t="str">
        <f>VLOOKUP(F2541,vlookup!$A$2:$E$660,2,0)</f>
        <v>Retained</v>
      </c>
      <c r="AH2541" t="str">
        <f>VLOOKUP(F2541,vlookup!$A$2:$E$660,3,0)</f>
        <v>Service Contract</v>
      </c>
      <c r="AI2541" t="str">
        <f>VLOOKUP(F2541,vlookup!$A$2:$E$660,4,0)</f>
        <v>Used Car Programs</v>
      </c>
      <c r="AJ2541" t="str">
        <f>VLOOKUP(F2541,vlookup!$A$2:$E$660,5,0)</f>
        <v>High Mileage</v>
      </c>
      <c r="AL2541">
        <f t="shared" si="484"/>
        <v>44</v>
      </c>
      <c r="AM2541">
        <f t="shared" si="485"/>
        <v>336</v>
      </c>
      <c r="AN2541">
        <f t="shared" si="486"/>
        <v>14219</v>
      </c>
      <c r="AO2541" t="str">
        <f t="shared" si="487"/>
        <v/>
      </c>
      <c r="AP2541" t="str">
        <f t="shared" si="488"/>
        <v/>
      </c>
      <c r="AQ2541" t="str">
        <f t="shared" si="489"/>
        <v/>
      </c>
      <c r="AR2541">
        <f t="shared" si="490"/>
        <v>-69</v>
      </c>
      <c r="AS2541" t="str">
        <f t="shared" si="491"/>
        <v>6E005975J2Y-1</v>
      </c>
      <c r="AT2541" t="str">
        <f>IFERROR(IF(VLOOKUP(Y2541,vlookup!$I$2:$J$9,1,0)=Y2541,VLOOKUP(Y2541,vlookup!$I$2:$J$9,2,0),PROPER(Y2541)),PROPER(Y2541))</f>
        <v>Parts</v>
      </c>
      <c r="AU2541" t="str">
        <f>IFERROR(IF(B2541=VLOOKUP(B2541,vlookup!$L$2:$L$10,1,0),"Yes","No"),"No")</f>
        <v>No</v>
      </c>
    </row>
    <row r="2542" spans="1:47" ht="14.45" customHeight="1" x14ac:dyDescent="0.25">
      <c r="A2542" t="s">
        <v>1707</v>
      </c>
      <c r="B2542" s="31" t="s">
        <v>1708</v>
      </c>
      <c r="C2542">
        <v>1</v>
      </c>
      <c r="D2542">
        <v>1</v>
      </c>
      <c r="E2542" t="s">
        <v>382</v>
      </c>
      <c r="F2542" t="s">
        <v>60</v>
      </c>
      <c r="G2542" t="s">
        <v>3769</v>
      </c>
      <c r="H2542" t="s">
        <v>3770</v>
      </c>
      <c r="I2542">
        <v>124941</v>
      </c>
      <c r="J2542" s="19">
        <v>41195</v>
      </c>
      <c r="K2542" s="19">
        <v>41240</v>
      </c>
      <c r="L2542">
        <v>201211</v>
      </c>
      <c r="M2542" s="19">
        <v>41214</v>
      </c>
      <c r="N2542">
        <v>24616</v>
      </c>
      <c r="O2542" t="s">
        <v>1076</v>
      </c>
      <c r="P2542" t="s">
        <v>1709</v>
      </c>
      <c r="Q2542" t="s">
        <v>924</v>
      </c>
      <c r="R2542" t="s">
        <v>1577</v>
      </c>
      <c r="S2542" s="19">
        <v>41499</v>
      </c>
      <c r="T2542">
        <v>139160</v>
      </c>
      <c r="U2542" t="s">
        <v>357</v>
      </c>
      <c r="V2542" s="19">
        <v>41536</v>
      </c>
      <c r="W2542" t="s">
        <v>3060</v>
      </c>
      <c r="X2542" t="s">
        <v>3061</v>
      </c>
      <c r="Y2542" t="s">
        <v>95</v>
      </c>
      <c r="Z2542" t="s">
        <v>364</v>
      </c>
      <c r="AA2542" s="29">
        <v>-199</v>
      </c>
      <c r="AB2542" t="s">
        <v>544</v>
      </c>
      <c r="AC2542">
        <f t="shared" si="480"/>
        <v>2013</v>
      </c>
      <c r="AD2542">
        <f t="shared" si="481"/>
        <v>9</v>
      </c>
      <c r="AE2542">
        <f t="shared" si="482"/>
        <v>2012</v>
      </c>
      <c r="AF2542">
        <f t="shared" si="483"/>
        <v>10</v>
      </c>
      <c r="AG2542" t="str">
        <f>VLOOKUP(F2542,vlookup!$A$2:$E$660,2,0)</f>
        <v>Retained</v>
      </c>
      <c r="AH2542" t="str">
        <f>VLOOKUP(F2542,vlookup!$A$2:$E$660,3,0)</f>
        <v>Service Contract</v>
      </c>
      <c r="AI2542" t="str">
        <f>VLOOKUP(F2542,vlookup!$A$2:$E$660,4,0)</f>
        <v>Used Car Programs</v>
      </c>
      <c r="AJ2542" t="str">
        <f>VLOOKUP(F2542,vlookup!$A$2:$E$660,5,0)</f>
        <v>High Mileage</v>
      </c>
      <c r="AL2542">
        <f t="shared" si="484"/>
        <v>44</v>
      </c>
      <c r="AM2542">
        <f t="shared" si="485"/>
        <v>336</v>
      </c>
      <c r="AN2542">
        <f t="shared" si="486"/>
        <v>14219</v>
      </c>
      <c r="AO2542" t="str">
        <f t="shared" si="487"/>
        <v/>
      </c>
      <c r="AP2542" t="str">
        <f t="shared" si="488"/>
        <v/>
      </c>
      <c r="AQ2542" t="str">
        <f t="shared" si="489"/>
        <v/>
      </c>
      <c r="AR2542">
        <f t="shared" si="490"/>
        <v>-199</v>
      </c>
      <c r="AS2542" t="str">
        <f t="shared" si="491"/>
        <v>6E005975J2Y-1</v>
      </c>
      <c r="AT2542" t="str">
        <f>IFERROR(IF(VLOOKUP(Y2542,vlookup!$I$2:$J$9,1,0)=Y2542,VLOOKUP(Y2542,vlookup!$I$2:$J$9,2,0),PROPER(Y2542)),PROPER(Y2542))</f>
        <v>Parts</v>
      </c>
      <c r="AU2542" t="str">
        <f>IFERROR(IF(B2542=VLOOKUP(B2542,vlookup!$L$2:$L$10,1,0),"Yes","No"),"No")</f>
        <v>No</v>
      </c>
    </row>
    <row r="2543" spans="1:47" ht="14.45" customHeight="1" x14ac:dyDescent="0.25">
      <c r="A2543" t="s">
        <v>1707</v>
      </c>
      <c r="B2543" s="31" t="s">
        <v>1708</v>
      </c>
      <c r="C2543">
        <v>1</v>
      </c>
      <c r="D2543">
        <v>1</v>
      </c>
      <c r="E2543" t="s">
        <v>382</v>
      </c>
      <c r="F2543" t="s">
        <v>60</v>
      </c>
      <c r="G2543" t="s">
        <v>3769</v>
      </c>
      <c r="H2543" t="s">
        <v>3770</v>
      </c>
      <c r="I2543">
        <v>124941</v>
      </c>
      <c r="J2543" s="19">
        <v>41195</v>
      </c>
      <c r="K2543" s="19">
        <v>41240</v>
      </c>
      <c r="L2543">
        <v>201211</v>
      </c>
      <c r="M2543" s="19">
        <v>41214</v>
      </c>
      <c r="N2543">
        <v>24616</v>
      </c>
      <c r="O2543" t="s">
        <v>1076</v>
      </c>
      <c r="P2543" t="s">
        <v>1709</v>
      </c>
      <c r="Q2543" t="s">
        <v>924</v>
      </c>
      <c r="R2543" t="s">
        <v>1577</v>
      </c>
      <c r="S2543" s="19">
        <v>41499</v>
      </c>
      <c r="T2543">
        <v>139160</v>
      </c>
      <c r="U2543" t="s">
        <v>357</v>
      </c>
      <c r="V2543" s="19">
        <v>41536</v>
      </c>
      <c r="W2543" t="s">
        <v>3422</v>
      </c>
      <c r="X2543" t="s">
        <v>3423</v>
      </c>
      <c r="Y2543" t="s">
        <v>95</v>
      </c>
      <c r="Z2543" t="s">
        <v>364</v>
      </c>
      <c r="AA2543" s="29">
        <v>-65</v>
      </c>
      <c r="AB2543" t="s">
        <v>544</v>
      </c>
      <c r="AC2543">
        <f t="shared" si="480"/>
        <v>2013</v>
      </c>
      <c r="AD2543">
        <f t="shared" si="481"/>
        <v>9</v>
      </c>
      <c r="AE2543">
        <f t="shared" si="482"/>
        <v>2012</v>
      </c>
      <c r="AF2543">
        <f t="shared" si="483"/>
        <v>10</v>
      </c>
      <c r="AG2543" t="str">
        <f>VLOOKUP(F2543,vlookup!$A$2:$E$660,2,0)</f>
        <v>Retained</v>
      </c>
      <c r="AH2543" t="str">
        <f>VLOOKUP(F2543,vlookup!$A$2:$E$660,3,0)</f>
        <v>Service Contract</v>
      </c>
      <c r="AI2543" t="str">
        <f>VLOOKUP(F2543,vlookup!$A$2:$E$660,4,0)</f>
        <v>Used Car Programs</v>
      </c>
      <c r="AJ2543" t="str">
        <f>VLOOKUP(F2543,vlookup!$A$2:$E$660,5,0)</f>
        <v>High Mileage</v>
      </c>
      <c r="AL2543">
        <f t="shared" si="484"/>
        <v>44</v>
      </c>
      <c r="AM2543">
        <f t="shared" si="485"/>
        <v>336</v>
      </c>
      <c r="AN2543">
        <f t="shared" si="486"/>
        <v>14219</v>
      </c>
      <c r="AO2543" t="str">
        <f t="shared" si="487"/>
        <v/>
      </c>
      <c r="AP2543" t="str">
        <f t="shared" si="488"/>
        <v/>
      </c>
      <c r="AQ2543" t="str">
        <f t="shared" si="489"/>
        <v/>
      </c>
      <c r="AR2543">
        <f t="shared" si="490"/>
        <v>-65</v>
      </c>
      <c r="AS2543" t="str">
        <f t="shared" si="491"/>
        <v>6E005975J2Y-1</v>
      </c>
      <c r="AT2543" t="str">
        <f>IFERROR(IF(VLOOKUP(Y2543,vlookup!$I$2:$J$9,1,0)=Y2543,VLOOKUP(Y2543,vlookup!$I$2:$J$9,2,0),PROPER(Y2543)),PROPER(Y2543))</f>
        <v>Parts</v>
      </c>
      <c r="AU2543" t="str">
        <f>IFERROR(IF(B2543=VLOOKUP(B2543,vlookup!$L$2:$L$10,1,0),"Yes","No"),"No")</f>
        <v>No</v>
      </c>
    </row>
    <row r="2544" spans="1:47" ht="14.45" customHeight="1" x14ac:dyDescent="0.25">
      <c r="A2544" t="s">
        <v>1707</v>
      </c>
      <c r="B2544" s="31" t="s">
        <v>1708</v>
      </c>
      <c r="C2544">
        <v>1</v>
      </c>
      <c r="D2544">
        <v>1</v>
      </c>
      <c r="E2544" t="s">
        <v>382</v>
      </c>
      <c r="F2544" t="s">
        <v>60</v>
      </c>
      <c r="G2544" t="s">
        <v>3769</v>
      </c>
      <c r="H2544" t="s">
        <v>3770</v>
      </c>
      <c r="I2544">
        <v>124941</v>
      </c>
      <c r="J2544" s="19">
        <v>41195</v>
      </c>
      <c r="K2544" s="19">
        <v>41240</v>
      </c>
      <c r="L2544">
        <v>201211</v>
      </c>
      <c r="M2544" s="19">
        <v>41214</v>
      </c>
      <c r="N2544">
        <v>24616</v>
      </c>
      <c r="O2544" t="s">
        <v>1076</v>
      </c>
      <c r="P2544" t="s">
        <v>1709</v>
      </c>
      <c r="Q2544" t="s">
        <v>924</v>
      </c>
      <c r="R2544" t="s">
        <v>1577</v>
      </c>
      <c r="S2544" s="19">
        <v>41499</v>
      </c>
      <c r="T2544">
        <v>139160</v>
      </c>
      <c r="U2544" t="s">
        <v>357</v>
      </c>
      <c r="V2544" s="19">
        <v>41536</v>
      </c>
      <c r="W2544" t="s">
        <v>3154</v>
      </c>
      <c r="X2544" t="s">
        <v>3155</v>
      </c>
      <c r="Y2544" t="s">
        <v>95</v>
      </c>
      <c r="Z2544" t="s">
        <v>364</v>
      </c>
      <c r="AA2544" s="29">
        <v>-3.6</v>
      </c>
      <c r="AB2544" t="s">
        <v>544</v>
      </c>
      <c r="AC2544">
        <f t="shared" si="480"/>
        <v>2013</v>
      </c>
      <c r="AD2544">
        <f t="shared" si="481"/>
        <v>9</v>
      </c>
      <c r="AE2544">
        <f t="shared" si="482"/>
        <v>2012</v>
      </c>
      <c r="AF2544">
        <f t="shared" si="483"/>
        <v>10</v>
      </c>
      <c r="AG2544" t="str">
        <f>VLOOKUP(F2544,vlookup!$A$2:$E$660,2,0)</f>
        <v>Retained</v>
      </c>
      <c r="AH2544" t="str">
        <f>VLOOKUP(F2544,vlookup!$A$2:$E$660,3,0)</f>
        <v>Service Contract</v>
      </c>
      <c r="AI2544" t="str">
        <f>VLOOKUP(F2544,vlookup!$A$2:$E$660,4,0)</f>
        <v>Used Car Programs</v>
      </c>
      <c r="AJ2544" t="str">
        <f>VLOOKUP(F2544,vlookup!$A$2:$E$660,5,0)</f>
        <v>High Mileage</v>
      </c>
      <c r="AL2544">
        <f t="shared" si="484"/>
        <v>44</v>
      </c>
      <c r="AM2544">
        <f t="shared" si="485"/>
        <v>336</v>
      </c>
      <c r="AN2544">
        <f t="shared" si="486"/>
        <v>14219</v>
      </c>
      <c r="AO2544" t="str">
        <f t="shared" si="487"/>
        <v/>
      </c>
      <c r="AP2544" t="str">
        <f t="shared" si="488"/>
        <v/>
      </c>
      <c r="AQ2544" t="str">
        <f t="shared" si="489"/>
        <v/>
      </c>
      <c r="AR2544">
        <f t="shared" si="490"/>
        <v>-3.6</v>
      </c>
      <c r="AS2544" t="str">
        <f t="shared" si="491"/>
        <v>6E005975J2Y-1</v>
      </c>
      <c r="AT2544" t="str">
        <f>IFERROR(IF(VLOOKUP(Y2544,vlookup!$I$2:$J$9,1,0)=Y2544,VLOOKUP(Y2544,vlookup!$I$2:$J$9,2,0),PROPER(Y2544)),PROPER(Y2544))</f>
        <v>Parts</v>
      </c>
      <c r="AU2544" t="str">
        <f>IFERROR(IF(B2544=VLOOKUP(B2544,vlookup!$L$2:$L$10,1,0),"Yes","No"),"No")</f>
        <v>No</v>
      </c>
    </row>
    <row r="2545" spans="1:47" ht="14.45" customHeight="1" x14ac:dyDescent="0.25">
      <c r="A2545" t="s">
        <v>1707</v>
      </c>
      <c r="B2545" s="31" t="s">
        <v>1708</v>
      </c>
      <c r="C2545">
        <v>1</v>
      </c>
      <c r="D2545">
        <v>1</v>
      </c>
      <c r="E2545" t="s">
        <v>382</v>
      </c>
      <c r="F2545" t="s">
        <v>60</v>
      </c>
      <c r="G2545" t="s">
        <v>3769</v>
      </c>
      <c r="H2545" t="s">
        <v>3770</v>
      </c>
      <c r="I2545">
        <v>124941</v>
      </c>
      <c r="J2545" s="19">
        <v>41195</v>
      </c>
      <c r="K2545" s="19">
        <v>41240</v>
      </c>
      <c r="L2545">
        <v>201211</v>
      </c>
      <c r="M2545" s="19">
        <v>41214</v>
      </c>
      <c r="N2545">
        <v>24616</v>
      </c>
      <c r="O2545" t="s">
        <v>1076</v>
      </c>
      <c r="P2545" t="s">
        <v>1709</v>
      </c>
      <c r="Q2545" t="s">
        <v>924</v>
      </c>
      <c r="R2545" t="s">
        <v>1577</v>
      </c>
      <c r="S2545" s="19">
        <v>41499</v>
      </c>
      <c r="T2545">
        <v>139160</v>
      </c>
      <c r="U2545" t="s">
        <v>357</v>
      </c>
      <c r="V2545" s="19">
        <v>41536</v>
      </c>
      <c r="W2545" t="s">
        <v>3147</v>
      </c>
      <c r="X2545" t="s">
        <v>3148</v>
      </c>
      <c r="Y2545" t="s">
        <v>95</v>
      </c>
      <c r="Z2545" t="s">
        <v>364</v>
      </c>
      <c r="AA2545" s="29">
        <v>-256</v>
      </c>
      <c r="AB2545" t="s">
        <v>544</v>
      </c>
      <c r="AC2545">
        <f t="shared" si="480"/>
        <v>2013</v>
      </c>
      <c r="AD2545">
        <f t="shared" si="481"/>
        <v>9</v>
      </c>
      <c r="AE2545">
        <f t="shared" si="482"/>
        <v>2012</v>
      </c>
      <c r="AF2545">
        <f t="shared" si="483"/>
        <v>10</v>
      </c>
      <c r="AG2545" t="str">
        <f>VLOOKUP(F2545,vlookup!$A$2:$E$660,2,0)</f>
        <v>Retained</v>
      </c>
      <c r="AH2545" t="str">
        <f>VLOOKUP(F2545,vlookup!$A$2:$E$660,3,0)</f>
        <v>Service Contract</v>
      </c>
      <c r="AI2545" t="str">
        <f>VLOOKUP(F2545,vlookup!$A$2:$E$660,4,0)</f>
        <v>Used Car Programs</v>
      </c>
      <c r="AJ2545" t="str">
        <f>VLOOKUP(F2545,vlookup!$A$2:$E$660,5,0)</f>
        <v>High Mileage</v>
      </c>
      <c r="AL2545">
        <f t="shared" si="484"/>
        <v>44</v>
      </c>
      <c r="AM2545">
        <f t="shared" si="485"/>
        <v>336</v>
      </c>
      <c r="AN2545">
        <f t="shared" si="486"/>
        <v>14219</v>
      </c>
      <c r="AO2545" t="str">
        <f t="shared" si="487"/>
        <v/>
      </c>
      <c r="AP2545" t="str">
        <f t="shared" si="488"/>
        <v/>
      </c>
      <c r="AQ2545" t="str">
        <f t="shared" si="489"/>
        <v/>
      </c>
      <c r="AR2545">
        <f t="shared" si="490"/>
        <v>-256</v>
      </c>
      <c r="AS2545" t="str">
        <f t="shared" si="491"/>
        <v>6E005975J2Y-1</v>
      </c>
      <c r="AT2545" t="str">
        <f>IFERROR(IF(VLOOKUP(Y2545,vlookup!$I$2:$J$9,1,0)=Y2545,VLOOKUP(Y2545,vlookup!$I$2:$J$9,2,0),PROPER(Y2545)),PROPER(Y2545))</f>
        <v>Parts</v>
      </c>
      <c r="AU2545" t="str">
        <f>IFERROR(IF(B2545=VLOOKUP(B2545,vlookup!$L$2:$L$10,1,0),"Yes","No"),"No")</f>
        <v>No</v>
      </c>
    </row>
    <row r="2546" spans="1:47" ht="14.45" customHeight="1" x14ac:dyDescent="0.25">
      <c r="A2546" t="s">
        <v>1707</v>
      </c>
      <c r="B2546" s="31" t="s">
        <v>1708</v>
      </c>
      <c r="C2546">
        <v>1</v>
      </c>
      <c r="D2546">
        <v>1</v>
      </c>
      <c r="E2546" t="s">
        <v>382</v>
      </c>
      <c r="F2546" t="s">
        <v>60</v>
      </c>
      <c r="G2546" t="s">
        <v>3769</v>
      </c>
      <c r="H2546" t="s">
        <v>3770</v>
      </c>
      <c r="I2546">
        <v>124941</v>
      </c>
      <c r="J2546" s="19">
        <v>41195</v>
      </c>
      <c r="K2546" s="19">
        <v>41240</v>
      </c>
      <c r="L2546">
        <v>201211</v>
      </c>
      <c r="M2546" s="19">
        <v>41214</v>
      </c>
      <c r="N2546">
        <v>24616</v>
      </c>
      <c r="O2546" t="s">
        <v>1076</v>
      </c>
      <c r="P2546" t="s">
        <v>1709</v>
      </c>
      <c r="Q2546" t="s">
        <v>924</v>
      </c>
      <c r="R2546" t="s">
        <v>1577</v>
      </c>
      <c r="S2546" s="19">
        <v>41499</v>
      </c>
      <c r="T2546">
        <v>139160</v>
      </c>
      <c r="U2546" t="s">
        <v>357</v>
      </c>
      <c r="V2546" s="19">
        <v>41536</v>
      </c>
      <c r="W2546" t="s">
        <v>3030</v>
      </c>
      <c r="X2546" t="s">
        <v>3031</v>
      </c>
      <c r="Y2546" t="s">
        <v>95</v>
      </c>
      <c r="Z2546" t="s">
        <v>14</v>
      </c>
      <c r="AA2546" s="29">
        <v>-42.98</v>
      </c>
      <c r="AB2546" t="s">
        <v>544</v>
      </c>
      <c r="AC2546">
        <f t="shared" si="480"/>
        <v>2013</v>
      </c>
      <c r="AD2546">
        <f t="shared" si="481"/>
        <v>9</v>
      </c>
      <c r="AE2546">
        <f t="shared" si="482"/>
        <v>2012</v>
      </c>
      <c r="AF2546">
        <f t="shared" si="483"/>
        <v>10</v>
      </c>
      <c r="AG2546" t="str">
        <f>VLOOKUP(F2546,vlookup!$A$2:$E$660,2,0)</f>
        <v>Retained</v>
      </c>
      <c r="AH2546" t="str">
        <f>VLOOKUP(F2546,vlookup!$A$2:$E$660,3,0)</f>
        <v>Service Contract</v>
      </c>
      <c r="AI2546" t="str">
        <f>VLOOKUP(F2546,vlookup!$A$2:$E$660,4,0)</f>
        <v>Used Car Programs</v>
      </c>
      <c r="AJ2546" t="str">
        <f>VLOOKUP(F2546,vlookup!$A$2:$E$660,5,0)</f>
        <v>High Mileage</v>
      </c>
      <c r="AL2546">
        <f t="shared" si="484"/>
        <v>44</v>
      </c>
      <c r="AM2546">
        <f t="shared" si="485"/>
        <v>336</v>
      </c>
      <c r="AN2546">
        <f t="shared" si="486"/>
        <v>14219</v>
      </c>
      <c r="AO2546" t="str">
        <f t="shared" si="487"/>
        <v/>
      </c>
      <c r="AP2546" t="str">
        <f t="shared" si="488"/>
        <v/>
      </c>
      <c r="AQ2546" t="str">
        <f t="shared" si="489"/>
        <v/>
      </c>
      <c r="AR2546">
        <f t="shared" si="490"/>
        <v>-42.98</v>
      </c>
      <c r="AS2546" t="str">
        <f t="shared" si="491"/>
        <v>6E005975J2Y-1</v>
      </c>
      <c r="AT2546" t="str">
        <f>IFERROR(IF(VLOOKUP(Y2546,vlookup!$I$2:$J$9,1,0)=Y2546,VLOOKUP(Y2546,vlookup!$I$2:$J$9,2,0),PROPER(Y2546)),PROPER(Y2546))</f>
        <v>Parts</v>
      </c>
      <c r="AU2546" t="str">
        <f>IFERROR(IF(B2546=VLOOKUP(B2546,vlookup!$L$2:$L$10,1,0),"Yes","No"),"No")</f>
        <v>No</v>
      </c>
    </row>
    <row r="2547" spans="1:47" ht="14.45" customHeight="1" x14ac:dyDescent="0.25">
      <c r="A2547" t="s">
        <v>1710</v>
      </c>
      <c r="B2547" s="31" t="s">
        <v>1711</v>
      </c>
      <c r="C2547">
        <v>1</v>
      </c>
      <c r="D2547">
        <v>1</v>
      </c>
      <c r="E2547" t="s">
        <v>382</v>
      </c>
      <c r="F2547" t="s">
        <v>238</v>
      </c>
      <c r="G2547" t="s">
        <v>3718</v>
      </c>
      <c r="H2547" t="s">
        <v>3719</v>
      </c>
      <c r="I2547">
        <v>114831</v>
      </c>
      <c r="J2547" s="19">
        <v>42106</v>
      </c>
      <c r="K2547" s="19">
        <v>42154</v>
      </c>
      <c r="L2547">
        <v>201505</v>
      </c>
      <c r="M2547" s="19">
        <v>42125</v>
      </c>
      <c r="N2547">
        <v>24616</v>
      </c>
      <c r="O2547" t="s">
        <v>1076</v>
      </c>
      <c r="P2547" t="s">
        <v>1712</v>
      </c>
      <c r="Q2547" t="s">
        <v>924</v>
      </c>
      <c r="R2547">
        <v>286557</v>
      </c>
      <c r="S2547" s="19">
        <v>42139</v>
      </c>
      <c r="T2547">
        <v>116593</v>
      </c>
      <c r="U2547" t="s">
        <v>357</v>
      </c>
      <c r="V2547" s="19">
        <v>42201</v>
      </c>
      <c r="W2547" t="s">
        <v>1040</v>
      </c>
      <c r="X2547" t="s">
        <v>1041</v>
      </c>
      <c r="Y2547" t="s">
        <v>95</v>
      </c>
      <c r="Z2547" t="s">
        <v>364</v>
      </c>
      <c r="AA2547" s="29">
        <v>-5</v>
      </c>
      <c r="AB2547">
        <v>0</v>
      </c>
      <c r="AC2547">
        <f t="shared" si="480"/>
        <v>2015</v>
      </c>
      <c r="AD2547">
        <f t="shared" si="481"/>
        <v>7</v>
      </c>
      <c r="AE2547">
        <f t="shared" si="482"/>
        <v>2015</v>
      </c>
      <c r="AF2547">
        <f t="shared" si="483"/>
        <v>4</v>
      </c>
      <c r="AG2547" t="str">
        <f>VLOOKUP(F2547,vlookup!$A$2:$E$660,2,0)</f>
        <v>Retained</v>
      </c>
      <c r="AH2547" t="str">
        <f>VLOOKUP(F2547,vlookup!$A$2:$E$660,3,0)</f>
        <v>Service Contract</v>
      </c>
      <c r="AI2547" t="str">
        <f>VLOOKUP(F2547,vlookup!$A$2:$E$660,4,0)</f>
        <v>Used Car Programs</v>
      </c>
      <c r="AJ2547" t="str">
        <f>VLOOKUP(F2547,vlookup!$A$2:$E$660,5,0)</f>
        <v>High Mileage</v>
      </c>
      <c r="AL2547">
        <f t="shared" si="484"/>
        <v>48</v>
      </c>
      <c r="AM2547">
        <f t="shared" si="485"/>
        <v>94</v>
      </c>
      <c r="AN2547">
        <f t="shared" si="486"/>
        <v>1762</v>
      </c>
      <c r="AO2547" t="str">
        <f t="shared" si="487"/>
        <v/>
      </c>
      <c r="AP2547" t="str">
        <f t="shared" si="488"/>
        <v/>
      </c>
      <c r="AQ2547" t="str">
        <f t="shared" si="489"/>
        <v/>
      </c>
      <c r="AR2547">
        <f t="shared" si="490"/>
        <v>-5</v>
      </c>
      <c r="AS2547" t="str">
        <f t="shared" si="491"/>
        <v>6A117552D5Y-1</v>
      </c>
      <c r="AT2547" t="str">
        <f>IFERROR(IF(VLOOKUP(Y2547,vlookup!$I$2:$J$9,1,0)=Y2547,VLOOKUP(Y2547,vlookup!$I$2:$J$9,2,0),PROPER(Y2547)),PROPER(Y2547))</f>
        <v>Parts</v>
      </c>
      <c r="AU2547" t="str">
        <f>IFERROR(IF(B2547=VLOOKUP(B2547,vlookup!$L$2:$L$10,1,0),"Yes","No"),"No")</f>
        <v>No</v>
      </c>
    </row>
    <row r="2548" spans="1:47" ht="14.45" customHeight="1" x14ac:dyDescent="0.25">
      <c r="A2548" t="s">
        <v>1710</v>
      </c>
      <c r="B2548" s="31" t="s">
        <v>1711</v>
      </c>
      <c r="C2548">
        <v>1</v>
      </c>
      <c r="D2548">
        <v>1</v>
      </c>
      <c r="E2548" t="s">
        <v>382</v>
      </c>
      <c r="F2548" t="s">
        <v>238</v>
      </c>
      <c r="G2548" t="s">
        <v>3718</v>
      </c>
      <c r="H2548" t="s">
        <v>3719</v>
      </c>
      <c r="I2548">
        <v>114831</v>
      </c>
      <c r="J2548" s="19">
        <v>42106</v>
      </c>
      <c r="K2548" s="19">
        <v>42154</v>
      </c>
      <c r="L2548">
        <v>201505</v>
      </c>
      <c r="M2548" s="19">
        <v>42125</v>
      </c>
      <c r="N2548">
        <v>24616</v>
      </c>
      <c r="O2548" t="s">
        <v>1076</v>
      </c>
      <c r="P2548" t="s">
        <v>1712</v>
      </c>
      <c r="Q2548" t="s">
        <v>924</v>
      </c>
      <c r="R2548">
        <v>286557</v>
      </c>
      <c r="S2548" s="19">
        <v>42139</v>
      </c>
      <c r="T2548">
        <v>116593</v>
      </c>
      <c r="U2548" t="s">
        <v>357</v>
      </c>
      <c r="V2548" s="19">
        <v>42201</v>
      </c>
      <c r="W2548" t="s">
        <v>2866</v>
      </c>
      <c r="X2548" t="s">
        <v>2867</v>
      </c>
      <c r="Y2548" t="s">
        <v>95</v>
      </c>
      <c r="Z2548" t="s">
        <v>603</v>
      </c>
      <c r="AA2548" s="29">
        <v>-8.6999999999999993</v>
      </c>
      <c r="AB2548">
        <v>0</v>
      </c>
      <c r="AC2548">
        <f t="shared" si="480"/>
        <v>2015</v>
      </c>
      <c r="AD2548">
        <f t="shared" si="481"/>
        <v>7</v>
      </c>
      <c r="AE2548">
        <f t="shared" si="482"/>
        <v>2015</v>
      </c>
      <c r="AF2548">
        <f t="shared" si="483"/>
        <v>4</v>
      </c>
      <c r="AG2548" t="str">
        <f>VLOOKUP(F2548,vlookup!$A$2:$E$660,2,0)</f>
        <v>Retained</v>
      </c>
      <c r="AH2548" t="str">
        <f>VLOOKUP(F2548,vlookup!$A$2:$E$660,3,0)</f>
        <v>Service Contract</v>
      </c>
      <c r="AI2548" t="str">
        <f>VLOOKUP(F2548,vlookup!$A$2:$E$660,4,0)</f>
        <v>Used Car Programs</v>
      </c>
      <c r="AJ2548" t="str">
        <f>VLOOKUP(F2548,vlookup!$A$2:$E$660,5,0)</f>
        <v>High Mileage</v>
      </c>
      <c r="AL2548">
        <f t="shared" si="484"/>
        <v>48</v>
      </c>
      <c r="AM2548">
        <f t="shared" si="485"/>
        <v>94</v>
      </c>
      <c r="AN2548">
        <f t="shared" si="486"/>
        <v>1762</v>
      </c>
      <c r="AO2548" t="str">
        <f t="shared" si="487"/>
        <v/>
      </c>
      <c r="AP2548" t="str">
        <f t="shared" si="488"/>
        <v/>
      </c>
      <c r="AQ2548" t="str">
        <f t="shared" si="489"/>
        <v/>
      </c>
      <c r="AR2548">
        <f t="shared" si="490"/>
        <v>-8.6999999999999993</v>
      </c>
      <c r="AS2548" t="str">
        <f t="shared" si="491"/>
        <v>6A117552D5Y-1</v>
      </c>
      <c r="AT2548" t="str">
        <f>IFERROR(IF(VLOOKUP(Y2548,vlookup!$I$2:$J$9,1,0)=Y2548,VLOOKUP(Y2548,vlookup!$I$2:$J$9,2,0),PROPER(Y2548)),PROPER(Y2548))</f>
        <v>Parts</v>
      </c>
      <c r="AU2548" t="str">
        <f>IFERROR(IF(B2548=VLOOKUP(B2548,vlookup!$L$2:$L$10,1,0),"Yes","No"),"No")</f>
        <v>No</v>
      </c>
    </row>
    <row r="2549" spans="1:47" ht="14.45" customHeight="1" x14ac:dyDescent="0.25">
      <c r="A2549" t="s">
        <v>1710</v>
      </c>
      <c r="B2549" s="31" t="s">
        <v>1711</v>
      </c>
      <c r="C2549">
        <v>1</v>
      </c>
      <c r="D2549">
        <v>1</v>
      </c>
      <c r="E2549" t="s">
        <v>382</v>
      </c>
      <c r="F2549" t="s">
        <v>238</v>
      </c>
      <c r="G2549" t="s">
        <v>3718</v>
      </c>
      <c r="H2549" t="s">
        <v>3719</v>
      </c>
      <c r="I2549">
        <v>114831</v>
      </c>
      <c r="J2549" s="19">
        <v>42106</v>
      </c>
      <c r="K2549" s="19">
        <v>42154</v>
      </c>
      <c r="L2549">
        <v>201505</v>
      </c>
      <c r="M2549" s="19">
        <v>42125</v>
      </c>
      <c r="N2549">
        <v>24616</v>
      </c>
      <c r="O2549" t="s">
        <v>1076</v>
      </c>
      <c r="P2549" t="s">
        <v>1712</v>
      </c>
      <c r="Q2549" t="s">
        <v>924</v>
      </c>
      <c r="R2549">
        <v>286557</v>
      </c>
      <c r="S2549" s="19">
        <v>42139</v>
      </c>
      <c r="T2549">
        <v>116593</v>
      </c>
      <c r="U2549" t="s">
        <v>357</v>
      </c>
      <c r="V2549" s="19">
        <v>42201</v>
      </c>
      <c r="W2549" t="s">
        <v>2848</v>
      </c>
      <c r="X2549" t="s">
        <v>2849</v>
      </c>
      <c r="Y2549" t="s">
        <v>95</v>
      </c>
      <c r="Z2549" t="s">
        <v>603</v>
      </c>
      <c r="AA2549" s="29">
        <v>-303.8</v>
      </c>
      <c r="AB2549">
        <v>0</v>
      </c>
      <c r="AC2549">
        <f t="shared" si="480"/>
        <v>2015</v>
      </c>
      <c r="AD2549">
        <f t="shared" si="481"/>
        <v>7</v>
      </c>
      <c r="AE2549">
        <f t="shared" si="482"/>
        <v>2015</v>
      </c>
      <c r="AF2549">
        <f t="shared" si="483"/>
        <v>4</v>
      </c>
      <c r="AG2549" t="str">
        <f>VLOOKUP(F2549,vlookup!$A$2:$E$660,2,0)</f>
        <v>Retained</v>
      </c>
      <c r="AH2549" t="str">
        <f>VLOOKUP(F2549,vlookup!$A$2:$E$660,3,0)</f>
        <v>Service Contract</v>
      </c>
      <c r="AI2549" t="str">
        <f>VLOOKUP(F2549,vlookup!$A$2:$E$660,4,0)</f>
        <v>Used Car Programs</v>
      </c>
      <c r="AJ2549" t="str">
        <f>VLOOKUP(F2549,vlookup!$A$2:$E$660,5,0)</f>
        <v>High Mileage</v>
      </c>
      <c r="AL2549">
        <f t="shared" si="484"/>
        <v>48</v>
      </c>
      <c r="AM2549">
        <f t="shared" si="485"/>
        <v>94</v>
      </c>
      <c r="AN2549">
        <f t="shared" si="486"/>
        <v>1762</v>
      </c>
      <c r="AO2549" t="str">
        <f t="shared" si="487"/>
        <v/>
      </c>
      <c r="AP2549" t="str">
        <f t="shared" si="488"/>
        <v/>
      </c>
      <c r="AQ2549" t="str">
        <f t="shared" si="489"/>
        <v/>
      </c>
      <c r="AR2549">
        <f t="shared" si="490"/>
        <v>-303.8</v>
      </c>
      <c r="AS2549" t="str">
        <f t="shared" si="491"/>
        <v>6A117552D5Y-1</v>
      </c>
      <c r="AT2549" t="str">
        <f>IFERROR(IF(VLOOKUP(Y2549,vlookup!$I$2:$J$9,1,0)=Y2549,VLOOKUP(Y2549,vlookup!$I$2:$J$9,2,0),PROPER(Y2549)),PROPER(Y2549))</f>
        <v>Parts</v>
      </c>
      <c r="AU2549" t="str">
        <f>IFERROR(IF(B2549=VLOOKUP(B2549,vlookup!$L$2:$L$10,1,0),"Yes","No"),"No")</f>
        <v>No</v>
      </c>
    </row>
    <row r="2550" spans="1:47" ht="14.45" customHeight="1" x14ac:dyDescent="0.25">
      <c r="A2550" t="s">
        <v>1710</v>
      </c>
      <c r="B2550" s="31" t="s">
        <v>1711</v>
      </c>
      <c r="C2550">
        <v>1</v>
      </c>
      <c r="D2550">
        <v>1</v>
      </c>
      <c r="E2550" t="s">
        <v>382</v>
      </c>
      <c r="F2550" t="s">
        <v>238</v>
      </c>
      <c r="G2550" t="s">
        <v>3718</v>
      </c>
      <c r="H2550" t="s">
        <v>3719</v>
      </c>
      <c r="I2550">
        <v>114831</v>
      </c>
      <c r="J2550" s="19">
        <v>42106</v>
      </c>
      <c r="K2550" s="19">
        <v>42154</v>
      </c>
      <c r="L2550">
        <v>201505</v>
      </c>
      <c r="M2550" s="19">
        <v>42125</v>
      </c>
      <c r="N2550">
        <v>24616</v>
      </c>
      <c r="O2550" t="s">
        <v>1076</v>
      </c>
      <c r="P2550" t="s">
        <v>1712</v>
      </c>
      <c r="Q2550" t="s">
        <v>924</v>
      </c>
      <c r="R2550">
        <v>286557</v>
      </c>
      <c r="S2550" s="19">
        <v>42139</v>
      </c>
      <c r="T2550">
        <v>116593</v>
      </c>
      <c r="U2550" t="s">
        <v>357</v>
      </c>
      <c r="V2550" s="19">
        <v>42201</v>
      </c>
      <c r="W2550" t="s">
        <v>3424</v>
      </c>
      <c r="X2550" t="s">
        <v>3425</v>
      </c>
      <c r="Y2550" t="s">
        <v>95</v>
      </c>
      <c r="Z2550" t="s">
        <v>603</v>
      </c>
      <c r="AA2550" s="29">
        <v>-3.5</v>
      </c>
      <c r="AB2550">
        <v>0</v>
      </c>
      <c r="AC2550">
        <f t="shared" si="480"/>
        <v>2015</v>
      </c>
      <c r="AD2550">
        <f t="shared" si="481"/>
        <v>7</v>
      </c>
      <c r="AE2550">
        <f t="shared" si="482"/>
        <v>2015</v>
      </c>
      <c r="AF2550">
        <f t="shared" si="483"/>
        <v>4</v>
      </c>
      <c r="AG2550" t="str">
        <f>VLOOKUP(F2550,vlookup!$A$2:$E$660,2,0)</f>
        <v>Retained</v>
      </c>
      <c r="AH2550" t="str">
        <f>VLOOKUP(F2550,vlookup!$A$2:$E$660,3,0)</f>
        <v>Service Contract</v>
      </c>
      <c r="AI2550" t="str">
        <f>VLOOKUP(F2550,vlookup!$A$2:$E$660,4,0)</f>
        <v>Used Car Programs</v>
      </c>
      <c r="AJ2550" t="str">
        <f>VLOOKUP(F2550,vlookup!$A$2:$E$660,5,0)</f>
        <v>High Mileage</v>
      </c>
      <c r="AL2550">
        <f t="shared" si="484"/>
        <v>48</v>
      </c>
      <c r="AM2550">
        <f t="shared" si="485"/>
        <v>94</v>
      </c>
      <c r="AN2550">
        <f t="shared" si="486"/>
        <v>1762</v>
      </c>
      <c r="AO2550" t="str">
        <f t="shared" si="487"/>
        <v/>
      </c>
      <c r="AP2550" t="str">
        <f t="shared" si="488"/>
        <v/>
      </c>
      <c r="AQ2550" t="str">
        <f t="shared" si="489"/>
        <v/>
      </c>
      <c r="AR2550">
        <f t="shared" si="490"/>
        <v>-3.5</v>
      </c>
      <c r="AS2550" t="str">
        <f t="shared" si="491"/>
        <v>6A117552D5Y-1</v>
      </c>
      <c r="AT2550" t="str">
        <f>IFERROR(IF(VLOOKUP(Y2550,vlookup!$I$2:$J$9,1,0)=Y2550,VLOOKUP(Y2550,vlookup!$I$2:$J$9,2,0),PROPER(Y2550)),PROPER(Y2550))</f>
        <v>Parts</v>
      </c>
      <c r="AU2550" t="str">
        <f>IFERROR(IF(B2550=VLOOKUP(B2550,vlookup!$L$2:$L$10,1,0),"Yes","No"),"No")</f>
        <v>No</v>
      </c>
    </row>
    <row r="2551" spans="1:47" ht="14.45" customHeight="1" x14ac:dyDescent="0.25">
      <c r="A2551" t="s">
        <v>1130</v>
      </c>
      <c r="B2551" s="31" t="s">
        <v>1713</v>
      </c>
      <c r="C2551">
        <v>1</v>
      </c>
      <c r="D2551">
        <v>1</v>
      </c>
      <c r="E2551" t="s">
        <v>382</v>
      </c>
      <c r="F2551" t="s">
        <v>60</v>
      </c>
      <c r="G2551" t="s">
        <v>3718</v>
      </c>
      <c r="H2551" t="s">
        <v>3719</v>
      </c>
      <c r="I2551">
        <v>76728</v>
      </c>
      <c r="J2551" s="19">
        <v>41624</v>
      </c>
      <c r="K2551" s="19">
        <v>41652</v>
      </c>
      <c r="L2551">
        <v>201401</v>
      </c>
      <c r="M2551" s="19">
        <v>41640</v>
      </c>
      <c r="N2551">
        <v>24617</v>
      </c>
      <c r="O2551" t="s">
        <v>1070</v>
      </c>
      <c r="P2551" t="s">
        <v>1714</v>
      </c>
      <c r="Q2551" t="s">
        <v>924</v>
      </c>
      <c r="R2551">
        <v>12410</v>
      </c>
      <c r="S2551" s="19">
        <v>41842</v>
      </c>
      <c r="T2551">
        <v>88262</v>
      </c>
      <c r="U2551" t="s">
        <v>357</v>
      </c>
      <c r="V2551" s="19">
        <v>41845</v>
      </c>
      <c r="W2551" t="s">
        <v>604</v>
      </c>
      <c r="X2551" t="s">
        <v>605</v>
      </c>
      <c r="Y2551" t="s">
        <v>95</v>
      </c>
      <c r="Z2551" t="s">
        <v>575</v>
      </c>
      <c r="AA2551" s="29">
        <v>-1140</v>
      </c>
      <c r="AB2551">
        <v>0</v>
      </c>
      <c r="AC2551">
        <f t="shared" si="480"/>
        <v>2014</v>
      </c>
      <c r="AD2551">
        <f t="shared" si="481"/>
        <v>7</v>
      </c>
      <c r="AE2551">
        <f t="shared" si="482"/>
        <v>2013</v>
      </c>
      <c r="AF2551">
        <f t="shared" si="483"/>
        <v>12</v>
      </c>
      <c r="AG2551" t="str">
        <f>VLOOKUP(F2551,vlookup!$A$2:$E$660,2,0)</f>
        <v>Retained</v>
      </c>
      <c r="AH2551" t="str">
        <f>VLOOKUP(F2551,vlookup!$A$2:$E$660,3,0)</f>
        <v>Service Contract</v>
      </c>
      <c r="AI2551" t="str">
        <f>VLOOKUP(F2551,vlookup!$A$2:$E$660,4,0)</f>
        <v>Used Car Programs</v>
      </c>
      <c r="AJ2551" t="str">
        <f>VLOOKUP(F2551,vlookup!$A$2:$E$660,5,0)</f>
        <v>High Mileage</v>
      </c>
      <c r="AL2551">
        <f t="shared" si="484"/>
        <v>27</v>
      </c>
      <c r="AM2551">
        <f t="shared" si="485"/>
        <v>219</v>
      </c>
      <c r="AN2551">
        <f t="shared" si="486"/>
        <v>11534</v>
      </c>
      <c r="AO2551" t="str">
        <f t="shared" si="487"/>
        <v/>
      </c>
      <c r="AP2551" t="str">
        <f t="shared" si="488"/>
        <v/>
      </c>
      <c r="AQ2551" t="str">
        <f t="shared" si="489"/>
        <v/>
      </c>
      <c r="AR2551">
        <f t="shared" si="490"/>
        <v>-1140</v>
      </c>
      <c r="AS2551" t="str">
        <f t="shared" si="491"/>
        <v>6A075507L3Y-1</v>
      </c>
      <c r="AT2551" t="str">
        <f>IFERROR(IF(VLOOKUP(Y2551,vlookup!$I$2:$J$9,1,0)=Y2551,VLOOKUP(Y2551,vlookup!$I$2:$J$9,2,0),PROPER(Y2551)),PROPER(Y2551))</f>
        <v>Parts</v>
      </c>
      <c r="AU2551" t="str">
        <f>IFERROR(IF(B2551=VLOOKUP(B2551,vlookup!$L$2:$L$10,1,0),"Yes","No"),"No")</f>
        <v>No</v>
      </c>
    </row>
    <row r="2552" spans="1:47" ht="14.45" customHeight="1" x14ac:dyDescent="0.25">
      <c r="A2552" t="s">
        <v>1130</v>
      </c>
      <c r="B2552" s="31" t="s">
        <v>1713</v>
      </c>
      <c r="C2552">
        <v>2</v>
      </c>
      <c r="D2552">
        <v>1</v>
      </c>
      <c r="E2552" t="s">
        <v>382</v>
      </c>
      <c r="F2552" t="s">
        <v>60</v>
      </c>
      <c r="G2552" t="s">
        <v>3718</v>
      </c>
      <c r="H2552" t="s">
        <v>3719</v>
      </c>
      <c r="I2552">
        <v>76728</v>
      </c>
      <c r="J2552" s="19">
        <v>41624</v>
      </c>
      <c r="K2552" s="19">
        <v>41652</v>
      </c>
      <c r="L2552">
        <v>201401</v>
      </c>
      <c r="M2552" s="19">
        <v>41640</v>
      </c>
      <c r="N2552">
        <v>24617</v>
      </c>
      <c r="O2552" t="s">
        <v>1070</v>
      </c>
      <c r="P2552" t="s">
        <v>1485</v>
      </c>
      <c r="Q2552" t="s">
        <v>924</v>
      </c>
      <c r="R2552">
        <v>7739</v>
      </c>
      <c r="S2552" s="19">
        <v>41872</v>
      </c>
      <c r="T2552">
        <v>89253</v>
      </c>
      <c r="U2552" t="s">
        <v>357</v>
      </c>
      <c r="V2552" s="19">
        <v>41892</v>
      </c>
      <c r="W2552" t="s">
        <v>3149</v>
      </c>
      <c r="X2552" t="s">
        <v>3150</v>
      </c>
      <c r="Y2552" t="s">
        <v>95</v>
      </c>
      <c r="Z2552" t="s">
        <v>358</v>
      </c>
      <c r="AA2552" s="29">
        <v>-28.5</v>
      </c>
      <c r="AB2552">
        <v>0</v>
      </c>
      <c r="AC2552">
        <f t="shared" si="480"/>
        <v>2014</v>
      </c>
      <c r="AD2552">
        <f t="shared" si="481"/>
        <v>9</v>
      </c>
      <c r="AE2552">
        <f t="shared" si="482"/>
        <v>2013</v>
      </c>
      <c r="AF2552">
        <f t="shared" si="483"/>
        <v>12</v>
      </c>
      <c r="AG2552" t="str">
        <f>VLOOKUP(F2552,vlookup!$A$2:$E$660,2,0)</f>
        <v>Retained</v>
      </c>
      <c r="AH2552" t="str">
        <f>VLOOKUP(F2552,vlookup!$A$2:$E$660,3,0)</f>
        <v>Service Contract</v>
      </c>
      <c r="AI2552" t="str">
        <f>VLOOKUP(F2552,vlookup!$A$2:$E$660,4,0)</f>
        <v>Used Car Programs</v>
      </c>
      <c r="AJ2552" t="str">
        <f>VLOOKUP(F2552,vlookup!$A$2:$E$660,5,0)</f>
        <v>High Mileage</v>
      </c>
      <c r="AL2552">
        <f t="shared" si="484"/>
        <v>27</v>
      </c>
      <c r="AM2552">
        <f t="shared" si="485"/>
        <v>264</v>
      </c>
      <c r="AN2552">
        <f t="shared" si="486"/>
        <v>12525</v>
      </c>
      <c r="AO2552" t="str">
        <f t="shared" si="487"/>
        <v/>
      </c>
      <c r="AP2552" t="str">
        <f t="shared" si="488"/>
        <v/>
      </c>
      <c r="AQ2552" t="str">
        <f t="shared" si="489"/>
        <v/>
      </c>
      <c r="AR2552">
        <f t="shared" si="490"/>
        <v>-28.5</v>
      </c>
      <c r="AS2552" t="str">
        <f t="shared" si="491"/>
        <v>6A075507L3Y-2</v>
      </c>
      <c r="AT2552" t="str">
        <f>IFERROR(IF(VLOOKUP(Y2552,vlookup!$I$2:$J$9,1,0)=Y2552,VLOOKUP(Y2552,vlookup!$I$2:$J$9,2,0),PROPER(Y2552)),PROPER(Y2552))</f>
        <v>Parts</v>
      </c>
      <c r="AU2552" t="str">
        <f>IFERROR(IF(B2552=VLOOKUP(B2552,vlookup!$L$2:$L$10,1,0),"Yes","No"),"No")</f>
        <v>No</v>
      </c>
    </row>
    <row r="2553" spans="1:47" ht="14.45" customHeight="1" x14ac:dyDescent="0.25">
      <c r="A2553" t="s">
        <v>1134</v>
      </c>
      <c r="B2553" s="31" t="s">
        <v>1135</v>
      </c>
      <c r="C2553">
        <v>5</v>
      </c>
      <c r="D2553">
        <v>1</v>
      </c>
      <c r="E2553" t="s">
        <v>382</v>
      </c>
      <c r="F2553" t="s">
        <v>205</v>
      </c>
      <c r="G2553" t="s">
        <v>3718</v>
      </c>
      <c r="H2553" t="s">
        <v>3719</v>
      </c>
      <c r="I2553">
        <v>109096</v>
      </c>
      <c r="J2553" s="19">
        <v>41824</v>
      </c>
      <c r="K2553" s="19">
        <v>41851</v>
      </c>
      <c r="L2553">
        <v>201407</v>
      </c>
      <c r="M2553" s="19">
        <v>41821</v>
      </c>
      <c r="N2553">
        <v>24616</v>
      </c>
      <c r="O2553" t="s">
        <v>1076</v>
      </c>
      <c r="P2553" t="s">
        <v>1715</v>
      </c>
      <c r="Q2553" t="s">
        <v>924</v>
      </c>
      <c r="R2553">
        <v>307787</v>
      </c>
      <c r="S2553" s="19">
        <v>42065</v>
      </c>
      <c r="T2553">
        <v>118361</v>
      </c>
      <c r="U2553" t="s">
        <v>357</v>
      </c>
      <c r="V2553" s="19">
        <v>42072</v>
      </c>
      <c r="W2553" t="s">
        <v>372</v>
      </c>
      <c r="X2553" t="s">
        <v>373</v>
      </c>
      <c r="Y2553" t="s">
        <v>95</v>
      </c>
      <c r="Z2553" t="s">
        <v>369</v>
      </c>
      <c r="AA2553" s="29">
        <v>-65.45</v>
      </c>
      <c r="AB2553">
        <v>0</v>
      </c>
      <c r="AC2553">
        <f t="shared" si="480"/>
        <v>2015</v>
      </c>
      <c r="AD2553">
        <f t="shared" si="481"/>
        <v>3</v>
      </c>
      <c r="AE2553">
        <f t="shared" si="482"/>
        <v>2014</v>
      </c>
      <c r="AF2553">
        <f t="shared" si="483"/>
        <v>7</v>
      </c>
      <c r="AG2553" t="str">
        <f>VLOOKUP(F2553,vlookup!$A$2:$E$660,2,0)</f>
        <v>Retained</v>
      </c>
      <c r="AH2553" t="str">
        <f>VLOOKUP(F2553,vlookup!$A$2:$E$660,3,0)</f>
        <v>Service Contract</v>
      </c>
      <c r="AI2553" t="str">
        <f>VLOOKUP(F2553,vlookup!$A$2:$E$660,4,0)</f>
        <v>Used Car Programs</v>
      </c>
      <c r="AJ2553" t="str">
        <f>VLOOKUP(F2553,vlookup!$A$2:$E$660,5,0)</f>
        <v>High Mileage</v>
      </c>
      <c r="AL2553">
        <f t="shared" si="484"/>
        <v>27</v>
      </c>
      <c r="AM2553">
        <f t="shared" si="485"/>
        <v>245</v>
      </c>
      <c r="AN2553">
        <f t="shared" si="486"/>
        <v>9265</v>
      </c>
      <c r="AO2553" t="str">
        <f t="shared" si="487"/>
        <v/>
      </c>
      <c r="AP2553" t="str">
        <f t="shared" si="488"/>
        <v/>
      </c>
      <c r="AQ2553" t="str">
        <f t="shared" si="489"/>
        <v/>
      </c>
      <c r="AR2553">
        <f t="shared" si="490"/>
        <v>-65.45</v>
      </c>
      <c r="AS2553" t="str">
        <f t="shared" si="491"/>
        <v>8A299812G4-5</v>
      </c>
      <c r="AT2553" t="str">
        <f>IFERROR(IF(VLOOKUP(Y2553,vlookup!$I$2:$J$9,1,0)=Y2553,VLOOKUP(Y2553,vlookup!$I$2:$J$9,2,0),PROPER(Y2553)),PROPER(Y2553))</f>
        <v>Parts</v>
      </c>
      <c r="AU2553" t="str">
        <f>IFERROR(IF(B2553=VLOOKUP(B2553,vlookup!$L$2:$L$10,1,0),"Yes","No"),"No")</f>
        <v>No</v>
      </c>
    </row>
    <row r="2554" spans="1:47" ht="14.45" customHeight="1" x14ac:dyDescent="0.25">
      <c r="A2554" t="s">
        <v>1134</v>
      </c>
      <c r="B2554" s="31" t="s">
        <v>1135</v>
      </c>
      <c r="C2554">
        <v>5</v>
      </c>
      <c r="D2554">
        <v>1</v>
      </c>
      <c r="E2554" t="s">
        <v>382</v>
      </c>
      <c r="F2554" t="s">
        <v>205</v>
      </c>
      <c r="G2554" t="s">
        <v>3718</v>
      </c>
      <c r="H2554" t="s">
        <v>3719</v>
      </c>
      <c r="I2554">
        <v>109096</v>
      </c>
      <c r="J2554" s="19">
        <v>41824</v>
      </c>
      <c r="K2554" s="19">
        <v>41851</v>
      </c>
      <c r="L2554">
        <v>201407</v>
      </c>
      <c r="M2554" s="19">
        <v>41821</v>
      </c>
      <c r="N2554">
        <v>24616</v>
      </c>
      <c r="O2554" t="s">
        <v>1076</v>
      </c>
      <c r="P2554" t="s">
        <v>1715</v>
      </c>
      <c r="Q2554" t="s">
        <v>924</v>
      </c>
      <c r="R2554">
        <v>307787</v>
      </c>
      <c r="S2554" s="19">
        <v>42065</v>
      </c>
      <c r="T2554">
        <v>118361</v>
      </c>
      <c r="U2554" t="s">
        <v>357</v>
      </c>
      <c r="V2554" s="19">
        <v>42072</v>
      </c>
      <c r="W2554" t="s">
        <v>3305</v>
      </c>
      <c r="X2554" t="s">
        <v>3306</v>
      </c>
      <c r="Y2554" t="s">
        <v>95</v>
      </c>
      <c r="Z2554" t="s">
        <v>369</v>
      </c>
      <c r="AA2554" s="29">
        <v>-1.9</v>
      </c>
      <c r="AB2554">
        <v>0</v>
      </c>
      <c r="AC2554">
        <f t="shared" si="480"/>
        <v>2015</v>
      </c>
      <c r="AD2554">
        <f t="shared" si="481"/>
        <v>3</v>
      </c>
      <c r="AE2554">
        <f t="shared" si="482"/>
        <v>2014</v>
      </c>
      <c r="AF2554">
        <f t="shared" si="483"/>
        <v>7</v>
      </c>
      <c r="AG2554" t="str">
        <f>VLOOKUP(F2554,vlookup!$A$2:$E$660,2,0)</f>
        <v>Retained</v>
      </c>
      <c r="AH2554" t="str">
        <f>VLOOKUP(F2554,vlookup!$A$2:$E$660,3,0)</f>
        <v>Service Contract</v>
      </c>
      <c r="AI2554" t="str">
        <f>VLOOKUP(F2554,vlookup!$A$2:$E$660,4,0)</f>
        <v>Used Car Programs</v>
      </c>
      <c r="AJ2554" t="str">
        <f>VLOOKUP(F2554,vlookup!$A$2:$E$660,5,0)</f>
        <v>High Mileage</v>
      </c>
      <c r="AL2554">
        <f t="shared" si="484"/>
        <v>27</v>
      </c>
      <c r="AM2554">
        <f t="shared" si="485"/>
        <v>245</v>
      </c>
      <c r="AN2554">
        <f t="shared" si="486"/>
        <v>9265</v>
      </c>
      <c r="AO2554" t="str">
        <f t="shared" si="487"/>
        <v/>
      </c>
      <c r="AP2554" t="str">
        <f t="shared" si="488"/>
        <v/>
      </c>
      <c r="AQ2554" t="str">
        <f t="shared" si="489"/>
        <v/>
      </c>
      <c r="AR2554">
        <f t="shared" si="490"/>
        <v>-1.9</v>
      </c>
      <c r="AS2554" t="str">
        <f t="shared" si="491"/>
        <v>8A299812G4-5</v>
      </c>
      <c r="AT2554" t="str">
        <f>IFERROR(IF(VLOOKUP(Y2554,vlookup!$I$2:$J$9,1,0)=Y2554,VLOOKUP(Y2554,vlookup!$I$2:$J$9,2,0),PROPER(Y2554)),PROPER(Y2554))</f>
        <v>Parts</v>
      </c>
      <c r="AU2554" t="str">
        <f>IFERROR(IF(B2554=VLOOKUP(B2554,vlookup!$L$2:$L$10,1,0),"Yes","No"),"No")</f>
        <v>No</v>
      </c>
    </row>
    <row r="2555" spans="1:47" ht="14.45" customHeight="1" x14ac:dyDescent="0.25">
      <c r="A2555" t="s">
        <v>1134</v>
      </c>
      <c r="B2555" s="31" t="s">
        <v>1135</v>
      </c>
      <c r="C2555">
        <v>5</v>
      </c>
      <c r="D2555">
        <v>1</v>
      </c>
      <c r="E2555" t="s">
        <v>382</v>
      </c>
      <c r="F2555" t="s">
        <v>205</v>
      </c>
      <c r="G2555" t="s">
        <v>3718</v>
      </c>
      <c r="H2555" t="s">
        <v>3719</v>
      </c>
      <c r="I2555">
        <v>109096</v>
      </c>
      <c r="J2555" s="19">
        <v>41824</v>
      </c>
      <c r="K2555" s="19">
        <v>41851</v>
      </c>
      <c r="L2555">
        <v>201407</v>
      </c>
      <c r="M2555" s="19">
        <v>41821</v>
      </c>
      <c r="N2555">
        <v>24616</v>
      </c>
      <c r="O2555" t="s">
        <v>1076</v>
      </c>
      <c r="P2555" t="s">
        <v>1715</v>
      </c>
      <c r="Q2555" t="s">
        <v>924</v>
      </c>
      <c r="R2555">
        <v>307787</v>
      </c>
      <c r="S2555" s="19">
        <v>42065</v>
      </c>
      <c r="T2555">
        <v>118361</v>
      </c>
      <c r="U2555" t="s">
        <v>357</v>
      </c>
      <c r="V2555" s="19">
        <v>42072</v>
      </c>
      <c r="W2555" t="s">
        <v>3259</v>
      </c>
      <c r="X2555" t="s">
        <v>3260</v>
      </c>
      <c r="Y2555" t="s">
        <v>95</v>
      </c>
      <c r="Z2555" t="s">
        <v>369</v>
      </c>
      <c r="AA2555" s="29">
        <v>-17.5</v>
      </c>
      <c r="AB2555">
        <v>0</v>
      </c>
      <c r="AC2555">
        <f t="shared" si="480"/>
        <v>2015</v>
      </c>
      <c r="AD2555">
        <f t="shared" si="481"/>
        <v>3</v>
      </c>
      <c r="AE2555">
        <f t="shared" si="482"/>
        <v>2014</v>
      </c>
      <c r="AF2555">
        <f t="shared" si="483"/>
        <v>7</v>
      </c>
      <c r="AG2555" t="str">
        <f>VLOOKUP(F2555,vlookup!$A$2:$E$660,2,0)</f>
        <v>Retained</v>
      </c>
      <c r="AH2555" t="str">
        <f>VLOOKUP(F2555,vlookup!$A$2:$E$660,3,0)</f>
        <v>Service Contract</v>
      </c>
      <c r="AI2555" t="str">
        <f>VLOOKUP(F2555,vlookup!$A$2:$E$660,4,0)</f>
        <v>Used Car Programs</v>
      </c>
      <c r="AJ2555" t="str">
        <f>VLOOKUP(F2555,vlookup!$A$2:$E$660,5,0)</f>
        <v>High Mileage</v>
      </c>
      <c r="AL2555">
        <f t="shared" si="484"/>
        <v>27</v>
      </c>
      <c r="AM2555">
        <f t="shared" si="485"/>
        <v>245</v>
      </c>
      <c r="AN2555">
        <f t="shared" si="486"/>
        <v>9265</v>
      </c>
      <c r="AO2555" t="str">
        <f t="shared" si="487"/>
        <v/>
      </c>
      <c r="AP2555" t="str">
        <f t="shared" si="488"/>
        <v/>
      </c>
      <c r="AQ2555" t="str">
        <f t="shared" si="489"/>
        <v/>
      </c>
      <c r="AR2555">
        <f t="shared" si="490"/>
        <v>-17.5</v>
      </c>
      <c r="AS2555" t="str">
        <f t="shared" si="491"/>
        <v>8A299812G4-5</v>
      </c>
      <c r="AT2555" t="str">
        <f>IFERROR(IF(VLOOKUP(Y2555,vlookup!$I$2:$J$9,1,0)=Y2555,VLOOKUP(Y2555,vlookup!$I$2:$J$9,2,0),PROPER(Y2555)),PROPER(Y2555))</f>
        <v>Parts</v>
      </c>
      <c r="AU2555" t="str">
        <f>IFERROR(IF(B2555=VLOOKUP(B2555,vlookup!$L$2:$L$10,1,0),"Yes","No"),"No")</f>
        <v>No</v>
      </c>
    </row>
    <row r="2556" spans="1:47" ht="14.45" customHeight="1" x14ac:dyDescent="0.25">
      <c r="A2556" t="s">
        <v>1134</v>
      </c>
      <c r="B2556" s="31" t="s">
        <v>1135</v>
      </c>
      <c r="C2556">
        <v>5</v>
      </c>
      <c r="D2556">
        <v>1</v>
      </c>
      <c r="E2556" t="s">
        <v>382</v>
      </c>
      <c r="F2556" t="s">
        <v>205</v>
      </c>
      <c r="G2556" t="s">
        <v>3718</v>
      </c>
      <c r="H2556" t="s">
        <v>3719</v>
      </c>
      <c r="I2556">
        <v>109096</v>
      </c>
      <c r="J2556" s="19">
        <v>41824</v>
      </c>
      <c r="K2556" s="19">
        <v>41851</v>
      </c>
      <c r="L2556">
        <v>201407</v>
      </c>
      <c r="M2556" s="19">
        <v>41821</v>
      </c>
      <c r="N2556">
        <v>24616</v>
      </c>
      <c r="O2556" t="s">
        <v>1076</v>
      </c>
      <c r="P2556" t="s">
        <v>1715</v>
      </c>
      <c r="Q2556" t="s">
        <v>924</v>
      </c>
      <c r="R2556">
        <v>307787</v>
      </c>
      <c r="S2556" s="19">
        <v>42065</v>
      </c>
      <c r="T2556">
        <v>118361</v>
      </c>
      <c r="U2556" t="s">
        <v>357</v>
      </c>
      <c r="V2556" s="19">
        <v>42072</v>
      </c>
      <c r="W2556" t="s">
        <v>3151</v>
      </c>
      <c r="X2556" t="s">
        <v>3821</v>
      </c>
      <c r="Y2556" t="s">
        <v>95</v>
      </c>
      <c r="Z2556" t="s">
        <v>369</v>
      </c>
      <c r="AA2556" s="29">
        <v>-382</v>
      </c>
      <c r="AB2556">
        <v>0</v>
      </c>
      <c r="AC2556">
        <f t="shared" si="480"/>
        <v>2015</v>
      </c>
      <c r="AD2556">
        <f t="shared" si="481"/>
        <v>3</v>
      </c>
      <c r="AE2556">
        <f t="shared" si="482"/>
        <v>2014</v>
      </c>
      <c r="AF2556">
        <f t="shared" si="483"/>
        <v>7</v>
      </c>
      <c r="AG2556" t="str">
        <f>VLOOKUP(F2556,vlookup!$A$2:$E$660,2,0)</f>
        <v>Retained</v>
      </c>
      <c r="AH2556" t="str">
        <f>VLOOKUP(F2556,vlookup!$A$2:$E$660,3,0)</f>
        <v>Service Contract</v>
      </c>
      <c r="AI2556" t="str">
        <f>VLOOKUP(F2556,vlookup!$A$2:$E$660,4,0)</f>
        <v>Used Car Programs</v>
      </c>
      <c r="AJ2556" t="str">
        <f>VLOOKUP(F2556,vlookup!$A$2:$E$660,5,0)</f>
        <v>High Mileage</v>
      </c>
      <c r="AL2556">
        <f t="shared" si="484"/>
        <v>27</v>
      </c>
      <c r="AM2556">
        <f t="shared" si="485"/>
        <v>245</v>
      </c>
      <c r="AN2556">
        <f t="shared" si="486"/>
        <v>9265</v>
      </c>
      <c r="AO2556" t="str">
        <f t="shared" si="487"/>
        <v/>
      </c>
      <c r="AP2556" t="str">
        <f t="shared" si="488"/>
        <v/>
      </c>
      <c r="AQ2556" t="str">
        <f t="shared" si="489"/>
        <v/>
      </c>
      <c r="AR2556">
        <f t="shared" si="490"/>
        <v>-382</v>
      </c>
      <c r="AS2556" t="str">
        <f t="shared" si="491"/>
        <v>8A299812G4-5</v>
      </c>
      <c r="AT2556" t="str">
        <f>IFERROR(IF(VLOOKUP(Y2556,vlookup!$I$2:$J$9,1,0)=Y2556,VLOOKUP(Y2556,vlookup!$I$2:$J$9,2,0),PROPER(Y2556)),PROPER(Y2556))</f>
        <v>Parts</v>
      </c>
      <c r="AU2556" t="str">
        <f>IFERROR(IF(B2556=VLOOKUP(B2556,vlookup!$L$2:$L$10,1,0),"Yes","No"),"No")</f>
        <v>No</v>
      </c>
    </row>
    <row r="2557" spans="1:47" ht="14.45" customHeight="1" x14ac:dyDescent="0.25">
      <c r="A2557" t="s">
        <v>1134</v>
      </c>
      <c r="B2557" s="31" t="s">
        <v>1135</v>
      </c>
      <c r="C2557">
        <v>6</v>
      </c>
      <c r="D2557">
        <v>1</v>
      </c>
      <c r="E2557" t="s">
        <v>382</v>
      </c>
      <c r="F2557" t="s">
        <v>205</v>
      </c>
      <c r="G2557" t="s">
        <v>3718</v>
      </c>
      <c r="H2557" t="s">
        <v>3719</v>
      </c>
      <c r="I2557">
        <v>109096</v>
      </c>
      <c r="J2557" s="19">
        <v>41824</v>
      </c>
      <c r="K2557" s="19">
        <v>41851</v>
      </c>
      <c r="L2557">
        <v>201407</v>
      </c>
      <c r="M2557" s="19">
        <v>41821</v>
      </c>
      <c r="N2557">
        <v>24616</v>
      </c>
      <c r="O2557" t="s">
        <v>1076</v>
      </c>
      <c r="P2557" t="s">
        <v>1716</v>
      </c>
      <c r="Q2557" t="s">
        <v>924</v>
      </c>
      <c r="R2557">
        <v>802831</v>
      </c>
      <c r="S2557" s="19">
        <v>42311</v>
      </c>
      <c r="T2557">
        <v>130471</v>
      </c>
      <c r="U2557" t="s">
        <v>357</v>
      </c>
      <c r="V2557" s="19">
        <v>42312</v>
      </c>
      <c r="W2557" t="s">
        <v>362</v>
      </c>
      <c r="X2557" t="s">
        <v>363</v>
      </c>
      <c r="Y2557" t="s">
        <v>95</v>
      </c>
      <c r="Z2557" t="s">
        <v>358</v>
      </c>
      <c r="AA2557" s="29">
        <v>-874.35</v>
      </c>
      <c r="AB2557">
        <v>0</v>
      </c>
      <c r="AC2557">
        <f t="shared" si="480"/>
        <v>2015</v>
      </c>
      <c r="AD2557">
        <f t="shared" si="481"/>
        <v>11</v>
      </c>
      <c r="AE2557">
        <f t="shared" si="482"/>
        <v>2014</v>
      </c>
      <c r="AF2557">
        <f t="shared" si="483"/>
        <v>7</v>
      </c>
      <c r="AG2557" t="str">
        <f>VLOOKUP(F2557,vlookup!$A$2:$E$660,2,0)</f>
        <v>Retained</v>
      </c>
      <c r="AH2557" t="str">
        <f>VLOOKUP(F2557,vlookup!$A$2:$E$660,3,0)</f>
        <v>Service Contract</v>
      </c>
      <c r="AI2557" t="str">
        <f>VLOOKUP(F2557,vlookup!$A$2:$E$660,4,0)</f>
        <v>Used Car Programs</v>
      </c>
      <c r="AJ2557" t="str">
        <f>VLOOKUP(F2557,vlookup!$A$2:$E$660,5,0)</f>
        <v>High Mileage</v>
      </c>
      <c r="AL2557">
        <f t="shared" si="484"/>
        <v>27</v>
      </c>
      <c r="AM2557">
        <f t="shared" si="485"/>
        <v>480</v>
      </c>
      <c r="AN2557">
        <f t="shared" si="486"/>
        <v>21375</v>
      </c>
      <c r="AO2557" t="str">
        <f t="shared" si="487"/>
        <v/>
      </c>
      <c r="AP2557" t="str">
        <f t="shared" si="488"/>
        <v/>
      </c>
      <c r="AQ2557" t="str">
        <f t="shared" si="489"/>
        <v/>
      </c>
      <c r="AR2557">
        <f t="shared" si="490"/>
        <v>-874.35</v>
      </c>
      <c r="AS2557" t="str">
        <f t="shared" si="491"/>
        <v>8A299812G4-6</v>
      </c>
      <c r="AT2557" t="str">
        <f>IFERROR(IF(VLOOKUP(Y2557,vlookup!$I$2:$J$9,1,0)=Y2557,VLOOKUP(Y2557,vlookup!$I$2:$J$9,2,0),PROPER(Y2557)),PROPER(Y2557))</f>
        <v>Parts</v>
      </c>
      <c r="AU2557" t="str">
        <f>IFERROR(IF(B2557=VLOOKUP(B2557,vlookup!$L$2:$L$10,1,0),"Yes","No"),"No")</f>
        <v>No</v>
      </c>
    </row>
    <row r="2558" spans="1:47" ht="14.45" customHeight="1" x14ac:dyDescent="0.25">
      <c r="A2558" t="s">
        <v>1098</v>
      </c>
      <c r="B2558" s="31" t="s">
        <v>1099</v>
      </c>
      <c r="C2558">
        <v>1</v>
      </c>
      <c r="D2558">
        <v>1</v>
      </c>
      <c r="E2558" t="s">
        <v>382</v>
      </c>
      <c r="F2558" t="s">
        <v>60</v>
      </c>
      <c r="G2558" t="s">
        <v>3712</v>
      </c>
      <c r="H2558" t="s">
        <v>3713</v>
      </c>
      <c r="I2558">
        <v>154140</v>
      </c>
      <c r="J2558" s="19">
        <v>41336</v>
      </c>
      <c r="K2558" s="19">
        <v>41393</v>
      </c>
      <c r="L2558">
        <v>201304</v>
      </c>
      <c r="M2558" s="19">
        <v>41365</v>
      </c>
      <c r="N2558">
        <v>24616</v>
      </c>
      <c r="O2558" t="s">
        <v>1076</v>
      </c>
      <c r="P2558" t="s">
        <v>1100</v>
      </c>
      <c r="Q2558" t="s">
        <v>924</v>
      </c>
      <c r="R2558">
        <v>18015</v>
      </c>
      <c r="S2558" s="19">
        <v>41533</v>
      </c>
      <c r="T2558">
        <v>162007</v>
      </c>
      <c r="U2558" t="s">
        <v>357</v>
      </c>
      <c r="V2558" s="19">
        <v>41547</v>
      </c>
      <c r="W2558" t="s">
        <v>3030</v>
      </c>
      <c r="X2558" t="s">
        <v>3031</v>
      </c>
      <c r="Y2558" t="s">
        <v>95</v>
      </c>
      <c r="Z2558" t="s">
        <v>14</v>
      </c>
      <c r="AA2558" s="29">
        <v>-116.42</v>
      </c>
      <c r="AB2558" t="s">
        <v>544</v>
      </c>
      <c r="AC2558">
        <f t="shared" si="480"/>
        <v>2013</v>
      </c>
      <c r="AD2558">
        <f t="shared" si="481"/>
        <v>9</v>
      </c>
      <c r="AE2558">
        <f t="shared" si="482"/>
        <v>2013</v>
      </c>
      <c r="AF2558">
        <f t="shared" si="483"/>
        <v>3</v>
      </c>
      <c r="AG2558" t="str">
        <f>VLOOKUP(F2558,vlookup!$A$2:$E$660,2,0)</f>
        <v>Retained</v>
      </c>
      <c r="AH2558" t="str">
        <f>VLOOKUP(F2558,vlookup!$A$2:$E$660,3,0)</f>
        <v>Service Contract</v>
      </c>
      <c r="AI2558" t="str">
        <f>VLOOKUP(F2558,vlookup!$A$2:$E$660,4,0)</f>
        <v>Used Car Programs</v>
      </c>
      <c r="AJ2558" t="str">
        <f>VLOOKUP(F2558,vlookup!$A$2:$E$660,5,0)</f>
        <v>High Mileage</v>
      </c>
      <c r="AL2558">
        <f t="shared" si="484"/>
        <v>56</v>
      </c>
      <c r="AM2558">
        <f t="shared" si="485"/>
        <v>207</v>
      </c>
      <c r="AN2558">
        <f t="shared" si="486"/>
        <v>7867</v>
      </c>
      <c r="AO2558" t="str">
        <f t="shared" si="487"/>
        <v/>
      </c>
      <c r="AP2558" t="str">
        <f t="shared" si="488"/>
        <v/>
      </c>
      <c r="AQ2558" t="str">
        <f t="shared" si="489"/>
        <v/>
      </c>
      <c r="AR2558">
        <f t="shared" si="490"/>
        <v>-116.42</v>
      </c>
      <c r="AS2558" t="str">
        <f t="shared" si="491"/>
        <v>5UJ15486C3Y-1</v>
      </c>
      <c r="AT2558" t="str">
        <f>IFERROR(IF(VLOOKUP(Y2558,vlookup!$I$2:$J$9,1,0)=Y2558,VLOOKUP(Y2558,vlookup!$I$2:$J$9,2,0),PROPER(Y2558)),PROPER(Y2558))</f>
        <v>Parts</v>
      </c>
      <c r="AU2558" t="str">
        <f>IFERROR(IF(B2558=VLOOKUP(B2558,vlookup!$L$2:$L$10,1,0),"Yes","No"),"No")</f>
        <v>No</v>
      </c>
    </row>
    <row r="2559" spans="1:47" ht="14.45" customHeight="1" x14ac:dyDescent="0.25">
      <c r="A2559" t="s">
        <v>1098</v>
      </c>
      <c r="B2559" s="31" t="s">
        <v>1099</v>
      </c>
      <c r="C2559">
        <v>1</v>
      </c>
      <c r="D2559">
        <v>1</v>
      </c>
      <c r="E2559" t="s">
        <v>382</v>
      </c>
      <c r="F2559" t="s">
        <v>60</v>
      </c>
      <c r="G2559" t="s">
        <v>3712</v>
      </c>
      <c r="H2559" t="s">
        <v>3713</v>
      </c>
      <c r="I2559">
        <v>154140</v>
      </c>
      <c r="J2559" s="19">
        <v>41336</v>
      </c>
      <c r="K2559" s="19">
        <v>41393</v>
      </c>
      <c r="L2559">
        <v>201304</v>
      </c>
      <c r="M2559" s="19">
        <v>41365</v>
      </c>
      <c r="N2559">
        <v>24616</v>
      </c>
      <c r="O2559" t="s">
        <v>1076</v>
      </c>
      <c r="P2559" t="s">
        <v>1100</v>
      </c>
      <c r="Q2559" t="s">
        <v>924</v>
      </c>
      <c r="R2559">
        <v>18015</v>
      </c>
      <c r="S2559" s="19">
        <v>41533</v>
      </c>
      <c r="T2559">
        <v>162007</v>
      </c>
      <c r="U2559" t="s">
        <v>357</v>
      </c>
      <c r="V2559" s="19">
        <v>41547</v>
      </c>
      <c r="W2559" t="s">
        <v>2782</v>
      </c>
      <c r="X2559" t="s">
        <v>2783</v>
      </c>
      <c r="Y2559" t="s">
        <v>95</v>
      </c>
      <c r="Z2559" t="s">
        <v>369</v>
      </c>
      <c r="AA2559" s="29">
        <v>-1625.39</v>
      </c>
      <c r="AB2559" t="s">
        <v>544</v>
      </c>
      <c r="AC2559">
        <f t="shared" si="480"/>
        <v>2013</v>
      </c>
      <c r="AD2559">
        <f t="shared" si="481"/>
        <v>9</v>
      </c>
      <c r="AE2559">
        <f t="shared" si="482"/>
        <v>2013</v>
      </c>
      <c r="AF2559">
        <f t="shared" si="483"/>
        <v>3</v>
      </c>
      <c r="AG2559" t="str">
        <f>VLOOKUP(F2559,vlookup!$A$2:$E$660,2,0)</f>
        <v>Retained</v>
      </c>
      <c r="AH2559" t="str">
        <f>VLOOKUP(F2559,vlookup!$A$2:$E$660,3,0)</f>
        <v>Service Contract</v>
      </c>
      <c r="AI2559" t="str">
        <f>VLOOKUP(F2559,vlookup!$A$2:$E$660,4,0)</f>
        <v>Used Car Programs</v>
      </c>
      <c r="AJ2559" t="str">
        <f>VLOOKUP(F2559,vlookup!$A$2:$E$660,5,0)</f>
        <v>High Mileage</v>
      </c>
      <c r="AL2559">
        <f t="shared" si="484"/>
        <v>56</v>
      </c>
      <c r="AM2559">
        <f t="shared" si="485"/>
        <v>207</v>
      </c>
      <c r="AN2559">
        <f t="shared" si="486"/>
        <v>7867</v>
      </c>
      <c r="AO2559" t="str">
        <f t="shared" si="487"/>
        <v/>
      </c>
      <c r="AP2559" t="str">
        <f t="shared" si="488"/>
        <v/>
      </c>
      <c r="AQ2559" t="str">
        <f t="shared" si="489"/>
        <v/>
      </c>
      <c r="AR2559">
        <f t="shared" si="490"/>
        <v>-1625.39</v>
      </c>
      <c r="AS2559" t="str">
        <f t="shared" si="491"/>
        <v>5UJ15486C3Y-1</v>
      </c>
      <c r="AT2559" t="str">
        <f>IFERROR(IF(VLOOKUP(Y2559,vlookup!$I$2:$J$9,1,0)=Y2559,VLOOKUP(Y2559,vlookup!$I$2:$J$9,2,0),PROPER(Y2559)),PROPER(Y2559))</f>
        <v>Parts</v>
      </c>
      <c r="AU2559" t="str">
        <f>IFERROR(IF(B2559=VLOOKUP(B2559,vlookup!$L$2:$L$10,1,0),"Yes","No"),"No")</f>
        <v>No</v>
      </c>
    </row>
    <row r="2560" spans="1:47" ht="14.45" customHeight="1" x14ac:dyDescent="0.25">
      <c r="A2560" t="s">
        <v>1718</v>
      </c>
      <c r="B2560" s="31" t="s">
        <v>1719</v>
      </c>
      <c r="C2560">
        <v>1</v>
      </c>
      <c r="D2560">
        <v>1</v>
      </c>
      <c r="E2560" t="s">
        <v>382</v>
      </c>
      <c r="F2560" t="s">
        <v>60</v>
      </c>
      <c r="G2560" t="s">
        <v>3712</v>
      </c>
      <c r="H2560" t="s">
        <v>3713</v>
      </c>
      <c r="I2560">
        <v>161598</v>
      </c>
      <c r="J2560" s="19">
        <v>41664</v>
      </c>
      <c r="K2560" s="19">
        <v>41691</v>
      </c>
      <c r="L2560">
        <v>201402</v>
      </c>
      <c r="M2560" s="19">
        <v>41671</v>
      </c>
      <c r="N2560">
        <v>24616</v>
      </c>
      <c r="O2560" t="s">
        <v>1076</v>
      </c>
      <c r="P2560" t="s">
        <v>1720</v>
      </c>
      <c r="Q2560" t="s">
        <v>924</v>
      </c>
      <c r="R2560">
        <v>3177</v>
      </c>
      <c r="S2560" s="19">
        <v>41911</v>
      </c>
      <c r="T2560">
        <v>174167</v>
      </c>
      <c r="U2560" t="s">
        <v>357</v>
      </c>
      <c r="V2560" s="19">
        <v>41942</v>
      </c>
      <c r="W2560" t="s">
        <v>367</v>
      </c>
      <c r="X2560" t="s">
        <v>368</v>
      </c>
      <c r="Y2560" t="s">
        <v>95</v>
      </c>
      <c r="Z2560" t="s">
        <v>365</v>
      </c>
      <c r="AA2560" s="29">
        <v>-35.9</v>
      </c>
      <c r="AB2560">
        <v>0</v>
      </c>
      <c r="AC2560">
        <f t="shared" si="480"/>
        <v>2014</v>
      </c>
      <c r="AD2560">
        <f t="shared" si="481"/>
        <v>10</v>
      </c>
      <c r="AE2560">
        <f t="shared" si="482"/>
        <v>2014</v>
      </c>
      <c r="AF2560">
        <f t="shared" si="483"/>
        <v>1</v>
      </c>
      <c r="AG2560" t="str">
        <f>VLOOKUP(F2560,vlookup!$A$2:$E$660,2,0)</f>
        <v>Retained</v>
      </c>
      <c r="AH2560" t="str">
        <f>VLOOKUP(F2560,vlookup!$A$2:$E$660,3,0)</f>
        <v>Service Contract</v>
      </c>
      <c r="AI2560" t="str">
        <f>VLOOKUP(F2560,vlookup!$A$2:$E$660,4,0)</f>
        <v>Used Car Programs</v>
      </c>
      <c r="AJ2560" t="str">
        <f>VLOOKUP(F2560,vlookup!$A$2:$E$660,5,0)</f>
        <v>High Mileage</v>
      </c>
      <c r="AL2560">
        <f t="shared" si="484"/>
        <v>26</v>
      </c>
      <c r="AM2560">
        <f t="shared" si="485"/>
        <v>275</v>
      </c>
      <c r="AN2560">
        <f t="shared" si="486"/>
        <v>12569</v>
      </c>
      <c r="AO2560" t="str">
        <f t="shared" si="487"/>
        <v/>
      </c>
      <c r="AP2560" t="str">
        <f t="shared" si="488"/>
        <v/>
      </c>
      <c r="AQ2560" t="str">
        <f t="shared" si="489"/>
        <v/>
      </c>
      <c r="AR2560">
        <f t="shared" si="490"/>
        <v>-35.9</v>
      </c>
      <c r="AS2560" t="str">
        <f t="shared" si="491"/>
        <v>7UJ16807A4Y-1</v>
      </c>
      <c r="AT2560" t="str">
        <f>IFERROR(IF(VLOOKUP(Y2560,vlookup!$I$2:$J$9,1,0)=Y2560,VLOOKUP(Y2560,vlookup!$I$2:$J$9,2,0),PROPER(Y2560)),PROPER(Y2560))</f>
        <v>Parts</v>
      </c>
      <c r="AU2560" t="str">
        <f>IFERROR(IF(B2560=VLOOKUP(B2560,vlookup!$L$2:$L$10,1,0),"Yes","No"),"No")</f>
        <v>No</v>
      </c>
    </row>
    <row r="2561" spans="1:47" ht="14.45" customHeight="1" x14ac:dyDescent="0.25">
      <c r="A2561" t="s">
        <v>1718</v>
      </c>
      <c r="B2561" s="31" t="s">
        <v>1719</v>
      </c>
      <c r="C2561">
        <v>1</v>
      </c>
      <c r="D2561">
        <v>1</v>
      </c>
      <c r="E2561" t="s">
        <v>382</v>
      </c>
      <c r="F2561" t="s">
        <v>60</v>
      </c>
      <c r="G2561" t="s">
        <v>3712</v>
      </c>
      <c r="H2561" t="s">
        <v>3713</v>
      </c>
      <c r="I2561">
        <v>161598</v>
      </c>
      <c r="J2561" s="19">
        <v>41664</v>
      </c>
      <c r="K2561" s="19">
        <v>41691</v>
      </c>
      <c r="L2561">
        <v>201402</v>
      </c>
      <c r="M2561" s="19">
        <v>41671</v>
      </c>
      <c r="N2561">
        <v>24616</v>
      </c>
      <c r="O2561" t="s">
        <v>1076</v>
      </c>
      <c r="P2561" t="s">
        <v>1720</v>
      </c>
      <c r="Q2561" t="s">
        <v>924</v>
      </c>
      <c r="R2561">
        <v>3177</v>
      </c>
      <c r="S2561" s="19">
        <v>41911</v>
      </c>
      <c r="T2561">
        <v>174167</v>
      </c>
      <c r="U2561" t="s">
        <v>357</v>
      </c>
      <c r="V2561" s="19">
        <v>41942</v>
      </c>
      <c r="W2561" t="s">
        <v>593</v>
      </c>
      <c r="X2561" t="s">
        <v>594</v>
      </c>
      <c r="Y2561" t="s">
        <v>95</v>
      </c>
      <c r="Z2561" t="s">
        <v>364</v>
      </c>
      <c r="AA2561" s="29">
        <v>-26.6</v>
      </c>
      <c r="AB2561">
        <v>0</v>
      </c>
      <c r="AC2561">
        <f t="shared" si="480"/>
        <v>2014</v>
      </c>
      <c r="AD2561">
        <f t="shared" si="481"/>
        <v>10</v>
      </c>
      <c r="AE2561">
        <f t="shared" si="482"/>
        <v>2014</v>
      </c>
      <c r="AF2561">
        <f t="shared" si="483"/>
        <v>1</v>
      </c>
      <c r="AG2561" t="str">
        <f>VLOOKUP(F2561,vlookup!$A$2:$E$660,2,0)</f>
        <v>Retained</v>
      </c>
      <c r="AH2561" t="str">
        <f>VLOOKUP(F2561,vlookup!$A$2:$E$660,3,0)</f>
        <v>Service Contract</v>
      </c>
      <c r="AI2561" t="str">
        <f>VLOOKUP(F2561,vlookup!$A$2:$E$660,4,0)</f>
        <v>Used Car Programs</v>
      </c>
      <c r="AJ2561" t="str">
        <f>VLOOKUP(F2561,vlookup!$A$2:$E$660,5,0)</f>
        <v>High Mileage</v>
      </c>
      <c r="AL2561">
        <f t="shared" si="484"/>
        <v>26</v>
      </c>
      <c r="AM2561">
        <f t="shared" si="485"/>
        <v>275</v>
      </c>
      <c r="AN2561">
        <f t="shared" si="486"/>
        <v>12569</v>
      </c>
      <c r="AO2561" t="str">
        <f t="shared" si="487"/>
        <v/>
      </c>
      <c r="AP2561" t="str">
        <f t="shared" si="488"/>
        <v/>
      </c>
      <c r="AQ2561" t="str">
        <f t="shared" si="489"/>
        <v/>
      </c>
      <c r="AR2561">
        <f t="shared" si="490"/>
        <v>-26.6</v>
      </c>
      <c r="AS2561" t="str">
        <f t="shared" si="491"/>
        <v>7UJ16807A4Y-1</v>
      </c>
      <c r="AT2561" t="str">
        <f>IFERROR(IF(VLOOKUP(Y2561,vlookup!$I$2:$J$9,1,0)=Y2561,VLOOKUP(Y2561,vlookup!$I$2:$J$9,2,0),PROPER(Y2561)),PROPER(Y2561))</f>
        <v>Parts</v>
      </c>
      <c r="AU2561" t="str">
        <f>IFERROR(IF(B2561=VLOOKUP(B2561,vlookup!$L$2:$L$10,1,0),"Yes","No"),"No")</f>
        <v>No</v>
      </c>
    </row>
    <row r="2562" spans="1:47" ht="14.45" customHeight="1" x14ac:dyDescent="0.25">
      <c r="A2562" t="s">
        <v>1718</v>
      </c>
      <c r="B2562" s="31" t="s">
        <v>1719</v>
      </c>
      <c r="C2562">
        <v>1</v>
      </c>
      <c r="D2562">
        <v>3</v>
      </c>
      <c r="E2562" t="s">
        <v>382</v>
      </c>
      <c r="F2562" t="s">
        <v>60</v>
      </c>
      <c r="G2562" t="s">
        <v>3712</v>
      </c>
      <c r="H2562" t="s">
        <v>3713</v>
      </c>
      <c r="I2562">
        <v>161598</v>
      </c>
      <c r="J2562" s="19">
        <v>41664</v>
      </c>
      <c r="K2562" s="19">
        <v>41691</v>
      </c>
      <c r="L2562">
        <v>201402</v>
      </c>
      <c r="M2562" s="19">
        <v>41671</v>
      </c>
      <c r="N2562">
        <v>24616</v>
      </c>
      <c r="O2562" t="s">
        <v>1076</v>
      </c>
      <c r="P2562" t="s">
        <v>3391</v>
      </c>
      <c r="Q2562" t="s">
        <v>941</v>
      </c>
      <c r="R2562">
        <v>302738</v>
      </c>
      <c r="S2562" s="19">
        <v>41932</v>
      </c>
      <c r="T2562">
        <v>174167</v>
      </c>
      <c r="U2562" t="s">
        <v>357</v>
      </c>
      <c r="V2562" s="19">
        <v>41947</v>
      </c>
      <c r="W2562" t="s">
        <v>2772</v>
      </c>
      <c r="X2562" t="s">
        <v>2773</v>
      </c>
      <c r="Y2562" t="s">
        <v>95</v>
      </c>
      <c r="Z2562" t="s">
        <v>364</v>
      </c>
      <c r="AA2562" s="29">
        <v>-1675</v>
      </c>
      <c r="AB2562">
        <v>0</v>
      </c>
      <c r="AC2562">
        <f t="shared" si="480"/>
        <v>2014</v>
      </c>
      <c r="AD2562">
        <f t="shared" si="481"/>
        <v>11</v>
      </c>
      <c r="AE2562">
        <f t="shared" si="482"/>
        <v>2014</v>
      </c>
      <c r="AF2562">
        <f t="shared" si="483"/>
        <v>1</v>
      </c>
      <c r="AG2562" t="str">
        <f>VLOOKUP(F2562,vlookup!$A$2:$E$660,2,0)</f>
        <v>Retained</v>
      </c>
      <c r="AH2562" t="str">
        <f>VLOOKUP(F2562,vlookup!$A$2:$E$660,3,0)</f>
        <v>Service Contract</v>
      </c>
      <c r="AI2562" t="str">
        <f>VLOOKUP(F2562,vlookup!$A$2:$E$660,4,0)</f>
        <v>Used Car Programs</v>
      </c>
      <c r="AJ2562" t="str">
        <f>VLOOKUP(F2562,vlookup!$A$2:$E$660,5,0)</f>
        <v>High Mileage</v>
      </c>
      <c r="AL2562">
        <f t="shared" si="484"/>
        <v>26</v>
      </c>
      <c r="AM2562">
        <f t="shared" si="485"/>
        <v>279</v>
      </c>
      <c r="AN2562">
        <f t="shared" si="486"/>
        <v>12569</v>
      </c>
      <c r="AO2562" t="str">
        <f t="shared" si="487"/>
        <v/>
      </c>
      <c r="AP2562" t="str">
        <f t="shared" si="488"/>
        <v/>
      </c>
      <c r="AQ2562" t="str">
        <f t="shared" si="489"/>
        <v/>
      </c>
      <c r="AR2562">
        <f t="shared" si="490"/>
        <v>-1675</v>
      </c>
      <c r="AS2562" t="str">
        <f t="shared" si="491"/>
        <v>7UJ16807A4Y-1</v>
      </c>
      <c r="AT2562" t="str">
        <f>IFERROR(IF(VLOOKUP(Y2562,vlookup!$I$2:$J$9,1,0)=Y2562,VLOOKUP(Y2562,vlookup!$I$2:$J$9,2,0),PROPER(Y2562)),PROPER(Y2562))</f>
        <v>Parts</v>
      </c>
      <c r="AU2562" t="str">
        <f>IFERROR(IF(B2562=VLOOKUP(B2562,vlookup!$L$2:$L$10,1,0),"Yes","No"),"No")</f>
        <v>No</v>
      </c>
    </row>
    <row r="2563" spans="1:47" ht="14.45" customHeight="1" x14ac:dyDescent="0.25">
      <c r="A2563" t="s">
        <v>1721</v>
      </c>
      <c r="B2563" s="31" t="s">
        <v>1722</v>
      </c>
      <c r="C2563">
        <v>1</v>
      </c>
      <c r="D2563">
        <v>1</v>
      </c>
      <c r="E2563" t="s">
        <v>382</v>
      </c>
      <c r="F2563" t="s">
        <v>60</v>
      </c>
      <c r="G2563" t="s">
        <v>1723</v>
      </c>
      <c r="H2563" t="s">
        <v>1724</v>
      </c>
      <c r="I2563">
        <v>140270</v>
      </c>
      <c r="J2563" s="19">
        <v>41753</v>
      </c>
      <c r="K2563" s="19">
        <v>41786</v>
      </c>
      <c r="L2563">
        <v>201405</v>
      </c>
      <c r="M2563" s="19">
        <v>41760</v>
      </c>
      <c r="N2563">
        <v>24616</v>
      </c>
      <c r="O2563" t="s">
        <v>1076</v>
      </c>
      <c r="P2563" t="s">
        <v>1725</v>
      </c>
      <c r="Q2563" t="s">
        <v>924</v>
      </c>
      <c r="R2563">
        <v>38666</v>
      </c>
      <c r="S2563" s="19">
        <v>41820</v>
      </c>
      <c r="T2563">
        <v>146086</v>
      </c>
      <c r="U2563" t="s">
        <v>357</v>
      </c>
      <c r="V2563" s="19">
        <v>41831</v>
      </c>
      <c r="W2563" t="s">
        <v>967</v>
      </c>
      <c r="X2563" t="s">
        <v>968</v>
      </c>
      <c r="Y2563" t="s">
        <v>95</v>
      </c>
      <c r="Z2563" t="s">
        <v>364</v>
      </c>
      <c r="AA2563" s="29">
        <v>-1181.76</v>
      </c>
      <c r="AB2563">
        <v>0</v>
      </c>
      <c r="AC2563">
        <f t="shared" ref="AC2563:AC2626" si="492">YEAR(V2563)</f>
        <v>2014</v>
      </c>
      <c r="AD2563">
        <f t="shared" ref="AD2563:AD2626" si="493">MONTH(V2563)</f>
        <v>7</v>
      </c>
      <c r="AE2563">
        <f t="shared" ref="AE2563:AE2626" si="494">YEAR(J2563)</f>
        <v>2014</v>
      </c>
      <c r="AF2563">
        <f t="shared" ref="AF2563:AF2626" si="495">MONTH(J2563)</f>
        <v>4</v>
      </c>
      <c r="AG2563" t="str">
        <f>VLOOKUP(F2563,vlookup!$A$2:$E$660,2,0)</f>
        <v>Retained</v>
      </c>
      <c r="AH2563" t="str">
        <f>VLOOKUP(F2563,vlookup!$A$2:$E$660,3,0)</f>
        <v>Service Contract</v>
      </c>
      <c r="AI2563" t="str">
        <f>VLOOKUP(F2563,vlookup!$A$2:$E$660,4,0)</f>
        <v>Used Car Programs</v>
      </c>
      <c r="AJ2563" t="str">
        <f>VLOOKUP(F2563,vlookup!$A$2:$E$660,5,0)</f>
        <v>High Mileage</v>
      </c>
      <c r="AL2563">
        <f t="shared" ref="AL2563:AL2626" si="496">DAYS360(J2563,K2563)</f>
        <v>33</v>
      </c>
      <c r="AM2563">
        <f t="shared" ref="AM2563:AM2626" si="497">DAYS360(J2563,V2563)</f>
        <v>77</v>
      </c>
      <c r="AN2563">
        <f t="shared" ref="AN2563:AN2626" si="498">IF(T2563-I2563&lt;1,"",T2563-I2563)</f>
        <v>5816</v>
      </c>
      <c r="AO2563" t="str">
        <f t="shared" ref="AO2563:AO2626" si="499">IF(AM2563&lt;31,AA2563,"")</f>
        <v/>
      </c>
      <c r="AP2563" t="str">
        <f t="shared" ref="AP2563:AP2626" si="500">IF(AND(AM2563&gt;30,AM2563&lt;61),AA2563,"")</f>
        <v/>
      </c>
      <c r="AQ2563">
        <f t="shared" ref="AQ2563:AQ2626" si="501">IF(AND(AM2563&gt;60,AM2563&lt;91),AA2563,"")</f>
        <v>-1181.76</v>
      </c>
      <c r="AR2563" t="str">
        <f t="shared" ref="AR2563:AR2626" si="502">IF(AM2563&gt;90,AA2563,"")</f>
        <v/>
      </c>
      <c r="AS2563" t="str">
        <f t="shared" ref="AS2563:AS2626" si="503">CONCATENATE(B2563,"-",C2563)</f>
        <v>96314009D4Y-1</v>
      </c>
      <c r="AT2563" t="str">
        <f>IFERROR(IF(VLOOKUP(Y2563,vlookup!$I$2:$J$9,1,0)=Y2563,VLOOKUP(Y2563,vlookup!$I$2:$J$9,2,0),PROPER(Y2563)),PROPER(Y2563))</f>
        <v>Parts</v>
      </c>
      <c r="AU2563" t="str">
        <f>IFERROR(IF(B2563=VLOOKUP(B2563,vlookup!$L$2:$L$10,1,0),"Yes","No"),"No")</f>
        <v>No</v>
      </c>
    </row>
    <row r="2564" spans="1:47" ht="14.45" customHeight="1" x14ac:dyDescent="0.25">
      <c r="A2564" t="s">
        <v>1726</v>
      </c>
      <c r="B2564" s="31" t="s">
        <v>1727</v>
      </c>
      <c r="C2564">
        <v>1</v>
      </c>
      <c r="D2564">
        <v>1</v>
      </c>
      <c r="E2564" t="s">
        <v>382</v>
      </c>
      <c r="F2564" t="s">
        <v>464</v>
      </c>
      <c r="G2564" t="s">
        <v>1723</v>
      </c>
      <c r="H2564" t="s">
        <v>1724</v>
      </c>
      <c r="I2564">
        <v>54218</v>
      </c>
      <c r="J2564" s="19">
        <v>44738</v>
      </c>
      <c r="K2564" s="19">
        <v>44767</v>
      </c>
      <c r="L2564">
        <v>202207</v>
      </c>
      <c r="M2564" s="19">
        <v>44743</v>
      </c>
      <c r="N2564">
        <v>24616</v>
      </c>
      <c r="O2564" t="s">
        <v>1076</v>
      </c>
      <c r="P2564" t="s">
        <v>1728</v>
      </c>
      <c r="Q2564" t="s">
        <v>924</v>
      </c>
      <c r="R2564">
        <v>193948</v>
      </c>
      <c r="S2564" s="19">
        <v>45012</v>
      </c>
      <c r="T2564">
        <v>59664</v>
      </c>
      <c r="U2564" t="s">
        <v>356</v>
      </c>
      <c r="V2564" s="19">
        <v>45015</v>
      </c>
      <c r="W2564" t="s">
        <v>2886</v>
      </c>
      <c r="X2564" t="s">
        <v>2887</v>
      </c>
      <c r="Y2564" t="s">
        <v>95</v>
      </c>
      <c r="Z2564" t="s">
        <v>582</v>
      </c>
      <c r="AA2564" s="29">
        <v>-8.06</v>
      </c>
      <c r="AB2564">
        <v>0</v>
      </c>
      <c r="AC2564">
        <f t="shared" si="492"/>
        <v>2023</v>
      </c>
      <c r="AD2564">
        <f t="shared" si="493"/>
        <v>3</v>
      </c>
      <c r="AE2564">
        <f t="shared" si="494"/>
        <v>2022</v>
      </c>
      <c r="AF2564">
        <f t="shared" si="495"/>
        <v>6</v>
      </c>
      <c r="AG2564" t="str">
        <f>VLOOKUP(F2564,vlookup!$A$2:$E$660,2,0)</f>
        <v>Retained</v>
      </c>
      <c r="AH2564" t="str">
        <f>VLOOKUP(F2564,vlookup!$A$2:$E$660,3,0)</f>
        <v>Service Contract</v>
      </c>
      <c r="AI2564" t="str">
        <f>VLOOKUP(F2564,vlookup!$A$2:$E$660,4,0)</f>
        <v>Used Car Programs</v>
      </c>
      <c r="AJ2564" t="str">
        <f>VLOOKUP(F2564,vlookup!$A$2:$E$660,5,0)</f>
        <v>High Mileage</v>
      </c>
      <c r="AL2564">
        <f t="shared" si="496"/>
        <v>29</v>
      </c>
      <c r="AM2564">
        <f t="shared" si="497"/>
        <v>274</v>
      </c>
      <c r="AN2564">
        <f t="shared" si="498"/>
        <v>5446</v>
      </c>
      <c r="AO2564" t="str">
        <f t="shared" si="499"/>
        <v/>
      </c>
      <c r="AP2564" t="str">
        <f t="shared" si="500"/>
        <v/>
      </c>
      <c r="AQ2564" t="str">
        <f t="shared" si="501"/>
        <v/>
      </c>
      <c r="AR2564">
        <f t="shared" si="502"/>
        <v>-8.06</v>
      </c>
      <c r="AS2564" t="str">
        <f t="shared" si="503"/>
        <v>ZAGJ3288169F22-1</v>
      </c>
      <c r="AT2564" t="str">
        <f>IFERROR(IF(VLOOKUP(Y2564,vlookup!$I$2:$J$9,1,0)=Y2564,VLOOKUP(Y2564,vlookup!$I$2:$J$9,2,0),PROPER(Y2564)),PROPER(Y2564))</f>
        <v>Parts</v>
      </c>
      <c r="AU2564" t="str">
        <f>IFERROR(IF(B2564=VLOOKUP(B2564,vlookup!$L$2:$L$10,1,0),"Yes","No"),"No")</f>
        <v>No</v>
      </c>
    </row>
    <row r="2565" spans="1:47" ht="14.45" customHeight="1" x14ac:dyDescent="0.25">
      <c r="A2565" t="s">
        <v>1726</v>
      </c>
      <c r="B2565" s="31" t="s">
        <v>1727</v>
      </c>
      <c r="C2565">
        <v>1</v>
      </c>
      <c r="D2565">
        <v>1</v>
      </c>
      <c r="E2565" t="s">
        <v>382</v>
      </c>
      <c r="F2565" t="s">
        <v>464</v>
      </c>
      <c r="G2565" t="s">
        <v>1723</v>
      </c>
      <c r="H2565" t="s">
        <v>1724</v>
      </c>
      <c r="I2565">
        <v>54218</v>
      </c>
      <c r="J2565" s="19">
        <v>44738</v>
      </c>
      <c r="K2565" s="19">
        <v>44767</v>
      </c>
      <c r="L2565">
        <v>202207</v>
      </c>
      <c r="M2565" s="19">
        <v>44743</v>
      </c>
      <c r="N2565">
        <v>24616</v>
      </c>
      <c r="O2565" t="s">
        <v>1076</v>
      </c>
      <c r="P2565" t="s">
        <v>1728</v>
      </c>
      <c r="Q2565" t="s">
        <v>924</v>
      </c>
      <c r="R2565">
        <v>193948</v>
      </c>
      <c r="S2565" s="19">
        <v>45012</v>
      </c>
      <c r="T2565">
        <v>59664</v>
      </c>
      <c r="U2565" t="s">
        <v>356</v>
      </c>
      <c r="V2565" s="19">
        <v>45015</v>
      </c>
      <c r="W2565" t="s">
        <v>3315</v>
      </c>
      <c r="X2565" t="s">
        <v>3316</v>
      </c>
      <c r="Y2565" t="s">
        <v>95</v>
      </c>
      <c r="Z2565" t="s">
        <v>364</v>
      </c>
      <c r="AA2565" s="29">
        <v>-21.64</v>
      </c>
      <c r="AB2565">
        <v>0</v>
      </c>
      <c r="AC2565">
        <f t="shared" si="492"/>
        <v>2023</v>
      </c>
      <c r="AD2565">
        <f t="shared" si="493"/>
        <v>3</v>
      </c>
      <c r="AE2565">
        <f t="shared" si="494"/>
        <v>2022</v>
      </c>
      <c r="AF2565">
        <f t="shared" si="495"/>
        <v>6</v>
      </c>
      <c r="AG2565" t="str">
        <f>VLOOKUP(F2565,vlookup!$A$2:$E$660,2,0)</f>
        <v>Retained</v>
      </c>
      <c r="AH2565" t="str">
        <f>VLOOKUP(F2565,vlookup!$A$2:$E$660,3,0)</f>
        <v>Service Contract</v>
      </c>
      <c r="AI2565" t="str">
        <f>VLOOKUP(F2565,vlookup!$A$2:$E$660,4,0)</f>
        <v>Used Car Programs</v>
      </c>
      <c r="AJ2565" t="str">
        <f>VLOOKUP(F2565,vlookup!$A$2:$E$660,5,0)</f>
        <v>High Mileage</v>
      </c>
      <c r="AL2565">
        <f t="shared" si="496"/>
        <v>29</v>
      </c>
      <c r="AM2565">
        <f t="shared" si="497"/>
        <v>274</v>
      </c>
      <c r="AN2565">
        <f t="shared" si="498"/>
        <v>5446</v>
      </c>
      <c r="AO2565" t="str">
        <f t="shared" si="499"/>
        <v/>
      </c>
      <c r="AP2565" t="str">
        <f t="shared" si="500"/>
        <v/>
      </c>
      <c r="AQ2565" t="str">
        <f t="shared" si="501"/>
        <v/>
      </c>
      <c r="AR2565">
        <f t="shared" si="502"/>
        <v>-21.64</v>
      </c>
      <c r="AS2565" t="str">
        <f t="shared" si="503"/>
        <v>ZAGJ3288169F22-1</v>
      </c>
      <c r="AT2565" t="str">
        <f>IFERROR(IF(VLOOKUP(Y2565,vlookup!$I$2:$J$9,1,0)=Y2565,VLOOKUP(Y2565,vlookup!$I$2:$J$9,2,0),PROPER(Y2565)),PROPER(Y2565))</f>
        <v>Parts</v>
      </c>
      <c r="AU2565" t="str">
        <f>IFERROR(IF(B2565=VLOOKUP(B2565,vlookup!$L$2:$L$10,1,0),"Yes","No"),"No")</f>
        <v>No</v>
      </c>
    </row>
    <row r="2566" spans="1:47" ht="14.45" customHeight="1" x14ac:dyDescent="0.25">
      <c r="A2566" t="s">
        <v>1726</v>
      </c>
      <c r="B2566" s="31" t="s">
        <v>1727</v>
      </c>
      <c r="C2566">
        <v>1</v>
      </c>
      <c r="D2566">
        <v>1</v>
      </c>
      <c r="E2566" t="s">
        <v>382</v>
      </c>
      <c r="F2566" t="s">
        <v>464</v>
      </c>
      <c r="G2566" t="s">
        <v>1723</v>
      </c>
      <c r="H2566" t="s">
        <v>1724</v>
      </c>
      <c r="I2566">
        <v>54218</v>
      </c>
      <c r="J2566" s="19">
        <v>44738</v>
      </c>
      <c r="K2566" s="19">
        <v>44767</v>
      </c>
      <c r="L2566">
        <v>202207</v>
      </c>
      <c r="M2566" s="19">
        <v>44743</v>
      </c>
      <c r="N2566">
        <v>24616</v>
      </c>
      <c r="O2566" t="s">
        <v>1076</v>
      </c>
      <c r="P2566" t="s">
        <v>1728</v>
      </c>
      <c r="Q2566" t="s">
        <v>924</v>
      </c>
      <c r="R2566">
        <v>193948</v>
      </c>
      <c r="S2566" s="19">
        <v>45012</v>
      </c>
      <c r="T2566">
        <v>59664</v>
      </c>
      <c r="U2566" t="s">
        <v>356</v>
      </c>
      <c r="V2566" s="19">
        <v>45015</v>
      </c>
      <c r="W2566" t="s">
        <v>367</v>
      </c>
      <c r="X2566" t="s">
        <v>368</v>
      </c>
      <c r="Y2566" t="s">
        <v>95</v>
      </c>
      <c r="Z2566" t="s">
        <v>365</v>
      </c>
      <c r="AA2566" s="29">
        <v>-58.64</v>
      </c>
      <c r="AB2566">
        <v>0</v>
      </c>
      <c r="AC2566">
        <f t="shared" si="492"/>
        <v>2023</v>
      </c>
      <c r="AD2566">
        <f t="shared" si="493"/>
        <v>3</v>
      </c>
      <c r="AE2566">
        <f t="shared" si="494"/>
        <v>2022</v>
      </c>
      <c r="AF2566">
        <f t="shared" si="495"/>
        <v>6</v>
      </c>
      <c r="AG2566" t="str">
        <f>VLOOKUP(F2566,vlookup!$A$2:$E$660,2,0)</f>
        <v>Retained</v>
      </c>
      <c r="AH2566" t="str">
        <f>VLOOKUP(F2566,vlookup!$A$2:$E$660,3,0)</f>
        <v>Service Contract</v>
      </c>
      <c r="AI2566" t="str">
        <f>VLOOKUP(F2566,vlookup!$A$2:$E$660,4,0)</f>
        <v>Used Car Programs</v>
      </c>
      <c r="AJ2566" t="str">
        <f>VLOOKUP(F2566,vlookup!$A$2:$E$660,5,0)</f>
        <v>High Mileage</v>
      </c>
      <c r="AL2566">
        <f t="shared" si="496"/>
        <v>29</v>
      </c>
      <c r="AM2566">
        <f t="shared" si="497"/>
        <v>274</v>
      </c>
      <c r="AN2566">
        <f t="shared" si="498"/>
        <v>5446</v>
      </c>
      <c r="AO2566" t="str">
        <f t="shared" si="499"/>
        <v/>
      </c>
      <c r="AP2566" t="str">
        <f t="shared" si="500"/>
        <v/>
      </c>
      <c r="AQ2566" t="str">
        <f t="shared" si="501"/>
        <v/>
      </c>
      <c r="AR2566">
        <f t="shared" si="502"/>
        <v>-58.64</v>
      </c>
      <c r="AS2566" t="str">
        <f t="shared" si="503"/>
        <v>ZAGJ3288169F22-1</v>
      </c>
      <c r="AT2566" t="str">
        <f>IFERROR(IF(VLOOKUP(Y2566,vlookup!$I$2:$J$9,1,0)=Y2566,VLOOKUP(Y2566,vlookup!$I$2:$J$9,2,0),PROPER(Y2566)),PROPER(Y2566))</f>
        <v>Parts</v>
      </c>
      <c r="AU2566" t="str">
        <f>IFERROR(IF(B2566=VLOOKUP(B2566,vlookup!$L$2:$L$10,1,0),"Yes","No"),"No")</f>
        <v>No</v>
      </c>
    </row>
    <row r="2567" spans="1:47" ht="14.45" customHeight="1" x14ac:dyDescent="0.25">
      <c r="A2567" t="s">
        <v>1726</v>
      </c>
      <c r="B2567" s="31" t="s">
        <v>1727</v>
      </c>
      <c r="C2567">
        <v>1</v>
      </c>
      <c r="D2567">
        <v>1</v>
      </c>
      <c r="E2567" t="s">
        <v>382</v>
      </c>
      <c r="F2567" t="s">
        <v>464</v>
      </c>
      <c r="G2567" t="s">
        <v>1723</v>
      </c>
      <c r="H2567" t="s">
        <v>1724</v>
      </c>
      <c r="I2567">
        <v>54218</v>
      </c>
      <c r="J2567" s="19">
        <v>44738</v>
      </c>
      <c r="K2567" s="19">
        <v>44767</v>
      </c>
      <c r="L2567">
        <v>202207</v>
      </c>
      <c r="M2567" s="19">
        <v>44743</v>
      </c>
      <c r="N2567">
        <v>24616</v>
      </c>
      <c r="O2567" t="s">
        <v>1076</v>
      </c>
      <c r="P2567" t="s">
        <v>1728</v>
      </c>
      <c r="Q2567" t="s">
        <v>924</v>
      </c>
      <c r="R2567">
        <v>193948</v>
      </c>
      <c r="S2567" s="19">
        <v>45012</v>
      </c>
      <c r="T2567">
        <v>59664</v>
      </c>
      <c r="U2567" t="s">
        <v>356</v>
      </c>
      <c r="V2567" s="19">
        <v>45015</v>
      </c>
      <c r="W2567" t="s">
        <v>593</v>
      </c>
      <c r="X2567" t="s">
        <v>594</v>
      </c>
      <c r="Y2567" t="s">
        <v>95</v>
      </c>
      <c r="Z2567" t="s">
        <v>364</v>
      </c>
      <c r="AA2567" s="29">
        <v>-45</v>
      </c>
      <c r="AB2567">
        <v>0</v>
      </c>
      <c r="AC2567">
        <f t="shared" si="492"/>
        <v>2023</v>
      </c>
      <c r="AD2567">
        <f t="shared" si="493"/>
        <v>3</v>
      </c>
      <c r="AE2567">
        <f t="shared" si="494"/>
        <v>2022</v>
      </c>
      <c r="AF2567">
        <f t="shared" si="495"/>
        <v>6</v>
      </c>
      <c r="AG2567" t="str">
        <f>VLOOKUP(F2567,vlookup!$A$2:$E$660,2,0)</f>
        <v>Retained</v>
      </c>
      <c r="AH2567" t="str">
        <f>VLOOKUP(F2567,vlookup!$A$2:$E$660,3,0)</f>
        <v>Service Contract</v>
      </c>
      <c r="AI2567" t="str">
        <f>VLOOKUP(F2567,vlookup!$A$2:$E$660,4,0)</f>
        <v>Used Car Programs</v>
      </c>
      <c r="AJ2567" t="str">
        <f>VLOOKUP(F2567,vlookup!$A$2:$E$660,5,0)</f>
        <v>High Mileage</v>
      </c>
      <c r="AL2567">
        <f t="shared" si="496"/>
        <v>29</v>
      </c>
      <c r="AM2567">
        <f t="shared" si="497"/>
        <v>274</v>
      </c>
      <c r="AN2567">
        <f t="shared" si="498"/>
        <v>5446</v>
      </c>
      <c r="AO2567" t="str">
        <f t="shared" si="499"/>
        <v/>
      </c>
      <c r="AP2567" t="str">
        <f t="shared" si="500"/>
        <v/>
      </c>
      <c r="AQ2567" t="str">
        <f t="shared" si="501"/>
        <v/>
      </c>
      <c r="AR2567">
        <f t="shared" si="502"/>
        <v>-45</v>
      </c>
      <c r="AS2567" t="str">
        <f t="shared" si="503"/>
        <v>ZAGJ3288169F22-1</v>
      </c>
      <c r="AT2567" t="str">
        <f>IFERROR(IF(VLOOKUP(Y2567,vlookup!$I$2:$J$9,1,0)=Y2567,VLOOKUP(Y2567,vlookup!$I$2:$J$9,2,0),PROPER(Y2567)),PROPER(Y2567))</f>
        <v>Parts</v>
      </c>
      <c r="AU2567" t="str">
        <f>IFERROR(IF(B2567=VLOOKUP(B2567,vlookup!$L$2:$L$10,1,0),"Yes","No"),"No")</f>
        <v>No</v>
      </c>
    </row>
    <row r="2568" spans="1:47" ht="14.45" customHeight="1" x14ac:dyDescent="0.25">
      <c r="A2568" t="s">
        <v>1726</v>
      </c>
      <c r="B2568" s="31" t="s">
        <v>1727</v>
      </c>
      <c r="C2568">
        <v>1</v>
      </c>
      <c r="D2568">
        <v>1</v>
      </c>
      <c r="E2568" t="s">
        <v>382</v>
      </c>
      <c r="F2568" t="s">
        <v>464</v>
      </c>
      <c r="G2568" t="s">
        <v>1723</v>
      </c>
      <c r="H2568" t="s">
        <v>1724</v>
      </c>
      <c r="I2568">
        <v>54218</v>
      </c>
      <c r="J2568" s="19">
        <v>44738</v>
      </c>
      <c r="K2568" s="19">
        <v>44767</v>
      </c>
      <c r="L2568">
        <v>202207</v>
      </c>
      <c r="M2568" s="19">
        <v>44743</v>
      </c>
      <c r="N2568">
        <v>24616</v>
      </c>
      <c r="O2568" t="s">
        <v>1076</v>
      </c>
      <c r="P2568" t="s">
        <v>1728</v>
      </c>
      <c r="Q2568" t="s">
        <v>924</v>
      </c>
      <c r="R2568">
        <v>193948</v>
      </c>
      <c r="S2568" s="19">
        <v>45012</v>
      </c>
      <c r="T2568">
        <v>59664</v>
      </c>
      <c r="U2568" t="s">
        <v>356</v>
      </c>
      <c r="V2568" s="19">
        <v>45015</v>
      </c>
      <c r="W2568" t="s">
        <v>1036</v>
      </c>
      <c r="X2568" t="s">
        <v>1037</v>
      </c>
      <c r="Y2568" t="s">
        <v>95</v>
      </c>
      <c r="Z2568" t="s">
        <v>364</v>
      </c>
      <c r="AA2568" s="29">
        <v>-42.55</v>
      </c>
      <c r="AB2568">
        <v>0</v>
      </c>
      <c r="AC2568">
        <f t="shared" si="492"/>
        <v>2023</v>
      </c>
      <c r="AD2568">
        <f t="shared" si="493"/>
        <v>3</v>
      </c>
      <c r="AE2568">
        <f t="shared" si="494"/>
        <v>2022</v>
      </c>
      <c r="AF2568">
        <f t="shared" si="495"/>
        <v>6</v>
      </c>
      <c r="AG2568" t="str">
        <f>VLOOKUP(F2568,vlookup!$A$2:$E$660,2,0)</f>
        <v>Retained</v>
      </c>
      <c r="AH2568" t="str">
        <f>VLOOKUP(F2568,vlookup!$A$2:$E$660,3,0)</f>
        <v>Service Contract</v>
      </c>
      <c r="AI2568" t="str">
        <f>VLOOKUP(F2568,vlookup!$A$2:$E$660,4,0)</f>
        <v>Used Car Programs</v>
      </c>
      <c r="AJ2568" t="str">
        <f>VLOOKUP(F2568,vlookup!$A$2:$E$660,5,0)</f>
        <v>High Mileage</v>
      </c>
      <c r="AL2568">
        <f t="shared" si="496"/>
        <v>29</v>
      </c>
      <c r="AM2568">
        <f t="shared" si="497"/>
        <v>274</v>
      </c>
      <c r="AN2568">
        <f t="shared" si="498"/>
        <v>5446</v>
      </c>
      <c r="AO2568" t="str">
        <f t="shared" si="499"/>
        <v/>
      </c>
      <c r="AP2568" t="str">
        <f t="shared" si="500"/>
        <v/>
      </c>
      <c r="AQ2568" t="str">
        <f t="shared" si="501"/>
        <v/>
      </c>
      <c r="AR2568">
        <f t="shared" si="502"/>
        <v>-42.55</v>
      </c>
      <c r="AS2568" t="str">
        <f t="shared" si="503"/>
        <v>ZAGJ3288169F22-1</v>
      </c>
      <c r="AT2568" t="str">
        <f>IFERROR(IF(VLOOKUP(Y2568,vlookup!$I$2:$J$9,1,0)=Y2568,VLOOKUP(Y2568,vlookup!$I$2:$J$9,2,0),PROPER(Y2568)),PROPER(Y2568))</f>
        <v>Parts</v>
      </c>
      <c r="AU2568" t="str">
        <f>IFERROR(IF(B2568=VLOOKUP(B2568,vlookup!$L$2:$L$10,1,0),"Yes","No"),"No")</f>
        <v>No</v>
      </c>
    </row>
    <row r="2569" spans="1:47" ht="14.45" customHeight="1" x14ac:dyDescent="0.25">
      <c r="A2569" t="s">
        <v>1726</v>
      </c>
      <c r="B2569" s="31" t="s">
        <v>1727</v>
      </c>
      <c r="C2569">
        <v>1</v>
      </c>
      <c r="D2569">
        <v>1</v>
      </c>
      <c r="E2569" t="s">
        <v>382</v>
      </c>
      <c r="F2569" t="s">
        <v>464</v>
      </c>
      <c r="G2569" t="s">
        <v>1723</v>
      </c>
      <c r="H2569" t="s">
        <v>1724</v>
      </c>
      <c r="I2569">
        <v>54218</v>
      </c>
      <c r="J2569" s="19">
        <v>44738</v>
      </c>
      <c r="K2569" s="19">
        <v>44767</v>
      </c>
      <c r="L2569">
        <v>202207</v>
      </c>
      <c r="M2569" s="19">
        <v>44743</v>
      </c>
      <c r="N2569">
        <v>24616</v>
      </c>
      <c r="O2569" t="s">
        <v>1076</v>
      </c>
      <c r="P2569" t="s">
        <v>1728</v>
      </c>
      <c r="Q2569" t="s">
        <v>924</v>
      </c>
      <c r="R2569">
        <v>193948</v>
      </c>
      <c r="S2569" s="19">
        <v>45012</v>
      </c>
      <c r="T2569">
        <v>59664</v>
      </c>
      <c r="U2569" t="s">
        <v>356</v>
      </c>
      <c r="V2569" s="19">
        <v>45015</v>
      </c>
      <c r="W2569" t="s">
        <v>585</v>
      </c>
      <c r="X2569" t="s">
        <v>586</v>
      </c>
      <c r="Y2569" t="s">
        <v>95</v>
      </c>
      <c r="Z2569" t="s">
        <v>364</v>
      </c>
      <c r="AA2569" s="29">
        <v>-39.479999999999997</v>
      </c>
      <c r="AB2569">
        <v>0</v>
      </c>
      <c r="AC2569">
        <f t="shared" si="492"/>
        <v>2023</v>
      </c>
      <c r="AD2569">
        <f t="shared" si="493"/>
        <v>3</v>
      </c>
      <c r="AE2569">
        <f t="shared" si="494"/>
        <v>2022</v>
      </c>
      <c r="AF2569">
        <f t="shared" si="495"/>
        <v>6</v>
      </c>
      <c r="AG2569" t="str">
        <f>VLOOKUP(F2569,vlookup!$A$2:$E$660,2,0)</f>
        <v>Retained</v>
      </c>
      <c r="AH2569" t="str">
        <f>VLOOKUP(F2569,vlookup!$A$2:$E$660,3,0)</f>
        <v>Service Contract</v>
      </c>
      <c r="AI2569" t="str">
        <f>VLOOKUP(F2569,vlookup!$A$2:$E$660,4,0)</f>
        <v>Used Car Programs</v>
      </c>
      <c r="AJ2569" t="str">
        <f>VLOOKUP(F2569,vlookup!$A$2:$E$660,5,0)</f>
        <v>High Mileage</v>
      </c>
      <c r="AL2569">
        <f t="shared" si="496"/>
        <v>29</v>
      </c>
      <c r="AM2569">
        <f t="shared" si="497"/>
        <v>274</v>
      </c>
      <c r="AN2569">
        <f t="shared" si="498"/>
        <v>5446</v>
      </c>
      <c r="AO2569" t="str">
        <f t="shared" si="499"/>
        <v/>
      </c>
      <c r="AP2569" t="str">
        <f t="shared" si="500"/>
        <v/>
      </c>
      <c r="AQ2569" t="str">
        <f t="shared" si="501"/>
        <v/>
      </c>
      <c r="AR2569">
        <f t="shared" si="502"/>
        <v>-39.479999999999997</v>
      </c>
      <c r="AS2569" t="str">
        <f t="shared" si="503"/>
        <v>ZAGJ3288169F22-1</v>
      </c>
      <c r="AT2569" t="str">
        <f>IFERROR(IF(VLOOKUP(Y2569,vlookup!$I$2:$J$9,1,0)=Y2569,VLOOKUP(Y2569,vlookup!$I$2:$J$9,2,0),PROPER(Y2569)),PROPER(Y2569))</f>
        <v>Parts</v>
      </c>
      <c r="AU2569" t="str">
        <f>IFERROR(IF(B2569=VLOOKUP(B2569,vlookup!$L$2:$L$10,1,0),"Yes","No"),"No")</f>
        <v>No</v>
      </c>
    </row>
    <row r="2570" spans="1:47" ht="14.45" customHeight="1" x14ac:dyDescent="0.25">
      <c r="A2570" t="s">
        <v>1726</v>
      </c>
      <c r="B2570" s="31" t="s">
        <v>1727</v>
      </c>
      <c r="C2570">
        <v>1</v>
      </c>
      <c r="D2570">
        <v>1</v>
      </c>
      <c r="E2570" t="s">
        <v>382</v>
      </c>
      <c r="F2570" t="s">
        <v>464</v>
      </c>
      <c r="G2570" t="s">
        <v>1723</v>
      </c>
      <c r="H2570" t="s">
        <v>1724</v>
      </c>
      <c r="I2570">
        <v>54218</v>
      </c>
      <c r="J2570" s="19">
        <v>44738</v>
      </c>
      <c r="K2570" s="19">
        <v>44767</v>
      </c>
      <c r="L2570">
        <v>202207</v>
      </c>
      <c r="M2570" s="19">
        <v>44743</v>
      </c>
      <c r="N2570">
        <v>24616</v>
      </c>
      <c r="O2570" t="s">
        <v>1076</v>
      </c>
      <c r="P2570" t="s">
        <v>1728</v>
      </c>
      <c r="Q2570" t="s">
        <v>924</v>
      </c>
      <c r="R2570">
        <v>193948</v>
      </c>
      <c r="S2570" s="19">
        <v>45012</v>
      </c>
      <c r="T2570">
        <v>59664</v>
      </c>
      <c r="U2570" t="s">
        <v>356</v>
      </c>
      <c r="V2570" s="19">
        <v>45015</v>
      </c>
      <c r="W2570" t="s">
        <v>1000</v>
      </c>
      <c r="X2570" t="s">
        <v>1001</v>
      </c>
      <c r="Y2570" t="s">
        <v>95</v>
      </c>
      <c r="Z2570" t="s">
        <v>364</v>
      </c>
      <c r="AA2570" s="29">
        <v>-8.1199999999999992</v>
      </c>
      <c r="AB2570">
        <v>0</v>
      </c>
      <c r="AC2570">
        <f t="shared" si="492"/>
        <v>2023</v>
      </c>
      <c r="AD2570">
        <f t="shared" si="493"/>
        <v>3</v>
      </c>
      <c r="AE2570">
        <f t="shared" si="494"/>
        <v>2022</v>
      </c>
      <c r="AF2570">
        <f t="shared" si="495"/>
        <v>6</v>
      </c>
      <c r="AG2570" t="str">
        <f>VLOOKUP(F2570,vlookup!$A$2:$E$660,2,0)</f>
        <v>Retained</v>
      </c>
      <c r="AH2570" t="str">
        <f>VLOOKUP(F2570,vlookup!$A$2:$E$660,3,0)</f>
        <v>Service Contract</v>
      </c>
      <c r="AI2570" t="str">
        <f>VLOOKUP(F2570,vlookup!$A$2:$E$660,4,0)</f>
        <v>Used Car Programs</v>
      </c>
      <c r="AJ2570" t="str">
        <f>VLOOKUP(F2570,vlookup!$A$2:$E$660,5,0)</f>
        <v>High Mileage</v>
      </c>
      <c r="AL2570">
        <f t="shared" si="496"/>
        <v>29</v>
      </c>
      <c r="AM2570">
        <f t="shared" si="497"/>
        <v>274</v>
      </c>
      <c r="AN2570">
        <f t="shared" si="498"/>
        <v>5446</v>
      </c>
      <c r="AO2570" t="str">
        <f t="shared" si="499"/>
        <v/>
      </c>
      <c r="AP2570" t="str">
        <f t="shared" si="500"/>
        <v/>
      </c>
      <c r="AQ2570" t="str">
        <f t="shared" si="501"/>
        <v/>
      </c>
      <c r="AR2570">
        <f t="shared" si="502"/>
        <v>-8.1199999999999992</v>
      </c>
      <c r="AS2570" t="str">
        <f t="shared" si="503"/>
        <v>ZAGJ3288169F22-1</v>
      </c>
      <c r="AT2570" t="str">
        <f>IFERROR(IF(VLOOKUP(Y2570,vlookup!$I$2:$J$9,1,0)=Y2570,VLOOKUP(Y2570,vlookup!$I$2:$J$9,2,0),PROPER(Y2570)),PROPER(Y2570))</f>
        <v>Parts</v>
      </c>
      <c r="AU2570" t="str">
        <f>IFERROR(IF(B2570=VLOOKUP(B2570,vlookup!$L$2:$L$10,1,0),"Yes","No"),"No")</f>
        <v>No</v>
      </c>
    </row>
    <row r="2571" spans="1:47" ht="14.45" customHeight="1" x14ac:dyDescent="0.25">
      <c r="A2571" t="s">
        <v>1726</v>
      </c>
      <c r="B2571" s="31" t="s">
        <v>1727</v>
      </c>
      <c r="C2571">
        <v>1</v>
      </c>
      <c r="D2571">
        <v>1</v>
      </c>
      <c r="E2571" t="s">
        <v>382</v>
      </c>
      <c r="F2571" t="s">
        <v>464</v>
      </c>
      <c r="G2571" t="s">
        <v>1723</v>
      </c>
      <c r="H2571" t="s">
        <v>1724</v>
      </c>
      <c r="I2571">
        <v>54218</v>
      </c>
      <c r="J2571" s="19">
        <v>44738</v>
      </c>
      <c r="K2571" s="19">
        <v>44767</v>
      </c>
      <c r="L2571">
        <v>202207</v>
      </c>
      <c r="M2571" s="19">
        <v>44743</v>
      </c>
      <c r="N2571">
        <v>24616</v>
      </c>
      <c r="O2571" t="s">
        <v>1076</v>
      </c>
      <c r="P2571" t="s">
        <v>1728</v>
      </c>
      <c r="Q2571" t="s">
        <v>924</v>
      </c>
      <c r="R2571">
        <v>193948</v>
      </c>
      <c r="S2571" s="19">
        <v>45012</v>
      </c>
      <c r="T2571">
        <v>59664</v>
      </c>
      <c r="U2571" t="s">
        <v>356</v>
      </c>
      <c r="V2571" s="19">
        <v>45015</v>
      </c>
      <c r="W2571" t="s">
        <v>3426</v>
      </c>
      <c r="X2571" t="s">
        <v>3427</v>
      </c>
      <c r="Y2571" t="s">
        <v>95</v>
      </c>
      <c r="Z2571" t="s">
        <v>364</v>
      </c>
      <c r="AA2571" s="29">
        <v>-1.67</v>
      </c>
      <c r="AB2571">
        <v>0</v>
      </c>
      <c r="AC2571">
        <f t="shared" si="492"/>
        <v>2023</v>
      </c>
      <c r="AD2571">
        <f t="shared" si="493"/>
        <v>3</v>
      </c>
      <c r="AE2571">
        <f t="shared" si="494"/>
        <v>2022</v>
      </c>
      <c r="AF2571">
        <f t="shared" si="495"/>
        <v>6</v>
      </c>
      <c r="AG2571" t="str">
        <f>VLOOKUP(F2571,vlookup!$A$2:$E$660,2,0)</f>
        <v>Retained</v>
      </c>
      <c r="AH2571" t="str">
        <f>VLOOKUP(F2571,vlookup!$A$2:$E$660,3,0)</f>
        <v>Service Contract</v>
      </c>
      <c r="AI2571" t="str">
        <f>VLOOKUP(F2571,vlookup!$A$2:$E$660,4,0)</f>
        <v>Used Car Programs</v>
      </c>
      <c r="AJ2571" t="str">
        <f>VLOOKUP(F2571,vlookup!$A$2:$E$660,5,0)</f>
        <v>High Mileage</v>
      </c>
      <c r="AL2571">
        <f t="shared" si="496"/>
        <v>29</v>
      </c>
      <c r="AM2571">
        <f t="shared" si="497"/>
        <v>274</v>
      </c>
      <c r="AN2571">
        <f t="shared" si="498"/>
        <v>5446</v>
      </c>
      <c r="AO2571" t="str">
        <f t="shared" si="499"/>
        <v/>
      </c>
      <c r="AP2571" t="str">
        <f t="shared" si="500"/>
        <v/>
      </c>
      <c r="AQ2571" t="str">
        <f t="shared" si="501"/>
        <v/>
      </c>
      <c r="AR2571">
        <f t="shared" si="502"/>
        <v>-1.67</v>
      </c>
      <c r="AS2571" t="str">
        <f t="shared" si="503"/>
        <v>ZAGJ3288169F22-1</v>
      </c>
      <c r="AT2571" t="str">
        <f>IFERROR(IF(VLOOKUP(Y2571,vlookup!$I$2:$J$9,1,0)=Y2571,VLOOKUP(Y2571,vlookup!$I$2:$J$9,2,0),PROPER(Y2571)),PROPER(Y2571))</f>
        <v>Parts</v>
      </c>
      <c r="AU2571" t="str">
        <f>IFERROR(IF(B2571=VLOOKUP(B2571,vlookup!$L$2:$L$10,1,0),"Yes","No"),"No")</f>
        <v>No</v>
      </c>
    </row>
    <row r="2572" spans="1:47" ht="14.45" customHeight="1" x14ac:dyDescent="0.25">
      <c r="A2572" t="s">
        <v>1726</v>
      </c>
      <c r="B2572" s="31" t="s">
        <v>1727</v>
      </c>
      <c r="C2572">
        <v>1</v>
      </c>
      <c r="D2572">
        <v>1</v>
      </c>
      <c r="E2572" t="s">
        <v>382</v>
      </c>
      <c r="F2572" t="s">
        <v>464</v>
      </c>
      <c r="G2572" t="s">
        <v>1723</v>
      </c>
      <c r="H2572" t="s">
        <v>1724</v>
      </c>
      <c r="I2572">
        <v>54218</v>
      </c>
      <c r="J2572" s="19">
        <v>44738</v>
      </c>
      <c r="K2572" s="19">
        <v>44767</v>
      </c>
      <c r="L2572">
        <v>202207</v>
      </c>
      <c r="M2572" s="19">
        <v>44743</v>
      </c>
      <c r="N2572">
        <v>24616</v>
      </c>
      <c r="O2572" t="s">
        <v>1076</v>
      </c>
      <c r="P2572" t="s">
        <v>1728</v>
      </c>
      <c r="Q2572" t="s">
        <v>924</v>
      </c>
      <c r="R2572">
        <v>193948</v>
      </c>
      <c r="S2572" s="19">
        <v>45012</v>
      </c>
      <c r="T2572">
        <v>59664</v>
      </c>
      <c r="U2572" t="s">
        <v>356</v>
      </c>
      <c r="V2572" s="19">
        <v>45015</v>
      </c>
      <c r="W2572" t="s">
        <v>3152</v>
      </c>
      <c r="X2572" t="s">
        <v>3153</v>
      </c>
      <c r="Y2572" t="s">
        <v>95</v>
      </c>
      <c r="Z2572" t="s">
        <v>364</v>
      </c>
      <c r="AA2572" s="29">
        <v>-27.08</v>
      </c>
      <c r="AB2572">
        <v>0</v>
      </c>
      <c r="AC2572">
        <f t="shared" si="492"/>
        <v>2023</v>
      </c>
      <c r="AD2572">
        <f t="shared" si="493"/>
        <v>3</v>
      </c>
      <c r="AE2572">
        <f t="shared" si="494"/>
        <v>2022</v>
      </c>
      <c r="AF2572">
        <f t="shared" si="495"/>
        <v>6</v>
      </c>
      <c r="AG2572" t="str">
        <f>VLOOKUP(F2572,vlookup!$A$2:$E$660,2,0)</f>
        <v>Retained</v>
      </c>
      <c r="AH2572" t="str">
        <f>VLOOKUP(F2572,vlookup!$A$2:$E$660,3,0)</f>
        <v>Service Contract</v>
      </c>
      <c r="AI2572" t="str">
        <f>VLOOKUP(F2572,vlookup!$A$2:$E$660,4,0)</f>
        <v>Used Car Programs</v>
      </c>
      <c r="AJ2572" t="str">
        <f>VLOOKUP(F2572,vlookup!$A$2:$E$660,5,0)</f>
        <v>High Mileage</v>
      </c>
      <c r="AL2572">
        <f t="shared" si="496"/>
        <v>29</v>
      </c>
      <c r="AM2572">
        <f t="shared" si="497"/>
        <v>274</v>
      </c>
      <c r="AN2572">
        <f t="shared" si="498"/>
        <v>5446</v>
      </c>
      <c r="AO2572" t="str">
        <f t="shared" si="499"/>
        <v/>
      </c>
      <c r="AP2572" t="str">
        <f t="shared" si="500"/>
        <v/>
      </c>
      <c r="AQ2572" t="str">
        <f t="shared" si="501"/>
        <v/>
      </c>
      <c r="AR2572">
        <f t="shared" si="502"/>
        <v>-27.08</v>
      </c>
      <c r="AS2572" t="str">
        <f t="shared" si="503"/>
        <v>ZAGJ3288169F22-1</v>
      </c>
      <c r="AT2572" t="str">
        <f>IFERROR(IF(VLOOKUP(Y2572,vlookup!$I$2:$J$9,1,0)=Y2572,VLOOKUP(Y2572,vlookup!$I$2:$J$9,2,0),PROPER(Y2572)),PROPER(Y2572))</f>
        <v>Parts</v>
      </c>
      <c r="AU2572" t="str">
        <f>IFERROR(IF(B2572=VLOOKUP(B2572,vlookup!$L$2:$L$10,1,0),"Yes","No"),"No")</f>
        <v>No</v>
      </c>
    </row>
    <row r="2573" spans="1:47" ht="14.45" customHeight="1" x14ac:dyDescent="0.25">
      <c r="A2573" t="s">
        <v>1726</v>
      </c>
      <c r="B2573" s="31" t="s">
        <v>1727</v>
      </c>
      <c r="C2573">
        <v>1</v>
      </c>
      <c r="D2573">
        <v>1</v>
      </c>
      <c r="E2573" t="s">
        <v>382</v>
      </c>
      <c r="F2573" t="s">
        <v>464</v>
      </c>
      <c r="G2573" t="s">
        <v>1723</v>
      </c>
      <c r="H2573" t="s">
        <v>1724</v>
      </c>
      <c r="I2573">
        <v>54218</v>
      </c>
      <c r="J2573" s="19">
        <v>44738</v>
      </c>
      <c r="K2573" s="19">
        <v>44767</v>
      </c>
      <c r="L2573">
        <v>202207</v>
      </c>
      <c r="M2573" s="19">
        <v>44743</v>
      </c>
      <c r="N2573">
        <v>24616</v>
      </c>
      <c r="O2573" t="s">
        <v>1076</v>
      </c>
      <c r="P2573" t="s">
        <v>1728</v>
      </c>
      <c r="Q2573" t="s">
        <v>924</v>
      </c>
      <c r="R2573">
        <v>193948</v>
      </c>
      <c r="S2573" s="19">
        <v>45012</v>
      </c>
      <c r="T2573">
        <v>59664</v>
      </c>
      <c r="U2573" t="s">
        <v>356</v>
      </c>
      <c r="V2573" s="19">
        <v>45015</v>
      </c>
      <c r="W2573" t="s">
        <v>3313</v>
      </c>
      <c r="X2573" t="s">
        <v>3314</v>
      </c>
      <c r="Y2573" t="s">
        <v>95</v>
      </c>
      <c r="Z2573" t="s">
        <v>364</v>
      </c>
      <c r="AA2573" s="29">
        <v>-6.5</v>
      </c>
      <c r="AB2573">
        <v>0</v>
      </c>
      <c r="AC2573">
        <f t="shared" si="492"/>
        <v>2023</v>
      </c>
      <c r="AD2573">
        <f t="shared" si="493"/>
        <v>3</v>
      </c>
      <c r="AE2573">
        <f t="shared" si="494"/>
        <v>2022</v>
      </c>
      <c r="AF2573">
        <f t="shared" si="495"/>
        <v>6</v>
      </c>
      <c r="AG2573" t="str">
        <f>VLOOKUP(F2573,vlookup!$A$2:$E$660,2,0)</f>
        <v>Retained</v>
      </c>
      <c r="AH2573" t="str">
        <f>VLOOKUP(F2573,vlookup!$A$2:$E$660,3,0)</f>
        <v>Service Contract</v>
      </c>
      <c r="AI2573" t="str">
        <f>VLOOKUP(F2573,vlookup!$A$2:$E$660,4,0)</f>
        <v>Used Car Programs</v>
      </c>
      <c r="AJ2573" t="str">
        <f>VLOOKUP(F2573,vlookup!$A$2:$E$660,5,0)</f>
        <v>High Mileage</v>
      </c>
      <c r="AL2573">
        <f t="shared" si="496"/>
        <v>29</v>
      </c>
      <c r="AM2573">
        <f t="shared" si="497"/>
        <v>274</v>
      </c>
      <c r="AN2573">
        <f t="shared" si="498"/>
        <v>5446</v>
      </c>
      <c r="AO2573" t="str">
        <f t="shared" si="499"/>
        <v/>
      </c>
      <c r="AP2573" t="str">
        <f t="shared" si="500"/>
        <v/>
      </c>
      <c r="AQ2573" t="str">
        <f t="shared" si="501"/>
        <v/>
      </c>
      <c r="AR2573">
        <f t="shared" si="502"/>
        <v>-6.5</v>
      </c>
      <c r="AS2573" t="str">
        <f t="shared" si="503"/>
        <v>ZAGJ3288169F22-1</v>
      </c>
      <c r="AT2573" t="str">
        <f>IFERROR(IF(VLOOKUP(Y2573,vlookup!$I$2:$J$9,1,0)=Y2573,VLOOKUP(Y2573,vlookup!$I$2:$J$9,2,0),PROPER(Y2573)),PROPER(Y2573))</f>
        <v>Parts</v>
      </c>
      <c r="AU2573" t="str">
        <f>IFERROR(IF(B2573=VLOOKUP(B2573,vlookup!$L$2:$L$10,1,0),"Yes","No"),"No")</f>
        <v>No</v>
      </c>
    </row>
    <row r="2574" spans="1:47" ht="14.45" customHeight="1" x14ac:dyDescent="0.25">
      <c r="A2574" t="s">
        <v>1726</v>
      </c>
      <c r="B2574" s="31" t="s">
        <v>1727</v>
      </c>
      <c r="C2574">
        <v>1</v>
      </c>
      <c r="D2574">
        <v>1</v>
      </c>
      <c r="E2574" t="s">
        <v>382</v>
      </c>
      <c r="F2574" t="s">
        <v>464</v>
      </c>
      <c r="G2574" t="s">
        <v>1723</v>
      </c>
      <c r="H2574" t="s">
        <v>1724</v>
      </c>
      <c r="I2574">
        <v>54218</v>
      </c>
      <c r="J2574" s="19">
        <v>44738</v>
      </c>
      <c r="K2574" s="19">
        <v>44767</v>
      </c>
      <c r="L2574">
        <v>202207</v>
      </c>
      <c r="M2574" s="19">
        <v>44743</v>
      </c>
      <c r="N2574">
        <v>24616</v>
      </c>
      <c r="O2574" t="s">
        <v>1076</v>
      </c>
      <c r="P2574" t="s">
        <v>1728</v>
      </c>
      <c r="Q2574" t="s">
        <v>924</v>
      </c>
      <c r="R2574">
        <v>193948</v>
      </c>
      <c r="S2574" s="19">
        <v>45012</v>
      </c>
      <c r="T2574">
        <v>59664</v>
      </c>
      <c r="U2574" t="s">
        <v>356</v>
      </c>
      <c r="V2574" s="19">
        <v>45015</v>
      </c>
      <c r="W2574" t="s">
        <v>2589</v>
      </c>
      <c r="X2574" t="s">
        <v>2590</v>
      </c>
      <c r="Y2574" t="s">
        <v>95</v>
      </c>
      <c r="Z2574" t="s">
        <v>364</v>
      </c>
      <c r="AA2574" s="29">
        <v>-15.76</v>
      </c>
      <c r="AB2574">
        <v>0</v>
      </c>
      <c r="AC2574">
        <f t="shared" si="492"/>
        <v>2023</v>
      </c>
      <c r="AD2574">
        <f t="shared" si="493"/>
        <v>3</v>
      </c>
      <c r="AE2574">
        <f t="shared" si="494"/>
        <v>2022</v>
      </c>
      <c r="AF2574">
        <f t="shared" si="495"/>
        <v>6</v>
      </c>
      <c r="AG2574" t="str">
        <f>VLOOKUP(F2574,vlookup!$A$2:$E$660,2,0)</f>
        <v>Retained</v>
      </c>
      <c r="AH2574" t="str">
        <f>VLOOKUP(F2574,vlookup!$A$2:$E$660,3,0)</f>
        <v>Service Contract</v>
      </c>
      <c r="AI2574" t="str">
        <f>VLOOKUP(F2574,vlookup!$A$2:$E$660,4,0)</f>
        <v>Used Car Programs</v>
      </c>
      <c r="AJ2574" t="str">
        <f>VLOOKUP(F2574,vlookup!$A$2:$E$660,5,0)</f>
        <v>High Mileage</v>
      </c>
      <c r="AL2574">
        <f t="shared" si="496"/>
        <v>29</v>
      </c>
      <c r="AM2574">
        <f t="shared" si="497"/>
        <v>274</v>
      </c>
      <c r="AN2574">
        <f t="shared" si="498"/>
        <v>5446</v>
      </c>
      <c r="AO2574" t="str">
        <f t="shared" si="499"/>
        <v/>
      </c>
      <c r="AP2574" t="str">
        <f t="shared" si="500"/>
        <v/>
      </c>
      <c r="AQ2574" t="str">
        <f t="shared" si="501"/>
        <v/>
      </c>
      <c r="AR2574">
        <f t="shared" si="502"/>
        <v>-15.76</v>
      </c>
      <c r="AS2574" t="str">
        <f t="shared" si="503"/>
        <v>ZAGJ3288169F22-1</v>
      </c>
      <c r="AT2574" t="str">
        <f>IFERROR(IF(VLOOKUP(Y2574,vlookup!$I$2:$J$9,1,0)=Y2574,VLOOKUP(Y2574,vlookup!$I$2:$J$9,2,0),PROPER(Y2574)),PROPER(Y2574))</f>
        <v>Parts</v>
      </c>
      <c r="AU2574" t="str">
        <f>IFERROR(IF(B2574=VLOOKUP(B2574,vlookup!$L$2:$L$10,1,0),"Yes","No"),"No")</f>
        <v>No</v>
      </c>
    </row>
    <row r="2575" spans="1:47" ht="14.45" customHeight="1" x14ac:dyDescent="0.25">
      <c r="A2575" t="s">
        <v>1730</v>
      </c>
      <c r="B2575" s="31" t="s">
        <v>1731</v>
      </c>
      <c r="C2575">
        <v>1</v>
      </c>
      <c r="D2575">
        <v>1</v>
      </c>
      <c r="E2575" t="s">
        <v>382</v>
      </c>
      <c r="F2575" t="s">
        <v>205</v>
      </c>
      <c r="G2575" t="s">
        <v>1107</v>
      </c>
      <c r="H2575" t="s">
        <v>1732</v>
      </c>
      <c r="I2575">
        <v>80099</v>
      </c>
      <c r="J2575" s="19">
        <v>42111</v>
      </c>
      <c r="K2575" s="19">
        <v>42139</v>
      </c>
      <c r="L2575">
        <v>201505</v>
      </c>
      <c r="M2575" s="19">
        <v>42125</v>
      </c>
      <c r="N2575">
        <v>24617</v>
      </c>
      <c r="O2575" t="s">
        <v>1070</v>
      </c>
      <c r="P2575" t="s">
        <v>1172</v>
      </c>
      <c r="Q2575" t="s">
        <v>924</v>
      </c>
      <c r="R2575">
        <v>8998</v>
      </c>
      <c r="S2575" s="19">
        <v>42305</v>
      </c>
      <c r="T2575">
        <v>81078</v>
      </c>
      <c r="U2575" t="s">
        <v>357</v>
      </c>
      <c r="V2575" s="19">
        <v>42391</v>
      </c>
      <c r="W2575" t="s">
        <v>614</v>
      </c>
      <c r="X2575" t="s">
        <v>615</v>
      </c>
      <c r="Y2575" t="s">
        <v>95</v>
      </c>
      <c r="Z2575" t="s">
        <v>365</v>
      </c>
      <c r="AA2575" s="29">
        <v>-126.43</v>
      </c>
      <c r="AB2575">
        <v>0</v>
      </c>
      <c r="AC2575">
        <f t="shared" si="492"/>
        <v>2016</v>
      </c>
      <c r="AD2575">
        <f t="shared" si="493"/>
        <v>1</v>
      </c>
      <c r="AE2575">
        <f t="shared" si="494"/>
        <v>2015</v>
      </c>
      <c r="AF2575">
        <f t="shared" si="495"/>
        <v>4</v>
      </c>
      <c r="AG2575" t="str">
        <f>VLOOKUP(F2575,vlookup!$A$2:$E$660,2,0)</f>
        <v>Retained</v>
      </c>
      <c r="AH2575" t="str">
        <f>VLOOKUP(F2575,vlookup!$A$2:$E$660,3,0)</f>
        <v>Service Contract</v>
      </c>
      <c r="AI2575" t="str">
        <f>VLOOKUP(F2575,vlookup!$A$2:$E$660,4,0)</f>
        <v>Used Car Programs</v>
      </c>
      <c r="AJ2575" t="str">
        <f>VLOOKUP(F2575,vlookup!$A$2:$E$660,5,0)</f>
        <v>High Mileage</v>
      </c>
      <c r="AL2575">
        <f t="shared" si="496"/>
        <v>28</v>
      </c>
      <c r="AM2575">
        <f t="shared" si="497"/>
        <v>275</v>
      </c>
      <c r="AN2575">
        <f t="shared" si="498"/>
        <v>979</v>
      </c>
      <c r="AO2575" t="str">
        <f t="shared" si="499"/>
        <v/>
      </c>
      <c r="AP2575" t="str">
        <f t="shared" si="500"/>
        <v/>
      </c>
      <c r="AQ2575" t="str">
        <f t="shared" si="501"/>
        <v/>
      </c>
      <c r="AR2575">
        <f t="shared" si="502"/>
        <v>-126.43</v>
      </c>
      <c r="AS2575" t="str">
        <f t="shared" si="503"/>
        <v>7LY63171D5-1</v>
      </c>
      <c r="AT2575" t="str">
        <f>IFERROR(IF(VLOOKUP(Y2575,vlookup!$I$2:$J$9,1,0)=Y2575,VLOOKUP(Y2575,vlookup!$I$2:$J$9,2,0),PROPER(Y2575)),PROPER(Y2575))</f>
        <v>Parts</v>
      </c>
      <c r="AU2575" t="str">
        <f>IFERROR(IF(B2575=VLOOKUP(B2575,vlookup!$L$2:$L$10,1,0),"Yes","No"),"No")</f>
        <v>No</v>
      </c>
    </row>
    <row r="2576" spans="1:47" ht="14.45" customHeight="1" x14ac:dyDescent="0.25">
      <c r="A2576" t="s">
        <v>1730</v>
      </c>
      <c r="B2576" s="31" t="s">
        <v>1731</v>
      </c>
      <c r="C2576">
        <v>1</v>
      </c>
      <c r="D2576">
        <v>1</v>
      </c>
      <c r="E2576" t="s">
        <v>382</v>
      </c>
      <c r="F2576" t="s">
        <v>205</v>
      </c>
      <c r="G2576" t="s">
        <v>1107</v>
      </c>
      <c r="H2576" t="s">
        <v>1732</v>
      </c>
      <c r="I2576">
        <v>80099</v>
      </c>
      <c r="J2576" s="19">
        <v>42111</v>
      </c>
      <c r="K2576" s="19">
        <v>42139</v>
      </c>
      <c r="L2576">
        <v>201505</v>
      </c>
      <c r="M2576" s="19">
        <v>42125</v>
      </c>
      <c r="N2576">
        <v>24617</v>
      </c>
      <c r="O2576" t="s">
        <v>1070</v>
      </c>
      <c r="P2576" t="s">
        <v>1172</v>
      </c>
      <c r="Q2576" t="s">
        <v>924</v>
      </c>
      <c r="R2576">
        <v>8998</v>
      </c>
      <c r="S2576" s="19">
        <v>42305</v>
      </c>
      <c r="T2576">
        <v>81078</v>
      </c>
      <c r="U2576" t="s">
        <v>357</v>
      </c>
      <c r="V2576" s="19">
        <v>42391</v>
      </c>
      <c r="W2576" t="s">
        <v>367</v>
      </c>
      <c r="X2576" t="s">
        <v>368</v>
      </c>
      <c r="Y2576" t="s">
        <v>95</v>
      </c>
      <c r="Z2576" t="s">
        <v>365</v>
      </c>
      <c r="AA2576" s="29">
        <v>-24.73</v>
      </c>
      <c r="AB2576">
        <v>0</v>
      </c>
      <c r="AC2576">
        <f t="shared" si="492"/>
        <v>2016</v>
      </c>
      <c r="AD2576">
        <f t="shared" si="493"/>
        <v>1</v>
      </c>
      <c r="AE2576">
        <f t="shared" si="494"/>
        <v>2015</v>
      </c>
      <c r="AF2576">
        <f t="shared" si="495"/>
        <v>4</v>
      </c>
      <c r="AG2576" t="str">
        <f>VLOOKUP(F2576,vlookup!$A$2:$E$660,2,0)</f>
        <v>Retained</v>
      </c>
      <c r="AH2576" t="str">
        <f>VLOOKUP(F2576,vlookup!$A$2:$E$660,3,0)</f>
        <v>Service Contract</v>
      </c>
      <c r="AI2576" t="str">
        <f>VLOOKUP(F2576,vlookup!$A$2:$E$660,4,0)</f>
        <v>Used Car Programs</v>
      </c>
      <c r="AJ2576" t="str">
        <f>VLOOKUP(F2576,vlookup!$A$2:$E$660,5,0)</f>
        <v>High Mileage</v>
      </c>
      <c r="AL2576">
        <f t="shared" si="496"/>
        <v>28</v>
      </c>
      <c r="AM2576">
        <f t="shared" si="497"/>
        <v>275</v>
      </c>
      <c r="AN2576">
        <f t="shared" si="498"/>
        <v>979</v>
      </c>
      <c r="AO2576" t="str">
        <f t="shared" si="499"/>
        <v/>
      </c>
      <c r="AP2576" t="str">
        <f t="shared" si="500"/>
        <v/>
      </c>
      <c r="AQ2576" t="str">
        <f t="shared" si="501"/>
        <v/>
      </c>
      <c r="AR2576">
        <f t="shared" si="502"/>
        <v>-24.73</v>
      </c>
      <c r="AS2576" t="str">
        <f t="shared" si="503"/>
        <v>7LY63171D5-1</v>
      </c>
      <c r="AT2576" t="str">
        <f>IFERROR(IF(VLOOKUP(Y2576,vlookup!$I$2:$J$9,1,0)=Y2576,VLOOKUP(Y2576,vlookup!$I$2:$J$9,2,0),PROPER(Y2576)),PROPER(Y2576))</f>
        <v>Parts</v>
      </c>
      <c r="AU2576" t="str">
        <f>IFERROR(IF(B2576=VLOOKUP(B2576,vlookup!$L$2:$L$10,1,0),"Yes","No"),"No")</f>
        <v>No</v>
      </c>
    </row>
    <row r="2577" spans="1:47" ht="14.45" customHeight="1" x14ac:dyDescent="0.25">
      <c r="A2577" t="s">
        <v>1730</v>
      </c>
      <c r="B2577" s="31" t="s">
        <v>1731</v>
      </c>
      <c r="C2577">
        <v>1</v>
      </c>
      <c r="D2577">
        <v>1</v>
      </c>
      <c r="E2577" t="s">
        <v>382</v>
      </c>
      <c r="F2577" t="s">
        <v>205</v>
      </c>
      <c r="G2577" t="s">
        <v>1107</v>
      </c>
      <c r="H2577" t="s">
        <v>1732</v>
      </c>
      <c r="I2577">
        <v>80099</v>
      </c>
      <c r="J2577" s="19">
        <v>42111</v>
      </c>
      <c r="K2577" s="19">
        <v>42139</v>
      </c>
      <c r="L2577">
        <v>201505</v>
      </c>
      <c r="M2577" s="19">
        <v>42125</v>
      </c>
      <c r="N2577">
        <v>24617</v>
      </c>
      <c r="O2577" t="s">
        <v>1070</v>
      </c>
      <c r="P2577" t="s">
        <v>1172</v>
      </c>
      <c r="Q2577" t="s">
        <v>924</v>
      </c>
      <c r="R2577">
        <v>8998</v>
      </c>
      <c r="S2577" s="19">
        <v>42305</v>
      </c>
      <c r="T2577">
        <v>81078</v>
      </c>
      <c r="U2577" t="s">
        <v>357</v>
      </c>
      <c r="V2577" s="19">
        <v>42391</v>
      </c>
      <c r="W2577" t="s">
        <v>585</v>
      </c>
      <c r="X2577" t="s">
        <v>586</v>
      </c>
      <c r="Y2577" t="s">
        <v>95</v>
      </c>
      <c r="Z2577" t="s">
        <v>364</v>
      </c>
      <c r="AA2577" s="29">
        <v>-66.12</v>
      </c>
      <c r="AB2577">
        <v>0</v>
      </c>
      <c r="AC2577">
        <f t="shared" si="492"/>
        <v>2016</v>
      </c>
      <c r="AD2577">
        <f t="shared" si="493"/>
        <v>1</v>
      </c>
      <c r="AE2577">
        <f t="shared" si="494"/>
        <v>2015</v>
      </c>
      <c r="AF2577">
        <f t="shared" si="495"/>
        <v>4</v>
      </c>
      <c r="AG2577" t="str">
        <f>VLOOKUP(F2577,vlookup!$A$2:$E$660,2,0)</f>
        <v>Retained</v>
      </c>
      <c r="AH2577" t="str">
        <f>VLOOKUP(F2577,vlookup!$A$2:$E$660,3,0)</f>
        <v>Service Contract</v>
      </c>
      <c r="AI2577" t="str">
        <f>VLOOKUP(F2577,vlookup!$A$2:$E$660,4,0)</f>
        <v>Used Car Programs</v>
      </c>
      <c r="AJ2577" t="str">
        <f>VLOOKUP(F2577,vlookup!$A$2:$E$660,5,0)</f>
        <v>High Mileage</v>
      </c>
      <c r="AL2577">
        <f t="shared" si="496"/>
        <v>28</v>
      </c>
      <c r="AM2577">
        <f t="shared" si="497"/>
        <v>275</v>
      </c>
      <c r="AN2577">
        <f t="shared" si="498"/>
        <v>979</v>
      </c>
      <c r="AO2577" t="str">
        <f t="shared" si="499"/>
        <v/>
      </c>
      <c r="AP2577" t="str">
        <f t="shared" si="500"/>
        <v/>
      </c>
      <c r="AQ2577" t="str">
        <f t="shared" si="501"/>
        <v/>
      </c>
      <c r="AR2577">
        <f t="shared" si="502"/>
        <v>-66.12</v>
      </c>
      <c r="AS2577" t="str">
        <f t="shared" si="503"/>
        <v>7LY63171D5-1</v>
      </c>
      <c r="AT2577" t="str">
        <f>IFERROR(IF(VLOOKUP(Y2577,vlookup!$I$2:$J$9,1,0)=Y2577,VLOOKUP(Y2577,vlookup!$I$2:$J$9,2,0),PROPER(Y2577)),PROPER(Y2577))</f>
        <v>Parts</v>
      </c>
      <c r="AU2577" t="str">
        <f>IFERROR(IF(B2577=VLOOKUP(B2577,vlookup!$L$2:$L$10,1,0),"Yes","No"),"No")</f>
        <v>No</v>
      </c>
    </row>
    <row r="2578" spans="1:47" ht="14.45" customHeight="1" x14ac:dyDescent="0.25">
      <c r="A2578" t="s">
        <v>1730</v>
      </c>
      <c r="B2578" s="31" t="s">
        <v>1731</v>
      </c>
      <c r="C2578">
        <v>1</v>
      </c>
      <c r="D2578">
        <v>1</v>
      </c>
      <c r="E2578" t="s">
        <v>382</v>
      </c>
      <c r="F2578" t="s">
        <v>205</v>
      </c>
      <c r="G2578" t="s">
        <v>1107</v>
      </c>
      <c r="H2578" t="s">
        <v>1732</v>
      </c>
      <c r="I2578">
        <v>80099</v>
      </c>
      <c r="J2578" s="19">
        <v>42111</v>
      </c>
      <c r="K2578" s="19">
        <v>42139</v>
      </c>
      <c r="L2578">
        <v>201505</v>
      </c>
      <c r="M2578" s="19">
        <v>42125</v>
      </c>
      <c r="N2578">
        <v>24617</v>
      </c>
      <c r="O2578" t="s">
        <v>1070</v>
      </c>
      <c r="P2578" t="s">
        <v>1172</v>
      </c>
      <c r="Q2578" t="s">
        <v>924</v>
      </c>
      <c r="R2578">
        <v>8998</v>
      </c>
      <c r="S2578" s="19">
        <v>42305</v>
      </c>
      <c r="T2578">
        <v>81078</v>
      </c>
      <c r="U2578" t="s">
        <v>357</v>
      </c>
      <c r="V2578" s="19">
        <v>42391</v>
      </c>
      <c r="W2578" t="s">
        <v>1000</v>
      </c>
      <c r="X2578" t="s">
        <v>1001</v>
      </c>
      <c r="Y2578" t="s">
        <v>95</v>
      </c>
      <c r="Z2578" t="s">
        <v>364</v>
      </c>
      <c r="AA2578" s="29">
        <v>-18.96</v>
      </c>
      <c r="AB2578">
        <v>0</v>
      </c>
      <c r="AC2578">
        <f t="shared" si="492"/>
        <v>2016</v>
      </c>
      <c r="AD2578">
        <f t="shared" si="493"/>
        <v>1</v>
      </c>
      <c r="AE2578">
        <f t="shared" si="494"/>
        <v>2015</v>
      </c>
      <c r="AF2578">
        <f t="shared" si="495"/>
        <v>4</v>
      </c>
      <c r="AG2578" t="str">
        <f>VLOOKUP(F2578,vlookup!$A$2:$E$660,2,0)</f>
        <v>Retained</v>
      </c>
      <c r="AH2578" t="str">
        <f>VLOOKUP(F2578,vlookup!$A$2:$E$660,3,0)</f>
        <v>Service Contract</v>
      </c>
      <c r="AI2578" t="str">
        <f>VLOOKUP(F2578,vlookup!$A$2:$E$660,4,0)</f>
        <v>Used Car Programs</v>
      </c>
      <c r="AJ2578" t="str">
        <f>VLOOKUP(F2578,vlookup!$A$2:$E$660,5,0)</f>
        <v>High Mileage</v>
      </c>
      <c r="AL2578">
        <f t="shared" si="496"/>
        <v>28</v>
      </c>
      <c r="AM2578">
        <f t="shared" si="497"/>
        <v>275</v>
      </c>
      <c r="AN2578">
        <f t="shared" si="498"/>
        <v>979</v>
      </c>
      <c r="AO2578" t="str">
        <f t="shared" si="499"/>
        <v/>
      </c>
      <c r="AP2578" t="str">
        <f t="shared" si="500"/>
        <v/>
      </c>
      <c r="AQ2578" t="str">
        <f t="shared" si="501"/>
        <v/>
      </c>
      <c r="AR2578">
        <f t="shared" si="502"/>
        <v>-18.96</v>
      </c>
      <c r="AS2578" t="str">
        <f t="shared" si="503"/>
        <v>7LY63171D5-1</v>
      </c>
      <c r="AT2578" t="str">
        <f>IFERROR(IF(VLOOKUP(Y2578,vlookup!$I$2:$J$9,1,0)=Y2578,VLOOKUP(Y2578,vlookup!$I$2:$J$9,2,0),PROPER(Y2578)),PROPER(Y2578))</f>
        <v>Parts</v>
      </c>
      <c r="AU2578" t="str">
        <f>IFERROR(IF(B2578=VLOOKUP(B2578,vlookup!$L$2:$L$10,1,0),"Yes","No"),"No")</f>
        <v>No</v>
      </c>
    </row>
    <row r="2579" spans="1:47" ht="14.45" customHeight="1" x14ac:dyDescent="0.25">
      <c r="A2579" t="s">
        <v>1730</v>
      </c>
      <c r="B2579" s="31" t="s">
        <v>1731</v>
      </c>
      <c r="C2579">
        <v>2</v>
      </c>
      <c r="D2579">
        <v>2</v>
      </c>
      <c r="E2579" t="s">
        <v>382</v>
      </c>
      <c r="F2579" t="s">
        <v>205</v>
      </c>
      <c r="G2579" t="s">
        <v>1107</v>
      </c>
      <c r="H2579" t="s">
        <v>1732</v>
      </c>
      <c r="I2579">
        <v>80099</v>
      </c>
      <c r="J2579" s="19">
        <v>42111</v>
      </c>
      <c r="K2579" s="19">
        <v>42139</v>
      </c>
      <c r="L2579">
        <v>201505</v>
      </c>
      <c r="M2579" s="19">
        <v>42125</v>
      </c>
      <c r="N2579">
        <v>24617</v>
      </c>
      <c r="O2579" t="s">
        <v>1070</v>
      </c>
      <c r="P2579" t="s">
        <v>1172</v>
      </c>
      <c r="Q2579" t="s">
        <v>924</v>
      </c>
      <c r="R2579">
        <v>9553</v>
      </c>
      <c r="S2579" s="19">
        <v>42369</v>
      </c>
      <c r="T2579">
        <v>80099</v>
      </c>
      <c r="U2579" t="s">
        <v>356</v>
      </c>
      <c r="V2579" s="19">
        <v>42590</v>
      </c>
      <c r="W2579" t="s">
        <v>3156</v>
      </c>
      <c r="X2579" t="s">
        <v>3157</v>
      </c>
      <c r="Y2579" t="s">
        <v>95</v>
      </c>
      <c r="Z2579" t="s">
        <v>581</v>
      </c>
      <c r="AA2579" s="29">
        <v>-14.84</v>
      </c>
      <c r="AB2579">
        <v>0</v>
      </c>
      <c r="AC2579">
        <f t="shared" si="492"/>
        <v>2016</v>
      </c>
      <c r="AD2579">
        <f t="shared" si="493"/>
        <v>8</v>
      </c>
      <c r="AE2579">
        <f t="shared" si="494"/>
        <v>2015</v>
      </c>
      <c r="AF2579">
        <f t="shared" si="495"/>
        <v>4</v>
      </c>
      <c r="AG2579" t="str">
        <f>VLOOKUP(F2579,vlookup!$A$2:$E$660,2,0)</f>
        <v>Retained</v>
      </c>
      <c r="AH2579" t="str">
        <f>VLOOKUP(F2579,vlookup!$A$2:$E$660,3,0)</f>
        <v>Service Contract</v>
      </c>
      <c r="AI2579" t="str">
        <f>VLOOKUP(F2579,vlookup!$A$2:$E$660,4,0)</f>
        <v>Used Car Programs</v>
      </c>
      <c r="AJ2579" t="str">
        <f>VLOOKUP(F2579,vlookup!$A$2:$E$660,5,0)</f>
        <v>High Mileage</v>
      </c>
      <c r="AL2579">
        <f t="shared" si="496"/>
        <v>28</v>
      </c>
      <c r="AM2579">
        <f t="shared" si="497"/>
        <v>471</v>
      </c>
      <c r="AN2579" t="str">
        <f t="shared" si="498"/>
        <v/>
      </c>
      <c r="AO2579" t="str">
        <f t="shared" si="499"/>
        <v/>
      </c>
      <c r="AP2579" t="str">
        <f t="shared" si="500"/>
        <v/>
      </c>
      <c r="AQ2579" t="str">
        <f t="shared" si="501"/>
        <v/>
      </c>
      <c r="AR2579">
        <f t="shared" si="502"/>
        <v>-14.84</v>
      </c>
      <c r="AS2579" t="str">
        <f t="shared" si="503"/>
        <v>7LY63171D5-2</v>
      </c>
      <c r="AT2579" t="str">
        <f>IFERROR(IF(VLOOKUP(Y2579,vlookup!$I$2:$J$9,1,0)=Y2579,VLOOKUP(Y2579,vlookup!$I$2:$J$9,2,0),PROPER(Y2579)),PROPER(Y2579))</f>
        <v>Parts</v>
      </c>
      <c r="AU2579" t="str">
        <f>IFERROR(IF(B2579=VLOOKUP(B2579,vlookup!$L$2:$L$10,1,0),"Yes","No"),"No")</f>
        <v>No</v>
      </c>
    </row>
    <row r="2580" spans="1:47" ht="14.45" customHeight="1" x14ac:dyDescent="0.25">
      <c r="A2580" t="s">
        <v>1730</v>
      </c>
      <c r="B2580" s="31" t="s">
        <v>1731</v>
      </c>
      <c r="C2580">
        <v>2</v>
      </c>
      <c r="D2580">
        <v>2</v>
      </c>
      <c r="E2580" t="s">
        <v>382</v>
      </c>
      <c r="F2580" t="s">
        <v>205</v>
      </c>
      <c r="G2580" t="s">
        <v>1107</v>
      </c>
      <c r="H2580" t="s">
        <v>1732</v>
      </c>
      <c r="I2580">
        <v>80099</v>
      </c>
      <c r="J2580" s="19">
        <v>42111</v>
      </c>
      <c r="K2580" s="19">
        <v>42139</v>
      </c>
      <c r="L2580">
        <v>201505</v>
      </c>
      <c r="M2580" s="19">
        <v>42125</v>
      </c>
      <c r="N2580">
        <v>24617</v>
      </c>
      <c r="O2580" t="s">
        <v>1070</v>
      </c>
      <c r="P2580" t="s">
        <v>1172</v>
      </c>
      <c r="Q2580" t="s">
        <v>924</v>
      </c>
      <c r="R2580">
        <v>9553</v>
      </c>
      <c r="S2580" s="19">
        <v>42369</v>
      </c>
      <c r="T2580">
        <v>80099</v>
      </c>
      <c r="U2580" t="s">
        <v>356</v>
      </c>
      <c r="V2580" s="19">
        <v>42590</v>
      </c>
      <c r="W2580" t="s">
        <v>3428</v>
      </c>
      <c r="X2580" t="s">
        <v>3429</v>
      </c>
      <c r="Y2580" t="s">
        <v>95</v>
      </c>
      <c r="Z2580" t="s">
        <v>364</v>
      </c>
      <c r="AA2580" s="29">
        <v>-6.86</v>
      </c>
      <c r="AB2580">
        <v>0</v>
      </c>
      <c r="AC2580">
        <f t="shared" si="492"/>
        <v>2016</v>
      </c>
      <c r="AD2580">
        <f t="shared" si="493"/>
        <v>8</v>
      </c>
      <c r="AE2580">
        <f t="shared" si="494"/>
        <v>2015</v>
      </c>
      <c r="AF2580">
        <f t="shared" si="495"/>
        <v>4</v>
      </c>
      <c r="AG2580" t="str">
        <f>VLOOKUP(F2580,vlookup!$A$2:$E$660,2,0)</f>
        <v>Retained</v>
      </c>
      <c r="AH2580" t="str">
        <f>VLOOKUP(F2580,vlookup!$A$2:$E$660,3,0)</f>
        <v>Service Contract</v>
      </c>
      <c r="AI2580" t="str">
        <f>VLOOKUP(F2580,vlookup!$A$2:$E$660,4,0)</f>
        <v>Used Car Programs</v>
      </c>
      <c r="AJ2580" t="str">
        <f>VLOOKUP(F2580,vlookup!$A$2:$E$660,5,0)</f>
        <v>High Mileage</v>
      </c>
      <c r="AL2580">
        <f t="shared" si="496"/>
        <v>28</v>
      </c>
      <c r="AM2580">
        <f t="shared" si="497"/>
        <v>471</v>
      </c>
      <c r="AN2580" t="str">
        <f t="shared" si="498"/>
        <v/>
      </c>
      <c r="AO2580" t="str">
        <f t="shared" si="499"/>
        <v/>
      </c>
      <c r="AP2580" t="str">
        <f t="shared" si="500"/>
        <v/>
      </c>
      <c r="AQ2580" t="str">
        <f t="shared" si="501"/>
        <v/>
      </c>
      <c r="AR2580">
        <f t="shared" si="502"/>
        <v>-6.86</v>
      </c>
      <c r="AS2580" t="str">
        <f t="shared" si="503"/>
        <v>7LY63171D5-2</v>
      </c>
      <c r="AT2580" t="str">
        <f>IFERROR(IF(VLOOKUP(Y2580,vlookup!$I$2:$J$9,1,0)=Y2580,VLOOKUP(Y2580,vlookup!$I$2:$J$9,2,0),PROPER(Y2580)),PROPER(Y2580))</f>
        <v>Parts</v>
      </c>
      <c r="AU2580" t="str">
        <f>IFERROR(IF(B2580=VLOOKUP(B2580,vlookup!$L$2:$L$10,1,0),"Yes","No"),"No")</f>
        <v>No</v>
      </c>
    </row>
    <row r="2581" spans="1:47" ht="14.45" customHeight="1" x14ac:dyDescent="0.25">
      <c r="A2581" t="s">
        <v>1730</v>
      </c>
      <c r="B2581" s="31" t="s">
        <v>1731</v>
      </c>
      <c r="C2581">
        <v>3</v>
      </c>
      <c r="D2581">
        <v>2</v>
      </c>
      <c r="E2581" t="s">
        <v>382</v>
      </c>
      <c r="F2581" t="s">
        <v>205</v>
      </c>
      <c r="G2581" t="s">
        <v>1107</v>
      </c>
      <c r="H2581" t="s">
        <v>1732</v>
      </c>
      <c r="I2581">
        <v>80099</v>
      </c>
      <c r="J2581" s="19">
        <v>42111</v>
      </c>
      <c r="K2581" s="19">
        <v>42139</v>
      </c>
      <c r="L2581">
        <v>201505</v>
      </c>
      <c r="M2581" s="19">
        <v>42125</v>
      </c>
      <c r="N2581">
        <v>24617</v>
      </c>
      <c r="O2581" t="s">
        <v>1070</v>
      </c>
      <c r="P2581" t="s">
        <v>1172</v>
      </c>
      <c r="Q2581" t="s">
        <v>924</v>
      </c>
      <c r="R2581">
        <v>10679</v>
      </c>
      <c r="S2581" s="19">
        <v>42531</v>
      </c>
      <c r="T2581">
        <v>80099</v>
      </c>
      <c r="U2581" t="s">
        <v>356</v>
      </c>
      <c r="V2581" s="19">
        <v>42591</v>
      </c>
      <c r="W2581" t="s">
        <v>367</v>
      </c>
      <c r="X2581" t="s">
        <v>368</v>
      </c>
      <c r="Y2581" t="s">
        <v>95</v>
      </c>
      <c r="Z2581" t="s">
        <v>365</v>
      </c>
      <c r="AA2581" s="29">
        <v>-8.09</v>
      </c>
      <c r="AB2581">
        <v>0</v>
      </c>
      <c r="AC2581">
        <f t="shared" si="492"/>
        <v>2016</v>
      </c>
      <c r="AD2581">
        <f t="shared" si="493"/>
        <v>8</v>
      </c>
      <c r="AE2581">
        <f t="shared" si="494"/>
        <v>2015</v>
      </c>
      <c r="AF2581">
        <f t="shared" si="495"/>
        <v>4</v>
      </c>
      <c r="AG2581" t="str">
        <f>VLOOKUP(F2581,vlookup!$A$2:$E$660,2,0)</f>
        <v>Retained</v>
      </c>
      <c r="AH2581" t="str">
        <f>VLOOKUP(F2581,vlookup!$A$2:$E$660,3,0)</f>
        <v>Service Contract</v>
      </c>
      <c r="AI2581" t="str">
        <f>VLOOKUP(F2581,vlookup!$A$2:$E$660,4,0)</f>
        <v>Used Car Programs</v>
      </c>
      <c r="AJ2581" t="str">
        <f>VLOOKUP(F2581,vlookup!$A$2:$E$660,5,0)</f>
        <v>High Mileage</v>
      </c>
      <c r="AL2581">
        <f t="shared" si="496"/>
        <v>28</v>
      </c>
      <c r="AM2581">
        <f t="shared" si="497"/>
        <v>472</v>
      </c>
      <c r="AN2581" t="str">
        <f t="shared" si="498"/>
        <v/>
      </c>
      <c r="AO2581" t="str">
        <f t="shared" si="499"/>
        <v/>
      </c>
      <c r="AP2581" t="str">
        <f t="shared" si="500"/>
        <v/>
      </c>
      <c r="AQ2581" t="str">
        <f t="shared" si="501"/>
        <v/>
      </c>
      <c r="AR2581">
        <f t="shared" si="502"/>
        <v>-8.09</v>
      </c>
      <c r="AS2581" t="str">
        <f t="shared" si="503"/>
        <v>7LY63171D5-3</v>
      </c>
      <c r="AT2581" t="str">
        <f>IFERROR(IF(VLOOKUP(Y2581,vlookup!$I$2:$J$9,1,0)=Y2581,VLOOKUP(Y2581,vlookup!$I$2:$J$9,2,0),PROPER(Y2581)),PROPER(Y2581))</f>
        <v>Parts</v>
      </c>
      <c r="AU2581" t="str">
        <f>IFERROR(IF(B2581=VLOOKUP(B2581,vlookup!$L$2:$L$10,1,0),"Yes","No"),"No")</f>
        <v>No</v>
      </c>
    </row>
    <row r="2582" spans="1:47" ht="14.45" customHeight="1" x14ac:dyDescent="0.25">
      <c r="A2582" t="s">
        <v>1730</v>
      </c>
      <c r="B2582" s="31" t="s">
        <v>1731</v>
      </c>
      <c r="C2582">
        <v>3</v>
      </c>
      <c r="D2582">
        <v>2</v>
      </c>
      <c r="E2582" t="s">
        <v>382</v>
      </c>
      <c r="F2582" t="s">
        <v>205</v>
      </c>
      <c r="G2582" t="s">
        <v>1107</v>
      </c>
      <c r="H2582" t="s">
        <v>1732</v>
      </c>
      <c r="I2582">
        <v>80099</v>
      </c>
      <c r="J2582" s="19">
        <v>42111</v>
      </c>
      <c r="K2582" s="19">
        <v>42139</v>
      </c>
      <c r="L2582">
        <v>201505</v>
      </c>
      <c r="M2582" s="19">
        <v>42125</v>
      </c>
      <c r="N2582">
        <v>24617</v>
      </c>
      <c r="O2582" t="s">
        <v>1070</v>
      </c>
      <c r="P2582" t="s">
        <v>1172</v>
      </c>
      <c r="Q2582" t="s">
        <v>924</v>
      </c>
      <c r="R2582">
        <v>10679</v>
      </c>
      <c r="S2582" s="19">
        <v>42531</v>
      </c>
      <c r="T2582">
        <v>80099</v>
      </c>
      <c r="U2582" t="s">
        <v>356</v>
      </c>
      <c r="V2582" s="19">
        <v>42591</v>
      </c>
      <c r="W2582" t="s">
        <v>3158</v>
      </c>
      <c r="X2582" t="s">
        <v>3159</v>
      </c>
      <c r="Y2582" t="s">
        <v>95</v>
      </c>
      <c r="Z2582" t="s">
        <v>364</v>
      </c>
      <c r="AA2582" s="29">
        <v>-169.38</v>
      </c>
      <c r="AB2582">
        <v>0</v>
      </c>
      <c r="AC2582">
        <f t="shared" si="492"/>
        <v>2016</v>
      </c>
      <c r="AD2582">
        <f t="shared" si="493"/>
        <v>8</v>
      </c>
      <c r="AE2582">
        <f t="shared" si="494"/>
        <v>2015</v>
      </c>
      <c r="AF2582">
        <f t="shared" si="495"/>
        <v>4</v>
      </c>
      <c r="AG2582" t="str">
        <f>VLOOKUP(F2582,vlookup!$A$2:$E$660,2,0)</f>
        <v>Retained</v>
      </c>
      <c r="AH2582" t="str">
        <f>VLOOKUP(F2582,vlookup!$A$2:$E$660,3,0)</f>
        <v>Service Contract</v>
      </c>
      <c r="AI2582" t="str">
        <f>VLOOKUP(F2582,vlookup!$A$2:$E$660,4,0)</f>
        <v>Used Car Programs</v>
      </c>
      <c r="AJ2582" t="str">
        <f>VLOOKUP(F2582,vlookup!$A$2:$E$660,5,0)</f>
        <v>High Mileage</v>
      </c>
      <c r="AL2582">
        <f t="shared" si="496"/>
        <v>28</v>
      </c>
      <c r="AM2582">
        <f t="shared" si="497"/>
        <v>472</v>
      </c>
      <c r="AN2582" t="str">
        <f t="shared" si="498"/>
        <v/>
      </c>
      <c r="AO2582" t="str">
        <f t="shared" si="499"/>
        <v/>
      </c>
      <c r="AP2582" t="str">
        <f t="shared" si="500"/>
        <v/>
      </c>
      <c r="AQ2582" t="str">
        <f t="shared" si="501"/>
        <v/>
      </c>
      <c r="AR2582">
        <f t="shared" si="502"/>
        <v>-169.38</v>
      </c>
      <c r="AS2582" t="str">
        <f t="shared" si="503"/>
        <v>7LY63171D5-3</v>
      </c>
      <c r="AT2582" t="str">
        <f>IFERROR(IF(VLOOKUP(Y2582,vlookup!$I$2:$J$9,1,0)=Y2582,VLOOKUP(Y2582,vlookup!$I$2:$J$9,2,0),PROPER(Y2582)),PROPER(Y2582))</f>
        <v>Parts</v>
      </c>
      <c r="AU2582" t="str">
        <f>IFERROR(IF(B2582=VLOOKUP(B2582,vlookup!$L$2:$L$10,1,0),"Yes","No"),"No")</f>
        <v>No</v>
      </c>
    </row>
    <row r="2583" spans="1:47" ht="14.45" customHeight="1" x14ac:dyDescent="0.25">
      <c r="A2583" t="s">
        <v>1730</v>
      </c>
      <c r="B2583" s="31" t="s">
        <v>1731</v>
      </c>
      <c r="C2583">
        <v>3</v>
      </c>
      <c r="D2583">
        <v>2</v>
      </c>
      <c r="E2583" t="s">
        <v>382</v>
      </c>
      <c r="F2583" t="s">
        <v>205</v>
      </c>
      <c r="G2583" t="s">
        <v>1107</v>
      </c>
      <c r="H2583" t="s">
        <v>1732</v>
      </c>
      <c r="I2583">
        <v>80099</v>
      </c>
      <c r="J2583" s="19">
        <v>42111</v>
      </c>
      <c r="K2583" s="19">
        <v>42139</v>
      </c>
      <c r="L2583">
        <v>201505</v>
      </c>
      <c r="M2583" s="19">
        <v>42125</v>
      </c>
      <c r="N2583">
        <v>24617</v>
      </c>
      <c r="O2583" t="s">
        <v>1070</v>
      </c>
      <c r="P2583" t="s">
        <v>1172</v>
      </c>
      <c r="Q2583" t="s">
        <v>924</v>
      </c>
      <c r="R2583">
        <v>10679</v>
      </c>
      <c r="S2583" s="19">
        <v>42531</v>
      </c>
      <c r="T2583">
        <v>80099</v>
      </c>
      <c r="U2583" t="s">
        <v>356</v>
      </c>
      <c r="V2583" s="19">
        <v>42591</v>
      </c>
      <c r="W2583" t="s">
        <v>585</v>
      </c>
      <c r="X2583" t="s">
        <v>586</v>
      </c>
      <c r="Y2583" t="s">
        <v>95</v>
      </c>
      <c r="Z2583" t="s">
        <v>364</v>
      </c>
      <c r="AA2583" s="29">
        <v>-222.16</v>
      </c>
      <c r="AB2583">
        <v>0</v>
      </c>
      <c r="AC2583">
        <f t="shared" si="492"/>
        <v>2016</v>
      </c>
      <c r="AD2583">
        <f t="shared" si="493"/>
        <v>8</v>
      </c>
      <c r="AE2583">
        <f t="shared" si="494"/>
        <v>2015</v>
      </c>
      <c r="AF2583">
        <f t="shared" si="495"/>
        <v>4</v>
      </c>
      <c r="AG2583" t="str">
        <f>VLOOKUP(F2583,vlookup!$A$2:$E$660,2,0)</f>
        <v>Retained</v>
      </c>
      <c r="AH2583" t="str">
        <f>VLOOKUP(F2583,vlookup!$A$2:$E$660,3,0)</f>
        <v>Service Contract</v>
      </c>
      <c r="AI2583" t="str">
        <f>VLOOKUP(F2583,vlookup!$A$2:$E$660,4,0)</f>
        <v>Used Car Programs</v>
      </c>
      <c r="AJ2583" t="str">
        <f>VLOOKUP(F2583,vlookup!$A$2:$E$660,5,0)</f>
        <v>High Mileage</v>
      </c>
      <c r="AL2583">
        <f t="shared" si="496"/>
        <v>28</v>
      </c>
      <c r="AM2583">
        <f t="shared" si="497"/>
        <v>472</v>
      </c>
      <c r="AN2583" t="str">
        <f t="shared" si="498"/>
        <v/>
      </c>
      <c r="AO2583" t="str">
        <f t="shared" si="499"/>
        <v/>
      </c>
      <c r="AP2583" t="str">
        <f t="shared" si="500"/>
        <v/>
      </c>
      <c r="AQ2583" t="str">
        <f t="shared" si="501"/>
        <v/>
      </c>
      <c r="AR2583">
        <f t="shared" si="502"/>
        <v>-222.16</v>
      </c>
      <c r="AS2583" t="str">
        <f t="shared" si="503"/>
        <v>7LY63171D5-3</v>
      </c>
      <c r="AT2583" t="str">
        <f>IFERROR(IF(VLOOKUP(Y2583,vlookup!$I$2:$J$9,1,0)=Y2583,VLOOKUP(Y2583,vlookup!$I$2:$J$9,2,0),PROPER(Y2583)),PROPER(Y2583))</f>
        <v>Parts</v>
      </c>
      <c r="AU2583" t="str">
        <f>IFERROR(IF(B2583=VLOOKUP(B2583,vlookup!$L$2:$L$10,1,0),"Yes","No"),"No")</f>
        <v>No</v>
      </c>
    </row>
    <row r="2584" spans="1:47" ht="14.45" customHeight="1" x14ac:dyDescent="0.25">
      <c r="A2584" t="s">
        <v>1730</v>
      </c>
      <c r="B2584" s="31" t="s">
        <v>1731</v>
      </c>
      <c r="C2584">
        <v>3</v>
      </c>
      <c r="D2584">
        <v>2</v>
      </c>
      <c r="E2584" t="s">
        <v>382</v>
      </c>
      <c r="F2584" t="s">
        <v>205</v>
      </c>
      <c r="G2584" t="s">
        <v>1107</v>
      </c>
      <c r="H2584" t="s">
        <v>1732</v>
      </c>
      <c r="I2584">
        <v>80099</v>
      </c>
      <c r="J2584" s="19">
        <v>42111</v>
      </c>
      <c r="K2584" s="19">
        <v>42139</v>
      </c>
      <c r="L2584">
        <v>201505</v>
      </c>
      <c r="M2584" s="19">
        <v>42125</v>
      </c>
      <c r="N2584">
        <v>24617</v>
      </c>
      <c r="O2584" t="s">
        <v>1070</v>
      </c>
      <c r="P2584" t="s">
        <v>1172</v>
      </c>
      <c r="Q2584" t="s">
        <v>924</v>
      </c>
      <c r="R2584">
        <v>10679</v>
      </c>
      <c r="S2584" s="19">
        <v>42531</v>
      </c>
      <c r="T2584">
        <v>80099</v>
      </c>
      <c r="U2584" t="s">
        <v>356</v>
      </c>
      <c r="V2584" s="19">
        <v>42591</v>
      </c>
      <c r="W2584" t="s">
        <v>3313</v>
      </c>
      <c r="X2584" t="s">
        <v>3314</v>
      </c>
      <c r="Y2584" t="s">
        <v>95</v>
      </c>
      <c r="Z2584" t="s">
        <v>364</v>
      </c>
      <c r="AA2584" s="29">
        <v>-260.32</v>
      </c>
      <c r="AB2584">
        <v>0</v>
      </c>
      <c r="AC2584">
        <f t="shared" si="492"/>
        <v>2016</v>
      </c>
      <c r="AD2584">
        <f t="shared" si="493"/>
        <v>8</v>
      </c>
      <c r="AE2584">
        <f t="shared" si="494"/>
        <v>2015</v>
      </c>
      <c r="AF2584">
        <f t="shared" si="495"/>
        <v>4</v>
      </c>
      <c r="AG2584" t="str">
        <f>VLOOKUP(F2584,vlookup!$A$2:$E$660,2,0)</f>
        <v>Retained</v>
      </c>
      <c r="AH2584" t="str">
        <f>VLOOKUP(F2584,vlookup!$A$2:$E$660,3,0)</f>
        <v>Service Contract</v>
      </c>
      <c r="AI2584" t="str">
        <f>VLOOKUP(F2584,vlookup!$A$2:$E$660,4,0)</f>
        <v>Used Car Programs</v>
      </c>
      <c r="AJ2584" t="str">
        <f>VLOOKUP(F2584,vlookup!$A$2:$E$660,5,0)</f>
        <v>High Mileage</v>
      </c>
      <c r="AL2584">
        <f t="shared" si="496"/>
        <v>28</v>
      </c>
      <c r="AM2584">
        <f t="shared" si="497"/>
        <v>472</v>
      </c>
      <c r="AN2584" t="str">
        <f t="shared" si="498"/>
        <v/>
      </c>
      <c r="AO2584" t="str">
        <f t="shared" si="499"/>
        <v/>
      </c>
      <c r="AP2584" t="str">
        <f t="shared" si="500"/>
        <v/>
      </c>
      <c r="AQ2584" t="str">
        <f t="shared" si="501"/>
        <v/>
      </c>
      <c r="AR2584">
        <f t="shared" si="502"/>
        <v>-260.32</v>
      </c>
      <c r="AS2584" t="str">
        <f t="shared" si="503"/>
        <v>7LY63171D5-3</v>
      </c>
      <c r="AT2584" t="str">
        <f>IFERROR(IF(VLOOKUP(Y2584,vlookup!$I$2:$J$9,1,0)=Y2584,VLOOKUP(Y2584,vlookup!$I$2:$J$9,2,0),PROPER(Y2584)),PROPER(Y2584))</f>
        <v>Parts</v>
      </c>
      <c r="AU2584" t="str">
        <f>IFERROR(IF(B2584=VLOOKUP(B2584,vlookup!$L$2:$L$10,1,0),"Yes","No"),"No")</f>
        <v>No</v>
      </c>
    </row>
    <row r="2585" spans="1:47" ht="14.45" customHeight="1" x14ac:dyDescent="0.25">
      <c r="A2585" t="s">
        <v>1733</v>
      </c>
      <c r="B2585" s="31" t="s">
        <v>1734</v>
      </c>
      <c r="C2585">
        <v>1</v>
      </c>
      <c r="D2585">
        <v>1</v>
      </c>
      <c r="E2585" t="s">
        <v>382</v>
      </c>
      <c r="F2585" t="s">
        <v>60</v>
      </c>
      <c r="G2585" t="s">
        <v>934</v>
      </c>
      <c r="H2585" t="s">
        <v>3759</v>
      </c>
      <c r="I2585">
        <v>154345</v>
      </c>
      <c r="J2585" s="19">
        <v>41342</v>
      </c>
      <c r="K2585" s="19">
        <v>41393</v>
      </c>
      <c r="L2585">
        <v>201304</v>
      </c>
      <c r="M2585" s="19">
        <v>41365</v>
      </c>
      <c r="N2585">
        <v>24616</v>
      </c>
      <c r="O2585" t="s">
        <v>1076</v>
      </c>
      <c r="P2585" t="s">
        <v>1623</v>
      </c>
      <c r="Q2585" t="s">
        <v>924</v>
      </c>
      <c r="R2585" t="s">
        <v>1735</v>
      </c>
      <c r="S2585" s="19">
        <v>41540</v>
      </c>
      <c r="T2585">
        <v>159220</v>
      </c>
      <c r="U2585" t="s">
        <v>357</v>
      </c>
      <c r="V2585" s="19">
        <v>41543</v>
      </c>
      <c r="W2585" t="s">
        <v>2782</v>
      </c>
      <c r="X2585" t="s">
        <v>2783</v>
      </c>
      <c r="Y2585" t="s">
        <v>95</v>
      </c>
      <c r="Z2585" t="s">
        <v>369</v>
      </c>
      <c r="AA2585" s="29">
        <v>-1020</v>
      </c>
      <c r="AB2585" t="s">
        <v>544</v>
      </c>
      <c r="AC2585">
        <f t="shared" si="492"/>
        <v>2013</v>
      </c>
      <c r="AD2585">
        <f t="shared" si="493"/>
        <v>9</v>
      </c>
      <c r="AE2585">
        <f t="shared" si="494"/>
        <v>2013</v>
      </c>
      <c r="AF2585">
        <f t="shared" si="495"/>
        <v>3</v>
      </c>
      <c r="AG2585" t="str">
        <f>VLOOKUP(F2585,vlookup!$A$2:$E$660,2,0)</f>
        <v>Retained</v>
      </c>
      <c r="AH2585" t="str">
        <f>VLOOKUP(F2585,vlookup!$A$2:$E$660,3,0)</f>
        <v>Service Contract</v>
      </c>
      <c r="AI2585" t="str">
        <f>VLOOKUP(F2585,vlookup!$A$2:$E$660,4,0)</f>
        <v>Used Car Programs</v>
      </c>
      <c r="AJ2585" t="str">
        <f>VLOOKUP(F2585,vlookup!$A$2:$E$660,5,0)</f>
        <v>High Mileage</v>
      </c>
      <c r="AL2585">
        <f t="shared" si="496"/>
        <v>50</v>
      </c>
      <c r="AM2585">
        <f t="shared" si="497"/>
        <v>197</v>
      </c>
      <c r="AN2585">
        <f t="shared" si="498"/>
        <v>4875</v>
      </c>
      <c r="AO2585" t="str">
        <f t="shared" si="499"/>
        <v/>
      </c>
      <c r="AP2585" t="str">
        <f t="shared" si="500"/>
        <v/>
      </c>
      <c r="AQ2585" t="str">
        <f t="shared" si="501"/>
        <v/>
      </c>
      <c r="AR2585">
        <f t="shared" si="502"/>
        <v>-1020</v>
      </c>
      <c r="AS2585" t="str">
        <f t="shared" si="503"/>
        <v>4B018792C3Y-1</v>
      </c>
      <c r="AT2585" t="str">
        <f>IFERROR(IF(VLOOKUP(Y2585,vlookup!$I$2:$J$9,1,0)=Y2585,VLOOKUP(Y2585,vlookup!$I$2:$J$9,2,0),PROPER(Y2585)),PROPER(Y2585))</f>
        <v>Parts</v>
      </c>
      <c r="AU2585" t="str">
        <f>IFERROR(IF(B2585=VLOOKUP(B2585,vlookup!$L$2:$L$10,1,0),"Yes","No"),"No")</f>
        <v>No</v>
      </c>
    </row>
    <row r="2586" spans="1:47" ht="14.45" customHeight="1" x14ac:dyDescent="0.25">
      <c r="A2586" t="s">
        <v>1736</v>
      </c>
      <c r="B2586" s="31" t="s">
        <v>1737</v>
      </c>
      <c r="C2586">
        <v>1</v>
      </c>
      <c r="D2586">
        <v>1</v>
      </c>
      <c r="E2586" t="s">
        <v>382</v>
      </c>
      <c r="F2586" t="s">
        <v>238</v>
      </c>
      <c r="G2586" t="s">
        <v>934</v>
      </c>
      <c r="H2586" t="s">
        <v>3759</v>
      </c>
      <c r="I2586">
        <v>110668</v>
      </c>
      <c r="J2586" s="19">
        <v>41877</v>
      </c>
      <c r="K2586" s="19">
        <v>41907</v>
      </c>
      <c r="L2586">
        <v>201409</v>
      </c>
      <c r="M2586" s="19">
        <v>41883</v>
      </c>
      <c r="N2586">
        <v>24616</v>
      </c>
      <c r="O2586" t="s">
        <v>1076</v>
      </c>
      <c r="P2586" t="s">
        <v>1613</v>
      </c>
      <c r="Q2586" t="s">
        <v>924</v>
      </c>
      <c r="R2586">
        <v>6229363</v>
      </c>
      <c r="S2586" s="19">
        <v>42051</v>
      </c>
      <c r="T2586">
        <v>115006</v>
      </c>
      <c r="U2586" t="s">
        <v>357</v>
      </c>
      <c r="V2586" s="19">
        <v>42054</v>
      </c>
      <c r="W2586" t="s">
        <v>608</v>
      </c>
      <c r="X2586" t="s">
        <v>609</v>
      </c>
      <c r="Y2586" t="s">
        <v>95</v>
      </c>
      <c r="Z2586" t="s">
        <v>364</v>
      </c>
      <c r="AA2586" s="29">
        <v>-1395.2</v>
      </c>
      <c r="AB2586">
        <v>0</v>
      </c>
      <c r="AC2586">
        <f t="shared" si="492"/>
        <v>2015</v>
      </c>
      <c r="AD2586">
        <f t="shared" si="493"/>
        <v>2</v>
      </c>
      <c r="AE2586">
        <f t="shared" si="494"/>
        <v>2014</v>
      </c>
      <c r="AF2586">
        <f t="shared" si="495"/>
        <v>8</v>
      </c>
      <c r="AG2586" t="str">
        <f>VLOOKUP(F2586,vlookup!$A$2:$E$660,2,0)</f>
        <v>Retained</v>
      </c>
      <c r="AH2586" t="str">
        <f>VLOOKUP(F2586,vlookup!$A$2:$E$660,3,0)</f>
        <v>Service Contract</v>
      </c>
      <c r="AI2586" t="str">
        <f>VLOOKUP(F2586,vlookup!$A$2:$E$660,4,0)</f>
        <v>Used Car Programs</v>
      </c>
      <c r="AJ2586" t="str">
        <f>VLOOKUP(F2586,vlookup!$A$2:$E$660,5,0)</f>
        <v>High Mileage</v>
      </c>
      <c r="AL2586">
        <f t="shared" si="496"/>
        <v>29</v>
      </c>
      <c r="AM2586">
        <f t="shared" si="497"/>
        <v>173</v>
      </c>
      <c r="AN2586">
        <f t="shared" si="498"/>
        <v>4338</v>
      </c>
      <c r="AO2586" t="str">
        <f t="shared" si="499"/>
        <v/>
      </c>
      <c r="AP2586" t="str">
        <f t="shared" si="500"/>
        <v/>
      </c>
      <c r="AQ2586" t="str">
        <f t="shared" si="501"/>
        <v/>
      </c>
      <c r="AR2586">
        <f t="shared" si="502"/>
        <v>-1395.2</v>
      </c>
      <c r="AS2586" t="str">
        <f t="shared" si="503"/>
        <v>5B067011H4Y-1</v>
      </c>
      <c r="AT2586" t="str">
        <f>IFERROR(IF(VLOOKUP(Y2586,vlookup!$I$2:$J$9,1,0)=Y2586,VLOOKUP(Y2586,vlookup!$I$2:$J$9,2,0),PROPER(Y2586)),PROPER(Y2586))</f>
        <v>Parts</v>
      </c>
      <c r="AU2586" t="str">
        <f>IFERROR(IF(B2586=VLOOKUP(B2586,vlookup!$L$2:$L$10,1,0),"Yes","No"),"No")</f>
        <v>No</v>
      </c>
    </row>
    <row r="2587" spans="1:47" ht="14.45" customHeight="1" x14ac:dyDescent="0.25">
      <c r="A2587" t="s">
        <v>1736</v>
      </c>
      <c r="B2587" s="31" t="s">
        <v>1737</v>
      </c>
      <c r="C2587">
        <v>1</v>
      </c>
      <c r="D2587">
        <v>1</v>
      </c>
      <c r="E2587" t="s">
        <v>382</v>
      </c>
      <c r="F2587" t="s">
        <v>238</v>
      </c>
      <c r="G2587" t="s">
        <v>934</v>
      </c>
      <c r="H2587" t="s">
        <v>3759</v>
      </c>
      <c r="I2587">
        <v>110668</v>
      </c>
      <c r="J2587" s="19">
        <v>41877</v>
      </c>
      <c r="K2587" s="19">
        <v>41907</v>
      </c>
      <c r="L2587">
        <v>201409</v>
      </c>
      <c r="M2587" s="19">
        <v>41883</v>
      </c>
      <c r="N2587">
        <v>24616</v>
      </c>
      <c r="O2587" t="s">
        <v>1076</v>
      </c>
      <c r="P2587" t="s">
        <v>1613</v>
      </c>
      <c r="Q2587" t="s">
        <v>924</v>
      </c>
      <c r="R2587">
        <v>6229363</v>
      </c>
      <c r="S2587" s="19">
        <v>42051</v>
      </c>
      <c r="T2587">
        <v>115006</v>
      </c>
      <c r="U2587" t="s">
        <v>357</v>
      </c>
      <c r="V2587" s="19">
        <v>42054</v>
      </c>
      <c r="W2587" t="s">
        <v>2866</v>
      </c>
      <c r="X2587" t="s">
        <v>2867</v>
      </c>
      <c r="Y2587" t="s">
        <v>95</v>
      </c>
      <c r="Z2587" t="s">
        <v>603</v>
      </c>
      <c r="AA2587" s="29">
        <v>-8.84</v>
      </c>
      <c r="AB2587">
        <v>0</v>
      </c>
      <c r="AC2587">
        <f t="shared" si="492"/>
        <v>2015</v>
      </c>
      <c r="AD2587">
        <f t="shared" si="493"/>
        <v>2</v>
      </c>
      <c r="AE2587">
        <f t="shared" si="494"/>
        <v>2014</v>
      </c>
      <c r="AF2587">
        <f t="shared" si="495"/>
        <v>8</v>
      </c>
      <c r="AG2587" t="str">
        <f>VLOOKUP(F2587,vlookup!$A$2:$E$660,2,0)</f>
        <v>Retained</v>
      </c>
      <c r="AH2587" t="str">
        <f>VLOOKUP(F2587,vlookup!$A$2:$E$660,3,0)</f>
        <v>Service Contract</v>
      </c>
      <c r="AI2587" t="str">
        <f>VLOOKUP(F2587,vlookup!$A$2:$E$660,4,0)</f>
        <v>Used Car Programs</v>
      </c>
      <c r="AJ2587" t="str">
        <f>VLOOKUP(F2587,vlookup!$A$2:$E$660,5,0)</f>
        <v>High Mileage</v>
      </c>
      <c r="AL2587">
        <f t="shared" si="496"/>
        <v>29</v>
      </c>
      <c r="AM2587">
        <f t="shared" si="497"/>
        <v>173</v>
      </c>
      <c r="AN2587">
        <f t="shared" si="498"/>
        <v>4338</v>
      </c>
      <c r="AO2587" t="str">
        <f t="shared" si="499"/>
        <v/>
      </c>
      <c r="AP2587" t="str">
        <f t="shared" si="500"/>
        <v/>
      </c>
      <c r="AQ2587" t="str">
        <f t="shared" si="501"/>
        <v/>
      </c>
      <c r="AR2587">
        <f t="shared" si="502"/>
        <v>-8.84</v>
      </c>
      <c r="AS2587" t="str">
        <f t="shared" si="503"/>
        <v>5B067011H4Y-1</v>
      </c>
      <c r="AT2587" t="str">
        <f>IFERROR(IF(VLOOKUP(Y2587,vlookup!$I$2:$J$9,1,0)=Y2587,VLOOKUP(Y2587,vlookup!$I$2:$J$9,2,0),PROPER(Y2587)),PROPER(Y2587))</f>
        <v>Parts</v>
      </c>
      <c r="AU2587" t="str">
        <f>IFERROR(IF(B2587=VLOOKUP(B2587,vlookup!$L$2:$L$10,1,0),"Yes","No"),"No")</f>
        <v>No</v>
      </c>
    </row>
    <row r="2588" spans="1:47" ht="14.45" customHeight="1" x14ac:dyDescent="0.25">
      <c r="A2588" t="s">
        <v>1736</v>
      </c>
      <c r="B2588" s="31" t="s">
        <v>1737</v>
      </c>
      <c r="C2588">
        <v>1</v>
      </c>
      <c r="D2588">
        <v>1</v>
      </c>
      <c r="E2588" t="s">
        <v>382</v>
      </c>
      <c r="F2588" t="s">
        <v>238</v>
      </c>
      <c r="G2588" t="s">
        <v>934</v>
      </c>
      <c r="H2588" t="s">
        <v>3759</v>
      </c>
      <c r="I2588">
        <v>110668</v>
      </c>
      <c r="J2588" s="19">
        <v>41877</v>
      </c>
      <c r="K2588" s="19">
        <v>41907</v>
      </c>
      <c r="L2588">
        <v>201409</v>
      </c>
      <c r="M2588" s="19">
        <v>41883</v>
      </c>
      <c r="N2588">
        <v>24616</v>
      </c>
      <c r="O2588" t="s">
        <v>1076</v>
      </c>
      <c r="P2588" t="s">
        <v>1613</v>
      </c>
      <c r="Q2588" t="s">
        <v>924</v>
      </c>
      <c r="R2588">
        <v>6229363</v>
      </c>
      <c r="S2588" s="19">
        <v>42051</v>
      </c>
      <c r="T2588">
        <v>115006</v>
      </c>
      <c r="U2588" t="s">
        <v>357</v>
      </c>
      <c r="V2588" s="19">
        <v>42054</v>
      </c>
      <c r="W2588" t="s">
        <v>2848</v>
      </c>
      <c r="X2588" t="s">
        <v>2849</v>
      </c>
      <c r="Y2588" t="s">
        <v>95</v>
      </c>
      <c r="Z2588" t="s">
        <v>603</v>
      </c>
      <c r="AA2588" s="29">
        <v>-166.78</v>
      </c>
      <c r="AB2588">
        <v>0</v>
      </c>
      <c r="AC2588">
        <f t="shared" si="492"/>
        <v>2015</v>
      </c>
      <c r="AD2588">
        <f t="shared" si="493"/>
        <v>2</v>
      </c>
      <c r="AE2588">
        <f t="shared" si="494"/>
        <v>2014</v>
      </c>
      <c r="AF2588">
        <f t="shared" si="495"/>
        <v>8</v>
      </c>
      <c r="AG2588" t="str">
        <f>VLOOKUP(F2588,vlookup!$A$2:$E$660,2,0)</f>
        <v>Retained</v>
      </c>
      <c r="AH2588" t="str">
        <f>VLOOKUP(F2588,vlookup!$A$2:$E$660,3,0)</f>
        <v>Service Contract</v>
      </c>
      <c r="AI2588" t="str">
        <f>VLOOKUP(F2588,vlookup!$A$2:$E$660,4,0)</f>
        <v>Used Car Programs</v>
      </c>
      <c r="AJ2588" t="str">
        <f>VLOOKUP(F2588,vlookup!$A$2:$E$660,5,0)</f>
        <v>High Mileage</v>
      </c>
      <c r="AL2588">
        <f t="shared" si="496"/>
        <v>29</v>
      </c>
      <c r="AM2588">
        <f t="shared" si="497"/>
        <v>173</v>
      </c>
      <c r="AN2588">
        <f t="shared" si="498"/>
        <v>4338</v>
      </c>
      <c r="AO2588" t="str">
        <f t="shared" si="499"/>
        <v/>
      </c>
      <c r="AP2588" t="str">
        <f t="shared" si="500"/>
        <v/>
      </c>
      <c r="AQ2588" t="str">
        <f t="shared" si="501"/>
        <v/>
      </c>
      <c r="AR2588">
        <f t="shared" si="502"/>
        <v>-166.78</v>
      </c>
      <c r="AS2588" t="str">
        <f t="shared" si="503"/>
        <v>5B067011H4Y-1</v>
      </c>
      <c r="AT2588" t="str">
        <f>IFERROR(IF(VLOOKUP(Y2588,vlookup!$I$2:$J$9,1,0)=Y2588,VLOOKUP(Y2588,vlookup!$I$2:$J$9,2,0),PROPER(Y2588)),PROPER(Y2588))</f>
        <v>Parts</v>
      </c>
      <c r="AU2588" t="str">
        <f>IFERROR(IF(B2588=VLOOKUP(B2588,vlookup!$L$2:$L$10,1,0),"Yes","No"),"No")</f>
        <v>No</v>
      </c>
    </row>
    <row r="2589" spans="1:47" ht="14.45" customHeight="1" x14ac:dyDescent="0.25">
      <c r="A2589" t="s">
        <v>3689</v>
      </c>
      <c r="B2589" s="31" t="s">
        <v>3690</v>
      </c>
      <c r="C2589">
        <v>2</v>
      </c>
      <c r="D2589">
        <v>1</v>
      </c>
      <c r="E2589" t="s">
        <v>382</v>
      </c>
      <c r="F2589" t="s">
        <v>464</v>
      </c>
      <c r="G2589" t="s">
        <v>41</v>
      </c>
      <c r="H2589" t="s">
        <v>3691</v>
      </c>
      <c r="I2589">
        <v>118156</v>
      </c>
      <c r="J2589" s="19">
        <v>44613</v>
      </c>
      <c r="K2589" s="19">
        <v>44643</v>
      </c>
      <c r="L2589">
        <v>202203</v>
      </c>
      <c r="M2589" s="19">
        <v>44621</v>
      </c>
      <c r="N2589">
        <v>24617</v>
      </c>
      <c r="O2589" t="s">
        <v>1070</v>
      </c>
      <c r="P2589" t="s">
        <v>1008</v>
      </c>
      <c r="Q2589" t="s">
        <v>924</v>
      </c>
      <c r="R2589" t="s">
        <v>3692</v>
      </c>
      <c r="S2589" s="19">
        <v>45345</v>
      </c>
      <c r="T2589">
        <v>132535</v>
      </c>
      <c r="U2589" t="s">
        <v>356</v>
      </c>
      <c r="V2589" s="19">
        <v>45349</v>
      </c>
      <c r="W2589" t="s">
        <v>372</v>
      </c>
      <c r="X2589" t="s">
        <v>373</v>
      </c>
      <c r="Y2589" t="s">
        <v>95</v>
      </c>
      <c r="Z2589" t="s">
        <v>369</v>
      </c>
      <c r="AA2589" s="29">
        <v>-299.99</v>
      </c>
      <c r="AB2589">
        <v>0</v>
      </c>
      <c r="AC2589">
        <f t="shared" si="492"/>
        <v>2024</v>
      </c>
      <c r="AD2589">
        <f t="shared" si="493"/>
        <v>2</v>
      </c>
      <c r="AE2589">
        <f t="shared" si="494"/>
        <v>2022</v>
      </c>
      <c r="AF2589">
        <f t="shared" si="495"/>
        <v>2</v>
      </c>
      <c r="AG2589" t="str">
        <f>VLOOKUP(F2589,vlookup!$A$2:$E$660,2,0)</f>
        <v>Retained</v>
      </c>
      <c r="AH2589" t="str">
        <f>VLOOKUP(F2589,vlookup!$A$2:$E$660,3,0)</f>
        <v>Service Contract</v>
      </c>
      <c r="AI2589" t="str">
        <f>VLOOKUP(F2589,vlookup!$A$2:$E$660,4,0)</f>
        <v>Used Car Programs</v>
      </c>
      <c r="AJ2589" t="str">
        <f>VLOOKUP(F2589,vlookup!$A$2:$E$660,5,0)</f>
        <v>High Mileage</v>
      </c>
      <c r="AL2589">
        <f t="shared" si="496"/>
        <v>32</v>
      </c>
      <c r="AM2589">
        <f t="shared" si="497"/>
        <v>726</v>
      </c>
      <c r="AN2589">
        <f t="shared" si="498"/>
        <v>14379</v>
      </c>
      <c r="AO2589" t="str">
        <f t="shared" si="499"/>
        <v/>
      </c>
      <c r="AP2589" t="str">
        <f t="shared" si="500"/>
        <v/>
      </c>
      <c r="AQ2589" t="str">
        <f t="shared" si="501"/>
        <v/>
      </c>
      <c r="AR2589">
        <f t="shared" si="502"/>
        <v>-299.99</v>
      </c>
      <c r="AS2589" t="str">
        <f t="shared" si="503"/>
        <v>ZAG6H121503B22-2</v>
      </c>
      <c r="AT2589" t="str">
        <f>IFERROR(IF(VLOOKUP(Y2589,vlookup!$I$2:$J$9,1,0)=Y2589,VLOOKUP(Y2589,vlookup!$I$2:$J$9,2,0),PROPER(Y2589)),PROPER(Y2589))</f>
        <v>Parts</v>
      </c>
      <c r="AU2589" t="str">
        <f>IFERROR(IF(B2589=VLOOKUP(B2589,vlookup!$L$2:$L$10,1,0),"Yes","No"),"No")</f>
        <v>No</v>
      </c>
    </row>
    <row r="2590" spans="1:47" ht="14.45" customHeight="1" x14ac:dyDescent="0.25">
      <c r="A2590" t="s">
        <v>3689</v>
      </c>
      <c r="B2590" s="31" t="s">
        <v>3690</v>
      </c>
      <c r="C2590">
        <v>2</v>
      </c>
      <c r="D2590">
        <v>1</v>
      </c>
      <c r="E2590" t="s">
        <v>382</v>
      </c>
      <c r="F2590" t="s">
        <v>464</v>
      </c>
      <c r="G2590" t="s">
        <v>41</v>
      </c>
      <c r="H2590" t="s">
        <v>3691</v>
      </c>
      <c r="I2590">
        <v>118156</v>
      </c>
      <c r="J2590" s="19">
        <v>44613</v>
      </c>
      <c r="K2590" s="19">
        <v>44643</v>
      </c>
      <c r="L2590">
        <v>202203</v>
      </c>
      <c r="M2590" s="19">
        <v>44621</v>
      </c>
      <c r="N2590">
        <v>24617</v>
      </c>
      <c r="O2590" t="s">
        <v>1070</v>
      </c>
      <c r="P2590" t="s">
        <v>1008</v>
      </c>
      <c r="Q2590" t="s">
        <v>924</v>
      </c>
      <c r="R2590" t="s">
        <v>3692</v>
      </c>
      <c r="S2590" s="19">
        <v>45345</v>
      </c>
      <c r="T2590">
        <v>132535</v>
      </c>
      <c r="U2590" t="s">
        <v>356</v>
      </c>
      <c r="V2590" s="19">
        <v>45349</v>
      </c>
      <c r="W2590" t="s">
        <v>3013</v>
      </c>
      <c r="X2590" t="s">
        <v>3014</v>
      </c>
      <c r="Y2590" t="s">
        <v>95</v>
      </c>
      <c r="Z2590" t="s">
        <v>369</v>
      </c>
      <c r="AA2590" s="29">
        <v>-4502.22</v>
      </c>
      <c r="AB2590">
        <v>0</v>
      </c>
      <c r="AC2590">
        <f t="shared" si="492"/>
        <v>2024</v>
      </c>
      <c r="AD2590">
        <f t="shared" si="493"/>
        <v>2</v>
      </c>
      <c r="AE2590">
        <f t="shared" si="494"/>
        <v>2022</v>
      </c>
      <c r="AF2590">
        <f t="shared" si="495"/>
        <v>2</v>
      </c>
      <c r="AG2590" t="str">
        <f>VLOOKUP(F2590,vlookup!$A$2:$E$660,2,0)</f>
        <v>Retained</v>
      </c>
      <c r="AH2590" t="str">
        <f>VLOOKUP(F2590,vlookup!$A$2:$E$660,3,0)</f>
        <v>Service Contract</v>
      </c>
      <c r="AI2590" t="str">
        <f>VLOOKUP(F2590,vlookup!$A$2:$E$660,4,0)</f>
        <v>Used Car Programs</v>
      </c>
      <c r="AJ2590" t="str">
        <f>VLOOKUP(F2590,vlookup!$A$2:$E$660,5,0)</f>
        <v>High Mileage</v>
      </c>
      <c r="AL2590">
        <f t="shared" si="496"/>
        <v>32</v>
      </c>
      <c r="AM2590">
        <f t="shared" si="497"/>
        <v>726</v>
      </c>
      <c r="AN2590">
        <f t="shared" si="498"/>
        <v>14379</v>
      </c>
      <c r="AO2590" t="str">
        <f t="shared" si="499"/>
        <v/>
      </c>
      <c r="AP2590" t="str">
        <f t="shared" si="500"/>
        <v/>
      </c>
      <c r="AQ2590" t="str">
        <f t="shared" si="501"/>
        <v/>
      </c>
      <c r="AR2590">
        <f t="shared" si="502"/>
        <v>-4502.22</v>
      </c>
      <c r="AS2590" t="str">
        <f t="shared" si="503"/>
        <v>ZAG6H121503B22-2</v>
      </c>
      <c r="AT2590" t="str">
        <f>IFERROR(IF(VLOOKUP(Y2590,vlookup!$I$2:$J$9,1,0)=Y2590,VLOOKUP(Y2590,vlookup!$I$2:$J$9,2,0),PROPER(Y2590)),PROPER(Y2590))</f>
        <v>Parts</v>
      </c>
      <c r="AU2590" t="str">
        <f>IFERROR(IF(B2590=VLOOKUP(B2590,vlookup!$L$2:$L$10,1,0),"Yes","No"),"No")</f>
        <v>No</v>
      </c>
    </row>
    <row r="2591" spans="1:47" ht="14.45" customHeight="1" x14ac:dyDescent="0.25">
      <c r="A2591" t="s">
        <v>3160</v>
      </c>
      <c r="B2591" s="31" t="s">
        <v>3161</v>
      </c>
      <c r="C2591">
        <v>2</v>
      </c>
      <c r="D2591">
        <v>1</v>
      </c>
      <c r="E2591" t="s">
        <v>382</v>
      </c>
      <c r="F2591" t="s">
        <v>205</v>
      </c>
      <c r="G2591" t="s">
        <v>3809</v>
      </c>
      <c r="H2591" t="s">
        <v>2625</v>
      </c>
      <c r="I2591">
        <v>97167</v>
      </c>
      <c r="J2591" s="19">
        <v>42122</v>
      </c>
      <c r="K2591" s="19">
        <v>42154</v>
      </c>
      <c r="L2591">
        <v>201505</v>
      </c>
      <c r="M2591" s="19">
        <v>42125</v>
      </c>
      <c r="N2591">
        <v>24616</v>
      </c>
      <c r="O2591" t="s">
        <v>1076</v>
      </c>
      <c r="P2591" t="s">
        <v>3125</v>
      </c>
      <c r="Q2591" t="s">
        <v>924</v>
      </c>
      <c r="R2591">
        <v>301423</v>
      </c>
      <c r="S2591" s="19">
        <v>42244</v>
      </c>
      <c r="T2591">
        <v>104261</v>
      </c>
      <c r="U2591" t="s">
        <v>357</v>
      </c>
      <c r="V2591" s="19">
        <v>42272</v>
      </c>
      <c r="W2591" t="s">
        <v>2866</v>
      </c>
      <c r="X2591" t="s">
        <v>2867</v>
      </c>
      <c r="Y2591" t="s">
        <v>95</v>
      </c>
      <c r="Z2591" t="s">
        <v>603</v>
      </c>
      <c r="AA2591" s="29">
        <v>-11.9</v>
      </c>
      <c r="AB2591">
        <v>0</v>
      </c>
      <c r="AC2591">
        <f t="shared" si="492"/>
        <v>2015</v>
      </c>
      <c r="AD2591">
        <f t="shared" si="493"/>
        <v>9</v>
      </c>
      <c r="AE2591">
        <f t="shared" si="494"/>
        <v>2015</v>
      </c>
      <c r="AF2591">
        <f t="shared" si="495"/>
        <v>4</v>
      </c>
      <c r="AG2591" t="str">
        <f>VLOOKUP(F2591,vlookup!$A$2:$E$660,2,0)</f>
        <v>Retained</v>
      </c>
      <c r="AH2591" t="str">
        <f>VLOOKUP(F2591,vlookup!$A$2:$E$660,3,0)</f>
        <v>Service Contract</v>
      </c>
      <c r="AI2591" t="str">
        <f>VLOOKUP(F2591,vlookup!$A$2:$E$660,4,0)</f>
        <v>Used Car Programs</v>
      </c>
      <c r="AJ2591" t="str">
        <f>VLOOKUP(F2591,vlookup!$A$2:$E$660,5,0)</f>
        <v>High Mileage</v>
      </c>
      <c r="AL2591">
        <f t="shared" si="496"/>
        <v>32</v>
      </c>
      <c r="AM2591">
        <f t="shared" si="497"/>
        <v>147</v>
      </c>
      <c r="AN2591">
        <f t="shared" si="498"/>
        <v>7094</v>
      </c>
      <c r="AO2591" t="str">
        <f t="shared" si="499"/>
        <v/>
      </c>
      <c r="AP2591" t="str">
        <f t="shared" si="500"/>
        <v/>
      </c>
      <c r="AQ2591" t="str">
        <f t="shared" si="501"/>
        <v/>
      </c>
      <c r="AR2591">
        <f t="shared" si="502"/>
        <v>-11.9</v>
      </c>
      <c r="AS2591" t="str">
        <f t="shared" si="503"/>
        <v>68319185D5-2</v>
      </c>
      <c r="AT2591" t="str">
        <f>IFERROR(IF(VLOOKUP(Y2591,vlookup!$I$2:$J$9,1,0)=Y2591,VLOOKUP(Y2591,vlookup!$I$2:$J$9,2,0),PROPER(Y2591)),PROPER(Y2591))</f>
        <v>Parts</v>
      </c>
      <c r="AU2591" t="str">
        <f>IFERROR(IF(B2591=VLOOKUP(B2591,vlookup!$L$2:$L$10,1,0),"Yes","No"),"No")</f>
        <v>No</v>
      </c>
    </row>
    <row r="2592" spans="1:47" ht="14.45" customHeight="1" x14ac:dyDescent="0.25">
      <c r="A2592" t="s">
        <v>3160</v>
      </c>
      <c r="B2592" s="31" t="s">
        <v>3161</v>
      </c>
      <c r="C2592">
        <v>2</v>
      </c>
      <c r="D2592">
        <v>1</v>
      </c>
      <c r="E2592" t="s">
        <v>382</v>
      </c>
      <c r="F2592" t="s">
        <v>205</v>
      </c>
      <c r="G2592" t="s">
        <v>3809</v>
      </c>
      <c r="H2592" t="s">
        <v>2625</v>
      </c>
      <c r="I2592">
        <v>97167</v>
      </c>
      <c r="J2592" s="19">
        <v>42122</v>
      </c>
      <c r="K2592" s="19">
        <v>42154</v>
      </c>
      <c r="L2592">
        <v>201505</v>
      </c>
      <c r="M2592" s="19">
        <v>42125</v>
      </c>
      <c r="N2592">
        <v>24616</v>
      </c>
      <c r="O2592" t="s">
        <v>1076</v>
      </c>
      <c r="P2592" t="s">
        <v>3125</v>
      </c>
      <c r="Q2592" t="s">
        <v>924</v>
      </c>
      <c r="R2592">
        <v>301423</v>
      </c>
      <c r="S2592" s="19">
        <v>42244</v>
      </c>
      <c r="T2592">
        <v>104261</v>
      </c>
      <c r="U2592" t="s">
        <v>357</v>
      </c>
      <c r="V2592" s="19">
        <v>42272</v>
      </c>
      <c r="W2592" t="s">
        <v>2612</v>
      </c>
      <c r="X2592" t="s">
        <v>2613</v>
      </c>
      <c r="Y2592" t="s">
        <v>95</v>
      </c>
      <c r="Z2592" t="s">
        <v>603</v>
      </c>
      <c r="AA2592" s="29">
        <v>-545</v>
      </c>
      <c r="AB2592">
        <v>0</v>
      </c>
      <c r="AC2592">
        <f t="shared" si="492"/>
        <v>2015</v>
      </c>
      <c r="AD2592">
        <f t="shared" si="493"/>
        <v>9</v>
      </c>
      <c r="AE2592">
        <f t="shared" si="494"/>
        <v>2015</v>
      </c>
      <c r="AF2592">
        <f t="shared" si="495"/>
        <v>4</v>
      </c>
      <c r="AG2592" t="str">
        <f>VLOOKUP(F2592,vlookup!$A$2:$E$660,2,0)</f>
        <v>Retained</v>
      </c>
      <c r="AH2592" t="str">
        <f>VLOOKUP(F2592,vlookup!$A$2:$E$660,3,0)</f>
        <v>Service Contract</v>
      </c>
      <c r="AI2592" t="str">
        <f>VLOOKUP(F2592,vlookup!$A$2:$E$660,4,0)</f>
        <v>Used Car Programs</v>
      </c>
      <c r="AJ2592" t="str">
        <f>VLOOKUP(F2592,vlookup!$A$2:$E$660,5,0)</f>
        <v>High Mileage</v>
      </c>
      <c r="AL2592">
        <f t="shared" si="496"/>
        <v>32</v>
      </c>
      <c r="AM2592">
        <f t="shared" si="497"/>
        <v>147</v>
      </c>
      <c r="AN2592">
        <f t="shared" si="498"/>
        <v>7094</v>
      </c>
      <c r="AO2592" t="str">
        <f t="shared" si="499"/>
        <v/>
      </c>
      <c r="AP2592" t="str">
        <f t="shared" si="500"/>
        <v/>
      </c>
      <c r="AQ2592" t="str">
        <f t="shared" si="501"/>
        <v/>
      </c>
      <c r="AR2592">
        <f t="shared" si="502"/>
        <v>-545</v>
      </c>
      <c r="AS2592" t="str">
        <f t="shared" si="503"/>
        <v>68319185D5-2</v>
      </c>
      <c r="AT2592" t="str">
        <f>IFERROR(IF(VLOOKUP(Y2592,vlookup!$I$2:$J$9,1,0)=Y2592,VLOOKUP(Y2592,vlookup!$I$2:$J$9,2,0),PROPER(Y2592)),PROPER(Y2592))</f>
        <v>Parts</v>
      </c>
      <c r="AU2592" t="str">
        <f>IFERROR(IF(B2592=VLOOKUP(B2592,vlookup!$L$2:$L$10,1,0),"Yes","No"),"No")</f>
        <v>No</v>
      </c>
    </row>
    <row r="2593" spans="1:47" ht="14.45" customHeight="1" x14ac:dyDescent="0.25">
      <c r="A2593" t="s">
        <v>2624</v>
      </c>
      <c r="B2593" s="31" t="s">
        <v>3604</v>
      </c>
      <c r="C2593">
        <v>1</v>
      </c>
      <c r="D2593">
        <v>1</v>
      </c>
      <c r="E2593" t="s">
        <v>382</v>
      </c>
      <c r="F2593" t="s">
        <v>205</v>
      </c>
      <c r="G2593" t="s">
        <v>3809</v>
      </c>
      <c r="H2593" t="s">
        <v>2625</v>
      </c>
      <c r="I2593">
        <v>134507</v>
      </c>
      <c r="J2593" s="19">
        <v>41977</v>
      </c>
      <c r="K2593" s="19">
        <v>42035</v>
      </c>
      <c r="L2593">
        <v>201501</v>
      </c>
      <c r="M2593" s="19">
        <v>42005</v>
      </c>
      <c r="N2593">
        <v>24617</v>
      </c>
      <c r="O2593" t="s">
        <v>1070</v>
      </c>
      <c r="P2593" t="s">
        <v>3162</v>
      </c>
      <c r="Q2593" t="s">
        <v>924</v>
      </c>
      <c r="R2593">
        <v>70949</v>
      </c>
      <c r="S2593" s="19">
        <v>42339</v>
      </c>
      <c r="T2593">
        <v>143226</v>
      </c>
      <c r="U2593" t="s">
        <v>357</v>
      </c>
      <c r="V2593" s="19">
        <v>42342</v>
      </c>
      <c r="W2593" t="s">
        <v>2866</v>
      </c>
      <c r="X2593" t="s">
        <v>2867</v>
      </c>
      <c r="Y2593" t="s">
        <v>95</v>
      </c>
      <c r="Z2593" t="s">
        <v>603</v>
      </c>
      <c r="AA2593" s="29">
        <v>-7.98</v>
      </c>
      <c r="AB2593">
        <v>0</v>
      </c>
      <c r="AC2593">
        <f t="shared" si="492"/>
        <v>2015</v>
      </c>
      <c r="AD2593">
        <f t="shared" si="493"/>
        <v>12</v>
      </c>
      <c r="AE2593">
        <f t="shared" si="494"/>
        <v>2014</v>
      </c>
      <c r="AF2593">
        <f t="shared" si="495"/>
        <v>12</v>
      </c>
      <c r="AG2593" t="str">
        <f>VLOOKUP(F2593,vlookup!$A$2:$E$660,2,0)</f>
        <v>Retained</v>
      </c>
      <c r="AH2593" t="str">
        <f>VLOOKUP(F2593,vlookup!$A$2:$E$660,3,0)</f>
        <v>Service Contract</v>
      </c>
      <c r="AI2593" t="str">
        <f>VLOOKUP(F2593,vlookup!$A$2:$E$660,4,0)</f>
        <v>Used Car Programs</v>
      </c>
      <c r="AJ2593" t="str">
        <f>VLOOKUP(F2593,vlookup!$A$2:$E$660,5,0)</f>
        <v>High Mileage</v>
      </c>
      <c r="AL2593">
        <f t="shared" si="496"/>
        <v>57</v>
      </c>
      <c r="AM2593">
        <f t="shared" si="497"/>
        <v>360</v>
      </c>
      <c r="AN2593">
        <f t="shared" si="498"/>
        <v>8719</v>
      </c>
      <c r="AO2593" t="str">
        <f t="shared" si="499"/>
        <v/>
      </c>
      <c r="AP2593" t="str">
        <f t="shared" si="500"/>
        <v/>
      </c>
      <c r="AQ2593" t="str">
        <f t="shared" si="501"/>
        <v/>
      </c>
      <c r="AR2593">
        <f t="shared" si="502"/>
        <v>-7.98</v>
      </c>
      <c r="AS2593" t="str">
        <f t="shared" si="503"/>
        <v>102108958-1</v>
      </c>
      <c r="AT2593" t="str">
        <f>IFERROR(IF(VLOOKUP(Y2593,vlookup!$I$2:$J$9,1,0)=Y2593,VLOOKUP(Y2593,vlookup!$I$2:$J$9,2,0),PROPER(Y2593)),PROPER(Y2593))</f>
        <v>Parts</v>
      </c>
      <c r="AU2593" t="str">
        <f>IFERROR(IF(B2593=VLOOKUP(B2593,vlookup!$L$2:$L$10,1,0),"Yes","No"),"No")</f>
        <v>No</v>
      </c>
    </row>
    <row r="2594" spans="1:47" ht="14.45" customHeight="1" x14ac:dyDescent="0.25">
      <c r="A2594" t="s">
        <v>2624</v>
      </c>
      <c r="B2594" s="31" t="s">
        <v>3604</v>
      </c>
      <c r="C2594">
        <v>1</v>
      </c>
      <c r="D2594">
        <v>1</v>
      </c>
      <c r="E2594" t="s">
        <v>382</v>
      </c>
      <c r="F2594" t="s">
        <v>205</v>
      </c>
      <c r="G2594" t="s">
        <v>3809</v>
      </c>
      <c r="H2594" t="s">
        <v>2625</v>
      </c>
      <c r="I2594">
        <v>134507</v>
      </c>
      <c r="J2594" s="19">
        <v>41977</v>
      </c>
      <c r="K2594" s="19">
        <v>42035</v>
      </c>
      <c r="L2594">
        <v>201501</v>
      </c>
      <c r="M2594" s="19">
        <v>42005</v>
      </c>
      <c r="N2594">
        <v>24617</v>
      </c>
      <c r="O2594" t="s">
        <v>1070</v>
      </c>
      <c r="P2594" t="s">
        <v>3162</v>
      </c>
      <c r="Q2594" t="s">
        <v>924</v>
      </c>
      <c r="R2594">
        <v>70949</v>
      </c>
      <c r="S2594" s="19">
        <v>42339</v>
      </c>
      <c r="T2594">
        <v>143226</v>
      </c>
      <c r="U2594" t="s">
        <v>357</v>
      </c>
      <c r="V2594" s="19">
        <v>42342</v>
      </c>
      <c r="W2594" t="s">
        <v>2848</v>
      </c>
      <c r="X2594" t="s">
        <v>2849</v>
      </c>
      <c r="Y2594" t="s">
        <v>95</v>
      </c>
      <c r="Z2594" t="s">
        <v>603</v>
      </c>
      <c r="AA2594" s="29">
        <v>-201.69</v>
      </c>
      <c r="AB2594">
        <v>0</v>
      </c>
      <c r="AC2594">
        <f t="shared" si="492"/>
        <v>2015</v>
      </c>
      <c r="AD2594">
        <f t="shared" si="493"/>
        <v>12</v>
      </c>
      <c r="AE2594">
        <f t="shared" si="494"/>
        <v>2014</v>
      </c>
      <c r="AF2594">
        <f t="shared" si="495"/>
        <v>12</v>
      </c>
      <c r="AG2594" t="str">
        <f>VLOOKUP(F2594,vlookup!$A$2:$E$660,2,0)</f>
        <v>Retained</v>
      </c>
      <c r="AH2594" t="str">
        <f>VLOOKUP(F2594,vlookup!$A$2:$E$660,3,0)</f>
        <v>Service Contract</v>
      </c>
      <c r="AI2594" t="str">
        <f>VLOOKUP(F2594,vlookup!$A$2:$E$660,4,0)</f>
        <v>Used Car Programs</v>
      </c>
      <c r="AJ2594" t="str">
        <f>VLOOKUP(F2594,vlookup!$A$2:$E$660,5,0)</f>
        <v>High Mileage</v>
      </c>
      <c r="AL2594">
        <f t="shared" si="496"/>
        <v>57</v>
      </c>
      <c r="AM2594">
        <f t="shared" si="497"/>
        <v>360</v>
      </c>
      <c r="AN2594">
        <f t="shared" si="498"/>
        <v>8719</v>
      </c>
      <c r="AO2594" t="str">
        <f t="shared" si="499"/>
        <v/>
      </c>
      <c r="AP2594" t="str">
        <f t="shared" si="500"/>
        <v/>
      </c>
      <c r="AQ2594" t="str">
        <f t="shared" si="501"/>
        <v/>
      </c>
      <c r="AR2594">
        <f t="shared" si="502"/>
        <v>-201.69</v>
      </c>
      <c r="AS2594" t="str">
        <f t="shared" si="503"/>
        <v>102108958-1</v>
      </c>
      <c r="AT2594" t="str">
        <f>IFERROR(IF(VLOOKUP(Y2594,vlookup!$I$2:$J$9,1,0)=Y2594,VLOOKUP(Y2594,vlookup!$I$2:$J$9,2,0),PROPER(Y2594)),PROPER(Y2594))</f>
        <v>Parts</v>
      </c>
      <c r="AU2594" t="str">
        <f>IFERROR(IF(B2594=VLOOKUP(B2594,vlookup!$L$2:$L$10,1,0),"Yes","No"),"No")</f>
        <v>No</v>
      </c>
    </row>
    <row r="2595" spans="1:47" ht="14.45" customHeight="1" x14ac:dyDescent="0.25">
      <c r="A2595" t="s">
        <v>3167</v>
      </c>
      <c r="B2595" s="31" t="s">
        <v>3168</v>
      </c>
      <c r="C2595">
        <v>1</v>
      </c>
      <c r="D2595">
        <v>1</v>
      </c>
      <c r="E2595" t="s">
        <v>382</v>
      </c>
      <c r="F2595" t="s">
        <v>464</v>
      </c>
      <c r="G2595" t="s">
        <v>934</v>
      </c>
      <c r="H2595" t="s">
        <v>945</v>
      </c>
      <c r="I2595">
        <v>103030</v>
      </c>
      <c r="J2595" s="19">
        <v>44118</v>
      </c>
      <c r="K2595" s="19">
        <v>44166</v>
      </c>
      <c r="L2595">
        <v>202011</v>
      </c>
      <c r="M2595" s="19">
        <v>44136</v>
      </c>
      <c r="N2595">
        <v>24616</v>
      </c>
      <c r="O2595" t="s">
        <v>1076</v>
      </c>
      <c r="P2595" t="s">
        <v>3169</v>
      </c>
      <c r="Q2595" t="s">
        <v>924</v>
      </c>
      <c r="R2595" t="s">
        <v>544</v>
      </c>
      <c r="S2595" s="19">
        <v>44144</v>
      </c>
      <c r="T2595">
        <v>103610</v>
      </c>
      <c r="U2595" t="s">
        <v>356</v>
      </c>
      <c r="V2595" s="19">
        <v>44144</v>
      </c>
      <c r="W2595" t="s">
        <v>2946</v>
      </c>
      <c r="X2595" t="s">
        <v>2947</v>
      </c>
      <c r="Y2595" t="s">
        <v>95</v>
      </c>
      <c r="Z2595" t="s">
        <v>366</v>
      </c>
      <c r="AA2595" s="29">
        <v>-12.43</v>
      </c>
      <c r="AB2595">
        <v>0</v>
      </c>
      <c r="AC2595">
        <f t="shared" si="492"/>
        <v>2020</v>
      </c>
      <c r="AD2595">
        <f t="shared" si="493"/>
        <v>11</v>
      </c>
      <c r="AE2595">
        <f t="shared" si="494"/>
        <v>2020</v>
      </c>
      <c r="AF2595">
        <f t="shared" si="495"/>
        <v>10</v>
      </c>
      <c r="AG2595" t="str">
        <f>VLOOKUP(F2595,vlookup!$A$2:$E$660,2,0)</f>
        <v>Retained</v>
      </c>
      <c r="AH2595" t="str">
        <f>VLOOKUP(F2595,vlookup!$A$2:$E$660,3,0)</f>
        <v>Service Contract</v>
      </c>
      <c r="AI2595" t="str">
        <f>VLOOKUP(F2595,vlookup!$A$2:$E$660,4,0)</f>
        <v>Used Car Programs</v>
      </c>
      <c r="AJ2595" t="str">
        <f>VLOOKUP(F2595,vlookup!$A$2:$E$660,5,0)</f>
        <v>High Mileage</v>
      </c>
      <c r="AL2595">
        <f t="shared" si="496"/>
        <v>47</v>
      </c>
      <c r="AM2595">
        <f t="shared" si="497"/>
        <v>25</v>
      </c>
      <c r="AN2595">
        <f t="shared" si="498"/>
        <v>580</v>
      </c>
      <c r="AO2595">
        <f t="shared" si="499"/>
        <v>-12.43</v>
      </c>
      <c r="AP2595" t="str">
        <f t="shared" si="500"/>
        <v/>
      </c>
      <c r="AQ2595" t="str">
        <f t="shared" si="501"/>
        <v/>
      </c>
      <c r="AR2595" t="str">
        <f t="shared" si="502"/>
        <v/>
      </c>
      <c r="AS2595" t="str">
        <f t="shared" si="503"/>
        <v>ZAGAL014280J20-1</v>
      </c>
      <c r="AT2595" t="str">
        <f>IFERROR(IF(VLOOKUP(Y2595,vlookup!$I$2:$J$9,1,0)=Y2595,VLOOKUP(Y2595,vlookup!$I$2:$J$9,2,0),PROPER(Y2595)),PROPER(Y2595))</f>
        <v>Parts</v>
      </c>
      <c r="AU2595" t="str">
        <f>IFERROR(IF(B2595=VLOOKUP(B2595,vlookup!$L$2:$L$10,1,0),"Yes","No"),"No")</f>
        <v>No</v>
      </c>
    </row>
    <row r="2596" spans="1:47" ht="14.45" customHeight="1" x14ac:dyDescent="0.25">
      <c r="A2596" t="s">
        <v>3167</v>
      </c>
      <c r="B2596" s="31" t="s">
        <v>3168</v>
      </c>
      <c r="C2596">
        <v>1</v>
      </c>
      <c r="D2596">
        <v>1</v>
      </c>
      <c r="E2596" t="s">
        <v>382</v>
      </c>
      <c r="F2596" t="s">
        <v>464</v>
      </c>
      <c r="G2596" t="s">
        <v>934</v>
      </c>
      <c r="H2596" t="s">
        <v>945</v>
      </c>
      <c r="I2596">
        <v>103030</v>
      </c>
      <c r="J2596" s="19">
        <v>44118</v>
      </c>
      <c r="K2596" s="19">
        <v>44166</v>
      </c>
      <c r="L2596">
        <v>202011</v>
      </c>
      <c r="M2596" s="19">
        <v>44136</v>
      </c>
      <c r="N2596">
        <v>24616</v>
      </c>
      <c r="O2596" t="s">
        <v>1076</v>
      </c>
      <c r="P2596" t="s">
        <v>3169</v>
      </c>
      <c r="Q2596" t="s">
        <v>924</v>
      </c>
      <c r="R2596" t="s">
        <v>544</v>
      </c>
      <c r="S2596" s="19">
        <v>44144</v>
      </c>
      <c r="T2596">
        <v>103610</v>
      </c>
      <c r="U2596" t="s">
        <v>356</v>
      </c>
      <c r="V2596" s="19">
        <v>44144</v>
      </c>
      <c r="W2596" t="s">
        <v>644</v>
      </c>
      <c r="X2596" t="s">
        <v>645</v>
      </c>
      <c r="Y2596" t="s">
        <v>95</v>
      </c>
      <c r="Z2596" t="s">
        <v>364</v>
      </c>
      <c r="AA2596" s="29">
        <v>-8.6300000000000008</v>
      </c>
      <c r="AB2596">
        <v>0</v>
      </c>
      <c r="AC2596">
        <f t="shared" si="492"/>
        <v>2020</v>
      </c>
      <c r="AD2596">
        <f t="shared" si="493"/>
        <v>11</v>
      </c>
      <c r="AE2596">
        <f t="shared" si="494"/>
        <v>2020</v>
      </c>
      <c r="AF2596">
        <f t="shared" si="495"/>
        <v>10</v>
      </c>
      <c r="AG2596" t="str">
        <f>VLOOKUP(F2596,vlookup!$A$2:$E$660,2,0)</f>
        <v>Retained</v>
      </c>
      <c r="AH2596" t="str">
        <f>VLOOKUP(F2596,vlookup!$A$2:$E$660,3,0)</f>
        <v>Service Contract</v>
      </c>
      <c r="AI2596" t="str">
        <f>VLOOKUP(F2596,vlookup!$A$2:$E$660,4,0)</f>
        <v>Used Car Programs</v>
      </c>
      <c r="AJ2596" t="str">
        <f>VLOOKUP(F2596,vlookup!$A$2:$E$660,5,0)</f>
        <v>High Mileage</v>
      </c>
      <c r="AL2596">
        <f t="shared" si="496"/>
        <v>47</v>
      </c>
      <c r="AM2596">
        <f t="shared" si="497"/>
        <v>25</v>
      </c>
      <c r="AN2596">
        <f t="shared" si="498"/>
        <v>580</v>
      </c>
      <c r="AO2596">
        <f t="shared" si="499"/>
        <v>-8.6300000000000008</v>
      </c>
      <c r="AP2596" t="str">
        <f t="shared" si="500"/>
        <v/>
      </c>
      <c r="AQ2596" t="str">
        <f t="shared" si="501"/>
        <v/>
      </c>
      <c r="AR2596" t="str">
        <f t="shared" si="502"/>
        <v/>
      </c>
      <c r="AS2596" t="str">
        <f t="shared" si="503"/>
        <v>ZAGAL014280J20-1</v>
      </c>
      <c r="AT2596" t="str">
        <f>IFERROR(IF(VLOOKUP(Y2596,vlookup!$I$2:$J$9,1,0)=Y2596,VLOOKUP(Y2596,vlookup!$I$2:$J$9,2,0),PROPER(Y2596)),PROPER(Y2596))</f>
        <v>Parts</v>
      </c>
      <c r="AU2596" t="str">
        <f>IFERROR(IF(B2596=VLOOKUP(B2596,vlookup!$L$2:$L$10,1,0),"Yes","No"),"No")</f>
        <v>No</v>
      </c>
    </row>
    <row r="2597" spans="1:47" ht="14.45" customHeight="1" x14ac:dyDescent="0.25">
      <c r="A2597" t="s">
        <v>1738</v>
      </c>
      <c r="B2597" s="31" t="s">
        <v>1739</v>
      </c>
      <c r="C2597">
        <v>1</v>
      </c>
      <c r="D2597">
        <v>1</v>
      </c>
      <c r="E2597" t="s">
        <v>382</v>
      </c>
      <c r="F2597" t="s">
        <v>205</v>
      </c>
      <c r="G2597" t="s">
        <v>3772</v>
      </c>
      <c r="H2597" t="s">
        <v>3773</v>
      </c>
      <c r="I2597">
        <v>76540</v>
      </c>
      <c r="J2597" s="19">
        <v>41693</v>
      </c>
      <c r="K2597" s="19">
        <v>41717</v>
      </c>
      <c r="L2597">
        <v>201403</v>
      </c>
      <c r="M2597" s="19">
        <v>41699</v>
      </c>
      <c r="N2597">
        <v>24617</v>
      </c>
      <c r="O2597" t="s">
        <v>1070</v>
      </c>
      <c r="P2597" t="s">
        <v>1245</v>
      </c>
      <c r="Q2597" t="s">
        <v>924</v>
      </c>
      <c r="R2597">
        <v>376541</v>
      </c>
      <c r="S2597" s="19">
        <v>41968</v>
      </c>
      <c r="T2597">
        <v>83958</v>
      </c>
      <c r="U2597" t="s">
        <v>357</v>
      </c>
      <c r="V2597" s="19">
        <v>41969</v>
      </c>
      <c r="W2597" t="s">
        <v>2932</v>
      </c>
      <c r="X2597" t="s">
        <v>2933</v>
      </c>
      <c r="Y2597" t="s">
        <v>95</v>
      </c>
      <c r="Z2597" t="s">
        <v>358</v>
      </c>
      <c r="AA2597" s="29">
        <v>-68.33</v>
      </c>
      <c r="AB2597">
        <v>0</v>
      </c>
      <c r="AC2597">
        <f t="shared" si="492"/>
        <v>2014</v>
      </c>
      <c r="AD2597">
        <f t="shared" si="493"/>
        <v>11</v>
      </c>
      <c r="AE2597">
        <f t="shared" si="494"/>
        <v>2014</v>
      </c>
      <c r="AF2597">
        <f t="shared" si="495"/>
        <v>2</v>
      </c>
      <c r="AG2597" t="str">
        <f>VLOOKUP(F2597,vlookup!$A$2:$E$660,2,0)</f>
        <v>Retained</v>
      </c>
      <c r="AH2597" t="str">
        <f>VLOOKUP(F2597,vlookup!$A$2:$E$660,3,0)</f>
        <v>Service Contract</v>
      </c>
      <c r="AI2597" t="str">
        <f>VLOOKUP(F2597,vlookup!$A$2:$E$660,4,0)</f>
        <v>Used Car Programs</v>
      </c>
      <c r="AJ2597" t="str">
        <f>VLOOKUP(F2597,vlookup!$A$2:$E$660,5,0)</f>
        <v>High Mileage</v>
      </c>
      <c r="AL2597">
        <f t="shared" si="496"/>
        <v>26</v>
      </c>
      <c r="AM2597">
        <f t="shared" si="497"/>
        <v>273</v>
      </c>
      <c r="AN2597">
        <f t="shared" si="498"/>
        <v>7418</v>
      </c>
      <c r="AO2597" t="str">
        <f t="shared" si="499"/>
        <v/>
      </c>
      <c r="AP2597" t="str">
        <f t="shared" si="500"/>
        <v/>
      </c>
      <c r="AQ2597" t="str">
        <f t="shared" si="501"/>
        <v/>
      </c>
      <c r="AR2597">
        <f t="shared" si="502"/>
        <v>-68.33</v>
      </c>
      <c r="AS2597" t="str">
        <f t="shared" si="503"/>
        <v>4ZJ14714B4-1</v>
      </c>
      <c r="AT2597" t="str">
        <f>IFERROR(IF(VLOOKUP(Y2597,vlookup!$I$2:$J$9,1,0)=Y2597,VLOOKUP(Y2597,vlookup!$I$2:$J$9,2,0),PROPER(Y2597)),PROPER(Y2597))</f>
        <v>Parts</v>
      </c>
      <c r="AU2597" t="str">
        <f>IFERROR(IF(B2597=VLOOKUP(B2597,vlookup!$L$2:$L$10,1,0),"Yes","No"),"No")</f>
        <v>No</v>
      </c>
    </row>
    <row r="2598" spans="1:47" ht="14.45" customHeight="1" x14ac:dyDescent="0.25">
      <c r="A2598" t="s">
        <v>1738</v>
      </c>
      <c r="B2598" s="31" t="s">
        <v>1739</v>
      </c>
      <c r="C2598">
        <v>2</v>
      </c>
      <c r="D2598">
        <v>1</v>
      </c>
      <c r="E2598" t="s">
        <v>382</v>
      </c>
      <c r="F2598" t="s">
        <v>205</v>
      </c>
      <c r="G2598" t="s">
        <v>3772</v>
      </c>
      <c r="H2598" t="s">
        <v>3773</v>
      </c>
      <c r="I2598">
        <v>76540</v>
      </c>
      <c r="J2598" s="19">
        <v>41693</v>
      </c>
      <c r="K2598" s="19">
        <v>41717</v>
      </c>
      <c r="L2598">
        <v>201403</v>
      </c>
      <c r="M2598" s="19">
        <v>41699</v>
      </c>
      <c r="N2598">
        <v>24617</v>
      </c>
      <c r="O2598" t="s">
        <v>1070</v>
      </c>
      <c r="P2598" t="s">
        <v>1245</v>
      </c>
      <c r="Q2598" t="s">
        <v>924</v>
      </c>
      <c r="R2598">
        <v>377080</v>
      </c>
      <c r="S2598" s="19">
        <v>41976</v>
      </c>
      <c r="T2598">
        <v>84023</v>
      </c>
      <c r="U2598" t="s">
        <v>357</v>
      </c>
      <c r="V2598" s="19">
        <v>41984</v>
      </c>
      <c r="W2598" t="s">
        <v>2932</v>
      </c>
      <c r="X2598" t="s">
        <v>2933</v>
      </c>
      <c r="Y2598" t="s">
        <v>95</v>
      </c>
      <c r="Z2598" t="s">
        <v>358</v>
      </c>
      <c r="AA2598" s="29">
        <v>-68.33</v>
      </c>
      <c r="AB2598">
        <v>0</v>
      </c>
      <c r="AC2598">
        <f t="shared" si="492"/>
        <v>2014</v>
      </c>
      <c r="AD2598">
        <f t="shared" si="493"/>
        <v>12</v>
      </c>
      <c r="AE2598">
        <f t="shared" si="494"/>
        <v>2014</v>
      </c>
      <c r="AF2598">
        <f t="shared" si="495"/>
        <v>2</v>
      </c>
      <c r="AG2598" t="str">
        <f>VLOOKUP(F2598,vlookup!$A$2:$E$660,2,0)</f>
        <v>Retained</v>
      </c>
      <c r="AH2598" t="str">
        <f>VLOOKUP(F2598,vlookup!$A$2:$E$660,3,0)</f>
        <v>Service Contract</v>
      </c>
      <c r="AI2598" t="str">
        <f>VLOOKUP(F2598,vlookup!$A$2:$E$660,4,0)</f>
        <v>Used Car Programs</v>
      </c>
      <c r="AJ2598" t="str">
        <f>VLOOKUP(F2598,vlookup!$A$2:$E$660,5,0)</f>
        <v>High Mileage</v>
      </c>
      <c r="AL2598">
        <f t="shared" si="496"/>
        <v>26</v>
      </c>
      <c r="AM2598">
        <f t="shared" si="497"/>
        <v>288</v>
      </c>
      <c r="AN2598">
        <f t="shared" si="498"/>
        <v>7483</v>
      </c>
      <c r="AO2598" t="str">
        <f t="shared" si="499"/>
        <v/>
      </c>
      <c r="AP2598" t="str">
        <f t="shared" si="500"/>
        <v/>
      </c>
      <c r="AQ2598" t="str">
        <f t="shared" si="501"/>
        <v/>
      </c>
      <c r="AR2598">
        <f t="shared" si="502"/>
        <v>-68.33</v>
      </c>
      <c r="AS2598" t="str">
        <f t="shared" si="503"/>
        <v>4ZJ14714B4-2</v>
      </c>
      <c r="AT2598" t="str">
        <f>IFERROR(IF(VLOOKUP(Y2598,vlookup!$I$2:$J$9,1,0)=Y2598,VLOOKUP(Y2598,vlookup!$I$2:$J$9,2,0),PROPER(Y2598)),PROPER(Y2598))</f>
        <v>Parts</v>
      </c>
      <c r="AU2598" t="str">
        <f>IFERROR(IF(B2598=VLOOKUP(B2598,vlookup!$L$2:$L$10,1,0),"Yes","No"),"No")</f>
        <v>No</v>
      </c>
    </row>
    <row r="2599" spans="1:47" ht="14.45" customHeight="1" x14ac:dyDescent="0.25">
      <c r="A2599" t="s">
        <v>1738</v>
      </c>
      <c r="B2599" s="31" t="s">
        <v>1739</v>
      </c>
      <c r="C2599">
        <v>3</v>
      </c>
      <c r="D2599">
        <v>1</v>
      </c>
      <c r="E2599" t="s">
        <v>382</v>
      </c>
      <c r="F2599" t="s">
        <v>205</v>
      </c>
      <c r="G2599" t="s">
        <v>3772</v>
      </c>
      <c r="H2599" t="s">
        <v>3773</v>
      </c>
      <c r="I2599">
        <v>76540</v>
      </c>
      <c r="J2599" s="19">
        <v>41693</v>
      </c>
      <c r="K2599" s="19">
        <v>41717</v>
      </c>
      <c r="L2599">
        <v>201403</v>
      </c>
      <c r="M2599" s="19">
        <v>41699</v>
      </c>
      <c r="N2599">
        <v>24617</v>
      </c>
      <c r="O2599" t="s">
        <v>1070</v>
      </c>
      <c r="P2599" t="s">
        <v>1245</v>
      </c>
      <c r="Q2599" t="s">
        <v>924</v>
      </c>
      <c r="R2599">
        <v>419423</v>
      </c>
      <c r="S2599" s="19">
        <v>42535</v>
      </c>
      <c r="T2599">
        <v>90244</v>
      </c>
      <c r="U2599" t="s">
        <v>356</v>
      </c>
      <c r="V2599" s="19">
        <v>42552</v>
      </c>
      <c r="W2599" t="s">
        <v>3170</v>
      </c>
      <c r="X2599" t="s">
        <v>3171</v>
      </c>
      <c r="Y2599" t="s">
        <v>95</v>
      </c>
      <c r="Z2599" t="s">
        <v>358</v>
      </c>
      <c r="AA2599" s="29">
        <v>-206.52</v>
      </c>
      <c r="AB2599">
        <v>0</v>
      </c>
      <c r="AC2599">
        <f t="shared" si="492"/>
        <v>2016</v>
      </c>
      <c r="AD2599">
        <f t="shared" si="493"/>
        <v>7</v>
      </c>
      <c r="AE2599">
        <f t="shared" si="494"/>
        <v>2014</v>
      </c>
      <c r="AF2599">
        <f t="shared" si="495"/>
        <v>2</v>
      </c>
      <c r="AG2599" t="str">
        <f>VLOOKUP(F2599,vlookup!$A$2:$E$660,2,0)</f>
        <v>Retained</v>
      </c>
      <c r="AH2599" t="str">
        <f>VLOOKUP(F2599,vlookup!$A$2:$E$660,3,0)</f>
        <v>Service Contract</v>
      </c>
      <c r="AI2599" t="str">
        <f>VLOOKUP(F2599,vlookup!$A$2:$E$660,4,0)</f>
        <v>Used Car Programs</v>
      </c>
      <c r="AJ2599" t="str">
        <f>VLOOKUP(F2599,vlookup!$A$2:$E$660,5,0)</f>
        <v>High Mileage</v>
      </c>
      <c r="AL2599">
        <f t="shared" si="496"/>
        <v>26</v>
      </c>
      <c r="AM2599">
        <f t="shared" si="497"/>
        <v>848</v>
      </c>
      <c r="AN2599">
        <f t="shared" si="498"/>
        <v>13704</v>
      </c>
      <c r="AO2599" t="str">
        <f t="shared" si="499"/>
        <v/>
      </c>
      <c r="AP2599" t="str">
        <f t="shared" si="500"/>
        <v/>
      </c>
      <c r="AQ2599" t="str">
        <f t="shared" si="501"/>
        <v/>
      </c>
      <c r="AR2599">
        <f t="shared" si="502"/>
        <v>-206.52</v>
      </c>
      <c r="AS2599" t="str">
        <f t="shared" si="503"/>
        <v>4ZJ14714B4-3</v>
      </c>
      <c r="AT2599" t="str">
        <f>IFERROR(IF(VLOOKUP(Y2599,vlookup!$I$2:$J$9,1,0)=Y2599,VLOOKUP(Y2599,vlookup!$I$2:$J$9,2,0),PROPER(Y2599)),PROPER(Y2599))</f>
        <v>Parts</v>
      </c>
      <c r="AU2599" t="str">
        <f>IFERROR(IF(B2599=VLOOKUP(B2599,vlookup!$L$2:$L$10,1,0),"Yes","No"),"No")</f>
        <v>No</v>
      </c>
    </row>
    <row r="2600" spans="1:47" ht="14.45" customHeight="1" x14ac:dyDescent="0.25">
      <c r="A2600" t="s">
        <v>1738</v>
      </c>
      <c r="B2600" s="31" t="s">
        <v>1739</v>
      </c>
      <c r="C2600">
        <v>3</v>
      </c>
      <c r="D2600">
        <v>1</v>
      </c>
      <c r="E2600" t="s">
        <v>382</v>
      </c>
      <c r="F2600" t="s">
        <v>205</v>
      </c>
      <c r="G2600" t="s">
        <v>3772</v>
      </c>
      <c r="H2600" t="s">
        <v>3773</v>
      </c>
      <c r="I2600">
        <v>76540</v>
      </c>
      <c r="J2600" s="19">
        <v>41693</v>
      </c>
      <c r="K2600" s="19">
        <v>41717</v>
      </c>
      <c r="L2600">
        <v>201403</v>
      </c>
      <c r="M2600" s="19">
        <v>41699</v>
      </c>
      <c r="N2600">
        <v>24617</v>
      </c>
      <c r="O2600" t="s">
        <v>1070</v>
      </c>
      <c r="P2600" t="s">
        <v>1245</v>
      </c>
      <c r="Q2600" t="s">
        <v>924</v>
      </c>
      <c r="R2600">
        <v>419423</v>
      </c>
      <c r="S2600" s="19">
        <v>42535</v>
      </c>
      <c r="T2600">
        <v>90244</v>
      </c>
      <c r="U2600" t="s">
        <v>356</v>
      </c>
      <c r="V2600" s="19">
        <v>42552</v>
      </c>
      <c r="W2600" t="s">
        <v>606</v>
      </c>
      <c r="X2600" t="s">
        <v>607</v>
      </c>
      <c r="Y2600" t="s">
        <v>95</v>
      </c>
      <c r="Z2600" t="s">
        <v>582</v>
      </c>
      <c r="AA2600" s="29">
        <v>-61.75</v>
      </c>
      <c r="AB2600">
        <v>0</v>
      </c>
      <c r="AC2600">
        <f t="shared" si="492"/>
        <v>2016</v>
      </c>
      <c r="AD2600">
        <f t="shared" si="493"/>
        <v>7</v>
      </c>
      <c r="AE2600">
        <f t="shared" si="494"/>
        <v>2014</v>
      </c>
      <c r="AF2600">
        <f t="shared" si="495"/>
        <v>2</v>
      </c>
      <c r="AG2600" t="str">
        <f>VLOOKUP(F2600,vlookup!$A$2:$E$660,2,0)</f>
        <v>Retained</v>
      </c>
      <c r="AH2600" t="str">
        <f>VLOOKUP(F2600,vlookup!$A$2:$E$660,3,0)</f>
        <v>Service Contract</v>
      </c>
      <c r="AI2600" t="str">
        <f>VLOOKUP(F2600,vlookup!$A$2:$E$660,4,0)</f>
        <v>Used Car Programs</v>
      </c>
      <c r="AJ2600" t="str">
        <f>VLOOKUP(F2600,vlookup!$A$2:$E$660,5,0)</f>
        <v>High Mileage</v>
      </c>
      <c r="AL2600">
        <f t="shared" si="496"/>
        <v>26</v>
      </c>
      <c r="AM2600">
        <f t="shared" si="497"/>
        <v>848</v>
      </c>
      <c r="AN2600">
        <f t="shared" si="498"/>
        <v>13704</v>
      </c>
      <c r="AO2600" t="str">
        <f t="shared" si="499"/>
        <v/>
      </c>
      <c r="AP2600" t="str">
        <f t="shared" si="500"/>
        <v/>
      </c>
      <c r="AQ2600" t="str">
        <f t="shared" si="501"/>
        <v/>
      </c>
      <c r="AR2600">
        <f t="shared" si="502"/>
        <v>-61.75</v>
      </c>
      <c r="AS2600" t="str">
        <f t="shared" si="503"/>
        <v>4ZJ14714B4-3</v>
      </c>
      <c r="AT2600" t="str">
        <f>IFERROR(IF(VLOOKUP(Y2600,vlookup!$I$2:$J$9,1,0)=Y2600,VLOOKUP(Y2600,vlookup!$I$2:$J$9,2,0),PROPER(Y2600)),PROPER(Y2600))</f>
        <v>Parts</v>
      </c>
      <c r="AU2600" t="str">
        <f>IFERROR(IF(B2600=VLOOKUP(B2600,vlookup!$L$2:$L$10,1,0),"Yes","No"),"No")</f>
        <v>No</v>
      </c>
    </row>
    <row r="2601" spans="1:47" ht="14.45" customHeight="1" x14ac:dyDescent="0.25">
      <c r="A2601" t="s">
        <v>1738</v>
      </c>
      <c r="B2601" s="31" t="s">
        <v>1739</v>
      </c>
      <c r="C2601">
        <v>3</v>
      </c>
      <c r="D2601">
        <v>1</v>
      </c>
      <c r="E2601" t="s">
        <v>382</v>
      </c>
      <c r="F2601" t="s">
        <v>205</v>
      </c>
      <c r="G2601" t="s">
        <v>3772</v>
      </c>
      <c r="H2601" t="s">
        <v>3773</v>
      </c>
      <c r="I2601">
        <v>76540</v>
      </c>
      <c r="J2601" s="19">
        <v>41693</v>
      </c>
      <c r="K2601" s="19">
        <v>41717</v>
      </c>
      <c r="L2601">
        <v>201403</v>
      </c>
      <c r="M2601" s="19">
        <v>41699</v>
      </c>
      <c r="N2601">
        <v>24617</v>
      </c>
      <c r="O2601" t="s">
        <v>1070</v>
      </c>
      <c r="P2601" t="s">
        <v>1245</v>
      </c>
      <c r="Q2601" t="s">
        <v>924</v>
      </c>
      <c r="R2601">
        <v>419423</v>
      </c>
      <c r="S2601" s="19">
        <v>42535</v>
      </c>
      <c r="T2601">
        <v>90244</v>
      </c>
      <c r="U2601" t="s">
        <v>356</v>
      </c>
      <c r="V2601" s="19">
        <v>42552</v>
      </c>
      <c r="W2601" t="s">
        <v>3172</v>
      </c>
      <c r="X2601" t="s">
        <v>3173</v>
      </c>
      <c r="Y2601" t="s">
        <v>95</v>
      </c>
      <c r="Z2601" t="s">
        <v>582</v>
      </c>
      <c r="AA2601" s="29">
        <v>-61.75</v>
      </c>
      <c r="AB2601">
        <v>0</v>
      </c>
      <c r="AC2601">
        <f t="shared" si="492"/>
        <v>2016</v>
      </c>
      <c r="AD2601">
        <f t="shared" si="493"/>
        <v>7</v>
      </c>
      <c r="AE2601">
        <f t="shared" si="494"/>
        <v>2014</v>
      </c>
      <c r="AF2601">
        <f t="shared" si="495"/>
        <v>2</v>
      </c>
      <c r="AG2601" t="str">
        <f>VLOOKUP(F2601,vlookup!$A$2:$E$660,2,0)</f>
        <v>Retained</v>
      </c>
      <c r="AH2601" t="str">
        <f>VLOOKUP(F2601,vlookup!$A$2:$E$660,3,0)</f>
        <v>Service Contract</v>
      </c>
      <c r="AI2601" t="str">
        <f>VLOOKUP(F2601,vlookup!$A$2:$E$660,4,0)</f>
        <v>Used Car Programs</v>
      </c>
      <c r="AJ2601" t="str">
        <f>VLOOKUP(F2601,vlookup!$A$2:$E$660,5,0)</f>
        <v>High Mileage</v>
      </c>
      <c r="AL2601">
        <f t="shared" si="496"/>
        <v>26</v>
      </c>
      <c r="AM2601">
        <f t="shared" si="497"/>
        <v>848</v>
      </c>
      <c r="AN2601">
        <f t="shared" si="498"/>
        <v>13704</v>
      </c>
      <c r="AO2601" t="str">
        <f t="shared" si="499"/>
        <v/>
      </c>
      <c r="AP2601" t="str">
        <f t="shared" si="500"/>
        <v/>
      </c>
      <c r="AQ2601" t="str">
        <f t="shared" si="501"/>
        <v/>
      </c>
      <c r="AR2601">
        <f t="shared" si="502"/>
        <v>-61.75</v>
      </c>
      <c r="AS2601" t="str">
        <f t="shared" si="503"/>
        <v>4ZJ14714B4-3</v>
      </c>
      <c r="AT2601" t="str">
        <f>IFERROR(IF(VLOOKUP(Y2601,vlookup!$I$2:$J$9,1,0)=Y2601,VLOOKUP(Y2601,vlookup!$I$2:$J$9,2,0),PROPER(Y2601)),PROPER(Y2601))</f>
        <v>Parts</v>
      </c>
      <c r="AU2601" t="str">
        <f>IFERROR(IF(B2601=VLOOKUP(B2601,vlookup!$L$2:$L$10,1,0),"Yes","No"),"No")</f>
        <v>No</v>
      </c>
    </row>
    <row r="2602" spans="1:47" ht="14.45" customHeight="1" x14ac:dyDescent="0.25">
      <c r="A2602" t="s">
        <v>3174</v>
      </c>
      <c r="B2602" s="31" t="s">
        <v>3627</v>
      </c>
      <c r="C2602">
        <v>1</v>
      </c>
      <c r="D2602">
        <v>1</v>
      </c>
      <c r="E2602" t="s">
        <v>382</v>
      </c>
      <c r="F2602" t="s">
        <v>205</v>
      </c>
      <c r="G2602" t="s">
        <v>3772</v>
      </c>
      <c r="H2602" t="s">
        <v>3774</v>
      </c>
      <c r="I2602">
        <v>133032</v>
      </c>
      <c r="J2602" s="19">
        <v>42285</v>
      </c>
      <c r="K2602" s="19">
        <v>42333</v>
      </c>
      <c r="L2602">
        <v>201511</v>
      </c>
      <c r="M2602" s="19">
        <v>42309</v>
      </c>
      <c r="N2602">
        <v>24617</v>
      </c>
      <c r="O2602" t="s">
        <v>1070</v>
      </c>
      <c r="P2602" t="s">
        <v>3175</v>
      </c>
      <c r="Q2602" t="s">
        <v>924</v>
      </c>
      <c r="R2602">
        <v>827969</v>
      </c>
      <c r="S2602" s="19">
        <v>42901</v>
      </c>
      <c r="T2602">
        <v>149713</v>
      </c>
      <c r="U2602" t="s">
        <v>356</v>
      </c>
      <c r="V2602" s="19">
        <v>42914</v>
      </c>
      <c r="W2602" t="s">
        <v>591</v>
      </c>
      <c r="X2602" t="s">
        <v>592</v>
      </c>
      <c r="Y2602" t="s">
        <v>95</v>
      </c>
      <c r="Z2602" t="s">
        <v>358</v>
      </c>
      <c r="AA2602" s="29">
        <v>-229.03</v>
      </c>
      <c r="AB2602">
        <v>0</v>
      </c>
      <c r="AC2602">
        <f t="shared" si="492"/>
        <v>2017</v>
      </c>
      <c r="AD2602">
        <f t="shared" si="493"/>
        <v>6</v>
      </c>
      <c r="AE2602">
        <f t="shared" si="494"/>
        <v>2015</v>
      </c>
      <c r="AF2602">
        <f t="shared" si="495"/>
        <v>10</v>
      </c>
      <c r="AG2602" t="str">
        <f>VLOOKUP(F2602,vlookup!$A$2:$E$660,2,0)</f>
        <v>Retained</v>
      </c>
      <c r="AH2602" t="str">
        <f>VLOOKUP(F2602,vlookup!$A$2:$E$660,3,0)</f>
        <v>Service Contract</v>
      </c>
      <c r="AI2602" t="str">
        <f>VLOOKUP(F2602,vlookup!$A$2:$E$660,4,0)</f>
        <v>Used Car Programs</v>
      </c>
      <c r="AJ2602" t="str">
        <f>VLOOKUP(F2602,vlookup!$A$2:$E$660,5,0)</f>
        <v>High Mileage</v>
      </c>
      <c r="AL2602">
        <f t="shared" si="496"/>
        <v>47</v>
      </c>
      <c r="AM2602">
        <f t="shared" si="497"/>
        <v>620</v>
      </c>
      <c r="AN2602">
        <f t="shared" si="498"/>
        <v>16681</v>
      </c>
      <c r="AO2602" t="str">
        <f t="shared" si="499"/>
        <v/>
      </c>
      <c r="AP2602" t="str">
        <f t="shared" si="500"/>
        <v/>
      </c>
      <c r="AQ2602" t="str">
        <f t="shared" si="501"/>
        <v/>
      </c>
      <c r="AR2602">
        <f t="shared" si="502"/>
        <v>-229.03</v>
      </c>
      <c r="AS2602" t="str">
        <f t="shared" si="503"/>
        <v>102251369-1</v>
      </c>
      <c r="AT2602" t="str">
        <f>IFERROR(IF(VLOOKUP(Y2602,vlookup!$I$2:$J$9,1,0)=Y2602,VLOOKUP(Y2602,vlookup!$I$2:$J$9,2,0),PROPER(Y2602)),PROPER(Y2602))</f>
        <v>Parts</v>
      </c>
      <c r="AU2602" t="str">
        <f>IFERROR(IF(B2602=VLOOKUP(B2602,vlookup!$L$2:$L$10,1,0),"Yes","No"),"No")</f>
        <v>No</v>
      </c>
    </row>
    <row r="2603" spans="1:47" ht="14.45" customHeight="1" x14ac:dyDescent="0.25">
      <c r="A2603" t="s">
        <v>1740</v>
      </c>
      <c r="B2603" s="31" t="s">
        <v>1741</v>
      </c>
      <c r="C2603">
        <v>1</v>
      </c>
      <c r="D2603">
        <v>1</v>
      </c>
      <c r="E2603" t="s">
        <v>382</v>
      </c>
      <c r="F2603" t="s">
        <v>238</v>
      </c>
      <c r="G2603" t="s">
        <v>3772</v>
      </c>
      <c r="H2603" t="s">
        <v>3774</v>
      </c>
      <c r="I2603">
        <v>138100</v>
      </c>
      <c r="J2603" s="19">
        <v>42358</v>
      </c>
      <c r="K2603" s="19">
        <v>42400</v>
      </c>
      <c r="L2603">
        <v>201601</v>
      </c>
      <c r="M2603" s="19">
        <v>42370</v>
      </c>
      <c r="N2603">
        <v>24616</v>
      </c>
      <c r="O2603" t="s">
        <v>1076</v>
      </c>
      <c r="P2603" t="s">
        <v>1742</v>
      </c>
      <c r="Q2603" t="s">
        <v>924</v>
      </c>
      <c r="R2603">
        <v>67873</v>
      </c>
      <c r="S2603" s="19">
        <v>42507</v>
      </c>
      <c r="T2603">
        <v>142100</v>
      </c>
      <c r="U2603" t="s">
        <v>356</v>
      </c>
      <c r="V2603" s="19">
        <v>42509</v>
      </c>
      <c r="W2603" t="s">
        <v>969</v>
      </c>
      <c r="X2603" t="s">
        <v>970</v>
      </c>
      <c r="Y2603" t="s">
        <v>95</v>
      </c>
      <c r="Z2603" t="s">
        <v>582</v>
      </c>
      <c r="AA2603" s="29">
        <v>-447.93</v>
      </c>
      <c r="AB2603">
        <v>0</v>
      </c>
      <c r="AC2603">
        <f t="shared" si="492"/>
        <v>2016</v>
      </c>
      <c r="AD2603">
        <f t="shared" si="493"/>
        <v>5</v>
      </c>
      <c r="AE2603">
        <f t="shared" si="494"/>
        <v>2015</v>
      </c>
      <c r="AF2603">
        <f t="shared" si="495"/>
        <v>12</v>
      </c>
      <c r="AG2603" t="str">
        <f>VLOOKUP(F2603,vlookup!$A$2:$E$660,2,0)</f>
        <v>Retained</v>
      </c>
      <c r="AH2603" t="str">
        <f>VLOOKUP(F2603,vlookup!$A$2:$E$660,3,0)</f>
        <v>Service Contract</v>
      </c>
      <c r="AI2603" t="str">
        <f>VLOOKUP(F2603,vlookup!$A$2:$E$660,4,0)</f>
        <v>Used Car Programs</v>
      </c>
      <c r="AJ2603" t="str">
        <f>VLOOKUP(F2603,vlookup!$A$2:$E$660,5,0)</f>
        <v>High Mileage</v>
      </c>
      <c r="AL2603">
        <f t="shared" si="496"/>
        <v>41</v>
      </c>
      <c r="AM2603">
        <f t="shared" si="497"/>
        <v>149</v>
      </c>
      <c r="AN2603">
        <f t="shared" si="498"/>
        <v>4000</v>
      </c>
      <c r="AO2603" t="str">
        <f t="shared" si="499"/>
        <v/>
      </c>
      <c r="AP2603" t="str">
        <f t="shared" si="500"/>
        <v/>
      </c>
      <c r="AQ2603" t="str">
        <f t="shared" si="501"/>
        <v/>
      </c>
      <c r="AR2603">
        <f t="shared" si="502"/>
        <v>-447.93</v>
      </c>
      <c r="AS2603" t="str">
        <f t="shared" si="503"/>
        <v>7LJ24778L5Y-1</v>
      </c>
      <c r="AT2603" t="str">
        <f>IFERROR(IF(VLOOKUP(Y2603,vlookup!$I$2:$J$9,1,0)=Y2603,VLOOKUP(Y2603,vlookup!$I$2:$J$9,2,0),PROPER(Y2603)),PROPER(Y2603))</f>
        <v>Parts</v>
      </c>
      <c r="AU2603" t="str">
        <f>IFERROR(IF(B2603=VLOOKUP(B2603,vlookup!$L$2:$L$10,1,0),"Yes","No"),"No")</f>
        <v>No</v>
      </c>
    </row>
    <row r="2604" spans="1:47" ht="14.45" customHeight="1" x14ac:dyDescent="0.25">
      <c r="A2604" t="s">
        <v>1743</v>
      </c>
      <c r="B2604" s="31" t="s">
        <v>3615</v>
      </c>
      <c r="C2604">
        <v>1</v>
      </c>
      <c r="D2604">
        <v>1</v>
      </c>
      <c r="E2604" t="s">
        <v>382</v>
      </c>
      <c r="F2604" t="s">
        <v>205</v>
      </c>
      <c r="G2604" t="s">
        <v>920</v>
      </c>
      <c r="H2604" t="s">
        <v>3721</v>
      </c>
      <c r="I2604">
        <v>130276</v>
      </c>
      <c r="J2604" s="19">
        <v>42115</v>
      </c>
      <c r="K2604" s="19">
        <v>42155</v>
      </c>
      <c r="L2604">
        <v>201505</v>
      </c>
      <c r="M2604" s="19">
        <v>42125</v>
      </c>
      <c r="N2604">
        <v>24617</v>
      </c>
      <c r="O2604" t="s">
        <v>1070</v>
      </c>
      <c r="P2604" t="s">
        <v>1744</v>
      </c>
      <c r="Q2604" t="s">
        <v>924</v>
      </c>
      <c r="R2604">
        <v>185933</v>
      </c>
      <c r="S2604" s="19">
        <v>42471</v>
      </c>
      <c r="T2604">
        <v>145624</v>
      </c>
      <c r="U2604" t="s">
        <v>356</v>
      </c>
      <c r="V2604" s="19">
        <v>42482</v>
      </c>
      <c r="W2604" t="s">
        <v>604</v>
      </c>
      <c r="X2604" t="s">
        <v>605</v>
      </c>
      <c r="Y2604" t="s">
        <v>95</v>
      </c>
      <c r="Z2604" t="s">
        <v>575</v>
      </c>
      <c r="AA2604" s="29">
        <v>-492</v>
      </c>
      <c r="AB2604">
        <v>0</v>
      </c>
      <c r="AC2604">
        <f t="shared" si="492"/>
        <v>2016</v>
      </c>
      <c r="AD2604">
        <f t="shared" si="493"/>
        <v>4</v>
      </c>
      <c r="AE2604">
        <f t="shared" si="494"/>
        <v>2015</v>
      </c>
      <c r="AF2604">
        <f t="shared" si="495"/>
        <v>4</v>
      </c>
      <c r="AG2604" t="str">
        <f>VLOOKUP(F2604,vlookup!$A$2:$E$660,2,0)</f>
        <v>Retained</v>
      </c>
      <c r="AH2604" t="str">
        <f>VLOOKUP(F2604,vlookup!$A$2:$E$660,3,0)</f>
        <v>Service Contract</v>
      </c>
      <c r="AI2604" t="str">
        <f>VLOOKUP(F2604,vlookup!$A$2:$E$660,4,0)</f>
        <v>Used Car Programs</v>
      </c>
      <c r="AJ2604" t="str">
        <f>VLOOKUP(F2604,vlookup!$A$2:$E$660,5,0)</f>
        <v>High Mileage</v>
      </c>
      <c r="AL2604">
        <f t="shared" si="496"/>
        <v>40</v>
      </c>
      <c r="AM2604">
        <f t="shared" si="497"/>
        <v>361</v>
      </c>
      <c r="AN2604">
        <f t="shared" si="498"/>
        <v>15348</v>
      </c>
      <c r="AO2604" t="str">
        <f t="shared" si="499"/>
        <v/>
      </c>
      <c r="AP2604" t="str">
        <f t="shared" si="500"/>
        <v/>
      </c>
      <c r="AQ2604" t="str">
        <f t="shared" si="501"/>
        <v/>
      </c>
      <c r="AR2604">
        <f t="shared" si="502"/>
        <v>-492</v>
      </c>
      <c r="AS2604" t="str">
        <f t="shared" si="503"/>
        <v>102108965-1</v>
      </c>
      <c r="AT2604" t="str">
        <f>IFERROR(IF(VLOOKUP(Y2604,vlookup!$I$2:$J$9,1,0)=Y2604,VLOOKUP(Y2604,vlookup!$I$2:$J$9,2,0),PROPER(Y2604)),PROPER(Y2604))</f>
        <v>Parts</v>
      </c>
      <c r="AU2604" t="str">
        <f>IFERROR(IF(B2604=VLOOKUP(B2604,vlookup!$L$2:$L$10,1,0),"Yes","No"),"No")</f>
        <v>No</v>
      </c>
    </row>
    <row r="2605" spans="1:47" ht="14.45" customHeight="1" x14ac:dyDescent="0.25">
      <c r="A2605" t="s">
        <v>1743</v>
      </c>
      <c r="B2605" s="31" t="s">
        <v>3615</v>
      </c>
      <c r="C2605">
        <v>1</v>
      </c>
      <c r="D2605">
        <v>1</v>
      </c>
      <c r="E2605" t="s">
        <v>382</v>
      </c>
      <c r="F2605" t="s">
        <v>205</v>
      </c>
      <c r="G2605" t="s">
        <v>920</v>
      </c>
      <c r="H2605" t="s">
        <v>3721</v>
      </c>
      <c r="I2605">
        <v>130276</v>
      </c>
      <c r="J2605" s="19">
        <v>42115</v>
      </c>
      <c r="K2605" s="19">
        <v>42155</v>
      </c>
      <c r="L2605">
        <v>201505</v>
      </c>
      <c r="M2605" s="19">
        <v>42125</v>
      </c>
      <c r="N2605">
        <v>24617</v>
      </c>
      <c r="O2605" t="s">
        <v>1070</v>
      </c>
      <c r="P2605" t="s">
        <v>1744</v>
      </c>
      <c r="Q2605" t="s">
        <v>924</v>
      </c>
      <c r="R2605">
        <v>185933</v>
      </c>
      <c r="S2605" s="19">
        <v>42471</v>
      </c>
      <c r="T2605">
        <v>145624</v>
      </c>
      <c r="U2605" t="s">
        <v>356</v>
      </c>
      <c r="V2605" s="19">
        <v>42482</v>
      </c>
      <c r="W2605" t="s">
        <v>3404</v>
      </c>
      <c r="X2605" t="s">
        <v>3405</v>
      </c>
      <c r="Y2605" t="s">
        <v>95</v>
      </c>
      <c r="Z2605" t="s">
        <v>575</v>
      </c>
      <c r="AA2605" s="29">
        <v>-4.97</v>
      </c>
      <c r="AB2605">
        <v>0</v>
      </c>
      <c r="AC2605">
        <f t="shared" si="492"/>
        <v>2016</v>
      </c>
      <c r="AD2605">
        <f t="shared" si="493"/>
        <v>4</v>
      </c>
      <c r="AE2605">
        <f t="shared" si="494"/>
        <v>2015</v>
      </c>
      <c r="AF2605">
        <f t="shared" si="495"/>
        <v>4</v>
      </c>
      <c r="AG2605" t="str">
        <f>VLOOKUP(F2605,vlookup!$A$2:$E$660,2,0)</f>
        <v>Retained</v>
      </c>
      <c r="AH2605" t="str">
        <f>VLOOKUP(F2605,vlookup!$A$2:$E$660,3,0)</f>
        <v>Service Contract</v>
      </c>
      <c r="AI2605" t="str">
        <f>VLOOKUP(F2605,vlookup!$A$2:$E$660,4,0)</f>
        <v>Used Car Programs</v>
      </c>
      <c r="AJ2605" t="str">
        <f>VLOOKUP(F2605,vlookup!$A$2:$E$660,5,0)</f>
        <v>High Mileage</v>
      </c>
      <c r="AL2605">
        <f t="shared" si="496"/>
        <v>40</v>
      </c>
      <c r="AM2605">
        <f t="shared" si="497"/>
        <v>361</v>
      </c>
      <c r="AN2605">
        <f t="shared" si="498"/>
        <v>15348</v>
      </c>
      <c r="AO2605" t="str">
        <f t="shared" si="499"/>
        <v/>
      </c>
      <c r="AP2605" t="str">
        <f t="shared" si="500"/>
        <v/>
      </c>
      <c r="AQ2605" t="str">
        <f t="shared" si="501"/>
        <v/>
      </c>
      <c r="AR2605">
        <f t="shared" si="502"/>
        <v>-4.97</v>
      </c>
      <c r="AS2605" t="str">
        <f t="shared" si="503"/>
        <v>102108965-1</v>
      </c>
      <c r="AT2605" t="str">
        <f>IFERROR(IF(VLOOKUP(Y2605,vlookup!$I$2:$J$9,1,0)=Y2605,VLOOKUP(Y2605,vlookup!$I$2:$J$9,2,0),PROPER(Y2605)),PROPER(Y2605))</f>
        <v>Parts</v>
      </c>
      <c r="AU2605" t="str">
        <f>IFERROR(IF(B2605=VLOOKUP(B2605,vlookup!$L$2:$L$10,1,0),"Yes","No"),"No")</f>
        <v>No</v>
      </c>
    </row>
    <row r="2606" spans="1:47" ht="14.45" customHeight="1" x14ac:dyDescent="0.25">
      <c r="A2606" t="s">
        <v>1745</v>
      </c>
      <c r="B2606" s="31" t="s">
        <v>1746</v>
      </c>
      <c r="C2606">
        <v>1</v>
      </c>
      <c r="D2606">
        <v>1</v>
      </c>
      <c r="E2606" t="s">
        <v>382</v>
      </c>
      <c r="F2606" t="s">
        <v>205</v>
      </c>
      <c r="G2606" t="s">
        <v>920</v>
      </c>
      <c r="H2606" t="s">
        <v>3721</v>
      </c>
      <c r="I2606">
        <v>131731</v>
      </c>
      <c r="J2606" s="19">
        <v>41708</v>
      </c>
      <c r="K2606" s="19">
        <v>41751</v>
      </c>
      <c r="L2606">
        <v>201404</v>
      </c>
      <c r="M2606" s="19">
        <v>41730</v>
      </c>
      <c r="N2606">
        <v>24617</v>
      </c>
      <c r="O2606" t="s">
        <v>1070</v>
      </c>
      <c r="P2606" t="s">
        <v>3749</v>
      </c>
      <c r="Q2606" t="s">
        <v>924</v>
      </c>
      <c r="R2606">
        <v>39616</v>
      </c>
      <c r="S2606" s="19">
        <v>41740</v>
      </c>
      <c r="T2606">
        <v>132128</v>
      </c>
      <c r="U2606" t="s">
        <v>357</v>
      </c>
      <c r="V2606" s="19">
        <v>41753</v>
      </c>
      <c r="W2606" t="s">
        <v>624</v>
      </c>
      <c r="X2606" t="s">
        <v>625</v>
      </c>
      <c r="Y2606" t="s">
        <v>95</v>
      </c>
      <c r="Z2606" t="s">
        <v>364</v>
      </c>
      <c r="AA2606" s="29">
        <v>-39.04</v>
      </c>
      <c r="AB2606">
        <v>0</v>
      </c>
      <c r="AC2606">
        <f t="shared" si="492"/>
        <v>2014</v>
      </c>
      <c r="AD2606">
        <f t="shared" si="493"/>
        <v>4</v>
      </c>
      <c r="AE2606">
        <f t="shared" si="494"/>
        <v>2014</v>
      </c>
      <c r="AF2606">
        <f t="shared" si="495"/>
        <v>3</v>
      </c>
      <c r="AG2606" t="str">
        <f>VLOOKUP(F2606,vlookup!$A$2:$E$660,2,0)</f>
        <v>Retained</v>
      </c>
      <c r="AH2606" t="str">
        <f>VLOOKUP(F2606,vlookup!$A$2:$E$660,3,0)</f>
        <v>Service Contract</v>
      </c>
      <c r="AI2606" t="str">
        <f>VLOOKUP(F2606,vlookup!$A$2:$E$660,4,0)</f>
        <v>Used Car Programs</v>
      </c>
      <c r="AJ2606" t="str">
        <f>VLOOKUP(F2606,vlookup!$A$2:$E$660,5,0)</f>
        <v>High Mileage</v>
      </c>
      <c r="AL2606">
        <f t="shared" si="496"/>
        <v>42</v>
      </c>
      <c r="AM2606">
        <f t="shared" si="497"/>
        <v>44</v>
      </c>
      <c r="AN2606">
        <f t="shared" si="498"/>
        <v>397</v>
      </c>
      <c r="AO2606" t="str">
        <f t="shared" si="499"/>
        <v/>
      </c>
      <c r="AP2606">
        <f t="shared" si="500"/>
        <v>-39.04</v>
      </c>
      <c r="AQ2606" t="str">
        <f t="shared" si="501"/>
        <v/>
      </c>
      <c r="AR2606" t="str">
        <f t="shared" si="502"/>
        <v/>
      </c>
      <c r="AS2606" t="str">
        <f t="shared" si="503"/>
        <v>6N707655C4-1</v>
      </c>
      <c r="AT2606" t="str">
        <f>IFERROR(IF(VLOOKUP(Y2606,vlookup!$I$2:$J$9,1,0)=Y2606,VLOOKUP(Y2606,vlookup!$I$2:$J$9,2,0),PROPER(Y2606)),PROPER(Y2606))</f>
        <v>Parts</v>
      </c>
      <c r="AU2606" t="str">
        <f>IFERROR(IF(B2606=VLOOKUP(B2606,vlookup!$L$2:$L$10,1,0),"Yes","No"),"No")</f>
        <v>No</v>
      </c>
    </row>
    <row r="2607" spans="1:47" ht="14.45" customHeight="1" x14ac:dyDescent="0.25">
      <c r="A2607" t="s">
        <v>1745</v>
      </c>
      <c r="B2607" s="31" t="s">
        <v>1746</v>
      </c>
      <c r="C2607">
        <v>1</v>
      </c>
      <c r="D2607">
        <v>1</v>
      </c>
      <c r="E2607" t="s">
        <v>382</v>
      </c>
      <c r="F2607" t="s">
        <v>205</v>
      </c>
      <c r="G2607" t="s">
        <v>920</v>
      </c>
      <c r="H2607" t="s">
        <v>3721</v>
      </c>
      <c r="I2607">
        <v>131731</v>
      </c>
      <c r="J2607" s="19">
        <v>41708</v>
      </c>
      <c r="K2607" s="19">
        <v>41751</v>
      </c>
      <c r="L2607">
        <v>201404</v>
      </c>
      <c r="M2607" s="19">
        <v>41730</v>
      </c>
      <c r="N2607">
        <v>24617</v>
      </c>
      <c r="O2607" t="s">
        <v>1070</v>
      </c>
      <c r="P2607" t="s">
        <v>3749</v>
      </c>
      <c r="Q2607" t="s">
        <v>924</v>
      </c>
      <c r="R2607">
        <v>39616</v>
      </c>
      <c r="S2607" s="19">
        <v>41740</v>
      </c>
      <c r="T2607">
        <v>132128</v>
      </c>
      <c r="U2607" t="s">
        <v>357</v>
      </c>
      <c r="V2607" s="19">
        <v>41753</v>
      </c>
      <c r="W2607" t="s">
        <v>2785</v>
      </c>
      <c r="X2607" t="s">
        <v>2786</v>
      </c>
      <c r="Y2607" t="s">
        <v>95</v>
      </c>
      <c r="Z2607" t="s">
        <v>364</v>
      </c>
      <c r="AA2607" s="29">
        <v>-1500</v>
      </c>
      <c r="AB2607">
        <v>0</v>
      </c>
      <c r="AC2607">
        <f t="shared" si="492"/>
        <v>2014</v>
      </c>
      <c r="AD2607">
        <f t="shared" si="493"/>
        <v>4</v>
      </c>
      <c r="AE2607">
        <f t="shared" si="494"/>
        <v>2014</v>
      </c>
      <c r="AF2607">
        <f t="shared" si="495"/>
        <v>3</v>
      </c>
      <c r="AG2607" t="str">
        <f>VLOOKUP(F2607,vlookup!$A$2:$E$660,2,0)</f>
        <v>Retained</v>
      </c>
      <c r="AH2607" t="str">
        <f>VLOOKUP(F2607,vlookup!$A$2:$E$660,3,0)</f>
        <v>Service Contract</v>
      </c>
      <c r="AI2607" t="str">
        <f>VLOOKUP(F2607,vlookup!$A$2:$E$660,4,0)</f>
        <v>Used Car Programs</v>
      </c>
      <c r="AJ2607" t="str">
        <f>VLOOKUP(F2607,vlookup!$A$2:$E$660,5,0)</f>
        <v>High Mileage</v>
      </c>
      <c r="AL2607">
        <f t="shared" si="496"/>
        <v>42</v>
      </c>
      <c r="AM2607">
        <f t="shared" si="497"/>
        <v>44</v>
      </c>
      <c r="AN2607">
        <f t="shared" si="498"/>
        <v>397</v>
      </c>
      <c r="AO2607" t="str">
        <f t="shared" si="499"/>
        <v/>
      </c>
      <c r="AP2607">
        <f t="shared" si="500"/>
        <v>-1500</v>
      </c>
      <c r="AQ2607" t="str">
        <f t="shared" si="501"/>
        <v/>
      </c>
      <c r="AR2607" t="str">
        <f t="shared" si="502"/>
        <v/>
      </c>
      <c r="AS2607" t="str">
        <f t="shared" si="503"/>
        <v>6N707655C4-1</v>
      </c>
      <c r="AT2607" t="str">
        <f>IFERROR(IF(VLOOKUP(Y2607,vlookup!$I$2:$J$9,1,0)=Y2607,VLOOKUP(Y2607,vlookup!$I$2:$J$9,2,0),PROPER(Y2607)),PROPER(Y2607))</f>
        <v>Parts</v>
      </c>
      <c r="AU2607" t="str">
        <f>IFERROR(IF(B2607=VLOOKUP(B2607,vlookup!$L$2:$L$10,1,0),"Yes","No"),"No")</f>
        <v>No</v>
      </c>
    </row>
    <row r="2608" spans="1:47" ht="14.45" customHeight="1" x14ac:dyDescent="0.25">
      <c r="A2608" t="s">
        <v>1747</v>
      </c>
      <c r="B2608" s="31" t="s">
        <v>1748</v>
      </c>
      <c r="C2608">
        <v>2</v>
      </c>
      <c r="D2608">
        <v>1</v>
      </c>
      <c r="E2608" t="s">
        <v>382</v>
      </c>
      <c r="F2608" t="s">
        <v>60</v>
      </c>
      <c r="G2608" t="s">
        <v>920</v>
      </c>
      <c r="H2608" t="s">
        <v>3775</v>
      </c>
      <c r="I2608">
        <v>148862</v>
      </c>
      <c r="J2608" s="19">
        <v>41063</v>
      </c>
      <c r="K2608" s="19">
        <v>41089</v>
      </c>
      <c r="L2608">
        <v>201206</v>
      </c>
      <c r="M2608" s="19">
        <v>41061</v>
      </c>
      <c r="N2608">
        <v>24617</v>
      </c>
      <c r="O2608" t="s">
        <v>1070</v>
      </c>
      <c r="P2608" t="s">
        <v>1749</v>
      </c>
      <c r="Q2608" t="s">
        <v>924</v>
      </c>
      <c r="R2608">
        <v>154581</v>
      </c>
      <c r="S2608" s="19">
        <v>41211</v>
      </c>
      <c r="T2608">
        <v>154708</v>
      </c>
      <c r="U2608" t="s">
        <v>357</v>
      </c>
      <c r="V2608" s="19">
        <v>41274</v>
      </c>
      <c r="W2608" t="s">
        <v>3030</v>
      </c>
      <c r="X2608" t="s">
        <v>3031</v>
      </c>
      <c r="Y2608" t="s">
        <v>95</v>
      </c>
      <c r="Z2608" t="s">
        <v>14</v>
      </c>
      <c r="AA2608" s="29">
        <v>-89.7</v>
      </c>
      <c r="AB2608" t="s">
        <v>544</v>
      </c>
      <c r="AC2608">
        <f t="shared" si="492"/>
        <v>2012</v>
      </c>
      <c r="AD2608">
        <f t="shared" si="493"/>
        <v>12</v>
      </c>
      <c r="AE2608">
        <f t="shared" si="494"/>
        <v>2012</v>
      </c>
      <c r="AF2608">
        <f t="shared" si="495"/>
        <v>6</v>
      </c>
      <c r="AG2608" t="str">
        <f>VLOOKUP(F2608,vlookup!$A$2:$E$660,2,0)</f>
        <v>Retained</v>
      </c>
      <c r="AH2608" t="str">
        <f>VLOOKUP(F2608,vlookup!$A$2:$E$660,3,0)</f>
        <v>Service Contract</v>
      </c>
      <c r="AI2608" t="str">
        <f>VLOOKUP(F2608,vlookup!$A$2:$E$660,4,0)</f>
        <v>Used Car Programs</v>
      </c>
      <c r="AJ2608" t="str">
        <f>VLOOKUP(F2608,vlookup!$A$2:$E$660,5,0)</f>
        <v>High Mileage</v>
      </c>
      <c r="AL2608">
        <f t="shared" si="496"/>
        <v>26</v>
      </c>
      <c r="AM2608">
        <f t="shared" si="497"/>
        <v>208</v>
      </c>
      <c r="AN2608">
        <f t="shared" si="498"/>
        <v>5846</v>
      </c>
      <c r="AO2608" t="str">
        <f t="shared" si="499"/>
        <v/>
      </c>
      <c r="AP2608" t="str">
        <f t="shared" si="500"/>
        <v/>
      </c>
      <c r="AQ2608" t="str">
        <f t="shared" si="501"/>
        <v/>
      </c>
      <c r="AR2608">
        <f t="shared" si="502"/>
        <v>-89.7</v>
      </c>
      <c r="AS2608" t="str">
        <f t="shared" si="503"/>
        <v>5C622783F2Y-2</v>
      </c>
      <c r="AT2608" t="str">
        <f>IFERROR(IF(VLOOKUP(Y2608,vlookup!$I$2:$J$9,1,0)=Y2608,VLOOKUP(Y2608,vlookup!$I$2:$J$9,2,0),PROPER(Y2608)),PROPER(Y2608))</f>
        <v>Parts</v>
      </c>
      <c r="AU2608" t="str">
        <f>IFERROR(IF(B2608=VLOOKUP(B2608,vlookup!$L$2:$L$10,1,0),"Yes","No"),"No")</f>
        <v>No</v>
      </c>
    </row>
    <row r="2609" spans="1:47" ht="14.45" customHeight="1" x14ac:dyDescent="0.25">
      <c r="A2609" t="s">
        <v>1747</v>
      </c>
      <c r="B2609" s="31" t="s">
        <v>1748</v>
      </c>
      <c r="C2609">
        <v>2</v>
      </c>
      <c r="D2609">
        <v>1</v>
      </c>
      <c r="E2609" t="s">
        <v>382</v>
      </c>
      <c r="F2609" t="s">
        <v>60</v>
      </c>
      <c r="G2609" t="s">
        <v>920</v>
      </c>
      <c r="H2609" t="s">
        <v>3775</v>
      </c>
      <c r="I2609">
        <v>148862</v>
      </c>
      <c r="J2609" s="19">
        <v>41063</v>
      </c>
      <c r="K2609" s="19">
        <v>41089</v>
      </c>
      <c r="L2609">
        <v>201206</v>
      </c>
      <c r="M2609" s="19">
        <v>41061</v>
      </c>
      <c r="N2609">
        <v>24617</v>
      </c>
      <c r="O2609" t="s">
        <v>1070</v>
      </c>
      <c r="P2609" t="s">
        <v>1749</v>
      </c>
      <c r="Q2609" t="s">
        <v>924</v>
      </c>
      <c r="R2609">
        <v>154581</v>
      </c>
      <c r="S2609" s="19">
        <v>41211</v>
      </c>
      <c r="T2609">
        <v>154708</v>
      </c>
      <c r="U2609" t="s">
        <v>357</v>
      </c>
      <c r="V2609" s="19">
        <v>41274</v>
      </c>
      <c r="W2609" t="s">
        <v>3034</v>
      </c>
      <c r="X2609" t="s">
        <v>3035</v>
      </c>
      <c r="Y2609" t="s">
        <v>95</v>
      </c>
      <c r="Z2609" t="s">
        <v>369</v>
      </c>
      <c r="AA2609" s="29">
        <v>-1137.25</v>
      </c>
      <c r="AB2609" t="s">
        <v>544</v>
      </c>
      <c r="AC2609">
        <f t="shared" si="492"/>
        <v>2012</v>
      </c>
      <c r="AD2609">
        <f t="shared" si="493"/>
        <v>12</v>
      </c>
      <c r="AE2609">
        <f t="shared" si="494"/>
        <v>2012</v>
      </c>
      <c r="AF2609">
        <f t="shared" si="495"/>
        <v>6</v>
      </c>
      <c r="AG2609" t="str">
        <f>VLOOKUP(F2609,vlookup!$A$2:$E$660,2,0)</f>
        <v>Retained</v>
      </c>
      <c r="AH2609" t="str">
        <f>VLOOKUP(F2609,vlookup!$A$2:$E$660,3,0)</f>
        <v>Service Contract</v>
      </c>
      <c r="AI2609" t="str">
        <f>VLOOKUP(F2609,vlookup!$A$2:$E$660,4,0)</f>
        <v>Used Car Programs</v>
      </c>
      <c r="AJ2609" t="str">
        <f>VLOOKUP(F2609,vlookup!$A$2:$E$660,5,0)</f>
        <v>High Mileage</v>
      </c>
      <c r="AL2609">
        <f t="shared" si="496"/>
        <v>26</v>
      </c>
      <c r="AM2609">
        <f t="shared" si="497"/>
        <v>208</v>
      </c>
      <c r="AN2609">
        <f t="shared" si="498"/>
        <v>5846</v>
      </c>
      <c r="AO2609" t="str">
        <f t="shared" si="499"/>
        <v/>
      </c>
      <c r="AP2609" t="str">
        <f t="shared" si="500"/>
        <v/>
      </c>
      <c r="AQ2609" t="str">
        <f t="shared" si="501"/>
        <v/>
      </c>
      <c r="AR2609">
        <f t="shared" si="502"/>
        <v>-1137.25</v>
      </c>
      <c r="AS2609" t="str">
        <f t="shared" si="503"/>
        <v>5C622783F2Y-2</v>
      </c>
      <c r="AT2609" t="str">
        <f>IFERROR(IF(VLOOKUP(Y2609,vlookup!$I$2:$J$9,1,0)=Y2609,VLOOKUP(Y2609,vlookup!$I$2:$J$9,2,0),PROPER(Y2609)),PROPER(Y2609))</f>
        <v>Parts</v>
      </c>
      <c r="AU2609" t="str">
        <f>IFERROR(IF(B2609=VLOOKUP(B2609,vlookup!$L$2:$L$10,1,0),"Yes","No"),"No")</f>
        <v>No</v>
      </c>
    </row>
    <row r="2610" spans="1:47" ht="14.45" customHeight="1" x14ac:dyDescent="0.25">
      <c r="A2610" t="s">
        <v>1747</v>
      </c>
      <c r="B2610" s="31" t="s">
        <v>1748</v>
      </c>
      <c r="C2610">
        <v>2</v>
      </c>
      <c r="D2610">
        <v>1</v>
      </c>
      <c r="E2610" t="s">
        <v>382</v>
      </c>
      <c r="F2610" t="s">
        <v>60</v>
      </c>
      <c r="G2610" t="s">
        <v>920</v>
      </c>
      <c r="H2610" t="s">
        <v>3775</v>
      </c>
      <c r="I2610">
        <v>148862</v>
      </c>
      <c r="J2610" s="19">
        <v>41063</v>
      </c>
      <c r="K2610" s="19">
        <v>41089</v>
      </c>
      <c r="L2610">
        <v>201206</v>
      </c>
      <c r="M2610" s="19">
        <v>41061</v>
      </c>
      <c r="N2610">
        <v>24617</v>
      </c>
      <c r="O2610" t="s">
        <v>1070</v>
      </c>
      <c r="P2610" t="s">
        <v>1749</v>
      </c>
      <c r="Q2610" t="s">
        <v>924</v>
      </c>
      <c r="R2610">
        <v>154581</v>
      </c>
      <c r="S2610" s="19">
        <v>41211</v>
      </c>
      <c r="T2610">
        <v>154708</v>
      </c>
      <c r="U2610" t="s">
        <v>357</v>
      </c>
      <c r="V2610" s="19">
        <v>41274</v>
      </c>
      <c r="W2610" t="s">
        <v>3388</v>
      </c>
      <c r="X2610" t="s">
        <v>3389</v>
      </c>
      <c r="Y2610" t="s">
        <v>95</v>
      </c>
      <c r="Z2610" t="s">
        <v>369</v>
      </c>
      <c r="AA2610" s="29">
        <v>-25.47</v>
      </c>
      <c r="AB2610" t="s">
        <v>544</v>
      </c>
      <c r="AC2610">
        <f t="shared" si="492"/>
        <v>2012</v>
      </c>
      <c r="AD2610">
        <f t="shared" si="493"/>
        <v>12</v>
      </c>
      <c r="AE2610">
        <f t="shared" si="494"/>
        <v>2012</v>
      </c>
      <c r="AF2610">
        <f t="shared" si="495"/>
        <v>6</v>
      </c>
      <c r="AG2610" t="str">
        <f>VLOOKUP(F2610,vlookup!$A$2:$E$660,2,0)</f>
        <v>Retained</v>
      </c>
      <c r="AH2610" t="str">
        <f>VLOOKUP(F2610,vlookup!$A$2:$E$660,3,0)</f>
        <v>Service Contract</v>
      </c>
      <c r="AI2610" t="str">
        <f>VLOOKUP(F2610,vlookup!$A$2:$E$660,4,0)</f>
        <v>Used Car Programs</v>
      </c>
      <c r="AJ2610" t="str">
        <f>VLOOKUP(F2610,vlookup!$A$2:$E$660,5,0)</f>
        <v>High Mileage</v>
      </c>
      <c r="AL2610">
        <f t="shared" si="496"/>
        <v>26</v>
      </c>
      <c r="AM2610">
        <f t="shared" si="497"/>
        <v>208</v>
      </c>
      <c r="AN2610">
        <f t="shared" si="498"/>
        <v>5846</v>
      </c>
      <c r="AO2610" t="str">
        <f t="shared" si="499"/>
        <v/>
      </c>
      <c r="AP2610" t="str">
        <f t="shared" si="500"/>
        <v/>
      </c>
      <c r="AQ2610" t="str">
        <f t="shared" si="501"/>
        <v/>
      </c>
      <c r="AR2610">
        <f t="shared" si="502"/>
        <v>-25.47</v>
      </c>
      <c r="AS2610" t="str">
        <f t="shared" si="503"/>
        <v>5C622783F2Y-2</v>
      </c>
      <c r="AT2610" t="str">
        <f>IFERROR(IF(VLOOKUP(Y2610,vlookup!$I$2:$J$9,1,0)=Y2610,VLOOKUP(Y2610,vlookup!$I$2:$J$9,2,0),PROPER(Y2610)),PROPER(Y2610))</f>
        <v>Parts</v>
      </c>
      <c r="AU2610" t="str">
        <f>IFERROR(IF(B2610=VLOOKUP(B2610,vlookup!$L$2:$L$10,1,0),"Yes","No"),"No")</f>
        <v>No</v>
      </c>
    </row>
    <row r="2611" spans="1:47" ht="14.45" customHeight="1" x14ac:dyDescent="0.25">
      <c r="A2611" t="s">
        <v>1750</v>
      </c>
      <c r="B2611" s="31" t="s">
        <v>1751</v>
      </c>
      <c r="C2611">
        <v>1</v>
      </c>
      <c r="D2611">
        <v>1</v>
      </c>
      <c r="E2611" t="s">
        <v>382</v>
      </c>
      <c r="F2611" t="s">
        <v>60</v>
      </c>
      <c r="G2611" t="s">
        <v>920</v>
      </c>
      <c r="H2611" t="s">
        <v>921</v>
      </c>
      <c r="I2611">
        <v>143173</v>
      </c>
      <c r="J2611" s="19">
        <v>41322</v>
      </c>
      <c r="K2611" s="19">
        <v>41361</v>
      </c>
      <c r="L2611">
        <v>201303</v>
      </c>
      <c r="M2611" s="19">
        <v>41334</v>
      </c>
      <c r="N2611">
        <v>24616</v>
      </c>
      <c r="O2611" t="s">
        <v>1076</v>
      </c>
      <c r="P2611" t="s">
        <v>1749</v>
      </c>
      <c r="Q2611" t="s">
        <v>924</v>
      </c>
      <c r="R2611">
        <v>158349</v>
      </c>
      <c r="S2611" s="19">
        <v>41477</v>
      </c>
      <c r="T2611">
        <v>145686</v>
      </c>
      <c r="U2611" t="s">
        <v>357</v>
      </c>
      <c r="V2611" s="19">
        <v>41495</v>
      </c>
      <c r="W2611" t="s">
        <v>3030</v>
      </c>
      <c r="X2611" t="s">
        <v>3031</v>
      </c>
      <c r="Y2611" t="s">
        <v>95</v>
      </c>
      <c r="Z2611" t="s">
        <v>14</v>
      </c>
      <c r="AA2611" s="29">
        <v>-128.38999999999999</v>
      </c>
      <c r="AB2611" t="s">
        <v>544</v>
      </c>
      <c r="AC2611">
        <f t="shared" si="492"/>
        <v>2013</v>
      </c>
      <c r="AD2611">
        <f t="shared" si="493"/>
        <v>8</v>
      </c>
      <c r="AE2611">
        <f t="shared" si="494"/>
        <v>2013</v>
      </c>
      <c r="AF2611">
        <f t="shared" si="495"/>
        <v>2</v>
      </c>
      <c r="AG2611" t="str">
        <f>VLOOKUP(F2611,vlookup!$A$2:$E$660,2,0)</f>
        <v>Retained</v>
      </c>
      <c r="AH2611" t="str">
        <f>VLOOKUP(F2611,vlookup!$A$2:$E$660,3,0)</f>
        <v>Service Contract</v>
      </c>
      <c r="AI2611" t="str">
        <f>VLOOKUP(F2611,vlookup!$A$2:$E$660,4,0)</f>
        <v>Used Car Programs</v>
      </c>
      <c r="AJ2611" t="str">
        <f>VLOOKUP(F2611,vlookup!$A$2:$E$660,5,0)</f>
        <v>High Mileage</v>
      </c>
      <c r="AL2611">
        <f t="shared" si="496"/>
        <v>41</v>
      </c>
      <c r="AM2611">
        <f t="shared" si="497"/>
        <v>172</v>
      </c>
      <c r="AN2611">
        <f t="shared" si="498"/>
        <v>2513</v>
      </c>
      <c r="AO2611" t="str">
        <f t="shared" si="499"/>
        <v/>
      </c>
      <c r="AP2611" t="str">
        <f t="shared" si="500"/>
        <v/>
      </c>
      <c r="AQ2611" t="str">
        <f t="shared" si="501"/>
        <v/>
      </c>
      <c r="AR2611">
        <f t="shared" si="502"/>
        <v>-128.38999999999999</v>
      </c>
      <c r="AS2611" t="str">
        <f t="shared" si="503"/>
        <v>5C717024B3Y-1</v>
      </c>
      <c r="AT2611" t="str">
        <f>IFERROR(IF(VLOOKUP(Y2611,vlookup!$I$2:$J$9,1,0)=Y2611,VLOOKUP(Y2611,vlookup!$I$2:$J$9,2,0),PROPER(Y2611)),PROPER(Y2611))</f>
        <v>Parts</v>
      </c>
      <c r="AU2611" t="str">
        <f>IFERROR(IF(B2611=VLOOKUP(B2611,vlookup!$L$2:$L$10,1,0),"Yes","No"),"No")</f>
        <v>No</v>
      </c>
    </row>
    <row r="2612" spans="1:47" ht="14.45" customHeight="1" x14ac:dyDescent="0.25">
      <c r="A2612" t="s">
        <v>1750</v>
      </c>
      <c r="B2612" s="31" t="s">
        <v>1751</v>
      </c>
      <c r="C2612">
        <v>1</v>
      </c>
      <c r="D2612">
        <v>1</v>
      </c>
      <c r="E2612" t="s">
        <v>382</v>
      </c>
      <c r="F2612" t="s">
        <v>60</v>
      </c>
      <c r="G2612" t="s">
        <v>920</v>
      </c>
      <c r="H2612" t="s">
        <v>921</v>
      </c>
      <c r="I2612">
        <v>143173</v>
      </c>
      <c r="J2612" s="19">
        <v>41322</v>
      </c>
      <c r="K2612" s="19">
        <v>41361</v>
      </c>
      <c r="L2612">
        <v>201303</v>
      </c>
      <c r="M2612" s="19">
        <v>41334</v>
      </c>
      <c r="N2612">
        <v>24616</v>
      </c>
      <c r="O2612" t="s">
        <v>1076</v>
      </c>
      <c r="P2612" t="s">
        <v>1749</v>
      </c>
      <c r="Q2612" t="s">
        <v>924</v>
      </c>
      <c r="R2612">
        <v>158349</v>
      </c>
      <c r="S2612" s="19">
        <v>41477</v>
      </c>
      <c r="T2612">
        <v>145686</v>
      </c>
      <c r="U2612" t="s">
        <v>357</v>
      </c>
      <c r="V2612" s="19">
        <v>41495</v>
      </c>
      <c r="W2612" t="s">
        <v>3430</v>
      </c>
      <c r="X2612" t="s">
        <v>3155</v>
      </c>
      <c r="Y2612" t="s">
        <v>95</v>
      </c>
      <c r="Z2612" t="s">
        <v>369</v>
      </c>
      <c r="AA2612" s="29">
        <v>-24.56</v>
      </c>
      <c r="AB2612" t="s">
        <v>544</v>
      </c>
      <c r="AC2612">
        <f t="shared" si="492"/>
        <v>2013</v>
      </c>
      <c r="AD2612">
        <f t="shared" si="493"/>
        <v>8</v>
      </c>
      <c r="AE2612">
        <f t="shared" si="494"/>
        <v>2013</v>
      </c>
      <c r="AF2612">
        <f t="shared" si="495"/>
        <v>2</v>
      </c>
      <c r="AG2612" t="str">
        <f>VLOOKUP(F2612,vlookup!$A$2:$E$660,2,0)</f>
        <v>Retained</v>
      </c>
      <c r="AH2612" t="str">
        <f>VLOOKUP(F2612,vlookup!$A$2:$E$660,3,0)</f>
        <v>Service Contract</v>
      </c>
      <c r="AI2612" t="str">
        <f>VLOOKUP(F2612,vlookup!$A$2:$E$660,4,0)</f>
        <v>Used Car Programs</v>
      </c>
      <c r="AJ2612" t="str">
        <f>VLOOKUP(F2612,vlookup!$A$2:$E$660,5,0)</f>
        <v>High Mileage</v>
      </c>
      <c r="AL2612">
        <f t="shared" si="496"/>
        <v>41</v>
      </c>
      <c r="AM2612">
        <f t="shared" si="497"/>
        <v>172</v>
      </c>
      <c r="AN2612">
        <f t="shared" si="498"/>
        <v>2513</v>
      </c>
      <c r="AO2612" t="str">
        <f t="shared" si="499"/>
        <v/>
      </c>
      <c r="AP2612" t="str">
        <f t="shared" si="500"/>
        <v/>
      </c>
      <c r="AQ2612" t="str">
        <f t="shared" si="501"/>
        <v/>
      </c>
      <c r="AR2612">
        <f t="shared" si="502"/>
        <v>-24.56</v>
      </c>
      <c r="AS2612" t="str">
        <f t="shared" si="503"/>
        <v>5C717024B3Y-1</v>
      </c>
      <c r="AT2612" t="str">
        <f>IFERROR(IF(VLOOKUP(Y2612,vlookup!$I$2:$J$9,1,0)=Y2612,VLOOKUP(Y2612,vlookup!$I$2:$J$9,2,0),PROPER(Y2612)),PROPER(Y2612))</f>
        <v>Parts</v>
      </c>
      <c r="AU2612" t="str">
        <f>IFERROR(IF(B2612=VLOOKUP(B2612,vlookup!$L$2:$L$10,1,0),"Yes","No"),"No")</f>
        <v>No</v>
      </c>
    </row>
    <row r="2613" spans="1:47" ht="14.45" customHeight="1" x14ac:dyDescent="0.25">
      <c r="A2613" t="s">
        <v>1750</v>
      </c>
      <c r="B2613" s="31" t="s">
        <v>1751</v>
      </c>
      <c r="C2613">
        <v>1</v>
      </c>
      <c r="D2613">
        <v>3</v>
      </c>
      <c r="E2613" t="s">
        <v>382</v>
      </c>
      <c r="F2613" t="s">
        <v>60</v>
      </c>
      <c r="G2613" t="s">
        <v>920</v>
      </c>
      <c r="H2613" t="s">
        <v>921</v>
      </c>
      <c r="I2613">
        <v>143173</v>
      </c>
      <c r="J2613" s="19">
        <v>41322</v>
      </c>
      <c r="K2613" s="19">
        <v>41361</v>
      </c>
      <c r="L2613">
        <v>201303</v>
      </c>
      <c r="M2613" s="19">
        <v>41334</v>
      </c>
      <c r="N2613">
        <v>24616</v>
      </c>
      <c r="O2613" t="s">
        <v>1076</v>
      </c>
      <c r="P2613" t="s">
        <v>3431</v>
      </c>
      <c r="Q2613" t="s">
        <v>2563</v>
      </c>
      <c r="R2613">
        <v>4135118</v>
      </c>
      <c r="S2613" s="19">
        <v>41481</v>
      </c>
      <c r="T2613">
        <v>145686</v>
      </c>
      <c r="U2613" t="s">
        <v>357</v>
      </c>
      <c r="V2613" s="19">
        <v>41481</v>
      </c>
      <c r="W2613" t="s">
        <v>2944</v>
      </c>
      <c r="X2613" t="s">
        <v>2945</v>
      </c>
      <c r="Y2613" t="s">
        <v>95</v>
      </c>
      <c r="Z2613" t="s">
        <v>369</v>
      </c>
      <c r="AA2613" s="29">
        <v>-2700</v>
      </c>
      <c r="AB2613" t="s">
        <v>544</v>
      </c>
      <c r="AC2613">
        <f t="shared" si="492"/>
        <v>2013</v>
      </c>
      <c r="AD2613">
        <f t="shared" si="493"/>
        <v>7</v>
      </c>
      <c r="AE2613">
        <f t="shared" si="494"/>
        <v>2013</v>
      </c>
      <c r="AF2613">
        <f t="shared" si="495"/>
        <v>2</v>
      </c>
      <c r="AG2613" t="str">
        <f>VLOOKUP(F2613,vlookup!$A$2:$E$660,2,0)</f>
        <v>Retained</v>
      </c>
      <c r="AH2613" t="str">
        <f>VLOOKUP(F2613,vlookup!$A$2:$E$660,3,0)</f>
        <v>Service Contract</v>
      </c>
      <c r="AI2613" t="str">
        <f>VLOOKUP(F2613,vlookup!$A$2:$E$660,4,0)</f>
        <v>Used Car Programs</v>
      </c>
      <c r="AJ2613" t="str">
        <f>VLOOKUP(F2613,vlookup!$A$2:$E$660,5,0)</f>
        <v>High Mileage</v>
      </c>
      <c r="AL2613">
        <f t="shared" si="496"/>
        <v>41</v>
      </c>
      <c r="AM2613">
        <f t="shared" si="497"/>
        <v>159</v>
      </c>
      <c r="AN2613">
        <f t="shared" si="498"/>
        <v>2513</v>
      </c>
      <c r="AO2613" t="str">
        <f t="shared" si="499"/>
        <v/>
      </c>
      <c r="AP2613" t="str">
        <f t="shared" si="500"/>
        <v/>
      </c>
      <c r="AQ2613" t="str">
        <f t="shared" si="501"/>
        <v/>
      </c>
      <c r="AR2613">
        <f t="shared" si="502"/>
        <v>-2700</v>
      </c>
      <c r="AS2613" t="str">
        <f t="shared" si="503"/>
        <v>5C717024B3Y-1</v>
      </c>
      <c r="AT2613" t="str">
        <f>IFERROR(IF(VLOOKUP(Y2613,vlookup!$I$2:$J$9,1,0)=Y2613,VLOOKUP(Y2613,vlookup!$I$2:$J$9,2,0),PROPER(Y2613)),PROPER(Y2613))</f>
        <v>Parts</v>
      </c>
      <c r="AU2613" t="str">
        <f>IFERROR(IF(B2613=VLOOKUP(B2613,vlookup!$L$2:$L$10,1,0),"Yes","No"),"No")</f>
        <v>No</v>
      </c>
    </row>
    <row r="2614" spans="1:47" ht="14.45" customHeight="1" x14ac:dyDescent="0.25">
      <c r="A2614" t="s">
        <v>3185</v>
      </c>
      <c r="B2614" s="31" t="s">
        <v>3186</v>
      </c>
      <c r="C2614">
        <v>1</v>
      </c>
      <c r="D2614">
        <v>1</v>
      </c>
      <c r="E2614" t="s">
        <v>382</v>
      </c>
      <c r="F2614" t="s">
        <v>464</v>
      </c>
      <c r="G2614" t="s">
        <v>920</v>
      </c>
      <c r="H2614" t="s">
        <v>921</v>
      </c>
      <c r="I2614">
        <v>84035</v>
      </c>
      <c r="J2614" s="19">
        <v>44035</v>
      </c>
      <c r="K2614" s="19">
        <v>44137</v>
      </c>
      <c r="L2614">
        <v>202010</v>
      </c>
      <c r="M2614" s="19">
        <v>44105</v>
      </c>
      <c r="N2614">
        <v>24616</v>
      </c>
      <c r="O2614" t="s">
        <v>1076</v>
      </c>
      <c r="P2614" t="s">
        <v>1529</v>
      </c>
      <c r="Q2614" t="s">
        <v>924</v>
      </c>
      <c r="R2614">
        <v>133187</v>
      </c>
      <c r="S2614" s="19">
        <v>44125</v>
      </c>
      <c r="T2614">
        <v>90210</v>
      </c>
      <c r="U2614" t="s">
        <v>356</v>
      </c>
      <c r="V2614" s="19">
        <v>44181</v>
      </c>
      <c r="W2614" t="s">
        <v>372</v>
      </c>
      <c r="X2614" t="s">
        <v>373</v>
      </c>
      <c r="Y2614" t="s">
        <v>95</v>
      </c>
      <c r="Z2614" t="s">
        <v>369</v>
      </c>
      <c r="AA2614" s="29">
        <v>-139.93</v>
      </c>
      <c r="AB2614">
        <v>0</v>
      </c>
      <c r="AC2614">
        <f t="shared" si="492"/>
        <v>2020</v>
      </c>
      <c r="AD2614">
        <f t="shared" si="493"/>
        <v>12</v>
      </c>
      <c r="AE2614">
        <f t="shared" si="494"/>
        <v>2020</v>
      </c>
      <c r="AF2614">
        <f t="shared" si="495"/>
        <v>7</v>
      </c>
      <c r="AG2614" t="str">
        <f>VLOOKUP(F2614,vlookup!$A$2:$E$660,2,0)</f>
        <v>Retained</v>
      </c>
      <c r="AH2614" t="str">
        <f>VLOOKUP(F2614,vlookup!$A$2:$E$660,3,0)</f>
        <v>Service Contract</v>
      </c>
      <c r="AI2614" t="str">
        <f>VLOOKUP(F2614,vlookup!$A$2:$E$660,4,0)</f>
        <v>Used Car Programs</v>
      </c>
      <c r="AJ2614" t="str">
        <f>VLOOKUP(F2614,vlookup!$A$2:$E$660,5,0)</f>
        <v>High Mileage</v>
      </c>
      <c r="AL2614">
        <f t="shared" si="496"/>
        <v>99</v>
      </c>
      <c r="AM2614">
        <f t="shared" si="497"/>
        <v>143</v>
      </c>
      <c r="AN2614">
        <f t="shared" si="498"/>
        <v>6175</v>
      </c>
      <c r="AO2614" t="str">
        <f t="shared" si="499"/>
        <v/>
      </c>
      <c r="AP2614" t="str">
        <f t="shared" si="500"/>
        <v/>
      </c>
      <c r="AQ2614" t="str">
        <f t="shared" si="501"/>
        <v/>
      </c>
      <c r="AR2614">
        <f t="shared" si="502"/>
        <v>-139.93</v>
      </c>
      <c r="AS2614" t="str">
        <f t="shared" si="503"/>
        <v>ZAGEC660109G20-1</v>
      </c>
      <c r="AT2614" t="str">
        <f>IFERROR(IF(VLOOKUP(Y2614,vlookup!$I$2:$J$9,1,0)=Y2614,VLOOKUP(Y2614,vlookup!$I$2:$J$9,2,0),PROPER(Y2614)),PROPER(Y2614))</f>
        <v>Parts</v>
      </c>
      <c r="AU2614" t="str">
        <f>IFERROR(IF(B2614=VLOOKUP(B2614,vlookup!$L$2:$L$10,1,0),"Yes","No"),"No")</f>
        <v>No</v>
      </c>
    </row>
    <row r="2615" spans="1:47" ht="14.45" customHeight="1" x14ac:dyDescent="0.25">
      <c r="A2615" t="s">
        <v>3185</v>
      </c>
      <c r="B2615" s="31" t="s">
        <v>3186</v>
      </c>
      <c r="C2615">
        <v>1</v>
      </c>
      <c r="D2615">
        <v>1</v>
      </c>
      <c r="E2615" t="s">
        <v>382</v>
      </c>
      <c r="F2615" t="s">
        <v>464</v>
      </c>
      <c r="G2615" t="s">
        <v>920</v>
      </c>
      <c r="H2615" t="s">
        <v>921</v>
      </c>
      <c r="I2615">
        <v>84035</v>
      </c>
      <c r="J2615" s="19">
        <v>44035</v>
      </c>
      <c r="K2615" s="19">
        <v>44137</v>
      </c>
      <c r="L2615">
        <v>202010</v>
      </c>
      <c r="M2615" s="19">
        <v>44105</v>
      </c>
      <c r="N2615">
        <v>24616</v>
      </c>
      <c r="O2615" t="s">
        <v>1076</v>
      </c>
      <c r="P2615" t="s">
        <v>1529</v>
      </c>
      <c r="Q2615" t="s">
        <v>924</v>
      </c>
      <c r="R2615">
        <v>133187</v>
      </c>
      <c r="S2615" s="19">
        <v>44125</v>
      </c>
      <c r="T2615">
        <v>90210</v>
      </c>
      <c r="U2615" t="s">
        <v>356</v>
      </c>
      <c r="V2615" s="19">
        <v>44181</v>
      </c>
      <c r="W2615" t="s">
        <v>2829</v>
      </c>
      <c r="X2615" t="s">
        <v>2830</v>
      </c>
      <c r="Y2615" t="s">
        <v>95</v>
      </c>
      <c r="Z2615" t="s">
        <v>369</v>
      </c>
      <c r="AA2615" s="29">
        <v>-2142.86</v>
      </c>
      <c r="AB2615">
        <v>0</v>
      </c>
      <c r="AC2615">
        <f t="shared" si="492"/>
        <v>2020</v>
      </c>
      <c r="AD2615">
        <f t="shared" si="493"/>
        <v>12</v>
      </c>
      <c r="AE2615">
        <f t="shared" si="494"/>
        <v>2020</v>
      </c>
      <c r="AF2615">
        <f t="shared" si="495"/>
        <v>7</v>
      </c>
      <c r="AG2615" t="str">
        <f>VLOOKUP(F2615,vlookup!$A$2:$E$660,2,0)</f>
        <v>Retained</v>
      </c>
      <c r="AH2615" t="str">
        <f>VLOOKUP(F2615,vlookup!$A$2:$E$660,3,0)</f>
        <v>Service Contract</v>
      </c>
      <c r="AI2615" t="str">
        <f>VLOOKUP(F2615,vlookup!$A$2:$E$660,4,0)</f>
        <v>Used Car Programs</v>
      </c>
      <c r="AJ2615" t="str">
        <f>VLOOKUP(F2615,vlookup!$A$2:$E$660,5,0)</f>
        <v>High Mileage</v>
      </c>
      <c r="AL2615">
        <f t="shared" si="496"/>
        <v>99</v>
      </c>
      <c r="AM2615">
        <f t="shared" si="497"/>
        <v>143</v>
      </c>
      <c r="AN2615">
        <f t="shared" si="498"/>
        <v>6175</v>
      </c>
      <c r="AO2615" t="str">
        <f t="shared" si="499"/>
        <v/>
      </c>
      <c r="AP2615" t="str">
        <f t="shared" si="500"/>
        <v/>
      </c>
      <c r="AQ2615" t="str">
        <f t="shared" si="501"/>
        <v/>
      </c>
      <c r="AR2615">
        <f t="shared" si="502"/>
        <v>-2142.86</v>
      </c>
      <c r="AS2615" t="str">
        <f t="shared" si="503"/>
        <v>ZAGEC660109G20-1</v>
      </c>
      <c r="AT2615" t="str">
        <f>IFERROR(IF(VLOOKUP(Y2615,vlookup!$I$2:$J$9,1,0)=Y2615,VLOOKUP(Y2615,vlookup!$I$2:$J$9,2,0),PROPER(Y2615)),PROPER(Y2615))</f>
        <v>Parts</v>
      </c>
      <c r="AU2615" t="str">
        <f>IFERROR(IF(B2615=VLOOKUP(B2615,vlookup!$L$2:$L$10,1,0),"Yes","No"),"No")</f>
        <v>No</v>
      </c>
    </row>
    <row r="2616" spans="1:47" ht="14.45" customHeight="1" x14ac:dyDescent="0.25">
      <c r="A2616" t="s">
        <v>3687</v>
      </c>
      <c r="B2616" s="31" t="s">
        <v>3688</v>
      </c>
      <c r="C2616">
        <v>1</v>
      </c>
      <c r="D2616">
        <v>1</v>
      </c>
      <c r="E2616" t="s">
        <v>382</v>
      </c>
      <c r="F2616" t="s">
        <v>464</v>
      </c>
      <c r="G2616" t="s">
        <v>920</v>
      </c>
      <c r="H2616" t="s">
        <v>948</v>
      </c>
      <c r="I2616">
        <v>116516</v>
      </c>
      <c r="J2616" s="19">
        <v>45239</v>
      </c>
      <c r="K2616" s="19">
        <v>45274</v>
      </c>
      <c r="L2616">
        <v>202312</v>
      </c>
      <c r="M2616" s="19">
        <v>45261</v>
      </c>
      <c r="N2616">
        <v>24616</v>
      </c>
      <c r="O2616" t="s">
        <v>1076</v>
      </c>
      <c r="P2616" t="s">
        <v>1208</v>
      </c>
      <c r="Q2616" t="s">
        <v>924</v>
      </c>
      <c r="R2616">
        <v>31754</v>
      </c>
      <c r="S2616" s="19">
        <v>45267</v>
      </c>
      <c r="T2616">
        <v>119034</v>
      </c>
      <c r="U2616" t="s">
        <v>357</v>
      </c>
      <c r="V2616" s="19">
        <v>45308</v>
      </c>
      <c r="W2616" t="s">
        <v>372</v>
      </c>
      <c r="X2616" t="s">
        <v>373</v>
      </c>
      <c r="Y2616" t="s">
        <v>95</v>
      </c>
      <c r="Z2616" t="s">
        <v>369</v>
      </c>
      <c r="AA2616" s="29">
        <v>-130.32</v>
      </c>
      <c r="AB2616">
        <v>0</v>
      </c>
      <c r="AC2616">
        <f t="shared" si="492"/>
        <v>2024</v>
      </c>
      <c r="AD2616">
        <f t="shared" si="493"/>
        <v>1</v>
      </c>
      <c r="AE2616">
        <f t="shared" si="494"/>
        <v>2023</v>
      </c>
      <c r="AF2616">
        <f t="shared" si="495"/>
        <v>11</v>
      </c>
      <c r="AG2616" t="str">
        <f>VLOOKUP(F2616,vlookup!$A$2:$E$660,2,0)</f>
        <v>Retained</v>
      </c>
      <c r="AH2616" t="str">
        <f>VLOOKUP(F2616,vlookup!$A$2:$E$660,3,0)</f>
        <v>Service Contract</v>
      </c>
      <c r="AI2616" t="str">
        <f>VLOOKUP(F2616,vlookup!$A$2:$E$660,4,0)</f>
        <v>Used Car Programs</v>
      </c>
      <c r="AJ2616" t="str">
        <f>VLOOKUP(F2616,vlookup!$A$2:$E$660,5,0)</f>
        <v>High Mileage</v>
      </c>
      <c r="AL2616">
        <f t="shared" si="496"/>
        <v>35</v>
      </c>
      <c r="AM2616">
        <f t="shared" si="497"/>
        <v>68</v>
      </c>
      <c r="AN2616">
        <f t="shared" si="498"/>
        <v>2518</v>
      </c>
      <c r="AO2616" t="str">
        <f t="shared" si="499"/>
        <v/>
      </c>
      <c r="AP2616" t="str">
        <f t="shared" si="500"/>
        <v/>
      </c>
      <c r="AQ2616">
        <f t="shared" si="501"/>
        <v>-130.32</v>
      </c>
      <c r="AR2616" t="str">
        <f t="shared" si="502"/>
        <v/>
      </c>
      <c r="AS2616" t="str">
        <f t="shared" si="503"/>
        <v>ZAGGC841165K23-1</v>
      </c>
      <c r="AT2616" t="str">
        <f>IFERROR(IF(VLOOKUP(Y2616,vlookup!$I$2:$J$9,1,0)=Y2616,VLOOKUP(Y2616,vlookup!$I$2:$J$9,2,0),PROPER(Y2616)),PROPER(Y2616))</f>
        <v>Parts</v>
      </c>
      <c r="AU2616" t="str">
        <f>IFERROR(IF(B2616=VLOOKUP(B2616,vlookup!$L$2:$L$10,1,0),"Yes","No"),"No")</f>
        <v>No</v>
      </c>
    </row>
    <row r="2617" spans="1:47" ht="14.45" customHeight="1" x14ac:dyDescent="0.25">
      <c r="A2617" t="s">
        <v>3687</v>
      </c>
      <c r="B2617" s="31" t="s">
        <v>3688</v>
      </c>
      <c r="C2617">
        <v>1</v>
      </c>
      <c r="D2617">
        <v>1</v>
      </c>
      <c r="E2617" t="s">
        <v>382</v>
      </c>
      <c r="F2617" t="s">
        <v>464</v>
      </c>
      <c r="G2617" t="s">
        <v>920</v>
      </c>
      <c r="H2617" t="s">
        <v>948</v>
      </c>
      <c r="I2617">
        <v>116516</v>
      </c>
      <c r="J2617" s="19">
        <v>45239</v>
      </c>
      <c r="K2617" s="19">
        <v>45274</v>
      </c>
      <c r="L2617">
        <v>202312</v>
      </c>
      <c r="M2617" s="19">
        <v>45261</v>
      </c>
      <c r="N2617">
        <v>24616</v>
      </c>
      <c r="O2617" t="s">
        <v>1076</v>
      </c>
      <c r="P2617" t="s">
        <v>1208</v>
      </c>
      <c r="Q2617" t="s">
        <v>924</v>
      </c>
      <c r="R2617">
        <v>31754</v>
      </c>
      <c r="S2617" s="19">
        <v>45267</v>
      </c>
      <c r="T2617">
        <v>119034</v>
      </c>
      <c r="U2617" t="s">
        <v>357</v>
      </c>
      <c r="V2617" s="19">
        <v>45308</v>
      </c>
      <c r="W2617" t="s">
        <v>2829</v>
      </c>
      <c r="X2617" t="s">
        <v>2830</v>
      </c>
      <c r="Y2617" t="s">
        <v>95</v>
      </c>
      <c r="Z2617" t="s">
        <v>369</v>
      </c>
      <c r="AA2617" s="29">
        <v>-3158.6</v>
      </c>
      <c r="AB2617">
        <v>0</v>
      </c>
      <c r="AC2617">
        <f t="shared" si="492"/>
        <v>2024</v>
      </c>
      <c r="AD2617">
        <f t="shared" si="493"/>
        <v>1</v>
      </c>
      <c r="AE2617">
        <f t="shared" si="494"/>
        <v>2023</v>
      </c>
      <c r="AF2617">
        <f t="shared" si="495"/>
        <v>11</v>
      </c>
      <c r="AG2617" t="str">
        <f>VLOOKUP(F2617,vlookup!$A$2:$E$660,2,0)</f>
        <v>Retained</v>
      </c>
      <c r="AH2617" t="str">
        <f>VLOOKUP(F2617,vlookup!$A$2:$E$660,3,0)</f>
        <v>Service Contract</v>
      </c>
      <c r="AI2617" t="str">
        <f>VLOOKUP(F2617,vlookup!$A$2:$E$660,4,0)</f>
        <v>Used Car Programs</v>
      </c>
      <c r="AJ2617" t="str">
        <f>VLOOKUP(F2617,vlookup!$A$2:$E$660,5,0)</f>
        <v>High Mileage</v>
      </c>
      <c r="AL2617">
        <f t="shared" si="496"/>
        <v>35</v>
      </c>
      <c r="AM2617">
        <f t="shared" si="497"/>
        <v>68</v>
      </c>
      <c r="AN2617">
        <f t="shared" si="498"/>
        <v>2518</v>
      </c>
      <c r="AO2617" t="str">
        <f t="shared" si="499"/>
        <v/>
      </c>
      <c r="AP2617" t="str">
        <f t="shared" si="500"/>
        <v/>
      </c>
      <c r="AQ2617">
        <f t="shared" si="501"/>
        <v>-3158.6</v>
      </c>
      <c r="AR2617" t="str">
        <f t="shared" si="502"/>
        <v/>
      </c>
      <c r="AS2617" t="str">
        <f t="shared" si="503"/>
        <v>ZAGGC841165K23-1</v>
      </c>
      <c r="AT2617" t="str">
        <f>IFERROR(IF(VLOOKUP(Y2617,vlookup!$I$2:$J$9,1,0)=Y2617,VLOOKUP(Y2617,vlookup!$I$2:$J$9,2,0),PROPER(Y2617)),PROPER(Y2617))</f>
        <v>Parts</v>
      </c>
      <c r="AU2617" t="str">
        <f>IFERROR(IF(B2617=VLOOKUP(B2617,vlookup!$L$2:$L$10,1,0),"Yes","No"),"No")</f>
        <v>No</v>
      </c>
    </row>
    <row r="2618" spans="1:47" ht="14.45" customHeight="1" x14ac:dyDescent="0.25">
      <c r="A2618" t="s">
        <v>2628</v>
      </c>
      <c r="B2618" s="31" t="s">
        <v>2629</v>
      </c>
      <c r="C2618">
        <v>1</v>
      </c>
      <c r="D2618">
        <v>1</v>
      </c>
      <c r="E2618" t="s">
        <v>571</v>
      </c>
      <c r="F2618" t="s">
        <v>464</v>
      </c>
      <c r="G2618" t="s">
        <v>920</v>
      </c>
      <c r="H2618" t="s">
        <v>948</v>
      </c>
      <c r="I2618">
        <v>115994</v>
      </c>
      <c r="J2618" s="19">
        <v>43666</v>
      </c>
      <c r="K2618" s="19">
        <v>43704</v>
      </c>
      <c r="L2618">
        <v>201908</v>
      </c>
      <c r="M2618" s="19">
        <v>43678</v>
      </c>
      <c r="N2618">
        <v>24616</v>
      </c>
      <c r="O2618" t="s">
        <v>1076</v>
      </c>
      <c r="P2618" t="s">
        <v>1208</v>
      </c>
      <c r="Q2618" t="s">
        <v>924</v>
      </c>
      <c r="R2618">
        <v>19755</v>
      </c>
      <c r="S2618" s="19">
        <v>43690</v>
      </c>
      <c r="T2618">
        <v>119398</v>
      </c>
      <c r="U2618" t="s">
        <v>356</v>
      </c>
      <c r="V2618" s="19">
        <v>43699</v>
      </c>
      <c r="W2618" t="s">
        <v>372</v>
      </c>
      <c r="X2618" t="s">
        <v>373</v>
      </c>
      <c r="Y2618" t="s">
        <v>95</v>
      </c>
      <c r="Z2618" t="s">
        <v>369</v>
      </c>
      <c r="AA2618" s="29">
        <v>-118.71</v>
      </c>
      <c r="AB2618">
        <v>0</v>
      </c>
      <c r="AC2618">
        <f t="shared" si="492"/>
        <v>2019</v>
      </c>
      <c r="AD2618">
        <f t="shared" si="493"/>
        <v>8</v>
      </c>
      <c r="AE2618">
        <f t="shared" si="494"/>
        <v>2019</v>
      </c>
      <c r="AF2618">
        <f t="shared" si="495"/>
        <v>7</v>
      </c>
      <c r="AG2618" t="str">
        <f>VLOOKUP(F2618,vlookup!$A$2:$E$660,2,0)</f>
        <v>Retained</v>
      </c>
      <c r="AH2618" t="str">
        <f>VLOOKUP(F2618,vlookup!$A$2:$E$660,3,0)</f>
        <v>Service Contract</v>
      </c>
      <c r="AI2618" t="str">
        <f>VLOOKUP(F2618,vlookup!$A$2:$E$660,4,0)</f>
        <v>Used Car Programs</v>
      </c>
      <c r="AJ2618" t="str">
        <f>VLOOKUP(F2618,vlookup!$A$2:$E$660,5,0)</f>
        <v>High Mileage</v>
      </c>
      <c r="AL2618">
        <f t="shared" si="496"/>
        <v>37</v>
      </c>
      <c r="AM2618">
        <f t="shared" si="497"/>
        <v>32</v>
      </c>
      <c r="AN2618">
        <f t="shared" si="498"/>
        <v>3404</v>
      </c>
      <c r="AO2618" t="str">
        <f t="shared" si="499"/>
        <v/>
      </c>
      <c r="AP2618">
        <f t="shared" si="500"/>
        <v>-118.71</v>
      </c>
      <c r="AQ2618" t="str">
        <f t="shared" si="501"/>
        <v/>
      </c>
      <c r="AR2618" t="str">
        <f t="shared" si="502"/>
        <v/>
      </c>
      <c r="AS2618" t="str">
        <f t="shared" si="503"/>
        <v>EC756854G9-1</v>
      </c>
      <c r="AT2618" t="str">
        <f>IFERROR(IF(VLOOKUP(Y2618,vlookup!$I$2:$J$9,1,0)=Y2618,VLOOKUP(Y2618,vlookup!$I$2:$J$9,2,0),PROPER(Y2618)),PROPER(Y2618))</f>
        <v>Parts</v>
      </c>
      <c r="AU2618" t="str">
        <f>IFERROR(IF(B2618=VLOOKUP(B2618,vlookup!$L$2:$L$10,1,0),"Yes","No"),"No")</f>
        <v>No</v>
      </c>
    </row>
    <row r="2619" spans="1:47" ht="14.45" customHeight="1" x14ac:dyDescent="0.25">
      <c r="A2619" t="s">
        <v>2628</v>
      </c>
      <c r="B2619" s="31" t="s">
        <v>2629</v>
      </c>
      <c r="C2619">
        <v>1</v>
      </c>
      <c r="D2619">
        <v>1</v>
      </c>
      <c r="E2619" t="s">
        <v>571</v>
      </c>
      <c r="F2619" t="s">
        <v>464</v>
      </c>
      <c r="G2619" t="s">
        <v>920</v>
      </c>
      <c r="H2619" t="s">
        <v>948</v>
      </c>
      <c r="I2619">
        <v>115994</v>
      </c>
      <c r="J2619" s="19">
        <v>43666</v>
      </c>
      <c r="K2619" s="19">
        <v>43704</v>
      </c>
      <c r="L2619">
        <v>201908</v>
      </c>
      <c r="M2619" s="19">
        <v>43678</v>
      </c>
      <c r="N2619">
        <v>24616</v>
      </c>
      <c r="O2619" t="s">
        <v>1076</v>
      </c>
      <c r="P2619" t="s">
        <v>1208</v>
      </c>
      <c r="Q2619" t="s">
        <v>924</v>
      </c>
      <c r="R2619">
        <v>19755</v>
      </c>
      <c r="S2619" s="19">
        <v>43690</v>
      </c>
      <c r="T2619">
        <v>119398</v>
      </c>
      <c r="U2619" t="s">
        <v>356</v>
      </c>
      <c r="V2619" s="19">
        <v>43699</v>
      </c>
      <c r="W2619" t="s">
        <v>3303</v>
      </c>
      <c r="X2619" t="s">
        <v>3304</v>
      </c>
      <c r="Y2619" t="s">
        <v>95</v>
      </c>
      <c r="Z2619" t="s">
        <v>369</v>
      </c>
      <c r="AA2619" s="29">
        <v>-22.03</v>
      </c>
      <c r="AB2619">
        <v>0</v>
      </c>
      <c r="AC2619">
        <f t="shared" si="492"/>
        <v>2019</v>
      </c>
      <c r="AD2619">
        <f t="shared" si="493"/>
        <v>8</v>
      </c>
      <c r="AE2619">
        <f t="shared" si="494"/>
        <v>2019</v>
      </c>
      <c r="AF2619">
        <f t="shared" si="495"/>
        <v>7</v>
      </c>
      <c r="AG2619" t="str">
        <f>VLOOKUP(F2619,vlookup!$A$2:$E$660,2,0)</f>
        <v>Retained</v>
      </c>
      <c r="AH2619" t="str">
        <f>VLOOKUP(F2619,vlookup!$A$2:$E$660,3,0)</f>
        <v>Service Contract</v>
      </c>
      <c r="AI2619" t="str">
        <f>VLOOKUP(F2619,vlookup!$A$2:$E$660,4,0)</f>
        <v>Used Car Programs</v>
      </c>
      <c r="AJ2619" t="str">
        <f>VLOOKUP(F2619,vlookup!$A$2:$E$660,5,0)</f>
        <v>High Mileage</v>
      </c>
      <c r="AL2619">
        <f t="shared" si="496"/>
        <v>37</v>
      </c>
      <c r="AM2619">
        <f t="shared" si="497"/>
        <v>32</v>
      </c>
      <c r="AN2619">
        <f t="shared" si="498"/>
        <v>3404</v>
      </c>
      <c r="AO2619" t="str">
        <f t="shared" si="499"/>
        <v/>
      </c>
      <c r="AP2619">
        <f t="shared" si="500"/>
        <v>-22.03</v>
      </c>
      <c r="AQ2619" t="str">
        <f t="shared" si="501"/>
        <v/>
      </c>
      <c r="AR2619" t="str">
        <f t="shared" si="502"/>
        <v/>
      </c>
      <c r="AS2619" t="str">
        <f t="shared" si="503"/>
        <v>EC756854G9-1</v>
      </c>
      <c r="AT2619" t="str">
        <f>IFERROR(IF(VLOOKUP(Y2619,vlookup!$I$2:$J$9,1,0)=Y2619,VLOOKUP(Y2619,vlookup!$I$2:$J$9,2,0),PROPER(Y2619)),PROPER(Y2619))</f>
        <v>Parts</v>
      </c>
      <c r="AU2619" t="str">
        <f>IFERROR(IF(B2619=VLOOKUP(B2619,vlookup!$L$2:$L$10,1,0),"Yes","No"),"No")</f>
        <v>No</v>
      </c>
    </row>
    <row r="2620" spans="1:47" ht="14.45" customHeight="1" x14ac:dyDescent="0.25">
      <c r="A2620" t="s">
        <v>2628</v>
      </c>
      <c r="B2620" s="31" t="s">
        <v>2629</v>
      </c>
      <c r="C2620">
        <v>1</v>
      </c>
      <c r="D2620">
        <v>1</v>
      </c>
      <c r="E2620" t="s">
        <v>571</v>
      </c>
      <c r="F2620" t="s">
        <v>464</v>
      </c>
      <c r="G2620" t="s">
        <v>920</v>
      </c>
      <c r="H2620" t="s">
        <v>948</v>
      </c>
      <c r="I2620">
        <v>115994</v>
      </c>
      <c r="J2620" s="19">
        <v>43666</v>
      </c>
      <c r="K2620" s="19">
        <v>43704</v>
      </c>
      <c r="L2620">
        <v>201908</v>
      </c>
      <c r="M2620" s="19">
        <v>43678</v>
      </c>
      <c r="N2620">
        <v>24616</v>
      </c>
      <c r="O2620" t="s">
        <v>1076</v>
      </c>
      <c r="P2620" t="s">
        <v>1208</v>
      </c>
      <c r="Q2620" t="s">
        <v>924</v>
      </c>
      <c r="R2620">
        <v>19755</v>
      </c>
      <c r="S2620" s="19">
        <v>43690</v>
      </c>
      <c r="T2620">
        <v>119398</v>
      </c>
      <c r="U2620" t="s">
        <v>356</v>
      </c>
      <c r="V2620" s="19">
        <v>43699</v>
      </c>
      <c r="W2620" t="s">
        <v>3046</v>
      </c>
      <c r="X2620" t="s">
        <v>3047</v>
      </c>
      <c r="Y2620" t="s">
        <v>95</v>
      </c>
      <c r="Z2620" t="s">
        <v>369</v>
      </c>
      <c r="AA2620" s="29">
        <v>-1050</v>
      </c>
      <c r="AB2620">
        <v>0</v>
      </c>
      <c r="AC2620">
        <f t="shared" si="492"/>
        <v>2019</v>
      </c>
      <c r="AD2620">
        <f t="shared" si="493"/>
        <v>8</v>
      </c>
      <c r="AE2620">
        <f t="shared" si="494"/>
        <v>2019</v>
      </c>
      <c r="AF2620">
        <f t="shared" si="495"/>
        <v>7</v>
      </c>
      <c r="AG2620" t="str">
        <f>VLOOKUP(F2620,vlookup!$A$2:$E$660,2,0)</f>
        <v>Retained</v>
      </c>
      <c r="AH2620" t="str">
        <f>VLOOKUP(F2620,vlookup!$A$2:$E$660,3,0)</f>
        <v>Service Contract</v>
      </c>
      <c r="AI2620" t="str">
        <f>VLOOKUP(F2620,vlookup!$A$2:$E$660,4,0)</f>
        <v>Used Car Programs</v>
      </c>
      <c r="AJ2620" t="str">
        <f>VLOOKUP(F2620,vlookup!$A$2:$E$660,5,0)</f>
        <v>High Mileage</v>
      </c>
      <c r="AL2620">
        <f t="shared" si="496"/>
        <v>37</v>
      </c>
      <c r="AM2620">
        <f t="shared" si="497"/>
        <v>32</v>
      </c>
      <c r="AN2620">
        <f t="shared" si="498"/>
        <v>3404</v>
      </c>
      <c r="AO2620" t="str">
        <f t="shared" si="499"/>
        <v/>
      </c>
      <c r="AP2620">
        <f t="shared" si="500"/>
        <v>-1050</v>
      </c>
      <c r="AQ2620" t="str">
        <f t="shared" si="501"/>
        <v/>
      </c>
      <c r="AR2620" t="str">
        <f t="shared" si="502"/>
        <v/>
      </c>
      <c r="AS2620" t="str">
        <f t="shared" si="503"/>
        <v>EC756854G9-1</v>
      </c>
      <c r="AT2620" t="str">
        <f>IFERROR(IF(VLOOKUP(Y2620,vlookup!$I$2:$J$9,1,0)=Y2620,VLOOKUP(Y2620,vlookup!$I$2:$J$9,2,0),PROPER(Y2620)),PROPER(Y2620))</f>
        <v>Parts</v>
      </c>
      <c r="AU2620" t="str">
        <f>IFERROR(IF(B2620=VLOOKUP(B2620,vlookup!$L$2:$L$10,1,0),"Yes","No"),"No")</f>
        <v>No</v>
      </c>
    </row>
    <row r="2621" spans="1:47" ht="14.45" customHeight="1" x14ac:dyDescent="0.25">
      <c r="A2621" t="s">
        <v>1752</v>
      </c>
      <c r="B2621" s="31" t="s">
        <v>1753</v>
      </c>
      <c r="C2621">
        <v>1</v>
      </c>
      <c r="D2621">
        <v>1</v>
      </c>
      <c r="E2621" t="s">
        <v>382</v>
      </c>
      <c r="F2621" t="s">
        <v>205</v>
      </c>
      <c r="G2621" t="s">
        <v>920</v>
      </c>
      <c r="H2621" t="s">
        <v>3776</v>
      </c>
      <c r="I2621">
        <v>105341</v>
      </c>
      <c r="J2621" s="19">
        <v>41795</v>
      </c>
      <c r="K2621" s="19">
        <v>41830</v>
      </c>
      <c r="L2621">
        <v>201407</v>
      </c>
      <c r="M2621" s="19">
        <v>41821</v>
      </c>
      <c r="N2621">
        <v>24616</v>
      </c>
      <c r="O2621" t="s">
        <v>1076</v>
      </c>
      <c r="P2621" t="s">
        <v>1406</v>
      </c>
      <c r="Q2621" t="s">
        <v>924</v>
      </c>
      <c r="R2621" t="s">
        <v>1754</v>
      </c>
      <c r="S2621" s="19">
        <v>41806</v>
      </c>
      <c r="T2621">
        <v>105712</v>
      </c>
      <c r="U2621" t="s">
        <v>357</v>
      </c>
      <c r="V2621" s="19">
        <v>42186</v>
      </c>
      <c r="W2621" t="s">
        <v>372</v>
      </c>
      <c r="X2621" t="s">
        <v>373</v>
      </c>
      <c r="Y2621" t="s">
        <v>95</v>
      </c>
      <c r="Z2621" t="s">
        <v>369</v>
      </c>
      <c r="AA2621" s="29">
        <v>-32.799999999999997</v>
      </c>
      <c r="AB2621">
        <v>0</v>
      </c>
      <c r="AC2621">
        <f t="shared" si="492"/>
        <v>2015</v>
      </c>
      <c r="AD2621">
        <f t="shared" si="493"/>
        <v>7</v>
      </c>
      <c r="AE2621">
        <f t="shared" si="494"/>
        <v>2014</v>
      </c>
      <c r="AF2621">
        <f t="shared" si="495"/>
        <v>6</v>
      </c>
      <c r="AG2621" t="str">
        <f>VLOOKUP(F2621,vlookup!$A$2:$E$660,2,0)</f>
        <v>Retained</v>
      </c>
      <c r="AH2621" t="str">
        <f>VLOOKUP(F2621,vlookup!$A$2:$E$660,3,0)</f>
        <v>Service Contract</v>
      </c>
      <c r="AI2621" t="str">
        <f>VLOOKUP(F2621,vlookup!$A$2:$E$660,4,0)</f>
        <v>Used Car Programs</v>
      </c>
      <c r="AJ2621" t="str">
        <f>VLOOKUP(F2621,vlookup!$A$2:$E$660,5,0)</f>
        <v>High Mileage</v>
      </c>
      <c r="AL2621">
        <f t="shared" si="496"/>
        <v>35</v>
      </c>
      <c r="AM2621">
        <f t="shared" si="497"/>
        <v>386</v>
      </c>
      <c r="AN2621">
        <f t="shared" si="498"/>
        <v>371</v>
      </c>
      <c r="AO2621" t="str">
        <f t="shared" si="499"/>
        <v/>
      </c>
      <c r="AP2621" t="str">
        <f t="shared" si="500"/>
        <v/>
      </c>
      <c r="AQ2621" t="str">
        <f t="shared" si="501"/>
        <v/>
      </c>
      <c r="AR2621">
        <f t="shared" si="502"/>
        <v>-32.799999999999997</v>
      </c>
      <c r="AS2621" t="str">
        <f t="shared" si="503"/>
        <v>4N350940F4-1</v>
      </c>
      <c r="AT2621" t="str">
        <f>IFERROR(IF(VLOOKUP(Y2621,vlookup!$I$2:$J$9,1,0)=Y2621,VLOOKUP(Y2621,vlookup!$I$2:$J$9,2,0),PROPER(Y2621)),PROPER(Y2621))</f>
        <v>Parts</v>
      </c>
      <c r="AU2621" t="str">
        <f>IFERROR(IF(B2621=VLOOKUP(B2621,vlookup!$L$2:$L$10,1,0),"Yes","No"),"No")</f>
        <v>No</v>
      </c>
    </row>
    <row r="2622" spans="1:47" ht="14.45" customHeight="1" x14ac:dyDescent="0.25">
      <c r="A2622" t="s">
        <v>1752</v>
      </c>
      <c r="B2622" s="31" t="s">
        <v>1753</v>
      </c>
      <c r="C2622">
        <v>1</v>
      </c>
      <c r="D2622">
        <v>3</v>
      </c>
      <c r="E2622" t="s">
        <v>382</v>
      </c>
      <c r="F2622" t="s">
        <v>205</v>
      </c>
      <c r="G2622" t="s">
        <v>920</v>
      </c>
      <c r="H2622" t="s">
        <v>3776</v>
      </c>
      <c r="I2622">
        <v>105341</v>
      </c>
      <c r="J2622" s="19">
        <v>41795</v>
      </c>
      <c r="K2622" s="19">
        <v>41830</v>
      </c>
      <c r="L2622">
        <v>201407</v>
      </c>
      <c r="M2622" s="19">
        <v>41821</v>
      </c>
      <c r="N2622">
        <v>24616</v>
      </c>
      <c r="O2622" t="s">
        <v>1076</v>
      </c>
      <c r="P2622" t="s">
        <v>3417</v>
      </c>
      <c r="Q2622" t="s">
        <v>930</v>
      </c>
      <c r="R2622">
        <v>160743</v>
      </c>
      <c r="S2622" s="19">
        <v>41831</v>
      </c>
      <c r="T2622">
        <v>105712</v>
      </c>
      <c r="U2622" t="s">
        <v>357</v>
      </c>
      <c r="V2622" s="19">
        <v>41837</v>
      </c>
      <c r="W2622" t="s">
        <v>370</v>
      </c>
      <c r="X2622" t="s">
        <v>371</v>
      </c>
      <c r="Y2622" t="s">
        <v>95</v>
      </c>
      <c r="Z2622" t="s">
        <v>369</v>
      </c>
      <c r="AA2622" s="29">
        <v>-2199</v>
      </c>
      <c r="AB2622">
        <v>0</v>
      </c>
      <c r="AC2622">
        <f t="shared" si="492"/>
        <v>2014</v>
      </c>
      <c r="AD2622">
        <f t="shared" si="493"/>
        <v>7</v>
      </c>
      <c r="AE2622">
        <f t="shared" si="494"/>
        <v>2014</v>
      </c>
      <c r="AF2622">
        <f t="shared" si="495"/>
        <v>6</v>
      </c>
      <c r="AG2622" t="str">
        <f>VLOOKUP(F2622,vlookup!$A$2:$E$660,2,0)</f>
        <v>Retained</v>
      </c>
      <c r="AH2622" t="str">
        <f>VLOOKUP(F2622,vlookup!$A$2:$E$660,3,0)</f>
        <v>Service Contract</v>
      </c>
      <c r="AI2622" t="str">
        <f>VLOOKUP(F2622,vlookup!$A$2:$E$660,4,0)</f>
        <v>Used Car Programs</v>
      </c>
      <c r="AJ2622" t="str">
        <f>VLOOKUP(F2622,vlookup!$A$2:$E$660,5,0)</f>
        <v>High Mileage</v>
      </c>
      <c r="AL2622">
        <f t="shared" si="496"/>
        <v>35</v>
      </c>
      <c r="AM2622">
        <f t="shared" si="497"/>
        <v>42</v>
      </c>
      <c r="AN2622">
        <f t="shared" si="498"/>
        <v>371</v>
      </c>
      <c r="AO2622" t="str">
        <f t="shared" si="499"/>
        <v/>
      </c>
      <c r="AP2622">
        <f t="shared" si="500"/>
        <v>-2199</v>
      </c>
      <c r="AQ2622" t="str">
        <f t="shared" si="501"/>
        <v/>
      </c>
      <c r="AR2622" t="str">
        <f t="shared" si="502"/>
        <v/>
      </c>
      <c r="AS2622" t="str">
        <f t="shared" si="503"/>
        <v>4N350940F4-1</v>
      </c>
      <c r="AT2622" t="str">
        <f>IFERROR(IF(VLOOKUP(Y2622,vlookup!$I$2:$J$9,1,0)=Y2622,VLOOKUP(Y2622,vlookup!$I$2:$J$9,2,0),PROPER(Y2622)),PROPER(Y2622))</f>
        <v>Parts</v>
      </c>
      <c r="AU2622" t="str">
        <f>IFERROR(IF(B2622=VLOOKUP(B2622,vlookup!$L$2:$L$10,1,0),"Yes","No"),"No")</f>
        <v>No</v>
      </c>
    </row>
    <row r="2623" spans="1:47" ht="14.45" customHeight="1" x14ac:dyDescent="0.25">
      <c r="A2623" t="s">
        <v>1755</v>
      </c>
      <c r="B2623" s="31" t="s">
        <v>1756</v>
      </c>
      <c r="C2623">
        <v>1</v>
      </c>
      <c r="D2623">
        <v>1</v>
      </c>
      <c r="E2623" t="s">
        <v>382</v>
      </c>
      <c r="F2623" t="s">
        <v>205</v>
      </c>
      <c r="G2623" t="s">
        <v>920</v>
      </c>
      <c r="H2623" t="s">
        <v>3776</v>
      </c>
      <c r="I2623">
        <v>109655</v>
      </c>
      <c r="J2623" s="19">
        <v>41748</v>
      </c>
      <c r="K2623" s="19">
        <v>41758</v>
      </c>
      <c r="L2623">
        <v>201404</v>
      </c>
      <c r="M2623" s="19">
        <v>41730</v>
      </c>
      <c r="N2623">
        <v>24616</v>
      </c>
      <c r="O2623" t="s">
        <v>1076</v>
      </c>
      <c r="P2623" t="s">
        <v>1757</v>
      </c>
      <c r="Q2623" t="s">
        <v>924</v>
      </c>
      <c r="R2623">
        <v>2442</v>
      </c>
      <c r="S2623" s="19">
        <v>41823</v>
      </c>
      <c r="T2623">
        <v>111958</v>
      </c>
      <c r="U2623" t="s">
        <v>357</v>
      </c>
      <c r="V2623" s="19">
        <v>41829</v>
      </c>
      <c r="W2623" t="s">
        <v>978</v>
      </c>
      <c r="X2623" t="s">
        <v>979</v>
      </c>
      <c r="Y2623" t="s">
        <v>95</v>
      </c>
      <c r="Z2623" t="s">
        <v>366</v>
      </c>
      <c r="AA2623" s="29">
        <v>-130</v>
      </c>
      <c r="AB2623">
        <v>0</v>
      </c>
      <c r="AC2623">
        <f t="shared" si="492"/>
        <v>2014</v>
      </c>
      <c r="AD2623">
        <f t="shared" si="493"/>
        <v>7</v>
      </c>
      <c r="AE2623">
        <f t="shared" si="494"/>
        <v>2014</v>
      </c>
      <c r="AF2623">
        <f t="shared" si="495"/>
        <v>4</v>
      </c>
      <c r="AG2623" t="str">
        <f>VLOOKUP(F2623,vlookup!$A$2:$E$660,2,0)</f>
        <v>Retained</v>
      </c>
      <c r="AH2623" t="str">
        <f>VLOOKUP(F2623,vlookup!$A$2:$E$660,3,0)</f>
        <v>Service Contract</v>
      </c>
      <c r="AI2623" t="str">
        <f>VLOOKUP(F2623,vlookup!$A$2:$E$660,4,0)</f>
        <v>Used Car Programs</v>
      </c>
      <c r="AJ2623" t="str">
        <f>VLOOKUP(F2623,vlookup!$A$2:$E$660,5,0)</f>
        <v>High Mileage</v>
      </c>
      <c r="AL2623">
        <f t="shared" si="496"/>
        <v>10</v>
      </c>
      <c r="AM2623">
        <f t="shared" si="497"/>
        <v>80</v>
      </c>
      <c r="AN2623">
        <f t="shared" si="498"/>
        <v>2303</v>
      </c>
      <c r="AO2623" t="str">
        <f t="shared" si="499"/>
        <v/>
      </c>
      <c r="AP2623" t="str">
        <f t="shared" si="500"/>
        <v/>
      </c>
      <c r="AQ2623">
        <f t="shared" si="501"/>
        <v>-130</v>
      </c>
      <c r="AR2623" t="str">
        <f t="shared" si="502"/>
        <v/>
      </c>
      <c r="AS2623" t="str">
        <f t="shared" si="503"/>
        <v>4N356172D4-1</v>
      </c>
      <c r="AT2623" t="str">
        <f>IFERROR(IF(VLOOKUP(Y2623,vlookup!$I$2:$J$9,1,0)=Y2623,VLOOKUP(Y2623,vlookup!$I$2:$J$9,2,0),PROPER(Y2623)),PROPER(Y2623))</f>
        <v>Parts</v>
      </c>
      <c r="AU2623" t="str">
        <f>IFERROR(IF(B2623=VLOOKUP(B2623,vlookup!$L$2:$L$10,1,0),"Yes","No"),"No")</f>
        <v>No</v>
      </c>
    </row>
    <row r="2624" spans="1:47" ht="14.45" customHeight="1" x14ac:dyDescent="0.25">
      <c r="A2624" t="s">
        <v>1755</v>
      </c>
      <c r="B2624" s="31" t="s">
        <v>1756</v>
      </c>
      <c r="C2624">
        <v>2</v>
      </c>
      <c r="D2624">
        <v>1</v>
      </c>
      <c r="E2624" t="s">
        <v>382</v>
      </c>
      <c r="F2624" t="s">
        <v>205</v>
      </c>
      <c r="G2624" t="s">
        <v>920</v>
      </c>
      <c r="H2624" t="s">
        <v>3776</v>
      </c>
      <c r="I2624">
        <v>109655</v>
      </c>
      <c r="J2624" s="19">
        <v>41748</v>
      </c>
      <c r="K2624" s="19">
        <v>41758</v>
      </c>
      <c r="L2624">
        <v>201404</v>
      </c>
      <c r="M2624" s="19">
        <v>41730</v>
      </c>
      <c r="N2624">
        <v>24616</v>
      </c>
      <c r="O2624" t="s">
        <v>1076</v>
      </c>
      <c r="P2624" t="s">
        <v>1758</v>
      </c>
      <c r="Q2624" t="s">
        <v>924</v>
      </c>
      <c r="R2624">
        <v>26991</v>
      </c>
      <c r="S2624" s="19">
        <v>41871</v>
      </c>
      <c r="T2624">
        <v>113742</v>
      </c>
      <c r="U2624" t="s">
        <v>357</v>
      </c>
      <c r="V2624" s="19">
        <v>41885</v>
      </c>
      <c r="W2624" t="s">
        <v>587</v>
      </c>
      <c r="X2624" t="s">
        <v>588</v>
      </c>
      <c r="Y2624" t="s">
        <v>95</v>
      </c>
      <c r="Z2624" t="s">
        <v>364</v>
      </c>
      <c r="AA2624" s="29">
        <v>-516.62</v>
      </c>
      <c r="AB2624">
        <v>0</v>
      </c>
      <c r="AC2624">
        <f t="shared" si="492"/>
        <v>2014</v>
      </c>
      <c r="AD2624">
        <f t="shared" si="493"/>
        <v>9</v>
      </c>
      <c r="AE2624">
        <f t="shared" si="494"/>
        <v>2014</v>
      </c>
      <c r="AF2624">
        <f t="shared" si="495"/>
        <v>4</v>
      </c>
      <c r="AG2624" t="str">
        <f>VLOOKUP(F2624,vlookup!$A$2:$E$660,2,0)</f>
        <v>Retained</v>
      </c>
      <c r="AH2624" t="str">
        <f>VLOOKUP(F2624,vlookup!$A$2:$E$660,3,0)</f>
        <v>Service Contract</v>
      </c>
      <c r="AI2624" t="str">
        <f>VLOOKUP(F2624,vlookup!$A$2:$E$660,4,0)</f>
        <v>Used Car Programs</v>
      </c>
      <c r="AJ2624" t="str">
        <f>VLOOKUP(F2624,vlookup!$A$2:$E$660,5,0)</f>
        <v>High Mileage</v>
      </c>
      <c r="AL2624">
        <f t="shared" si="496"/>
        <v>10</v>
      </c>
      <c r="AM2624">
        <f t="shared" si="497"/>
        <v>134</v>
      </c>
      <c r="AN2624">
        <f t="shared" si="498"/>
        <v>4087</v>
      </c>
      <c r="AO2624" t="str">
        <f t="shared" si="499"/>
        <v/>
      </c>
      <c r="AP2624" t="str">
        <f t="shared" si="500"/>
        <v/>
      </c>
      <c r="AQ2624" t="str">
        <f t="shared" si="501"/>
        <v/>
      </c>
      <c r="AR2624">
        <f t="shared" si="502"/>
        <v>-516.62</v>
      </c>
      <c r="AS2624" t="str">
        <f t="shared" si="503"/>
        <v>4N356172D4-2</v>
      </c>
      <c r="AT2624" t="str">
        <f>IFERROR(IF(VLOOKUP(Y2624,vlookup!$I$2:$J$9,1,0)=Y2624,VLOOKUP(Y2624,vlookup!$I$2:$J$9,2,0),PROPER(Y2624)),PROPER(Y2624))</f>
        <v>Parts</v>
      </c>
      <c r="AU2624" t="str">
        <f>IFERROR(IF(B2624=VLOOKUP(B2624,vlookup!$L$2:$L$10,1,0),"Yes","No"),"No")</f>
        <v>No</v>
      </c>
    </row>
    <row r="2625" spans="1:47" ht="14.45" customHeight="1" x14ac:dyDescent="0.25">
      <c r="A2625" t="s">
        <v>1755</v>
      </c>
      <c r="B2625" s="31" t="s">
        <v>1756</v>
      </c>
      <c r="C2625">
        <v>4</v>
      </c>
      <c r="D2625">
        <v>1</v>
      </c>
      <c r="E2625" t="s">
        <v>382</v>
      </c>
      <c r="F2625" t="s">
        <v>205</v>
      </c>
      <c r="G2625" t="s">
        <v>920</v>
      </c>
      <c r="H2625" t="s">
        <v>3776</v>
      </c>
      <c r="I2625">
        <v>109655</v>
      </c>
      <c r="J2625" s="19">
        <v>41748</v>
      </c>
      <c r="K2625" s="19">
        <v>41758</v>
      </c>
      <c r="L2625">
        <v>201404</v>
      </c>
      <c r="M2625" s="19">
        <v>41730</v>
      </c>
      <c r="N2625">
        <v>24616</v>
      </c>
      <c r="O2625" t="s">
        <v>1076</v>
      </c>
      <c r="P2625" t="s">
        <v>1759</v>
      </c>
      <c r="Q2625" t="s">
        <v>924</v>
      </c>
      <c r="R2625">
        <v>5036</v>
      </c>
      <c r="S2625" s="19">
        <v>41962</v>
      </c>
      <c r="T2625">
        <v>113742</v>
      </c>
      <c r="U2625" t="s">
        <v>357</v>
      </c>
      <c r="V2625" s="19">
        <v>41988</v>
      </c>
      <c r="W2625" t="s">
        <v>2772</v>
      </c>
      <c r="X2625" t="s">
        <v>2773</v>
      </c>
      <c r="Y2625" t="s">
        <v>95</v>
      </c>
      <c r="Z2625" t="s">
        <v>364</v>
      </c>
      <c r="AA2625" s="29">
        <v>-1495</v>
      </c>
      <c r="AB2625">
        <v>0</v>
      </c>
      <c r="AC2625">
        <f t="shared" si="492"/>
        <v>2014</v>
      </c>
      <c r="AD2625">
        <f t="shared" si="493"/>
        <v>12</v>
      </c>
      <c r="AE2625">
        <f t="shared" si="494"/>
        <v>2014</v>
      </c>
      <c r="AF2625">
        <f t="shared" si="495"/>
        <v>4</v>
      </c>
      <c r="AG2625" t="str">
        <f>VLOOKUP(F2625,vlookup!$A$2:$E$660,2,0)</f>
        <v>Retained</v>
      </c>
      <c r="AH2625" t="str">
        <f>VLOOKUP(F2625,vlookup!$A$2:$E$660,3,0)</f>
        <v>Service Contract</v>
      </c>
      <c r="AI2625" t="str">
        <f>VLOOKUP(F2625,vlookup!$A$2:$E$660,4,0)</f>
        <v>Used Car Programs</v>
      </c>
      <c r="AJ2625" t="str">
        <f>VLOOKUP(F2625,vlookup!$A$2:$E$660,5,0)</f>
        <v>High Mileage</v>
      </c>
      <c r="AL2625">
        <f t="shared" si="496"/>
        <v>10</v>
      </c>
      <c r="AM2625">
        <f t="shared" si="497"/>
        <v>236</v>
      </c>
      <c r="AN2625">
        <f t="shared" si="498"/>
        <v>4087</v>
      </c>
      <c r="AO2625" t="str">
        <f t="shared" si="499"/>
        <v/>
      </c>
      <c r="AP2625" t="str">
        <f t="shared" si="500"/>
        <v/>
      </c>
      <c r="AQ2625" t="str">
        <f t="shared" si="501"/>
        <v/>
      </c>
      <c r="AR2625">
        <f t="shared" si="502"/>
        <v>-1495</v>
      </c>
      <c r="AS2625" t="str">
        <f t="shared" si="503"/>
        <v>4N356172D4-4</v>
      </c>
      <c r="AT2625" t="str">
        <f>IFERROR(IF(VLOOKUP(Y2625,vlookup!$I$2:$J$9,1,0)=Y2625,VLOOKUP(Y2625,vlookup!$I$2:$J$9,2,0),PROPER(Y2625)),PROPER(Y2625))</f>
        <v>Parts</v>
      </c>
      <c r="AU2625" t="str">
        <f>IFERROR(IF(B2625=VLOOKUP(B2625,vlookup!$L$2:$L$10,1,0),"Yes","No"),"No")</f>
        <v>No</v>
      </c>
    </row>
    <row r="2626" spans="1:47" ht="14.45" customHeight="1" x14ac:dyDescent="0.25">
      <c r="A2626" t="s">
        <v>1760</v>
      </c>
      <c r="B2626" s="31" t="s">
        <v>1761</v>
      </c>
      <c r="C2626">
        <v>2</v>
      </c>
      <c r="D2626">
        <v>1</v>
      </c>
      <c r="E2626" t="s">
        <v>382</v>
      </c>
      <c r="F2626" t="s">
        <v>238</v>
      </c>
      <c r="G2626" t="s">
        <v>920</v>
      </c>
      <c r="H2626" t="s">
        <v>3776</v>
      </c>
      <c r="I2626">
        <v>57162</v>
      </c>
      <c r="J2626" s="19">
        <v>42020</v>
      </c>
      <c r="K2626" s="19">
        <v>42061</v>
      </c>
      <c r="L2626">
        <v>201502</v>
      </c>
      <c r="M2626" s="19">
        <v>42036</v>
      </c>
      <c r="N2626">
        <v>24616</v>
      </c>
      <c r="O2626" t="s">
        <v>1076</v>
      </c>
      <c r="P2626" t="s">
        <v>1762</v>
      </c>
      <c r="Q2626" t="s">
        <v>924</v>
      </c>
      <c r="R2626">
        <v>1025803</v>
      </c>
      <c r="S2626" s="19">
        <v>42058</v>
      </c>
      <c r="T2626">
        <v>57543</v>
      </c>
      <c r="U2626" t="s">
        <v>357</v>
      </c>
      <c r="V2626" s="19">
        <v>42066</v>
      </c>
      <c r="W2626" t="s">
        <v>372</v>
      </c>
      <c r="X2626" t="s">
        <v>373</v>
      </c>
      <c r="Y2626" t="s">
        <v>95</v>
      </c>
      <c r="Z2626" t="s">
        <v>369</v>
      </c>
      <c r="AA2626" s="29">
        <v>-51.5</v>
      </c>
      <c r="AB2626">
        <v>0</v>
      </c>
      <c r="AC2626">
        <f t="shared" si="492"/>
        <v>2015</v>
      </c>
      <c r="AD2626">
        <f t="shared" si="493"/>
        <v>3</v>
      </c>
      <c r="AE2626">
        <f t="shared" si="494"/>
        <v>2015</v>
      </c>
      <c r="AF2626">
        <f t="shared" si="495"/>
        <v>1</v>
      </c>
      <c r="AG2626" t="str">
        <f>VLOOKUP(F2626,vlookup!$A$2:$E$660,2,0)</f>
        <v>Retained</v>
      </c>
      <c r="AH2626" t="str">
        <f>VLOOKUP(F2626,vlookup!$A$2:$E$660,3,0)</f>
        <v>Service Contract</v>
      </c>
      <c r="AI2626" t="str">
        <f>VLOOKUP(F2626,vlookup!$A$2:$E$660,4,0)</f>
        <v>Used Car Programs</v>
      </c>
      <c r="AJ2626" t="str">
        <f>VLOOKUP(F2626,vlookup!$A$2:$E$660,5,0)</f>
        <v>High Mileage</v>
      </c>
      <c r="AL2626">
        <f t="shared" si="496"/>
        <v>40</v>
      </c>
      <c r="AM2626">
        <f t="shared" si="497"/>
        <v>47</v>
      </c>
      <c r="AN2626">
        <f t="shared" si="498"/>
        <v>381</v>
      </c>
      <c r="AO2626" t="str">
        <f t="shared" si="499"/>
        <v/>
      </c>
      <c r="AP2626">
        <f t="shared" si="500"/>
        <v>-51.5</v>
      </c>
      <c r="AQ2626" t="str">
        <f t="shared" si="501"/>
        <v/>
      </c>
      <c r="AR2626" t="str">
        <f t="shared" si="502"/>
        <v/>
      </c>
      <c r="AS2626" t="str">
        <f t="shared" si="503"/>
        <v>7N111760A5Y-2</v>
      </c>
      <c r="AT2626" t="str">
        <f>IFERROR(IF(VLOOKUP(Y2626,vlookup!$I$2:$J$9,1,0)=Y2626,VLOOKUP(Y2626,vlookup!$I$2:$J$9,2,0),PROPER(Y2626)),PROPER(Y2626))</f>
        <v>Parts</v>
      </c>
      <c r="AU2626" t="str">
        <f>IFERROR(IF(B2626=VLOOKUP(B2626,vlookup!$L$2:$L$10,1,0),"Yes","No"),"No")</f>
        <v>No</v>
      </c>
    </row>
    <row r="2627" spans="1:47" ht="14.45" customHeight="1" x14ac:dyDescent="0.25">
      <c r="A2627" t="s">
        <v>1760</v>
      </c>
      <c r="B2627" s="31" t="s">
        <v>1761</v>
      </c>
      <c r="C2627">
        <v>2</v>
      </c>
      <c r="D2627">
        <v>1</v>
      </c>
      <c r="E2627" t="s">
        <v>382</v>
      </c>
      <c r="F2627" t="s">
        <v>238</v>
      </c>
      <c r="G2627" t="s">
        <v>920</v>
      </c>
      <c r="H2627" t="s">
        <v>3776</v>
      </c>
      <c r="I2627">
        <v>57162</v>
      </c>
      <c r="J2627" s="19">
        <v>42020</v>
      </c>
      <c r="K2627" s="19">
        <v>42061</v>
      </c>
      <c r="L2627">
        <v>201502</v>
      </c>
      <c r="M2627" s="19">
        <v>42036</v>
      </c>
      <c r="N2627">
        <v>24616</v>
      </c>
      <c r="O2627" t="s">
        <v>1076</v>
      </c>
      <c r="P2627" t="s">
        <v>1762</v>
      </c>
      <c r="Q2627" t="s">
        <v>924</v>
      </c>
      <c r="R2627">
        <v>1025803</v>
      </c>
      <c r="S2627" s="19">
        <v>42058</v>
      </c>
      <c r="T2627">
        <v>57543</v>
      </c>
      <c r="U2627" t="s">
        <v>357</v>
      </c>
      <c r="V2627" s="19">
        <v>42066</v>
      </c>
      <c r="W2627" t="s">
        <v>370</v>
      </c>
      <c r="X2627" t="s">
        <v>371</v>
      </c>
      <c r="Y2627" t="s">
        <v>95</v>
      </c>
      <c r="Z2627" t="s">
        <v>369</v>
      </c>
      <c r="AA2627" s="29">
        <v>-2145</v>
      </c>
      <c r="AB2627">
        <v>0</v>
      </c>
      <c r="AC2627">
        <f t="shared" ref="AC2627:AC2690" si="504">YEAR(V2627)</f>
        <v>2015</v>
      </c>
      <c r="AD2627">
        <f t="shared" ref="AD2627:AD2690" si="505">MONTH(V2627)</f>
        <v>3</v>
      </c>
      <c r="AE2627">
        <f t="shared" ref="AE2627:AE2690" si="506">YEAR(J2627)</f>
        <v>2015</v>
      </c>
      <c r="AF2627">
        <f t="shared" ref="AF2627:AF2690" si="507">MONTH(J2627)</f>
        <v>1</v>
      </c>
      <c r="AG2627" t="str">
        <f>VLOOKUP(F2627,vlookup!$A$2:$E$660,2,0)</f>
        <v>Retained</v>
      </c>
      <c r="AH2627" t="str">
        <f>VLOOKUP(F2627,vlookup!$A$2:$E$660,3,0)</f>
        <v>Service Contract</v>
      </c>
      <c r="AI2627" t="str">
        <f>VLOOKUP(F2627,vlookup!$A$2:$E$660,4,0)</f>
        <v>Used Car Programs</v>
      </c>
      <c r="AJ2627" t="str">
        <f>VLOOKUP(F2627,vlookup!$A$2:$E$660,5,0)</f>
        <v>High Mileage</v>
      </c>
      <c r="AL2627">
        <f t="shared" ref="AL2627:AL2690" si="508">DAYS360(J2627,K2627)</f>
        <v>40</v>
      </c>
      <c r="AM2627">
        <f t="shared" ref="AM2627:AM2690" si="509">DAYS360(J2627,V2627)</f>
        <v>47</v>
      </c>
      <c r="AN2627">
        <f t="shared" ref="AN2627:AN2690" si="510">IF(T2627-I2627&lt;1,"",T2627-I2627)</f>
        <v>381</v>
      </c>
      <c r="AO2627" t="str">
        <f t="shared" ref="AO2627:AO2690" si="511">IF(AM2627&lt;31,AA2627,"")</f>
        <v/>
      </c>
      <c r="AP2627">
        <f t="shared" ref="AP2627:AP2690" si="512">IF(AND(AM2627&gt;30,AM2627&lt;61),AA2627,"")</f>
        <v>-2145</v>
      </c>
      <c r="AQ2627" t="str">
        <f t="shared" ref="AQ2627:AQ2690" si="513">IF(AND(AM2627&gt;60,AM2627&lt;91),AA2627,"")</f>
        <v/>
      </c>
      <c r="AR2627" t="str">
        <f t="shared" ref="AR2627:AR2690" si="514">IF(AM2627&gt;90,AA2627,"")</f>
        <v/>
      </c>
      <c r="AS2627" t="str">
        <f t="shared" ref="AS2627:AS2690" si="515">CONCATENATE(B2627,"-",C2627)</f>
        <v>7N111760A5Y-2</v>
      </c>
      <c r="AT2627" t="str">
        <f>IFERROR(IF(VLOOKUP(Y2627,vlookup!$I$2:$J$9,1,0)=Y2627,VLOOKUP(Y2627,vlookup!$I$2:$J$9,2,0),PROPER(Y2627)),PROPER(Y2627))</f>
        <v>Parts</v>
      </c>
      <c r="AU2627" t="str">
        <f>IFERROR(IF(B2627=VLOOKUP(B2627,vlookup!$L$2:$L$10,1,0),"Yes","No"),"No")</f>
        <v>No</v>
      </c>
    </row>
    <row r="2628" spans="1:47" ht="14.45" customHeight="1" x14ac:dyDescent="0.25">
      <c r="A2628" t="s">
        <v>1763</v>
      </c>
      <c r="B2628" s="31" t="s">
        <v>1764</v>
      </c>
      <c r="C2628">
        <v>1</v>
      </c>
      <c r="D2628">
        <v>1</v>
      </c>
      <c r="E2628" t="s">
        <v>382</v>
      </c>
      <c r="F2628" t="s">
        <v>464</v>
      </c>
      <c r="G2628" t="s">
        <v>950</v>
      </c>
      <c r="H2628" t="s">
        <v>951</v>
      </c>
      <c r="I2628">
        <v>93326</v>
      </c>
      <c r="J2628" s="19">
        <v>43642</v>
      </c>
      <c r="K2628" s="19">
        <v>43661</v>
      </c>
      <c r="L2628">
        <v>201907</v>
      </c>
      <c r="M2628" s="19">
        <v>43647</v>
      </c>
      <c r="N2628">
        <v>24616</v>
      </c>
      <c r="O2628" t="s">
        <v>1076</v>
      </c>
      <c r="P2628" t="s">
        <v>1765</v>
      </c>
      <c r="Q2628" t="s">
        <v>924</v>
      </c>
      <c r="R2628">
        <v>6036685</v>
      </c>
      <c r="S2628" s="19">
        <v>44284</v>
      </c>
      <c r="T2628">
        <v>102576</v>
      </c>
      <c r="U2628" t="s">
        <v>356</v>
      </c>
      <c r="V2628" s="19">
        <v>44298</v>
      </c>
      <c r="W2628" t="s">
        <v>1042</v>
      </c>
      <c r="X2628" t="s">
        <v>1043</v>
      </c>
      <c r="Y2628" t="s">
        <v>95</v>
      </c>
      <c r="Z2628" t="s">
        <v>365</v>
      </c>
      <c r="AA2628" s="29">
        <v>-11.38</v>
      </c>
      <c r="AB2628">
        <v>0</v>
      </c>
      <c r="AC2628">
        <f t="shared" si="504"/>
        <v>2021</v>
      </c>
      <c r="AD2628">
        <f t="shared" si="505"/>
        <v>4</v>
      </c>
      <c r="AE2628">
        <f t="shared" si="506"/>
        <v>2019</v>
      </c>
      <c r="AF2628">
        <f t="shared" si="507"/>
        <v>6</v>
      </c>
      <c r="AG2628" t="str">
        <f>VLOOKUP(F2628,vlookup!$A$2:$E$660,2,0)</f>
        <v>Retained</v>
      </c>
      <c r="AH2628" t="str">
        <f>VLOOKUP(F2628,vlookup!$A$2:$E$660,3,0)</f>
        <v>Service Contract</v>
      </c>
      <c r="AI2628" t="str">
        <f>VLOOKUP(F2628,vlookup!$A$2:$E$660,4,0)</f>
        <v>Used Car Programs</v>
      </c>
      <c r="AJ2628" t="str">
        <f>VLOOKUP(F2628,vlookup!$A$2:$E$660,5,0)</f>
        <v>High Mileage</v>
      </c>
      <c r="AL2628">
        <f t="shared" si="508"/>
        <v>19</v>
      </c>
      <c r="AM2628">
        <f t="shared" si="509"/>
        <v>646</v>
      </c>
      <c r="AN2628">
        <f t="shared" si="510"/>
        <v>9250</v>
      </c>
      <c r="AO2628" t="str">
        <f t="shared" si="511"/>
        <v/>
      </c>
      <c r="AP2628" t="str">
        <f t="shared" si="512"/>
        <v/>
      </c>
      <c r="AQ2628" t="str">
        <f t="shared" si="513"/>
        <v/>
      </c>
      <c r="AR2628">
        <f t="shared" si="514"/>
        <v>-11.38</v>
      </c>
      <c r="AS2628" t="str">
        <f t="shared" si="515"/>
        <v>EC519251F9-1</v>
      </c>
      <c r="AT2628" t="str">
        <f>IFERROR(IF(VLOOKUP(Y2628,vlookup!$I$2:$J$9,1,0)=Y2628,VLOOKUP(Y2628,vlookup!$I$2:$J$9,2,0),PROPER(Y2628)),PROPER(Y2628))</f>
        <v>Parts</v>
      </c>
      <c r="AU2628" t="str">
        <f>IFERROR(IF(B2628=VLOOKUP(B2628,vlookup!$L$2:$L$10,1,0),"Yes","No"),"No")</f>
        <v>No</v>
      </c>
    </row>
    <row r="2629" spans="1:47" ht="14.45" customHeight="1" x14ac:dyDescent="0.25">
      <c r="A2629" t="s">
        <v>1763</v>
      </c>
      <c r="B2629" s="31" t="s">
        <v>1764</v>
      </c>
      <c r="C2629">
        <v>1</v>
      </c>
      <c r="D2629">
        <v>1</v>
      </c>
      <c r="E2629" t="s">
        <v>382</v>
      </c>
      <c r="F2629" t="s">
        <v>464</v>
      </c>
      <c r="G2629" t="s">
        <v>950</v>
      </c>
      <c r="H2629" t="s">
        <v>951</v>
      </c>
      <c r="I2629">
        <v>93326</v>
      </c>
      <c r="J2629" s="19">
        <v>43642</v>
      </c>
      <c r="K2629" s="19">
        <v>43661</v>
      </c>
      <c r="L2629">
        <v>201907</v>
      </c>
      <c r="M2629" s="19">
        <v>43647</v>
      </c>
      <c r="N2629">
        <v>24616</v>
      </c>
      <c r="O2629" t="s">
        <v>1076</v>
      </c>
      <c r="P2629" t="s">
        <v>1765</v>
      </c>
      <c r="Q2629" t="s">
        <v>924</v>
      </c>
      <c r="R2629">
        <v>6036685</v>
      </c>
      <c r="S2629" s="19">
        <v>44284</v>
      </c>
      <c r="T2629">
        <v>102576</v>
      </c>
      <c r="U2629" t="s">
        <v>356</v>
      </c>
      <c r="V2629" s="19">
        <v>44298</v>
      </c>
      <c r="W2629" t="s">
        <v>367</v>
      </c>
      <c r="X2629" t="s">
        <v>368</v>
      </c>
      <c r="Y2629" t="s">
        <v>95</v>
      </c>
      <c r="Z2629" t="s">
        <v>365</v>
      </c>
      <c r="AA2629" s="29">
        <v>-20.99</v>
      </c>
      <c r="AB2629">
        <v>0</v>
      </c>
      <c r="AC2629">
        <f t="shared" si="504"/>
        <v>2021</v>
      </c>
      <c r="AD2629">
        <f t="shared" si="505"/>
        <v>4</v>
      </c>
      <c r="AE2629">
        <f t="shared" si="506"/>
        <v>2019</v>
      </c>
      <c r="AF2629">
        <f t="shared" si="507"/>
        <v>6</v>
      </c>
      <c r="AG2629" t="str">
        <f>VLOOKUP(F2629,vlookup!$A$2:$E$660,2,0)</f>
        <v>Retained</v>
      </c>
      <c r="AH2629" t="str">
        <f>VLOOKUP(F2629,vlookup!$A$2:$E$660,3,0)</f>
        <v>Service Contract</v>
      </c>
      <c r="AI2629" t="str">
        <f>VLOOKUP(F2629,vlookup!$A$2:$E$660,4,0)</f>
        <v>Used Car Programs</v>
      </c>
      <c r="AJ2629" t="str">
        <f>VLOOKUP(F2629,vlookup!$A$2:$E$660,5,0)</f>
        <v>High Mileage</v>
      </c>
      <c r="AL2629">
        <f t="shared" si="508"/>
        <v>19</v>
      </c>
      <c r="AM2629">
        <f t="shared" si="509"/>
        <v>646</v>
      </c>
      <c r="AN2629">
        <f t="shared" si="510"/>
        <v>9250</v>
      </c>
      <c r="AO2629" t="str">
        <f t="shared" si="511"/>
        <v/>
      </c>
      <c r="AP2629" t="str">
        <f t="shared" si="512"/>
        <v/>
      </c>
      <c r="AQ2629" t="str">
        <f t="shared" si="513"/>
        <v/>
      </c>
      <c r="AR2629">
        <f t="shared" si="514"/>
        <v>-20.99</v>
      </c>
      <c r="AS2629" t="str">
        <f t="shared" si="515"/>
        <v>EC519251F9-1</v>
      </c>
      <c r="AT2629" t="str">
        <f>IFERROR(IF(VLOOKUP(Y2629,vlookup!$I$2:$J$9,1,0)=Y2629,VLOOKUP(Y2629,vlookup!$I$2:$J$9,2,0),PROPER(Y2629)),PROPER(Y2629))</f>
        <v>Parts</v>
      </c>
      <c r="AU2629" t="str">
        <f>IFERROR(IF(B2629=VLOOKUP(B2629,vlookup!$L$2:$L$10,1,0),"Yes","No"),"No")</f>
        <v>No</v>
      </c>
    </row>
    <row r="2630" spans="1:47" ht="14.45" customHeight="1" x14ac:dyDescent="0.25">
      <c r="A2630" t="s">
        <v>1763</v>
      </c>
      <c r="B2630" s="31" t="s">
        <v>1764</v>
      </c>
      <c r="C2630">
        <v>1</v>
      </c>
      <c r="D2630">
        <v>1</v>
      </c>
      <c r="E2630" t="s">
        <v>382</v>
      </c>
      <c r="F2630" t="s">
        <v>464</v>
      </c>
      <c r="G2630" t="s">
        <v>950</v>
      </c>
      <c r="H2630" t="s">
        <v>951</v>
      </c>
      <c r="I2630">
        <v>93326</v>
      </c>
      <c r="J2630" s="19">
        <v>43642</v>
      </c>
      <c r="K2630" s="19">
        <v>43661</v>
      </c>
      <c r="L2630">
        <v>201907</v>
      </c>
      <c r="M2630" s="19">
        <v>43647</v>
      </c>
      <c r="N2630">
        <v>24616</v>
      </c>
      <c r="O2630" t="s">
        <v>1076</v>
      </c>
      <c r="P2630" t="s">
        <v>1765</v>
      </c>
      <c r="Q2630" t="s">
        <v>924</v>
      </c>
      <c r="R2630">
        <v>6036685</v>
      </c>
      <c r="S2630" s="19">
        <v>44284</v>
      </c>
      <c r="T2630">
        <v>102576</v>
      </c>
      <c r="U2630" t="s">
        <v>356</v>
      </c>
      <c r="V2630" s="19">
        <v>44298</v>
      </c>
      <c r="W2630" t="s">
        <v>1034</v>
      </c>
      <c r="X2630" t="s">
        <v>1035</v>
      </c>
      <c r="Y2630" t="s">
        <v>95</v>
      </c>
      <c r="Z2630" t="s">
        <v>364</v>
      </c>
      <c r="AA2630" s="29">
        <v>-14.15</v>
      </c>
      <c r="AB2630">
        <v>0</v>
      </c>
      <c r="AC2630">
        <f t="shared" si="504"/>
        <v>2021</v>
      </c>
      <c r="AD2630">
        <f t="shared" si="505"/>
        <v>4</v>
      </c>
      <c r="AE2630">
        <f t="shared" si="506"/>
        <v>2019</v>
      </c>
      <c r="AF2630">
        <f t="shared" si="507"/>
        <v>6</v>
      </c>
      <c r="AG2630" t="str">
        <f>VLOOKUP(F2630,vlookup!$A$2:$E$660,2,0)</f>
        <v>Retained</v>
      </c>
      <c r="AH2630" t="str">
        <f>VLOOKUP(F2630,vlookup!$A$2:$E$660,3,0)</f>
        <v>Service Contract</v>
      </c>
      <c r="AI2630" t="str">
        <f>VLOOKUP(F2630,vlookup!$A$2:$E$660,4,0)</f>
        <v>Used Car Programs</v>
      </c>
      <c r="AJ2630" t="str">
        <f>VLOOKUP(F2630,vlookup!$A$2:$E$660,5,0)</f>
        <v>High Mileage</v>
      </c>
      <c r="AL2630">
        <f t="shared" si="508"/>
        <v>19</v>
      </c>
      <c r="AM2630">
        <f t="shared" si="509"/>
        <v>646</v>
      </c>
      <c r="AN2630">
        <f t="shared" si="510"/>
        <v>9250</v>
      </c>
      <c r="AO2630" t="str">
        <f t="shared" si="511"/>
        <v/>
      </c>
      <c r="AP2630" t="str">
        <f t="shared" si="512"/>
        <v/>
      </c>
      <c r="AQ2630" t="str">
        <f t="shared" si="513"/>
        <v/>
      </c>
      <c r="AR2630">
        <f t="shared" si="514"/>
        <v>-14.15</v>
      </c>
      <c r="AS2630" t="str">
        <f t="shared" si="515"/>
        <v>EC519251F9-1</v>
      </c>
      <c r="AT2630" t="str">
        <f>IFERROR(IF(VLOOKUP(Y2630,vlookup!$I$2:$J$9,1,0)=Y2630,VLOOKUP(Y2630,vlookup!$I$2:$J$9,2,0),PROPER(Y2630)),PROPER(Y2630))</f>
        <v>Parts</v>
      </c>
      <c r="AU2630" t="str">
        <f>IFERROR(IF(B2630=VLOOKUP(B2630,vlookup!$L$2:$L$10,1,0),"Yes","No"),"No")</f>
        <v>No</v>
      </c>
    </row>
    <row r="2631" spans="1:47" ht="14.45" customHeight="1" x14ac:dyDescent="0.25">
      <c r="A2631" t="s">
        <v>1763</v>
      </c>
      <c r="B2631" s="31" t="s">
        <v>1764</v>
      </c>
      <c r="C2631">
        <v>1</v>
      </c>
      <c r="D2631">
        <v>1</v>
      </c>
      <c r="E2631" t="s">
        <v>382</v>
      </c>
      <c r="F2631" t="s">
        <v>464</v>
      </c>
      <c r="G2631" t="s">
        <v>950</v>
      </c>
      <c r="H2631" t="s">
        <v>951</v>
      </c>
      <c r="I2631">
        <v>93326</v>
      </c>
      <c r="J2631" s="19">
        <v>43642</v>
      </c>
      <c r="K2631" s="19">
        <v>43661</v>
      </c>
      <c r="L2631">
        <v>201907</v>
      </c>
      <c r="M2631" s="19">
        <v>43647</v>
      </c>
      <c r="N2631">
        <v>24616</v>
      </c>
      <c r="O2631" t="s">
        <v>1076</v>
      </c>
      <c r="P2631" t="s">
        <v>1765</v>
      </c>
      <c r="Q2631" t="s">
        <v>924</v>
      </c>
      <c r="R2631">
        <v>6036685</v>
      </c>
      <c r="S2631" s="19">
        <v>44284</v>
      </c>
      <c r="T2631">
        <v>102576</v>
      </c>
      <c r="U2631" t="s">
        <v>356</v>
      </c>
      <c r="V2631" s="19">
        <v>44298</v>
      </c>
      <c r="W2631" t="s">
        <v>648</v>
      </c>
      <c r="X2631" t="s">
        <v>649</v>
      </c>
      <c r="Y2631" t="s">
        <v>95</v>
      </c>
      <c r="Z2631" t="s">
        <v>364</v>
      </c>
      <c r="AA2631" s="29">
        <v>-10.64</v>
      </c>
      <c r="AB2631">
        <v>0</v>
      </c>
      <c r="AC2631">
        <f t="shared" si="504"/>
        <v>2021</v>
      </c>
      <c r="AD2631">
        <f t="shared" si="505"/>
        <v>4</v>
      </c>
      <c r="AE2631">
        <f t="shared" si="506"/>
        <v>2019</v>
      </c>
      <c r="AF2631">
        <f t="shared" si="507"/>
        <v>6</v>
      </c>
      <c r="AG2631" t="str">
        <f>VLOOKUP(F2631,vlookup!$A$2:$E$660,2,0)</f>
        <v>Retained</v>
      </c>
      <c r="AH2631" t="str">
        <f>VLOOKUP(F2631,vlookup!$A$2:$E$660,3,0)</f>
        <v>Service Contract</v>
      </c>
      <c r="AI2631" t="str">
        <f>VLOOKUP(F2631,vlookup!$A$2:$E$660,4,0)</f>
        <v>Used Car Programs</v>
      </c>
      <c r="AJ2631" t="str">
        <f>VLOOKUP(F2631,vlookup!$A$2:$E$660,5,0)</f>
        <v>High Mileage</v>
      </c>
      <c r="AL2631">
        <f t="shared" si="508"/>
        <v>19</v>
      </c>
      <c r="AM2631">
        <f t="shared" si="509"/>
        <v>646</v>
      </c>
      <c r="AN2631">
        <f t="shared" si="510"/>
        <v>9250</v>
      </c>
      <c r="AO2631" t="str">
        <f t="shared" si="511"/>
        <v/>
      </c>
      <c r="AP2631" t="str">
        <f t="shared" si="512"/>
        <v/>
      </c>
      <c r="AQ2631" t="str">
        <f t="shared" si="513"/>
        <v/>
      </c>
      <c r="AR2631">
        <f t="shared" si="514"/>
        <v>-10.64</v>
      </c>
      <c r="AS2631" t="str">
        <f t="shared" si="515"/>
        <v>EC519251F9-1</v>
      </c>
      <c r="AT2631" t="str">
        <f>IFERROR(IF(VLOOKUP(Y2631,vlookup!$I$2:$J$9,1,0)=Y2631,VLOOKUP(Y2631,vlookup!$I$2:$J$9,2,0),PROPER(Y2631)),PROPER(Y2631))</f>
        <v>Parts</v>
      </c>
      <c r="AU2631" t="str">
        <f>IFERROR(IF(B2631=VLOOKUP(B2631,vlookup!$L$2:$L$10,1,0),"Yes","No"),"No")</f>
        <v>No</v>
      </c>
    </row>
    <row r="2632" spans="1:47" ht="14.45" customHeight="1" x14ac:dyDescent="0.25">
      <c r="A2632" t="s">
        <v>1763</v>
      </c>
      <c r="B2632" s="31" t="s">
        <v>1764</v>
      </c>
      <c r="C2632">
        <v>1</v>
      </c>
      <c r="D2632">
        <v>1</v>
      </c>
      <c r="E2632" t="s">
        <v>382</v>
      </c>
      <c r="F2632" t="s">
        <v>464</v>
      </c>
      <c r="G2632" t="s">
        <v>950</v>
      </c>
      <c r="H2632" t="s">
        <v>951</v>
      </c>
      <c r="I2632">
        <v>93326</v>
      </c>
      <c r="J2632" s="19">
        <v>43642</v>
      </c>
      <c r="K2632" s="19">
        <v>43661</v>
      </c>
      <c r="L2632">
        <v>201907</v>
      </c>
      <c r="M2632" s="19">
        <v>43647</v>
      </c>
      <c r="N2632">
        <v>24616</v>
      </c>
      <c r="O2632" t="s">
        <v>1076</v>
      </c>
      <c r="P2632" t="s">
        <v>1765</v>
      </c>
      <c r="Q2632" t="s">
        <v>924</v>
      </c>
      <c r="R2632">
        <v>6036685</v>
      </c>
      <c r="S2632" s="19">
        <v>44284</v>
      </c>
      <c r="T2632">
        <v>102576</v>
      </c>
      <c r="U2632" t="s">
        <v>356</v>
      </c>
      <c r="V2632" s="19">
        <v>44298</v>
      </c>
      <c r="W2632" t="s">
        <v>1000</v>
      </c>
      <c r="X2632" t="s">
        <v>1001</v>
      </c>
      <c r="Y2632" t="s">
        <v>95</v>
      </c>
      <c r="Z2632" t="s">
        <v>364</v>
      </c>
      <c r="AA2632" s="29">
        <v>-8.33</v>
      </c>
      <c r="AB2632">
        <v>0</v>
      </c>
      <c r="AC2632">
        <f t="shared" si="504"/>
        <v>2021</v>
      </c>
      <c r="AD2632">
        <f t="shared" si="505"/>
        <v>4</v>
      </c>
      <c r="AE2632">
        <f t="shared" si="506"/>
        <v>2019</v>
      </c>
      <c r="AF2632">
        <f t="shared" si="507"/>
        <v>6</v>
      </c>
      <c r="AG2632" t="str">
        <f>VLOOKUP(F2632,vlookup!$A$2:$E$660,2,0)</f>
        <v>Retained</v>
      </c>
      <c r="AH2632" t="str">
        <f>VLOOKUP(F2632,vlookup!$A$2:$E$660,3,0)</f>
        <v>Service Contract</v>
      </c>
      <c r="AI2632" t="str">
        <f>VLOOKUP(F2632,vlookup!$A$2:$E$660,4,0)</f>
        <v>Used Car Programs</v>
      </c>
      <c r="AJ2632" t="str">
        <f>VLOOKUP(F2632,vlookup!$A$2:$E$660,5,0)</f>
        <v>High Mileage</v>
      </c>
      <c r="AL2632">
        <f t="shared" si="508"/>
        <v>19</v>
      </c>
      <c r="AM2632">
        <f t="shared" si="509"/>
        <v>646</v>
      </c>
      <c r="AN2632">
        <f t="shared" si="510"/>
        <v>9250</v>
      </c>
      <c r="AO2632" t="str">
        <f t="shared" si="511"/>
        <v/>
      </c>
      <c r="AP2632" t="str">
        <f t="shared" si="512"/>
        <v/>
      </c>
      <c r="AQ2632" t="str">
        <f t="shared" si="513"/>
        <v/>
      </c>
      <c r="AR2632">
        <f t="shared" si="514"/>
        <v>-8.33</v>
      </c>
      <c r="AS2632" t="str">
        <f t="shared" si="515"/>
        <v>EC519251F9-1</v>
      </c>
      <c r="AT2632" t="str">
        <f>IFERROR(IF(VLOOKUP(Y2632,vlookup!$I$2:$J$9,1,0)=Y2632,VLOOKUP(Y2632,vlookup!$I$2:$J$9,2,0),PROPER(Y2632)),PROPER(Y2632))</f>
        <v>Parts</v>
      </c>
      <c r="AU2632" t="str">
        <f>IFERROR(IF(B2632=VLOOKUP(B2632,vlookup!$L$2:$L$10,1,0),"Yes","No"),"No")</f>
        <v>No</v>
      </c>
    </row>
    <row r="2633" spans="1:47" ht="14.45" customHeight="1" x14ac:dyDescent="0.25">
      <c r="A2633" t="s">
        <v>1763</v>
      </c>
      <c r="B2633" s="31" t="s">
        <v>1764</v>
      </c>
      <c r="C2633">
        <v>1</v>
      </c>
      <c r="D2633">
        <v>1</v>
      </c>
      <c r="E2633" t="s">
        <v>382</v>
      </c>
      <c r="F2633" t="s">
        <v>464</v>
      </c>
      <c r="G2633" t="s">
        <v>950</v>
      </c>
      <c r="H2633" t="s">
        <v>951</v>
      </c>
      <c r="I2633">
        <v>93326</v>
      </c>
      <c r="J2633" s="19">
        <v>43642</v>
      </c>
      <c r="K2633" s="19">
        <v>43661</v>
      </c>
      <c r="L2633">
        <v>201907</v>
      </c>
      <c r="M2633" s="19">
        <v>43647</v>
      </c>
      <c r="N2633">
        <v>24616</v>
      </c>
      <c r="O2633" t="s">
        <v>1076</v>
      </c>
      <c r="P2633" t="s">
        <v>1765</v>
      </c>
      <c r="Q2633" t="s">
        <v>924</v>
      </c>
      <c r="R2633">
        <v>6036685</v>
      </c>
      <c r="S2633" s="19">
        <v>44284</v>
      </c>
      <c r="T2633">
        <v>102576</v>
      </c>
      <c r="U2633" t="s">
        <v>356</v>
      </c>
      <c r="V2633" s="19">
        <v>44298</v>
      </c>
      <c r="W2633" t="s">
        <v>1046</v>
      </c>
      <c r="X2633" t="s">
        <v>1047</v>
      </c>
      <c r="Y2633" t="s">
        <v>95</v>
      </c>
      <c r="Z2633" t="s">
        <v>364</v>
      </c>
      <c r="AA2633" s="29">
        <v>-32.1</v>
      </c>
      <c r="AB2633">
        <v>0</v>
      </c>
      <c r="AC2633">
        <f t="shared" si="504"/>
        <v>2021</v>
      </c>
      <c r="AD2633">
        <f t="shared" si="505"/>
        <v>4</v>
      </c>
      <c r="AE2633">
        <f t="shared" si="506"/>
        <v>2019</v>
      </c>
      <c r="AF2633">
        <f t="shared" si="507"/>
        <v>6</v>
      </c>
      <c r="AG2633" t="str">
        <f>VLOOKUP(F2633,vlookup!$A$2:$E$660,2,0)</f>
        <v>Retained</v>
      </c>
      <c r="AH2633" t="str">
        <f>VLOOKUP(F2633,vlookup!$A$2:$E$660,3,0)</f>
        <v>Service Contract</v>
      </c>
      <c r="AI2633" t="str">
        <f>VLOOKUP(F2633,vlookup!$A$2:$E$660,4,0)</f>
        <v>Used Car Programs</v>
      </c>
      <c r="AJ2633" t="str">
        <f>VLOOKUP(F2633,vlookup!$A$2:$E$660,5,0)</f>
        <v>High Mileage</v>
      </c>
      <c r="AL2633">
        <f t="shared" si="508"/>
        <v>19</v>
      </c>
      <c r="AM2633">
        <f t="shared" si="509"/>
        <v>646</v>
      </c>
      <c r="AN2633">
        <f t="shared" si="510"/>
        <v>9250</v>
      </c>
      <c r="AO2633" t="str">
        <f t="shared" si="511"/>
        <v/>
      </c>
      <c r="AP2633" t="str">
        <f t="shared" si="512"/>
        <v/>
      </c>
      <c r="AQ2633" t="str">
        <f t="shared" si="513"/>
        <v/>
      </c>
      <c r="AR2633">
        <f t="shared" si="514"/>
        <v>-32.1</v>
      </c>
      <c r="AS2633" t="str">
        <f t="shared" si="515"/>
        <v>EC519251F9-1</v>
      </c>
      <c r="AT2633" t="str">
        <f>IFERROR(IF(VLOOKUP(Y2633,vlookup!$I$2:$J$9,1,0)=Y2633,VLOOKUP(Y2633,vlookup!$I$2:$J$9,2,0),PROPER(Y2633)),PROPER(Y2633))</f>
        <v>Parts</v>
      </c>
      <c r="AU2633" t="str">
        <f>IFERROR(IF(B2633=VLOOKUP(B2633,vlookup!$L$2:$L$10,1,0),"Yes","No"),"No")</f>
        <v>No</v>
      </c>
    </row>
    <row r="2634" spans="1:47" ht="14.45" customHeight="1" x14ac:dyDescent="0.25">
      <c r="A2634" t="s">
        <v>1763</v>
      </c>
      <c r="B2634" s="31" t="s">
        <v>1764</v>
      </c>
      <c r="C2634">
        <v>1</v>
      </c>
      <c r="D2634">
        <v>1</v>
      </c>
      <c r="E2634" t="s">
        <v>382</v>
      </c>
      <c r="F2634" t="s">
        <v>464</v>
      </c>
      <c r="G2634" t="s">
        <v>950</v>
      </c>
      <c r="H2634" t="s">
        <v>951</v>
      </c>
      <c r="I2634">
        <v>93326</v>
      </c>
      <c r="J2634" s="19">
        <v>43642</v>
      </c>
      <c r="K2634" s="19">
        <v>43661</v>
      </c>
      <c r="L2634">
        <v>201907</v>
      </c>
      <c r="M2634" s="19">
        <v>43647</v>
      </c>
      <c r="N2634">
        <v>24616</v>
      </c>
      <c r="O2634" t="s">
        <v>1076</v>
      </c>
      <c r="P2634" t="s">
        <v>1765</v>
      </c>
      <c r="Q2634" t="s">
        <v>924</v>
      </c>
      <c r="R2634">
        <v>6036685</v>
      </c>
      <c r="S2634" s="19">
        <v>44284</v>
      </c>
      <c r="T2634">
        <v>102576</v>
      </c>
      <c r="U2634" t="s">
        <v>356</v>
      </c>
      <c r="V2634" s="19">
        <v>44298</v>
      </c>
      <c r="W2634" t="s">
        <v>1040</v>
      </c>
      <c r="X2634" t="s">
        <v>1041</v>
      </c>
      <c r="Y2634" t="s">
        <v>95</v>
      </c>
      <c r="Z2634" t="s">
        <v>364</v>
      </c>
      <c r="AA2634" s="29">
        <v>-36.130000000000003</v>
      </c>
      <c r="AB2634">
        <v>0</v>
      </c>
      <c r="AC2634">
        <f t="shared" si="504"/>
        <v>2021</v>
      </c>
      <c r="AD2634">
        <f t="shared" si="505"/>
        <v>4</v>
      </c>
      <c r="AE2634">
        <f t="shared" si="506"/>
        <v>2019</v>
      </c>
      <c r="AF2634">
        <f t="shared" si="507"/>
        <v>6</v>
      </c>
      <c r="AG2634" t="str">
        <f>VLOOKUP(F2634,vlookup!$A$2:$E$660,2,0)</f>
        <v>Retained</v>
      </c>
      <c r="AH2634" t="str">
        <f>VLOOKUP(F2634,vlookup!$A$2:$E$660,3,0)</f>
        <v>Service Contract</v>
      </c>
      <c r="AI2634" t="str">
        <f>VLOOKUP(F2634,vlookup!$A$2:$E$660,4,0)</f>
        <v>Used Car Programs</v>
      </c>
      <c r="AJ2634" t="str">
        <f>VLOOKUP(F2634,vlookup!$A$2:$E$660,5,0)</f>
        <v>High Mileage</v>
      </c>
      <c r="AL2634">
        <f t="shared" si="508"/>
        <v>19</v>
      </c>
      <c r="AM2634">
        <f t="shared" si="509"/>
        <v>646</v>
      </c>
      <c r="AN2634">
        <f t="shared" si="510"/>
        <v>9250</v>
      </c>
      <c r="AO2634" t="str">
        <f t="shared" si="511"/>
        <v/>
      </c>
      <c r="AP2634" t="str">
        <f t="shared" si="512"/>
        <v/>
      </c>
      <c r="AQ2634" t="str">
        <f t="shared" si="513"/>
        <v/>
      </c>
      <c r="AR2634">
        <f t="shared" si="514"/>
        <v>-36.130000000000003</v>
      </c>
      <c r="AS2634" t="str">
        <f t="shared" si="515"/>
        <v>EC519251F9-1</v>
      </c>
      <c r="AT2634" t="str">
        <f>IFERROR(IF(VLOOKUP(Y2634,vlookup!$I$2:$J$9,1,0)=Y2634,VLOOKUP(Y2634,vlookup!$I$2:$J$9,2,0),PROPER(Y2634)),PROPER(Y2634))</f>
        <v>Parts</v>
      </c>
      <c r="AU2634" t="str">
        <f>IFERROR(IF(B2634=VLOOKUP(B2634,vlookup!$L$2:$L$10,1,0),"Yes","No"),"No")</f>
        <v>No</v>
      </c>
    </row>
    <row r="2635" spans="1:47" ht="14.45" customHeight="1" x14ac:dyDescent="0.25">
      <c r="A2635" t="s">
        <v>1763</v>
      </c>
      <c r="B2635" s="31" t="s">
        <v>1764</v>
      </c>
      <c r="C2635">
        <v>1</v>
      </c>
      <c r="D2635">
        <v>1</v>
      </c>
      <c r="E2635" t="s">
        <v>382</v>
      </c>
      <c r="F2635" t="s">
        <v>464</v>
      </c>
      <c r="G2635" t="s">
        <v>950</v>
      </c>
      <c r="H2635" t="s">
        <v>951</v>
      </c>
      <c r="I2635">
        <v>93326</v>
      </c>
      <c r="J2635" s="19">
        <v>43642</v>
      </c>
      <c r="K2635" s="19">
        <v>43661</v>
      </c>
      <c r="L2635">
        <v>201907</v>
      </c>
      <c r="M2635" s="19">
        <v>43647</v>
      </c>
      <c r="N2635">
        <v>24616</v>
      </c>
      <c r="O2635" t="s">
        <v>1076</v>
      </c>
      <c r="P2635" t="s">
        <v>1765</v>
      </c>
      <c r="Q2635" t="s">
        <v>924</v>
      </c>
      <c r="R2635">
        <v>6036685</v>
      </c>
      <c r="S2635" s="19">
        <v>44284</v>
      </c>
      <c r="T2635">
        <v>102576</v>
      </c>
      <c r="U2635" t="s">
        <v>356</v>
      </c>
      <c r="V2635" s="19">
        <v>44298</v>
      </c>
      <c r="W2635" t="s">
        <v>2866</v>
      </c>
      <c r="X2635" t="s">
        <v>2867</v>
      </c>
      <c r="Y2635" t="s">
        <v>95</v>
      </c>
      <c r="Z2635" t="s">
        <v>603</v>
      </c>
      <c r="AA2635" s="29">
        <v>-13.99</v>
      </c>
      <c r="AB2635">
        <v>0</v>
      </c>
      <c r="AC2635">
        <f t="shared" si="504"/>
        <v>2021</v>
      </c>
      <c r="AD2635">
        <f t="shared" si="505"/>
        <v>4</v>
      </c>
      <c r="AE2635">
        <f t="shared" si="506"/>
        <v>2019</v>
      </c>
      <c r="AF2635">
        <f t="shared" si="507"/>
        <v>6</v>
      </c>
      <c r="AG2635" t="str">
        <f>VLOOKUP(F2635,vlookup!$A$2:$E$660,2,0)</f>
        <v>Retained</v>
      </c>
      <c r="AH2635" t="str">
        <f>VLOOKUP(F2635,vlookup!$A$2:$E$660,3,0)</f>
        <v>Service Contract</v>
      </c>
      <c r="AI2635" t="str">
        <f>VLOOKUP(F2635,vlookup!$A$2:$E$660,4,0)</f>
        <v>Used Car Programs</v>
      </c>
      <c r="AJ2635" t="str">
        <f>VLOOKUP(F2635,vlookup!$A$2:$E$660,5,0)</f>
        <v>High Mileage</v>
      </c>
      <c r="AL2635">
        <f t="shared" si="508"/>
        <v>19</v>
      </c>
      <c r="AM2635">
        <f t="shared" si="509"/>
        <v>646</v>
      </c>
      <c r="AN2635">
        <f t="shared" si="510"/>
        <v>9250</v>
      </c>
      <c r="AO2635" t="str">
        <f t="shared" si="511"/>
        <v/>
      </c>
      <c r="AP2635" t="str">
        <f t="shared" si="512"/>
        <v/>
      </c>
      <c r="AQ2635" t="str">
        <f t="shared" si="513"/>
        <v/>
      </c>
      <c r="AR2635">
        <f t="shared" si="514"/>
        <v>-13.99</v>
      </c>
      <c r="AS2635" t="str">
        <f t="shared" si="515"/>
        <v>EC519251F9-1</v>
      </c>
      <c r="AT2635" t="str">
        <f>IFERROR(IF(VLOOKUP(Y2635,vlookup!$I$2:$J$9,1,0)=Y2635,VLOOKUP(Y2635,vlookup!$I$2:$J$9,2,0),PROPER(Y2635)),PROPER(Y2635))</f>
        <v>Parts</v>
      </c>
      <c r="AU2635" t="str">
        <f>IFERROR(IF(B2635=VLOOKUP(B2635,vlookup!$L$2:$L$10,1,0),"Yes","No"),"No")</f>
        <v>No</v>
      </c>
    </row>
    <row r="2636" spans="1:47" ht="14.45" customHeight="1" x14ac:dyDescent="0.25">
      <c r="A2636" t="s">
        <v>1763</v>
      </c>
      <c r="B2636" s="31" t="s">
        <v>1764</v>
      </c>
      <c r="C2636">
        <v>1</v>
      </c>
      <c r="D2636">
        <v>1</v>
      </c>
      <c r="E2636" t="s">
        <v>382</v>
      </c>
      <c r="F2636" t="s">
        <v>464</v>
      </c>
      <c r="G2636" t="s">
        <v>950</v>
      </c>
      <c r="H2636" t="s">
        <v>951</v>
      </c>
      <c r="I2636">
        <v>93326</v>
      </c>
      <c r="J2636" s="19">
        <v>43642</v>
      </c>
      <c r="K2636" s="19">
        <v>43661</v>
      </c>
      <c r="L2636">
        <v>201907</v>
      </c>
      <c r="M2636" s="19">
        <v>43647</v>
      </c>
      <c r="N2636">
        <v>24616</v>
      </c>
      <c r="O2636" t="s">
        <v>1076</v>
      </c>
      <c r="P2636" t="s">
        <v>1765</v>
      </c>
      <c r="Q2636" t="s">
        <v>924</v>
      </c>
      <c r="R2636">
        <v>6036685</v>
      </c>
      <c r="S2636" s="19">
        <v>44284</v>
      </c>
      <c r="T2636">
        <v>102576</v>
      </c>
      <c r="U2636" t="s">
        <v>356</v>
      </c>
      <c r="V2636" s="19">
        <v>44298</v>
      </c>
      <c r="W2636" t="s">
        <v>3432</v>
      </c>
      <c r="X2636" t="s">
        <v>3433</v>
      </c>
      <c r="Y2636" t="s">
        <v>95</v>
      </c>
      <c r="Z2636" t="s">
        <v>578</v>
      </c>
      <c r="AA2636" s="29">
        <v>-64.680000000000007</v>
      </c>
      <c r="AB2636">
        <v>0</v>
      </c>
      <c r="AC2636">
        <f t="shared" si="504"/>
        <v>2021</v>
      </c>
      <c r="AD2636">
        <f t="shared" si="505"/>
        <v>4</v>
      </c>
      <c r="AE2636">
        <f t="shared" si="506"/>
        <v>2019</v>
      </c>
      <c r="AF2636">
        <f t="shared" si="507"/>
        <v>6</v>
      </c>
      <c r="AG2636" t="str">
        <f>VLOOKUP(F2636,vlookup!$A$2:$E$660,2,0)</f>
        <v>Retained</v>
      </c>
      <c r="AH2636" t="str">
        <f>VLOOKUP(F2636,vlookup!$A$2:$E$660,3,0)</f>
        <v>Service Contract</v>
      </c>
      <c r="AI2636" t="str">
        <f>VLOOKUP(F2636,vlookup!$A$2:$E$660,4,0)</f>
        <v>Used Car Programs</v>
      </c>
      <c r="AJ2636" t="str">
        <f>VLOOKUP(F2636,vlookup!$A$2:$E$660,5,0)</f>
        <v>High Mileage</v>
      </c>
      <c r="AL2636">
        <f t="shared" si="508"/>
        <v>19</v>
      </c>
      <c r="AM2636">
        <f t="shared" si="509"/>
        <v>646</v>
      </c>
      <c r="AN2636">
        <f t="shared" si="510"/>
        <v>9250</v>
      </c>
      <c r="AO2636" t="str">
        <f t="shared" si="511"/>
        <v/>
      </c>
      <c r="AP2636" t="str">
        <f t="shared" si="512"/>
        <v/>
      </c>
      <c r="AQ2636" t="str">
        <f t="shared" si="513"/>
        <v/>
      </c>
      <c r="AR2636">
        <f t="shared" si="514"/>
        <v>-64.680000000000007</v>
      </c>
      <c r="AS2636" t="str">
        <f t="shared" si="515"/>
        <v>EC519251F9-1</v>
      </c>
      <c r="AT2636" t="str">
        <f>IFERROR(IF(VLOOKUP(Y2636,vlookup!$I$2:$J$9,1,0)=Y2636,VLOOKUP(Y2636,vlookup!$I$2:$J$9,2,0),PROPER(Y2636)),PROPER(Y2636))</f>
        <v>Parts</v>
      </c>
      <c r="AU2636" t="str">
        <f>IFERROR(IF(B2636=VLOOKUP(B2636,vlookup!$L$2:$L$10,1,0),"Yes","No"),"No")</f>
        <v>No</v>
      </c>
    </row>
    <row r="2637" spans="1:47" ht="14.45" customHeight="1" x14ac:dyDescent="0.25">
      <c r="A2637" t="s">
        <v>1766</v>
      </c>
      <c r="B2637" s="31" t="s">
        <v>1767</v>
      </c>
      <c r="C2637">
        <v>1</v>
      </c>
      <c r="D2637">
        <v>3</v>
      </c>
      <c r="E2637" t="s">
        <v>382</v>
      </c>
      <c r="F2637" t="s">
        <v>464</v>
      </c>
      <c r="G2637" t="s">
        <v>946</v>
      </c>
      <c r="H2637" t="s">
        <v>1768</v>
      </c>
      <c r="I2637">
        <v>70756</v>
      </c>
      <c r="J2637" s="19">
        <v>43633</v>
      </c>
      <c r="K2637" s="19">
        <v>43661</v>
      </c>
      <c r="L2637">
        <v>201907</v>
      </c>
      <c r="M2637" s="19">
        <v>43647</v>
      </c>
      <c r="N2637">
        <v>24617</v>
      </c>
      <c r="O2637" t="s">
        <v>1070</v>
      </c>
      <c r="P2637" t="s">
        <v>3326</v>
      </c>
      <c r="Q2637" t="s">
        <v>947</v>
      </c>
      <c r="R2637">
        <v>1474965</v>
      </c>
      <c r="S2637" s="19">
        <v>43935</v>
      </c>
      <c r="T2637">
        <v>79920</v>
      </c>
      <c r="U2637" t="s">
        <v>356</v>
      </c>
      <c r="V2637" s="19">
        <v>44020</v>
      </c>
      <c r="W2637" t="s">
        <v>2772</v>
      </c>
      <c r="X2637" t="s">
        <v>2773</v>
      </c>
      <c r="Y2637" t="s">
        <v>95</v>
      </c>
      <c r="Z2637" t="s">
        <v>364</v>
      </c>
      <c r="AA2637" s="29">
        <v>-2000</v>
      </c>
      <c r="AB2637">
        <v>0</v>
      </c>
      <c r="AC2637">
        <f t="shared" si="504"/>
        <v>2020</v>
      </c>
      <c r="AD2637">
        <f t="shared" si="505"/>
        <v>7</v>
      </c>
      <c r="AE2637">
        <f t="shared" si="506"/>
        <v>2019</v>
      </c>
      <c r="AF2637">
        <f t="shared" si="507"/>
        <v>6</v>
      </c>
      <c r="AG2637" t="str">
        <f>VLOOKUP(F2637,vlookup!$A$2:$E$660,2,0)</f>
        <v>Retained</v>
      </c>
      <c r="AH2637" t="str">
        <f>VLOOKUP(F2637,vlookup!$A$2:$E$660,3,0)</f>
        <v>Service Contract</v>
      </c>
      <c r="AI2637" t="str">
        <f>VLOOKUP(F2637,vlookup!$A$2:$E$660,4,0)</f>
        <v>Used Car Programs</v>
      </c>
      <c r="AJ2637" t="str">
        <f>VLOOKUP(F2637,vlookup!$A$2:$E$660,5,0)</f>
        <v>High Mileage</v>
      </c>
      <c r="AL2637">
        <f t="shared" si="508"/>
        <v>28</v>
      </c>
      <c r="AM2637">
        <f t="shared" si="509"/>
        <v>381</v>
      </c>
      <c r="AN2637">
        <f t="shared" si="510"/>
        <v>9164</v>
      </c>
      <c r="AO2637" t="str">
        <f t="shared" si="511"/>
        <v/>
      </c>
      <c r="AP2637" t="str">
        <f t="shared" si="512"/>
        <v/>
      </c>
      <c r="AQ2637" t="str">
        <f t="shared" si="513"/>
        <v/>
      </c>
      <c r="AR2637">
        <f t="shared" si="514"/>
        <v>-2000</v>
      </c>
      <c r="AS2637" t="str">
        <f t="shared" si="515"/>
        <v>DH159042F9-1</v>
      </c>
      <c r="AT2637" t="str">
        <f>IFERROR(IF(VLOOKUP(Y2637,vlookup!$I$2:$J$9,1,0)=Y2637,VLOOKUP(Y2637,vlookup!$I$2:$J$9,2,0),PROPER(Y2637)),PROPER(Y2637))</f>
        <v>Parts</v>
      </c>
      <c r="AU2637" t="str">
        <f>IFERROR(IF(B2637=VLOOKUP(B2637,vlookup!$L$2:$L$10,1,0),"Yes","No"),"No")</f>
        <v>No</v>
      </c>
    </row>
    <row r="2638" spans="1:47" ht="14.45" customHeight="1" x14ac:dyDescent="0.25">
      <c r="A2638" t="s">
        <v>1770</v>
      </c>
      <c r="B2638" s="31" t="s">
        <v>1771</v>
      </c>
      <c r="C2638">
        <v>1</v>
      </c>
      <c r="D2638">
        <v>1</v>
      </c>
      <c r="E2638" t="s">
        <v>382</v>
      </c>
      <c r="F2638" t="s">
        <v>464</v>
      </c>
      <c r="G2638" t="s">
        <v>946</v>
      </c>
      <c r="H2638" t="s">
        <v>3777</v>
      </c>
      <c r="I2638">
        <v>98949</v>
      </c>
      <c r="J2638" s="19">
        <v>43876</v>
      </c>
      <c r="K2638" s="19">
        <v>43959</v>
      </c>
      <c r="L2638">
        <v>202005</v>
      </c>
      <c r="M2638" s="19">
        <v>43952</v>
      </c>
      <c r="N2638">
        <v>24617</v>
      </c>
      <c r="O2638" t="s">
        <v>1070</v>
      </c>
      <c r="P2638" t="s">
        <v>1772</v>
      </c>
      <c r="Q2638" t="s">
        <v>973</v>
      </c>
      <c r="R2638">
        <v>11297</v>
      </c>
      <c r="S2638" s="19">
        <v>43972</v>
      </c>
      <c r="T2638">
        <v>105795</v>
      </c>
      <c r="U2638" t="s">
        <v>356</v>
      </c>
      <c r="V2638" s="19">
        <v>43992</v>
      </c>
      <c r="W2638" t="s">
        <v>591</v>
      </c>
      <c r="X2638" t="s">
        <v>592</v>
      </c>
      <c r="Y2638" t="s">
        <v>95</v>
      </c>
      <c r="Z2638" t="s">
        <v>358</v>
      </c>
      <c r="AA2638" s="29">
        <v>-200</v>
      </c>
      <c r="AB2638">
        <v>0</v>
      </c>
      <c r="AC2638">
        <f t="shared" si="504"/>
        <v>2020</v>
      </c>
      <c r="AD2638">
        <f t="shared" si="505"/>
        <v>6</v>
      </c>
      <c r="AE2638">
        <f t="shared" si="506"/>
        <v>2020</v>
      </c>
      <c r="AF2638">
        <f t="shared" si="507"/>
        <v>2</v>
      </c>
      <c r="AG2638" t="str">
        <f>VLOOKUP(F2638,vlookup!$A$2:$E$660,2,0)</f>
        <v>Retained</v>
      </c>
      <c r="AH2638" t="str">
        <f>VLOOKUP(F2638,vlookup!$A$2:$E$660,3,0)</f>
        <v>Service Contract</v>
      </c>
      <c r="AI2638" t="str">
        <f>VLOOKUP(F2638,vlookup!$A$2:$E$660,4,0)</f>
        <v>Used Car Programs</v>
      </c>
      <c r="AJ2638" t="str">
        <f>VLOOKUP(F2638,vlookup!$A$2:$E$660,5,0)</f>
        <v>High Mileage</v>
      </c>
      <c r="AL2638">
        <f t="shared" si="508"/>
        <v>83</v>
      </c>
      <c r="AM2638">
        <f t="shared" si="509"/>
        <v>115</v>
      </c>
      <c r="AN2638">
        <f t="shared" si="510"/>
        <v>6846</v>
      </c>
      <c r="AO2638" t="str">
        <f t="shared" si="511"/>
        <v/>
      </c>
      <c r="AP2638" t="str">
        <f t="shared" si="512"/>
        <v/>
      </c>
      <c r="AQ2638" t="str">
        <f t="shared" si="513"/>
        <v/>
      </c>
      <c r="AR2638">
        <f t="shared" si="514"/>
        <v>-200</v>
      </c>
      <c r="AS2638" t="str">
        <f t="shared" si="515"/>
        <v>CH331063B0-1</v>
      </c>
      <c r="AT2638" t="str">
        <f>IFERROR(IF(VLOOKUP(Y2638,vlookup!$I$2:$J$9,1,0)=Y2638,VLOOKUP(Y2638,vlookup!$I$2:$J$9,2,0),PROPER(Y2638)),PROPER(Y2638))</f>
        <v>Parts</v>
      </c>
      <c r="AU2638" t="str">
        <f>IFERROR(IF(B2638=VLOOKUP(B2638,vlookup!$L$2:$L$10,1,0),"Yes","No"),"No")</f>
        <v>No</v>
      </c>
    </row>
    <row r="2639" spans="1:47" ht="14.45" customHeight="1" x14ac:dyDescent="0.25">
      <c r="A2639" t="s">
        <v>1773</v>
      </c>
      <c r="B2639" s="31" t="s">
        <v>1774</v>
      </c>
      <c r="C2639">
        <v>1</v>
      </c>
      <c r="D2639">
        <v>1</v>
      </c>
      <c r="E2639" t="s">
        <v>382</v>
      </c>
      <c r="F2639" t="s">
        <v>60</v>
      </c>
      <c r="G2639" t="s">
        <v>946</v>
      </c>
      <c r="H2639" t="s">
        <v>3777</v>
      </c>
      <c r="I2639">
        <v>88816</v>
      </c>
      <c r="J2639" s="19">
        <v>41489</v>
      </c>
      <c r="K2639" s="19">
        <v>41515</v>
      </c>
      <c r="L2639">
        <v>201308</v>
      </c>
      <c r="M2639" s="19">
        <v>41487</v>
      </c>
      <c r="N2639">
        <v>24616</v>
      </c>
      <c r="O2639" t="s">
        <v>1076</v>
      </c>
      <c r="P2639" t="s">
        <v>1775</v>
      </c>
      <c r="Q2639" t="s">
        <v>924</v>
      </c>
      <c r="R2639">
        <v>6021515</v>
      </c>
      <c r="S2639" s="19">
        <v>41590</v>
      </c>
      <c r="T2639">
        <v>92089</v>
      </c>
      <c r="U2639" t="s">
        <v>357</v>
      </c>
      <c r="V2639" s="19">
        <v>41604</v>
      </c>
      <c r="W2639" t="s">
        <v>2780</v>
      </c>
      <c r="X2639" t="s">
        <v>2781</v>
      </c>
      <c r="Y2639" t="s">
        <v>95</v>
      </c>
      <c r="Z2639" t="s">
        <v>358</v>
      </c>
      <c r="AA2639" s="29">
        <v>-386.58</v>
      </c>
      <c r="AB2639" t="s">
        <v>544</v>
      </c>
      <c r="AC2639">
        <f t="shared" si="504"/>
        <v>2013</v>
      </c>
      <c r="AD2639">
        <f t="shared" si="505"/>
        <v>11</v>
      </c>
      <c r="AE2639">
        <f t="shared" si="506"/>
        <v>2013</v>
      </c>
      <c r="AF2639">
        <f t="shared" si="507"/>
        <v>8</v>
      </c>
      <c r="AG2639" t="str">
        <f>VLOOKUP(F2639,vlookup!$A$2:$E$660,2,0)</f>
        <v>Retained</v>
      </c>
      <c r="AH2639" t="str">
        <f>VLOOKUP(F2639,vlookup!$A$2:$E$660,3,0)</f>
        <v>Service Contract</v>
      </c>
      <c r="AI2639" t="str">
        <f>VLOOKUP(F2639,vlookup!$A$2:$E$660,4,0)</f>
        <v>Used Car Programs</v>
      </c>
      <c r="AJ2639" t="str">
        <f>VLOOKUP(F2639,vlookup!$A$2:$E$660,5,0)</f>
        <v>High Mileage</v>
      </c>
      <c r="AL2639">
        <f t="shared" si="508"/>
        <v>26</v>
      </c>
      <c r="AM2639">
        <f t="shared" si="509"/>
        <v>113</v>
      </c>
      <c r="AN2639">
        <f t="shared" si="510"/>
        <v>3273</v>
      </c>
      <c r="AO2639" t="str">
        <f t="shared" si="511"/>
        <v/>
      </c>
      <c r="AP2639" t="str">
        <f t="shared" si="512"/>
        <v/>
      </c>
      <c r="AQ2639" t="str">
        <f t="shared" si="513"/>
        <v/>
      </c>
      <c r="AR2639">
        <f t="shared" si="514"/>
        <v>-386.58</v>
      </c>
      <c r="AS2639" t="str">
        <f t="shared" si="515"/>
        <v>6H097381H3Y-1</v>
      </c>
      <c r="AT2639" t="str">
        <f>IFERROR(IF(VLOOKUP(Y2639,vlookup!$I$2:$J$9,1,0)=Y2639,VLOOKUP(Y2639,vlookup!$I$2:$J$9,2,0),PROPER(Y2639)),PROPER(Y2639))</f>
        <v>Parts</v>
      </c>
      <c r="AU2639" t="str">
        <f>IFERROR(IF(B2639=VLOOKUP(B2639,vlookup!$L$2:$L$10,1,0),"Yes","No"),"No")</f>
        <v>No</v>
      </c>
    </row>
    <row r="2640" spans="1:47" ht="14.45" customHeight="1" x14ac:dyDescent="0.25">
      <c r="A2640" t="s">
        <v>1773</v>
      </c>
      <c r="B2640" s="31" t="s">
        <v>1774</v>
      </c>
      <c r="C2640">
        <v>1</v>
      </c>
      <c r="D2640">
        <v>1</v>
      </c>
      <c r="E2640" t="s">
        <v>382</v>
      </c>
      <c r="F2640" t="s">
        <v>60</v>
      </c>
      <c r="G2640" t="s">
        <v>946</v>
      </c>
      <c r="H2640" t="s">
        <v>3777</v>
      </c>
      <c r="I2640">
        <v>88816</v>
      </c>
      <c r="J2640" s="19">
        <v>41489</v>
      </c>
      <c r="K2640" s="19">
        <v>41515</v>
      </c>
      <c r="L2640">
        <v>201308</v>
      </c>
      <c r="M2640" s="19">
        <v>41487</v>
      </c>
      <c r="N2640">
        <v>24616</v>
      </c>
      <c r="O2640" t="s">
        <v>1076</v>
      </c>
      <c r="P2640" t="s">
        <v>1775</v>
      </c>
      <c r="Q2640" t="s">
        <v>924</v>
      </c>
      <c r="R2640">
        <v>6021515</v>
      </c>
      <c r="S2640" s="19">
        <v>41590</v>
      </c>
      <c r="T2640">
        <v>92089</v>
      </c>
      <c r="U2640" t="s">
        <v>357</v>
      </c>
      <c r="V2640" s="19">
        <v>41604</v>
      </c>
      <c r="W2640" t="s">
        <v>3069</v>
      </c>
      <c r="X2640" t="s">
        <v>3070</v>
      </c>
      <c r="Y2640" t="s">
        <v>95</v>
      </c>
      <c r="Z2640" t="s">
        <v>364</v>
      </c>
      <c r="AA2640" s="29">
        <v>-87.3</v>
      </c>
      <c r="AB2640" t="s">
        <v>544</v>
      </c>
      <c r="AC2640">
        <f t="shared" si="504"/>
        <v>2013</v>
      </c>
      <c r="AD2640">
        <f t="shared" si="505"/>
        <v>11</v>
      </c>
      <c r="AE2640">
        <f t="shared" si="506"/>
        <v>2013</v>
      </c>
      <c r="AF2640">
        <f t="shared" si="507"/>
        <v>8</v>
      </c>
      <c r="AG2640" t="str">
        <f>VLOOKUP(F2640,vlookup!$A$2:$E$660,2,0)</f>
        <v>Retained</v>
      </c>
      <c r="AH2640" t="str">
        <f>VLOOKUP(F2640,vlookup!$A$2:$E$660,3,0)</f>
        <v>Service Contract</v>
      </c>
      <c r="AI2640" t="str">
        <f>VLOOKUP(F2640,vlookup!$A$2:$E$660,4,0)</f>
        <v>Used Car Programs</v>
      </c>
      <c r="AJ2640" t="str">
        <f>VLOOKUP(F2640,vlookup!$A$2:$E$660,5,0)</f>
        <v>High Mileage</v>
      </c>
      <c r="AL2640">
        <f t="shared" si="508"/>
        <v>26</v>
      </c>
      <c r="AM2640">
        <f t="shared" si="509"/>
        <v>113</v>
      </c>
      <c r="AN2640">
        <f t="shared" si="510"/>
        <v>3273</v>
      </c>
      <c r="AO2640" t="str">
        <f t="shared" si="511"/>
        <v/>
      </c>
      <c r="AP2640" t="str">
        <f t="shared" si="512"/>
        <v/>
      </c>
      <c r="AQ2640" t="str">
        <f t="shared" si="513"/>
        <v/>
      </c>
      <c r="AR2640">
        <f t="shared" si="514"/>
        <v>-87.3</v>
      </c>
      <c r="AS2640" t="str">
        <f t="shared" si="515"/>
        <v>6H097381H3Y-1</v>
      </c>
      <c r="AT2640" t="str">
        <f>IFERROR(IF(VLOOKUP(Y2640,vlookup!$I$2:$J$9,1,0)=Y2640,VLOOKUP(Y2640,vlookup!$I$2:$J$9,2,0),PROPER(Y2640)),PROPER(Y2640))</f>
        <v>Parts</v>
      </c>
      <c r="AU2640" t="str">
        <f>IFERROR(IF(B2640=VLOOKUP(B2640,vlookup!$L$2:$L$10,1,0),"Yes","No"),"No")</f>
        <v>No</v>
      </c>
    </row>
    <row r="2641" spans="1:47" ht="14.45" customHeight="1" x14ac:dyDescent="0.25">
      <c r="A2641" t="s">
        <v>1773</v>
      </c>
      <c r="B2641" s="31" t="s">
        <v>1774</v>
      </c>
      <c r="C2641">
        <v>1</v>
      </c>
      <c r="D2641">
        <v>1</v>
      </c>
      <c r="E2641" t="s">
        <v>382</v>
      </c>
      <c r="F2641" t="s">
        <v>60</v>
      </c>
      <c r="G2641" t="s">
        <v>946</v>
      </c>
      <c r="H2641" t="s">
        <v>3777</v>
      </c>
      <c r="I2641">
        <v>88816</v>
      </c>
      <c r="J2641" s="19">
        <v>41489</v>
      </c>
      <c r="K2641" s="19">
        <v>41515</v>
      </c>
      <c r="L2641">
        <v>201308</v>
      </c>
      <c r="M2641" s="19">
        <v>41487</v>
      </c>
      <c r="N2641">
        <v>24616</v>
      </c>
      <c r="O2641" t="s">
        <v>1076</v>
      </c>
      <c r="P2641" t="s">
        <v>1775</v>
      </c>
      <c r="Q2641" t="s">
        <v>924</v>
      </c>
      <c r="R2641">
        <v>6021515</v>
      </c>
      <c r="S2641" s="19">
        <v>41590</v>
      </c>
      <c r="T2641">
        <v>92089</v>
      </c>
      <c r="U2641" t="s">
        <v>357</v>
      </c>
      <c r="V2641" s="19">
        <v>41604</v>
      </c>
      <c r="W2641" t="s">
        <v>3265</v>
      </c>
      <c r="X2641" t="s">
        <v>3266</v>
      </c>
      <c r="Y2641" t="s">
        <v>95</v>
      </c>
      <c r="Z2641" t="s">
        <v>364</v>
      </c>
      <c r="AA2641" s="29">
        <v>-57.48</v>
      </c>
      <c r="AB2641" t="s">
        <v>544</v>
      </c>
      <c r="AC2641">
        <f t="shared" si="504"/>
        <v>2013</v>
      </c>
      <c r="AD2641">
        <f t="shared" si="505"/>
        <v>11</v>
      </c>
      <c r="AE2641">
        <f t="shared" si="506"/>
        <v>2013</v>
      </c>
      <c r="AF2641">
        <f t="shared" si="507"/>
        <v>8</v>
      </c>
      <c r="AG2641" t="str">
        <f>VLOOKUP(F2641,vlookup!$A$2:$E$660,2,0)</f>
        <v>Retained</v>
      </c>
      <c r="AH2641" t="str">
        <f>VLOOKUP(F2641,vlookup!$A$2:$E$660,3,0)</f>
        <v>Service Contract</v>
      </c>
      <c r="AI2641" t="str">
        <f>VLOOKUP(F2641,vlookup!$A$2:$E$660,4,0)</f>
        <v>Used Car Programs</v>
      </c>
      <c r="AJ2641" t="str">
        <f>VLOOKUP(F2641,vlookup!$A$2:$E$660,5,0)</f>
        <v>High Mileage</v>
      </c>
      <c r="AL2641">
        <f t="shared" si="508"/>
        <v>26</v>
      </c>
      <c r="AM2641">
        <f t="shared" si="509"/>
        <v>113</v>
      </c>
      <c r="AN2641">
        <f t="shared" si="510"/>
        <v>3273</v>
      </c>
      <c r="AO2641" t="str">
        <f t="shared" si="511"/>
        <v/>
      </c>
      <c r="AP2641" t="str">
        <f t="shared" si="512"/>
        <v/>
      </c>
      <c r="AQ2641" t="str">
        <f t="shared" si="513"/>
        <v/>
      </c>
      <c r="AR2641">
        <f t="shared" si="514"/>
        <v>-57.48</v>
      </c>
      <c r="AS2641" t="str">
        <f t="shared" si="515"/>
        <v>6H097381H3Y-1</v>
      </c>
      <c r="AT2641" t="str">
        <f>IFERROR(IF(VLOOKUP(Y2641,vlookup!$I$2:$J$9,1,0)=Y2641,VLOOKUP(Y2641,vlookup!$I$2:$J$9,2,0),PROPER(Y2641)),PROPER(Y2641))</f>
        <v>Parts</v>
      </c>
      <c r="AU2641" t="str">
        <f>IFERROR(IF(B2641=VLOOKUP(B2641,vlookup!$L$2:$L$10,1,0),"Yes","No"),"No")</f>
        <v>No</v>
      </c>
    </row>
    <row r="2642" spans="1:47" ht="14.45" customHeight="1" x14ac:dyDescent="0.25">
      <c r="A2642" t="s">
        <v>1773</v>
      </c>
      <c r="B2642" s="31" t="s">
        <v>1774</v>
      </c>
      <c r="C2642">
        <v>1</v>
      </c>
      <c r="D2642">
        <v>1</v>
      </c>
      <c r="E2642" t="s">
        <v>382</v>
      </c>
      <c r="F2642" t="s">
        <v>60</v>
      </c>
      <c r="G2642" t="s">
        <v>946</v>
      </c>
      <c r="H2642" t="s">
        <v>3777</v>
      </c>
      <c r="I2642">
        <v>88816</v>
      </c>
      <c r="J2642" s="19">
        <v>41489</v>
      </c>
      <c r="K2642" s="19">
        <v>41515</v>
      </c>
      <c r="L2642">
        <v>201308</v>
      </c>
      <c r="M2642" s="19">
        <v>41487</v>
      </c>
      <c r="N2642">
        <v>24616</v>
      </c>
      <c r="O2642" t="s">
        <v>1076</v>
      </c>
      <c r="P2642" t="s">
        <v>1775</v>
      </c>
      <c r="Q2642" t="s">
        <v>924</v>
      </c>
      <c r="R2642">
        <v>6021515</v>
      </c>
      <c r="S2642" s="19">
        <v>41590</v>
      </c>
      <c r="T2642">
        <v>92089</v>
      </c>
      <c r="U2642" t="s">
        <v>357</v>
      </c>
      <c r="V2642" s="19">
        <v>41604</v>
      </c>
      <c r="W2642" t="s">
        <v>3399</v>
      </c>
      <c r="X2642" t="s">
        <v>3155</v>
      </c>
      <c r="Y2642" t="s">
        <v>95</v>
      </c>
      <c r="Z2642" t="s">
        <v>364</v>
      </c>
      <c r="AA2642" s="29">
        <v>-41.24</v>
      </c>
      <c r="AB2642" t="s">
        <v>544</v>
      </c>
      <c r="AC2642">
        <f t="shared" si="504"/>
        <v>2013</v>
      </c>
      <c r="AD2642">
        <f t="shared" si="505"/>
        <v>11</v>
      </c>
      <c r="AE2642">
        <f t="shared" si="506"/>
        <v>2013</v>
      </c>
      <c r="AF2642">
        <f t="shared" si="507"/>
        <v>8</v>
      </c>
      <c r="AG2642" t="str">
        <f>VLOOKUP(F2642,vlookup!$A$2:$E$660,2,0)</f>
        <v>Retained</v>
      </c>
      <c r="AH2642" t="str">
        <f>VLOOKUP(F2642,vlookup!$A$2:$E$660,3,0)</f>
        <v>Service Contract</v>
      </c>
      <c r="AI2642" t="str">
        <f>VLOOKUP(F2642,vlookup!$A$2:$E$660,4,0)</f>
        <v>Used Car Programs</v>
      </c>
      <c r="AJ2642" t="str">
        <f>VLOOKUP(F2642,vlookup!$A$2:$E$660,5,0)</f>
        <v>High Mileage</v>
      </c>
      <c r="AL2642">
        <f t="shared" si="508"/>
        <v>26</v>
      </c>
      <c r="AM2642">
        <f t="shared" si="509"/>
        <v>113</v>
      </c>
      <c r="AN2642">
        <f t="shared" si="510"/>
        <v>3273</v>
      </c>
      <c r="AO2642" t="str">
        <f t="shared" si="511"/>
        <v/>
      </c>
      <c r="AP2642" t="str">
        <f t="shared" si="512"/>
        <v/>
      </c>
      <c r="AQ2642" t="str">
        <f t="shared" si="513"/>
        <v/>
      </c>
      <c r="AR2642">
        <f t="shared" si="514"/>
        <v>-41.24</v>
      </c>
      <c r="AS2642" t="str">
        <f t="shared" si="515"/>
        <v>6H097381H3Y-1</v>
      </c>
      <c r="AT2642" t="str">
        <f>IFERROR(IF(VLOOKUP(Y2642,vlookup!$I$2:$J$9,1,0)=Y2642,VLOOKUP(Y2642,vlookup!$I$2:$J$9,2,0),PROPER(Y2642)),PROPER(Y2642))</f>
        <v>Parts</v>
      </c>
      <c r="AU2642" t="str">
        <f>IFERROR(IF(B2642=VLOOKUP(B2642,vlookup!$L$2:$L$10,1,0),"Yes","No"),"No")</f>
        <v>No</v>
      </c>
    </row>
    <row r="2643" spans="1:47" ht="14.45" customHeight="1" x14ac:dyDescent="0.25">
      <c r="A2643" t="s">
        <v>1773</v>
      </c>
      <c r="B2643" s="31" t="s">
        <v>1774</v>
      </c>
      <c r="C2643">
        <v>1</v>
      </c>
      <c r="D2643">
        <v>1</v>
      </c>
      <c r="E2643" t="s">
        <v>382</v>
      </c>
      <c r="F2643" t="s">
        <v>60</v>
      </c>
      <c r="G2643" t="s">
        <v>946</v>
      </c>
      <c r="H2643" t="s">
        <v>3777</v>
      </c>
      <c r="I2643">
        <v>88816</v>
      </c>
      <c r="J2643" s="19">
        <v>41489</v>
      </c>
      <c r="K2643" s="19">
        <v>41515</v>
      </c>
      <c r="L2643">
        <v>201308</v>
      </c>
      <c r="M2643" s="19">
        <v>41487</v>
      </c>
      <c r="N2643">
        <v>24616</v>
      </c>
      <c r="O2643" t="s">
        <v>1076</v>
      </c>
      <c r="P2643" t="s">
        <v>1775</v>
      </c>
      <c r="Q2643" t="s">
        <v>924</v>
      </c>
      <c r="R2643">
        <v>6021515</v>
      </c>
      <c r="S2643" s="19">
        <v>41590</v>
      </c>
      <c r="T2643">
        <v>92089</v>
      </c>
      <c r="U2643" t="s">
        <v>357</v>
      </c>
      <c r="V2643" s="19">
        <v>41604</v>
      </c>
      <c r="W2643" t="s">
        <v>3030</v>
      </c>
      <c r="X2643" t="s">
        <v>3031</v>
      </c>
      <c r="Y2643" t="s">
        <v>95</v>
      </c>
      <c r="Z2643" t="s">
        <v>14</v>
      </c>
      <c r="AA2643" s="29">
        <v>-29.61</v>
      </c>
      <c r="AB2643" t="s">
        <v>544</v>
      </c>
      <c r="AC2643">
        <f t="shared" si="504"/>
        <v>2013</v>
      </c>
      <c r="AD2643">
        <f t="shared" si="505"/>
        <v>11</v>
      </c>
      <c r="AE2643">
        <f t="shared" si="506"/>
        <v>2013</v>
      </c>
      <c r="AF2643">
        <f t="shared" si="507"/>
        <v>8</v>
      </c>
      <c r="AG2643" t="str">
        <f>VLOOKUP(F2643,vlookup!$A$2:$E$660,2,0)</f>
        <v>Retained</v>
      </c>
      <c r="AH2643" t="str">
        <f>VLOOKUP(F2643,vlookup!$A$2:$E$660,3,0)</f>
        <v>Service Contract</v>
      </c>
      <c r="AI2643" t="str">
        <f>VLOOKUP(F2643,vlookup!$A$2:$E$660,4,0)</f>
        <v>Used Car Programs</v>
      </c>
      <c r="AJ2643" t="str">
        <f>VLOOKUP(F2643,vlookup!$A$2:$E$660,5,0)</f>
        <v>High Mileage</v>
      </c>
      <c r="AL2643">
        <f t="shared" si="508"/>
        <v>26</v>
      </c>
      <c r="AM2643">
        <f t="shared" si="509"/>
        <v>113</v>
      </c>
      <c r="AN2643">
        <f t="shared" si="510"/>
        <v>3273</v>
      </c>
      <c r="AO2643" t="str">
        <f t="shared" si="511"/>
        <v/>
      </c>
      <c r="AP2643" t="str">
        <f t="shared" si="512"/>
        <v/>
      </c>
      <c r="AQ2643" t="str">
        <f t="shared" si="513"/>
        <v/>
      </c>
      <c r="AR2643">
        <f t="shared" si="514"/>
        <v>-29.61</v>
      </c>
      <c r="AS2643" t="str">
        <f t="shared" si="515"/>
        <v>6H097381H3Y-1</v>
      </c>
      <c r="AT2643" t="str">
        <f>IFERROR(IF(VLOOKUP(Y2643,vlookup!$I$2:$J$9,1,0)=Y2643,VLOOKUP(Y2643,vlookup!$I$2:$J$9,2,0),PROPER(Y2643)),PROPER(Y2643))</f>
        <v>Parts</v>
      </c>
      <c r="AU2643" t="str">
        <f>IFERROR(IF(B2643=VLOOKUP(B2643,vlookup!$L$2:$L$10,1,0),"Yes","No"),"No")</f>
        <v>No</v>
      </c>
    </row>
    <row r="2644" spans="1:47" ht="14.45" customHeight="1" x14ac:dyDescent="0.25">
      <c r="A2644" t="s">
        <v>1776</v>
      </c>
      <c r="B2644" s="31" t="s">
        <v>1777</v>
      </c>
      <c r="C2644">
        <v>2</v>
      </c>
      <c r="D2644">
        <v>1</v>
      </c>
      <c r="E2644" t="s">
        <v>382</v>
      </c>
      <c r="F2644" t="s">
        <v>238</v>
      </c>
      <c r="G2644" t="s">
        <v>952</v>
      </c>
      <c r="H2644" t="s">
        <v>3778</v>
      </c>
      <c r="I2644">
        <v>121217</v>
      </c>
      <c r="J2644" s="19">
        <v>42452</v>
      </c>
      <c r="K2644" s="19">
        <v>42490</v>
      </c>
      <c r="L2644">
        <v>201604</v>
      </c>
      <c r="M2644" s="19">
        <v>42461</v>
      </c>
      <c r="N2644">
        <v>24616</v>
      </c>
      <c r="O2644" t="s">
        <v>1076</v>
      </c>
      <c r="P2644" t="s">
        <v>1778</v>
      </c>
      <c r="Q2644" t="s">
        <v>924</v>
      </c>
      <c r="R2644">
        <v>4894</v>
      </c>
      <c r="S2644" s="19">
        <v>42522</v>
      </c>
      <c r="T2644">
        <v>122843</v>
      </c>
      <c r="U2644" t="s">
        <v>356</v>
      </c>
      <c r="V2644" s="19">
        <v>42523</v>
      </c>
      <c r="W2644" t="s">
        <v>591</v>
      </c>
      <c r="X2644" t="s">
        <v>592</v>
      </c>
      <c r="Y2644" t="s">
        <v>95</v>
      </c>
      <c r="Z2644" t="s">
        <v>358</v>
      </c>
      <c r="AA2644" s="29">
        <v>-427.87</v>
      </c>
      <c r="AB2644">
        <v>0</v>
      </c>
      <c r="AC2644">
        <f t="shared" si="504"/>
        <v>2016</v>
      </c>
      <c r="AD2644">
        <f t="shared" si="505"/>
        <v>6</v>
      </c>
      <c r="AE2644">
        <f t="shared" si="506"/>
        <v>2016</v>
      </c>
      <c r="AF2644">
        <f t="shared" si="507"/>
        <v>3</v>
      </c>
      <c r="AG2644" t="str">
        <f>VLOOKUP(F2644,vlookup!$A$2:$E$660,2,0)</f>
        <v>Retained</v>
      </c>
      <c r="AH2644" t="str">
        <f>VLOOKUP(F2644,vlookup!$A$2:$E$660,3,0)</f>
        <v>Service Contract</v>
      </c>
      <c r="AI2644" t="str">
        <f>VLOOKUP(F2644,vlookup!$A$2:$E$660,4,0)</f>
        <v>Used Car Programs</v>
      </c>
      <c r="AJ2644" t="str">
        <f>VLOOKUP(F2644,vlookup!$A$2:$E$660,5,0)</f>
        <v>High Mileage</v>
      </c>
      <c r="AL2644">
        <f t="shared" si="508"/>
        <v>37</v>
      </c>
      <c r="AM2644">
        <f t="shared" si="509"/>
        <v>69</v>
      </c>
      <c r="AN2644">
        <f t="shared" si="510"/>
        <v>1626</v>
      </c>
      <c r="AO2644" t="str">
        <f t="shared" si="511"/>
        <v/>
      </c>
      <c r="AP2644" t="str">
        <f t="shared" si="512"/>
        <v/>
      </c>
      <c r="AQ2644">
        <f t="shared" si="513"/>
        <v>-427.87</v>
      </c>
      <c r="AR2644" t="str">
        <f t="shared" si="514"/>
        <v/>
      </c>
      <c r="AS2644" t="str">
        <f t="shared" si="515"/>
        <v>8S000887C6Y-2</v>
      </c>
      <c r="AT2644" t="str">
        <f>IFERROR(IF(VLOOKUP(Y2644,vlookup!$I$2:$J$9,1,0)=Y2644,VLOOKUP(Y2644,vlookup!$I$2:$J$9,2,0),PROPER(Y2644)),PROPER(Y2644))</f>
        <v>Parts</v>
      </c>
      <c r="AU2644" t="str">
        <f>IFERROR(IF(B2644=VLOOKUP(B2644,vlookup!$L$2:$L$10,1,0),"Yes","No"),"No")</f>
        <v>No</v>
      </c>
    </row>
    <row r="2645" spans="1:47" ht="14.45" customHeight="1" x14ac:dyDescent="0.25">
      <c r="A2645" t="s">
        <v>2735</v>
      </c>
      <c r="B2645" s="31" t="s">
        <v>2736</v>
      </c>
      <c r="C2645">
        <v>2</v>
      </c>
      <c r="D2645">
        <v>1</v>
      </c>
      <c r="E2645" t="s">
        <v>382</v>
      </c>
      <c r="F2645" t="s">
        <v>238</v>
      </c>
      <c r="G2645" t="s">
        <v>952</v>
      </c>
      <c r="H2645" t="s">
        <v>3779</v>
      </c>
      <c r="I2645">
        <v>114669</v>
      </c>
      <c r="J2645" s="19">
        <v>42314</v>
      </c>
      <c r="K2645" s="19">
        <v>42338</v>
      </c>
      <c r="L2645">
        <v>201511</v>
      </c>
      <c r="M2645" s="19">
        <v>42309</v>
      </c>
      <c r="N2645">
        <v>24616</v>
      </c>
      <c r="O2645" t="s">
        <v>1076</v>
      </c>
      <c r="P2645" t="s">
        <v>1172</v>
      </c>
      <c r="Q2645" t="s">
        <v>924</v>
      </c>
      <c r="R2645">
        <v>9304</v>
      </c>
      <c r="S2645" s="19">
        <v>42338</v>
      </c>
      <c r="T2645">
        <v>115404</v>
      </c>
      <c r="U2645" t="s">
        <v>357</v>
      </c>
      <c r="V2645" s="19">
        <v>42376</v>
      </c>
      <c r="W2645" t="s">
        <v>976</v>
      </c>
      <c r="X2645" t="s">
        <v>977</v>
      </c>
      <c r="Y2645" t="s">
        <v>95</v>
      </c>
      <c r="Z2645" t="s">
        <v>369</v>
      </c>
      <c r="AA2645" s="29">
        <v>-1440</v>
      </c>
      <c r="AB2645">
        <v>0</v>
      </c>
      <c r="AC2645">
        <f t="shared" si="504"/>
        <v>2016</v>
      </c>
      <c r="AD2645">
        <f t="shared" si="505"/>
        <v>1</v>
      </c>
      <c r="AE2645">
        <f t="shared" si="506"/>
        <v>2015</v>
      </c>
      <c r="AF2645">
        <f t="shared" si="507"/>
        <v>11</v>
      </c>
      <c r="AG2645" t="str">
        <f>VLOOKUP(F2645,vlookup!$A$2:$E$660,2,0)</f>
        <v>Retained</v>
      </c>
      <c r="AH2645" t="str">
        <f>VLOOKUP(F2645,vlookup!$A$2:$E$660,3,0)</f>
        <v>Service Contract</v>
      </c>
      <c r="AI2645" t="str">
        <f>VLOOKUP(F2645,vlookup!$A$2:$E$660,4,0)</f>
        <v>Used Car Programs</v>
      </c>
      <c r="AJ2645" t="str">
        <f>VLOOKUP(F2645,vlookup!$A$2:$E$660,5,0)</f>
        <v>High Mileage</v>
      </c>
      <c r="AL2645">
        <f t="shared" si="508"/>
        <v>24</v>
      </c>
      <c r="AM2645">
        <f t="shared" si="509"/>
        <v>61</v>
      </c>
      <c r="AN2645">
        <f t="shared" si="510"/>
        <v>735</v>
      </c>
      <c r="AO2645" t="str">
        <f t="shared" si="511"/>
        <v/>
      </c>
      <c r="AP2645" t="str">
        <f t="shared" si="512"/>
        <v/>
      </c>
      <c r="AQ2645">
        <f t="shared" si="513"/>
        <v>-1440</v>
      </c>
      <c r="AR2645" t="str">
        <f t="shared" si="514"/>
        <v/>
      </c>
      <c r="AS2645" t="str">
        <f t="shared" si="515"/>
        <v>8X026238K5Y-2</v>
      </c>
      <c r="AT2645" t="str">
        <f>IFERROR(IF(VLOOKUP(Y2645,vlookup!$I$2:$J$9,1,0)=Y2645,VLOOKUP(Y2645,vlookup!$I$2:$J$9,2,0),PROPER(Y2645)),PROPER(Y2645))</f>
        <v>Parts</v>
      </c>
      <c r="AU2645" t="str">
        <f>IFERROR(IF(B2645=VLOOKUP(B2645,vlookup!$L$2:$L$10,1,0),"Yes","No"),"No")</f>
        <v>No</v>
      </c>
    </row>
    <row r="2646" spans="1:47" ht="14.45" customHeight="1" x14ac:dyDescent="0.25">
      <c r="A2646" t="s">
        <v>1779</v>
      </c>
      <c r="B2646" s="31" t="s">
        <v>1780</v>
      </c>
      <c r="C2646">
        <v>1</v>
      </c>
      <c r="D2646">
        <v>1</v>
      </c>
      <c r="E2646" t="s">
        <v>382</v>
      </c>
      <c r="F2646" t="s">
        <v>238</v>
      </c>
      <c r="G2646" t="s">
        <v>952</v>
      </c>
      <c r="H2646" t="s">
        <v>3779</v>
      </c>
      <c r="I2646">
        <v>126336</v>
      </c>
      <c r="J2646" s="19">
        <v>42173</v>
      </c>
      <c r="K2646" s="19">
        <v>42213</v>
      </c>
      <c r="L2646">
        <v>201507</v>
      </c>
      <c r="M2646" s="19">
        <v>42186</v>
      </c>
      <c r="N2646">
        <v>24616</v>
      </c>
      <c r="O2646" t="s">
        <v>1076</v>
      </c>
      <c r="P2646" t="s">
        <v>1781</v>
      </c>
      <c r="Q2646" t="s">
        <v>924</v>
      </c>
      <c r="R2646">
        <v>10095</v>
      </c>
      <c r="S2646" s="19">
        <v>42214</v>
      </c>
      <c r="T2646">
        <v>130231</v>
      </c>
      <c r="U2646" t="s">
        <v>357</v>
      </c>
      <c r="V2646" s="19">
        <v>42222</v>
      </c>
      <c r="W2646" t="s">
        <v>2991</v>
      </c>
      <c r="X2646" t="s">
        <v>2992</v>
      </c>
      <c r="Y2646" t="s">
        <v>95</v>
      </c>
      <c r="Z2646" t="s">
        <v>366</v>
      </c>
      <c r="AA2646" s="29">
        <v>-1599.1</v>
      </c>
      <c r="AB2646">
        <v>0</v>
      </c>
      <c r="AC2646">
        <f t="shared" si="504"/>
        <v>2015</v>
      </c>
      <c r="AD2646">
        <f t="shared" si="505"/>
        <v>8</v>
      </c>
      <c r="AE2646">
        <f t="shared" si="506"/>
        <v>2015</v>
      </c>
      <c r="AF2646">
        <f t="shared" si="507"/>
        <v>6</v>
      </c>
      <c r="AG2646" t="str">
        <f>VLOOKUP(F2646,vlookup!$A$2:$E$660,2,0)</f>
        <v>Retained</v>
      </c>
      <c r="AH2646" t="str">
        <f>VLOOKUP(F2646,vlookup!$A$2:$E$660,3,0)</f>
        <v>Service Contract</v>
      </c>
      <c r="AI2646" t="str">
        <f>VLOOKUP(F2646,vlookup!$A$2:$E$660,4,0)</f>
        <v>Used Car Programs</v>
      </c>
      <c r="AJ2646" t="str">
        <f>VLOOKUP(F2646,vlookup!$A$2:$E$660,5,0)</f>
        <v>High Mileage</v>
      </c>
      <c r="AL2646">
        <f t="shared" si="508"/>
        <v>40</v>
      </c>
      <c r="AM2646">
        <f t="shared" si="509"/>
        <v>48</v>
      </c>
      <c r="AN2646">
        <f t="shared" si="510"/>
        <v>3895</v>
      </c>
      <c r="AO2646" t="str">
        <f t="shared" si="511"/>
        <v/>
      </c>
      <c r="AP2646">
        <f t="shared" si="512"/>
        <v>-1599.1</v>
      </c>
      <c r="AQ2646" t="str">
        <f t="shared" si="513"/>
        <v/>
      </c>
      <c r="AR2646" t="str">
        <f t="shared" si="514"/>
        <v/>
      </c>
      <c r="AS2646" t="str">
        <f t="shared" si="515"/>
        <v>BX195005F5Y-1</v>
      </c>
      <c r="AT2646" t="str">
        <f>IFERROR(IF(VLOOKUP(Y2646,vlookup!$I$2:$J$9,1,0)=Y2646,VLOOKUP(Y2646,vlookup!$I$2:$J$9,2,0),PROPER(Y2646)),PROPER(Y2646))</f>
        <v>Parts</v>
      </c>
      <c r="AU2646" t="str">
        <f>IFERROR(IF(B2646=VLOOKUP(B2646,vlookup!$L$2:$L$10,1,0),"Yes","No"),"No")</f>
        <v>No</v>
      </c>
    </row>
    <row r="2647" spans="1:47" ht="14.45" customHeight="1" x14ac:dyDescent="0.25">
      <c r="A2647" t="s">
        <v>1782</v>
      </c>
      <c r="B2647" s="31" t="s">
        <v>1783</v>
      </c>
      <c r="C2647">
        <v>2</v>
      </c>
      <c r="D2647">
        <v>1</v>
      </c>
      <c r="E2647" t="s">
        <v>382</v>
      </c>
      <c r="F2647" t="s">
        <v>60</v>
      </c>
      <c r="G2647" t="s">
        <v>1107</v>
      </c>
      <c r="H2647" t="s">
        <v>1732</v>
      </c>
      <c r="I2647">
        <v>141988</v>
      </c>
      <c r="J2647" s="19">
        <v>41295</v>
      </c>
      <c r="K2647" s="19">
        <v>41333</v>
      </c>
      <c r="L2647">
        <v>201302</v>
      </c>
      <c r="M2647" s="19">
        <v>41306</v>
      </c>
      <c r="N2647">
        <v>24616</v>
      </c>
      <c r="O2647" t="s">
        <v>1076</v>
      </c>
      <c r="P2647" t="s">
        <v>1104</v>
      </c>
      <c r="Q2647" t="s">
        <v>924</v>
      </c>
      <c r="R2647">
        <v>3092</v>
      </c>
      <c r="S2647" s="19">
        <v>41374</v>
      </c>
      <c r="T2647">
        <v>144444</v>
      </c>
      <c r="U2647" t="s">
        <v>357</v>
      </c>
      <c r="V2647" s="19">
        <v>41407</v>
      </c>
      <c r="W2647" t="s">
        <v>2787</v>
      </c>
      <c r="X2647" t="s">
        <v>2788</v>
      </c>
      <c r="Y2647" t="s">
        <v>95</v>
      </c>
      <c r="Z2647" t="s">
        <v>369</v>
      </c>
      <c r="AA2647" s="29">
        <v>-1380</v>
      </c>
      <c r="AB2647" t="s">
        <v>544</v>
      </c>
      <c r="AC2647">
        <f t="shared" si="504"/>
        <v>2013</v>
      </c>
      <c r="AD2647">
        <f t="shared" si="505"/>
        <v>5</v>
      </c>
      <c r="AE2647">
        <f t="shared" si="506"/>
        <v>2013</v>
      </c>
      <c r="AF2647">
        <f t="shared" si="507"/>
        <v>1</v>
      </c>
      <c r="AG2647" t="str">
        <f>VLOOKUP(F2647,vlookup!$A$2:$E$660,2,0)</f>
        <v>Retained</v>
      </c>
      <c r="AH2647" t="str">
        <f>VLOOKUP(F2647,vlookup!$A$2:$E$660,3,0)</f>
        <v>Service Contract</v>
      </c>
      <c r="AI2647" t="str">
        <f>VLOOKUP(F2647,vlookup!$A$2:$E$660,4,0)</f>
        <v>Used Car Programs</v>
      </c>
      <c r="AJ2647" t="str">
        <f>VLOOKUP(F2647,vlookup!$A$2:$E$660,5,0)</f>
        <v>High Mileage</v>
      </c>
      <c r="AL2647">
        <f t="shared" si="508"/>
        <v>37</v>
      </c>
      <c r="AM2647">
        <f t="shared" si="509"/>
        <v>112</v>
      </c>
      <c r="AN2647">
        <f t="shared" si="510"/>
        <v>2456</v>
      </c>
      <c r="AO2647" t="str">
        <f t="shared" si="511"/>
        <v/>
      </c>
      <c r="AP2647" t="str">
        <f t="shared" si="512"/>
        <v/>
      </c>
      <c r="AQ2647" t="str">
        <f t="shared" si="513"/>
        <v/>
      </c>
      <c r="AR2647">
        <f t="shared" si="514"/>
        <v>-1380</v>
      </c>
      <c r="AS2647" t="str">
        <f t="shared" si="515"/>
        <v>2LH36485A3Y-2</v>
      </c>
      <c r="AT2647" t="str">
        <f>IFERROR(IF(VLOOKUP(Y2647,vlookup!$I$2:$J$9,1,0)=Y2647,VLOOKUP(Y2647,vlookup!$I$2:$J$9,2,0),PROPER(Y2647)),PROPER(Y2647))</f>
        <v>Parts</v>
      </c>
      <c r="AU2647" t="str">
        <f>IFERROR(IF(B2647=VLOOKUP(B2647,vlookup!$L$2:$L$10,1,0),"Yes","No"),"No")</f>
        <v>No</v>
      </c>
    </row>
    <row r="2648" spans="1:47" ht="14.45" customHeight="1" x14ac:dyDescent="0.25">
      <c r="A2648" t="s">
        <v>1784</v>
      </c>
      <c r="B2648" s="31" t="s">
        <v>1785</v>
      </c>
      <c r="C2648">
        <v>1</v>
      </c>
      <c r="D2648">
        <v>1</v>
      </c>
      <c r="E2648" t="s">
        <v>382</v>
      </c>
      <c r="F2648" t="s">
        <v>60</v>
      </c>
      <c r="G2648" t="s">
        <v>1107</v>
      </c>
      <c r="H2648" t="s">
        <v>1732</v>
      </c>
      <c r="I2648">
        <v>104537</v>
      </c>
      <c r="J2648" s="19">
        <v>41685</v>
      </c>
      <c r="K2648" s="19">
        <v>41717</v>
      </c>
      <c r="L2648">
        <v>201403</v>
      </c>
      <c r="M2648" s="19">
        <v>41699</v>
      </c>
      <c r="N2648">
        <v>24617</v>
      </c>
      <c r="O2648" t="s">
        <v>1070</v>
      </c>
      <c r="P2648" t="s">
        <v>1786</v>
      </c>
      <c r="Q2648" t="s">
        <v>924</v>
      </c>
      <c r="R2648">
        <v>16918</v>
      </c>
      <c r="S2648" s="19">
        <v>41703</v>
      </c>
      <c r="T2648">
        <v>105223</v>
      </c>
      <c r="U2648" t="s">
        <v>357</v>
      </c>
      <c r="V2648" s="19">
        <v>41725</v>
      </c>
      <c r="W2648" t="s">
        <v>362</v>
      </c>
      <c r="X2648" t="s">
        <v>363</v>
      </c>
      <c r="Y2648" t="s">
        <v>95</v>
      </c>
      <c r="Z2648" t="s">
        <v>358</v>
      </c>
      <c r="AA2648" s="29">
        <v>-613.25</v>
      </c>
      <c r="AB2648">
        <v>0</v>
      </c>
      <c r="AC2648">
        <f t="shared" si="504"/>
        <v>2014</v>
      </c>
      <c r="AD2648">
        <f t="shared" si="505"/>
        <v>3</v>
      </c>
      <c r="AE2648">
        <f t="shared" si="506"/>
        <v>2014</v>
      </c>
      <c r="AF2648">
        <f t="shared" si="507"/>
        <v>2</v>
      </c>
      <c r="AG2648" t="str">
        <f>VLOOKUP(F2648,vlookup!$A$2:$E$660,2,0)</f>
        <v>Retained</v>
      </c>
      <c r="AH2648" t="str">
        <f>VLOOKUP(F2648,vlookup!$A$2:$E$660,3,0)</f>
        <v>Service Contract</v>
      </c>
      <c r="AI2648" t="str">
        <f>VLOOKUP(F2648,vlookup!$A$2:$E$660,4,0)</f>
        <v>Used Car Programs</v>
      </c>
      <c r="AJ2648" t="str">
        <f>VLOOKUP(F2648,vlookup!$A$2:$E$660,5,0)</f>
        <v>High Mileage</v>
      </c>
      <c r="AL2648">
        <f t="shared" si="508"/>
        <v>34</v>
      </c>
      <c r="AM2648">
        <f t="shared" si="509"/>
        <v>42</v>
      </c>
      <c r="AN2648">
        <f t="shared" si="510"/>
        <v>686</v>
      </c>
      <c r="AO2648" t="str">
        <f t="shared" si="511"/>
        <v/>
      </c>
      <c r="AP2648">
        <f t="shared" si="512"/>
        <v>-613.25</v>
      </c>
      <c r="AQ2648" t="str">
        <f t="shared" si="513"/>
        <v/>
      </c>
      <c r="AR2648" t="str">
        <f t="shared" si="514"/>
        <v/>
      </c>
      <c r="AS2648" t="str">
        <f t="shared" si="515"/>
        <v>2LH38568B4Y-1</v>
      </c>
      <c r="AT2648" t="str">
        <f>IFERROR(IF(VLOOKUP(Y2648,vlookup!$I$2:$J$9,1,0)=Y2648,VLOOKUP(Y2648,vlookup!$I$2:$J$9,2,0),PROPER(Y2648)),PROPER(Y2648))</f>
        <v>Parts</v>
      </c>
      <c r="AU2648" t="str">
        <f>IFERROR(IF(B2648=VLOOKUP(B2648,vlookup!$L$2:$L$10,1,0),"Yes","No"),"No")</f>
        <v>No</v>
      </c>
    </row>
    <row r="2649" spans="1:47" ht="14.45" customHeight="1" x14ac:dyDescent="0.25">
      <c r="A2649" t="s">
        <v>2388</v>
      </c>
      <c r="B2649" s="31" t="s">
        <v>2389</v>
      </c>
      <c r="C2649">
        <v>4</v>
      </c>
      <c r="D2649">
        <v>1</v>
      </c>
      <c r="E2649" t="s">
        <v>382</v>
      </c>
      <c r="F2649" t="s">
        <v>205</v>
      </c>
      <c r="G2649" t="s">
        <v>1107</v>
      </c>
      <c r="H2649" t="s">
        <v>1732</v>
      </c>
      <c r="I2649">
        <v>83130</v>
      </c>
      <c r="J2649" s="19">
        <v>42351</v>
      </c>
      <c r="K2649" s="19">
        <v>42397</v>
      </c>
      <c r="L2649">
        <v>201601</v>
      </c>
      <c r="M2649" s="19">
        <v>42370</v>
      </c>
      <c r="N2649">
        <v>24617</v>
      </c>
      <c r="O2649" t="s">
        <v>1070</v>
      </c>
      <c r="P2649" t="s">
        <v>1100</v>
      </c>
      <c r="Q2649" t="s">
        <v>924</v>
      </c>
      <c r="R2649">
        <v>28108</v>
      </c>
      <c r="S2649" s="19">
        <v>42656</v>
      </c>
      <c r="T2649">
        <v>96111</v>
      </c>
      <c r="U2649" t="s">
        <v>356</v>
      </c>
      <c r="V2649" s="19">
        <v>42670</v>
      </c>
      <c r="W2649" t="s">
        <v>372</v>
      </c>
      <c r="X2649" t="s">
        <v>373</v>
      </c>
      <c r="Y2649" t="s">
        <v>95</v>
      </c>
      <c r="Z2649" t="s">
        <v>369</v>
      </c>
      <c r="AA2649" s="29">
        <v>-299</v>
      </c>
      <c r="AB2649">
        <v>0</v>
      </c>
      <c r="AC2649">
        <f t="shared" si="504"/>
        <v>2016</v>
      </c>
      <c r="AD2649">
        <f t="shared" si="505"/>
        <v>10</v>
      </c>
      <c r="AE2649">
        <f t="shared" si="506"/>
        <v>2015</v>
      </c>
      <c r="AF2649">
        <f t="shared" si="507"/>
        <v>12</v>
      </c>
      <c r="AG2649" t="str">
        <f>VLOOKUP(F2649,vlookup!$A$2:$E$660,2,0)</f>
        <v>Retained</v>
      </c>
      <c r="AH2649" t="str">
        <f>VLOOKUP(F2649,vlookup!$A$2:$E$660,3,0)</f>
        <v>Service Contract</v>
      </c>
      <c r="AI2649" t="str">
        <f>VLOOKUP(F2649,vlookup!$A$2:$E$660,4,0)</f>
        <v>Used Car Programs</v>
      </c>
      <c r="AJ2649" t="str">
        <f>VLOOKUP(F2649,vlookup!$A$2:$E$660,5,0)</f>
        <v>High Mileage</v>
      </c>
      <c r="AL2649">
        <f t="shared" si="508"/>
        <v>45</v>
      </c>
      <c r="AM2649">
        <f t="shared" si="509"/>
        <v>314</v>
      </c>
      <c r="AN2649">
        <f t="shared" si="510"/>
        <v>12981</v>
      </c>
      <c r="AO2649" t="str">
        <f t="shared" si="511"/>
        <v/>
      </c>
      <c r="AP2649" t="str">
        <f t="shared" si="512"/>
        <v/>
      </c>
      <c r="AQ2649" t="str">
        <f t="shared" si="513"/>
        <v/>
      </c>
      <c r="AR2649">
        <f t="shared" si="514"/>
        <v>-299</v>
      </c>
      <c r="AS2649" t="str">
        <f t="shared" si="515"/>
        <v>8L034735L5-4</v>
      </c>
      <c r="AT2649" t="str">
        <f>IFERROR(IF(VLOOKUP(Y2649,vlookup!$I$2:$J$9,1,0)=Y2649,VLOOKUP(Y2649,vlookup!$I$2:$J$9,2,0),PROPER(Y2649)),PROPER(Y2649))</f>
        <v>Parts</v>
      </c>
      <c r="AU2649" t="str">
        <f>IFERROR(IF(B2649=VLOOKUP(B2649,vlookup!$L$2:$L$10,1,0),"Yes","No"),"No")</f>
        <v>No</v>
      </c>
    </row>
    <row r="2650" spans="1:47" ht="14.45" customHeight="1" x14ac:dyDescent="0.25">
      <c r="A2650" t="s">
        <v>2388</v>
      </c>
      <c r="B2650" s="31" t="s">
        <v>2389</v>
      </c>
      <c r="C2650">
        <v>4</v>
      </c>
      <c r="D2650">
        <v>1</v>
      </c>
      <c r="E2650" t="s">
        <v>382</v>
      </c>
      <c r="F2650" t="s">
        <v>205</v>
      </c>
      <c r="G2650" t="s">
        <v>1107</v>
      </c>
      <c r="H2650" t="s">
        <v>1732</v>
      </c>
      <c r="I2650">
        <v>83130</v>
      </c>
      <c r="J2650" s="19">
        <v>42351</v>
      </c>
      <c r="K2650" s="19">
        <v>42397</v>
      </c>
      <c r="L2650">
        <v>201601</v>
      </c>
      <c r="M2650" s="19">
        <v>42370</v>
      </c>
      <c r="N2650">
        <v>24617</v>
      </c>
      <c r="O2650" t="s">
        <v>1070</v>
      </c>
      <c r="P2650" t="s">
        <v>1100</v>
      </c>
      <c r="Q2650" t="s">
        <v>924</v>
      </c>
      <c r="R2650">
        <v>28108</v>
      </c>
      <c r="S2650" s="19">
        <v>42656</v>
      </c>
      <c r="T2650">
        <v>96111</v>
      </c>
      <c r="U2650" t="s">
        <v>356</v>
      </c>
      <c r="V2650" s="19">
        <v>42670</v>
      </c>
      <c r="W2650" t="s">
        <v>976</v>
      </c>
      <c r="X2650" t="s">
        <v>977</v>
      </c>
      <c r="Y2650" t="s">
        <v>95</v>
      </c>
      <c r="Z2650" t="s">
        <v>369</v>
      </c>
      <c r="AA2650" s="29">
        <v>-2156</v>
      </c>
      <c r="AB2650">
        <v>0</v>
      </c>
      <c r="AC2650">
        <f t="shared" si="504"/>
        <v>2016</v>
      </c>
      <c r="AD2650">
        <f t="shared" si="505"/>
        <v>10</v>
      </c>
      <c r="AE2650">
        <f t="shared" si="506"/>
        <v>2015</v>
      </c>
      <c r="AF2650">
        <f t="shared" si="507"/>
        <v>12</v>
      </c>
      <c r="AG2650" t="str">
        <f>VLOOKUP(F2650,vlookup!$A$2:$E$660,2,0)</f>
        <v>Retained</v>
      </c>
      <c r="AH2650" t="str">
        <f>VLOOKUP(F2650,vlookup!$A$2:$E$660,3,0)</f>
        <v>Service Contract</v>
      </c>
      <c r="AI2650" t="str">
        <f>VLOOKUP(F2650,vlookup!$A$2:$E$660,4,0)</f>
        <v>Used Car Programs</v>
      </c>
      <c r="AJ2650" t="str">
        <f>VLOOKUP(F2650,vlookup!$A$2:$E$660,5,0)</f>
        <v>High Mileage</v>
      </c>
      <c r="AL2650">
        <f t="shared" si="508"/>
        <v>45</v>
      </c>
      <c r="AM2650">
        <f t="shared" si="509"/>
        <v>314</v>
      </c>
      <c r="AN2650">
        <f t="shared" si="510"/>
        <v>12981</v>
      </c>
      <c r="AO2650" t="str">
        <f t="shared" si="511"/>
        <v/>
      </c>
      <c r="AP2650" t="str">
        <f t="shared" si="512"/>
        <v/>
      </c>
      <c r="AQ2650" t="str">
        <f t="shared" si="513"/>
        <v/>
      </c>
      <c r="AR2650">
        <f t="shared" si="514"/>
        <v>-2156</v>
      </c>
      <c r="AS2650" t="str">
        <f t="shared" si="515"/>
        <v>8L034735L5-4</v>
      </c>
      <c r="AT2650" t="str">
        <f>IFERROR(IF(VLOOKUP(Y2650,vlookup!$I$2:$J$9,1,0)=Y2650,VLOOKUP(Y2650,vlookup!$I$2:$J$9,2,0),PROPER(Y2650)),PROPER(Y2650))</f>
        <v>Parts</v>
      </c>
      <c r="AU2650" t="str">
        <f>IFERROR(IF(B2650=VLOOKUP(B2650,vlookup!$L$2:$L$10,1,0),"Yes","No"),"No")</f>
        <v>No</v>
      </c>
    </row>
    <row r="2651" spans="1:47" ht="14.45" customHeight="1" x14ac:dyDescent="0.25">
      <c r="A2651" t="s">
        <v>1787</v>
      </c>
      <c r="B2651" s="31" t="s">
        <v>1788</v>
      </c>
      <c r="C2651">
        <v>2</v>
      </c>
      <c r="D2651">
        <v>1</v>
      </c>
      <c r="E2651" t="s">
        <v>382</v>
      </c>
      <c r="F2651" t="s">
        <v>464</v>
      </c>
      <c r="G2651" t="s">
        <v>1107</v>
      </c>
      <c r="H2651" t="s">
        <v>1789</v>
      </c>
      <c r="I2651">
        <v>102232</v>
      </c>
      <c r="J2651" s="19">
        <v>44148</v>
      </c>
      <c r="K2651" s="19">
        <v>44202</v>
      </c>
      <c r="L2651">
        <v>202012</v>
      </c>
      <c r="M2651" s="19">
        <v>44166</v>
      </c>
      <c r="N2651">
        <v>24617</v>
      </c>
      <c r="O2651" t="s">
        <v>1070</v>
      </c>
      <c r="P2651" t="s">
        <v>1790</v>
      </c>
      <c r="Q2651" t="s">
        <v>924</v>
      </c>
      <c r="R2651">
        <v>1028068</v>
      </c>
      <c r="S2651" s="19">
        <v>44330</v>
      </c>
      <c r="T2651">
        <v>112054</v>
      </c>
      <c r="U2651" t="s">
        <v>356</v>
      </c>
      <c r="V2651" s="19">
        <v>44344</v>
      </c>
      <c r="W2651" t="s">
        <v>2946</v>
      </c>
      <c r="X2651" t="s">
        <v>2947</v>
      </c>
      <c r="Y2651" t="s">
        <v>95</v>
      </c>
      <c r="Z2651" t="s">
        <v>366</v>
      </c>
      <c r="AA2651" s="29">
        <v>-40.18</v>
      </c>
      <c r="AB2651">
        <v>0</v>
      </c>
      <c r="AC2651">
        <f t="shared" si="504"/>
        <v>2021</v>
      </c>
      <c r="AD2651">
        <f t="shared" si="505"/>
        <v>5</v>
      </c>
      <c r="AE2651">
        <f t="shared" si="506"/>
        <v>2020</v>
      </c>
      <c r="AF2651">
        <f t="shared" si="507"/>
        <v>11</v>
      </c>
      <c r="AG2651" t="str">
        <f>VLOOKUP(F2651,vlookup!$A$2:$E$660,2,0)</f>
        <v>Retained</v>
      </c>
      <c r="AH2651" t="str">
        <f>VLOOKUP(F2651,vlookup!$A$2:$E$660,3,0)</f>
        <v>Service Contract</v>
      </c>
      <c r="AI2651" t="str">
        <f>VLOOKUP(F2651,vlookup!$A$2:$E$660,4,0)</f>
        <v>Used Car Programs</v>
      </c>
      <c r="AJ2651" t="str">
        <f>VLOOKUP(F2651,vlookup!$A$2:$E$660,5,0)</f>
        <v>High Mileage</v>
      </c>
      <c r="AL2651">
        <f t="shared" si="508"/>
        <v>53</v>
      </c>
      <c r="AM2651">
        <f t="shared" si="509"/>
        <v>195</v>
      </c>
      <c r="AN2651">
        <f t="shared" si="510"/>
        <v>9822</v>
      </c>
      <c r="AO2651" t="str">
        <f t="shared" si="511"/>
        <v/>
      </c>
      <c r="AP2651" t="str">
        <f t="shared" si="512"/>
        <v/>
      </c>
      <c r="AQ2651" t="str">
        <f t="shared" si="513"/>
        <v/>
      </c>
      <c r="AR2651">
        <f t="shared" si="514"/>
        <v>-40.18</v>
      </c>
      <c r="AS2651" t="str">
        <f t="shared" si="515"/>
        <v>ZAGE0H10039K20-2</v>
      </c>
      <c r="AT2651" t="str">
        <f>IFERROR(IF(VLOOKUP(Y2651,vlookup!$I$2:$J$9,1,0)=Y2651,VLOOKUP(Y2651,vlookup!$I$2:$J$9,2,0),PROPER(Y2651)),PROPER(Y2651))</f>
        <v>Parts</v>
      </c>
      <c r="AU2651" t="str">
        <f>IFERROR(IF(B2651=VLOOKUP(B2651,vlookup!$L$2:$L$10,1,0),"Yes","No"),"No")</f>
        <v>No</v>
      </c>
    </row>
    <row r="2652" spans="1:47" ht="14.45" customHeight="1" x14ac:dyDescent="0.25">
      <c r="A2652" t="s">
        <v>1787</v>
      </c>
      <c r="B2652" s="31" t="s">
        <v>1788</v>
      </c>
      <c r="C2652">
        <v>2</v>
      </c>
      <c r="D2652">
        <v>1</v>
      </c>
      <c r="E2652" t="s">
        <v>382</v>
      </c>
      <c r="F2652" t="s">
        <v>464</v>
      </c>
      <c r="G2652" t="s">
        <v>1107</v>
      </c>
      <c r="H2652" t="s">
        <v>1789</v>
      </c>
      <c r="I2652">
        <v>102232</v>
      </c>
      <c r="J2652" s="19">
        <v>44148</v>
      </c>
      <c r="K2652" s="19">
        <v>44202</v>
      </c>
      <c r="L2652">
        <v>202012</v>
      </c>
      <c r="M2652" s="19">
        <v>44166</v>
      </c>
      <c r="N2652">
        <v>24617</v>
      </c>
      <c r="O2652" t="s">
        <v>1070</v>
      </c>
      <c r="P2652" t="s">
        <v>1790</v>
      </c>
      <c r="Q2652" t="s">
        <v>924</v>
      </c>
      <c r="R2652">
        <v>1028068</v>
      </c>
      <c r="S2652" s="19">
        <v>44330</v>
      </c>
      <c r="T2652">
        <v>112054</v>
      </c>
      <c r="U2652" t="s">
        <v>356</v>
      </c>
      <c r="V2652" s="19">
        <v>44344</v>
      </c>
      <c r="W2652" t="s">
        <v>988</v>
      </c>
      <c r="X2652" t="s">
        <v>989</v>
      </c>
      <c r="Y2652" t="s">
        <v>95</v>
      </c>
      <c r="Z2652" t="s">
        <v>364</v>
      </c>
      <c r="AA2652" s="29">
        <v>-63.24</v>
      </c>
      <c r="AB2652">
        <v>0</v>
      </c>
      <c r="AC2652">
        <f t="shared" si="504"/>
        <v>2021</v>
      </c>
      <c r="AD2652">
        <f t="shared" si="505"/>
        <v>5</v>
      </c>
      <c r="AE2652">
        <f t="shared" si="506"/>
        <v>2020</v>
      </c>
      <c r="AF2652">
        <f t="shared" si="507"/>
        <v>11</v>
      </c>
      <c r="AG2652" t="str">
        <f>VLOOKUP(F2652,vlookup!$A$2:$E$660,2,0)</f>
        <v>Retained</v>
      </c>
      <c r="AH2652" t="str">
        <f>VLOOKUP(F2652,vlookup!$A$2:$E$660,3,0)</f>
        <v>Service Contract</v>
      </c>
      <c r="AI2652" t="str">
        <f>VLOOKUP(F2652,vlookup!$A$2:$E$660,4,0)</f>
        <v>Used Car Programs</v>
      </c>
      <c r="AJ2652" t="str">
        <f>VLOOKUP(F2652,vlookup!$A$2:$E$660,5,0)</f>
        <v>High Mileage</v>
      </c>
      <c r="AL2652">
        <f t="shared" si="508"/>
        <v>53</v>
      </c>
      <c r="AM2652">
        <f t="shared" si="509"/>
        <v>195</v>
      </c>
      <c r="AN2652">
        <f t="shared" si="510"/>
        <v>9822</v>
      </c>
      <c r="AO2652" t="str">
        <f t="shared" si="511"/>
        <v/>
      </c>
      <c r="AP2652" t="str">
        <f t="shared" si="512"/>
        <v/>
      </c>
      <c r="AQ2652" t="str">
        <f t="shared" si="513"/>
        <v/>
      </c>
      <c r="AR2652">
        <f t="shared" si="514"/>
        <v>-63.24</v>
      </c>
      <c r="AS2652" t="str">
        <f t="shared" si="515"/>
        <v>ZAGE0H10039K20-2</v>
      </c>
      <c r="AT2652" t="str">
        <f>IFERROR(IF(VLOOKUP(Y2652,vlookup!$I$2:$J$9,1,0)=Y2652,VLOOKUP(Y2652,vlookup!$I$2:$J$9,2,0),PROPER(Y2652)),PROPER(Y2652))</f>
        <v>Parts</v>
      </c>
      <c r="AU2652" t="str">
        <f>IFERROR(IF(B2652=VLOOKUP(B2652,vlookup!$L$2:$L$10,1,0),"Yes","No"),"No")</f>
        <v>No</v>
      </c>
    </row>
    <row r="2653" spans="1:47" ht="14.45" customHeight="1" x14ac:dyDescent="0.25">
      <c r="A2653" t="s">
        <v>1787</v>
      </c>
      <c r="B2653" s="31" t="s">
        <v>1788</v>
      </c>
      <c r="C2653">
        <v>2</v>
      </c>
      <c r="D2653">
        <v>1</v>
      </c>
      <c r="E2653" t="s">
        <v>382</v>
      </c>
      <c r="F2653" t="s">
        <v>464</v>
      </c>
      <c r="G2653" t="s">
        <v>1107</v>
      </c>
      <c r="H2653" t="s">
        <v>1789</v>
      </c>
      <c r="I2653">
        <v>102232</v>
      </c>
      <c r="J2653" s="19">
        <v>44148</v>
      </c>
      <c r="K2653" s="19">
        <v>44202</v>
      </c>
      <c r="L2653">
        <v>202012</v>
      </c>
      <c r="M2653" s="19">
        <v>44166</v>
      </c>
      <c r="N2653">
        <v>24617</v>
      </c>
      <c r="O2653" t="s">
        <v>1070</v>
      </c>
      <c r="P2653" t="s">
        <v>1790</v>
      </c>
      <c r="Q2653" t="s">
        <v>924</v>
      </c>
      <c r="R2653">
        <v>1028068</v>
      </c>
      <c r="S2653" s="19">
        <v>44330</v>
      </c>
      <c r="T2653">
        <v>112054</v>
      </c>
      <c r="U2653" t="s">
        <v>356</v>
      </c>
      <c r="V2653" s="19">
        <v>44344</v>
      </c>
      <c r="W2653" t="s">
        <v>3010</v>
      </c>
      <c r="X2653" t="s">
        <v>3011</v>
      </c>
      <c r="Y2653" t="s">
        <v>95</v>
      </c>
      <c r="Z2653" t="s">
        <v>364</v>
      </c>
      <c r="AA2653" s="29">
        <v>-42.17</v>
      </c>
      <c r="AB2653">
        <v>0</v>
      </c>
      <c r="AC2653">
        <f t="shared" si="504"/>
        <v>2021</v>
      </c>
      <c r="AD2653">
        <f t="shared" si="505"/>
        <v>5</v>
      </c>
      <c r="AE2653">
        <f t="shared" si="506"/>
        <v>2020</v>
      </c>
      <c r="AF2653">
        <f t="shared" si="507"/>
        <v>11</v>
      </c>
      <c r="AG2653" t="str">
        <f>VLOOKUP(F2653,vlookup!$A$2:$E$660,2,0)</f>
        <v>Retained</v>
      </c>
      <c r="AH2653" t="str">
        <f>VLOOKUP(F2653,vlookup!$A$2:$E$660,3,0)</f>
        <v>Service Contract</v>
      </c>
      <c r="AI2653" t="str">
        <f>VLOOKUP(F2653,vlookup!$A$2:$E$660,4,0)</f>
        <v>Used Car Programs</v>
      </c>
      <c r="AJ2653" t="str">
        <f>VLOOKUP(F2653,vlookup!$A$2:$E$660,5,0)</f>
        <v>High Mileage</v>
      </c>
      <c r="AL2653">
        <f t="shared" si="508"/>
        <v>53</v>
      </c>
      <c r="AM2653">
        <f t="shared" si="509"/>
        <v>195</v>
      </c>
      <c r="AN2653">
        <f t="shared" si="510"/>
        <v>9822</v>
      </c>
      <c r="AO2653" t="str">
        <f t="shared" si="511"/>
        <v/>
      </c>
      <c r="AP2653" t="str">
        <f t="shared" si="512"/>
        <v/>
      </c>
      <c r="AQ2653" t="str">
        <f t="shared" si="513"/>
        <v/>
      </c>
      <c r="AR2653">
        <f t="shared" si="514"/>
        <v>-42.17</v>
      </c>
      <c r="AS2653" t="str">
        <f t="shared" si="515"/>
        <v>ZAGE0H10039K20-2</v>
      </c>
      <c r="AT2653" t="str">
        <f>IFERROR(IF(VLOOKUP(Y2653,vlookup!$I$2:$J$9,1,0)=Y2653,VLOOKUP(Y2653,vlookup!$I$2:$J$9,2,0),PROPER(Y2653)),PROPER(Y2653))</f>
        <v>Parts</v>
      </c>
      <c r="AU2653" t="str">
        <f>IFERROR(IF(B2653=VLOOKUP(B2653,vlookup!$L$2:$L$10,1,0),"Yes","No"),"No")</f>
        <v>No</v>
      </c>
    </row>
    <row r="2654" spans="1:47" ht="14.45" customHeight="1" x14ac:dyDescent="0.25">
      <c r="A2654" t="s">
        <v>1787</v>
      </c>
      <c r="B2654" s="31" t="s">
        <v>1788</v>
      </c>
      <c r="C2654">
        <v>3</v>
      </c>
      <c r="D2654">
        <v>1</v>
      </c>
      <c r="E2654" t="s">
        <v>382</v>
      </c>
      <c r="F2654" t="s">
        <v>464</v>
      </c>
      <c r="G2654" t="s">
        <v>1107</v>
      </c>
      <c r="H2654" t="s">
        <v>1789</v>
      </c>
      <c r="I2654">
        <v>102232</v>
      </c>
      <c r="J2654" s="19">
        <v>44148</v>
      </c>
      <c r="K2654" s="19">
        <v>44202</v>
      </c>
      <c r="L2654">
        <v>202012</v>
      </c>
      <c r="M2654" s="19">
        <v>44166</v>
      </c>
      <c r="N2654">
        <v>24617</v>
      </c>
      <c r="O2654" t="s">
        <v>1070</v>
      </c>
      <c r="P2654" t="s">
        <v>1790</v>
      </c>
      <c r="Q2654" t="s">
        <v>924</v>
      </c>
      <c r="R2654">
        <v>1053493</v>
      </c>
      <c r="S2654" s="19">
        <v>44671</v>
      </c>
      <c r="T2654">
        <v>128120</v>
      </c>
      <c r="U2654" t="s">
        <v>356</v>
      </c>
      <c r="V2654" s="19">
        <v>44677</v>
      </c>
      <c r="W2654" t="s">
        <v>1030</v>
      </c>
      <c r="X2654" t="s">
        <v>1031</v>
      </c>
      <c r="Y2654" t="s">
        <v>95</v>
      </c>
      <c r="Z2654" t="s">
        <v>364</v>
      </c>
      <c r="AA2654" s="29">
        <v>-12.36</v>
      </c>
      <c r="AB2654">
        <v>0</v>
      </c>
      <c r="AC2654">
        <f t="shared" si="504"/>
        <v>2022</v>
      </c>
      <c r="AD2654">
        <f t="shared" si="505"/>
        <v>4</v>
      </c>
      <c r="AE2654">
        <f t="shared" si="506"/>
        <v>2020</v>
      </c>
      <c r="AF2654">
        <f t="shared" si="507"/>
        <v>11</v>
      </c>
      <c r="AG2654" t="str">
        <f>VLOOKUP(F2654,vlookup!$A$2:$E$660,2,0)</f>
        <v>Retained</v>
      </c>
      <c r="AH2654" t="str">
        <f>VLOOKUP(F2654,vlookup!$A$2:$E$660,3,0)</f>
        <v>Service Contract</v>
      </c>
      <c r="AI2654" t="str">
        <f>VLOOKUP(F2654,vlookup!$A$2:$E$660,4,0)</f>
        <v>Used Car Programs</v>
      </c>
      <c r="AJ2654" t="str">
        <f>VLOOKUP(F2654,vlookup!$A$2:$E$660,5,0)</f>
        <v>High Mileage</v>
      </c>
      <c r="AL2654">
        <f t="shared" si="508"/>
        <v>53</v>
      </c>
      <c r="AM2654">
        <f t="shared" si="509"/>
        <v>523</v>
      </c>
      <c r="AN2654">
        <f t="shared" si="510"/>
        <v>25888</v>
      </c>
      <c r="AO2654" t="str">
        <f t="shared" si="511"/>
        <v/>
      </c>
      <c r="AP2654" t="str">
        <f t="shared" si="512"/>
        <v/>
      </c>
      <c r="AQ2654" t="str">
        <f t="shared" si="513"/>
        <v/>
      </c>
      <c r="AR2654">
        <f t="shared" si="514"/>
        <v>-12.36</v>
      </c>
      <c r="AS2654" t="str">
        <f t="shared" si="515"/>
        <v>ZAGE0H10039K20-3</v>
      </c>
      <c r="AT2654" t="str">
        <f>IFERROR(IF(VLOOKUP(Y2654,vlookup!$I$2:$J$9,1,0)=Y2654,VLOOKUP(Y2654,vlookup!$I$2:$J$9,2,0),PROPER(Y2654)),PROPER(Y2654))</f>
        <v>Parts</v>
      </c>
      <c r="AU2654" t="str">
        <f>IFERROR(IF(B2654=VLOOKUP(B2654,vlookup!$L$2:$L$10,1,0),"Yes","No"),"No")</f>
        <v>No</v>
      </c>
    </row>
    <row r="2655" spans="1:47" ht="14.45" customHeight="1" x14ac:dyDescent="0.25">
      <c r="A2655" t="s">
        <v>1787</v>
      </c>
      <c r="B2655" s="31" t="s">
        <v>1788</v>
      </c>
      <c r="C2655">
        <v>3</v>
      </c>
      <c r="D2655">
        <v>1</v>
      </c>
      <c r="E2655" t="s">
        <v>382</v>
      </c>
      <c r="F2655" t="s">
        <v>464</v>
      </c>
      <c r="G2655" t="s">
        <v>1107</v>
      </c>
      <c r="H2655" t="s">
        <v>1789</v>
      </c>
      <c r="I2655">
        <v>102232</v>
      </c>
      <c r="J2655" s="19">
        <v>44148</v>
      </c>
      <c r="K2655" s="19">
        <v>44202</v>
      </c>
      <c r="L2655">
        <v>202012</v>
      </c>
      <c r="M2655" s="19">
        <v>44166</v>
      </c>
      <c r="N2655">
        <v>24617</v>
      </c>
      <c r="O2655" t="s">
        <v>1070</v>
      </c>
      <c r="P2655" t="s">
        <v>1790</v>
      </c>
      <c r="Q2655" t="s">
        <v>924</v>
      </c>
      <c r="R2655">
        <v>1053493</v>
      </c>
      <c r="S2655" s="19">
        <v>44671</v>
      </c>
      <c r="T2655">
        <v>128120</v>
      </c>
      <c r="U2655" t="s">
        <v>356</v>
      </c>
      <c r="V2655" s="19">
        <v>44677</v>
      </c>
      <c r="W2655" t="s">
        <v>585</v>
      </c>
      <c r="X2655" t="s">
        <v>586</v>
      </c>
      <c r="Y2655" t="s">
        <v>95</v>
      </c>
      <c r="Z2655" t="s">
        <v>364</v>
      </c>
      <c r="AA2655" s="29">
        <v>-59.46</v>
      </c>
      <c r="AB2655">
        <v>0</v>
      </c>
      <c r="AC2655">
        <f t="shared" si="504"/>
        <v>2022</v>
      </c>
      <c r="AD2655">
        <f t="shared" si="505"/>
        <v>4</v>
      </c>
      <c r="AE2655">
        <f t="shared" si="506"/>
        <v>2020</v>
      </c>
      <c r="AF2655">
        <f t="shared" si="507"/>
        <v>11</v>
      </c>
      <c r="AG2655" t="str">
        <f>VLOOKUP(F2655,vlookup!$A$2:$E$660,2,0)</f>
        <v>Retained</v>
      </c>
      <c r="AH2655" t="str">
        <f>VLOOKUP(F2655,vlookup!$A$2:$E$660,3,0)</f>
        <v>Service Contract</v>
      </c>
      <c r="AI2655" t="str">
        <f>VLOOKUP(F2655,vlookup!$A$2:$E$660,4,0)</f>
        <v>Used Car Programs</v>
      </c>
      <c r="AJ2655" t="str">
        <f>VLOOKUP(F2655,vlookup!$A$2:$E$660,5,0)</f>
        <v>High Mileage</v>
      </c>
      <c r="AL2655">
        <f t="shared" si="508"/>
        <v>53</v>
      </c>
      <c r="AM2655">
        <f t="shared" si="509"/>
        <v>523</v>
      </c>
      <c r="AN2655">
        <f t="shared" si="510"/>
        <v>25888</v>
      </c>
      <c r="AO2655" t="str">
        <f t="shared" si="511"/>
        <v/>
      </c>
      <c r="AP2655" t="str">
        <f t="shared" si="512"/>
        <v/>
      </c>
      <c r="AQ2655" t="str">
        <f t="shared" si="513"/>
        <v/>
      </c>
      <c r="AR2655">
        <f t="shared" si="514"/>
        <v>-59.46</v>
      </c>
      <c r="AS2655" t="str">
        <f t="shared" si="515"/>
        <v>ZAGE0H10039K20-3</v>
      </c>
      <c r="AT2655" t="str">
        <f>IFERROR(IF(VLOOKUP(Y2655,vlookup!$I$2:$J$9,1,0)=Y2655,VLOOKUP(Y2655,vlookup!$I$2:$J$9,2,0),PROPER(Y2655)),PROPER(Y2655))</f>
        <v>Parts</v>
      </c>
      <c r="AU2655" t="str">
        <f>IFERROR(IF(B2655=VLOOKUP(B2655,vlookup!$L$2:$L$10,1,0),"Yes","No"),"No")</f>
        <v>No</v>
      </c>
    </row>
    <row r="2656" spans="1:47" ht="14.45" customHeight="1" x14ac:dyDescent="0.25">
      <c r="A2656" t="s">
        <v>1791</v>
      </c>
      <c r="B2656" s="31" t="s">
        <v>1792</v>
      </c>
      <c r="C2656">
        <v>1</v>
      </c>
      <c r="D2656">
        <v>1</v>
      </c>
      <c r="E2656" t="s">
        <v>571</v>
      </c>
      <c r="F2656" t="s">
        <v>464</v>
      </c>
      <c r="G2656" t="s">
        <v>1107</v>
      </c>
      <c r="H2656" t="s">
        <v>1789</v>
      </c>
      <c r="I2656">
        <v>77212</v>
      </c>
      <c r="J2656" s="19">
        <v>43350</v>
      </c>
      <c r="K2656" s="19">
        <v>43419</v>
      </c>
      <c r="L2656">
        <v>201811</v>
      </c>
      <c r="M2656" s="19">
        <v>43405</v>
      </c>
      <c r="N2656">
        <v>24617</v>
      </c>
      <c r="O2656" t="s">
        <v>1070</v>
      </c>
      <c r="P2656" t="s">
        <v>1793</v>
      </c>
      <c r="Q2656" t="s">
        <v>924</v>
      </c>
      <c r="R2656">
        <v>45761</v>
      </c>
      <c r="S2656" s="19">
        <v>43714</v>
      </c>
      <c r="T2656">
        <v>87458</v>
      </c>
      <c r="U2656" t="s">
        <v>356</v>
      </c>
      <c r="V2656" s="19">
        <v>43717</v>
      </c>
      <c r="W2656" t="s">
        <v>969</v>
      </c>
      <c r="X2656" t="s">
        <v>970</v>
      </c>
      <c r="Y2656" t="s">
        <v>95</v>
      </c>
      <c r="Z2656" t="s">
        <v>582</v>
      </c>
      <c r="AA2656" s="29">
        <v>-548.48</v>
      </c>
      <c r="AB2656">
        <v>0</v>
      </c>
      <c r="AC2656">
        <f t="shared" si="504"/>
        <v>2019</v>
      </c>
      <c r="AD2656">
        <f t="shared" si="505"/>
        <v>9</v>
      </c>
      <c r="AE2656">
        <f t="shared" si="506"/>
        <v>2018</v>
      </c>
      <c r="AF2656">
        <f t="shared" si="507"/>
        <v>9</v>
      </c>
      <c r="AG2656" t="str">
        <f>VLOOKUP(F2656,vlookup!$A$2:$E$660,2,0)</f>
        <v>Retained</v>
      </c>
      <c r="AH2656" t="str">
        <f>VLOOKUP(F2656,vlookup!$A$2:$E$660,3,0)</f>
        <v>Service Contract</v>
      </c>
      <c r="AI2656" t="str">
        <f>VLOOKUP(F2656,vlookup!$A$2:$E$660,4,0)</f>
        <v>Used Car Programs</v>
      </c>
      <c r="AJ2656" t="str">
        <f>VLOOKUP(F2656,vlookup!$A$2:$E$660,5,0)</f>
        <v>High Mileage</v>
      </c>
      <c r="AL2656">
        <f t="shared" si="508"/>
        <v>68</v>
      </c>
      <c r="AM2656">
        <f t="shared" si="509"/>
        <v>362</v>
      </c>
      <c r="AN2656">
        <f t="shared" si="510"/>
        <v>10246</v>
      </c>
      <c r="AO2656" t="str">
        <f t="shared" si="511"/>
        <v/>
      </c>
      <c r="AP2656" t="str">
        <f t="shared" si="512"/>
        <v/>
      </c>
      <c r="AQ2656" t="str">
        <f t="shared" si="513"/>
        <v/>
      </c>
      <c r="AR2656">
        <f t="shared" si="514"/>
        <v>-548.48</v>
      </c>
      <c r="AS2656" t="str">
        <f t="shared" si="515"/>
        <v>DL591027I8-1</v>
      </c>
      <c r="AT2656" t="str">
        <f>IFERROR(IF(VLOOKUP(Y2656,vlookup!$I$2:$J$9,1,0)=Y2656,VLOOKUP(Y2656,vlookup!$I$2:$J$9,2,0),PROPER(Y2656)),PROPER(Y2656))</f>
        <v>Parts</v>
      </c>
      <c r="AU2656" t="str">
        <f>IFERROR(IF(B2656=VLOOKUP(B2656,vlookup!$L$2:$L$10,1,0),"Yes","No"),"No")</f>
        <v>No</v>
      </c>
    </row>
    <row r="2657" spans="1:47" ht="14.45" customHeight="1" x14ac:dyDescent="0.25">
      <c r="A2657" t="s">
        <v>1791</v>
      </c>
      <c r="B2657" s="31" t="s">
        <v>1792</v>
      </c>
      <c r="C2657">
        <v>1</v>
      </c>
      <c r="D2657">
        <v>1</v>
      </c>
      <c r="E2657" t="s">
        <v>571</v>
      </c>
      <c r="F2657" t="s">
        <v>464</v>
      </c>
      <c r="G2657" t="s">
        <v>1107</v>
      </c>
      <c r="H2657" t="s">
        <v>1789</v>
      </c>
      <c r="I2657">
        <v>77212</v>
      </c>
      <c r="J2657" s="19">
        <v>43350</v>
      </c>
      <c r="K2657" s="19">
        <v>43419</v>
      </c>
      <c r="L2657">
        <v>201811</v>
      </c>
      <c r="M2657" s="19">
        <v>43405</v>
      </c>
      <c r="N2657">
        <v>24617</v>
      </c>
      <c r="O2657" t="s">
        <v>1070</v>
      </c>
      <c r="P2657" t="s">
        <v>1793</v>
      </c>
      <c r="Q2657" t="s">
        <v>924</v>
      </c>
      <c r="R2657">
        <v>45761</v>
      </c>
      <c r="S2657" s="19">
        <v>43714</v>
      </c>
      <c r="T2657">
        <v>87458</v>
      </c>
      <c r="U2657" t="s">
        <v>356</v>
      </c>
      <c r="V2657" s="19">
        <v>43717</v>
      </c>
      <c r="W2657" t="s">
        <v>1040</v>
      </c>
      <c r="X2657" t="s">
        <v>1041</v>
      </c>
      <c r="Y2657" t="s">
        <v>95</v>
      </c>
      <c r="Z2657" t="s">
        <v>364</v>
      </c>
      <c r="AA2657" s="29">
        <v>-6.03</v>
      </c>
      <c r="AB2657">
        <v>0</v>
      </c>
      <c r="AC2657">
        <f t="shared" si="504"/>
        <v>2019</v>
      </c>
      <c r="AD2657">
        <f t="shared" si="505"/>
        <v>9</v>
      </c>
      <c r="AE2657">
        <f t="shared" si="506"/>
        <v>2018</v>
      </c>
      <c r="AF2657">
        <f t="shared" si="507"/>
        <v>9</v>
      </c>
      <c r="AG2657" t="str">
        <f>VLOOKUP(F2657,vlookup!$A$2:$E$660,2,0)</f>
        <v>Retained</v>
      </c>
      <c r="AH2657" t="str">
        <f>VLOOKUP(F2657,vlookup!$A$2:$E$660,3,0)</f>
        <v>Service Contract</v>
      </c>
      <c r="AI2657" t="str">
        <f>VLOOKUP(F2657,vlookup!$A$2:$E$660,4,0)</f>
        <v>Used Car Programs</v>
      </c>
      <c r="AJ2657" t="str">
        <f>VLOOKUP(F2657,vlookup!$A$2:$E$660,5,0)</f>
        <v>High Mileage</v>
      </c>
      <c r="AL2657">
        <f t="shared" si="508"/>
        <v>68</v>
      </c>
      <c r="AM2657">
        <f t="shared" si="509"/>
        <v>362</v>
      </c>
      <c r="AN2657">
        <f t="shared" si="510"/>
        <v>10246</v>
      </c>
      <c r="AO2657" t="str">
        <f t="shared" si="511"/>
        <v/>
      </c>
      <c r="AP2657" t="str">
        <f t="shared" si="512"/>
        <v/>
      </c>
      <c r="AQ2657" t="str">
        <f t="shared" si="513"/>
        <v/>
      </c>
      <c r="AR2657">
        <f t="shared" si="514"/>
        <v>-6.03</v>
      </c>
      <c r="AS2657" t="str">
        <f t="shared" si="515"/>
        <v>DL591027I8-1</v>
      </c>
      <c r="AT2657" t="str">
        <f>IFERROR(IF(VLOOKUP(Y2657,vlookup!$I$2:$J$9,1,0)=Y2657,VLOOKUP(Y2657,vlookup!$I$2:$J$9,2,0),PROPER(Y2657)),PROPER(Y2657))</f>
        <v>Parts</v>
      </c>
      <c r="AU2657" t="str">
        <f>IFERROR(IF(B2657=VLOOKUP(B2657,vlookup!$L$2:$L$10,1,0),"Yes","No"),"No")</f>
        <v>No</v>
      </c>
    </row>
    <row r="2658" spans="1:47" ht="14.45" customHeight="1" x14ac:dyDescent="0.25">
      <c r="A2658" t="s">
        <v>2393</v>
      </c>
      <c r="B2658" s="31" t="s">
        <v>2394</v>
      </c>
      <c r="C2658">
        <v>2</v>
      </c>
      <c r="D2658">
        <v>4</v>
      </c>
      <c r="E2658" t="s">
        <v>382</v>
      </c>
      <c r="F2658" t="s">
        <v>464</v>
      </c>
      <c r="G2658" t="s">
        <v>1107</v>
      </c>
      <c r="H2658" t="s">
        <v>1789</v>
      </c>
      <c r="I2658">
        <v>82316</v>
      </c>
      <c r="J2658" s="19">
        <v>43989</v>
      </c>
      <c r="K2658" s="19">
        <v>44039</v>
      </c>
      <c r="L2658">
        <v>202007</v>
      </c>
      <c r="M2658" s="19">
        <v>44013</v>
      </c>
      <c r="N2658">
        <v>24616</v>
      </c>
      <c r="O2658" t="s">
        <v>1076</v>
      </c>
      <c r="P2658" t="s">
        <v>1183</v>
      </c>
      <c r="Q2658" t="s">
        <v>924</v>
      </c>
      <c r="R2658">
        <v>22213</v>
      </c>
      <c r="S2658" s="19">
        <v>44301</v>
      </c>
      <c r="T2658">
        <v>86000</v>
      </c>
      <c r="U2658" t="s">
        <v>357</v>
      </c>
      <c r="V2658" s="19">
        <v>44307</v>
      </c>
      <c r="W2658" t="s">
        <v>2536</v>
      </c>
      <c r="X2658" t="s">
        <v>2537</v>
      </c>
      <c r="Y2658" t="s">
        <v>95</v>
      </c>
      <c r="Z2658" t="s">
        <v>14</v>
      </c>
      <c r="AA2658" s="29">
        <v>-12395.72</v>
      </c>
      <c r="AB2658">
        <v>0</v>
      </c>
      <c r="AC2658">
        <f t="shared" si="504"/>
        <v>2021</v>
      </c>
      <c r="AD2658">
        <f t="shared" si="505"/>
        <v>4</v>
      </c>
      <c r="AE2658">
        <f t="shared" si="506"/>
        <v>2020</v>
      </c>
      <c r="AF2658">
        <f t="shared" si="507"/>
        <v>6</v>
      </c>
      <c r="AG2658" t="str">
        <f>VLOOKUP(F2658,vlookup!$A$2:$E$660,2,0)</f>
        <v>Retained</v>
      </c>
      <c r="AH2658" t="str">
        <f>VLOOKUP(F2658,vlookup!$A$2:$E$660,3,0)</f>
        <v>Service Contract</v>
      </c>
      <c r="AI2658" t="str">
        <f>VLOOKUP(F2658,vlookup!$A$2:$E$660,4,0)</f>
        <v>Used Car Programs</v>
      </c>
      <c r="AJ2658" t="str">
        <f>VLOOKUP(F2658,vlookup!$A$2:$E$660,5,0)</f>
        <v>High Mileage</v>
      </c>
      <c r="AL2658">
        <f t="shared" si="508"/>
        <v>50</v>
      </c>
      <c r="AM2658">
        <f t="shared" si="509"/>
        <v>314</v>
      </c>
      <c r="AN2658">
        <f t="shared" si="510"/>
        <v>3684</v>
      </c>
      <c r="AO2658" t="str">
        <f t="shared" si="511"/>
        <v/>
      </c>
      <c r="AP2658" t="str">
        <f t="shared" si="512"/>
        <v/>
      </c>
      <c r="AQ2658" t="str">
        <f t="shared" si="513"/>
        <v/>
      </c>
      <c r="AR2658">
        <f t="shared" si="514"/>
        <v>-12395.72</v>
      </c>
      <c r="AS2658" t="str">
        <f t="shared" si="515"/>
        <v>ZAGALZ94679F20-2</v>
      </c>
      <c r="AT2658" t="str">
        <f>IFERROR(IF(VLOOKUP(Y2658,vlookup!$I$2:$J$9,1,0)=Y2658,VLOOKUP(Y2658,vlookup!$I$2:$J$9,2,0),PROPER(Y2658)),PROPER(Y2658))</f>
        <v>Parts</v>
      </c>
      <c r="AU2658" t="str">
        <f>IFERROR(IF(B2658=VLOOKUP(B2658,vlookup!$L$2:$L$10,1,0),"Yes","No"),"No")</f>
        <v>No</v>
      </c>
    </row>
    <row r="2659" spans="1:47" ht="14.45" customHeight="1" x14ac:dyDescent="0.25">
      <c r="A2659" t="s">
        <v>2393</v>
      </c>
      <c r="B2659" s="31" t="s">
        <v>2394</v>
      </c>
      <c r="C2659">
        <v>2</v>
      </c>
      <c r="D2659">
        <v>5</v>
      </c>
      <c r="E2659" t="s">
        <v>382</v>
      </c>
      <c r="F2659" t="s">
        <v>464</v>
      </c>
      <c r="G2659" t="s">
        <v>1107</v>
      </c>
      <c r="H2659" t="s">
        <v>1789</v>
      </c>
      <c r="I2659">
        <v>82316</v>
      </c>
      <c r="J2659" s="19">
        <v>43989</v>
      </c>
      <c r="K2659" s="19">
        <v>44039</v>
      </c>
      <c r="L2659">
        <v>202007</v>
      </c>
      <c r="M2659" s="19">
        <v>44013</v>
      </c>
      <c r="N2659">
        <v>24616</v>
      </c>
      <c r="O2659" t="s">
        <v>1076</v>
      </c>
      <c r="P2659" t="s">
        <v>1183</v>
      </c>
      <c r="Q2659" t="s">
        <v>924</v>
      </c>
      <c r="R2659" t="s">
        <v>544</v>
      </c>
      <c r="S2659" s="19">
        <v>44316</v>
      </c>
      <c r="T2659">
        <v>86000</v>
      </c>
      <c r="U2659" t="s">
        <v>357</v>
      </c>
      <c r="V2659" s="19">
        <v>44321</v>
      </c>
      <c r="W2659" t="s">
        <v>2536</v>
      </c>
      <c r="X2659" t="s">
        <v>2537</v>
      </c>
      <c r="Y2659" t="s">
        <v>95</v>
      </c>
      <c r="Z2659" t="s">
        <v>14</v>
      </c>
      <c r="AA2659" s="29">
        <v>-88.24</v>
      </c>
      <c r="AB2659">
        <v>0</v>
      </c>
      <c r="AC2659">
        <f t="shared" si="504"/>
        <v>2021</v>
      </c>
      <c r="AD2659">
        <f t="shared" si="505"/>
        <v>5</v>
      </c>
      <c r="AE2659">
        <f t="shared" si="506"/>
        <v>2020</v>
      </c>
      <c r="AF2659">
        <f t="shared" si="507"/>
        <v>6</v>
      </c>
      <c r="AG2659" t="str">
        <f>VLOOKUP(F2659,vlookup!$A$2:$E$660,2,0)</f>
        <v>Retained</v>
      </c>
      <c r="AH2659" t="str">
        <f>VLOOKUP(F2659,vlookup!$A$2:$E$660,3,0)</f>
        <v>Service Contract</v>
      </c>
      <c r="AI2659" t="str">
        <f>VLOOKUP(F2659,vlookup!$A$2:$E$660,4,0)</f>
        <v>Used Car Programs</v>
      </c>
      <c r="AJ2659" t="str">
        <f>VLOOKUP(F2659,vlookup!$A$2:$E$660,5,0)</f>
        <v>High Mileage</v>
      </c>
      <c r="AL2659">
        <f t="shared" si="508"/>
        <v>50</v>
      </c>
      <c r="AM2659">
        <f t="shared" si="509"/>
        <v>328</v>
      </c>
      <c r="AN2659">
        <f t="shared" si="510"/>
        <v>3684</v>
      </c>
      <c r="AO2659" t="str">
        <f t="shared" si="511"/>
        <v/>
      </c>
      <c r="AP2659" t="str">
        <f t="shared" si="512"/>
        <v/>
      </c>
      <c r="AQ2659" t="str">
        <f t="shared" si="513"/>
        <v/>
      </c>
      <c r="AR2659">
        <f t="shared" si="514"/>
        <v>-88.24</v>
      </c>
      <c r="AS2659" t="str">
        <f t="shared" si="515"/>
        <v>ZAGALZ94679F20-2</v>
      </c>
      <c r="AT2659" t="str">
        <f>IFERROR(IF(VLOOKUP(Y2659,vlookup!$I$2:$J$9,1,0)=Y2659,VLOOKUP(Y2659,vlookup!$I$2:$J$9,2,0),PROPER(Y2659)),PROPER(Y2659))</f>
        <v>Parts</v>
      </c>
      <c r="AU2659" t="str">
        <f>IFERROR(IF(B2659=VLOOKUP(B2659,vlookup!$L$2:$L$10,1,0),"Yes","No"),"No")</f>
        <v>No</v>
      </c>
    </row>
    <row r="2660" spans="1:47" ht="14.45" customHeight="1" x14ac:dyDescent="0.25">
      <c r="A2660" t="s">
        <v>1794</v>
      </c>
      <c r="B2660" s="31" t="s">
        <v>1795</v>
      </c>
      <c r="C2660">
        <v>1</v>
      </c>
      <c r="D2660">
        <v>1</v>
      </c>
      <c r="E2660" t="s">
        <v>382</v>
      </c>
      <c r="F2660" t="s">
        <v>464</v>
      </c>
      <c r="G2660" t="s">
        <v>12</v>
      </c>
      <c r="H2660" t="s">
        <v>1732</v>
      </c>
      <c r="I2660">
        <v>71729</v>
      </c>
      <c r="J2660" s="19">
        <v>44539</v>
      </c>
      <c r="K2660" s="19">
        <v>44594</v>
      </c>
      <c r="L2660">
        <v>202201</v>
      </c>
      <c r="M2660" s="19">
        <v>44562</v>
      </c>
      <c r="N2660">
        <v>24617</v>
      </c>
      <c r="O2660" t="s">
        <v>1070</v>
      </c>
      <c r="P2660" t="s">
        <v>1790</v>
      </c>
      <c r="Q2660" t="s">
        <v>924</v>
      </c>
      <c r="R2660">
        <v>1057818</v>
      </c>
      <c r="S2660" s="19">
        <v>44727</v>
      </c>
      <c r="T2660">
        <v>76420</v>
      </c>
      <c r="U2660" t="s">
        <v>356</v>
      </c>
      <c r="V2660" s="19">
        <v>44748</v>
      </c>
      <c r="W2660" t="s">
        <v>2946</v>
      </c>
      <c r="X2660" t="s">
        <v>2947</v>
      </c>
      <c r="Y2660" t="s">
        <v>95</v>
      </c>
      <c r="Z2660" t="s">
        <v>366</v>
      </c>
      <c r="AA2660" s="29">
        <v>-216.76</v>
      </c>
      <c r="AB2660">
        <v>0</v>
      </c>
      <c r="AC2660">
        <f t="shared" si="504"/>
        <v>2022</v>
      </c>
      <c r="AD2660">
        <f t="shared" si="505"/>
        <v>7</v>
      </c>
      <c r="AE2660">
        <f t="shared" si="506"/>
        <v>2021</v>
      </c>
      <c r="AF2660">
        <f t="shared" si="507"/>
        <v>12</v>
      </c>
      <c r="AG2660" t="str">
        <f>VLOOKUP(F2660,vlookup!$A$2:$E$660,2,0)</f>
        <v>Retained</v>
      </c>
      <c r="AH2660" t="str">
        <f>VLOOKUP(F2660,vlookup!$A$2:$E$660,3,0)</f>
        <v>Service Contract</v>
      </c>
      <c r="AI2660" t="str">
        <f>VLOOKUP(F2660,vlookup!$A$2:$E$660,4,0)</f>
        <v>Used Car Programs</v>
      </c>
      <c r="AJ2660" t="str">
        <f>VLOOKUP(F2660,vlookup!$A$2:$E$660,5,0)</f>
        <v>High Mileage</v>
      </c>
      <c r="AL2660">
        <f t="shared" si="508"/>
        <v>53</v>
      </c>
      <c r="AM2660">
        <f t="shared" si="509"/>
        <v>207</v>
      </c>
      <c r="AN2660">
        <f t="shared" si="510"/>
        <v>4691</v>
      </c>
      <c r="AO2660" t="str">
        <f t="shared" si="511"/>
        <v/>
      </c>
      <c r="AP2660" t="str">
        <f t="shared" si="512"/>
        <v/>
      </c>
      <c r="AQ2660" t="str">
        <f t="shared" si="513"/>
        <v/>
      </c>
      <c r="AR2660">
        <f t="shared" si="514"/>
        <v>-216.76</v>
      </c>
      <c r="AS2660" t="str">
        <f t="shared" si="515"/>
        <v>ZAGG0P24430L21-1</v>
      </c>
      <c r="AT2660" t="str">
        <f>IFERROR(IF(VLOOKUP(Y2660,vlookup!$I$2:$J$9,1,0)=Y2660,VLOOKUP(Y2660,vlookup!$I$2:$J$9,2,0),PROPER(Y2660)),PROPER(Y2660))</f>
        <v>Parts</v>
      </c>
      <c r="AU2660" t="str">
        <f>IFERROR(IF(B2660=VLOOKUP(B2660,vlookup!$L$2:$L$10,1,0),"Yes","No"),"No")</f>
        <v>No</v>
      </c>
    </row>
    <row r="2661" spans="1:47" ht="14.45" customHeight="1" x14ac:dyDescent="0.25">
      <c r="A2661" t="s">
        <v>1794</v>
      </c>
      <c r="B2661" s="31" t="s">
        <v>1795</v>
      </c>
      <c r="C2661">
        <v>1</v>
      </c>
      <c r="D2661">
        <v>1</v>
      </c>
      <c r="E2661" t="s">
        <v>382</v>
      </c>
      <c r="F2661" t="s">
        <v>464</v>
      </c>
      <c r="G2661" t="s">
        <v>12</v>
      </c>
      <c r="H2661" t="s">
        <v>1732</v>
      </c>
      <c r="I2661">
        <v>71729</v>
      </c>
      <c r="J2661" s="19">
        <v>44539</v>
      </c>
      <c r="K2661" s="19">
        <v>44594</v>
      </c>
      <c r="L2661">
        <v>202201</v>
      </c>
      <c r="M2661" s="19">
        <v>44562</v>
      </c>
      <c r="N2661">
        <v>24617</v>
      </c>
      <c r="O2661" t="s">
        <v>1070</v>
      </c>
      <c r="P2661" t="s">
        <v>1790</v>
      </c>
      <c r="Q2661" t="s">
        <v>924</v>
      </c>
      <c r="R2661">
        <v>1057818</v>
      </c>
      <c r="S2661" s="19">
        <v>44727</v>
      </c>
      <c r="T2661">
        <v>76420</v>
      </c>
      <c r="U2661" t="s">
        <v>356</v>
      </c>
      <c r="V2661" s="19">
        <v>44748</v>
      </c>
      <c r="W2661" t="s">
        <v>3329</v>
      </c>
      <c r="X2661" t="s">
        <v>3330</v>
      </c>
      <c r="Y2661" t="s">
        <v>95</v>
      </c>
      <c r="Z2661" t="s">
        <v>366</v>
      </c>
      <c r="AA2661" s="29">
        <v>-213.36</v>
      </c>
      <c r="AB2661">
        <v>0</v>
      </c>
      <c r="AC2661">
        <f t="shared" si="504"/>
        <v>2022</v>
      </c>
      <c r="AD2661">
        <f t="shared" si="505"/>
        <v>7</v>
      </c>
      <c r="AE2661">
        <f t="shared" si="506"/>
        <v>2021</v>
      </c>
      <c r="AF2661">
        <f t="shared" si="507"/>
        <v>12</v>
      </c>
      <c r="AG2661" t="str">
        <f>VLOOKUP(F2661,vlookup!$A$2:$E$660,2,0)</f>
        <v>Retained</v>
      </c>
      <c r="AH2661" t="str">
        <f>VLOOKUP(F2661,vlookup!$A$2:$E$660,3,0)</f>
        <v>Service Contract</v>
      </c>
      <c r="AI2661" t="str">
        <f>VLOOKUP(F2661,vlookup!$A$2:$E$660,4,0)</f>
        <v>Used Car Programs</v>
      </c>
      <c r="AJ2661" t="str">
        <f>VLOOKUP(F2661,vlookup!$A$2:$E$660,5,0)</f>
        <v>High Mileage</v>
      </c>
      <c r="AL2661">
        <f t="shared" si="508"/>
        <v>53</v>
      </c>
      <c r="AM2661">
        <f t="shared" si="509"/>
        <v>207</v>
      </c>
      <c r="AN2661">
        <f t="shared" si="510"/>
        <v>4691</v>
      </c>
      <c r="AO2661" t="str">
        <f t="shared" si="511"/>
        <v/>
      </c>
      <c r="AP2661" t="str">
        <f t="shared" si="512"/>
        <v/>
      </c>
      <c r="AQ2661" t="str">
        <f t="shared" si="513"/>
        <v/>
      </c>
      <c r="AR2661">
        <f t="shared" si="514"/>
        <v>-213.36</v>
      </c>
      <c r="AS2661" t="str">
        <f t="shared" si="515"/>
        <v>ZAGG0P24430L21-1</v>
      </c>
      <c r="AT2661" t="str">
        <f>IFERROR(IF(VLOOKUP(Y2661,vlookup!$I$2:$J$9,1,0)=Y2661,VLOOKUP(Y2661,vlookup!$I$2:$J$9,2,0),PROPER(Y2661)),PROPER(Y2661))</f>
        <v>Parts</v>
      </c>
      <c r="AU2661" t="str">
        <f>IFERROR(IF(B2661=VLOOKUP(B2661,vlookup!$L$2:$L$10,1,0),"Yes","No"),"No")</f>
        <v>No</v>
      </c>
    </row>
    <row r="2662" spans="1:47" ht="14.45" customHeight="1" x14ac:dyDescent="0.25">
      <c r="A2662" t="s">
        <v>1794</v>
      </c>
      <c r="B2662" s="31" t="s">
        <v>1795</v>
      </c>
      <c r="C2662">
        <v>1</v>
      </c>
      <c r="D2662">
        <v>1</v>
      </c>
      <c r="E2662" t="s">
        <v>382</v>
      </c>
      <c r="F2662" t="s">
        <v>464</v>
      </c>
      <c r="G2662" t="s">
        <v>12</v>
      </c>
      <c r="H2662" t="s">
        <v>1732</v>
      </c>
      <c r="I2662">
        <v>71729</v>
      </c>
      <c r="J2662" s="19">
        <v>44539</v>
      </c>
      <c r="K2662" s="19">
        <v>44594</v>
      </c>
      <c r="L2662">
        <v>202201</v>
      </c>
      <c r="M2662" s="19">
        <v>44562</v>
      </c>
      <c r="N2662">
        <v>24617</v>
      </c>
      <c r="O2662" t="s">
        <v>1070</v>
      </c>
      <c r="P2662" t="s">
        <v>1790</v>
      </c>
      <c r="Q2662" t="s">
        <v>924</v>
      </c>
      <c r="R2662">
        <v>1057818</v>
      </c>
      <c r="S2662" s="19">
        <v>44727</v>
      </c>
      <c r="T2662">
        <v>76420</v>
      </c>
      <c r="U2662" t="s">
        <v>356</v>
      </c>
      <c r="V2662" s="19">
        <v>44748</v>
      </c>
      <c r="W2662" t="s">
        <v>593</v>
      </c>
      <c r="X2662" t="s">
        <v>594</v>
      </c>
      <c r="Y2662" t="s">
        <v>95</v>
      </c>
      <c r="Z2662" t="s">
        <v>364</v>
      </c>
      <c r="AA2662" s="29">
        <v>-68.900000000000006</v>
      </c>
      <c r="AB2662">
        <v>0</v>
      </c>
      <c r="AC2662">
        <f t="shared" si="504"/>
        <v>2022</v>
      </c>
      <c r="AD2662">
        <f t="shared" si="505"/>
        <v>7</v>
      </c>
      <c r="AE2662">
        <f t="shared" si="506"/>
        <v>2021</v>
      </c>
      <c r="AF2662">
        <f t="shared" si="507"/>
        <v>12</v>
      </c>
      <c r="AG2662" t="str">
        <f>VLOOKUP(F2662,vlookup!$A$2:$E$660,2,0)</f>
        <v>Retained</v>
      </c>
      <c r="AH2662" t="str">
        <f>VLOOKUP(F2662,vlookup!$A$2:$E$660,3,0)</f>
        <v>Service Contract</v>
      </c>
      <c r="AI2662" t="str">
        <f>VLOOKUP(F2662,vlookup!$A$2:$E$660,4,0)</f>
        <v>Used Car Programs</v>
      </c>
      <c r="AJ2662" t="str">
        <f>VLOOKUP(F2662,vlookup!$A$2:$E$660,5,0)</f>
        <v>High Mileage</v>
      </c>
      <c r="AL2662">
        <f t="shared" si="508"/>
        <v>53</v>
      </c>
      <c r="AM2662">
        <f t="shared" si="509"/>
        <v>207</v>
      </c>
      <c r="AN2662">
        <f t="shared" si="510"/>
        <v>4691</v>
      </c>
      <c r="AO2662" t="str">
        <f t="shared" si="511"/>
        <v/>
      </c>
      <c r="AP2662" t="str">
        <f t="shared" si="512"/>
        <v/>
      </c>
      <c r="AQ2662" t="str">
        <f t="shared" si="513"/>
        <v/>
      </c>
      <c r="AR2662">
        <f t="shared" si="514"/>
        <v>-68.900000000000006</v>
      </c>
      <c r="AS2662" t="str">
        <f t="shared" si="515"/>
        <v>ZAGG0P24430L21-1</v>
      </c>
      <c r="AT2662" t="str">
        <f>IFERROR(IF(VLOOKUP(Y2662,vlookup!$I$2:$J$9,1,0)=Y2662,VLOOKUP(Y2662,vlookup!$I$2:$J$9,2,0),PROPER(Y2662)),PROPER(Y2662))</f>
        <v>Parts</v>
      </c>
      <c r="AU2662" t="str">
        <f>IFERROR(IF(B2662=VLOOKUP(B2662,vlookup!$L$2:$L$10,1,0),"Yes","No"),"No")</f>
        <v>No</v>
      </c>
    </row>
    <row r="2663" spans="1:47" ht="14.45" customHeight="1" x14ac:dyDescent="0.25">
      <c r="A2663" t="s">
        <v>1794</v>
      </c>
      <c r="B2663" s="31" t="s">
        <v>1795</v>
      </c>
      <c r="C2663">
        <v>1</v>
      </c>
      <c r="D2663">
        <v>1</v>
      </c>
      <c r="E2663" t="s">
        <v>382</v>
      </c>
      <c r="F2663" t="s">
        <v>464</v>
      </c>
      <c r="G2663" t="s">
        <v>12</v>
      </c>
      <c r="H2663" t="s">
        <v>1732</v>
      </c>
      <c r="I2663">
        <v>71729</v>
      </c>
      <c r="J2663" s="19">
        <v>44539</v>
      </c>
      <c r="K2663" s="19">
        <v>44594</v>
      </c>
      <c r="L2663">
        <v>202201</v>
      </c>
      <c r="M2663" s="19">
        <v>44562</v>
      </c>
      <c r="N2663">
        <v>24617</v>
      </c>
      <c r="O2663" t="s">
        <v>1070</v>
      </c>
      <c r="P2663" t="s">
        <v>1790</v>
      </c>
      <c r="Q2663" t="s">
        <v>924</v>
      </c>
      <c r="R2663">
        <v>1057818</v>
      </c>
      <c r="S2663" s="19">
        <v>44727</v>
      </c>
      <c r="T2663">
        <v>76420</v>
      </c>
      <c r="U2663" t="s">
        <v>356</v>
      </c>
      <c r="V2663" s="19">
        <v>44748</v>
      </c>
      <c r="W2663" t="s">
        <v>988</v>
      </c>
      <c r="X2663" t="s">
        <v>989</v>
      </c>
      <c r="Y2663" t="s">
        <v>95</v>
      </c>
      <c r="Z2663" t="s">
        <v>364</v>
      </c>
      <c r="AA2663" s="29">
        <v>-64.28</v>
      </c>
      <c r="AB2663">
        <v>0</v>
      </c>
      <c r="AC2663">
        <f t="shared" si="504"/>
        <v>2022</v>
      </c>
      <c r="AD2663">
        <f t="shared" si="505"/>
        <v>7</v>
      </c>
      <c r="AE2663">
        <f t="shared" si="506"/>
        <v>2021</v>
      </c>
      <c r="AF2663">
        <f t="shared" si="507"/>
        <v>12</v>
      </c>
      <c r="AG2663" t="str">
        <f>VLOOKUP(F2663,vlookup!$A$2:$E$660,2,0)</f>
        <v>Retained</v>
      </c>
      <c r="AH2663" t="str">
        <f>VLOOKUP(F2663,vlookup!$A$2:$E$660,3,0)</f>
        <v>Service Contract</v>
      </c>
      <c r="AI2663" t="str">
        <f>VLOOKUP(F2663,vlookup!$A$2:$E$660,4,0)</f>
        <v>Used Car Programs</v>
      </c>
      <c r="AJ2663" t="str">
        <f>VLOOKUP(F2663,vlookup!$A$2:$E$660,5,0)</f>
        <v>High Mileage</v>
      </c>
      <c r="AL2663">
        <f t="shared" si="508"/>
        <v>53</v>
      </c>
      <c r="AM2663">
        <f t="shared" si="509"/>
        <v>207</v>
      </c>
      <c r="AN2663">
        <f t="shared" si="510"/>
        <v>4691</v>
      </c>
      <c r="AO2663" t="str">
        <f t="shared" si="511"/>
        <v/>
      </c>
      <c r="AP2663" t="str">
        <f t="shared" si="512"/>
        <v/>
      </c>
      <c r="AQ2663" t="str">
        <f t="shared" si="513"/>
        <v/>
      </c>
      <c r="AR2663">
        <f t="shared" si="514"/>
        <v>-64.28</v>
      </c>
      <c r="AS2663" t="str">
        <f t="shared" si="515"/>
        <v>ZAGG0P24430L21-1</v>
      </c>
      <c r="AT2663" t="str">
        <f>IFERROR(IF(VLOOKUP(Y2663,vlookup!$I$2:$J$9,1,0)=Y2663,VLOOKUP(Y2663,vlookup!$I$2:$J$9,2,0),PROPER(Y2663)),PROPER(Y2663))</f>
        <v>Parts</v>
      </c>
      <c r="AU2663" t="str">
        <f>IFERROR(IF(B2663=VLOOKUP(B2663,vlookup!$L$2:$L$10,1,0),"Yes","No"),"No")</f>
        <v>No</v>
      </c>
    </row>
    <row r="2664" spans="1:47" ht="14.45" customHeight="1" x14ac:dyDescent="0.25">
      <c r="A2664" t="s">
        <v>1794</v>
      </c>
      <c r="B2664" s="31" t="s">
        <v>1795</v>
      </c>
      <c r="C2664">
        <v>1</v>
      </c>
      <c r="D2664">
        <v>1</v>
      </c>
      <c r="E2664" t="s">
        <v>382</v>
      </c>
      <c r="F2664" t="s">
        <v>464</v>
      </c>
      <c r="G2664" t="s">
        <v>12</v>
      </c>
      <c r="H2664" t="s">
        <v>1732</v>
      </c>
      <c r="I2664">
        <v>71729</v>
      </c>
      <c r="J2664" s="19">
        <v>44539</v>
      </c>
      <c r="K2664" s="19">
        <v>44594</v>
      </c>
      <c r="L2664">
        <v>202201</v>
      </c>
      <c r="M2664" s="19">
        <v>44562</v>
      </c>
      <c r="N2664">
        <v>24617</v>
      </c>
      <c r="O2664" t="s">
        <v>1070</v>
      </c>
      <c r="P2664" t="s">
        <v>1790</v>
      </c>
      <c r="Q2664" t="s">
        <v>924</v>
      </c>
      <c r="R2664">
        <v>1057818</v>
      </c>
      <c r="S2664" s="19">
        <v>44727</v>
      </c>
      <c r="T2664">
        <v>76420</v>
      </c>
      <c r="U2664" t="s">
        <v>356</v>
      </c>
      <c r="V2664" s="19">
        <v>44748</v>
      </c>
      <c r="W2664" t="s">
        <v>3426</v>
      </c>
      <c r="X2664" t="s">
        <v>3427</v>
      </c>
      <c r="Y2664" t="s">
        <v>95</v>
      </c>
      <c r="Z2664" t="s">
        <v>364</v>
      </c>
      <c r="AA2664" s="29">
        <v>-16.04</v>
      </c>
      <c r="AB2664">
        <v>0</v>
      </c>
      <c r="AC2664">
        <f t="shared" si="504"/>
        <v>2022</v>
      </c>
      <c r="AD2664">
        <f t="shared" si="505"/>
        <v>7</v>
      </c>
      <c r="AE2664">
        <f t="shared" si="506"/>
        <v>2021</v>
      </c>
      <c r="AF2664">
        <f t="shared" si="507"/>
        <v>12</v>
      </c>
      <c r="AG2664" t="str">
        <f>VLOOKUP(F2664,vlookup!$A$2:$E$660,2,0)</f>
        <v>Retained</v>
      </c>
      <c r="AH2664" t="str">
        <f>VLOOKUP(F2664,vlookup!$A$2:$E$660,3,0)</f>
        <v>Service Contract</v>
      </c>
      <c r="AI2664" t="str">
        <f>VLOOKUP(F2664,vlookup!$A$2:$E$660,4,0)</f>
        <v>Used Car Programs</v>
      </c>
      <c r="AJ2664" t="str">
        <f>VLOOKUP(F2664,vlookup!$A$2:$E$660,5,0)</f>
        <v>High Mileage</v>
      </c>
      <c r="AL2664">
        <f t="shared" si="508"/>
        <v>53</v>
      </c>
      <c r="AM2664">
        <f t="shared" si="509"/>
        <v>207</v>
      </c>
      <c r="AN2664">
        <f t="shared" si="510"/>
        <v>4691</v>
      </c>
      <c r="AO2664" t="str">
        <f t="shared" si="511"/>
        <v/>
      </c>
      <c r="AP2664" t="str">
        <f t="shared" si="512"/>
        <v/>
      </c>
      <c r="AQ2664" t="str">
        <f t="shared" si="513"/>
        <v/>
      </c>
      <c r="AR2664">
        <f t="shared" si="514"/>
        <v>-16.04</v>
      </c>
      <c r="AS2664" t="str">
        <f t="shared" si="515"/>
        <v>ZAGG0P24430L21-1</v>
      </c>
      <c r="AT2664" t="str">
        <f>IFERROR(IF(VLOOKUP(Y2664,vlookup!$I$2:$J$9,1,0)=Y2664,VLOOKUP(Y2664,vlookup!$I$2:$J$9,2,0),PROPER(Y2664)),PROPER(Y2664))</f>
        <v>Parts</v>
      </c>
      <c r="AU2664" t="str">
        <f>IFERROR(IF(B2664=VLOOKUP(B2664,vlookup!$L$2:$L$10,1,0),"Yes","No"),"No")</f>
        <v>No</v>
      </c>
    </row>
    <row r="2665" spans="1:47" ht="14.45" customHeight="1" x14ac:dyDescent="0.25">
      <c r="A2665" t="s">
        <v>1794</v>
      </c>
      <c r="B2665" s="31" t="s">
        <v>1795</v>
      </c>
      <c r="C2665">
        <v>1</v>
      </c>
      <c r="D2665">
        <v>1</v>
      </c>
      <c r="E2665" t="s">
        <v>382</v>
      </c>
      <c r="F2665" t="s">
        <v>464</v>
      </c>
      <c r="G2665" t="s">
        <v>12</v>
      </c>
      <c r="H2665" t="s">
        <v>1732</v>
      </c>
      <c r="I2665">
        <v>71729</v>
      </c>
      <c r="J2665" s="19">
        <v>44539</v>
      </c>
      <c r="K2665" s="19">
        <v>44594</v>
      </c>
      <c r="L2665">
        <v>202201</v>
      </c>
      <c r="M2665" s="19">
        <v>44562</v>
      </c>
      <c r="N2665">
        <v>24617</v>
      </c>
      <c r="O2665" t="s">
        <v>1070</v>
      </c>
      <c r="P2665" t="s">
        <v>1790</v>
      </c>
      <c r="Q2665" t="s">
        <v>924</v>
      </c>
      <c r="R2665">
        <v>1057818</v>
      </c>
      <c r="S2665" s="19">
        <v>44727</v>
      </c>
      <c r="T2665">
        <v>76420</v>
      </c>
      <c r="U2665" t="s">
        <v>356</v>
      </c>
      <c r="V2665" s="19">
        <v>44748</v>
      </c>
      <c r="W2665" t="s">
        <v>1040</v>
      </c>
      <c r="X2665" t="s">
        <v>1041</v>
      </c>
      <c r="Y2665" t="s">
        <v>95</v>
      </c>
      <c r="Z2665" t="s">
        <v>364</v>
      </c>
      <c r="AA2665" s="29">
        <v>-7.66</v>
      </c>
      <c r="AB2665">
        <v>0</v>
      </c>
      <c r="AC2665">
        <f t="shared" si="504"/>
        <v>2022</v>
      </c>
      <c r="AD2665">
        <f t="shared" si="505"/>
        <v>7</v>
      </c>
      <c r="AE2665">
        <f t="shared" si="506"/>
        <v>2021</v>
      </c>
      <c r="AF2665">
        <f t="shared" si="507"/>
        <v>12</v>
      </c>
      <c r="AG2665" t="str">
        <f>VLOOKUP(F2665,vlookup!$A$2:$E$660,2,0)</f>
        <v>Retained</v>
      </c>
      <c r="AH2665" t="str">
        <f>VLOOKUP(F2665,vlookup!$A$2:$E$660,3,0)</f>
        <v>Service Contract</v>
      </c>
      <c r="AI2665" t="str">
        <f>VLOOKUP(F2665,vlookup!$A$2:$E$660,4,0)</f>
        <v>Used Car Programs</v>
      </c>
      <c r="AJ2665" t="str">
        <f>VLOOKUP(F2665,vlookup!$A$2:$E$660,5,0)</f>
        <v>High Mileage</v>
      </c>
      <c r="AL2665">
        <f t="shared" si="508"/>
        <v>53</v>
      </c>
      <c r="AM2665">
        <f t="shared" si="509"/>
        <v>207</v>
      </c>
      <c r="AN2665">
        <f t="shared" si="510"/>
        <v>4691</v>
      </c>
      <c r="AO2665" t="str">
        <f t="shared" si="511"/>
        <v/>
      </c>
      <c r="AP2665" t="str">
        <f t="shared" si="512"/>
        <v/>
      </c>
      <c r="AQ2665" t="str">
        <f t="shared" si="513"/>
        <v/>
      </c>
      <c r="AR2665">
        <f t="shared" si="514"/>
        <v>-7.66</v>
      </c>
      <c r="AS2665" t="str">
        <f t="shared" si="515"/>
        <v>ZAGG0P24430L21-1</v>
      </c>
      <c r="AT2665" t="str">
        <f>IFERROR(IF(VLOOKUP(Y2665,vlookup!$I$2:$J$9,1,0)=Y2665,VLOOKUP(Y2665,vlookup!$I$2:$J$9,2,0),PROPER(Y2665)),PROPER(Y2665))</f>
        <v>Parts</v>
      </c>
      <c r="AU2665" t="str">
        <f>IFERROR(IF(B2665=VLOOKUP(B2665,vlookup!$L$2:$L$10,1,0),"Yes","No"),"No")</f>
        <v>No</v>
      </c>
    </row>
    <row r="2666" spans="1:47" ht="14.45" customHeight="1" x14ac:dyDescent="0.25">
      <c r="A2666" t="s">
        <v>2395</v>
      </c>
      <c r="B2666" s="31" t="s">
        <v>2396</v>
      </c>
      <c r="C2666">
        <v>1</v>
      </c>
      <c r="D2666">
        <v>1</v>
      </c>
      <c r="E2666" t="s">
        <v>382</v>
      </c>
      <c r="F2666" t="s">
        <v>464</v>
      </c>
      <c r="G2666" t="s">
        <v>953</v>
      </c>
      <c r="H2666" t="s">
        <v>2397</v>
      </c>
      <c r="I2666">
        <v>97559</v>
      </c>
      <c r="J2666" s="19">
        <v>44464</v>
      </c>
      <c r="K2666" s="19">
        <v>44497</v>
      </c>
      <c r="L2666">
        <v>202110</v>
      </c>
      <c r="M2666" s="19">
        <v>44470</v>
      </c>
      <c r="N2666">
        <v>24617</v>
      </c>
      <c r="O2666" t="s">
        <v>1070</v>
      </c>
      <c r="P2666" t="s">
        <v>3823</v>
      </c>
      <c r="Q2666" t="s">
        <v>924</v>
      </c>
      <c r="R2666">
        <v>6201235</v>
      </c>
      <c r="S2666" s="19">
        <v>44842</v>
      </c>
      <c r="T2666">
        <v>107474</v>
      </c>
      <c r="U2666" t="s">
        <v>356</v>
      </c>
      <c r="V2666" s="19">
        <v>44884</v>
      </c>
      <c r="W2666" t="s">
        <v>971</v>
      </c>
      <c r="X2666" t="s">
        <v>972</v>
      </c>
      <c r="Y2666" t="s">
        <v>95</v>
      </c>
      <c r="Z2666" t="s">
        <v>364</v>
      </c>
      <c r="AA2666" s="29">
        <v>-3868</v>
      </c>
      <c r="AB2666">
        <v>0</v>
      </c>
      <c r="AC2666">
        <f t="shared" si="504"/>
        <v>2022</v>
      </c>
      <c r="AD2666">
        <f t="shared" si="505"/>
        <v>11</v>
      </c>
      <c r="AE2666">
        <f t="shared" si="506"/>
        <v>2021</v>
      </c>
      <c r="AF2666">
        <f t="shared" si="507"/>
        <v>9</v>
      </c>
      <c r="AG2666" t="str">
        <f>VLOOKUP(F2666,vlookup!$A$2:$E$660,2,0)</f>
        <v>Retained</v>
      </c>
      <c r="AH2666" t="str">
        <f>VLOOKUP(F2666,vlookup!$A$2:$E$660,3,0)</f>
        <v>Service Contract</v>
      </c>
      <c r="AI2666" t="str">
        <f>VLOOKUP(F2666,vlookup!$A$2:$E$660,4,0)</f>
        <v>Used Car Programs</v>
      </c>
      <c r="AJ2666" t="str">
        <f>VLOOKUP(F2666,vlookup!$A$2:$E$660,5,0)</f>
        <v>High Mileage</v>
      </c>
      <c r="AL2666">
        <f t="shared" si="508"/>
        <v>33</v>
      </c>
      <c r="AM2666">
        <f t="shared" si="509"/>
        <v>414</v>
      </c>
      <c r="AN2666">
        <f t="shared" si="510"/>
        <v>9915</v>
      </c>
      <c r="AO2666" t="str">
        <f t="shared" si="511"/>
        <v/>
      </c>
      <c r="AP2666" t="str">
        <f t="shared" si="512"/>
        <v/>
      </c>
      <c r="AQ2666" t="str">
        <f t="shared" si="513"/>
        <v/>
      </c>
      <c r="AR2666">
        <f t="shared" si="514"/>
        <v>-3868</v>
      </c>
      <c r="AS2666" t="str">
        <f t="shared" si="515"/>
        <v>ZAGFG440564I21-1</v>
      </c>
      <c r="AT2666" t="str">
        <f>IFERROR(IF(VLOOKUP(Y2666,vlookup!$I$2:$J$9,1,0)=Y2666,VLOOKUP(Y2666,vlookup!$I$2:$J$9,2,0),PROPER(Y2666)),PROPER(Y2666))</f>
        <v>Parts</v>
      </c>
      <c r="AU2666" t="str">
        <f>IFERROR(IF(B2666=VLOOKUP(B2666,vlookup!$L$2:$L$10,1,0),"Yes","No"),"No")</f>
        <v>No</v>
      </c>
    </row>
    <row r="2667" spans="1:47" ht="14.45" customHeight="1" x14ac:dyDescent="0.25">
      <c r="A2667" t="s">
        <v>2398</v>
      </c>
      <c r="B2667" s="31" t="s">
        <v>2399</v>
      </c>
      <c r="C2667">
        <v>1</v>
      </c>
      <c r="D2667">
        <v>1</v>
      </c>
      <c r="E2667" t="s">
        <v>382</v>
      </c>
      <c r="F2667" t="s">
        <v>205</v>
      </c>
      <c r="G2667" t="s">
        <v>953</v>
      </c>
      <c r="H2667" t="s">
        <v>2397</v>
      </c>
      <c r="I2667">
        <v>68702</v>
      </c>
      <c r="J2667" s="19">
        <v>42547</v>
      </c>
      <c r="K2667" s="19">
        <v>42572</v>
      </c>
      <c r="L2667">
        <v>201607</v>
      </c>
      <c r="M2667" s="19">
        <v>42552</v>
      </c>
      <c r="N2667">
        <v>24616</v>
      </c>
      <c r="O2667" t="s">
        <v>1076</v>
      </c>
      <c r="P2667" t="s">
        <v>3188</v>
      </c>
      <c r="Q2667" t="s">
        <v>924</v>
      </c>
      <c r="R2667">
        <v>136806</v>
      </c>
      <c r="S2667" s="19">
        <v>42586</v>
      </c>
      <c r="T2667">
        <v>70864</v>
      </c>
      <c r="U2667" t="s">
        <v>356</v>
      </c>
      <c r="V2667" s="19">
        <v>42600</v>
      </c>
      <c r="W2667" t="s">
        <v>3315</v>
      </c>
      <c r="X2667" t="s">
        <v>3316</v>
      </c>
      <c r="Y2667" t="s">
        <v>95</v>
      </c>
      <c r="Z2667" t="s">
        <v>364</v>
      </c>
      <c r="AA2667" s="29">
        <v>-30.55</v>
      </c>
      <c r="AB2667">
        <v>0</v>
      </c>
      <c r="AC2667">
        <f t="shared" si="504"/>
        <v>2016</v>
      </c>
      <c r="AD2667">
        <f t="shared" si="505"/>
        <v>8</v>
      </c>
      <c r="AE2667">
        <f t="shared" si="506"/>
        <v>2016</v>
      </c>
      <c r="AF2667">
        <f t="shared" si="507"/>
        <v>6</v>
      </c>
      <c r="AG2667" t="str">
        <f>VLOOKUP(F2667,vlookup!$A$2:$E$660,2,0)</f>
        <v>Retained</v>
      </c>
      <c r="AH2667" t="str">
        <f>VLOOKUP(F2667,vlookup!$A$2:$E$660,3,0)</f>
        <v>Service Contract</v>
      </c>
      <c r="AI2667" t="str">
        <f>VLOOKUP(F2667,vlookup!$A$2:$E$660,4,0)</f>
        <v>Used Car Programs</v>
      </c>
      <c r="AJ2667" t="str">
        <f>VLOOKUP(F2667,vlookup!$A$2:$E$660,5,0)</f>
        <v>High Mileage</v>
      </c>
      <c r="AL2667">
        <f t="shared" si="508"/>
        <v>25</v>
      </c>
      <c r="AM2667">
        <f t="shared" si="509"/>
        <v>52</v>
      </c>
      <c r="AN2667">
        <f t="shared" si="510"/>
        <v>2162</v>
      </c>
      <c r="AO2667" t="str">
        <f t="shared" si="511"/>
        <v/>
      </c>
      <c r="AP2667">
        <f t="shared" si="512"/>
        <v>-30.55</v>
      </c>
      <c r="AQ2667" t="str">
        <f t="shared" si="513"/>
        <v/>
      </c>
      <c r="AR2667" t="str">
        <f t="shared" si="514"/>
        <v/>
      </c>
      <c r="AS2667" t="str">
        <f t="shared" si="515"/>
        <v>DG205327F6-1</v>
      </c>
      <c r="AT2667" t="str">
        <f>IFERROR(IF(VLOOKUP(Y2667,vlookup!$I$2:$J$9,1,0)=Y2667,VLOOKUP(Y2667,vlookup!$I$2:$J$9,2,0),PROPER(Y2667)),PROPER(Y2667))</f>
        <v>Parts</v>
      </c>
      <c r="AU2667" t="str">
        <f>IFERROR(IF(B2667=VLOOKUP(B2667,vlookup!$L$2:$L$10,1,0),"Yes","No"),"No")</f>
        <v>No</v>
      </c>
    </row>
    <row r="2668" spans="1:47" ht="14.45" customHeight="1" x14ac:dyDescent="0.25">
      <c r="A2668" t="s">
        <v>2398</v>
      </c>
      <c r="B2668" s="31" t="s">
        <v>2399</v>
      </c>
      <c r="C2668">
        <v>1</v>
      </c>
      <c r="D2668">
        <v>1</v>
      </c>
      <c r="E2668" t="s">
        <v>382</v>
      </c>
      <c r="F2668" t="s">
        <v>205</v>
      </c>
      <c r="G2668" t="s">
        <v>953</v>
      </c>
      <c r="H2668" t="s">
        <v>2397</v>
      </c>
      <c r="I2668">
        <v>68702</v>
      </c>
      <c r="J2668" s="19">
        <v>42547</v>
      </c>
      <c r="K2668" s="19">
        <v>42572</v>
      </c>
      <c r="L2668">
        <v>201607</v>
      </c>
      <c r="M2668" s="19">
        <v>42552</v>
      </c>
      <c r="N2668">
        <v>24616</v>
      </c>
      <c r="O2668" t="s">
        <v>1076</v>
      </c>
      <c r="P2668" t="s">
        <v>3188</v>
      </c>
      <c r="Q2668" t="s">
        <v>924</v>
      </c>
      <c r="R2668">
        <v>136806</v>
      </c>
      <c r="S2668" s="19">
        <v>42586</v>
      </c>
      <c r="T2668">
        <v>70864</v>
      </c>
      <c r="U2668" t="s">
        <v>356</v>
      </c>
      <c r="V2668" s="19">
        <v>42600</v>
      </c>
      <c r="W2668" t="s">
        <v>648</v>
      </c>
      <c r="X2668" t="s">
        <v>649</v>
      </c>
      <c r="Y2668" t="s">
        <v>95</v>
      </c>
      <c r="Z2668" t="s">
        <v>364</v>
      </c>
      <c r="AA2668" s="29">
        <v>-2.2400000000000002</v>
      </c>
      <c r="AB2668">
        <v>0</v>
      </c>
      <c r="AC2668">
        <f t="shared" si="504"/>
        <v>2016</v>
      </c>
      <c r="AD2668">
        <f t="shared" si="505"/>
        <v>8</v>
      </c>
      <c r="AE2668">
        <f t="shared" si="506"/>
        <v>2016</v>
      </c>
      <c r="AF2668">
        <f t="shared" si="507"/>
        <v>6</v>
      </c>
      <c r="AG2668" t="str">
        <f>VLOOKUP(F2668,vlookup!$A$2:$E$660,2,0)</f>
        <v>Retained</v>
      </c>
      <c r="AH2668" t="str">
        <f>VLOOKUP(F2668,vlookup!$A$2:$E$660,3,0)</f>
        <v>Service Contract</v>
      </c>
      <c r="AI2668" t="str">
        <f>VLOOKUP(F2668,vlookup!$A$2:$E$660,4,0)</f>
        <v>Used Car Programs</v>
      </c>
      <c r="AJ2668" t="str">
        <f>VLOOKUP(F2668,vlookup!$A$2:$E$660,5,0)</f>
        <v>High Mileage</v>
      </c>
      <c r="AL2668">
        <f t="shared" si="508"/>
        <v>25</v>
      </c>
      <c r="AM2668">
        <f t="shared" si="509"/>
        <v>52</v>
      </c>
      <c r="AN2668">
        <f t="shared" si="510"/>
        <v>2162</v>
      </c>
      <c r="AO2668" t="str">
        <f t="shared" si="511"/>
        <v/>
      </c>
      <c r="AP2668">
        <f t="shared" si="512"/>
        <v>-2.2400000000000002</v>
      </c>
      <c r="AQ2668" t="str">
        <f t="shared" si="513"/>
        <v/>
      </c>
      <c r="AR2668" t="str">
        <f t="shared" si="514"/>
        <v/>
      </c>
      <c r="AS2668" t="str">
        <f t="shared" si="515"/>
        <v>DG205327F6-1</v>
      </c>
      <c r="AT2668" t="str">
        <f>IFERROR(IF(VLOOKUP(Y2668,vlookup!$I$2:$J$9,1,0)=Y2668,VLOOKUP(Y2668,vlookup!$I$2:$J$9,2,0),PROPER(Y2668)),PROPER(Y2668))</f>
        <v>Parts</v>
      </c>
      <c r="AU2668" t="str">
        <f>IFERROR(IF(B2668=VLOOKUP(B2668,vlookup!$L$2:$L$10,1,0),"Yes","No"),"No")</f>
        <v>No</v>
      </c>
    </row>
    <row r="2669" spans="1:47" ht="14.45" customHeight="1" x14ac:dyDescent="0.25">
      <c r="A2669" t="s">
        <v>2398</v>
      </c>
      <c r="B2669" s="31" t="s">
        <v>2399</v>
      </c>
      <c r="C2669">
        <v>1</v>
      </c>
      <c r="D2669">
        <v>1</v>
      </c>
      <c r="E2669" t="s">
        <v>382</v>
      </c>
      <c r="F2669" t="s">
        <v>205</v>
      </c>
      <c r="G2669" t="s">
        <v>953</v>
      </c>
      <c r="H2669" t="s">
        <v>2397</v>
      </c>
      <c r="I2669">
        <v>68702</v>
      </c>
      <c r="J2669" s="19">
        <v>42547</v>
      </c>
      <c r="K2669" s="19">
        <v>42572</v>
      </c>
      <c r="L2669">
        <v>201607</v>
      </c>
      <c r="M2669" s="19">
        <v>42552</v>
      </c>
      <c r="N2669">
        <v>24616</v>
      </c>
      <c r="O2669" t="s">
        <v>1076</v>
      </c>
      <c r="P2669" t="s">
        <v>3188</v>
      </c>
      <c r="Q2669" t="s">
        <v>924</v>
      </c>
      <c r="R2669">
        <v>136806</v>
      </c>
      <c r="S2669" s="19">
        <v>42586</v>
      </c>
      <c r="T2669">
        <v>70864</v>
      </c>
      <c r="U2669" t="s">
        <v>356</v>
      </c>
      <c r="V2669" s="19">
        <v>42600</v>
      </c>
      <c r="W2669" t="s">
        <v>1048</v>
      </c>
      <c r="X2669" t="s">
        <v>1049</v>
      </c>
      <c r="Y2669" t="s">
        <v>95</v>
      </c>
      <c r="Z2669" t="s">
        <v>364</v>
      </c>
      <c r="AA2669" s="29">
        <v>-38.5</v>
      </c>
      <c r="AB2669">
        <v>0</v>
      </c>
      <c r="AC2669">
        <f t="shared" si="504"/>
        <v>2016</v>
      </c>
      <c r="AD2669">
        <f t="shared" si="505"/>
        <v>8</v>
      </c>
      <c r="AE2669">
        <f t="shared" si="506"/>
        <v>2016</v>
      </c>
      <c r="AF2669">
        <f t="shared" si="507"/>
        <v>6</v>
      </c>
      <c r="AG2669" t="str">
        <f>VLOOKUP(F2669,vlookup!$A$2:$E$660,2,0)</f>
        <v>Retained</v>
      </c>
      <c r="AH2669" t="str">
        <f>VLOOKUP(F2669,vlookup!$A$2:$E$660,3,0)</f>
        <v>Service Contract</v>
      </c>
      <c r="AI2669" t="str">
        <f>VLOOKUP(F2669,vlookup!$A$2:$E$660,4,0)</f>
        <v>Used Car Programs</v>
      </c>
      <c r="AJ2669" t="str">
        <f>VLOOKUP(F2669,vlookup!$A$2:$E$660,5,0)</f>
        <v>High Mileage</v>
      </c>
      <c r="AL2669">
        <f t="shared" si="508"/>
        <v>25</v>
      </c>
      <c r="AM2669">
        <f t="shared" si="509"/>
        <v>52</v>
      </c>
      <c r="AN2669">
        <f t="shared" si="510"/>
        <v>2162</v>
      </c>
      <c r="AO2669" t="str">
        <f t="shared" si="511"/>
        <v/>
      </c>
      <c r="AP2669">
        <f t="shared" si="512"/>
        <v>-38.5</v>
      </c>
      <c r="AQ2669" t="str">
        <f t="shared" si="513"/>
        <v/>
      </c>
      <c r="AR2669" t="str">
        <f t="shared" si="514"/>
        <v/>
      </c>
      <c r="AS2669" t="str">
        <f t="shared" si="515"/>
        <v>DG205327F6-1</v>
      </c>
      <c r="AT2669" t="str">
        <f>IFERROR(IF(VLOOKUP(Y2669,vlookup!$I$2:$J$9,1,0)=Y2669,VLOOKUP(Y2669,vlookup!$I$2:$J$9,2,0),PROPER(Y2669)),PROPER(Y2669))</f>
        <v>Parts</v>
      </c>
      <c r="AU2669" t="str">
        <f>IFERROR(IF(B2669=VLOOKUP(B2669,vlookup!$L$2:$L$10,1,0),"Yes","No"),"No")</f>
        <v>No</v>
      </c>
    </row>
    <row r="2670" spans="1:47" ht="14.45" customHeight="1" x14ac:dyDescent="0.25">
      <c r="A2670" t="s">
        <v>2398</v>
      </c>
      <c r="B2670" s="31" t="s">
        <v>2399</v>
      </c>
      <c r="C2670">
        <v>1</v>
      </c>
      <c r="D2670">
        <v>1</v>
      </c>
      <c r="E2670" t="s">
        <v>382</v>
      </c>
      <c r="F2670" t="s">
        <v>205</v>
      </c>
      <c r="G2670" t="s">
        <v>953</v>
      </c>
      <c r="H2670" t="s">
        <v>2397</v>
      </c>
      <c r="I2670">
        <v>68702</v>
      </c>
      <c r="J2670" s="19">
        <v>42547</v>
      </c>
      <c r="K2670" s="19">
        <v>42572</v>
      </c>
      <c r="L2670">
        <v>201607</v>
      </c>
      <c r="M2670" s="19">
        <v>42552</v>
      </c>
      <c r="N2670">
        <v>24616</v>
      </c>
      <c r="O2670" t="s">
        <v>1076</v>
      </c>
      <c r="P2670" t="s">
        <v>3188</v>
      </c>
      <c r="Q2670" t="s">
        <v>924</v>
      </c>
      <c r="R2670">
        <v>136806</v>
      </c>
      <c r="S2670" s="19">
        <v>42586</v>
      </c>
      <c r="T2670">
        <v>70864</v>
      </c>
      <c r="U2670" t="s">
        <v>356</v>
      </c>
      <c r="V2670" s="19">
        <v>42600</v>
      </c>
      <c r="W2670" t="s">
        <v>593</v>
      </c>
      <c r="X2670" t="s">
        <v>594</v>
      </c>
      <c r="Y2670" t="s">
        <v>95</v>
      </c>
      <c r="Z2670" t="s">
        <v>364</v>
      </c>
      <c r="AA2670" s="29">
        <v>-22.02</v>
      </c>
      <c r="AB2670">
        <v>0</v>
      </c>
      <c r="AC2670">
        <f t="shared" si="504"/>
        <v>2016</v>
      </c>
      <c r="AD2670">
        <f t="shared" si="505"/>
        <v>8</v>
      </c>
      <c r="AE2670">
        <f t="shared" si="506"/>
        <v>2016</v>
      </c>
      <c r="AF2670">
        <f t="shared" si="507"/>
        <v>6</v>
      </c>
      <c r="AG2670" t="str">
        <f>VLOOKUP(F2670,vlookup!$A$2:$E$660,2,0)</f>
        <v>Retained</v>
      </c>
      <c r="AH2670" t="str">
        <f>VLOOKUP(F2670,vlookup!$A$2:$E$660,3,0)</f>
        <v>Service Contract</v>
      </c>
      <c r="AI2670" t="str">
        <f>VLOOKUP(F2670,vlookup!$A$2:$E$660,4,0)</f>
        <v>Used Car Programs</v>
      </c>
      <c r="AJ2670" t="str">
        <f>VLOOKUP(F2670,vlookup!$A$2:$E$660,5,0)</f>
        <v>High Mileage</v>
      </c>
      <c r="AL2670">
        <f t="shared" si="508"/>
        <v>25</v>
      </c>
      <c r="AM2670">
        <f t="shared" si="509"/>
        <v>52</v>
      </c>
      <c r="AN2670">
        <f t="shared" si="510"/>
        <v>2162</v>
      </c>
      <c r="AO2670" t="str">
        <f t="shared" si="511"/>
        <v/>
      </c>
      <c r="AP2670">
        <f t="shared" si="512"/>
        <v>-22.02</v>
      </c>
      <c r="AQ2670" t="str">
        <f t="shared" si="513"/>
        <v/>
      </c>
      <c r="AR2670" t="str">
        <f t="shared" si="514"/>
        <v/>
      </c>
      <c r="AS2670" t="str">
        <f t="shared" si="515"/>
        <v>DG205327F6-1</v>
      </c>
      <c r="AT2670" t="str">
        <f>IFERROR(IF(VLOOKUP(Y2670,vlookup!$I$2:$J$9,1,0)=Y2670,VLOOKUP(Y2670,vlookup!$I$2:$J$9,2,0),PROPER(Y2670)),PROPER(Y2670))</f>
        <v>Parts</v>
      </c>
      <c r="AU2670" t="str">
        <f>IFERROR(IF(B2670=VLOOKUP(B2670,vlookup!$L$2:$L$10,1,0),"Yes","No"),"No")</f>
        <v>No</v>
      </c>
    </row>
    <row r="2671" spans="1:47" ht="14.45" customHeight="1" x14ac:dyDescent="0.25">
      <c r="A2671" t="s">
        <v>2398</v>
      </c>
      <c r="B2671" s="31" t="s">
        <v>2399</v>
      </c>
      <c r="C2671">
        <v>1</v>
      </c>
      <c r="D2671">
        <v>1</v>
      </c>
      <c r="E2671" t="s">
        <v>382</v>
      </c>
      <c r="F2671" t="s">
        <v>205</v>
      </c>
      <c r="G2671" t="s">
        <v>953</v>
      </c>
      <c r="H2671" t="s">
        <v>2397</v>
      </c>
      <c r="I2671">
        <v>68702</v>
      </c>
      <c r="J2671" s="19">
        <v>42547</v>
      </c>
      <c r="K2671" s="19">
        <v>42572</v>
      </c>
      <c r="L2671">
        <v>201607</v>
      </c>
      <c r="M2671" s="19">
        <v>42552</v>
      </c>
      <c r="N2671">
        <v>24616</v>
      </c>
      <c r="O2671" t="s">
        <v>1076</v>
      </c>
      <c r="P2671" t="s">
        <v>3188</v>
      </c>
      <c r="Q2671" t="s">
        <v>924</v>
      </c>
      <c r="R2671">
        <v>136806</v>
      </c>
      <c r="S2671" s="19">
        <v>42586</v>
      </c>
      <c r="T2671">
        <v>70864</v>
      </c>
      <c r="U2671" t="s">
        <v>356</v>
      </c>
      <c r="V2671" s="19">
        <v>42600</v>
      </c>
      <c r="W2671" t="s">
        <v>1036</v>
      </c>
      <c r="X2671" t="s">
        <v>1037</v>
      </c>
      <c r="Y2671" t="s">
        <v>95</v>
      </c>
      <c r="Z2671" t="s">
        <v>364</v>
      </c>
      <c r="AA2671" s="29">
        <v>-15</v>
      </c>
      <c r="AB2671">
        <v>0</v>
      </c>
      <c r="AC2671">
        <f t="shared" si="504"/>
        <v>2016</v>
      </c>
      <c r="AD2671">
        <f t="shared" si="505"/>
        <v>8</v>
      </c>
      <c r="AE2671">
        <f t="shared" si="506"/>
        <v>2016</v>
      </c>
      <c r="AF2671">
        <f t="shared" si="507"/>
        <v>6</v>
      </c>
      <c r="AG2671" t="str">
        <f>VLOOKUP(F2671,vlookup!$A$2:$E$660,2,0)</f>
        <v>Retained</v>
      </c>
      <c r="AH2671" t="str">
        <f>VLOOKUP(F2671,vlookup!$A$2:$E$660,3,0)</f>
        <v>Service Contract</v>
      </c>
      <c r="AI2671" t="str">
        <f>VLOOKUP(F2671,vlookup!$A$2:$E$660,4,0)</f>
        <v>Used Car Programs</v>
      </c>
      <c r="AJ2671" t="str">
        <f>VLOOKUP(F2671,vlookup!$A$2:$E$660,5,0)</f>
        <v>High Mileage</v>
      </c>
      <c r="AL2671">
        <f t="shared" si="508"/>
        <v>25</v>
      </c>
      <c r="AM2671">
        <f t="shared" si="509"/>
        <v>52</v>
      </c>
      <c r="AN2671">
        <f t="shared" si="510"/>
        <v>2162</v>
      </c>
      <c r="AO2671" t="str">
        <f t="shared" si="511"/>
        <v/>
      </c>
      <c r="AP2671">
        <f t="shared" si="512"/>
        <v>-15</v>
      </c>
      <c r="AQ2671" t="str">
        <f t="shared" si="513"/>
        <v/>
      </c>
      <c r="AR2671" t="str">
        <f t="shared" si="514"/>
        <v/>
      </c>
      <c r="AS2671" t="str">
        <f t="shared" si="515"/>
        <v>DG205327F6-1</v>
      </c>
      <c r="AT2671" t="str">
        <f>IFERROR(IF(VLOOKUP(Y2671,vlookup!$I$2:$J$9,1,0)=Y2671,VLOOKUP(Y2671,vlookup!$I$2:$J$9,2,0),PROPER(Y2671)),PROPER(Y2671))</f>
        <v>Parts</v>
      </c>
      <c r="AU2671" t="str">
        <f>IFERROR(IF(B2671=VLOOKUP(B2671,vlookup!$L$2:$L$10,1,0),"Yes","No"),"No")</f>
        <v>No</v>
      </c>
    </row>
    <row r="2672" spans="1:47" ht="14.45" customHeight="1" x14ac:dyDescent="0.25">
      <c r="A2672" t="s">
        <v>2398</v>
      </c>
      <c r="B2672" s="31" t="s">
        <v>2399</v>
      </c>
      <c r="C2672">
        <v>1</v>
      </c>
      <c r="D2672">
        <v>4</v>
      </c>
      <c r="E2672" t="s">
        <v>382</v>
      </c>
      <c r="F2672" t="s">
        <v>205</v>
      </c>
      <c r="G2672" t="s">
        <v>953</v>
      </c>
      <c r="H2672" t="s">
        <v>2397</v>
      </c>
      <c r="I2672">
        <v>68702</v>
      </c>
      <c r="J2672" s="19">
        <v>42547</v>
      </c>
      <c r="K2672" s="19">
        <v>42572</v>
      </c>
      <c r="L2672">
        <v>201607</v>
      </c>
      <c r="M2672" s="19">
        <v>42552</v>
      </c>
      <c r="N2672">
        <v>24616</v>
      </c>
      <c r="O2672" t="s">
        <v>1076</v>
      </c>
      <c r="P2672" t="s">
        <v>3299</v>
      </c>
      <c r="Q2672" t="s">
        <v>359</v>
      </c>
      <c r="R2672">
        <v>158070</v>
      </c>
      <c r="S2672" s="19">
        <v>42587</v>
      </c>
      <c r="T2672">
        <v>70864</v>
      </c>
      <c r="U2672" t="s">
        <v>357</v>
      </c>
      <c r="V2672" s="19">
        <v>42593</v>
      </c>
      <c r="W2672" t="s">
        <v>2856</v>
      </c>
      <c r="X2672" t="s">
        <v>2857</v>
      </c>
      <c r="Y2672" t="s">
        <v>95</v>
      </c>
      <c r="Z2672" t="s">
        <v>364</v>
      </c>
      <c r="AA2672" s="29">
        <v>-1199.58</v>
      </c>
      <c r="AB2672">
        <v>0</v>
      </c>
      <c r="AC2672">
        <f t="shared" si="504"/>
        <v>2016</v>
      </c>
      <c r="AD2672">
        <f t="shared" si="505"/>
        <v>8</v>
      </c>
      <c r="AE2672">
        <f t="shared" si="506"/>
        <v>2016</v>
      </c>
      <c r="AF2672">
        <f t="shared" si="507"/>
        <v>6</v>
      </c>
      <c r="AG2672" t="str">
        <f>VLOOKUP(F2672,vlookup!$A$2:$E$660,2,0)</f>
        <v>Retained</v>
      </c>
      <c r="AH2672" t="str">
        <f>VLOOKUP(F2672,vlookup!$A$2:$E$660,3,0)</f>
        <v>Service Contract</v>
      </c>
      <c r="AI2672" t="str">
        <f>VLOOKUP(F2672,vlookup!$A$2:$E$660,4,0)</f>
        <v>Used Car Programs</v>
      </c>
      <c r="AJ2672" t="str">
        <f>VLOOKUP(F2672,vlookup!$A$2:$E$660,5,0)</f>
        <v>High Mileage</v>
      </c>
      <c r="AL2672">
        <f t="shared" si="508"/>
        <v>25</v>
      </c>
      <c r="AM2672">
        <f t="shared" si="509"/>
        <v>45</v>
      </c>
      <c r="AN2672">
        <f t="shared" si="510"/>
        <v>2162</v>
      </c>
      <c r="AO2672" t="str">
        <f t="shared" si="511"/>
        <v/>
      </c>
      <c r="AP2672">
        <f t="shared" si="512"/>
        <v>-1199.58</v>
      </c>
      <c r="AQ2672" t="str">
        <f t="shared" si="513"/>
        <v/>
      </c>
      <c r="AR2672" t="str">
        <f t="shared" si="514"/>
        <v/>
      </c>
      <c r="AS2672" t="str">
        <f t="shared" si="515"/>
        <v>DG205327F6-1</v>
      </c>
      <c r="AT2672" t="str">
        <f>IFERROR(IF(VLOOKUP(Y2672,vlookup!$I$2:$J$9,1,0)=Y2672,VLOOKUP(Y2672,vlookup!$I$2:$J$9,2,0),PROPER(Y2672)),PROPER(Y2672))</f>
        <v>Parts</v>
      </c>
      <c r="AU2672" t="str">
        <f>IFERROR(IF(B2672=VLOOKUP(B2672,vlookup!$L$2:$L$10,1,0),"Yes","No"),"No")</f>
        <v>No</v>
      </c>
    </row>
    <row r="2673" spans="1:47" ht="14.45" customHeight="1" x14ac:dyDescent="0.25">
      <c r="A2673" t="s">
        <v>2398</v>
      </c>
      <c r="B2673" s="31" t="s">
        <v>2399</v>
      </c>
      <c r="C2673">
        <v>1</v>
      </c>
      <c r="D2673">
        <v>4</v>
      </c>
      <c r="E2673" t="s">
        <v>382</v>
      </c>
      <c r="F2673" t="s">
        <v>205</v>
      </c>
      <c r="G2673" t="s">
        <v>953</v>
      </c>
      <c r="H2673" t="s">
        <v>2397</v>
      </c>
      <c r="I2673">
        <v>68702</v>
      </c>
      <c r="J2673" s="19">
        <v>42547</v>
      </c>
      <c r="K2673" s="19">
        <v>42572</v>
      </c>
      <c r="L2673">
        <v>201607</v>
      </c>
      <c r="M2673" s="19">
        <v>42552</v>
      </c>
      <c r="N2673">
        <v>24616</v>
      </c>
      <c r="O2673" t="s">
        <v>1076</v>
      </c>
      <c r="P2673" t="s">
        <v>3299</v>
      </c>
      <c r="Q2673" t="s">
        <v>359</v>
      </c>
      <c r="R2673">
        <v>158070</v>
      </c>
      <c r="S2673" s="19">
        <v>42587</v>
      </c>
      <c r="T2673">
        <v>70864</v>
      </c>
      <c r="U2673" t="s">
        <v>357</v>
      </c>
      <c r="V2673" s="19">
        <v>42593</v>
      </c>
      <c r="W2673" t="s">
        <v>2888</v>
      </c>
      <c r="X2673" t="s">
        <v>2889</v>
      </c>
      <c r="Y2673" t="s">
        <v>95</v>
      </c>
      <c r="Z2673" t="s">
        <v>14</v>
      </c>
      <c r="AA2673" s="29">
        <v>-29.95</v>
      </c>
      <c r="AB2673">
        <v>0</v>
      </c>
      <c r="AC2673">
        <f t="shared" si="504"/>
        <v>2016</v>
      </c>
      <c r="AD2673">
        <f t="shared" si="505"/>
        <v>8</v>
      </c>
      <c r="AE2673">
        <f t="shared" si="506"/>
        <v>2016</v>
      </c>
      <c r="AF2673">
        <f t="shared" si="507"/>
        <v>6</v>
      </c>
      <c r="AG2673" t="str">
        <f>VLOOKUP(F2673,vlookup!$A$2:$E$660,2,0)</f>
        <v>Retained</v>
      </c>
      <c r="AH2673" t="str">
        <f>VLOOKUP(F2673,vlookup!$A$2:$E$660,3,0)</f>
        <v>Service Contract</v>
      </c>
      <c r="AI2673" t="str">
        <f>VLOOKUP(F2673,vlookup!$A$2:$E$660,4,0)</f>
        <v>Used Car Programs</v>
      </c>
      <c r="AJ2673" t="str">
        <f>VLOOKUP(F2673,vlookup!$A$2:$E$660,5,0)</f>
        <v>High Mileage</v>
      </c>
      <c r="AL2673">
        <f t="shared" si="508"/>
        <v>25</v>
      </c>
      <c r="AM2673">
        <f t="shared" si="509"/>
        <v>45</v>
      </c>
      <c r="AN2673">
        <f t="shared" si="510"/>
        <v>2162</v>
      </c>
      <c r="AO2673" t="str">
        <f t="shared" si="511"/>
        <v/>
      </c>
      <c r="AP2673">
        <f t="shared" si="512"/>
        <v>-29.95</v>
      </c>
      <c r="AQ2673" t="str">
        <f t="shared" si="513"/>
        <v/>
      </c>
      <c r="AR2673" t="str">
        <f t="shared" si="514"/>
        <v/>
      </c>
      <c r="AS2673" t="str">
        <f t="shared" si="515"/>
        <v>DG205327F6-1</v>
      </c>
      <c r="AT2673" t="str">
        <f>IFERROR(IF(VLOOKUP(Y2673,vlookup!$I$2:$J$9,1,0)=Y2673,VLOOKUP(Y2673,vlookup!$I$2:$J$9,2,0),PROPER(Y2673)),PROPER(Y2673))</f>
        <v>Parts</v>
      </c>
      <c r="AU2673" t="str">
        <f>IFERROR(IF(B2673=VLOOKUP(B2673,vlookup!$L$2:$L$10,1,0),"Yes","No"),"No")</f>
        <v>No</v>
      </c>
    </row>
    <row r="2674" spans="1:47" ht="14.45" customHeight="1" x14ac:dyDescent="0.25">
      <c r="A2674" t="s">
        <v>3189</v>
      </c>
      <c r="B2674" s="31" t="s">
        <v>3190</v>
      </c>
      <c r="C2674">
        <v>1</v>
      </c>
      <c r="D2674">
        <v>1</v>
      </c>
      <c r="E2674" t="s">
        <v>382</v>
      </c>
      <c r="F2674" t="s">
        <v>464</v>
      </c>
      <c r="G2674" t="s">
        <v>26</v>
      </c>
      <c r="H2674" t="s">
        <v>945</v>
      </c>
      <c r="I2674">
        <v>99175</v>
      </c>
      <c r="J2674" s="19">
        <v>44633</v>
      </c>
      <c r="K2674" s="19">
        <v>44684</v>
      </c>
      <c r="L2674">
        <v>202204</v>
      </c>
      <c r="M2674" s="19">
        <v>44652</v>
      </c>
      <c r="N2674">
        <v>24617</v>
      </c>
      <c r="O2674" t="s">
        <v>1070</v>
      </c>
      <c r="P2674" t="s">
        <v>1613</v>
      </c>
      <c r="Q2674" t="s">
        <v>924</v>
      </c>
      <c r="R2674">
        <v>6529954</v>
      </c>
      <c r="S2674" s="19">
        <v>44699</v>
      </c>
      <c r="T2674">
        <v>101926</v>
      </c>
      <c r="U2674" t="s">
        <v>356</v>
      </c>
      <c r="V2674" s="19">
        <v>44729</v>
      </c>
      <c r="W2674" t="s">
        <v>984</v>
      </c>
      <c r="X2674" t="s">
        <v>985</v>
      </c>
      <c r="Y2674" t="s">
        <v>95</v>
      </c>
      <c r="Z2674" t="s">
        <v>582</v>
      </c>
      <c r="AA2674" s="29">
        <v>-487.72</v>
      </c>
      <c r="AB2674">
        <v>0</v>
      </c>
      <c r="AC2674">
        <f t="shared" si="504"/>
        <v>2022</v>
      </c>
      <c r="AD2674">
        <f t="shared" si="505"/>
        <v>6</v>
      </c>
      <c r="AE2674">
        <f t="shared" si="506"/>
        <v>2022</v>
      </c>
      <c r="AF2674">
        <f t="shared" si="507"/>
        <v>3</v>
      </c>
      <c r="AG2674" t="str">
        <f>VLOOKUP(F2674,vlookup!$A$2:$E$660,2,0)</f>
        <v>Retained</v>
      </c>
      <c r="AH2674" t="str">
        <f>VLOOKUP(F2674,vlookup!$A$2:$E$660,3,0)</f>
        <v>Service Contract</v>
      </c>
      <c r="AI2674" t="str">
        <f>VLOOKUP(F2674,vlookup!$A$2:$E$660,4,0)</f>
        <v>Used Car Programs</v>
      </c>
      <c r="AJ2674" t="str">
        <f>VLOOKUP(F2674,vlookup!$A$2:$E$660,5,0)</f>
        <v>High Mileage</v>
      </c>
      <c r="AL2674">
        <f t="shared" si="508"/>
        <v>50</v>
      </c>
      <c r="AM2674">
        <f t="shared" si="509"/>
        <v>94</v>
      </c>
      <c r="AN2674">
        <f t="shared" si="510"/>
        <v>2751</v>
      </c>
      <c r="AO2674" t="str">
        <f t="shared" si="511"/>
        <v/>
      </c>
      <c r="AP2674" t="str">
        <f t="shared" si="512"/>
        <v/>
      </c>
      <c r="AQ2674" t="str">
        <f t="shared" si="513"/>
        <v/>
      </c>
      <c r="AR2674">
        <f t="shared" si="514"/>
        <v>-487.72</v>
      </c>
      <c r="AS2674" t="str">
        <f t="shared" si="515"/>
        <v>ZAGJE039100C22-1</v>
      </c>
      <c r="AT2674" t="str">
        <f>IFERROR(IF(VLOOKUP(Y2674,vlookup!$I$2:$J$9,1,0)=Y2674,VLOOKUP(Y2674,vlookup!$I$2:$J$9,2,0),PROPER(Y2674)),PROPER(Y2674))</f>
        <v>Parts</v>
      </c>
      <c r="AU2674" t="str">
        <f>IFERROR(IF(B2674=VLOOKUP(B2674,vlookup!$L$2:$L$10,1,0),"Yes","No"),"No")</f>
        <v>No</v>
      </c>
    </row>
    <row r="2675" spans="1:47" ht="14.45" customHeight="1" x14ac:dyDescent="0.25">
      <c r="A2675" t="s">
        <v>3189</v>
      </c>
      <c r="B2675" s="31" t="s">
        <v>3190</v>
      </c>
      <c r="C2675">
        <v>1</v>
      </c>
      <c r="D2675">
        <v>1</v>
      </c>
      <c r="E2675" t="s">
        <v>382</v>
      </c>
      <c r="F2675" t="s">
        <v>464</v>
      </c>
      <c r="G2675" t="s">
        <v>26</v>
      </c>
      <c r="H2675" t="s">
        <v>945</v>
      </c>
      <c r="I2675">
        <v>99175</v>
      </c>
      <c r="J2675" s="19">
        <v>44633</v>
      </c>
      <c r="K2675" s="19">
        <v>44684</v>
      </c>
      <c r="L2675">
        <v>202204</v>
      </c>
      <c r="M2675" s="19">
        <v>44652</v>
      </c>
      <c r="N2675">
        <v>24617</v>
      </c>
      <c r="O2675" t="s">
        <v>1070</v>
      </c>
      <c r="P2675" t="s">
        <v>1613</v>
      </c>
      <c r="Q2675" t="s">
        <v>924</v>
      </c>
      <c r="R2675">
        <v>6529954</v>
      </c>
      <c r="S2675" s="19">
        <v>44699</v>
      </c>
      <c r="T2675">
        <v>101926</v>
      </c>
      <c r="U2675" t="s">
        <v>356</v>
      </c>
      <c r="V2675" s="19">
        <v>44729</v>
      </c>
      <c r="W2675" t="s">
        <v>3434</v>
      </c>
      <c r="X2675" t="s">
        <v>3435</v>
      </c>
      <c r="Y2675" t="s">
        <v>95</v>
      </c>
      <c r="Z2675" t="s">
        <v>364</v>
      </c>
      <c r="AA2675" s="29">
        <v>-6.98</v>
      </c>
      <c r="AB2675">
        <v>0</v>
      </c>
      <c r="AC2675">
        <f t="shared" si="504"/>
        <v>2022</v>
      </c>
      <c r="AD2675">
        <f t="shared" si="505"/>
        <v>6</v>
      </c>
      <c r="AE2675">
        <f t="shared" si="506"/>
        <v>2022</v>
      </c>
      <c r="AF2675">
        <f t="shared" si="507"/>
        <v>3</v>
      </c>
      <c r="AG2675" t="str">
        <f>VLOOKUP(F2675,vlookup!$A$2:$E$660,2,0)</f>
        <v>Retained</v>
      </c>
      <c r="AH2675" t="str">
        <f>VLOOKUP(F2675,vlookup!$A$2:$E$660,3,0)</f>
        <v>Service Contract</v>
      </c>
      <c r="AI2675" t="str">
        <f>VLOOKUP(F2675,vlookup!$A$2:$E$660,4,0)</f>
        <v>Used Car Programs</v>
      </c>
      <c r="AJ2675" t="str">
        <f>VLOOKUP(F2675,vlookup!$A$2:$E$660,5,0)</f>
        <v>High Mileage</v>
      </c>
      <c r="AL2675">
        <f t="shared" si="508"/>
        <v>50</v>
      </c>
      <c r="AM2675">
        <f t="shared" si="509"/>
        <v>94</v>
      </c>
      <c r="AN2675">
        <f t="shared" si="510"/>
        <v>2751</v>
      </c>
      <c r="AO2675" t="str">
        <f t="shared" si="511"/>
        <v/>
      </c>
      <c r="AP2675" t="str">
        <f t="shared" si="512"/>
        <v/>
      </c>
      <c r="AQ2675" t="str">
        <f t="shared" si="513"/>
        <v/>
      </c>
      <c r="AR2675">
        <f t="shared" si="514"/>
        <v>-6.98</v>
      </c>
      <c r="AS2675" t="str">
        <f t="shared" si="515"/>
        <v>ZAGJE039100C22-1</v>
      </c>
      <c r="AT2675" t="str">
        <f>IFERROR(IF(VLOOKUP(Y2675,vlookup!$I$2:$J$9,1,0)=Y2675,VLOOKUP(Y2675,vlookup!$I$2:$J$9,2,0),PROPER(Y2675)),PROPER(Y2675))</f>
        <v>Parts</v>
      </c>
      <c r="AU2675" t="str">
        <f>IFERROR(IF(B2675=VLOOKUP(B2675,vlookup!$L$2:$L$10,1,0),"Yes","No"),"No")</f>
        <v>No</v>
      </c>
    </row>
    <row r="2676" spans="1:47" ht="14.45" customHeight="1" x14ac:dyDescent="0.25">
      <c r="A2676" t="s">
        <v>3189</v>
      </c>
      <c r="B2676" s="31" t="s">
        <v>3190</v>
      </c>
      <c r="C2676">
        <v>1</v>
      </c>
      <c r="D2676">
        <v>1</v>
      </c>
      <c r="E2676" t="s">
        <v>382</v>
      </c>
      <c r="F2676" t="s">
        <v>464</v>
      </c>
      <c r="G2676" t="s">
        <v>26</v>
      </c>
      <c r="H2676" t="s">
        <v>945</v>
      </c>
      <c r="I2676">
        <v>99175</v>
      </c>
      <c r="J2676" s="19">
        <v>44633</v>
      </c>
      <c r="K2676" s="19">
        <v>44684</v>
      </c>
      <c r="L2676">
        <v>202204</v>
      </c>
      <c r="M2676" s="19">
        <v>44652</v>
      </c>
      <c r="N2676">
        <v>24617</v>
      </c>
      <c r="O2676" t="s">
        <v>1070</v>
      </c>
      <c r="P2676" t="s">
        <v>1613</v>
      </c>
      <c r="Q2676" t="s">
        <v>924</v>
      </c>
      <c r="R2676">
        <v>6529954</v>
      </c>
      <c r="S2676" s="19">
        <v>44699</v>
      </c>
      <c r="T2676">
        <v>101926</v>
      </c>
      <c r="U2676" t="s">
        <v>356</v>
      </c>
      <c r="V2676" s="19">
        <v>44729</v>
      </c>
      <c r="W2676" t="s">
        <v>1026</v>
      </c>
      <c r="X2676" t="s">
        <v>1027</v>
      </c>
      <c r="Y2676" t="s">
        <v>95</v>
      </c>
      <c r="Z2676" t="s">
        <v>364</v>
      </c>
      <c r="AA2676" s="29">
        <v>-23.4</v>
      </c>
      <c r="AB2676">
        <v>0</v>
      </c>
      <c r="AC2676">
        <f t="shared" si="504"/>
        <v>2022</v>
      </c>
      <c r="AD2676">
        <f t="shared" si="505"/>
        <v>6</v>
      </c>
      <c r="AE2676">
        <f t="shared" si="506"/>
        <v>2022</v>
      </c>
      <c r="AF2676">
        <f t="shared" si="507"/>
        <v>3</v>
      </c>
      <c r="AG2676" t="str">
        <f>VLOOKUP(F2676,vlookup!$A$2:$E$660,2,0)</f>
        <v>Retained</v>
      </c>
      <c r="AH2676" t="str">
        <f>VLOOKUP(F2676,vlookup!$A$2:$E$660,3,0)</f>
        <v>Service Contract</v>
      </c>
      <c r="AI2676" t="str">
        <f>VLOOKUP(F2676,vlookup!$A$2:$E$660,4,0)</f>
        <v>Used Car Programs</v>
      </c>
      <c r="AJ2676" t="str">
        <f>VLOOKUP(F2676,vlookup!$A$2:$E$660,5,0)</f>
        <v>High Mileage</v>
      </c>
      <c r="AL2676">
        <f t="shared" si="508"/>
        <v>50</v>
      </c>
      <c r="AM2676">
        <f t="shared" si="509"/>
        <v>94</v>
      </c>
      <c r="AN2676">
        <f t="shared" si="510"/>
        <v>2751</v>
      </c>
      <c r="AO2676" t="str">
        <f t="shared" si="511"/>
        <v/>
      </c>
      <c r="AP2676" t="str">
        <f t="shared" si="512"/>
        <v/>
      </c>
      <c r="AQ2676" t="str">
        <f t="shared" si="513"/>
        <v/>
      </c>
      <c r="AR2676">
        <f t="shared" si="514"/>
        <v>-23.4</v>
      </c>
      <c r="AS2676" t="str">
        <f t="shared" si="515"/>
        <v>ZAGJE039100C22-1</v>
      </c>
      <c r="AT2676" t="str">
        <f>IFERROR(IF(VLOOKUP(Y2676,vlookup!$I$2:$J$9,1,0)=Y2676,VLOOKUP(Y2676,vlookup!$I$2:$J$9,2,0),PROPER(Y2676)),PROPER(Y2676))</f>
        <v>Parts</v>
      </c>
      <c r="AU2676" t="str">
        <f>IFERROR(IF(B2676=VLOOKUP(B2676,vlookup!$L$2:$L$10,1,0),"Yes","No"),"No")</f>
        <v>No</v>
      </c>
    </row>
    <row r="2677" spans="1:47" ht="14.45" customHeight="1" x14ac:dyDescent="0.25">
      <c r="A2677" t="s">
        <v>1798</v>
      </c>
      <c r="B2677" s="31" t="s">
        <v>1799</v>
      </c>
      <c r="C2677">
        <v>1</v>
      </c>
      <c r="D2677">
        <v>1</v>
      </c>
      <c r="E2677" t="s">
        <v>382</v>
      </c>
      <c r="F2677" t="s">
        <v>205</v>
      </c>
      <c r="G2677" t="s">
        <v>1723</v>
      </c>
      <c r="H2677" t="s">
        <v>1800</v>
      </c>
      <c r="I2677">
        <v>110249</v>
      </c>
      <c r="J2677" s="19">
        <v>41902</v>
      </c>
      <c r="K2677" s="19">
        <v>41943</v>
      </c>
      <c r="L2677">
        <v>201410</v>
      </c>
      <c r="M2677" s="19">
        <v>41913</v>
      </c>
      <c r="N2677">
        <v>24616</v>
      </c>
      <c r="O2677" t="s">
        <v>1076</v>
      </c>
      <c r="P2677" t="s">
        <v>1801</v>
      </c>
      <c r="Q2677" t="s">
        <v>924</v>
      </c>
      <c r="R2677">
        <v>3317</v>
      </c>
      <c r="S2677" s="19">
        <v>42110</v>
      </c>
      <c r="T2677">
        <v>116070</v>
      </c>
      <c r="U2677" t="s">
        <v>357</v>
      </c>
      <c r="V2677" s="19">
        <v>42124</v>
      </c>
      <c r="W2677" t="s">
        <v>3315</v>
      </c>
      <c r="X2677" t="s">
        <v>3316</v>
      </c>
      <c r="Y2677" t="s">
        <v>95</v>
      </c>
      <c r="Z2677" t="s">
        <v>364</v>
      </c>
      <c r="AA2677" s="29">
        <v>-19.899999999999999</v>
      </c>
      <c r="AB2677">
        <v>0</v>
      </c>
      <c r="AC2677">
        <f t="shared" si="504"/>
        <v>2015</v>
      </c>
      <c r="AD2677">
        <f t="shared" si="505"/>
        <v>4</v>
      </c>
      <c r="AE2677">
        <f t="shared" si="506"/>
        <v>2014</v>
      </c>
      <c r="AF2677">
        <f t="shared" si="507"/>
        <v>9</v>
      </c>
      <c r="AG2677" t="str">
        <f>VLOOKUP(F2677,vlookup!$A$2:$E$660,2,0)</f>
        <v>Retained</v>
      </c>
      <c r="AH2677" t="str">
        <f>VLOOKUP(F2677,vlookup!$A$2:$E$660,3,0)</f>
        <v>Service Contract</v>
      </c>
      <c r="AI2677" t="str">
        <f>VLOOKUP(F2677,vlookup!$A$2:$E$660,4,0)</f>
        <v>Used Car Programs</v>
      </c>
      <c r="AJ2677" t="str">
        <f>VLOOKUP(F2677,vlookup!$A$2:$E$660,5,0)</f>
        <v>High Mileage</v>
      </c>
      <c r="AL2677">
        <f t="shared" si="508"/>
        <v>41</v>
      </c>
      <c r="AM2677">
        <f t="shared" si="509"/>
        <v>220</v>
      </c>
      <c r="AN2677">
        <f t="shared" si="510"/>
        <v>5821</v>
      </c>
      <c r="AO2677" t="str">
        <f t="shared" si="511"/>
        <v/>
      </c>
      <c r="AP2677" t="str">
        <f t="shared" si="512"/>
        <v/>
      </c>
      <c r="AQ2677" t="str">
        <f t="shared" si="513"/>
        <v/>
      </c>
      <c r="AR2677">
        <f t="shared" si="514"/>
        <v>-19.899999999999999</v>
      </c>
      <c r="AS2677" t="str">
        <f t="shared" si="515"/>
        <v>8H508905I4-1</v>
      </c>
      <c r="AT2677" t="str">
        <f>IFERROR(IF(VLOOKUP(Y2677,vlookup!$I$2:$J$9,1,0)=Y2677,VLOOKUP(Y2677,vlookup!$I$2:$J$9,2,0),PROPER(Y2677)),PROPER(Y2677))</f>
        <v>Parts</v>
      </c>
      <c r="AU2677" t="str">
        <f>IFERROR(IF(B2677=VLOOKUP(B2677,vlookup!$L$2:$L$10,1,0),"Yes","No"),"No")</f>
        <v>No</v>
      </c>
    </row>
    <row r="2678" spans="1:47" ht="14.45" customHeight="1" x14ac:dyDescent="0.25">
      <c r="A2678" t="s">
        <v>1798</v>
      </c>
      <c r="B2678" s="31" t="s">
        <v>1799</v>
      </c>
      <c r="C2678">
        <v>1</v>
      </c>
      <c r="D2678">
        <v>1</v>
      </c>
      <c r="E2678" t="s">
        <v>382</v>
      </c>
      <c r="F2678" t="s">
        <v>205</v>
      </c>
      <c r="G2678" t="s">
        <v>1723</v>
      </c>
      <c r="H2678" t="s">
        <v>1800</v>
      </c>
      <c r="I2678">
        <v>110249</v>
      </c>
      <c r="J2678" s="19">
        <v>41902</v>
      </c>
      <c r="K2678" s="19">
        <v>41943</v>
      </c>
      <c r="L2678">
        <v>201410</v>
      </c>
      <c r="M2678" s="19">
        <v>41913</v>
      </c>
      <c r="N2678">
        <v>24616</v>
      </c>
      <c r="O2678" t="s">
        <v>1076</v>
      </c>
      <c r="P2678" t="s">
        <v>1801</v>
      </c>
      <c r="Q2678" t="s">
        <v>924</v>
      </c>
      <c r="R2678">
        <v>3317</v>
      </c>
      <c r="S2678" s="19">
        <v>42110</v>
      </c>
      <c r="T2678">
        <v>116070</v>
      </c>
      <c r="U2678" t="s">
        <v>357</v>
      </c>
      <c r="V2678" s="19">
        <v>42124</v>
      </c>
      <c r="W2678" t="s">
        <v>367</v>
      </c>
      <c r="X2678" t="s">
        <v>368</v>
      </c>
      <c r="Y2678" t="s">
        <v>95</v>
      </c>
      <c r="Z2678" t="s">
        <v>365</v>
      </c>
      <c r="AA2678" s="29">
        <v>-30</v>
      </c>
      <c r="AB2678">
        <v>0</v>
      </c>
      <c r="AC2678">
        <f t="shared" si="504"/>
        <v>2015</v>
      </c>
      <c r="AD2678">
        <f t="shared" si="505"/>
        <v>4</v>
      </c>
      <c r="AE2678">
        <f t="shared" si="506"/>
        <v>2014</v>
      </c>
      <c r="AF2678">
        <f t="shared" si="507"/>
        <v>9</v>
      </c>
      <c r="AG2678" t="str">
        <f>VLOOKUP(F2678,vlookup!$A$2:$E$660,2,0)</f>
        <v>Retained</v>
      </c>
      <c r="AH2678" t="str">
        <f>VLOOKUP(F2678,vlookup!$A$2:$E$660,3,0)</f>
        <v>Service Contract</v>
      </c>
      <c r="AI2678" t="str">
        <f>VLOOKUP(F2678,vlookup!$A$2:$E$660,4,0)</f>
        <v>Used Car Programs</v>
      </c>
      <c r="AJ2678" t="str">
        <f>VLOOKUP(F2678,vlookup!$A$2:$E$660,5,0)</f>
        <v>High Mileage</v>
      </c>
      <c r="AL2678">
        <f t="shared" si="508"/>
        <v>41</v>
      </c>
      <c r="AM2678">
        <f t="shared" si="509"/>
        <v>220</v>
      </c>
      <c r="AN2678">
        <f t="shared" si="510"/>
        <v>5821</v>
      </c>
      <c r="AO2678" t="str">
        <f t="shared" si="511"/>
        <v/>
      </c>
      <c r="AP2678" t="str">
        <f t="shared" si="512"/>
        <v/>
      </c>
      <c r="AQ2678" t="str">
        <f t="shared" si="513"/>
        <v/>
      </c>
      <c r="AR2678">
        <f t="shared" si="514"/>
        <v>-30</v>
      </c>
      <c r="AS2678" t="str">
        <f t="shared" si="515"/>
        <v>8H508905I4-1</v>
      </c>
      <c r="AT2678" t="str">
        <f>IFERROR(IF(VLOOKUP(Y2678,vlookup!$I$2:$J$9,1,0)=Y2678,VLOOKUP(Y2678,vlookup!$I$2:$J$9,2,0),PROPER(Y2678)),PROPER(Y2678))</f>
        <v>Parts</v>
      </c>
      <c r="AU2678" t="str">
        <f>IFERROR(IF(B2678=VLOOKUP(B2678,vlookup!$L$2:$L$10,1,0),"Yes","No"),"No")</f>
        <v>No</v>
      </c>
    </row>
    <row r="2679" spans="1:47" ht="14.45" customHeight="1" x14ac:dyDescent="0.25">
      <c r="A2679" t="s">
        <v>1798</v>
      </c>
      <c r="B2679" s="31" t="s">
        <v>1799</v>
      </c>
      <c r="C2679">
        <v>1</v>
      </c>
      <c r="D2679">
        <v>1</v>
      </c>
      <c r="E2679" t="s">
        <v>382</v>
      </c>
      <c r="F2679" t="s">
        <v>205</v>
      </c>
      <c r="G2679" t="s">
        <v>1723</v>
      </c>
      <c r="H2679" t="s">
        <v>1800</v>
      </c>
      <c r="I2679">
        <v>110249</v>
      </c>
      <c r="J2679" s="19">
        <v>41902</v>
      </c>
      <c r="K2679" s="19">
        <v>41943</v>
      </c>
      <c r="L2679">
        <v>201410</v>
      </c>
      <c r="M2679" s="19">
        <v>41913</v>
      </c>
      <c r="N2679">
        <v>24616</v>
      </c>
      <c r="O2679" t="s">
        <v>1076</v>
      </c>
      <c r="P2679" t="s">
        <v>1801</v>
      </c>
      <c r="Q2679" t="s">
        <v>924</v>
      </c>
      <c r="R2679">
        <v>3317</v>
      </c>
      <c r="S2679" s="19">
        <v>42110</v>
      </c>
      <c r="T2679">
        <v>116070</v>
      </c>
      <c r="U2679" t="s">
        <v>357</v>
      </c>
      <c r="V2679" s="19">
        <v>42124</v>
      </c>
      <c r="W2679" t="s">
        <v>1034</v>
      </c>
      <c r="X2679" t="s">
        <v>1035</v>
      </c>
      <c r="Y2679" t="s">
        <v>95</v>
      </c>
      <c r="Z2679" t="s">
        <v>364</v>
      </c>
      <c r="AA2679" s="29">
        <v>-15.17</v>
      </c>
      <c r="AB2679">
        <v>0</v>
      </c>
      <c r="AC2679">
        <f t="shared" si="504"/>
        <v>2015</v>
      </c>
      <c r="AD2679">
        <f t="shared" si="505"/>
        <v>4</v>
      </c>
      <c r="AE2679">
        <f t="shared" si="506"/>
        <v>2014</v>
      </c>
      <c r="AF2679">
        <f t="shared" si="507"/>
        <v>9</v>
      </c>
      <c r="AG2679" t="str">
        <f>VLOOKUP(F2679,vlookup!$A$2:$E$660,2,0)</f>
        <v>Retained</v>
      </c>
      <c r="AH2679" t="str">
        <f>VLOOKUP(F2679,vlookup!$A$2:$E$660,3,0)</f>
        <v>Service Contract</v>
      </c>
      <c r="AI2679" t="str">
        <f>VLOOKUP(F2679,vlookup!$A$2:$E$660,4,0)</f>
        <v>Used Car Programs</v>
      </c>
      <c r="AJ2679" t="str">
        <f>VLOOKUP(F2679,vlookup!$A$2:$E$660,5,0)</f>
        <v>High Mileage</v>
      </c>
      <c r="AL2679">
        <f t="shared" si="508"/>
        <v>41</v>
      </c>
      <c r="AM2679">
        <f t="shared" si="509"/>
        <v>220</v>
      </c>
      <c r="AN2679">
        <f t="shared" si="510"/>
        <v>5821</v>
      </c>
      <c r="AO2679" t="str">
        <f t="shared" si="511"/>
        <v/>
      </c>
      <c r="AP2679" t="str">
        <f t="shared" si="512"/>
        <v/>
      </c>
      <c r="AQ2679" t="str">
        <f t="shared" si="513"/>
        <v/>
      </c>
      <c r="AR2679">
        <f t="shared" si="514"/>
        <v>-15.17</v>
      </c>
      <c r="AS2679" t="str">
        <f t="shared" si="515"/>
        <v>8H508905I4-1</v>
      </c>
      <c r="AT2679" t="str">
        <f>IFERROR(IF(VLOOKUP(Y2679,vlookup!$I$2:$J$9,1,0)=Y2679,VLOOKUP(Y2679,vlookup!$I$2:$J$9,2,0),PROPER(Y2679)),PROPER(Y2679))</f>
        <v>Parts</v>
      </c>
      <c r="AU2679" t="str">
        <f>IFERROR(IF(B2679=VLOOKUP(B2679,vlookup!$L$2:$L$10,1,0),"Yes","No"),"No")</f>
        <v>No</v>
      </c>
    </row>
    <row r="2680" spans="1:47" ht="14.45" customHeight="1" x14ac:dyDescent="0.25">
      <c r="A2680" t="s">
        <v>1798</v>
      </c>
      <c r="B2680" s="31" t="s">
        <v>1799</v>
      </c>
      <c r="C2680">
        <v>1</v>
      </c>
      <c r="D2680">
        <v>1</v>
      </c>
      <c r="E2680" t="s">
        <v>382</v>
      </c>
      <c r="F2680" t="s">
        <v>205</v>
      </c>
      <c r="G2680" t="s">
        <v>1723</v>
      </c>
      <c r="H2680" t="s">
        <v>1800</v>
      </c>
      <c r="I2680">
        <v>110249</v>
      </c>
      <c r="J2680" s="19">
        <v>41902</v>
      </c>
      <c r="K2680" s="19">
        <v>41943</v>
      </c>
      <c r="L2680">
        <v>201410</v>
      </c>
      <c r="M2680" s="19">
        <v>41913</v>
      </c>
      <c r="N2680">
        <v>24616</v>
      </c>
      <c r="O2680" t="s">
        <v>1076</v>
      </c>
      <c r="P2680" t="s">
        <v>1801</v>
      </c>
      <c r="Q2680" t="s">
        <v>924</v>
      </c>
      <c r="R2680">
        <v>3317</v>
      </c>
      <c r="S2680" s="19">
        <v>42110</v>
      </c>
      <c r="T2680">
        <v>116070</v>
      </c>
      <c r="U2680" t="s">
        <v>357</v>
      </c>
      <c r="V2680" s="19">
        <v>42124</v>
      </c>
      <c r="W2680" t="s">
        <v>600</v>
      </c>
      <c r="X2680" t="s">
        <v>601</v>
      </c>
      <c r="Y2680" t="s">
        <v>95</v>
      </c>
      <c r="Z2680" t="s">
        <v>364</v>
      </c>
      <c r="AA2680" s="29">
        <v>-9.5</v>
      </c>
      <c r="AB2680">
        <v>0</v>
      </c>
      <c r="AC2680">
        <f t="shared" si="504"/>
        <v>2015</v>
      </c>
      <c r="AD2680">
        <f t="shared" si="505"/>
        <v>4</v>
      </c>
      <c r="AE2680">
        <f t="shared" si="506"/>
        <v>2014</v>
      </c>
      <c r="AF2680">
        <f t="shared" si="507"/>
        <v>9</v>
      </c>
      <c r="AG2680" t="str">
        <f>VLOOKUP(F2680,vlookup!$A$2:$E$660,2,0)</f>
        <v>Retained</v>
      </c>
      <c r="AH2680" t="str">
        <f>VLOOKUP(F2680,vlookup!$A$2:$E$660,3,0)</f>
        <v>Service Contract</v>
      </c>
      <c r="AI2680" t="str">
        <f>VLOOKUP(F2680,vlookup!$A$2:$E$660,4,0)</f>
        <v>Used Car Programs</v>
      </c>
      <c r="AJ2680" t="str">
        <f>VLOOKUP(F2680,vlookup!$A$2:$E$660,5,0)</f>
        <v>High Mileage</v>
      </c>
      <c r="AL2680">
        <f t="shared" si="508"/>
        <v>41</v>
      </c>
      <c r="AM2680">
        <f t="shared" si="509"/>
        <v>220</v>
      </c>
      <c r="AN2680">
        <f t="shared" si="510"/>
        <v>5821</v>
      </c>
      <c r="AO2680" t="str">
        <f t="shared" si="511"/>
        <v/>
      </c>
      <c r="AP2680" t="str">
        <f t="shared" si="512"/>
        <v/>
      </c>
      <c r="AQ2680" t="str">
        <f t="shared" si="513"/>
        <v/>
      </c>
      <c r="AR2680">
        <f t="shared" si="514"/>
        <v>-9.5</v>
      </c>
      <c r="AS2680" t="str">
        <f t="shared" si="515"/>
        <v>8H508905I4-1</v>
      </c>
      <c r="AT2680" t="str">
        <f>IFERROR(IF(VLOOKUP(Y2680,vlookup!$I$2:$J$9,1,0)=Y2680,VLOOKUP(Y2680,vlookup!$I$2:$J$9,2,0),PROPER(Y2680)),PROPER(Y2680))</f>
        <v>Parts</v>
      </c>
      <c r="AU2680" t="str">
        <f>IFERROR(IF(B2680=VLOOKUP(B2680,vlookup!$L$2:$L$10,1,0),"Yes","No"),"No")</f>
        <v>No</v>
      </c>
    </row>
    <row r="2681" spans="1:47" ht="14.45" customHeight="1" x14ac:dyDescent="0.25">
      <c r="A2681" t="s">
        <v>1798</v>
      </c>
      <c r="B2681" s="31" t="s">
        <v>1799</v>
      </c>
      <c r="C2681">
        <v>1</v>
      </c>
      <c r="D2681">
        <v>1</v>
      </c>
      <c r="E2681" t="s">
        <v>382</v>
      </c>
      <c r="F2681" t="s">
        <v>205</v>
      </c>
      <c r="G2681" t="s">
        <v>1723</v>
      </c>
      <c r="H2681" t="s">
        <v>1800</v>
      </c>
      <c r="I2681">
        <v>110249</v>
      </c>
      <c r="J2681" s="19">
        <v>41902</v>
      </c>
      <c r="K2681" s="19">
        <v>41943</v>
      </c>
      <c r="L2681">
        <v>201410</v>
      </c>
      <c r="M2681" s="19">
        <v>41913</v>
      </c>
      <c r="N2681">
        <v>24616</v>
      </c>
      <c r="O2681" t="s">
        <v>1076</v>
      </c>
      <c r="P2681" t="s">
        <v>1801</v>
      </c>
      <c r="Q2681" t="s">
        <v>924</v>
      </c>
      <c r="R2681">
        <v>3317</v>
      </c>
      <c r="S2681" s="19">
        <v>42110</v>
      </c>
      <c r="T2681">
        <v>116070</v>
      </c>
      <c r="U2681" t="s">
        <v>357</v>
      </c>
      <c r="V2681" s="19">
        <v>42124</v>
      </c>
      <c r="W2681" t="s">
        <v>593</v>
      </c>
      <c r="X2681" t="s">
        <v>594</v>
      </c>
      <c r="Y2681" t="s">
        <v>95</v>
      </c>
      <c r="Z2681" t="s">
        <v>364</v>
      </c>
      <c r="AA2681" s="29">
        <v>-20</v>
      </c>
      <c r="AB2681">
        <v>0</v>
      </c>
      <c r="AC2681">
        <f t="shared" si="504"/>
        <v>2015</v>
      </c>
      <c r="AD2681">
        <f t="shared" si="505"/>
        <v>4</v>
      </c>
      <c r="AE2681">
        <f t="shared" si="506"/>
        <v>2014</v>
      </c>
      <c r="AF2681">
        <f t="shared" si="507"/>
        <v>9</v>
      </c>
      <c r="AG2681" t="str">
        <f>VLOOKUP(F2681,vlookup!$A$2:$E$660,2,0)</f>
        <v>Retained</v>
      </c>
      <c r="AH2681" t="str">
        <f>VLOOKUP(F2681,vlookup!$A$2:$E$660,3,0)</f>
        <v>Service Contract</v>
      </c>
      <c r="AI2681" t="str">
        <f>VLOOKUP(F2681,vlookup!$A$2:$E$660,4,0)</f>
        <v>Used Car Programs</v>
      </c>
      <c r="AJ2681" t="str">
        <f>VLOOKUP(F2681,vlookup!$A$2:$E$660,5,0)</f>
        <v>High Mileage</v>
      </c>
      <c r="AL2681">
        <f t="shared" si="508"/>
        <v>41</v>
      </c>
      <c r="AM2681">
        <f t="shared" si="509"/>
        <v>220</v>
      </c>
      <c r="AN2681">
        <f t="shared" si="510"/>
        <v>5821</v>
      </c>
      <c r="AO2681" t="str">
        <f t="shared" si="511"/>
        <v/>
      </c>
      <c r="AP2681" t="str">
        <f t="shared" si="512"/>
        <v/>
      </c>
      <c r="AQ2681" t="str">
        <f t="shared" si="513"/>
        <v/>
      </c>
      <c r="AR2681">
        <f t="shared" si="514"/>
        <v>-20</v>
      </c>
      <c r="AS2681" t="str">
        <f t="shared" si="515"/>
        <v>8H508905I4-1</v>
      </c>
      <c r="AT2681" t="str">
        <f>IFERROR(IF(VLOOKUP(Y2681,vlookup!$I$2:$J$9,1,0)=Y2681,VLOOKUP(Y2681,vlookup!$I$2:$J$9,2,0),PROPER(Y2681)),PROPER(Y2681))</f>
        <v>Parts</v>
      </c>
      <c r="AU2681" t="str">
        <f>IFERROR(IF(B2681=VLOOKUP(B2681,vlookup!$L$2:$L$10,1,0),"Yes","No"),"No")</f>
        <v>No</v>
      </c>
    </row>
    <row r="2682" spans="1:47" ht="14.45" customHeight="1" x14ac:dyDescent="0.25">
      <c r="A2682" t="s">
        <v>1798</v>
      </c>
      <c r="B2682" s="31" t="s">
        <v>1799</v>
      </c>
      <c r="C2682">
        <v>1</v>
      </c>
      <c r="D2682">
        <v>1</v>
      </c>
      <c r="E2682" t="s">
        <v>382</v>
      </c>
      <c r="F2682" t="s">
        <v>205</v>
      </c>
      <c r="G2682" t="s">
        <v>1723</v>
      </c>
      <c r="H2682" t="s">
        <v>1800</v>
      </c>
      <c r="I2682">
        <v>110249</v>
      </c>
      <c r="J2682" s="19">
        <v>41902</v>
      </c>
      <c r="K2682" s="19">
        <v>41943</v>
      </c>
      <c r="L2682">
        <v>201410</v>
      </c>
      <c r="M2682" s="19">
        <v>41913</v>
      </c>
      <c r="N2682">
        <v>24616</v>
      </c>
      <c r="O2682" t="s">
        <v>1076</v>
      </c>
      <c r="P2682" t="s">
        <v>1801</v>
      </c>
      <c r="Q2682" t="s">
        <v>924</v>
      </c>
      <c r="R2682">
        <v>3317</v>
      </c>
      <c r="S2682" s="19">
        <v>42110</v>
      </c>
      <c r="T2682">
        <v>116070</v>
      </c>
      <c r="U2682" t="s">
        <v>357</v>
      </c>
      <c r="V2682" s="19">
        <v>42124</v>
      </c>
      <c r="W2682" t="s">
        <v>1006</v>
      </c>
      <c r="X2682" t="s">
        <v>1007</v>
      </c>
      <c r="Y2682" t="s">
        <v>95</v>
      </c>
      <c r="Z2682" t="s">
        <v>364</v>
      </c>
      <c r="AA2682" s="29">
        <v>-15.95</v>
      </c>
      <c r="AB2682">
        <v>0</v>
      </c>
      <c r="AC2682">
        <f t="shared" si="504"/>
        <v>2015</v>
      </c>
      <c r="AD2682">
        <f t="shared" si="505"/>
        <v>4</v>
      </c>
      <c r="AE2682">
        <f t="shared" si="506"/>
        <v>2014</v>
      </c>
      <c r="AF2682">
        <f t="shared" si="507"/>
        <v>9</v>
      </c>
      <c r="AG2682" t="str">
        <f>VLOOKUP(F2682,vlookup!$A$2:$E$660,2,0)</f>
        <v>Retained</v>
      </c>
      <c r="AH2682" t="str">
        <f>VLOOKUP(F2682,vlookup!$A$2:$E$660,3,0)</f>
        <v>Service Contract</v>
      </c>
      <c r="AI2682" t="str">
        <f>VLOOKUP(F2682,vlookup!$A$2:$E$660,4,0)</f>
        <v>Used Car Programs</v>
      </c>
      <c r="AJ2682" t="str">
        <f>VLOOKUP(F2682,vlookup!$A$2:$E$660,5,0)</f>
        <v>High Mileage</v>
      </c>
      <c r="AL2682">
        <f t="shared" si="508"/>
        <v>41</v>
      </c>
      <c r="AM2682">
        <f t="shared" si="509"/>
        <v>220</v>
      </c>
      <c r="AN2682">
        <f t="shared" si="510"/>
        <v>5821</v>
      </c>
      <c r="AO2682" t="str">
        <f t="shared" si="511"/>
        <v/>
      </c>
      <c r="AP2682" t="str">
        <f t="shared" si="512"/>
        <v/>
      </c>
      <c r="AQ2682" t="str">
        <f t="shared" si="513"/>
        <v/>
      </c>
      <c r="AR2682">
        <f t="shared" si="514"/>
        <v>-15.95</v>
      </c>
      <c r="AS2682" t="str">
        <f t="shared" si="515"/>
        <v>8H508905I4-1</v>
      </c>
      <c r="AT2682" t="str">
        <f>IFERROR(IF(VLOOKUP(Y2682,vlookup!$I$2:$J$9,1,0)=Y2682,VLOOKUP(Y2682,vlookup!$I$2:$J$9,2,0),PROPER(Y2682)),PROPER(Y2682))</f>
        <v>Parts</v>
      </c>
      <c r="AU2682" t="str">
        <f>IFERROR(IF(B2682=VLOOKUP(B2682,vlookup!$L$2:$L$10,1,0),"Yes","No"),"No")</f>
        <v>No</v>
      </c>
    </row>
    <row r="2683" spans="1:47" ht="14.45" customHeight="1" x14ac:dyDescent="0.25">
      <c r="A2683" t="s">
        <v>1798</v>
      </c>
      <c r="B2683" s="31" t="s">
        <v>1799</v>
      </c>
      <c r="C2683">
        <v>1</v>
      </c>
      <c r="D2683">
        <v>1</v>
      </c>
      <c r="E2683" t="s">
        <v>382</v>
      </c>
      <c r="F2683" t="s">
        <v>205</v>
      </c>
      <c r="G2683" t="s">
        <v>1723</v>
      </c>
      <c r="H2683" t="s">
        <v>1800</v>
      </c>
      <c r="I2683">
        <v>110249</v>
      </c>
      <c r="J2683" s="19">
        <v>41902</v>
      </c>
      <c r="K2683" s="19">
        <v>41943</v>
      </c>
      <c r="L2683">
        <v>201410</v>
      </c>
      <c r="M2683" s="19">
        <v>41913</v>
      </c>
      <c r="N2683">
        <v>24616</v>
      </c>
      <c r="O2683" t="s">
        <v>1076</v>
      </c>
      <c r="P2683" t="s">
        <v>1801</v>
      </c>
      <c r="Q2683" t="s">
        <v>924</v>
      </c>
      <c r="R2683">
        <v>3317</v>
      </c>
      <c r="S2683" s="19">
        <v>42110</v>
      </c>
      <c r="T2683">
        <v>116070</v>
      </c>
      <c r="U2683" t="s">
        <v>357</v>
      </c>
      <c r="V2683" s="19">
        <v>42124</v>
      </c>
      <c r="W2683" t="s">
        <v>1030</v>
      </c>
      <c r="X2683" t="s">
        <v>1031</v>
      </c>
      <c r="Y2683" t="s">
        <v>95</v>
      </c>
      <c r="Z2683" t="s">
        <v>364</v>
      </c>
      <c r="AA2683" s="29">
        <v>-59.95</v>
      </c>
      <c r="AB2683">
        <v>0</v>
      </c>
      <c r="AC2683">
        <f t="shared" si="504"/>
        <v>2015</v>
      </c>
      <c r="AD2683">
        <f t="shared" si="505"/>
        <v>4</v>
      </c>
      <c r="AE2683">
        <f t="shared" si="506"/>
        <v>2014</v>
      </c>
      <c r="AF2683">
        <f t="shared" si="507"/>
        <v>9</v>
      </c>
      <c r="AG2683" t="str">
        <f>VLOOKUP(F2683,vlookup!$A$2:$E$660,2,0)</f>
        <v>Retained</v>
      </c>
      <c r="AH2683" t="str">
        <f>VLOOKUP(F2683,vlookup!$A$2:$E$660,3,0)</f>
        <v>Service Contract</v>
      </c>
      <c r="AI2683" t="str">
        <f>VLOOKUP(F2683,vlookup!$A$2:$E$660,4,0)</f>
        <v>Used Car Programs</v>
      </c>
      <c r="AJ2683" t="str">
        <f>VLOOKUP(F2683,vlookup!$A$2:$E$660,5,0)</f>
        <v>High Mileage</v>
      </c>
      <c r="AL2683">
        <f t="shared" si="508"/>
        <v>41</v>
      </c>
      <c r="AM2683">
        <f t="shared" si="509"/>
        <v>220</v>
      </c>
      <c r="AN2683">
        <f t="shared" si="510"/>
        <v>5821</v>
      </c>
      <c r="AO2683" t="str">
        <f t="shared" si="511"/>
        <v/>
      </c>
      <c r="AP2683" t="str">
        <f t="shared" si="512"/>
        <v/>
      </c>
      <c r="AQ2683" t="str">
        <f t="shared" si="513"/>
        <v/>
      </c>
      <c r="AR2683">
        <f t="shared" si="514"/>
        <v>-59.95</v>
      </c>
      <c r="AS2683" t="str">
        <f t="shared" si="515"/>
        <v>8H508905I4-1</v>
      </c>
      <c r="AT2683" t="str">
        <f>IFERROR(IF(VLOOKUP(Y2683,vlookup!$I$2:$J$9,1,0)=Y2683,VLOOKUP(Y2683,vlookup!$I$2:$J$9,2,0),PROPER(Y2683)),PROPER(Y2683))</f>
        <v>Parts</v>
      </c>
      <c r="AU2683" t="str">
        <f>IFERROR(IF(B2683=VLOOKUP(B2683,vlookup!$L$2:$L$10,1,0),"Yes","No"),"No")</f>
        <v>No</v>
      </c>
    </row>
    <row r="2684" spans="1:47" ht="14.45" customHeight="1" x14ac:dyDescent="0.25">
      <c r="A2684" t="s">
        <v>1798</v>
      </c>
      <c r="B2684" s="31" t="s">
        <v>1799</v>
      </c>
      <c r="C2684">
        <v>1</v>
      </c>
      <c r="D2684">
        <v>1</v>
      </c>
      <c r="E2684" t="s">
        <v>382</v>
      </c>
      <c r="F2684" t="s">
        <v>205</v>
      </c>
      <c r="G2684" t="s">
        <v>1723</v>
      </c>
      <c r="H2684" t="s">
        <v>1800</v>
      </c>
      <c r="I2684">
        <v>110249</v>
      </c>
      <c r="J2684" s="19">
        <v>41902</v>
      </c>
      <c r="K2684" s="19">
        <v>41943</v>
      </c>
      <c r="L2684">
        <v>201410</v>
      </c>
      <c r="M2684" s="19">
        <v>41913</v>
      </c>
      <c r="N2684">
        <v>24616</v>
      </c>
      <c r="O2684" t="s">
        <v>1076</v>
      </c>
      <c r="P2684" t="s">
        <v>1801</v>
      </c>
      <c r="Q2684" t="s">
        <v>924</v>
      </c>
      <c r="R2684">
        <v>3317</v>
      </c>
      <c r="S2684" s="19">
        <v>42110</v>
      </c>
      <c r="T2684">
        <v>116070</v>
      </c>
      <c r="U2684" t="s">
        <v>357</v>
      </c>
      <c r="V2684" s="19">
        <v>42124</v>
      </c>
      <c r="W2684" t="s">
        <v>2772</v>
      </c>
      <c r="X2684" t="s">
        <v>2773</v>
      </c>
      <c r="Y2684" t="s">
        <v>95</v>
      </c>
      <c r="Z2684" t="s">
        <v>364</v>
      </c>
      <c r="AA2684" s="29">
        <v>-1388</v>
      </c>
      <c r="AB2684">
        <v>0</v>
      </c>
      <c r="AC2684">
        <f t="shared" si="504"/>
        <v>2015</v>
      </c>
      <c r="AD2684">
        <f t="shared" si="505"/>
        <v>4</v>
      </c>
      <c r="AE2684">
        <f t="shared" si="506"/>
        <v>2014</v>
      </c>
      <c r="AF2684">
        <f t="shared" si="507"/>
        <v>9</v>
      </c>
      <c r="AG2684" t="str">
        <f>VLOOKUP(F2684,vlookup!$A$2:$E$660,2,0)</f>
        <v>Retained</v>
      </c>
      <c r="AH2684" t="str">
        <f>VLOOKUP(F2684,vlookup!$A$2:$E$660,3,0)</f>
        <v>Service Contract</v>
      </c>
      <c r="AI2684" t="str">
        <f>VLOOKUP(F2684,vlookup!$A$2:$E$660,4,0)</f>
        <v>Used Car Programs</v>
      </c>
      <c r="AJ2684" t="str">
        <f>VLOOKUP(F2684,vlookup!$A$2:$E$660,5,0)</f>
        <v>High Mileage</v>
      </c>
      <c r="AL2684">
        <f t="shared" si="508"/>
        <v>41</v>
      </c>
      <c r="AM2684">
        <f t="shared" si="509"/>
        <v>220</v>
      </c>
      <c r="AN2684">
        <f t="shared" si="510"/>
        <v>5821</v>
      </c>
      <c r="AO2684" t="str">
        <f t="shared" si="511"/>
        <v/>
      </c>
      <c r="AP2684" t="str">
        <f t="shared" si="512"/>
        <v/>
      </c>
      <c r="AQ2684" t="str">
        <f t="shared" si="513"/>
        <v/>
      </c>
      <c r="AR2684">
        <f t="shared" si="514"/>
        <v>-1388</v>
      </c>
      <c r="AS2684" t="str">
        <f t="shared" si="515"/>
        <v>8H508905I4-1</v>
      </c>
      <c r="AT2684" t="str">
        <f>IFERROR(IF(VLOOKUP(Y2684,vlookup!$I$2:$J$9,1,0)=Y2684,VLOOKUP(Y2684,vlookup!$I$2:$J$9,2,0),PROPER(Y2684)),PROPER(Y2684))</f>
        <v>Parts</v>
      </c>
      <c r="AU2684" t="str">
        <f>IFERROR(IF(B2684=VLOOKUP(B2684,vlookup!$L$2:$L$10,1,0),"Yes","No"),"No")</f>
        <v>No</v>
      </c>
    </row>
    <row r="2685" spans="1:47" ht="14.45" customHeight="1" x14ac:dyDescent="0.25">
      <c r="A2685" t="s">
        <v>1798</v>
      </c>
      <c r="B2685" s="31" t="s">
        <v>1799</v>
      </c>
      <c r="C2685">
        <v>1</v>
      </c>
      <c r="D2685">
        <v>1</v>
      </c>
      <c r="E2685" t="s">
        <v>382</v>
      </c>
      <c r="F2685" t="s">
        <v>205</v>
      </c>
      <c r="G2685" t="s">
        <v>1723</v>
      </c>
      <c r="H2685" t="s">
        <v>1800</v>
      </c>
      <c r="I2685">
        <v>110249</v>
      </c>
      <c r="J2685" s="19">
        <v>41902</v>
      </c>
      <c r="K2685" s="19">
        <v>41943</v>
      </c>
      <c r="L2685">
        <v>201410</v>
      </c>
      <c r="M2685" s="19">
        <v>41913</v>
      </c>
      <c r="N2685">
        <v>24616</v>
      </c>
      <c r="O2685" t="s">
        <v>1076</v>
      </c>
      <c r="P2685" t="s">
        <v>1801</v>
      </c>
      <c r="Q2685" t="s">
        <v>924</v>
      </c>
      <c r="R2685">
        <v>3317</v>
      </c>
      <c r="S2685" s="19">
        <v>42110</v>
      </c>
      <c r="T2685">
        <v>116070</v>
      </c>
      <c r="U2685" t="s">
        <v>357</v>
      </c>
      <c r="V2685" s="19">
        <v>42124</v>
      </c>
      <c r="W2685" t="s">
        <v>1038</v>
      </c>
      <c r="X2685" t="s">
        <v>1039</v>
      </c>
      <c r="Y2685" t="s">
        <v>95</v>
      </c>
      <c r="Z2685" t="s">
        <v>364</v>
      </c>
      <c r="AA2685" s="29">
        <v>-23</v>
      </c>
      <c r="AB2685">
        <v>0</v>
      </c>
      <c r="AC2685">
        <f t="shared" si="504"/>
        <v>2015</v>
      </c>
      <c r="AD2685">
        <f t="shared" si="505"/>
        <v>4</v>
      </c>
      <c r="AE2685">
        <f t="shared" si="506"/>
        <v>2014</v>
      </c>
      <c r="AF2685">
        <f t="shared" si="507"/>
        <v>9</v>
      </c>
      <c r="AG2685" t="str">
        <f>VLOOKUP(F2685,vlookup!$A$2:$E$660,2,0)</f>
        <v>Retained</v>
      </c>
      <c r="AH2685" t="str">
        <f>VLOOKUP(F2685,vlookup!$A$2:$E$660,3,0)</f>
        <v>Service Contract</v>
      </c>
      <c r="AI2685" t="str">
        <f>VLOOKUP(F2685,vlookup!$A$2:$E$660,4,0)</f>
        <v>Used Car Programs</v>
      </c>
      <c r="AJ2685" t="str">
        <f>VLOOKUP(F2685,vlookup!$A$2:$E$660,5,0)</f>
        <v>High Mileage</v>
      </c>
      <c r="AL2685">
        <f t="shared" si="508"/>
        <v>41</v>
      </c>
      <c r="AM2685">
        <f t="shared" si="509"/>
        <v>220</v>
      </c>
      <c r="AN2685">
        <f t="shared" si="510"/>
        <v>5821</v>
      </c>
      <c r="AO2685" t="str">
        <f t="shared" si="511"/>
        <v/>
      </c>
      <c r="AP2685" t="str">
        <f t="shared" si="512"/>
        <v/>
      </c>
      <c r="AQ2685" t="str">
        <f t="shared" si="513"/>
        <v/>
      </c>
      <c r="AR2685">
        <f t="shared" si="514"/>
        <v>-23</v>
      </c>
      <c r="AS2685" t="str">
        <f t="shared" si="515"/>
        <v>8H508905I4-1</v>
      </c>
      <c r="AT2685" t="str">
        <f>IFERROR(IF(VLOOKUP(Y2685,vlookup!$I$2:$J$9,1,0)=Y2685,VLOOKUP(Y2685,vlookup!$I$2:$J$9,2,0),PROPER(Y2685)),PROPER(Y2685))</f>
        <v>Parts</v>
      </c>
      <c r="AU2685" t="str">
        <f>IFERROR(IF(B2685=VLOOKUP(B2685,vlookup!$L$2:$L$10,1,0),"Yes","No"),"No")</f>
        <v>No</v>
      </c>
    </row>
    <row r="2686" spans="1:47" ht="14.45" customHeight="1" x14ac:dyDescent="0.25">
      <c r="A2686" t="s">
        <v>1798</v>
      </c>
      <c r="B2686" s="31" t="s">
        <v>1799</v>
      </c>
      <c r="C2686">
        <v>1</v>
      </c>
      <c r="D2686">
        <v>1</v>
      </c>
      <c r="E2686" t="s">
        <v>382</v>
      </c>
      <c r="F2686" t="s">
        <v>205</v>
      </c>
      <c r="G2686" t="s">
        <v>1723</v>
      </c>
      <c r="H2686" t="s">
        <v>1800</v>
      </c>
      <c r="I2686">
        <v>110249</v>
      </c>
      <c r="J2686" s="19">
        <v>41902</v>
      </c>
      <c r="K2686" s="19">
        <v>41943</v>
      </c>
      <c r="L2686">
        <v>201410</v>
      </c>
      <c r="M2686" s="19">
        <v>41913</v>
      </c>
      <c r="N2686">
        <v>24616</v>
      </c>
      <c r="O2686" t="s">
        <v>1076</v>
      </c>
      <c r="P2686" t="s">
        <v>1801</v>
      </c>
      <c r="Q2686" t="s">
        <v>924</v>
      </c>
      <c r="R2686">
        <v>3317</v>
      </c>
      <c r="S2686" s="19">
        <v>42110</v>
      </c>
      <c r="T2686">
        <v>116070</v>
      </c>
      <c r="U2686" t="s">
        <v>357</v>
      </c>
      <c r="V2686" s="19">
        <v>42124</v>
      </c>
      <c r="W2686" t="s">
        <v>620</v>
      </c>
      <c r="X2686" t="s">
        <v>621</v>
      </c>
      <c r="Y2686" t="s">
        <v>95</v>
      </c>
      <c r="Z2686" t="s">
        <v>364</v>
      </c>
      <c r="AA2686" s="29">
        <v>-140</v>
      </c>
      <c r="AB2686">
        <v>0</v>
      </c>
      <c r="AC2686">
        <f t="shared" si="504"/>
        <v>2015</v>
      </c>
      <c r="AD2686">
        <f t="shared" si="505"/>
        <v>4</v>
      </c>
      <c r="AE2686">
        <f t="shared" si="506"/>
        <v>2014</v>
      </c>
      <c r="AF2686">
        <f t="shared" si="507"/>
        <v>9</v>
      </c>
      <c r="AG2686" t="str">
        <f>VLOOKUP(F2686,vlookup!$A$2:$E$660,2,0)</f>
        <v>Retained</v>
      </c>
      <c r="AH2686" t="str">
        <f>VLOOKUP(F2686,vlookup!$A$2:$E$660,3,0)</f>
        <v>Service Contract</v>
      </c>
      <c r="AI2686" t="str">
        <f>VLOOKUP(F2686,vlookup!$A$2:$E$660,4,0)</f>
        <v>Used Car Programs</v>
      </c>
      <c r="AJ2686" t="str">
        <f>VLOOKUP(F2686,vlookup!$A$2:$E$660,5,0)</f>
        <v>High Mileage</v>
      </c>
      <c r="AL2686">
        <f t="shared" si="508"/>
        <v>41</v>
      </c>
      <c r="AM2686">
        <f t="shared" si="509"/>
        <v>220</v>
      </c>
      <c r="AN2686">
        <f t="shared" si="510"/>
        <v>5821</v>
      </c>
      <c r="AO2686" t="str">
        <f t="shared" si="511"/>
        <v/>
      </c>
      <c r="AP2686" t="str">
        <f t="shared" si="512"/>
        <v/>
      </c>
      <c r="AQ2686" t="str">
        <f t="shared" si="513"/>
        <v/>
      </c>
      <c r="AR2686">
        <f t="shared" si="514"/>
        <v>-140</v>
      </c>
      <c r="AS2686" t="str">
        <f t="shared" si="515"/>
        <v>8H508905I4-1</v>
      </c>
      <c r="AT2686" t="str">
        <f>IFERROR(IF(VLOOKUP(Y2686,vlookup!$I$2:$J$9,1,0)=Y2686,VLOOKUP(Y2686,vlookup!$I$2:$J$9,2,0),PROPER(Y2686)),PROPER(Y2686))</f>
        <v>Parts</v>
      </c>
      <c r="AU2686" t="str">
        <f>IFERROR(IF(B2686=VLOOKUP(B2686,vlookup!$L$2:$L$10,1,0),"Yes","No"),"No")</f>
        <v>No</v>
      </c>
    </row>
    <row r="2687" spans="1:47" ht="14.45" customHeight="1" x14ac:dyDescent="0.25">
      <c r="A2687" t="s">
        <v>2404</v>
      </c>
      <c r="B2687" s="31" t="s">
        <v>2405</v>
      </c>
      <c r="C2687">
        <v>1</v>
      </c>
      <c r="D2687">
        <v>4</v>
      </c>
      <c r="E2687" t="s">
        <v>382</v>
      </c>
      <c r="F2687" t="s">
        <v>238</v>
      </c>
      <c r="G2687" t="s">
        <v>1723</v>
      </c>
      <c r="H2687" t="s">
        <v>1800</v>
      </c>
      <c r="I2687">
        <v>107518</v>
      </c>
      <c r="J2687" s="19">
        <v>42451</v>
      </c>
      <c r="K2687" s="19">
        <v>42490</v>
      </c>
      <c r="L2687">
        <v>201604</v>
      </c>
      <c r="M2687" s="19">
        <v>42461</v>
      </c>
      <c r="N2687">
        <v>24616</v>
      </c>
      <c r="O2687" t="s">
        <v>1076</v>
      </c>
      <c r="P2687" t="s">
        <v>3291</v>
      </c>
      <c r="Q2687" t="s">
        <v>924</v>
      </c>
      <c r="R2687" t="s">
        <v>1021</v>
      </c>
      <c r="S2687" s="19">
        <v>42804</v>
      </c>
      <c r="T2687">
        <v>107518</v>
      </c>
      <c r="U2687" t="s">
        <v>356</v>
      </c>
      <c r="V2687" s="19">
        <v>42808</v>
      </c>
      <c r="W2687" t="s">
        <v>2772</v>
      </c>
      <c r="X2687" t="s">
        <v>2773</v>
      </c>
      <c r="Y2687" t="s">
        <v>95</v>
      </c>
      <c r="Z2687" t="s">
        <v>364</v>
      </c>
      <c r="AA2687" s="29">
        <v>-9400</v>
      </c>
      <c r="AB2687">
        <v>0</v>
      </c>
      <c r="AC2687">
        <f t="shared" si="504"/>
        <v>2017</v>
      </c>
      <c r="AD2687">
        <f t="shared" si="505"/>
        <v>3</v>
      </c>
      <c r="AE2687">
        <f t="shared" si="506"/>
        <v>2016</v>
      </c>
      <c r="AF2687">
        <f t="shared" si="507"/>
        <v>3</v>
      </c>
      <c r="AG2687" t="str">
        <f>VLOOKUP(F2687,vlookup!$A$2:$E$660,2,0)</f>
        <v>Retained</v>
      </c>
      <c r="AH2687" t="str">
        <f>VLOOKUP(F2687,vlookup!$A$2:$E$660,3,0)</f>
        <v>Service Contract</v>
      </c>
      <c r="AI2687" t="str">
        <f>VLOOKUP(F2687,vlookup!$A$2:$E$660,4,0)</f>
        <v>Used Car Programs</v>
      </c>
      <c r="AJ2687" t="str">
        <f>VLOOKUP(F2687,vlookup!$A$2:$E$660,5,0)</f>
        <v>High Mileage</v>
      </c>
      <c r="AL2687">
        <f t="shared" si="508"/>
        <v>38</v>
      </c>
      <c r="AM2687">
        <f t="shared" si="509"/>
        <v>352</v>
      </c>
      <c r="AN2687" t="str">
        <f t="shared" si="510"/>
        <v/>
      </c>
      <c r="AO2687" t="str">
        <f t="shared" si="511"/>
        <v/>
      </c>
      <c r="AP2687" t="str">
        <f t="shared" si="512"/>
        <v/>
      </c>
      <c r="AQ2687" t="str">
        <f t="shared" si="513"/>
        <v/>
      </c>
      <c r="AR2687">
        <f t="shared" si="514"/>
        <v>-9400</v>
      </c>
      <c r="AS2687" t="str">
        <f t="shared" si="515"/>
        <v>9G502077C6Y-1</v>
      </c>
      <c r="AT2687" t="str">
        <f>IFERROR(IF(VLOOKUP(Y2687,vlookup!$I$2:$J$9,1,0)=Y2687,VLOOKUP(Y2687,vlookup!$I$2:$J$9,2,0),PROPER(Y2687)),PROPER(Y2687))</f>
        <v>Parts</v>
      </c>
      <c r="AU2687" t="str">
        <f>IFERROR(IF(B2687=VLOOKUP(B2687,vlookup!$L$2:$L$10,1,0),"Yes","No"),"No")</f>
        <v>No</v>
      </c>
    </row>
    <row r="2688" spans="1:47" ht="14.45" customHeight="1" x14ac:dyDescent="0.25">
      <c r="A2688" t="s">
        <v>1802</v>
      </c>
      <c r="B2688" s="31" t="s">
        <v>1803</v>
      </c>
      <c r="C2688">
        <v>3</v>
      </c>
      <c r="D2688">
        <v>1</v>
      </c>
      <c r="E2688" t="s">
        <v>382</v>
      </c>
      <c r="F2688" t="s">
        <v>464</v>
      </c>
      <c r="G2688" t="s">
        <v>1723</v>
      </c>
      <c r="H2688" t="s">
        <v>1800</v>
      </c>
      <c r="I2688">
        <v>59713</v>
      </c>
      <c r="J2688" s="19">
        <v>44278</v>
      </c>
      <c r="K2688" s="19">
        <v>44342</v>
      </c>
      <c r="L2688">
        <v>202105</v>
      </c>
      <c r="M2688" s="19">
        <v>44317</v>
      </c>
      <c r="N2688">
        <v>24616</v>
      </c>
      <c r="O2688" t="s">
        <v>1076</v>
      </c>
      <c r="P2688" t="s">
        <v>1804</v>
      </c>
      <c r="Q2688" t="s">
        <v>924</v>
      </c>
      <c r="R2688">
        <v>789717</v>
      </c>
      <c r="S2688" s="19">
        <v>44412</v>
      </c>
      <c r="T2688">
        <v>65219</v>
      </c>
      <c r="U2688" t="s">
        <v>356</v>
      </c>
      <c r="V2688" s="19">
        <v>44418</v>
      </c>
      <c r="W2688" t="s">
        <v>1000</v>
      </c>
      <c r="X2688" t="s">
        <v>1001</v>
      </c>
      <c r="Y2688" t="s">
        <v>95</v>
      </c>
      <c r="Z2688" t="s">
        <v>364</v>
      </c>
      <c r="AA2688" s="29">
        <v>-22.12</v>
      </c>
      <c r="AB2688">
        <v>0</v>
      </c>
      <c r="AC2688">
        <f t="shared" si="504"/>
        <v>2021</v>
      </c>
      <c r="AD2688">
        <f t="shared" si="505"/>
        <v>8</v>
      </c>
      <c r="AE2688">
        <f t="shared" si="506"/>
        <v>2021</v>
      </c>
      <c r="AF2688">
        <f t="shared" si="507"/>
        <v>3</v>
      </c>
      <c r="AG2688" t="str">
        <f>VLOOKUP(F2688,vlookup!$A$2:$E$660,2,0)</f>
        <v>Retained</v>
      </c>
      <c r="AH2688" t="str">
        <f>VLOOKUP(F2688,vlookup!$A$2:$E$660,3,0)</f>
        <v>Service Contract</v>
      </c>
      <c r="AI2688" t="str">
        <f>VLOOKUP(F2688,vlookup!$A$2:$E$660,4,0)</f>
        <v>Used Car Programs</v>
      </c>
      <c r="AJ2688" t="str">
        <f>VLOOKUP(F2688,vlookup!$A$2:$E$660,5,0)</f>
        <v>High Mileage</v>
      </c>
      <c r="AL2688">
        <f t="shared" si="508"/>
        <v>63</v>
      </c>
      <c r="AM2688">
        <f t="shared" si="509"/>
        <v>137</v>
      </c>
      <c r="AN2688">
        <f t="shared" si="510"/>
        <v>5506</v>
      </c>
      <c r="AO2688" t="str">
        <f t="shared" si="511"/>
        <v/>
      </c>
      <c r="AP2688" t="str">
        <f t="shared" si="512"/>
        <v/>
      </c>
      <c r="AQ2688" t="str">
        <f t="shared" si="513"/>
        <v/>
      </c>
      <c r="AR2688">
        <f t="shared" si="514"/>
        <v>-22.12</v>
      </c>
      <c r="AS2688" t="str">
        <f t="shared" si="515"/>
        <v>ZAGGG013598C21-3</v>
      </c>
      <c r="AT2688" t="str">
        <f>IFERROR(IF(VLOOKUP(Y2688,vlookup!$I$2:$J$9,1,0)=Y2688,VLOOKUP(Y2688,vlookup!$I$2:$J$9,2,0),PROPER(Y2688)),PROPER(Y2688))</f>
        <v>Parts</v>
      </c>
      <c r="AU2688" t="str">
        <f>IFERROR(IF(B2688=VLOOKUP(B2688,vlookup!$L$2:$L$10,1,0),"Yes","No"),"No")</f>
        <v>No</v>
      </c>
    </row>
    <row r="2689" spans="1:47" ht="14.45" customHeight="1" x14ac:dyDescent="0.25">
      <c r="A2689" t="s">
        <v>1802</v>
      </c>
      <c r="B2689" s="31" t="s">
        <v>1803</v>
      </c>
      <c r="C2689">
        <v>3</v>
      </c>
      <c r="D2689">
        <v>1</v>
      </c>
      <c r="E2689" t="s">
        <v>382</v>
      </c>
      <c r="F2689" t="s">
        <v>464</v>
      </c>
      <c r="G2689" t="s">
        <v>1723</v>
      </c>
      <c r="H2689" t="s">
        <v>1800</v>
      </c>
      <c r="I2689">
        <v>59713</v>
      </c>
      <c r="J2689" s="19">
        <v>44278</v>
      </c>
      <c r="K2689" s="19">
        <v>44342</v>
      </c>
      <c r="L2689">
        <v>202105</v>
      </c>
      <c r="M2689" s="19">
        <v>44317</v>
      </c>
      <c r="N2689">
        <v>24616</v>
      </c>
      <c r="O2689" t="s">
        <v>1076</v>
      </c>
      <c r="P2689" t="s">
        <v>1804</v>
      </c>
      <c r="Q2689" t="s">
        <v>924</v>
      </c>
      <c r="R2689">
        <v>789717</v>
      </c>
      <c r="S2689" s="19">
        <v>44412</v>
      </c>
      <c r="T2689">
        <v>65219</v>
      </c>
      <c r="U2689" t="s">
        <v>356</v>
      </c>
      <c r="V2689" s="19">
        <v>44418</v>
      </c>
      <c r="W2689" t="s">
        <v>1040</v>
      </c>
      <c r="X2689" t="s">
        <v>1041</v>
      </c>
      <c r="Y2689" t="s">
        <v>95</v>
      </c>
      <c r="Z2689" t="s">
        <v>364</v>
      </c>
      <c r="AA2689" s="29">
        <v>-9.68</v>
      </c>
      <c r="AB2689">
        <v>0</v>
      </c>
      <c r="AC2689">
        <f t="shared" si="504"/>
        <v>2021</v>
      </c>
      <c r="AD2689">
        <f t="shared" si="505"/>
        <v>8</v>
      </c>
      <c r="AE2689">
        <f t="shared" si="506"/>
        <v>2021</v>
      </c>
      <c r="AF2689">
        <f t="shared" si="507"/>
        <v>3</v>
      </c>
      <c r="AG2689" t="str">
        <f>VLOOKUP(F2689,vlookup!$A$2:$E$660,2,0)</f>
        <v>Retained</v>
      </c>
      <c r="AH2689" t="str">
        <f>VLOOKUP(F2689,vlookup!$A$2:$E$660,3,0)</f>
        <v>Service Contract</v>
      </c>
      <c r="AI2689" t="str">
        <f>VLOOKUP(F2689,vlookup!$A$2:$E$660,4,0)</f>
        <v>Used Car Programs</v>
      </c>
      <c r="AJ2689" t="str">
        <f>VLOOKUP(F2689,vlookup!$A$2:$E$660,5,0)</f>
        <v>High Mileage</v>
      </c>
      <c r="AL2689">
        <f t="shared" si="508"/>
        <v>63</v>
      </c>
      <c r="AM2689">
        <f t="shared" si="509"/>
        <v>137</v>
      </c>
      <c r="AN2689">
        <f t="shared" si="510"/>
        <v>5506</v>
      </c>
      <c r="AO2689" t="str">
        <f t="shared" si="511"/>
        <v/>
      </c>
      <c r="AP2689" t="str">
        <f t="shared" si="512"/>
        <v/>
      </c>
      <c r="AQ2689" t="str">
        <f t="shared" si="513"/>
        <v/>
      </c>
      <c r="AR2689">
        <f t="shared" si="514"/>
        <v>-9.68</v>
      </c>
      <c r="AS2689" t="str">
        <f t="shared" si="515"/>
        <v>ZAGGG013598C21-3</v>
      </c>
      <c r="AT2689" t="str">
        <f>IFERROR(IF(VLOOKUP(Y2689,vlookup!$I$2:$J$9,1,0)=Y2689,VLOOKUP(Y2689,vlookup!$I$2:$J$9,2,0),PROPER(Y2689)),PROPER(Y2689))</f>
        <v>Parts</v>
      </c>
      <c r="AU2689" t="str">
        <f>IFERROR(IF(B2689=VLOOKUP(B2689,vlookup!$L$2:$L$10,1,0),"Yes","No"),"No")</f>
        <v>No</v>
      </c>
    </row>
    <row r="2690" spans="1:47" ht="14.45" customHeight="1" x14ac:dyDescent="0.25">
      <c r="A2690" t="s">
        <v>1802</v>
      </c>
      <c r="B2690" s="31" t="s">
        <v>1803</v>
      </c>
      <c r="C2690">
        <v>3</v>
      </c>
      <c r="D2690">
        <v>1</v>
      </c>
      <c r="E2690" t="s">
        <v>382</v>
      </c>
      <c r="F2690" t="s">
        <v>464</v>
      </c>
      <c r="G2690" t="s">
        <v>1723</v>
      </c>
      <c r="H2690" t="s">
        <v>1800</v>
      </c>
      <c r="I2690">
        <v>59713</v>
      </c>
      <c r="J2690" s="19">
        <v>44278</v>
      </c>
      <c r="K2690" s="19">
        <v>44342</v>
      </c>
      <c r="L2690">
        <v>202105</v>
      </c>
      <c r="M2690" s="19">
        <v>44317</v>
      </c>
      <c r="N2690">
        <v>24616</v>
      </c>
      <c r="O2690" t="s">
        <v>1076</v>
      </c>
      <c r="P2690" t="s">
        <v>1804</v>
      </c>
      <c r="Q2690" t="s">
        <v>924</v>
      </c>
      <c r="R2690">
        <v>789717</v>
      </c>
      <c r="S2690" s="19">
        <v>44412</v>
      </c>
      <c r="T2690">
        <v>65219</v>
      </c>
      <c r="U2690" t="s">
        <v>356</v>
      </c>
      <c r="V2690" s="19">
        <v>44418</v>
      </c>
      <c r="W2690" t="s">
        <v>3191</v>
      </c>
      <c r="X2690" t="s">
        <v>3192</v>
      </c>
      <c r="Y2690" t="s">
        <v>95</v>
      </c>
      <c r="Z2690" t="s">
        <v>364</v>
      </c>
      <c r="AA2690" s="29">
        <v>-412.48</v>
      </c>
      <c r="AB2690">
        <v>0</v>
      </c>
      <c r="AC2690">
        <f t="shared" si="504"/>
        <v>2021</v>
      </c>
      <c r="AD2690">
        <f t="shared" si="505"/>
        <v>8</v>
      </c>
      <c r="AE2690">
        <f t="shared" si="506"/>
        <v>2021</v>
      </c>
      <c r="AF2690">
        <f t="shared" si="507"/>
        <v>3</v>
      </c>
      <c r="AG2690" t="str">
        <f>VLOOKUP(F2690,vlookup!$A$2:$E$660,2,0)</f>
        <v>Retained</v>
      </c>
      <c r="AH2690" t="str">
        <f>VLOOKUP(F2690,vlookup!$A$2:$E$660,3,0)</f>
        <v>Service Contract</v>
      </c>
      <c r="AI2690" t="str">
        <f>VLOOKUP(F2690,vlookup!$A$2:$E$660,4,0)</f>
        <v>Used Car Programs</v>
      </c>
      <c r="AJ2690" t="str">
        <f>VLOOKUP(F2690,vlookup!$A$2:$E$660,5,0)</f>
        <v>High Mileage</v>
      </c>
      <c r="AL2690">
        <f t="shared" si="508"/>
        <v>63</v>
      </c>
      <c r="AM2690">
        <f t="shared" si="509"/>
        <v>137</v>
      </c>
      <c r="AN2690">
        <f t="shared" si="510"/>
        <v>5506</v>
      </c>
      <c r="AO2690" t="str">
        <f t="shared" si="511"/>
        <v/>
      </c>
      <c r="AP2690" t="str">
        <f t="shared" si="512"/>
        <v/>
      </c>
      <c r="AQ2690" t="str">
        <f t="shared" si="513"/>
        <v/>
      </c>
      <c r="AR2690">
        <f t="shared" si="514"/>
        <v>-412.48</v>
      </c>
      <c r="AS2690" t="str">
        <f t="shared" si="515"/>
        <v>ZAGGG013598C21-3</v>
      </c>
      <c r="AT2690" t="str">
        <f>IFERROR(IF(VLOOKUP(Y2690,vlookup!$I$2:$J$9,1,0)=Y2690,VLOOKUP(Y2690,vlookup!$I$2:$J$9,2,0),PROPER(Y2690)),PROPER(Y2690))</f>
        <v>Parts</v>
      </c>
      <c r="AU2690" t="str">
        <f>IFERROR(IF(B2690=VLOOKUP(B2690,vlookup!$L$2:$L$10,1,0),"Yes","No"),"No")</f>
        <v>No</v>
      </c>
    </row>
    <row r="2691" spans="1:47" ht="14.45" customHeight="1" x14ac:dyDescent="0.25">
      <c r="A2691" t="s">
        <v>3193</v>
      </c>
      <c r="B2691" s="31" t="s">
        <v>3194</v>
      </c>
      <c r="C2691">
        <v>1</v>
      </c>
      <c r="D2691">
        <v>3</v>
      </c>
      <c r="E2691" t="s">
        <v>382</v>
      </c>
      <c r="F2691" t="s">
        <v>205</v>
      </c>
      <c r="G2691" t="s">
        <v>1611</v>
      </c>
      <c r="H2691" t="s">
        <v>3195</v>
      </c>
      <c r="I2691">
        <v>139584</v>
      </c>
      <c r="J2691" s="19">
        <v>42006</v>
      </c>
      <c r="K2691" s="19">
        <v>42034</v>
      </c>
      <c r="L2691">
        <v>201501</v>
      </c>
      <c r="M2691" s="19">
        <v>42005</v>
      </c>
      <c r="N2691">
        <v>24616</v>
      </c>
      <c r="O2691" t="s">
        <v>1076</v>
      </c>
      <c r="P2691" t="s">
        <v>3196</v>
      </c>
      <c r="Q2691" t="s">
        <v>924</v>
      </c>
      <c r="R2691">
        <v>30362</v>
      </c>
      <c r="S2691" s="19">
        <v>42026</v>
      </c>
      <c r="T2691">
        <v>141331</v>
      </c>
      <c r="U2691" t="s">
        <v>357</v>
      </c>
      <c r="V2691" s="19">
        <v>42195</v>
      </c>
      <c r="W2691" t="s">
        <v>362</v>
      </c>
      <c r="X2691" t="s">
        <v>363</v>
      </c>
      <c r="Y2691" t="s">
        <v>95</v>
      </c>
      <c r="Z2691" t="s">
        <v>358</v>
      </c>
      <c r="AA2691" s="29">
        <v>-346.07</v>
      </c>
      <c r="AB2691">
        <v>0</v>
      </c>
      <c r="AC2691">
        <f t="shared" ref="AC2691:AC2754" si="516">YEAR(V2691)</f>
        <v>2015</v>
      </c>
      <c r="AD2691">
        <f t="shared" ref="AD2691:AD2754" si="517">MONTH(V2691)</f>
        <v>7</v>
      </c>
      <c r="AE2691">
        <f t="shared" ref="AE2691:AE2754" si="518">YEAR(J2691)</f>
        <v>2015</v>
      </c>
      <c r="AF2691">
        <f t="shared" ref="AF2691:AF2754" si="519">MONTH(J2691)</f>
        <v>1</v>
      </c>
      <c r="AG2691" t="str">
        <f>VLOOKUP(F2691,vlookup!$A$2:$E$660,2,0)</f>
        <v>Retained</v>
      </c>
      <c r="AH2691" t="str">
        <f>VLOOKUP(F2691,vlookup!$A$2:$E$660,3,0)</f>
        <v>Service Contract</v>
      </c>
      <c r="AI2691" t="str">
        <f>VLOOKUP(F2691,vlookup!$A$2:$E$660,4,0)</f>
        <v>Used Car Programs</v>
      </c>
      <c r="AJ2691" t="str">
        <f>VLOOKUP(F2691,vlookup!$A$2:$E$660,5,0)</f>
        <v>High Mileage</v>
      </c>
      <c r="AL2691">
        <f t="shared" ref="AL2691:AL2754" si="520">DAYS360(J2691,K2691)</f>
        <v>28</v>
      </c>
      <c r="AM2691">
        <f t="shared" ref="AM2691:AM2754" si="521">DAYS360(J2691,V2691)</f>
        <v>188</v>
      </c>
      <c r="AN2691">
        <f t="shared" ref="AN2691:AN2754" si="522">IF(T2691-I2691&lt;1,"",T2691-I2691)</f>
        <v>1747</v>
      </c>
      <c r="AO2691" t="str">
        <f t="shared" ref="AO2691:AO2754" si="523">IF(AM2691&lt;31,AA2691,"")</f>
        <v/>
      </c>
      <c r="AP2691" t="str">
        <f t="shared" ref="AP2691:AP2754" si="524">IF(AND(AM2691&gt;30,AM2691&lt;61),AA2691,"")</f>
        <v/>
      </c>
      <c r="AQ2691" t="str">
        <f t="shared" ref="AQ2691:AQ2754" si="525">IF(AND(AM2691&gt;60,AM2691&lt;91),AA2691,"")</f>
        <v/>
      </c>
      <c r="AR2691">
        <f t="shared" ref="AR2691:AR2754" si="526">IF(AM2691&gt;90,AA2691,"")</f>
        <v>-346.07</v>
      </c>
      <c r="AS2691" t="str">
        <f t="shared" ref="AS2691:AS2754" si="527">CONCATENATE(B2691,"-",C2691)</f>
        <v>6C005746A5-1</v>
      </c>
      <c r="AT2691" t="str">
        <f>IFERROR(IF(VLOOKUP(Y2691,vlookup!$I$2:$J$9,1,0)=Y2691,VLOOKUP(Y2691,vlookup!$I$2:$J$9,2,0),PROPER(Y2691)),PROPER(Y2691))</f>
        <v>Parts</v>
      </c>
      <c r="AU2691" t="str">
        <f>IFERROR(IF(B2691=VLOOKUP(B2691,vlookup!$L$2:$L$10,1,0),"Yes","No"),"No")</f>
        <v>No</v>
      </c>
    </row>
    <row r="2692" spans="1:47" ht="14.45" customHeight="1" x14ac:dyDescent="0.25">
      <c r="A2692" t="s">
        <v>1805</v>
      </c>
      <c r="B2692" s="31" t="s">
        <v>3608</v>
      </c>
      <c r="C2692">
        <v>2</v>
      </c>
      <c r="D2692">
        <v>1</v>
      </c>
      <c r="E2692" t="s">
        <v>571</v>
      </c>
      <c r="F2692" t="s">
        <v>205</v>
      </c>
      <c r="G2692" t="s">
        <v>1611</v>
      </c>
      <c r="H2692" t="s">
        <v>1806</v>
      </c>
      <c r="I2692">
        <v>151999</v>
      </c>
      <c r="J2692" s="19">
        <v>41944</v>
      </c>
      <c r="K2692" s="19">
        <v>41973</v>
      </c>
      <c r="L2692">
        <v>201411</v>
      </c>
      <c r="M2692" s="19">
        <v>41944</v>
      </c>
      <c r="N2692">
        <v>24617</v>
      </c>
      <c r="O2692" t="s">
        <v>1070</v>
      </c>
      <c r="P2692" t="s">
        <v>1807</v>
      </c>
      <c r="Q2692" t="s">
        <v>924</v>
      </c>
      <c r="R2692">
        <v>477413</v>
      </c>
      <c r="S2692" s="19">
        <v>42418</v>
      </c>
      <c r="T2692">
        <v>156212</v>
      </c>
      <c r="U2692" t="s">
        <v>356</v>
      </c>
      <c r="V2692" s="19">
        <v>42419</v>
      </c>
      <c r="W2692" t="s">
        <v>362</v>
      </c>
      <c r="X2692" t="s">
        <v>363</v>
      </c>
      <c r="Y2692" t="s">
        <v>95</v>
      </c>
      <c r="Z2692" t="s">
        <v>358</v>
      </c>
      <c r="AA2692" s="29">
        <v>-313.5</v>
      </c>
      <c r="AB2692">
        <v>0</v>
      </c>
      <c r="AC2692">
        <f t="shared" si="516"/>
        <v>2016</v>
      </c>
      <c r="AD2692">
        <f t="shared" si="517"/>
        <v>2</v>
      </c>
      <c r="AE2692">
        <f t="shared" si="518"/>
        <v>2014</v>
      </c>
      <c r="AF2692">
        <f t="shared" si="519"/>
        <v>11</v>
      </c>
      <c r="AG2692" t="str">
        <f>VLOOKUP(F2692,vlookup!$A$2:$E$660,2,0)</f>
        <v>Retained</v>
      </c>
      <c r="AH2692" t="str">
        <f>VLOOKUP(F2692,vlookup!$A$2:$E$660,3,0)</f>
        <v>Service Contract</v>
      </c>
      <c r="AI2692" t="str">
        <f>VLOOKUP(F2692,vlookup!$A$2:$E$660,4,0)</f>
        <v>Used Car Programs</v>
      </c>
      <c r="AJ2692" t="str">
        <f>VLOOKUP(F2692,vlookup!$A$2:$E$660,5,0)</f>
        <v>High Mileage</v>
      </c>
      <c r="AL2692">
        <f t="shared" si="520"/>
        <v>29</v>
      </c>
      <c r="AM2692">
        <f t="shared" si="521"/>
        <v>468</v>
      </c>
      <c r="AN2692">
        <f t="shared" si="522"/>
        <v>4213</v>
      </c>
      <c r="AO2692" t="str">
        <f t="shared" si="523"/>
        <v/>
      </c>
      <c r="AP2692" t="str">
        <f t="shared" si="524"/>
        <v/>
      </c>
      <c r="AQ2692" t="str">
        <f t="shared" si="525"/>
        <v/>
      </c>
      <c r="AR2692">
        <f t="shared" si="526"/>
        <v>-313.5</v>
      </c>
      <c r="AS2692" t="str">
        <f t="shared" si="527"/>
        <v>102108943-2</v>
      </c>
      <c r="AT2692" t="str">
        <f>IFERROR(IF(VLOOKUP(Y2692,vlookup!$I$2:$J$9,1,0)=Y2692,VLOOKUP(Y2692,vlookup!$I$2:$J$9,2,0),PROPER(Y2692)),PROPER(Y2692))</f>
        <v>Parts</v>
      </c>
      <c r="AU2692" t="str">
        <f>IFERROR(IF(B2692=VLOOKUP(B2692,vlookup!$L$2:$L$10,1,0),"Yes","No"),"No")</f>
        <v>No</v>
      </c>
    </row>
    <row r="2693" spans="1:47" ht="14.45" customHeight="1" x14ac:dyDescent="0.25">
      <c r="A2693" t="s">
        <v>1805</v>
      </c>
      <c r="B2693" s="31" t="s">
        <v>3608</v>
      </c>
      <c r="C2693">
        <v>3</v>
      </c>
      <c r="D2693">
        <v>1</v>
      </c>
      <c r="E2693" t="s">
        <v>571</v>
      </c>
      <c r="F2693" t="s">
        <v>205</v>
      </c>
      <c r="G2693" t="s">
        <v>1611</v>
      </c>
      <c r="H2693" t="s">
        <v>1806</v>
      </c>
      <c r="I2693">
        <v>151999</v>
      </c>
      <c r="J2693" s="19">
        <v>41944</v>
      </c>
      <c r="K2693" s="19">
        <v>41973</v>
      </c>
      <c r="L2693">
        <v>201411</v>
      </c>
      <c r="M2693" s="19">
        <v>41944</v>
      </c>
      <c r="N2693">
        <v>24617</v>
      </c>
      <c r="O2693" t="s">
        <v>1070</v>
      </c>
      <c r="P2693" t="s">
        <v>1808</v>
      </c>
      <c r="Q2693" t="s">
        <v>924</v>
      </c>
      <c r="R2693" t="s">
        <v>1809</v>
      </c>
      <c r="S2693" s="19">
        <v>42570</v>
      </c>
      <c r="T2693">
        <v>160025</v>
      </c>
      <c r="U2693" t="s">
        <v>356</v>
      </c>
      <c r="V2693" s="19">
        <v>42585</v>
      </c>
      <c r="W2693" t="s">
        <v>630</v>
      </c>
      <c r="X2693" t="s">
        <v>631</v>
      </c>
      <c r="Y2693" t="s">
        <v>95</v>
      </c>
      <c r="Z2693" t="s">
        <v>578</v>
      </c>
      <c r="AA2693" s="29">
        <v>-547.16999999999996</v>
      </c>
      <c r="AB2693">
        <v>0</v>
      </c>
      <c r="AC2693">
        <f t="shared" si="516"/>
        <v>2016</v>
      </c>
      <c r="AD2693">
        <f t="shared" si="517"/>
        <v>8</v>
      </c>
      <c r="AE2693">
        <f t="shared" si="518"/>
        <v>2014</v>
      </c>
      <c r="AF2693">
        <f t="shared" si="519"/>
        <v>11</v>
      </c>
      <c r="AG2693" t="str">
        <f>VLOOKUP(F2693,vlookup!$A$2:$E$660,2,0)</f>
        <v>Retained</v>
      </c>
      <c r="AH2693" t="str">
        <f>VLOOKUP(F2693,vlookup!$A$2:$E$660,3,0)</f>
        <v>Service Contract</v>
      </c>
      <c r="AI2693" t="str">
        <f>VLOOKUP(F2693,vlookup!$A$2:$E$660,4,0)</f>
        <v>Used Car Programs</v>
      </c>
      <c r="AJ2693" t="str">
        <f>VLOOKUP(F2693,vlookup!$A$2:$E$660,5,0)</f>
        <v>High Mileage</v>
      </c>
      <c r="AL2693">
        <f t="shared" si="520"/>
        <v>29</v>
      </c>
      <c r="AM2693">
        <f t="shared" si="521"/>
        <v>632</v>
      </c>
      <c r="AN2693">
        <f t="shared" si="522"/>
        <v>8026</v>
      </c>
      <c r="AO2693" t="str">
        <f t="shared" si="523"/>
        <v/>
      </c>
      <c r="AP2693" t="str">
        <f t="shared" si="524"/>
        <v/>
      </c>
      <c r="AQ2693" t="str">
        <f t="shared" si="525"/>
        <v/>
      </c>
      <c r="AR2693">
        <f t="shared" si="526"/>
        <v>-547.16999999999996</v>
      </c>
      <c r="AS2693" t="str">
        <f t="shared" si="527"/>
        <v>102108943-3</v>
      </c>
      <c r="AT2693" t="str">
        <f>IFERROR(IF(VLOOKUP(Y2693,vlookup!$I$2:$J$9,1,0)=Y2693,VLOOKUP(Y2693,vlookup!$I$2:$J$9,2,0),PROPER(Y2693)),PROPER(Y2693))</f>
        <v>Parts</v>
      </c>
      <c r="AU2693" t="str">
        <f>IFERROR(IF(B2693=VLOOKUP(B2693,vlookup!$L$2:$L$10,1,0),"Yes","No"),"No")</f>
        <v>No</v>
      </c>
    </row>
    <row r="2694" spans="1:47" ht="14.45" customHeight="1" x14ac:dyDescent="0.25">
      <c r="A2694" t="s">
        <v>1805</v>
      </c>
      <c r="B2694" s="31" t="s">
        <v>3608</v>
      </c>
      <c r="C2694">
        <v>3</v>
      </c>
      <c r="D2694">
        <v>1</v>
      </c>
      <c r="E2694" t="s">
        <v>571</v>
      </c>
      <c r="F2694" t="s">
        <v>205</v>
      </c>
      <c r="G2694" t="s">
        <v>1611</v>
      </c>
      <c r="H2694" t="s">
        <v>1806</v>
      </c>
      <c r="I2694">
        <v>151999</v>
      </c>
      <c r="J2694" s="19">
        <v>41944</v>
      </c>
      <c r="K2694" s="19">
        <v>41973</v>
      </c>
      <c r="L2694">
        <v>201411</v>
      </c>
      <c r="M2694" s="19">
        <v>41944</v>
      </c>
      <c r="N2694">
        <v>24617</v>
      </c>
      <c r="O2694" t="s">
        <v>1070</v>
      </c>
      <c r="P2694" t="s">
        <v>1808</v>
      </c>
      <c r="Q2694" t="s">
        <v>924</v>
      </c>
      <c r="R2694" t="s">
        <v>1809</v>
      </c>
      <c r="S2694" s="19">
        <v>42570</v>
      </c>
      <c r="T2694">
        <v>160025</v>
      </c>
      <c r="U2694" t="s">
        <v>356</v>
      </c>
      <c r="V2694" s="19">
        <v>42585</v>
      </c>
      <c r="W2694" t="s">
        <v>616</v>
      </c>
      <c r="X2694" t="s">
        <v>617</v>
      </c>
      <c r="Y2694" t="s">
        <v>95</v>
      </c>
      <c r="Z2694" t="s">
        <v>578</v>
      </c>
      <c r="AA2694" s="29">
        <v>-547.16999999999996</v>
      </c>
      <c r="AB2694">
        <v>0</v>
      </c>
      <c r="AC2694">
        <f t="shared" si="516"/>
        <v>2016</v>
      </c>
      <c r="AD2694">
        <f t="shared" si="517"/>
        <v>8</v>
      </c>
      <c r="AE2694">
        <f t="shared" si="518"/>
        <v>2014</v>
      </c>
      <c r="AF2694">
        <f t="shared" si="519"/>
        <v>11</v>
      </c>
      <c r="AG2694" t="str">
        <f>VLOOKUP(F2694,vlookup!$A$2:$E$660,2,0)</f>
        <v>Retained</v>
      </c>
      <c r="AH2694" t="str">
        <f>VLOOKUP(F2694,vlookup!$A$2:$E$660,3,0)</f>
        <v>Service Contract</v>
      </c>
      <c r="AI2694" t="str">
        <f>VLOOKUP(F2694,vlookup!$A$2:$E$660,4,0)</f>
        <v>Used Car Programs</v>
      </c>
      <c r="AJ2694" t="str">
        <f>VLOOKUP(F2694,vlookup!$A$2:$E$660,5,0)</f>
        <v>High Mileage</v>
      </c>
      <c r="AL2694">
        <f t="shared" si="520"/>
        <v>29</v>
      </c>
      <c r="AM2694">
        <f t="shared" si="521"/>
        <v>632</v>
      </c>
      <c r="AN2694">
        <f t="shared" si="522"/>
        <v>8026</v>
      </c>
      <c r="AO2694" t="str">
        <f t="shared" si="523"/>
        <v/>
      </c>
      <c r="AP2694" t="str">
        <f t="shared" si="524"/>
        <v/>
      </c>
      <c r="AQ2694" t="str">
        <f t="shared" si="525"/>
        <v/>
      </c>
      <c r="AR2694">
        <f t="shared" si="526"/>
        <v>-547.16999999999996</v>
      </c>
      <c r="AS2694" t="str">
        <f t="shared" si="527"/>
        <v>102108943-3</v>
      </c>
      <c r="AT2694" t="str">
        <f>IFERROR(IF(VLOOKUP(Y2694,vlookup!$I$2:$J$9,1,0)=Y2694,VLOOKUP(Y2694,vlookup!$I$2:$J$9,2,0),PROPER(Y2694)),PROPER(Y2694))</f>
        <v>Parts</v>
      </c>
      <c r="AU2694" t="str">
        <f>IFERROR(IF(B2694=VLOOKUP(B2694,vlookup!$L$2:$L$10,1,0),"Yes","No"),"No")</f>
        <v>No</v>
      </c>
    </row>
    <row r="2695" spans="1:47" ht="14.45" customHeight="1" x14ac:dyDescent="0.25">
      <c r="A2695" t="s">
        <v>2411</v>
      </c>
      <c r="B2695" s="31" t="s">
        <v>2412</v>
      </c>
      <c r="C2695">
        <v>2</v>
      </c>
      <c r="D2695">
        <v>3</v>
      </c>
      <c r="E2695" t="s">
        <v>382</v>
      </c>
      <c r="F2695" t="s">
        <v>205</v>
      </c>
      <c r="G2695" t="s">
        <v>3714</v>
      </c>
      <c r="H2695" t="s">
        <v>3800</v>
      </c>
      <c r="I2695">
        <v>104082</v>
      </c>
      <c r="J2695" s="19">
        <v>42361</v>
      </c>
      <c r="K2695" s="19">
        <v>42400</v>
      </c>
      <c r="L2695">
        <v>201601</v>
      </c>
      <c r="M2695" s="19">
        <v>42370</v>
      </c>
      <c r="N2695">
        <v>24616</v>
      </c>
      <c r="O2695" t="s">
        <v>1076</v>
      </c>
      <c r="P2695" t="s">
        <v>1172</v>
      </c>
      <c r="Q2695" t="s">
        <v>924</v>
      </c>
      <c r="R2695" t="s">
        <v>544</v>
      </c>
      <c r="S2695" s="19">
        <v>42552</v>
      </c>
      <c r="T2695">
        <v>111540</v>
      </c>
      <c r="U2695" t="s">
        <v>356</v>
      </c>
      <c r="V2695" s="19">
        <v>42606</v>
      </c>
      <c r="W2695" t="s">
        <v>2772</v>
      </c>
      <c r="X2695" t="s">
        <v>2773</v>
      </c>
      <c r="Y2695" t="s">
        <v>95</v>
      </c>
      <c r="Z2695" t="s">
        <v>364</v>
      </c>
      <c r="AA2695" s="29">
        <v>-3821.31</v>
      </c>
      <c r="AB2695">
        <v>0</v>
      </c>
      <c r="AC2695">
        <f t="shared" si="516"/>
        <v>2016</v>
      </c>
      <c r="AD2695">
        <f t="shared" si="517"/>
        <v>8</v>
      </c>
      <c r="AE2695">
        <f t="shared" si="518"/>
        <v>2015</v>
      </c>
      <c r="AF2695">
        <f t="shared" si="519"/>
        <v>12</v>
      </c>
      <c r="AG2695" t="str">
        <f>VLOOKUP(F2695,vlookup!$A$2:$E$660,2,0)</f>
        <v>Retained</v>
      </c>
      <c r="AH2695" t="str">
        <f>VLOOKUP(F2695,vlookup!$A$2:$E$660,3,0)</f>
        <v>Service Contract</v>
      </c>
      <c r="AI2695" t="str">
        <f>VLOOKUP(F2695,vlookup!$A$2:$E$660,4,0)</f>
        <v>Used Car Programs</v>
      </c>
      <c r="AJ2695" t="str">
        <f>VLOOKUP(F2695,vlookup!$A$2:$E$660,5,0)</f>
        <v>High Mileage</v>
      </c>
      <c r="AL2695">
        <f t="shared" si="520"/>
        <v>38</v>
      </c>
      <c r="AM2695">
        <f t="shared" si="521"/>
        <v>241</v>
      </c>
      <c r="AN2695">
        <f t="shared" si="522"/>
        <v>7458</v>
      </c>
      <c r="AO2695" t="str">
        <f t="shared" si="523"/>
        <v/>
      </c>
      <c r="AP2695" t="str">
        <f t="shared" si="524"/>
        <v/>
      </c>
      <c r="AQ2695" t="str">
        <f t="shared" si="525"/>
        <v/>
      </c>
      <c r="AR2695">
        <f t="shared" si="526"/>
        <v>-3821.31</v>
      </c>
      <c r="AS2695" t="str">
        <f t="shared" si="527"/>
        <v>81122373L5-2</v>
      </c>
      <c r="AT2695" t="str">
        <f>IFERROR(IF(VLOOKUP(Y2695,vlookup!$I$2:$J$9,1,0)=Y2695,VLOOKUP(Y2695,vlookup!$I$2:$J$9,2,0),PROPER(Y2695)),PROPER(Y2695))</f>
        <v>Parts</v>
      </c>
      <c r="AU2695" t="str">
        <f>IFERROR(IF(B2695=VLOOKUP(B2695,vlookup!$L$2:$L$10,1,0),"Yes","No"),"No")</f>
        <v>No</v>
      </c>
    </row>
    <row r="2696" spans="1:47" ht="14.45" customHeight="1" x14ac:dyDescent="0.25">
      <c r="A2696" t="s">
        <v>1810</v>
      </c>
      <c r="B2696" s="31" t="s">
        <v>1811</v>
      </c>
      <c r="C2696">
        <v>1</v>
      </c>
      <c r="D2696">
        <v>1</v>
      </c>
      <c r="E2696" t="s">
        <v>382</v>
      </c>
      <c r="F2696" t="s">
        <v>238</v>
      </c>
      <c r="G2696" t="s">
        <v>3714</v>
      </c>
      <c r="H2696" t="s">
        <v>3780</v>
      </c>
      <c r="I2696">
        <v>140550</v>
      </c>
      <c r="J2696" s="19">
        <v>42079</v>
      </c>
      <c r="K2696" s="19">
        <v>42094</v>
      </c>
      <c r="L2696">
        <v>201503</v>
      </c>
      <c r="M2696" s="19">
        <v>42064</v>
      </c>
      <c r="N2696">
        <v>24616</v>
      </c>
      <c r="O2696" t="s">
        <v>1076</v>
      </c>
      <c r="P2696" t="s">
        <v>1812</v>
      </c>
      <c r="Q2696" t="s">
        <v>924</v>
      </c>
      <c r="R2696">
        <v>219717</v>
      </c>
      <c r="S2696" s="19">
        <v>42191</v>
      </c>
      <c r="T2696">
        <v>145351</v>
      </c>
      <c r="U2696" t="s">
        <v>357</v>
      </c>
      <c r="V2696" s="19">
        <v>42192</v>
      </c>
      <c r="W2696" t="s">
        <v>608</v>
      </c>
      <c r="X2696" t="s">
        <v>609</v>
      </c>
      <c r="Y2696" t="s">
        <v>95</v>
      </c>
      <c r="Z2696" t="s">
        <v>364</v>
      </c>
      <c r="AA2696" s="29">
        <v>-131.53</v>
      </c>
      <c r="AB2696">
        <v>0</v>
      </c>
      <c r="AC2696">
        <f t="shared" si="516"/>
        <v>2015</v>
      </c>
      <c r="AD2696">
        <f t="shared" si="517"/>
        <v>7</v>
      </c>
      <c r="AE2696">
        <f t="shared" si="518"/>
        <v>2015</v>
      </c>
      <c r="AF2696">
        <f t="shared" si="519"/>
        <v>3</v>
      </c>
      <c r="AG2696" t="str">
        <f>VLOOKUP(F2696,vlookup!$A$2:$E$660,2,0)</f>
        <v>Retained</v>
      </c>
      <c r="AH2696" t="str">
        <f>VLOOKUP(F2696,vlookup!$A$2:$E$660,3,0)</f>
        <v>Service Contract</v>
      </c>
      <c r="AI2696" t="str">
        <f>VLOOKUP(F2696,vlookup!$A$2:$E$660,4,0)</f>
        <v>Used Car Programs</v>
      </c>
      <c r="AJ2696" t="str">
        <f>VLOOKUP(F2696,vlookup!$A$2:$E$660,5,0)</f>
        <v>High Mileage</v>
      </c>
      <c r="AL2696">
        <f t="shared" si="520"/>
        <v>15</v>
      </c>
      <c r="AM2696">
        <f t="shared" si="521"/>
        <v>111</v>
      </c>
      <c r="AN2696">
        <f t="shared" si="522"/>
        <v>4801</v>
      </c>
      <c r="AO2696" t="str">
        <f t="shared" si="523"/>
        <v/>
      </c>
      <c r="AP2696" t="str">
        <f t="shared" si="524"/>
        <v/>
      </c>
      <c r="AQ2696" t="str">
        <f t="shared" si="525"/>
        <v/>
      </c>
      <c r="AR2696">
        <f t="shared" si="526"/>
        <v>-131.53</v>
      </c>
      <c r="AS2696" t="str">
        <f t="shared" si="527"/>
        <v>70135902C5Y-1</v>
      </c>
      <c r="AT2696" t="str">
        <f>IFERROR(IF(VLOOKUP(Y2696,vlookup!$I$2:$J$9,1,0)=Y2696,VLOOKUP(Y2696,vlookup!$I$2:$J$9,2,0),PROPER(Y2696)),PROPER(Y2696))</f>
        <v>Parts</v>
      </c>
      <c r="AU2696" t="str">
        <f>IFERROR(IF(B2696=VLOOKUP(B2696,vlookup!$L$2:$L$10,1,0),"Yes","No"),"No")</f>
        <v>No</v>
      </c>
    </row>
    <row r="2697" spans="1:47" ht="14.45" customHeight="1" x14ac:dyDescent="0.25">
      <c r="A2697" t="s">
        <v>1813</v>
      </c>
      <c r="B2697" s="31" t="s">
        <v>3590</v>
      </c>
      <c r="C2697">
        <v>1</v>
      </c>
      <c r="D2697">
        <v>1</v>
      </c>
      <c r="E2697" t="s">
        <v>382</v>
      </c>
      <c r="F2697" t="s">
        <v>205</v>
      </c>
      <c r="G2697" t="s">
        <v>3714</v>
      </c>
      <c r="H2697" t="s">
        <v>3780</v>
      </c>
      <c r="I2697">
        <v>123690</v>
      </c>
      <c r="J2697" s="19">
        <v>41920</v>
      </c>
      <c r="K2697" s="19">
        <v>41968</v>
      </c>
      <c r="L2697">
        <v>201411</v>
      </c>
      <c r="M2697" s="19">
        <v>41944</v>
      </c>
      <c r="N2697">
        <v>24617</v>
      </c>
      <c r="O2697" t="s">
        <v>1070</v>
      </c>
      <c r="P2697" t="s">
        <v>1814</v>
      </c>
      <c r="Q2697" t="s">
        <v>924</v>
      </c>
      <c r="R2697">
        <v>108174</v>
      </c>
      <c r="S2697" s="19">
        <v>41964</v>
      </c>
      <c r="T2697">
        <v>125182</v>
      </c>
      <c r="U2697" t="s">
        <v>357</v>
      </c>
      <c r="V2697" s="19">
        <v>41976</v>
      </c>
      <c r="W2697" t="s">
        <v>3199</v>
      </c>
      <c r="X2697" t="s">
        <v>3200</v>
      </c>
      <c r="Y2697" t="s">
        <v>95</v>
      </c>
      <c r="Z2697" t="s">
        <v>358</v>
      </c>
      <c r="AA2697" s="29">
        <v>-59.63</v>
      </c>
      <c r="AB2697">
        <v>0</v>
      </c>
      <c r="AC2697">
        <f t="shared" si="516"/>
        <v>2014</v>
      </c>
      <c r="AD2697">
        <f t="shared" si="517"/>
        <v>12</v>
      </c>
      <c r="AE2697">
        <f t="shared" si="518"/>
        <v>2014</v>
      </c>
      <c r="AF2697">
        <f t="shared" si="519"/>
        <v>10</v>
      </c>
      <c r="AG2697" t="str">
        <f>VLOOKUP(F2697,vlookup!$A$2:$E$660,2,0)</f>
        <v>Retained</v>
      </c>
      <c r="AH2697" t="str">
        <f>VLOOKUP(F2697,vlookup!$A$2:$E$660,3,0)</f>
        <v>Service Contract</v>
      </c>
      <c r="AI2697" t="str">
        <f>VLOOKUP(F2697,vlookup!$A$2:$E$660,4,0)</f>
        <v>Used Car Programs</v>
      </c>
      <c r="AJ2697" t="str">
        <f>VLOOKUP(F2697,vlookup!$A$2:$E$660,5,0)</f>
        <v>High Mileage</v>
      </c>
      <c r="AL2697">
        <f t="shared" si="520"/>
        <v>47</v>
      </c>
      <c r="AM2697">
        <f t="shared" si="521"/>
        <v>55</v>
      </c>
      <c r="AN2697">
        <f t="shared" si="522"/>
        <v>1492</v>
      </c>
      <c r="AO2697" t="str">
        <f t="shared" si="523"/>
        <v/>
      </c>
      <c r="AP2697">
        <f t="shared" si="524"/>
        <v>-59.63</v>
      </c>
      <c r="AQ2697" t="str">
        <f t="shared" si="525"/>
        <v/>
      </c>
      <c r="AR2697" t="str">
        <f t="shared" si="526"/>
        <v/>
      </c>
      <c r="AS2697" t="str">
        <f t="shared" si="527"/>
        <v>102108985-1</v>
      </c>
      <c r="AT2697" t="str">
        <f>IFERROR(IF(VLOOKUP(Y2697,vlookup!$I$2:$J$9,1,0)=Y2697,VLOOKUP(Y2697,vlookup!$I$2:$J$9,2,0),PROPER(Y2697)),PROPER(Y2697))</f>
        <v>Parts</v>
      </c>
      <c r="AU2697" t="str">
        <f>IFERROR(IF(B2697=VLOOKUP(B2697,vlookup!$L$2:$L$10,1,0),"Yes","No"),"No")</f>
        <v>No</v>
      </c>
    </row>
    <row r="2698" spans="1:47" ht="14.45" customHeight="1" x14ac:dyDescent="0.25">
      <c r="A2698" t="s">
        <v>1813</v>
      </c>
      <c r="B2698" s="31" t="s">
        <v>3590</v>
      </c>
      <c r="C2698">
        <v>1</v>
      </c>
      <c r="D2698">
        <v>1</v>
      </c>
      <c r="E2698" t="s">
        <v>382</v>
      </c>
      <c r="F2698" t="s">
        <v>205</v>
      </c>
      <c r="G2698" t="s">
        <v>3714</v>
      </c>
      <c r="H2698" t="s">
        <v>3780</v>
      </c>
      <c r="I2698">
        <v>123690</v>
      </c>
      <c r="J2698" s="19">
        <v>41920</v>
      </c>
      <c r="K2698" s="19">
        <v>41968</v>
      </c>
      <c r="L2698">
        <v>201411</v>
      </c>
      <c r="M2698" s="19">
        <v>41944</v>
      </c>
      <c r="N2698">
        <v>24617</v>
      </c>
      <c r="O2698" t="s">
        <v>1070</v>
      </c>
      <c r="P2698" t="s">
        <v>1814</v>
      </c>
      <c r="Q2698" t="s">
        <v>924</v>
      </c>
      <c r="R2698">
        <v>108174</v>
      </c>
      <c r="S2698" s="19">
        <v>41964</v>
      </c>
      <c r="T2698">
        <v>125182</v>
      </c>
      <c r="U2698" t="s">
        <v>357</v>
      </c>
      <c r="V2698" s="19">
        <v>41976</v>
      </c>
      <c r="W2698" t="s">
        <v>3201</v>
      </c>
      <c r="X2698" t="s">
        <v>3202</v>
      </c>
      <c r="Y2698" t="s">
        <v>95</v>
      </c>
      <c r="Z2698" t="s">
        <v>578</v>
      </c>
      <c r="AA2698" s="29">
        <v>-173.36</v>
      </c>
      <c r="AB2698">
        <v>0</v>
      </c>
      <c r="AC2698">
        <f t="shared" si="516"/>
        <v>2014</v>
      </c>
      <c r="AD2698">
        <f t="shared" si="517"/>
        <v>12</v>
      </c>
      <c r="AE2698">
        <f t="shared" si="518"/>
        <v>2014</v>
      </c>
      <c r="AF2698">
        <f t="shared" si="519"/>
        <v>10</v>
      </c>
      <c r="AG2698" t="str">
        <f>VLOOKUP(F2698,vlookup!$A$2:$E$660,2,0)</f>
        <v>Retained</v>
      </c>
      <c r="AH2698" t="str">
        <f>VLOOKUP(F2698,vlookup!$A$2:$E$660,3,0)</f>
        <v>Service Contract</v>
      </c>
      <c r="AI2698" t="str">
        <f>VLOOKUP(F2698,vlookup!$A$2:$E$660,4,0)</f>
        <v>Used Car Programs</v>
      </c>
      <c r="AJ2698" t="str">
        <f>VLOOKUP(F2698,vlookup!$A$2:$E$660,5,0)</f>
        <v>High Mileage</v>
      </c>
      <c r="AL2698">
        <f t="shared" si="520"/>
        <v>47</v>
      </c>
      <c r="AM2698">
        <f t="shared" si="521"/>
        <v>55</v>
      </c>
      <c r="AN2698">
        <f t="shared" si="522"/>
        <v>1492</v>
      </c>
      <c r="AO2698" t="str">
        <f t="shared" si="523"/>
        <v/>
      </c>
      <c r="AP2698">
        <f t="shared" si="524"/>
        <v>-173.36</v>
      </c>
      <c r="AQ2698" t="str">
        <f t="shared" si="525"/>
        <v/>
      </c>
      <c r="AR2698" t="str">
        <f t="shared" si="526"/>
        <v/>
      </c>
      <c r="AS2698" t="str">
        <f t="shared" si="527"/>
        <v>102108985-1</v>
      </c>
      <c r="AT2698" t="str">
        <f>IFERROR(IF(VLOOKUP(Y2698,vlookup!$I$2:$J$9,1,0)=Y2698,VLOOKUP(Y2698,vlookup!$I$2:$J$9,2,0),PROPER(Y2698)),PROPER(Y2698))</f>
        <v>Parts</v>
      </c>
      <c r="AU2698" t="str">
        <f>IFERROR(IF(B2698=VLOOKUP(B2698,vlookup!$L$2:$L$10,1,0),"Yes","No"),"No")</f>
        <v>No</v>
      </c>
    </row>
    <row r="2699" spans="1:47" ht="14.45" customHeight="1" x14ac:dyDescent="0.25">
      <c r="A2699" t="s">
        <v>1813</v>
      </c>
      <c r="B2699" s="31" t="s">
        <v>3590</v>
      </c>
      <c r="C2699">
        <v>1</v>
      </c>
      <c r="D2699">
        <v>1</v>
      </c>
      <c r="E2699" t="s">
        <v>382</v>
      </c>
      <c r="F2699" t="s">
        <v>205</v>
      </c>
      <c r="G2699" t="s">
        <v>3714</v>
      </c>
      <c r="H2699" t="s">
        <v>3780</v>
      </c>
      <c r="I2699">
        <v>123690</v>
      </c>
      <c r="J2699" s="19">
        <v>41920</v>
      </c>
      <c r="K2699" s="19">
        <v>41968</v>
      </c>
      <c r="L2699">
        <v>201411</v>
      </c>
      <c r="M2699" s="19">
        <v>41944</v>
      </c>
      <c r="N2699">
        <v>24617</v>
      </c>
      <c r="O2699" t="s">
        <v>1070</v>
      </c>
      <c r="P2699" t="s">
        <v>1814</v>
      </c>
      <c r="Q2699" t="s">
        <v>924</v>
      </c>
      <c r="R2699">
        <v>108174</v>
      </c>
      <c r="S2699" s="19">
        <v>41964</v>
      </c>
      <c r="T2699">
        <v>125182</v>
      </c>
      <c r="U2699" t="s">
        <v>357</v>
      </c>
      <c r="V2699" s="19">
        <v>41976</v>
      </c>
      <c r="W2699" t="s">
        <v>3436</v>
      </c>
      <c r="X2699" t="s">
        <v>3437</v>
      </c>
      <c r="Y2699" t="s">
        <v>95</v>
      </c>
      <c r="Z2699" t="s">
        <v>578</v>
      </c>
      <c r="AA2699" s="29">
        <v>-173.36</v>
      </c>
      <c r="AB2699">
        <v>0</v>
      </c>
      <c r="AC2699">
        <f t="shared" si="516"/>
        <v>2014</v>
      </c>
      <c r="AD2699">
        <f t="shared" si="517"/>
        <v>12</v>
      </c>
      <c r="AE2699">
        <f t="shared" si="518"/>
        <v>2014</v>
      </c>
      <c r="AF2699">
        <f t="shared" si="519"/>
        <v>10</v>
      </c>
      <c r="AG2699" t="str">
        <f>VLOOKUP(F2699,vlookup!$A$2:$E$660,2,0)</f>
        <v>Retained</v>
      </c>
      <c r="AH2699" t="str">
        <f>VLOOKUP(F2699,vlookup!$A$2:$E$660,3,0)</f>
        <v>Service Contract</v>
      </c>
      <c r="AI2699" t="str">
        <f>VLOOKUP(F2699,vlookup!$A$2:$E$660,4,0)</f>
        <v>Used Car Programs</v>
      </c>
      <c r="AJ2699" t="str">
        <f>VLOOKUP(F2699,vlookup!$A$2:$E$660,5,0)</f>
        <v>High Mileage</v>
      </c>
      <c r="AL2699">
        <f t="shared" si="520"/>
        <v>47</v>
      </c>
      <c r="AM2699">
        <f t="shared" si="521"/>
        <v>55</v>
      </c>
      <c r="AN2699">
        <f t="shared" si="522"/>
        <v>1492</v>
      </c>
      <c r="AO2699" t="str">
        <f t="shared" si="523"/>
        <v/>
      </c>
      <c r="AP2699">
        <f t="shared" si="524"/>
        <v>-173.36</v>
      </c>
      <c r="AQ2699" t="str">
        <f t="shared" si="525"/>
        <v/>
      </c>
      <c r="AR2699" t="str">
        <f t="shared" si="526"/>
        <v/>
      </c>
      <c r="AS2699" t="str">
        <f t="shared" si="527"/>
        <v>102108985-1</v>
      </c>
      <c r="AT2699" t="str">
        <f>IFERROR(IF(VLOOKUP(Y2699,vlookup!$I$2:$J$9,1,0)=Y2699,VLOOKUP(Y2699,vlookup!$I$2:$J$9,2,0),PROPER(Y2699)),PROPER(Y2699))</f>
        <v>Parts</v>
      </c>
      <c r="AU2699" t="str">
        <f>IFERROR(IF(B2699=VLOOKUP(B2699,vlookup!$L$2:$L$10,1,0),"Yes","No"),"No")</f>
        <v>No</v>
      </c>
    </row>
    <row r="2700" spans="1:47" ht="14.45" customHeight="1" x14ac:dyDescent="0.25">
      <c r="A2700" t="s">
        <v>1813</v>
      </c>
      <c r="B2700" s="31" t="s">
        <v>3590</v>
      </c>
      <c r="C2700">
        <v>2</v>
      </c>
      <c r="D2700">
        <v>1</v>
      </c>
      <c r="E2700" t="s">
        <v>382</v>
      </c>
      <c r="F2700" t="s">
        <v>205</v>
      </c>
      <c r="G2700" t="s">
        <v>3714</v>
      </c>
      <c r="H2700" t="s">
        <v>3780</v>
      </c>
      <c r="I2700">
        <v>123690</v>
      </c>
      <c r="J2700" s="19">
        <v>41920</v>
      </c>
      <c r="K2700" s="19">
        <v>41968</v>
      </c>
      <c r="L2700">
        <v>201411</v>
      </c>
      <c r="M2700" s="19">
        <v>41944</v>
      </c>
      <c r="N2700">
        <v>24617</v>
      </c>
      <c r="O2700" t="s">
        <v>1070</v>
      </c>
      <c r="P2700" t="s">
        <v>1815</v>
      </c>
      <c r="Q2700" t="s">
        <v>924</v>
      </c>
      <c r="R2700">
        <v>46323</v>
      </c>
      <c r="S2700" s="19">
        <v>42298</v>
      </c>
      <c r="T2700">
        <v>137722</v>
      </c>
      <c r="U2700" t="s">
        <v>357</v>
      </c>
      <c r="V2700" s="19">
        <v>42306</v>
      </c>
      <c r="W2700" t="s">
        <v>3203</v>
      </c>
      <c r="X2700" t="s">
        <v>3204</v>
      </c>
      <c r="Y2700" t="s">
        <v>95</v>
      </c>
      <c r="Z2700" t="s">
        <v>578</v>
      </c>
      <c r="AA2700" s="29">
        <v>-159.75</v>
      </c>
      <c r="AB2700">
        <v>0</v>
      </c>
      <c r="AC2700">
        <f t="shared" si="516"/>
        <v>2015</v>
      </c>
      <c r="AD2700">
        <f t="shared" si="517"/>
        <v>10</v>
      </c>
      <c r="AE2700">
        <f t="shared" si="518"/>
        <v>2014</v>
      </c>
      <c r="AF2700">
        <f t="shared" si="519"/>
        <v>10</v>
      </c>
      <c r="AG2700" t="str">
        <f>VLOOKUP(F2700,vlookup!$A$2:$E$660,2,0)</f>
        <v>Retained</v>
      </c>
      <c r="AH2700" t="str">
        <f>VLOOKUP(F2700,vlookup!$A$2:$E$660,3,0)</f>
        <v>Service Contract</v>
      </c>
      <c r="AI2700" t="str">
        <f>VLOOKUP(F2700,vlookup!$A$2:$E$660,4,0)</f>
        <v>Used Car Programs</v>
      </c>
      <c r="AJ2700" t="str">
        <f>VLOOKUP(F2700,vlookup!$A$2:$E$660,5,0)</f>
        <v>High Mileage</v>
      </c>
      <c r="AL2700">
        <f t="shared" si="520"/>
        <v>47</v>
      </c>
      <c r="AM2700">
        <f t="shared" si="521"/>
        <v>381</v>
      </c>
      <c r="AN2700">
        <f t="shared" si="522"/>
        <v>14032</v>
      </c>
      <c r="AO2700" t="str">
        <f t="shared" si="523"/>
        <v/>
      </c>
      <c r="AP2700" t="str">
        <f t="shared" si="524"/>
        <v/>
      </c>
      <c r="AQ2700" t="str">
        <f t="shared" si="525"/>
        <v/>
      </c>
      <c r="AR2700">
        <f t="shared" si="526"/>
        <v>-159.75</v>
      </c>
      <c r="AS2700" t="str">
        <f t="shared" si="527"/>
        <v>102108985-2</v>
      </c>
      <c r="AT2700" t="str">
        <f>IFERROR(IF(VLOOKUP(Y2700,vlookup!$I$2:$J$9,1,0)=Y2700,VLOOKUP(Y2700,vlookup!$I$2:$J$9,2,0),PROPER(Y2700)),PROPER(Y2700))</f>
        <v>Parts</v>
      </c>
      <c r="AU2700" t="str">
        <f>IFERROR(IF(B2700=VLOOKUP(B2700,vlookup!$L$2:$L$10,1,0),"Yes","No"),"No")</f>
        <v>No</v>
      </c>
    </row>
    <row r="2701" spans="1:47" ht="14.45" customHeight="1" x14ac:dyDescent="0.25">
      <c r="A2701" t="s">
        <v>1101</v>
      </c>
      <c r="B2701" s="31" t="s">
        <v>1102</v>
      </c>
      <c r="C2701">
        <v>2</v>
      </c>
      <c r="D2701">
        <v>1</v>
      </c>
      <c r="E2701" t="s">
        <v>382</v>
      </c>
      <c r="F2701" t="s">
        <v>60</v>
      </c>
      <c r="G2701" t="s">
        <v>3714</v>
      </c>
      <c r="H2701" t="s">
        <v>1103</v>
      </c>
      <c r="I2701">
        <v>101743</v>
      </c>
      <c r="J2701" s="19">
        <v>41189</v>
      </c>
      <c r="K2701" s="19">
        <v>41226</v>
      </c>
      <c r="L2701">
        <v>201211</v>
      </c>
      <c r="M2701" s="19">
        <v>41214</v>
      </c>
      <c r="N2701">
        <v>24616</v>
      </c>
      <c r="O2701" t="s">
        <v>1076</v>
      </c>
      <c r="P2701" t="s">
        <v>1104</v>
      </c>
      <c r="Q2701" t="s">
        <v>924</v>
      </c>
      <c r="R2701">
        <v>2962</v>
      </c>
      <c r="S2701" s="19">
        <v>41351</v>
      </c>
      <c r="T2701">
        <v>107472</v>
      </c>
      <c r="U2701" t="s">
        <v>357</v>
      </c>
      <c r="V2701" s="19">
        <v>41407</v>
      </c>
      <c r="W2701" t="s">
        <v>2854</v>
      </c>
      <c r="X2701" t="s">
        <v>2855</v>
      </c>
      <c r="Y2701" t="s">
        <v>95</v>
      </c>
      <c r="Z2701" t="s">
        <v>364</v>
      </c>
      <c r="AA2701" s="29">
        <v>-1800</v>
      </c>
      <c r="AB2701" t="s">
        <v>544</v>
      </c>
      <c r="AC2701">
        <f t="shared" si="516"/>
        <v>2013</v>
      </c>
      <c r="AD2701">
        <f t="shared" si="517"/>
        <v>5</v>
      </c>
      <c r="AE2701">
        <f t="shared" si="518"/>
        <v>2012</v>
      </c>
      <c r="AF2701">
        <f t="shared" si="519"/>
        <v>10</v>
      </c>
      <c r="AG2701" t="str">
        <f>VLOOKUP(F2701,vlookup!$A$2:$E$660,2,0)</f>
        <v>Retained</v>
      </c>
      <c r="AH2701" t="str">
        <f>VLOOKUP(F2701,vlookup!$A$2:$E$660,3,0)</f>
        <v>Service Contract</v>
      </c>
      <c r="AI2701" t="str">
        <f>VLOOKUP(F2701,vlookup!$A$2:$E$660,4,0)</f>
        <v>Used Car Programs</v>
      </c>
      <c r="AJ2701" t="str">
        <f>VLOOKUP(F2701,vlookup!$A$2:$E$660,5,0)</f>
        <v>High Mileage</v>
      </c>
      <c r="AL2701">
        <f t="shared" si="520"/>
        <v>36</v>
      </c>
      <c r="AM2701">
        <f t="shared" si="521"/>
        <v>216</v>
      </c>
      <c r="AN2701">
        <f t="shared" si="522"/>
        <v>5729</v>
      </c>
      <c r="AO2701" t="str">
        <f t="shared" si="523"/>
        <v/>
      </c>
      <c r="AP2701" t="str">
        <f t="shared" si="524"/>
        <v/>
      </c>
      <c r="AQ2701" t="str">
        <f t="shared" si="525"/>
        <v/>
      </c>
      <c r="AR2701">
        <f t="shared" si="526"/>
        <v>-1800</v>
      </c>
      <c r="AS2701" t="str">
        <f t="shared" si="527"/>
        <v>40133668J2Y-2</v>
      </c>
      <c r="AT2701" t="str">
        <f>IFERROR(IF(VLOOKUP(Y2701,vlookup!$I$2:$J$9,1,0)=Y2701,VLOOKUP(Y2701,vlookup!$I$2:$J$9,2,0),PROPER(Y2701)),PROPER(Y2701))</f>
        <v>Parts</v>
      </c>
      <c r="AU2701" t="str">
        <f>IFERROR(IF(B2701=VLOOKUP(B2701,vlookup!$L$2:$L$10,1,0),"Yes","No"),"No")</f>
        <v>No</v>
      </c>
    </row>
    <row r="2702" spans="1:47" ht="14.45" customHeight="1" x14ac:dyDescent="0.25">
      <c r="A2702" t="s">
        <v>1816</v>
      </c>
      <c r="B2702" s="31" t="s">
        <v>1817</v>
      </c>
      <c r="C2702">
        <v>1</v>
      </c>
      <c r="D2702">
        <v>1</v>
      </c>
      <c r="E2702" t="s">
        <v>382</v>
      </c>
      <c r="F2702" t="s">
        <v>205</v>
      </c>
      <c r="G2702" t="s">
        <v>3714</v>
      </c>
      <c r="H2702" t="s">
        <v>1818</v>
      </c>
      <c r="I2702">
        <v>84922</v>
      </c>
      <c r="J2702" s="19">
        <v>41986</v>
      </c>
      <c r="K2702" s="19">
        <v>42012</v>
      </c>
      <c r="L2702">
        <v>201501</v>
      </c>
      <c r="M2702" s="19">
        <v>42005</v>
      </c>
      <c r="N2702">
        <v>24616</v>
      </c>
      <c r="O2702" t="s">
        <v>1076</v>
      </c>
      <c r="P2702" t="s">
        <v>1819</v>
      </c>
      <c r="Q2702" t="s">
        <v>924</v>
      </c>
      <c r="R2702">
        <v>9054265</v>
      </c>
      <c r="S2702" s="19">
        <v>42221</v>
      </c>
      <c r="T2702">
        <v>97703</v>
      </c>
      <c r="U2702" t="s">
        <v>357</v>
      </c>
      <c r="V2702" s="19">
        <v>42228</v>
      </c>
      <c r="W2702" t="s">
        <v>3205</v>
      </c>
      <c r="X2702" t="s">
        <v>3206</v>
      </c>
      <c r="Y2702" t="s">
        <v>95</v>
      </c>
      <c r="Z2702" t="s">
        <v>364</v>
      </c>
      <c r="AA2702" s="29">
        <v>-91.02</v>
      </c>
      <c r="AB2702">
        <v>0</v>
      </c>
      <c r="AC2702">
        <f t="shared" si="516"/>
        <v>2015</v>
      </c>
      <c r="AD2702">
        <f t="shared" si="517"/>
        <v>8</v>
      </c>
      <c r="AE2702">
        <f t="shared" si="518"/>
        <v>2014</v>
      </c>
      <c r="AF2702">
        <f t="shared" si="519"/>
        <v>12</v>
      </c>
      <c r="AG2702" t="str">
        <f>VLOOKUP(F2702,vlookup!$A$2:$E$660,2,0)</f>
        <v>Retained</v>
      </c>
      <c r="AH2702" t="str">
        <f>VLOOKUP(F2702,vlookup!$A$2:$E$660,3,0)</f>
        <v>Service Contract</v>
      </c>
      <c r="AI2702" t="str">
        <f>VLOOKUP(F2702,vlookup!$A$2:$E$660,4,0)</f>
        <v>Used Car Programs</v>
      </c>
      <c r="AJ2702" t="str">
        <f>VLOOKUP(F2702,vlookup!$A$2:$E$660,5,0)</f>
        <v>High Mileage</v>
      </c>
      <c r="AL2702">
        <f t="shared" si="520"/>
        <v>25</v>
      </c>
      <c r="AM2702">
        <f t="shared" si="521"/>
        <v>239</v>
      </c>
      <c r="AN2702">
        <f t="shared" si="522"/>
        <v>12781</v>
      </c>
      <c r="AO2702" t="str">
        <f t="shared" si="523"/>
        <v/>
      </c>
      <c r="AP2702" t="str">
        <f t="shared" si="524"/>
        <v/>
      </c>
      <c r="AQ2702" t="str">
        <f t="shared" si="525"/>
        <v/>
      </c>
      <c r="AR2702">
        <f t="shared" si="526"/>
        <v>-91.02</v>
      </c>
      <c r="AS2702" t="str">
        <f t="shared" si="527"/>
        <v>70164536L4-1</v>
      </c>
      <c r="AT2702" t="str">
        <f>IFERROR(IF(VLOOKUP(Y2702,vlookup!$I$2:$J$9,1,0)=Y2702,VLOOKUP(Y2702,vlookup!$I$2:$J$9,2,0),PROPER(Y2702)),PROPER(Y2702))</f>
        <v>Parts</v>
      </c>
      <c r="AU2702" t="str">
        <f>IFERROR(IF(B2702=VLOOKUP(B2702,vlookup!$L$2:$L$10,1,0),"Yes","No"),"No")</f>
        <v>No</v>
      </c>
    </row>
    <row r="2703" spans="1:47" ht="14.45" customHeight="1" x14ac:dyDescent="0.25">
      <c r="A2703" t="s">
        <v>2743</v>
      </c>
      <c r="B2703" s="31" t="s">
        <v>2744</v>
      </c>
      <c r="C2703">
        <v>1</v>
      </c>
      <c r="D2703">
        <v>1</v>
      </c>
      <c r="E2703" t="s">
        <v>382</v>
      </c>
      <c r="F2703" t="s">
        <v>205</v>
      </c>
      <c r="G2703" t="s">
        <v>920</v>
      </c>
      <c r="H2703" t="s">
        <v>948</v>
      </c>
      <c r="I2703">
        <v>123322</v>
      </c>
      <c r="J2703" s="19">
        <v>42203</v>
      </c>
      <c r="K2703" s="19">
        <v>42216</v>
      </c>
      <c r="L2703">
        <v>201507</v>
      </c>
      <c r="M2703" s="19">
        <v>42186</v>
      </c>
      <c r="N2703">
        <v>24616</v>
      </c>
      <c r="O2703" t="s">
        <v>1076</v>
      </c>
      <c r="P2703" t="s">
        <v>1382</v>
      </c>
      <c r="Q2703" t="s">
        <v>924</v>
      </c>
      <c r="R2703" t="s">
        <v>3207</v>
      </c>
      <c r="S2703" s="19">
        <v>42236</v>
      </c>
      <c r="T2703">
        <v>124372</v>
      </c>
      <c r="U2703" t="s">
        <v>357</v>
      </c>
      <c r="V2703" s="19">
        <v>42264</v>
      </c>
      <c r="W2703" t="s">
        <v>372</v>
      </c>
      <c r="X2703" t="s">
        <v>373</v>
      </c>
      <c r="Y2703" t="s">
        <v>95</v>
      </c>
      <c r="Z2703" t="s">
        <v>369</v>
      </c>
      <c r="AA2703" s="29">
        <v>-179.91</v>
      </c>
      <c r="AB2703">
        <v>0</v>
      </c>
      <c r="AC2703">
        <f t="shared" si="516"/>
        <v>2015</v>
      </c>
      <c r="AD2703">
        <f t="shared" si="517"/>
        <v>9</v>
      </c>
      <c r="AE2703">
        <f t="shared" si="518"/>
        <v>2015</v>
      </c>
      <c r="AF2703">
        <f t="shared" si="519"/>
        <v>7</v>
      </c>
      <c r="AG2703" t="str">
        <f>VLOOKUP(F2703,vlookup!$A$2:$E$660,2,0)</f>
        <v>Retained</v>
      </c>
      <c r="AH2703" t="str">
        <f>VLOOKUP(F2703,vlookup!$A$2:$E$660,3,0)</f>
        <v>Service Contract</v>
      </c>
      <c r="AI2703" t="str">
        <f>VLOOKUP(F2703,vlookup!$A$2:$E$660,4,0)</f>
        <v>Used Car Programs</v>
      </c>
      <c r="AJ2703" t="str">
        <f>VLOOKUP(F2703,vlookup!$A$2:$E$660,5,0)</f>
        <v>High Mileage</v>
      </c>
      <c r="AL2703">
        <f t="shared" si="520"/>
        <v>13</v>
      </c>
      <c r="AM2703">
        <f t="shared" si="521"/>
        <v>59</v>
      </c>
      <c r="AN2703">
        <f t="shared" si="522"/>
        <v>1050</v>
      </c>
      <c r="AO2703" t="str">
        <f t="shared" si="523"/>
        <v/>
      </c>
      <c r="AP2703">
        <f t="shared" si="524"/>
        <v>-179.91</v>
      </c>
      <c r="AQ2703" t="str">
        <f t="shared" si="525"/>
        <v/>
      </c>
      <c r="AR2703" t="str">
        <f t="shared" si="526"/>
        <v/>
      </c>
      <c r="AS2703" t="str">
        <f t="shared" si="527"/>
        <v>9W447982G5-1</v>
      </c>
      <c r="AT2703" t="str">
        <f>IFERROR(IF(VLOOKUP(Y2703,vlookup!$I$2:$J$9,1,0)=Y2703,VLOOKUP(Y2703,vlookup!$I$2:$J$9,2,0),PROPER(Y2703)),PROPER(Y2703))</f>
        <v>Parts</v>
      </c>
      <c r="AU2703" t="str">
        <f>IFERROR(IF(B2703=VLOOKUP(B2703,vlookup!$L$2:$L$10,1,0),"Yes","No"),"No")</f>
        <v>No</v>
      </c>
    </row>
    <row r="2704" spans="1:47" ht="14.45" customHeight="1" x14ac:dyDescent="0.25">
      <c r="A2704" t="s">
        <v>2743</v>
      </c>
      <c r="B2704" s="31" t="s">
        <v>2744</v>
      </c>
      <c r="C2704">
        <v>1</v>
      </c>
      <c r="D2704">
        <v>3</v>
      </c>
      <c r="E2704" t="s">
        <v>382</v>
      </c>
      <c r="F2704" t="s">
        <v>205</v>
      </c>
      <c r="G2704" t="s">
        <v>920</v>
      </c>
      <c r="H2704" t="s">
        <v>948</v>
      </c>
      <c r="I2704">
        <v>123322</v>
      </c>
      <c r="J2704" s="19">
        <v>42203</v>
      </c>
      <c r="K2704" s="19">
        <v>42216</v>
      </c>
      <c r="L2704">
        <v>201507</v>
      </c>
      <c r="M2704" s="19">
        <v>42186</v>
      </c>
      <c r="N2704">
        <v>24616</v>
      </c>
      <c r="O2704" t="s">
        <v>1076</v>
      </c>
      <c r="P2704" t="s">
        <v>3438</v>
      </c>
      <c r="Q2704" t="s">
        <v>2563</v>
      </c>
      <c r="R2704">
        <v>106332</v>
      </c>
      <c r="S2704" s="19">
        <v>42236</v>
      </c>
      <c r="T2704">
        <v>124372</v>
      </c>
      <c r="U2704" t="s">
        <v>357</v>
      </c>
      <c r="V2704" s="19">
        <v>42244</v>
      </c>
      <c r="W2704" t="s">
        <v>976</v>
      </c>
      <c r="X2704" t="s">
        <v>977</v>
      </c>
      <c r="Y2704" t="s">
        <v>95</v>
      </c>
      <c r="Z2704" t="s">
        <v>369</v>
      </c>
      <c r="AA2704" s="29">
        <v>-1600</v>
      </c>
      <c r="AB2704">
        <v>0</v>
      </c>
      <c r="AC2704">
        <f t="shared" si="516"/>
        <v>2015</v>
      </c>
      <c r="AD2704">
        <f t="shared" si="517"/>
        <v>8</v>
      </c>
      <c r="AE2704">
        <f t="shared" si="518"/>
        <v>2015</v>
      </c>
      <c r="AF2704">
        <f t="shared" si="519"/>
        <v>7</v>
      </c>
      <c r="AG2704" t="str">
        <f>VLOOKUP(F2704,vlookup!$A$2:$E$660,2,0)</f>
        <v>Retained</v>
      </c>
      <c r="AH2704" t="str">
        <f>VLOOKUP(F2704,vlookup!$A$2:$E$660,3,0)</f>
        <v>Service Contract</v>
      </c>
      <c r="AI2704" t="str">
        <f>VLOOKUP(F2704,vlookup!$A$2:$E$660,4,0)</f>
        <v>Used Car Programs</v>
      </c>
      <c r="AJ2704" t="str">
        <f>VLOOKUP(F2704,vlookup!$A$2:$E$660,5,0)</f>
        <v>High Mileage</v>
      </c>
      <c r="AL2704">
        <f t="shared" si="520"/>
        <v>13</v>
      </c>
      <c r="AM2704">
        <f t="shared" si="521"/>
        <v>40</v>
      </c>
      <c r="AN2704">
        <f t="shared" si="522"/>
        <v>1050</v>
      </c>
      <c r="AO2704" t="str">
        <f t="shared" si="523"/>
        <v/>
      </c>
      <c r="AP2704">
        <f t="shared" si="524"/>
        <v>-1600</v>
      </c>
      <c r="AQ2704" t="str">
        <f t="shared" si="525"/>
        <v/>
      </c>
      <c r="AR2704" t="str">
        <f t="shared" si="526"/>
        <v/>
      </c>
      <c r="AS2704" t="str">
        <f t="shared" si="527"/>
        <v>9W447982G5-1</v>
      </c>
      <c r="AT2704" t="str">
        <f>IFERROR(IF(VLOOKUP(Y2704,vlookup!$I$2:$J$9,1,0)=Y2704,VLOOKUP(Y2704,vlookup!$I$2:$J$9,2,0),PROPER(Y2704)),PROPER(Y2704))</f>
        <v>Parts</v>
      </c>
      <c r="AU2704" t="str">
        <f>IFERROR(IF(B2704=VLOOKUP(B2704,vlookup!$L$2:$L$10,1,0),"Yes","No"),"No")</f>
        <v>No</v>
      </c>
    </row>
    <row r="2705" spans="1:47" ht="14.45" customHeight="1" x14ac:dyDescent="0.25">
      <c r="A2705" t="s">
        <v>1820</v>
      </c>
      <c r="B2705" s="31" t="s">
        <v>1821</v>
      </c>
      <c r="C2705">
        <v>1</v>
      </c>
      <c r="D2705">
        <v>1</v>
      </c>
      <c r="E2705" t="s">
        <v>382</v>
      </c>
      <c r="F2705" t="s">
        <v>205</v>
      </c>
      <c r="G2705" t="s">
        <v>920</v>
      </c>
      <c r="H2705" t="s">
        <v>3781</v>
      </c>
      <c r="I2705">
        <v>82064</v>
      </c>
      <c r="J2705" s="19">
        <v>41931</v>
      </c>
      <c r="K2705" s="19">
        <v>41941</v>
      </c>
      <c r="L2705">
        <v>201410</v>
      </c>
      <c r="M2705" s="19">
        <v>41913</v>
      </c>
      <c r="N2705">
        <v>24616</v>
      </c>
      <c r="O2705" t="s">
        <v>1076</v>
      </c>
      <c r="P2705" t="s">
        <v>1822</v>
      </c>
      <c r="Q2705" t="s">
        <v>924</v>
      </c>
      <c r="R2705">
        <v>31083</v>
      </c>
      <c r="S2705" s="19">
        <v>42039</v>
      </c>
      <c r="T2705">
        <v>85921</v>
      </c>
      <c r="U2705" t="s">
        <v>357</v>
      </c>
      <c r="V2705" s="19">
        <v>42055</v>
      </c>
      <c r="W2705" t="s">
        <v>372</v>
      </c>
      <c r="X2705" t="s">
        <v>373</v>
      </c>
      <c r="Y2705" t="s">
        <v>95</v>
      </c>
      <c r="Z2705" t="s">
        <v>369</v>
      </c>
      <c r="AA2705" s="29">
        <v>-196.24</v>
      </c>
      <c r="AB2705">
        <v>0</v>
      </c>
      <c r="AC2705">
        <f t="shared" si="516"/>
        <v>2015</v>
      </c>
      <c r="AD2705">
        <f t="shared" si="517"/>
        <v>2</v>
      </c>
      <c r="AE2705">
        <f t="shared" si="518"/>
        <v>2014</v>
      </c>
      <c r="AF2705">
        <f t="shared" si="519"/>
        <v>10</v>
      </c>
      <c r="AG2705" t="str">
        <f>VLOOKUP(F2705,vlookup!$A$2:$E$660,2,0)</f>
        <v>Retained</v>
      </c>
      <c r="AH2705" t="str">
        <f>VLOOKUP(F2705,vlookup!$A$2:$E$660,3,0)</f>
        <v>Service Contract</v>
      </c>
      <c r="AI2705" t="str">
        <f>VLOOKUP(F2705,vlookup!$A$2:$E$660,4,0)</f>
        <v>Used Car Programs</v>
      </c>
      <c r="AJ2705" t="str">
        <f>VLOOKUP(F2705,vlookup!$A$2:$E$660,5,0)</f>
        <v>High Mileage</v>
      </c>
      <c r="AL2705">
        <f t="shared" si="520"/>
        <v>10</v>
      </c>
      <c r="AM2705">
        <f t="shared" si="521"/>
        <v>121</v>
      </c>
      <c r="AN2705">
        <f t="shared" si="522"/>
        <v>3857</v>
      </c>
      <c r="AO2705" t="str">
        <f t="shared" si="523"/>
        <v/>
      </c>
      <c r="AP2705" t="str">
        <f t="shared" si="524"/>
        <v/>
      </c>
      <c r="AQ2705" t="str">
        <f t="shared" si="525"/>
        <v/>
      </c>
      <c r="AR2705">
        <f t="shared" si="526"/>
        <v>-196.24</v>
      </c>
      <c r="AS2705" t="str">
        <f t="shared" si="527"/>
        <v>5W309396J4-1</v>
      </c>
      <c r="AT2705" t="str">
        <f>IFERROR(IF(VLOOKUP(Y2705,vlookup!$I$2:$J$9,1,0)=Y2705,VLOOKUP(Y2705,vlookup!$I$2:$J$9,2,0),PROPER(Y2705)),PROPER(Y2705))</f>
        <v>Parts</v>
      </c>
      <c r="AU2705" t="str">
        <f>IFERROR(IF(B2705=VLOOKUP(B2705,vlookup!$L$2:$L$10,1,0),"Yes","No"),"No")</f>
        <v>No</v>
      </c>
    </row>
    <row r="2706" spans="1:47" ht="14.45" customHeight="1" x14ac:dyDescent="0.25">
      <c r="A2706" t="s">
        <v>1820</v>
      </c>
      <c r="B2706" s="31" t="s">
        <v>1821</v>
      </c>
      <c r="C2706">
        <v>1</v>
      </c>
      <c r="D2706">
        <v>1</v>
      </c>
      <c r="E2706" t="s">
        <v>382</v>
      </c>
      <c r="F2706" t="s">
        <v>205</v>
      </c>
      <c r="G2706" t="s">
        <v>920</v>
      </c>
      <c r="H2706" t="s">
        <v>3781</v>
      </c>
      <c r="I2706">
        <v>82064</v>
      </c>
      <c r="J2706" s="19">
        <v>41931</v>
      </c>
      <c r="K2706" s="19">
        <v>41941</v>
      </c>
      <c r="L2706">
        <v>201410</v>
      </c>
      <c r="M2706" s="19">
        <v>41913</v>
      </c>
      <c r="N2706">
        <v>24616</v>
      </c>
      <c r="O2706" t="s">
        <v>1076</v>
      </c>
      <c r="P2706" t="s">
        <v>1822</v>
      </c>
      <c r="Q2706" t="s">
        <v>924</v>
      </c>
      <c r="R2706">
        <v>31083</v>
      </c>
      <c r="S2706" s="19">
        <v>42039</v>
      </c>
      <c r="T2706">
        <v>85921</v>
      </c>
      <c r="U2706" t="s">
        <v>357</v>
      </c>
      <c r="V2706" s="19">
        <v>42055</v>
      </c>
      <c r="W2706" t="s">
        <v>370</v>
      </c>
      <c r="X2706" t="s">
        <v>371</v>
      </c>
      <c r="Y2706" t="s">
        <v>95</v>
      </c>
      <c r="Z2706" t="s">
        <v>369</v>
      </c>
      <c r="AA2706" s="29">
        <v>-1950</v>
      </c>
      <c r="AB2706">
        <v>0</v>
      </c>
      <c r="AC2706">
        <f t="shared" si="516"/>
        <v>2015</v>
      </c>
      <c r="AD2706">
        <f t="shared" si="517"/>
        <v>2</v>
      </c>
      <c r="AE2706">
        <f t="shared" si="518"/>
        <v>2014</v>
      </c>
      <c r="AF2706">
        <f t="shared" si="519"/>
        <v>10</v>
      </c>
      <c r="AG2706" t="str">
        <f>VLOOKUP(F2706,vlookup!$A$2:$E$660,2,0)</f>
        <v>Retained</v>
      </c>
      <c r="AH2706" t="str">
        <f>VLOOKUP(F2706,vlookup!$A$2:$E$660,3,0)</f>
        <v>Service Contract</v>
      </c>
      <c r="AI2706" t="str">
        <f>VLOOKUP(F2706,vlookup!$A$2:$E$660,4,0)</f>
        <v>Used Car Programs</v>
      </c>
      <c r="AJ2706" t="str">
        <f>VLOOKUP(F2706,vlookup!$A$2:$E$660,5,0)</f>
        <v>High Mileage</v>
      </c>
      <c r="AL2706">
        <f t="shared" si="520"/>
        <v>10</v>
      </c>
      <c r="AM2706">
        <f t="shared" si="521"/>
        <v>121</v>
      </c>
      <c r="AN2706">
        <f t="shared" si="522"/>
        <v>3857</v>
      </c>
      <c r="AO2706" t="str">
        <f t="shared" si="523"/>
        <v/>
      </c>
      <c r="AP2706" t="str">
        <f t="shared" si="524"/>
        <v/>
      </c>
      <c r="AQ2706" t="str">
        <f t="shared" si="525"/>
        <v/>
      </c>
      <c r="AR2706">
        <f t="shared" si="526"/>
        <v>-1950</v>
      </c>
      <c r="AS2706" t="str">
        <f t="shared" si="527"/>
        <v>5W309396J4-1</v>
      </c>
      <c r="AT2706" t="str">
        <f>IFERROR(IF(VLOOKUP(Y2706,vlookup!$I$2:$J$9,1,0)=Y2706,VLOOKUP(Y2706,vlookup!$I$2:$J$9,2,0),PROPER(Y2706)),PROPER(Y2706))</f>
        <v>Parts</v>
      </c>
      <c r="AU2706" t="str">
        <f>IFERROR(IF(B2706=VLOOKUP(B2706,vlookup!$L$2:$L$10,1,0),"Yes","No"),"No")</f>
        <v>No</v>
      </c>
    </row>
    <row r="2707" spans="1:47" ht="14.45" customHeight="1" x14ac:dyDescent="0.25">
      <c r="A2707" t="s">
        <v>1823</v>
      </c>
      <c r="B2707" s="31" t="s">
        <v>1824</v>
      </c>
      <c r="C2707">
        <v>1</v>
      </c>
      <c r="D2707">
        <v>1</v>
      </c>
      <c r="E2707" t="s">
        <v>382</v>
      </c>
      <c r="F2707" t="s">
        <v>60</v>
      </c>
      <c r="G2707" t="s">
        <v>920</v>
      </c>
      <c r="H2707" t="s">
        <v>3781</v>
      </c>
      <c r="I2707">
        <v>119553</v>
      </c>
      <c r="J2707" s="19">
        <v>41383</v>
      </c>
      <c r="K2707" s="19">
        <v>41422</v>
      </c>
      <c r="L2707">
        <v>201305</v>
      </c>
      <c r="M2707" s="19">
        <v>41395</v>
      </c>
      <c r="N2707">
        <v>24616</v>
      </c>
      <c r="O2707" t="s">
        <v>1076</v>
      </c>
      <c r="P2707" t="s">
        <v>1825</v>
      </c>
      <c r="Q2707" t="s">
        <v>924</v>
      </c>
      <c r="R2707">
        <v>1297</v>
      </c>
      <c r="S2707" s="19">
        <v>41565</v>
      </c>
      <c r="T2707">
        <v>124618</v>
      </c>
      <c r="U2707" t="s">
        <v>357</v>
      </c>
      <c r="V2707" s="19">
        <v>41568</v>
      </c>
      <c r="W2707" t="s">
        <v>2780</v>
      </c>
      <c r="X2707" t="s">
        <v>2781</v>
      </c>
      <c r="Y2707" t="s">
        <v>95</v>
      </c>
      <c r="Z2707" t="s">
        <v>358</v>
      </c>
      <c r="AA2707" s="29">
        <v>-342.62</v>
      </c>
      <c r="AB2707" t="s">
        <v>544</v>
      </c>
      <c r="AC2707">
        <f t="shared" si="516"/>
        <v>2013</v>
      </c>
      <c r="AD2707">
        <f t="shared" si="517"/>
        <v>10</v>
      </c>
      <c r="AE2707">
        <f t="shared" si="518"/>
        <v>2013</v>
      </c>
      <c r="AF2707">
        <f t="shared" si="519"/>
        <v>4</v>
      </c>
      <c r="AG2707" t="str">
        <f>VLOOKUP(F2707,vlookup!$A$2:$E$660,2,0)</f>
        <v>Retained</v>
      </c>
      <c r="AH2707" t="str">
        <f>VLOOKUP(F2707,vlookup!$A$2:$E$660,3,0)</f>
        <v>Service Contract</v>
      </c>
      <c r="AI2707" t="str">
        <f>VLOOKUP(F2707,vlookup!$A$2:$E$660,4,0)</f>
        <v>Used Car Programs</v>
      </c>
      <c r="AJ2707" t="str">
        <f>VLOOKUP(F2707,vlookup!$A$2:$E$660,5,0)</f>
        <v>High Mileage</v>
      </c>
      <c r="AL2707">
        <f t="shared" si="520"/>
        <v>39</v>
      </c>
      <c r="AM2707">
        <f t="shared" si="521"/>
        <v>182</v>
      </c>
      <c r="AN2707">
        <f t="shared" si="522"/>
        <v>5065</v>
      </c>
      <c r="AO2707" t="str">
        <f t="shared" si="523"/>
        <v/>
      </c>
      <c r="AP2707" t="str">
        <f t="shared" si="524"/>
        <v/>
      </c>
      <c r="AQ2707" t="str">
        <f t="shared" si="525"/>
        <v/>
      </c>
      <c r="AR2707">
        <f t="shared" si="526"/>
        <v>-342.62</v>
      </c>
      <c r="AS2707" t="str">
        <f t="shared" si="527"/>
        <v>4W214443D3Y-1</v>
      </c>
      <c r="AT2707" t="str">
        <f>IFERROR(IF(VLOOKUP(Y2707,vlookup!$I$2:$J$9,1,0)=Y2707,VLOOKUP(Y2707,vlookup!$I$2:$J$9,2,0),PROPER(Y2707)),PROPER(Y2707))</f>
        <v>Parts</v>
      </c>
      <c r="AU2707" t="str">
        <f>IFERROR(IF(B2707=VLOOKUP(B2707,vlookup!$L$2:$L$10,1,0),"Yes","No"),"No")</f>
        <v>No</v>
      </c>
    </row>
    <row r="2708" spans="1:47" ht="14.45" customHeight="1" x14ac:dyDescent="0.25">
      <c r="A2708" t="s">
        <v>1826</v>
      </c>
      <c r="B2708" s="31" t="s">
        <v>3591</v>
      </c>
      <c r="C2708">
        <v>1</v>
      </c>
      <c r="D2708">
        <v>1</v>
      </c>
      <c r="E2708" t="s">
        <v>382</v>
      </c>
      <c r="F2708" t="s">
        <v>205</v>
      </c>
      <c r="G2708" t="s">
        <v>920</v>
      </c>
      <c r="H2708" t="s">
        <v>3781</v>
      </c>
      <c r="I2708">
        <v>151195</v>
      </c>
      <c r="J2708" s="19">
        <v>41895</v>
      </c>
      <c r="K2708" s="19">
        <v>41940</v>
      </c>
      <c r="L2708">
        <v>201410</v>
      </c>
      <c r="M2708" s="19">
        <v>41913</v>
      </c>
      <c r="N2708">
        <v>24616</v>
      </c>
      <c r="O2708" t="s">
        <v>1076</v>
      </c>
      <c r="P2708" t="s">
        <v>1827</v>
      </c>
      <c r="Q2708" t="s">
        <v>924</v>
      </c>
      <c r="R2708">
        <v>49340</v>
      </c>
      <c r="S2708" s="19">
        <v>41947</v>
      </c>
      <c r="T2708">
        <v>153900</v>
      </c>
      <c r="U2708" t="s">
        <v>357</v>
      </c>
      <c r="V2708" s="19">
        <v>41957</v>
      </c>
      <c r="W2708" t="s">
        <v>2829</v>
      </c>
      <c r="X2708" t="s">
        <v>2830</v>
      </c>
      <c r="Y2708" t="s">
        <v>95</v>
      </c>
      <c r="Z2708" t="s">
        <v>369</v>
      </c>
      <c r="AA2708" s="29">
        <v>-1995</v>
      </c>
      <c r="AB2708">
        <v>0</v>
      </c>
      <c r="AC2708">
        <f t="shared" si="516"/>
        <v>2014</v>
      </c>
      <c r="AD2708">
        <f t="shared" si="517"/>
        <v>11</v>
      </c>
      <c r="AE2708">
        <f t="shared" si="518"/>
        <v>2014</v>
      </c>
      <c r="AF2708">
        <f t="shared" si="519"/>
        <v>9</v>
      </c>
      <c r="AG2708" t="str">
        <f>VLOOKUP(F2708,vlookup!$A$2:$E$660,2,0)</f>
        <v>Retained</v>
      </c>
      <c r="AH2708" t="str">
        <f>VLOOKUP(F2708,vlookup!$A$2:$E$660,3,0)</f>
        <v>Service Contract</v>
      </c>
      <c r="AI2708" t="str">
        <f>VLOOKUP(F2708,vlookup!$A$2:$E$660,4,0)</f>
        <v>Used Car Programs</v>
      </c>
      <c r="AJ2708" t="str">
        <f>VLOOKUP(F2708,vlookup!$A$2:$E$660,5,0)</f>
        <v>High Mileage</v>
      </c>
      <c r="AL2708">
        <f t="shared" si="520"/>
        <v>45</v>
      </c>
      <c r="AM2708">
        <f t="shared" si="521"/>
        <v>61</v>
      </c>
      <c r="AN2708">
        <f t="shared" si="522"/>
        <v>2705</v>
      </c>
      <c r="AO2708" t="str">
        <f t="shared" si="523"/>
        <v/>
      </c>
      <c r="AP2708" t="str">
        <f t="shared" si="524"/>
        <v/>
      </c>
      <c r="AQ2708">
        <f t="shared" si="525"/>
        <v>-1995</v>
      </c>
      <c r="AR2708" t="str">
        <f t="shared" si="526"/>
        <v/>
      </c>
      <c r="AS2708" t="str">
        <f t="shared" si="527"/>
        <v>102108919-1</v>
      </c>
      <c r="AT2708" t="str">
        <f>IFERROR(IF(VLOOKUP(Y2708,vlookup!$I$2:$J$9,1,0)=Y2708,VLOOKUP(Y2708,vlookup!$I$2:$J$9,2,0),PROPER(Y2708)),PROPER(Y2708))</f>
        <v>Parts</v>
      </c>
      <c r="AU2708" t="str">
        <f>IFERROR(IF(B2708=VLOOKUP(B2708,vlookup!$L$2:$L$10,1,0),"Yes","No"),"No")</f>
        <v>No</v>
      </c>
    </row>
    <row r="2709" spans="1:47" ht="14.45" customHeight="1" x14ac:dyDescent="0.25">
      <c r="A2709" t="s">
        <v>3208</v>
      </c>
      <c r="B2709" s="31" t="s">
        <v>3209</v>
      </c>
      <c r="C2709">
        <v>1</v>
      </c>
      <c r="D2709">
        <v>1</v>
      </c>
      <c r="E2709" t="s">
        <v>382</v>
      </c>
      <c r="F2709" t="s">
        <v>205</v>
      </c>
      <c r="G2709" t="s">
        <v>920</v>
      </c>
      <c r="H2709" t="s">
        <v>3781</v>
      </c>
      <c r="I2709">
        <v>114461</v>
      </c>
      <c r="J2709" s="19">
        <v>42098</v>
      </c>
      <c r="K2709" s="19">
        <v>42124</v>
      </c>
      <c r="L2709">
        <v>201504</v>
      </c>
      <c r="M2709" s="19">
        <v>42095</v>
      </c>
      <c r="N2709">
        <v>24616</v>
      </c>
      <c r="O2709" t="s">
        <v>1076</v>
      </c>
      <c r="P2709" t="s">
        <v>3210</v>
      </c>
      <c r="Q2709" t="s">
        <v>924</v>
      </c>
      <c r="R2709">
        <v>113856</v>
      </c>
      <c r="S2709" s="19">
        <v>42965</v>
      </c>
      <c r="T2709">
        <v>140865</v>
      </c>
      <c r="U2709" t="s">
        <v>356</v>
      </c>
      <c r="V2709" s="19">
        <v>42976</v>
      </c>
      <c r="W2709" t="s">
        <v>362</v>
      </c>
      <c r="X2709" t="s">
        <v>363</v>
      </c>
      <c r="Y2709" t="s">
        <v>95</v>
      </c>
      <c r="Z2709" t="s">
        <v>358</v>
      </c>
      <c r="AA2709" s="29">
        <v>-545.5</v>
      </c>
      <c r="AB2709">
        <v>0</v>
      </c>
      <c r="AC2709">
        <f t="shared" si="516"/>
        <v>2017</v>
      </c>
      <c r="AD2709">
        <f t="shared" si="517"/>
        <v>8</v>
      </c>
      <c r="AE2709">
        <f t="shared" si="518"/>
        <v>2015</v>
      </c>
      <c r="AF2709">
        <f t="shared" si="519"/>
        <v>4</v>
      </c>
      <c r="AG2709" t="str">
        <f>VLOOKUP(F2709,vlookup!$A$2:$E$660,2,0)</f>
        <v>Retained</v>
      </c>
      <c r="AH2709" t="str">
        <f>VLOOKUP(F2709,vlookup!$A$2:$E$660,3,0)</f>
        <v>Service Contract</v>
      </c>
      <c r="AI2709" t="str">
        <f>VLOOKUP(F2709,vlookup!$A$2:$E$660,4,0)</f>
        <v>Used Car Programs</v>
      </c>
      <c r="AJ2709" t="str">
        <f>VLOOKUP(F2709,vlookup!$A$2:$E$660,5,0)</f>
        <v>High Mileage</v>
      </c>
      <c r="AL2709">
        <f t="shared" si="520"/>
        <v>26</v>
      </c>
      <c r="AM2709">
        <f t="shared" si="521"/>
        <v>865</v>
      </c>
      <c r="AN2709">
        <f t="shared" si="522"/>
        <v>26404</v>
      </c>
      <c r="AO2709" t="str">
        <f t="shared" si="523"/>
        <v/>
      </c>
      <c r="AP2709" t="str">
        <f t="shared" si="524"/>
        <v/>
      </c>
      <c r="AQ2709" t="str">
        <f t="shared" si="525"/>
        <v/>
      </c>
      <c r="AR2709">
        <f t="shared" si="526"/>
        <v>-545.5</v>
      </c>
      <c r="AS2709" t="str">
        <f t="shared" si="527"/>
        <v>9W112104D5-1</v>
      </c>
      <c r="AT2709" t="str">
        <f>IFERROR(IF(VLOOKUP(Y2709,vlookup!$I$2:$J$9,1,0)=Y2709,VLOOKUP(Y2709,vlookup!$I$2:$J$9,2,0),PROPER(Y2709)),PROPER(Y2709))</f>
        <v>Parts</v>
      </c>
      <c r="AU2709" t="str">
        <f>IFERROR(IF(B2709=VLOOKUP(B2709,vlookup!$L$2:$L$10,1,0),"Yes","No"),"No")</f>
        <v>No</v>
      </c>
    </row>
    <row r="2710" spans="1:47" ht="14.45" customHeight="1" x14ac:dyDescent="0.25">
      <c r="A2710" t="s">
        <v>3211</v>
      </c>
      <c r="B2710" s="31" t="s">
        <v>3212</v>
      </c>
      <c r="C2710">
        <v>1</v>
      </c>
      <c r="D2710">
        <v>1</v>
      </c>
      <c r="E2710" t="s">
        <v>382</v>
      </c>
      <c r="F2710" t="s">
        <v>205</v>
      </c>
      <c r="G2710" t="s">
        <v>950</v>
      </c>
      <c r="H2710" t="s">
        <v>3213</v>
      </c>
      <c r="I2710">
        <v>121298</v>
      </c>
      <c r="J2710" s="19">
        <v>41642</v>
      </c>
      <c r="K2710" s="19">
        <v>41670</v>
      </c>
      <c r="L2710">
        <v>201401</v>
      </c>
      <c r="M2710" s="19">
        <v>41640</v>
      </c>
      <c r="N2710">
        <v>24617</v>
      </c>
      <c r="O2710" t="s">
        <v>1070</v>
      </c>
      <c r="P2710" t="s">
        <v>1830</v>
      </c>
      <c r="Q2710" t="s">
        <v>924</v>
      </c>
      <c r="R2710">
        <v>17490</v>
      </c>
      <c r="S2710" s="19">
        <v>41927</v>
      </c>
      <c r="T2710">
        <v>135724</v>
      </c>
      <c r="U2710" t="s">
        <v>357</v>
      </c>
      <c r="V2710" s="19">
        <v>41936</v>
      </c>
      <c r="W2710" t="s">
        <v>2866</v>
      </c>
      <c r="X2710" t="s">
        <v>2867</v>
      </c>
      <c r="Y2710" t="s">
        <v>95</v>
      </c>
      <c r="Z2710" t="s">
        <v>603</v>
      </c>
      <c r="AA2710" s="29">
        <v>-9.98</v>
      </c>
      <c r="AB2710">
        <v>0</v>
      </c>
      <c r="AC2710">
        <f t="shared" si="516"/>
        <v>2014</v>
      </c>
      <c r="AD2710">
        <f t="shared" si="517"/>
        <v>10</v>
      </c>
      <c r="AE2710">
        <f t="shared" si="518"/>
        <v>2014</v>
      </c>
      <c r="AF2710">
        <f t="shared" si="519"/>
        <v>1</v>
      </c>
      <c r="AG2710" t="str">
        <f>VLOOKUP(F2710,vlookup!$A$2:$E$660,2,0)</f>
        <v>Retained</v>
      </c>
      <c r="AH2710" t="str">
        <f>VLOOKUP(F2710,vlookup!$A$2:$E$660,3,0)</f>
        <v>Service Contract</v>
      </c>
      <c r="AI2710" t="str">
        <f>VLOOKUP(F2710,vlookup!$A$2:$E$660,4,0)</f>
        <v>Used Car Programs</v>
      </c>
      <c r="AJ2710" t="str">
        <f>VLOOKUP(F2710,vlookup!$A$2:$E$660,5,0)</f>
        <v>High Mileage</v>
      </c>
      <c r="AL2710">
        <f t="shared" si="520"/>
        <v>28</v>
      </c>
      <c r="AM2710">
        <f t="shared" si="521"/>
        <v>291</v>
      </c>
      <c r="AN2710">
        <f t="shared" si="522"/>
        <v>14426</v>
      </c>
      <c r="AO2710" t="str">
        <f t="shared" si="523"/>
        <v/>
      </c>
      <c r="AP2710" t="str">
        <f t="shared" si="524"/>
        <v/>
      </c>
      <c r="AQ2710" t="str">
        <f t="shared" si="525"/>
        <v/>
      </c>
      <c r="AR2710">
        <f t="shared" si="526"/>
        <v>-9.98</v>
      </c>
      <c r="AS2710" t="str">
        <f t="shared" si="527"/>
        <v>7M300571A4-1</v>
      </c>
      <c r="AT2710" t="str">
        <f>IFERROR(IF(VLOOKUP(Y2710,vlookup!$I$2:$J$9,1,0)=Y2710,VLOOKUP(Y2710,vlookup!$I$2:$J$9,2,0),PROPER(Y2710)),PROPER(Y2710))</f>
        <v>Parts</v>
      </c>
      <c r="AU2710" t="str">
        <f>IFERROR(IF(B2710=VLOOKUP(B2710,vlookup!$L$2:$L$10,1,0),"Yes","No"),"No")</f>
        <v>No</v>
      </c>
    </row>
    <row r="2711" spans="1:47" ht="14.45" customHeight="1" x14ac:dyDescent="0.25">
      <c r="A2711" t="s">
        <v>3211</v>
      </c>
      <c r="B2711" s="31" t="s">
        <v>3212</v>
      </c>
      <c r="C2711">
        <v>1</v>
      </c>
      <c r="D2711">
        <v>2</v>
      </c>
      <c r="E2711" t="s">
        <v>382</v>
      </c>
      <c r="F2711" t="s">
        <v>205</v>
      </c>
      <c r="G2711" t="s">
        <v>950</v>
      </c>
      <c r="H2711" t="s">
        <v>3213</v>
      </c>
      <c r="I2711">
        <v>121298</v>
      </c>
      <c r="J2711" s="19">
        <v>41642</v>
      </c>
      <c r="K2711" s="19">
        <v>41670</v>
      </c>
      <c r="L2711">
        <v>201401</v>
      </c>
      <c r="M2711" s="19">
        <v>41640</v>
      </c>
      <c r="N2711">
        <v>24617</v>
      </c>
      <c r="O2711" t="s">
        <v>1070</v>
      </c>
      <c r="P2711" t="s">
        <v>3343</v>
      </c>
      <c r="Q2711" t="s">
        <v>930</v>
      </c>
      <c r="R2711">
        <v>835766</v>
      </c>
      <c r="S2711" s="19">
        <v>41929</v>
      </c>
      <c r="T2711">
        <v>135724</v>
      </c>
      <c r="U2711" t="s">
        <v>357</v>
      </c>
      <c r="V2711" s="19">
        <v>41932</v>
      </c>
      <c r="W2711" t="s">
        <v>2612</v>
      </c>
      <c r="X2711" t="s">
        <v>2613</v>
      </c>
      <c r="Y2711" t="s">
        <v>95</v>
      </c>
      <c r="Z2711" t="s">
        <v>603</v>
      </c>
      <c r="AA2711" s="29">
        <v>-534</v>
      </c>
      <c r="AB2711">
        <v>0</v>
      </c>
      <c r="AC2711">
        <f t="shared" si="516"/>
        <v>2014</v>
      </c>
      <c r="AD2711">
        <f t="shared" si="517"/>
        <v>10</v>
      </c>
      <c r="AE2711">
        <f t="shared" si="518"/>
        <v>2014</v>
      </c>
      <c r="AF2711">
        <f t="shared" si="519"/>
        <v>1</v>
      </c>
      <c r="AG2711" t="str">
        <f>VLOOKUP(F2711,vlookup!$A$2:$E$660,2,0)</f>
        <v>Retained</v>
      </c>
      <c r="AH2711" t="str">
        <f>VLOOKUP(F2711,vlookup!$A$2:$E$660,3,0)</f>
        <v>Service Contract</v>
      </c>
      <c r="AI2711" t="str">
        <f>VLOOKUP(F2711,vlookup!$A$2:$E$660,4,0)</f>
        <v>Used Car Programs</v>
      </c>
      <c r="AJ2711" t="str">
        <f>VLOOKUP(F2711,vlookup!$A$2:$E$660,5,0)</f>
        <v>High Mileage</v>
      </c>
      <c r="AL2711">
        <f t="shared" si="520"/>
        <v>28</v>
      </c>
      <c r="AM2711">
        <f t="shared" si="521"/>
        <v>287</v>
      </c>
      <c r="AN2711">
        <f t="shared" si="522"/>
        <v>14426</v>
      </c>
      <c r="AO2711" t="str">
        <f t="shared" si="523"/>
        <v/>
      </c>
      <c r="AP2711" t="str">
        <f t="shared" si="524"/>
        <v/>
      </c>
      <c r="AQ2711" t="str">
        <f t="shared" si="525"/>
        <v/>
      </c>
      <c r="AR2711">
        <f t="shared" si="526"/>
        <v>-534</v>
      </c>
      <c r="AS2711" t="str">
        <f t="shared" si="527"/>
        <v>7M300571A4-1</v>
      </c>
      <c r="AT2711" t="str">
        <f>IFERROR(IF(VLOOKUP(Y2711,vlookup!$I$2:$J$9,1,0)=Y2711,VLOOKUP(Y2711,vlookup!$I$2:$J$9,2,0),PROPER(Y2711)),PROPER(Y2711))</f>
        <v>Parts</v>
      </c>
      <c r="AU2711" t="str">
        <f>IFERROR(IF(B2711=VLOOKUP(B2711,vlookup!$L$2:$L$10,1,0),"Yes","No"),"No")</f>
        <v>No</v>
      </c>
    </row>
    <row r="2712" spans="1:47" ht="14.45" customHeight="1" x14ac:dyDescent="0.25">
      <c r="A2712" t="s">
        <v>1828</v>
      </c>
      <c r="B2712" s="31" t="s">
        <v>1829</v>
      </c>
      <c r="C2712">
        <v>1</v>
      </c>
      <c r="D2712">
        <v>1</v>
      </c>
      <c r="E2712" t="s">
        <v>382</v>
      </c>
      <c r="F2712" t="s">
        <v>205</v>
      </c>
      <c r="G2712" t="s">
        <v>950</v>
      </c>
      <c r="H2712" t="s">
        <v>1009</v>
      </c>
      <c r="I2712">
        <v>118829</v>
      </c>
      <c r="J2712" s="19">
        <v>42112</v>
      </c>
      <c r="K2712" s="19">
        <v>42139</v>
      </c>
      <c r="L2712">
        <v>201505</v>
      </c>
      <c r="M2712" s="19">
        <v>42125</v>
      </c>
      <c r="N2712">
        <v>24617</v>
      </c>
      <c r="O2712" t="s">
        <v>1070</v>
      </c>
      <c r="P2712" t="s">
        <v>1830</v>
      </c>
      <c r="Q2712" t="s">
        <v>924</v>
      </c>
      <c r="R2712">
        <v>31076</v>
      </c>
      <c r="S2712" s="19">
        <v>42483</v>
      </c>
      <c r="T2712">
        <v>137854</v>
      </c>
      <c r="U2712" t="s">
        <v>356</v>
      </c>
      <c r="V2712" s="19">
        <v>42500</v>
      </c>
      <c r="W2712" t="s">
        <v>2866</v>
      </c>
      <c r="X2712" t="s">
        <v>2867</v>
      </c>
      <c r="Y2712" t="s">
        <v>95</v>
      </c>
      <c r="Z2712" t="s">
        <v>603</v>
      </c>
      <c r="AA2712" s="29">
        <v>-20</v>
      </c>
      <c r="AB2712">
        <v>0</v>
      </c>
      <c r="AC2712">
        <f t="shared" si="516"/>
        <v>2016</v>
      </c>
      <c r="AD2712">
        <f t="shared" si="517"/>
        <v>5</v>
      </c>
      <c r="AE2712">
        <f t="shared" si="518"/>
        <v>2015</v>
      </c>
      <c r="AF2712">
        <f t="shared" si="519"/>
        <v>4</v>
      </c>
      <c r="AG2712" t="str">
        <f>VLOOKUP(F2712,vlookup!$A$2:$E$660,2,0)</f>
        <v>Retained</v>
      </c>
      <c r="AH2712" t="str">
        <f>VLOOKUP(F2712,vlookup!$A$2:$E$660,3,0)</f>
        <v>Service Contract</v>
      </c>
      <c r="AI2712" t="str">
        <f>VLOOKUP(F2712,vlookup!$A$2:$E$660,4,0)</f>
        <v>Used Car Programs</v>
      </c>
      <c r="AJ2712" t="str">
        <f>VLOOKUP(F2712,vlookup!$A$2:$E$660,5,0)</f>
        <v>High Mileage</v>
      </c>
      <c r="AL2712">
        <f t="shared" si="520"/>
        <v>27</v>
      </c>
      <c r="AM2712">
        <f t="shared" si="521"/>
        <v>382</v>
      </c>
      <c r="AN2712">
        <f t="shared" si="522"/>
        <v>19025</v>
      </c>
      <c r="AO2712" t="str">
        <f t="shared" si="523"/>
        <v/>
      </c>
      <c r="AP2712" t="str">
        <f t="shared" si="524"/>
        <v/>
      </c>
      <c r="AQ2712" t="str">
        <f t="shared" si="525"/>
        <v/>
      </c>
      <c r="AR2712">
        <f t="shared" si="526"/>
        <v>-20</v>
      </c>
      <c r="AS2712" t="str">
        <f t="shared" si="527"/>
        <v>8M100872D5-1</v>
      </c>
      <c r="AT2712" t="str">
        <f>IFERROR(IF(VLOOKUP(Y2712,vlookup!$I$2:$J$9,1,0)=Y2712,VLOOKUP(Y2712,vlookup!$I$2:$J$9,2,0),PROPER(Y2712)),PROPER(Y2712))</f>
        <v>Parts</v>
      </c>
      <c r="AU2712" t="str">
        <f>IFERROR(IF(B2712=VLOOKUP(B2712,vlookup!$L$2:$L$10,1,0),"Yes","No"),"No")</f>
        <v>No</v>
      </c>
    </row>
    <row r="2713" spans="1:47" ht="14.45" customHeight="1" x14ac:dyDescent="0.25">
      <c r="A2713" t="s">
        <v>1828</v>
      </c>
      <c r="B2713" s="31" t="s">
        <v>1829</v>
      </c>
      <c r="C2713">
        <v>1</v>
      </c>
      <c r="D2713">
        <v>2</v>
      </c>
      <c r="E2713" t="s">
        <v>382</v>
      </c>
      <c r="F2713" t="s">
        <v>205</v>
      </c>
      <c r="G2713" t="s">
        <v>950</v>
      </c>
      <c r="H2713" t="s">
        <v>1009</v>
      </c>
      <c r="I2713">
        <v>118829</v>
      </c>
      <c r="J2713" s="19">
        <v>42112</v>
      </c>
      <c r="K2713" s="19">
        <v>42139</v>
      </c>
      <c r="L2713">
        <v>201505</v>
      </c>
      <c r="M2713" s="19">
        <v>42125</v>
      </c>
      <c r="N2713">
        <v>24617</v>
      </c>
      <c r="O2713" t="s">
        <v>1070</v>
      </c>
      <c r="P2713" t="s">
        <v>3343</v>
      </c>
      <c r="Q2713" t="s">
        <v>930</v>
      </c>
      <c r="R2713">
        <v>1145075</v>
      </c>
      <c r="S2713" s="19">
        <v>42493</v>
      </c>
      <c r="T2713">
        <v>137854</v>
      </c>
      <c r="U2713" t="s">
        <v>356</v>
      </c>
      <c r="V2713" s="19">
        <v>42494</v>
      </c>
      <c r="W2713" t="s">
        <v>2612</v>
      </c>
      <c r="X2713" t="s">
        <v>2613</v>
      </c>
      <c r="Y2713" t="s">
        <v>95</v>
      </c>
      <c r="Z2713" t="s">
        <v>603</v>
      </c>
      <c r="AA2713" s="29">
        <v>-525</v>
      </c>
      <c r="AB2713">
        <v>0</v>
      </c>
      <c r="AC2713">
        <f t="shared" si="516"/>
        <v>2016</v>
      </c>
      <c r="AD2713">
        <f t="shared" si="517"/>
        <v>5</v>
      </c>
      <c r="AE2713">
        <f t="shared" si="518"/>
        <v>2015</v>
      </c>
      <c r="AF2713">
        <f t="shared" si="519"/>
        <v>4</v>
      </c>
      <c r="AG2713" t="str">
        <f>VLOOKUP(F2713,vlookup!$A$2:$E$660,2,0)</f>
        <v>Retained</v>
      </c>
      <c r="AH2713" t="str">
        <f>VLOOKUP(F2713,vlookup!$A$2:$E$660,3,0)</f>
        <v>Service Contract</v>
      </c>
      <c r="AI2713" t="str">
        <f>VLOOKUP(F2713,vlookup!$A$2:$E$660,4,0)</f>
        <v>Used Car Programs</v>
      </c>
      <c r="AJ2713" t="str">
        <f>VLOOKUP(F2713,vlookup!$A$2:$E$660,5,0)</f>
        <v>High Mileage</v>
      </c>
      <c r="AL2713">
        <f t="shared" si="520"/>
        <v>27</v>
      </c>
      <c r="AM2713">
        <f t="shared" si="521"/>
        <v>376</v>
      </c>
      <c r="AN2713">
        <f t="shared" si="522"/>
        <v>19025</v>
      </c>
      <c r="AO2713" t="str">
        <f t="shared" si="523"/>
        <v/>
      </c>
      <c r="AP2713" t="str">
        <f t="shared" si="524"/>
        <v/>
      </c>
      <c r="AQ2713" t="str">
        <f t="shared" si="525"/>
        <v/>
      </c>
      <c r="AR2713">
        <f t="shared" si="526"/>
        <v>-525</v>
      </c>
      <c r="AS2713" t="str">
        <f t="shared" si="527"/>
        <v>8M100872D5-1</v>
      </c>
      <c r="AT2713" t="str">
        <f>IFERROR(IF(VLOOKUP(Y2713,vlookup!$I$2:$J$9,1,0)=Y2713,VLOOKUP(Y2713,vlookup!$I$2:$J$9,2,0),PROPER(Y2713)),PROPER(Y2713))</f>
        <v>Parts</v>
      </c>
      <c r="AU2713" t="str">
        <f>IFERROR(IF(B2713=VLOOKUP(B2713,vlookup!$L$2:$L$10,1,0),"Yes","No"),"No")</f>
        <v>No</v>
      </c>
    </row>
    <row r="2714" spans="1:47" ht="14.45" customHeight="1" x14ac:dyDescent="0.25">
      <c r="A2714" t="s">
        <v>1828</v>
      </c>
      <c r="B2714" s="31" t="s">
        <v>1829</v>
      </c>
      <c r="C2714">
        <v>2</v>
      </c>
      <c r="D2714">
        <v>1</v>
      </c>
      <c r="E2714" t="s">
        <v>382</v>
      </c>
      <c r="F2714" t="s">
        <v>205</v>
      </c>
      <c r="G2714" t="s">
        <v>950</v>
      </c>
      <c r="H2714" t="s">
        <v>1009</v>
      </c>
      <c r="I2714">
        <v>118829</v>
      </c>
      <c r="J2714" s="19">
        <v>42112</v>
      </c>
      <c r="K2714" s="19">
        <v>42139</v>
      </c>
      <c r="L2714">
        <v>201505</v>
      </c>
      <c r="M2714" s="19">
        <v>42125</v>
      </c>
      <c r="N2714">
        <v>24617</v>
      </c>
      <c r="O2714" t="s">
        <v>1070</v>
      </c>
      <c r="P2714" t="s">
        <v>1831</v>
      </c>
      <c r="Q2714" t="s">
        <v>924</v>
      </c>
      <c r="R2714">
        <v>112541</v>
      </c>
      <c r="S2714" s="19">
        <v>42609</v>
      </c>
      <c r="T2714">
        <v>145470</v>
      </c>
      <c r="U2714" t="s">
        <v>356</v>
      </c>
      <c r="V2714" s="19">
        <v>42625</v>
      </c>
      <c r="W2714" t="s">
        <v>648</v>
      </c>
      <c r="X2714" t="s">
        <v>649</v>
      </c>
      <c r="Y2714" t="s">
        <v>95</v>
      </c>
      <c r="Z2714" t="s">
        <v>364</v>
      </c>
      <c r="AA2714" s="29">
        <v>-60.83</v>
      </c>
      <c r="AB2714">
        <v>0</v>
      </c>
      <c r="AC2714">
        <f t="shared" si="516"/>
        <v>2016</v>
      </c>
      <c r="AD2714">
        <f t="shared" si="517"/>
        <v>9</v>
      </c>
      <c r="AE2714">
        <f t="shared" si="518"/>
        <v>2015</v>
      </c>
      <c r="AF2714">
        <f t="shared" si="519"/>
        <v>4</v>
      </c>
      <c r="AG2714" t="str">
        <f>VLOOKUP(F2714,vlookup!$A$2:$E$660,2,0)</f>
        <v>Retained</v>
      </c>
      <c r="AH2714" t="str">
        <f>VLOOKUP(F2714,vlookup!$A$2:$E$660,3,0)</f>
        <v>Service Contract</v>
      </c>
      <c r="AI2714" t="str">
        <f>VLOOKUP(F2714,vlookup!$A$2:$E$660,4,0)</f>
        <v>Used Car Programs</v>
      </c>
      <c r="AJ2714" t="str">
        <f>VLOOKUP(F2714,vlookup!$A$2:$E$660,5,0)</f>
        <v>High Mileage</v>
      </c>
      <c r="AL2714">
        <f t="shared" si="520"/>
        <v>27</v>
      </c>
      <c r="AM2714">
        <f t="shared" si="521"/>
        <v>504</v>
      </c>
      <c r="AN2714">
        <f t="shared" si="522"/>
        <v>26641</v>
      </c>
      <c r="AO2714" t="str">
        <f t="shared" si="523"/>
        <v/>
      </c>
      <c r="AP2714" t="str">
        <f t="shared" si="524"/>
        <v/>
      </c>
      <c r="AQ2714" t="str">
        <f t="shared" si="525"/>
        <v/>
      </c>
      <c r="AR2714">
        <f t="shared" si="526"/>
        <v>-60.83</v>
      </c>
      <c r="AS2714" t="str">
        <f t="shared" si="527"/>
        <v>8M100872D5-2</v>
      </c>
      <c r="AT2714" t="str">
        <f>IFERROR(IF(VLOOKUP(Y2714,vlookup!$I$2:$J$9,1,0)=Y2714,VLOOKUP(Y2714,vlookup!$I$2:$J$9,2,0),PROPER(Y2714)),PROPER(Y2714))</f>
        <v>Parts</v>
      </c>
      <c r="AU2714" t="str">
        <f>IFERROR(IF(B2714=VLOOKUP(B2714,vlookup!$L$2:$L$10,1,0),"Yes","No"),"No")</f>
        <v>No</v>
      </c>
    </row>
    <row r="2715" spans="1:47" ht="14.45" customHeight="1" x14ac:dyDescent="0.25">
      <c r="A2715" t="s">
        <v>1828</v>
      </c>
      <c r="B2715" s="31" t="s">
        <v>1829</v>
      </c>
      <c r="C2715">
        <v>2</v>
      </c>
      <c r="D2715">
        <v>1</v>
      </c>
      <c r="E2715" t="s">
        <v>382</v>
      </c>
      <c r="F2715" t="s">
        <v>205</v>
      </c>
      <c r="G2715" t="s">
        <v>950</v>
      </c>
      <c r="H2715" t="s">
        <v>1009</v>
      </c>
      <c r="I2715">
        <v>118829</v>
      </c>
      <c r="J2715" s="19">
        <v>42112</v>
      </c>
      <c r="K2715" s="19">
        <v>42139</v>
      </c>
      <c r="L2715">
        <v>201505</v>
      </c>
      <c r="M2715" s="19">
        <v>42125</v>
      </c>
      <c r="N2715">
        <v>24617</v>
      </c>
      <c r="O2715" t="s">
        <v>1070</v>
      </c>
      <c r="P2715" t="s">
        <v>1831</v>
      </c>
      <c r="Q2715" t="s">
        <v>924</v>
      </c>
      <c r="R2715">
        <v>112541</v>
      </c>
      <c r="S2715" s="19">
        <v>42609</v>
      </c>
      <c r="T2715">
        <v>145470</v>
      </c>
      <c r="U2715" t="s">
        <v>356</v>
      </c>
      <c r="V2715" s="19">
        <v>42625</v>
      </c>
      <c r="W2715" t="s">
        <v>600</v>
      </c>
      <c r="X2715" t="s">
        <v>601</v>
      </c>
      <c r="Y2715" t="s">
        <v>95</v>
      </c>
      <c r="Z2715" t="s">
        <v>364</v>
      </c>
      <c r="AA2715" s="29">
        <v>-33.369999999999997</v>
      </c>
      <c r="AB2715">
        <v>0</v>
      </c>
      <c r="AC2715">
        <f t="shared" si="516"/>
        <v>2016</v>
      </c>
      <c r="AD2715">
        <f t="shared" si="517"/>
        <v>9</v>
      </c>
      <c r="AE2715">
        <f t="shared" si="518"/>
        <v>2015</v>
      </c>
      <c r="AF2715">
        <f t="shared" si="519"/>
        <v>4</v>
      </c>
      <c r="AG2715" t="str">
        <f>VLOOKUP(F2715,vlookup!$A$2:$E$660,2,0)</f>
        <v>Retained</v>
      </c>
      <c r="AH2715" t="str">
        <f>VLOOKUP(F2715,vlookup!$A$2:$E$660,3,0)</f>
        <v>Service Contract</v>
      </c>
      <c r="AI2715" t="str">
        <f>VLOOKUP(F2715,vlookup!$A$2:$E$660,4,0)</f>
        <v>Used Car Programs</v>
      </c>
      <c r="AJ2715" t="str">
        <f>VLOOKUP(F2715,vlookup!$A$2:$E$660,5,0)</f>
        <v>High Mileage</v>
      </c>
      <c r="AL2715">
        <f t="shared" si="520"/>
        <v>27</v>
      </c>
      <c r="AM2715">
        <f t="shared" si="521"/>
        <v>504</v>
      </c>
      <c r="AN2715">
        <f t="shared" si="522"/>
        <v>26641</v>
      </c>
      <c r="AO2715" t="str">
        <f t="shared" si="523"/>
        <v/>
      </c>
      <c r="AP2715" t="str">
        <f t="shared" si="524"/>
        <v/>
      </c>
      <c r="AQ2715" t="str">
        <f t="shared" si="525"/>
        <v/>
      </c>
      <c r="AR2715">
        <f t="shared" si="526"/>
        <v>-33.369999999999997</v>
      </c>
      <c r="AS2715" t="str">
        <f t="shared" si="527"/>
        <v>8M100872D5-2</v>
      </c>
      <c r="AT2715" t="str">
        <f>IFERROR(IF(VLOOKUP(Y2715,vlookup!$I$2:$J$9,1,0)=Y2715,VLOOKUP(Y2715,vlookup!$I$2:$J$9,2,0),PROPER(Y2715)),PROPER(Y2715))</f>
        <v>Parts</v>
      </c>
      <c r="AU2715" t="str">
        <f>IFERROR(IF(B2715=VLOOKUP(B2715,vlookup!$L$2:$L$10,1,0),"Yes","No"),"No")</f>
        <v>No</v>
      </c>
    </row>
    <row r="2716" spans="1:47" ht="14.45" customHeight="1" x14ac:dyDescent="0.25">
      <c r="A2716" t="s">
        <v>1828</v>
      </c>
      <c r="B2716" s="31" t="s">
        <v>1829</v>
      </c>
      <c r="C2716">
        <v>2</v>
      </c>
      <c r="D2716">
        <v>1</v>
      </c>
      <c r="E2716" t="s">
        <v>382</v>
      </c>
      <c r="F2716" t="s">
        <v>205</v>
      </c>
      <c r="G2716" t="s">
        <v>950</v>
      </c>
      <c r="H2716" t="s">
        <v>1009</v>
      </c>
      <c r="I2716">
        <v>118829</v>
      </c>
      <c r="J2716" s="19">
        <v>42112</v>
      </c>
      <c r="K2716" s="19">
        <v>42139</v>
      </c>
      <c r="L2716">
        <v>201505</v>
      </c>
      <c r="M2716" s="19">
        <v>42125</v>
      </c>
      <c r="N2716">
        <v>24617</v>
      </c>
      <c r="O2716" t="s">
        <v>1070</v>
      </c>
      <c r="P2716" t="s">
        <v>1831</v>
      </c>
      <c r="Q2716" t="s">
        <v>924</v>
      </c>
      <c r="R2716">
        <v>112541</v>
      </c>
      <c r="S2716" s="19">
        <v>42609</v>
      </c>
      <c r="T2716">
        <v>145470</v>
      </c>
      <c r="U2716" t="s">
        <v>356</v>
      </c>
      <c r="V2716" s="19">
        <v>42625</v>
      </c>
      <c r="W2716" t="s">
        <v>593</v>
      </c>
      <c r="X2716" t="s">
        <v>594</v>
      </c>
      <c r="Y2716" t="s">
        <v>95</v>
      </c>
      <c r="Z2716" t="s">
        <v>364</v>
      </c>
      <c r="AA2716" s="29">
        <v>-30.3</v>
      </c>
      <c r="AB2716">
        <v>0</v>
      </c>
      <c r="AC2716">
        <f t="shared" si="516"/>
        <v>2016</v>
      </c>
      <c r="AD2716">
        <f t="shared" si="517"/>
        <v>9</v>
      </c>
      <c r="AE2716">
        <f t="shared" si="518"/>
        <v>2015</v>
      </c>
      <c r="AF2716">
        <f t="shared" si="519"/>
        <v>4</v>
      </c>
      <c r="AG2716" t="str">
        <f>VLOOKUP(F2716,vlookup!$A$2:$E$660,2,0)</f>
        <v>Retained</v>
      </c>
      <c r="AH2716" t="str">
        <f>VLOOKUP(F2716,vlookup!$A$2:$E$660,3,0)</f>
        <v>Service Contract</v>
      </c>
      <c r="AI2716" t="str">
        <f>VLOOKUP(F2716,vlookup!$A$2:$E$660,4,0)</f>
        <v>Used Car Programs</v>
      </c>
      <c r="AJ2716" t="str">
        <f>VLOOKUP(F2716,vlookup!$A$2:$E$660,5,0)</f>
        <v>High Mileage</v>
      </c>
      <c r="AL2716">
        <f t="shared" si="520"/>
        <v>27</v>
      </c>
      <c r="AM2716">
        <f t="shared" si="521"/>
        <v>504</v>
      </c>
      <c r="AN2716">
        <f t="shared" si="522"/>
        <v>26641</v>
      </c>
      <c r="AO2716" t="str">
        <f t="shared" si="523"/>
        <v/>
      </c>
      <c r="AP2716" t="str">
        <f t="shared" si="524"/>
        <v/>
      </c>
      <c r="AQ2716" t="str">
        <f t="shared" si="525"/>
        <v/>
      </c>
      <c r="AR2716">
        <f t="shared" si="526"/>
        <v>-30.3</v>
      </c>
      <c r="AS2716" t="str">
        <f t="shared" si="527"/>
        <v>8M100872D5-2</v>
      </c>
      <c r="AT2716" t="str">
        <f>IFERROR(IF(VLOOKUP(Y2716,vlookup!$I$2:$J$9,1,0)=Y2716,VLOOKUP(Y2716,vlookup!$I$2:$J$9,2,0),PROPER(Y2716)),PROPER(Y2716))</f>
        <v>Parts</v>
      </c>
      <c r="AU2716" t="str">
        <f>IFERROR(IF(B2716=VLOOKUP(B2716,vlookup!$L$2:$L$10,1,0),"Yes","No"),"No")</f>
        <v>No</v>
      </c>
    </row>
    <row r="2717" spans="1:47" ht="14.45" customHeight="1" x14ac:dyDescent="0.25">
      <c r="A2717" t="s">
        <v>1828</v>
      </c>
      <c r="B2717" s="31" t="s">
        <v>1829</v>
      </c>
      <c r="C2717">
        <v>2</v>
      </c>
      <c r="D2717">
        <v>1</v>
      </c>
      <c r="E2717" t="s">
        <v>382</v>
      </c>
      <c r="F2717" t="s">
        <v>205</v>
      </c>
      <c r="G2717" t="s">
        <v>950</v>
      </c>
      <c r="H2717" t="s">
        <v>1009</v>
      </c>
      <c r="I2717">
        <v>118829</v>
      </c>
      <c r="J2717" s="19">
        <v>42112</v>
      </c>
      <c r="K2717" s="19">
        <v>42139</v>
      </c>
      <c r="L2717">
        <v>201505</v>
      </c>
      <c r="M2717" s="19">
        <v>42125</v>
      </c>
      <c r="N2717">
        <v>24617</v>
      </c>
      <c r="O2717" t="s">
        <v>1070</v>
      </c>
      <c r="P2717" t="s">
        <v>1831</v>
      </c>
      <c r="Q2717" t="s">
        <v>924</v>
      </c>
      <c r="R2717">
        <v>112541</v>
      </c>
      <c r="S2717" s="19">
        <v>42609</v>
      </c>
      <c r="T2717">
        <v>145470</v>
      </c>
      <c r="U2717" t="s">
        <v>356</v>
      </c>
      <c r="V2717" s="19">
        <v>42625</v>
      </c>
      <c r="W2717" t="s">
        <v>1052</v>
      </c>
      <c r="X2717" t="s">
        <v>1053</v>
      </c>
      <c r="Y2717" t="s">
        <v>95</v>
      </c>
      <c r="Z2717" t="s">
        <v>364</v>
      </c>
      <c r="AA2717" s="29">
        <v>-4.5</v>
      </c>
      <c r="AB2717">
        <v>0</v>
      </c>
      <c r="AC2717">
        <f t="shared" si="516"/>
        <v>2016</v>
      </c>
      <c r="AD2717">
        <f t="shared" si="517"/>
        <v>9</v>
      </c>
      <c r="AE2717">
        <f t="shared" si="518"/>
        <v>2015</v>
      </c>
      <c r="AF2717">
        <f t="shared" si="519"/>
        <v>4</v>
      </c>
      <c r="AG2717" t="str">
        <f>VLOOKUP(F2717,vlookup!$A$2:$E$660,2,0)</f>
        <v>Retained</v>
      </c>
      <c r="AH2717" t="str">
        <f>VLOOKUP(F2717,vlookup!$A$2:$E$660,3,0)</f>
        <v>Service Contract</v>
      </c>
      <c r="AI2717" t="str">
        <f>VLOOKUP(F2717,vlookup!$A$2:$E$660,4,0)</f>
        <v>Used Car Programs</v>
      </c>
      <c r="AJ2717" t="str">
        <f>VLOOKUP(F2717,vlookup!$A$2:$E$660,5,0)</f>
        <v>High Mileage</v>
      </c>
      <c r="AL2717">
        <f t="shared" si="520"/>
        <v>27</v>
      </c>
      <c r="AM2717">
        <f t="shared" si="521"/>
        <v>504</v>
      </c>
      <c r="AN2717">
        <f t="shared" si="522"/>
        <v>26641</v>
      </c>
      <c r="AO2717" t="str">
        <f t="shared" si="523"/>
        <v/>
      </c>
      <c r="AP2717" t="str">
        <f t="shared" si="524"/>
        <v/>
      </c>
      <c r="AQ2717" t="str">
        <f t="shared" si="525"/>
        <v/>
      </c>
      <c r="AR2717">
        <f t="shared" si="526"/>
        <v>-4.5</v>
      </c>
      <c r="AS2717" t="str">
        <f t="shared" si="527"/>
        <v>8M100872D5-2</v>
      </c>
      <c r="AT2717" t="str">
        <f>IFERROR(IF(VLOOKUP(Y2717,vlookup!$I$2:$J$9,1,0)=Y2717,VLOOKUP(Y2717,vlookup!$I$2:$J$9,2,0),PROPER(Y2717)),PROPER(Y2717))</f>
        <v>Parts</v>
      </c>
      <c r="AU2717" t="str">
        <f>IFERROR(IF(B2717=VLOOKUP(B2717,vlookup!$L$2:$L$10,1,0),"Yes","No"),"No")</f>
        <v>No</v>
      </c>
    </row>
    <row r="2718" spans="1:47" ht="14.45" customHeight="1" x14ac:dyDescent="0.25">
      <c r="A2718" t="s">
        <v>1828</v>
      </c>
      <c r="B2718" s="31" t="s">
        <v>1829</v>
      </c>
      <c r="C2718">
        <v>2</v>
      </c>
      <c r="D2718">
        <v>1</v>
      </c>
      <c r="E2718" t="s">
        <v>382</v>
      </c>
      <c r="F2718" t="s">
        <v>205</v>
      </c>
      <c r="G2718" t="s">
        <v>950</v>
      </c>
      <c r="H2718" t="s">
        <v>1009</v>
      </c>
      <c r="I2718">
        <v>118829</v>
      </c>
      <c r="J2718" s="19">
        <v>42112</v>
      </c>
      <c r="K2718" s="19">
        <v>42139</v>
      </c>
      <c r="L2718">
        <v>201505</v>
      </c>
      <c r="M2718" s="19">
        <v>42125</v>
      </c>
      <c r="N2718">
        <v>24617</v>
      </c>
      <c r="O2718" t="s">
        <v>1070</v>
      </c>
      <c r="P2718" t="s">
        <v>1831</v>
      </c>
      <c r="Q2718" t="s">
        <v>924</v>
      </c>
      <c r="R2718">
        <v>112541</v>
      </c>
      <c r="S2718" s="19">
        <v>42609</v>
      </c>
      <c r="T2718">
        <v>145470</v>
      </c>
      <c r="U2718" t="s">
        <v>356</v>
      </c>
      <c r="V2718" s="19">
        <v>42625</v>
      </c>
      <c r="W2718" t="s">
        <v>1036</v>
      </c>
      <c r="X2718" t="s">
        <v>1037</v>
      </c>
      <c r="Y2718" t="s">
        <v>95</v>
      </c>
      <c r="Z2718" t="s">
        <v>364</v>
      </c>
      <c r="AA2718" s="29">
        <v>-30.97</v>
      </c>
      <c r="AB2718">
        <v>0</v>
      </c>
      <c r="AC2718">
        <f t="shared" si="516"/>
        <v>2016</v>
      </c>
      <c r="AD2718">
        <f t="shared" si="517"/>
        <v>9</v>
      </c>
      <c r="AE2718">
        <f t="shared" si="518"/>
        <v>2015</v>
      </c>
      <c r="AF2718">
        <f t="shared" si="519"/>
        <v>4</v>
      </c>
      <c r="AG2718" t="str">
        <f>VLOOKUP(F2718,vlookup!$A$2:$E$660,2,0)</f>
        <v>Retained</v>
      </c>
      <c r="AH2718" t="str">
        <f>VLOOKUP(F2718,vlookup!$A$2:$E$660,3,0)</f>
        <v>Service Contract</v>
      </c>
      <c r="AI2718" t="str">
        <f>VLOOKUP(F2718,vlookup!$A$2:$E$660,4,0)</f>
        <v>Used Car Programs</v>
      </c>
      <c r="AJ2718" t="str">
        <f>VLOOKUP(F2718,vlookup!$A$2:$E$660,5,0)</f>
        <v>High Mileage</v>
      </c>
      <c r="AL2718">
        <f t="shared" si="520"/>
        <v>27</v>
      </c>
      <c r="AM2718">
        <f t="shared" si="521"/>
        <v>504</v>
      </c>
      <c r="AN2718">
        <f t="shared" si="522"/>
        <v>26641</v>
      </c>
      <c r="AO2718" t="str">
        <f t="shared" si="523"/>
        <v/>
      </c>
      <c r="AP2718" t="str">
        <f t="shared" si="524"/>
        <v/>
      </c>
      <c r="AQ2718" t="str">
        <f t="shared" si="525"/>
        <v/>
      </c>
      <c r="AR2718">
        <f t="shared" si="526"/>
        <v>-30.97</v>
      </c>
      <c r="AS2718" t="str">
        <f t="shared" si="527"/>
        <v>8M100872D5-2</v>
      </c>
      <c r="AT2718" t="str">
        <f>IFERROR(IF(VLOOKUP(Y2718,vlookup!$I$2:$J$9,1,0)=Y2718,VLOOKUP(Y2718,vlookup!$I$2:$J$9,2,0),PROPER(Y2718)),PROPER(Y2718))</f>
        <v>Parts</v>
      </c>
      <c r="AU2718" t="str">
        <f>IFERROR(IF(B2718=VLOOKUP(B2718,vlookup!$L$2:$L$10,1,0),"Yes","No"),"No")</f>
        <v>No</v>
      </c>
    </row>
    <row r="2719" spans="1:47" ht="14.45" customHeight="1" x14ac:dyDescent="0.25">
      <c r="A2719" t="s">
        <v>1828</v>
      </c>
      <c r="B2719" s="31" t="s">
        <v>1829</v>
      </c>
      <c r="C2719">
        <v>2</v>
      </c>
      <c r="D2719">
        <v>1</v>
      </c>
      <c r="E2719" t="s">
        <v>382</v>
      </c>
      <c r="F2719" t="s">
        <v>205</v>
      </c>
      <c r="G2719" t="s">
        <v>950</v>
      </c>
      <c r="H2719" t="s">
        <v>1009</v>
      </c>
      <c r="I2719">
        <v>118829</v>
      </c>
      <c r="J2719" s="19">
        <v>42112</v>
      </c>
      <c r="K2719" s="19">
        <v>42139</v>
      </c>
      <c r="L2719">
        <v>201505</v>
      </c>
      <c r="M2719" s="19">
        <v>42125</v>
      </c>
      <c r="N2719">
        <v>24617</v>
      </c>
      <c r="O2719" t="s">
        <v>1070</v>
      </c>
      <c r="P2719" t="s">
        <v>1831</v>
      </c>
      <c r="Q2719" t="s">
        <v>924</v>
      </c>
      <c r="R2719">
        <v>112541</v>
      </c>
      <c r="S2719" s="19">
        <v>42609</v>
      </c>
      <c r="T2719">
        <v>145470</v>
      </c>
      <c r="U2719" t="s">
        <v>356</v>
      </c>
      <c r="V2719" s="19">
        <v>42625</v>
      </c>
      <c r="W2719" t="s">
        <v>585</v>
      </c>
      <c r="X2719" t="s">
        <v>586</v>
      </c>
      <c r="Y2719" t="s">
        <v>95</v>
      </c>
      <c r="Z2719" t="s">
        <v>364</v>
      </c>
      <c r="AA2719" s="29">
        <v>-60.84</v>
      </c>
      <c r="AB2719">
        <v>0</v>
      </c>
      <c r="AC2719">
        <f t="shared" si="516"/>
        <v>2016</v>
      </c>
      <c r="AD2719">
        <f t="shared" si="517"/>
        <v>9</v>
      </c>
      <c r="AE2719">
        <f t="shared" si="518"/>
        <v>2015</v>
      </c>
      <c r="AF2719">
        <f t="shared" si="519"/>
        <v>4</v>
      </c>
      <c r="AG2719" t="str">
        <f>VLOOKUP(F2719,vlookup!$A$2:$E$660,2,0)</f>
        <v>Retained</v>
      </c>
      <c r="AH2719" t="str">
        <f>VLOOKUP(F2719,vlookup!$A$2:$E$660,3,0)</f>
        <v>Service Contract</v>
      </c>
      <c r="AI2719" t="str">
        <f>VLOOKUP(F2719,vlookup!$A$2:$E$660,4,0)</f>
        <v>Used Car Programs</v>
      </c>
      <c r="AJ2719" t="str">
        <f>VLOOKUP(F2719,vlookup!$A$2:$E$660,5,0)</f>
        <v>High Mileage</v>
      </c>
      <c r="AL2719">
        <f t="shared" si="520"/>
        <v>27</v>
      </c>
      <c r="AM2719">
        <f t="shared" si="521"/>
        <v>504</v>
      </c>
      <c r="AN2719">
        <f t="shared" si="522"/>
        <v>26641</v>
      </c>
      <c r="AO2719" t="str">
        <f t="shared" si="523"/>
        <v/>
      </c>
      <c r="AP2719" t="str">
        <f t="shared" si="524"/>
        <v/>
      </c>
      <c r="AQ2719" t="str">
        <f t="shared" si="525"/>
        <v/>
      </c>
      <c r="AR2719">
        <f t="shared" si="526"/>
        <v>-60.84</v>
      </c>
      <c r="AS2719" t="str">
        <f t="shared" si="527"/>
        <v>8M100872D5-2</v>
      </c>
      <c r="AT2719" t="str">
        <f>IFERROR(IF(VLOOKUP(Y2719,vlookup!$I$2:$J$9,1,0)=Y2719,VLOOKUP(Y2719,vlookup!$I$2:$J$9,2,0),PROPER(Y2719)),PROPER(Y2719))</f>
        <v>Parts</v>
      </c>
      <c r="AU2719" t="str">
        <f>IFERROR(IF(B2719=VLOOKUP(B2719,vlookup!$L$2:$L$10,1,0),"Yes","No"),"No")</f>
        <v>No</v>
      </c>
    </row>
    <row r="2720" spans="1:47" ht="14.45" customHeight="1" x14ac:dyDescent="0.25">
      <c r="A2720" t="s">
        <v>1828</v>
      </c>
      <c r="B2720" s="31" t="s">
        <v>1829</v>
      </c>
      <c r="C2720">
        <v>2</v>
      </c>
      <c r="D2720">
        <v>1</v>
      </c>
      <c r="E2720" t="s">
        <v>382</v>
      </c>
      <c r="F2720" t="s">
        <v>205</v>
      </c>
      <c r="G2720" t="s">
        <v>950</v>
      </c>
      <c r="H2720" t="s">
        <v>1009</v>
      </c>
      <c r="I2720">
        <v>118829</v>
      </c>
      <c r="J2720" s="19">
        <v>42112</v>
      </c>
      <c r="K2720" s="19">
        <v>42139</v>
      </c>
      <c r="L2720">
        <v>201505</v>
      </c>
      <c r="M2720" s="19">
        <v>42125</v>
      </c>
      <c r="N2720">
        <v>24617</v>
      </c>
      <c r="O2720" t="s">
        <v>1070</v>
      </c>
      <c r="P2720" t="s">
        <v>1831</v>
      </c>
      <c r="Q2720" t="s">
        <v>924</v>
      </c>
      <c r="R2720">
        <v>112541</v>
      </c>
      <c r="S2720" s="19">
        <v>42609</v>
      </c>
      <c r="T2720">
        <v>145470</v>
      </c>
      <c r="U2720" t="s">
        <v>356</v>
      </c>
      <c r="V2720" s="19">
        <v>42625</v>
      </c>
      <c r="W2720" t="s">
        <v>1000</v>
      </c>
      <c r="X2720" t="s">
        <v>1001</v>
      </c>
      <c r="Y2720" t="s">
        <v>95</v>
      </c>
      <c r="Z2720" t="s">
        <v>364</v>
      </c>
      <c r="AA2720" s="29">
        <v>-9.4499999999999993</v>
      </c>
      <c r="AB2720">
        <v>0</v>
      </c>
      <c r="AC2720">
        <f t="shared" si="516"/>
        <v>2016</v>
      </c>
      <c r="AD2720">
        <f t="shared" si="517"/>
        <v>9</v>
      </c>
      <c r="AE2720">
        <f t="shared" si="518"/>
        <v>2015</v>
      </c>
      <c r="AF2720">
        <f t="shared" si="519"/>
        <v>4</v>
      </c>
      <c r="AG2720" t="str">
        <f>VLOOKUP(F2720,vlookup!$A$2:$E$660,2,0)</f>
        <v>Retained</v>
      </c>
      <c r="AH2720" t="str">
        <f>VLOOKUP(F2720,vlookup!$A$2:$E$660,3,0)</f>
        <v>Service Contract</v>
      </c>
      <c r="AI2720" t="str">
        <f>VLOOKUP(F2720,vlookup!$A$2:$E$660,4,0)</f>
        <v>Used Car Programs</v>
      </c>
      <c r="AJ2720" t="str">
        <f>VLOOKUP(F2720,vlookup!$A$2:$E$660,5,0)</f>
        <v>High Mileage</v>
      </c>
      <c r="AL2720">
        <f t="shared" si="520"/>
        <v>27</v>
      </c>
      <c r="AM2720">
        <f t="shared" si="521"/>
        <v>504</v>
      </c>
      <c r="AN2720">
        <f t="shared" si="522"/>
        <v>26641</v>
      </c>
      <c r="AO2720" t="str">
        <f t="shared" si="523"/>
        <v/>
      </c>
      <c r="AP2720" t="str">
        <f t="shared" si="524"/>
        <v/>
      </c>
      <c r="AQ2720" t="str">
        <f t="shared" si="525"/>
        <v/>
      </c>
      <c r="AR2720">
        <f t="shared" si="526"/>
        <v>-9.4499999999999993</v>
      </c>
      <c r="AS2720" t="str">
        <f t="shared" si="527"/>
        <v>8M100872D5-2</v>
      </c>
      <c r="AT2720" t="str">
        <f>IFERROR(IF(VLOOKUP(Y2720,vlookup!$I$2:$J$9,1,0)=Y2720,VLOOKUP(Y2720,vlookup!$I$2:$J$9,2,0),PROPER(Y2720)),PROPER(Y2720))</f>
        <v>Parts</v>
      </c>
      <c r="AU2720" t="str">
        <f>IFERROR(IF(B2720=VLOOKUP(B2720,vlookup!$L$2:$L$10,1,0),"Yes","No"),"No")</f>
        <v>No</v>
      </c>
    </row>
    <row r="2721" spans="1:47" ht="14.45" customHeight="1" x14ac:dyDescent="0.25">
      <c r="A2721" t="s">
        <v>1832</v>
      </c>
      <c r="B2721" s="31" t="s">
        <v>1833</v>
      </c>
      <c r="C2721">
        <v>2</v>
      </c>
      <c r="D2721">
        <v>1</v>
      </c>
      <c r="E2721" t="s">
        <v>382</v>
      </c>
      <c r="F2721" t="s">
        <v>205</v>
      </c>
      <c r="G2721" t="s">
        <v>950</v>
      </c>
      <c r="H2721" t="s">
        <v>1834</v>
      </c>
      <c r="I2721">
        <v>85660</v>
      </c>
      <c r="J2721" s="19">
        <v>41767</v>
      </c>
      <c r="K2721" s="19">
        <v>41790</v>
      </c>
      <c r="L2721">
        <v>201405</v>
      </c>
      <c r="M2721" s="19">
        <v>41760</v>
      </c>
      <c r="N2721">
        <v>24616</v>
      </c>
      <c r="O2721" t="s">
        <v>1076</v>
      </c>
      <c r="P2721" t="s">
        <v>1762</v>
      </c>
      <c r="Q2721" t="s">
        <v>924</v>
      </c>
      <c r="R2721">
        <v>1027230</v>
      </c>
      <c r="S2721" s="19">
        <v>42241</v>
      </c>
      <c r="T2721">
        <v>100561</v>
      </c>
      <c r="U2721" t="s">
        <v>357</v>
      </c>
      <c r="V2721" s="19">
        <v>42257</v>
      </c>
      <c r="W2721" t="s">
        <v>372</v>
      </c>
      <c r="X2721" t="s">
        <v>373</v>
      </c>
      <c r="Y2721" t="s">
        <v>95</v>
      </c>
      <c r="Z2721" t="s">
        <v>369</v>
      </c>
      <c r="AA2721" s="29">
        <v>-98.7</v>
      </c>
      <c r="AB2721">
        <v>0</v>
      </c>
      <c r="AC2721">
        <f t="shared" si="516"/>
        <v>2015</v>
      </c>
      <c r="AD2721">
        <f t="shared" si="517"/>
        <v>9</v>
      </c>
      <c r="AE2721">
        <f t="shared" si="518"/>
        <v>2014</v>
      </c>
      <c r="AF2721">
        <f t="shared" si="519"/>
        <v>5</v>
      </c>
      <c r="AG2721" t="str">
        <f>VLOOKUP(F2721,vlookup!$A$2:$E$660,2,0)</f>
        <v>Retained</v>
      </c>
      <c r="AH2721" t="str">
        <f>VLOOKUP(F2721,vlookup!$A$2:$E$660,3,0)</f>
        <v>Service Contract</v>
      </c>
      <c r="AI2721" t="str">
        <f>VLOOKUP(F2721,vlookup!$A$2:$E$660,4,0)</f>
        <v>Used Car Programs</v>
      </c>
      <c r="AJ2721" t="str">
        <f>VLOOKUP(F2721,vlookup!$A$2:$E$660,5,0)</f>
        <v>High Mileage</v>
      </c>
      <c r="AL2721">
        <f t="shared" si="520"/>
        <v>23</v>
      </c>
      <c r="AM2721">
        <f t="shared" si="521"/>
        <v>482</v>
      </c>
      <c r="AN2721">
        <f t="shared" si="522"/>
        <v>14901</v>
      </c>
      <c r="AO2721" t="str">
        <f t="shared" si="523"/>
        <v/>
      </c>
      <c r="AP2721" t="str">
        <f t="shared" si="524"/>
        <v/>
      </c>
      <c r="AQ2721" t="str">
        <f t="shared" si="525"/>
        <v/>
      </c>
      <c r="AR2721">
        <f t="shared" si="526"/>
        <v>-98.7</v>
      </c>
      <c r="AS2721" t="str">
        <f t="shared" si="527"/>
        <v>5X205570E4-2</v>
      </c>
      <c r="AT2721" t="str">
        <f>IFERROR(IF(VLOOKUP(Y2721,vlookup!$I$2:$J$9,1,0)=Y2721,VLOOKUP(Y2721,vlookup!$I$2:$J$9,2,0),PROPER(Y2721)),PROPER(Y2721))</f>
        <v>Parts</v>
      </c>
      <c r="AU2721" t="str">
        <f>IFERROR(IF(B2721=VLOOKUP(B2721,vlookup!$L$2:$L$10,1,0),"Yes","No"),"No")</f>
        <v>No</v>
      </c>
    </row>
    <row r="2722" spans="1:47" ht="14.45" customHeight="1" x14ac:dyDescent="0.25">
      <c r="A2722" t="s">
        <v>1832</v>
      </c>
      <c r="B2722" s="31" t="s">
        <v>1833</v>
      </c>
      <c r="C2722">
        <v>2</v>
      </c>
      <c r="D2722">
        <v>1</v>
      </c>
      <c r="E2722" t="s">
        <v>382</v>
      </c>
      <c r="F2722" t="s">
        <v>205</v>
      </c>
      <c r="G2722" t="s">
        <v>950</v>
      </c>
      <c r="H2722" t="s">
        <v>1834</v>
      </c>
      <c r="I2722">
        <v>85660</v>
      </c>
      <c r="J2722" s="19">
        <v>41767</v>
      </c>
      <c r="K2722" s="19">
        <v>41790</v>
      </c>
      <c r="L2722">
        <v>201405</v>
      </c>
      <c r="M2722" s="19">
        <v>41760</v>
      </c>
      <c r="N2722">
        <v>24616</v>
      </c>
      <c r="O2722" t="s">
        <v>1076</v>
      </c>
      <c r="P2722" t="s">
        <v>1762</v>
      </c>
      <c r="Q2722" t="s">
        <v>924</v>
      </c>
      <c r="R2722">
        <v>1027230</v>
      </c>
      <c r="S2722" s="19">
        <v>42241</v>
      </c>
      <c r="T2722">
        <v>100561</v>
      </c>
      <c r="U2722" t="s">
        <v>357</v>
      </c>
      <c r="V2722" s="19">
        <v>42257</v>
      </c>
      <c r="W2722" t="s">
        <v>3305</v>
      </c>
      <c r="X2722" t="s">
        <v>3306</v>
      </c>
      <c r="Y2722" t="s">
        <v>95</v>
      </c>
      <c r="Z2722" t="s">
        <v>369</v>
      </c>
      <c r="AA2722" s="29">
        <v>-8.9700000000000006</v>
      </c>
      <c r="AB2722">
        <v>0</v>
      </c>
      <c r="AC2722">
        <f t="shared" si="516"/>
        <v>2015</v>
      </c>
      <c r="AD2722">
        <f t="shared" si="517"/>
        <v>9</v>
      </c>
      <c r="AE2722">
        <f t="shared" si="518"/>
        <v>2014</v>
      </c>
      <c r="AF2722">
        <f t="shared" si="519"/>
        <v>5</v>
      </c>
      <c r="AG2722" t="str">
        <f>VLOOKUP(F2722,vlookup!$A$2:$E$660,2,0)</f>
        <v>Retained</v>
      </c>
      <c r="AH2722" t="str">
        <f>VLOOKUP(F2722,vlookup!$A$2:$E$660,3,0)</f>
        <v>Service Contract</v>
      </c>
      <c r="AI2722" t="str">
        <f>VLOOKUP(F2722,vlookup!$A$2:$E$660,4,0)</f>
        <v>Used Car Programs</v>
      </c>
      <c r="AJ2722" t="str">
        <f>VLOOKUP(F2722,vlookup!$A$2:$E$660,5,0)</f>
        <v>High Mileage</v>
      </c>
      <c r="AL2722">
        <f t="shared" si="520"/>
        <v>23</v>
      </c>
      <c r="AM2722">
        <f t="shared" si="521"/>
        <v>482</v>
      </c>
      <c r="AN2722">
        <f t="shared" si="522"/>
        <v>14901</v>
      </c>
      <c r="AO2722" t="str">
        <f t="shared" si="523"/>
        <v/>
      </c>
      <c r="AP2722" t="str">
        <f t="shared" si="524"/>
        <v/>
      </c>
      <c r="AQ2722" t="str">
        <f t="shared" si="525"/>
        <v/>
      </c>
      <c r="AR2722">
        <f t="shared" si="526"/>
        <v>-8.9700000000000006</v>
      </c>
      <c r="AS2722" t="str">
        <f t="shared" si="527"/>
        <v>5X205570E4-2</v>
      </c>
      <c r="AT2722" t="str">
        <f>IFERROR(IF(VLOOKUP(Y2722,vlookup!$I$2:$J$9,1,0)=Y2722,VLOOKUP(Y2722,vlookup!$I$2:$J$9,2,0),PROPER(Y2722)),PROPER(Y2722))</f>
        <v>Parts</v>
      </c>
      <c r="AU2722" t="str">
        <f>IFERROR(IF(B2722=VLOOKUP(B2722,vlookup!$L$2:$L$10,1,0),"Yes","No"),"No")</f>
        <v>No</v>
      </c>
    </row>
    <row r="2723" spans="1:47" ht="14.45" customHeight="1" x14ac:dyDescent="0.25">
      <c r="A2723" t="s">
        <v>1832</v>
      </c>
      <c r="B2723" s="31" t="s">
        <v>1833</v>
      </c>
      <c r="C2723">
        <v>2</v>
      </c>
      <c r="D2723">
        <v>1</v>
      </c>
      <c r="E2723" t="s">
        <v>382</v>
      </c>
      <c r="F2723" t="s">
        <v>205</v>
      </c>
      <c r="G2723" t="s">
        <v>950</v>
      </c>
      <c r="H2723" t="s">
        <v>1834</v>
      </c>
      <c r="I2723">
        <v>85660</v>
      </c>
      <c r="J2723" s="19">
        <v>41767</v>
      </c>
      <c r="K2723" s="19">
        <v>41790</v>
      </c>
      <c r="L2723">
        <v>201405</v>
      </c>
      <c r="M2723" s="19">
        <v>41760</v>
      </c>
      <c r="N2723">
        <v>24616</v>
      </c>
      <c r="O2723" t="s">
        <v>1076</v>
      </c>
      <c r="P2723" t="s">
        <v>1762</v>
      </c>
      <c r="Q2723" t="s">
        <v>924</v>
      </c>
      <c r="R2723">
        <v>1027230</v>
      </c>
      <c r="S2723" s="19">
        <v>42241</v>
      </c>
      <c r="T2723">
        <v>100561</v>
      </c>
      <c r="U2723" t="s">
        <v>357</v>
      </c>
      <c r="V2723" s="19">
        <v>42257</v>
      </c>
      <c r="W2723" t="s">
        <v>2804</v>
      </c>
      <c r="X2723" t="s">
        <v>2805</v>
      </c>
      <c r="Y2723" t="s">
        <v>95</v>
      </c>
      <c r="Z2723" t="s">
        <v>369</v>
      </c>
      <c r="AA2723" s="29">
        <v>-1271.3599999999999</v>
      </c>
      <c r="AB2723">
        <v>0</v>
      </c>
      <c r="AC2723">
        <f t="shared" si="516"/>
        <v>2015</v>
      </c>
      <c r="AD2723">
        <f t="shared" si="517"/>
        <v>9</v>
      </c>
      <c r="AE2723">
        <f t="shared" si="518"/>
        <v>2014</v>
      </c>
      <c r="AF2723">
        <f t="shared" si="519"/>
        <v>5</v>
      </c>
      <c r="AG2723" t="str">
        <f>VLOOKUP(F2723,vlookup!$A$2:$E$660,2,0)</f>
        <v>Retained</v>
      </c>
      <c r="AH2723" t="str">
        <f>VLOOKUP(F2723,vlookup!$A$2:$E$660,3,0)</f>
        <v>Service Contract</v>
      </c>
      <c r="AI2723" t="str">
        <f>VLOOKUP(F2723,vlookup!$A$2:$E$660,4,0)</f>
        <v>Used Car Programs</v>
      </c>
      <c r="AJ2723" t="str">
        <f>VLOOKUP(F2723,vlookup!$A$2:$E$660,5,0)</f>
        <v>High Mileage</v>
      </c>
      <c r="AL2723">
        <f t="shared" si="520"/>
        <v>23</v>
      </c>
      <c r="AM2723">
        <f t="shared" si="521"/>
        <v>482</v>
      </c>
      <c r="AN2723">
        <f t="shared" si="522"/>
        <v>14901</v>
      </c>
      <c r="AO2723" t="str">
        <f t="shared" si="523"/>
        <v/>
      </c>
      <c r="AP2723" t="str">
        <f t="shared" si="524"/>
        <v/>
      </c>
      <c r="AQ2723" t="str">
        <f t="shared" si="525"/>
        <v/>
      </c>
      <c r="AR2723">
        <f t="shared" si="526"/>
        <v>-1271.3599999999999</v>
      </c>
      <c r="AS2723" t="str">
        <f t="shared" si="527"/>
        <v>5X205570E4-2</v>
      </c>
      <c r="AT2723" t="str">
        <f>IFERROR(IF(VLOOKUP(Y2723,vlookup!$I$2:$J$9,1,0)=Y2723,VLOOKUP(Y2723,vlookup!$I$2:$J$9,2,0),PROPER(Y2723)),PROPER(Y2723))</f>
        <v>Parts</v>
      </c>
      <c r="AU2723" t="str">
        <f>IFERROR(IF(B2723=VLOOKUP(B2723,vlookup!$L$2:$L$10,1,0),"Yes","No"),"No")</f>
        <v>No</v>
      </c>
    </row>
    <row r="2724" spans="1:47" ht="14.45" customHeight="1" x14ac:dyDescent="0.25">
      <c r="A2724" t="s">
        <v>2434</v>
      </c>
      <c r="B2724" s="31" t="s">
        <v>3626</v>
      </c>
      <c r="C2724">
        <v>4</v>
      </c>
      <c r="D2724">
        <v>1</v>
      </c>
      <c r="E2724" t="s">
        <v>382</v>
      </c>
      <c r="F2724" t="s">
        <v>205</v>
      </c>
      <c r="G2724" t="s">
        <v>1837</v>
      </c>
      <c r="H2724" t="s">
        <v>2435</v>
      </c>
      <c r="I2724">
        <v>147997</v>
      </c>
      <c r="J2724" s="19">
        <v>42815</v>
      </c>
      <c r="K2724" s="19">
        <v>42825</v>
      </c>
      <c r="L2724">
        <v>201703</v>
      </c>
      <c r="M2724" s="19">
        <v>42795</v>
      </c>
      <c r="N2724">
        <v>24617</v>
      </c>
      <c r="O2724" t="s">
        <v>1070</v>
      </c>
      <c r="P2724" t="s">
        <v>3217</v>
      </c>
      <c r="Q2724" t="s">
        <v>930</v>
      </c>
      <c r="R2724">
        <v>26525</v>
      </c>
      <c r="S2724" s="19">
        <v>43096</v>
      </c>
      <c r="T2724">
        <v>159499</v>
      </c>
      <c r="U2724" t="s">
        <v>356</v>
      </c>
      <c r="V2724" s="19">
        <v>43098</v>
      </c>
      <c r="W2724" t="s">
        <v>362</v>
      </c>
      <c r="X2724" t="s">
        <v>363</v>
      </c>
      <c r="Y2724" t="s">
        <v>95</v>
      </c>
      <c r="Z2724" t="s">
        <v>358</v>
      </c>
      <c r="AA2724" s="29">
        <v>-279.60000000000002</v>
      </c>
      <c r="AB2724">
        <v>0</v>
      </c>
      <c r="AC2724">
        <f t="shared" si="516"/>
        <v>2017</v>
      </c>
      <c r="AD2724">
        <f t="shared" si="517"/>
        <v>12</v>
      </c>
      <c r="AE2724">
        <f t="shared" si="518"/>
        <v>2017</v>
      </c>
      <c r="AF2724">
        <f t="shared" si="519"/>
        <v>3</v>
      </c>
      <c r="AG2724" t="str">
        <f>VLOOKUP(F2724,vlookup!$A$2:$E$660,2,0)</f>
        <v>Retained</v>
      </c>
      <c r="AH2724" t="str">
        <f>VLOOKUP(F2724,vlookup!$A$2:$E$660,3,0)</f>
        <v>Service Contract</v>
      </c>
      <c r="AI2724" t="str">
        <f>VLOOKUP(F2724,vlookup!$A$2:$E$660,4,0)</f>
        <v>Used Car Programs</v>
      </c>
      <c r="AJ2724" t="str">
        <f>VLOOKUP(F2724,vlookup!$A$2:$E$660,5,0)</f>
        <v>High Mileage</v>
      </c>
      <c r="AL2724">
        <f t="shared" si="520"/>
        <v>10</v>
      </c>
      <c r="AM2724">
        <f t="shared" si="521"/>
        <v>278</v>
      </c>
      <c r="AN2724">
        <f t="shared" si="522"/>
        <v>11502</v>
      </c>
      <c r="AO2724" t="str">
        <f t="shared" si="523"/>
        <v/>
      </c>
      <c r="AP2724" t="str">
        <f t="shared" si="524"/>
        <v/>
      </c>
      <c r="AQ2724" t="str">
        <f t="shared" si="525"/>
        <v/>
      </c>
      <c r="AR2724">
        <f t="shared" si="526"/>
        <v>-279.60000000000002</v>
      </c>
      <c r="AS2724" t="str">
        <f t="shared" si="527"/>
        <v>102252460-4</v>
      </c>
      <c r="AT2724" t="str">
        <f>IFERROR(IF(VLOOKUP(Y2724,vlookup!$I$2:$J$9,1,0)=Y2724,VLOOKUP(Y2724,vlookup!$I$2:$J$9,2,0),PROPER(Y2724)),PROPER(Y2724))</f>
        <v>Parts</v>
      </c>
      <c r="AU2724" t="str">
        <f>IFERROR(IF(B2724=VLOOKUP(B2724,vlookup!$L$2:$L$10,1,0),"Yes","No"),"No")</f>
        <v>No</v>
      </c>
    </row>
    <row r="2725" spans="1:47" ht="14.45" customHeight="1" x14ac:dyDescent="0.25">
      <c r="A2725" t="s">
        <v>2745</v>
      </c>
      <c r="B2725" s="31" t="s">
        <v>2746</v>
      </c>
      <c r="C2725">
        <v>1</v>
      </c>
      <c r="D2725">
        <v>1</v>
      </c>
      <c r="E2725" t="s">
        <v>382</v>
      </c>
      <c r="F2725" t="s">
        <v>60</v>
      </c>
      <c r="G2725" t="s">
        <v>1837</v>
      </c>
      <c r="H2725" t="s">
        <v>2747</v>
      </c>
      <c r="I2725">
        <v>137602</v>
      </c>
      <c r="J2725" s="19">
        <v>41665</v>
      </c>
      <c r="K2725" s="19">
        <v>41697</v>
      </c>
      <c r="L2725">
        <v>201402</v>
      </c>
      <c r="M2725" s="19">
        <v>41671</v>
      </c>
      <c r="N2725">
        <v>24616</v>
      </c>
      <c r="O2725" t="s">
        <v>1076</v>
      </c>
      <c r="P2725" t="s">
        <v>1406</v>
      </c>
      <c r="Q2725" t="s">
        <v>924</v>
      </c>
      <c r="R2725" t="s">
        <v>1577</v>
      </c>
      <c r="S2725" s="19">
        <v>41743</v>
      </c>
      <c r="T2725">
        <v>138368</v>
      </c>
      <c r="U2725" t="s">
        <v>357</v>
      </c>
      <c r="V2725" s="19">
        <v>41764</v>
      </c>
      <c r="W2725" t="s">
        <v>372</v>
      </c>
      <c r="X2725" t="s">
        <v>373</v>
      </c>
      <c r="Y2725" t="s">
        <v>95</v>
      </c>
      <c r="Z2725" t="s">
        <v>369</v>
      </c>
      <c r="AA2725" s="29">
        <v>-100</v>
      </c>
      <c r="AB2725">
        <v>0</v>
      </c>
      <c r="AC2725">
        <f t="shared" si="516"/>
        <v>2014</v>
      </c>
      <c r="AD2725">
        <f t="shared" si="517"/>
        <v>5</v>
      </c>
      <c r="AE2725">
        <f t="shared" si="518"/>
        <v>2014</v>
      </c>
      <c r="AF2725">
        <f t="shared" si="519"/>
        <v>1</v>
      </c>
      <c r="AG2725" t="str">
        <f>VLOOKUP(F2725,vlookup!$A$2:$E$660,2,0)</f>
        <v>Retained</v>
      </c>
      <c r="AH2725" t="str">
        <f>VLOOKUP(F2725,vlookup!$A$2:$E$660,3,0)</f>
        <v>Service Contract</v>
      </c>
      <c r="AI2725" t="str">
        <f>VLOOKUP(F2725,vlookup!$A$2:$E$660,4,0)</f>
        <v>Used Car Programs</v>
      </c>
      <c r="AJ2725" t="str">
        <f>VLOOKUP(F2725,vlookup!$A$2:$E$660,5,0)</f>
        <v>High Mileage</v>
      </c>
      <c r="AL2725">
        <f t="shared" si="520"/>
        <v>31</v>
      </c>
      <c r="AM2725">
        <f t="shared" si="521"/>
        <v>99</v>
      </c>
      <c r="AN2725">
        <f t="shared" si="522"/>
        <v>766</v>
      </c>
      <c r="AO2725" t="str">
        <f t="shared" si="523"/>
        <v/>
      </c>
      <c r="AP2725" t="str">
        <f t="shared" si="524"/>
        <v/>
      </c>
      <c r="AQ2725" t="str">
        <f t="shared" si="525"/>
        <v/>
      </c>
      <c r="AR2725">
        <f t="shared" si="526"/>
        <v>-100</v>
      </c>
      <c r="AS2725" t="str">
        <f t="shared" si="527"/>
        <v>65033840A4Y-1</v>
      </c>
      <c r="AT2725" t="str">
        <f>IFERROR(IF(VLOOKUP(Y2725,vlookup!$I$2:$J$9,1,0)=Y2725,VLOOKUP(Y2725,vlookup!$I$2:$J$9,2,0),PROPER(Y2725)),PROPER(Y2725))</f>
        <v>Parts</v>
      </c>
      <c r="AU2725" t="str">
        <f>IFERROR(IF(B2725=VLOOKUP(B2725,vlookup!$L$2:$L$10,1,0),"Yes","No"),"No")</f>
        <v>No</v>
      </c>
    </row>
    <row r="2726" spans="1:47" ht="14.45" customHeight="1" x14ac:dyDescent="0.25">
      <c r="A2726" t="s">
        <v>2745</v>
      </c>
      <c r="B2726" s="31" t="s">
        <v>2746</v>
      </c>
      <c r="C2726">
        <v>1</v>
      </c>
      <c r="D2726">
        <v>3</v>
      </c>
      <c r="E2726" t="s">
        <v>382</v>
      </c>
      <c r="F2726" t="s">
        <v>60</v>
      </c>
      <c r="G2726" t="s">
        <v>1837</v>
      </c>
      <c r="H2726" t="s">
        <v>2747</v>
      </c>
      <c r="I2726">
        <v>137602</v>
      </c>
      <c r="J2726" s="19">
        <v>41665</v>
      </c>
      <c r="K2726" s="19">
        <v>41697</v>
      </c>
      <c r="L2726">
        <v>201402</v>
      </c>
      <c r="M2726" s="19">
        <v>41671</v>
      </c>
      <c r="N2726">
        <v>24616</v>
      </c>
      <c r="O2726" t="s">
        <v>1076</v>
      </c>
      <c r="P2726" t="s">
        <v>3438</v>
      </c>
      <c r="Q2726" t="s">
        <v>2563</v>
      </c>
      <c r="R2726">
        <v>4253731</v>
      </c>
      <c r="S2726" s="19">
        <v>41743</v>
      </c>
      <c r="T2726">
        <v>138368</v>
      </c>
      <c r="U2726" t="s">
        <v>357</v>
      </c>
      <c r="V2726" s="19">
        <v>41744</v>
      </c>
      <c r="W2726" t="s">
        <v>976</v>
      </c>
      <c r="X2726" t="s">
        <v>977</v>
      </c>
      <c r="Y2726" t="s">
        <v>95</v>
      </c>
      <c r="Z2726" t="s">
        <v>369</v>
      </c>
      <c r="AA2726" s="29">
        <v>-1800</v>
      </c>
      <c r="AB2726">
        <v>0</v>
      </c>
      <c r="AC2726">
        <f t="shared" si="516"/>
        <v>2014</v>
      </c>
      <c r="AD2726">
        <f t="shared" si="517"/>
        <v>4</v>
      </c>
      <c r="AE2726">
        <f t="shared" si="518"/>
        <v>2014</v>
      </c>
      <c r="AF2726">
        <f t="shared" si="519"/>
        <v>1</v>
      </c>
      <c r="AG2726" t="str">
        <f>VLOOKUP(F2726,vlookup!$A$2:$E$660,2,0)</f>
        <v>Retained</v>
      </c>
      <c r="AH2726" t="str">
        <f>VLOOKUP(F2726,vlookup!$A$2:$E$660,3,0)</f>
        <v>Service Contract</v>
      </c>
      <c r="AI2726" t="str">
        <f>VLOOKUP(F2726,vlookup!$A$2:$E$660,4,0)</f>
        <v>Used Car Programs</v>
      </c>
      <c r="AJ2726" t="str">
        <f>VLOOKUP(F2726,vlookup!$A$2:$E$660,5,0)</f>
        <v>High Mileage</v>
      </c>
      <c r="AL2726">
        <f t="shared" si="520"/>
        <v>31</v>
      </c>
      <c r="AM2726">
        <f t="shared" si="521"/>
        <v>79</v>
      </c>
      <c r="AN2726">
        <f t="shared" si="522"/>
        <v>766</v>
      </c>
      <c r="AO2726" t="str">
        <f t="shared" si="523"/>
        <v/>
      </c>
      <c r="AP2726" t="str">
        <f t="shared" si="524"/>
        <v/>
      </c>
      <c r="AQ2726">
        <f t="shared" si="525"/>
        <v>-1800</v>
      </c>
      <c r="AR2726" t="str">
        <f t="shared" si="526"/>
        <v/>
      </c>
      <c r="AS2726" t="str">
        <f t="shared" si="527"/>
        <v>65033840A4Y-1</v>
      </c>
      <c r="AT2726" t="str">
        <f>IFERROR(IF(VLOOKUP(Y2726,vlookup!$I$2:$J$9,1,0)=Y2726,VLOOKUP(Y2726,vlookup!$I$2:$J$9,2,0),PROPER(Y2726)),PROPER(Y2726))</f>
        <v>Parts</v>
      </c>
      <c r="AU2726" t="str">
        <f>IFERROR(IF(B2726=VLOOKUP(B2726,vlookup!$L$2:$L$10,1,0),"Yes","No"),"No")</f>
        <v>No</v>
      </c>
    </row>
    <row r="2727" spans="1:47" ht="14.45" customHeight="1" x14ac:dyDescent="0.25">
      <c r="A2727" t="s">
        <v>1835</v>
      </c>
      <c r="B2727" s="31" t="s">
        <v>1836</v>
      </c>
      <c r="C2727">
        <v>1</v>
      </c>
      <c r="D2727">
        <v>1</v>
      </c>
      <c r="E2727" t="s">
        <v>382</v>
      </c>
      <c r="F2727" t="s">
        <v>205</v>
      </c>
      <c r="G2727" t="s">
        <v>1837</v>
      </c>
      <c r="H2727" t="s">
        <v>1838</v>
      </c>
      <c r="I2727">
        <v>92872</v>
      </c>
      <c r="J2727" s="19">
        <v>41923</v>
      </c>
      <c r="K2727" s="19">
        <v>41968</v>
      </c>
      <c r="L2727">
        <v>201411</v>
      </c>
      <c r="M2727" s="19">
        <v>41944</v>
      </c>
      <c r="N2727">
        <v>24617</v>
      </c>
      <c r="O2727" t="s">
        <v>1070</v>
      </c>
      <c r="P2727" t="s">
        <v>1839</v>
      </c>
      <c r="Q2727" t="s">
        <v>924</v>
      </c>
      <c r="R2727">
        <v>36700168475</v>
      </c>
      <c r="S2727" s="19">
        <v>42408</v>
      </c>
      <c r="T2727">
        <v>110407</v>
      </c>
      <c r="U2727" t="s">
        <v>357</v>
      </c>
      <c r="V2727" s="19">
        <v>42409</v>
      </c>
      <c r="W2727" t="s">
        <v>3218</v>
      </c>
      <c r="X2727" t="s">
        <v>3219</v>
      </c>
      <c r="Y2727" t="s">
        <v>95</v>
      </c>
      <c r="Z2727" t="s">
        <v>578</v>
      </c>
      <c r="AA2727" s="29">
        <v>-359.56</v>
      </c>
      <c r="AB2727">
        <v>0</v>
      </c>
      <c r="AC2727">
        <f t="shared" si="516"/>
        <v>2016</v>
      </c>
      <c r="AD2727">
        <f t="shared" si="517"/>
        <v>2</v>
      </c>
      <c r="AE2727">
        <f t="shared" si="518"/>
        <v>2014</v>
      </c>
      <c r="AF2727">
        <f t="shared" si="519"/>
        <v>10</v>
      </c>
      <c r="AG2727" t="str">
        <f>VLOOKUP(F2727,vlookup!$A$2:$E$660,2,0)</f>
        <v>Retained</v>
      </c>
      <c r="AH2727" t="str">
        <f>VLOOKUP(F2727,vlookup!$A$2:$E$660,3,0)</f>
        <v>Service Contract</v>
      </c>
      <c r="AI2727" t="str">
        <f>VLOOKUP(F2727,vlookup!$A$2:$E$660,4,0)</f>
        <v>Used Car Programs</v>
      </c>
      <c r="AJ2727" t="str">
        <f>VLOOKUP(F2727,vlookup!$A$2:$E$660,5,0)</f>
        <v>High Mileage</v>
      </c>
      <c r="AL2727">
        <f t="shared" si="520"/>
        <v>44</v>
      </c>
      <c r="AM2727">
        <f t="shared" si="521"/>
        <v>478</v>
      </c>
      <c r="AN2727">
        <f t="shared" si="522"/>
        <v>17535</v>
      </c>
      <c r="AO2727" t="str">
        <f t="shared" si="523"/>
        <v/>
      </c>
      <c r="AP2727" t="str">
        <f t="shared" si="524"/>
        <v/>
      </c>
      <c r="AQ2727" t="str">
        <f t="shared" si="525"/>
        <v/>
      </c>
      <c r="AR2727">
        <f t="shared" si="526"/>
        <v>-359.56</v>
      </c>
      <c r="AS2727" t="str">
        <f t="shared" si="527"/>
        <v>72145064J4-1</v>
      </c>
      <c r="AT2727" t="str">
        <f>IFERROR(IF(VLOOKUP(Y2727,vlookup!$I$2:$J$9,1,0)=Y2727,VLOOKUP(Y2727,vlookup!$I$2:$J$9,2,0),PROPER(Y2727)),PROPER(Y2727))</f>
        <v>Parts</v>
      </c>
      <c r="AU2727" t="str">
        <f>IFERROR(IF(B2727=VLOOKUP(B2727,vlookup!$L$2:$L$10,1,0),"Yes","No"),"No")</f>
        <v>No</v>
      </c>
    </row>
    <row r="2728" spans="1:47" ht="14.45" customHeight="1" x14ac:dyDescent="0.25">
      <c r="A2728" t="s">
        <v>1835</v>
      </c>
      <c r="B2728" s="31" t="s">
        <v>1836</v>
      </c>
      <c r="C2728">
        <v>1</v>
      </c>
      <c r="D2728">
        <v>1</v>
      </c>
      <c r="E2728" t="s">
        <v>382</v>
      </c>
      <c r="F2728" t="s">
        <v>205</v>
      </c>
      <c r="G2728" t="s">
        <v>1837</v>
      </c>
      <c r="H2728" t="s">
        <v>1838</v>
      </c>
      <c r="I2728">
        <v>92872</v>
      </c>
      <c r="J2728" s="19">
        <v>41923</v>
      </c>
      <c r="K2728" s="19">
        <v>41968</v>
      </c>
      <c r="L2728">
        <v>201411</v>
      </c>
      <c r="M2728" s="19">
        <v>41944</v>
      </c>
      <c r="N2728">
        <v>24617</v>
      </c>
      <c r="O2728" t="s">
        <v>1070</v>
      </c>
      <c r="P2728" t="s">
        <v>1839</v>
      </c>
      <c r="Q2728" t="s">
        <v>924</v>
      </c>
      <c r="R2728">
        <v>36700168475</v>
      </c>
      <c r="S2728" s="19">
        <v>42408</v>
      </c>
      <c r="T2728">
        <v>110407</v>
      </c>
      <c r="U2728" t="s">
        <v>357</v>
      </c>
      <c r="V2728" s="19">
        <v>42409</v>
      </c>
      <c r="W2728" t="s">
        <v>3220</v>
      </c>
      <c r="X2728" t="s">
        <v>3221</v>
      </c>
      <c r="Y2728" t="s">
        <v>95</v>
      </c>
      <c r="Z2728" t="s">
        <v>578</v>
      </c>
      <c r="AA2728" s="29">
        <v>-313.45999999999998</v>
      </c>
      <c r="AB2728">
        <v>0</v>
      </c>
      <c r="AC2728">
        <f t="shared" si="516"/>
        <v>2016</v>
      </c>
      <c r="AD2728">
        <f t="shared" si="517"/>
        <v>2</v>
      </c>
      <c r="AE2728">
        <f t="shared" si="518"/>
        <v>2014</v>
      </c>
      <c r="AF2728">
        <f t="shared" si="519"/>
        <v>10</v>
      </c>
      <c r="AG2728" t="str">
        <f>VLOOKUP(F2728,vlookup!$A$2:$E$660,2,0)</f>
        <v>Retained</v>
      </c>
      <c r="AH2728" t="str">
        <f>VLOOKUP(F2728,vlookup!$A$2:$E$660,3,0)</f>
        <v>Service Contract</v>
      </c>
      <c r="AI2728" t="str">
        <f>VLOOKUP(F2728,vlookup!$A$2:$E$660,4,0)</f>
        <v>Used Car Programs</v>
      </c>
      <c r="AJ2728" t="str">
        <f>VLOOKUP(F2728,vlookup!$A$2:$E$660,5,0)</f>
        <v>High Mileage</v>
      </c>
      <c r="AL2728">
        <f t="shared" si="520"/>
        <v>44</v>
      </c>
      <c r="AM2728">
        <f t="shared" si="521"/>
        <v>478</v>
      </c>
      <c r="AN2728">
        <f t="shared" si="522"/>
        <v>17535</v>
      </c>
      <c r="AO2728" t="str">
        <f t="shared" si="523"/>
        <v/>
      </c>
      <c r="AP2728" t="str">
        <f t="shared" si="524"/>
        <v/>
      </c>
      <c r="AQ2728" t="str">
        <f t="shared" si="525"/>
        <v/>
      </c>
      <c r="AR2728">
        <f t="shared" si="526"/>
        <v>-313.45999999999998</v>
      </c>
      <c r="AS2728" t="str">
        <f t="shared" si="527"/>
        <v>72145064J4-1</v>
      </c>
      <c r="AT2728" t="str">
        <f>IFERROR(IF(VLOOKUP(Y2728,vlookup!$I$2:$J$9,1,0)=Y2728,VLOOKUP(Y2728,vlookup!$I$2:$J$9,2,0),PROPER(Y2728)),PROPER(Y2728))</f>
        <v>Parts</v>
      </c>
      <c r="AU2728" t="str">
        <f>IFERROR(IF(B2728=VLOOKUP(B2728,vlookup!$L$2:$L$10,1,0),"Yes","No"),"No")</f>
        <v>No</v>
      </c>
    </row>
    <row r="2729" spans="1:47" ht="14.45" customHeight="1" x14ac:dyDescent="0.25">
      <c r="A2729" t="s">
        <v>1840</v>
      </c>
      <c r="B2729" s="31" t="s">
        <v>1841</v>
      </c>
      <c r="C2729">
        <v>1</v>
      </c>
      <c r="D2729">
        <v>1</v>
      </c>
      <c r="E2729" t="s">
        <v>382</v>
      </c>
      <c r="F2729" t="s">
        <v>60</v>
      </c>
      <c r="G2729" t="s">
        <v>3782</v>
      </c>
      <c r="H2729" t="s">
        <v>3783</v>
      </c>
      <c r="I2729">
        <v>132524</v>
      </c>
      <c r="J2729" s="19">
        <v>41245</v>
      </c>
      <c r="K2729" s="19">
        <v>41274</v>
      </c>
      <c r="L2729">
        <v>201212</v>
      </c>
      <c r="M2729" s="19">
        <v>41244</v>
      </c>
      <c r="N2729">
        <v>24616</v>
      </c>
      <c r="O2729" t="s">
        <v>1076</v>
      </c>
      <c r="P2729" t="s">
        <v>1842</v>
      </c>
      <c r="Q2729" t="s">
        <v>924</v>
      </c>
      <c r="R2729">
        <v>20130046</v>
      </c>
      <c r="S2729" s="19">
        <v>41318</v>
      </c>
      <c r="T2729">
        <v>137253</v>
      </c>
      <c r="U2729" t="s">
        <v>357</v>
      </c>
      <c r="V2729" s="19">
        <v>41324</v>
      </c>
      <c r="W2729" t="s">
        <v>3222</v>
      </c>
      <c r="X2729" t="s">
        <v>3223</v>
      </c>
      <c r="Y2729" t="s">
        <v>95</v>
      </c>
      <c r="Z2729" t="s">
        <v>582</v>
      </c>
      <c r="AA2729" s="29">
        <v>-182.65</v>
      </c>
      <c r="AB2729" t="s">
        <v>544</v>
      </c>
      <c r="AC2729">
        <f t="shared" si="516"/>
        <v>2013</v>
      </c>
      <c r="AD2729">
        <f t="shared" si="517"/>
        <v>2</v>
      </c>
      <c r="AE2729">
        <f t="shared" si="518"/>
        <v>2012</v>
      </c>
      <c r="AF2729">
        <f t="shared" si="519"/>
        <v>12</v>
      </c>
      <c r="AG2729" t="str">
        <f>VLOOKUP(F2729,vlookup!$A$2:$E$660,2,0)</f>
        <v>Retained</v>
      </c>
      <c r="AH2729" t="str">
        <f>VLOOKUP(F2729,vlookup!$A$2:$E$660,3,0)</f>
        <v>Service Contract</v>
      </c>
      <c r="AI2729" t="str">
        <f>VLOOKUP(F2729,vlookup!$A$2:$E$660,4,0)</f>
        <v>Used Car Programs</v>
      </c>
      <c r="AJ2729" t="str">
        <f>VLOOKUP(F2729,vlookup!$A$2:$E$660,5,0)</f>
        <v>High Mileage</v>
      </c>
      <c r="AL2729">
        <f t="shared" si="520"/>
        <v>29</v>
      </c>
      <c r="AM2729">
        <f t="shared" si="521"/>
        <v>77</v>
      </c>
      <c r="AN2729">
        <f t="shared" si="522"/>
        <v>4729</v>
      </c>
      <c r="AO2729" t="str">
        <f t="shared" si="523"/>
        <v/>
      </c>
      <c r="AP2729" t="str">
        <f t="shared" si="524"/>
        <v/>
      </c>
      <c r="AQ2729">
        <f t="shared" si="525"/>
        <v>-182.65</v>
      </c>
      <c r="AR2729" t="str">
        <f t="shared" si="526"/>
        <v/>
      </c>
      <c r="AS2729" t="str">
        <f t="shared" si="527"/>
        <v>60080086L2Y-1</v>
      </c>
      <c r="AT2729" t="str">
        <f>IFERROR(IF(VLOOKUP(Y2729,vlookup!$I$2:$J$9,1,0)=Y2729,VLOOKUP(Y2729,vlookup!$I$2:$J$9,2,0),PROPER(Y2729)),PROPER(Y2729))</f>
        <v>Parts</v>
      </c>
      <c r="AU2729" t="str">
        <f>IFERROR(IF(B2729=VLOOKUP(B2729,vlookup!$L$2:$L$10,1,0),"Yes","No"),"No")</f>
        <v>No</v>
      </c>
    </row>
    <row r="2730" spans="1:47" ht="14.45" customHeight="1" x14ac:dyDescent="0.25">
      <c r="A2730" t="s">
        <v>1840</v>
      </c>
      <c r="B2730" s="31" t="s">
        <v>1841</v>
      </c>
      <c r="C2730">
        <v>1</v>
      </c>
      <c r="D2730">
        <v>1</v>
      </c>
      <c r="E2730" t="s">
        <v>382</v>
      </c>
      <c r="F2730" t="s">
        <v>60</v>
      </c>
      <c r="G2730" t="s">
        <v>3782</v>
      </c>
      <c r="H2730" t="s">
        <v>3783</v>
      </c>
      <c r="I2730">
        <v>132524</v>
      </c>
      <c r="J2730" s="19">
        <v>41245</v>
      </c>
      <c r="K2730" s="19">
        <v>41274</v>
      </c>
      <c r="L2730">
        <v>201212</v>
      </c>
      <c r="M2730" s="19">
        <v>41244</v>
      </c>
      <c r="N2730">
        <v>24616</v>
      </c>
      <c r="O2730" t="s">
        <v>1076</v>
      </c>
      <c r="P2730" t="s">
        <v>1842</v>
      </c>
      <c r="Q2730" t="s">
        <v>924</v>
      </c>
      <c r="R2730">
        <v>20130046</v>
      </c>
      <c r="S2730" s="19">
        <v>41318</v>
      </c>
      <c r="T2730">
        <v>137253</v>
      </c>
      <c r="U2730" t="s">
        <v>357</v>
      </c>
      <c r="V2730" s="19">
        <v>41324</v>
      </c>
      <c r="W2730" t="s">
        <v>3224</v>
      </c>
      <c r="X2730" t="s">
        <v>3225</v>
      </c>
      <c r="Y2730" t="s">
        <v>95</v>
      </c>
      <c r="Z2730" t="s">
        <v>582</v>
      </c>
      <c r="AA2730" s="29">
        <v>-214.23</v>
      </c>
      <c r="AB2730" t="s">
        <v>544</v>
      </c>
      <c r="AC2730">
        <f t="shared" si="516"/>
        <v>2013</v>
      </c>
      <c r="AD2730">
        <f t="shared" si="517"/>
        <v>2</v>
      </c>
      <c r="AE2730">
        <f t="shared" si="518"/>
        <v>2012</v>
      </c>
      <c r="AF2730">
        <f t="shared" si="519"/>
        <v>12</v>
      </c>
      <c r="AG2730" t="str">
        <f>VLOOKUP(F2730,vlookup!$A$2:$E$660,2,0)</f>
        <v>Retained</v>
      </c>
      <c r="AH2730" t="str">
        <f>VLOOKUP(F2730,vlookup!$A$2:$E$660,3,0)</f>
        <v>Service Contract</v>
      </c>
      <c r="AI2730" t="str">
        <f>VLOOKUP(F2730,vlookup!$A$2:$E$660,4,0)</f>
        <v>Used Car Programs</v>
      </c>
      <c r="AJ2730" t="str">
        <f>VLOOKUP(F2730,vlookup!$A$2:$E$660,5,0)</f>
        <v>High Mileage</v>
      </c>
      <c r="AL2730">
        <f t="shared" si="520"/>
        <v>29</v>
      </c>
      <c r="AM2730">
        <f t="shared" si="521"/>
        <v>77</v>
      </c>
      <c r="AN2730">
        <f t="shared" si="522"/>
        <v>4729</v>
      </c>
      <c r="AO2730" t="str">
        <f t="shared" si="523"/>
        <v/>
      </c>
      <c r="AP2730" t="str">
        <f t="shared" si="524"/>
        <v/>
      </c>
      <c r="AQ2730">
        <f t="shared" si="525"/>
        <v>-214.23</v>
      </c>
      <c r="AR2730" t="str">
        <f t="shared" si="526"/>
        <v/>
      </c>
      <c r="AS2730" t="str">
        <f t="shared" si="527"/>
        <v>60080086L2Y-1</v>
      </c>
      <c r="AT2730" t="str">
        <f>IFERROR(IF(VLOOKUP(Y2730,vlookup!$I$2:$J$9,1,0)=Y2730,VLOOKUP(Y2730,vlookup!$I$2:$J$9,2,0),PROPER(Y2730)),PROPER(Y2730))</f>
        <v>Parts</v>
      </c>
      <c r="AU2730" t="str">
        <f>IFERROR(IF(B2730=VLOOKUP(B2730,vlookup!$L$2:$L$10,1,0),"Yes","No"),"No")</f>
        <v>No</v>
      </c>
    </row>
    <row r="2731" spans="1:47" ht="14.45" customHeight="1" x14ac:dyDescent="0.25">
      <c r="A2731" t="s">
        <v>1843</v>
      </c>
      <c r="B2731" s="31" t="s">
        <v>1844</v>
      </c>
      <c r="C2731">
        <v>1</v>
      </c>
      <c r="D2731">
        <v>1</v>
      </c>
      <c r="E2731" t="s">
        <v>382</v>
      </c>
      <c r="F2731" t="s">
        <v>238</v>
      </c>
      <c r="G2731" t="s">
        <v>952</v>
      </c>
      <c r="H2731" t="s">
        <v>1845</v>
      </c>
      <c r="I2731">
        <v>133642</v>
      </c>
      <c r="J2731" s="19">
        <v>42154</v>
      </c>
      <c r="K2731" s="19">
        <v>42242</v>
      </c>
      <c r="L2731">
        <v>201508</v>
      </c>
      <c r="M2731" s="19">
        <v>42217</v>
      </c>
      <c r="N2731">
        <v>24617</v>
      </c>
      <c r="O2731" t="s">
        <v>1070</v>
      </c>
      <c r="P2731" t="s">
        <v>1172</v>
      </c>
      <c r="Q2731" t="s">
        <v>924</v>
      </c>
      <c r="R2731">
        <v>8505</v>
      </c>
      <c r="S2731" s="19">
        <v>42234</v>
      </c>
      <c r="T2731">
        <v>136470</v>
      </c>
      <c r="U2731" t="s">
        <v>357</v>
      </c>
      <c r="V2731" s="19">
        <v>42418</v>
      </c>
      <c r="W2731" t="s">
        <v>362</v>
      </c>
      <c r="X2731" t="s">
        <v>363</v>
      </c>
      <c r="Y2731" t="s">
        <v>95</v>
      </c>
      <c r="Z2731" t="s">
        <v>358</v>
      </c>
      <c r="AA2731" s="29">
        <v>-313.54000000000002</v>
      </c>
      <c r="AB2731">
        <v>0</v>
      </c>
      <c r="AC2731">
        <f t="shared" si="516"/>
        <v>2016</v>
      </c>
      <c r="AD2731">
        <f t="shared" si="517"/>
        <v>2</v>
      </c>
      <c r="AE2731">
        <f t="shared" si="518"/>
        <v>2015</v>
      </c>
      <c r="AF2731">
        <f t="shared" si="519"/>
        <v>5</v>
      </c>
      <c r="AG2731" t="str">
        <f>VLOOKUP(F2731,vlookup!$A$2:$E$660,2,0)</f>
        <v>Retained</v>
      </c>
      <c r="AH2731" t="str">
        <f>VLOOKUP(F2731,vlookup!$A$2:$E$660,3,0)</f>
        <v>Service Contract</v>
      </c>
      <c r="AI2731" t="str">
        <f>VLOOKUP(F2731,vlookup!$A$2:$E$660,4,0)</f>
        <v>Used Car Programs</v>
      </c>
      <c r="AJ2731" t="str">
        <f>VLOOKUP(F2731,vlookup!$A$2:$E$660,5,0)</f>
        <v>High Mileage</v>
      </c>
      <c r="AL2731">
        <f t="shared" si="520"/>
        <v>86</v>
      </c>
      <c r="AM2731">
        <f t="shared" si="521"/>
        <v>258</v>
      </c>
      <c r="AN2731">
        <f t="shared" si="522"/>
        <v>2828</v>
      </c>
      <c r="AO2731" t="str">
        <f t="shared" si="523"/>
        <v/>
      </c>
      <c r="AP2731" t="str">
        <f t="shared" si="524"/>
        <v/>
      </c>
      <c r="AQ2731" t="str">
        <f t="shared" si="525"/>
        <v/>
      </c>
      <c r="AR2731">
        <f t="shared" si="526"/>
        <v>-313.54000000000002</v>
      </c>
      <c r="AS2731" t="str">
        <f t="shared" si="527"/>
        <v>65003367E5Y-1</v>
      </c>
      <c r="AT2731" t="str">
        <f>IFERROR(IF(VLOOKUP(Y2731,vlookup!$I$2:$J$9,1,0)=Y2731,VLOOKUP(Y2731,vlookup!$I$2:$J$9,2,0),PROPER(Y2731)),PROPER(Y2731))</f>
        <v>Parts</v>
      </c>
      <c r="AU2731" t="str">
        <f>IFERROR(IF(B2731=VLOOKUP(B2731,vlookup!$L$2:$L$10,1,0),"Yes","No"),"No")</f>
        <v>No</v>
      </c>
    </row>
    <row r="2732" spans="1:47" ht="14.45" customHeight="1" x14ac:dyDescent="0.25">
      <c r="A2732" t="s">
        <v>3226</v>
      </c>
      <c r="B2732" s="31" t="s">
        <v>3227</v>
      </c>
      <c r="C2732">
        <v>2</v>
      </c>
      <c r="D2732">
        <v>1</v>
      </c>
      <c r="E2732" t="s">
        <v>382</v>
      </c>
      <c r="F2732" t="s">
        <v>205</v>
      </c>
      <c r="G2732" t="s">
        <v>952</v>
      </c>
      <c r="H2732" t="s">
        <v>1845</v>
      </c>
      <c r="I2732">
        <v>81776</v>
      </c>
      <c r="J2732" s="19">
        <v>42054</v>
      </c>
      <c r="K2732" s="19">
        <v>42094</v>
      </c>
      <c r="L2732">
        <v>201503</v>
      </c>
      <c r="M2732" s="19">
        <v>42064</v>
      </c>
      <c r="N2732">
        <v>24616</v>
      </c>
      <c r="O2732" t="s">
        <v>1076</v>
      </c>
      <c r="P2732" t="s">
        <v>3228</v>
      </c>
      <c r="Q2732" t="s">
        <v>924</v>
      </c>
      <c r="R2732">
        <v>308128</v>
      </c>
      <c r="S2732" s="19">
        <v>42468</v>
      </c>
      <c r="T2732">
        <v>98473</v>
      </c>
      <c r="U2732" t="s">
        <v>356</v>
      </c>
      <c r="V2732" s="19">
        <v>42479</v>
      </c>
      <c r="W2732" t="s">
        <v>3229</v>
      </c>
      <c r="X2732" t="s">
        <v>3230</v>
      </c>
      <c r="Y2732" t="s">
        <v>95</v>
      </c>
      <c r="Z2732" t="s">
        <v>603</v>
      </c>
      <c r="AA2732" s="29">
        <v>-249.94</v>
      </c>
      <c r="AB2732">
        <v>0</v>
      </c>
      <c r="AC2732">
        <f t="shared" si="516"/>
        <v>2016</v>
      </c>
      <c r="AD2732">
        <f t="shared" si="517"/>
        <v>4</v>
      </c>
      <c r="AE2732">
        <f t="shared" si="518"/>
        <v>2015</v>
      </c>
      <c r="AF2732">
        <f t="shared" si="519"/>
        <v>2</v>
      </c>
      <c r="AG2732" t="str">
        <f>VLOOKUP(F2732,vlookup!$A$2:$E$660,2,0)</f>
        <v>Retained</v>
      </c>
      <c r="AH2732" t="str">
        <f>VLOOKUP(F2732,vlookup!$A$2:$E$660,3,0)</f>
        <v>Service Contract</v>
      </c>
      <c r="AI2732" t="str">
        <f>VLOOKUP(F2732,vlookup!$A$2:$E$660,4,0)</f>
        <v>Used Car Programs</v>
      </c>
      <c r="AJ2732" t="str">
        <f>VLOOKUP(F2732,vlookup!$A$2:$E$660,5,0)</f>
        <v>High Mileage</v>
      </c>
      <c r="AL2732">
        <f t="shared" si="520"/>
        <v>42</v>
      </c>
      <c r="AM2732">
        <f t="shared" si="521"/>
        <v>420</v>
      </c>
      <c r="AN2732">
        <f t="shared" si="522"/>
        <v>16697</v>
      </c>
      <c r="AO2732" t="str">
        <f t="shared" si="523"/>
        <v/>
      </c>
      <c r="AP2732" t="str">
        <f t="shared" si="524"/>
        <v/>
      </c>
      <c r="AQ2732" t="str">
        <f t="shared" si="525"/>
        <v/>
      </c>
      <c r="AR2732">
        <f t="shared" si="526"/>
        <v>-249.94</v>
      </c>
      <c r="AS2732" t="str">
        <f t="shared" si="527"/>
        <v>65000287B5-2</v>
      </c>
      <c r="AT2732" t="str">
        <f>IFERROR(IF(VLOOKUP(Y2732,vlookup!$I$2:$J$9,1,0)=Y2732,VLOOKUP(Y2732,vlookup!$I$2:$J$9,2,0),PROPER(Y2732)),PROPER(Y2732))</f>
        <v>Parts</v>
      </c>
      <c r="AU2732" t="str">
        <f>IFERROR(IF(B2732=VLOOKUP(B2732,vlookup!$L$2:$L$10,1,0),"Yes","No"),"No")</f>
        <v>No</v>
      </c>
    </row>
    <row r="2733" spans="1:47" ht="14.45" customHeight="1" x14ac:dyDescent="0.25">
      <c r="A2733" t="s">
        <v>3226</v>
      </c>
      <c r="B2733" s="31" t="s">
        <v>3227</v>
      </c>
      <c r="C2733">
        <v>2</v>
      </c>
      <c r="D2733">
        <v>1</v>
      </c>
      <c r="E2733" t="s">
        <v>382</v>
      </c>
      <c r="F2733" t="s">
        <v>205</v>
      </c>
      <c r="G2733" t="s">
        <v>952</v>
      </c>
      <c r="H2733" t="s">
        <v>1845</v>
      </c>
      <c r="I2733">
        <v>81776</v>
      </c>
      <c r="J2733" s="19">
        <v>42054</v>
      </c>
      <c r="K2733" s="19">
        <v>42094</v>
      </c>
      <c r="L2733">
        <v>201503</v>
      </c>
      <c r="M2733" s="19">
        <v>42064</v>
      </c>
      <c r="N2733">
        <v>24616</v>
      </c>
      <c r="O2733" t="s">
        <v>1076</v>
      </c>
      <c r="P2733" t="s">
        <v>3228</v>
      </c>
      <c r="Q2733" t="s">
        <v>924</v>
      </c>
      <c r="R2733">
        <v>308128</v>
      </c>
      <c r="S2733" s="19">
        <v>42468</v>
      </c>
      <c r="T2733">
        <v>98473</v>
      </c>
      <c r="U2733" t="s">
        <v>356</v>
      </c>
      <c r="V2733" s="19">
        <v>42479</v>
      </c>
      <c r="W2733" t="s">
        <v>3130</v>
      </c>
      <c r="X2733" t="s">
        <v>3131</v>
      </c>
      <c r="Y2733" t="s">
        <v>95</v>
      </c>
      <c r="Z2733" t="s">
        <v>603</v>
      </c>
      <c r="AA2733" s="29">
        <v>-187.05</v>
      </c>
      <c r="AB2733">
        <v>0</v>
      </c>
      <c r="AC2733">
        <f t="shared" si="516"/>
        <v>2016</v>
      </c>
      <c r="AD2733">
        <f t="shared" si="517"/>
        <v>4</v>
      </c>
      <c r="AE2733">
        <f t="shared" si="518"/>
        <v>2015</v>
      </c>
      <c r="AF2733">
        <f t="shared" si="519"/>
        <v>2</v>
      </c>
      <c r="AG2733" t="str">
        <f>VLOOKUP(F2733,vlookup!$A$2:$E$660,2,0)</f>
        <v>Retained</v>
      </c>
      <c r="AH2733" t="str">
        <f>VLOOKUP(F2733,vlookup!$A$2:$E$660,3,0)</f>
        <v>Service Contract</v>
      </c>
      <c r="AI2733" t="str">
        <f>VLOOKUP(F2733,vlookup!$A$2:$E$660,4,0)</f>
        <v>Used Car Programs</v>
      </c>
      <c r="AJ2733" t="str">
        <f>VLOOKUP(F2733,vlookup!$A$2:$E$660,5,0)</f>
        <v>High Mileage</v>
      </c>
      <c r="AL2733">
        <f t="shared" si="520"/>
        <v>42</v>
      </c>
      <c r="AM2733">
        <f t="shared" si="521"/>
        <v>420</v>
      </c>
      <c r="AN2733">
        <f t="shared" si="522"/>
        <v>16697</v>
      </c>
      <c r="AO2733" t="str">
        <f t="shared" si="523"/>
        <v/>
      </c>
      <c r="AP2733" t="str">
        <f t="shared" si="524"/>
        <v/>
      </c>
      <c r="AQ2733" t="str">
        <f t="shared" si="525"/>
        <v/>
      </c>
      <c r="AR2733">
        <f t="shared" si="526"/>
        <v>-187.05</v>
      </c>
      <c r="AS2733" t="str">
        <f t="shared" si="527"/>
        <v>65000287B5-2</v>
      </c>
      <c r="AT2733" t="str">
        <f>IFERROR(IF(VLOOKUP(Y2733,vlookup!$I$2:$J$9,1,0)=Y2733,VLOOKUP(Y2733,vlookup!$I$2:$J$9,2,0),PROPER(Y2733)),PROPER(Y2733))</f>
        <v>Parts</v>
      </c>
      <c r="AU2733" t="str">
        <f>IFERROR(IF(B2733=VLOOKUP(B2733,vlookup!$L$2:$L$10,1,0),"Yes","No"),"No")</f>
        <v>No</v>
      </c>
    </row>
    <row r="2734" spans="1:47" ht="14.45" customHeight="1" x14ac:dyDescent="0.25">
      <c r="A2734" t="s">
        <v>1846</v>
      </c>
      <c r="B2734" s="31" t="s">
        <v>1847</v>
      </c>
      <c r="C2734">
        <v>1</v>
      </c>
      <c r="D2734">
        <v>1</v>
      </c>
      <c r="E2734" t="s">
        <v>571</v>
      </c>
      <c r="F2734" t="s">
        <v>464</v>
      </c>
      <c r="G2734" t="s">
        <v>946</v>
      </c>
      <c r="H2734" t="s">
        <v>3784</v>
      </c>
      <c r="I2734">
        <v>91157</v>
      </c>
      <c r="J2734" s="19">
        <v>43194</v>
      </c>
      <c r="K2734" s="19">
        <v>43244</v>
      </c>
      <c r="L2734">
        <v>201805</v>
      </c>
      <c r="M2734" s="19">
        <v>43221</v>
      </c>
      <c r="N2734">
        <v>24616</v>
      </c>
      <c r="O2734" t="s">
        <v>1076</v>
      </c>
      <c r="P2734" t="s">
        <v>1848</v>
      </c>
      <c r="Q2734" t="s">
        <v>924</v>
      </c>
      <c r="R2734">
        <v>284837</v>
      </c>
      <c r="S2734" s="19">
        <v>43222</v>
      </c>
      <c r="T2734">
        <v>96189</v>
      </c>
      <c r="U2734" t="s">
        <v>356</v>
      </c>
      <c r="V2734" s="19">
        <v>43432</v>
      </c>
      <c r="W2734" t="s">
        <v>362</v>
      </c>
      <c r="X2734" t="s">
        <v>363</v>
      </c>
      <c r="Y2734" t="s">
        <v>95</v>
      </c>
      <c r="Z2734" t="s">
        <v>358</v>
      </c>
      <c r="AA2734" s="29">
        <v>-1176.3699999999999</v>
      </c>
      <c r="AB2734">
        <v>0</v>
      </c>
      <c r="AC2734">
        <f t="shared" si="516"/>
        <v>2018</v>
      </c>
      <c r="AD2734">
        <f t="shared" si="517"/>
        <v>11</v>
      </c>
      <c r="AE2734">
        <f t="shared" si="518"/>
        <v>2018</v>
      </c>
      <c r="AF2734">
        <f t="shared" si="519"/>
        <v>4</v>
      </c>
      <c r="AG2734" t="str">
        <f>VLOOKUP(F2734,vlookup!$A$2:$E$660,2,0)</f>
        <v>Retained</v>
      </c>
      <c r="AH2734" t="str">
        <f>VLOOKUP(F2734,vlookup!$A$2:$E$660,3,0)</f>
        <v>Service Contract</v>
      </c>
      <c r="AI2734" t="str">
        <f>VLOOKUP(F2734,vlookup!$A$2:$E$660,4,0)</f>
        <v>Used Car Programs</v>
      </c>
      <c r="AJ2734" t="str">
        <f>VLOOKUP(F2734,vlookup!$A$2:$E$660,5,0)</f>
        <v>High Mileage</v>
      </c>
      <c r="AL2734">
        <f t="shared" si="520"/>
        <v>50</v>
      </c>
      <c r="AM2734">
        <f t="shared" si="521"/>
        <v>234</v>
      </c>
      <c r="AN2734">
        <f t="shared" si="522"/>
        <v>5032</v>
      </c>
      <c r="AO2734" t="str">
        <f t="shared" si="523"/>
        <v/>
      </c>
      <c r="AP2734" t="str">
        <f t="shared" si="524"/>
        <v/>
      </c>
      <c r="AQ2734" t="str">
        <f t="shared" si="525"/>
        <v/>
      </c>
      <c r="AR2734">
        <f t="shared" si="526"/>
        <v>-1176.3699999999999</v>
      </c>
      <c r="AS2734" t="str">
        <f t="shared" si="527"/>
        <v>DA097634D8-1</v>
      </c>
      <c r="AT2734" t="str">
        <f>IFERROR(IF(VLOOKUP(Y2734,vlookup!$I$2:$J$9,1,0)=Y2734,VLOOKUP(Y2734,vlookup!$I$2:$J$9,2,0),PROPER(Y2734)),PROPER(Y2734))</f>
        <v>Parts</v>
      </c>
      <c r="AU2734" t="str">
        <f>IFERROR(IF(B2734=VLOOKUP(B2734,vlookup!$L$2:$L$10,1,0),"Yes","No"),"No")</f>
        <v>No</v>
      </c>
    </row>
    <row r="2735" spans="1:47" ht="14.45" customHeight="1" x14ac:dyDescent="0.25">
      <c r="A2735" t="s">
        <v>1849</v>
      </c>
      <c r="B2735" s="31" t="s">
        <v>1850</v>
      </c>
      <c r="C2735">
        <v>1</v>
      </c>
      <c r="D2735">
        <v>1</v>
      </c>
      <c r="E2735" t="s">
        <v>382</v>
      </c>
      <c r="F2735" t="s">
        <v>464</v>
      </c>
      <c r="G2735" t="s">
        <v>946</v>
      </c>
      <c r="H2735" t="s">
        <v>1851</v>
      </c>
      <c r="I2735">
        <v>121397</v>
      </c>
      <c r="J2735" s="19">
        <v>43752</v>
      </c>
      <c r="K2735" s="19">
        <v>43802</v>
      </c>
      <c r="L2735">
        <v>201911</v>
      </c>
      <c r="M2735" s="19">
        <v>43770</v>
      </c>
      <c r="N2735">
        <v>24616</v>
      </c>
      <c r="O2735" t="s">
        <v>1076</v>
      </c>
      <c r="P2735" t="s">
        <v>1852</v>
      </c>
      <c r="Q2735" t="s">
        <v>930</v>
      </c>
      <c r="R2735">
        <v>256122</v>
      </c>
      <c r="S2735" s="19">
        <v>44088</v>
      </c>
      <c r="T2735">
        <v>135989</v>
      </c>
      <c r="U2735" t="s">
        <v>356</v>
      </c>
      <c r="V2735" s="19">
        <v>44141</v>
      </c>
      <c r="W2735" t="s">
        <v>372</v>
      </c>
      <c r="X2735" t="s">
        <v>373</v>
      </c>
      <c r="Y2735" t="s">
        <v>95</v>
      </c>
      <c r="Z2735" t="s">
        <v>369</v>
      </c>
      <c r="AA2735" s="29">
        <v>-96.12</v>
      </c>
      <c r="AB2735">
        <v>0</v>
      </c>
      <c r="AC2735">
        <f t="shared" si="516"/>
        <v>2020</v>
      </c>
      <c r="AD2735">
        <f t="shared" si="517"/>
        <v>11</v>
      </c>
      <c r="AE2735">
        <f t="shared" si="518"/>
        <v>2019</v>
      </c>
      <c r="AF2735">
        <f t="shared" si="519"/>
        <v>10</v>
      </c>
      <c r="AG2735" t="str">
        <f>VLOOKUP(F2735,vlookup!$A$2:$E$660,2,0)</f>
        <v>Retained</v>
      </c>
      <c r="AH2735" t="str">
        <f>VLOOKUP(F2735,vlookup!$A$2:$E$660,3,0)</f>
        <v>Service Contract</v>
      </c>
      <c r="AI2735" t="str">
        <f>VLOOKUP(F2735,vlookup!$A$2:$E$660,4,0)</f>
        <v>Used Car Programs</v>
      </c>
      <c r="AJ2735" t="str">
        <f>VLOOKUP(F2735,vlookup!$A$2:$E$660,5,0)</f>
        <v>High Mileage</v>
      </c>
      <c r="AL2735">
        <f t="shared" si="520"/>
        <v>49</v>
      </c>
      <c r="AM2735">
        <f t="shared" si="521"/>
        <v>382</v>
      </c>
      <c r="AN2735">
        <f t="shared" si="522"/>
        <v>14592</v>
      </c>
      <c r="AO2735" t="str">
        <f t="shared" si="523"/>
        <v/>
      </c>
      <c r="AP2735" t="str">
        <f t="shared" si="524"/>
        <v/>
      </c>
      <c r="AQ2735" t="str">
        <f t="shared" si="525"/>
        <v/>
      </c>
      <c r="AR2735">
        <f t="shared" si="526"/>
        <v>-96.12</v>
      </c>
      <c r="AS2735" t="str">
        <f t="shared" si="527"/>
        <v>9U016404J9-1</v>
      </c>
      <c r="AT2735" t="str">
        <f>IFERROR(IF(VLOOKUP(Y2735,vlookup!$I$2:$J$9,1,0)=Y2735,VLOOKUP(Y2735,vlookup!$I$2:$J$9,2,0),PROPER(Y2735)),PROPER(Y2735))</f>
        <v>Parts</v>
      </c>
      <c r="AU2735" t="str">
        <f>IFERROR(IF(B2735=VLOOKUP(B2735,vlookup!$L$2:$L$10,1,0),"Yes","No"),"No")</f>
        <v>No</v>
      </c>
    </row>
    <row r="2736" spans="1:47" ht="14.45" customHeight="1" x14ac:dyDescent="0.25">
      <c r="A2736" t="s">
        <v>1849</v>
      </c>
      <c r="B2736" s="31" t="s">
        <v>1850</v>
      </c>
      <c r="C2736">
        <v>1</v>
      </c>
      <c r="D2736">
        <v>1</v>
      </c>
      <c r="E2736" t="s">
        <v>382</v>
      </c>
      <c r="F2736" t="s">
        <v>464</v>
      </c>
      <c r="G2736" t="s">
        <v>946</v>
      </c>
      <c r="H2736" t="s">
        <v>1851</v>
      </c>
      <c r="I2736">
        <v>121397</v>
      </c>
      <c r="J2736" s="19">
        <v>43752</v>
      </c>
      <c r="K2736" s="19">
        <v>43802</v>
      </c>
      <c r="L2736">
        <v>201911</v>
      </c>
      <c r="M2736" s="19">
        <v>43770</v>
      </c>
      <c r="N2736">
        <v>24616</v>
      </c>
      <c r="O2736" t="s">
        <v>1076</v>
      </c>
      <c r="P2736" t="s">
        <v>1852</v>
      </c>
      <c r="Q2736" t="s">
        <v>930</v>
      </c>
      <c r="R2736">
        <v>256122</v>
      </c>
      <c r="S2736" s="19">
        <v>44088</v>
      </c>
      <c r="T2736">
        <v>135989</v>
      </c>
      <c r="U2736" t="s">
        <v>356</v>
      </c>
      <c r="V2736" s="19">
        <v>44141</v>
      </c>
      <c r="W2736" t="s">
        <v>370</v>
      </c>
      <c r="X2736" t="s">
        <v>371</v>
      </c>
      <c r="Y2736" t="s">
        <v>95</v>
      </c>
      <c r="Z2736" t="s">
        <v>369</v>
      </c>
      <c r="AA2736" s="29">
        <v>-2580.65</v>
      </c>
      <c r="AB2736">
        <v>0</v>
      </c>
      <c r="AC2736">
        <f t="shared" si="516"/>
        <v>2020</v>
      </c>
      <c r="AD2736">
        <f t="shared" si="517"/>
        <v>11</v>
      </c>
      <c r="AE2736">
        <f t="shared" si="518"/>
        <v>2019</v>
      </c>
      <c r="AF2736">
        <f t="shared" si="519"/>
        <v>10</v>
      </c>
      <c r="AG2736" t="str">
        <f>VLOOKUP(F2736,vlookup!$A$2:$E$660,2,0)</f>
        <v>Retained</v>
      </c>
      <c r="AH2736" t="str">
        <f>VLOOKUP(F2736,vlookup!$A$2:$E$660,3,0)</f>
        <v>Service Contract</v>
      </c>
      <c r="AI2736" t="str">
        <f>VLOOKUP(F2736,vlookup!$A$2:$E$660,4,0)</f>
        <v>Used Car Programs</v>
      </c>
      <c r="AJ2736" t="str">
        <f>VLOOKUP(F2736,vlookup!$A$2:$E$660,5,0)</f>
        <v>High Mileage</v>
      </c>
      <c r="AL2736">
        <f t="shared" si="520"/>
        <v>49</v>
      </c>
      <c r="AM2736">
        <f t="shared" si="521"/>
        <v>382</v>
      </c>
      <c r="AN2736">
        <f t="shared" si="522"/>
        <v>14592</v>
      </c>
      <c r="AO2736" t="str">
        <f t="shared" si="523"/>
        <v/>
      </c>
      <c r="AP2736" t="str">
        <f t="shared" si="524"/>
        <v/>
      </c>
      <c r="AQ2736" t="str">
        <f t="shared" si="525"/>
        <v/>
      </c>
      <c r="AR2736">
        <f t="shared" si="526"/>
        <v>-2580.65</v>
      </c>
      <c r="AS2736" t="str">
        <f t="shared" si="527"/>
        <v>9U016404J9-1</v>
      </c>
      <c r="AT2736" t="str">
        <f>IFERROR(IF(VLOOKUP(Y2736,vlookup!$I$2:$J$9,1,0)=Y2736,VLOOKUP(Y2736,vlookup!$I$2:$J$9,2,0),PROPER(Y2736)),PROPER(Y2736))</f>
        <v>Parts</v>
      </c>
      <c r="AU2736" t="str">
        <f>IFERROR(IF(B2736=VLOOKUP(B2736,vlookup!$L$2:$L$10,1,0),"Yes","No"),"No")</f>
        <v>No</v>
      </c>
    </row>
    <row r="2737" spans="1:47" ht="14.45" customHeight="1" x14ac:dyDescent="0.25">
      <c r="A2737" t="s">
        <v>1853</v>
      </c>
      <c r="B2737" s="31" t="s">
        <v>1854</v>
      </c>
      <c r="C2737">
        <v>1</v>
      </c>
      <c r="D2737">
        <v>1</v>
      </c>
      <c r="E2737" t="s">
        <v>382</v>
      </c>
      <c r="F2737" t="s">
        <v>205</v>
      </c>
      <c r="G2737" t="s">
        <v>953</v>
      </c>
      <c r="H2737" t="s">
        <v>954</v>
      </c>
      <c r="I2737">
        <v>47268</v>
      </c>
      <c r="J2737" s="19">
        <v>41889</v>
      </c>
      <c r="K2737" s="19">
        <v>41912</v>
      </c>
      <c r="L2737">
        <v>201409</v>
      </c>
      <c r="M2737" s="19">
        <v>41883</v>
      </c>
      <c r="N2737">
        <v>24616</v>
      </c>
      <c r="O2737" t="s">
        <v>1076</v>
      </c>
      <c r="P2737" t="s">
        <v>1855</v>
      </c>
      <c r="Q2737" t="s">
        <v>924</v>
      </c>
      <c r="R2737">
        <v>298.24</v>
      </c>
      <c r="S2737" s="19">
        <v>42551</v>
      </c>
      <c r="T2737">
        <v>92593</v>
      </c>
      <c r="U2737" t="s">
        <v>356</v>
      </c>
      <c r="V2737" s="19">
        <v>42551</v>
      </c>
      <c r="W2737" t="s">
        <v>2932</v>
      </c>
      <c r="X2737" t="s">
        <v>2933</v>
      </c>
      <c r="Y2737" t="s">
        <v>95</v>
      </c>
      <c r="Z2737" t="s">
        <v>358</v>
      </c>
      <c r="AA2737" s="29">
        <v>-109.22</v>
      </c>
      <c r="AB2737">
        <v>0</v>
      </c>
      <c r="AC2737">
        <f t="shared" si="516"/>
        <v>2016</v>
      </c>
      <c r="AD2737">
        <f t="shared" si="517"/>
        <v>6</v>
      </c>
      <c r="AE2737">
        <f t="shared" si="518"/>
        <v>2014</v>
      </c>
      <c r="AF2737">
        <f t="shared" si="519"/>
        <v>9</v>
      </c>
      <c r="AG2737" t="str">
        <f>VLOOKUP(F2737,vlookup!$A$2:$E$660,2,0)</f>
        <v>Retained</v>
      </c>
      <c r="AH2737" t="str">
        <f>VLOOKUP(F2737,vlookup!$A$2:$E$660,3,0)</f>
        <v>Service Contract</v>
      </c>
      <c r="AI2737" t="str">
        <f>VLOOKUP(F2737,vlookup!$A$2:$E$660,4,0)</f>
        <v>Used Car Programs</v>
      </c>
      <c r="AJ2737" t="str">
        <f>VLOOKUP(F2737,vlookup!$A$2:$E$660,5,0)</f>
        <v>High Mileage</v>
      </c>
      <c r="AL2737">
        <f t="shared" si="520"/>
        <v>23</v>
      </c>
      <c r="AM2737">
        <f t="shared" si="521"/>
        <v>653</v>
      </c>
      <c r="AN2737">
        <f t="shared" si="522"/>
        <v>45325</v>
      </c>
      <c r="AO2737" t="str">
        <f t="shared" si="523"/>
        <v/>
      </c>
      <c r="AP2737" t="str">
        <f t="shared" si="524"/>
        <v/>
      </c>
      <c r="AQ2737" t="str">
        <f t="shared" si="525"/>
        <v/>
      </c>
      <c r="AR2737">
        <f t="shared" si="526"/>
        <v>-109.22</v>
      </c>
      <c r="AS2737" t="str">
        <f t="shared" si="527"/>
        <v>B7714885I4-1</v>
      </c>
      <c r="AT2737" t="str">
        <f>IFERROR(IF(VLOOKUP(Y2737,vlookup!$I$2:$J$9,1,0)=Y2737,VLOOKUP(Y2737,vlookup!$I$2:$J$9,2,0),PROPER(Y2737)),PROPER(Y2737))</f>
        <v>Parts</v>
      </c>
      <c r="AU2737" t="str">
        <f>IFERROR(IF(B2737=VLOOKUP(B2737,vlookup!$L$2:$L$10,1,0),"Yes","No"),"No")</f>
        <v>No</v>
      </c>
    </row>
    <row r="2738" spans="1:47" ht="14.45" customHeight="1" x14ac:dyDescent="0.25">
      <c r="A2738" t="s">
        <v>1853</v>
      </c>
      <c r="B2738" s="31" t="s">
        <v>1854</v>
      </c>
      <c r="C2738">
        <v>1</v>
      </c>
      <c r="D2738">
        <v>1</v>
      </c>
      <c r="E2738" t="s">
        <v>382</v>
      </c>
      <c r="F2738" t="s">
        <v>205</v>
      </c>
      <c r="G2738" t="s">
        <v>953</v>
      </c>
      <c r="H2738" t="s">
        <v>954</v>
      </c>
      <c r="I2738">
        <v>47268</v>
      </c>
      <c r="J2738" s="19">
        <v>41889</v>
      </c>
      <c r="K2738" s="19">
        <v>41912</v>
      </c>
      <c r="L2738">
        <v>201409</v>
      </c>
      <c r="M2738" s="19">
        <v>41883</v>
      </c>
      <c r="N2738">
        <v>24616</v>
      </c>
      <c r="O2738" t="s">
        <v>1076</v>
      </c>
      <c r="P2738" t="s">
        <v>1855</v>
      </c>
      <c r="Q2738" t="s">
        <v>924</v>
      </c>
      <c r="R2738">
        <v>298.24</v>
      </c>
      <c r="S2738" s="19">
        <v>42551</v>
      </c>
      <c r="T2738">
        <v>92593</v>
      </c>
      <c r="U2738" t="s">
        <v>356</v>
      </c>
      <c r="V2738" s="19">
        <v>42551</v>
      </c>
      <c r="W2738" t="s">
        <v>585</v>
      </c>
      <c r="X2738" t="s">
        <v>586</v>
      </c>
      <c r="Y2738" t="s">
        <v>95</v>
      </c>
      <c r="Z2738" t="s">
        <v>364</v>
      </c>
      <c r="AA2738" s="29">
        <v>-62</v>
      </c>
      <c r="AB2738">
        <v>0</v>
      </c>
      <c r="AC2738">
        <f t="shared" si="516"/>
        <v>2016</v>
      </c>
      <c r="AD2738">
        <f t="shared" si="517"/>
        <v>6</v>
      </c>
      <c r="AE2738">
        <f t="shared" si="518"/>
        <v>2014</v>
      </c>
      <c r="AF2738">
        <f t="shared" si="519"/>
        <v>9</v>
      </c>
      <c r="AG2738" t="str">
        <f>VLOOKUP(F2738,vlookup!$A$2:$E$660,2,0)</f>
        <v>Retained</v>
      </c>
      <c r="AH2738" t="str">
        <f>VLOOKUP(F2738,vlookup!$A$2:$E$660,3,0)</f>
        <v>Service Contract</v>
      </c>
      <c r="AI2738" t="str">
        <f>VLOOKUP(F2738,vlookup!$A$2:$E$660,4,0)</f>
        <v>Used Car Programs</v>
      </c>
      <c r="AJ2738" t="str">
        <f>VLOOKUP(F2738,vlookup!$A$2:$E$660,5,0)</f>
        <v>High Mileage</v>
      </c>
      <c r="AL2738">
        <f t="shared" si="520"/>
        <v>23</v>
      </c>
      <c r="AM2738">
        <f t="shared" si="521"/>
        <v>653</v>
      </c>
      <c r="AN2738">
        <f t="shared" si="522"/>
        <v>45325</v>
      </c>
      <c r="AO2738" t="str">
        <f t="shared" si="523"/>
        <v/>
      </c>
      <c r="AP2738" t="str">
        <f t="shared" si="524"/>
        <v/>
      </c>
      <c r="AQ2738" t="str">
        <f t="shared" si="525"/>
        <v/>
      </c>
      <c r="AR2738">
        <f t="shared" si="526"/>
        <v>-62</v>
      </c>
      <c r="AS2738" t="str">
        <f t="shared" si="527"/>
        <v>B7714885I4-1</v>
      </c>
      <c r="AT2738" t="str">
        <f>IFERROR(IF(VLOOKUP(Y2738,vlookup!$I$2:$J$9,1,0)=Y2738,VLOOKUP(Y2738,vlookup!$I$2:$J$9,2,0),PROPER(Y2738)),PROPER(Y2738))</f>
        <v>Parts</v>
      </c>
      <c r="AU2738" t="str">
        <f>IFERROR(IF(B2738=VLOOKUP(B2738,vlookup!$L$2:$L$10,1,0),"Yes","No"),"No")</f>
        <v>No</v>
      </c>
    </row>
    <row r="2739" spans="1:47" ht="14.45" customHeight="1" x14ac:dyDescent="0.25">
      <c r="A2739" t="s">
        <v>1856</v>
      </c>
      <c r="B2739" s="31" t="s">
        <v>1857</v>
      </c>
      <c r="C2739">
        <v>1</v>
      </c>
      <c r="D2739">
        <v>1</v>
      </c>
      <c r="E2739" t="s">
        <v>571</v>
      </c>
      <c r="F2739" t="s">
        <v>464</v>
      </c>
      <c r="G2739" t="s">
        <v>953</v>
      </c>
      <c r="H2739" t="s">
        <v>954</v>
      </c>
      <c r="I2739">
        <v>74499</v>
      </c>
      <c r="J2739" s="19">
        <v>43729</v>
      </c>
      <c r="K2739" s="19">
        <v>43762</v>
      </c>
      <c r="L2739">
        <v>201910</v>
      </c>
      <c r="M2739" s="19">
        <v>43739</v>
      </c>
      <c r="N2739">
        <v>24617</v>
      </c>
      <c r="O2739" t="s">
        <v>1070</v>
      </c>
      <c r="P2739" t="s">
        <v>1208</v>
      </c>
      <c r="Q2739" t="s">
        <v>924</v>
      </c>
      <c r="R2739">
        <v>20484</v>
      </c>
      <c r="S2739" s="19">
        <v>43801</v>
      </c>
      <c r="T2739">
        <v>77554</v>
      </c>
      <c r="U2739" t="s">
        <v>357</v>
      </c>
      <c r="V2739" s="19">
        <v>43832</v>
      </c>
      <c r="W2739" t="s">
        <v>3233</v>
      </c>
      <c r="X2739" t="s">
        <v>3234</v>
      </c>
      <c r="Y2739" t="s">
        <v>95</v>
      </c>
      <c r="Z2739" t="s">
        <v>364</v>
      </c>
      <c r="AA2739" s="29">
        <v>-1863.28</v>
      </c>
      <c r="AB2739">
        <v>0</v>
      </c>
      <c r="AC2739">
        <f t="shared" si="516"/>
        <v>2020</v>
      </c>
      <c r="AD2739">
        <f t="shared" si="517"/>
        <v>1</v>
      </c>
      <c r="AE2739">
        <f t="shared" si="518"/>
        <v>2019</v>
      </c>
      <c r="AF2739">
        <f t="shared" si="519"/>
        <v>9</v>
      </c>
      <c r="AG2739" t="str">
        <f>VLOOKUP(F2739,vlookup!$A$2:$E$660,2,0)</f>
        <v>Retained</v>
      </c>
      <c r="AH2739" t="str">
        <f>VLOOKUP(F2739,vlookup!$A$2:$E$660,3,0)</f>
        <v>Service Contract</v>
      </c>
      <c r="AI2739" t="str">
        <f>VLOOKUP(F2739,vlookup!$A$2:$E$660,4,0)</f>
        <v>Used Car Programs</v>
      </c>
      <c r="AJ2739" t="str">
        <f>VLOOKUP(F2739,vlookup!$A$2:$E$660,5,0)</f>
        <v>High Mileage</v>
      </c>
      <c r="AL2739">
        <f t="shared" si="520"/>
        <v>33</v>
      </c>
      <c r="AM2739">
        <f t="shared" si="521"/>
        <v>101</v>
      </c>
      <c r="AN2739">
        <f t="shared" si="522"/>
        <v>3055</v>
      </c>
      <c r="AO2739" t="str">
        <f t="shared" si="523"/>
        <v/>
      </c>
      <c r="AP2739" t="str">
        <f t="shared" si="524"/>
        <v/>
      </c>
      <c r="AQ2739" t="str">
        <f t="shared" si="525"/>
        <v/>
      </c>
      <c r="AR2739">
        <f t="shared" si="526"/>
        <v>-1863.28</v>
      </c>
      <c r="AS2739" t="str">
        <f t="shared" si="527"/>
        <v>F7759700I9-1</v>
      </c>
      <c r="AT2739" t="str">
        <f>IFERROR(IF(VLOOKUP(Y2739,vlookup!$I$2:$J$9,1,0)=Y2739,VLOOKUP(Y2739,vlookup!$I$2:$J$9,2,0),PROPER(Y2739)),PROPER(Y2739))</f>
        <v>Parts</v>
      </c>
      <c r="AU2739" t="str">
        <f>IFERROR(IF(B2739=VLOOKUP(B2739,vlookup!$L$2:$L$10,1,0),"Yes","No"),"No")</f>
        <v>No</v>
      </c>
    </row>
    <row r="2740" spans="1:47" ht="14.45" customHeight="1" x14ac:dyDescent="0.25">
      <c r="A2740" t="s">
        <v>1856</v>
      </c>
      <c r="B2740" s="31" t="s">
        <v>1857</v>
      </c>
      <c r="C2740">
        <v>1</v>
      </c>
      <c r="D2740">
        <v>2</v>
      </c>
      <c r="E2740" t="s">
        <v>571</v>
      </c>
      <c r="F2740" t="s">
        <v>464</v>
      </c>
      <c r="G2740" t="s">
        <v>953</v>
      </c>
      <c r="H2740" t="s">
        <v>954</v>
      </c>
      <c r="I2740">
        <v>74499</v>
      </c>
      <c r="J2740" s="19">
        <v>43729</v>
      </c>
      <c r="K2740" s="19">
        <v>43762</v>
      </c>
      <c r="L2740">
        <v>201910</v>
      </c>
      <c r="M2740" s="19">
        <v>43739</v>
      </c>
      <c r="N2740">
        <v>24617</v>
      </c>
      <c r="O2740" t="s">
        <v>1070</v>
      </c>
      <c r="P2740" t="s">
        <v>1208</v>
      </c>
      <c r="Q2740" t="s">
        <v>924</v>
      </c>
      <c r="R2740" t="s">
        <v>544</v>
      </c>
      <c r="S2740" s="19">
        <v>43837</v>
      </c>
      <c r="T2740">
        <v>77554</v>
      </c>
      <c r="U2740" t="s">
        <v>357</v>
      </c>
      <c r="V2740" s="19">
        <v>43874</v>
      </c>
      <c r="W2740" t="s">
        <v>1036</v>
      </c>
      <c r="X2740" t="s">
        <v>1037</v>
      </c>
      <c r="Y2740" t="s">
        <v>95</v>
      </c>
      <c r="Z2740" t="s">
        <v>364</v>
      </c>
      <c r="AA2740" s="29">
        <v>-73.25</v>
      </c>
      <c r="AB2740">
        <v>0</v>
      </c>
      <c r="AC2740">
        <f t="shared" si="516"/>
        <v>2020</v>
      </c>
      <c r="AD2740">
        <f t="shared" si="517"/>
        <v>2</v>
      </c>
      <c r="AE2740">
        <f t="shared" si="518"/>
        <v>2019</v>
      </c>
      <c r="AF2740">
        <f t="shared" si="519"/>
        <v>9</v>
      </c>
      <c r="AG2740" t="str">
        <f>VLOOKUP(F2740,vlookup!$A$2:$E$660,2,0)</f>
        <v>Retained</v>
      </c>
      <c r="AH2740" t="str">
        <f>VLOOKUP(F2740,vlookup!$A$2:$E$660,3,0)</f>
        <v>Service Contract</v>
      </c>
      <c r="AI2740" t="str">
        <f>VLOOKUP(F2740,vlookup!$A$2:$E$660,4,0)</f>
        <v>Used Car Programs</v>
      </c>
      <c r="AJ2740" t="str">
        <f>VLOOKUP(F2740,vlookup!$A$2:$E$660,5,0)</f>
        <v>High Mileage</v>
      </c>
      <c r="AL2740">
        <f t="shared" si="520"/>
        <v>33</v>
      </c>
      <c r="AM2740">
        <f t="shared" si="521"/>
        <v>142</v>
      </c>
      <c r="AN2740">
        <f t="shared" si="522"/>
        <v>3055</v>
      </c>
      <c r="AO2740" t="str">
        <f t="shared" si="523"/>
        <v/>
      </c>
      <c r="AP2740" t="str">
        <f t="shared" si="524"/>
        <v/>
      </c>
      <c r="AQ2740" t="str">
        <f t="shared" si="525"/>
        <v/>
      </c>
      <c r="AR2740">
        <f t="shared" si="526"/>
        <v>-73.25</v>
      </c>
      <c r="AS2740" t="str">
        <f t="shared" si="527"/>
        <v>F7759700I9-1</v>
      </c>
      <c r="AT2740" t="str">
        <f>IFERROR(IF(VLOOKUP(Y2740,vlookup!$I$2:$J$9,1,0)=Y2740,VLOOKUP(Y2740,vlookup!$I$2:$J$9,2,0),PROPER(Y2740)),PROPER(Y2740))</f>
        <v>Parts</v>
      </c>
      <c r="AU2740" t="str">
        <f>IFERROR(IF(B2740=VLOOKUP(B2740,vlookup!$L$2:$L$10,1,0),"Yes","No"),"No")</f>
        <v>No</v>
      </c>
    </row>
    <row r="2741" spans="1:47" ht="14.45" customHeight="1" x14ac:dyDescent="0.25">
      <c r="A2741" t="s">
        <v>1858</v>
      </c>
      <c r="B2741" s="31" t="s">
        <v>1859</v>
      </c>
      <c r="C2741">
        <v>1</v>
      </c>
      <c r="D2741">
        <v>1</v>
      </c>
      <c r="E2741" t="s">
        <v>382</v>
      </c>
      <c r="F2741" t="s">
        <v>60</v>
      </c>
      <c r="G2741" t="s">
        <v>953</v>
      </c>
      <c r="H2741" t="s">
        <v>3785</v>
      </c>
      <c r="I2741">
        <v>124310</v>
      </c>
      <c r="J2741" s="19">
        <v>41499</v>
      </c>
      <c r="K2741" s="19">
        <v>41530</v>
      </c>
      <c r="L2741">
        <v>201309</v>
      </c>
      <c r="M2741" s="19">
        <v>41518</v>
      </c>
      <c r="N2741">
        <v>24616</v>
      </c>
      <c r="O2741" t="s">
        <v>1076</v>
      </c>
      <c r="P2741" t="s">
        <v>1309</v>
      </c>
      <c r="Q2741" t="s">
        <v>924</v>
      </c>
      <c r="R2741">
        <v>106839</v>
      </c>
      <c r="S2741" s="19">
        <v>41551</v>
      </c>
      <c r="T2741">
        <v>125474</v>
      </c>
      <c r="U2741" t="s">
        <v>357</v>
      </c>
      <c r="V2741" s="19">
        <v>41568</v>
      </c>
      <c r="W2741" t="s">
        <v>2978</v>
      </c>
      <c r="X2741" t="s">
        <v>2979</v>
      </c>
      <c r="Y2741" t="s">
        <v>95</v>
      </c>
      <c r="Z2741" t="s">
        <v>364</v>
      </c>
      <c r="AA2741" s="29">
        <v>-153.12</v>
      </c>
      <c r="AB2741" t="s">
        <v>544</v>
      </c>
      <c r="AC2741">
        <f t="shared" si="516"/>
        <v>2013</v>
      </c>
      <c r="AD2741">
        <f t="shared" si="517"/>
        <v>10</v>
      </c>
      <c r="AE2741">
        <f t="shared" si="518"/>
        <v>2013</v>
      </c>
      <c r="AF2741">
        <f t="shared" si="519"/>
        <v>8</v>
      </c>
      <c r="AG2741" t="str">
        <f>VLOOKUP(F2741,vlookup!$A$2:$E$660,2,0)</f>
        <v>Retained</v>
      </c>
      <c r="AH2741" t="str">
        <f>VLOOKUP(F2741,vlookup!$A$2:$E$660,3,0)</f>
        <v>Service Contract</v>
      </c>
      <c r="AI2741" t="str">
        <f>VLOOKUP(F2741,vlookup!$A$2:$E$660,4,0)</f>
        <v>Used Car Programs</v>
      </c>
      <c r="AJ2741" t="str">
        <f>VLOOKUP(F2741,vlookup!$A$2:$E$660,5,0)</f>
        <v>High Mileage</v>
      </c>
      <c r="AL2741">
        <f t="shared" si="520"/>
        <v>30</v>
      </c>
      <c r="AM2741">
        <f t="shared" si="521"/>
        <v>68</v>
      </c>
      <c r="AN2741">
        <f t="shared" si="522"/>
        <v>1164</v>
      </c>
      <c r="AO2741" t="str">
        <f t="shared" si="523"/>
        <v/>
      </c>
      <c r="AP2741" t="str">
        <f t="shared" si="524"/>
        <v/>
      </c>
      <c r="AQ2741">
        <f t="shared" si="525"/>
        <v>-153.12</v>
      </c>
      <c r="AR2741" t="str">
        <f t="shared" si="526"/>
        <v/>
      </c>
      <c r="AS2741" t="str">
        <f t="shared" si="527"/>
        <v>66066445H3Y-1</v>
      </c>
      <c r="AT2741" t="str">
        <f>IFERROR(IF(VLOOKUP(Y2741,vlookup!$I$2:$J$9,1,0)=Y2741,VLOOKUP(Y2741,vlookup!$I$2:$J$9,2,0),PROPER(Y2741)),PROPER(Y2741))</f>
        <v>Parts</v>
      </c>
      <c r="AU2741" t="str">
        <f>IFERROR(IF(B2741=VLOOKUP(B2741,vlookup!$L$2:$L$10,1,0),"Yes","No"),"No")</f>
        <v>No</v>
      </c>
    </row>
    <row r="2742" spans="1:47" ht="14.45" customHeight="1" x14ac:dyDescent="0.25">
      <c r="A2742" t="s">
        <v>1860</v>
      </c>
      <c r="B2742" s="31" t="s">
        <v>1861</v>
      </c>
      <c r="C2742">
        <v>1</v>
      </c>
      <c r="D2742">
        <v>1</v>
      </c>
      <c r="E2742" t="s">
        <v>382</v>
      </c>
      <c r="F2742" t="s">
        <v>464</v>
      </c>
      <c r="G2742" t="s">
        <v>920</v>
      </c>
      <c r="H2742" t="s">
        <v>948</v>
      </c>
      <c r="I2742">
        <v>50706</v>
      </c>
      <c r="J2742" s="19">
        <v>43419</v>
      </c>
      <c r="K2742" s="19">
        <v>43453</v>
      </c>
      <c r="L2742">
        <v>201812</v>
      </c>
      <c r="M2742" s="19">
        <v>43435</v>
      </c>
      <c r="N2742">
        <v>24617</v>
      </c>
      <c r="O2742" t="s">
        <v>1070</v>
      </c>
      <c r="P2742" t="s">
        <v>1529</v>
      </c>
      <c r="Q2742" t="s">
        <v>924</v>
      </c>
      <c r="R2742">
        <v>126076</v>
      </c>
      <c r="S2742" s="19">
        <v>43861</v>
      </c>
      <c r="T2742">
        <v>65542</v>
      </c>
      <c r="U2742" t="s">
        <v>356</v>
      </c>
      <c r="V2742" s="19">
        <v>43881</v>
      </c>
      <c r="W2742" t="s">
        <v>992</v>
      </c>
      <c r="X2742" t="s">
        <v>993</v>
      </c>
      <c r="Y2742" t="s">
        <v>95</v>
      </c>
      <c r="Z2742" t="s">
        <v>574</v>
      </c>
      <c r="AA2742" s="29">
        <v>-10.49</v>
      </c>
      <c r="AB2742">
        <v>0</v>
      </c>
      <c r="AC2742">
        <f t="shared" si="516"/>
        <v>2020</v>
      </c>
      <c r="AD2742">
        <f t="shared" si="517"/>
        <v>2</v>
      </c>
      <c r="AE2742">
        <f t="shared" si="518"/>
        <v>2018</v>
      </c>
      <c r="AF2742">
        <f t="shared" si="519"/>
        <v>11</v>
      </c>
      <c r="AG2742" t="str">
        <f>VLOOKUP(F2742,vlookup!$A$2:$E$660,2,0)</f>
        <v>Retained</v>
      </c>
      <c r="AH2742" t="str">
        <f>VLOOKUP(F2742,vlookup!$A$2:$E$660,3,0)</f>
        <v>Service Contract</v>
      </c>
      <c r="AI2742" t="str">
        <f>VLOOKUP(F2742,vlookup!$A$2:$E$660,4,0)</f>
        <v>Used Car Programs</v>
      </c>
      <c r="AJ2742" t="str">
        <f>VLOOKUP(F2742,vlookup!$A$2:$E$660,5,0)</f>
        <v>High Mileage</v>
      </c>
      <c r="AL2742">
        <f t="shared" si="520"/>
        <v>34</v>
      </c>
      <c r="AM2742">
        <f t="shared" si="521"/>
        <v>455</v>
      </c>
      <c r="AN2742">
        <f t="shared" si="522"/>
        <v>14836</v>
      </c>
      <c r="AO2742" t="str">
        <f t="shared" si="523"/>
        <v/>
      </c>
      <c r="AP2742" t="str">
        <f t="shared" si="524"/>
        <v/>
      </c>
      <c r="AQ2742" t="str">
        <f t="shared" si="525"/>
        <v/>
      </c>
      <c r="AR2742">
        <f t="shared" si="526"/>
        <v>-10.49</v>
      </c>
      <c r="AS2742" t="str">
        <f t="shared" si="527"/>
        <v>GP634370K8-1</v>
      </c>
      <c r="AT2742" t="str">
        <f>IFERROR(IF(VLOOKUP(Y2742,vlookup!$I$2:$J$9,1,0)=Y2742,VLOOKUP(Y2742,vlookup!$I$2:$J$9,2,0),PROPER(Y2742)),PROPER(Y2742))</f>
        <v>Parts</v>
      </c>
      <c r="AU2742" t="str">
        <f>IFERROR(IF(B2742=VLOOKUP(B2742,vlookup!$L$2:$L$10,1,0),"Yes","No"),"No")</f>
        <v>No</v>
      </c>
    </row>
    <row r="2743" spans="1:47" ht="14.45" customHeight="1" x14ac:dyDescent="0.25">
      <c r="A2743" t="s">
        <v>1860</v>
      </c>
      <c r="B2743" s="31" t="s">
        <v>1861</v>
      </c>
      <c r="C2743">
        <v>1</v>
      </c>
      <c r="D2743">
        <v>1</v>
      </c>
      <c r="E2743" t="s">
        <v>382</v>
      </c>
      <c r="F2743" t="s">
        <v>464</v>
      </c>
      <c r="G2743" t="s">
        <v>920</v>
      </c>
      <c r="H2743" t="s">
        <v>948</v>
      </c>
      <c r="I2743">
        <v>50706</v>
      </c>
      <c r="J2743" s="19">
        <v>43419</v>
      </c>
      <c r="K2743" s="19">
        <v>43453</v>
      </c>
      <c r="L2743">
        <v>201812</v>
      </c>
      <c r="M2743" s="19">
        <v>43435</v>
      </c>
      <c r="N2743">
        <v>24617</v>
      </c>
      <c r="O2743" t="s">
        <v>1070</v>
      </c>
      <c r="P2743" t="s">
        <v>1529</v>
      </c>
      <c r="Q2743" t="s">
        <v>924</v>
      </c>
      <c r="R2743">
        <v>126076</v>
      </c>
      <c r="S2743" s="19">
        <v>43861</v>
      </c>
      <c r="T2743">
        <v>65542</v>
      </c>
      <c r="U2743" t="s">
        <v>356</v>
      </c>
      <c r="V2743" s="19">
        <v>43881</v>
      </c>
      <c r="W2743" t="s">
        <v>372</v>
      </c>
      <c r="X2743" t="s">
        <v>373</v>
      </c>
      <c r="Y2743" t="s">
        <v>95</v>
      </c>
      <c r="Z2743" t="s">
        <v>369</v>
      </c>
      <c r="AA2743" s="29">
        <v>-99.95</v>
      </c>
      <c r="AB2743">
        <v>0</v>
      </c>
      <c r="AC2743">
        <f t="shared" si="516"/>
        <v>2020</v>
      </c>
      <c r="AD2743">
        <f t="shared" si="517"/>
        <v>2</v>
      </c>
      <c r="AE2743">
        <f t="shared" si="518"/>
        <v>2018</v>
      </c>
      <c r="AF2743">
        <f t="shared" si="519"/>
        <v>11</v>
      </c>
      <c r="AG2743" t="str">
        <f>VLOOKUP(F2743,vlookup!$A$2:$E$660,2,0)</f>
        <v>Retained</v>
      </c>
      <c r="AH2743" t="str">
        <f>VLOOKUP(F2743,vlookup!$A$2:$E$660,3,0)</f>
        <v>Service Contract</v>
      </c>
      <c r="AI2743" t="str">
        <f>VLOOKUP(F2743,vlookup!$A$2:$E$660,4,0)</f>
        <v>Used Car Programs</v>
      </c>
      <c r="AJ2743" t="str">
        <f>VLOOKUP(F2743,vlookup!$A$2:$E$660,5,0)</f>
        <v>High Mileage</v>
      </c>
      <c r="AL2743">
        <f t="shared" si="520"/>
        <v>34</v>
      </c>
      <c r="AM2743">
        <f t="shared" si="521"/>
        <v>455</v>
      </c>
      <c r="AN2743">
        <f t="shared" si="522"/>
        <v>14836</v>
      </c>
      <c r="AO2743" t="str">
        <f t="shared" si="523"/>
        <v/>
      </c>
      <c r="AP2743" t="str">
        <f t="shared" si="524"/>
        <v/>
      </c>
      <c r="AQ2743" t="str">
        <f t="shared" si="525"/>
        <v/>
      </c>
      <c r="AR2743">
        <f t="shared" si="526"/>
        <v>-99.95</v>
      </c>
      <c r="AS2743" t="str">
        <f t="shared" si="527"/>
        <v>GP634370K8-1</v>
      </c>
      <c r="AT2743" t="str">
        <f>IFERROR(IF(VLOOKUP(Y2743,vlookup!$I$2:$J$9,1,0)=Y2743,VLOOKUP(Y2743,vlookup!$I$2:$J$9,2,0),PROPER(Y2743)),PROPER(Y2743))</f>
        <v>Parts</v>
      </c>
      <c r="AU2743" t="str">
        <f>IFERROR(IF(B2743=VLOOKUP(B2743,vlookup!$L$2:$L$10,1,0),"Yes","No"),"No")</f>
        <v>No</v>
      </c>
    </row>
    <row r="2744" spans="1:47" ht="14.45" customHeight="1" x14ac:dyDescent="0.25">
      <c r="A2744" t="s">
        <v>1860</v>
      </c>
      <c r="B2744" s="31" t="s">
        <v>1861</v>
      </c>
      <c r="C2744">
        <v>1</v>
      </c>
      <c r="D2744">
        <v>1</v>
      </c>
      <c r="E2744" t="s">
        <v>382</v>
      </c>
      <c r="F2744" t="s">
        <v>464</v>
      </c>
      <c r="G2744" t="s">
        <v>920</v>
      </c>
      <c r="H2744" t="s">
        <v>948</v>
      </c>
      <c r="I2744">
        <v>50706</v>
      </c>
      <c r="J2744" s="19">
        <v>43419</v>
      </c>
      <c r="K2744" s="19">
        <v>43453</v>
      </c>
      <c r="L2744">
        <v>201812</v>
      </c>
      <c r="M2744" s="19">
        <v>43435</v>
      </c>
      <c r="N2744">
        <v>24617</v>
      </c>
      <c r="O2744" t="s">
        <v>1070</v>
      </c>
      <c r="P2744" t="s">
        <v>1529</v>
      </c>
      <c r="Q2744" t="s">
        <v>924</v>
      </c>
      <c r="R2744">
        <v>126076</v>
      </c>
      <c r="S2744" s="19">
        <v>43861</v>
      </c>
      <c r="T2744">
        <v>65542</v>
      </c>
      <c r="U2744" t="s">
        <v>356</v>
      </c>
      <c r="V2744" s="19">
        <v>43881</v>
      </c>
      <c r="W2744" t="s">
        <v>2829</v>
      </c>
      <c r="X2744" t="s">
        <v>2830</v>
      </c>
      <c r="Y2744" t="s">
        <v>95</v>
      </c>
      <c r="Z2744" t="s">
        <v>369</v>
      </c>
      <c r="AA2744" s="29">
        <v>-2142.9</v>
      </c>
      <c r="AB2744">
        <v>0</v>
      </c>
      <c r="AC2744">
        <f t="shared" si="516"/>
        <v>2020</v>
      </c>
      <c r="AD2744">
        <f t="shared" si="517"/>
        <v>2</v>
      </c>
      <c r="AE2744">
        <f t="shared" si="518"/>
        <v>2018</v>
      </c>
      <c r="AF2744">
        <f t="shared" si="519"/>
        <v>11</v>
      </c>
      <c r="AG2744" t="str">
        <f>VLOOKUP(F2744,vlookup!$A$2:$E$660,2,0)</f>
        <v>Retained</v>
      </c>
      <c r="AH2744" t="str">
        <f>VLOOKUP(F2744,vlookup!$A$2:$E$660,3,0)</f>
        <v>Service Contract</v>
      </c>
      <c r="AI2744" t="str">
        <f>VLOOKUP(F2744,vlookup!$A$2:$E$660,4,0)</f>
        <v>Used Car Programs</v>
      </c>
      <c r="AJ2744" t="str">
        <f>VLOOKUP(F2744,vlookup!$A$2:$E$660,5,0)</f>
        <v>High Mileage</v>
      </c>
      <c r="AL2744">
        <f t="shared" si="520"/>
        <v>34</v>
      </c>
      <c r="AM2744">
        <f t="shared" si="521"/>
        <v>455</v>
      </c>
      <c r="AN2744">
        <f t="shared" si="522"/>
        <v>14836</v>
      </c>
      <c r="AO2744" t="str">
        <f t="shared" si="523"/>
        <v/>
      </c>
      <c r="AP2744" t="str">
        <f t="shared" si="524"/>
        <v/>
      </c>
      <c r="AQ2744" t="str">
        <f t="shared" si="525"/>
        <v/>
      </c>
      <c r="AR2744">
        <f t="shared" si="526"/>
        <v>-2142.9</v>
      </c>
      <c r="AS2744" t="str">
        <f t="shared" si="527"/>
        <v>GP634370K8-1</v>
      </c>
      <c r="AT2744" t="str">
        <f>IFERROR(IF(VLOOKUP(Y2744,vlookup!$I$2:$J$9,1,0)=Y2744,VLOOKUP(Y2744,vlookup!$I$2:$J$9,2,0),PROPER(Y2744)),PROPER(Y2744))</f>
        <v>Parts</v>
      </c>
      <c r="AU2744" t="str">
        <f>IFERROR(IF(B2744=VLOOKUP(B2744,vlookup!$L$2:$L$10,1,0),"Yes","No"),"No")</f>
        <v>No</v>
      </c>
    </row>
    <row r="2745" spans="1:47" ht="14.45" customHeight="1" x14ac:dyDescent="0.25">
      <c r="A2745" t="s">
        <v>1862</v>
      </c>
      <c r="B2745" s="31" t="s">
        <v>1863</v>
      </c>
      <c r="C2745">
        <v>1</v>
      </c>
      <c r="D2745">
        <v>1</v>
      </c>
      <c r="E2745" t="s">
        <v>571</v>
      </c>
      <c r="F2745" t="s">
        <v>464</v>
      </c>
      <c r="G2745" t="s">
        <v>920</v>
      </c>
      <c r="H2745" t="s">
        <v>948</v>
      </c>
      <c r="I2745">
        <v>62364</v>
      </c>
      <c r="J2745" s="19">
        <v>43830</v>
      </c>
      <c r="K2745" s="19">
        <v>43860</v>
      </c>
      <c r="L2745">
        <v>202001</v>
      </c>
      <c r="M2745" s="19">
        <v>43831</v>
      </c>
      <c r="N2745">
        <v>24616</v>
      </c>
      <c r="O2745" t="s">
        <v>1076</v>
      </c>
      <c r="P2745" t="s">
        <v>1864</v>
      </c>
      <c r="Q2745" t="s">
        <v>924</v>
      </c>
      <c r="R2745">
        <v>2592379</v>
      </c>
      <c r="S2745" s="19">
        <v>44264</v>
      </c>
      <c r="T2745">
        <v>78435</v>
      </c>
      <c r="U2745" t="s">
        <v>356</v>
      </c>
      <c r="V2745" s="19">
        <v>44266</v>
      </c>
      <c r="W2745" t="s">
        <v>624</v>
      </c>
      <c r="X2745" t="s">
        <v>625</v>
      </c>
      <c r="Y2745" t="s">
        <v>95</v>
      </c>
      <c r="Z2745" t="s">
        <v>364</v>
      </c>
      <c r="AA2745" s="29">
        <v>-31.74</v>
      </c>
      <c r="AB2745">
        <v>0</v>
      </c>
      <c r="AC2745">
        <f t="shared" si="516"/>
        <v>2021</v>
      </c>
      <c r="AD2745">
        <f t="shared" si="517"/>
        <v>3</v>
      </c>
      <c r="AE2745">
        <f t="shared" si="518"/>
        <v>2019</v>
      </c>
      <c r="AF2745">
        <f t="shared" si="519"/>
        <v>12</v>
      </c>
      <c r="AG2745" t="str">
        <f>VLOOKUP(F2745,vlookup!$A$2:$E$660,2,0)</f>
        <v>Retained</v>
      </c>
      <c r="AH2745" t="str">
        <f>VLOOKUP(F2745,vlookup!$A$2:$E$660,3,0)</f>
        <v>Service Contract</v>
      </c>
      <c r="AI2745" t="str">
        <f>VLOOKUP(F2745,vlookup!$A$2:$E$660,4,0)</f>
        <v>Used Car Programs</v>
      </c>
      <c r="AJ2745" t="str">
        <f>VLOOKUP(F2745,vlookup!$A$2:$E$660,5,0)</f>
        <v>High Mileage</v>
      </c>
      <c r="AL2745">
        <f t="shared" si="520"/>
        <v>30</v>
      </c>
      <c r="AM2745">
        <f t="shared" si="521"/>
        <v>431</v>
      </c>
      <c r="AN2745">
        <f t="shared" si="522"/>
        <v>16071</v>
      </c>
      <c r="AO2745" t="str">
        <f t="shared" si="523"/>
        <v/>
      </c>
      <c r="AP2745" t="str">
        <f t="shared" si="524"/>
        <v/>
      </c>
      <c r="AQ2745" t="str">
        <f t="shared" si="525"/>
        <v/>
      </c>
      <c r="AR2745">
        <f t="shared" si="526"/>
        <v>-31.74</v>
      </c>
      <c r="AS2745" t="str">
        <f t="shared" si="527"/>
        <v>GP695163L9-1</v>
      </c>
      <c r="AT2745" t="str">
        <f>IFERROR(IF(VLOOKUP(Y2745,vlookup!$I$2:$J$9,1,0)=Y2745,VLOOKUP(Y2745,vlookup!$I$2:$J$9,2,0),PROPER(Y2745)),PROPER(Y2745))</f>
        <v>Parts</v>
      </c>
      <c r="AU2745" t="str">
        <f>IFERROR(IF(B2745=VLOOKUP(B2745,vlookup!$L$2:$L$10,1,0),"Yes","No"),"No")</f>
        <v>No</v>
      </c>
    </row>
    <row r="2746" spans="1:47" ht="14.45" customHeight="1" x14ac:dyDescent="0.25">
      <c r="A2746" t="s">
        <v>1862</v>
      </c>
      <c r="B2746" s="31" t="s">
        <v>1863</v>
      </c>
      <c r="C2746">
        <v>1</v>
      </c>
      <c r="D2746">
        <v>1</v>
      </c>
      <c r="E2746" t="s">
        <v>571</v>
      </c>
      <c r="F2746" t="s">
        <v>464</v>
      </c>
      <c r="G2746" t="s">
        <v>920</v>
      </c>
      <c r="H2746" t="s">
        <v>948</v>
      </c>
      <c r="I2746">
        <v>62364</v>
      </c>
      <c r="J2746" s="19">
        <v>43830</v>
      </c>
      <c r="K2746" s="19">
        <v>43860</v>
      </c>
      <c r="L2746">
        <v>202001</v>
      </c>
      <c r="M2746" s="19">
        <v>43831</v>
      </c>
      <c r="N2746">
        <v>24616</v>
      </c>
      <c r="O2746" t="s">
        <v>1076</v>
      </c>
      <c r="P2746" t="s">
        <v>1864</v>
      </c>
      <c r="Q2746" t="s">
        <v>924</v>
      </c>
      <c r="R2746">
        <v>2592379</v>
      </c>
      <c r="S2746" s="19">
        <v>44264</v>
      </c>
      <c r="T2746">
        <v>78435</v>
      </c>
      <c r="U2746" t="s">
        <v>356</v>
      </c>
      <c r="V2746" s="19">
        <v>44266</v>
      </c>
      <c r="W2746" t="s">
        <v>1040</v>
      </c>
      <c r="X2746" t="s">
        <v>1041</v>
      </c>
      <c r="Y2746" t="s">
        <v>95</v>
      </c>
      <c r="Z2746" t="s">
        <v>364</v>
      </c>
      <c r="AA2746" s="29">
        <v>-7.46</v>
      </c>
      <c r="AB2746">
        <v>0</v>
      </c>
      <c r="AC2746">
        <f t="shared" si="516"/>
        <v>2021</v>
      </c>
      <c r="AD2746">
        <f t="shared" si="517"/>
        <v>3</v>
      </c>
      <c r="AE2746">
        <f t="shared" si="518"/>
        <v>2019</v>
      </c>
      <c r="AF2746">
        <f t="shared" si="519"/>
        <v>12</v>
      </c>
      <c r="AG2746" t="str">
        <f>VLOOKUP(F2746,vlookup!$A$2:$E$660,2,0)</f>
        <v>Retained</v>
      </c>
      <c r="AH2746" t="str">
        <f>VLOOKUP(F2746,vlookup!$A$2:$E$660,3,0)</f>
        <v>Service Contract</v>
      </c>
      <c r="AI2746" t="str">
        <f>VLOOKUP(F2746,vlookup!$A$2:$E$660,4,0)</f>
        <v>Used Car Programs</v>
      </c>
      <c r="AJ2746" t="str">
        <f>VLOOKUP(F2746,vlookup!$A$2:$E$660,5,0)</f>
        <v>High Mileage</v>
      </c>
      <c r="AL2746">
        <f t="shared" si="520"/>
        <v>30</v>
      </c>
      <c r="AM2746">
        <f t="shared" si="521"/>
        <v>431</v>
      </c>
      <c r="AN2746">
        <f t="shared" si="522"/>
        <v>16071</v>
      </c>
      <c r="AO2746" t="str">
        <f t="shared" si="523"/>
        <v/>
      </c>
      <c r="AP2746" t="str">
        <f t="shared" si="524"/>
        <v/>
      </c>
      <c r="AQ2746" t="str">
        <f t="shared" si="525"/>
        <v/>
      </c>
      <c r="AR2746">
        <f t="shared" si="526"/>
        <v>-7.46</v>
      </c>
      <c r="AS2746" t="str">
        <f t="shared" si="527"/>
        <v>GP695163L9-1</v>
      </c>
      <c r="AT2746" t="str">
        <f>IFERROR(IF(VLOOKUP(Y2746,vlookup!$I$2:$J$9,1,0)=Y2746,VLOOKUP(Y2746,vlookup!$I$2:$J$9,2,0),PROPER(Y2746)),PROPER(Y2746))</f>
        <v>Parts</v>
      </c>
      <c r="AU2746" t="str">
        <f>IFERROR(IF(B2746=VLOOKUP(B2746,vlookup!$L$2:$L$10,1,0),"Yes","No"),"No")</f>
        <v>No</v>
      </c>
    </row>
    <row r="2747" spans="1:47" ht="14.45" customHeight="1" x14ac:dyDescent="0.25">
      <c r="A2747" t="s">
        <v>1862</v>
      </c>
      <c r="B2747" s="31" t="s">
        <v>1863</v>
      </c>
      <c r="C2747">
        <v>1</v>
      </c>
      <c r="D2747">
        <v>1</v>
      </c>
      <c r="E2747" t="s">
        <v>571</v>
      </c>
      <c r="F2747" t="s">
        <v>464</v>
      </c>
      <c r="G2747" t="s">
        <v>920</v>
      </c>
      <c r="H2747" t="s">
        <v>948</v>
      </c>
      <c r="I2747">
        <v>62364</v>
      </c>
      <c r="J2747" s="19">
        <v>43830</v>
      </c>
      <c r="K2747" s="19">
        <v>43860</v>
      </c>
      <c r="L2747">
        <v>202001</v>
      </c>
      <c r="M2747" s="19">
        <v>43831</v>
      </c>
      <c r="N2747">
        <v>24616</v>
      </c>
      <c r="O2747" t="s">
        <v>1076</v>
      </c>
      <c r="P2747" t="s">
        <v>1864</v>
      </c>
      <c r="Q2747" t="s">
        <v>924</v>
      </c>
      <c r="R2747">
        <v>2592379</v>
      </c>
      <c r="S2747" s="19">
        <v>44264</v>
      </c>
      <c r="T2747">
        <v>78435</v>
      </c>
      <c r="U2747" t="s">
        <v>356</v>
      </c>
      <c r="V2747" s="19">
        <v>44266</v>
      </c>
      <c r="W2747" t="s">
        <v>372</v>
      </c>
      <c r="X2747" t="s">
        <v>373</v>
      </c>
      <c r="Y2747" t="s">
        <v>95</v>
      </c>
      <c r="Z2747" t="s">
        <v>369</v>
      </c>
      <c r="AA2747" s="29">
        <v>-119.94</v>
      </c>
      <c r="AB2747">
        <v>0</v>
      </c>
      <c r="AC2747">
        <f t="shared" si="516"/>
        <v>2021</v>
      </c>
      <c r="AD2747">
        <f t="shared" si="517"/>
        <v>3</v>
      </c>
      <c r="AE2747">
        <f t="shared" si="518"/>
        <v>2019</v>
      </c>
      <c r="AF2747">
        <f t="shared" si="519"/>
        <v>12</v>
      </c>
      <c r="AG2747" t="str">
        <f>VLOOKUP(F2747,vlookup!$A$2:$E$660,2,0)</f>
        <v>Retained</v>
      </c>
      <c r="AH2747" t="str">
        <f>VLOOKUP(F2747,vlookup!$A$2:$E$660,3,0)</f>
        <v>Service Contract</v>
      </c>
      <c r="AI2747" t="str">
        <f>VLOOKUP(F2747,vlookup!$A$2:$E$660,4,0)</f>
        <v>Used Car Programs</v>
      </c>
      <c r="AJ2747" t="str">
        <f>VLOOKUP(F2747,vlookup!$A$2:$E$660,5,0)</f>
        <v>High Mileage</v>
      </c>
      <c r="AL2747">
        <f t="shared" si="520"/>
        <v>30</v>
      </c>
      <c r="AM2747">
        <f t="shared" si="521"/>
        <v>431</v>
      </c>
      <c r="AN2747">
        <f t="shared" si="522"/>
        <v>16071</v>
      </c>
      <c r="AO2747" t="str">
        <f t="shared" si="523"/>
        <v/>
      </c>
      <c r="AP2747" t="str">
        <f t="shared" si="524"/>
        <v/>
      </c>
      <c r="AQ2747" t="str">
        <f t="shared" si="525"/>
        <v/>
      </c>
      <c r="AR2747">
        <f t="shared" si="526"/>
        <v>-119.94</v>
      </c>
      <c r="AS2747" t="str">
        <f t="shared" si="527"/>
        <v>GP695163L9-1</v>
      </c>
      <c r="AT2747" t="str">
        <f>IFERROR(IF(VLOOKUP(Y2747,vlookup!$I$2:$J$9,1,0)=Y2747,VLOOKUP(Y2747,vlookup!$I$2:$J$9,2,0),PROPER(Y2747)),PROPER(Y2747))</f>
        <v>Parts</v>
      </c>
      <c r="AU2747" t="str">
        <f>IFERROR(IF(B2747=VLOOKUP(B2747,vlookup!$L$2:$L$10,1,0),"Yes","No"),"No")</f>
        <v>No</v>
      </c>
    </row>
    <row r="2748" spans="1:47" ht="14.45" customHeight="1" x14ac:dyDescent="0.25">
      <c r="A2748" t="s">
        <v>1862</v>
      </c>
      <c r="B2748" s="31" t="s">
        <v>1863</v>
      </c>
      <c r="C2748">
        <v>1</v>
      </c>
      <c r="D2748">
        <v>1</v>
      </c>
      <c r="E2748" t="s">
        <v>571</v>
      </c>
      <c r="F2748" t="s">
        <v>464</v>
      </c>
      <c r="G2748" t="s">
        <v>920</v>
      </c>
      <c r="H2748" t="s">
        <v>948</v>
      </c>
      <c r="I2748">
        <v>62364</v>
      </c>
      <c r="J2748" s="19">
        <v>43830</v>
      </c>
      <c r="K2748" s="19">
        <v>43860</v>
      </c>
      <c r="L2748">
        <v>202001</v>
      </c>
      <c r="M2748" s="19">
        <v>43831</v>
      </c>
      <c r="N2748">
        <v>24616</v>
      </c>
      <c r="O2748" t="s">
        <v>1076</v>
      </c>
      <c r="P2748" t="s">
        <v>1864</v>
      </c>
      <c r="Q2748" t="s">
        <v>924</v>
      </c>
      <c r="R2748">
        <v>2592379</v>
      </c>
      <c r="S2748" s="19">
        <v>44264</v>
      </c>
      <c r="T2748">
        <v>78435</v>
      </c>
      <c r="U2748" t="s">
        <v>356</v>
      </c>
      <c r="V2748" s="19">
        <v>44266</v>
      </c>
      <c r="W2748" t="s">
        <v>2829</v>
      </c>
      <c r="X2748" t="s">
        <v>2830</v>
      </c>
      <c r="Y2748" t="s">
        <v>95</v>
      </c>
      <c r="Z2748" t="s">
        <v>369</v>
      </c>
      <c r="AA2748" s="29">
        <v>-2142.86</v>
      </c>
      <c r="AB2748">
        <v>0</v>
      </c>
      <c r="AC2748">
        <f t="shared" si="516"/>
        <v>2021</v>
      </c>
      <c r="AD2748">
        <f t="shared" si="517"/>
        <v>3</v>
      </c>
      <c r="AE2748">
        <f t="shared" si="518"/>
        <v>2019</v>
      </c>
      <c r="AF2748">
        <f t="shared" si="519"/>
        <v>12</v>
      </c>
      <c r="AG2748" t="str">
        <f>VLOOKUP(F2748,vlookup!$A$2:$E$660,2,0)</f>
        <v>Retained</v>
      </c>
      <c r="AH2748" t="str">
        <f>VLOOKUP(F2748,vlookup!$A$2:$E$660,3,0)</f>
        <v>Service Contract</v>
      </c>
      <c r="AI2748" t="str">
        <f>VLOOKUP(F2748,vlookup!$A$2:$E$660,4,0)</f>
        <v>Used Car Programs</v>
      </c>
      <c r="AJ2748" t="str">
        <f>VLOOKUP(F2748,vlookup!$A$2:$E$660,5,0)</f>
        <v>High Mileage</v>
      </c>
      <c r="AL2748">
        <f t="shared" si="520"/>
        <v>30</v>
      </c>
      <c r="AM2748">
        <f t="shared" si="521"/>
        <v>431</v>
      </c>
      <c r="AN2748">
        <f t="shared" si="522"/>
        <v>16071</v>
      </c>
      <c r="AO2748" t="str">
        <f t="shared" si="523"/>
        <v/>
      </c>
      <c r="AP2748" t="str">
        <f t="shared" si="524"/>
        <v/>
      </c>
      <c r="AQ2748" t="str">
        <f t="shared" si="525"/>
        <v/>
      </c>
      <c r="AR2748">
        <f t="shared" si="526"/>
        <v>-2142.86</v>
      </c>
      <c r="AS2748" t="str">
        <f t="shared" si="527"/>
        <v>GP695163L9-1</v>
      </c>
      <c r="AT2748" t="str">
        <f>IFERROR(IF(VLOOKUP(Y2748,vlookup!$I$2:$J$9,1,0)=Y2748,VLOOKUP(Y2748,vlookup!$I$2:$J$9,2,0),PROPER(Y2748)),PROPER(Y2748))</f>
        <v>Parts</v>
      </c>
      <c r="AU2748" t="str">
        <f>IFERROR(IF(B2748=VLOOKUP(B2748,vlookup!$L$2:$L$10,1,0),"Yes","No"),"No")</f>
        <v>No</v>
      </c>
    </row>
    <row r="2749" spans="1:47" ht="14.45" customHeight="1" x14ac:dyDescent="0.25">
      <c r="A2749" t="s">
        <v>1865</v>
      </c>
      <c r="B2749" s="31" t="s">
        <v>1866</v>
      </c>
      <c r="C2749">
        <v>1</v>
      </c>
      <c r="D2749">
        <v>1</v>
      </c>
      <c r="E2749" t="s">
        <v>382</v>
      </c>
      <c r="F2749" t="s">
        <v>205</v>
      </c>
      <c r="G2749" t="s">
        <v>1148</v>
      </c>
      <c r="H2749" t="s">
        <v>1149</v>
      </c>
      <c r="I2749">
        <v>109225</v>
      </c>
      <c r="J2749" s="19">
        <v>42362</v>
      </c>
      <c r="K2749" s="19">
        <v>42400</v>
      </c>
      <c r="L2749">
        <v>201601</v>
      </c>
      <c r="M2749" s="19">
        <v>42370</v>
      </c>
      <c r="N2749">
        <v>24617</v>
      </c>
      <c r="O2749" t="s">
        <v>1070</v>
      </c>
      <c r="P2749" t="s">
        <v>1867</v>
      </c>
      <c r="Q2749" t="s">
        <v>924</v>
      </c>
      <c r="R2749">
        <v>945569</v>
      </c>
      <c r="S2749" s="19">
        <v>42914</v>
      </c>
      <c r="T2749">
        <v>129134</v>
      </c>
      <c r="U2749" t="s">
        <v>356</v>
      </c>
      <c r="V2749" s="19">
        <v>42950</v>
      </c>
      <c r="W2749" t="s">
        <v>965</v>
      </c>
      <c r="X2749" t="s">
        <v>966</v>
      </c>
      <c r="Y2749" t="s">
        <v>95</v>
      </c>
      <c r="Z2749" t="s">
        <v>365</v>
      </c>
      <c r="AA2749" s="29">
        <v>-359</v>
      </c>
      <c r="AB2749">
        <v>0</v>
      </c>
      <c r="AC2749">
        <f t="shared" si="516"/>
        <v>2017</v>
      </c>
      <c r="AD2749">
        <f t="shared" si="517"/>
        <v>8</v>
      </c>
      <c r="AE2749">
        <f t="shared" si="518"/>
        <v>2015</v>
      </c>
      <c r="AF2749">
        <f t="shared" si="519"/>
        <v>12</v>
      </c>
      <c r="AG2749" t="str">
        <f>VLOOKUP(F2749,vlookup!$A$2:$E$660,2,0)</f>
        <v>Retained</v>
      </c>
      <c r="AH2749" t="str">
        <f>VLOOKUP(F2749,vlookup!$A$2:$E$660,3,0)</f>
        <v>Service Contract</v>
      </c>
      <c r="AI2749" t="str">
        <f>VLOOKUP(F2749,vlookup!$A$2:$E$660,4,0)</f>
        <v>Used Car Programs</v>
      </c>
      <c r="AJ2749" t="str">
        <f>VLOOKUP(F2749,vlookup!$A$2:$E$660,5,0)</f>
        <v>High Mileage</v>
      </c>
      <c r="AL2749">
        <f t="shared" si="520"/>
        <v>37</v>
      </c>
      <c r="AM2749">
        <f t="shared" si="521"/>
        <v>579</v>
      </c>
      <c r="AN2749">
        <f t="shared" si="522"/>
        <v>19909</v>
      </c>
      <c r="AO2749" t="str">
        <f t="shared" si="523"/>
        <v/>
      </c>
      <c r="AP2749" t="str">
        <f t="shared" si="524"/>
        <v/>
      </c>
      <c r="AQ2749" t="str">
        <f t="shared" si="525"/>
        <v/>
      </c>
      <c r="AR2749">
        <f t="shared" si="526"/>
        <v>-359</v>
      </c>
      <c r="AS2749" t="str">
        <f t="shared" si="527"/>
        <v>7D031910L5-1</v>
      </c>
      <c r="AT2749" t="str">
        <f>IFERROR(IF(VLOOKUP(Y2749,vlookup!$I$2:$J$9,1,0)=Y2749,VLOOKUP(Y2749,vlookup!$I$2:$J$9,2,0),PROPER(Y2749)),PROPER(Y2749))</f>
        <v>Parts</v>
      </c>
      <c r="AU2749" t="str">
        <f>IFERROR(IF(B2749=VLOOKUP(B2749,vlookup!$L$2:$L$10,1,0),"Yes","No"),"No")</f>
        <v>No</v>
      </c>
    </row>
    <row r="2750" spans="1:47" ht="14.45" customHeight="1" x14ac:dyDescent="0.25">
      <c r="A2750" t="s">
        <v>1865</v>
      </c>
      <c r="B2750" s="31" t="s">
        <v>1866</v>
      </c>
      <c r="C2750">
        <v>1</v>
      </c>
      <c r="D2750">
        <v>1</v>
      </c>
      <c r="E2750" t="s">
        <v>382</v>
      </c>
      <c r="F2750" t="s">
        <v>205</v>
      </c>
      <c r="G2750" t="s">
        <v>1148</v>
      </c>
      <c r="H2750" t="s">
        <v>1149</v>
      </c>
      <c r="I2750">
        <v>109225</v>
      </c>
      <c r="J2750" s="19">
        <v>42362</v>
      </c>
      <c r="K2750" s="19">
        <v>42400</v>
      </c>
      <c r="L2750">
        <v>201601</v>
      </c>
      <c r="M2750" s="19">
        <v>42370</v>
      </c>
      <c r="N2750">
        <v>24617</v>
      </c>
      <c r="O2750" t="s">
        <v>1070</v>
      </c>
      <c r="P2750" t="s">
        <v>1867</v>
      </c>
      <c r="Q2750" t="s">
        <v>924</v>
      </c>
      <c r="R2750">
        <v>945569</v>
      </c>
      <c r="S2750" s="19">
        <v>42914</v>
      </c>
      <c r="T2750">
        <v>129134</v>
      </c>
      <c r="U2750" t="s">
        <v>356</v>
      </c>
      <c r="V2750" s="19">
        <v>42950</v>
      </c>
      <c r="W2750" t="s">
        <v>3010</v>
      </c>
      <c r="X2750" t="s">
        <v>3011</v>
      </c>
      <c r="Y2750" t="s">
        <v>95</v>
      </c>
      <c r="Z2750" t="s">
        <v>364</v>
      </c>
      <c r="AA2750" s="29">
        <v>-16.059999999999999</v>
      </c>
      <c r="AB2750">
        <v>0</v>
      </c>
      <c r="AC2750">
        <f t="shared" si="516"/>
        <v>2017</v>
      </c>
      <c r="AD2750">
        <f t="shared" si="517"/>
        <v>8</v>
      </c>
      <c r="AE2750">
        <f t="shared" si="518"/>
        <v>2015</v>
      </c>
      <c r="AF2750">
        <f t="shared" si="519"/>
        <v>12</v>
      </c>
      <c r="AG2750" t="str">
        <f>VLOOKUP(F2750,vlookup!$A$2:$E$660,2,0)</f>
        <v>Retained</v>
      </c>
      <c r="AH2750" t="str">
        <f>VLOOKUP(F2750,vlookup!$A$2:$E$660,3,0)</f>
        <v>Service Contract</v>
      </c>
      <c r="AI2750" t="str">
        <f>VLOOKUP(F2750,vlookup!$A$2:$E$660,4,0)</f>
        <v>Used Car Programs</v>
      </c>
      <c r="AJ2750" t="str">
        <f>VLOOKUP(F2750,vlookup!$A$2:$E$660,5,0)</f>
        <v>High Mileage</v>
      </c>
      <c r="AL2750">
        <f t="shared" si="520"/>
        <v>37</v>
      </c>
      <c r="AM2750">
        <f t="shared" si="521"/>
        <v>579</v>
      </c>
      <c r="AN2750">
        <f t="shared" si="522"/>
        <v>19909</v>
      </c>
      <c r="AO2750" t="str">
        <f t="shared" si="523"/>
        <v/>
      </c>
      <c r="AP2750" t="str">
        <f t="shared" si="524"/>
        <v/>
      </c>
      <c r="AQ2750" t="str">
        <f t="shared" si="525"/>
        <v/>
      </c>
      <c r="AR2750">
        <f t="shared" si="526"/>
        <v>-16.059999999999999</v>
      </c>
      <c r="AS2750" t="str">
        <f t="shared" si="527"/>
        <v>7D031910L5-1</v>
      </c>
      <c r="AT2750" t="str">
        <f>IFERROR(IF(VLOOKUP(Y2750,vlookup!$I$2:$J$9,1,0)=Y2750,VLOOKUP(Y2750,vlookup!$I$2:$J$9,2,0),PROPER(Y2750)),PROPER(Y2750))</f>
        <v>Parts</v>
      </c>
      <c r="AU2750" t="str">
        <f>IFERROR(IF(B2750=VLOOKUP(B2750,vlookup!$L$2:$L$10,1,0),"Yes","No"),"No")</f>
        <v>No</v>
      </c>
    </row>
    <row r="2751" spans="1:47" ht="14.45" customHeight="1" x14ac:dyDescent="0.25">
      <c r="A2751" t="s">
        <v>1865</v>
      </c>
      <c r="B2751" s="31" t="s">
        <v>1866</v>
      </c>
      <c r="C2751">
        <v>1</v>
      </c>
      <c r="D2751">
        <v>1</v>
      </c>
      <c r="E2751" t="s">
        <v>382</v>
      </c>
      <c r="F2751" t="s">
        <v>205</v>
      </c>
      <c r="G2751" t="s">
        <v>1148</v>
      </c>
      <c r="H2751" t="s">
        <v>1149</v>
      </c>
      <c r="I2751">
        <v>109225</v>
      </c>
      <c r="J2751" s="19">
        <v>42362</v>
      </c>
      <c r="K2751" s="19">
        <v>42400</v>
      </c>
      <c r="L2751">
        <v>201601</v>
      </c>
      <c r="M2751" s="19">
        <v>42370</v>
      </c>
      <c r="N2751">
        <v>24617</v>
      </c>
      <c r="O2751" t="s">
        <v>1070</v>
      </c>
      <c r="P2751" t="s">
        <v>1867</v>
      </c>
      <c r="Q2751" t="s">
        <v>924</v>
      </c>
      <c r="R2751">
        <v>945569</v>
      </c>
      <c r="S2751" s="19">
        <v>42914</v>
      </c>
      <c r="T2751">
        <v>129134</v>
      </c>
      <c r="U2751" t="s">
        <v>356</v>
      </c>
      <c r="V2751" s="19">
        <v>42950</v>
      </c>
      <c r="W2751" t="s">
        <v>1040</v>
      </c>
      <c r="X2751" t="s">
        <v>1041</v>
      </c>
      <c r="Y2751" t="s">
        <v>95</v>
      </c>
      <c r="Z2751" t="s">
        <v>364</v>
      </c>
      <c r="AA2751" s="29">
        <v>-1</v>
      </c>
      <c r="AB2751">
        <v>0</v>
      </c>
      <c r="AC2751">
        <f t="shared" si="516"/>
        <v>2017</v>
      </c>
      <c r="AD2751">
        <f t="shared" si="517"/>
        <v>8</v>
      </c>
      <c r="AE2751">
        <f t="shared" si="518"/>
        <v>2015</v>
      </c>
      <c r="AF2751">
        <f t="shared" si="519"/>
        <v>12</v>
      </c>
      <c r="AG2751" t="str">
        <f>VLOOKUP(F2751,vlookup!$A$2:$E$660,2,0)</f>
        <v>Retained</v>
      </c>
      <c r="AH2751" t="str">
        <f>VLOOKUP(F2751,vlookup!$A$2:$E$660,3,0)</f>
        <v>Service Contract</v>
      </c>
      <c r="AI2751" t="str">
        <f>VLOOKUP(F2751,vlookup!$A$2:$E$660,4,0)</f>
        <v>Used Car Programs</v>
      </c>
      <c r="AJ2751" t="str">
        <f>VLOOKUP(F2751,vlookup!$A$2:$E$660,5,0)</f>
        <v>High Mileage</v>
      </c>
      <c r="AL2751">
        <f t="shared" si="520"/>
        <v>37</v>
      </c>
      <c r="AM2751">
        <f t="shared" si="521"/>
        <v>579</v>
      </c>
      <c r="AN2751">
        <f t="shared" si="522"/>
        <v>19909</v>
      </c>
      <c r="AO2751" t="str">
        <f t="shared" si="523"/>
        <v/>
      </c>
      <c r="AP2751" t="str">
        <f t="shared" si="524"/>
        <v/>
      </c>
      <c r="AQ2751" t="str">
        <f t="shared" si="525"/>
        <v/>
      </c>
      <c r="AR2751">
        <f t="shared" si="526"/>
        <v>-1</v>
      </c>
      <c r="AS2751" t="str">
        <f t="shared" si="527"/>
        <v>7D031910L5-1</v>
      </c>
      <c r="AT2751" t="str">
        <f>IFERROR(IF(VLOOKUP(Y2751,vlookup!$I$2:$J$9,1,0)=Y2751,VLOOKUP(Y2751,vlookup!$I$2:$J$9,2,0),PROPER(Y2751)),PROPER(Y2751))</f>
        <v>Parts</v>
      </c>
      <c r="AU2751" t="str">
        <f>IFERROR(IF(B2751=VLOOKUP(B2751,vlookup!$L$2:$L$10,1,0),"Yes","No"),"No")</f>
        <v>No</v>
      </c>
    </row>
    <row r="2752" spans="1:47" ht="14.45" customHeight="1" x14ac:dyDescent="0.25">
      <c r="A2752" t="s">
        <v>2750</v>
      </c>
      <c r="B2752" s="31" t="s">
        <v>3623</v>
      </c>
      <c r="C2752">
        <v>1</v>
      </c>
      <c r="D2752">
        <v>1</v>
      </c>
      <c r="E2752" t="s">
        <v>382</v>
      </c>
      <c r="F2752" t="s">
        <v>205</v>
      </c>
      <c r="G2752" t="s">
        <v>1148</v>
      </c>
      <c r="H2752" t="s">
        <v>1149</v>
      </c>
      <c r="I2752">
        <v>105092</v>
      </c>
      <c r="J2752" s="19">
        <v>42274</v>
      </c>
      <c r="K2752" s="19">
        <v>42325</v>
      </c>
      <c r="L2752">
        <v>201511</v>
      </c>
      <c r="M2752" s="19">
        <v>42309</v>
      </c>
      <c r="N2752">
        <v>24616</v>
      </c>
      <c r="O2752" t="s">
        <v>1076</v>
      </c>
      <c r="P2752" t="s">
        <v>1097</v>
      </c>
      <c r="Q2752" t="s">
        <v>924</v>
      </c>
      <c r="R2752">
        <v>6357</v>
      </c>
      <c r="S2752" s="19">
        <v>42773</v>
      </c>
      <c r="T2752">
        <v>121803</v>
      </c>
      <c r="U2752" t="s">
        <v>356</v>
      </c>
      <c r="V2752" s="19">
        <v>42794</v>
      </c>
      <c r="W2752" t="s">
        <v>587</v>
      </c>
      <c r="X2752" t="s">
        <v>588</v>
      </c>
      <c r="Y2752" t="s">
        <v>95</v>
      </c>
      <c r="Z2752" t="s">
        <v>364</v>
      </c>
      <c r="AA2752" s="29">
        <v>-2559.37</v>
      </c>
      <c r="AB2752">
        <v>0</v>
      </c>
      <c r="AC2752">
        <f t="shared" si="516"/>
        <v>2017</v>
      </c>
      <c r="AD2752">
        <f t="shared" si="517"/>
        <v>2</v>
      </c>
      <c r="AE2752">
        <f t="shared" si="518"/>
        <v>2015</v>
      </c>
      <c r="AF2752">
        <f t="shared" si="519"/>
        <v>9</v>
      </c>
      <c r="AG2752" t="str">
        <f>VLOOKUP(F2752,vlookup!$A$2:$E$660,2,0)</f>
        <v>Retained</v>
      </c>
      <c r="AH2752" t="str">
        <f>VLOOKUP(F2752,vlookup!$A$2:$E$660,3,0)</f>
        <v>Service Contract</v>
      </c>
      <c r="AI2752" t="str">
        <f>VLOOKUP(F2752,vlookup!$A$2:$E$660,4,0)</f>
        <v>Used Car Programs</v>
      </c>
      <c r="AJ2752" t="str">
        <f>VLOOKUP(F2752,vlookup!$A$2:$E$660,5,0)</f>
        <v>High Mileage</v>
      </c>
      <c r="AL2752">
        <f t="shared" si="520"/>
        <v>50</v>
      </c>
      <c r="AM2752">
        <f t="shared" si="521"/>
        <v>511</v>
      </c>
      <c r="AN2752">
        <f t="shared" si="522"/>
        <v>16711</v>
      </c>
      <c r="AO2752" t="str">
        <f t="shared" si="523"/>
        <v/>
      </c>
      <c r="AP2752" t="str">
        <f t="shared" si="524"/>
        <v/>
      </c>
      <c r="AQ2752" t="str">
        <f t="shared" si="525"/>
        <v/>
      </c>
      <c r="AR2752">
        <f t="shared" si="526"/>
        <v>-2559.37</v>
      </c>
      <c r="AS2752" t="str">
        <f t="shared" si="527"/>
        <v>102108884-1</v>
      </c>
      <c r="AT2752" t="str">
        <f>IFERROR(IF(VLOOKUP(Y2752,vlookup!$I$2:$J$9,1,0)=Y2752,VLOOKUP(Y2752,vlookup!$I$2:$J$9,2,0),PROPER(Y2752)),PROPER(Y2752))</f>
        <v>Parts</v>
      </c>
      <c r="AU2752" t="str">
        <f>IFERROR(IF(B2752=VLOOKUP(B2752,vlookup!$L$2:$L$10,1,0),"Yes","No"),"No")</f>
        <v>No</v>
      </c>
    </row>
    <row r="2753" spans="1:47" ht="14.45" customHeight="1" x14ac:dyDescent="0.25">
      <c r="A2753" t="s">
        <v>3235</v>
      </c>
      <c r="B2753" s="31" t="s">
        <v>3236</v>
      </c>
      <c r="C2753">
        <v>1</v>
      </c>
      <c r="D2753">
        <v>1</v>
      </c>
      <c r="E2753" t="s">
        <v>382</v>
      </c>
      <c r="F2753" t="s">
        <v>464</v>
      </c>
      <c r="G2753" t="s">
        <v>1148</v>
      </c>
      <c r="H2753" t="s">
        <v>3237</v>
      </c>
      <c r="I2753">
        <v>77363</v>
      </c>
      <c r="J2753" s="19">
        <v>45094</v>
      </c>
      <c r="K2753" s="19">
        <v>45133</v>
      </c>
      <c r="L2753">
        <v>202307</v>
      </c>
      <c r="M2753" s="19">
        <v>45108</v>
      </c>
      <c r="N2753">
        <v>24617</v>
      </c>
      <c r="O2753" t="s">
        <v>1070</v>
      </c>
      <c r="P2753" t="s">
        <v>1208</v>
      </c>
      <c r="Q2753" t="s">
        <v>924</v>
      </c>
      <c r="R2753">
        <v>30098</v>
      </c>
      <c r="S2753" s="19">
        <v>45133</v>
      </c>
      <c r="T2753">
        <v>78935</v>
      </c>
      <c r="U2753" t="s">
        <v>357</v>
      </c>
      <c r="V2753" s="19">
        <v>45154</v>
      </c>
      <c r="W2753" t="s">
        <v>3238</v>
      </c>
      <c r="X2753" t="s">
        <v>3239</v>
      </c>
      <c r="Y2753" t="s">
        <v>95</v>
      </c>
      <c r="Z2753" t="s">
        <v>358</v>
      </c>
      <c r="AA2753" s="29">
        <v>-140.4</v>
      </c>
      <c r="AB2753">
        <v>0</v>
      </c>
      <c r="AC2753">
        <f t="shared" si="516"/>
        <v>2023</v>
      </c>
      <c r="AD2753">
        <f t="shared" si="517"/>
        <v>8</v>
      </c>
      <c r="AE2753">
        <f t="shared" si="518"/>
        <v>2023</v>
      </c>
      <c r="AF2753">
        <f t="shared" si="519"/>
        <v>6</v>
      </c>
      <c r="AG2753" t="str">
        <f>VLOOKUP(F2753,vlookup!$A$2:$E$660,2,0)</f>
        <v>Retained</v>
      </c>
      <c r="AH2753" t="str">
        <f>VLOOKUP(F2753,vlookup!$A$2:$E$660,3,0)</f>
        <v>Service Contract</v>
      </c>
      <c r="AI2753" t="str">
        <f>VLOOKUP(F2753,vlookup!$A$2:$E$660,4,0)</f>
        <v>Used Car Programs</v>
      </c>
      <c r="AJ2753" t="str">
        <f>VLOOKUP(F2753,vlookup!$A$2:$E$660,5,0)</f>
        <v>High Mileage</v>
      </c>
      <c r="AL2753">
        <f t="shared" si="520"/>
        <v>39</v>
      </c>
      <c r="AM2753">
        <f t="shared" si="521"/>
        <v>59</v>
      </c>
      <c r="AN2753">
        <f t="shared" si="522"/>
        <v>1572</v>
      </c>
      <c r="AO2753" t="str">
        <f t="shared" si="523"/>
        <v/>
      </c>
      <c r="AP2753">
        <f t="shared" si="524"/>
        <v>-140.4</v>
      </c>
      <c r="AQ2753" t="str">
        <f t="shared" si="525"/>
        <v/>
      </c>
      <c r="AR2753" t="str">
        <f t="shared" si="526"/>
        <v/>
      </c>
      <c r="AS2753" t="str">
        <f t="shared" si="527"/>
        <v>ZAGGA052841F23-1</v>
      </c>
      <c r="AT2753" t="str">
        <f>IFERROR(IF(VLOOKUP(Y2753,vlookup!$I$2:$J$9,1,0)=Y2753,VLOOKUP(Y2753,vlookup!$I$2:$J$9,2,0),PROPER(Y2753)),PROPER(Y2753))</f>
        <v>Parts</v>
      </c>
      <c r="AU2753" t="str">
        <f>IFERROR(IF(B2753=VLOOKUP(B2753,vlookup!$L$2:$L$10,1,0),"Yes","No"),"No")</f>
        <v>No</v>
      </c>
    </row>
    <row r="2754" spans="1:47" ht="14.45" customHeight="1" x14ac:dyDescent="0.25">
      <c r="A2754" t="s">
        <v>3235</v>
      </c>
      <c r="B2754" s="31" t="s">
        <v>3236</v>
      </c>
      <c r="C2754">
        <v>2</v>
      </c>
      <c r="D2754">
        <v>1</v>
      </c>
      <c r="E2754" t="s">
        <v>382</v>
      </c>
      <c r="F2754" t="s">
        <v>464</v>
      </c>
      <c r="G2754" t="s">
        <v>1148</v>
      </c>
      <c r="H2754" t="s">
        <v>3237</v>
      </c>
      <c r="I2754">
        <v>77363</v>
      </c>
      <c r="J2754" s="19">
        <v>45094</v>
      </c>
      <c r="K2754" s="19">
        <v>45133</v>
      </c>
      <c r="L2754">
        <v>202307</v>
      </c>
      <c r="M2754" s="19">
        <v>45108</v>
      </c>
      <c r="N2754">
        <v>24617</v>
      </c>
      <c r="O2754" t="s">
        <v>1070</v>
      </c>
      <c r="P2754" t="s">
        <v>1183</v>
      </c>
      <c r="Q2754" t="s">
        <v>924</v>
      </c>
      <c r="R2754">
        <v>30838</v>
      </c>
      <c r="S2754" s="19">
        <v>45188</v>
      </c>
      <c r="T2754">
        <v>80355</v>
      </c>
      <c r="U2754" t="s">
        <v>357</v>
      </c>
      <c r="V2754" s="19">
        <v>45236</v>
      </c>
      <c r="W2754" t="s">
        <v>3648</v>
      </c>
      <c r="X2754" t="s">
        <v>3649</v>
      </c>
      <c r="Y2754" t="s">
        <v>95</v>
      </c>
      <c r="Z2754" t="s">
        <v>366</v>
      </c>
      <c r="AA2754" s="29">
        <v>-326.74</v>
      </c>
      <c r="AB2754">
        <v>0</v>
      </c>
      <c r="AC2754">
        <f t="shared" si="516"/>
        <v>2023</v>
      </c>
      <c r="AD2754">
        <f t="shared" si="517"/>
        <v>11</v>
      </c>
      <c r="AE2754">
        <f t="shared" si="518"/>
        <v>2023</v>
      </c>
      <c r="AF2754">
        <f t="shared" si="519"/>
        <v>6</v>
      </c>
      <c r="AG2754" t="str">
        <f>VLOOKUP(F2754,vlookup!$A$2:$E$660,2,0)</f>
        <v>Retained</v>
      </c>
      <c r="AH2754" t="str">
        <f>VLOOKUP(F2754,vlookup!$A$2:$E$660,3,0)</f>
        <v>Service Contract</v>
      </c>
      <c r="AI2754" t="str">
        <f>VLOOKUP(F2754,vlookup!$A$2:$E$660,4,0)</f>
        <v>Used Car Programs</v>
      </c>
      <c r="AJ2754" t="str">
        <f>VLOOKUP(F2754,vlookup!$A$2:$E$660,5,0)</f>
        <v>High Mileage</v>
      </c>
      <c r="AL2754">
        <f t="shared" si="520"/>
        <v>39</v>
      </c>
      <c r="AM2754">
        <f t="shared" si="521"/>
        <v>139</v>
      </c>
      <c r="AN2754">
        <f t="shared" si="522"/>
        <v>2992</v>
      </c>
      <c r="AO2754" t="str">
        <f t="shared" si="523"/>
        <v/>
      </c>
      <c r="AP2754" t="str">
        <f t="shared" si="524"/>
        <v/>
      </c>
      <c r="AQ2754" t="str">
        <f t="shared" si="525"/>
        <v/>
      </c>
      <c r="AR2754">
        <f t="shared" si="526"/>
        <v>-326.74</v>
      </c>
      <c r="AS2754" t="str">
        <f t="shared" si="527"/>
        <v>ZAGGA052841F23-2</v>
      </c>
      <c r="AT2754" t="str">
        <f>IFERROR(IF(VLOOKUP(Y2754,vlookup!$I$2:$J$9,1,0)=Y2754,VLOOKUP(Y2754,vlookup!$I$2:$J$9,2,0),PROPER(Y2754)),PROPER(Y2754))</f>
        <v>Parts</v>
      </c>
      <c r="AU2754" t="str">
        <f>IFERROR(IF(B2754=VLOOKUP(B2754,vlookup!$L$2:$L$10,1,0),"Yes","No"),"No")</f>
        <v>No</v>
      </c>
    </row>
    <row r="2755" spans="1:47" ht="14.45" customHeight="1" x14ac:dyDescent="0.25">
      <c r="A2755" t="s">
        <v>3235</v>
      </c>
      <c r="B2755" s="31" t="s">
        <v>3236</v>
      </c>
      <c r="C2755">
        <v>2</v>
      </c>
      <c r="D2755">
        <v>2</v>
      </c>
      <c r="E2755" t="s">
        <v>382</v>
      </c>
      <c r="F2755" t="s">
        <v>464</v>
      </c>
      <c r="G2755" t="s">
        <v>1148</v>
      </c>
      <c r="H2755" t="s">
        <v>3237</v>
      </c>
      <c r="I2755">
        <v>77363</v>
      </c>
      <c r="J2755" s="19">
        <v>45094</v>
      </c>
      <c r="K2755" s="19">
        <v>45133</v>
      </c>
      <c r="L2755">
        <v>202307</v>
      </c>
      <c r="M2755" s="19">
        <v>45108</v>
      </c>
      <c r="N2755">
        <v>24617</v>
      </c>
      <c r="O2755" t="s">
        <v>1070</v>
      </c>
      <c r="P2755" t="s">
        <v>1183</v>
      </c>
      <c r="Q2755" t="s">
        <v>924</v>
      </c>
      <c r="R2755">
        <v>31551</v>
      </c>
      <c r="S2755" s="19">
        <v>45250</v>
      </c>
      <c r="T2755">
        <v>80355</v>
      </c>
      <c r="U2755" t="s">
        <v>356</v>
      </c>
      <c r="V2755" s="19">
        <v>45261</v>
      </c>
      <c r="W2755" t="s">
        <v>1036</v>
      </c>
      <c r="X2755" t="s">
        <v>1037</v>
      </c>
      <c r="Y2755" t="s">
        <v>95</v>
      </c>
      <c r="Z2755" t="s">
        <v>364</v>
      </c>
      <c r="AA2755" s="29">
        <v>-19.18</v>
      </c>
      <c r="AB2755">
        <v>0</v>
      </c>
      <c r="AC2755">
        <f t="shared" ref="AC2755:AC2818" si="528">YEAR(V2755)</f>
        <v>2023</v>
      </c>
      <c r="AD2755">
        <f t="shared" ref="AD2755:AD2818" si="529">MONTH(V2755)</f>
        <v>12</v>
      </c>
      <c r="AE2755">
        <f t="shared" ref="AE2755:AE2818" si="530">YEAR(J2755)</f>
        <v>2023</v>
      </c>
      <c r="AF2755">
        <f t="shared" ref="AF2755:AF2818" si="531">MONTH(J2755)</f>
        <v>6</v>
      </c>
      <c r="AG2755" t="str">
        <f>VLOOKUP(F2755,vlookup!$A$2:$E$660,2,0)</f>
        <v>Retained</v>
      </c>
      <c r="AH2755" t="str">
        <f>VLOOKUP(F2755,vlookup!$A$2:$E$660,3,0)</f>
        <v>Service Contract</v>
      </c>
      <c r="AI2755" t="str">
        <f>VLOOKUP(F2755,vlookup!$A$2:$E$660,4,0)</f>
        <v>Used Car Programs</v>
      </c>
      <c r="AJ2755" t="str">
        <f>VLOOKUP(F2755,vlookup!$A$2:$E$660,5,0)</f>
        <v>High Mileage</v>
      </c>
      <c r="AL2755">
        <f t="shared" ref="AL2755:AL2818" si="532">DAYS360(J2755,K2755)</f>
        <v>39</v>
      </c>
      <c r="AM2755">
        <f t="shared" ref="AM2755:AM2818" si="533">DAYS360(J2755,V2755)</f>
        <v>164</v>
      </c>
      <c r="AN2755">
        <f t="shared" ref="AN2755:AN2818" si="534">IF(T2755-I2755&lt;1,"",T2755-I2755)</f>
        <v>2992</v>
      </c>
      <c r="AO2755" t="str">
        <f t="shared" ref="AO2755:AO2818" si="535">IF(AM2755&lt;31,AA2755,"")</f>
        <v/>
      </c>
      <c r="AP2755" t="str">
        <f t="shared" ref="AP2755:AP2818" si="536">IF(AND(AM2755&gt;30,AM2755&lt;61),AA2755,"")</f>
        <v/>
      </c>
      <c r="AQ2755" t="str">
        <f t="shared" ref="AQ2755:AQ2818" si="537">IF(AND(AM2755&gt;60,AM2755&lt;91),AA2755,"")</f>
        <v/>
      </c>
      <c r="AR2755">
        <f t="shared" ref="AR2755:AR2818" si="538">IF(AM2755&gt;90,AA2755,"")</f>
        <v>-19.18</v>
      </c>
      <c r="AS2755" t="str">
        <f t="shared" ref="AS2755:AS2818" si="539">CONCATENATE(B2755,"-",C2755)</f>
        <v>ZAGGA052841F23-2</v>
      </c>
      <c r="AT2755" t="str">
        <f>IFERROR(IF(VLOOKUP(Y2755,vlookup!$I$2:$J$9,1,0)=Y2755,VLOOKUP(Y2755,vlookup!$I$2:$J$9,2,0),PROPER(Y2755)),PROPER(Y2755))</f>
        <v>Parts</v>
      </c>
      <c r="AU2755" t="str">
        <f>IFERROR(IF(B2755=VLOOKUP(B2755,vlookup!$L$2:$L$10,1,0),"Yes","No"),"No")</f>
        <v>No</v>
      </c>
    </row>
    <row r="2756" spans="1:47" ht="14.45" customHeight="1" x14ac:dyDescent="0.25">
      <c r="A2756" t="s">
        <v>1868</v>
      </c>
      <c r="B2756" s="31" t="s">
        <v>1869</v>
      </c>
      <c r="C2756">
        <v>2</v>
      </c>
      <c r="D2756">
        <v>1</v>
      </c>
      <c r="E2756" t="s">
        <v>382</v>
      </c>
      <c r="F2756" t="s">
        <v>60</v>
      </c>
      <c r="G2756" t="s">
        <v>1148</v>
      </c>
      <c r="H2756" t="s">
        <v>1158</v>
      </c>
      <c r="I2756">
        <v>160324</v>
      </c>
      <c r="J2756" s="19">
        <v>41344</v>
      </c>
      <c r="K2756" s="19">
        <v>41393</v>
      </c>
      <c r="L2756">
        <v>201304</v>
      </c>
      <c r="M2756" s="19">
        <v>41365</v>
      </c>
      <c r="N2756">
        <v>24616</v>
      </c>
      <c r="O2756" t="s">
        <v>1076</v>
      </c>
      <c r="P2756" t="s">
        <v>1870</v>
      </c>
      <c r="Q2756" t="s">
        <v>924</v>
      </c>
      <c r="R2756">
        <v>8908</v>
      </c>
      <c r="S2756" s="19">
        <v>41555</v>
      </c>
      <c r="T2756">
        <v>166166</v>
      </c>
      <c r="U2756" t="s">
        <v>357</v>
      </c>
      <c r="V2756" s="19">
        <v>41564</v>
      </c>
      <c r="W2756" t="s">
        <v>2787</v>
      </c>
      <c r="X2756" t="s">
        <v>2788</v>
      </c>
      <c r="Y2756" t="s">
        <v>95</v>
      </c>
      <c r="Z2756" t="s">
        <v>369</v>
      </c>
      <c r="AA2756" s="29">
        <v>-1811.79</v>
      </c>
      <c r="AB2756" t="s">
        <v>544</v>
      </c>
      <c r="AC2756">
        <f t="shared" si="528"/>
        <v>2013</v>
      </c>
      <c r="AD2756">
        <f t="shared" si="529"/>
        <v>10</v>
      </c>
      <c r="AE2756">
        <f t="shared" si="530"/>
        <v>2013</v>
      </c>
      <c r="AF2756">
        <f t="shared" si="531"/>
        <v>3</v>
      </c>
      <c r="AG2756" t="str">
        <f>VLOOKUP(F2756,vlookup!$A$2:$E$660,2,0)</f>
        <v>Retained</v>
      </c>
      <c r="AH2756" t="str">
        <f>VLOOKUP(F2756,vlookup!$A$2:$E$660,3,0)</f>
        <v>Service Contract</v>
      </c>
      <c r="AI2756" t="str">
        <f>VLOOKUP(F2756,vlookup!$A$2:$E$660,4,0)</f>
        <v>Used Car Programs</v>
      </c>
      <c r="AJ2756" t="str">
        <f>VLOOKUP(F2756,vlookup!$A$2:$E$660,5,0)</f>
        <v>High Mileage</v>
      </c>
      <c r="AL2756">
        <f t="shared" si="532"/>
        <v>48</v>
      </c>
      <c r="AM2756">
        <f t="shared" si="533"/>
        <v>216</v>
      </c>
      <c r="AN2756">
        <f t="shared" si="534"/>
        <v>5842</v>
      </c>
      <c r="AO2756" t="str">
        <f t="shared" si="535"/>
        <v/>
      </c>
      <c r="AP2756" t="str">
        <f t="shared" si="536"/>
        <v/>
      </c>
      <c r="AQ2756" t="str">
        <f t="shared" si="537"/>
        <v/>
      </c>
      <c r="AR2756">
        <f t="shared" si="538"/>
        <v>-1811.79</v>
      </c>
      <c r="AS2756" t="str">
        <f t="shared" si="539"/>
        <v>1N142229C3Y-2</v>
      </c>
      <c r="AT2756" t="str">
        <f>IFERROR(IF(VLOOKUP(Y2756,vlookup!$I$2:$J$9,1,0)=Y2756,VLOOKUP(Y2756,vlookup!$I$2:$J$9,2,0),PROPER(Y2756)),PROPER(Y2756))</f>
        <v>Parts</v>
      </c>
      <c r="AU2756" t="str">
        <f>IFERROR(IF(B2756=VLOOKUP(B2756,vlookup!$L$2:$L$10,1,0),"Yes","No"),"No")</f>
        <v>No</v>
      </c>
    </row>
    <row r="2757" spans="1:47" ht="14.45" customHeight="1" x14ac:dyDescent="0.25">
      <c r="A2757" t="s">
        <v>3243</v>
      </c>
      <c r="B2757" s="31" t="s">
        <v>3244</v>
      </c>
      <c r="C2757">
        <v>1</v>
      </c>
      <c r="D2757">
        <v>1</v>
      </c>
      <c r="E2757" t="s">
        <v>382</v>
      </c>
      <c r="F2757" t="s">
        <v>205</v>
      </c>
      <c r="G2757" t="s">
        <v>1148</v>
      </c>
      <c r="H2757" t="s">
        <v>1873</v>
      </c>
      <c r="I2757">
        <v>117884</v>
      </c>
      <c r="J2757" s="19">
        <v>42280</v>
      </c>
      <c r="K2757" s="19">
        <v>42326</v>
      </c>
      <c r="L2757">
        <v>201511</v>
      </c>
      <c r="M2757" s="19">
        <v>42309</v>
      </c>
      <c r="N2757">
        <v>24616</v>
      </c>
      <c r="O2757" t="s">
        <v>1076</v>
      </c>
      <c r="P2757" t="s">
        <v>3245</v>
      </c>
      <c r="Q2757" t="s">
        <v>924</v>
      </c>
      <c r="R2757">
        <v>727866</v>
      </c>
      <c r="S2757" s="19">
        <v>42432</v>
      </c>
      <c r="T2757">
        <v>126998</v>
      </c>
      <c r="U2757" t="s">
        <v>356</v>
      </c>
      <c r="V2757" s="19">
        <v>42445</v>
      </c>
      <c r="W2757" t="s">
        <v>969</v>
      </c>
      <c r="X2757" t="s">
        <v>970</v>
      </c>
      <c r="Y2757" t="s">
        <v>95</v>
      </c>
      <c r="Z2757" t="s">
        <v>582</v>
      </c>
      <c r="AA2757" s="29">
        <v>-315</v>
      </c>
      <c r="AB2757">
        <v>0</v>
      </c>
      <c r="AC2757">
        <f t="shared" si="528"/>
        <v>2016</v>
      </c>
      <c r="AD2757">
        <f t="shared" si="529"/>
        <v>3</v>
      </c>
      <c r="AE2757">
        <f t="shared" si="530"/>
        <v>2015</v>
      </c>
      <c r="AF2757">
        <f t="shared" si="531"/>
        <v>10</v>
      </c>
      <c r="AG2757" t="str">
        <f>VLOOKUP(F2757,vlookup!$A$2:$E$660,2,0)</f>
        <v>Retained</v>
      </c>
      <c r="AH2757" t="str">
        <f>VLOOKUP(F2757,vlookup!$A$2:$E$660,3,0)</f>
        <v>Service Contract</v>
      </c>
      <c r="AI2757" t="str">
        <f>VLOOKUP(F2757,vlookup!$A$2:$E$660,4,0)</f>
        <v>Used Car Programs</v>
      </c>
      <c r="AJ2757" t="str">
        <f>VLOOKUP(F2757,vlookup!$A$2:$E$660,5,0)</f>
        <v>High Mileage</v>
      </c>
      <c r="AL2757">
        <f t="shared" si="532"/>
        <v>45</v>
      </c>
      <c r="AM2757">
        <f t="shared" si="533"/>
        <v>163</v>
      </c>
      <c r="AN2757">
        <f t="shared" si="534"/>
        <v>9114</v>
      </c>
      <c r="AO2757" t="str">
        <f t="shared" si="535"/>
        <v/>
      </c>
      <c r="AP2757" t="str">
        <f t="shared" si="536"/>
        <v/>
      </c>
      <c r="AQ2757" t="str">
        <f t="shared" si="537"/>
        <v/>
      </c>
      <c r="AR2757">
        <f t="shared" si="538"/>
        <v>-315</v>
      </c>
      <c r="AS2757" t="str">
        <f t="shared" si="539"/>
        <v>8A142053J5-1</v>
      </c>
      <c r="AT2757" t="str">
        <f>IFERROR(IF(VLOOKUP(Y2757,vlookup!$I$2:$J$9,1,0)=Y2757,VLOOKUP(Y2757,vlookup!$I$2:$J$9,2,0),PROPER(Y2757)),PROPER(Y2757))</f>
        <v>Parts</v>
      </c>
      <c r="AU2757" t="str">
        <f>IFERROR(IF(B2757=VLOOKUP(B2757,vlookup!$L$2:$L$10,1,0),"Yes","No"),"No")</f>
        <v>No</v>
      </c>
    </row>
    <row r="2758" spans="1:47" ht="14.45" customHeight="1" x14ac:dyDescent="0.25">
      <c r="A2758" t="s">
        <v>3243</v>
      </c>
      <c r="B2758" s="31" t="s">
        <v>3244</v>
      </c>
      <c r="C2758">
        <v>1</v>
      </c>
      <c r="D2758">
        <v>1</v>
      </c>
      <c r="E2758" t="s">
        <v>382</v>
      </c>
      <c r="F2758" t="s">
        <v>205</v>
      </c>
      <c r="G2758" t="s">
        <v>1148</v>
      </c>
      <c r="H2758" t="s">
        <v>1873</v>
      </c>
      <c r="I2758">
        <v>117884</v>
      </c>
      <c r="J2758" s="19">
        <v>42280</v>
      </c>
      <c r="K2758" s="19">
        <v>42326</v>
      </c>
      <c r="L2758">
        <v>201511</v>
      </c>
      <c r="M2758" s="19">
        <v>42309</v>
      </c>
      <c r="N2758">
        <v>24616</v>
      </c>
      <c r="O2758" t="s">
        <v>1076</v>
      </c>
      <c r="P2758" t="s">
        <v>3245</v>
      </c>
      <c r="Q2758" t="s">
        <v>924</v>
      </c>
      <c r="R2758">
        <v>727866</v>
      </c>
      <c r="S2758" s="19">
        <v>42432</v>
      </c>
      <c r="T2758">
        <v>126998</v>
      </c>
      <c r="U2758" t="s">
        <v>356</v>
      </c>
      <c r="V2758" s="19">
        <v>42445</v>
      </c>
      <c r="W2758" t="s">
        <v>1028</v>
      </c>
      <c r="X2758" t="s">
        <v>1029</v>
      </c>
      <c r="Y2758" t="s">
        <v>95</v>
      </c>
      <c r="Z2758" t="s">
        <v>582</v>
      </c>
      <c r="AA2758" s="29">
        <v>-12.82</v>
      </c>
      <c r="AB2758">
        <v>0</v>
      </c>
      <c r="AC2758">
        <f t="shared" si="528"/>
        <v>2016</v>
      </c>
      <c r="AD2758">
        <f t="shared" si="529"/>
        <v>3</v>
      </c>
      <c r="AE2758">
        <f t="shared" si="530"/>
        <v>2015</v>
      </c>
      <c r="AF2758">
        <f t="shared" si="531"/>
        <v>10</v>
      </c>
      <c r="AG2758" t="str">
        <f>VLOOKUP(F2758,vlookup!$A$2:$E$660,2,0)</f>
        <v>Retained</v>
      </c>
      <c r="AH2758" t="str">
        <f>VLOOKUP(F2758,vlookup!$A$2:$E$660,3,0)</f>
        <v>Service Contract</v>
      </c>
      <c r="AI2758" t="str">
        <f>VLOOKUP(F2758,vlookup!$A$2:$E$660,4,0)</f>
        <v>Used Car Programs</v>
      </c>
      <c r="AJ2758" t="str">
        <f>VLOOKUP(F2758,vlookup!$A$2:$E$660,5,0)</f>
        <v>High Mileage</v>
      </c>
      <c r="AL2758">
        <f t="shared" si="532"/>
        <v>45</v>
      </c>
      <c r="AM2758">
        <f t="shared" si="533"/>
        <v>163</v>
      </c>
      <c r="AN2758">
        <f t="shared" si="534"/>
        <v>9114</v>
      </c>
      <c r="AO2758" t="str">
        <f t="shared" si="535"/>
        <v/>
      </c>
      <c r="AP2758" t="str">
        <f t="shared" si="536"/>
        <v/>
      </c>
      <c r="AQ2758" t="str">
        <f t="shared" si="537"/>
        <v/>
      </c>
      <c r="AR2758">
        <f t="shared" si="538"/>
        <v>-12.82</v>
      </c>
      <c r="AS2758" t="str">
        <f t="shared" si="539"/>
        <v>8A142053J5-1</v>
      </c>
      <c r="AT2758" t="str">
        <f>IFERROR(IF(VLOOKUP(Y2758,vlookup!$I$2:$J$9,1,0)=Y2758,VLOOKUP(Y2758,vlookup!$I$2:$J$9,2,0),PROPER(Y2758)),PROPER(Y2758))</f>
        <v>Parts</v>
      </c>
      <c r="AU2758" t="str">
        <f>IFERROR(IF(B2758=VLOOKUP(B2758,vlookup!$L$2:$L$10,1,0),"Yes","No"),"No")</f>
        <v>No</v>
      </c>
    </row>
    <row r="2759" spans="1:47" ht="14.45" customHeight="1" x14ac:dyDescent="0.25">
      <c r="A2759" t="s">
        <v>3243</v>
      </c>
      <c r="B2759" s="31" t="s">
        <v>3244</v>
      </c>
      <c r="C2759">
        <v>1</v>
      </c>
      <c r="D2759">
        <v>1</v>
      </c>
      <c r="E2759" t="s">
        <v>382</v>
      </c>
      <c r="F2759" t="s">
        <v>205</v>
      </c>
      <c r="G2759" t="s">
        <v>1148</v>
      </c>
      <c r="H2759" t="s">
        <v>1873</v>
      </c>
      <c r="I2759">
        <v>117884</v>
      </c>
      <c r="J2759" s="19">
        <v>42280</v>
      </c>
      <c r="K2759" s="19">
        <v>42326</v>
      </c>
      <c r="L2759">
        <v>201511</v>
      </c>
      <c r="M2759" s="19">
        <v>42309</v>
      </c>
      <c r="N2759">
        <v>24616</v>
      </c>
      <c r="O2759" t="s">
        <v>1076</v>
      </c>
      <c r="P2759" t="s">
        <v>3245</v>
      </c>
      <c r="Q2759" t="s">
        <v>924</v>
      </c>
      <c r="R2759">
        <v>727866</v>
      </c>
      <c r="S2759" s="19">
        <v>42432</v>
      </c>
      <c r="T2759">
        <v>126998</v>
      </c>
      <c r="U2759" t="s">
        <v>356</v>
      </c>
      <c r="V2759" s="19">
        <v>42445</v>
      </c>
      <c r="W2759" t="s">
        <v>648</v>
      </c>
      <c r="X2759" t="s">
        <v>649</v>
      </c>
      <c r="Y2759" t="s">
        <v>95</v>
      </c>
      <c r="Z2759" t="s">
        <v>364</v>
      </c>
      <c r="AA2759" s="29">
        <v>-12.5</v>
      </c>
      <c r="AB2759">
        <v>0</v>
      </c>
      <c r="AC2759">
        <f t="shared" si="528"/>
        <v>2016</v>
      </c>
      <c r="AD2759">
        <f t="shared" si="529"/>
        <v>3</v>
      </c>
      <c r="AE2759">
        <f t="shared" si="530"/>
        <v>2015</v>
      </c>
      <c r="AF2759">
        <f t="shared" si="531"/>
        <v>10</v>
      </c>
      <c r="AG2759" t="str">
        <f>VLOOKUP(F2759,vlookup!$A$2:$E$660,2,0)</f>
        <v>Retained</v>
      </c>
      <c r="AH2759" t="str">
        <f>VLOOKUP(F2759,vlookup!$A$2:$E$660,3,0)</f>
        <v>Service Contract</v>
      </c>
      <c r="AI2759" t="str">
        <f>VLOOKUP(F2759,vlookup!$A$2:$E$660,4,0)</f>
        <v>Used Car Programs</v>
      </c>
      <c r="AJ2759" t="str">
        <f>VLOOKUP(F2759,vlookup!$A$2:$E$660,5,0)</f>
        <v>High Mileage</v>
      </c>
      <c r="AL2759">
        <f t="shared" si="532"/>
        <v>45</v>
      </c>
      <c r="AM2759">
        <f t="shared" si="533"/>
        <v>163</v>
      </c>
      <c r="AN2759">
        <f t="shared" si="534"/>
        <v>9114</v>
      </c>
      <c r="AO2759" t="str">
        <f t="shared" si="535"/>
        <v/>
      </c>
      <c r="AP2759" t="str">
        <f t="shared" si="536"/>
        <v/>
      </c>
      <c r="AQ2759" t="str">
        <f t="shared" si="537"/>
        <v/>
      </c>
      <c r="AR2759">
        <f t="shared" si="538"/>
        <v>-12.5</v>
      </c>
      <c r="AS2759" t="str">
        <f t="shared" si="539"/>
        <v>8A142053J5-1</v>
      </c>
      <c r="AT2759" t="str">
        <f>IFERROR(IF(VLOOKUP(Y2759,vlookup!$I$2:$J$9,1,0)=Y2759,VLOOKUP(Y2759,vlookup!$I$2:$J$9,2,0),PROPER(Y2759)),PROPER(Y2759))</f>
        <v>Parts</v>
      </c>
      <c r="AU2759" t="str">
        <f>IFERROR(IF(B2759=VLOOKUP(B2759,vlookup!$L$2:$L$10,1,0),"Yes","No"),"No")</f>
        <v>No</v>
      </c>
    </row>
    <row r="2760" spans="1:47" ht="14.45" customHeight="1" x14ac:dyDescent="0.25">
      <c r="A2760" t="s">
        <v>1871</v>
      </c>
      <c r="B2760" s="31" t="s">
        <v>1872</v>
      </c>
      <c r="C2760">
        <v>1</v>
      </c>
      <c r="D2760">
        <v>1</v>
      </c>
      <c r="E2760" t="s">
        <v>382</v>
      </c>
      <c r="F2760" t="s">
        <v>238</v>
      </c>
      <c r="G2760" t="s">
        <v>1148</v>
      </c>
      <c r="H2760" t="s">
        <v>1873</v>
      </c>
      <c r="I2760">
        <v>183023</v>
      </c>
      <c r="J2760" s="19">
        <v>42414</v>
      </c>
      <c r="K2760" s="19">
        <v>42444</v>
      </c>
      <c r="L2760">
        <v>201603</v>
      </c>
      <c r="M2760" s="19">
        <v>42430</v>
      </c>
      <c r="N2760">
        <v>24616</v>
      </c>
      <c r="O2760" t="s">
        <v>1076</v>
      </c>
      <c r="P2760" t="s">
        <v>1874</v>
      </c>
      <c r="Q2760" t="s">
        <v>924</v>
      </c>
      <c r="R2760">
        <v>40009</v>
      </c>
      <c r="S2760" s="19">
        <v>42460</v>
      </c>
      <c r="T2760">
        <v>184831</v>
      </c>
      <c r="U2760" t="s">
        <v>356</v>
      </c>
      <c r="V2760" s="19">
        <v>42492</v>
      </c>
      <c r="W2760" t="s">
        <v>969</v>
      </c>
      <c r="X2760" t="s">
        <v>970</v>
      </c>
      <c r="Y2760" t="s">
        <v>95</v>
      </c>
      <c r="Z2760" t="s">
        <v>582</v>
      </c>
      <c r="AA2760" s="29">
        <v>-361.53</v>
      </c>
      <c r="AB2760">
        <v>0</v>
      </c>
      <c r="AC2760">
        <f t="shared" si="528"/>
        <v>2016</v>
      </c>
      <c r="AD2760">
        <f t="shared" si="529"/>
        <v>5</v>
      </c>
      <c r="AE2760">
        <f t="shared" si="530"/>
        <v>2016</v>
      </c>
      <c r="AF2760">
        <f t="shared" si="531"/>
        <v>2</v>
      </c>
      <c r="AG2760" t="str">
        <f>VLOOKUP(F2760,vlookup!$A$2:$E$660,2,0)</f>
        <v>Retained</v>
      </c>
      <c r="AH2760" t="str">
        <f>VLOOKUP(F2760,vlookup!$A$2:$E$660,3,0)</f>
        <v>Service Contract</v>
      </c>
      <c r="AI2760" t="str">
        <f>VLOOKUP(F2760,vlookup!$A$2:$E$660,4,0)</f>
        <v>Used Car Programs</v>
      </c>
      <c r="AJ2760" t="str">
        <f>VLOOKUP(F2760,vlookup!$A$2:$E$660,5,0)</f>
        <v>High Mileage</v>
      </c>
      <c r="AL2760">
        <f t="shared" si="532"/>
        <v>31</v>
      </c>
      <c r="AM2760">
        <f t="shared" si="533"/>
        <v>78</v>
      </c>
      <c r="AN2760">
        <f t="shared" si="534"/>
        <v>1808</v>
      </c>
      <c r="AO2760" t="str">
        <f t="shared" si="535"/>
        <v/>
      </c>
      <c r="AP2760" t="str">
        <f t="shared" si="536"/>
        <v/>
      </c>
      <c r="AQ2760">
        <f t="shared" si="537"/>
        <v>-361.53</v>
      </c>
      <c r="AR2760" t="str">
        <f t="shared" si="538"/>
        <v/>
      </c>
      <c r="AS2760" t="str">
        <f t="shared" si="539"/>
        <v>6A050312B6Y-1</v>
      </c>
      <c r="AT2760" t="str">
        <f>IFERROR(IF(VLOOKUP(Y2760,vlookup!$I$2:$J$9,1,0)=Y2760,VLOOKUP(Y2760,vlookup!$I$2:$J$9,2,0),PROPER(Y2760)),PROPER(Y2760))</f>
        <v>Parts</v>
      </c>
      <c r="AU2760" t="str">
        <f>IFERROR(IF(B2760=VLOOKUP(B2760,vlookup!$L$2:$L$10,1,0),"Yes","No"),"No")</f>
        <v>No</v>
      </c>
    </row>
    <row r="2761" spans="1:47" ht="14.45" customHeight="1" x14ac:dyDescent="0.25">
      <c r="A2761" t="s">
        <v>1871</v>
      </c>
      <c r="B2761" s="31" t="s">
        <v>1872</v>
      </c>
      <c r="C2761">
        <v>1</v>
      </c>
      <c r="D2761">
        <v>1</v>
      </c>
      <c r="E2761" t="s">
        <v>382</v>
      </c>
      <c r="F2761" t="s">
        <v>238</v>
      </c>
      <c r="G2761" t="s">
        <v>1148</v>
      </c>
      <c r="H2761" t="s">
        <v>1873</v>
      </c>
      <c r="I2761">
        <v>183023</v>
      </c>
      <c r="J2761" s="19">
        <v>42414</v>
      </c>
      <c r="K2761" s="19">
        <v>42444</v>
      </c>
      <c r="L2761">
        <v>201603</v>
      </c>
      <c r="M2761" s="19">
        <v>42430</v>
      </c>
      <c r="N2761">
        <v>24616</v>
      </c>
      <c r="O2761" t="s">
        <v>1076</v>
      </c>
      <c r="P2761" t="s">
        <v>1874</v>
      </c>
      <c r="Q2761" t="s">
        <v>924</v>
      </c>
      <c r="R2761">
        <v>40009</v>
      </c>
      <c r="S2761" s="19">
        <v>42460</v>
      </c>
      <c r="T2761">
        <v>184831</v>
      </c>
      <c r="U2761" t="s">
        <v>356</v>
      </c>
      <c r="V2761" s="19">
        <v>42492</v>
      </c>
      <c r="W2761" t="s">
        <v>967</v>
      </c>
      <c r="X2761" t="s">
        <v>968</v>
      </c>
      <c r="Y2761" t="s">
        <v>95</v>
      </c>
      <c r="Z2761" t="s">
        <v>364</v>
      </c>
      <c r="AA2761" s="29">
        <v>-313</v>
      </c>
      <c r="AB2761">
        <v>0</v>
      </c>
      <c r="AC2761">
        <f t="shared" si="528"/>
        <v>2016</v>
      </c>
      <c r="AD2761">
        <f t="shared" si="529"/>
        <v>5</v>
      </c>
      <c r="AE2761">
        <f t="shared" si="530"/>
        <v>2016</v>
      </c>
      <c r="AF2761">
        <f t="shared" si="531"/>
        <v>2</v>
      </c>
      <c r="AG2761" t="str">
        <f>VLOOKUP(F2761,vlookup!$A$2:$E$660,2,0)</f>
        <v>Retained</v>
      </c>
      <c r="AH2761" t="str">
        <f>VLOOKUP(F2761,vlookup!$A$2:$E$660,3,0)</f>
        <v>Service Contract</v>
      </c>
      <c r="AI2761" t="str">
        <f>VLOOKUP(F2761,vlookup!$A$2:$E$660,4,0)</f>
        <v>Used Car Programs</v>
      </c>
      <c r="AJ2761" t="str">
        <f>VLOOKUP(F2761,vlookup!$A$2:$E$660,5,0)</f>
        <v>High Mileage</v>
      </c>
      <c r="AL2761">
        <f t="shared" si="532"/>
        <v>31</v>
      </c>
      <c r="AM2761">
        <f t="shared" si="533"/>
        <v>78</v>
      </c>
      <c r="AN2761">
        <f t="shared" si="534"/>
        <v>1808</v>
      </c>
      <c r="AO2761" t="str">
        <f t="shared" si="535"/>
        <v/>
      </c>
      <c r="AP2761" t="str">
        <f t="shared" si="536"/>
        <v/>
      </c>
      <c r="AQ2761">
        <f t="shared" si="537"/>
        <v>-313</v>
      </c>
      <c r="AR2761" t="str">
        <f t="shared" si="538"/>
        <v/>
      </c>
      <c r="AS2761" t="str">
        <f t="shared" si="539"/>
        <v>6A050312B6Y-1</v>
      </c>
      <c r="AT2761" t="str">
        <f>IFERROR(IF(VLOOKUP(Y2761,vlookup!$I$2:$J$9,1,0)=Y2761,VLOOKUP(Y2761,vlookup!$I$2:$J$9,2,0),PROPER(Y2761)),PROPER(Y2761))</f>
        <v>Parts</v>
      </c>
      <c r="AU2761" t="str">
        <f>IFERROR(IF(B2761=VLOOKUP(B2761,vlookup!$L$2:$L$10,1,0),"Yes","No"),"No")</f>
        <v>No</v>
      </c>
    </row>
    <row r="2762" spans="1:47" ht="14.45" customHeight="1" x14ac:dyDescent="0.25">
      <c r="A2762" t="s">
        <v>1871</v>
      </c>
      <c r="B2762" s="31" t="s">
        <v>1872</v>
      </c>
      <c r="C2762">
        <v>1</v>
      </c>
      <c r="D2762">
        <v>1</v>
      </c>
      <c r="E2762" t="s">
        <v>382</v>
      </c>
      <c r="F2762" t="s">
        <v>238</v>
      </c>
      <c r="G2762" t="s">
        <v>1148</v>
      </c>
      <c r="H2762" t="s">
        <v>1873</v>
      </c>
      <c r="I2762">
        <v>183023</v>
      </c>
      <c r="J2762" s="19">
        <v>42414</v>
      </c>
      <c r="K2762" s="19">
        <v>42444</v>
      </c>
      <c r="L2762">
        <v>201603</v>
      </c>
      <c r="M2762" s="19">
        <v>42430</v>
      </c>
      <c r="N2762">
        <v>24616</v>
      </c>
      <c r="O2762" t="s">
        <v>1076</v>
      </c>
      <c r="P2762" t="s">
        <v>1874</v>
      </c>
      <c r="Q2762" t="s">
        <v>924</v>
      </c>
      <c r="R2762">
        <v>40009</v>
      </c>
      <c r="S2762" s="19">
        <v>42460</v>
      </c>
      <c r="T2762">
        <v>184831</v>
      </c>
      <c r="U2762" t="s">
        <v>356</v>
      </c>
      <c r="V2762" s="19">
        <v>42492</v>
      </c>
      <c r="W2762" t="s">
        <v>585</v>
      </c>
      <c r="X2762" t="s">
        <v>586</v>
      </c>
      <c r="Y2762" t="s">
        <v>95</v>
      </c>
      <c r="Z2762" t="s">
        <v>364</v>
      </c>
      <c r="AA2762" s="29">
        <v>-25.95</v>
      </c>
      <c r="AB2762">
        <v>0</v>
      </c>
      <c r="AC2762">
        <f t="shared" si="528"/>
        <v>2016</v>
      </c>
      <c r="AD2762">
        <f t="shared" si="529"/>
        <v>5</v>
      </c>
      <c r="AE2762">
        <f t="shared" si="530"/>
        <v>2016</v>
      </c>
      <c r="AF2762">
        <f t="shared" si="531"/>
        <v>2</v>
      </c>
      <c r="AG2762" t="str">
        <f>VLOOKUP(F2762,vlookup!$A$2:$E$660,2,0)</f>
        <v>Retained</v>
      </c>
      <c r="AH2762" t="str">
        <f>VLOOKUP(F2762,vlookup!$A$2:$E$660,3,0)</f>
        <v>Service Contract</v>
      </c>
      <c r="AI2762" t="str">
        <f>VLOOKUP(F2762,vlookup!$A$2:$E$660,4,0)</f>
        <v>Used Car Programs</v>
      </c>
      <c r="AJ2762" t="str">
        <f>VLOOKUP(F2762,vlookup!$A$2:$E$660,5,0)</f>
        <v>High Mileage</v>
      </c>
      <c r="AL2762">
        <f t="shared" si="532"/>
        <v>31</v>
      </c>
      <c r="AM2762">
        <f t="shared" si="533"/>
        <v>78</v>
      </c>
      <c r="AN2762">
        <f t="shared" si="534"/>
        <v>1808</v>
      </c>
      <c r="AO2762" t="str">
        <f t="shared" si="535"/>
        <v/>
      </c>
      <c r="AP2762" t="str">
        <f t="shared" si="536"/>
        <v/>
      </c>
      <c r="AQ2762">
        <f t="shared" si="537"/>
        <v>-25.95</v>
      </c>
      <c r="AR2762" t="str">
        <f t="shared" si="538"/>
        <v/>
      </c>
      <c r="AS2762" t="str">
        <f t="shared" si="539"/>
        <v>6A050312B6Y-1</v>
      </c>
      <c r="AT2762" t="str">
        <f>IFERROR(IF(VLOOKUP(Y2762,vlookup!$I$2:$J$9,1,0)=Y2762,VLOOKUP(Y2762,vlookup!$I$2:$J$9,2,0),PROPER(Y2762)),PROPER(Y2762))</f>
        <v>Parts</v>
      </c>
      <c r="AU2762" t="str">
        <f>IFERROR(IF(B2762=VLOOKUP(B2762,vlookup!$L$2:$L$10,1,0),"Yes","No"),"No")</f>
        <v>No</v>
      </c>
    </row>
    <row r="2763" spans="1:47" ht="14.45" customHeight="1" x14ac:dyDescent="0.25">
      <c r="A2763" t="s">
        <v>1156</v>
      </c>
      <c r="B2763" s="31" t="s">
        <v>1157</v>
      </c>
      <c r="C2763">
        <v>1</v>
      </c>
      <c r="D2763">
        <v>1</v>
      </c>
      <c r="E2763" t="s">
        <v>382</v>
      </c>
      <c r="F2763" t="s">
        <v>60</v>
      </c>
      <c r="G2763" t="s">
        <v>1148</v>
      </c>
      <c r="H2763" t="s">
        <v>1158</v>
      </c>
      <c r="I2763">
        <v>115733</v>
      </c>
      <c r="J2763" s="19">
        <v>41489</v>
      </c>
      <c r="K2763" s="19">
        <v>41515</v>
      </c>
      <c r="L2763">
        <v>201308</v>
      </c>
      <c r="M2763" s="19">
        <v>41487</v>
      </c>
      <c r="N2763">
        <v>24616</v>
      </c>
      <c r="O2763" t="s">
        <v>1076</v>
      </c>
      <c r="P2763" t="s">
        <v>1875</v>
      </c>
      <c r="Q2763" t="s">
        <v>924</v>
      </c>
      <c r="R2763">
        <v>329157</v>
      </c>
      <c r="S2763" s="19">
        <v>41540</v>
      </c>
      <c r="T2763">
        <v>118119</v>
      </c>
      <c r="U2763" t="s">
        <v>357</v>
      </c>
      <c r="V2763" s="19">
        <v>41547</v>
      </c>
      <c r="W2763" t="s">
        <v>2934</v>
      </c>
      <c r="X2763" t="s">
        <v>2935</v>
      </c>
      <c r="Y2763" t="s">
        <v>95</v>
      </c>
      <c r="Z2763" t="s">
        <v>582</v>
      </c>
      <c r="AA2763" s="29">
        <v>-390</v>
      </c>
      <c r="AB2763" t="s">
        <v>544</v>
      </c>
      <c r="AC2763">
        <f t="shared" si="528"/>
        <v>2013</v>
      </c>
      <c r="AD2763">
        <f t="shared" si="529"/>
        <v>9</v>
      </c>
      <c r="AE2763">
        <f t="shared" si="530"/>
        <v>2013</v>
      </c>
      <c r="AF2763">
        <f t="shared" si="531"/>
        <v>8</v>
      </c>
      <c r="AG2763" t="str">
        <f>VLOOKUP(F2763,vlookup!$A$2:$E$660,2,0)</f>
        <v>Retained</v>
      </c>
      <c r="AH2763" t="str">
        <f>VLOOKUP(F2763,vlookup!$A$2:$E$660,3,0)</f>
        <v>Service Contract</v>
      </c>
      <c r="AI2763" t="str">
        <f>VLOOKUP(F2763,vlookup!$A$2:$E$660,4,0)</f>
        <v>Used Car Programs</v>
      </c>
      <c r="AJ2763" t="str">
        <f>VLOOKUP(F2763,vlookup!$A$2:$E$660,5,0)</f>
        <v>High Mileage</v>
      </c>
      <c r="AL2763">
        <f t="shared" si="532"/>
        <v>26</v>
      </c>
      <c r="AM2763">
        <f t="shared" si="533"/>
        <v>57</v>
      </c>
      <c r="AN2763">
        <f t="shared" si="534"/>
        <v>2386</v>
      </c>
      <c r="AO2763" t="str">
        <f t="shared" si="535"/>
        <v/>
      </c>
      <c r="AP2763">
        <f t="shared" si="536"/>
        <v>-390</v>
      </c>
      <c r="AQ2763" t="str">
        <f t="shared" si="537"/>
        <v/>
      </c>
      <c r="AR2763" t="str">
        <f t="shared" si="538"/>
        <v/>
      </c>
      <c r="AS2763" t="str">
        <f t="shared" si="539"/>
        <v>5N092749H3Y-1</v>
      </c>
      <c r="AT2763" t="str">
        <f>IFERROR(IF(VLOOKUP(Y2763,vlookup!$I$2:$J$9,1,0)=Y2763,VLOOKUP(Y2763,vlookup!$I$2:$J$9,2,0),PROPER(Y2763)),PROPER(Y2763))</f>
        <v>Parts</v>
      </c>
      <c r="AU2763" t="str">
        <f>IFERROR(IF(B2763=VLOOKUP(B2763,vlookup!$L$2:$L$10,1,0),"Yes","No"),"No")</f>
        <v>No</v>
      </c>
    </row>
    <row r="2764" spans="1:47" ht="14.45" customHeight="1" x14ac:dyDescent="0.25">
      <c r="A2764" t="s">
        <v>1156</v>
      </c>
      <c r="B2764" s="31" t="s">
        <v>1157</v>
      </c>
      <c r="C2764">
        <v>1</v>
      </c>
      <c r="D2764">
        <v>1</v>
      </c>
      <c r="E2764" t="s">
        <v>382</v>
      </c>
      <c r="F2764" t="s">
        <v>60</v>
      </c>
      <c r="G2764" t="s">
        <v>1148</v>
      </c>
      <c r="H2764" t="s">
        <v>1158</v>
      </c>
      <c r="I2764">
        <v>115733</v>
      </c>
      <c r="J2764" s="19">
        <v>41489</v>
      </c>
      <c r="K2764" s="19">
        <v>41515</v>
      </c>
      <c r="L2764">
        <v>201308</v>
      </c>
      <c r="M2764" s="19">
        <v>41487</v>
      </c>
      <c r="N2764">
        <v>24616</v>
      </c>
      <c r="O2764" t="s">
        <v>1076</v>
      </c>
      <c r="P2764" t="s">
        <v>1875</v>
      </c>
      <c r="Q2764" t="s">
        <v>924</v>
      </c>
      <c r="R2764">
        <v>329157</v>
      </c>
      <c r="S2764" s="19">
        <v>41540</v>
      </c>
      <c r="T2764">
        <v>118119</v>
      </c>
      <c r="U2764" t="s">
        <v>357</v>
      </c>
      <c r="V2764" s="19">
        <v>41547</v>
      </c>
      <c r="W2764" t="s">
        <v>3439</v>
      </c>
      <c r="X2764" t="s">
        <v>3440</v>
      </c>
      <c r="Y2764" t="s">
        <v>95</v>
      </c>
      <c r="Z2764" t="s">
        <v>582</v>
      </c>
      <c r="AA2764" s="29">
        <v>-7.35</v>
      </c>
      <c r="AB2764" t="s">
        <v>544</v>
      </c>
      <c r="AC2764">
        <f t="shared" si="528"/>
        <v>2013</v>
      </c>
      <c r="AD2764">
        <f t="shared" si="529"/>
        <v>9</v>
      </c>
      <c r="AE2764">
        <f t="shared" si="530"/>
        <v>2013</v>
      </c>
      <c r="AF2764">
        <f t="shared" si="531"/>
        <v>8</v>
      </c>
      <c r="AG2764" t="str">
        <f>VLOOKUP(F2764,vlookup!$A$2:$E$660,2,0)</f>
        <v>Retained</v>
      </c>
      <c r="AH2764" t="str">
        <f>VLOOKUP(F2764,vlookup!$A$2:$E$660,3,0)</f>
        <v>Service Contract</v>
      </c>
      <c r="AI2764" t="str">
        <f>VLOOKUP(F2764,vlookup!$A$2:$E$660,4,0)</f>
        <v>Used Car Programs</v>
      </c>
      <c r="AJ2764" t="str">
        <f>VLOOKUP(F2764,vlookup!$A$2:$E$660,5,0)</f>
        <v>High Mileage</v>
      </c>
      <c r="AL2764">
        <f t="shared" si="532"/>
        <v>26</v>
      </c>
      <c r="AM2764">
        <f t="shared" si="533"/>
        <v>57</v>
      </c>
      <c r="AN2764">
        <f t="shared" si="534"/>
        <v>2386</v>
      </c>
      <c r="AO2764" t="str">
        <f t="shared" si="535"/>
        <v/>
      </c>
      <c r="AP2764">
        <f t="shared" si="536"/>
        <v>-7.35</v>
      </c>
      <c r="AQ2764" t="str">
        <f t="shared" si="537"/>
        <v/>
      </c>
      <c r="AR2764" t="str">
        <f t="shared" si="538"/>
        <v/>
      </c>
      <c r="AS2764" t="str">
        <f t="shared" si="539"/>
        <v>5N092749H3Y-1</v>
      </c>
      <c r="AT2764" t="str">
        <f>IFERROR(IF(VLOOKUP(Y2764,vlookup!$I$2:$J$9,1,0)=Y2764,VLOOKUP(Y2764,vlookup!$I$2:$J$9,2,0),PROPER(Y2764)),PROPER(Y2764))</f>
        <v>Parts</v>
      </c>
      <c r="AU2764" t="str">
        <f>IFERROR(IF(B2764=VLOOKUP(B2764,vlookup!$L$2:$L$10,1,0),"Yes","No"),"No")</f>
        <v>No</v>
      </c>
    </row>
    <row r="2765" spans="1:47" ht="14.45" customHeight="1" x14ac:dyDescent="0.25">
      <c r="A2765" t="s">
        <v>1156</v>
      </c>
      <c r="B2765" s="31" t="s">
        <v>1157</v>
      </c>
      <c r="C2765">
        <v>1</v>
      </c>
      <c r="D2765">
        <v>1</v>
      </c>
      <c r="E2765" t="s">
        <v>382</v>
      </c>
      <c r="F2765" t="s">
        <v>60</v>
      </c>
      <c r="G2765" t="s">
        <v>1148</v>
      </c>
      <c r="H2765" t="s">
        <v>1158</v>
      </c>
      <c r="I2765">
        <v>115733</v>
      </c>
      <c r="J2765" s="19">
        <v>41489</v>
      </c>
      <c r="K2765" s="19">
        <v>41515</v>
      </c>
      <c r="L2765">
        <v>201308</v>
      </c>
      <c r="M2765" s="19">
        <v>41487</v>
      </c>
      <c r="N2765">
        <v>24616</v>
      </c>
      <c r="O2765" t="s">
        <v>1076</v>
      </c>
      <c r="P2765" t="s">
        <v>1875</v>
      </c>
      <c r="Q2765" t="s">
        <v>924</v>
      </c>
      <c r="R2765">
        <v>329157</v>
      </c>
      <c r="S2765" s="19">
        <v>41540</v>
      </c>
      <c r="T2765">
        <v>118119</v>
      </c>
      <c r="U2765" t="s">
        <v>357</v>
      </c>
      <c r="V2765" s="19">
        <v>41547</v>
      </c>
      <c r="W2765" t="s">
        <v>3030</v>
      </c>
      <c r="X2765" t="s">
        <v>3031</v>
      </c>
      <c r="Y2765" t="s">
        <v>95</v>
      </c>
      <c r="Z2765" t="s">
        <v>14</v>
      </c>
      <c r="AA2765" s="29">
        <v>-27.95</v>
      </c>
      <c r="AB2765" t="s">
        <v>544</v>
      </c>
      <c r="AC2765">
        <f t="shared" si="528"/>
        <v>2013</v>
      </c>
      <c r="AD2765">
        <f t="shared" si="529"/>
        <v>9</v>
      </c>
      <c r="AE2765">
        <f t="shared" si="530"/>
        <v>2013</v>
      </c>
      <c r="AF2765">
        <f t="shared" si="531"/>
        <v>8</v>
      </c>
      <c r="AG2765" t="str">
        <f>VLOOKUP(F2765,vlookup!$A$2:$E$660,2,0)</f>
        <v>Retained</v>
      </c>
      <c r="AH2765" t="str">
        <f>VLOOKUP(F2765,vlookup!$A$2:$E$660,3,0)</f>
        <v>Service Contract</v>
      </c>
      <c r="AI2765" t="str">
        <f>VLOOKUP(F2765,vlookup!$A$2:$E$660,4,0)</f>
        <v>Used Car Programs</v>
      </c>
      <c r="AJ2765" t="str">
        <f>VLOOKUP(F2765,vlookup!$A$2:$E$660,5,0)</f>
        <v>High Mileage</v>
      </c>
      <c r="AL2765">
        <f t="shared" si="532"/>
        <v>26</v>
      </c>
      <c r="AM2765">
        <f t="shared" si="533"/>
        <v>57</v>
      </c>
      <c r="AN2765">
        <f t="shared" si="534"/>
        <v>2386</v>
      </c>
      <c r="AO2765" t="str">
        <f t="shared" si="535"/>
        <v/>
      </c>
      <c r="AP2765">
        <f t="shared" si="536"/>
        <v>-27.95</v>
      </c>
      <c r="AQ2765" t="str">
        <f t="shared" si="537"/>
        <v/>
      </c>
      <c r="AR2765" t="str">
        <f t="shared" si="538"/>
        <v/>
      </c>
      <c r="AS2765" t="str">
        <f t="shared" si="539"/>
        <v>5N092749H3Y-1</v>
      </c>
      <c r="AT2765" t="str">
        <f>IFERROR(IF(VLOOKUP(Y2765,vlookup!$I$2:$J$9,1,0)=Y2765,VLOOKUP(Y2765,vlookup!$I$2:$J$9,2,0),PROPER(Y2765)),PROPER(Y2765))</f>
        <v>Parts</v>
      </c>
      <c r="AU2765" t="str">
        <f>IFERROR(IF(B2765=VLOOKUP(B2765,vlookup!$L$2:$L$10,1,0),"Yes","No"),"No")</f>
        <v>No</v>
      </c>
    </row>
    <row r="2766" spans="1:47" ht="14.45" customHeight="1" x14ac:dyDescent="0.25">
      <c r="A2766" t="s">
        <v>1876</v>
      </c>
      <c r="B2766" s="31" t="s">
        <v>1877</v>
      </c>
      <c r="C2766">
        <v>1</v>
      </c>
      <c r="D2766">
        <v>1</v>
      </c>
      <c r="E2766" t="s">
        <v>571</v>
      </c>
      <c r="F2766" t="s">
        <v>205</v>
      </c>
      <c r="G2766" t="s">
        <v>1148</v>
      </c>
      <c r="H2766" t="s">
        <v>1873</v>
      </c>
      <c r="I2766">
        <v>95580</v>
      </c>
      <c r="J2766" s="19">
        <v>41823</v>
      </c>
      <c r="K2766" s="19">
        <v>41851</v>
      </c>
      <c r="L2766">
        <v>201407</v>
      </c>
      <c r="M2766" s="19">
        <v>41821</v>
      </c>
      <c r="N2766">
        <v>24617</v>
      </c>
      <c r="O2766" t="s">
        <v>1070</v>
      </c>
      <c r="P2766" t="s">
        <v>1878</v>
      </c>
      <c r="Q2766" t="s">
        <v>924</v>
      </c>
      <c r="R2766">
        <v>9621</v>
      </c>
      <c r="S2766" s="19">
        <v>41865</v>
      </c>
      <c r="T2766">
        <v>97725</v>
      </c>
      <c r="U2766" t="s">
        <v>357</v>
      </c>
      <c r="V2766" s="19">
        <v>41879</v>
      </c>
      <c r="W2766" t="s">
        <v>969</v>
      </c>
      <c r="X2766" t="s">
        <v>970</v>
      </c>
      <c r="Y2766" t="s">
        <v>95</v>
      </c>
      <c r="Z2766" t="s">
        <v>582</v>
      </c>
      <c r="AA2766" s="29">
        <v>-310</v>
      </c>
      <c r="AB2766">
        <v>0</v>
      </c>
      <c r="AC2766">
        <f t="shared" si="528"/>
        <v>2014</v>
      </c>
      <c r="AD2766">
        <f t="shared" si="529"/>
        <v>8</v>
      </c>
      <c r="AE2766">
        <f t="shared" si="530"/>
        <v>2014</v>
      </c>
      <c r="AF2766">
        <f t="shared" si="531"/>
        <v>7</v>
      </c>
      <c r="AG2766" t="str">
        <f>VLOOKUP(F2766,vlookup!$A$2:$E$660,2,0)</f>
        <v>Retained</v>
      </c>
      <c r="AH2766" t="str">
        <f>VLOOKUP(F2766,vlookup!$A$2:$E$660,3,0)</f>
        <v>Service Contract</v>
      </c>
      <c r="AI2766" t="str">
        <f>VLOOKUP(F2766,vlookup!$A$2:$E$660,4,0)</f>
        <v>Used Car Programs</v>
      </c>
      <c r="AJ2766" t="str">
        <f>VLOOKUP(F2766,vlookup!$A$2:$E$660,5,0)</f>
        <v>High Mileage</v>
      </c>
      <c r="AL2766">
        <f t="shared" si="532"/>
        <v>28</v>
      </c>
      <c r="AM2766">
        <f t="shared" si="533"/>
        <v>55</v>
      </c>
      <c r="AN2766">
        <f t="shared" si="534"/>
        <v>2145</v>
      </c>
      <c r="AO2766" t="str">
        <f t="shared" si="535"/>
        <v/>
      </c>
      <c r="AP2766">
        <f t="shared" si="536"/>
        <v>-310</v>
      </c>
      <c r="AQ2766" t="str">
        <f t="shared" si="537"/>
        <v/>
      </c>
      <c r="AR2766" t="str">
        <f t="shared" si="538"/>
        <v/>
      </c>
      <c r="AS2766" t="str">
        <f t="shared" si="539"/>
        <v>4K008542G4-1</v>
      </c>
      <c r="AT2766" t="str">
        <f>IFERROR(IF(VLOOKUP(Y2766,vlookup!$I$2:$J$9,1,0)=Y2766,VLOOKUP(Y2766,vlookup!$I$2:$J$9,2,0),PROPER(Y2766)),PROPER(Y2766))</f>
        <v>Parts</v>
      </c>
      <c r="AU2766" t="str">
        <f>IFERROR(IF(B2766=VLOOKUP(B2766,vlookup!$L$2:$L$10,1,0),"Yes","No"),"No")</f>
        <v>No</v>
      </c>
    </row>
    <row r="2767" spans="1:47" ht="14.45" customHeight="1" x14ac:dyDescent="0.25">
      <c r="A2767" t="s">
        <v>1876</v>
      </c>
      <c r="B2767" s="31" t="s">
        <v>1877</v>
      </c>
      <c r="C2767">
        <v>1</v>
      </c>
      <c r="D2767">
        <v>1</v>
      </c>
      <c r="E2767" t="s">
        <v>571</v>
      </c>
      <c r="F2767" t="s">
        <v>205</v>
      </c>
      <c r="G2767" t="s">
        <v>1148</v>
      </c>
      <c r="H2767" t="s">
        <v>1873</v>
      </c>
      <c r="I2767">
        <v>95580</v>
      </c>
      <c r="J2767" s="19">
        <v>41823</v>
      </c>
      <c r="K2767" s="19">
        <v>41851</v>
      </c>
      <c r="L2767">
        <v>201407</v>
      </c>
      <c r="M2767" s="19">
        <v>41821</v>
      </c>
      <c r="N2767">
        <v>24617</v>
      </c>
      <c r="O2767" t="s">
        <v>1070</v>
      </c>
      <c r="P2767" t="s">
        <v>1878</v>
      </c>
      <c r="Q2767" t="s">
        <v>924</v>
      </c>
      <c r="R2767">
        <v>9621</v>
      </c>
      <c r="S2767" s="19">
        <v>41865</v>
      </c>
      <c r="T2767">
        <v>97725</v>
      </c>
      <c r="U2767" t="s">
        <v>357</v>
      </c>
      <c r="V2767" s="19">
        <v>41879</v>
      </c>
      <c r="W2767" t="s">
        <v>1028</v>
      </c>
      <c r="X2767" t="s">
        <v>1029</v>
      </c>
      <c r="Y2767" t="s">
        <v>95</v>
      </c>
      <c r="Z2767" t="s">
        <v>582</v>
      </c>
      <c r="AA2767" s="29">
        <v>-11.69</v>
      </c>
      <c r="AB2767">
        <v>0</v>
      </c>
      <c r="AC2767">
        <f t="shared" si="528"/>
        <v>2014</v>
      </c>
      <c r="AD2767">
        <f t="shared" si="529"/>
        <v>8</v>
      </c>
      <c r="AE2767">
        <f t="shared" si="530"/>
        <v>2014</v>
      </c>
      <c r="AF2767">
        <f t="shared" si="531"/>
        <v>7</v>
      </c>
      <c r="AG2767" t="str">
        <f>VLOOKUP(F2767,vlookup!$A$2:$E$660,2,0)</f>
        <v>Retained</v>
      </c>
      <c r="AH2767" t="str">
        <f>VLOOKUP(F2767,vlookup!$A$2:$E$660,3,0)</f>
        <v>Service Contract</v>
      </c>
      <c r="AI2767" t="str">
        <f>VLOOKUP(F2767,vlookup!$A$2:$E$660,4,0)</f>
        <v>Used Car Programs</v>
      </c>
      <c r="AJ2767" t="str">
        <f>VLOOKUP(F2767,vlookup!$A$2:$E$660,5,0)</f>
        <v>High Mileage</v>
      </c>
      <c r="AL2767">
        <f t="shared" si="532"/>
        <v>28</v>
      </c>
      <c r="AM2767">
        <f t="shared" si="533"/>
        <v>55</v>
      </c>
      <c r="AN2767">
        <f t="shared" si="534"/>
        <v>2145</v>
      </c>
      <c r="AO2767" t="str">
        <f t="shared" si="535"/>
        <v/>
      </c>
      <c r="AP2767">
        <f t="shared" si="536"/>
        <v>-11.69</v>
      </c>
      <c r="AQ2767" t="str">
        <f t="shared" si="537"/>
        <v/>
      </c>
      <c r="AR2767" t="str">
        <f t="shared" si="538"/>
        <v/>
      </c>
      <c r="AS2767" t="str">
        <f t="shared" si="539"/>
        <v>4K008542G4-1</v>
      </c>
      <c r="AT2767" t="str">
        <f>IFERROR(IF(VLOOKUP(Y2767,vlookup!$I$2:$J$9,1,0)=Y2767,VLOOKUP(Y2767,vlookup!$I$2:$J$9,2,0),PROPER(Y2767)),PROPER(Y2767))</f>
        <v>Parts</v>
      </c>
      <c r="AU2767" t="str">
        <f>IFERROR(IF(B2767=VLOOKUP(B2767,vlookup!$L$2:$L$10,1,0),"Yes","No"),"No")</f>
        <v>No</v>
      </c>
    </row>
    <row r="2768" spans="1:47" ht="14.45" customHeight="1" x14ac:dyDescent="0.25">
      <c r="A2768" t="s">
        <v>1879</v>
      </c>
      <c r="B2768" s="31" t="s">
        <v>3605</v>
      </c>
      <c r="C2768">
        <v>1</v>
      </c>
      <c r="D2768">
        <v>1</v>
      </c>
      <c r="E2768" t="s">
        <v>382</v>
      </c>
      <c r="F2768" t="s">
        <v>205</v>
      </c>
      <c r="G2768" t="s">
        <v>1148</v>
      </c>
      <c r="H2768" t="s">
        <v>1873</v>
      </c>
      <c r="I2768">
        <v>118456</v>
      </c>
      <c r="J2768" s="19">
        <v>42192</v>
      </c>
      <c r="K2768" s="19">
        <v>42243</v>
      </c>
      <c r="L2768">
        <v>201508</v>
      </c>
      <c r="M2768" s="19">
        <v>42217</v>
      </c>
      <c r="N2768">
        <v>24617</v>
      </c>
      <c r="O2768" t="s">
        <v>1070</v>
      </c>
      <c r="P2768" t="s">
        <v>1880</v>
      </c>
      <c r="Q2768" t="s">
        <v>924</v>
      </c>
      <c r="R2768">
        <v>879609</v>
      </c>
      <c r="S2768" s="19">
        <v>42360</v>
      </c>
      <c r="T2768">
        <v>119400</v>
      </c>
      <c r="U2768" t="s">
        <v>357</v>
      </c>
      <c r="V2768" s="19">
        <v>42388</v>
      </c>
      <c r="W2768" t="s">
        <v>969</v>
      </c>
      <c r="X2768" t="s">
        <v>970</v>
      </c>
      <c r="Y2768" t="s">
        <v>95</v>
      </c>
      <c r="Z2768" t="s">
        <v>582</v>
      </c>
      <c r="AA2768" s="29">
        <v>-315</v>
      </c>
      <c r="AB2768">
        <v>0</v>
      </c>
      <c r="AC2768">
        <f t="shared" si="528"/>
        <v>2016</v>
      </c>
      <c r="AD2768">
        <f t="shared" si="529"/>
        <v>1</v>
      </c>
      <c r="AE2768">
        <f t="shared" si="530"/>
        <v>2015</v>
      </c>
      <c r="AF2768">
        <f t="shared" si="531"/>
        <v>7</v>
      </c>
      <c r="AG2768" t="str">
        <f>VLOOKUP(F2768,vlookup!$A$2:$E$660,2,0)</f>
        <v>Retained</v>
      </c>
      <c r="AH2768" t="str">
        <f>VLOOKUP(F2768,vlookup!$A$2:$E$660,3,0)</f>
        <v>Service Contract</v>
      </c>
      <c r="AI2768" t="str">
        <f>VLOOKUP(F2768,vlookup!$A$2:$E$660,4,0)</f>
        <v>Used Car Programs</v>
      </c>
      <c r="AJ2768" t="str">
        <f>VLOOKUP(F2768,vlookup!$A$2:$E$660,5,0)</f>
        <v>High Mileage</v>
      </c>
      <c r="AL2768">
        <f t="shared" si="532"/>
        <v>50</v>
      </c>
      <c r="AM2768">
        <f t="shared" si="533"/>
        <v>192</v>
      </c>
      <c r="AN2768">
        <f t="shared" si="534"/>
        <v>944</v>
      </c>
      <c r="AO2768" t="str">
        <f t="shared" si="535"/>
        <v/>
      </c>
      <c r="AP2768" t="str">
        <f t="shared" si="536"/>
        <v/>
      </c>
      <c r="AQ2768" t="str">
        <f t="shared" si="537"/>
        <v/>
      </c>
      <c r="AR2768">
        <f t="shared" si="538"/>
        <v>-315</v>
      </c>
      <c r="AS2768" t="str">
        <f t="shared" si="539"/>
        <v>102251424-1</v>
      </c>
      <c r="AT2768" t="str">
        <f>IFERROR(IF(VLOOKUP(Y2768,vlookup!$I$2:$J$9,1,0)=Y2768,VLOOKUP(Y2768,vlookup!$I$2:$J$9,2,0),PROPER(Y2768)),PROPER(Y2768))</f>
        <v>Parts</v>
      </c>
      <c r="AU2768" t="str">
        <f>IFERROR(IF(B2768=VLOOKUP(B2768,vlookup!$L$2:$L$10,1,0),"Yes","No"),"No")</f>
        <v>No</v>
      </c>
    </row>
    <row r="2769" spans="1:47" ht="14.45" customHeight="1" x14ac:dyDescent="0.25">
      <c r="A2769" t="s">
        <v>1879</v>
      </c>
      <c r="B2769" s="31" t="s">
        <v>3605</v>
      </c>
      <c r="C2769">
        <v>1</v>
      </c>
      <c r="D2769">
        <v>1</v>
      </c>
      <c r="E2769" t="s">
        <v>382</v>
      </c>
      <c r="F2769" t="s">
        <v>205</v>
      </c>
      <c r="G2769" t="s">
        <v>1148</v>
      </c>
      <c r="H2769" t="s">
        <v>1873</v>
      </c>
      <c r="I2769">
        <v>118456</v>
      </c>
      <c r="J2769" s="19">
        <v>42192</v>
      </c>
      <c r="K2769" s="19">
        <v>42243</v>
      </c>
      <c r="L2769">
        <v>201508</v>
      </c>
      <c r="M2769" s="19">
        <v>42217</v>
      </c>
      <c r="N2769">
        <v>24617</v>
      </c>
      <c r="O2769" t="s">
        <v>1070</v>
      </c>
      <c r="P2769" t="s">
        <v>1880</v>
      </c>
      <c r="Q2769" t="s">
        <v>924</v>
      </c>
      <c r="R2769">
        <v>879609</v>
      </c>
      <c r="S2769" s="19">
        <v>42360</v>
      </c>
      <c r="T2769">
        <v>119400</v>
      </c>
      <c r="U2769" t="s">
        <v>357</v>
      </c>
      <c r="V2769" s="19">
        <v>42388</v>
      </c>
      <c r="W2769" t="s">
        <v>998</v>
      </c>
      <c r="X2769" t="s">
        <v>999</v>
      </c>
      <c r="Y2769" t="s">
        <v>95</v>
      </c>
      <c r="Z2769" t="s">
        <v>358</v>
      </c>
      <c r="AA2769" s="29">
        <v>-430.95</v>
      </c>
      <c r="AB2769">
        <v>0</v>
      </c>
      <c r="AC2769">
        <f t="shared" si="528"/>
        <v>2016</v>
      </c>
      <c r="AD2769">
        <f t="shared" si="529"/>
        <v>1</v>
      </c>
      <c r="AE2769">
        <f t="shared" si="530"/>
        <v>2015</v>
      </c>
      <c r="AF2769">
        <f t="shared" si="531"/>
        <v>7</v>
      </c>
      <c r="AG2769" t="str">
        <f>VLOOKUP(F2769,vlookup!$A$2:$E$660,2,0)</f>
        <v>Retained</v>
      </c>
      <c r="AH2769" t="str">
        <f>VLOOKUP(F2769,vlookup!$A$2:$E$660,3,0)</f>
        <v>Service Contract</v>
      </c>
      <c r="AI2769" t="str">
        <f>VLOOKUP(F2769,vlookup!$A$2:$E$660,4,0)</f>
        <v>Used Car Programs</v>
      </c>
      <c r="AJ2769" t="str">
        <f>VLOOKUP(F2769,vlookup!$A$2:$E$660,5,0)</f>
        <v>High Mileage</v>
      </c>
      <c r="AL2769">
        <f t="shared" si="532"/>
        <v>50</v>
      </c>
      <c r="AM2769">
        <f t="shared" si="533"/>
        <v>192</v>
      </c>
      <c r="AN2769">
        <f t="shared" si="534"/>
        <v>944</v>
      </c>
      <c r="AO2769" t="str">
        <f t="shared" si="535"/>
        <v/>
      </c>
      <c r="AP2769" t="str">
        <f t="shared" si="536"/>
        <v/>
      </c>
      <c r="AQ2769" t="str">
        <f t="shared" si="537"/>
        <v/>
      </c>
      <c r="AR2769">
        <f t="shared" si="538"/>
        <v>-430.95</v>
      </c>
      <c r="AS2769" t="str">
        <f t="shared" si="539"/>
        <v>102251424-1</v>
      </c>
      <c r="AT2769" t="str">
        <f>IFERROR(IF(VLOOKUP(Y2769,vlookup!$I$2:$J$9,1,0)=Y2769,VLOOKUP(Y2769,vlookup!$I$2:$J$9,2,0),PROPER(Y2769)),PROPER(Y2769))</f>
        <v>Parts</v>
      </c>
      <c r="AU2769" t="str">
        <f>IFERROR(IF(B2769=VLOOKUP(B2769,vlookup!$L$2:$L$10,1,0),"Yes","No"),"No")</f>
        <v>No</v>
      </c>
    </row>
    <row r="2770" spans="1:47" ht="14.45" customHeight="1" x14ac:dyDescent="0.25">
      <c r="A2770" t="s">
        <v>1879</v>
      </c>
      <c r="B2770" s="31" t="s">
        <v>3605</v>
      </c>
      <c r="C2770">
        <v>1</v>
      </c>
      <c r="D2770">
        <v>1</v>
      </c>
      <c r="E2770" t="s">
        <v>382</v>
      </c>
      <c r="F2770" t="s">
        <v>205</v>
      </c>
      <c r="G2770" t="s">
        <v>1148</v>
      </c>
      <c r="H2770" t="s">
        <v>1873</v>
      </c>
      <c r="I2770">
        <v>118456</v>
      </c>
      <c r="J2770" s="19">
        <v>42192</v>
      </c>
      <c r="K2770" s="19">
        <v>42243</v>
      </c>
      <c r="L2770">
        <v>201508</v>
      </c>
      <c r="M2770" s="19">
        <v>42217</v>
      </c>
      <c r="N2770">
        <v>24617</v>
      </c>
      <c r="O2770" t="s">
        <v>1070</v>
      </c>
      <c r="P2770" t="s">
        <v>1880</v>
      </c>
      <c r="Q2770" t="s">
        <v>924</v>
      </c>
      <c r="R2770">
        <v>879609</v>
      </c>
      <c r="S2770" s="19">
        <v>42360</v>
      </c>
      <c r="T2770">
        <v>119400</v>
      </c>
      <c r="U2770" t="s">
        <v>357</v>
      </c>
      <c r="V2770" s="19">
        <v>42388</v>
      </c>
      <c r="W2770" t="s">
        <v>3092</v>
      </c>
      <c r="X2770" t="s">
        <v>3093</v>
      </c>
      <c r="Y2770" t="s">
        <v>95</v>
      </c>
      <c r="Z2770" t="s">
        <v>358</v>
      </c>
      <c r="AA2770" s="29">
        <v>-68</v>
      </c>
      <c r="AB2770">
        <v>0</v>
      </c>
      <c r="AC2770">
        <f t="shared" si="528"/>
        <v>2016</v>
      </c>
      <c r="AD2770">
        <f t="shared" si="529"/>
        <v>1</v>
      </c>
      <c r="AE2770">
        <f t="shared" si="530"/>
        <v>2015</v>
      </c>
      <c r="AF2770">
        <f t="shared" si="531"/>
        <v>7</v>
      </c>
      <c r="AG2770" t="str">
        <f>VLOOKUP(F2770,vlookup!$A$2:$E$660,2,0)</f>
        <v>Retained</v>
      </c>
      <c r="AH2770" t="str">
        <f>VLOOKUP(F2770,vlookup!$A$2:$E$660,3,0)</f>
        <v>Service Contract</v>
      </c>
      <c r="AI2770" t="str">
        <f>VLOOKUP(F2770,vlookup!$A$2:$E$660,4,0)</f>
        <v>Used Car Programs</v>
      </c>
      <c r="AJ2770" t="str">
        <f>VLOOKUP(F2770,vlookup!$A$2:$E$660,5,0)</f>
        <v>High Mileage</v>
      </c>
      <c r="AL2770">
        <f t="shared" si="532"/>
        <v>50</v>
      </c>
      <c r="AM2770">
        <f t="shared" si="533"/>
        <v>192</v>
      </c>
      <c r="AN2770">
        <f t="shared" si="534"/>
        <v>944</v>
      </c>
      <c r="AO2770" t="str">
        <f t="shared" si="535"/>
        <v/>
      </c>
      <c r="AP2770" t="str">
        <f t="shared" si="536"/>
        <v/>
      </c>
      <c r="AQ2770" t="str">
        <f t="shared" si="537"/>
        <v/>
      </c>
      <c r="AR2770">
        <f t="shared" si="538"/>
        <v>-68</v>
      </c>
      <c r="AS2770" t="str">
        <f t="shared" si="539"/>
        <v>102251424-1</v>
      </c>
      <c r="AT2770" t="str">
        <f>IFERROR(IF(VLOOKUP(Y2770,vlookup!$I$2:$J$9,1,0)=Y2770,VLOOKUP(Y2770,vlookup!$I$2:$J$9,2,0),PROPER(Y2770)),PROPER(Y2770))</f>
        <v>Parts</v>
      </c>
      <c r="AU2770" t="str">
        <f>IFERROR(IF(B2770=VLOOKUP(B2770,vlookup!$L$2:$L$10,1,0),"Yes","No"),"No")</f>
        <v>No</v>
      </c>
    </row>
    <row r="2771" spans="1:47" ht="14.45" customHeight="1" x14ac:dyDescent="0.25">
      <c r="A2771" t="s">
        <v>1879</v>
      </c>
      <c r="B2771" s="31" t="s">
        <v>3605</v>
      </c>
      <c r="C2771">
        <v>5</v>
      </c>
      <c r="D2771">
        <v>1</v>
      </c>
      <c r="E2771" t="s">
        <v>382</v>
      </c>
      <c r="F2771" t="s">
        <v>205</v>
      </c>
      <c r="G2771" t="s">
        <v>1148</v>
      </c>
      <c r="H2771" t="s">
        <v>1873</v>
      </c>
      <c r="I2771">
        <v>118456</v>
      </c>
      <c r="J2771" s="19">
        <v>42192</v>
      </c>
      <c r="K2771" s="19">
        <v>42243</v>
      </c>
      <c r="L2771">
        <v>201508</v>
      </c>
      <c r="M2771" s="19">
        <v>42217</v>
      </c>
      <c r="N2771">
        <v>24617</v>
      </c>
      <c r="O2771" t="s">
        <v>1070</v>
      </c>
      <c r="P2771" t="s">
        <v>1881</v>
      </c>
      <c r="Q2771" t="s">
        <v>924</v>
      </c>
      <c r="R2771">
        <v>19839</v>
      </c>
      <c r="S2771" s="19">
        <v>42564</v>
      </c>
      <c r="T2771">
        <v>125611</v>
      </c>
      <c r="U2771" t="s">
        <v>356</v>
      </c>
      <c r="V2771" s="19">
        <v>42570</v>
      </c>
      <c r="W2771" t="s">
        <v>3315</v>
      </c>
      <c r="X2771" t="s">
        <v>3316</v>
      </c>
      <c r="Y2771" t="s">
        <v>95</v>
      </c>
      <c r="Z2771" t="s">
        <v>364</v>
      </c>
      <c r="AA2771" s="29">
        <v>-29.08</v>
      </c>
      <c r="AB2771">
        <v>0</v>
      </c>
      <c r="AC2771">
        <f t="shared" si="528"/>
        <v>2016</v>
      </c>
      <c r="AD2771">
        <f t="shared" si="529"/>
        <v>7</v>
      </c>
      <c r="AE2771">
        <f t="shared" si="530"/>
        <v>2015</v>
      </c>
      <c r="AF2771">
        <f t="shared" si="531"/>
        <v>7</v>
      </c>
      <c r="AG2771" t="str">
        <f>VLOOKUP(F2771,vlookup!$A$2:$E$660,2,0)</f>
        <v>Retained</v>
      </c>
      <c r="AH2771" t="str">
        <f>VLOOKUP(F2771,vlookup!$A$2:$E$660,3,0)</f>
        <v>Service Contract</v>
      </c>
      <c r="AI2771" t="str">
        <f>VLOOKUP(F2771,vlookup!$A$2:$E$660,4,0)</f>
        <v>Used Car Programs</v>
      </c>
      <c r="AJ2771" t="str">
        <f>VLOOKUP(F2771,vlookup!$A$2:$E$660,5,0)</f>
        <v>High Mileage</v>
      </c>
      <c r="AL2771">
        <f t="shared" si="532"/>
        <v>50</v>
      </c>
      <c r="AM2771">
        <f t="shared" si="533"/>
        <v>372</v>
      </c>
      <c r="AN2771">
        <f t="shared" si="534"/>
        <v>7155</v>
      </c>
      <c r="AO2771" t="str">
        <f t="shared" si="535"/>
        <v/>
      </c>
      <c r="AP2771" t="str">
        <f t="shared" si="536"/>
        <v/>
      </c>
      <c r="AQ2771" t="str">
        <f t="shared" si="537"/>
        <v/>
      </c>
      <c r="AR2771">
        <f t="shared" si="538"/>
        <v>-29.08</v>
      </c>
      <c r="AS2771" t="str">
        <f t="shared" si="539"/>
        <v>102251424-5</v>
      </c>
      <c r="AT2771" t="str">
        <f>IFERROR(IF(VLOOKUP(Y2771,vlookup!$I$2:$J$9,1,0)=Y2771,VLOOKUP(Y2771,vlookup!$I$2:$J$9,2,0),PROPER(Y2771)),PROPER(Y2771))</f>
        <v>Parts</v>
      </c>
      <c r="AU2771" t="str">
        <f>IFERROR(IF(B2771=VLOOKUP(B2771,vlookup!$L$2:$L$10,1,0),"Yes","No"),"No")</f>
        <v>No</v>
      </c>
    </row>
    <row r="2772" spans="1:47" ht="14.45" customHeight="1" x14ac:dyDescent="0.25">
      <c r="A2772" t="s">
        <v>1879</v>
      </c>
      <c r="B2772" s="31" t="s">
        <v>3605</v>
      </c>
      <c r="C2772">
        <v>5</v>
      </c>
      <c r="D2772">
        <v>1</v>
      </c>
      <c r="E2772" t="s">
        <v>382</v>
      </c>
      <c r="F2772" t="s">
        <v>205</v>
      </c>
      <c r="G2772" t="s">
        <v>1148</v>
      </c>
      <c r="H2772" t="s">
        <v>1873</v>
      </c>
      <c r="I2772">
        <v>118456</v>
      </c>
      <c r="J2772" s="19">
        <v>42192</v>
      </c>
      <c r="K2772" s="19">
        <v>42243</v>
      </c>
      <c r="L2772">
        <v>201508</v>
      </c>
      <c r="M2772" s="19">
        <v>42217</v>
      </c>
      <c r="N2772">
        <v>24617</v>
      </c>
      <c r="O2772" t="s">
        <v>1070</v>
      </c>
      <c r="P2772" t="s">
        <v>1881</v>
      </c>
      <c r="Q2772" t="s">
        <v>924</v>
      </c>
      <c r="R2772">
        <v>19839</v>
      </c>
      <c r="S2772" s="19">
        <v>42564</v>
      </c>
      <c r="T2772">
        <v>125611</v>
      </c>
      <c r="U2772" t="s">
        <v>356</v>
      </c>
      <c r="V2772" s="19">
        <v>42570</v>
      </c>
      <c r="W2772" t="s">
        <v>624</v>
      </c>
      <c r="X2772" t="s">
        <v>625</v>
      </c>
      <c r="Y2772" t="s">
        <v>95</v>
      </c>
      <c r="Z2772" t="s">
        <v>364</v>
      </c>
      <c r="AA2772" s="29">
        <v>-8.3000000000000007</v>
      </c>
      <c r="AB2772">
        <v>0</v>
      </c>
      <c r="AC2772">
        <f t="shared" si="528"/>
        <v>2016</v>
      </c>
      <c r="AD2772">
        <f t="shared" si="529"/>
        <v>7</v>
      </c>
      <c r="AE2772">
        <f t="shared" si="530"/>
        <v>2015</v>
      </c>
      <c r="AF2772">
        <f t="shared" si="531"/>
        <v>7</v>
      </c>
      <c r="AG2772" t="str">
        <f>VLOOKUP(F2772,vlookup!$A$2:$E$660,2,0)</f>
        <v>Retained</v>
      </c>
      <c r="AH2772" t="str">
        <f>VLOOKUP(F2772,vlookup!$A$2:$E$660,3,0)</f>
        <v>Service Contract</v>
      </c>
      <c r="AI2772" t="str">
        <f>VLOOKUP(F2772,vlookup!$A$2:$E$660,4,0)</f>
        <v>Used Car Programs</v>
      </c>
      <c r="AJ2772" t="str">
        <f>VLOOKUP(F2772,vlookup!$A$2:$E$660,5,0)</f>
        <v>High Mileage</v>
      </c>
      <c r="AL2772">
        <f t="shared" si="532"/>
        <v>50</v>
      </c>
      <c r="AM2772">
        <f t="shared" si="533"/>
        <v>372</v>
      </c>
      <c r="AN2772">
        <f t="shared" si="534"/>
        <v>7155</v>
      </c>
      <c r="AO2772" t="str">
        <f t="shared" si="535"/>
        <v/>
      </c>
      <c r="AP2772" t="str">
        <f t="shared" si="536"/>
        <v/>
      </c>
      <c r="AQ2772" t="str">
        <f t="shared" si="537"/>
        <v/>
      </c>
      <c r="AR2772">
        <f t="shared" si="538"/>
        <v>-8.3000000000000007</v>
      </c>
      <c r="AS2772" t="str">
        <f t="shared" si="539"/>
        <v>102251424-5</v>
      </c>
      <c r="AT2772" t="str">
        <f>IFERROR(IF(VLOOKUP(Y2772,vlookup!$I$2:$J$9,1,0)=Y2772,VLOOKUP(Y2772,vlookup!$I$2:$J$9,2,0),PROPER(Y2772)),PROPER(Y2772))</f>
        <v>Parts</v>
      </c>
      <c r="AU2772" t="str">
        <f>IFERROR(IF(B2772=VLOOKUP(B2772,vlookup!$L$2:$L$10,1,0),"Yes","No"),"No")</f>
        <v>No</v>
      </c>
    </row>
    <row r="2773" spans="1:47" ht="14.45" customHeight="1" x14ac:dyDescent="0.25">
      <c r="A2773" t="s">
        <v>1879</v>
      </c>
      <c r="B2773" s="31" t="s">
        <v>3605</v>
      </c>
      <c r="C2773">
        <v>5</v>
      </c>
      <c r="D2773">
        <v>1</v>
      </c>
      <c r="E2773" t="s">
        <v>382</v>
      </c>
      <c r="F2773" t="s">
        <v>205</v>
      </c>
      <c r="G2773" t="s">
        <v>1148</v>
      </c>
      <c r="H2773" t="s">
        <v>1873</v>
      </c>
      <c r="I2773">
        <v>118456</v>
      </c>
      <c r="J2773" s="19">
        <v>42192</v>
      </c>
      <c r="K2773" s="19">
        <v>42243</v>
      </c>
      <c r="L2773">
        <v>201508</v>
      </c>
      <c r="M2773" s="19">
        <v>42217</v>
      </c>
      <c r="N2773">
        <v>24617</v>
      </c>
      <c r="O2773" t="s">
        <v>1070</v>
      </c>
      <c r="P2773" t="s">
        <v>1881</v>
      </c>
      <c r="Q2773" t="s">
        <v>924</v>
      </c>
      <c r="R2773">
        <v>19839</v>
      </c>
      <c r="S2773" s="19">
        <v>42564</v>
      </c>
      <c r="T2773">
        <v>125611</v>
      </c>
      <c r="U2773" t="s">
        <v>356</v>
      </c>
      <c r="V2773" s="19">
        <v>42570</v>
      </c>
      <c r="W2773" t="s">
        <v>648</v>
      </c>
      <c r="X2773" t="s">
        <v>649</v>
      </c>
      <c r="Y2773" t="s">
        <v>95</v>
      </c>
      <c r="Z2773" t="s">
        <v>364</v>
      </c>
      <c r="AA2773" s="29">
        <v>-5.97</v>
      </c>
      <c r="AB2773">
        <v>0</v>
      </c>
      <c r="AC2773">
        <f t="shared" si="528"/>
        <v>2016</v>
      </c>
      <c r="AD2773">
        <f t="shared" si="529"/>
        <v>7</v>
      </c>
      <c r="AE2773">
        <f t="shared" si="530"/>
        <v>2015</v>
      </c>
      <c r="AF2773">
        <f t="shared" si="531"/>
        <v>7</v>
      </c>
      <c r="AG2773" t="str">
        <f>VLOOKUP(F2773,vlookup!$A$2:$E$660,2,0)</f>
        <v>Retained</v>
      </c>
      <c r="AH2773" t="str">
        <f>VLOOKUP(F2773,vlookup!$A$2:$E$660,3,0)</f>
        <v>Service Contract</v>
      </c>
      <c r="AI2773" t="str">
        <f>VLOOKUP(F2773,vlookup!$A$2:$E$660,4,0)</f>
        <v>Used Car Programs</v>
      </c>
      <c r="AJ2773" t="str">
        <f>VLOOKUP(F2773,vlookup!$A$2:$E$660,5,0)</f>
        <v>High Mileage</v>
      </c>
      <c r="AL2773">
        <f t="shared" si="532"/>
        <v>50</v>
      </c>
      <c r="AM2773">
        <f t="shared" si="533"/>
        <v>372</v>
      </c>
      <c r="AN2773">
        <f t="shared" si="534"/>
        <v>7155</v>
      </c>
      <c r="AO2773" t="str">
        <f t="shared" si="535"/>
        <v/>
      </c>
      <c r="AP2773" t="str">
        <f t="shared" si="536"/>
        <v/>
      </c>
      <c r="AQ2773" t="str">
        <f t="shared" si="537"/>
        <v/>
      </c>
      <c r="AR2773">
        <f t="shared" si="538"/>
        <v>-5.97</v>
      </c>
      <c r="AS2773" t="str">
        <f t="shared" si="539"/>
        <v>102251424-5</v>
      </c>
      <c r="AT2773" t="str">
        <f>IFERROR(IF(VLOOKUP(Y2773,vlookup!$I$2:$J$9,1,0)=Y2773,VLOOKUP(Y2773,vlookup!$I$2:$J$9,2,0),PROPER(Y2773)),PROPER(Y2773))</f>
        <v>Parts</v>
      </c>
      <c r="AU2773" t="str">
        <f>IFERROR(IF(B2773=VLOOKUP(B2773,vlookup!$L$2:$L$10,1,0),"Yes","No"),"No")</f>
        <v>No</v>
      </c>
    </row>
    <row r="2774" spans="1:47" ht="14.45" customHeight="1" x14ac:dyDescent="0.25">
      <c r="A2774" t="s">
        <v>1879</v>
      </c>
      <c r="B2774" s="31" t="s">
        <v>3605</v>
      </c>
      <c r="C2774">
        <v>5</v>
      </c>
      <c r="D2774">
        <v>1</v>
      </c>
      <c r="E2774" t="s">
        <v>382</v>
      </c>
      <c r="F2774" t="s">
        <v>205</v>
      </c>
      <c r="G2774" t="s">
        <v>1148</v>
      </c>
      <c r="H2774" t="s">
        <v>1873</v>
      </c>
      <c r="I2774">
        <v>118456</v>
      </c>
      <c r="J2774" s="19">
        <v>42192</v>
      </c>
      <c r="K2774" s="19">
        <v>42243</v>
      </c>
      <c r="L2774">
        <v>201508</v>
      </c>
      <c r="M2774" s="19">
        <v>42217</v>
      </c>
      <c r="N2774">
        <v>24617</v>
      </c>
      <c r="O2774" t="s">
        <v>1070</v>
      </c>
      <c r="P2774" t="s">
        <v>1881</v>
      </c>
      <c r="Q2774" t="s">
        <v>924</v>
      </c>
      <c r="R2774">
        <v>19839</v>
      </c>
      <c r="S2774" s="19">
        <v>42564</v>
      </c>
      <c r="T2774">
        <v>125611</v>
      </c>
      <c r="U2774" t="s">
        <v>356</v>
      </c>
      <c r="V2774" s="19">
        <v>42570</v>
      </c>
      <c r="W2774" t="s">
        <v>2930</v>
      </c>
      <c r="X2774" t="s">
        <v>2931</v>
      </c>
      <c r="Y2774" t="s">
        <v>95</v>
      </c>
      <c r="Z2774" t="s">
        <v>364</v>
      </c>
      <c r="AA2774" s="29">
        <v>-1592.61</v>
      </c>
      <c r="AB2774">
        <v>0</v>
      </c>
      <c r="AC2774">
        <f t="shared" si="528"/>
        <v>2016</v>
      </c>
      <c r="AD2774">
        <f t="shared" si="529"/>
        <v>7</v>
      </c>
      <c r="AE2774">
        <f t="shared" si="530"/>
        <v>2015</v>
      </c>
      <c r="AF2774">
        <f t="shared" si="531"/>
        <v>7</v>
      </c>
      <c r="AG2774" t="str">
        <f>VLOOKUP(F2774,vlookup!$A$2:$E$660,2,0)</f>
        <v>Retained</v>
      </c>
      <c r="AH2774" t="str">
        <f>VLOOKUP(F2774,vlookup!$A$2:$E$660,3,0)</f>
        <v>Service Contract</v>
      </c>
      <c r="AI2774" t="str">
        <f>VLOOKUP(F2774,vlookup!$A$2:$E$660,4,0)</f>
        <v>Used Car Programs</v>
      </c>
      <c r="AJ2774" t="str">
        <f>VLOOKUP(F2774,vlookup!$A$2:$E$660,5,0)</f>
        <v>High Mileage</v>
      </c>
      <c r="AL2774">
        <f t="shared" si="532"/>
        <v>50</v>
      </c>
      <c r="AM2774">
        <f t="shared" si="533"/>
        <v>372</v>
      </c>
      <c r="AN2774">
        <f t="shared" si="534"/>
        <v>7155</v>
      </c>
      <c r="AO2774" t="str">
        <f t="shared" si="535"/>
        <v/>
      </c>
      <c r="AP2774" t="str">
        <f t="shared" si="536"/>
        <v/>
      </c>
      <c r="AQ2774" t="str">
        <f t="shared" si="537"/>
        <v/>
      </c>
      <c r="AR2774">
        <f t="shared" si="538"/>
        <v>-1592.61</v>
      </c>
      <c r="AS2774" t="str">
        <f t="shared" si="539"/>
        <v>102251424-5</v>
      </c>
      <c r="AT2774" t="str">
        <f>IFERROR(IF(VLOOKUP(Y2774,vlookup!$I$2:$J$9,1,0)=Y2774,VLOOKUP(Y2774,vlookup!$I$2:$J$9,2,0),PROPER(Y2774)),PROPER(Y2774))</f>
        <v>Parts</v>
      </c>
      <c r="AU2774" t="str">
        <f>IFERROR(IF(B2774=VLOOKUP(B2774,vlookup!$L$2:$L$10,1,0),"Yes","No"),"No")</f>
        <v>No</v>
      </c>
    </row>
    <row r="2775" spans="1:47" ht="14.45" customHeight="1" x14ac:dyDescent="0.25">
      <c r="A2775" t="s">
        <v>1879</v>
      </c>
      <c r="B2775" s="31" t="s">
        <v>3605</v>
      </c>
      <c r="C2775">
        <v>5</v>
      </c>
      <c r="D2775">
        <v>1</v>
      </c>
      <c r="E2775" t="s">
        <v>382</v>
      </c>
      <c r="F2775" t="s">
        <v>205</v>
      </c>
      <c r="G2775" t="s">
        <v>1148</v>
      </c>
      <c r="H2775" t="s">
        <v>1873</v>
      </c>
      <c r="I2775">
        <v>118456</v>
      </c>
      <c r="J2775" s="19">
        <v>42192</v>
      </c>
      <c r="K2775" s="19">
        <v>42243</v>
      </c>
      <c r="L2775">
        <v>201508</v>
      </c>
      <c r="M2775" s="19">
        <v>42217</v>
      </c>
      <c r="N2775">
        <v>24617</v>
      </c>
      <c r="O2775" t="s">
        <v>1070</v>
      </c>
      <c r="P2775" t="s">
        <v>1881</v>
      </c>
      <c r="Q2775" t="s">
        <v>924</v>
      </c>
      <c r="R2775">
        <v>19839</v>
      </c>
      <c r="S2775" s="19">
        <v>42564</v>
      </c>
      <c r="T2775">
        <v>125611</v>
      </c>
      <c r="U2775" t="s">
        <v>356</v>
      </c>
      <c r="V2775" s="19">
        <v>42570</v>
      </c>
      <c r="W2775" t="s">
        <v>3441</v>
      </c>
      <c r="X2775" t="s">
        <v>3442</v>
      </c>
      <c r="Y2775" t="s">
        <v>95</v>
      </c>
      <c r="Z2775" t="s">
        <v>369</v>
      </c>
      <c r="AA2775" s="29">
        <v>-2.96</v>
      </c>
      <c r="AB2775">
        <v>0</v>
      </c>
      <c r="AC2775">
        <f t="shared" si="528"/>
        <v>2016</v>
      </c>
      <c r="AD2775">
        <f t="shared" si="529"/>
        <v>7</v>
      </c>
      <c r="AE2775">
        <f t="shared" si="530"/>
        <v>2015</v>
      </c>
      <c r="AF2775">
        <f t="shared" si="531"/>
        <v>7</v>
      </c>
      <c r="AG2775" t="str">
        <f>VLOOKUP(F2775,vlookup!$A$2:$E$660,2,0)</f>
        <v>Retained</v>
      </c>
      <c r="AH2775" t="str">
        <f>VLOOKUP(F2775,vlookup!$A$2:$E$660,3,0)</f>
        <v>Service Contract</v>
      </c>
      <c r="AI2775" t="str">
        <f>VLOOKUP(F2775,vlookup!$A$2:$E$660,4,0)</f>
        <v>Used Car Programs</v>
      </c>
      <c r="AJ2775" t="str">
        <f>VLOOKUP(F2775,vlookup!$A$2:$E$660,5,0)</f>
        <v>High Mileage</v>
      </c>
      <c r="AL2775">
        <f t="shared" si="532"/>
        <v>50</v>
      </c>
      <c r="AM2775">
        <f t="shared" si="533"/>
        <v>372</v>
      </c>
      <c r="AN2775">
        <f t="shared" si="534"/>
        <v>7155</v>
      </c>
      <c r="AO2775" t="str">
        <f t="shared" si="535"/>
        <v/>
      </c>
      <c r="AP2775" t="str">
        <f t="shared" si="536"/>
        <v/>
      </c>
      <c r="AQ2775" t="str">
        <f t="shared" si="537"/>
        <v/>
      </c>
      <c r="AR2775">
        <f t="shared" si="538"/>
        <v>-2.96</v>
      </c>
      <c r="AS2775" t="str">
        <f t="shared" si="539"/>
        <v>102251424-5</v>
      </c>
      <c r="AT2775" t="str">
        <f>IFERROR(IF(VLOOKUP(Y2775,vlookup!$I$2:$J$9,1,0)=Y2775,VLOOKUP(Y2775,vlookup!$I$2:$J$9,2,0),PROPER(Y2775)),PROPER(Y2775))</f>
        <v>Parts</v>
      </c>
      <c r="AU2775" t="str">
        <f>IFERROR(IF(B2775=VLOOKUP(B2775,vlookup!$L$2:$L$10,1,0),"Yes","No"),"No")</f>
        <v>No</v>
      </c>
    </row>
    <row r="2776" spans="1:47" ht="14.45" customHeight="1" x14ac:dyDescent="0.25">
      <c r="A2776" t="s">
        <v>1882</v>
      </c>
      <c r="B2776" s="31" t="s">
        <v>3616</v>
      </c>
      <c r="C2776">
        <v>1</v>
      </c>
      <c r="D2776">
        <v>1</v>
      </c>
      <c r="E2776" t="s">
        <v>382</v>
      </c>
      <c r="F2776" t="s">
        <v>205</v>
      </c>
      <c r="G2776" t="s">
        <v>1148</v>
      </c>
      <c r="H2776" t="s">
        <v>1873</v>
      </c>
      <c r="I2776">
        <v>108011</v>
      </c>
      <c r="J2776" s="19">
        <v>41888</v>
      </c>
      <c r="K2776" s="19">
        <v>41943</v>
      </c>
      <c r="L2776">
        <v>201410</v>
      </c>
      <c r="M2776" s="19">
        <v>41913</v>
      </c>
      <c r="N2776">
        <v>24616</v>
      </c>
      <c r="O2776" t="s">
        <v>1076</v>
      </c>
      <c r="P2776" t="s">
        <v>1883</v>
      </c>
      <c r="Q2776" t="s">
        <v>924</v>
      </c>
      <c r="R2776">
        <v>43711</v>
      </c>
      <c r="S2776" s="19">
        <v>42530</v>
      </c>
      <c r="T2776">
        <v>127512</v>
      </c>
      <c r="U2776" t="s">
        <v>356</v>
      </c>
      <c r="V2776" s="19">
        <v>42556</v>
      </c>
      <c r="W2776" t="s">
        <v>648</v>
      </c>
      <c r="X2776" t="s">
        <v>649</v>
      </c>
      <c r="Y2776" t="s">
        <v>95</v>
      </c>
      <c r="Z2776" t="s">
        <v>364</v>
      </c>
      <c r="AA2776" s="29">
        <v>-45</v>
      </c>
      <c r="AB2776">
        <v>0</v>
      </c>
      <c r="AC2776">
        <f t="shared" si="528"/>
        <v>2016</v>
      </c>
      <c r="AD2776">
        <f t="shared" si="529"/>
        <v>7</v>
      </c>
      <c r="AE2776">
        <f t="shared" si="530"/>
        <v>2014</v>
      </c>
      <c r="AF2776">
        <f t="shared" si="531"/>
        <v>9</v>
      </c>
      <c r="AG2776" t="str">
        <f>VLOOKUP(F2776,vlookup!$A$2:$E$660,2,0)</f>
        <v>Retained</v>
      </c>
      <c r="AH2776" t="str">
        <f>VLOOKUP(F2776,vlookup!$A$2:$E$660,3,0)</f>
        <v>Service Contract</v>
      </c>
      <c r="AI2776" t="str">
        <f>VLOOKUP(F2776,vlookup!$A$2:$E$660,4,0)</f>
        <v>Used Car Programs</v>
      </c>
      <c r="AJ2776" t="str">
        <f>VLOOKUP(F2776,vlookup!$A$2:$E$660,5,0)</f>
        <v>High Mileage</v>
      </c>
      <c r="AL2776">
        <f t="shared" si="532"/>
        <v>55</v>
      </c>
      <c r="AM2776">
        <f t="shared" si="533"/>
        <v>659</v>
      </c>
      <c r="AN2776">
        <f t="shared" si="534"/>
        <v>19501</v>
      </c>
      <c r="AO2776" t="str">
        <f t="shared" si="535"/>
        <v/>
      </c>
      <c r="AP2776" t="str">
        <f t="shared" si="536"/>
        <v/>
      </c>
      <c r="AQ2776" t="str">
        <f t="shared" si="537"/>
        <v/>
      </c>
      <c r="AR2776">
        <f t="shared" si="538"/>
        <v>-45</v>
      </c>
      <c r="AS2776" t="str">
        <f t="shared" si="539"/>
        <v>102108910-1</v>
      </c>
      <c r="AT2776" t="str">
        <f>IFERROR(IF(VLOOKUP(Y2776,vlookup!$I$2:$J$9,1,0)=Y2776,VLOOKUP(Y2776,vlookup!$I$2:$J$9,2,0),PROPER(Y2776)),PROPER(Y2776))</f>
        <v>Parts</v>
      </c>
      <c r="AU2776" t="str">
        <f>IFERROR(IF(B2776=VLOOKUP(B2776,vlookup!$L$2:$L$10,1,0),"Yes","No"),"No")</f>
        <v>No</v>
      </c>
    </row>
    <row r="2777" spans="1:47" ht="14.45" customHeight="1" x14ac:dyDescent="0.25">
      <c r="A2777" t="s">
        <v>1882</v>
      </c>
      <c r="B2777" s="31" t="s">
        <v>3616</v>
      </c>
      <c r="C2777">
        <v>1</v>
      </c>
      <c r="D2777">
        <v>1</v>
      </c>
      <c r="E2777" t="s">
        <v>382</v>
      </c>
      <c r="F2777" t="s">
        <v>205</v>
      </c>
      <c r="G2777" t="s">
        <v>1148</v>
      </c>
      <c r="H2777" t="s">
        <v>1873</v>
      </c>
      <c r="I2777">
        <v>108011</v>
      </c>
      <c r="J2777" s="19">
        <v>41888</v>
      </c>
      <c r="K2777" s="19">
        <v>41943</v>
      </c>
      <c r="L2777">
        <v>201410</v>
      </c>
      <c r="M2777" s="19">
        <v>41913</v>
      </c>
      <c r="N2777">
        <v>24616</v>
      </c>
      <c r="O2777" t="s">
        <v>1076</v>
      </c>
      <c r="P2777" t="s">
        <v>1883</v>
      </c>
      <c r="Q2777" t="s">
        <v>924</v>
      </c>
      <c r="R2777">
        <v>43711</v>
      </c>
      <c r="S2777" s="19">
        <v>42530</v>
      </c>
      <c r="T2777">
        <v>127512</v>
      </c>
      <c r="U2777" t="s">
        <v>356</v>
      </c>
      <c r="V2777" s="19">
        <v>42556</v>
      </c>
      <c r="W2777" t="s">
        <v>1048</v>
      </c>
      <c r="X2777" t="s">
        <v>1049</v>
      </c>
      <c r="Y2777" t="s">
        <v>95</v>
      </c>
      <c r="Z2777" t="s">
        <v>364</v>
      </c>
      <c r="AA2777" s="29">
        <v>-39.89</v>
      </c>
      <c r="AB2777">
        <v>0</v>
      </c>
      <c r="AC2777">
        <f t="shared" si="528"/>
        <v>2016</v>
      </c>
      <c r="AD2777">
        <f t="shared" si="529"/>
        <v>7</v>
      </c>
      <c r="AE2777">
        <f t="shared" si="530"/>
        <v>2014</v>
      </c>
      <c r="AF2777">
        <f t="shared" si="531"/>
        <v>9</v>
      </c>
      <c r="AG2777" t="str">
        <f>VLOOKUP(F2777,vlookup!$A$2:$E$660,2,0)</f>
        <v>Retained</v>
      </c>
      <c r="AH2777" t="str">
        <f>VLOOKUP(F2777,vlookup!$A$2:$E$660,3,0)</f>
        <v>Service Contract</v>
      </c>
      <c r="AI2777" t="str">
        <f>VLOOKUP(F2777,vlookup!$A$2:$E$660,4,0)</f>
        <v>Used Car Programs</v>
      </c>
      <c r="AJ2777" t="str">
        <f>VLOOKUP(F2777,vlookup!$A$2:$E$660,5,0)</f>
        <v>High Mileage</v>
      </c>
      <c r="AL2777">
        <f t="shared" si="532"/>
        <v>55</v>
      </c>
      <c r="AM2777">
        <f t="shared" si="533"/>
        <v>659</v>
      </c>
      <c r="AN2777">
        <f t="shared" si="534"/>
        <v>19501</v>
      </c>
      <c r="AO2777" t="str">
        <f t="shared" si="535"/>
        <v/>
      </c>
      <c r="AP2777" t="str">
        <f t="shared" si="536"/>
        <v/>
      </c>
      <c r="AQ2777" t="str">
        <f t="shared" si="537"/>
        <v/>
      </c>
      <c r="AR2777">
        <f t="shared" si="538"/>
        <v>-39.89</v>
      </c>
      <c r="AS2777" t="str">
        <f t="shared" si="539"/>
        <v>102108910-1</v>
      </c>
      <c r="AT2777" t="str">
        <f>IFERROR(IF(VLOOKUP(Y2777,vlookup!$I$2:$J$9,1,0)=Y2777,VLOOKUP(Y2777,vlookup!$I$2:$J$9,2,0),PROPER(Y2777)),PROPER(Y2777))</f>
        <v>Parts</v>
      </c>
      <c r="AU2777" t="str">
        <f>IFERROR(IF(B2777=VLOOKUP(B2777,vlookup!$L$2:$L$10,1,0),"Yes","No"),"No")</f>
        <v>No</v>
      </c>
    </row>
    <row r="2778" spans="1:47" ht="14.45" customHeight="1" x14ac:dyDescent="0.25">
      <c r="A2778" t="s">
        <v>1882</v>
      </c>
      <c r="B2778" s="31" t="s">
        <v>3616</v>
      </c>
      <c r="C2778">
        <v>1</v>
      </c>
      <c r="D2778">
        <v>3</v>
      </c>
      <c r="E2778" t="s">
        <v>382</v>
      </c>
      <c r="F2778" t="s">
        <v>205</v>
      </c>
      <c r="G2778" t="s">
        <v>1148</v>
      </c>
      <c r="H2778" t="s">
        <v>1873</v>
      </c>
      <c r="I2778">
        <v>108011</v>
      </c>
      <c r="J2778" s="19">
        <v>41888</v>
      </c>
      <c r="K2778" s="19">
        <v>41943</v>
      </c>
      <c r="L2778">
        <v>201410</v>
      </c>
      <c r="M2778" s="19">
        <v>41913</v>
      </c>
      <c r="N2778">
        <v>24616</v>
      </c>
      <c r="O2778" t="s">
        <v>1076</v>
      </c>
      <c r="P2778" t="s">
        <v>3343</v>
      </c>
      <c r="Q2778" t="s">
        <v>930</v>
      </c>
      <c r="R2778" t="s">
        <v>544</v>
      </c>
      <c r="S2778" s="19">
        <v>42530</v>
      </c>
      <c r="T2778">
        <v>127512</v>
      </c>
      <c r="U2778" t="s">
        <v>356</v>
      </c>
      <c r="V2778" s="19">
        <v>42569</v>
      </c>
      <c r="W2778" t="s">
        <v>2856</v>
      </c>
      <c r="X2778" t="s">
        <v>2857</v>
      </c>
      <c r="Y2778" t="s">
        <v>95</v>
      </c>
      <c r="Z2778" t="s">
        <v>364</v>
      </c>
      <c r="AA2778" s="29">
        <v>-725</v>
      </c>
      <c r="AB2778">
        <v>0</v>
      </c>
      <c r="AC2778">
        <f t="shared" si="528"/>
        <v>2016</v>
      </c>
      <c r="AD2778">
        <f t="shared" si="529"/>
        <v>7</v>
      </c>
      <c r="AE2778">
        <f t="shared" si="530"/>
        <v>2014</v>
      </c>
      <c r="AF2778">
        <f t="shared" si="531"/>
        <v>9</v>
      </c>
      <c r="AG2778" t="str">
        <f>VLOOKUP(F2778,vlookup!$A$2:$E$660,2,0)</f>
        <v>Retained</v>
      </c>
      <c r="AH2778" t="str">
        <f>VLOOKUP(F2778,vlookup!$A$2:$E$660,3,0)</f>
        <v>Service Contract</v>
      </c>
      <c r="AI2778" t="str">
        <f>VLOOKUP(F2778,vlookup!$A$2:$E$660,4,0)</f>
        <v>Used Car Programs</v>
      </c>
      <c r="AJ2778" t="str">
        <f>VLOOKUP(F2778,vlookup!$A$2:$E$660,5,0)</f>
        <v>High Mileage</v>
      </c>
      <c r="AL2778">
        <f t="shared" si="532"/>
        <v>55</v>
      </c>
      <c r="AM2778">
        <f t="shared" si="533"/>
        <v>672</v>
      </c>
      <c r="AN2778">
        <f t="shared" si="534"/>
        <v>19501</v>
      </c>
      <c r="AO2778" t="str">
        <f t="shared" si="535"/>
        <v/>
      </c>
      <c r="AP2778" t="str">
        <f t="shared" si="536"/>
        <v/>
      </c>
      <c r="AQ2778" t="str">
        <f t="shared" si="537"/>
        <v/>
      </c>
      <c r="AR2778">
        <f t="shared" si="538"/>
        <v>-725</v>
      </c>
      <c r="AS2778" t="str">
        <f t="shared" si="539"/>
        <v>102108910-1</v>
      </c>
      <c r="AT2778" t="str">
        <f>IFERROR(IF(VLOOKUP(Y2778,vlookup!$I$2:$J$9,1,0)=Y2778,VLOOKUP(Y2778,vlookup!$I$2:$J$9,2,0),PROPER(Y2778)),PROPER(Y2778))</f>
        <v>Parts</v>
      </c>
      <c r="AU2778" t="str">
        <f>IFERROR(IF(B2778=VLOOKUP(B2778,vlookup!$L$2:$L$10,1,0),"Yes","No"),"No")</f>
        <v>No</v>
      </c>
    </row>
    <row r="2779" spans="1:47" ht="14.45" customHeight="1" x14ac:dyDescent="0.25">
      <c r="A2779" t="s">
        <v>1884</v>
      </c>
      <c r="B2779" s="31" t="s">
        <v>1885</v>
      </c>
      <c r="C2779">
        <v>2</v>
      </c>
      <c r="D2779">
        <v>1</v>
      </c>
      <c r="E2779" t="s">
        <v>382</v>
      </c>
      <c r="F2779" t="s">
        <v>60</v>
      </c>
      <c r="G2779" t="s">
        <v>1148</v>
      </c>
      <c r="H2779" t="s">
        <v>1873</v>
      </c>
      <c r="I2779">
        <v>147267</v>
      </c>
      <c r="J2779" s="19">
        <v>41440</v>
      </c>
      <c r="K2779" s="19">
        <v>41465</v>
      </c>
      <c r="L2779">
        <v>201307</v>
      </c>
      <c r="M2779" s="19">
        <v>41456</v>
      </c>
      <c r="N2779">
        <v>24616</v>
      </c>
      <c r="O2779" t="s">
        <v>1076</v>
      </c>
      <c r="P2779" t="s">
        <v>1886</v>
      </c>
      <c r="Q2779" t="s">
        <v>924</v>
      </c>
      <c r="R2779">
        <v>15054</v>
      </c>
      <c r="S2779" s="19">
        <v>41508</v>
      </c>
      <c r="T2779">
        <v>148200</v>
      </c>
      <c r="U2779" t="s">
        <v>357</v>
      </c>
      <c r="V2779" s="19">
        <v>41544</v>
      </c>
      <c r="W2779" t="s">
        <v>3030</v>
      </c>
      <c r="X2779" t="s">
        <v>3031</v>
      </c>
      <c r="Y2779" t="s">
        <v>95</v>
      </c>
      <c r="Z2779" t="s">
        <v>14</v>
      </c>
      <c r="AA2779" s="29">
        <v>-53.83</v>
      </c>
      <c r="AB2779" t="s">
        <v>544</v>
      </c>
      <c r="AC2779">
        <f t="shared" si="528"/>
        <v>2013</v>
      </c>
      <c r="AD2779">
        <f t="shared" si="529"/>
        <v>9</v>
      </c>
      <c r="AE2779">
        <f t="shared" si="530"/>
        <v>2013</v>
      </c>
      <c r="AF2779">
        <f t="shared" si="531"/>
        <v>6</v>
      </c>
      <c r="AG2779" t="str">
        <f>VLOOKUP(F2779,vlookup!$A$2:$E$660,2,0)</f>
        <v>Retained</v>
      </c>
      <c r="AH2779" t="str">
        <f>VLOOKUP(F2779,vlookup!$A$2:$E$660,3,0)</f>
        <v>Service Contract</v>
      </c>
      <c r="AI2779" t="str">
        <f>VLOOKUP(F2779,vlookup!$A$2:$E$660,4,0)</f>
        <v>Used Car Programs</v>
      </c>
      <c r="AJ2779" t="str">
        <f>VLOOKUP(F2779,vlookup!$A$2:$E$660,5,0)</f>
        <v>High Mileage</v>
      </c>
      <c r="AL2779">
        <f t="shared" si="532"/>
        <v>25</v>
      </c>
      <c r="AM2779">
        <f t="shared" si="533"/>
        <v>102</v>
      </c>
      <c r="AN2779">
        <f t="shared" si="534"/>
        <v>933</v>
      </c>
      <c r="AO2779" t="str">
        <f t="shared" si="535"/>
        <v/>
      </c>
      <c r="AP2779" t="str">
        <f t="shared" si="536"/>
        <v/>
      </c>
      <c r="AQ2779" t="str">
        <f t="shared" si="537"/>
        <v/>
      </c>
      <c r="AR2779">
        <f t="shared" si="538"/>
        <v>-53.83</v>
      </c>
      <c r="AS2779" t="str">
        <f t="shared" si="539"/>
        <v>4A234043F3Y-2</v>
      </c>
      <c r="AT2779" t="str">
        <f>IFERROR(IF(VLOOKUP(Y2779,vlookup!$I$2:$J$9,1,0)=Y2779,VLOOKUP(Y2779,vlookup!$I$2:$J$9,2,0),PROPER(Y2779)),PROPER(Y2779))</f>
        <v>Parts</v>
      </c>
      <c r="AU2779" t="str">
        <f>IFERROR(IF(B2779=VLOOKUP(B2779,vlookup!$L$2:$L$10,1,0),"Yes","No"),"No")</f>
        <v>No</v>
      </c>
    </row>
    <row r="2780" spans="1:47" ht="14.45" customHeight="1" x14ac:dyDescent="0.25">
      <c r="A2780" t="s">
        <v>1884</v>
      </c>
      <c r="B2780" s="31" t="s">
        <v>1885</v>
      </c>
      <c r="C2780">
        <v>2</v>
      </c>
      <c r="D2780">
        <v>1</v>
      </c>
      <c r="E2780" t="s">
        <v>382</v>
      </c>
      <c r="F2780" t="s">
        <v>60</v>
      </c>
      <c r="G2780" t="s">
        <v>1148</v>
      </c>
      <c r="H2780" t="s">
        <v>1873</v>
      </c>
      <c r="I2780">
        <v>147267</v>
      </c>
      <c r="J2780" s="19">
        <v>41440</v>
      </c>
      <c r="K2780" s="19">
        <v>41465</v>
      </c>
      <c r="L2780">
        <v>201307</v>
      </c>
      <c r="M2780" s="19">
        <v>41456</v>
      </c>
      <c r="N2780">
        <v>24616</v>
      </c>
      <c r="O2780" t="s">
        <v>1076</v>
      </c>
      <c r="P2780" t="s">
        <v>1886</v>
      </c>
      <c r="Q2780" t="s">
        <v>924</v>
      </c>
      <c r="R2780">
        <v>15054</v>
      </c>
      <c r="S2780" s="19">
        <v>41508</v>
      </c>
      <c r="T2780">
        <v>148200</v>
      </c>
      <c r="U2780" t="s">
        <v>357</v>
      </c>
      <c r="V2780" s="19">
        <v>41544</v>
      </c>
      <c r="W2780" t="s">
        <v>2787</v>
      </c>
      <c r="X2780" t="s">
        <v>2788</v>
      </c>
      <c r="Y2780" t="s">
        <v>95</v>
      </c>
      <c r="Z2780" t="s">
        <v>369</v>
      </c>
      <c r="AA2780" s="29">
        <v>-2250</v>
      </c>
      <c r="AB2780" t="s">
        <v>544</v>
      </c>
      <c r="AC2780">
        <f t="shared" si="528"/>
        <v>2013</v>
      </c>
      <c r="AD2780">
        <f t="shared" si="529"/>
        <v>9</v>
      </c>
      <c r="AE2780">
        <f t="shared" si="530"/>
        <v>2013</v>
      </c>
      <c r="AF2780">
        <f t="shared" si="531"/>
        <v>6</v>
      </c>
      <c r="AG2780" t="str">
        <f>VLOOKUP(F2780,vlookup!$A$2:$E$660,2,0)</f>
        <v>Retained</v>
      </c>
      <c r="AH2780" t="str">
        <f>VLOOKUP(F2780,vlookup!$A$2:$E$660,3,0)</f>
        <v>Service Contract</v>
      </c>
      <c r="AI2780" t="str">
        <f>VLOOKUP(F2780,vlookup!$A$2:$E$660,4,0)</f>
        <v>Used Car Programs</v>
      </c>
      <c r="AJ2780" t="str">
        <f>VLOOKUP(F2780,vlookup!$A$2:$E$660,5,0)</f>
        <v>High Mileage</v>
      </c>
      <c r="AL2780">
        <f t="shared" si="532"/>
        <v>25</v>
      </c>
      <c r="AM2780">
        <f t="shared" si="533"/>
        <v>102</v>
      </c>
      <c r="AN2780">
        <f t="shared" si="534"/>
        <v>933</v>
      </c>
      <c r="AO2780" t="str">
        <f t="shared" si="535"/>
        <v/>
      </c>
      <c r="AP2780" t="str">
        <f t="shared" si="536"/>
        <v/>
      </c>
      <c r="AQ2780" t="str">
        <f t="shared" si="537"/>
        <v/>
      </c>
      <c r="AR2780">
        <f t="shared" si="538"/>
        <v>-2250</v>
      </c>
      <c r="AS2780" t="str">
        <f t="shared" si="539"/>
        <v>4A234043F3Y-2</v>
      </c>
      <c r="AT2780" t="str">
        <f>IFERROR(IF(VLOOKUP(Y2780,vlookup!$I$2:$J$9,1,0)=Y2780,VLOOKUP(Y2780,vlookup!$I$2:$J$9,2,0),PROPER(Y2780)),PROPER(Y2780))</f>
        <v>Parts</v>
      </c>
      <c r="AU2780" t="str">
        <f>IFERROR(IF(B2780=VLOOKUP(B2780,vlookup!$L$2:$L$10,1,0),"Yes","No"),"No")</f>
        <v>No</v>
      </c>
    </row>
    <row r="2781" spans="1:47" ht="14.45" customHeight="1" x14ac:dyDescent="0.25">
      <c r="A2781" t="s">
        <v>1887</v>
      </c>
      <c r="B2781" s="31" t="s">
        <v>1888</v>
      </c>
      <c r="C2781">
        <v>1</v>
      </c>
      <c r="D2781">
        <v>1</v>
      </c>
      <c r="E2781" t="s">
        <v>382</v>
      </c>
      <c r="F2781" t="s">
        <v>464</v>
      </c>
      <c r="G2781" t="s">
        <v>1148</v>
      </c>
      <c r="H2781" t="s">
        <v>1889</v>
      </c>
      <c r="I2781">
        <v>93619</v>
      </c>
      <c r="J2781" s="19">
        <v>43784</v>
      </c>
      <c r="K2781" s="19">
        <v>43839</v>
      </c>
      <c r="L2781">
        <v>202001</v>
      </c>
      <c r="M2781" s="19">
        <v>43831</v>
      </c>
      <c r="N2781">
        <v>24616</v>
      </c>
      <c r="O2781" t="s">
        <v>1076</v>
      </c>
      <c r="P2781" t="s">
        <v>1890</v>
      </c>
      <c r="Q2781" t="s">
        <v>1891</v>
      </c>
      <c r="R2781">
        <v>188865</v>
      </c>
      <c r="S2781" s="19">
        <v>43892</v>
      </c>
      <c r="T2781">
        <v>102860</v>
      </c>
      <c r="U2781" t="s">
        <v>356</v>
      </c>
      <c r="V2781" s="19">
        <v>43917</v>
      </c>
      <c r="W2781" t="s">
        <v>367</v>
      </c>
      <c r="X2781" t="s">
        <v>368</v>
      </c>
      <c r="Y2781" t="s">
        <v>95</v>
      </c>
      <c r="Z2781" t="s">
        <v>365</v>
      </c>
      <c r="AA2781" s="29">
        <v>-21.49</v>
      </c>
      <c r="AB2781">
        <v>0</v>
      </c>
      <c r="AC2781">
        <f t="shared" si="528"/>
        <v>2020</v>
      </c>
      <c r="AD2781">
        <f t="shared" si="529"/>
        <v>3</v>
      </c>
      <c r="AE2781">
        <f t="shared" si="530"/>
        <v>2019</v>
      </c>
      <c r="AF2781">
        <f t="shared" si="531"/>
        <v>11</v>
      </c>
      <c r="AG2781" t="str">
        <f>VLOOKUP(F2781,vlookup!$A$2:$E$660,2,0)</f>
        <v>Retained</v>
      </c>
      <c r="AH2781" t="str">
        <f>VLOOKUP(F2781,vlookup!$A$2:$E$660,3,0)</f>
        <v>Service Contract</v>
      </c>
      <c r="AI2781" t="str">
        <f>VLOOKUP(F2781,vlookup!$A$2:$E$660,4,0)</f>
        <v>Used Car Programs</v>
      </c>
      <c r="AJ2781" t="str">
        <f>VLOOKUP(F2781,vlookup!$A$2:$E$660,5,0)</f>
        <v>High Mileage</v>
      </c>
      <c r="AL2781">
        <f t="shared" si="532"/>
        <v>54</v>
      </c>
      <c r="AM2781">
        <f t="shared" si="533"/>
        <v>132</v>
      </c>
      <c r="AN2781">
        <f t="shared" si="534"/>
        <v>9241</v>
      </c>
      <c r="AO2781" t="str">
        <f t="shared" si="535"/>
        <v/>
      </c>
      <c r="AP2781" t="str">
        <f t="shared" si="536"/>
        <v/>
      </c>
      <c r="AQ2781" t="str">
        <f t="shared" si="537"/>
        <v/>
      </c>
      <c r="AR2781">
        <f t="shared" si="538"/>
        <v>-21.49</v>
      </c>
      <c r="AS2781" t="str">
        <f t="shared" si="539"/>
        <v>CA024419K9-1</v>
      </c>
      <c r="AT2781" t="str">
        <f>IFERROR(IF(VLOOKUP(Y2781,vlookup!$I$2:$J$9,1,0)=Y2781,VLOOKUP(Y2781,vlookup!$I$2:$J$9,2,0),PROPER(Y2781)),PROPER(Y2781))</f>
        <v>Parts</v>
      </c>
      <c r="AU2781" t="str">
        <f>IFERROR(IF(B2781=VLOOKUP(B2781,vlookup!$L$2:$L$10,1,0),"Yes","No"),"No")</f>
        <v>No</v>
      </c>
    </row>
    <row r="2782" spans="1:47" ht="14.45" customHeight="1" x14ac:dyDescent="0.25">
      <c r="A2782" t="s">
        <v>1887</v>
      </c>
      <c r="B2782" s="31" t="s">
        <v>1888</v>
      </c>
      <c r="C2782">
        <v>1</v>
      </c>
      <c r="D2782">
        <v>1</v>
      </c>
      <c r="E2782" t="s">
        <v>382</v>
      </c>
      <c r="F2782" t="s">
        <v>464</v>
      </c>
      <c r="G2782" t="s">
        <v>1148</v>
      </c>
      <c r="H2782" t="s">
        <v>1889</v>
      </c>
      <c r="I2782">
        <v>93619</v>
      </c>
      <c r="J2782" s="19">
        <v>43784</v>
      </c>
      <c r="K2782" s="19">
        <v>43839</v>
      </c>
      <c r="L2782">
        <v>202001</v>
      </c>
      <c r="M2782" s="19">
        <v>43831</v>
      </c>
      <c r="N2782">
        <v>24616</v>
      </c>
      <c r="O2782" t="s">
        <v>1076</v>
      </c>
      <c r="P2782" t="s">
        <v>1890</v>
      </c>
      <c r="Q2782" t="s">
        <v>1891</v>
      </c>
      <c r="R2782">
        <v>188865</v>
      </c>
      <c r="S2782" s="19">
        <v>43892</v>
      </c>
      <c r="T2782">
        <v>102860</v>
      </c>
      <c r="U2782" t="s">
        <v>356</v>
      </c>
      <c r="V2782" s="19">
        <v>43917</v>
      </c>
      <c r="W2782" t="s">
        <v>624</v>
      </c>
      <c r="X2782" t="s">
        <v>625</v>
      </c>
      <c r="Y2782" t="s">
        <v>95</v>
      </c>
      <c r="Z2782" t="s">
        <v>364</v>
      </c>
      <c r="AA2782" s="29">
        <v>-4.3</v>
      </c>
      <c r="AB2782">
        <v>0</v>
      </c>
      <c r="AC2782">
        <f t="shared" si="528"/>
        <v>2020</v>
      </c>
      <c r="AD2782">
        <f t="shared" si="529"/>
        <v>3</v>
      </c>
      <c r="AE2782">
        <f t="shared" si="530"/>
        <v>2019</v>
      </c>
      <c r="AF2782">
        <f t="shared" si="531"/>
        <v>11</v>
      </c>
      <c r="AG2782" t="str">
        <f>VLOOKUP(F2782,vlookup!$A$2:$E$660,2,0)</f>
        <v>Retained</v>
      </c>
      <c r="AH2782" t="str">
        <f>VLOOKUP(F2782,vlookup!$A$2:$E$660,3,0)</f>
        <v>Service Contract</v>
      </c>
      <c r="AI2782" t="str">
        <f>VLOOKUP(F2782,vlookup!$A$2:$E$660,4,0)</f>
        <v>Used Car Programs</v>
      </c>
      <c r="AJ2782" t="str">
        <f>VLOOKUP(F2782,vlookup!$A$2:$E$660,5,0)</f>
        <v>High Mileage</v>
      </c>
      <c r="AL2782">
        <f t="shared" si="532"/>
        <v>54</v>
      </c>
      <c r="AM2782">
        <f t="shared" si="533"/>
        <v>132</v>
      </c>
      <c r="AN2782">
        <f t="shared" si="534"/>
        <v>9241</v>
      </c>
      <c r="AO2782" t="str">
        <f t="shared" si="535"/>
        <v/>
      </c>
      <c r="AP2782" t="str">
        <f t="shared" si="536"/>
        <v/>
      </c>
      <c r="AQ2782" t="str">
        <f t="shared" si="537"/>
        <v/>
      </c>
      <c r="AR2782">
        <f t="shared" si="538"/>
        <v>-4.3</v>
      </c>
      <c r="AS2782" t="str">
        <f t="shared" si="539"/>
        <v>CA024419K9-1</v>
      </c>
      <c r="AT2782" t="str">
        <f>IFERROR(IF(VLOOKUP(Y2782,vlookup!$I$2:$J$9,1,0)=Y2782,VLOOKUP(Y2782,vlookup!$I$2:$J$9,2,0),PROPER(Y2782)),PROPER(Y2782))</f>
        <v>Parts</v>
      </c>
      <c r="AU2782" t="str">
        <f>IFERROR(IF(B2782=VLOOKUP(B2782,vlookup!$L$2:$L$10,1,0),"Yes","No"),"No")</f>
        <v>No</v>
      </c>
    </row>
    <row r="2783" spans="1:47" ht="14.45" customHeight="1" x14ac:dyDescent="0.25">
      <c r="A2783" t="s">
        <v>1887</v>
      </c>
      <c r="B2783" s="31" t="s">
        <v>1888</v>
      </c>
      <c r="C2783">
        <v>1</v>
      </c>
      <c r="D2783">
        <v>1</v>
      </c>
      <c r="E2783" t="s">
        <v>382</v>
      </c>
      <c r="F2783" t="s">
        <v>464</v>
      </c>
      <c r="G2783" t="s">
        <v>1148</v>
      </c>
      <c r="H2783" t="s">
        <v>1889</v>
      </c>
      <c r="I2783">
        <v>93619</v>
      </c>
      <c r="J2783" s="19">
        <v>43784</v>
      </c>
      <c r="K2783" s="19">
        <v>43839</v>
      </c>
      <c r="L2783">
        <v>202001</v>
      </c>
      <c r="M2783" s="19">
        <v>43831</v>
      </c>
      <c r="N2783">
        <v>24616</v>
      </c>
      <c r="O2783" t="s">
        <v>1076</v>
      </c>
      <c r="P2783" t="s">
        <v>1890</v>
      </c>
      <c r="Q2783" t="s">
        <v>1891</v>
      </c>
      <c r="R2783">
        <v>188865</v>
      </c>
      <c r="S2783" s="19">
        <v>43892</v>
      </c>
      <c r="T2783">
        <v>102860</v>
      </c>
      <c r="U2783" t="s">
        <v>356</v>
      </c>
      <c r="V2783" s="19">
        <v>43917</v>
      </c>
      <c r="W2783" t="s">
        <v>1048</v>
      </c>
      <c r="X2783" t="s">
        <v>1049</v>
      </c>
      <c r="Y2783" t="s">
        <v>95</v>
      </c>
      <c r="Z2783" t="s">
        <v>364</v>
      </c>
      <c r="AA2783" s="29">
        <v>-13.36</v>
      </c>
      <c r="AB2783">
        <v>0</v>
      </c>
      <c r="AC2783">
        <f t="shared" si="528"/>
        <v>2020</v>
      </c>
      <c r="AD2783">
        <f t="shared" si="529"/>
        <v>3</v>
      </c>
      <c r="AE2783">
        <f t="shared" si="530"/>
        <v>2019</v>
      </c>
      <c r="AF2783">
        <f t="shared" si="531"/>
        <v>11</v>
      </c>
      <c r="AG2783" t="str">
        <f>VLOOKUP(F2783,vlookup!$A$2:$E$660,2,0)</f>
        <v>Retained</v>
      </c>
      <c r="AH2783" t="str">
        <f>VLOOKUP(F2783,vlookup!$A$2:$E$660,3,0)</f>
        <v>Service Contract</v>
      </c>
      <c r="AI2783" t="str">
        <f>VLOOKUP(F2783,vlookup!$A$2:$E$660,4,0)</f>
        <v>Used Car Programs</v>
      </c>
      <c r="AJ2783" t="str">
        <f>VLOOKUP(F2783,vlookup!$A$2:$E$660,5,0)</f>
        <v>High Mileage</v>
      </c>
      <c r="AL2783">
        <f t="shared" si="532"/>
        <v>54</v>
      </c>
      <c r="AM2783">
        <f t="shared" si="533"/>
        <v>132</v>
      </c>
      <c r="AN2783">
        <f t="shared" si="534"/>
        <v>9241</v>
      </c>
      <c r="AO2783" t="str">
        <f t="shared" si="535"/>
        <v/>
      </c>
      <c r="AP2783" t="str">
        <f t="shared" si="536"/>
        <v/>
      </c>
      <c r="AQ2783" t="str">
        <f t="shared" si="537"/>
        <v/>
      </c>
      <c r="AR2783">
        <f t="shared" si="538"/>
        <v>-13.36</v>
      </c>
      <c r="AS2783" t="str">
        <f t="shared" si="539"/>
        <v>CA024419K9-1</v>
      </c>
      <c r="AT2783" t="str">
        <f>IFERROR(IF(VLOOKUP(Y2783,vlookup!$I$2:$J$9,1,0)=Y2783,VLOOKUP(Y2783,vlookup!$I$2:$J$9,2,0),PROPER(Y2783)),PROPER(Y2783))</f>
        <v>Parts</v>
      </c>
      <c r="AU2783" t="str">
        <f>IFERROR(IF(B2783=VLOOKUP(B2783,vlookup!$L$2:$L$10,1,0),"Yes","No"),"No")</f>
        <v>No</v>
      </c>
    </row>
    <row r="2784" spans="1:47" ht="14.45" customHeight="1" x14ac:dyDescent="0.25">
      <c r="A2784" t="s">
        <v>1887</v>
      </c>
      <c r="B2784" s="31" t="s">
        <v>1888</v>
      </c>
      <c r="C2784">
        <v>1</v>
      </c>
      <c r="D2784">
        <v>1</v>
      </c>
      <c r="E2784" t="s">
        <v>382</v>
      </c>
      <c r="F2784" t="s">
        <v>464</v>
      </c>
      <c r="G2784" t="s">
        <v>1148</v>
      </c>
      <c r="H2784" t="s">
        <v>1889</v>
      </c>
      <c r="I2784">
        <v>93619</v>
      </c>
      <c r="J2784" s="19">
        <v>43784</v>
      </c>
      <c r="K2784" s="19">
        <v>43839</v>
      </c>
      <c r="L2784">
        <v>202001</v>
      </c>
      <c r="M2784" s="19">
        <v>43831</v>
      </c>
      <c r="N2784">
        <v>24616</v>
      </c>
      <c r="O2784" t="s">
        <v>1076</v>
      </c>
      <c r="P2784" t="s">
        <v>1890</v>
      </c>
      <c r="Q2784" t="s">
        <v>1891</v>
      </c>
      <c r="R2784">
        <v>188865</v>
      </c>
      <c r="S2784" s="19">
        <v>43892</v>
      </c>
      <c r="T2784">
        <v>102860</v>
      </c>
      <c r="U2784" t="s">
        <v>356</v>
      </c>
      <c r="V2784" s="19">
        <v>43917</v>
      </c>
      <c r="W2784" t="s">
        <v>2856</v>
      </c>
      <c r="X2784" t="s">
        <v>2857</v>
      </c>
      <c r="Y2784" t="s">
        <v>95</v>
      </c>
      <c r="Z2784" t="s">
        <v>364</v>
      </c>
      <c r="AA2784" s="29">
        <v>-1222.7</v>
      </c>
      <c r="AB2784">
        <v>0</v>
      </c>
      <c r="AC2784">
        <f t="shared" si="528"/>
        <v>2020</v>
      </c>
      <c r="AD2784">
        <f t="shared" si="529"/>
        <v>3</v>
      </c>
      <c r="AE2784">
        <f t="shared" si="530"/>
        <v>2019</v>
      </c>
      <c r="AF2784">
        <f t="shared" si="531"/>
        <v>11</v>
      </c>
      <c r="AG2784" t="str">
        <f>VLOOKUP(F2784,vlookup!$A$2:$E$660,2,0)</f>
        <v>Retained</v>
      </c>
      <c r="AH2784" t="str">
        <f>VLOOKUP(F2784,vlookup!$A$2:$E$660,3,0)</f>
        <v>Service Contract</v>
      </c>
      <c r="AI2784" t="str">
        <f>VLOOKUP(F2784,vlookup!$A$2:$E$660,4,0)</f>
        <v>Used Car Programs</v>
      </c>
      <c r="AJ2784" t="str">
        <f>VLOOKUP(F2784,vlookup!$A$2:$E$660,5,0)</f>
        <v>High Mileage</v>
      </c>
      <c r="AL2784">
        <f t="shared" si="532"/>
        <v>54</v>
      </c>
      <c r="AM2784">
        <f t="shared" si="533"/>
        <v>132</v>
      </c>
      <c r="AN2784">
        <f t="shared" si="534"/>
        <v>9241</v>
      </c>
      <c r="AO2784" t="str">
        <f t="shared" si="535"/>
        <v/>
      </c>
      <c r="AP2784" t="str">
        <f t="shared" si="536"/>
        <v/>
      </c>
      <c r="AQ2784" t="str">
        <f t="shared" si="537"/>
        <v/>
      </c>
      <c r="AR2784">
        <f t="shared" si="538"/>
        <v>-1222.7</v>
      </c>
      <c r="AS2784" t="str">
        <f t="shared" si="539"/>
        <v>CA024419K9-1</v>
      </c>
      <c r="AT2784" t="str">
        <f>IFERROR(IF(VLOOKUP(Y2784,vlookup!$I$2:$J$9,1,0)=Y2784,VLOOKUP(Y2784,vlookup!$I$2:$J$9,2,0),PROPER(Y2784)),PROPER(Y2784))</f>
        <v>Parts</v>
      </c>
      <c r="AU2784" t="str">
        <f>IFERROR(IF(B2784=VLOOKUP(B2784,vlookup!$L$2:$L$10,1,0),"Yes","No"),"No")</f>
        <v>No</v>
      </c>
    </row>
    <row r="2785" spans="1:47" ht="14.45" customHeight="1" x14ac:dyDescent="0.25">
      <c r="A2785" t="s">
        <v>3679</v>
      </c>
      <c r="B2785" s="31" t="s">
        <v>3680</v>
      </c>
      <c r="C2785">
        <v>1</v>
      </c>
      <c r="D2785">
        <v>1</v>
      </c>
      <c r="E2785" t="s">
        <v>382</v>
      </c>
      <c r="F2785" t="s">
        <v>464</v>
      </c>
      <c r="G2785" t="s">
        <v>12</v>
      </c>
      <c r="H2785" t="s">
        <v>1929</v>
      </c>
      <c r="I2785">
        <v>100172</v>
      </c>
      <c r="J2785" s="19">
        <v>44583</v>
      </c>
      <c r="K2785" s="19">
        <v>44617</v>
      </c>
      <c r="L2785">
        <v>202202</v>
      </c>
      <c r="M2785" s="19">
        <v>44593</v>
      </c>
      <c r="N2785">
        <v>24616</v>
      </c>
      <c r="O2785" t="s">
        <v>1076</v>
      </c>
      <c r="P2785" t="s">
        <v>3681</v>
      </c>
      <c r="Q2785" t="s">
        <v>924</v>
      </c>
      <c r="R2785">
        <v>1100106</v>
      </c>
      <c r="S2785" s="19">
        <v>45255</v>
      </c>
      <c r="T2785">
        <v>119485</v>
      </c>
      <c r="U2785" t="s">
        <v>356</v>
      </c>
      <c r="V2785" s="19">
        <v>45264</v>
      </c>
      <c r="W2785" t="s">
        <v>362</v>
      </c>
      <c r="X2785" t="s">
        <v>363</v>
      </c>
      <c r="Y2785" t="s">
        <v>95</v>
      </c>
      <c r="Z2785" t="s">
        <v>358</v>
      </c>
      <c r="AA2785" s="29">
        <v>-1024.33</v>
      </c>
      <c r="AB2785">
        <v>0</v>
      </c>
      <c r="AC2785">
        <f t="shared" si="528"/>
        <v>2023</v>
      </c>
      <c r="AD2785">
        <f t="shared" si="529"/>
        <v>12</v>
      </c>
      <c r="AE2785">
        <f t="shared" si="530"/>
        <v>2022</v>
      </c>
      <c r="AF2785">
        <f t="shared" si="531"/>
        <v>1</v>
      </c>
      <c r="AG2785" t="str">
        <f>VLOOKUP(F2785,vlookup!$A$2:$E$660,2,0)</f>
        <v>Retained</v>
      </c>
      <c r="AH2785" t="str">
        <f>VLOOKUP(F2785,vlookup!$A$2:$E$660,3,0)</f>
        <v>Service Contract</v>
      </c>
      <c r="AI2785" t="str">
        <f>VLOOKUP(F2785,vlookup!$A$2:$E$660,4,0)</f>
        <v>Used Car Programs</v>
      </c>
      <c r="AJ2785" t="str">
        <f>VLOOKUP(F2785,vlookup!$A$2:$E$660,5,0)</f>
        <v>High Mileage</v>
      </c>
      <c r="AL2785">
        <f t="shared" si="532"/>
        <v>33</v>
      </c>
      <c r="AM2785">
        <f t="shared" si="533"/>
        <v>672</v>
      </c>
      <c r="AN2785">
        <f t="shared" si="534"/>
        <v>19313</v>
      </c>
      <c r="AO2785" t="str">
        <f t="shared" si="535"/>
        <v/>
      </c>
      <c r="AP2785" t="str">
        <f t="shared" si="536"/>
        <v/>
      </c>
      <c r="AQ2785" t="str">
        <f t="shared" si="537"/>
        <v/>
      </c>
      <c r="AR2785">
        <f t="shared" si="538"/>
        <v>-1024.33</v>
      </c>
      <c r="AS2785" t="str">
        <f t="shared" si="539"/>
        <v>ZAGFKX99891A22-1</v>
      </c>
      <c r="AT2785" t="str">
        <f>IFERROR(IF(VLOOKUP(Y2785,vlookup!$I$2:$J$9,1,0)=Y2785,VLOOKUP(Y2785,vlookup!$I$2:$J$9,2,0),PROPER(Y2785)),PROPER(Y2785))</f>
        <v>Parts</v>
      </c>
      <c r="AU2785" t="str">
        <f>IFERROR(IF(B2785=VLOOKUP(B2785,vlookup!$L$2:$L$10,1,0),"Yes","No"),"No")</f>
        <v>No</v>
      </c>
    </row>
    <row r="2786" spans="1:47" ht="14.45" customHeight="1" x14ac:dyDescent="0.25">
      <c r="A2786" t="s">
        <v>1898</v>
      </c>
      <c r="B2786" s="31" t="s">
        <v>1899</v>
      </c>
      <c r="C2786">
        <v>1</v>
      </c>
      <c r="D2786">
        <v>1</v>
      </c>
      <c r="E2786" t="s">
        <v>382</v>
      </c>
      <c r="F2786" t="s">
        <v>464</v>
      </c>
      <c r="G2786" t="s">
        <v>12</v>
      </c>
      <c r="H2786" t="s">
        <v>1900</v>
      </c>
      <c r="I2786">
        <v>69499</v>
      </c>
      <c r="J2786" s="19">
        <v>44726</v>
      </c>
      <c r="K2786" s="19">
        <v>44750</v>
      </c>
      <c r="L2786">
        <v>202207</v>
      </c>
      <c r="M2786" s="19">
        <v>44743</v>
      </c>
      <c r="N2786">
        <v>24617</v>
      </c>
      <c r="O2786" t="s">
        <v>1070</v>
      </c>
      <c r="P2786" t="s">
        <v>1790</v>
      </c>
      <c r="Q2786" t="s">
        <v>924</v>
      </c>
      <c r="R2786">
        <v>1079054</v>
      </c>
      <c r="S2786" s="19">
        <v>44897</v>
      </c>
      <c r="T2786">
        <v>73541</v>
      </c>
      <c r="U2786" t="s">
        <v>356</v>
      </c>
      <c r="V2786" s="19">
        <v>44935</v>
      </c>
      <c r="W2786" t="s">
        <v>2946</v>
      </c>
      <c r="X2786" t="s">
        <v>2947</v>
      </c>
      <c r="Y2786" t="s">
        <v>95</v>
      </c>
      <c r="Z2786" t="s">
        <v>366</v>
      </c>
      <c r="AA2786" s="29">
        <v>-216.76</v>
      </c>
      <c r="AB2786">
        <v>0</v>
      </c>
      <c r="AC2786">
        <f t="shared" si="528"/>
        <v>2023</v>
      </c>
      <c r="AD2786">
        <f t="shared" si="529"/>
        <v>1</v>
      </c>
      <c r="AE2786">
        <f t="shared" si="530"/>
        <v>2022</v>
      </c>
      <c r="AF2786">
        <f t="shared" si="531"/>
        <v>6</v>
      </c>
      <c r="AG2786" t="str">
        <f>VLOOKUP(F2786,vlookup!$A$2:$E$660,2,0)</f>
        <v>Retained</v>
      </c>
      <c r="AH2786" t="str">
        <f>VLOOKUP(F2786,vlookup!$A$2:$E$660,3,0)</f>
        <v>Service Contract</v>
      </c>
      <c r="AI2786" t="str">
        <f>VLOOKUP(F2786,vlookup!$A$2:$E$660,4,0)</f>
        <v>Used Car Programs</v>
      </c>
      <c r="AJ2786" t="str">
        <f>VLOOKUP(F2786,vlookup!$A$2:$E$660,5,0)</f>
        <v>High Mileage</v>
      </c>
      <c r="AL2786">
        <f t="shared" si="532"/>
        <v>24</v>
      </c>
      <c r="AM2786">
        <f t="shared" si="533"/>
        <v>205</v>
      </c>
      <c r="AN2786">
        <f t="shared" si="534"/>
        <v>4042</v>
      </c>
      <c r="AO2786" t="str">
        <f t="shared" si="535"/>
        <v/>
      </c>
      <c r="AP2786" t="str">
        <f t="shared" si="536"/>
        <v/>
      </c>
      <c r="AQ2786" t="str">
        <f t="shared" si="537"/>
        <v/>
      </c>
      <c r="AR2786">
        <f t="shared" si="538"/>
        <v>-216.76</v>
      </c>
      <c r="AS2786" t="str">
        <f t="shared" si="539"/>
        <v>ZAGFG343979F22-1</v>
      </c>
      <c r="AT2786" t="str">
        <f>IFERROR(IF(VLOOKUP(Y2786,vlookup!$I$2:$J$9,1,0)=Y2786,VLOOKUP(Y2786,vlookup!$I$2:$J$9,2,0),PROPER(Y2786)),PROPER(Y2786))</f>
        <v>Parts</v>
      </c>
      <c r="AU2786" t="str">
        <f>IFERROR(IF(B2786=VLOOKUP(B2786,vlookup!$L$2:$L$10,1,0),"Yes","No"),"No")</f>
        <v>No</v>
      </c>
    </row>
    <row r="2787" spans="1:47" ht="14.45" customHeight="1" x14ac:dyDescent="0.25">
      <c r="A2787" t="s">
        <v>1898</v>
      </c>
      <c r="B2787" s="31" t="s">
        <v>1899</v>
      </c>
      <c r="C2787">
        <v>1</v>
      </c>
      <c r="D2787">
        <v>1</v>
      </c>
      <c r="E2787" t="s">
        <v>382</v>
      </c>
      <c r="F2787" t="s">
        <v>464</v>
      </c>
      <c r="G2787" t="s">
        <v>12</v>
      </c>
      <c r="H2787" t="s">
        <v>1900</v>
      </c>
      <c r="I2787">
        <v>69499</v>
      </c>
      <c r="J2787" s="19">
        <v>44726</v>
      </c>
      <c r="K2787" s="19">
        <v>44750</v>
      </c>
      <c r="L2787">
        <v>202207</v>
      </c>
      <c r="M2787" s="19">
        <v>44743</v>
      </c>
      <c r="N2787">
        <v>24617</v>
      </c>
      <c r="O2787" t="s">
        <v>1070</v>
      </c>
      <c r="P2787" t="s">
        <v>1790</v>
      </c>
      <c r="Q2787" t="s">
        <v>924</v>
      </c>
      <c r="R2787">
        <v>1079054</v>
      </c>
      <c r="S2787" s="19">
        <v>44897</v>
      </c>
      <c r="T2787">
        <v>73541</v>
      </c>
      <c r="U2787" t="s">
        <v>356</v>
      </c>
      <c r="V2787" s="19">
        <v>44935</v>
      </c>
      <c r="W2787" t="s">
        <v>2940</v>
      </c>
      <c r="X2787" t="s">
        <v>2941</v>
      </c>
      <c r="Y2787" t="s">
        <v>95</v>
      </c>
      <c r="Z2787" t="s">
        <v>366</v>
      </c>
      <c r="AA2787" s="29">
        <v>-14.36</v>
      </c>
      <c r="AB2787">
        <v>0</v>
      </c>
      <c r="AC2787">
        <f t="shared" si="528"/>
        <v>2023</v>
      </c>
      <c r="AD2787">
        <f t="shared" si="529"/>
        <v>1</v>
      </c>
      <c r="AE2787">
        <f t="shared" si="530"/>
        <v>2022</v>
      </c>
      <c r="AF2787">
        <f t="shared" si="531"/>
        <v>6</v>
      </c>
      <c r="AG2787" t="str">
        <f>VLOOKUP(F2787,vlookup!$A$2:$E$660,2,0)</f>
        <v>Retained</v>
      </c>
      <c r="AH2787" t="str">
        <f>VLOOKUP(F2787,vlookup!$A$2:$E$660,3,0)</f>
        <v>Service Contract</v>
      </c>
      <c r="AI2787" t="str">
        <f>VLOOKUP(F2787,vlookup!$A$2:$E$660,4,0)</f>
        <v>Used Car Programs</v>
      </c>
      <c r="AJ2787" t="str">
        <f>VLOOKUP(F2787,vlookup!$A$2:$E$660,5,0)</f>
        <v>High Mileage</v>
      </c>
      <c r="AL2787">
        <f t="shared" si="532"/>
        <v>24</v>
      </c>
      <c r="AM2787">
        <f t="shared" si="533"/>
        <v>205</v>
      </c>
      <c r="AN2787">
        <f t="shared" si="534"/>
        <v>4042</v>
      </c>
      <c r="AO2787" t="str">
        <f t="shared" si="535"/>
        <v/>
      </c>
      <c r="AP2787" t="str">
        <f t="shared" si="536"/>
        <v/>
      </c>
      <c r="AQ2787" t="str">
        <f t="shared" si="537"/>
        <v/>
      </c>
      <c r="AR2787">
        <f t="shared" si="538"/>
        <v>-14.36</v>
      </c>
      <c r="AS2787" t="str">
        <f t="shared" si="539"/>
        <v>ZAGFG343979F22-1</v>
      </c>
      <c r="AT2787" t="str">
        <f>IFERROR(IF(VLOOKUP(Y2787,vlookup!$I$2:$J$9,1,0)=Y2787,VLOOKUP(Y2787,vlookup!$I$2:$J$9,2,0),PROPER(Y2787)),PROPER(Y2787))</f>
        <v>Parts</v>
      </c>
      <c r="AU2787" t="str">
        <f>IFERROR(IF(B2787=VLOOKUP(B2787,vlookup!$L$2:$L$10,1,0),"Yes","No"),"No")</f>
        <v>No</v>
      </c>
    </row>
    <row r="2788" spans="1:47" ht="14.45" customHeight="1" x14ac:dyDescent="0.25">
      <c r="A2788" t="s">
        <v>1901</v>
      </c>
      <c r="B2788" s="31" t="s">
        <v>1902</v>
      </c>
      <c r="C2788">
        <v>1</v>
      </c>
      <c r="D2788">
        <v>1</v>
      </c>
      <c r="E2788" t="s">
        <v>382</v>
      </c>
      <c r="F2788" t="s">
        <v>464</v>
      </c>
      <c r="G2788" t="s">
        <v>12</v>
      </c>
      <c r="H2788" t="s">
        <v>1903</v>
      </c>
      <c r="I2788">
        <v>78126</v>
      </c>
      <c r="J2788" s="19">
        <v>44635</v>
      </c>
      <c r="K2788" s="19">
        <v>44684</v>
      </c>
      <c r="L2788">
        <v>202204</v>
      </c>
      <c r="M2788" s="19">
        <v>44652</v>
      </c>
      <c r="N2788">
        <v>24617</v>
      </c>
      <c r="O2788" t="s">
        <v>1070</v>
      </c>
      <c r="P2788" t="s">
        <v>1790</v>
      </c>
      <c r="Q2788" t="s">
        <v>924</v>
      </c>
      <c r="R2788">
        <v>1056563</v>
      </c>
      <c r="S2788" s="19">
        <v>44712</v>
      </c>
      <c r="T2788">
        <v>80634</v>
      </c>
      <c r="U2788" t="s">
        <v>356</v>
      </c>
      <c r="V2788" s="19">
        <v>44720</v>
      </c>
      <c r="W2788" t="s">
        <v>593</v>
      </c>
      <c r="X2788" t="s">
        <v>594</v>
      </c>
      <c r="Y2788" t="s">
        <v>95</v>
      </c>
      <c r="Z2788" t="s">
        <v>364</v>
      </c>
      <c r="AA2788" s="29">
        <v>-66.900000000000006</v>
      </c>
      <c r="AB2788">
        <v>0</v>
      </c>
      <c r="AC2788">
        <f t="shared" si="528"/>
        <v>2022</v>
      </c>
      <c r="AD2788">
        <f t="shared" si="529"/>
        <v>6</v>
      </c>
      <c r="AE2788">
        <f t="shared" si="530"/>
        <v>2022</v>
      </c>
      <c r="AF2788">
        <f t="shared" si="531"/>
        <v>3</v>
      </c>
      <c r="AG2788" t="str">
        <f>VLOOKUP(F2788,vlookup!$A$2:$E$660,2,0)</f>
        <v>Retained</v>
      </c>
      <c r="AH2788" t="str">
        <f>VLOOKUP(F2788,vlookup!$A$2:$E$660,3,0)</f>
        <v>Service Contract</v>
      </c>
      <c r="AI2788" t="str">
        <f>VLOOKUP(F2788,vlookup!$A$2:$E$660,4,0)</f>
        <v>Used Car Programs</v>
      </c>
      <c r="AJ2788" t="str">
        <f>VLOOKUP(F2788,vlookup!$A$2:$E$660,5,0)</f>
        <v>High Mileage</v>
      </c>
      <c r="AL2788">
        <f t="shared" si="532"/>
        <v>48</v>
      </c>
      <c r="AM2788">
        <f t="shared" si="533"/>
        <v>83</v>
      </c>
      <c r="AN2788">
        <f t="shared" si="534"/>
        <v>2508</v>
      </c>
      <c r="AO2788" t="str">
        <f t="shared" si="535"/>
        <v/>
      </c>
      <c r="AP2788" t="str">
        <f t="shared" si="536"/>
        <v/>
      </c>
      <c r="AQ2788">
        <f t="shared" si="537"/>
        <v>-66.900000000000006</v>
      </c>
      <c r="AR2788" t="str">
        <f t="shared" si="538"/>
        <v/>
      </c>
      <c r="AS2788" t="str">
        <f t="shared" si="539"/>
        <v>ZAGFD512556C22-1</v>
      </c>
      <c r="AT2788" t="str">
        <f>IFERROR(IF(VLOOKUP(Y2788,vlookup!$I$2:$J$9,1,0)=Y2788,VLOOKUP(Y2788,vlookup!$I$2:$J$9,2,0),PROPER(Y2788)),PROPER(Y2788))</f>
        <v>Parts</v>
      </c>
      <c r="AU2788" t="str">
        <f>IFERROR(IF(B2788=VLOOKUP(B2788,vlookup!$L$2:$L$10,1,0),"Yes","No"),"No")</f>
        <v>No</v>
      </c>
    </row>
    <row r="2789" spans="1:47" ht="14.45" customHeight="1" x14ac:dyDescent="0.25">
      <c r="A2789" t="s">
        <v>1901</v>
      </c>
      <c r="B2789" s="31" t="s">
        <v>1902</v>
      </c>
      <c r="C2789">
        <v>1</v>
      </c>
      <c r="D2789">
        <v>1</v>
      </c>
      <c r="E2789" t="s">
        <v>382</v>
      </c>
      <c r="F2789" t="s">
        <v>464</v>
      </c>
      <c r="G2789" t="s">
        <v>12</v>
      </c>
      <c r="H2789" t="s">
        <v>1903</v>
      </c>
      <c r="I2789">
        <v>78126</v>
      </c>
      <c r="J2789" s="19">
        <v>44635</v>
      </c>
      <c r="K2789" s="19">
        <v>44684</v>
      </c>
      <c r="L2789">
        <v>202204</v>
      </c>
      <c r="M2789" s="19">
        <v>44652</v>
      </c>
      <c r="N2789">
        <v>24617</v>
      </c>
      <c r="O2789" t="s">
        <v>1070</v>
      </c>
      <c r="P2789" t="s">
        <v>1790</v>
      </c>
      <c r="Q2789" t="s">
        <v>924</v>
      </c>
      <c r="R2789">
        <v>1056563</v>
      </c>
      <c r="S2789" s="19">
        <v>44712</v>
      </c>
      <c r="T2789">
        <v>80634</v>
      </c>
      <c r="U2789" t="s">
        <v>356</v>
      </c>
      <c r="V2789" s="19">
        <v>44720</v>
      </c>
      <c r="W2789" t="s">
        <v>988</v>
      </c>
      <c r="X2789" t="s">
        <v>989</v>
      </c>
      <c r="Y2789" t="s">
        <v>95</v>
      </c>
      <c r="Z2789" t="s">
        <v>364</v>
      </c>
      <c r="AA2789" s="29">
        <v>-42.24</v>
      </c>
      <c r="AB2789">
        <v>0</v>
      </c>
      <c r="AC2789">
        <f t="shared" si="528"/>
        <v>2022</v>
      </c>
      <c r="AD2789">
        <f t="shared" si="529"/>
        <v>6</v>
      </c>
      <c r="AE2789">
        <f t="shared" si="530"/>
        <v>2022</v>
      </c>
      <c r="AF2789">
        <f t="shared" si="531"/>
        <v>3</v>
      </c>
      <c r="AG2789" t="str">
        <f>VLOOKUP(F2789,vlookup!$A$2:$E$660,2,0)</f>
        <v>Retained</v>
      </c>
      <c r="AH2789" t="str">
        <f>VLOOKUP(F2789,vlookup!$A$2:$E$660,3,0)</f>
        <v>Service Contract</v>
      </c>
      <c r="AI2789" t="str">
        <f>VLOOKUP(F2789,vlookup!$A$2:$E$660,4,0)</f>
        <v>Used Car Programs</v>
      </c>
      <c r="AJ2789" t="str">
        <f>VLOOKUP(F2789,vlookup!$A$2:$E$660,5,0)</f>
        <v>High Mileage</v>
      </c>
      <c r="AL2789">
        <f t="shared" si="532"/>
        <v>48</v>
      </c>
      <c r="AM2789">
        <f t="shared" si="533"/>
        <v>83</v>
      </c>
      <c r="AN2789">
        <f t="shared" si="534"/>
        <v>2508</v>
      </c>
      <c r="AO2789" t="str">
        <f t="shared" si="535"/>
        <v/>
      </c>
      <c r="AP2789" t="str">
        <f t="shared" si="536"/>
        <v/>
      </c>
      <c r="AQ2789">
        <f t="shared" si="537"/>
        <v>-42.24</v>
      </c>
      <c r="AR2789" t="str">
        <f t="shared" si="538"/>
        <v/>
      </c>
      <c r="AS2789" t="str">
        <f t="shared" si="539"/>
        <v>ZAGFD512556C22-1</v>
      </c>
      <c r="AT2789" t="str">
        <f>IFERROR(IF(VLOOKUP(Y2789,vlookup!$I$2:$J$9,1,0)=Y2789,VLOOKUP(Y2789,vlookup!$I$2:$J$9,2,0),PROPER(Y2789)),PROPER(Y2789))</f>
        <v>Parts</v>
      </c>
      <c r="AU2789" t="str">
        <f>IFERROR(IF(B2789=VLOOKUP(B2789,vlookup!$L$2:$L$10,1,0),"Yes","No"),"No")</f>
        <v>No</v>
      </c>
    </row>
    <row r="2790" spans="1:47" ht="14.45" customHeight="1" x14ac:dyDescent="0.25">
      <c r="A2790" t="s">
        <v>1901</v>
      </c>
      <c r="B2790" s="31" t="s">
        <v>1902</v>
      </c>
      <c r="C2790">
        <v>1</v>
      </c>
      <c r="D2790">
        <v>1</v>
      </c>
      <c r="E2790" t="s">
        <v>382</v>
      </c>
      <c r="F2790" t="s">
        <v>464</v>
      </c>
      <c r="G2790" t="s">
        <v>12</v>
      </c>
      <c r="H2790" t="s">
        <v>1903</v>
      </c>
      <c r="I2790">
        <v>78126</v>
      </c>
      <c r="J2790" s="19">
        <v>44635</v>
      </c>
      <c r="K2790" s="19">
        <v>44684</v>
      </c>
      <c r="L2790">
        <v>202204</v>
      </c>
      <c r="M2790" s="19">
        <v>44652</v>
      </c>
      <c r="N2790">
        <v>24617</v>
      </c>
      <c r="O2790" t="s">
        <v>1070</v>
      </c>
      <c r="P2790" t="s">
        <v>1790</v>
      </c>
      <c r="Q2790" t="s">
        <v>924</v>
      </c>
      <c r="R2790">
        <v>1056563</v>
      </c>
      <c r="S2790" s="19">
        <v>44712</v>
      </c>
      <c r="T2790">
        <v>80634</v>
      </c>
      <c r="U2790" t="s">
        <v>356</v>
      </c>
      <c r="V2790" s="19">
        <v>44720</v>
      </c>
      <c r="W2790" t="s">
        <v>3010</v>
      </c>
      <c r="X2790" t="s">
        <v>3011</v>
      </c>
      <c r="Y2790" t="s">
        <v>95</v>
      </c>
      <c r="Z2790" t="s">
        <v>364</v>
      </c>
      <c r="AA2790" s="29">
        <v>-84.48</v>
      </c>
      <c r="AB2790">
        <v>0</v>
      </c>
      <c r="AC2790">
        <f t="shared" si="528"/>
        <v>2022</v>
      </c>
      <c r="AD2790">
        <f t="shared" si="529"/>
        <v>6</v>
      </c>
      <c r="AE2790">
        <f t="shared" si="530"/>
        <v>2022</v>
      </c>
      <c r="AF2790">
        <f t="shared" si="531"/>
        <v>3</v>
      </c>
      <c r="AG2790" t="str">
        <f>VLOOKUP(F2790,vlookup!$A$2:$E$660,2,0)</f>
        <v>Retained</v>
      </c>
      <c r="AH2790" t="str">
        <f>VLOOKUP(F2790,vlookup!$A$2:$E$660,3,0)</f>
        <v>Service Contract</v>
      </c>
      <c r="AI2790" t="str">
        <f>VLOOKUP(F2790,vlookup!$A$2:$E$660,4,0)</f>
        <v>Used Car Programs</v>
      </c>
      <c r="AJ2790" t="str">
        <f>VLOOKUP(F2790,vlookup!$A$2:$E$660,5,0)</f>
        <v>High Mileage</v>
      </c>
      <c r="AL2790">
        <f t="shared" si="532"/>
        <v>48</v>
      </c>
      <c r="AM2790">
        <f t="shared" si="533"/>
        <v>83</v>
      </c>
      <c r="AN2790">
        <f t="shared" si="534"/>
        <v>2508</v>
      </c>
      <c r="AO2790" t="str">
        <f t="shared" si="535"/>
        <v/>
      </c>
      <c r="AP2790" t="str">
        <f t="shared" si="536"/>
        <v/>
      </c>
      <c r="AQ2790">
        <f t="shared" si="537"/>
        <v>-84.48</v>
      </c>
      <c r="AR2790" t="str">
        <f t="shared" si="538"/>
        <v/>
      </c>
      <c r="AS2790" t="str">
        <f t="shared" si="539"/>
        <v>ZAGFD512556C22-1</v>
      </c>
      <c r="AT2790" t="str">
        <f>IFERROR(IF(VLOOKUP(Y2790,vlookup!$I$2:$J$9,1,0)=Y2790,VLOOKUP(Y2790,vlookup!$I$2:$J$9,2,0),PROPER(Y2790)),PROPER(Y2790))</f>
        <v>Parts</v>
      </c>
      <c r="AU2790" t="str">
        <f>IFERROR(IF(B2790=VLOOKUP(B2790,vlookup!$L$2:$L$10,1,0),"Yes","No"),"No")</f>
        <v>No</v>
      </c>
    </row>
    <row r="2791" spans="1:47" ht="14.45" customHeight="1" x14ac:dyDescent="0.25">
      <c r="A2791" t="s">
        <v>1901</v>
      </c>
      <c r="B2791" s="31" t="s">
        <v>1902</v>
      </c>
      <c r="C2791">
        <v>1</v>
      </c>
      <c r="D2791">
        <v>1</v>
      </c>
      <c r="E2791" t="s">
        <v>382</v>
      </c>
      <c r="F2791" t="s">
        <v>464</v>
      </c>
      <c r="G2791" t="s">
        <v>12</v>
      </c>
      <c r="H2791" t="s">
        <v>1903</v>
      </c>
      <c r="I2791">
        <v>78126</v>
      </c>
      <c r="J2791" s="19">
        <v>44635</v>
      </c>
      <c r="K2791" s="19">
        <v>44684</v>
      </c>
      <c r="L2791">
        <v>202204</v>
      </c>
      <c r="M2791" s="19">
        <v>44652</v>
      </c>
      <c r="N2791">
        <v>24617</v>
      </c>
      <c r="O2791" t="s">
        <v>1070</v>
      </c>
      <c r="P2791" t="s">
        <v>1790</v>
      </c>
      <c r="Q2791" t="s">
        <v>924</v>
      </c>
      <c r="R2791">
        <v>1056563</v>
      </c>
      <c r="S2791" s="19">
        <v>44712</v>
      </c>
      <c r="T2791">
        <v>80634</v>
      </c>
      <c r="U2791" t="s">
        <v>356</v>
      </c>
      <c r="V2791" s="19">
        <v>44720</v>
      </c>
      <c r="W2791" t="s">
        <v>1040</v>
      </c>
      <c r="X2791" t="s">
        <v>1041</v>
      </c>
      <c r="Y2791" t="s">
        <v>95</v>
      </c>
      <c r="Z2791" t="s">
        <v>364</v>
      </c>
      <c r="AA2791" s="29">
        <v>-8.3000000000000007</v>
      </c>
      <c r="AB2791">
        <v>0</v>
      </c>
      <c r="AC2791">
        <f t="shared" si="528"/>
        <v>2022</v>
      </c>
      <c r="AD2791">
        <f t="shared" si="529"/>
        <v>6</v>
      </c>
      <c r="AE2791">
        <f t="shared" si="530"/>
        <v>2022</v>
      </c>
      <c r="AF2791">
        <f t="shared" si="531"/>
        <v>3</v>
      </c>
      <c r="AG2791" t="str">
        <f>VLOOKUP(F2791,vlookup!$A$2:$E$660,2,0)</f>
        <v>Retained</v>
      </c>
      <c r="AH2791" t="str">
        <f>VLOOKUP(F2791,vlookup!$A$2:$E$660,3,0)</f>
        <v>Service Contract</v>
      </c>
      <c r="AI2791" t="str">
        <f>VLOOKUP(F2791,vlookup!$A$2:$E$660,4,0)</f>
        <v>Used Car Programs</v>
      </c>
      <c r="AJ2791" t="str">
        <f>VLOOKUP(F2791,vlookup!$A$2:$E$660,5,0)</f>
        <v>High Mileage</v>
      </c>
      <c r="AL2791">
        <f t="shared" si="532"/>
        <v>48</v>
      </c>
      <c r="AM2791">
        <f t="shared" si="533"/>
        <v>83</v>
      </c>
      <c r="AN2791">
        <f t="shared" si="534"/>
        <v>2508</v>
      </c>
      <c r="AO2791" t="str">
        <f t="shared" si="535"/>
        <v/>
      </c>
      <c r="AP2791" t="str">
        <f t="shared" si="536"/>
        <v/>
      </c>
      <c r="AQ2791">
        <f t="shared" si="537"/>
        <v>-8.3000000000000007</v>
      </c>
      <c r="AR2791" t="str">
        <f t="shared" si="538"/>
        <v/>
      </c>
      <c r="AS2791" t="str">
        <f t="shared" si="539"/>
        <v>ZAGFD512556C22-1</v>
      </c>
      <c r="AT2791" t="str">
        <f>IFERROR(IF(VLOOKUP(Y2791,vlookup!$I$2:$J$9,1,0)=Y2791,VLOOKUP(Y2791,vlookup!$I$2:$J$9,2,0),PROPER(Y2791)),PROPER(Y2791))</f>
        <v>Parts</v>
      </c>
      <c r="AU2791" t="str">
        <f>IFERROR(IF(B2791=VLOOKUP(B2791,vlookup!$L$2:$L$10,1,0),"Yes","No"),"No")</f>
        <v>No</v>
      </c>
    </row>
    <row r="2792" spans="1:47" ht="14.45" customHeight="1" x14ac:dyDescent="0.25">
      <c r="A2792" t="s">
        <v>1901</v>
      </c>
      <c r="B2792" s="31" t="s">
        <v>1902</v>
      </c>
      <c r="C2792">
        <v>1</v>
      </c>
      <c r="D2792">
        <v>2</v>
      </c>
      <c r="E2792" t="s">
        <v>382</v>
      </c>
      <c r="F2792" t="s">
        <v>464</v>
      </c>
      <c r="G2792" t="s">
        <v>12</v>
      </c>
      <c r="H2792" t="s">
        <v>1903</v>
      </c>
      <c r="I2792">
        <v>78126</v>
      </c>
      <c r="J2792" s="19">
        <v>44635</v>
      </c>
      <c r="K2792" s="19">
        <v>44684</v>
      </c>
      <c r="L2792">
        <v>202204</v>
      </c>
      <c r="M2792" s="19">
        <v>44652</v>
      </c>
      <c r="N2792">
        <v>24617</v>
      </c>
      <c r="O2792" t="s">
        <v>1070</v>
      </c>
      <c r="P2792" t="s">
        <v>3343</v>
      </c>
      <c r="Q2792" t="s">
        <v>930</v>
      </c>
      <c r="R2792" t="s">
        <v>3443</v>
      </c>
      <c r="S2792" s="19">
        <v>44712</v>
      </c>
      <c r="T2792">
        <v>80634</v>
      </c>
      <c r="U2792" t="s">
        <v>356</v>
      </c>
      <c r="V2792" s="19">
        <v>44718</v>
      </c>
      <c r="W2792" t="s">
        <v>604</v>
      </c>
      <c r="X2792" t="s">
        <v>605</v>
      </c>
      <c r="Y2792" t="s">
        <v>95</v>
      </c>
      <c r="Z2792" t="s">
        <v>575</v>
      </c>
      <c r="AA2792" s="29">
        <v>-369.55</v>
      </c>
      <c r="AB2792">
        <v>0</v>
      </c>
      <c r="AC2792">
        <f t="shared" si="528"/>
        <v>2022</v>
      </c>
      <c r="AD2792">
        <f t="shared" si="529"/>
        <v>6</v>
      </c>
      <c r="AE2792">
        <f t="shared" si="530"/>
        <v>2022</v>
      </c>
      <c r="AF2792">
        <f t="shared" si="531"/>
        <v>3</v>
      </c>
      <c r="AG2792" t="str">
        <f>VLOOKUP(F2792,vlookup!$A$2:$E$660,2,0)</f>
        <v>Retained</v>
      </c>
      <c r="AH2792" t="str">
        <f>VLOOKUP(F2792,vlookup!$A$2:$E$660,3,0)</f>
        <v>Service Contract</v>
      </c>
      <c r="AI2792" t="str">
        <f>VLOOKUP(F2792,vlookup!$A$2:$E$660,4,0)</f>
        <v>Used Car Programs</v>
      </c>
      <c r="AJ2792" t="str">
        <f>VLOOKUP(F2792,vlookup!$A$2:$E$660,5,0)</f>
        <v>High Mileage</v>
      </c>
      <c r="AL2792">
        <f t="shared" si="532"/>
        <v>48</v>
      </c>
      <c r="AM2792">
        <f t="shared" si="533"/>
        <v>81</v>
      </c>
      <c r="AN2792">
        <f t="shared" si="534"/>
        <v>2508</v>
      </c>
      <c r="AO2792" t="str">
        <f t="shared" si="535"/>
        <v/>
      </c>
      <c r="AP2792" t="str">
        <f t="shared" si="536"/>
        <v/>
      </c>
      <c r="AQ2792">
        <f t="shared" si="537"/>
        <v>-369.55</v>
      </c>
      <c r="AR2792" t="str">
        <f t="shared" si="538"/>
        <v/>
      </c>
      <c r="AS2792" t="str">
        <f t="shared" si="539"/>
        <v>ZAGFD512556C22-1</v>
      </c>
      <c r="AT2792" t="str">
        <f>IFERROR(IF(VLOOKUP(Y2792,vlookup!$I$2:$J$9,1,0)=Y2792,VLOOKUP(Y2792,vlookup!$I$2:$J$9,2,0),PROPER(Y2792)),PROPER(Y2792))</f>
        <v>Parts</v>
      </c>
      <c r="AU2792" t="str">
        <f>IFERROR(IF(B2792=VLOOKUP(B2792,vlookup!$L$2:$L$10,1,0),"Yes","No"),"No")</f>
        <v>No</v>
      </c>
    </row>
    <row r="2793" spans="1:47" ht="14.45" customHeight="1" x14ac:dyDescent="0.25">
      <c r="A2793" t="s">
        <v>1901</v>
      </c>
      <c r="B2793" s="31" t="s">
        <v>1902</v>
      </c>
      <c r="C2793">
        <v>3</v>
      </c>
      <c r="D2793">
        <v>1</v>
      </c>
      <c r="E2793" t="s">
        <v>382</v>
      </c>
      <c r="F2793" t="s">
        <v>464</v>
      </c>
      <c r="G2793" t="s">
        <v>12</v>
      </c>
      <c r="H2793" t="s">
        <v>1903</v>
      </c>
      <c r="I2793">
        <v>78126</v>
      </c>
      <c r="J2793" s="19">
        <v>44635</v>
      </c>
      <c r="K2793" s="19">
        <v>44684</v>
      </c>
      <c r="L2793">
        <v>202204</v>
      </c>
      <c r="M2793" s="19">
        <v>44652</v>
      </c>
      <c r="N2793">
        <v>24617</v>
      </c>
      <c r="O2793" t="s">
        <v>1070</v>
      </c>
      <c r="P2793" t="s">
        <v>1904</v>
      </c>
      <c r="Q2793" t="s">
        <v>925</v>
      </c>
      <c r="R2793">
        <v>43489</v>
      </c>
      <c r="S2793" s="19">
        <v>44988</v>
      </c>
      <c r="T2793">
        <v>91940</v>
      </c>
      <c r="U2793" t="s">
        <v>356</v>
      </c>
      <c r="V2793" s="19">
        <v>45015</v>
      </c>
      <c r="W2793" t="s">
        <v>3444</v>
      </c>
      <c r="X2793" t="s">
        <v>3445</v>
      </c>
      <c r="Y2793" t="s">
        <v>95</v>
      </c>
      <c r="Z2793" t="s">
        <v>14</v>
      </c>
      <c r="AA2793" s="29">
        <v>-100</v>
      </c>
      <c r="AB2793">
        <v>0</v>
      </c>
      <c r="AC2793">
        <f t="shared" si="528"/>
        <v>2023</v>
      </c>
      <c r="AD2793">
        <f t="shared" si="529"/>
        <v>3</v>
      </c>
      <c r="AE2793">
        <f t="shared" si="530"/>
        <v>2022</v>
      </c>
      <c r="AF2793">
        <f t="shared" si="531"/>
        <v>3</v>
      </c>
      <c r="AG2793" t="str">
        <f>VLOOKUP(F2793,vlookup!$A$2:$E$660,2,0)</f>
        <v>Retained</v>
      </c>
      <c r="AH2793" t="str">
        <f>VLOOKUP(F2793,vlookup!$A$2:$E$660,3,0)</f>
        <v>Service Contract</v>
      </c>
      <c r="AI2793" t="str">
        <f>VLOOKUP(F2793,vlookup!$A$2:$E$660,4,0)</f>
        <v>Used Car Programs</v>
      </c>
      <c r="AJ2793" t="str">
        <f>VLOOKUP(F2793,vlookup!$A$2:$E$660,5,0)</f>
        <v>High Mileage</v>
      </c>
      <c r="AL2793">
        <f t="shared" si="532"/>
        <v>48</v>
      </c>
      <c r="AM2793">
        <f t="shared" si="533"/>
        <v>375</v>
      </c>
      <c r="AN2793">
        <f t="shared" si="534"/>
        <v>13814</v>
      </c>
      <c r="AO2793" t="str">
        <f t="shared" si="535"/>
        <v/>
      </c>
      <c r="AP2793" t="str">
        <f t="shared" si="536"/>
        <v/>
      </c>
      <c r="AQ2793" t="str">
        <f t="shared" si="537"/>
        <v/>
      </c>
      <c r="AR2793">
        <f t="shared" si="538"/>
        <v>-100</v>
      </c>
      <c r="AS2793" t="str">
        <f t="shared" si="539"/>
        <v>ZAGFD512556C22-3</v>
      </c>
      <c r="AT2793" t="str">
        <f>IFERROR(IF(VLOOKUP(Y2793,vlookup!$I$2:$J$9,1,0)=Y2793,VLOOKUP(Y2793,vlookup!$I$2:$J$9,2,0),PROPER(Y2793)),PROPER(Y2793))</f>
        <v>Parts</v>
      </c>
      <c r="AU2793" t="str">
        <f>IFERROR(IF(B2793=VLOOKUP(B2793,vlookup!$L$2:$L$10,1,0),"Yes","No"),"No")</f>
        <v>No</v>
      </c>
    </row>
    <row r="2794" spans="1:47" ht="14.45" customHeight="1" x14ac:dyDescent="0.25">
      <c r="A2794" t="s">
        <v>1905</v>
      </c>
      <c r="B2794" s="31" t="s">
        <v>1906</v>
      </c>
      <c r="C2794">
        <v>1</v>
      </c>
      <c r="D2794">
        <v>1</v>
      </c>
      <c r="E2794" t="s">
        <v>382</v>
      </c>
      <c r="F2794" t="s">
        <v>60</v>
      </c>
      <c r="G2794" t="s">
        <v>1107</v>
      </c>
      <c r="H2794" t="s">
        <v>1162</v>
      </c>
      <c r="I2794">
        <v>148895</v>
      </c>
      <c r="J2794" s="19">
        <v>41599</v>
      </c>
      <c r="K2794" s="19">
        <v>41652</v>
      </c>
      <c r="L2794">
        <v>201401</v>
      </c>
      <c r="M2794" s="19">
        <v>41640</v>
      </c>
      <c r="N2794">
        <v>24617</v>
      </c>
      <c r="O2794" t="s">
        <v>1070</v>
      </c>
      <c r="P2794" t="s">
        <v>1260</v>
      </c>
      <c r="Q2794" t="s">
        <v>924</v>
      </c>
      <c r="R2794">
        <v>52090</v>
      </c>
      <c r="S2794" s="19">
        <v>41673</v>
      </c>
      <c r="T2794">
        <v>150558</v>
      </c>
      <c r="U2794" t="s">
        <v>357</v>
      </c>
      <c r="V2794" s="19">
        <v>41676</v>
      </c>
      <c r="W2794" t="s">
        <v>2866</v>
      </c>
      <c r="X2794" t="s">
        <v>2867</v>
      </c>
      <c r="Y2794" t="s">
        <v>95</v>
      </c>
      <c r="Z2794" t="s">
        <v>603</v>
      </c>
      <c r="AA2794" s="29">
        <v>-18.239999999999998</v>
      </c>
      <c r="AB2794">
        <v>0</v>
      </c>
      <c r="AC2794">
        <f t="shared" si="528"/>
        <v>2014</v>
      </c>
      <c r="AD2794">
        <f t="shared" si="529"/>
        <v>2</v>
      </c>
      <c r="AE2794">
        <f t="shared" si="530"/>
        <v>2013</v>
      </c>
      <c r="AF2794">
        <f t="shared" si="531"/>
        <v>11</v>
      </c>
      <c r="AG2794" t="str">
        <f>VLOOKUP(F2794,vlookup!$A$2:$E$660,2,0)</f>
        <v>Retained</v>
      </c>
      <c r="AH2794" t="str">
        <f>VLOOKUP(F2794,vlookup!$A$2:$E$660,3,0)</f>
        <v>Service Contract</v>
      </c>
      <c r="AI2794" t="str">
        <f>VLOOKUP(F2794,vlookup!$A$2:$E$660,4,0)</f>
        <v>Used Car Programs</v>
      </c>
      <c r="AJ2794" t="str">
        <f>VLOOKUP(F2794,vlookup!$A$2:$E$660,5,0)</f>
        <v>High Mileage</v>
      </c>
      <c r="AL2794">
        <f t="shared" si="532"/>
        <v>52</v>
      </c>
      <c r="AM2794">
        <f t="shared" si="533"/>
        <v>75</v>
      </c>
      <c r="AN2794">
        <f t="shared" si="534"/>
        <v>1663</v>
      </c>
      <c r="AO2794" t="str">
        <f t="shared" si="535"/>
        <v/>
      </c>
      <c r="AP2794" t="str">
        <f t="shared" si="536"/>
        <v/>
      </c>
      <c r="AQ2794">
        <f t="shared" si="537"/>
        <v>-18.239999999999998</v>
      </c>
      <c r="AR2794" t="str">
        <f t="shared" si="538"/>
        <v/>
      </c>
      <c r="AS2794" t="str">
        <f t="shared" si="539"/>
        <v>4PJ00779K3Y-1</v>
      </c>
      <c r="AT2794" t="str">
        <f>IFERROR(IF(VLOOKUP(Y2794,vlookup!$I$2:$J$9,1,0)=Y2794,VLOOKUP(Y2794,vlookup!$I$2:$J$9,2,0),PROPER(Y2794)),PROPER(Y2794))</f>
        <v>Parts</v>
      </c>
      <c r="AU2794" t="str">
        <f>IFERROR(IF(B2794=VLOOKUP(B2794,vlookup!$L$2:$L$10,1,0),"Yes","No"),"No")</f>
        <v>No</v>
      </c>
    </row>
    <row r="2795" spans="1:47" ht="14.45" customHeight="1" x14ac:dyDescent="0.25">
      <c r="A2795" t="s">
        <v>1905</v>
      </c>
      <c r="B2795" s="31" t="s">
        <v>1906</v>
      </c>
      <c r="C2795">
        <v>1</v>
      </c>
      <c r="D2795">
        <v>1</v>
      </c>
      <c r="E2795" t="s">
        <v>382</v>
      </c>
      <c r="F2795" t="s">
        <v>60</v>
      </c>
      <c r="G2795" t="s">
        <v>1107</v>
      </c>
      <c r="H2795" t="s">
        <v>1162</v>
      </c>
      <c r="I2795">
        <v>148895</v>
      </c>
      <c r="J2795" s="19">
        <v>41599</v>
      </c>
      <c r="K2795" s="19">
        <v>41652</v>
      </c>
      <c r="L2795">
        <v>201401</v>
      </c>
      <c r="M2795" s="19">
        <v>41640</v>
      </c>
      <c r="N2795">
        <v>24617</v>
      </c>
      <c r="O2795" t="s">
        <v>1070</v>
      </c>
      <c r="P2795" t="s">
        <v>1260</v>
      </c>
      <c r="Q2795" t="s">
        <v>924</v>
      </c>
      <c r="R2795">
        <v>52090</v>
      </c>
      <c r="S2795" s="19">
        <v>41673</v>
      </c>
      <c r="T2795">
        <v>150558</v>
      </c>
      <c r="U2795" t="s">
        <v>357</v>
      </c>
      <c r="V2795" s="19">
        <v>41676</v>
      </c>
      <c r="W2795" t="s">
        <v>2612</v>
      </c>
      <c r="X2795" t="s">
        <v>2613</v>
      </c>
      <c r="Y2795" t="s">
        <v>95</v>
      </c>
      <c r="Z2795" t="s">
        <v>603</v>
      </c>
      <c r="AA2795" s="29">
        <v>-448.44</v>
      </c>
      <c r="AB2795">
        <v>0</v>
      </c>
      <c r="AC2795">
        <f t="shared" si="528"/>
        <v>2014</v>
      </c>
      <c r="AD2795">
        <f t="shared" si="529"/>
        <v>2</v>
      </c>
      <c r="AE2795">
        <f t="shared" si="530"/>
        <v>2013</v>
      </c>
      <c r="AF2795">
        <f t="shared" si="531"/>
        <v>11</v>
      </c>
      <c r="AG2795" t="str">
        <f>VLOOKUP(F2795,vlookup!$A$2:$E$660,2,0)</f>
        <v>Retained</v>
      </c>
      <c r="AH2795" t="str">
        <f>VLOOKUP(F2795,vlookup!$A$2:$E$660,3,0)</f>
        <v>Service Contract</v>
      </c>
      <c r="AI2795" t="str">
        <f>VLOOKUP(F2795,vlookup!$A$2:$E$660,4,0)</f>
        <v>Used Car Programs</v>
      </c>
      <c r="AJ2795" t="str">
        <f>VLOOKUP(F2795,vlookup!$A$2:$E$660,5,0)</f>
        <v>High Mileage</v>
      </c>
      <c r="AL2795">
        <f t="shared" si="532"/>
        <v>52</v>
      </c>
      <c r="AM2795">
        <f t="shared" si="533"/>
        <v>75</v>
      </c>
      <c r="AN2795">
        <f t="shared" si="534"/>
        <v>1663</v>
      </c>
      <c r="AO2795" t="str">
        <f t="shared" si="535"/>
        <v/>
      </c>
      <c r="AP2795" t="str">
        <f t="shared" si="536"/>
        <v/>
      </c>
      <c r="AQ2795">
        <f t="shared" si="537"/>
        <v>-448.44</v>
      </c>
      <c r="AR2795" t="str">
        <f t="shared" si="538"/>
        <v/>
      </c>
      <c r="AS2795" t="str">
        <f t="shared" si="539"/>
        <v>4PJ00779K3Y-1</v>
      </c>
      <c r="AT2795" t="str">
        <f>IFERROR(IF(VLOOKUP(Y2795,vlookup!$I$2:$J$9,1,0)=Y2795,VLOOKUP(Y2795,vlookup!$I$2:$J$9,2,0),PROPER(Y2795)),PROPER(Y2795))</f>
        <v>Parts</v>
      </c>
      <c r="AU2795" t="str">
        <f>IFERROR(IF(B2795=VLOOKUP(B2795,vlookup!$L$2:$L$10,1,0),"Yes","No"),"No")</f>
        <v>No</v>
      </c>
    </row>
    <row r="2796" spans="1:47" ht="14.45" customHeight="1" x14ac:dyDescent="0.25">
      <c r="A2796" t="s">
        <v>1907</v>
      </c>
      <c r="B2796" s="31" t="s">
        <v>1908</v>
      </c>
      <c r="C2796">
        <v>1</v>
      </c>
      <c r="D2796">
        <v>1</v>
      </c>
      <c r="E2796" t="s">
        <v>382</v>
      </c>
      <c r="F2796" t="s">
        <v>60</v>
      </c>
      <c r="G2796" t="s">
        <v>1107</v>
      </c>
      <c r="H2796" t="s">
        <v>3715</v>
      </c>
      <c r="I2796">
        <v>145610</v>
      </c>
      <c r="J2796" s="19">
        <v>41395</v>
      </c>
      <c r="K2796" s="19">
        <v>41415</v>
      </c>
      <c r="L2796">
        <v>201305</v>
      </c>
      <c r="M2796" s="19">
        <v>41395</v>
      </c>
      <c r="N2796">
        <v>24616</v>
      </c>
      <c r="O2796" t="s">
        <v>1076</v>
      </c>
      <c r="P2796" t="s">
        <v>1909</v>
      </c>
      <c r="Q2796" t="s">
        <v>924</v>
      </c>
      <c r="R2796">
        <v>21702714</v>
      </c>
      <c r="S2796" s="19">
        <v>41417</v>
      </c>
      <c r="T2796">
        <v>145953</v>
      </c>
      <c r="U2796" t="s">
        <v>357</v>
      </c>
      <c r="V2796" s="19">
        <v>41422</v>
      </c>
      <c r="W2796" t="s">
        <v>2934</v>
      </c>
      <c r="X2796" t="s">
        <v>2935</v>
      </c>
      <c r="Y2796" t="s">
        <v>95</v>
      </c>
      <c r="Z2796" t="s">
        <v>582</v>
      </c>
      <c r="AA2796" s="29">
        <v>-355.6</v>
      </c>
      <c r="AB2796" t="s">
        <v>544</v>
      </c>
      <c r="AC2796">
        <f t="shared" si="528"/>
        <v>2013</v>
      </c>
      <c r="AD2796">
        <f t="shared" si="529"/>
        <v>5</v>
      </c>
      <c r="AE2796">
        <f t="shared" si="530"/>
        <v>2013</v>
      </c>
      <c r="AF2796">
        <f t="shared" si="531"/>
        <v>5</v>
      </c>
      <c r="AG2796" t="str">
        <f>VLOOKUP(F2796,vlookup!$A$2:$E$660,2,0)</f>
        <v>Retained</v>
      </c>
      <c r="AH2796" t="str">
        <f>VLOOKUP(F2796,vlookup!$A$2:$E$660,3,0)</f>
        <v>Service Contract</v>
      </c>
      <c r="AI2796" t="str">
        <f>VLOOKUP(F2796,vlookup!$A$2:$E$660,4,0)</f>
        <v>Used Car Programs</v>
      </c>
      <c r="AJ2796" t="str">
        <f>VLOOKUP(F2796,vlookup!$A$2:$E$660,5,0)</f>
        <v>High Mileage</v>
      </c>
      <c r="AL2796">
        <f t="shared" si="532"/>
        <v>20</v>
      </c>
      <c r="AM2796">
        <f t="shared" si="533"/>
        <v>27</v>
      </c>
      <c r="AN2796">
        <f t="shared" si="534"/>
        <v>343</v>
      </c>
      <c r="AO2796">
        <f t="shared" si="535"/>
        <v>-355.6</v>
      </c>
      <c r="AP2796" t="str">
        <f t="shared" si="536"/>
        <v/>
      </c>
      <c r="AQ2796" t="str">
        <f t="shared" si="537"/>
        <v/>
      </c>
      <c r="AR2796" t="str">
        <f t="shared" si="538"/>
        <v/>
      </c>
      <c r="AS2796" t="str">
        <f t="shared" si="539"/>
        <v>XGM63609E3Y-1</v>
      </c>
      <c r="AT2796" t="str">
        <f>IFERROR(IF(VLOOKUP(Y2796,vlookup!$I$2:$J$9,1,0)=Y2796,VLOOKUP(Y2796,vlookup!$I$2:$J$9,2,0),PROPER(Y2796)),PROPER(Y2796))</f>
        <v>Parts</v>
      </c>
      <c r="AU2796" t="str">
        <f>IFERROR(IF(B2796=VLOOKUP(B2796,vlookup!$L$2:$L$10,1,0),"Yes","No"),"No")</f>
        <v>No</v>
      </c>
    </row>
    <row r="2797" spans="1:47" ht="14.45" customHeight="1" x14ac:dyDescent="0.25">
      <c r="A2797" t="s">
        <v>2754</v>
      </c>
      <c r="B2797" s="31" t="s">
        <v>2755</v>
      </c>
      <c r="C2797">
        <v>1</v>
      </c>
      <c r="D2797">
        <v>1</v>
      </c>
      <c r="E2797" t="s">
        <v>382</v>
      </c>
      <c r="F2797" t="s">
        <v>205</v>
      </c>
      <c r="G2797" t="s">
        <v>1107</v>
      </c>
      <c r="H2797" t="s">
        <v>3715</v>
      </c>
      <c r="I2797">
        <v>65451</v>
      </c>
      <c r="J2797" s="19">
        <v>42486</v>
      </c>
      <c r="K2797" s="19">
        <v>42503</v>
      </c>
      <c r="L2797">
        <v>201605</v>
      </c>
      <c r="M2797" s="19">
        <v>42491</v>
      </c>
      <c r="N2797">
        <v>24616</v>
      </c>
      <c r="O2797" t="s">
        <v>1076</v>
      </c>
      <c r="P2797" t="s">
        <v>1943</v>
      </c>
      <c r="Q2797" t="s">
        <v>924</v>
      </c>
      <c r="R2797">
        <v>860254</v>
      </c>
      <c r="S2797" s="19">
        <v>43579</v>
      </c>
      <c r="T2797">
        <v>82008</v>
      </c>
      <c r="U2797" t="s">
        <v>356</v>
      </c>
      <c r="V2797" s="19">
        <v>43598</v>
      </c>
      <c r="W2797" t="s">
        <v>3191</v>
      </c>
      <c r="X2797" t="s">
        <v>3192</v>
      </c>
      <c r="Y2797" t="s">
        <v>95</v>
      </c>
      <c r="Z2797" t="s">
        <v>364</v>
      </c>
      <c r="AA2797" s="29">
        <v>-808.52</v>
      </c>
      <c r="AB2797">
        <v>0</v>
      </c>
      <c r="AC2797">
        <f t="shared" si="528"/>
        <v>2019</v>
      </c>
      <c r="AD2797">
        <f t="shared" si="529"/>
        <v>5</v>
      </c>
      <c r="AE2797">
        <f t="shared" si="530"/>
        <v>2016</v>
      </c>
      <c r="AF2797">
        <f t="shared" si="531"/>
        <v>4</v>
      </c>
      <c r="AG2797" t="str">
        <f>VLOOKUP(F2797,vlookup!$A$2:$E$660,2,0)</f>
        <v>Retained</v>
      </c>
      <c r="AH2797" t="str">
        <f>VLOOKUP(F2797,vlookup!$A$2:$E$660,3,0)</f>
        <v>Service Contract</v>
      </c>
      <c r="AI2797" t="str">
        <f>VLOOKUP(F2797,vlookup!$A$2:$E$660,4,0)</f>
        <v>Used Car Programs</v>
      </c>
      <c r="AJ2797" t="str">
        <f>VLOOKUP(F2797,vlookup!$A$2:$E$660,5,0)</f>
        <v>High Mileage</v>
      </c>
      <c r="AL2797">
        <f t="shared" si="532"/>
        <v>17</v>
      </c>
      <c r="AM2797">
        <f t="shared" si="533"/>
        <v>1097</v>
      </c>
      <c r="AN2797">
        <f t="shared" si="534"/>
        <v>16557</v>
      </c>
      <c r="AO2797" t="str">
        <f t="shared" si="535"/>
        <v/>
      </c>
      <c r="AP2797" t="str">
        <f t="shared" si="536"/>
        <v/>
      </c>
      <c r="AQ2797" t="str">
        <f t="shared" si="537"/>
        <v/>
      </c>
      <c r="AR2797">
        <f t="shared" si="538"/>
        <v>-808.52</v>
      </c>
      <c r="AS2797" t="str">
        <f t="shared" si="539"/>
        <v>BDE82052D6-1</v>
      </c>
      <c r="AT2797" t="str">
        <f>IFERROR(IF(VLOOKUP(Y2797,vlookup!$I$2:$J$9,1,0)=Y2797,VLOOKUP(Y2797,vlookup!$I$2:$J$9,2,0),PROPER(Y2797)),PROPER(Y2797))</f>
        <v>Parts</v>
      </c>
      <c r="AU2797" t="str">
        <f>IFERROR(IF(B2797=VLOOKUP(B2797,vlookup!$L$2:$L$10,1,0),"Yes","No"),"No")</f>
        <v>No</v>
      </c>
    </row>
    <row r="2798" spans="1:47" ht="14.45" customHeight="1" x14ac:dyDescent="0.25">
      <c r="A2798" t="s">
        <v>3247</v>
      </c>
      <c r="B2798" s="31" t="s">
        <v>3248</v>
      </c>
      <c r="C2798">
        <v>2</v>
      </c>
      <c r="D2798">
        <v>1</v>
      </c>
      <c r="E2798" t="s">
        <v>382</v>
      </c>
      <c r="F2798" t="s">
        <v>205</v>
      </c>
      <c r="G2798" t="s">
        <v>1107</v>
      </c>
      <c r="H2798" t="s">
        <v>3715</v>
      </c>
      <c r="I2798">
        <v>85309</v>
      </c>
      <c r="J2798" s="19">
        <v>42961</v>
      </c>
      <c r="K2798" s="19">
        <v>42992</v>
      </c>
      <c r="L2798">
        <v>201709</v>
      </c>
      <c r="M2798" s="19">
        <v>42979</v>
      </c>
      <c r="N2798">
        <v>24616</v>
      </c>
      <c r="O2798" t="s">
        <v>1076</v>
      </c>
      <c r="P2798" t="s">
        <v>3249</v>
      </c>
      <c r="Q2798" t="s">
        <v>924</v>
      </c>
      <c r="R2798">
        <v>80111</v>
      </c>
      <c r="S2798" s="19">
        <v>43019</v>
      </c>
      <c r="T2798">
        <v>86889</v>
      </c>
      <c r="U2798" t="s">
        <v>357</v>
      </c>
      <c r="V2798" s="19">
        <v>43041</v>
      </c>
      <c r="W2798" t="s">
        <v>3010</v>
      </c>
      <c r="X2798" t="s">
        <v>3011</v>
      </c>
      <c r="Y2798" t="s">
        <v>95</v>
      </c>
      <c r="Z2798" t="s">
        <v>364</v>
      </c>
      <c r="AA2798" s="29">
        <v>-20.45</v>
      </c>
      <c r="AB2798">
        <v>0</v>
      </c>
      <c r="AC2798">
        <f t="shared" si="528"/>
        <v>2017</v>
      </c>
      <c r="AD2798">
        <f t="shared" si="529"/>
        <v>11</v>
      </c>
      <c r="AE2798">
        <f t="shared" si="530"/>
        <v>2017</v>
      </c>
      <c r="AF2798">
        <f t="shared" si="531"/>
        <v>8</v>
      </c>
      <c r="AG2798" t="str">
        <f>VLOOKUP(F2798,vlookup!$A$2:$E$660,2,0)</f>
        <v>Retained</v>
      </c>
      <c r="AH2798" t="str">
        <f>VLOOKUP(F2798,vlookup!$A$2:$E$660,3,0)</f>
        <v>Service Contract</v>
      </c>
      <c r="AI2798" t="str">
        <f>VLOOKUP(F2798,vlookup!$A$2:$E$660,4,0)</f>
        <v>Used Car Programs</v>
      </c>
      <c r="AJ2798" t="str">
        <f>VLOOKUP(F2798,vlookup!$A$2:$E$660,5,0)</f>
        <v>High Mileage</v>
      </c>
      <c r="AL2798">
        <f t="shared" si="532"/>
        <v>30</v>
      </c>
      <c r="AM2798">
        <f t="shared" si="533"/>
        <v>78</v>
      </c>
      <c r="AN2798">
        <f t="shared" si="534"/>
        <v>1580</v>
      </c>
      <c r="AO2798" t="str">
        <f t="shared" si="535"/>
        <v/>
      </c>
      <c r="AP2798" t="str">
        <f t="shared" si="536"/>
        <v/>
      </c>
      <c r="AQ2798">
        <f t="shared" si="537"/>
        <v>-20.45</v>
      </c>
      <c r="AR2798" t="str">
        <f t="shared" si="538"/>
        <v/>
      </c>
      <c r="AS2798" t="str">
        <f t="shared" si="539"/>
        <v>BC872964H7-2</v>
      </c>
      <c r="AT2798" t="str">
        <f>IFERROR(IF(VLOOKUP(Y2798,vlookup!$I$2:$J$9,1,0)=Y2798,VLOOKUP(Y2798,vlookup!$I$2:$J$9,2,0),PROPER(Y2798)),PROPER(Y2798))</f>
        <v>Parts</v>
      </c>
      <c r="AU2798" t="str">
        <f>IFERROR(IF(B2798=VLOOKUP(B2798,vlookup!$L$2:$L$10,1,0),"Yes","No"),"No")</f>
        <v>No</v>
      </c>
    </row>
    <row r="2799" spans="1:47" ht="14.45" customHeight="1" x14ac:dyDescent="0.25">
      <c r="A2799" t="s">
        <v>1910</v>
      </c>
      <c r="B2799" s="31" t="s">
        <v>1911</v>
      </c>
      <c r="C2799">
        <v>1</v>
      </c>
      <c r="D2799">
        <v>1</v>
      </c>
      <c r="E2799" t="s">
        <v>571</v>
      </c>
      <c r="F2799" t="s">
        <v>205</v>
      </c>
      <c r="G2799" t="s">
        <v>1107</v>
      </c>
      <c r="H2799" t="s">
        <v>3715</v>
      </c>
      <c r="I2799">
        <v>96323</v>
      </c>
      <c r="J2799" s="19">
        <v>41951</v>
      </c>
      <c r="K2799" s="19">
        <v>41972</v>
      </c>
      <c r="L2799">
        <v>201411</v>
      </c>
      <c r="M2799" s="19">
        <v>41944</v>
      </c>
      <c r="N2799">
        <v>24617</v>
      </c>
      <c r="O2799" t="s">
        <v>1070</v>
      </c>
      <c r="P2799" t="s">
        <v>1897</v>
      </c>
      <c r="Q2799" t="s">
        <v>924</v>
      </c>
      <c r="R2799">
        <v>13273</v>
      </c>
      <c r="S2799" s="19">
        <v>42060</v>
      </c>
      <c r="T2799">
        <v>97981</v>
      </c>
      <c r="U2799" t="s">
        <v>357</v>
      </c>
      <c r="V2799" s="19">
        <v>42061</v>
      </c>
      <c r="W2799" t="s">
        <v>591</v>
      </c>
      <c r="X2799" t="s">
        <v>592</v>
      </c>
      <c r="Y2799" t="s">
        <v>95</v>
      </c>
      <c r="Z2799" t="s">
        <v>358</v>
      </c>
      <c r="AA2799" s="29">
        <v>-286.89</v>
      </c>
      <c r="AB2799">
        <v>0</v>
      </c>
      <c r="AC2799">
        <f t="shared" si="528"/>
        <v>2015</v>
      </c>
      <c r="AD2799">
        <f t="shared" si="529"/>
        <v>2</v>
      </c>
      <c r="AE2799">
        <f t="shared" si="530"/>
        <v>2014</v>
      </c>
      <c r="AF2799">
        <f t="shared" si="531"/>
        <v>11</v>
      </c>
      <c r="AG2799" t="str">
        <f>VLOOKUP(F2799,vlookup!$A$2:$E$660,2,0)</f>
        <v>Retained</v>
      </c>
      <c r="AH2799" t="str">
        <f>VLOOKUP(F2799,vlookup!$A$2:$E$660,3,0)</f>
        <v>Service Contract</v>
      </c>
      <c r="AI2799" t="str">
        <f>VLOOKUP(F2799,vlookup!$A$2:$E$660,4,0)</f>
        <v>Used Car Programs</v>
      </c>
      <c r="AJ2799" t="str">
        <f>VLOOKUP(F2799,vlookup!$A$2:$E$660,5,0)</f>
        <v>High Mileage</v>
      </c>
      <c r="AL2799">
        <f t="shared" si="532"/>
        <v>21</v>
      </c>
      <c r="AM2799">
        <f t="shared" si="533"/>
        <v>108</v>
      </c>
      <c r="AN2799">
        <f t="shared" si="534"/>
        <v>1658</v>
      </c>
      <c r="AO2799" t="str">
        <f t="shared" si="535"/>
        <v/>
      </c>
      <c r="AP2799" t="str">
        <f t="shared" si="536"/>
        <v/>
      </c>
      <c r="AQ2799" t="str">
        <f t="shared" si="537"/>
        <v/>
      </c>
      <c r="AR2799">
        <f t="shared" si="538"/>
        <v>-286.89</v>
      </c>
      <c r="AS2799" t="str">
        <f t="shared" si="539"/>
        <v>4B057353K4-1</v>
      </c>
      <c r="AT2799" t="str">
        <f>IFERROR(IF(VLOOKUP(Y2799,vlookup!$I$2:$J$9,1,0)=Y2799,VLOOKUP(Y2799,vlookup!$I$2:$J$9,2,0),PROPER(Y2799)),PROPER(Y2799))</f>
        <v>Parts</v>
      </c>
      <c r="AU2799" t="str">
        <f>IFERROR(IF(B2799=VLOOKUP(B2799,vlookup!$L$2:$L$10,1,0),"Yes","No"),"No")</f>
        <v>No</v>
      </c>
    </row>
    <row r="2800" spans="1:47" ht="14.45" customHeight="1" x14ac:dyDescent="0.25">
      <c r="A2800" t="s">
        <v>1912</v>
      </c>
      <c r="B2800" s="31" t="s">
        <v>1913</v>
      </c>
      <c r="C2800">
        <v>1</v>
      </c>
      <c r="D2800">
        <v>1</v>
      </c>
      <c r="E2800" t="s">
        <v>571</v>
      </c>
      <c r="F2800" t="s">
        <v>205</v>
      </c>
      <c r="G2800" t="s">
        <v>1107</v>
      </c>
      <c r="H2800" t="s">
        <v>3715</v>
      </c>
      <c r="I2800">
        <v>99298</v>
      </c>
      <c r="J2800" s="19">
        <v>41784</v>
      </c>
      <c r="K2800" s="19">
        <v>41814</v>
      </c>
      <c r="L2800">
        <v>201406</v>
      </c>
      <c r="M2800" s="19">
        <v>41791</v>
      </c>
      <c r="N2800">
        <v>24617</v>
      </c>
      <c r="O2800" t="s">
        <v>1070</v>
      </c>
      <c r="P2800" t="s">
        <v>1914</v>
      </c>
      <c r="Q2800" t="s">
        <v>924</v>
      </c>
      <c r="R2800">
        <v>72133</v>
      </c>
      <c r="S2800" s="19">
        <v>41828</v>
      </c>
      <c r="T2800">
        <v>99663</v>
      </c>
      <c r="U2800" t="s">
        <v>357</v>
      </c>
      <c r="V2800" s="19">
        <v>41843</v>
      </c>
      <c r="W2800" t="s">
        <v>1052</v>
      </c>
      <c r="X2800" t="s">
        <v>1053</v>
      </c>
      <c r="Y2800" t="s">
        <v>95</v>
      </c>
      <c r="Z2800" t="s">
        <v>364</v>
      </c>
      <c r="AA2800" s="29">
        <v>-43.2</v>
      </c>
      <c r="AB2800">
        <v>0</v>
      </c>
      <c r="AC2800">
        <f t="shared" si="528"/>
        <v>2014</v>
      </c>
      <c r="AD2800">
        <f t="shared" si="529"/>
        <v>7</v>
      </c>
      <c r="AE2800">
        <f t="shared" si="530"/>
        <v>2014</v>
      </c>
      <c r="AF2800">
        <f t="shared" si="531"/>
        <v>5</v>
      </c>
      <c r="AG2800" t="str">
        <f>VLOOKUP(F2800,vlookup!$A$2:$E$660,2,0)</f>
        <v>Retained</v>
      </c>
      <c r="AH2800" t="str">
        <f>VLOOKUP(F2800,vlookup!$A$2:$E$660,3,0)</f>
        <v>Service Contract</v>
      </c>
      <c r="AI2800" t="str">
        <f>VLOOKUP(F2800,vlookup!$A$2:$E$660,4,0)</f>
        <v>Used Car Programs</v>
      </c>
      <c r="AJ2800" t="str">
        <f>VLOOKUP(F2800,vlookup!$A$2:$E$660,5,0)</f>
        <v>High Mileage</v>
      </c>
      <c r="AL2800">
        <f t="shared" si="532"/>
        <v>29</v>
      </c>
      <c r="AM2800">
        <f t="shared" si="533"/>
        <v>58</v>
      </c>
      <c r="AN2800">
        <f t="shared" si="534"/>
        <v>365</v>
      </c>
      <c r="AO2800" t="str">
        <f t="shared" si="535"/>
        <v/>
      </c>
      <c r="AP2800">
        <f t="shared" si="536"/>
        <v>-43.2</v>
      </c>
      <c r="AQ2800" t="str">
        <f t="shared" si="537"/>
        <v/>
      </c>
      <c r="AR2800" t="str">
        <f t="shared" si="538"/>
        <v/>
      </c>
      <c r="AS2800" t="str">
        <f t="shared" si="539"/>
        <v>5CN63868E4-1</v>
      </c>
      <c r="AT2800" t="str">
        <f>IFERROR(IF(VLOOKUP(Y2800,vlookup!$I$2:$J$9,1,0)=Y2800,VLOOKUP(Y2800,vlookup!$I$2:$J$9,2,0),PROPER(Y2800)),PROPER(Y2800))</f>
        <v>Parts</v>
      </c>
      <c r="AU2800" t="str">
        <f>IFERROR(IF(B2800=VLOOKUP(B2800,vlookup!$L$2:$L$10,1,0),"Yes","No"),"No")</f>
        <v>No</v>
      </c>
    </row>
    <row r="2801" spans="1:47" ht="14.45" customHeight="1" x14ac:dyDescent="0.25">
      <c r="A2801" t="s">
        <v>1912</v>
      </c>
      <c r="B2801" s="31" t="s">
        <v>1913</v>
      </c>
      <c r="C2801">
        <v>1</v>
      </c>
      <c r="D2801">
        <v>1</v>
      </c>
      <c r="E2801" t="s">
        <v>571</v>
      </c>
      <c r="F2801" t="s">
        <v>205</v>
      </c>
      <c r="G2801" t="s">
        <v>1107</v>
      </c>
      <c r="H2801" t="s">
        <v>3715</v>
      </c>
      <c r="I2801">
        <v>99298</v>
      </c>
      <c r="J2801" s="19">
        <v>41784</v>
      </c>
      <c r="K2801" s="19">
        <v>41814</v>
      </c>
      <c r="L2801">
        <v>201406</v>
      </c>
      <c r="M2801" s="19">
        <v>41791</v>
      </c>
      <c r="N2801">
        <v>24617</v>
      </c>
      <c r="O2801" t="s">
        <v>1070</v>
      </c>
      <c r="P2801" t="s">
        <v>1914</v>
      </c>
      <c r="Q2801" t="s">
        <v>924</v>
      </c>
      <c r="R2801">
        <v>72133</v>
      </c>
      <c r="S2801" s="19">
        <v>41828</v>
      </c>
      <c r="T2801">
        <v>99663</v>
      </c>
      <c r="U2801" t="s">
        <v>357</v>
      </c>
      <c r="V2801" s="19">
        <v>41843</v>
      </c>
      <c r="W2801" t="s">
        <v>1030</v>
      </c>
      <c r="X2801" t="s">
        <v>1031</v>
      </c>
      <c r="Y2801" t="s">
        <v>95</v>
      </c>
      <c r="Z2801" t="s">
        <v>364</v>
      </c>
      <c r="AA2801" s="29">
        <v>-57.08</v>
      </c>
      <c r="AB2801">
        <v>0</v>
      </c>
      <c r="AC2801">
        <f t="shared" si="528"/>
        <v>2014</v>
      </c>
      <c r="AD2801">
        <f t="shared" si="529"/>
        <v>7</v>
      </c>
      <c r="AE2801">
        <f t="shared" si="530"/>
        <v>2014</v>
      </c>
      <c r="AF2801">
        <f t="shared" si="531"/>
        <v>5</v>
      </c>
      <c r="AG2801" t="str">
        <f>VLOOKUP(F2801,vlookup!$A$2:$E$660,2,0)</f>
        <v>Retained</v>
      </c>
      <c r="AH2801" t="str">
        <f>VLOOKUP(F2801,vlookup!$A$2:$E$660,3,0)</f>
        <v>Service Contract</v>
      </c>
      <c r="AI2801" t="str">
        <f>VLOOKUP(F2801,vlookup!$A$2:$E$660,4,0)</f>
        <v>Used Car Programs</v>
      </c>
      <c r="AJ2801" t="str">
        <f>VLOOKUP(F2801,vlookup!$A$2:$E$660,5,0)</f>
        <v>High Mileage</v>
      </c>
      <c r="AL2801">
        <f t="shared" si="532"/>
        <v>29</v>
      </c>
      <c r="AM2801">
        <f t="shared" si="533"/>
        <v>58</v>
      </c>
      <c r="AN2801">
        <f t="shared" si="534"/>
        <v>365</v>
      </c>
      <c r="AO2801" t="str">
        <f t="shared" si="535"/>
        <v/>
      </c>
      <c r="AP2801">
        <f t="shared" si="536"/>
        <v>-57.08</v>
      </c>
      <c r="AQ2801" t="str">
        <f t="shared" si="537"/>
        <v/>
      </c>
      <c r="AR2801" t="str">
        <f t="shared" si="538"/>
        <v/>
      </c>
      <c r="AS2801" t="str">
        <f t="shared" si="539"/>
        <v>5CN63868E4-1</v>
      </c>
      <c r="AT2801" t="str">
        <f>IFERROR(IF(VLOOKUP(Y2801,vlookup!$I$2:$J$9,1,0)=Y2801,VLOOKUP(Y2801,vlookup!$I$2:$J$9,2,0),PROPER(Y2801)),PROPER(Y2801))</f>
        <v>Parts</v>
      </c>
      <c r="AU2801" t="str">
        <f>IFERROR(IF(B2801=VLOOKUP(B2801,vlookup!$L$2:$L$10,1,0),"Yes","No"),"No")</f>
        <v>No</v>
      </c>
    </row>
    <row r="2802" spans="1:47" ht="14.45" customHeight="1" x14ac:dyDescent="0.25">
      <c r="A2802" t="s">
        <v>1912</v>
      </c>
      <c r="B2802" s="31" t="s">
        <v>1913</v>
      </c>
      <c r="C2802">
        <v>1</v>
      </c>
      <c r="D2802">
        <v>1</v>
      </c>
      <c r="E2802" t="s">
        <v>571</v>
      </c>
      <c r="F2802" t="s">
        <v>205</v>
      </c>
      <c r="G2802" t="s">
        <v>1107</v>
      </c>
      <c r="H2802" t="s">
        <v>3715</v>
      </c>
      <c r="I2802">
        <v>99298</v>
      </c>
      <c r="J2802" s="19">
        <v>41784</v>
      </c>
      <c r="K2802" s="19">
        <v>41814</v>
      </c>
      <c r="L2802">
        <v>201406</v>
      </c>
      <c r="M2802" s="19">
        <v>41791</v>
      </c>
      <c r="N2802">
        <v>24617</v>
      </c>
      <c r="O2802" t="s">
        <v>1070</v>
      </c>
      <c r="P2802" t="s">
        <v>1914</v>
      </c>
      <c r="Q2802" t="s">
        <v>924</v>
      </c>
      <c r="R2802">
        <v>72133</v>
      </c>
      <c r="S2802" s="19">
        <v>41828</v>
      </c>
      <c r="T2802">
        <v>99663</v>
      </c>
      <c r="U2802" t="s">
        <v>357</v>
      </c>
      <c r="V2802" s="19">
        <v>41843</v>
      </c>
      <c r="W2802" t="s">
        <v>585</v>
      </c>
      <c r="X2802" t="s">
        <v>586</v>
      </c>
      <c r="Y2802" t="s">
        <v>95</v>
      </c>
      <c r="Z2802" t="s">
        <v>364</v>
      </c>
      <c r="AA2802" s="29">
        <v>-57.84</v>
      </c>
      <c r="AB2802">
        <v>0</v>
      </c>
      <c r="AC2802">
        <f t="shared" si="528"/>
        <v>2014</v>
      </c>
      <c r="AD2802">
        <f t="shared" si="529"/>
        <v>7</v>
      </c>
      <c r="AE2802">
        <f t="shared" si="530"/>
        <v>2014</v>
      </c>
      <c r="AF2802">
        <f t="shared" si="531"/>
        <v>5</v>
      </c>
      <c r="AG2802" t="str">
        <f>VLOOKUP(F2802,vlookup!$A$2:$E$660,2,0)</f>
        <v>Retained</v>
      </c>
      <c r="AH2802" t="str">
        <f>VLOOKUP(F2802,vlookup!$A$2:$E$660,3,0)</f>
        <v>Service Contract</v>
      </c>
      <c r="AI2802" t="str">
        <f>VLOOKUP(F2802,vlookup!$A$2:$E$660,4,0)</f>
        <v>Used Car Programs</v>
      </c>
      <c r="AJ2802" t="str">
        <f>VLOOKUP(F2802,vlookup!$A$2:$E$660,5,0)</f>
        <v>High Mileage</v>
      </c>
      <c r="AL2802">
        <f t="shared" si="532"/>
        <v>29</v>
      </c>
      <c r="AM2802">
        <f t="shared" si="533"/>
        <v>58</v>
      </c>
      <c r="AN2802">
        <f t="shared" si="534"/>
        <v>365</v>
      </c>
      <c r="AO2802" t="str">
        <f t="shared" si="535"/>
        <v/>
      </c>
      <c r="AP2802">
        <f t="shared" si="536"/>
        <v>-57.84</v>
      </c>
      <c r="AQ2802" t="str">
        <f t="shared" si="537"/>
        <v/>
      </c>
      <c r="AR2802" t="str">
        <f t="shared" si="538"/>
        <v/>
      </c>
      <c r="AS2802" t="str">
        <f t="shared" si="539"/>
        <v>5CN63868E4-1</v>
      </c>
      <c r="AT2802" t="str">
        <f>IFERROR(IF(VLOOKUP(Y2802,vlookup!$I$2:$J$9,1,0)=Y2802,VLOOKUP(Y2802,vlookup!$I$2:$J$9,2,0),PROPER(Y2802)),PROPER(Y2802))</f>
        <v>Parts</v>
      </c>
      <c r="AU2802" t="str">
        <f>IFERROR(IF(B2802=VLOOKUP(B2802,vlookup!$L$2:$L$10,1,0),"Yes","No"),"No")</f>
        <v>No</v>
      </c>
    </row>
    <row r="2803" spans="1:47" ht="14.45" customHeight="1" x14ac:dyDescent="0.25">
      <c r="A2803" t="s">
        <v>1912</v>
      </c>
      <c r="B2803" s="31" t="s">
        <v>1913</v>
      </c>
      <c r="C2803">
        <v>1</v>
      </c>
      <c r="D2803">
        <v>1</v>
      </c>
      <c r="E2803" t="s">
        <v>571</v>
      </c>
      <c r="F2803" t="s">
        <v>205</v>
      </c>
      <c r="G2803" t="s">
        <v>1107</v>
      </c>
      <c r="H2803" t="s">
        <v>3715</v>
      </c>
      <c r="I2803">
        <v>99298</v>
      </c>
      <c r="J2803" s="19">
        <v>41784</v>
      </c>
      <c r="K2803" s="19">
        <v>41814</v>
      </c>
      <c r="L2803">
        <v>201406</v>
      </c>
      <c r="M2803" s="19">
        <v>41791</v>
      </c>
      <c r="N2803">
        <v>24617</v>
      </c>
      <c r="O2803" t="s">
        <v>1070</v>
      </c>
      <c r="P2803" t="s">
        <v>1914</v>
      </c>
      <c r="Q2803" t="s">
        <v>924</v>
      </c>
      <c r="R2803">
        <v>72133</v>
      </c>
      <c r="S2803" s="19">
        <v>41828</v>
      </c>
      <c r="T2803">
        <v>99663</v>
      </c>
      <c r="U2803" t="s">
        <v>357</v>
      </c>
      <c r="V2803" s="19">
        <v>41843</v>
      </c>
      <c r="W2803" t="s">
        <v>1000</v>
      </c>
      <c r="X2803" t="s">
        <v>1001</v>
      </c>
      <c r="Y2803" t="s">
        <v>95</v>
      </c>
      <c r="Z2803" t="s">
        <v>364</v>
      </c>
      <c r="AA2803" s="29">
        <v>-6.95</v>
      </c>
      <c r="AB2803">
        <v>0</v>
      </c>
      <c r="AC2803">
        <f t="shared" si="528"/>
        <v>2014</v>
      </c>
      <c r="AD2803">
        <f t="shared" si="529"/>
        <v>7</v>
      </c>
      <c r="AE2803">
        <f t="shared" si="530"/>
        <v>2014</v>
      </c>
      <c r="AF2803">
        <f t="shared" si="531"/>
        <v>5</v>
      </c>
      <c r="AG2803" t="str">
        <f>VLOOKUP(F2803,vlookup!$A$2:$E$660,2,0)</f>
        <v>Retained</v>
      </c>
      <c r="AH2803" t="str">
        <f>VLOOKUP(F2803,vlookup!$A$2:$E$660,3,0)</f>
        <v>Service Contract</v>
      </c>
      <c r="AI2803" t="str">
        <f>VLOOKUP(F2803,vlookup!$A$2:$E$660,4,0)</f>
        <v>Used Car Programs</v>
      </c>
      <c r="AJ2803" t="str">
        <f>VLOOKUP(F2803,vlookup!$A$2:$E$660,5,0)</f>
        <v>High Mileage</v>
      </c>
      <c r="AL2803">
        <f t="shared" si="532"/>
        <v>29</v>
      </c>
      <c r="AM2803">
        <f t="shared" si="533"/>
        <v>58</v>
      </c>
      <c r="AN2803">
        <f t="shared" si="534"/>
        <v>365</v>
      </c>
      <c r="AO2803" t="str">
        <f t="shared" si="535"/>
        <v/>
      </c>
      <c r="AP2803">
        <f t="shared" si="536"/>
        <v>-6.95</v>
      </c>
      <c r="AQ2803" t="str">
        <f t="shared" si="537"/>
        <v/>
      </c>
      <c r="AR2803" t="str">
        <f t="shared" si="538"/>
        <v/>
      </c>
      <c r="AS2803" t="str">
        <f t="shared" si="539"/>
        <v>5CN63868E4-1</v>
      </c>
      <c r="AT2803" t="str">
        <f>IFERROR(IF(VLOOKUP(Y2803,vlookup!$I$2:$J$9,1,0)=Y2803,VLOOKUP(Y2803,vlookup!$I$2:$J$9,2,0),PROPER(Y2803)),PROPER(Y2803))</f>
        <v>Parts</v>
      </c>
      <c r="AU2803" t="str">
        <f>IFERROR(IF(B2803=VLOOKUP(B2803,vlookup!$L$2:$L$10,1,0),"Yes","No"),"No")</f>
        <v>No</v>
      </c>
    </row>
    <row r="2804" spans="1:47" ht="14.45" customHeight="1" x14ac:dyDescent="0.25">
      <c r="A2804" t="s">
        <v>1912</v>
      </c>
      <c r="B2804" s="31" t="s">
        <v>1913</v>
      </c>
      <c r="C2804">
        <v>3</v>
      </c>
      <c r="D2804">
        <v>1</v>
      </c>
      <c r="E2804" t="s">
        <v>571</v>
      </c>
      <c r="F2804" t="s">
        <v>205</v>
      </c>
      <c r="G2804" t="s">
        <v>1107</v>
      </c>
      <c r="H2804" t="s">
        <v>3715</v>
      </c>
      <c r="I2804">
        <v>99298</v>
      </c>
      <c r="J2804" s="19">
        <v>41784</v>
      </c>
      <c r="K2804" s="19">
        <v>41814</v>
      </c>
      <c r="L2804">
        <v>201406</v>
      </c>
      <c r="M2804" s="19">
        <v>41791</v>
      </c>
      <c r="N2804">
        <v>24617</v>
      </c>
      <c r="O2804" t="s">
        <v>1070</v>
      </c>
      <c r="P2804" t="s">
        <v>1915</v>
      </c>
      <c r="Q2804" t="s">
        <v>924</v>
      </c>
      <c r="R2804">
        <v>4927</v>
      </c>
      <c r="S2804" s="19">
        <v>42059</v>
      </c>
      <c r="T2804">
        <v>110272</v>
      </c>
      <c r="U2804" t="s">
        <v>357</v>
      </c>
      <c r="V2804" s="19">
        <v>42075</v>
      </c>
      <c r="W2804" t="s">
        <v>367</v>
      </c>
      <c r="X2804" t="s">
        <v>368</v>
      </c>
      <c r="Y2804" t="s">
        <v>95</v>
      </c>
      <c r="Z2804" t="s">
        <v>365</v>
      </c>
      <c r="AA2804" s="29">
        <v>-24.98</v>
      </c>
      <c r="AB2804">
        <v>0</v>
      </c>
      <c r="AC2804">
        <f t="shared" si="528"/>
        <v>2015</v>
      </c>
      <c r="AD2804">
        <f t="shared" si="529"/>
        <v>3</v>
      </c>
      <c r="AE2804">
        <f t="shared" si="530"/>
        <v>2014</v>
      </c>
      <c r="AF2804">
        <f t="shared" si="531"/>
        <v>5</v>
      </c>
      <c r="AG2804" t="str">
        <f>VLOOKUP(F2804,vlookup!$A$2:$E$660,2,0)</f>
        <v>Retained</v>
      </c>
      <c r="AH2804" t="str">
        <f>VLOOKUP(F2804,vlookup!$A$2:$E$660,3,0)</f>
        <v>Service Contract</v>
      </c>
      <c r="AI2804" t="str">
        <f>VLOOKUP(F2804,vlookup!$A$2:$E$660,4,0)</f>
        <v>Used Car Programs</v>
      </c>
      <c r="AJ2804" t="str">
        <f>VLOOKUP(F2804,vlookup!$A$2:$E$660,5,0)</f>
        <v>High Mileage</v>
      </c>
      <c r="AL2804">
        <f t="shared" si="532"/>
        <v>29</v>
      </c>
      <c r="AM2804">
        <f t="shared" si="533"/>
        <v>287</v>
      </c>
      <c r="AN2804">
        <f t="shared" si="534"/>
        <v>10974</v>
      </c>
      <c r="AO2804" t="str">
        <f t="shared" si="535"/>
        <v/>
      </c>
      <c r="AP2804" t="str">
        <f t="shared" si="536"/>
        <v/>
      </c>
      <c r="AQ2804" t="str">
        <f t="shared" si="537"/>
        <v/>
      </c>
      <c r="AR2804">
        <f t="shared" si="538"/>
        <v>-24.98</v>
      </c>
      <c r="AS2804" t="str">
        <f t="shared" si="539"/>
        <v>5CN63868E4-3</v>
      </c>
      <c r="AT2804" t="str">
        <f>IFERROR(IF(VLOOKUP(Y2804,vlookup!$I$2:$J$9,1,0)=Y2804,VLOOKUP(Y2804,vlookup!$I$2:$J$9,2,0),PROPER(Y2804)),PROPER(Y2804))</f>
        <v>Parts</v>
      </c>
      <c r="AU2804" t="str">
        <f>IFERROR(IF(B2804=VLOOKUP(B2804,vlookup!$L$2:$L$10,1,0),"Yes","No"),"No")</f>
        <v>No</v>
      </c>
    </row>
    <row r="2805" spans="1:47" ht="14.45" customHeight="1" x14ac:dyDescent="0.25">
      <c r="A2805" t="s">
        <v>1912</v>
      </c>
      <c r="B2805" s="31" t="s">
        <v>1913</v>
      </c>
      <c r="C2805">
        <v>3</v>
      </c>
      <c r="D2805">
        <v>1</v>
      </c>
      <c r="E2805" t="s">
        <v>571</v>
      </c>
      <c r="F2805" t="s">
        <v>205</v>
      </c>
      <c r="G2805" t="s">
        <v>1107</v>
      </c>
      <c r="H2805" t="s">
        <v>3715</v>
      </c>
      <c r="I2805">
        <v>99298</v>
      </c>
      <c r="J2805" s="19">
        <v>41784</v>
      </c>
      <c r="K2805" s="19">
        <v>41814</v>
      </c>
      <c r="L2805">
        <v>201406</v>
      </c>
      <c r="M2805" s="19">
        <v>41791</v>
      </c>
      <c r="N2805">
        <v>24617</v>
      </c>
      <c r="O2805" t="s">
        <v>1070</v>
      </c>
      <c r="P2805" t="s">
        <v>1915</v>
      </c>
      <c r="Q2805" t="s">
        <v>924</v>
      </c>
      <c r="R2805">
        <v>4927</v>
      </c>
      <c r="S2805" s="19">
        <v>42059</v>
      </c>
      <c r="T2805">
        <v>110272</v>
      </c>
      <c r="U2805" t="s">
        <v>357</v>
      </c>
      <c r="V2805" s="19">
        <v>42075</v>
      </c>
      <c r="W2805" t="s">
        <v>593</v>
      </c>
      <c r="X2805" t="s">
        <v>594</v>
      </c>
      <c r="Y2805" t="s">
        <v>95</v>
      </c>
      <c r="Z2805" t="s">
        <v>364</v>
      </c>
      <c r="AA2805" s="29">
        <v>-63.04</v>
      </c>
      <c r="AB2805">
        <v>0</v>
      </c>
      <c r="AC2805">
        <f t="shared" si="528"/>
        <v>2015</v>
      </c>
      <c r="AD2805">
        <f t="shared" si="529"/>
        <v>3</v>
      </c>
      <c r="AE2805">
        <f t="shared" si="530"/>
        <v>2014</v>
      </c>
      <c r="AF2805">
        <f t="shared" si="531"/>
        <v>5</v>
      </c>
      <c r="AG2805" t="str">
        <f>VLOOKUP(F2805,vlookup!$A$2:$E$660,2,0)</f>
        <v>Retained</v>
      </c>
      <c r="AH2805" t="str">
        <f>VLOOKUP(F2805,vlookup!$A$2:$E$660,3,0)</f>
        <v>Service Contract</v>
      </c>
      <c r="AI2805" t="str">
        <f>VLOOKUP(F2805,vlookup!$A$2:$E$660,4,0)</f>
        <v>Used Car Programs</v>
      </c>
      <c r="AJ2805" t="str">
        <f>VLOOKUP(F2805,vlookup!$A$2:$E$660,5,0)</f>
        <v>High Mileage</v>
      </c>
      <c r="AL2805">
        <f t="shared" si="532"/>
        <v>29</v>
      </c>
      <c r="AM2805">
        <f t="shared" si="533"/>
        <v>287</v>
      </c>
      <c r="AN2805">
        <f t="shared" si="534"/>
        <v>10974</v>
      </c>
      <c r="AO2805" t="str">
        <f t="shared" si="535"/>
        <v/>
      </c>
      <c r="AP2805" t="str">
        <f t="shared" si="536"/>
        <v/>
      </c>
      <c r="AQ2805" t="str">
        <f t="shared" si="537"/>
        <v/>
      </c>
      <c r="AR2805">
        <f t="shared" si="538"/>
        <v>-63.04</v>
      </c>
      <c r="AS2805" t="str">
        <f t="shared" si="539"/>
        <v>5CN63868E4-3</v>
      </c>
      <c r="AT2805" t="str">
        <f>IFERROR(IF(VLOOKUP(Y2805,vlookup!$I$2:$J$9,1,0)=Y2805,VLOOKUP(Y2805,vlookup!$I$2:$J$9,2,0),PROPER(Y2805)),PROPER(Y2805))</f>
        <v>Parts</v>
      </c>
      <c r="AU2805" t="str">
        <f>IFERROR(IF(B2805=VLOOKUP(B2805,vlookup!$L$2:$L$10,1,0),"Yes","No"),"No")</f>
        <v>No</v>
      </c>
    </row>
    <row r="2806" spans="1:47" ht="14.45" customHeight="1" x14ac:dyDescent="0.25">
      <c r="A2806" t="s">
        <v>1912</v>
      </c>
      <c r="B2806" s="31" t="s">
        <v>1913</v>
      </c>
      <c r="C2806">
        <v>3</v>
      </c>
      <c r="D2806">
        <v>1</v>
      </c>
      <c r="E2806" t="s">
        <v>571</v>
      </c>
      <c r="F2806" t="s">
        <v>205</v>
      </c>
      <c r="G2806" t="s">
        <v>1107</v>
      </c>
      <c r="H2806" t="s">
        <v>3715</v>
      </c>
      <c r="I2806">
        <v>99298</v>
      </c>
      <c r="J2806" s="19">
        <v>41784</v>
      </c>
      <c r="K2806" s="19">
        <v>41814</v>
      </c>
      <c r="L2806">
        <v>201406</v>
      </c>
      <c r="M2806" s="19">
        <v>41791</v>
      </c>
      <c r="N2806">
        <v>24617</v>
      </c>
      <c r="O2806" t="s">
        <v>1070</v>
      </c>
      <c r="P2806" t="s">
        <v>1915</v>
      </c>
      <c r="Q2806" t="s">
        <v>924</v>
      </c>
      <c r="R2806">
        <v>4927</v>
      </c>
      <c r="S2806" s="19">
        <v>42059</v>
      </c>
      <c r="T2806">
        <v>110272</v>
      </c>
      <c r="U2806" t="s">
        <v>357</v>
      </c>
      <c r="V2806" s="19">
        <v>42075</v>
      </c>
      <c r="W2806" t="s">
        <v>988</v>
      </c>
      <c r="X2806" t="s">
        <v>989</v>
      </c>
      <c r="Y2806" t="s">
        <v>95</v>
      </c>
      <c r="Z2806" t="s">
        <v>364</v>
      </c>
      <c r="AA2806" s="29">
        <v>-56.64</v>
      </c>
      <c r="AB2806">
        <v>0</v>
      </c>
      <c r="AC2806">
        <f t="shared" si="528"/>
        <v>2015</v>
      </c>
      <c r="AD2806">
        <f t="shared" si="529"/>
        <v>3</v>
      </c>
      <c r="AE2806">
        <f t="shared" si="530"/>
        <v>2014</v>
      </c>
      <c r="AF2806">
        <f t="shared" si="531"/>
        <v>5</v>
      </c>
      <c r="AG2806" t="str">
        <f>VLOOKUP(F2806,vlookup!$A$2:$E$660,2,0)</f>
        <v>Retained</v>
      </c>
      <c r="AH2806" t="str">
        <f>VLOOKUP(F2806,vlookup!$A$2:$E$660,3,0)</f>
        <v>Service Contract</v>
      </c>
      <c r="AI2806" t="str">
        <f>VLOOKUP(F2806,vlookup!$A$2:$E$660,4,0)</f>
        <v>Used Car Programs</v>
      </c>
      <c r="AJ2806" t="str">
        <f>VLOOKUP(F2806,vlookup!$A$2:$E$660,5,0)</f>
        <v>High Mileage</v>
      </c>
      <c r="AL2806">
        <f t="shared" si="532"/>
        <v>29</v>
      </c>
      <c r="AM2806">
        <f t="shared" si="533"/>
        <v>287</v>
      </c>
      <c r="AN2806">
        <f t="shared" si="534"/>
        <v>10974</v>
      </c>
      <c r="AO2806" t="str">
        <f t="shared" si="535"/>
        <v/>
      </c>
      <c r="AP2806" t="str">
        <f t="shared" si="536"/>
        <v/>
      </c>
      <c r="AQ2806" t="str">
        <f t="shared" si="537"/>
        <v/>
      </c>
      <c r="AR2806">
        <f t="shared" si="538"/>
        <v>-56.64</v>
      </c>
      <c r="AS2806" t="str">
        <f t="shared" si="539"/>
        <v>5CN63868E4-3</v>
      </c>
      <c r="AT2806" t="str">
        <f>IFERROR(IF(VLOOKUP(Y2806,vlookup!$I$2:$J$9,1,0)=Y2806,VLOOKUP(Y2806,vlookup!$I$2:$J$9,2,0),PROPER(Y2806)),PROPER(Y2806))</f>
        <v>Parts</v>
      </c>
      <c r="AU2806" t="str">
        <f>IFERROR(IF(B2806=VLOOKUP(B2806,vlookup!$L$2:$L$10,1,0),"Yes","No"),"No")</f>
        <v>No</v>
      </c>
    </row>
    <row r="2807" spans="1:47" ht="14.45" customHeight="1" x14ac:dyDescent="0.25">
      <c r="A2807" t="s">
        <v>1912</v>
      </c>
      <c r="B2807" s="31" t="s">
        <v>1913</v>
      </c>
      <c r="C2807">
        <v>3</v>
      </c>
      <c r="D2807">
        <v>1</v>
      </c>
      <c r="E2807" t="s">
        <v>571</v>
      </c>
      <c r="F2807" t="s">
        <v>205</v>
      </c>
      <c r="G2807" t="s">
        <v>1107</v>
      </c>
      <c r="H2807" t="s">
        <v>3715</v>
      </c>
      <c r="I2807">
        <v>99298</v>
      </c>
      <c r="J2807" s="19">
        <v>41784</v>
      </c>
      <c r="K2807" s="19">
        <v>41814</v>
      </c>
      <c r="L2807">
        <v>201406</v>
      </c>
      <c r="M2807" s="19">
        <v>41791</v>
      </c>
      <c r="N2807">
        <v>24617</v>
      </c>
      <c r="O2807" t="s">
        <v>1070</v>
      </c>
      <c r="P2807" t="s">
        <v>1915</v>
      </c>
      <c r="Q2807" t="s">
        <v>924</v>
      </c>
      <c r="R2807">
        <v>4927</v>
      </c>
      <c r="S2807" s="19">
        <v>42059</v>
      </c>
      <c r="T2807">
        <v>110272</v>
      </c>
      <c r="U2807" t="s">
        <v>357</v>
      </c>
      <c r="V2807" s="19">
        <v>42075</v>
      </c>
      <c r="W2807" t="s">
        <v>1006</v>
      </c>
      <c r="X2807" t="s">
        <v>1007</v>
      </c>
      <c r="Y2807" t="s">
        <v>95</v>
      </c>
      <c r="Z2807" t="s">
        <v>364</v>
      </c>
      <c r="AA2807" s="29">
        <v>-93.56</v>
      </c>
      <c r="AB2807">
        <v>0</v>
      </c>
      <c r="AC2807">
        <f t="shared" si="528"/>
        <v>2015</v>
      </c>
      <c r="AD2807">
        <f t="shared" si="529"/>
        <v>3</v>
      </c>
      <c r="AE2807">
        <f t="shared" si="530"/>
        <v>2014</v>
      </c>
      <c r="AF2807">
        <f t="shared" si="531"/>
        <v>5</v>
      </c>
      <c r="AG2807" t="str">
        <f>VLOOKUP(F2807,vlookup!$A$2:$E$660,2,0)</f>
        <v>Retained</v>
      </c>
      <c r="AH2807" t="str">
        <f>VLOOKUP(F2807,vlookup!$A$2:$E$660,3,0)</f>
        <v>Service Contract</v>
      </c>
      <c r="AI2807" t="str">
        <f>VLOOKUP(F2807,vlookup!$A$2:$E$660,4,0)</f>
        <v>Used Car Programs</v>
      </c>
      <c r="AJ2807" t="str">
        <f>VLOOKUP(F2807,vlookup!$A$2:$E$660,5,0)</f>
        <v>High Mileage</v>
      </c>
      <c r="AL2807">
        <f t="shared" si="532"/>
        <v>29</v>
      </c>
      <c r="AM2807">
        <f t="shared" si="533"/>
        <v>287</v>
      </c>
      <c r="AN2807">
        <f t="shared" si="534"/>
        <v>10974</v>
      </c>
      <c r="AO2807" t="str">
        <f t="shared" si="535"/>
        <v/>
      </c>
      <c r="AP2807" t="str">
        <f t="shared" si="536"/>
        <v/>
      </c>
      <c r="AQ2807" t="str">
        <f t="shared" si="537"/>
        <v/>
      </c>
      <c r="AR2807">
        <f t="shared" si="538"/>
        <v>-93.56</v>
      </c>
      <c r="AS2807" t="str">
        <f t="shared" si="539"/>
        <v>5CN63868E4-3</v>
      </c>
      <c r="AT2807" t="str">
        <f>IFERROR(IF(VLOOKUP(Y2807,vlookup!$I$2:$J$9,1,0)=Y2807,VLOOKUP(Y2807,vlookup!$I$2:$J$9,2,0),PROPER(Y2807)),PROPER(Y2807))</f>
        <v>Parts</v>
      </c>
      <c r="AU2807" t="str">
        <f>IFERROR(IF(B2807=VLOOKUP(B2807,vlookup!$L$2:$L$10,1,0),"Yes","No"),"No")</f>
        <v>No</v>
      </c>
    </row>
    <row r="2808" spans="1:47" ht="14.45" customHeight="1" x14ac:dyDescent="0.25">
      <c r="A2808" t="s">
        <v>1912</v>
      </c>
      <c r="B2808" s="31" t="s">
        <v>1913</v>
      </c>
      <c r="C2808">
        <v>3</v>
      </c>
      <c r="D2808">
        <v>1</v>
      </c>
      <c r="E2808" t="s">
        <v>571</v>
      </c>
      <c r="F2808" t="s">
        <v>205</v>
      </c>
      <c r="G2808" t="s">
        <v>1107</v>
      </c>
      <c r="H2808" t="s">
        <v>3715</v>
      </c>
      <c r="I2808">
        <v>99298</v>
      </c>
      <c r="J2808" s="19">
        <v>41784</v>
      </c>
      <c r="K2808" s="19">
        <v>41814</v>
      </c>
      <c r="L2808">
        <v>201406</v>
      </c>
      <c r="M2808" s="19">
        <v>41791</v>
      </c>
      <c r="N2808">
        <v>24617</v>
      </c>
      <c r="O2808" t="s">
        <v>1070</v>
      </c>
      <c r="P2808" t="s">
        <v>1915</v>
      </c>
      <c r="Q2808" t="s">
        <v>924</v>
      </c>
      <c r="R2808">
        <v>4927</v>
      </c>
      <c r="S2808" s="19">
        <v>42059</v>
      </c>
      <c r="T2808">
        <v>110272</v>
      </c>
      <c r="U2808" t="s">
        <v>357</v>
      </c>
      <c r="V2808" s="19">
        <v>42075</v>
      </c>
      <c r="W2808" t="s">
        <v>1040</v>
      </c>
      <c r="X2808" t="s">
        <v>1041</v>
      </c>
      <c r="Y2808" t="s">
        <v>95</v>
      </c>
      <c r="Z2808" t="s">
        <v>364</v>
      </c>
      <c r="AA2808" s="29">
        <v>-1.71</v>
      </c>
      <c r="AB2808">
        <v>0</v>
      </c>
      <c r="AC2808">
        <f t="shared" si="528"/>
        <v>2015</v>
      </c>
      <c r="AD2808">
        <f t="shared" si="529"/>
        <v>3</v>
      </c>
      <c r="AE2808">
        <f t="shared" si="530"/>
        <v>2014</v>
      </c>
      <c r="AF2808">
        <f t="shared" si="531"/>
        <v>5</v>
      </c>
      <c r="AG2808" t="str">
        <f>VLOOKUP(F2808,vlookup!$A$2:$E$660,2,0)</f>
        <v>Retained</v>
      </c>
      <c r="AH2808" t="str">
        <f>VLOOKUP(F2808,vlookup!$A$2:$E$660,3,0)</f>
        <v>Service Contract</v>
      </c>
      <c r="AI2808" t="str">
        <f>VLOOKUP(F2808,vlookup!$A$2:$E$660,4,0)</f>
        <v>Used Car Programs</v>
      </c>
      <c r="AJ2808" t="str">
        <f>VLOOKUP(F2808,vlookup!$A$2:$E$660,5,0)</f>
        <v>High Mileage</v>
      </c>
      <c r="AL2808">
        <f t="shared" si="532"/>
        <v>29</v>
      </c>
      <c r="AM2808">
        <f t="shared" si="533"/>
        <v>287</v>
      </c>
      <c r="AN2808">
        <f t="shared" si="534"/>
        <v>10974</v>
      </c>
      <c r="AO2808" t="str">
        <f t="shared" si="535"/>
        <v/>
      </c>
      <c r="AP2808" t="str">
        <f t="shared" si="536"/>
        <v/>
      </c>
      <c r="AQ2808" t="str">
        <f t="shared" si="537"/>
        <v/>
      </c>
      <c r="AR2808">
        <f t="shared" si="538"/>
        <v>-1.71</v>
      </c>
      <c r="AS2808" t="str">
        <f t="shared" si="539"/>
        <v>5CN63868E4-3</v>
      </c>
      <c r="AT2808" t="str">
        <f>IFERROR(IF(VLOOKUP(Y2808,vlookup!$I$2:$J$9,1,0)=Y2808,VLOOKUP(Y2808,vlookup!$I$2:$J$9,2,0),PROPER(Y2808)),PROPER(Y2808))</f>
        <v>Parts</v>
      </c>
      <c r="AU2808" t="str">
        <f>IFERROR(IF(B2808=VLOOKUP(B2808,vlookup!$L$2:$L$10,1,0),"Yes","No"),"No")</f>
        <v>No</v>
      </c>
    </row>
    <row r="2809" spans="1:47" ht="14.45" customHeight="1" x14ac:dyDescent="0.25">
      <c r="A2809" t="s">
        <v>1912</v>
      </c>
      <c r="B2809" s="31" t="s">
        <v>1913</v>
      </c>
      <c r="C2809">
        <v>3</v>
      </c>
      <c r="D2809">
        <v>1</v>
      </c>
      <c r="E2809" t="s">
        <v>571</v>
      </c>
      <c r="F2809" t="s">
        <v>205</v>
      </c>
      <c r="G2809" t="s">
        <v>1107</v>
      </c>
      <c r="H2809" t="s">
        <v>3715</v>
      </c>
      <c r="I2809">
        <v>99298</v>
      </c>
      <c r="J2809" s="19">
        <v>41784</v>
      </c>
      <c r="K2809" s="19">
        <v>41814</v>
      </c>
      <c r="L2809">
        <v>201406</v>
      </c>
      <c r="M2809" s="19">
        <v>41791</v>
      </c>
      <c r="N2809">
        <v>24617</v>
      </c>
      <c r="O2809" t="s">
        <v>1070</v>
      </c>
      <c r="P2809" t="s">
        <v>1915</v>
      </c>
      <c r="Q2809" t="s">
        <v>924</v>
      </c>
      <c r="R2809">
        <v>4927</v>
      </c>
      <c r="S2809" s="19">
        <v>42059</v>
      </c>
      <c r="T2809">
        <v>110272</v>
      </c>
      <c r="U2809" t="s">
        <v>357</v>
      </c>
      <c r="V2809" s="19">
        <v>42075</v>
      </c>
      <c r="W2809" t="s">
        <v>3253</v>
      </c>
      <c r="X2809" t="s">
        <v>3254</v>
      </c>
      <c r="Y2809" t="s">
        <v>95</v>
      </c>
      <c r="Z2809" t="s">
        <v>364</v>
      </c>
      <c r="AA2809" s="29">
        <v>-61.02</v>
      </c>
      <c r="AB2809">
        <v>0</v>
      </c>
      <c r="AC2809">
        <f t="shared" si="528"/>
        <v>2015</v>
      </c>
      <c r="AD2809">
        <f t="shared" si="529"/>
        <v>3</v>
      </c>
      <c r="AE2809">
        <f t="shared" si="530"/>
        <v>2014</v>
      </c>
      <c r="AF2809">
        <f t="shared" si="531"/>
        <v>5</v>
      </c>
      <c r="AG2809" t="str">
        <f>VLOOKUP(F2809,vlookup!$A$2:$E$660,2,0)</f>
        <v>Retained</v>
      </c>
      <c r="AH2809" t="str">
        <f>VLOOKUP(F2809,vlookup!$A$2:$E$660,3,0)</f>
        <v>Service Contract</v>
      </c>
      <c r="AI2809" t="str">
        <f>VLOOKUP(F2809,vlookup!$A$2:$E$660,4,0)</f>
        <v>Used Car Programs</v>
      </c>
      <c r="AJ2809" t="str">
        <f>VLOOKUP(F2809,vlookup!$A$2:$E$660,5,0)</f>
        <v>High Mileage</v>
      </c>
      <c r="AL2809">
        <f t="shared" si="532"/>
        <v>29</v>
      </c>
      <c r="AM2809">
        <f t="shared" si="533"/>
        <v>287</v>
      </c>
      <c r="AN2809">
        <f t="shared" si="534"/>
        <v>10974</v>
      </c>
      <c r="AO2809" t="str">
        <f t="shared" si="535"/>
        <v/>
      </c>
      <c r="AP2809" t="str">
        <f t="shared" si="536"/>
        <v/>
      </c>
      <c r="AQ2809" t="str">
        <f t="shared" si="537"/>
        <v/>
      </c>
      <c r="AR2809">
        <f t="shared" si="538"/>
        <v>-61.02</v>
      </c>
      <c r="AS2809" t="str">
        <f t="shared" si="539"/>
        <v>5CN63868E4-3</v>
      </c>
      <c r="AT2809" t="str">
        <f>IFERROR(IF(VLOOKUP(Y2809,vlookup!$I$2:$J$9,1,0)=Y2809,VLOOKUP(Y2809,vlookup!$I$2:$J$9,2,0),PROPER(Y2809)),PROPER(Y2809))</f>
        <v>Parts</v>
      </c>
      <c r="AU2809" t="str">
        <f>IFERROR(IF(B2809=VLOOKUP(B2809,vlookup!$L$2:$L$10,1,0),"Yes","No"),"No")</f>
        <v>No</v>
      </c>
    </row>
    <row r="2810" spans="1:47" ht="14.45" customHeight="1" x14ac:dyDescent="0.25">
      <c r="A2810" t="s">
        <v>1912</v>
      </c>
      <c r="B2810" s="31" t="s">
        <v>1913</v>
      </c>
      <c r="C2810">
        <v>3</v>
      </c>
      <c r="D2810">
        <v>1</v>
      </c>
      <c r="E2810" t="s">
        <v>571</v>
      </c>
      <c r="F2810" t="s">
        <v>205</v>
      </c>
      <c r="G2810" t="s">
        <v>1107</v>
      </c>
      <c r="H2810" t="s">
        <v>3715</v>
      </c>
      <c r="I2810">
        <v>99298</v>
      </c>
      <c r="J2810" s="19">
        <v>41784</v>
      </c>
      <c r="K2810" s="19">
        <v>41814</v>
      </c>
      <c r="L2810">
        <v>201406</v>
      </c>
      <c r="M2810" s="19">
        <v>41791</v>
      </c>
      <c r="N2810">
        <v>24617</v>
      </c>
      <c r="O2810" t="s">
        <v>1070</v>
      </c>
      <c r="P2810" t="s">
        <v>1915</v>
      </c>
      <c r="Q2810" t="s">
        <v>924</v>
      </c>
      <c r="R2810">
        <v>4927</v>
      </c>
      <c r="S2810" s="19">
        <v>42059</v>
      </c>
      <c r="T2810">
        <v>110272</v>
      </c>
      <c r="U2810" t="s">
        <v>357</v>
      </c>
      <c r="V2810" s="19">
        <v>42075</v>
      </c>
      <c r="W2810" t="s">
        <v>3255</v>
      </c>
      <c r="X2810" t="s">
        <v>3256</v>
      </c>
      <c r="Y2810" t="s">
        <v>95</v>
      </c>
      <c r="Z2810" t="s">
        <v>364</v>
      </c>
      <c r="AA2810" s="29">
        <v>-75.38</v>
      </c>
      <c r="AB2810">
        <v>0</v>
      </c>
      <c r="AC2810">
        <f t="shared" si="528"/>
        <v>2015</v>
      </c>
      <c r="AD2810">
        <f t="shared" si="529"/>
        <v>3</v>
      </c>
      <c r="AE2810">
        <f t="shared" si="530"/>
        <v>2014</v>
      </c>
      <c r="AF2810">
        <f t="shared" si="531"/>
        <v>5</v>
      </c>
      <c r="AG2810" t="str">
        <f>VLOOKUP(F2810,vlookup!$A$2:$E$660,2,0)</f>
        <v>Retained</v>
      </c>
      <c r="AH2810" t="str">
        <f>VLOOKUP(F2810,vlookup!$A$2:$E$660,3,0)</f>
        <v>Service Contract</v>
      </c>
      <c r="AI2810" t="str">
        <f>VLOOKUP(F2810,vlookup!$A$2:$E$660,4,0)</f>
        <v>Used Car Programs</v>
      </c>
      <c r="AJ2810" t="str">
        <f>VLOOKUP(F2810,vlookup!$A$2:$E$660,5,0)</f>
        <v>High Mileage</v>
      </c>
      <c r="AL2810">
        <f t="shared" si="532"/>
        <v>29</v>
      </c>
      <c r="AM2810">
        <f t="shared" si="533"/>
        <v>287</v>
      </c>
      <c r="AN2810">
        <f t="shared" si="534"/>
        <v>10974</v>
      </c>
      <c r="AO2810" t="str">
        <f t="shared" si="535"/>
        <v/>
      </c>
      <c r="AP2810" t="str">
        <f t="shared" si="536"/>
        <v/>
      </c>
      <c r="AQ2810" t="str">
        <f t="shared" si="537"/>
        <v/>
      </c>
      <c r="AR2810">
        <f t="shared" si="538"/>
        <v>-75.38</v>
      </c>
      <c r="AS2810" t="str">
        <f t="shared" si="539"/>
        <v>5CN63868E4-3</v>
      </c>
      <c r="AT2810" t="str">
        <f>IFERROR(IF(VLOOKUP(Y2810,vlookup!$I$2:$J$9,1,0)=Y2810,VLOOKUP(Y2810,vlookup!$I$2:$J$9,2,0),PROPER(Y2810)),PROPER(Y2810))</f>
        <v>Parts</v>
      </c>
      <c r="AU2810" t="str">
        <f>IFERROR(IF(B2810=VLOOKUP(B2810,vlookup!$L$2:$L$10,1,0),"Yes","No"),"No")</f>
        <v>No</v>
      </c>
    </row>
    <row r="2811" spans="1:47" ht="14.45" customHeight="1" x14ac:dyDescent="0.25">
      <c r="A2811" t="s">
        <v>1912</v>
      </c>
      <c r="B2811" s="31" t="s">
        <v>1913</v>
      </c>
      <c r="C2811">
        <v>3</v>
      </c>
      <c r="D2811">
        <v>1</v>
      </c>
      <c r="E2811" t="s">
        <v>571</v>
      </c>
      <c r="F2811" t="s">
        <v>205</v>
      </c>
      <c r="G2811" t="s">
        <v>1107</v>
      </c>
      <c r="H2811" t="s">
        <v>3715</v>
      </c>
      <c r="I2811">
        <v>99298</v>
      </c>
      <c r="J2811" s="19">
        <v>41784</v>
      </c>
      <c r="K2811" s="19">
        <v>41814</v>
      </c>
      <c r="L2811">
        <v>201406</v>
      </c>
      <c r="M2811" s="19">
        <v>41791</v>
      </c>
      <c r="N2811">
        <v>24617</v>
      </c>
      <c r="O2811" t="s">
        <v>1070</v>
      </c>
      <c r="P2811" t="s">
        <v>1915</v>
      </c>
      <c r="Q2811" t="s">
        <v>924</v>
      </c>
      <c r="R2811">
        <v>4927</v>
      </c>
      <c r="S2811" s="19">
        <v>42059</v>
      </c>
      <c r="T2811">
        <v>110272</v>
      </c>
      <c r="U2811" t="s">
        <v>357</v>
      </c>
      <c r="V2811" s="19">
        <v>42075</v>
      </c>
      <c r="W2811" t="s">
        <v>3257</v>
      </c>
      <c r="X2811" t="s">
        <v>3258</v>
      </c>
      <c r="Y2811" t="s">
        <v>95</v>
      </c>
      <c r="Z2811" t="s">
        <v>369</v>
      </c>
      <c r="AA2811" s="29">
        <v>-21.1</v>
      </c>
      <c r="AB2811">
        <v>0</v>
      </c>
      <c r="AC2811">
        <f t="shared" si="528"/>
        <v>2015</v>
      </c>
      <c r="AD2811">
        <f t="shared" si="529"/>
        <v>3</v>
      </c>
      <c r="AE2811">
        <f t="shared" si="530"/>
        <v>2014</v>
      </c>
      <c r="AF2811">
        <f t="shared" si="531"/>
        <v>5</v>
      </c>
      <c r="AG2811" t="str">
        <f>VLOOKUP(F2811,vlookup!$A$2:$E$660,2,0)</f>
        <v>Retained</v>
      </c>
      <c r="AH2811" t="str">
        <f>VLOOKUP(F2811,vlookup!$A$2:$E$660,3,0)</f>
        <v>Service Contract</v>
      </c>
      <c r="AI2811" t="str">
        <f>VLOOKUP(F2811,vlookup!$A$2:$E$660,4,0)</f>
        <v>Used Car Programs</v>
      </c>
      <c r="AJ2811" t="str">
        <f>VLOOKUP(F2811,vlookup!$A$2:$E$660,5,0)</f>
        <v>High Mileage</v>
      </c>
      <c r="AL2811">
        <f t="shared" si="532"/>
        <v>29</v>
      </c>
      <c r="AM2811">
        <f t="shared" si="533"/>
        <v>287</v>
      </c>
      <c r="AN2811">
        <f t="shared" si="534"/>
        <v>10974</v>
      </c>
      <c r="AO2811" t="str">
        <f t="shared" si="535"/>
        <v/>
      </c>
      <c r="AP2811" t="str">
        <f t="shared" si="536"/>
        <v/>
      </c>
      <c r="AQ2811" t="str">
        <f t="shared" si="537"/>
        <v/>
      </c>
      <c r="AR2811">
        <f t="shared" si="538"/>
        <v>-21.1</v>
      </c>
      <c r="AS2811" t="str">
        <f t="shared" si="539"/>
        <v>5CN63868E4-3</v>
      </c>
      <c r="AT2811" t="str">
        <f>IFERROR(IF(VLOOKUP(Y2811,vlookup!$I$2:$J$9,1,0)=Y2811,VLOOKUP(Y2811,vlookup!$I$2:$J$9,2,0),PROPER(Y2811)),PROPER(Y2811))</f>
        <v>Parts</v>
      </c>
      <c r="AU2811" t="str">
        <f>IFERROR(IF(B2811=VLOOKUP(B2811,vlookup!$L$2:$L$10,1,0),"Yes","No"),"No")</f>
        <v>No</v>
      </c>
    </row>
    <row r="2812" spans="1:47" ht="14.45" customHeight="1" x14ac:dyDescent="0.25">
      <c r="A2812" t="s">
        <v>1912</v>
      </c>
      <c r="B2812" s="31" t="s">
        <v>1913</v>
      </c>
      <c r="C2812">
        <v>4</v>
      </c>
      <c r="D2812">
        <v>1</v>
      </c>
      <c r="E2812" t="s">
        <v>571</v>
      </c>
      <c r="F2812" t="s">
        <v>205</v>
      </c>
      <c r="G2812" t="s">
        <v>1107</v>
      </c>
      <c r="H2812" t="s">
        <v>3715</v>
      </c>
      <c r="I2812">
        <v>99298</v>
      </c>
      <c r="J2812" s="19">
        <v>41784</v>
      </c>
      <c r="K2812" s="19">
        <v>41814</v>
      </c>
      <c r="L2812">
        <v>201406</v>
      </c>
      <c r="M2812" s="19">
        <v>41791</v>
      </c>
      <c r="N2812">
        <v>24617</v>
      </c>
      <c r="O2812" t="s">
        <v>1070</v>
      </c>
      <c r="P2812" t="s">
        <v>1914</v>
      </c>
      <c r="Q2812" t="s">
        <v>924</v>
      </c>
      <c r="R2812">
        <v>74352</v>
      </c>
      <c r="S2812" s="19">
        <v>42087</v>
      </c>
      <c r="T2812">
        <v>110745</v>
      </c>
      <c r="U2812" t="s">
        <v>357</v>
      </c>
      <c r="V2812" s="19">
        <v>42089</v>
      </c>
      <c r="W2812" t="s">
        <v>372</v>
      </c>
      <c r="X2812" t="s">
        <v>373</v>
      </c>
      <c r="Y2812" t="s">
        <v>95</v>
      </c>
      <c r="Z2812" t="s">
        <v>369</v>
      </c>
      <c r="AA2812" s="29">
        <v>-118.32</v>
      </c>
      <c r="AB2812">
        <v>0</v>
      </c>
      <c r="AC2812">
        <f t="shared" si="528"/>
        <v>2015</v>
      </c>
      <c r="AD2812">
        <f t="shared" si="529"/>
        <v>3</v>
      </c>
      <c r="AE2812">
        <f t="shared" si="530"/>
        <v>2014</v>
      </c>
      <c r="AF2812">
        <f t="shared" si="531"/>
        <v>5</v>
      </c>
      <c r="AG2812" t="str">
        <f>VLOOKUP(F2812,vlookup!$A$2:$E$660,2,0)</f>
        <v>Retained</v>
      </c>
      <c r="AH2812" t="str">
        <f>VLOOKUP(F2812,vlookup!$A$2:$E$660,3,0)</f>
        <v>Service Contract</v>
      </c>
      <c r="AI2812" t="str">
        <f>VLOOKUP(F2812,vlookup!$A$2:$E$660,4,0)</f>
        <v>Used Car Programs</v>
      </c>
      <c r="AJ2812" t="str">
        <f>VLOOKUP(F2812,vlookup!$A$2:$E$660,5,0)</f>
        <v>High Mileage</v>
      </c>
      <c r="AL2812">
        <f t="shared" si="532"/>
        <v>29</v>
      </c>
      <c r="AM2812">
        <f t="shared" si="533"/>
        <v>301</v>
      </c>
      <c r="AN2812">
        <f t="shared" si="534"/>
        <v>11447</v>
      </c>
      <c r="AO2812" t="str">
        <f t="shared" si="535"/>
        <v/>
      </c>
      <c r="AP2812" t="str">
        <f t="shared" si="536"/>
        <v/>
      </c>
      <c r="AQ2812" t="str">
        <f t="shared" si="537"/>
        <v/>
      </c>
      <c r="AR2812">
        <f t="shared" si="538"/>
        <v>-118.32</v>
      </c>
      <c r="AS2812" t="str">
        <f t="shared" si="539"/>
        <v>5CN63868E4-4</v>
      </c>
      <c r="AT2812" t="str">
        <f>IFERROR(IF(VLOOKUP(Y2812,vlookup!$I$2:$J$9,1,0)=Y2812,VLOOKUP(Y2812,vlookup!$I$2:$J$9,2,0),PROPER(Y2812)),PROPER(Y2812))</f>
        <v>Parts</v>
      </c>
      <c r="AU2812" t="str">
        <f>IFERROR(IF(B2812=VLOOKUP(B2812,vlookup!$L$2:$L$10,1,0),"Yes","No"),"No")</f>
        <v>No</v>
      </c>
    </row>
    <row r="2813" spans="1:47" ht="14.45" customHeight="1" x14ac:dyDescent="0.25">
      <c r="A2813" t="s">
        <v>1912</v>
      </c>
      <c r="B2813" s="31" t="s">
        <v>1913</v>
      </c>
      <c r="C2813">
        <v>4</v>
      </c>
      <c r="D2813">
        <v>1</v>
      </c>
      <c r="E2813" t="s">
        <v>571</v>
      </c>
      <c r="F2813" t="s">
        <v>205</v>
      </c>
      <c r="G2813" t="s">
        <v>1107</v>
      </c>
      <c r="H2813" t="s">
        <v>3715</v>
      </c>
      <c r="I2813">
        <v>99298</v>
      </c>
      <c r="J2813" s="19">
        <v>41784</v>
      </c>
      <c r="K2813" s="19">
        <v>41814</v>
      </c>
      <c r="L2813">
        <v>201406</v>
      </c>
      <c r="M2813" s="19">
        <v>41791</v>
      </c>
      <c r="N2813">
        <v>24617</v>
      </c>
      <c r="O2813" t="s">
        <v>1070</v>
      </c>
      <c r="P2813" t="s">
        <v>1914</v>
      </c>
      <c r="Q2813" t="s">
        <v>924</v>
      </c>
      <c r="R2813">
        <v>74352</v>
      </c>
      <c r="S2813" s="19">
        <v>42087</v>
      </c>
      <c r="T2813">
        <v>110745</v>
      </c>
      <c r="U2813" t="s">
        <v>357</v>
      </c>
      <c r="V2813" s="19">
        <v>42089</v>
      </c>
      <c r="W2813" t="s">
        <v>3259</v>
      </c>
      <c r="X2813" t="s">
        <v>3260</v>
      </c>
      <c r="Y2813" t="s">
        <v>95</v>
      </c>
      <c r="Z2813" t="s">
        <v>369</v>
      </c>
      <c r="AA2813" s="29">
        <v>-31.95</v>
      </c>
      <c r="AB2813">
        <v>0</v>
      </c>
      <c r="AC2813">
        <f t="shared" si="528"/>
        <v>2015</v>
      </c>
      <c r="AD2813">
        <f t="shared" si="529"/>
        <v>3</v>
      </c>
      <c r="AE2813">
        <f t="shared" si="530"/>
        <v>2014</v>
      </c>
      <c r="AF2813">
        <f t="shared" si="531"/>
        <v>5</v>
      </c>
      <c r="AG2813" t="str">
        <f>VLOOKUP(F2813,vlookup!$A$2:$E$660,2,0)</f>
        <v>Retained</v>
      </c>
      <c r="AH2813" t="str">
        <f>VLOOKUP(F2813,vlookup!$A$2:$E$660,3,0)</f>
        <v>Service Contract</v>
      </c>
      <c r="AI2813" t="str">
        <f>VLOOKUP(F2813,vlookup!$A$2:$E$660,4,0)</f>
        <v>Used Car Programs</v>
      </c>
      <c r="AJ2813" t="str">
        <f>VLOOKUP(F2813,vlookup!$A$2:$E$660,5,0)</f>
        <v>High Mileage</v>
      </c>
      <c r="AL2813">
        <f t="shared" si="532"/>
        <v>29</v>
      </c>
      <c r="AM2813">
        <f t="shared" si="533"/>
        <v>301</v>
      </c>
      <c r="AN2813">
        <f t="shared" si="534"/>
        <v>11447</v>
      </c>
      <c r="AO2813" t="str">
        <f t="shared" si="535"/>
        <v/>
      </c>
      <c r="AP2813" t="str">
        <f t="shared" si="536"/>
        <v/>
      </c>
      <c r="AQ2813" t="str">
        <f t="shared" si="537"/>
        <v/>
      </c>
      <c r="AR2813">
        <f t="shared" si="538"/>
        <v>-31.95</v>
      </c>
      <c r="AS2813" t="str">
        <f t="shared" si="539"/>
        <v>5CN63868E4-4</v>
      </c>
      <c r="AT2813" t="str">
        <f>IFERROR(IF(VLOOKUP(Y2813,vlookup!$I$2:$J$9,1,0)=Y2813,VLOOKUP(Y2813,vlookup!$I$2:$J$9,2,0),PROPER(Y2813)),PROPER(Y2813))</f>
        <v>Parts</v>
      </c>
      <c r="AU2813" t="str">
        <f>IFERROR(IF(B2813=VLOOKUP(B2813,vlookup!$L$2:$L$10,1,0),"Yes","No"),"No")</f>
        <v>No</v>
      </c>
    </row>
    <row r="2814" spans="1:47" ht="14.45" customHeight="1" x14ac:dyDescent="0.25">
      <c r="A2814" t="s">
        <v>1912</v>
      </c>
      <c r="B2814" s="31" t="s">
        <v>1913</v>
      </c>
      <c r="C2814">
        <v>5</v>
      </c>
      <c r="D2814">
        <v>1</v>
      </c>
      <c r="E2814" t="s">
        <v>571</v>
      </c>
      <c r="F2814" t="s">
        <v>205</v>
      </c>
      <c r="G2814" t="s">
        <v>1107</v>
      </c>
      <c r="H2814" t="s">
        <v>3715</v>
      </c>
      <c r="I2814">
        <v>99298</v>
      </c>
      <c r="J2814" s="19">
        <v>41784</v>
      </c>
      <c r="K2814" s="19">
        <v>41814</v>
      </c>
      <c r="L2814">
        <v>201406</v>
      </c>
      <c r="M2814" s="19">
        <v>41791</v>
      </c>
      <c r="N2814">
        <v>24617</v>
      </c>
      <c r="O2814" t="s">
        <v>1070</v>
      </c>
      <c r="P2814" t="s">
        <v>1915</v>
      </c>
      <c r="Q2814" t="s">
        <v>924</v>
      </c>
      <c r="R2814">
        <v>5891</v>
      </c>
      <c r="S2814" s="19">
        <v>42324</v>
      </c>
      <c r="T2814">
        <v>119736</v>
      </c>
      <c r="U2814" t="s">
        <v>357</v>
      </c>
      <c r="V2814" s="19">
        <v>42331</v>
      </c>
      <c r="W2814" t="s">
        <v>3344</v>
      </c>
      <c r="X2814" t="s">
        <v>3345</v>
      </c>
      <c r="Y2814" t="s">
        <v>95</v>
      </c>
      <c r="Z2814" t="s">
        <v>366</v>
      </c>
      <c r="AA2814" s="29">
        <v>-30</v>
      </c>
      <c r="AB2814">
        <v>0</v>
      </c>
      <c r="AC2814">
        <f t="shared" si="528"/>
        <v>2015</v>
      </c>
      <c r="AD2814">
        <f t="shared" si="529"/>
        <v>11</v>
      </c>
      <c r="AE2814">
        <f t="shared" si="530"/>
        <v>2014</v>
      </c>
      <c r="AF2814">
        <f t="shared" si="531"/>
        <v>5</v>
      </c>
      <c r="AG2814" t="str">
        <f>VLOOKUP(F2814,vlookup!$A$2:$E$660,2,0)</f>
        <v>Retained</v>
      </c>
      <c r="AH2814" t="str">
        <f>VLOOKUP(F2814,vlookup!$A$2:$E$660,3,0)</f>
        <v>Service Contract</v>
      </c>
      <c r="AI2814" t="str">
        <f>VLOOKUP(F2814,vlookup!$A$2:$E$660,4,0)</f>
        <v>Used Car Programs</v>
      </c>
      <c r="AJ2814" t="str">
        <f>VLOOKUP(F2814,vlookup!$A$2:$E$660,5,0)</f>
        <v>High Mileage</v>
      </c>
      <c r="AL2814">
        <f t="shared" si="532"/>
        <v>29</v>
      </c>
      <c r="AM2814">
        <f t="shared" si="533"/>
        <v>538</v>
      </c>
      <c r="AN2814">
        <f t="shared" si="534"/>
        <v>20438</v>
      </c>
      <c r="AO2814" t="str">
        <f t="shared" si="535"/>
        <v/>
      </c>
      <c r="AP2814" t="str">
        <f t="shared" si="536"/>
        <v/>
      </c>
      <c r="AQ2814" t="str">
        <f t="shared" si="537"/>
        <v/>
      </c>
      <c r="AR2814">
        <f t="shared" si="538"/>
        <v>-30</v>
      </c>
      <c r="AS2814" t="str">
        <f t="shared" si="539"/>
        <v>5CN63868E4-5</v>
      </c>
      <c r="AT2814" t="str">
        <f>IFERROR(IF(VLOOKUP(Y2814,vlookup!$I$2:$J$9,1,0)=Y2814,VLOOKUP(Y2814,vlookup!$I$2:$J$9,2,0),PROPER(Y2814)),PROPER(Y2814))</f>
        <v>Parts</v>
      </c>
      <c r="AU2814" t="str">
        <f>IFERROR(IF(B2814=VLOOKUP(B2814,vlookup!$L$2:$L$10,1,0),"Yes","No"),"No")</f>
        <v>No</v>
      </c>
    </row>
    <row r="2815" spans="1:47" ht="14.45" customHeight="1" x14ac:dyDescent="0.25">
      <c r="A2815" t="s">
        <v>1912</v>
      </c>
      <c r="B2815" s="31" t="s">
        <v>1913</v>
      </c>
      <c r="C2815">
        <v>5</v>
      </c>
      <c r="D2815">
        <v>1</v>
      </c>
      <c r="E2815" t="s">
        <v>571</v>
      </c>
      <c r="F2815" t="s">
        <v>205</v>
      </c>
      <c r="G2815" t="s">
        <v>1107</v>
      </c>
      <c r="H2815" t="s">
        <v>3715</v>
      </c>
      <c r="I2815">
        <v>99298</v>
      </c>
      <c r="J2815" s="19">
        <v>41784</v>
      </c>
      <c r="K2815" s="19">
        <v>41814</v>
      </c>
      <c r="L2815">
        <v>201406</v>
      </c>
      <c r="M2815" s="19">
        <v>41791</v>
      </c>
      <c r="N2815">
        <v>24617</v>
      </c>
      <c r="O2815" t="s">
        <v>1070</v>
      </c>
      <c r="P2815" t="s">
        <v>1915</v>
      </c>
      <c r="Q2815" t="s">
        <v>924</v>
      </c>
      <c r="R2815">
        <v>5891</v>
      </c>
      <c r="S2815" s="19">
        <v>42324</v>
      </c>
      <c r="T2815">
        <v>119736</v>
      </c>
      <c r="U2815" t="s">
        <v>357</v>
      </c>
      <c r="V2815" s="19">
        <v>42331</v>
      </c>
      <c r="W2815" t="s">
        <v>3261</v>
      </c>
      <c r="X2815" t="s">
        <v>3262</v>
      </c>
      <c r="Y2815" t="s">
        <v>95</v>
      </c>
      <c r="Z2815" t="s">
        <v>358</v>
      </c>
      <c r="AA2815" s="29">
        <v>-5.42</v>
      </c>
      <c r="AB2815">
        <v>0</v>
      </c>
      <c r="AC2815">
        <f t="shared" si="528"/>
        <v>2015</v>
      </c>
      <c r="AD2815">
        <f t="shared" si="529"/>
        <v>11</v>
      </c>
      <c r="AE2815">
        <f t="shared" si="530"/>
        <v>2014</v>
      </c>
      <c r="AF2815">
        <f t="shared" si="531"/>
        <v>5</v>
      </c>
      <c r="AG2815" t="str">
        <f>VLOOKUP(F2815,vlookup!$A$2:$E$660,2,0)</f>
        <v>Retained</v>
      </c>
      <c r="AH2815" t="str">
        <f>VLOOKUP(F2815,vlookup!$A$2:$E$660,3,0)</f>
        <v>Service Contract</v>
      </c>
      <c r="AI2815" t="str">
        <f>VLOOKUP(F2815,vlookup!$A$2:$E$660,4,0)</f>
        <v>Used Car Programs</v>
      </c>
      <c r="AJ2815" t="str">
        <f>VLOOKUP(F2815,vlookup!$A$2:$E$660,5,0)</f>
        <v>High Mileage</v>
      </c>
      <c r="AL2815">
        <f t="shared" si="532"/>
        <v>29</v>
      </c>
      <c r="AM2815">
        <f t="shared" si="533"/>
        <v>538</v>
      </c>
      <c r="AN2815">
        <f t="shared" si="534"/>
        <v>20438</v>
      </c>
      <c r="AO2815" t="str">
        <f t="shared" si="535"/>
        <v/>
      </c>
      <c r="AP2815" t="str">
        <f t="shared" si="536"/>
        <v/>
      </c>
      <c r="AQ2815" t="str">
        <f t="shared" si="537"/>
        <v/>
      </c>
      <c r="AR2815">
        <f t="shared" si="538"/>
        <v>-5.42</v>
      </c>
      <c r="AS2815" t="str">
        <f t="shared" si="539"/>
        <v>5CN63868E4-5</v>
      </c>
      <c r="AT2815" t="str">
        <f>IFERROR(IF(VLOOKUP(Y2815,vlookup!$I$2:$J$9,1,0)=Y2815,VLOOKUP(Y2815,vlookup!$I$2:$J$9,2,0),PROPER(Y2815)),PROPER(Y2815))</f>
        <v>Parts</v>
      </c>
      <c r="AU2815" t="str">
        <f>IFERROR(IF(B2815=VLOOKUP(B2815,vlookup!$L$2:$L$10,1,0),"Yes","No"),"No")</f>
        <v>No</v>
      </c>
    </row>
    <row r="2816" spans="1:47" ht="14.45" customHeight="1" x14ac:dyDescent="0.25">
      <c r="A2816" t="s">
        <v>1912</v>
      </c>
      <c r="B2816" s="31" t="s">
        <v>1913</v>
      </c>
      <c r="C2816">
        <v>5</v>
      </c>
      <c r="D2816">
        <v>1</v>
      </c>
      <c r="E2816" t="s">
        <v>571</v>
      </c>
      <c r="F2816" t="s">
        <v>205</v>
      </c>
      <c r="G2816" t="s">
        <v>1107</v>
      </c>
      <c r="H2816" t="s">
        <v>3715</v>
      </c>
      <c r="I2816">
        <v>99298</v>
      </c>
      <c r="J2816" s="19">
        <v>41784</v>
      </c>
      <c r="K2816" s="19">
        <v>41814</v>
      </c>
      <c r="L2816">
        <v>201406</v>
      </c>
      <c r="M2816" s="19">
        <v>41791</v>
      </c>
      <c r="N2816">
        <v>24617</v>
      </c>
      <c r="O2816" t="s">
        <v>1070</v>
      </c>
      <c r="P2816" t="s">
        <v>1915</v>
      </c>
      <c r="Q2816" t="s">
        <v>924</v>
      </c>
      <c r="R2816">
        <v>5891</v>
      </c>
      <c r="S2816" s="19">
        <v>42324</v>
      </c>
      <c r="T2816">
        <v>119736</v>
      </c>
      <c r="U2816" t="s">
        <v>357</v>
      </c>
      <c r="V2816" s="19">
        <v>42331</v>
      </c>
      <c r="W2816" t="s">
        <v>585</v>
      </c>
      <c r="X2816" t="s">
        <v>586</v>
      </c>
      <c r="Y2816" t="s">
        <v>95</v>
      </c>
      <c r="Z2816" t="s">
        <v>364</v>
      </c>
      <c r="AA2816" s="29">
        <v>-108.9</v>
      </c>
      <c r="AB2816">
        <v>0</v>
      </c>
      <c r="AC2816">
        <f t="shared" si="528"/>
        <v>2015</v>
      </c>
      <c r="AD2816">
        <f t="shared" si="529"/>
        <v>11</v>
      </c>
      <c r="AE2816">
        <f t="shared" si="530"/>
        <v>2014</v>
      </c>
      <c r="AF2816">
        <f t="shared" si="531"/>
        <v>5</v>
      </c>
      <c r="AG2816" t="str">
        <f>VLOOKUP(F2816,vlookup!$A$2:$E$660,2,0)</f>
        <v>Retained</v>
      </c>
      <c r="AH2816" t="str">
        <f>VLOOKUP(F2816,vlookup!$A$2:$E$660,3,0)</f>
        <v>Service Contract</v>
      </c>
      <c r="AI2816" t="str">
        <f>VLOOKUP(F2816,vlookup!$A$2:$E$660,4,0)</f>
        <v>Used Car Programs</v>
      </c>
      <c r="AJ2816" t="str">
        <f>VLOOKUP(F2816,vlookup!$A$2:$E$660,5,0)</f>
        <v>High Mileage</v>
      </c>
      <c r="AL2816">
        <f t="shared" si="532"/>
        <v>29</v>
      </c>
      <c r="AM2816">
        <f t="shared" si="533"/>
        <v>538</v>
      </c>
      <c r="AN2816">
        <f t="shared" si="534"/>
        <v>20438</v>
      </c>
      <c r="AO2816" t="str">
        <f t="shared" si="535"/>
        <v/>
      </c>
      <c r="AP2816" t="str">
        <f t="shared" si="536"/>
        <v/>
      </c>
      <c r="AQ2816" t="str">
        <f t="shared" si="537"/>
        <v/>
      </c>
      <c r="AR2816">
        <f t="shared" si="538"/>
        <v>-108.9</v>
      </c>
      <c r="AS2816" t="str">
        <f t="shared" si="539"/>
        <v>5CN63868E4-5</v>
      </c>
      <c r="AT2816" t="str">
        <f>IFERROR(IF(VLOOKUP(Y2816,vlookup!$I$2:$J$9,1,0)=Y2816,VLOOKUP(Y2816,vlookup!$I$2:$J$9,2,0),PROPER(Y2816)),PROPER(Y2816))</f>
        <v>Parts</v>
      </c>
      <c r="AU2816" t="str">
        <f>IFERROR(IF(B2816=VLOOKUP(B2816,vlookup!$L$2:$L$10,1,0),"Yes","No"),"No")</f>
        <v>No</v>
      </c>
    </row>
    <row r="2817" spans="1:47" ht="14.45" customHeight="1" x14ac:dyDescent="0.25">
      <c r="A2817" t="s">
        <v>1912</v>
      </c>
      <c r="B2817" s="31" t="s">
        <v>1913</v>
      </c>
      <c r="C2817">
        <v>5</v>
      </c>
      <c r="D2817">
        <v>1</v>
      </c>
      <c r="E2817" t="s">
        <v>571</v>
      </c>
      <c r="F2817" t="s">
        <v>205</v>
      </c>
      <c r="G2817" t="s">
        <v>1107</v>
      </c>
      <c r="H2817" t="s">
        <v>3715</v>
      </c>
      <c r="I2817">
        <v>99298</v>
      </c>
      <c r="J2817" s="19">
        <v>41784</v>
      </c>
      <c r="K2817" s="19">
        <v>41814</v>
      </c>
      <c r="L2817">
        <v>201406</v>
      </c>
      <c r="M2817" s="19">
        <v>41791</v>
      </c>
      <c r="N2817">
        <v>24617</v>
      </c>
      <c r="O2817" t="s">
        <v>1070</v>
      </c>
      <c r="P2817" t="s">
        <v>1915</v>
      </c>
      <c r="Q2817" t="s">
        <v>924</v>
      </c>
      <c r="R2817">
        <v>5891</v>
      </c>
      <c r="S2817" s="19">
        <v>42324</v>
      </c>
      <c r="T2817">
        <v>119736</v>
      </c>
      <c r="U2817" t="s">
        <v>357</v>
      </c>
      <c r="V2817" s="19">
        <v>42331</v>
      </c>
      <c r="W2817" t="s">
        <v>3313</v>
      </c>
      <c r="X2817" t="s">
        <v>3314</v>
      </c>
      <c r="Y2817" t="s">
        <v>95</v>
      </c>
      <c r="Z2817" t="s">
        <v>364</v>
      </c>
      <c r="AA2817" s="29">
        <v>-240.32</v>
      </c>
      <c r="AB2817">
        <v>0</v>
      </c>
      <c r="AC2817">
        <f t="shared" si="528"/>
        <v>2015</v>
      </c>
      <c r="AD2817">
        <f t="shared" si="529"/>
        <v>11</v>
      </c>
      <c r="AE2817">
        <f t="shared" si="530"/>
        <v>2014</v>
      </c>
      <c r="AF2817">
        <f t="shared" si="531"/>
        <v>5</v>
      </c>
      <c r="AG2817" t="str">
        <f>VLOOKUP(F2817,vlookup!$A$2:$E$660,2,0)</f>
        <v>Retained</v>
      </c>
      <c r="AH2817" t="str">
        <f>VLOOKUP(F2817,vlookup!$A$2:$E$660,3,0)</f>
        <v>Service Contract</v>
      </c>
      <c r="AI2817" t="str">
        <f>VLOOKUP(F2817,vlookup!$A$2:$E$660,4,0)</f>
        <v>Used Car Programs</v>
      </c>
      <c r="AJ2817" t="str">
        <f>VLOOKUP(F2817,vlookup!$A$2:$E$660,5,0)</f>
        <v>High Mileage</v>
      </c>
      <c r="AL2817">
        <f t="shared" si="532"/>
        <v>29</v>
      </c>
      <c r="AM2817">
        <f t="shared" si="533"/>
        <v>538</v>
      </c>
      <c r="AN2817">
        <f t="shared" si="534"/>
        <v>20438</v>
      </c>
      <c r="AO2817" t="str">
        <f t="shared" si="535"/>
        <v/>
      </c>
      <c r="AP2817" t="str">
        <f t="shared" si="536"/>
        <v/>
      </c>
      <c r="AQ2817" t="str">
        <f t="shared" si="537"/>
        <v/>
      </c>
      <c r="AR2817">
        <f t="shared" si="538"/>
        <v>-240.32</v>
      </c>
      <c r="AS2817" t="str">
        <f t="shared" si="539"/>
        <v>5CN63868E4-5</v>
      </c>
      <c r="AT2817" t="str">
        <f>IFERROR(IF(VLOOKUP(Y2817,vlookup!$I$2:$J$9,1,0)=Y2817,VLOOKUP(Y2817,vlookup!$I$2:$J$9,2,0),PROPER(Y2817)),PROPER(Y2817))</f>
        <v>Parts</v>
      </c>
      <c r="AU2817" t="str">
        <f>IFERROR(IF(B2817=VLOOKUP(B2817,vlookup!$L$2:$L$10,1,0),"Yes","No"),"No")</f>
        <v>No</v>
      </c>
    </row>
    <row r="2818" spans="1:47" ht="14.45" customHeight="1" x14ac:dyDescent="0.25">
      <c r="A2818" t="s">
        <v>1916</v>
      </c>
      <c r="B2818" s="31" t="s">
        <v>1917</v>
      </c>
      <c r="C2818">
        <v>1</v>
      </c>
      <c r="D2818">
        <v>1</v>
      </c>
      <c r="E2818" t="s">
        <v>382</v>
      </c>
      <c r="F2818" t="s">
        <v>60</v>
      </c>
      <c r="G2818" t="s">
        <v>1107</v>
      </c>
      <c r="H2818" t="s">
        <v>3715</v>
      </c>
      <c r="I2818">
        <v>88071</v>
      </c>
      <c r="J2818" s="19">
        <v>41715</v>
      </c>
      <c r="K2818" s="19">
        <v>41739</v>
      </c>
      <c r="L2818">
        <v>201404</v>
      </c>
      <c r="M2818" s="19">
        <v>41730</v>
      </c>
      <c r="N2818">
        <v>24616</v>
      </c>
      <c r="O2818" t="s">
        <v>1076</v>
      </c>
      <c r="P2818" t="s">
        <v>1790</v>
      </c>
      <c r="Q2818" t="s">
        <v>924</v>
      </c>
      <c r="R2818">
        <v>845769</v>
      </c>
      <c r="S2818" s="19">
        <v>41780</v>
      </c>
      <c r="T2818">
        <v>92522</v>
      </c>
      <c r="U2818" t="s">
        <v>357</v>
      </c>
      <c r="V2818" s="19">
        <v>41786</v>
      </c>
      <c r="W2818" t="s">
        <v>591</v>
      </c>
      <c r="X2818" t="s">
        <v>592</v>
      </c>
      <c r="Y2818" t="s">
        <v>95</v>
      </c>
      <c r="Z2818" t="s">
        <v>358</v>
      </c>
      <c r="AA2818" s="29">
        <v>-382.89</v>
      </c>
      <c r="AB2818">
        <v>0</v>
      </c>
      <c r="AC2818">
        <f t="shared" si="528"/>
        <v>2014</v>
      </c>
      <c r="AD2818">
        <f t="shared" si="529"/>
        <v>5</v>
      </c>
      <c r="AE2818">
        <f t="shared" si="530"/>
        <v>2014</v>
      </c>
      <c r="AF2818">
        <f t="shared" si="531"/>
        <v>3</v>
      </c>
      <c r="AG2818" t="str">
        <f>VLOOKUP(F2818,vlookup!$A$2:$E$660,2,0)</f>
        <v>Retained</v>
      </c>
      <c r="AH2818" t="str">
        <f>VLOOKUP(F2818,vlookup!$A$2:$E$660,3,0)</f>
        <v>Service Contract</v>
      </c>
      <c r="AI2818" t="str">
        <f>VLOOKUP(F2818,vlookup!$A$2:$E$660,4,0)</f>
        <v>Used Car Programs</v>
      </c>
      <c r="AJ2818" t="str">
        <f>VLOOKUP(F2818,vlookup!$A$2:$E$660,5,0)</f>
        <v>High Mileage</v>
      </c>
      <c r="AL2818">
        <f t="shared" si="532"/>
        <v>23</v>
      </c>
      <c r="AM2818">
        <f t="shared" si="533"/>
        <v>70</v>
      </c>
      <c r="AN2818">
        <f t="shared" si="534"/>
        <v>4451</v>
      </c>
      <c r="AO2818" t="str">
        <f t="shared" si="535"/>
        <v/>
      </c>
      <c r="AP2818" t="str">
        <f t="shared" si="536"/>
        <v/>
      </c>
      <c r="AQ2818">
        <f t="shared" si="537"/>
        <v>-382.89</v>
      </c>
      <c r="AR2818" t="str">
        <f t="shared" si="538"/>
        <v/>
      </c>
      <c r="AS2818" t="str">
        <f t="shared" si="539"/>
        <v>6CK86326C4Y-1</v>
      </c>
      <c r="AT2818" t="str">
        <f>IFERROR(IF(VLOOKUP(Y2818,vlookup!$I$2:$J$9,1,0)=Y2818,VLOOKUP(Y2818,vlookup!$I$2:$J$9,2,0),PROPER(Y2818)),PROPER(Y2818))</f>
        <v>Parts</v>
      </c>
      <c r="AU2818" t="str">
        <f>IFERROR(IF(B2818=VLOOKUP(B2818,vlookup!$L$2:$L$10,1,0),"Yes","No"),"No")</f>
        <v>No</v>
      </c>
    </row>
    <row r="2819" spans="1:47" ht="14.45" customHeight="1" x14ac:dyDescent="0.25">
      <c r="A2819" t="s">
        <v>1918</v>
      </c>
      <c r="B2819" s="31" t="s">
        <v>1919</v>
      </c>
      <c r="C2819">
        <v>1</v>
      </c>
      <c r="D2819">
        <v>1</v>
      </c>
      <c r="E2819" t="s">
        <v>382</v>
      </c>
      <c r="F2819" t="s">
        <v>60</v>
      </c>
      <c r="G2819" t="s">
        <v>1107</v>
      </c>
      <c r="H2819" t="s">
        <v>3715</v>
      </c>
      <c r="I2819">
        <v>12980</v>
      </c>
      <c r="J2819" s="19">
        <v>41341</v>
      </c>
      <c r="K2819" s="19">
        <v>41393</v>
      </c>
      <c r="L2819">
        <v>201304</v>
      </c>
      <c r="M2819" s="19">
        <v>41365</v>
      </c>
      <c r="N2819">
        <v>24616</v>
      </c>
      <c r="O2819" t="s">
        <v>1076</v>
      </c>
      <c r="P2819" t="s">
        <v>1920</v>
      </c>
      <c r="Q2819" t="s">
        <v>924</v>
      </c>
      <c r="R2819">
        <v>112603</v>
      </c>
      <c r="S2819" s="19">
        <v>41425</v>
      </c>
      <c r="T2819">
        <v>13026</v>
      </c>
      <c r="U2819" t="s">
        <v>357</v>
      </c>
      <c r="V2819" s="19">
        <v>41442</v>
      </c>
      <c r="W2819" t="s">
        <v>3263</v>
      </c>
      <c r="X2819" t="s">
        <v>3264</v>
      </c>
      <c r="Y2819" t="s">
        <v>95</v>
      </c>
      <c r="Z2819" t="s">
        <v>364</v>
      </c>
      <c r="AA2819" s="29">
        <v>-15.4</v>
      </c>
      <c r="AB2819" t="s">
        <v>544</v>
      </c>
      <c r="AC2819">
        <f t="shared" ref="AC2819:AC2882" si="540">YEAR(V2819)</f>
        <v>2013</v>
      </c>
      <c r="AD2819">
        <f t="shared" ref="AD2819:AD2882" si="541">MONTH(V2819)</f>
        <v>6</v>
      </c>
      <c r="AE2819">
        <f t="shared" ref="AE2819:AE2882" si="542">YEAR(J2819)</f>
        <v>2013</v>
      </c>
      <c r="AF2819">
        <f t="shared" ref="AF2819:AF2882" si="543">MONTH(J2819)</f>
        <v>3</v>
      </c>
      <c r="AG2819" t="str">
        <f>VLOOKUP(F2819,vlookup!$A$2:$E$660,2,0)</f>
        <v>Retained</v>
      </c>
      <c r="AH2819" t="str">
        <f>VLOOKUP(F2819,vlookup!$A$2:$E$660,3,0)</f>
        <v>Service Contract</v>
      </c>
      <c r="AI2819" t="str">
        <f>VLOOKUP(F2819,vlookup!$A$2:$E$660,4,0)</f>
        <v>Used Car Programs</v>
      </c>
      <c r="AJ2819" t="str">
        <f>VLOOKUP(F2819,vlookup!$A$2:$E$660,5,0)</f>
        <v>High Mileage</v>
      </c>
      <c r="AL2819">
        <f t="shared" ref="AL2819:AL2882" si="544">DAYS360(J2819,K2819)</f>
        <v>51</v>
      </c>
      <c r="AM2819">
        <f t="shared" ref="AM2819:AM2882" si="545">DAYS360(J2819,V2819)</f>
        <v>99</v>
      </c>
      <c r="AN2819">
        <f t="shared" ref="AN2819:AN2882" si="546">IF(T2819-I2819&lt;1,"",T2819-I2819)</f>
        <v>46</v>
      </c>
      <c r="AO2819" t="str">
        <f t="shared" ref="AO2819:AO2882" si="547">IF(AM2819&lt;31,AA2819,"")</f>
        <v/>
      </c>
      <c r="AP2819" t="str">
        <f t="shared" ref="AP2819:AP2882" si="548">IF(AND(AM2819&gt;30,AM2819&lt;61),AA2819,"")</f>
        <v/>
      </c>
      <c r="AQ2819" t="str">
        <f t="shared" ref="AQ2819:AQ2882" si="549">IF(AND(AM2819&gt;60,AM2819&lt;91),AA2819,"")</f>
        <v/>
      </c>
      <c r="AR2819">
        <f t="shared" ref="AR2819:AR2882" si="550">IF(AM2819&gt;90,AA2819,"")</f>
        <v>-15.4</v>
      </c>
      <c r="AS2819" t="str">
        <f t="shared" ref="AS2819:AS2882" si="551">CONCATENATE(B2819,"-",C2819)</f>
        <v>6CG68546C3Y-1</v>
      </c>
      <c r="AT2819" t="str">
        <f>IFERROR(IF(VLOOKUP(Y2819,vlookup!$I$2:$J$9,1,0)=Y2819,VLOOKUP(Y2819,vlookup!$I$2:$J$9,2,0),PROPER(Y2819)),PROPER(Y2819))</f>
        <v>Parts</v>
      </c>
      <c r="AU2819" t="str">
        <f>IFERROR(IF(B2819=VLOOKUP(B2819,vlookup!$L$2:$L$10,1,0),"Yes","No"),"No")</f>
        <v>No</v>
      </c>
    </row>
    <row r="2820" spans="1:47" ht="14.45" customHeight="1" x14ac:dyDescent="0.25">
      <c r="A2820" t="s">
        <v>1918</v>
      </c>
      <c r="B2820" s="31" t="s">
        <v>1919</v>
      </c>
      <c r="C2820">
        <v>1</v>
      </c>
      <c r="D2820">
        <v>1</v>
      </c>
      <c r="E2820" t="s">
        <v>382</v>
      </c>
      <c r="F2820" t="s">
        <v>60</v>
      </c>
      <c r="G2820" t="s">
        <v>1107</v>
      </c>
      <c r="H2820" t="s">
        <v>3715</v>
      </c>
      <c r="I2820">
        <v>12980</v>
      </c>
      <c r="J2820" s="19">
        <v>41341</v>
      </c>
      <c r="K2820" s="19">
        <v>41393</v>
      </c>
      <c r="L2820">
        <v>201304</v>
      </c>
      <c r="M2820" s="19">
        <v>41365</v>
      </c>
      <c r="N2820">
        <v>24616</v>
      </c>
      <c r="O2820" t="s">
        <v>1076</v>
      </c>
      <c r="P2820" t="s">
        <v>1920</v>
      </c>
      <c r="Q2820" t="s">
        <v>924</v>
      </c>
      <c r="R2820">
        <v>112603</v>
      </c>
      <c r="S2820" s="19">
        <v>41425</v>
      </c>
      <c r="T2820">
        <v>13026</v>
      </c>
      <c r="U2820" t="s">
        <v>357</v>
      </c>
      <c r="V2820" s="19">
        <v>41442</v>
      </c>
      <c r="W2820" t="s">
        <v>3265</v>
      </c>
      <c r="X2820" t="s">
        <v>3266</v>
      </c>
      <c r="Y2820" t="s">
        <v>95</v>
      </c>
      <c r="Z2820" t="s">
        <v>364</v>
      </c>
      <c r="AA2820" s="29">
        <v>-31.77</v>
      </c>
      <c r="AB2820" t="s">
        <v>544</v>
      </c>
      <c r="AC2820">
        <f t="shared" si="540"/>
        <v>2013</v>
      </c>
      <c r="AD2820">
        <f t="shared" si="541"/>
        <v>6</v>
      </c>
      <c r="AE2820">
        <f t="shared" si="542"/>
        <v>2013</v>
      </c>
      <c r="AF2820">
        <f t="shared" si="543"/>
        <v>3</v>
      </c>
      <c r="AG2820" t="str">
        <f>VLOOKUP(F2820,vlookup!$A$2:$E$660,2,0)</f>
        <v>Retained</v>
      </c>
      <c r="AH2820" t="str">
        <f>VLOOKUP(F2820,vlookup!$A$2:$E$660,3,0)</f>
        <v>Service Contract</v>
      </c>
      <c r="AI2820" t="str">
        <f>VLOOKUP(F2820,vlookup!$A$2:$E$660,4,0)</f>
        <v>Used Car Programs</v>
      </c>
      <c r="AJ2820" t="str">
        <f>VLOOKUP(F2820,vlookup!$A$2:$E$660,5,0)</f>
        <v>High Mileage</v>
      </c>
      <c r="AL2820">
        <f t="shared" si="544"/>
        <v>51</v>
      </c>
      <c r="AM2820">
        <f t="shared" si="545"/>
        <v>99</v>
      </c>
      <c r="AN2820">
        <f t="shared" si="546"/>
        <v>46</v>
      </c>
      <c r="AO2820" t="str">
        <f t="shared" si="547"/>
        <v/>
      </c>
      <c r="AP2820" t="str">
        <f t="shared" si="548"/>
        <v/>
      </c>
      <c r="AQ2820" t="str">
        <f t="shared" si="549"/>
        <v/>
      </c>
      <c r="AR2820">
        <f t="shared" si="550"/>
        <v>-31.77</v>
      </c>
      <c r="AS2820" t="str">
        <f t="shared" si="551"/>
        <v>6CG68546C3Y-1</v>
      </c>
      <c r="AT2820" t="str">
        <f>IFERROR(IF(VLOOKUP(Y2820,vlookup!$I$2:$J$9,1,0)=Y2820,VLOOKUP(Y2820,vlookup!$I$2:$J$9,2,0),PROPER(Y2820)),PROPER(Y2820))</f>
        <v>Parts</v>
      </c>
      <c r="AU2820" t="str">
        <f>IFERROR(IF(B2820=VLOOKUP(B2820,vlookup!$L$2:$L$10,1,0),"Yes","No"),"No")</f>
        <v>No</v>
      </c>
    </row>
    <row r="2821" spans="1:47" ht="14.45" customHeight="1" x14ac:dyDescent="0.25">
      <c r="A2821" t="s">
        <v>1918</v>
      </c>
      <c r="B2821" s="31" t="s">
        <v>1919</v>
      </c>
      <c r="C2821">
        <v>1</v>
      </c>
      <c r="D2821">
        <v>1</v>
      </c>
      <c r="E2821" t="s">
        <v>382</v>
      </c>
      <c r="F2821" t="s">
        <v>60</v>
      </c>
      <c r="G2821" t="s">
        <v>1107</v>
      </c>
      <c r="H2821" t="s">
        <v>3715</v>
      </c>
      <c r="I2821">
        <v>12980</v>
      </c>
      <c r="J2821" s="19">
        <v>41341</v>
      </c>
      <c r="K2821" s="19">
        <v>41393</v>
      </c>
      <c r="L2821">
        <v>201304</v>
      </c>
      <c r="M2821" s="19">
        <v>41365</v>
      </c>
      <c r="N2821">
        <v>24616</v>
      </c>
      <c r="O2821" t="s">
        <v>1076</v>
      </c>
      <c r="P2821" t="s">
        <v>1920</v>
      </c>
      <c r="Q2821" t="s">
        <v>924</v>
      </c>
      <c r="R2821">
        <v>112603</v>
      </c>
      <c r="S2821" s="19">
        <v>41425</v>
      </c>
      <c r="T2821">
        <v>13026</v>
      </c>
      <c r="U2821" t="s">
        <v>357</v>
      </c>
      <c r="V2821" s="19">
        <v>41442</v>
      </c>
      <c r="W2821" t="s">
        <v>3030</v>
      </c>
      <c r="X2821" t="s">
        <v>3031</v>
      </c>
      <c r="Y2821" t="s">
        <v>95</v>
      </c>
      <c r="Z2821" t="s">
        <v>14</v>
      </c>
      <c r="AA2821" s="29">
        <v>-65.12</v>
      </c>
      <c r="AB2821" t="s">
        <v>544</v>
      </c>
      <c r="AC2821">
        <f t="shared" si="540"/>
        <v>2013</v>
      </c>
      <c r="AD2821">
        <f t="shared" si="541"/>
        <v>6</v>
      </c>
      <c r="AE2821">
        <f t="shared" si="542"/>
        <v>2013</v>
      </c>
      <c r="AF2821">
        <f t="shared" si="543"/>
        <v>3</v>
      </c>
      <c r="AG2821" t="str">
        <f>VLOOKUP(F2821,vlookup!$A$2:$E$660,2,0)</f>
        <v>Retained</v>
      </c>
      <c r="AH2821" t="str">
        <f>VLOOKUP(F2821,vlookup!$A$2:$E$660,3,0)</f>
        <v>Service Contract</v>
      </c>
      <c r="AI2821" t="str">
        <f>VLOOKUP(F2821,vlookup!$A$2:$E$660,4,0)</f>
        <v>Used Car Programs</v>
      </c>
      <c r="AJ2821" t="str">
        <f>VLOOKUP(F2821,vlookup!$A$2:$E$660,5,0)</f>
        <v>High Mileage</v>
      </c>
      <c r="AL2821">
        <f t="shared" si="544"/>
        <v>51</v>
      </c>
      <c r="AM2821">
        <f t="shared" si="545"/>
        <v>99</v>
      </c>
      <c r="AN2821">
        <f t="shared" si="546"/>
        <v>46</v>
      </c>
      <c r="AO2821" t="str">
        <f t="shared" si="547"/>
        <v/>
      </c>
      <c r="AP2821" t="str">
        <f t="shared" si="548"/>
        <v/>
      </c>
      <c r="AQ2821" t="str">
        <f t="shared" si="549"/>
        <v/>
      </c>
      <c r="AR2821">
        <f t="shared" si="550"/>
        <v>-65.12</v>
      </c>
      <c r="AS2821" t="str">
        <f t="shared" si="551"/>
        <v>6CG68546C3Y-1</v>
      </c>
      <c r="AT2821" t="str">
        <f>IFERROR(IF(VLOOKUP(Y2821,vlookup!$I$2:$J$9,1,0)=Y2821,VLOOKUP(Y2821,vlookup!$I$2:$J$9,2,0),PROPER(Y2821)),PROPER(Y2821))</f>
        <v>Parts</v>
      </c>
      <c r="AU2821" t="str">
        <f>IFERROR(IF(B2821=VLOOKUP(B2821,vlookup!$L$2:$L$10,1,0),"Yes","No"),"No")</f>
        <v>No</v>
      </c>
    </row>
    <row r="2822" spans="1:47" ht="14.45" customHeight="1" x14ac:dyDescent="0.25">
      <c r="A2822" t="s">
        <v>1921</v>
      </c>
      <c r="B2822" s="31" t="s">
        <v>1922</v>
      </c>
      <c r="C2822">
        <v>1</v>
      </c>
      <c r="D2822">
        <v>1</v>
      </c>
      <c r="E2822" t="s">
        <v>382</v>
      </c>
      <c r="F2822" t="s">
        <v>238</v>
      </c>
      <c r="G2822" t="s">
        <v>1107</v>
      </c>
      <c r="H2822" t="s">
        <v>3715</v>
      </c>
      <c r="I2822">
        <v>56873</v>
      </c>
      <c r="J2822" s="19">
        <v>41887</v>
      </c>
      <c r="K2822" s="19">
        <v>41912</v>
      </c>
      <c r="L2822">
        <v>201409</v>
      </c>
      <c r="M2822" s="19">
        <v>41883</v>
      </c>
      <c r="N2822">
        <v>24617</v>
      </c>
      <c r="O2822" t="s">
        <v>1070</v>
      </c>
      <c r="P2822" t="s">
        <v>1923</v>
      </c>
      <c r="Q2822" t="s">
        <v>924</v>
      </c>
      <c r="R2822">
        <v>31949</v>
      </c>
      <c r="S2822" s="19">
        <v>41887</v>
      </c>
      <c r="T2822">
        <v>57346</v>
      </c>
      <c r="U2822" t="s">
        <v>357</v>
      </c>
      <c r="V2822" s="19">
        <v>41927</v>
      </c>
      <c r="W2822" t="s">
        <v>1010</v>
      </c>
      <c r="X2822" t="s">
        <v>1011</v>
      </c>
      <c r="Y2822" t="s">
        <v>95</v>
      </c>
      <c r="Z2822" t="s">
        <v>364</v>
      </c>
      <c r="AA2822" s="29">
        <v>-691.58</v>
      </c>
      <c r="AB2822">
        <v>0</v>
      </c>
      <c r="AC2822">
        <f t="shared" si="540"/>
        <v>2014</v>
      </c>
      <c r="AD2822">
        <f t="shared" si="541"/>
        <v>10</v>
      </c>
      <c r="AE2822">
        <f t="shared" si="542"/>
        <v>2014</v>
      </c>
      <c r="AF2822">
        <f t="shared" si="543"/>
        <v>9</v>
      </c>
      <c r="AG2822" t="str">
        <f>VLOOKUP(F2822,vlookup!$A$2:$E$660,2,0)</f>
        <v>Retained</v>
      </c>
      <c r="AH2822" t="str">
        <f>VLOOKUP(F2822,vlookup!$A$2:$E$660,3,0)</f>
        <v>Service Contract</v>
      </c>
      <c r="AI2822" t="str">
        <f>VLOOKUP(F2822,vlookup!$A$2:$E$660,4,0)</f>
        <v>Used Car Programs</v>
      </c>
      <c r="AJ2822" t="str">
        <f>VLOOKUP(F2822,vlookup!$A$2:$E$660,5,0)</f>
        <v>High Mileage</v>
      </c>
      <c r="AL2822">
        <f t="shared" si="544"/>
        <v>25</v>
      </c>
      <c r="AM2822">
        <f t="shared" si="545"/>
        <v>40</v>
      </c>
      <c r="AN2822">
        <f t="shared" si="546"/>
        <v>473</v>
      </c>
      <c r="AO2822" t="str">
        <f t="shared" si="547"/>
        <v/>
      </c>
      <c r="AP2822">
        <f t="shared" si="548"/>
        <v>-691.58</v>
      </c>
      <c r="AQ2822" t="str">
        <f t="shared" si="549"/>
        <v/>
      </c>
      <c r="AR2822" t="str">
        <f t="shared" si="550"/>
        <v/>
      </c>
      <c r="AS2822" t="str">
        <f t="shared" si="551"/>
        <v>8CT17194I4Y-1</v>
      </c>
      <c r="AT2822" t="str">
        <f>IFERROR(IF(VLOOKUP(Y2822,vlookup!$I$2:$J$9,1,0)=Y2822,VLOOKUP(Y2822,vlookup!$I$2:$J$9,2,0),PROPER(Y2822)),PROPER(Y2822))</f>
        <v>Parts</v>
      </c>
      <c r="AU2822" t="str">
        <f>IFERROR(IF(B2822=VLOOKUP(B2822,vlookup!$L$2:$L$10,1,0),"Yes","No"),"No")</f>
        <v>No</v>
      </c>
    </row>
    <row r="2823" spans="1:47" ht="14.45" customHeight="1" x14ac:dyDescent="0.25">
      <c r="A2823" t="s">
        <v>1924</v>
      </c>
      <c r="B2823" s="31" t="s">
        <v>1925</v>
      </c>
      <c r="C2823">
        <v>2</v>
      </c>
      <c r="D2823">
        <v>1</v>
      </c>
      <c r="E2823" t="s">
        <v>382</v>
      </c>
      <c r="F2823" t="s">
        <v>464</v>
      </c>
      <c r="G2823" t="s">
        <v>1107</v>
      </c>
      <c r="H2823" t="s">
        <v>1162</v>
      </c>
      <c r="I2823">
        <v>130857</v>
      </c>
      <c r="J2823" s="19">
        <v>43716</v>
      </c>
      <c r="K2823" s="19">
        <v>43762</v>
      </c>
      <c r="L2823">
        <v>201910</v>
      </c>
      <c r="M2823" s="19">
        <v>43739</v>
      </c>
      <c r="N2823">
        <v>24617</v>
      </c>
      <c r="O2823" t="s">
        <v>1070</v>
      </c>
      <c r="P2823" t="s">
        <v>1208</v>
      </c>
      <c r="Q2823" t="s">
        <v>924</v>
      </c>
      <c r="R2823">
        <v>20512</v>
      </c>
      <c r="S2823" s="19">
        <v>43805</v>
      </c>
      <c r="T2823">
        <v>132695</v>
      </c>
      <c r="U2823" t="s">
        <v>357</v>
      </c>
      <c r="V2823" s="19">
        <v>43811</v>
      </c>
      <c r="W2823" t="s">
        <v>591</v>
      </c>
      <c r="X2823" t="s">
        <v>592</v>
      </c>
      <c r="Y2823" t="s">
        <v>95</v>
      </c>
      <c r="Z2823" t="s">
        <v>358</v>
      </c>
      <c r="AA2823" s="29">
        <v>-172</v>
      </c>
      <c r="AB2823">
        <v>0</v>
      </c>
      <c r="AC2823">
        <f t="shared" si="540"/>
        <v>2019</v>
      </c>
      <c r="AD2823">
        <f t="shared" si="541"/>
        <v>12</v>
      </c>
      <c r="AE2823">
        <f t="shared" si="542"/>
        <v>2019</v>
      </c>
      <c r="AF2823">
        <f t="shared" si="543"/>
        <v>9</v>
      </c>
      <c r="AG2823" t="str">
        <f>VLOOKUP(F2823,vlookup!$A$2:$E$660,2,0)</f>
        <v>Retained</v>
      </c>
      <c r="AH2823" t="str">
        <f>VLOOKUP(F2823,vlookup!$A$2:$E$660,3,0)</f>
        <v>Service Contract</v>
      </c>
      <c r="AI2823" t="str">
        <f>VLOOKUP(F2823,vlookup!$A$2:$E$660,4,0)</f>
        <v>Used Car Programs</v>
      </c>
      <c r="AJ2823" t="str">
        <f>VLOOKUP(F2823,vlookup!$A$2:$E$660,5,0)</f>
        <v>High Mileage</v>
      </c>
      <c r="AL2823">
        <f t="shared" si="544"/>
        <v>46</v>
      </c>
      <c r="AM2823">
        <f t="shared" si="545"/>
        <v>94</v>
      </c>
      <c r="AN2823">
        <f t="shared" si="546"/>
        <v>1838</v>
      </c>
      <c r="AO2823" t="str">
        <f t="shared" si="547"/>
        <v/>
      </c>
      <c r="AP2823" t="str">
        <f t="shared" si="548"/>
        <v/>
      </c>
      <c r="AQ2823" t="str">
        <f t="shared" si="549"/>
        <v/>
      </c>
      <c r="AR2823">
        <f t="shared" si="550"/>
        <v>-172</v>
      </c>
      <c r="AS2823" t="str">
        <f t="shared" si="551"/>
        <v>BNM74276I9-2</v>
      </c>
      <c r="AT2823" t="str">
        <f>IFERROR(IF(VLOOKUP(Y2823,vlookup!$I$2:$J$9,1,0)=Y2823,VLOOKUP(Y2823,vlookup!$I$2:$J$9,2,0),PROPER(Y2823)),PROPER(Y2823))</f>
        <v>Parts</v>
      </c>
      <c r="AU2823" t="str">
        <f>IFERROR(IF(B2823=VLOOKUP(B2823,vlookup!$L$2:$L$10,1,0),"Yes","No"),"No")</f>
        <v>No</v>
      </c>
    </row>
    <row r="2824" spans="1:47" ht="14.45" customHeight="1" x14ac:dyDescent="0.25">
      <c r="A2824" t="s">
        <v>1924</v>
      </c>
      <c r="B2824" s="31" t="s">
        <v>1925</v>
      </c>
      <c r="C2824">
        <v>5</v>
      </c>
      <c r="D2824">
        <v>1</v>
      </c>
      <c r="E2824" t="s">
        <v>382</v>
      </c>
      <c r="F2824" t="s">
        <v>464</v>
      </c>
      <c r="G2824" t="s">
        <v>1107</v>
      </c>
      <c r="H2824" t="s">
        <v>1162</v>
      </c>
      <c r="I2824">
        <v>130857</v>
      </c>
      <c r="J2824" s="19">
        <v>43716</v>
      </c>
      <c r="K2824" s="19">
        <v>43762</v>
      </c>
      <c r="L2824">
        <v>201910</v>
      </c>
      <c r="M2824" s="19">
        <v>43739</v>
      </c>
      <c r="N2824">
        <v>24617</v>
      </c>
      <c r="O2824" t="s">
        <v>1070</v>
      </c>
      <c r="P2824" t="s">
        <v>1926</v>
      </c>
      <c r="Q2824" t="s">
        <v>924</v>
      </c>
      <c r="R2824">
        <v>735659</v>
      </c>
      <c r="S2824" s="19">
        <v>44322</v>
      </c>
      <c r="T2824">
        <v>151064</v>
      </c>
      <c r="U2824" t="s">
        <v>356</v>
      </c>
      <c r="V2824" s="19">
        <v>44330</v>
      </c>
      <c r="W2824" t="s">
        <v>969</v>
      </c>
      <c r="X2824" t="s">
        <v>970</v>
      </c>
      <c r="Y2824" t="s">
        <v>95</v>
      </c>
      <c r="Z2824" t="s">
        <v>582</v>
      </c>
      <c r="AA2824" s="29">
        <v>-394.82</v>
      </c>
      <c r="AB2824">
        <v>0</v>
      </c>
      <c r="AC2824">
        <f t="shared" si="540"/>
        <v>2021</v>
      </c>
      <c r="AD2824">
        <f t="shared" si="541"/>
        <v>5</v>
      </c>
      <c r="AE2824">
        <f t="shared" si="542"/>
        <v>2019</v>
      </c>
      <c r="AF2824">
        <f t="shared" si="543"/>
        <v>9</v>
      </c>
      <c r="AG2824" t="str">
        <f>VLOOKUP(F2824,vlookup!$A$2:$E$660,2,0)</f>
        <v>Retained</v>
      </c>
      <c r="AH2824" t="str">
        <f>VLOOKUP(F2824,vlookup!$A$2:$E$660,3,0)</f>
        <v>Service Contract</v>
      </c>
      <c r="AI2824" t="str">
        <f>VLOOKUP(F2824,vlookup!$A$2:$E$660,4,0)</f>
        <v>Used Car Programs</v>
      </c>
      <c r="AJ2824" t="str">
        <f>VLOOKUP(F2824,vlookup!$A$2:$E$660,5,0)</f>
        <v>High Mileage</v>
      </c>
      <c r="AL2824">
        <f t="shared" si="544"/>
        <v>46</v>
      </c>
      <c r="AM2824">
        <f t="shared" si="545"/>
        <v>606</v>
      </c>
      <c r="AN2824">
        <f t="shared" si="546"/>
        <v>20207</v>
      </c>
      <c r="AO2824" t="str">
        <f t="shared" si="547"/>
        <v/>
      </c>
      <c r="AP2824" t="str">
        <f t="shared" si="548"/>
        <v/>
      </c>
      <c r="AQ2824" t="str">
        <f t="shared" si="549"/>
        <v/>
      </c>
      <c r="AR2824">
        <f t="shared" si="550"/>
        <v>-394.82</v>
      </c>
      <c r="AS2824" t="str">
        <f t="shared" si="551"/>
        <v>BNM74276I9-5</v>
      </c>
      <c r="AT2824" t="str">
        <f>IFERROR(IF(VLOOKUP(Y2824,vlookup!$I$2:$J$9,1,0)=Y2824,VLOOKUP(Y2824,vlookup!$I$2:$J$9,2,0),PROPER(Y2824)),PROPER(Y2824))</f>
        <v>Parts</v>
      </c>
      <c r="AU2824" t="str">
        <f>IFERROR(IF(B2824=VLOOKUP(B2824,vlookup!$L$2:$L$10,1,0),"Yes","No"),"No")</f>
        <v>No</v>
      </c>
    </row>
    <row r="2825" spans="1:47" ht="14.45" customHeight="1" x14ac:dyDescent="0.25">
      <c r="A2825" t="s">
        <v>1927</v>
      </c>
      <c r="B2825" s="31" t="s">
        <v>1928</v>
      </c>
      <c r="C2825">
        <v>1</v>
      </c>
      <c r="D2825">
        <v>1</v>
      </c>
      <c r="E2825" t="s">
        <v>571</v>
      </c>
      <c r="F2825" t="s">
        <v>464</v>
      </c>
      <c r="G2825" t="s">
        <v>12</v>
      </c>
      <c r="H2825" t="s">
        <v>1929</v>
      </c>
      <c r="I2825">
        <v>74410</v>
      </c>
      <c r="J2825" s="19">
        <v>44565</v>
      </c>
      <c r="K2825" s="19">
        <v>44617</v>
      </c>
      <c r="L2825">
        <v>202202</v>
      </c>
      <c r="M2825" s="19">
        <v>44593</v>
      </c>
      <c r="N2825">
        <v>24616</v>
      </c>
      <c r="O2825" t="s">
        <v>1076</v>
      </c>
      <c r="P2825" t="s">
        <v>1930</v>
      </c>
      <c r="Q2825" t="s">
        <v>924</v>
      </c>
      <c r="R2825">
        <v>3167446</v>
      </c>
      <c r="S2825" s="19">
        <v>44739</v>
      </c>
      <c r="T2825">
        <v>77369</v>
      </c>
      <c r="U2825" t="s">
        <v>356</v>
      </c>
      <c r="V2825" s="19">
        <v>44754</v>
      </c>
      <c r="W2825" t="s">
        <v>585</v>
      </c>
      <c r="X2825" t="s">
        <v>586</v>
      </c>
      <c r="Y2825" t="s">
        <v>95</v>
      </c>
      <c r="Z2825" t="s">
        <v>364</v>
      </c>
      <c r="AA2825" s="29">
        <v>-92.53</v>
      </c>
      <c r="AB2825">
        <v>0</v>
      </c>
      <c r="AC2825">
        <f t="shared" si="540"/>
        <v>2022</v>
      </c>
      <c r="AD2825">
        <f t="shared" si="541"/>
        <v>7</v>
      </c>
      <c r="AE2825">
        <f t="shared" si="542"/>
        <v>2022</v>
      </c>
      <c r="AF2825">
        <f t="shared" si="543"/>
        <v>1</v>
      </c>
      <c r="AG2825" t="str">
        <f>VLOOKUP(F2825,vlookup!$A$2:$E$660,2,0)</f>
        <v>Retained</v>
      </c>
      <c r="AH2825" t="str">
        <f>VLOOKUP(F2825,vlookup!$A$2:$E$660,3,0)</f>
        <v>Service Contract</v>
      </c>
      <c r="AI2825" t="str">
        <f>VLOOKUP(F2825,vlookup!$A$2:$E$660,4,0)</f>
        <v>Used Car Programs</v>
      </c>
      <c r="AJ2825" t="str">
        <f>VLOOKUP(F2825,vlookup!$A$2:$E$660,5,0)</f>
        <v>High Mileage</v>
      </c>
      <c r="AL2825">
        <f t="shared" si="544"/>
        <v>51</v>
      </c>
      <c r="AM2825">
        <f t="shared" si="545"/>
        <v>188</v>
      </c>
      <c r="AN2825">
        <f t="shared" si="546"/>
        <v>2959</v>
      </c>
      <c r="AO2825" t="str">
        <f t="shared" si="547"/>
        <v/>
      </c>
      <c r="AP2825" t="str">
        <f t="shared" si="548"/>
        <v/>
      </c>
      <c r="AQ2825" t="str">
        <f t="shared" si="549"/>
        <v/>
      </c>
      <c r="AR2825">
        <f t="shared" si="550"/>
        <v>-92.53</v>
      </c>
      <c r="AS2825" t="str">
        <f t="shared" si="551"/>
        <v>ZAGAA460665A22-1</v>
      </c>
      <c r="AT2825" t="str">
        <f>IFERROR(IF(VLOOKUP(Y2825,vlookup!$I$2:$J$9,1,0)=Y2825,VLOOKUP(Y2825,vlookup!$I$2:$J$9,2,0),PROPER(Y2825)),PROPER(Y2825))</f>
        <v>Parts</v>
      </c>
      <c r="AU2825" t="str">
        <f>IFERROR(IF(B2825=VLOOKUP(B2825,vlookup!$L$2:$L$10,1,0),"Yes","No"),"No")</f>
        <v>No</v>
      </c>
    </row>
    <row r="2826" spans="1:47" ht="14.45" customHeight="1" x14ac:dyDescent="0.25">
      <c r="A2826" t="s">
        <v>1931</v>
      </c>
      <c r="B2826" s="31" t="s">
        <v>1932</v>
      </c>
      <c r="C2826">
        <v>1</v>
      </c>
      <c r="D2826">
        <v>1</v>
      </c>
      <c r="E2826" t="s">
        <v>382</v>
      </c>
      <c r="F2826" t="s">
        <v>238</v>
      </c>
      <c r="G2826" t="s">
        <v>1107</v>
      </c>
      <c r="H2826" t="s">
        <v>1162</v>
      </c>
      <c r="I2826">
        <v>86627</v>
      </c>
      <c r="J2826" s="19">
        <v>41854</v>
      </c>
      <c r="K2826" s="19">
        <v>41866</v>
      </c>
      <c r="L2826">
        <v>201408</v>
      </c>
      <c r="M2826" s="19">
        <v>41852</v>
      </c>
      <c r="N2826">
        <v>24616</v>
      </c>
      <c r="O2826" t="s">
        <v>1076</v>
      </c>
      <c r="P2826" t="s">
        <v>1933</v>
      </c>
      <c r="Q2826" t="s">
        <v>924</v>
      </c>
      <c r="R2826">
        <v>8854</v>
      </c>
      <c r="S2826" s="19">
        <v>41862</v>
      </c>
      <c r="T2826">
        <v>86989</v>
      </c>
      <c r="U2826" t="s">
        <v>357</v>
      </c>
      <c r="V2826" s="19">
        <v>41872</v>
      </c>
      <c r="W2826" t="s">
        <v>591</v>
      </c>
      <c r="X2826" t="s">
        <v>592</v>
      </c>
      <c r="Y2826" t="s">
        <v>95</v>
      </c>
      <c r="Z2826" t="s">
        <v>358</v>
      </c>
      <c r="AA2826" s="29">
        <v>-315.93</v>
      </c>
      <c r="AB2826">
        <v>0</v>
      </c>
      <c r="AC2826">
        <f t="shared" si="540"/>
        <v>2014</v>
      </c>
      <c r="AD2826">
        <f t="shared" si="541"/>
        <v>8</v>
      </c>
      <c r="AE2826">
        <f t="shared" si="542"/>
        <v>2014</v>
      </c>
      <c r="AF2826">
        <f t="shared" si="543"/>
        <v>8</v>
      </c>
      <c r="AG2826" t="str">
        <f>VLOOKUP(F2826,vlookup!$A$2:$E$660,2,0)</f>
        <v>Retained</v>
      </c>
      <c r="AH2826" t="str">
        <f>VLOOKUP(F2826,vlookup!$A$2:$E$660,3,0)</f>
        <v>Service Contract</v>
      </c>
      <c r="AI2826" t="str">
        <f>VLOOKUP(F2826,vlookup!$A$2:$E$660,4,0)</f>
        <v>Used Car Programs</v>
      </c>
      <c r="AJ2826" t="str">
        <f>VLOOKUP(F2826,vlookup!$A$2:$E$660,5,0)</f>
        <v>High Mileage</v>
      </c>
      <c r="AL2826">
        <f t="shared" si="544"/>
        <v>12</v>
      </c>
      <c r="AM2826">
        <f t="shared" si="545"/>
        <v>18</v>
      </c>
      <c r="AN2826">
        <f t="shared" si="546"/>
        <v>362</v>
      </c>
      <c r="AO2826">
        <f t="shared" si="547"/>
        <v>-315.93</v>
      </c>
      <c r="AP2826" t="str">
        <f t="shared" si="548"/>
        <v/>
      </c>
      <c r="AQ2826" t="str">
        <f t="shared" si="549"/>
        <v/>
      </c>
      <c r="AR2826" t="str">
        <f t="shared" si="550"/>
        <v/>
      </c>
      <c r="AS2826" t="str">
        <f t="shared" si="551"/>
        <v>6NH93385H4Y-1</v>
      </c>
      <c r="AT2826" t="str">
        <f>IFERROR(IF(VLOOKUP(Y2826,vlookup!$I$2:$J$9,1,0)=Y2826,VLOOKUP(Y2826,vlookup!$I$2:$J$9,2,0),PROPER(Y2826)),PROPER(Y2826))</f>
        <v>Parts</v>
      </c>
      <c r="AU2826" t="str">
        <f>IFERROR(IF(B2826=VLOOKUP(B2826,vlookup!$L$2:$L$10,1,0),"Yes","No"),"No")</f>
        <v>No</v>
      </c>
    </row>
    <row r="2827" spans="1:47" ht="14.45" customHeight="1" x14ac:dyDescent="0.25">
      <c r="A2827" t="s">
        <v>1934</v>
      </c>
      <c r="B2827" s="31" t="s">
        <v>1935</v>
      </c>
      <c r="C2827">
        <v>1</v>
      </c>
      <c r="D2827">
        <v>1</v>
      </c>
      <c r="E2827" t="s">
        <v>382</v>
      </c>
      <c r="F2827" t="s">
        <v>238</v>
      </c>
      <c r="G2827" t="s">
        <v>1107</v>
      </c>
      <c r="H2827" t="s">
        <v>1162</v>
      </c>
      <c r="I2827">
        <v>142615</v>
      </c>
      <c r="J2827" s="19">
        <v>41865</v>
      </c>
      <c r="K2827" s="19">
        <v>41892</v>
      </c>
      <c r="L2827">
        <v>201409</v>
      </c>
      <c r="M2827" s="19">
        <v>41883</v>
      </c>
      <c r="N2827">
        <v>24617</v>
      </c>
      <c r="O2827" t="s">
        <v>1070</v>
      </c>
      <c r="P2827" t="s">
        <v>1936</v>
      </c>
      <c r="Q2827" t="s">
        <v>924</v>
      </c>
      <c r="R2827">
        <v>58338</v>
      </c>
      <c r="S2827" s="19">
        <v>41983</v>
      </c>
      <c r="T2827">
        <v>146504</v>
      </c>
      <c r="U2827" t="s">
        <v>357</v>
      </c>
      <c r="V2827" s="19">
        <v>42018</v>
      </c>
      <c r="W2827" t="s">
        <v>367</v>
      </c>
      <c r="X2827" t="s">
        <v>368</v>
      </c>
      <c r="Y2827" t="s">
        <v>95</v>
      </c>
      <c r="Z2827" t="s">
        <v>365</v>
      </c>
      <c r="AA2827" s="29">
        <v>-23.1</v>
      </c>
      <c r="AB2827">
        <v>0</v>
      </c>
      <c r="AC2827">
        <f t="shared" si="540"/>
        <v>2015</v>
      </c>
      <c r="AD2827">
        <f t="shared" si="541"/>
        <v>1</v>
      </c>
      <c r="AE2827">
        <f t="shared" si="542"/>
        <v>2014</v>
      </c>
      <c r="AF2827">
        <f t="shared" si="543"/>
        <v>8</v>
      </c>
      <c r="AG2827" t="str">
        <f>VLOOKUP(F2827,vlookup!$A$2:$E$660,2,0)</f>
        <v>Retained</v>
      </c>
      <c r="AH2827" t="str">
        <f>VLOOKUP(F2827,vlookup!$A$2:$E$660,3,0)</f>
        <v>Service Contract</v>
      </c>
      <c r="AI2827" t="str">
        <f>VLOOKUP(F2827,vlookup!$A$2:$E$660,4,0)</f>
        <v>Used Car Programs</v>
      </c>
      <c r="AJ2827" t="str">
        <f>VLOOKUP(F2827,vlookup!$A$2:$E$660,5,0)</f>
        <v>High Mileage</v>
      </c>
      <c r="AL2827">
        <f t="shared" si="544"/>
        <v>26</v>
      </c>
      <c r="AM2827">
        <f t="shared" si="545"/>
        <v>150</v>
      </c>
      <c r="AN2827">
        <f t="shared" si="546"/>
        <v>3889</v>
      </c>
      <c r="AO2827" t="str">
        <f t="shared" si="547"/>
        <v/>
      </c>
      <c r="AP2827" t="str">
        <f t="shared" si="548"/>
        <v/>
      </c>
      <c r="AQ2827" t="str">
        <f t="shared" si="549"/>
        <v/>
      </c>
      <c r="AR2827">
        <f t="shared" si="550"/>
        <v>-23.1</v>
      </c>
      <c r="AS2827" t="str">
        <f t="shared" si="551"/>
        <v>6KR80454H4Y-1</v>
      </c>
      <c r="AT2827" t="str">
        <f>IFERROR(IF(VLOOKUP(Y2827,vlookup!$I$2:$J$9,1,0)=Y2827,VLOOKUP(Y2827,vlookup!$I$2:$J$9,2,0),PROPER(Y2827)),PROPER(Y2827))</f>
        <v>Parts</v>
      </c>
      <c r="AU2827" t="str">
        <f>IFERROR(IF(B2827=VLOOKUP(B2827,vlookup!$L$2:$L$10,1,0),"Yes","No"),"No")</f>
        <v>No</v>
      </c>
    </row>
    <row r="2828" spans="1:47" ht="14.45" customHeight="1" x14ac:dyDescent="0.25">
      <c r="A2828" t="s">
        <v>1934</v>
      </c>
      <c r="B2828" s="31" t="s">
        <v>1935</v>
      </c>
      <c r="C2828">
        <v>1</v>
      </c>
      <c r="D2828">
        <v>1</v>
      </c>
      <c r="E2828" t="s">
        <v>382</v>
      </c>
      <c r="F2828" t="s">
        <v>238</v>
      </c>
      <c r="G2828" t="s">
        <v>1107</v>
      </c>
      <c r="H2828" t="s">
        <v>1162</v>
      </c>
      <c r="I2828">
        <v>142615</v>
      </c>
      <c r="J2828" s="19">
        <v>41865</v>
      </c>
      <c r="K2828" s="19">
        <v>41892</v>
      </c>
      <c r="L2828">
        <v>201409</v>
      </c>
      <c r="M2828" s="19">
        <v>41883</v>
      </c>
      <c r="N2828">
        <v>24617</v>
      </c>
      <c r="O2828" t="s">
        <v>1070</v>
      </c>
      <c r="P2828" t="s">
        <v>1936</v>
      </c>
      <c r="Q2828" t="s">
        <v>924</v>
      </c>
      <c r="R2828">
        <v>58338</v>
      </c>
      <c r="S2828" s="19">
        <v>41983</v>
      </c>
      <c r="T2828">
        <v>146504</v>
      </c>
      <c r="U2828" t="s">
        <v>357</v>
      </c>
      <c r="V2828" s="19">
        <v>42018</v>
      </c>
      <c r="W2828" t="s">
        <v>3446</v>
      </c>
      <c r="X2828" t="s">
        <v>3447</v>
      </c>
      <c r="Y2828" t="s">
        <v>95</v>
      </c>
      <c r="Z2828" t="s">
        <v>364</v>
      </c>
      <c r="AA2828" s="29">
        <v>-16</v>
      </c>
      <c r="AB2828">
        <v>0</v>
      </c>
      <c r="AC2828">
        <f t="shared" si="540"/>
        <v>2015</v>
      </c>
      <c r="AD2828">
        <f t="shared" si="541"/>
        <v>1</v>
      </c>
      <c r="AE2828">
        <f t="shared" si="542"/>
        <v>2014</v>
      </c>
      <c r="AF2828">
        <f t="shared" si="543"/>
        <v>8</v>
      </c>
      <c r="AG2828" t="str">
        <f>VLOOKUP(F2828,vlookup!$A$2:$E$660,2,0)</f>
        <v>Retained</v>
      </c>
      <c r="AH2828" t="str">
        <f>VLOOKUP(F2828,vlookup!$A$2:$E$660,3,0)</f>
        <v>Service Contract</v>
      </c>
      <c r="AI2828" t="str">
        <f>VLOOKUP(F2828,vlookup!$A$2:$E$660,4,0)</f>
        <v>Used Car Programs</v>
      </c>
      <c r="AJ2828" t="str">
        <f>VLOOKUP(F2828,vlookup!$A$2:$E$660,5,0)</f>
        <v>High Mileage</v>
      </c>
      <c r="AL2828">
        <f t="shared" si="544"/>
        <v>26</v>
      </c>
      <c r="AM2828">
        <f t="shared" si="545"/>
        <v>150</v>
      </c>
      <c r="AN2828">
        <f t="shared" si="546"/>
        <v>3889</v>
      </c>
      <c r="AO2828" t="str">
        <f t="shared" si="547"/>
        <v/>
      </c>
      <c r="AP2828" t="str">
        <f t="shared" si="548"/>
        <v/>
      </c>
      <c r="AQ2828" t="str">
        <f t="shared" si="549"/>
        <v/>
      </c>
      <c r="AR2828">
        <f t="shared" si="550"/>
        <v>-16</v>
      </c>
      <c r="AS2828" t="str">
        <f t="shared" si="551"/>
        <v>6KR80454H4Y-1</v>
      </c>
      <c r="AT2828" t="str">
        <f>IFERROR(IF(VLOOKUP(Y2828,vlookup!$I$2:$J$9,1,0)=Y2828,VLOOKUP(Y2828,vlookup!$I$2:$J$9,2,0),PROPER(Y2828)),PROPER(Y2828))</f>
        <v>Parts</v>
      </c>
      <c r="AU2828" t="str">
        <f>IFERROR(IF(B2828=VLOOKUP(B2828,vlookup!$L$2:$L$10,1,0),"Yes","No"),"No")</f>
        <v>No</v>
      </c>
    </row>
    <row r="2829" spans="1:47" ht="14.45" customHeight="1" x14ac:dyDescent="0.25">
      <c r="A2829" t="s">
        <v>1934</v>
      </c>
      <c r="B2829" s="31" t="s">
        <v>1935</v>
      </c>
      <c r="C2829">
        <v>1</v>
      </c>
      <c r="D2829">
        <v>1</v>
      </c>
      <c r="E2829" t="s">
        <v>382</v>
      </c>
      <c r="F2829" t="s">
        <v>238</v>
      </c>
      <c r="G2829" t="s">
        <v>1107</v>
      </c>
      <c r="H2829" t="s">
        <v>1162</v>
      </c>
      <c r="I2829">
        <v>142615</v>
      </c>
      <c r="J2829" s="19">
        <v>41865</v>
      </c>
      <c r="K2829" s="19">
        <v>41892</v>
      </c>
      <c r="L2829">
        <v>201409</v>
      </c>
      <c r="M2829" s="19">
        <v>41883</v>
      </c>
      <c r="N2829">
        <v>24617</v>
      </c>
      <c r="O2829" t="s">
        <v>1070</v>
      </c>
      <c r="P2829" t="s">
        <v>1936</v>
      </c>
      <c r="Q2829" t="s">
        <v>924</v>
      </c>
      <c r="R2829">
        <v>58338</v>
      </c>
      <c r="S2829" s="19">
        <v>41983</v>
      </c>
      <c r="T2829">
        <v>146504</v>
      </c>
      <c r="U2829" t="s">
        <v>357</v>
      </c>
      <c r="V2829" s="19">
        <v>42018</v>
      </c>
      <c r="W2829" t="s">
        <v>585</v>
      </c>
      <c r="X2829" t="s">
        <v>586</v>
      </c>
      <c r="Y2829" t="s">
        <v>95</v>
      </c>
      <c r="Z2829" t="s">
        <v>364</v>
      </c>
      <c r="AA2829" s="29">
        <v>-33.9</v>
      </c>
      <c r="AB2829">
        <v>0</v>
      </c>
      <c r="AC2829">
        <f t="shared" si="540"/>
        <v>2015</v>
      </c>
      <c r="AD2829">
        <f t="shared" si="541"/>
        <v>1</v>
      </c>
      <c r="AE2829">
        <f t="shared" si="542"/>
        <v>2014</v>
      </c>
      <c r="AF2829">
        <f t="shared" si="543"/>
        <v>8</v>
      </c>
      <c r="AG2829" t="str">
        <f>VLOOKUP(F2829,vlookup!$A$2:$E$660,2,0)</f>
        <v>Retained</v>
      </c>
      <c r="AH2829" t="str">
        <f>VLOOKUP(F2829,vlookup!$A$2:$E$660,3,0)</f>
        <v>Service Contract</v>
      </c>
      <c r="AI2829" t="str">
        <f>VLOOKUP(F2829,vlookup!$A$2:$E$660,4,0)</f>
        <v>Used Car Programs</v>
      </c>
      <c r="AJ2829" t="str">
        <f>VLOOKUP(F2829,vlookup!$A$2:$E$660,5,0)</f>
        <v>High Mileage</v>
      </c>
      <c r="AL2829">
        <f t="shared" si="544"/>
        <v>26</v>
      </c>
      <c r="AM2829">
        <f t="shared" si="545"/>
        <v>150</v>
      </c>
      <c r="AN2829">
        <f t="shared" si="546"/>
        <v>3889</v>
      </c>
      <c r="AO2829" t="str">
        <f t="shared" si="547"/>
        <v/>
      </c>
      <c r="AP2829" t="str">
        <f t="shared" si="548"/>
        <v/>
      </c>
      <c r="AQ2829" t="str">
        <f t="shared" si="549"/>
        <v/>
      </c>
      <c r="AR2829">
        <f t="shared" si="550"/>
        <v>-33.9</v>
      </c>
      <c r="AS2829" t="str">
        <f t="shared" si="551"/>
        <v>6KR80454H4Y-1</v>
      </c>
      <c r="AT2829" t="str">
        <f>IFERROR(IF(VLOOKUP(Y2829,vlookup!$I$2:$J$9,1,0)=Y2829,VLOOKUP(Y2829,vlookup!$I$2:$J$9,2,0),PROPER(Y2829)),PROPER(Y2829))</f>
        <v>Parts</v>
      </c>
      <c r="AU2829" t="str">
        <f>IFERROR(IF(B2829=VLOOKUP(B2829,vlookup!$L$2:$L$10,1,0),"Yes","No"),"No")</f>
        <v>No</v>
      </c>
    </row>
    <row r="2830" spans="1:47" ht="14.45" customHeight="1" x14ac:dyDescent="0.25">
      <c r="A2830" t="s">
        <v>1934</v>
      </c>
      <c r="B2830" s="31" t="s">
        <v>1935</v>
      </c>
      <c r="C2830">
        <v>1</v>
      </c>
      <c r="D2830">
        <v>1</v>
      </c>
      <c r="E2830" t="s">
        <v>382</v>
      </c>
      <c r="F2830" t="s">
        <v>238</v>
      </c>
      <c r="G2830" t="s">
        <v>1107</v>
      </c>
      <c r="H2830" t="s">
        <v>1162</v>
      </c>
      <c r="I2830">
        <v>142615</v>
      </c>
      <c r="J2830" s="19">
        <v>41865</v>
      </c>
      <c r="K2830" s="19">
        <v>41892</v>
      </c>
      <c r="L2830">
        <v>201409</v>
      </c>
      <c r="M2830" s="19">
        <v>41883</v>
      </c>
      <c r="N2830">
        <v>24617</v>
      </c>
      <c r="O2830" t="s">
        <v>1070</v>
      </c>
      <c r="P2830" t="s">
        <v>1936</v>
      </c>
      <c r="Q2830" t="s">
        <v>924</v>
      </c>
      <c r="R2830">
        <v>58338</v>
      </c>
      <c r="S2830" s="19">
        <v>41983</v>
      </c>
      <c r="T2830">
        <v>146504</v>
      </c>
      <c r="U2830" t="s">
        <v>357</v>
      </c>
      <c r="V2830" s="19">
        <v>42018</v>
      </c>
      <c r="W2830" t="s">
        <v>3371</v>
      </c>
      <c r="X2830" t="s">
        <v>3372</v>
      </c>
      <c r="Y2830" t="s">
        <v>95</v>
      </c>
      <c r="Z2830" t="s">
        <v>364</v>
      </c>
      <c r="AA2830" s="29">
        <v>-195.9</v>
      </c>
      <c r="AB2830">
        <v>0</v>
      </c>
      <c r="AC2830">
        <f t="shared" si="540"/>
        <v>2015</v>
      </c>
      <c r="AD2830">
        <f t="shared" si="541"/>
        <v>1</v>
      </c>
      <c r="AE2830">
        <f t="shared" si="542"/>
        <v>2014</v>
      </c>
      <c r="AF2830">
        <f t="shared" si="543"/>
        <v>8</v>
      </c>
      <c r="AG2830" t="str">
        <f>VLOOKUP(F2830,vlookup!$A$2:$E$660,2,0)</f>
        <v>Retained</v>
      </c>
      <c r="AH2830" t="str">
        <f>VLOOKUP(F2830,vlookup!$A$2:$E$660,3,0)</f>
        <v>Service Contract</v>
      </c>
      <c r="AI2830" t="str">
        <f>VLOOKUP(F2830,vlookup!$A$2:$E$660,4,0)</f>
        <v>Used Car Programs</v>
      </c>
      <c r="AJ2830" t="str">
        <f>VLOOKUP(F2830,vlookup!$A$2:$E$660,5,0)</f>
        <v>High Mileage</v>
      </c>
      <c r="AL2830">
        <f t="shared" si="544"/>
        <v>26</v>
      </c>
      <c r="AM2830">
        <f t="shared" si="545"/>
        <v>150</v>
      </c>
      <c r="AN2830">
        <f t="shared" si="546"/>
        <v>3889</v>
      </c>
      <c r="AO2830" t="str">
        <f t="shared" si="547"/>
        <v/>
      </c>
      <c r="AP2830" t="str">
        <f t="shared" si="548"/>
        <v/>
      </c>
      <c r="AQ2830" t="str">
        <f t="shared" si="549"/>
        <v/>
      </c>
      <c r="AR2830">
        <f t="shared" si="550"/>
        <v>-195.9</v>
      </c>
      <c r="AS2830" t="str">
        <f t="shared" si="551"/>
        <v>6KR80454H4Y-1</v>
      </c>
      <c r="AT2830" t="str">
        <f>IFERROR(IF(VLOOKUP(Y2830,vlookup!$I$2:$J$9,1,0)=Y2830,VLOOKUP(Y2830,vlookup!$I$2:$J$9,2,0),PROPER(Y2830)),PROPER(Y2830))</f>
        <v>Parts</v>
      </c>
      <c r="AU2830" t="str">
        <f>IFERROR(IF(B2830=VLOOKUP(B2830,vlookup!$L$2:$L$10,1,0),"Yes","No"),"No")</f>
        <v>No</v>
      </c>
    </row>
    <row r="2831" spans="1:47" ht="14.45" customHeight="1" x14ac:dyDescent="0.25">
      <c r="A2831" t="s">
        <v>1934</v>
      </c>
      <c r="B2831" s="31" t="s">
        <v>1935</v>
      </c>
      <c r="C2831">
        <v>1</v>
      </c>
      <c r="D2831">
        <v>1</v>
      </c>
      <c r="E2831" t="s">
        <v>382</v>
      </c>
      <c r="F2831" t="s">
        <v>238</v>
      </c>
      <c r="G2831" t="s">
        <v>1107</v>
      </c>
      <c r="H2831" t="s">
        <v>1162</v>
      </c>
      <c r="I2831">
        <v>142615</v>
      </c>
      <c r="J2831" s="19">
        <v>41865</v>
      </c>
      <c r="K2831" s="19">
        <v>41892</v>
      </c>
      <c r="L2831">
        <v>201409</v>
      </c>
      <c r="M2831" s="19">
        <v>41883</v>
      </c>
      <c r="N2831">
        <v>24617</v>
      </c>
      <c r="O2831" t="s">
        <v>1070</v>
      </c>
      <c r="P2831" t="s">
        <v>1936</v>
      </c>
      <c r="Q2831" t="s">
        <v>924</v>
      </c>
      <c r="R2831">
        <v>58338</v>
      </c>
      <c r="S2831" s="19">
        <v>41983</v>
      </c>
      <c r="T2831">
        <v>146504</v>
      </c>
      <c r="U2831" t="s">
        <v>357</v>
      </c>
      <c r="V2831" s="19">
        <v>42018</v>
      </c>
      <c r="W2831" t="s">
        <v>620</v>
      </c>
      <c r="X2831" t="s">
        <v>621</v>
      </c>
      <c r="Y2831" t="s">
        <v>95</v>
      </c>
      <c r="Z2831" t="s">
        <v>364</v>
      </c>
      <c r="AA2831" s="29">
        <v>-244.87</v>
      </c>
      <c r="AB2831">
        <v>0</v>
      </c>
      <c r="AC2831">
        <f t="shared" si="540"/>
        <v>2015</v>
      </c>
      <c r="AD2831">
        <f t="shared" si="541"/>
        <v>1</v>
      </c>
      <c r="AE2831">
        <f t="shared" si="542"/>
        <v>2014</v>
      </c>
      <c r="AF2831">
        <f t="shared" si="543"/>
        <v>8</v>
      </c>
      <c r="AG2831" t="str">
        <f>VLOOKUP(F2831,vlookup!$A$2:$E$660,2,0)</f>
        <v>Retained</v>
      </c>
      <c r="AH2831" t="str">
        <f>VLOOKUP(F2831,vlookup!$A$2:$E$660,3,0)</f>
        <v>Service Contract</v>
      </c>
      <c r="AI2831" t="str">
        <f>VLOOKUP(F2831,vlookup!$A$2:$E$660,4,0)</f>
        <v>Used Car Programs</v>
      </c>
      <c r="AJ2831" t="str">
        <f>VLOOKUP(F2831,vlookup!$A$2:$E$660,5,0)</f>
        <v>High Mileage</v>
      </c>
      <c r="AL2831">
        <f t="shared" si="544"/>
        <v>26</v>
      </c>
      <c r="AM2831">
        <f t="shared" si="545"/>
        <v>150</v>
      </c>
      <c r="AN2831">
        <f t="shared" si="546"/>
        <v>3889</v>
      </c>
      <c r="AO2831" t="str">
        <f t="shared" si="547"/>
        <v/>
      </c>
      <c r="AP2831" t="str">
        <f t="shared" si="548"/>
        <v/>
      </c>
      <c r="AQ2831" t="str">
        <f t="shared" si="549"/>
        <v/>
      </c>
      <c r="AR2831">
        <f t="shared" si="550"/>
        <v>-244.87</v>
      </c>
      <c r="AS2831" t="str">
        <f t="shared" si="551"/>
        <v>6KR80454H4Y-1</v>
      </c>
      <c r="AT2831" t="str">
        <f>IFERROR(IF(VLOOKUP(Y2831,vlookup!$I$2:$J$9,1,0)=Y2831,VLOOKUP(Y2831,vlookup!$I$2:$J$9,2,0),PROPER(Y2831)),PROPER(Y2831))</f>
        <v>Parts</v>
      </c>
      <c r="AU2831" t="str">
        <f>IFERROR(IF(B2831=VLOOKUP(B2831,vlookup!$L$2:$L$10,1,0),"Yes","No"),"No")</f>
        <v>No</v>
      </c>
    </row>
    <row r="2832" spans="1:47" ht="14.45" customHeight="1" x14ac:dyDescent="0.25">
      <c r="A2832" t="s">
        <v>1937</v>
      </c>
      <c r="B2832" s="31" t="s">
        <v>1938</v>
      </c>
      <c r="C2832">
        <v>1</v>
      </c>
      <c r="D2832">
        <v>1</v>
      </c>
      <c r="E2832" t="s">
        <v>382</v>
      </c>
      <c r="F2832" t="s">
        <v>60</v>
      </c>
      <c r="G2832" t="s">
        <v>1107</v>
      </c>
      <c r="H2832" t="s">
        <v>1162</v>
      </c>
      <c r="I2832">
        <v>85876</v>
      </c>
      <c r="J2832" s="19">
        <v>41727</v>
      </c>
      <c r="K2832" s="19">
        <v>41759</v>
      </c>
      <c r="L2832">
        <v>201404</v>
      </c>
      <c r="M2832" s="19">
        <v>41730</v>
      </c>
      <c r="N2832">
        <v>24616</v>
      </c>
      <c r="O2832" t="s">
        <v>1076</v>
      </c>
      <c r="P2832" t="s">
        <v>1939</v>
      </c>
      <c r="Q2832" t="s">
        <v>924</v>
      </c>
      <c r="R2832">
        <v>596</v>
      </c>
      <c r="S2832" s="19">
        <v>41794</v>
      </c>
      <c r="T2832">
        <v>88212</v>
      </c>
      <c r="U2832" t="s">
        <v>357</v>
      </c>
      <c r="V2832" s="19">
        <v>41799</v>
      </c>
      <c r="W2832" t="s">
        <v>648</v>
      </c>
      <c r="X2832" t="s">
        <v>649</v>
      </c>
      <c r="Y2832" t="s">
        <v>95</v>
      </c>
      <c r="Z2832" t="s">
        <v>364</v>
      </c>
      <c r="AA2832" s="29">
        <v>-7.21</v>
      </c>
      <c r="AB2832">
        <v>0</v>
      </c>
      <c r="AC2832">
        <f t="shared" si="540"/>
        <v>2014</v>
      </c>
      <c r="AD2832">
        <f t="shared" si="541"/>
        <v>6</v>
      </c>
      <c r="AE2832">
        <f t="shared" si="542"/>
        <v>2014</v>
      </c>
      <c r="AF2832">
        <f t="shared" si="543"/>
        <v>3</v>
      </c>
      <c r="AG2832" t="str">
        <f>VLOOKUP(F2832,vlookup!$A$2:$E$660,2,0)</f>
        <v>Retained</v>
      </c>
      <c r="AH2832" t="str">
        <f>VLOOKUP(F2832,vlookup!$A$2:$E$660,3,0)</f>
        <v>Service Contract</v>
      </c>
      <c r="AI2832" t="str">
        <f>VLOOKUP(F2832,vlookup!$A$2:$E$660,4,0)</f>
        <v>Used Car Programs</v>
      </c>
      <c r="AJ2832" t="str">
        <f>VLOOKUP(F2832,vlookup!$A$2:$E$660,5,0)</f>
        <v>High Mileage</v>
      </c>
      <c r="AL2832">
        <f t="shared" si="544"/>
        <v>31</v>
      </c>
      <c r="AM2832">
        <f t="shared" si="545"/>
        <v>70</v>
      </c>
      <c r="AN2832">
        <f t="shared" si="546"/>
        <v>2336</v>
      </c>
      <c r="AO2832" t="str">
        <f t="shared" si="547"/>
        <v/>
      </c>
      <c r="AP2832" t="str">
        <f t="shared" si="548"/>
        <v/>
      </c>
      <c r="AQ2832">
        <f t="shared" si="549"/>
        <v>-7.21</v>
      </c>
      <c r="AR2832" t="str">
        <f t="shared" si="550"/>
        <v/>
      </c>
      <c r="AS2832" t="str">
        <f t="shared" si="551"/>
        <v>6PS13857C4Y-1</v>
      </c>
      <c r="AT2832" t="str">
        <f>IFERROR(IF(VLOOKUP(Y2832,vlookup!$I$2:$J$9,1,0)=Y2832,VLOOKUP(Y2832,vlookup!$I$2:$J$9,2,0),PROPER(Y2832)),PROPER(Y2832))</f>
        <v>Parts</v>
      </c>
      <c r="AU2832" t="str">
        <f>IFERROR(IF(B2832=VLOOKUP(B2832,vlookup!$L$2:$L$10,1,0),"Yes","No"),"No")</f>
        <v>No</v>
      </c>
    </row>
    <row r="2833" spans="1:47" ht="14.45" customHeight="1" x14ac:dyDescent="0.25">
      <c r="A2833" t="s">
        <v>1937</v>
      </c>
      <c r="B2833" s="31" t="s">
        <v>1938</v>
      </c>
      <c r="C2833">
        <v>1</v>
      </c>
      <c r="D2833">
        <v>1</v>
      </c>
      <c r="E2833" t="s">
        <v>382</v>
      </c>
      <c r="F2833" t="s">
        <v>60</v>
      </c>
      <c r="G2833" t="s">
        <v>1107</v>
      </c>
      <c r="H2833" t="s">
        <v>1162</v>
      </c>
      <c r="I2833">
        <v>85876</v>
      </c>
      <c r="J2833" s="19">
        <v>41727</v>
      </c>
      <c r="K2833" s="19">
        <v>41759</v>
      </c>
      <c r="L2833">
        <v>201404</v>
      </c>
      <c r="M2833" s="19">
        <v>41730</v>
      </c>
      <c r="N2833">
        <v>24616</v>
      </c>
      <c r="O2833" t="s">
        <v>1076</v>
      </c>
      <c r="P2833" t="s">
        <v>1939</v>
      </c>
      <c r="Q2833" t="s">
        <v>924</v>
      </c>
      <c r="R2833">
        <v>596</v>
      </c>
      <c r="S2833" s="19">
        <v>41794</v>
      </c>
      <c r="T2833">
        <v>88212</v>
      </c>
      <c r="U2833" t="s">
        <v>357</v>
      </c>
      <c r="V2833" s="19">
        <v>41799</v>
      </c>
      <c r="W2833" t="s">
        <v>585</v>
      </c>
      <c r="X2833" t="s">
        <v>586</v>
      </c>
      <c r="Y2833" t="s">
        <v>95</v>
      </c>
      <c r="Z2833" t="s">
        <v>364</v>
      </c>
      <c r="AA2833" s="29">
        <v>-33.9</v>
      </c>
      <c r="AB2833">
        <v>0</v>
      </c>
      <c r="AC2833">
        <f t="shared" si="540"/>
        <v>2014</v>
      </c>
      <c r="AD2833">
        <f t="shared" si="541"/>
        <v>6</v>
      </c>
      <c r="AE2833">
        <f t="shared" si="542"/>
        <v>2014</v>
      </c>
      <c r="AF2833">
        <f t="shared" si="543"/>
        <v>3</v>
      </c>
      <c r="AG2833" t="str">
        <f>VLOOKUP(F2833,vlookup!$A$2:$E$660,2,0)</f>
        <v>Retained</v>
      </c>
      <c r="AH2833" t="str">
        <f>VLOOKUP(F2833,vlookup!$A$2:$E$660,3,0)</f>
        <v>Service Contract</v>
      </c>
      <c r="AI2833" t="str">
        <f>VLOOKUP(F2833,vlookup!$A$2:$E$660,4,0)</f>
        <v>Used Car Programs</v>
      </c>
      <c r="AJ2833" t="str">
        <f>VLOOKUP(F2833,vlookup!$A$2:$E$660,5,0)</f>
        <v>High Mileage</v>
      </c>
      <c r="AL2833">
        <f t="shared" si="544"/>
        <v>31</v>
      </c>
      <c r="AM2833">
        <f t="shared" si="545"/>
        <v>70</v>
      </c>
      <c r="AN2833">
        <f t="shared" si="546"/>
        <v>2336</v>
      </c>
      <c r="AO2833" t="str">
        <f t="shared" si="547"/>
        <v/>
      </c>
      <c r="AP2833" t="str">
        <f t="shared" si="548"/>
        <v/>
      </c>
      <c r="AQ2833">
        <f t="shared" si="549"/>
        <v>-33.9</v>
      </c>
      <c r="AR2833" t="str">
        <f t="shared" si="550"/>
        <v/>
      </c>
      <c r="AS2833" t="str">
        <f t="shared" si="551"/>
        <v>6PS13857C4Y-1</v>
      </c>
      <c r="AT2833" t="str">
        <f>IFERROR(IF(VLOOKUP(Y2833,vlookup!$I$2:$J$9,1,0)=Y2833,VLOOKUP(Y2833,vlookup!$I$2:$J$9,2,0),PROPER(Y2833)),PROPER(Y2833))</f>
        <v>Parts</v>
      </c>
      <c r="AU2833" t="str">
        <f>IFERROR(IF(B2833=VLOOKUP(B2833,vlookup!$L$2:$L$10,1,0),"Yes","No"),"No")</f>
        <v>No</v>
      </c>
    </row>
    <row r="2834" spans="1:47" ht="14.45" customHeight="1" x14ac:dyDescent="0.25">
      <c r="A2834" t="s">
        <v>1937</v>
      </c>
      <c r="B2834" s="31" t="s">
        <v>1938</v>
      </c>
      <c r="C2834">
        <v>1</v>
      </c>
      <c r="D2834">
        <v>1</v>
      </c>
      <c r="E2834" t="s">
        <v>382</v>
      </c>
      <c r="F2834" t="s">
        <v>60</v>
      </c>
      <c r="G2834" t="s">
        <v>1107</v>
      </c>
      <c r="H2834" t="s">
        <v>1162</v>
      </c>
      <c r="I2834">
        <v>85876</v>
      </c>
      <c r="J2834" s="19">
        <v>41727</v>
      </c>
      <c r="K2834" s="19">
        <v>41759</v>
      </c>
      <c r="L2834">
        <v>201404</v>
      </c>
      <c r="M2834" s="19">
        <v>41730</v>
      </c>
      <c r="N2834">
        <v>24616</v>
      </c>
      <c r="O2834" t="s">
        <v>1076</v>
      </c>
      <c r="P2834" t="s">
        <v>1939</v>
      </c>
      <c r="Q2834" t="s">
        <v>924</v>
      </c>
      <c r="R2834">
        <v>596</v>
      </c>
      <c r="S2834" s="19">
        <v>41794</v>
      </c>
      <c r="T2834">
        <v>88212</v>
      </c>
      <c r="U2834" t="s">
        <v>357</v>
      </c>
      <c r="V2834" s="19">
        <v>41799</v>
      </c>
      <c r="W2834" t="s">
        <v>3271</v>
      </c>
      <c r="X2834" t="s">
        <v>3272</v>
      </c>
      <c r="Y2834" t="s">
        <v>95</v>
      </c>
      <c r="Z2834" t="s">
        <v>369</v>
      </c>
      <c r="AA2834" s="29">
        <v>-20.07</v>
      </c>
      <c r="AB2834">
        <v>0</v>
      </c>
      <c r="AC2834">
        <f t="shared" si="540"/>
        <v>2014</v>
      </c>
      <c r="AD2834">
        <f t="shared" si="541"/>
        <v>6</v>
      </c>
      <c r="AE2834">
        <f t="shared" si="542"/>
        <v>2014</v>
      </c>
      <c r="AF2834">
        <f t="shared" si="543"/>
        <v>3</v>
      </c>
      <c r="AG2834" t="str">
        <f>VLOOKUP(F2834,vlookup!$A$2:$E$660,2,0)</f>
        <v>Retained</v>
      </c>
      <c r="AH2834" t="str">
        <f>VLOOKUP(F2834,vlookup!$A$2:$E$660,3,0)</f>
        <v>Service Contract</v>
      </c>
      <c r="AI2834" t="str">
        <f>VLOOKUP(F2834,vlookup!$A$2:$E$660,4,0)</f>
        <v>Used Car Programs</v>
      </c>
      <c r="AJ2834" t="str">
        <f>VLOOKUP(F2834,vlookup!$A$2:$E$660,5,0)</f>
        <v>High Mileage</v>
      </c>
      <c r="AL2834">
        <f t="shared" si="544"/>
        <v>31</v>
      </c>
      <c r="AM2834">
        <f t="shared" si="545"/>
        <v>70</v>
      </c>
      <c r="AN2834">
        <f t="shared" si="546"/>
        <v>2336</v>
      </c>
      <c r="AO2834" t="str">
        <f t="shared" si="547"/>
        <v/>
      </c>
      <c r="AP2834" t="str">
        <f t="shared" si="548"/>
        <v/>
      </c>
      <c r="AQ2834">
        <f t="shared" si="549"/>
        <v>-20.07</v>
      </c>
      <c r="AR2834" t="str">
        <f t="shared" si="550"/>
        <v/>
      </c>
      <c r="AS2834" t="str">
        <f t="shared" si="551"/>
        <v>6PS13857C4Y-1</v>
      </c>
      <c r="AT2834" t="str">
        <f>IFERROR(IF(VLOOKUP(Y2834,vlookup!$I$2:$J$9,1,0)=Y2834,VLOOKUP(Y2834,vlookup!$I$2:$J$9,2,0),PROPER(Y2834)),PROPER(Y2834))</f>
        <v>Parts</v>
      </c>
      <c r="AU2834" t="str">
        <f>IFERROR(IF(B2834=VLOOKUP(B2834,vlookup!$L$2:$L$10,1,0),"Yes","No"),"No")</f>
        <v>No</v>
      </c>
    </row>
    <row r="2835" spans="1:47" ht="14.45" customHeight="1" x14ac:dyDescent="0.25">
      <c r="A2835" t="s">
        <v>1940</v>
      </c>
      <c r="B2835" s="31" t="s">
        <v>1941</v>
      </c>
      <c r="C2835">
        <v>1</v>
      </c>
      <c r="D2835">
        <v>1</v>
      </c>
      <c r="E2835" t="s">
        <v>382</v>
      </c>
      <c r="F2835" t="s">
        <v>238</v>
      </c>
      <c r="G2835" t="s">
        <v>1107</v>
      </c>
      <c r="H2835" t="s">
        <v>1162</v>
      </c>
      <c r="I2835">
        <v>143601</v>
      </c>
      <c r="J2835" s="19">
        <v>42407</v>
      </c>
      <c r="K2835" s="19">
        <v>42429</v>
      </c>
      <c r="L2835">
        <v>201602</v>
      </c>
      <c r="M2835" s="19">
        <v>42401</v>
      </c>
      <c r="N2835">
        <v>24616</v>
      </c>
      <c r="O2835" t="s">
        <v>1076</v>
      </c>
      <c r="P2835" t="s">
        <v>1942</v>
      </c>
      <c r="Q2835" t="s">
        <v>924</v>
      </c>
      <c r="R2835">
        <v>9909</v>
      </c>
      <c r="S2835" s="19">
        <v>42695</v>
      </c>
      <c r="T2835">
        <v>150483</v>
      </c>
      <c r="U2835" t="s">
        <v>356</v>
      </c>
      <c r="V2835" s="19">
        <v>42702</v>
      </c>
      <c r="W2835" t="s">
        <v>591</v>
      </c>
      <c r="X2835" t="s">
        <v>592</v>
      </c>
      <c r="Y2835" t="s">
        <v>95</v>
      </c>
      <c r="Z2835" t="s">
        <v>358</v>
      </c>
      <c r="AA2835" s="29">
        <v>-248.95</v>
      </c>
      <c r="AB2835">
        <v>0</v>
      </c>
      <c r="AC2835">
        <f t="shared" si="540"/>
        <v>2016</v>
      </c>
      <c r="AD2835">
        <f t="shared" si="541"/>
        <v>11</v>
      </c>
      <c r="AE2835">
        <f t="shared" si="542"/>
        <v>2016</v>
      </c>
      <c r="AF2835">
        <f t="shared" si="543"/>
        <v>2</v>
      </c>
      <c r="AG2835" t="str">
        <f>VLOOKUP(F2835,vlookup!$A$2:$E$660,2,0)</f>
        <v>Retained</v>
      </c>
      <c r="AH2835" t="str">
        <f>VLOOKUP(F2835,vlookup!$A$2:$E$660,3,0)</f>
        <v>Service Contract</v>
      </c>
      <c r="AI2835" t="str">
        <f>VLOOKUP(F2835,vlookup!$A$2:$E$660,4,0)</f>
        <v>Used Car Programs</v>
      </c>
      <c r="AJ2835" t="str">
        <f>VLOOKUP(F2835,vlookup!$A$2:$E$660,5,0)</f>
        <v>High Mileage</v>
      </c>
      <c r="AL2835">
        <f t="shared" si="544"/>
        <v>22</v>
      </c>
      <c r="AM2835">
        <f t="shared" si="545"/>
        <v>291</v>
      </c>
      <c r="AN2835">
        <f t="shared" si="546"/>
        <v>6882</v>
      </c>
      <c r="AO2835" t="str">
        <f t="shared" si="547"/>
        <v/>
      </c>
      <c r="AP2835" t="str">
        <f t="shared" si="548"/>
        <v/>
      </c>
      <c r="AQ2835" t="str">
        <f t="shared" si="549"/>
        <v/>
      </c>
      <c r="AR2835">
        <f t="shared" si="550"/>
        <v>-248.95</v>
      </c>
      <c r="AS2835" t="str">
        <f t="shared" si="551"/>
        <v>7KY60291B6Y-1</v>
      </c>
      <c r="AT2835" t="str">
        <f>IFERROR(IF(VLOOKUP(Y2835,vlookup!$I$2:$J$9,1,0)=Y2835,VLOOKUP(Y2835,vlookup!$I$2:$J$9,2,0),PROPER(Y2835)),PROPER(Y2835))</f>
        <v>Parts</v>
      </c>
      <c r="AU2835" t="str">
        <f>IFERROR(IF(B2835=VLOOKUP(B2835,vlookup!$L$2:$L$10,1,0),"Yes","No"),"No")</f>
        <v>No</v>
      </c>
    </row>
    <row r="2836" spans="1:47" ht="14.45" customHeight="1" x14ac:dyDescent="0.25">
      <c r="A2836" t="s">
        <v>1940</v>
      </c>
      <c r="B2836" s="31" t="s">
        <v>1941</v>
      </c>
      <c r="C2836">
        <v>1</v>
      </c>
      <c r="D2836">
        <v>1</v>
      </c>
      <c r="E2836" t="s">
        <v>382</v>
      </c>
      <c r="F2836" t="s">
        <v>238</v>
      </c>
      <c r="G2836" t="s">
        <v>1107</v>
      </c>
      <c r="H2836" t="s">
        <v>1162</v>
      </c>
      <c r="I2836">
        <v>143601</v>
      </c>
      <c r="J2836" s="19">
        <v>42407</v>
      </c>
      <c r="K2836" s="19">
        <v>42429</v>
      </c>
      <c r="L2836">
        <v>201602</v>
      </c>
      <c r="M2836" s="19">
        <v>42401</v>
      </c>
      <c r="N2836">
        <v>24616</v>
      </c>
      <c r="O2836" t="s">
        <v>1076</v>
      </c>
      <c r="P2836" t="s">
        <v>1942</v>
      </c>
      <c r="Q2836" t="s">
        <v>924</v>
      </c>
      <c r="R2836">
        <v>9909</v>
      </c>
      <c r="S2836" s="19">
        <v>42695</v>
      </c>
      <c r="T2836">
        <v>150483</v>
      </c>
      <c r="U2836" t="s">
        <v>356</v>
      </c>
      <c r="V2836" s="19">
        <v>42702</v>
      </c>
      <c r="W2836" t="s">
        <v>600</v>
      </c>
      <c r="X2836" t="s">
        <v>601</v>
      </c>
      <c r="Y2836" t="s">
        <v>95</v>
      </c>
      <c r="Z2836" t="s">
        <v>364</v>
      </c>
      <c r="AA2836" s="29">
        <v>-43.83</v>
      </c>
      <c r="AB2836">
        <v>0</v>
      </c>
      <c r="AC2836">
        <f t="shared" si="540"/>
        <v>2016</v>
      </c>
      <c r="AD2836">
        <f t="shared" si="541"/>
        <v>11</v>
      </c>
      <c r="AE2836">
        <f t="shared" si="542"/>
        <v>2016</v>
      </c>
      <c r="AF2836">
        <f t="shared" si="543"/>
        <v>2</v>
      </c>
      <c r="AG2836" t="str">
        <f>VLOOKUP(F2836,vlookup!$A$2:$E$660,2,0)</f>
        <v>Retained</v>
      </c>
      <c r="AH2836" t="str">
        <f>VLOOKUP(F2836,vlookup!$A$2:$E$660,3,0)</f>
        <v>Service Contract</v>
      </c>
      <c r="AI2836" t="str">
        <f>VLOOKUP(F2836,vlookup!$A$2:$E$660,4,0)</f>
        <v>Used Car Programs</v>
      </c>
      <c r="AJ2836" t="str">
        <f>VLOOKUP(F2836,vlookup!$A$2:$E$660,5,0)</f>
        <v>High Mileage</v>
      </c>
      <c r="AL2836">
        <f t="shared" si="544"/>
        <v>22</v>
      </c>
      <c r="AM2836">
        <f t="shared" si="545"/>
        <v>291</v>
      </c>
      <c r="AN2836">
        <f t="shared" si="546"/>
        <v>6882</v>
      </c>
      <c r="AO2836" t="str">
        <f t="shared" si="547"/>
        <v/>
      </c>
      <c r="AP2836" t="str">
        <f t="shared" si="548"/>
        <v/>
      </c>
      <c r="AQ2836" t="str">
        <f t="shared" si="549"/>
        <v/>
      </c>
      <c r="AR2836">
        <f t="shared" si="550"/>
        <v>-43.83</v>
      </c>
      <c r="AS2836" t="str">
        <f t="shared" si="551"/>
        <v>7KY60291B6Y-1</v>
      </c>
      <c r="AT2836" t="str">
        <f>IFERROR(IF(VLOOKUP(Y2836,vlookup!$I$2:$J$9,1,0)=Y2836,VLOOKUP(Y2836,vlookup!$I$2:$J$9,2,0),PROPER(Y2836)),PROPER(Y2836))</f>
        <v>Parts</v>
      </c>
      <c r="AU2836" t="str">
        <f>IFERROR(IF(B2836=VLOOKUP(B2836,vlookup!$L$2:$L$10,1,0),"Yes","No"),"No")</f>
        <v>No</v>
      </c>
    </row>
    <row r="2837" spans="1:47" ht="14.45" customHeight="1" x14ac:dyDescent="0.25">
      <c r="A2837" t="s">
        <v>1160</v>
      </c>
      <c r="B2837" s="31" t="s">
        <v>1161</v>
      </c>
      <c r="C2837">
        <v>1</v>
      </c>
      <c r="D2837">
        <v>1</v>
      </c>
      <c r="E2837" t="s">
        <v>382</v>
      </c>
      <c r="F2837" t="s">
        <v>205</v>
      </c>
      <c r="G2837" t="s">
        <v>1107</v>
      </c>
      <c r="H2837" t="s">
        <v>1162</v>
      </c>
      <c r="I2837">
        <v>99548</v>
      </c>
      <c r="J2837" s="19">
        <v>41928</v>
      </c>
      <c r="K2837" s="19">
        <v>41941</v>
      </c>
      <c r="L2837">
        <v>201410</v>
      </c>
      <c r="M2837" s="19">
        <v>41913</v>
      </c>
      <c r="N2837">
        <v>24616</v>
      </c>
      <c r="O2837" t="s">
        <v>1076</v>
      </c>
      <c r="P2837" t="s">
        <v>1943</v>
      </c>
      <c r="Q2837" t="s">
        <v>924</v>
      </c>
      <c r="R2837">
        <v>783845</v>
      </c>
      <c r="S2837" s="19">
        <v>42220</v>
      </c>
      <c r="T2837">
        <v>115824</v>
      </c>
      <c r="U2837" t="s">
        <v>357</v>
      </c>
      <c r="V2837" s="19">
        <v>42223</v>
      </c>
      <c r="W2837" t="s">
        <v>3191</v>
      </c>
      <c r="X2837" t="s">
        <v>3192</v>
      </c>
      <c r="Y2837" t="s">
        <v>95</v>
      </c>
      <c r="Z2837" t="s">
        <v>364</v>
      </c>
      <c r="AA2837" s="29">
        <v>-297.76</v>
      </c>
      <c r="AB2837">
        <v>0</v>
      </c>
      <c r="AC2837">
        <f t="shared" si="540"/>
        <v>2015</v>
      </c>
      <c r="AD2837">
        <f t="shared" si="541"/>
        <v>8</v>
      </c>
      <c r="AE2837">
        <f t="shared" si="542"/>
        <v>2014</v>
      </c>
      <c r="AF2837">
        <f t="shared" si="543"/>
        <v>10</v>
      </c>
      <c r="AG2837" t="str">
        <f>VLOOKUP(F2837,vlookup!$A$2:$E$660,2,0)</f>
        <v>Retained</v>
      </c>
      <c r="AH2837" t="str">
        <f>VLOOKUP(F2837,vlookup!$A$2:$E$660,3,0)</f>
        <v>Service Contract</v>
      </c>
      <c r="AI2837" t="str">
        <f>VLOOKUP(F2837,vlookup!$A$2:$E$660,4,0)</f>
        <v>Used Car Programs</v>
      </c>
      <c r="AJ2837" t="str">
        <f>VLOOKUP(F2837,vlookup!$A$2:$E$660,5,0)</f>
        <v>High Mileage</v>
      </c>
      <c r="AL2837">
        <f t="shared" si="544"/>
        <v>13</v>
      </c>
      <c r="AM2837">
        <f t="shared" si="545"/>
        <v>291</v>
      </c>
      <c r="AN2837">
        <f t="shared" si="546"/>
        <v>16276</v>
      </c>
      <c r="AO2837" t="str">
        <f t="shared" si="547"/>
        <v/>
      </c>
      <c r="AP2837" t="str">
        <f t="shared" si="548"/>
        <v/>
      </c>
      <c r="AQ2837" t="str">
        <f t="shared" si="549"/>
        <v/>
      </c>
      <c r="AR2837">
        <f t="shared" si="550"/>
        <v>-297.76</v>
      </c>
      <c r="AS2837" t="str">
        <f t="shared" si="551"/>
        <v>8KX92384J4-1</v>
      </c>
      <c r="AT2837" t="str">
        <f>IFERROR(IF(VLOOKUP(Y2837,vlookup!$I$2:$J$9,1,0)=Y2837,VLOOKUP(Y2837,vlookup!$I$2:$J$9,2,0),PROPER(Y2837)),PROPER(Y2837))</f>
        <v>Parts</v>
      </c>
      <c r="AU2837" t="str">
        <f>IFERROR(IF(B2837=VLOOKUP(B2837,vlookup!$L$2:$L$10,1,0),"Yes","No"),"No")</f>
        <v>No</v>
      </c>
    </row>
    <row r="2838" spans="1:47" ht="14.45" customHeight="1" x14ac:dyDescent="0.25">
      <c r="A2838" t="s">
        <v>1160</v>
      </c>
      <c r="B2838" s="31" t="s">
        <v>1161</v>
      </c>
      <c r="C2838">
        <v>3</v>
      </c>
      <c r="D2838">
        <v>1</v>
      </c>
      <c r="E2838" t="s">
        <v>382</v>
      </c>
      <c r="F2838" t="s">
        <v>205</v>
      </c>
      <c r="G2838" t="s">
        <v>1107</v>
      </c>
      <c r="H2838" t="s">
        <v>1162</v>
      </c>
      <c r="I2838">
        <v>99548</v>
      </c>
      <c r="J2838" s="19">
        <v>41928</v>
      </c>
      <c r="K2838" s="19">
        <v>41941</v>
      </c>
      <c r="L2838">
        <v>201410</v>
      </c>
      <c r="M2838" s="19">
        <v>41913</v>
      </c>
      <c r="N2838">
        <v>24616</v>
      </c>
      <c r="O2838" t="s">
        <v>1076</v>
      </c>
      <c r="P2838" t="s">
        <v>1944</v>
      </c>
      <c r="Q2838" t="s">
        <v>924</v>
      </c>
      <c r="R2838" t="s">
        <v>544</v>
      </c>
      <c r="S2838" s="19">
        <v>42574</v>
      </c>
      <c r="T2838">
        <v>133000</v>
      </c>
      <c r="U2838" t="s">
        <v>356</v>
      </c>
      <c r="V2838" s="19">
        <v>42606</v>
      </c>
      <c r="W2838" t="s">
        <v>990</v>
      </c>
      <c r="X2838" t="s">
        <v>991</v>
      </c>
      <c r="Y2838" t="s">
        <v>95</v>
      </c>
      <c r="Z2838" t="s">
        <v>369</v>
      </c>
      <c r="AA2838" s="29">
        <v>-3200</v>
      </c>
      <c r="AB2838">
        <v>0</v>
      </c>
      <c r="AC2838">
        <f t="shared" si="540"/>
        <v>2016</v>
      </c>
      <c r="AD2838">
        <f t="shared" si="541"/>
        <v>8</v>
      </c>
      <c r="AE2838">
        <f t="shared" si="542"/>
        <v>2014</v>
      </c>
      <c r="AF2838">
        <f t="shared" si="543"/>
        <v>10</v>
      </c>
      <c r="AG2838" t="str">
        <f>VLOOKUP(F2838,vlookup!$A$2:$E$660,2,0)</f>
        <v>Retained</v>
      </c>
      <c r="AH2838" t="str">
        <f>VLOOKUP(F2838,vlookup!$A$2:$E$660,3,0)</f>
        <v>Service Contract</v>
      </c>
      <c r="AI2838" t="str">
        <f>VLOOKUP(F2838,vlookup!$A$2:$E$660,4,0)</f>
        <v>Used Car Programs</v>
      </c>
      <c r="AJ2838" t="str">
        <f>VLOOKUP(F2838,vlookup!$A$2:$E$660,5,0)</f>
        <v>High Mileage</v>
      </c>
      <c r="AL2838">
        <f t="shared" si="544"/>
        <v>13</v>
      </c>
      <c r="AM2838">
        <f t="shared" si="545"/>
        <v>668</v>
      </c>
      <c r="AN2838">
        <f t="shared" si="546"/>
        <v>33452</v>
      </c>
      <c r="AO2838" t="str">
        <f t="shared" si="547"/>
        <v/>
      </c>
      <c r="AP2838" t="str">
        <f t="shared" si="548"/>
        <v/>
      </c>
      <c r="AQ2838" t="str">
        <f t="shared" si="549"/>
        <v/>
      </c>
      <c r="AR2838">
        <f t="shared" si="550"/>
        <v>-3200</v>
      </c>
      <c r="AS2838" t="str">
        <f t="shared" si="551"/>
        <v>8KX92384J4-3</v>
      </c>
      <c r="AT2838" t="str">
        <f>IFERROR(IF(VLOOKUP(Y2838,vlookup!$I$2:$J$9,1,0)=Y2838,VLOOKUP(Y2838,vlookup!$I$2:$J$9,2,0),PROPER(Y2838)),PROPER(Y2838))</f>
        <v>Parts</v>
      </c>
      <c r="AU2838" t="str">
        <f>IFERROR(IF(B2838=VLOOKUP(B2838,vlookup!$L$2:$L$10,1,0),"Yes","No"),"No")</f>
        <v>No</v>
      </c>
    </row>
    <row r="2839" spans="1:47" ht="14.45" customHeight="1" x14ac:dyDescent="0.25">
      <c r="A2839" t="s">
        <v>1945</v>
      </c>
      <c r="B2839" s="31" t="s">
        <v>1946</v>
      </c>
      <c r="C2839">
        <v>1</v>
      </c>
      <c r="D2839">
        <v>1</v>
      </c>
      <c r="E2839" t="s">
        <v>382</v>
      </c>
      <c r="F2839" t="s">
        <v>464</v>
      </c>
      <c r="G2839" t="s">
        <v>1107</v>
      </c>
      <c r="H2839" t="s">
        <v>1947</v>
      </c>
      <c r="I2839">
        <v>96921</v>
      </c>
      <c r="J2839" s="19">
        <v>43839</v>
      </c>
      <c r="K2839" s="19">
        <v>43887</v>
      </c>
      <c r="L2839">
        <v>202002</v>
      </c>
      <c r="M2839" s="19">
        <v>43862</v>
      </c>
      <c r="N2839">
        <v>24617</v>
      </c>
      <c r="O2839" t="s">
        <v>1070</v>
      </c>
      <c r="P2839" t="s">
        <v>1948</v>
      </c>
      <c r="Q2839" t="s">
        <v>924</v>
      </c>
      <c r="R2839">
        <v>23447</v>
      </c>
      <c r="S2839" s="19">
        <v>44095</v>
      </c>
      <c r="T2839">
        <v>100245</v>
      </c>
      <c r="U2839" t="s">
        <v>356</v>
      </c>
      <c r="V2839" s="19">
        <v>44099</v>
      </c>
      <c r="W2839" t="s">
        <v>2946</v>
      </c>
      <c r="X2839" t="s">
        <v>2947</v>
      </c>
      <c r="Y2839" t="s">
        <v>95</v>
      </c>
      <c r="Z2839" t="s">
        <v>366</v>
      </c>
      <c r="AA2839" s="29">
        <v>-40.22</v>
      </c>
      <c r="AB2839">
        <v>0</v>
      </c>
      <c r="AC2839">
        <f t="shared" si="540"/>
        <v>2020</v>
      </c>
      <c r="AD2839">
        <f t="shared" si="541"/>
        <v>9</v>
      </c>
      <c r="AE2839">
        <f t="shared" si="542"/>
        <v>2020</v>
      </c>
      <c r="AF2839">
        <f t="shared" si="543"/>
        <v>1</v>
      </c>
      <c r="AG2839" t="str">
        <f>VLOOKUP(F2839,vlookup!$A$2:$E$660,2,0)</f>
        <v>Retained</v>
      </c>
      <c r="AH2839" t="str">
        <f>VLOOKUP(F2839,vlookup!$A$2:$E$660,3,0)</f>
        <v>Service Contract</v>
      </c>
      <c r="AI2839" t="str">
        <f>VLOOKUP(F2839,vlookup!$A$2:$E$660,4,0)</f>
        <v>Used Car Programs</v>
      </c>
      <c r="AJ2839" t="str">
        <f>VLOOKUP(F2839,vlookup!$A$2:$E$660,5,0)</f>
        <v>High Mileage</v>
      </c>
      <c r="AL2839">
        <f t="shared" si="544"/>
        <v>47</v>
      </c>
      <c r="AM2839">
        <f t="shared" si="545"/>
        <v>256</v>
      </c>
      <c r="AN2839">
        <f t="shared" si="546"/>
        <v>3324</v>
      </c>
      <c r="AO2839" t="str">
        <f t="shared" si="547"/>
        <v/>
      </c>
      <c r="AP2839" t="str">
        <f t="shared" si="548"/>
        <v/>
      </c>
      <c r="AQ2839" t="str">
        <f t="shared" si="549"/>
        <v/>
      </c>
      <c r="AR2839">
        <f t="shared" si="550"/>
        <v>-40.22</v>
      </c>
      <c r="AS2839" t="str">
        <f t="shared" si="551"/>
        <v>EVV92672A0-1</v>
      </c>
      <c r="AT2839" t="str">
        <f>IFERROR(IF(VLOOKUP(Y2839,vlookup!$I$2:$J$9,1,0)=Y2839,VLOOKUP(Y2839,vlookup!$I$2:$J$9,2,0),PROPER(Y2839)),PROPER(Y2839))</f>
        <v>Parts</v>
      </c>
      <c r="AU2839" t="str">
        <f>IFERROR(IF(B2839=VLOOKUP(B2839,vlookup!$L$2:$L$10,1,0),"Yes","No"),"No")</f>
        <v>No</v>
      </c>
    </row>
    <row r="2840" spans="1:47" ht="14.45" customHeight="1" x14ac:dyDescent="0.25">
      <c r="A2840" t="s">
        <v>1945</v>
      </c>
      <c r="B2840" s="31" t="s">
        <v>1946</v>
      </c>
      <c r="C2840">
        <v>1</v>
      </c>
      <c r="D2840">
        <v>1</v>
      </c>
      <c r="E2840" t="s">
        <v>382</v>
      </c>
      <c r="F2840" t="s">
        <v>464</v>
      </c>
      <c r="G2840" t="s">
        <v>1107</v>
      </c>
      <c r="H2840" t="s">
        <v>1947</v>
      </c>
      <c r="I2840">
        <v>96921</v>
      </c>
      <c r="J2840" s="19">
        <v>43839</v>
      </c>
      <c r="K2840" s="19">
        <v>43887</v>
      </c>
      <c r="L2840">
        <v>202002</v>
      </c>
      <c r="M2840" s="19">
        <v>43862</v>
      </c>
      <c r="N2840">
        <v>24617</v>
      </c>
      <c r="O2840" t="s">
        <v>1070</v>
      </c>
      <c r="P2840" t="s">
        <v>1948</v>
      </c>
      <c r="Q2840" t="s">
        <v>924</v>
      </c>
      <c r="R2840">
        <v>23447</v>
      </c>
      <c r="S2840" s="19">
        <v>44095</v>
      </c>
      <c r="T2840">
        <v>100245</v>
      </c>
      <c r="U2840" t="s">
        <v>356</v>
      </c>
      <c r="V2840" s="19">
        <v>44099</v>
      </c>
      <c r="W2840" t="s">
        <v>3329</v>
      </c>
      <c r="X2840" t="s">
        <v>3330</v>
      </c>
      <c r="Y2840" t="s">
        <v>95</v>
      </c>
      <c r="Z2840" t="s">
        <v>366</v>
      </c>
      <c r="AA2840" s="29">
        <v>-26.43</v>
      </c>
      <c r="AB2840">
        <v>0</v>
      </c>
      <c r="AC2840">
        <f t="shared" si="540"/>
        <v>2020</v>
      </c>
      <c r="AD2840">
        <f t="shared" si="541"/>
        <v>9</v>
      </c>
      <c r="AE2840">
        <f t="shared" si="542"/>
        <v>2020</v>
      </c>
      <c r="AF2840">
        <f t="shared" si="543"/>
        <v>1</v>
      </c>
      <c r="AG2840" t="str">
        <f>VLOOKUP(F2840,vlookup!$A$2:$E$660,2,0)</f>
        <v>Retained</v>
      </c>
      <c r="AH2840" t="str">
        <f>VLOOKUP(F2840,vlookup!$A$2:$E$660,3,0)</f>
        <v>Service Contract</v>
      </c>
      <c r="AI2840" t="str">
        <f>VLOOKUP(F2840,vlookup!$A$2:$E$660,4,0)</f>
        <v>Used Car Programs</v>
      </c>
      <c r="AJ2840" t="str">
        <f>VLOOKUP(F2840,vlookup!$A$2:$E$660,5,0)</f>
        <v>High Mileage</v>
      </c>
      <c r="AL2840">
        <f t="shared" si="544"/>
        <v>47</v>
      </c>
      <c r="AM2840">
        <f t="shared" si="545"/>
        <v>256</v>
      </c>
      <c r="AN2840">
        <f t="shared" si="546"/>
        <v>3324</v>
      </c>
      <c r="AO2840" t="str">
        <f t="shared" si="547"/>
        <v/>
      </c>
      <c r="AP2840" t="str">
        <f t="shared" si="548"/>
        <v/>
      </c>
      <c r="AQ2840" t="str">
        <f t="shared" si="549"/>
        <v/>
      </c>
      <c r="AR2840">
        <f t="shared" si="550"/>
        <v>-26.43</v>
      </c>
      <c r="AS2840" t="str">
        <f t="shared" si="551"/>
        <v>EVV92672A0-1</v>
      </c>
      <c r="AT2840" t="str">
        <f>IFERROR(IF(VLOOKUP(Y2840,vlookup!$I$2:$J$9,1,0)=Y2840,VLOOKUP(Y2840,vlookup!$I$2:$J$9,2,0),PROPER(Y2840)),PROPER(Y2840))</f>
        <v>Parts</v>
      </c>
      <c r="AU2840" t="str">
        <f>IFERROR(IF(B2840=VLOOKUP(B2840,vlookup!$L$2:$L$10,1,0),"Yes","No"),"No")</f>
        <v>No</v>
      </c>
    </row>
    <row r="2841" spans="1:47" ht="14.45" customHeight="1" x14ac:dyDescent="0.25">
      <c r="A2841" t="s">
        <v>1945</v>
      </c>
      <c r="B2841" s="31" t="s">
        <v>1946</v>
      </c>
      <c r="C2841">
        <v>1</v>
      </c>
      <c r="D2841">
        <v>1</v>
      </c>
      <c r="E2841" t="s">
        <v>382</v>
      </c>
      <c r="F2841" t="s">
        <v>464</v>
      </c>
      <c r="G2841" t="s">
        <v>1107</v>
      </c>
      <c r="H2841" t="s">
        <v>1947</v>
      </c>
      <c r="I2841">
        <v>96921</v>
      </c>
      <c r="J2841" s="19">
        <v>43839</v>
      </c>
      <c r="K2841" s="19">
        <v>43887</v>
      </c>
      <c r="L2841">
        <v>202002</v>
      </c>
      <c r="M2841" s="19">
        <v>43862</v>
      </c>
      <c r="N2841">
        <v>24617</v>
      </c>
      <c r="O2841" t="s">
        <v>1070</v>
      </c>
      <c r="P2841" t="s">
        <v>1948</v>
      </c>
      <c r="Q2841" t="s">
        <v>924</v>
      </c>
      <c r="R2841">
        <v>23447</v>
      </c>
      <c r="S2841" s="19">
        <v>44095</v>
      </c>
      <c r="T2841">
        <v>100245</v>
      </c>
      <c r="U2841" t="s">
        <v>356</v>
      </c>
      <c r="V2841" s="19">
        <v>44099</v>
      </c>
      <c r="W2841" t="s">
        <v>593</v>
      </c>
      <c r="X2841" t="s">
        <v>594</v>
      </c>
      <c r="Y2841" t="s">
        <v>95</v>
      </c>
      <c r="Z2841" t="s">
        <v>364</v>
      </c>
      <c r="AA2841" s="29">
        <v>-55.93</v>
      </c>
      <c r="AB2841">
        <v>0</v>
      </c>
      <c r="AC2841">
        <f t="shared" si="540"/>
        <v>2020</v>
      </c>
      <c r="AD2841">
        <f t="shared" si="541"/>
        <v>9</v>
      </c>
      <c r="AE2841">
        <f t="shared" si="542"/>
        <v>2020</v>
      </c>
      <c r="AF2841">
        <f t="shared" si="543"/>
        <v>1</v>
      </c>
      <c r="AG2841" t="str">
        <f>VLOOKUP(F2841,vlookup!$A$2:$E$660,2,0)</f>
        <v>Retained</v>
      </c>
      <c r="AH2841" t="str">
        <f>VLOOKUP(F2841,vlookup!$A$2:$E$660,3,0)</f>
        <v>Service Contract</v>
      </c>
      <c r="AI2841" t="str">
        <f>VLOOKUP(F2841,vlookup!$A$2:$E$660,4,0)</f>
        <v>Used Car Programs</v>
      </c>
      <c r="AJ2841" t="str">
        <f>VLOOKUP(F2841,vlookup!$A$2:$E$660,5,0)</f>
        <v>High Mileage</v>
      </c>
      <c r="AL2841">
        <f t="shared" si="544"/>
        <v>47</v>
      </c>
      <c r="AM2841">
        <f t="shared" si="545"/>
        <v>256</v>
      </c>
      <c r="AN2841">
        <f t="shared" si="546"/>
        <v>3324</v>
      </c>
      <c r="AO2841" t="str">
        <f t="shared" si="547"/>
        <v/>
      </c>
      <c r="AP2841" t="str">
        <f t="shared" si="548"/>
        <v/>
      </c>
      <c r="AQ2841" t="str">
        <f t="shared" si="549"/>
        <v/>
      </c>
      <c r="AR2841">
        <f t="shared" si="550"/>
        <v>-55.93</v>
      </c>
      <c r="AS2841" t="str">
        <f t="shared" si="551"/>
        <v>EVV92672A0-1</v>
      </c>
      <c r="AT2841" t="str">
        <f>IFERROR(IF(VLOOKUP(Y2841,vlookup!$I$2:$J$9,1,0)=Y2841,VLOOKUP(Y2841,vlookup!$I$2:$J$9,2,0),PROPER(Y2841)),PROPER(Y2841))</f>
        <v>Parts</v>
      </c>
      <c r="AU2841" t="str">
        <f>IFERROR(IF(B2841=VLOOKUP(B2841,vlookup!$L$2:$L$10,1,0),"Yes","No"),"No")</f>
        <v>No</v>
      </c>
    </row>
    <row r="2842" spans="1:47" ht="14.45" customHeight="1" x14ac:dyDescent="0.25">
      <c r="A2842" t="s">
        <v>1945</v>
      </c>
      <c r="B2842" s="31" t="s">
        <v>1946</v>
      </c>
      <c r="C2842">
        <v>1</v>
      </c>
      <c r="D2842">
        <v>1</v>
      </c>
      <c r="E2842" t="s">
        <v>382</v>
      </c>
      <c r="F2842" t="s">
        <v>464</v>
      </c>
      <c r="G2842" t="s">
        <v>1107</v>
      </c>
      <c r="H2842" t="s">
        <v>1947</v>
      </c>
      <c r="I2842">
        <v>96921</v>
      </c>
      <c r="J2842" s="19">
        <v>43839</v>
      </c>
      <c r="K2842" s="19">
        <v>43887</v>
      </c>
      <c r="L2842">
        <v>202002</v>
      </c>
      <c r="M2842" s="19">
        <v>43862</v>
      </c>
      <c r="N2842">
        <v>24617</v>
      </c>
      <c r="O2842" t="s">
        <v>1070</v>
      </c>
      <c r="P2842" t="s">
        <v>1948</v>
      </c>
      <c r="Q2842" t="s">
        <v>924</v>
      </c>
      <c r="R2842">
        <v>23447</v>
      </c>
      <c r="S2842" s="19">
        <v>44095</v>
      </c>
      <c r="T2842">
        <v>100245</v>
      </c>
      <c r="U2842" t="s">
        <v>356</v>
      </c>
      <c r="V2842" s="19">
        <v>44099</v>
      </c>
      <c r="W2842" t="s">
        <v>988</v>
      </c>
      <c r="X2842" t="s">
        <v>989</v>
      </c>
      <c r="Y2842" t="s">
        <v>95</v>
      </c>
      <c r="Z2842" t="s">
        <v>364</v>
      </c>
      <c r="AA2842" s="29">
        <v>-61.13</v>
      </c>
      <c r="AB2842">
        <v>0</v>
      </c>
      <c r="AC2842">
        <f t="shared" si="540"/>
        <v>2020</v>
      </c>
      <c r="AD2842">
        <f t="shared" si="541"/>
        <v>9</v>
      </c>
      <c r="AE2842">
        <f t="shared" si="542"/>
        <v>2020</v>
      </c>
      <c r="AF2842">
        <f t="shared" si="543"/>
        <v>1</v>
      </c>
      <c r="AG2842" t="str">
        <f>VLOOKUP(F2842,vlookup!$A$2:$E$660,2,0)</f>
        <v>Retained</v>
      </c>
      <c r="AH2842" t="str">
        <f>VLOOKUP(F2842,vlookup!$A$2:$E$660,3,0)</f>
        <v>Service Contract</v>
      </c>
      <c r="AI2842" t="str">
        <f>VLOOKUP(F2842,vlookup!$A$2:$E$660,4,0)</f>
        <v>Used Car Programs</v>
      </c>
      <c r="AJ2842" t="str">
        <f>VLOOKUP(F2842,vlookup!$A$2:$E$660,5,0)</f>
        <v>High Mileage</v>
      </c>
      <c r="AL2842">
        <f t="shared" si="544"/>
        <v>47</v>
      </c>
      <c r="AM2842">
        <f t="shared" si="545"/>
        <v>256</v>
      </c>
      <c r="AN2842">
        <f t="shared" si="546"/>
        <v>3324</v>
      </c>
      <c r="AO2842" t="str">
        <f t="shared" si="547"/>
        <v/>
      </c>
      <c r="AP2842" t="str">
        <f t="shared" si="548"/>
        <v/>
      </c>
      <c r="AQ2842" t="str">
        <f t="shared" si="549"/>
        <v/>
      </c>
      <c r="AR2842">
        <f t="shared" si="550"/>
        <v>-61.13</v>
      </c>
      <c r="AS2842" t="str">
        <f t="shared" si="551"/>
        <v>EVV92672A0-1</v>
      </c>
      <c r="AT2842" t="str">
        <f>IFERROR(IF(VLOOKUP(Y2842,vlookup!$I$2:$J$9,1,0)=Y2842,VLOOKUP(Y2842,vlookup!$I$2:$J$9,2,0),PROPER(Y2842)),PROPER(Y2842))</f>
        <v>Parts</v>
      </c>
      <c r="AU2842" t="str">
        <f>IFERROR(IF(B2842=VLOOKUP(B2842,vlookup!$L$2:$L$10,1,0),"Yes","No"),"No")</f>
        <v>No</v>
      </c>
    </row>
    <row r="2843" spans="1:47" ht="14.45" customHeight="1" x14ac:dyDescent="0.25">
      <c r="A2843" t="s">
        <v>1945</v>
      </c>
      <c r="B2843" s="31" t="s">
        <v>1946</v>
      </c>
      <c r="C2843">
        <v>1</v>
      </c>
      <c r="D2843">
        <v>1</v>
      </c>
      <c r="E2843" t="s">
        <v>382</v>
      </c>
      <c r="F2843" t="s">
        <v>464</v>
      </c>
      <c r="G2843" t="s">
        <v>1107</v>
      </c>
      <c r="H2843" t="s">
        <v>1947</v>
      </c>
      <c r="I2843">
        <v>96921</v>
      </c>
      <c r="J2843" s="19">
        <v>43839</v>
      </c>
      <c r="K2843" s="19">
        <v>43887</v>
      </c>
      <c r="L2843">
        <v>202002</v>
      </c>
      <c r="M2843" s="19">
        <v>43862</v>
      </c>
      <c r="N2843">
        <v>24617</v>
      </c>
      <c r="O2843" t="s">
        <v>1070</v>
      </c>
      <c r="P2843" t="s">
        <v>1948</v>
      </c>
      <c r="Q2843" t="s">
        <v>924</v>
      </c>
      <c r="R2843">
        <v>23447</v>
      </c>
      <c r="S2843" s="19">
        <v>44095</v>
      </c>
      <c r="T2843">
        <v>100245</v>
      </c>
      <c r="U2843" t="s">
        <v>356</v>
      </c>
      <c r="V2843" s="19">
        <v>44099</v>
      </c>
      <c r="W2843" t="s">
        <v>1040</v>
      </c>
      <c r="X2843" t="s">
        <v>1041</v>
      </c>
      <c r="Y2843" t="s">
        <v>95</v>
      </c>
      <c r="Z2843" t="s">
        <v>364</v>
      </c>
      <c r="AA2843" s="29">
        <v>-15.8</v>
      </c>
      <c r="AB2843">
        <v>0</v>
      </c>
      <c r="AC2843">
        <f t="shared" si="540"/>
        <v>2020</v>
      </c>
      <c r="AD2843">
        <f t="shared" si="541"/>
        <v>9</v>
      </c>
      <c r="AE2843">
        <f t="shared" si="542"/>
        <v>2020</v>
      </c>
      <c r="AF2843">
        <f t="shared" si="543"/>
        <v>1</v>
      </c>
      <c r="AG2843" t="str">
        <f>VLOOKUP(F2843,vlookup!$A$2:$E$660,2,0)</f>
        <v>Retained</v>
      </c>
      <c r="AH2843" t="str">
        <f>VLOOKUP(F2843,vlookup!$A$2:$E$660,3,0)</f>
        <v>Service Contract</v>
      </c>
      <c r="AI2843" t="str">
        <f>VLOOKUP(F2843,vlookup!$A$2:$E$660,4,0)</f>
        <v>Used Car Programs</v>
      </c>
      <c r="AJ2843" t="str">
        <f>VLOOKUP(F2843,vlookup!$A$2:$E$660,5,0)</f>
        <v>High Mileage</v>
      </c>
      <c r="AL2843">
        <f t="shared" si="544"/>
        <v>47</v>
      </c>
      <c r="AM2843">
        <f t="shared" si="545"/>
        <v>256</v>
      </c>
      <c r="AN2843">
        <f t="shared" si="546"/>
        <v>3324</v>
      </c>
      <c r="AO2843" t="str">
        <f t="shared" si="547"/>
        <v/>
      </c>
      <c r="AP2843" t="str">
        <f t="shared" si="548"/>
        <v/>
      </c>
      <c r="AQ2843" t="str">
        <f t="shared" si="549"/>
        <v/>
      </c>
      <c r="AR2843">
        <f t="shared" si="550"/>
        <v>-15.8</v>
      </c>
      <c r="AS2843" t="str">
        <f t="shared" si="551"/>
        <v>EVV92672A0-1</v>
      </c>
      <c r="AT2843" t="str">
        <f>IFERROR(IF(VLOOKUP(Y2843,vlookup!$I$2:$J$9,1,0)=Y2843,VLOOKUP(Y2843,vlookup!$I$2:$J$9,2,0),PROPER(Y2843)),PROPER(Y2843))</f>
        <v>Parts</v>
      </c>
      <c r="AU2843" t="str">
        <f>IFERROR(IF(B2843=VLOOKUP(B2843,vlookup!$L$2:$L$10,1,0),"Yes","No"),"No")</f>
        <v>No</v>
      </c>
    </row>
    <row r="2844" spans="1:47" ht="14.45" customHeight="1" x14ac:dyDescent="0.25">
      <c r="A2844" t="s">
        <v>1945</v>
      </c>
      <c r="B2844" s="31" t="s">
        <v>1946</v>
      </c>
      <c r="C2844">
        <v>2</v>
      </c>
      <c r="D2844">
        <v>1</v>
      </c>
      <c r="E2844" t="s">
        <v>382</v>
      </c>
      <c r="F2844" t="s">
        <v>464</v>
      </c>
      <c r="G2844" t="s">
        <v>1107</v>
      </c>
      <c r="H2844" t="s">
        <v>1947</v>
      </c>
      <c r="I2844">
        <v>96921</v>
      </c>
      <c r="J2844" s="19">
        <v>43839</v>
      </c>
      <c r="K2844" s="19">
        <v>43887</v>
      </c>
      <c r="L2844">
        <v>202002</v>
      </c>
      <c r="M2844" s="19">
        <v>43862</v>
      </c>
      <c r="N2844">
        <v>24617</v>
      </c>
      <c r="O2844" t="s">
        <v>1070</v>
      </c>
      <c r="P2844" t="s">
        <v>1949</v>
      </c>
      <c r="Q2844" t="s">
        <v>924</v>
      </c>
      <c r="R2844">
        <v>228577</v>
      </c>
      <c r="S2844" s="19">
        <v>44327</v>
      </c>
      <c r="T2844">
        <v>103185</v>
      </c>
      <c r="U2844" t="s">
        <v>356</v>
      </c>
      <c r="V2844" s="19">
        <v>44334</v>
      </c>
      <c r="W2844" t="s">
        <v>1040</v>
      </c>
      <c r="X2844" t="s">
        <v>1041</v>
      </c>
      <c r="Y2844" t="s">
        <v>95</v>
      </c>
      <c r="Z2844" t="s">
        <v>364</v>
      </c>
      <c r="AA2844" s="29">
        <v>-6.34</v>
      </c>
      <c r="AB2844">
        <v>0</v>
      </c>
      <c r="AC2844">
        <f t="shared" si="540"/>
        <v>2021</v>
      </c>
      <c r="AD2844">
        <f t="shared" si="541"/>
        <v>5</v>
      </c>
      <c r="AE2844">
        <f t="shared" si="542"/>
        <v>2020</v>
      </c>
      <c r="AF2844">
        <f t="shared" si="543"/>
        <v>1</v>
      </c>
      <c r="AG2844" t="str">
        <f>VLOOKUP(F2844,vlookup!$A$2:$E$660,2,0)</f>
        <v>Retained</v>
      </c>
      <c r="AH2844" t="str">
        <f>VLOOKUP(F2844,vlookup!$A$2:$E$660,3,0)</f>
        <v>Service Contract</v>
      </c>
      <c r="AI2844" t="str">
        <f>VLOOKUP(F2844,vlookup!$A$2:$E$660,4,0)</f>
        <v>Used Car Programs</v>
      </c>
      <c r="AJ2844" t="str">
        <f>VLOOKUP(F2844,vlookup!$A$2:$E$660,5,0)</f>
        <v>High Mileage</v>
      </c>
      <c r="AL2844">
        <f t="shared" si="544"/>
        <v>47</v>
      </c>
      <c r="AM2844">
        <f t="shared" si="545"/>
        <v>489</v>
      </c>
      <c r="AN2844">
        <f t="shared" si="546"/>
        <v>6264</v>
      </c>
      <c r="AO2844" t="str">
        <f t="shared" si="547"/>
        <v/>
      </c>
      <c r="AP2844" t="str">
        <f t="shared" si="548"/>
        <v/>
      </c>
      <c r="AQ2844" t="str">
        <f t="shared" si="549"/>
        <v/>
      </c>
      <c r="AR2844">
        <f t="shared" si="550"/>
        <v>-6.34</v>
      </c>
      <c r="AS2844" t="str">
        <f t="shared" si="551"/>
        <v>EVV92672A0-2</v>
      </c>
      <c r="AT2844" t="str">
        <f>IFERROR(IF(VLOOKUP(Y2844,vlookup!$I$2:$J$9,1,0)=Y2844,VLOOKUP(Y2844,vlookup!$I$2:$J$9,2,0),PROPER(Y2844)),PROPER(Y2844))</f>
        <v>Parts</v>
      </c>
      <c r="AU2844" t="str">
        <f>IFERROR(IF(B2844=VLOOKUP(B2844,vlookup!$L$2:$L$10,1,0),"Yes","No"),"No")</f>
        <v>No</v>
      </c>
    </row>
    <row r="2845" spans="1:47" ht="14.45" customHeight="1" x14ac:dyDescent="0.25">
      <c r="A2845" t="s">
        <v>1950</v>
      </c>
      <c r="B2845" s="31" t="s">
        <v>1951</v>
      </c>
      <c r="C2845">
        <v>1</v>
      </c>
      <c r="D2845">
        <v>1</v>
      </c>
      <c r="E2845" t="s">
        <v>382</v>
      </c>
      <c r="F2845" t="s">
        <v>464</v>
      </c>
      <c r="G2845" t="s">
        <v>1107</v>
      </c>
      <c r="H2845" t="s">
        <v>3715</v>
      </c>
      <c r="I2845">
        <v>47861</v>
      </c>
      <c r="J2845" s="19">
        <v>43354</v>
      </c>
      <c r="K2845" s="19">
        <v>43419</v>
      </c>
      <c r="L2845">
        <v>201811</v>
      </c>
      <c r="M2845" s="19">
        <v>43405</v>
      </c>
      <c r="N2845">
        <v>24616</v>
      </c>
      <c r="O2845" t="s">
        <v>1076</v>
      </c>
      <c r="P2845" t="s">
        <v>1208</v>
      </c>
      <c r="Q2845" t="s">
        <v>924</v>
      </c>
      <c r="R2845">
        <v>18994</v>
      </c>
      <c r="S2845" s="19">
        <v>43601</v>
      </c>
      <c r="T2845">
        <v>54295</v>
      </c>
      <c r="U2845" t="s">
        <v>356</v>
      </c>
      <c r="V2845" s="19">
        <v>43633</v>
      </c>
      <c r="W2845" t="s">
        <v>593</v>
      </c>
      <c r="X2845" t="s">
        <v>594</v>
      </c>
      <c r="Y2845" t="s">
        <v>95</v>
      </c>
      <c r="Z2845" t="s">
        <v>364</v>
      </c>
      <c r="AA2845" s="29">
        <v>-20.100000000000001</v>
      </c>
      <c r="AB2845">
        <v>0</v>
      </c>
      <c r="AC2845">
        <f t="shared" si="540"/>
        <v>2019</v>
      </c>
      <c r="AD2845">
        <f t="shared" si="541"/>
        <v>6</v>
      </c>
      <c r="AE2845">
        <f t="shared" si="542"/>
        <v>2018</v>
      </c>
      <c r="AF2845">
        <f t="shared" si="543"/>
        <v>9</v>
      </c>
      <c r="AG2845" t="str">
        <f>VLOOKUP(F2845,vlookup!$A$2:$E$660,2,0)</f>
        <v>Retained</v>
      </c>
      <c r="AH2845" t="str">
        <f>VLOOKUP(F2845,vlookup!$A$2:$E$660,3,0)</f>
        <v>Service Contract</v>
      </c>
      <c r="AI2845" t="str">
        <f>VLOOKUP(F2845,vlookup!$A$2:$E$660,4,0)</f>
        <v>Used Car Programs</v>
      </c>
      <c r="AJ2845" t="str">
        <f>VLOOKUP(F2845,vlookup!$A$2:$E$660,5,0)</f>
        <v>High Mileage</v>
      </c>
      <c r="AL2845">
        <f t="shared" si="544"/>
        <v>64</v>
      </c>
      <c r="AM2845">
        <f t="shared" si="545"/>
        <v>276</v>
      </c>
      <c r="AN2845">
        <f t="shared" si="546"/>
        <v>6434</v>
      </c>
      <c r="AO2845" t="str">
        <f t="shared" si="547"/>
        <v/>
      </c>
      <c r="AP2845" t="str">
        <f t="shared" si="548"/>
        <v/>
      </c>
      <c r="AQ2845" t="str">
        <f t="shared" si="549"/>
        <v/>
      </c>
      <c r="AR2845">
        <f t="shared" si="550"/>
        <v>-20.100000000000001</v>
      </c>
      <c r="AS2845" t="str">
        <f t="shared" si="551"/>
        <v>CDW24808I8-1</v>
      </c>
      <c r="AT2845" t="str">
        <f>IFERROR(IF(VLOOKUP(Y2845,vlookup!$I$2:$J$9,1,0)=Y2845,VLOOKUP(Y2845,vlookup!$I$2:$J$9,2,0),PROPER(Y2845)),PROPER(Y2845))</f>
        <v>Parts</v>
      </c>
      <c r="AU2845" t="str">
        <f>IFERROR(IF(B2845=VLOOKUP(B2845,vlookup!$L$2:$L$10,1,0),"Yes","No"),"No")</f>
        <v>No</v>
      </c>
    </row>
    <row r="2846" spans="1:47" ht="14.45" customHeight="1" x14ac:dyDescent="0.25">
      <c r="A2846" t="s">
        <v>1950</v>
      </c>
      <c r="B2846" s="31" t="s">
        <v>1951</v>
      </c>
      <c r="C2846">
        <v>1</v>
      </c>
      <c r="D2846">
        <v>1</v>
      </c>
      <c r="E2846" t="s">
        <v>382</v>
      </c>
      <c r="F2846" t="s">
        <v>464</v>
      </c>
      <c r="G2846" t="s">
        <v>1107</v>
      </c>
      <c r="H2846" t="s">
        <v>3715</v>
      </c>
      <c r="I2846">
        <v>47861</v>
      </c>
      <c r="J2846" s="19">
        <v>43354</v>
      </c>
      <c r="K2846" s="19">
        <v>43419</v>
      </c>
      <c r="L2846">
        <v>201811</v>
      </c>
      <c r="M2846" s="19">
        <v>43405</v>
      </c>
      <c r="N2846">
        <v>24616</v>
      </c>
      <c r="O2846" t="s">
        <v>1076</v>
      </c>
      <c r="P2846" t="s">
        <v>1208</v>
      </c>
      <c r="Q2846" t="s">
        <v>924</v>
      </c>
      <c r="R2846">
        <v>18994</v>
      </c>
      <c r="S2846" s="19">
        <v>43601</v>
      </c>
      <c r="T2846">
        <v>54295</v>
      </c>
      <c r="U2846" t="s">
        <v>356</v>
      </c>
      <c r="V2846" s="19">
        <v>43633</v>
      </c>
      <c r="W2846" t="s">
        <v>587</v>
      </c>
      <c r="X2846" t="s">
        <v>588</v>
      </c>
      <c r="Y2846" t="s">
        <v>95</v>
      </c>
      <c r="Z2846" t="s">
        <v>364</v>
      </c>
      <c r="AA2846" s="29">
        <v>-458.92</v>
      </c>
      <c r="AB2846">
        <v>0</v>
      </c>
      <c r="AC2846">
        <f t="shared" si="540"/>
        <v>2019</v>
      </c>
      <c r="AD2846">
        <f t="shared" si="541"/>
        <v>6</v>
      </c>
      <c r="AE2846">
        <f t="shared" si="542"/>
        <v>2018</v>
      </c>
      <c r="AF2846">
        <f t="shared" si="543"/>
        <v>9</v>
      </c>
      <c r="AG2846" t="str">
        <f>VLOOKUP(F2846,vlookup!$A$2:$E$660,2,0)</f>
        <v>Retained</v>
      </c>
      <c r="AH2846" t="str">
        <f>VLOOKUP(F2846,vlookup!$A$2:$E$660,3,0)</f>
        <v>Service Contract</v>
      </c>
      <c r="AI2846" t="str">
        <f>VLOOKUP(F2846,vlookup!$A$2:$E$660,4,0)</f>
        <v>Used Car Programs</v>
      </c>
      <c r="AJ2846" t="str">
        <f>VLOOKUP(F2846,vlookup!$A$2:$E$660,5,0)</f>
        <v>High Mileage</v>
      </c>
      <c r="AL2846">
        <f t="shared" si="544"/>
        <v>64</v>
      </c>
      <c r="AM2846">
        <f t="shared" si="545"/>
        <v>276</v>
      </c>
      <c r="AN2846">
        <f t="shared" si="546"/>
        <v>6434</v>
      </c>
      <c r="AO2846" t="str">
        <f t="shared" si="547"/>
        <v/>
      </c>
      <c r="AP2846" t="str">
        <f t="shared" si="548"/>
        <v/>
      </c>
      <c r="AQ2846" t="str">
        <f t="shared" si="549"/>
        <v/>
      </c>
      <c r="AR2846">
        <f t="shared" si="550"/>
        <v>-458.92</v>
      </c>
      <c r="AS2846" t="str">
        <f t="shared" si="551"/>
        <v>CDW24808I8-1</v>
      </c>
      <c r="AT2846" t="str">
        <f>IFERROR(IF(VLOOKUP(Y2846,vlookup!$I$2:$J$9,1,0)=Y2846,VLOOKUP(Y2846,vlookup!$I$2:$J$9,2,0),PROPER(Y2846)),PROPER(Y2846))</f>
        <v>Parts</v>
      </c>
      <c r="AU2846" t="str">
        <f>IFERROR(IF(B2846=VLOOKUP(B2846,vlookup!$L$2:$L$10,1,0),"Yes","No"),"No")</f>
        <v>No</v>
      </c>
    </row>
    <row r="2847" spans="1:47" ht="14.45" customHeight="1" x14ac:dyDescent="0.25">
      <c r="A2847" t="s">
        <v>1950</v>
      </c>
      <c r="B2847" s="31" t="s">
        <v>1951</v>
      </c>
      <c r="C2847">
        <v>1</v>
      </c>
      <c r="D2847">
        <v>1</v>
      </c>
      <c r="E2847" t="s">
        <v>382</v>
      </c>
      <c r="F2847" t="s">
        <v>464</v>
      </c>
      <c r="G2847" t="s">
        <v>1107</v>
      </c>
      <c r="H2847" t="s">
        <v>3715</v>
      </c>
      <c r="I2847">
        <v>47861</v>
      </c>
      <c r="J2847" s="19">
        <v>43354</v>
      </c>
      <c r="K2847" s="19">
        <v>43419</v>
      </c>
      <c r="L2847">
        <v>201811</v>
      </c>
      <c r="M2847" s="19">
        <v>43405</v>
      </c>
      <c r="N2847">
        <v>24616</v>
      </c>
      <c r="O2847" t="s">
        <v>1076</v>
      </c>
      <c r="P2847" t="s">
        <v>1208</v>
      </c>
      <c r="Q2847" t="s">
        <v>924</v>
      </c>
      <c r="R2847">
        <v>18994</v>
      </c>
      <c r="S2847" s="19">
        <v>43601</v>
      </c>
      <c r="T2847">
        <v>54295</v>
      </c>
      <c r="U2847" t="s">
        <v>356</v>
      </c>
      <c r="V2847" s="19">
        <v>43633</v>
      </c>
      <c r="W2847" t="s">
        <v>3448</v>
      </c>
      <c r="X2847" t="s">
        <v>3449</v>
      </c>
      <c r="Y2847" t="s">
        <v>95</v>
      </c>
      <c r="Z2847" t="s">
        <v>364</v>
      </c>
      <c r="AA2847" s="29">
        <v>-216.34</v>
      </c>
      <c r="AB2847">
        <v>0</v>
      </c>
      <c r="AC2847">
        <f t="shared" si="540"/>
        <v>2019</v>
      </c>
      <c r="AD2847">
        <f t="shared" si="541"/>
        <v>6</v>
      </c>
      <c r="AE2847">
        <f t="shared" si="542"/>
        <v>2018</v>
      </c>
      <c r="AF2847">
        <f t="shared" si="543"/>
        <v>9</v>
      </c>
      <c r="AG2847" t="str">
        <f>VLOOKUP(F2847,vlookup!$A$2:$E$660,2,0)</f>
        <v>Retained</v>
      </c>
      <c r="AH2847" t="str">
        <f>VLOOKUP(F2847,vlookup!$A$2:$E$660,3,0)</f>
        <v>Service Contract</v>
      </c>
      <c r="AI2847" t="str">
        <f>VLOOKUP(F2847,vlookup!$A$2:$E$660,4,0)</f>
        <v>Used Car Programs</v>
      </c>
      <c r="AJ2847" t="str">
        <f>VLOOKUP(F2847,vlookup!$A$2:$E$660,5,0)</f>
        <v>High Mileage</v>
      </c>
      <c r="AL2847">
        <f t="shared" si="544"/>
        <v>64</v>
      </c>
      <c r="AM2847">
        <f t="shared" si="545"/>
        <v>276</v>
      </c>
      <c r="AN2847">
        <f t="shared" si="546"/>
        <v>6434</v>
      </c>
      <c r="AO2847" t="str">
        <f t="shared" si="547"/>
        <v/>
      </c>
      <c r="AP2847" t="str">
        <f t="shared" si="548"/>
        <v/>
      </c>
      <c r="AQ2847" t="str">
        <f t="shared" si="549"/>
        <v/>
      </c>
      <c r="AR2847">
        <f t="shared" si="550"/>
        <v>-216.34</v>
      </c>
      <c r="AS2847" t="str">
        <f t="shared" si="551"/>
        <v>CDW24808I8-1</v>
      </c>
      <c r="AT2847" t="str">
        <f>IFERROR(IF(VLOOKUP(Y2847,vlookup!$I$2:$J$9,1,0)=Y2847,VLOOKUP(Y2847,vlookup!$I$2:$J$9,2,0),PROPER(Y2847)),PROPER(Y2847))</f>
        <v>Parts</v>
      </c>
      <c r="AU2847" t="str">
        <f>IFERROR(IF(B2847=VLOOKUP(B2847,vlookup!$L$2:$L$10,1,0),"Yes","No"),"No")</f>
        <v>No</v>
      </c>
    </row>
    <row r="2848" spans="1:47" ht="14.45" customHeight="1" x14ac:dyDescent="0.25">
      <c r="A2848" t="s">
        <v>1950</v>
      </c>
      <c r="B2848" s="31" t="s">
        <v>1951</v>
      </c>
      <c r="C2848">
        <v>1</v>
      </c>
      <c r="D2848">
        <v>1</v>
      </c>
      <c r="E2848" t="s">
        <v>382</v>
      </c>
      <c r="F2848" t="s">
        <v>464</v>
      </c>
      <c r="G2848" t="s">
        <v>1107</v>
      </c>
      <c r="H2848" t="s">
        <v>3715</v>
      </c>
      <c r="I2848">
        <v>47861</v>
      </c>
      <c r="J2848" s="19">
        <v>43354</v>
      </c>
      <c r="K2848" s="19">
        <v>43419</v>
      </c>
      <c r="L2848">
        <v>201811</v>
      </c>
      <c r="M2848" s="19">
        <v>43405</v>
      </c>
      <c r="N2848">
        <v>24616</v>
      </c>
      <c r="O2848" t="s">
        <v>1076</v>
      </c>
      <c r="P2848" t="s">
        <v>1208</v>
      </c>
      <c r="Q2848" t="s">
        <v>924</v>
      </c>
      <c r="R2848">
        <v>18994</v>
      </c>
      <c r="S2848" s="19">
        <v>43601</v>
      </c>
      <c r="T2848">
        <v>54295</v>
      </c>
      <c r="U2848" t="s">
        <v>356</v>
      </c>
      <c r="V2848" s="19">
        <v>43633</v>
      </c>
      <c r="W2848" t="s">
        <v>3450</v>
      </c>
      <c r="X2848" t="s">
        <v>3451</v>
      </c>
      <c r="Y2848" t="s">
        <v>95</v>
      </c>
      <c r="Z2848" t="s">
        <v>364</v>
      </c>
      <c r="AA2848" s="29">
        <v>-658.11</v>
      </c>
      <c r="AB2848">
        <v>0</v>
      </c>
      <c r="AC2848">
        <f t="shared" si="540"/>
        <v>2019</v>
      </c>
      <c r="AD2848">
        <f t="shared" si="541"/>
        <v>6</v>
      </c>
      <c r="AE2848">
        <f t="shared" si="542"/>
        <v>2018</v>
      </c>
      <c r="AF2848">
        <f t="shared" si="543"/>
        <v>9</v>
      </c>
      <c r="AG2848" t="str">
        <f>VLOOKUP(F2848,vlookup!$A$2:$E$660,2,0)</f>
        <v>Retained</v>
      </c>
      <c r="AH2848" t="str">
        <f>VLOOKUP(F2848,vlookup!$A$2:$E$660,3,0)</f>
        <v>Service Contract</v>
      </c>
      <c r="AI2848" t="str">
        <f>VLOOKUP(F2848,vlookup!$A$2:$E$660,4,0)</f>
        <v>Used Car Programs</v>
      </c>
      <c r="AJ2848" t="str">
        <f>VLOOKUP(F2848,vlookup!$A$2:$E$660,5,0)</f>
        <v>High Mileage</v>
      </c>
      <c r="AL2848">
        <f t="shared" si="544"/>
        <v>64</v>
      </c>
      <c r="AM2848">
        <f t="shared" si="545"/>
        <v>276</v>
      </c>
      <c r="AN2848">
        <f t="shared" si="546"/>
        <v>6434</v>
      </c>
      <c r="AO2848" t="str">
        <f t="shared" si="547"/>
        <v/>
      </c>
      <c r="AP2848" t="str">
        <f t="shared" si="548"/>
        <v/>
      </c>
      <c r="AQ2848" t="str">
        <f t="shared" si="549"/>
        <v/>
      </c>
      <c r="AR2848">
        <f t="shared" si="550"/>
        <v>-658.11</v>
      </c>
      <c r="AS2848" t="str">
        <f t="shared" si="551"/>
        <v>CDW24808I8-1</v>
      </c>
      <c r="AT2848" t="str">
        <f>IFERROR(IF(VLOOKUP(Y2848,vlookup!$I$2:$J$9,1,0)=Y2848,VLOOKUP(Y2848,vlookup!$I$2:$J$9,2,0),PROPER(Y2848)),PROPER(Y2848))</f>
        <v>Parts</v>
      </c>
      <c r="AU2848" t="str">
        <f>IFERROR(IF(B2848=VLOOKUP(B2848,vlookup!$L$2:$L$10,1,0),"Yes","No"),"No")</f>
        <v>No</v>
      </c>
    </row>
    <row r="2849" spans="1:47" ht="14.45" customHeight="1" x14ac:dyDescent="0.25">
      <c r="A2849" t="s">
        <v>1952</v>
      </c>
      <c r="B2849" s="31" t="s">
        <v>1953</v>
      </c>
      <c r="C2849">
        <v>1</v>
      </c>
      <c r="D2849">
        <v>1</v>
      </c>
      <c r="E2849" t="s">
        <v>382</v>
      </c>
      <c r="F2849" t="s">
        <v>238</v>
      </c>
      <c r="G2849" t="s">
        <v>1107</v>
      </c>
      <c r="H2849" t="s">
        <v>1954</v>
      </c>
      <c r="I2849">
        <v>125187</v>
      </c>
      <c r="J2849" s="19">
        <v>42147</v>
      </c>
      <c r="K2849" s="19">
        <v>42185</v>
      </c>
      <c r="L2849">
        <v>201506</v>
      </c>
      <c r="M2849" s="19">
        <v>42156</v>
      </c>
      <c r="N2849">
        <v>24616</v>
      </c>
      <c r="O2849" t="s">
        <v>1076</v>
      </c>
      <c r="P2849" t="s">
        <v>1955</v>
      </c>
      <c r="Q2849" t="s">
        <v>924</v>
      </c>
      <c r="R2849">
        <v>9738</v>
      </c>
      <c r="S2849" s="19">
        <v>42353</v>
      </c>
      <c r="T2849">
        <v>130526</v>
      </c>
      <c r="U2849" t="s">
        <v>357</v>
      </c>
      <c r="V2849" s="19">
        <v>42381</v>
      </c>
      <c r="W2849" t="s">
        <v>591</v>
      </c>
      <c r="X2849" t="s">
        <v>592</v>
      </c>
      <c r="Y2849" t="s">
        <v>95</v>
      </c>
      <c r="Z2849" t="s">
        <v>358</v>
      </c>
      <c r="AA2849" s="29">
        <v>-298.48</v>
      </c>
      <c r="AB2849">
        <v>0</v>
      </c>
      <c r="AC2849">
        <f t="shared" si="540"/>
        <v>2016</v>
      </c>
      <c r="AD2849">
        <f t="shared" si="541"/>
        <v>1</v>
      </c>
      <c r="AE2849">
        <f t="shared" si="542"/>
        <v>2015</v>
      </c>
      <c r="AF2849">
        <f t="shared" si="543"/>
        <v>5</v>
      </c>
      <c r="AG2849" t="str">
        <f>VLOOKUP(F2849,vlookup!$A$2:$E$660,2,0)</f>
        <v>Retained</v>
      </c>
      <c r="AH2849" t="str">
        <f>VLOOKUP(F2849,vlookup!$A$2:$E$660,3,0)</f>
        <v>Service Contract</v>
      </c>
      <c r="AI2849" t="str">
        <f>VLOOKUP(F2849,vlookup!$A$2:$E$660,4,0)</f>
        <v>Used Car Programs</v>
      </c>
      <c r="AJ2849" t="str">
        <f>VLOOKUP(F2849,vlookup!$A$2:$E$660,5,0)</f>
        <v>High Mileage</v>
      </c>
      <c r="AL2849">
        <f t="shared" si="544"/>
        <v>37</v>
      </c>
      <c r="AM2849">
        <f t="shared" si="545"/>
        <v>229</v>
      </c>
      <c r="AN2849">
        <f t="shared" si="546"/>
        <v>5339</v>
      </c>
      <c r="AO2849" t="str">
        <f t="shared" si="547"/>
        <v/>
      </c>
      <c r="AP2849" t="str">
        <f t="shared" si="548"/>
        <v/>
      </c>
      <c r="AQ2849" t="str">
        <f t="shared" si="549"/>
        <v/>
      </c>
      <c r="AR2849">
        <f t="shared" si="550"/>
        <v>-298.48</v>
      </c>
      <c r="AS2849" t="str">
        <f t="shared" si="551"/>
        <v>4WA60269E5Y-1</v>
      </c>
      <c r="AT2849" t="str">
        <f>IFERROR(IF(VLOOKUP(Y2849,vlookup!$I$2:$J$9,1,0)=Y2849,VLOOKUP(Y2849,vlookup!$I$2:$J$9,2,0),PROPER(Y2849)),PROPER(Y2849))</f>
        <v>Parts</v>
      </c>
      <c r="AU2849" t="str">
        <f>IFERROR(IF(B2849=VLOOKUP(B2849,vlookup!$L$2:$L$10,1,0),"Yes","No"),"No")</f>
        <v>No</v>
      </c>
    </row>
    <row r="2850" spans="1:47" ht="14.45" customHeight="1" x14ac:dyDescent="0.25">
      <c r="A2850" t="s">
        <v>1956</v>
      </c>
      <c r="B2850" s="31" t="s">
        <v>1957</v>
      </c>
      <c r="C2850">
        <v>1</v>
      </c>
      <c r="D2850">
        <v>1</v>
      </c>
      <c r="E2850" t="s">
        <v>382</v>
      </c>
      <c r="F2850" t="s">
        <v>205</v>
      </c>
      <c r="G2850" t="s">
        <v>1107</v>
      </c>
      <c r="H2850" t="s">
        <v>1954</v>
      </c>
      <c r="I2850">
        <v>73022</v>
      </c>
      <c r="J2850" s="19">
        <v>42477</v>
      </c>
      <c r="K2850" s="19">
        <v>42500</v>
      </c>
      <c r="L2850">
        <v>201605</v>
      </c>
      <c r="M2850" s="19">
        <v>42491</v>
      </c>
      <c r="N2850">
        <v>24617</v>
      </c>
      <c r="O2850" t="s">
        <v>1070</v>
      </c>
      <c r="P2850" t="s">
        <v>1958</v>
      </c>
      <c r="Q2850" t="s">
        <v>924</v>
      </c>
      <c r="R2850">
        <v>148973</v>
      </c>
      <c r="S2850" s="19">
        <v>42830</v>
      </c>
      <c r="T2850">
        <v>82040</v>
      </c>
      <c r="U2850" t="s">
        <v>356</v>
      </c>
      <c r="V2850" s="19">
        <v>42845</v>
      </c>
      <c r="W2850" t="s">
        <v>967</v>
      </c>
      <c r="X2850" t="s">
        <v>968</v>
      </c>
      <c r="Y2850" t="s">
        <v>95</v>
      </c>
      <c r="Z2850" t="s">
        <v>364</v>
      </c>
      <c r="AA2850" s="29">
        <v>-934.19</v>
      </c>
      <c r="AB2850">
        <v>0</v>
      </c>
      <c r="AC2850">
        <f t="shared" si="540"/>
        <v>2017</v>
      </c>
      <c r="AD2850">
        <f t="shared" si="541"/>
        <v>4</v>
      </c>
      <c r="AE2850">
        <f t="shared" si="542"/>
        <v>2016</v>
      </c>
      <c r="AF2850">
        <f t="shared" si="543"/>
        <v>4</v>
      </c>
      <c r="AG2850" t="str">
        <f>VLOOKUP(F2850,vlookup!$A$2:$E$660,2,0)</f>
        <v>Retained</v>
      </c>
      <c r="AH2850" t="str">
        <f>VLOOKUP(F2850,vlookup!$A$2:$E$660,3,0)</f>
        <v>Service Contract</v>
      </c>
      <c r="AI2850" t="str">
        <f>VLOOKUP(F2850,vlookup!$A$2:$E$660,4,0)</f>
        <v>Used Car Programs</v>
      </c>
      <c r="AJ2850" t="str">
        <f>VLOOKUP(F2850,vlookup!$A$2:$E$660,5,0)</f>
        <v>High Mileage</v>
      </c>
      <c r="AL2850">
        <f t="shared" si="544"/>
        <v>23</v>
      </c>
      <c r="AM2850">
        <f t="shared" si="545"/>
        <v>363</v>
      </c>
      <c r="AN2850">
        <f t="shared" si="546"/>
        <v>9018</v>
      </c>
      <c r="AO2850" t="str">
        <f t="shared" si="547"/>
        <v/>
      </c>
      <c r="AP2850" t="str">
        <f t="shared" si="548"/>
        <v/>
      </c>
      <c r="AQ2850" t="str">
        <f t="shared" si="549"/>
        <v/>
      </c>
      <c r="AR2850">
        <f t="shared" si="550"/>
        <v>-934.19</v>
      </c>
      <c r="AS2850" t="str">
        <f t="shared" si="551"/>
        <v>8WJ16354D6-1</v>
      </c>
      <c r="AT2850" t="str">
        <f>IFERROR(IF(VLOOKUP(Y2850,vlookup!$I$2:$J$9,1,0)=Y2850,VLOOKUP(Y2850,vlookup!$I$2:$J$9,2,0),PROPER(Y2850)),PROPER(Y2850))</f>
        <v>Parts</v>
      </c>
      <c r="AU2850" t="str">
        <f>IFERROR(IF(B2850=VLOOKUP(B2850,vlookup!$L$2:$L$10,1,0),"Yes","No"),"No")</f>
        <v>No</v>
      </c>
    </row>
    <row r="2851" spans="1:47" ht="14.45" customHeight="1" x14ac:dyDescent="0.25">
      <c r="A2851" t="s">
        <v>1956</v>
      </c>
      <c r="B2851" s="31" t="s">
        <v>1957</v>
      </c>
      <c r="C2851">
        <v>1</v>
      </c>
      <c r="D2851">
        <v>1</v>
      </c>
      <c r="E2851" t="s">
        <v>382</v>
      </c>
      <c r="F2851" t="s">
        <v>205</v>
      </c>
      <c r="G2851" t="s">
        <v>1107</v>
      </c>
      <c r="H2851" t="s">
        <v>1954</v>
      </c>
      <c r="I2851">
        <v>73022</v>
      </c>
      <c r="J2851" s="19">
        <v>42477</v>
      </c>
      <c r="K2851" s="19">
        <v>42500</v>
      </c>
      <c r="L2851">
        <v>201605</v>
      </c>
      <c r="M2851" s="19">
        <v>42491</v>
      </c>
      <c r="N2851">
        <v>24617</v>
      </c>
      <c r="O2851" t="s">
        <v>1070</v>
      </c>
      <c r="P2851" t="s">
        <v>1958</v>
      </c>
      <c r="Q2851" t="s">
        <v>924</v>
      </c>
      <c r="R2851">
        <v>148973</v>
      </c>
      <c r="S2851" s="19">
        <v>42830</v>
      </c>
      <c r="T2851">
        <v>82040</v>
      </c>
      <c r="U2851" t="s">
        <v>356</v>
      </c>
      <c r="V2851" s="19">
        <v>42845</v>
      </c>
      <c r="W2851" t="s">
        <v>961</v>
      </c>
      <c r="X2851" t="s">
        <v>962</v>
      </c>
      <c r="Y2851" t="s">
        <v>95</v>
      </c>
      <c r="Z2851" t="s">
        <v>364</v>
      </c>
      <c r="AA2851" s="29">
        <v>-441.36</v>
      </c>
      <c r="AB2851">
        <v>0</v>
      </c>
      <c r="AC2851">
        <f t="shared" si="540"/>
        <v>2017</v>
      </c>
      <c r="AD2851">
        <f t="shared" si="541"/>
        <v>4</v>
      </c>
      <c r="AE2851">
        <f t="shared" si="542"/>
        <v>2016</v>
      </c>
      <c r="AF2851">
        <f t="shared" si="543"/>
        <v>4</v>
      </c>
      <c r="AG2851" t="str">
        <f>VLOOKUP(F2851,vlookup!$A$2:$E$660,2,0)</f>
        <v>Retained</v>
      </c>
      <c r="AH2851" t="str">
        <f>VLOOKUP(F2851,vlookup!$A$2:$E$660,3,0)</f>
        <v>Service Contract</v>
      </c>
      <c r="AI2851" t="str">
        <f>VLOOKUP(F2851,vlookup!$A$2:$E$660,4,0)</f>
        <v>Used Car Programs</v>
      </c>
      <c r="AJ2851" t="str">
        <f>VLOOKUP(F2851,vlookup!$A$2:$E$660,5,0)</f>
        <v>High Mileage</v>
      </c>
      <c r="AL2851">
        <f t="shared" si="544"/>
        <v>23</v>
      </c>
      <c r="AM2851">
        <f t="shared" si="545"/>
        <v>363</v>
      </c>
      <c r="AN2851">
        <f t="shared" si="546"/>
        <v>9018</v>
      </c>
      <c r="AO2851" t="str">
        <f t="shared" si="547"/>
        <v/>
      </c>
      <c r="AP2851" t="str">
        <f t="shared" si="548"/>
        <v/>
      </c>
      <c r="AQ2851" t="str">
        <f t="shared" si="549"/>
        <v/>
      </c>
      <c r="AR2851">
        <f t="shared" si="550"/>
        <v>-441.36</v>
      </c>
      <c r="AS2851" t="str">
        <f t="shared" si="551"/>
        <v>8WJ16354D6-1</v>
      </c>
      <c r="AT2851" t="str">
        <f>IFERROR(IF(VLOOKUP(Y2851,vlookup!$I$2:$J$9,1,0)=Y2851,VLOOKUP(Y2851,vlookup!$I$2:$J$9,2,0),PROPER(Y2851)),PROPER(Y2851))</f>
        <v>Parts</v>
      </c>
      <c r="AU2851" t="str">
        <f>IFERROR(IF(B2851=VLOOKUP(B2851,vlookup!$L$2:$L$10,1,0),"Yes","No"),"No")</f>
        <v>No</v>
      </c>
    </row>
    <row r="2852" spans="1:47" ht="14.45" customHeight="1" x14ac:dyDescent="0.25">
      <c r="A2852" t="s">
        <v>1956</v>
      </c>
      <c r="B2852" s="31" t="s">
        <v>1957</v>
      </c>
      <c r="C2852">
        <v>1</v>
      </c>
      <c r="D2852">
        <v>1</v>
      </c>
      <c r="E2852" t="s">
        <v>382</v>
      </c>
      <c r="F2852" t="s">
        <v>205</v>
      </c>
      <c r="G2852" t="s">
        <v>1107</v>
      </c>
      <c r="H2852" t="s">
        <v>1954</v>
      </c>
      <c r="I2852">
        <v>73022</v>
      </c>
      <c r="J2852" s="19">
        <v>42477</v>
      </c>
      <c r="K2852" s="19">
        <v>42500</v>
      </c>
      <c r="L2852">
        <v>201605</v>
      </c>
      <c r="M2852" s="19">
        <v>42491</v>
      </c>
      <c r="N2852">
        <v>24617</v>
      </c>
      <c r="O2852" t="s">
        <v>1070</v>
      </c>
      <c r="P2852" t="s">
        <v>1958</v>
      </c>
      <c r="Q2852" t="s">
        <v>924</v>
      </c>
      <c r="R2852">
        <v>148973</v>
      </c>
      <c r="S2852" s="19">
        <v>42830</v>
      </c>
      <c r="T2852">
        <v>82040</v>
      </c>
      <c r="U2852" t="s">
        <v>356</v>
      </c>
      <c r="V2852" s="19">
        <v>42845</v>
      </c>
      <c r="W2852" t="s">
        <v>1052</v>
      </c>
      <c r="X2852" t="s">
        <v>1053</v>
      </c>
      <c r="Y2852" t="s">
        <v>95</v>
      </c>
      <c r="Z2852" t="s">
        <v>364</v>
      </c>
      <c r="AA2852" s="29">
        <v>-3.44</v>
      </c>
      <c r="AB2852">
        <v>0</v>
      </c>
      <c r="AC2852">
        <f t="shared" si="540"/>
        <v>2017</v>
      </c>
      <c r="AD2852">
        <f t="shared" si="541"/>
        <v>4</v>
      </c>
      <c r="AE2852">
        <f t="shared" si="542"/>
        <v>2016</v>
      </c>
      <c r="AF2852">
        <f t="shared" si="543"/>
        <v>4</v>
      </c>
      <c r="AG2852" t="str">
        <f>VLOOKUP(F2852,vlookup!$A$2:$E$660,2,0)</f>
        <v>Retained</v>
      </c>
      <c r="AH2852" t="str">
        <f>VLOOKUP(F2852,vlookup!$A$2:$E$660,3,0)</f>
        <v>Service Contract</v>
      </c>
      <c r="AI2852" t="str">
        <f>VLOOKUP(F2852,vlookup!$A$2:$E$660,4,0)</f>
        <v>Used Car Programs</v>
      </c>
      <c r="AJ2852" t="str">
        <f>VLOOKUP(F2852,vlookup!$A$2:$E$660,5,0)</f>
        <v>High Mileage</v>
      </c>
      <c r="AL2852">
        <f t="shared" si="544"/>
        <v>23</v>
      </c>
      <c r="AM2852">
        <f t="shared" si="545"/>
        <v>363</v>
      </c>
      <c r="AN2852">
        <f t="shared" si="546"/>
        <v>9018</v>
      </c>
      <c r="AO2852" t="str">
        <f t="shared" si="547"/>
        <v/>
      </c>
      <c r="AP2852" t="str">
        <f t="shared" si="548"/>
        <v/>
      </c>
      <c r="AQ2852" t="str">
        <f t="shared" si="549"/>
        <v/>
      </c>
      <c r="AR2852">
        <f t="shared" si="550"/>
        <v>-3.44</v>
      </c>
      <c r="AS2852" t="str">
        <f t="shared" si="551"/>
        <v>8WJ16354D6-1</v>
      </c>
      <c r="AT2852" t="str">
        <f>IFERROR(IF(VLOOKUP(Y2852,vlookup!$I$2:$J$9,1,0)=Y2852,VLOOKUP(Y2852,vlookup!$I$2:$J$9,2,0),PROPER(Y2852)),PROPER(Y2852))</f>
        <v>Parts</v>
      </c>
      <c r="AU2852" t="str">
        <f>IFERROR(IF(B2852=VLOOKUP(B2852,vlookup!$L$2:$L$10,1,0),"Yes","No"),"No")</f>
        <v>No</v>
      </c>
    </row>
    <row r="2853" spans="1:47" ht="14.45" customHeight="1" x14ac:dyDescent="0.25">
      <c r="A2853" t="s">
        <v>1956</v>
      </c>
      <c r="B2853" s="31" t="s">
        <v>1957</v>
      </c>
      <c r="C2853">
        <v>1</v>
      </c>
      <c r="D2853">
        <v>1</v>
      </c>
      <c r="E2853" t="s">
        <v>382</v>
      </c>
      <c r="F2853" t="s">
        <v>205</v>
      </c>
      <c r="G2853" t="s">
        <v>1107</v>
      </c>
      <c r="H2853" t="s">
        <v>1954</v>
      </c>
      <c r="I2853">
        <v>73022</v>
      </c>
      <c r="J2853" s="19">
        <v>42477</v>
      </c>
      <c r="K2853" s="19">
        <v>42500</v>
      </c>
      <c r="L2853">
        <v>201605</v>
      </c>
      <c r="M2853" s="19">
        <v>42491</v>
      </c>
      <c r="N2853">
        <v>24617</v>
      </c>
      <c r="O2853" t="s">
        <v>1070</v>
      </c>
      <c r="P2853" t="s">
        <v>1958</v>
      </c>
      <c r="Q2853" t="s">
        <v>924</v>
      </c>
      <c r="R2853">
        <v>148973</v>
      </c>
      <c r="S2853" s="19">
        <v>42830</v>
      </c>
      <c r="T2853">
        <v>82040</v>
      </c>
      <c r="U2853" t="s">
        <v>356</v>
      </c>
      <c r="V2853" s="19">
        <v>42845</v>
      </c>
      <c r="W2853" t="s">
        <v>585</v>
      </c>
      <c r="X2853" t="s">
        <v>586</v>
      </c>
      <c r="Y2853" t="s">
        <v>95</v>
      </c>
      <c r="Z2853" t="s">
        <v>364</v>
      </c>
      <c r="AA2853" s="29">
        <v>-30.51</v>
      </c>
      <c r="AB2853">
        <v>0</v>
      </c>
      <c r="AC2853">
        <f t="shared" si="540"/>
        <v>2017</v>
      </c>
      <c r="AD2853">
        <f t="shared" si="541"/>
        <v>4</v>
      </c>
      <c r="AE2853">
        <f t="shared" si="542"/>
        <v>2016</v>
      </c>
      <c r="AF2853">
        <f t="shared" si="543"/>
        <v>4</v>
      </c>
      <c r="AG2853" t="str">
        <f>VLOOKUP(F2853,vlookup!$A$2:$E$660,2,0)</f>
        <v>Retained</v>
      </c>
      <c r="AH2853" t="str">
        <f>VLOOKUP(F2853,vlookup!$A$2:$E$660,3,0)</f>
        <v>Service Contract</v>
      </c>
      <c r="AI2853" t="str">
        <f>VLOOKUP(F2853,vlookup!$A$2:$E$660,4,0)</f>
        <v>Used Car Programs</v>
      </c>
      <c r="AJ2853" t="str">
        <f>VLOOKUP(F2853,vlookup!$A$2:$E$660,5,0)</f>
        <v>High Mileage</v>
      </c>
      <c r="AL2853">
        <f t="shared" si="544"/>
        <v>23</v>
      </c>
      <c r="AM2853">
        <f t="shared" si="545"/>
        <v>363</v>
      </c>
      <c r="AN2853">
        <f t="shared" si="546"/>
        <v>9018</v>
      </c>
      <c r="AO2853" t="str">
        <f t="shared" si="547"/>
        <v/>
      </c>
      <c r="AP2853" t="str">
        <f t="shared" si="548"/>
        <v/>
      </c>
      <c r="AQ2853" t="str">
        <f t="shared" si="549"/>
        <v/>
      </c>
      <c r="AR2853">
        <f t="shared" si="550"/>
        <v>-30.51</v>
      </c>
      <c r="AS2853" t="str">
        <f t="shared" si="551"/>
        <v>8WJ16354D6-1</v>
      </c>
      <c r="AT2853" t="str">
        <f>IFERROR(IF(VLOOKUP(Y2853,vlookup!$I$2:$J$9,1,0)=Y2853,VLOOKUP(Y2853,vlookup!$I$2:$J$9,2,0),PROPER(Y2853)),PROPER(Y2853))</f>
        <v>Parts</v>
      </c>
      <c r="AU2853" t="str">
        <f>IFERROR(IF(B2853=VLOOKUP(B2853,vlookup!$L$2:$L$10,1,0),"Yes","No"),"No")</f>
        <v>No</v>
      </c>
    </row>
    <row r="2854" spans="1:47" ht="14.45" customHeight="1" x14ac:dyDescent="0.25">
      <c r="A2854" t="s">
        <v>1956</v>
      </c>
      <c r="B2854" s="31" t="s">
        <v>1957</v>
      </c>
      <c r="C2854">
        <v>1</v>
      </c>
      <c r="D2854">
        <v>1</v>
      </c>
      <c r="E2854" t="s">
        <v>382</v>
      </c>
      <c r="F2854" t="s">
        <v>205</v>
      </c>
      <c r="G2854" t="s">
        <v>1107</v>
      </c>
      <c r="H2854" t="s">
        <v>1954</v>
      </c>
      <c r="I2854">
        <v>73022</v>
      </c>
      <c r="J2854" s="19">
        <v>42477</v>
      </c>
      <c r="K2854" s="19">
        <v>42500</v>
      </c>
      <c r="L2854">
        <v>201605</v>
      </c>
      <c r="M2854" s="19">
        <v>42491</v>
      </c>
      <c r="N2854">
        <v>24617</v>
      </c>
      <c r="O2854" t="s">
        <v>1070</v>
      </c>
      <c r="P2854" t="s">
        <v>1958</v>
      </c>
      <c r="Q2854" t="s">
        <v>924</v>
      </c>
      <c r="R2854">
        <v>148973</v>
      </c>
      <c r="S2854" s="19">
        <v>42830</v>
      </c>
      <c r="T2854">
        <v>82040</v>
      </c>
      <c r="U2854" t="s">
        <v>356</v>
      </c>
      <c r="V2854" s="19">
        <v>42845</v>
      </c>
      <c r="W2854" t="s">
        <v>610</v>
      </c>
      <c r="X2854" t="s">
        <v>611</v>
      </c>
      <c r="Y2854" t="s">
        <v>95</v>
      </c>
      <c r="Z2854" t="s">
        <v>364</v>
      </c>
      <c r="AA2854" s="29">
        <v>-144.96</v>
      </c>
      <c r="AB2854">
        <v>0</v>
      </c>
      <c r="AC2854">
        <f t="shared" si="540"/>
        <v>2017</v>
      </c>
      <c r="AD2854">
        <f t="shared" si="541"/>
        <v>4</v>
      </c>
      <c r="AE2854">
        <f t="shared" si="542"/>
        <v>2016</v>
      </c>
      <c r="AF2854">
        <f t="shared" si="543"/>
        <v>4</v>
      </c>
      <c r="AG2854" t="str">
        <f>VLOOKUP(F2854,vlookup!$A$2:$E$660,2,0)</f>
        <v>Retained</v>
      </c>
      <c r="AH2854" t="str">
        <f>VLOOKUP(F2854,vlookup!$A$2:$E$660,3,0)</f>
        <v>Service Contract</v>
      </c>
      <c r="AI2854" t="str">
        <f>VLOOKUP(F2854,vlookup!$A$2:$E$660,4,0)</f>
        <v>Used Car Programs</v>
      </c>
      <c r="AJ2854" t="str">
        <f>VLOOKUP(F2854,vlookup!$A$2:$E$660,5,0)</f>
        <v>High Mileage</v>
      </c>
      <c r="AL2854">
        <f t="shared" si="544"/>
        <v>23</v>
      </c>
      <c r="AM2854">
        <f t="shared" si="545"/>
        <v>363</v>
      </c>
      <c r="AN2854">
        <f t="shared" si="546"/>
        <v>9018</v>
      </c>
      <c r="AO2854" t="str">
        <f t="shared" si="547"/>
        <v/>
      </c>
      <c r="AP2854" t="str">
        <f t="shared" si="548"/>
        <v/>
      </c>
      <c r="AQ2854" t="str">
        <f t="shared" si="549"/>
        <v/>
      </c>
      <c r="AR2854">
        <f t="shared" si="550"/>
        <v>-144.96</v>
      </c>
      <c r="AS2854" t="str">
        <f t="shared" si="551"/>
        <v>8WJ16354D6-1</v>
      </c>
      <c r="AT2854" t="str">
        <f>IFERROR(IF(VLOOKUP(Y2854,vlookup!$I$2:$J$9,1,0)=Y2854,VLOOKUP(Y2854,vlookup!$I$2:$J$9,2,0),PROPER(Y2854)),PROPER(Y2854))</f>
        <v>Parts</v>
      </c>
      <c r="AU2854" t="str">
        <f>IFERROR(IF(B2854=VLOOKUP(B2854,vlookup!$L$2:$L$10,1,0),"Yes","No"),"No")</f>
        <v>No</v>
      </c>
    </row>
    <row r="2855" spans="1:47" ht="14.45" customHeight="1" x14ac:dyDescent="0.25">
      <c r="A2855" t="s">
        <v>1956</v>
      </c>
      <c r="B2855" s="31" t="s">
        <v>1957</v>
      </c>
      <c r="C2855">
        <v>1</v>
      </c>
      <c r="D2855">
        <v>1</v>
      </c>
      <c r="E2855" t="s">
        <v>382</v>
      </c>
      <c r="F2855" t="s">
        <v>205</v>
      </c>
      <c r="G2855" t="s">
        <v>1107</v>
      </c>
      <c r="H2855" t="s">
        <v>1954</v>
      </c>
      <c r="I2855">
        <v>73022</v>
      </c>
      <c r="J2855" s="19">
        <v>42477</v>
      </c>
      <c r="K2855" s="19">
        <v>42500</v>
      </c>
      <c r="L2855">
        <v>201605</v>
      </c>
      <c r="M2855" s="19">
        <v>42491</v>
      </c>
      <c r="N2855">
        <v>24617</v>
      </c>
      <c r="O2855" t="s">
        <v>1070</v>
      </c>
      <c r="P2855" t="s">
        <v>1958</v>
      </c>
      <c r="Q2855" t="s">
        <v>924</v>
      </c>
      <c r="R2855">
        <v>148973</v>
      </c>
      <c r="S2855" s="19">
        <v>42830</v>
      </c>
      <c r="T2855">
        <v>82040</v>
      </c>
      <c r="U2855" t="s">
        <v>356</v>
      </c>
      <c r="V2855" s="19">
        <v>42845</v>
      </c>
      <c r="W2855" t="s">
        <v>3452</v>
      </c>
      <c r="X2855" t="s">
        <v>3453</v>
      </c>
      <c r="Y2855" t="s">
        <v>95</v>
      </c>
      <c r="Z2855" t="s">
        <v>364</v>
      </c>
      <c r="AA2855" s="29">
        <v>-91.73</v>
      </c>
      <c r="AB2855">
        <v>0</v>
      </c>
      <c r="AC2855">
        <f t="shared" si="540"/>
        <v>2017</v>
      </c>
      <c r="AD2855">
        <f t="shared" si="541"/>
        <v>4</v>
      </c>
      <c r="AE2855">
        <f t="shared" si="542"/>
        <v>2016</v>
      </c>
      <c r="AF2855">
        <f t="shared" si="543"/>
        <v>4</v>
      </c>
      <c r="AG2855" t="str">
        <f>VLOOKUP(F2855,vlookup!$A$2:$E$660,2,0)</f>
        <v>Retained</v>
      </c>
      <c r="AH2855" t="str">
        <f>VLOOKUP(F2855,vlookup!$A$2:$E$660,3,0)</f>
        <v>Service Contract</v>
      </c>
      <c r="AI2855" t="str">
        <f>VLOOKUP(F2855,vlookup!$A$2:$E$660,4,0)</f>
        <v>Used Car Programs</v>
      </c>
      <c r="AJ2855" t="str">
        <f>VLOOKUP(F2855,vlookup!$A$2:$E$660,5,0)</f>
        <v>High Mileage</v>
      </c>
      <c r="AL2855">
        <f t="shared" si="544"/>
        <v>23</v>
      </c>
      <c r="AM2855">
        <f t="shared" si="545"/>
        <v>363</v>
      </c>
      <c r="AN2855">
        <f t="shared" si="546"/>
        <v>9018</v>
      </c>
      <c r="AO2855" t="str">
        <f t="shared" si="547"/>
        <v/>
      </c>
      <c r="AP2855" t="str">
        <f t="shared" si="548"/>
        <v/>
      </c>
      <c r="AQ2855" t="str">
        <f t="shared" si="549"/>
        <v/>
      </c>
      <c r="AR2855">
        <f t="shared" si="550"/>
        <v>-91.73</v>
      </c>
      <c r="AS2855" t="str">
        <f t="shared" si="551"/>
        <v>8WJ16354D6-1</v>
      </c>
      <c r="AT2855" t="str">
        <f>IFERROR(IF(VLOOKUP(Y2855,vlookup!$I$2:$J$9,1,0)=Y2855,VLOOKUP(Y2855,vlookup!$I$2:$J$9,2,0),PROPER(Y2855)),PROPER(Y2855))</f>
        <v>Parts</v>
      </c>
      <c r="AU2855" t="str">
        <f>IFERROR(IF(B2855=VLOOKUP(B2855,vlookup!$L$2:$L$10,1,0),"Yes","No"),"No")</f>
        <v>No</v>
      </c>
    </row>
    <row r="2856" spans="1:47" ht="14.45" customHeight="1" x14ac:dyDescent="0.25">
      <c r="A2856" t="s">
        <v>1956</v>
      </c>
      <c r="B2856" s="31" t="s">
        <v>1957</v>
      </c>
      <c r="C2856">
        <v>1</v>
      </c>
      <c r="D2856">
        <v>1</v>
      </c>
      <c r="E2856" t="s">
        <v>382</v>
      </c>
      <c r="F2856" t="s">
        <v>205</v>
      </c>
      <c r="G2856" t="s">
        <v>1107</v>
      </c>
      <c r="H2856" t="s">
        <v>1954</v>
      </c>
      <c r="I2856">
        <v>73022</v>
      </c>
      <c r="J2856" s="19">
        <v>42477</v>
      </c>
      <c r="K2856" s="19">
        <v>42500</v>
      </c>
      <c r="L2856">
        <v>201605</v>
      </c>
      <c r="M2856" s="19">
        <v>42491</v>
      </c>
      <c r="N2856">
        <v>24617</v>
      </c>
      <c r="O2856" t="s">
        <v>1070</v>
      </c>
      <c r="P2856" t="s">
        <v>1958</v>
      </c>
      <c r="Q2856" t="s">
        <v>924</v>
      </c>
      <c r="R2856">
        <v>148973</v>
      </c>
      <c r="S2856" s="19">
        <v>42830</v>
      </c>
      <c r="T2856">
        <v>82040</v>
      </c>
      <c r="U2856" t="s">
        <v>356</v>
      </c>
      <c r="V2856" s="19">
        <v>42845</v>
      </c>
      <c r="W2856" t="s">
        <v>612</v>
      </c>
      <c r="X2856" t="s">
        <v>613</v>
      </c>
      <c r="Y2856" t="s">
        <v>95</v>
      </c>
      <c r="Z2856" t="s">
        <v>364</v>
      </c>
      <c r="AA2856" s="29">
        <v>-157.02000000000001</v>
      </c>
      <c r="AB2856">
        <v>0</v>
      </c>
      <c r="AC2856">
        <f t="shared" si="540"/>
        <v>2017</v>
      </c>
      <c r="AD2856">
        <f t="shared" si="541"/>
        <v>4</v>
      </c>
      <c r="AE2856">
        <f t="shared" si="542"/>
        <v>2016</v>
      </c>
      <c r="AF2856">
        <f t="shared" si="543"/>
        <v>4</v>
      </c>
      <c r="AG2856" t="str">
        <f>VLOOKUP(F2856,vlookup!$A$2:$E$660,2,0)</f>
        <v>Retained</v>
      </c>
      <c r="AH2856" t="str">
        <f>VLOOKUP(F2856,vlookup!$A$2:$E$660,3,0)</f>
        <v>Service Contract</v>
      </c>
      <c r="AI2856" t="str">
        <f>VLOOKUP(F2856,vlookup!$A$2:$E$660,4,0)</f>
        <v>Used Car Programs</v>
      </c>
      <c r="AJ2856" t="str">
        <f>VLOOKUP(F2856,vlookup!$A$2:$E$660,5,0)</f>
        <v>High Mileage</v>
      </c>
      <c r="AL2856">
        <f t="shared" si="544"/>
        <v>23</v>
      </c>
      <c r="AM2856">
        <f t="shared" si="545"/>
        <v>363</v>
      </c>
      <c r="AN2856">
        <f t="shared" si="546"/>
        <v>9018</v>
      </c>
      <c r="AO2856" t="str">
        <f t="shared" si="547"/>
        <v/>
      </c>
      <c r="AP2856" t="str">
        <f t="shared" si="548"/>
        <v/>
      </c>
      <c r="AQ2856" t="str">
        <f t="shared" si="549"/>
        <v/>
      </c>
      <c r="AR2856">
        <f t="shared" si="550"/>
        <v>-157.02000000000001</v>
      </c>
      <c r="AS2856" t="str">
        <f t="shared" si="551"/>
        <v>8WJ16354D6-1</v>
      </c>
      <c r="AT2856" t="str">
        <f>IFERROR(IF(VLOOKUP(Y2856,vlookup!$I$2:$J$9,1,0)=Y2856,VLOOKUP(Y2856,vlookup!$I$2:$J$9,2,0),PROPER(Y2856)),PROPER(Y2856))</f>
        <v>Parts</v>
      </c>
      <c r="AU2856" t="str">
        <f>IFERROR(IF(B2856=VLOOKUP(B2856,vlookup!$L$2:$L$10,1,0),"Yes","No"),"No")</f>
        <v>No</v>
      </c>
    </row>
    <row r="2857" spans="1:47" ht="14.45" customHeight="1" x14ac:dyDescent="0.25">
      <c r="A2857" t="s">
        <v>1956</v>
      </c>
      <c r="B2857" s="31" t="s">
        <v>1957</v>
      </c>
      <c r="C2857">
        <v>1</v>
      </c>
      <c r="D2857">
        <v>1</v>
      </c>
      <c r="E2857" t="s">
        <v>382</v>
      </c>
      <c r="F2857" t="s">
        <v>205</v>
      </c>
      <c r="G2857" t="s">
        <v>1107</v>
      </c>
      <c r="H2857" t="s">
        <v>1954</v>
      </c>
      <c r="I2857">
        <v>73022</v>
      </c>
      <c r="J2857" s="19">
        <v>42477</v>
      </c>
      <c r="K2857" s="19">
        <v>42500</v>
      </c>
      <c r="L2857">
        <v>201605</v>
      </c>
      <c r="M2857" s="19">
        <v>42491</v>
      </c>
      <c r="N2857">
        <v>24617</v>
      </c>
      <c r="O2857" t="s">
        <v>1070</v>
      </c>
      <c r="P2857" t="s">
        <v>1958</v>
      </c>
      <c r="Q2857" t="s">
        <v>924</v>
      </c>
      <c r="R2857">
        <v>148973</v>
      </c>
      <c r="S2857" s="19">
        <v>42830</v>
      </c>
      <c r="T2857">
        <v>82040</v>
      </c>
      <c r="U2857" t="s">
        <v>356</v>
      </c>
      <c r="V2857" s="19">
        <v>42845</v>
      </c>
      <c r="W2857" t="s">
        <v>644</v>
      </c>
      <c r="X2857" t="s">
        <v>645</v>
      </c>
      <c r="Y2857" t="s">
        <v>95</v>
      </c>
      <c r="Z2857" t="s">
        <v>364</v>
      </c>
      <c r="AA2857" s="29">
        <v>-14.29</v>
      </c>
      <c r="AB2857">
        <v>0</v>
      </c>
      <c r="AC2857">
        <f t="shared" si="540"/>
        <v>2017</v>
      </c>
      <c r="AD2857">
        <f t="shared" si="541"/>
        <v>4</v>
      </c>
      <c r="AE2857">
        <f t="shared" si="542"/>
        <v>2016</v>
      </c>
      <c r="AF2857">
        <f t="shared" si="543"/>
        <v>4</v>
      </c>
      <c r="AG2857" t="str">
        <f>VLOOKUP(F2857,vlookup!$A$2:$E$660,2,0)</f>
        <v>Retained</v>
      </c>
      <c r="AH2857" t="str">
        <f>VLOOKUP(F2857,vlookup!$A$2:$E$660,3,0)</f>
        <v>Service Contract</v>
      </c>
      <c r="AI2857" t="str">
        <f>VLOOKUP(F2857,vlookup!$A$2:$E$660,4,0)</f>
        <v>Used Car Programs</v>
      </c>
      <c r="AJ2857" t="str">
        <f>VLOOKUP(F2857,vlookup!$A$2:$E$660,5,0)</f>
        <v>High Mileage</v>
      </c>
      <c r="AL2857">
        <f t="shared" si="544"/>
        <v>23</v>
      </c>
      <c r="AM2857">
        <f t="shared" si="545"/>
        <v>363</v>
      </c>
      <c r="AN2857">
        <f t="shared" si="546"/>
        <v>9018</v>
      </c>
      <c r="AO2857" t="str">
        <f t="shared" si="547"/>
        <v/>
      </c>
      <c r="AP2857" t="str">
        <f t="shared" si="548"/>
        <v/>
      </c>
      <c r="AQ2857" t="str">
        <f t="shared" si="549"/>
        <v/>
      </c>
      <c r="AR2857">
        <f t="shared" si="550"/>
        <v>-14.29</v>
      </c>
      <c r="AS2857" t="str">
        <f t="shared" si="551"/>
        <v>8WJ16354D6-1</v>
      </c>
      <c r="AT2857" t="str">
        <f>IFERROR(IF(VLOOKUP(Y2857,vlookup!$I$2:$J$9,1,0)=Y2857,VLOOKUP(Y2857,vlookup!$I$2:$J$9,2,0),PROPER(Y2857)),PROPER(Y2857))</f>
        <v>Parts</v>
      </c>
      <c r="AU2857" t="str">
        <f>IFERROR(IF(B2857=VLOOKUP(B2857,vlookup!$L$2:$L$10,1,0),"Yes","No"),"No")</f>
        <v>No</v>
      </c>
    </row>
    <row r="2858" spans="1:47" ht="14.45" customHeight="1" x14ac:dyDescent="0.25">
      <c r="A2858" t="s">
        <v>1959</v>
      </c>
      <c r="B2858" s="31" t="s">
        <v>3606</v>
      </c>
      <c r="C2858">
        <v>1</v>
      </c>
      <c r="D2858">
        <v>1</v>
      </c>
      <c r="E2858" t="s">
        <v>382</v>
      </c>
      <c r="F2858" t="s">
        <v>205</v>
      </c>
      <c r="G2858" t="s">
        <v>1107</v>
      </c>
      <c r="H2858" t="s">
        <v>1954</v>
      </c>
      <c r="I2858">
        <v>107054</v>
      </c>
      <c r="J2858" s="19">
        <v>42266</v>
      </c>
      <c r="K2858" s="19">
        <v>42333</v>
      </c>
      <c r="L2858">
        <v>201511</v>
      </c>
      <c r="M2858" s="19">
        <v>42309</v>
      </c>
      <c r="N2858">
        <v>24617</v>
      </c>
      <c r="O2858" t="s">
        <v>1070</v>
      </c>
      <c r="P2858" t="s">
        <v>1716</v>
      </c>
      <c r="Q2858" t="s">
        <v>924</v>
      </c>
      <c r="R2858">
        <v>803125</v>
      </c>
      <c r="S2858" s="19">
        <v>42381</v>
      </c>
      <c r="T2858">
        <v>110379</v>
      </c>
      <c r="U2858" t="s">
        <v>357</v>
      </c>
      <c r="V2858" s="19">
        <v>42381</v>
      </c>
      <c r="W2858" t="s">
        <v>2932</v>
      </c>
      <c r="X2858" t="s">
        <v>2933</v>
      </c>
      <c r="Y2858" t="s">
        <v>95</v>
      </c>
      <c r="Z2858" t="s">
        <v>358</v>
      </c>
      <c r="AA2858" s="29">
        <v>-71.849999999999994</v>
      </c>
      <c r="AB2858">
        <v>0</v>
      </c>
      <c r="AC2858">
        <f t="shared" si="540"/>
        <v>2016</v>
      </c>
      <c r="AD2858">
        <f t="shared" si="541"/>
        <v>1</v>
      </c>
      <c r="AE2858">
        <f t="shared" si="542"/>
        <v>2015</v>
      </c>
      <c r="AF2858">
        <f t="shared" si="543"/>
        <v>9</v>
      </c>
      <c r="AG2858" t="str">
        <f>VLOOKUP(F2858,vlookup!$A$2:$E$660,2,0)</f>
        <v>Retained</v>
      </c>
      <c r="AH2858" t="str">
        <f>VLOOKUP(F2858,vlookup!$A$2:$E$660,3,0)</f>
        <v>Service Contract</v>
      </c>
      <c r="AI2858" t="str">
        <f>VLOOKUP(F2858,vlookup!$A$2:$E$660,4,0)</f>
        <v>Used Car Programs</v>
      </c>
      <c r="AJ2858" t="str">
        <f>VLOOKUP(F2858,vlookup!$A$2:$E$660,5,0)</f>
        <v>High Mileage</v>
      </c>
      <c r="AL2858">
        <f t="shared" si="544"/>
        <v>66</v>
      </c>
      <c r="AM2858">
        <f t="shared" si="545"/>
        <v>113</v>
      </c>
      <c r="AN2858">
        <f t="shared" si="546"/>
        <v>3325</v>
      </c>
      <c r="AO2858" t="str">
        <f t="shared" si="547"/>
        <v/>
      </c>
      <c r="AP2858" t="str">
        <f t="shared" si="548"/>
        <v/>
      </c>
      <c r="AQ2858" t="str">
        <f t="shared" si="549"/>
        <v/>
      </c>
      <c r="AR2858">
        <f t="shared" si="550"/>
        <v>-71.849999999999994</v>
      </c>
      <c r="AS2858" t="str">
        <f t="shared" si="551"/>
        <v>102251366-1</v>
      </c>
      <c r="AT2858" t="str">
        <f>IFERROR(IF(VLOOKUP(Y2858,vlookup!$I$2:$J$9,1,0)=Y2858,VLOOKUP(Y2858,vlookup!$I$2:$J$9,2,0),PROPER(Y2858)),PROPER(Y2858))</f>
        <v>Parts</v>
      </c>
      <c r="AU2858" t="str">
        <f>IFERROR(IF(B2858=VLOOKUP(B2858,vlookup!$L$2:$L$10,1,0),"Yes","No"),"No")</f>
        <v>No</v>
      </c>
    </row>
    <row r="2859" spans="1:47" ht="14.45" customHeight="1" x14ac:dyDescent="0.25">
      <c r="A2859" t="s">
        <v>1959</v>
      </c>
      <c r="B2859" s="31" t="s">
        <v>3606</v>
      </c>
      <c r="C2859">
        <v>1</v>
      </c>
      <c r="D2859">
        <v>1</v>
      </c>
      <c r="E2859" t="s">
        <v>382</v>
      </c>
      <c r="F2859" t="s">
        <v>205</v>
      </c>
      <c r="G2859" t="s">
        <v>1107</v>
      </c>
      <c r="H2859" t="s">
        <v>1954</v>
      </c>
      <c r="I2859">
        <v>107054</v>
      </c>
      <c r="J2859" s="19">
        <v>42266</v>
      </c>
      <c r="K2859" s="19">
        <v>42333</v>
      </c>
      <c r="L2859">
        <v>201511</v>
      </c>
      <c r="M2859" s="19">
        <v>42309</v>
      </c>
      <c r="N2859">
        <v>24617</v>
      </c>
      <c r="O2859" t="s">
        <v>1070</v>
      </c>
      <c r="P2859" t="s">
        <v>1716</v>
      </c>
      <c r="Q2859" t="s">
        <v>924</v>
      </c>
      <c r="R2859">
        <v>803125</v>
      </c>
      <c r="S2859" s="19">
        <v>42381</v>
      </c>
      <c r="T2859">
        <v>110379</v>
      </c>
      <c r="U2859" t="s">
        <v>357</v>
      </c>
      <c r="V2859" s="19">
        <v>42381</v>
      </c>
      <c r="W2859" t="s">
        <v>3276</v>
      </c>
      <c r="X2859" t="s">
        <v>3277</v>
      </c>
      <c r="Y2859" t="s">
        <v>95</v>
      </c>
      <c r="Z2859" t="s">
        <v>364</v>
      </c>
      <c r="AA2859" s="29">
        <v>-92.32</v>
      </c>
      <c r="AB2859">
        <v>0</v>
      </c>
      <c r="AC2859">
        <f t="shared" si="540"/>
        <v>2016</v>
      </c>
      <c r="AD2859">
        <f t="shared" si="541"/>
        <v>1</v>
      </c>
      <c r="AE2859">
        <f t="shared" si="542"/>
        <v>2015</v>
      </c>
      <c r="AF2859">
        <f t="shared" si="543"/>
        <v>9</v>
      </c>
      <c r="AG2859" t="str">
        <f>VLOOKUP(F2859,vlookup!$A$2:$E$660,2,0)</f>
        <v>Retained</v>
      </c>
      <c r="AH2859" t="str">
        <f>VLOOKUP(F2859,vlookup!$A$2:$E$660,3,0)</f>
        <v>Service Contract</v>
      </c>
      <c r="AI2859" t="str">
        <f>VLOOKUP(F2859,vlookup!$A$2:$E$660,4,0)</f>
        <v>Used Car Programs</v>
      </c>
      <c r="AJ2859" t="str">
        <f>VLOOKUP(F2859,vlookup!$A$2:$E$660,5,0)</f>
        <v>High Mileage</v>
      </c>
      <c r="AL2859">
        <f t="shared" si="544"/>
        <v>66</v>
      </c>
      <c r="AM2859">
        <f t="shared" si="545"/>
        <v>113</v>
      </c>
      <c r="AN2859">
        <f t="shared" si="546"/>
        <v>3325</v>
      </c>
      <c r="AO2859" t="str">
        <f t="shared" si="547"/>
        <v/>
      </c>
      <c r="AP2859" t="str">
        <f t="shared" si="548"/>
        <v/>
      </c>
      <c r="AQ2859" t="str">
        <f t="shared" si="549"/>
        <v/>
      </c>
      <c r="AR2859">
        <f t="shared" si="550"/>
        <v>-92.32</v>
      </c>
      <c r="AS2859" t="str">
        <f t="shared" si="551"/>
        <v>102251366-1</v>
      </c>
      <c r="AT2859" t="str">
        <f>IFERROR(IF(VLOOKUP(Y2859,vlookup!$I$2:$J$9,1,0)=Y2859,VLOOKUP(Y2859,vlookup!$I$2:$J$9,2,0),PROPER(Y2859)),PROPER(Y2859))</f>
        <v>Parts</v>
      </c>
      <c r="AU2859" t="str">
        <f>IFERROR(IF(B2859=VLOOKUP(B2859,vlookup!$L$2:$L$10,1,0),"Yes","No"),"No")</f>
        <v>No</v>
      </c>
    </row>
    <row r="2860" spans="1:47" ht="14.45" customHeight="1" x14ac:dyDescent="0.25">
      <c r="A2860" t="s">
        <v>1959</v>
      </c>
      <c r="B2860" s="31" t="s">
        <v>3606</v>
      </c>
      <c r="C2860">
        <v>5</v>
      </c>
      <c r="D2860">
        <v>1</v>
      </c>
      <c r="E2860" t="s">
        <v>382</v>
      </c>
      <c r="F2860" t="s">
        <v>205</v>
      </c>
      <c r="G2860" t="s">
        <v>1107</v>
      </c>
      <c r="H2860" t="s">
        <v>1954</v>
      </c>
      <c r="I2860">
        <v>107054</v>
      </c>
      <c r="J2860" s="19">
        <v>42266</v>
      </c>
      <c r="K2860" s="19">
        <v>42333</v>
      </c>
      <c r="L2860">
        <v>201511</v>
      </c>
      <c r="M2860" s="19">
        <v>42309</v>
      </c>
      <c r="N2860">
        <v>24617</v>
      </c>
      <c r="O2860" t="s">
        <v>1070</v>
      </c>
      <c r="P2860" t="s">
        <v>1172</v>
      </c>
      <c r="Q2860" t="s">
        <v>924</v>
      </c>
      <c r="R2860">
        <v>14232</v>
      </c>
      <c r="S2860" s="19">
        <v>42921</v>
      </c>
      <c r="T2860">
        <v>123819</v>
      </c>
      <c r="U2860" t="s">
        <v>356</v>
      </c>
      <c r="V2860" s="19">
        <v>43049</v>
      </c>
      <c r="W2860" t="s">
        <v>2936</v>
      </c>
      <c r="X2860" t="s">
        <v>2937</v>
      </c>
      <c r="Y2860" t="s">
        <v>95</v>
      </c>
      <c r="Z2860" t="s">
        <v>358</v>
      </c>
      <c r="AA2860" s="29">
        <v>-40.82</v>
      </c>
      <c r="AB2860">
        <v>0</v>
      </c>
      <c r="AC2860">
        <f t="shared" si="540"/>
        <v>2017</v>
      </c>
      <c r="AD2860">
        <f t="shared" si="541"/>
        <v>11</v>
      </c>
      <c r="AE2860">
        <f t="shared" si="542"/>
        <v>2015</v>
      </c>
      <c r="AF2860">
        <f t="shared" si="543"/>
        <v>9</v>
      </c>
      <c r="AG2860" t="str">
        <f>VLOOKUP(F2860,vlookup!$A$2:$E$660,2,0)</f>
        <v>Retained</v>
      </c>
      <c r="AH2860" t="str">
        <f>VLOOKUP(F2860,vlookup!$A$2:$E$660,3,0)</f>
        <v>Service Contract</v>
      </c>
      <c r="AI2860" t="str">
        <f>VLOOKUP(F2860,vlookup!$A$2:$E$660,4,0)</f>
        <v>Used Car Programs</v>
      </c>
      <c r="AJ2860" t="str">
        <f>VLOOKUP(F2860,vlookup!$A$2:$E$660,5,0)</f>
        <v>High Mileage</v>
      </c>
      <c r="AL2860">
        <f t="shared" si="544"/>
        <v>66</v>
      </c>
      <c r="AM2860">
        <f t="shared" si="545"/>
        <v>771</v>
      </c>
      <c r="AN2860">
        <f t="shared" si="546"/>
        <v>16765</v>
      </c>
      <c r="AO2860" t="str">
        <f t="shared" si="547"/>
        <v/>
      </c>
      <c r="AP2860" t="str">
        <f t="shared" si="548"/>
        <v/>
      </c>
      <c r="AQ2860" t="str">
        <f t="shared" si="549"/>
        <v/>
      </c>
      <c r="AR2860">
        <f t="shared" si="550"/>
        <v>-40.82</v>
      </c>
      <c r="AS2860" t="str">
        <f t="shared" si="551"/>
        <v>102251366-5</v>
      </c>
      <c r="AT2860" t="str">
        <f>IFERROR(IF(VLOOKUP(Y2860,vlookup!$I$2:$J$9,1,0)=Y2860,VLOOKUP(Y2860,vlookup!$I$2:$J$9,2,0),PROPER(Y2860)),PROPER(Y2860))</f>
        <v>Parts</v>
      </c>
      <c r="AU2860" t="str">
        <f>IFERROR(IF(B2860=VLOOKUP(B2860,vlookup!$L$2:$L$10,1,0),"Yes","No"),"No")</f>
        <v>No</v>
      </c>
    </row>
    <row r="2861" spans="1:47" ht="14.45" customHeight="1" x14ac:dyDescent="0.25">
      <c r="A2861" t="s">
        <v>1959</v>
      </c>
      <c r="B2861" s="31" t="s">
        <v>3606</v>
      </c>
      <c r="C2861">
        <v>5</v>
      </c>
      <c r="D2861">
        <v>1</v>
      </c>
      <c r="E2861" t="s">
        <v>382</v>
      </c>
      <c r="F2861" t="s">
        <v>205</v>
      </c>
      <c r="G2861" t="s">
        <v>1107</v>
      </c>
      <c r="H2861" t="s">
        <v>1954</v>
      </c>
      <c r="I2861">
        <v>107054</v>
      </c>
      <c r="J2861" s="19">
        <v>42266</v>
      </c>
      <c r="K2861" s="19">
        <v>42333</v>
      </c>
      <c r="L2861">
        <v>201511</v>
      </c>
      <c r="M2861" s="19">
        <v>42309</v>
      </c>
      <c r="N2861">
        <v>24617</v>
      </c>
      <c r="O2861" t="s">
        <v>1070</v>
      </c>
      <c r="P2861" t="s">
        <v>1172</v>
      </c>
      <c r="Q2861" t="s">
        <v>924</v>
      </c>
      <c r="R2861">
        <v>14232</v>
      </c>
      <c r="S2861" s="19">
        <v>42921</v>
      </c>
      <c r="T2861">
        <v>123819</v>
      </c>
      <c r="U2861" t="s">
        <v>356</v>
      </c>
      <c r="V2861" s="19">
        <v>43049</v>
      </c>
      <c r="W2861" t="s">
        <v>1002</v>
      </c>
      <c r="X2861" t="s">
        <v>1003</v>
      </c>
      <c r="Y2861" t="s">
        <v>95</v>
      </c>
      <c r="Z2861" t="s">
        <v>358</v>
      </c>
      <c r="AA2861" s="29">
        <v>-40.82</v>
      </c>
      <c r="AB2861">
        <v>0</v>
      </c>
      <c r="AC2861">
        <f t="shared" si="540"/>
        <v>2017</v>
      </c>
      <c r="AD2861">
        <f t="shared" si="541"/>
        <v>11</v>
      </c>
      <c r="AE2861">
        <f t="shared" si="542"/>
        <v>2015</v>
      </c>
      <c r="AF2861">
        <f t="shared" si="543"/>
        <v>9</v>
      </c>
      <c r="AG2861" t="str">
        <f>VLOOKUP(F2861,vlookup!$A$2:$E$660,2,0)</f>
        <v>Retained</v>
      </c>
      <c r="AH2861" t="str">
        <f>VLOOKUP(F2861,vlookup!$A$2:$E$660,3,0)</f>
        <v>Service Contract</v>
      </c>
      <c r="AI2861" t="str">
        <f>VLOOKUP(F2861,vlookup!$A$2:$E$660,4,0)</f>
        <v>Used Car Programs</v>
      </c>
      <c r="AJ2861" t="str">
        <f>VLOOKUP(F2861,vlookup!$A$2:$E$660,5,0)</f>
        <v>High Mileage</v>
      </c>
      <c r="AL2861">
        <f t="shared" si="544"/>
        <v>66</v>
      </c>
      <c r="AM2861">
        <f t="shared" si="545"/>
        <v>771</v>
      </c>
      <c r="AN2861">
        <f t="shared" si="546"/>
        <v>16765</v>
      </c>
      <c r="AO2861" t="str">
        <f t="shared" si="547"/>
        <v/>
      </c>
      <c r="AP2861" t="str">
        <f t="shared" si="548"/>
        <v/>
      </c>
      <c r="AQ2861" t="str">
        <f t="shared" si="549"/>
        <v/>
      </c>
      <c r="AR2861">
        <f t="shared" si="550"/>
        <v>-40.82</v>
      </c>
      <c r="AS2861" t="str">
        <f t="shared" si="551"/>
        <v>102251366-5</v>
      </c>
      <c r="AT2861" t="str">
        <f>IFERROR(IF(VLOOKUP(Y2861,vlookup!$I$2:$J$9,1,0)=Y2861,VLOOKUP(Y2861,vlookup!$I$2:$J$9,2,0),PROPER(Y2861)),PROPER(Y2861))</f>
        <v>Parts</v>
      </c>
      <c r="AU2861" t="str">
        <f>IFERROR(IF(B2861=VLOOKUP(B2861,vlookup!$L$2:$L$10,1,0),"Yes","No"),"No")</f>
        <v>No</v>
      </c>
    </row>
    <row r="2862" spans="1:47" ht="14.45" customHeight="1" x14ac:dyDescent="0.25">
      <c r="A2862" t="s">
        <v>1959</v>
      </c>
      <c r="B2862" s="31" t="s">
        <v>3606</v>
      </c>
      <c r="C2862">
        <v>5</v>
      </c>
      <c r="D2862">
        <v>1</v>
      </c>
      <c r="E2862" t="s">
        <v>382</v>
      </c>
      <c r="F2862" t="s">
        <v>205</v>
      </c>
      <c r="G2862" t="s">
        <v>1107</v>
      </c>
      <c r="H2862" t="s">
        <v>1954</v>
      </c>
      <c r="I2862">
        <v>107054</v>
      </c>
      <c r="J2862" s="19">
        <v>42266</v>
      </c>
      <c r="K2862" s="19">
        <v>42333</v>
      </c>
      <c r="L2862">
        <v>201511</v>
      </c>
      <c r="M2862" s="19">
        <v>42309</v>
      </c>
      <c r="N2862">
        <v>24617</v>
      </c>
      <c r="O2862" t="s">
        <v>1070</v>
      </c>
      <c r="P2862" t="s">
        <v>1172</v>
      </c>
      <c r="Q2862" t="s">
        <v>924</v>
      </c>
      <c r="R2862">
        <v>14232</v>
      </c>
      <c r="S2862" s="19">
        <v>42921</v>
      </c>
      <c r="T2862">
        <v>123819</v>
      </c>
      <c r="U2862" t="s">
        <v>356</v>
      </c>
      <c r="V2862" s="19">
        <v>43049</v>
      </c>
      <c r="W2862" t="s">
        <v>585</v>
      </c>
      <c r="X2862" t="s">
        <v>586</v>
      </c>
      <c r="Y2862" t="s">
        <v>95</v>
      </c>
      <c r="Z2862" t="s">
        <v>364</v>
      </c>
      <c r="AA2862" s="29">
        <v>-42.17</v>
      </c>
      <c r="AB2862">
        <v>0</v>
      </c>
      <c r="AC2862">
        <f t="shared" si="540"/>
        <v>2017</v>
      </c>
      <c r="AD2862">
        <f t="shared" si="541"/>
        <v>11</v>
      </c>
      <c r="AE2862">
        <f t="shared" si="542"/>
        <v>2015</v>
      </c>
      <c r="AF2862">
        <f t="shared" si="543"/>
        <v>9</v>
      </c>
      <c r="AG2862" t="str">
        <f>VLOOKUP(F2862,vlookup!$A$2:$E$660,2,0)</f>
        <v>Retained</v>
      </c>
      <c r="AH2862" t="str">
        <f>VLOOKUP(F2862,vlookup!$A$2:$E$660,3,0)</f>
        <v>Service Contract</v>
      </c>
      <c r="AI2862" t="str">
        <f>VLOOKUP(F2862,vlookup!$A$2:$E$660,4,0)</f>
        <v>Used Car Programs</v>
      </c>
      <c r="AJ2862" t="str">
        <f>VLOOKUP(F2862,vlookup!$A$2:$E$660,5,0)</f>
        <v>High Mileage</v>
      </c>
      <c r="AL2862">
        <f t="shared" si="544"/>
        <v>66</v>
      </c>
      <c r="AM2862">
        <f t="shared" si="545"/>
        <v>771</v>
      </c>
      <c r="AN2862">
        <f t="shared" si="546"/>
        <v>16765</v>
      </c>
      <c r="AO2862" t="str">
        <f t="shared" si="547"/>
        <v/>
      </c>
      <c r="AP2862" t="str">
        <f t="shared" si="548"/>
        <v/>
      </c>
      <c r="AQ2862" t="str">
        <f t="shared" si="549"/>
        <v/>
      </c>
      <c r="AR2862">
        <f t="shared" si="550"/>
        <v>-42.17</v>
      </c>
      <c r="AS2862" t="str">
        <f t="shared" si="551"/>
        <v>102251366-5</v>
      </c>
      <c r="AT2862" t="str">
        <f>IFERROR(IF(VLOOKUP(Y2862,vlookup!$I$2:$J$9,1,0)=Y2862,VLOOKUP(Y2862,vlookup!$I$2:$J$9,2,0),PROPER(Y2862)),PROPER(Y2862))</f>
        <v>Parts</v>
      </c>
      <c r="AU2862" t="str">
        <f>IFERROR(IF(B2862=VLOOKUP(B2862,vlookup!$L$2:$L$10,1,0),"Yes","No"),"No")</f>
        <v>No</v>
      </c>
    </row>
    <row r="2863" spans="1:47" ht="14.45" customHeight="1" x14ac:dyDescent="0.25">
      <c r="A2863" t="s">
        <v>1959</v>
      </c>
      <c r="B2863" s="31" t="s">
        <v>3606</v>
      </c>
      <c r="C2863">
        <v>5</v>
      </c>
      <c r="D2863">
        <v>1</v>
      </c>
      <c r="E2863" t="s">
        <v>382</v>
      </c>
      <c r="F2863" t="s">
        <v>205</v>
      </c>
      <c r="G2863" t="s">
        <v>1107</v>
      </c>
      <c r="H2863" t="s">
        <v>1954</v>
      </c>
      <c r="I2863">
        <v>107054</v>
      </c>
      <c r="J2863" s="19">
        <v>42266</v>
      </c>
      <c r="K2863" s="19">
        <v>42333</v>
      </c>
      <c r="L2863">
        <v>201511</v>
      </c>
      <c r="M2863" s="19">
        <v>42309</v>
      </c>
      <c r="N2863">
        <v>24617</v>
      </c>
      <c r="O2863" t="s">
        <v>1070</v>
      </c>
      <c r="P2863" t="s">
        <v>1172</v>
      </c>
      <c r="Q2863" t="s">
        <v>924</v>
      </c>
      <c r="R2863">
        <v>14232</v>
      </c>
      <c r="S2863" s="19">
        <v>42921</v>
      </c>
      <c r="T2863">
        <v>123819</v>
      </c>
      <c r="U2863" t="s">
        <v>356</v>
      </c>
      <c r="V2863" s="19">
        <v>43049</v>
      </c>
      <c r="W2863" t="s">
        <v>3010</v>
      </c>
      <c r="X2863" t="s">
        <v>3011</v>
      </c>
      <c r="Y2863" t="s">
        <v>95</v>
      </c>
      <c r="Z2863" t="s">
        <v>364</v>
      </c>
      <c r="AA2863" s="29">
        <v>-12.38</v>
      </c>
      <c r="AB2863">
        <v>0</v>
      </c>
      <c r="AC2863">
        <f t="shared" si="540"/>
        <v>2017</v>
      </c>
      <c r="AD2863">
        <f t="shared" si="541"/>
        <v>11</v>
      </c>
      <c r="AE2863">
        <f t="shared" si="542"/>
        <v>2015</v>
      </c>
      <c r="AF2863">
        <f t="shared" si="543"/>
        <v>9</v>
      </c>
      <c r="AG2863" t="str">
        <f>VLOOKUP(F2863,vlookup!$A$2:$E$660,2,0)</f>
        <v>Retained</v>
      </c>
      <c r="AH2863" t="str">
        <f>VLOOKUP(F2863,vlookup!$A$2:$E$660,3,0)</f>
        <v>Service Contract</v>
      </c>
      <c r="AI2863" t="str">
        <f>VLOOKUP(F2863,vlookup!$A$2:$E$660,4,0)</f>
        <v>Used Car Programs</v>
      </c>
      <c r="AJ2863" t="str">
        <f>VLOOKUP(F2863,vlookup!$A$2:$E$660,5,0)</f>
        <v>High Mileage</v>
      </c>
      <c r="AL2863">
        <f t="shared" si="544"/>
        <v>66</v>
      </c>
      <c r="AM2863">
        <f t="shared" si="545"/>
        <v>771</v>
      </c>
      <c r="AN2863">
        <f t="shared" si="546"/>
        <v>16765</v>
      </c>
      <c r="AO2863" t="str">
        <f t="shared" si="547"/>
        <v/>
      </c>
      <c r="AP2863" t="str">
        <f t="shared" si="548"/>
        <v/>
      </c>
      <c r="AQ2863" t="str">
        <f t="shared" si="549"/>
        <v/>
      </c>
      <c r="AR2863">
        <f t="shared" si="550"/>
        <v>-12.38</v>
      </c>
      <c r="AS2863" t="str">
        <f t="shared" si="551"/>
        <v>102251366-5</v>
      </c>
      <c r="AT2863" t="str">
        <f>IFERROR(IF(VLOOKUP(Y2863,vlookup!$I$2:$J$9,1,0)=Y2863,VLOOKUP(Y2863,vlookup!$I$2:$J$9,2,0),PROPER(Y2863)),PROPER(Y2863))</f>
        <v>Parts</v>
      </c>
      <c r="AU2863" t="str">
        <f>IFERROR(IF(B2863=VLOOKUP(B2863,vlookup!$L$2:$L$10,1,0),"Yes","No"),"No")</f>
        <v>No</v>
      </c>
    </row>
    <row r="2864" spans="1:47" ht="14.45" customHeight="1" x14ac:dyDescent="0.25">
      <c r="A2864" t="s">
        <v>1959</v>
      </c>
      <c r="B2864" s="31" t="s">
        <v>3606</v>
      </c>
      <c r="C2864">
        <v>5</v>
      </c>
      <c r="D2864">
        <v>1</v>
      </c>
      <c r="E2864" t="s">
        <v>382</v>
      </c>
      <c r="F2864" t="s">
        <v>205</v>
      </c>
      <c r="G2864" t="s">
        <v>1107</v>
      </c>
      <c r="H2864" t="s">
        <v>1954</v>
      </c>
      <c r="I2864">
        <v>107054</v>
      </c>
      <c r="J2864" s="19">
        <v>42266</v>
      </c>
      <c r="K2864" s="19">
        <v>42333</v>
      </c>
      <c r="L2864">
        <v>201511</v>
      </c>
      <c r="M2864" s="19">
        <v>42309</v>
      </c>
      <c r="N2864">
        <v>24617</v>
      </c>
      <c r="O2864" t="s">
        <v>1070</v>
      </c>
      <c r="P2864" t="s">
        <v>1172</v>
      </c>
      <c r="Q2864" t="s">
        <v>924</v>
      </c>
      <c r="R2864">
        <v>14232</v>
      </c>
      <c r="S2864" s="19">
        <v>42921</v>
      </c>
      <c r="T2864">
        <v>123819</v>
      </c>
      <c r="U2864" t="s">
        <v>356</v>
      </c>
      <c r="V2864" s="19">
        <v>43049</v>
      </c>
      <c r="W2864" t="s">
        <v>3378</v>
      </c>
      <c r="X2864" t="s">
        <v>3379</v>
      </c>
      <c r="Y2864" t="s">
        <v>95</v>
      </c>
      <c r="Z2864" t="s">
        <v>364</v>
      </c>
      <c r="AA2864" s="29">
        <v>-9.81</v>
      </c>
      <c r="AB2864">
        <v>0</v>
      </c>
      <c r="AC2864">
        <f t="shared" si="540"/>
        <v>2017</v>
      </c>
      <c r="AD2864">
        <f t="shared" si="541"/>
        <v>11</v>
      </c>
      <c r="AE2864">
        <f t="shared" si="542"/>
        <v>2015</v>
      </c>
      <c r="AF2864">
        <f t="shared" si="543"/>
        <v>9</v>
      </c>
      <c r="AG2864" t="str">
        <f>VLOOKUP(F2864,vlookup!$A$2:$E$660,2,0)</f>
        <v>Retained</v>
      </c>
      <c r="AH2864" t="str">
        <f>VLOOKUP(F2864,vlookup!$A$2:$E$660,3,0)</f>
        <v>Service Contract</v>
      </c>
      <c r="AI2864" t="str">
        <f>VLOOKUP(F2864,vlookup!$A$2:$E$660,4,0)</f>
        <v>Used Car Programs</v>
      </c>
      <c r="AJ2864" t="str">
        <f>VLOOKUP(F2864,vlookup!$A$2:$E$660,5,0)</f>
        <v>High Mileage</v>
      </c>
      <c r="AL2864">
        <f t="shared" si="544"/>
        <v>66</v>
      </c>
      <c r="AM2864">
        <f t="shared" si="545"/>
        <v>771</v>
      </c>
      <c r="AN2864">
        <f t="shared" si="546"/>
        <v>16765</v>
      </c>
      <c r="AO2864" t="str">
        <f t="shared" si="547"/>
        <v/>
      </c>
      <c r="AP2864" t="str">
        <f t="shared" si="548"/>
        <v/>
      </c>
      <c r="AQ2864" t="str">
        <f t="shared" si="549"/>
        <v/>
      </c>
      <c r="AR2864">
        <f t="shared" si="550"/>
        <v>-9.81</v>
      </c>
      <c r="AS2864" t="str">
        <f t="shared" si="551"/>
        <v>102251366-5</v>
      </c>
      <c r="AT2864" t="str">
        <f>IFERROR(IF(VLOOKUP(Y2864,vlookup!$I$2:$J$9,1,0)=Y2864,VLOOKUP(Y2864,vlookup!$I$2:$J$9,2,0),PROPER(Y2864)),PROPER(Y2864))</f>
        <v>Parts</v>
      </c>
      <c r="AU2864" t="str">
        <f>IFERROR(IF(B2864=VLOOKUP(B2864,vlookup!$L$2:$L$10,1,0),"Yes","No"),"No")</f>
        <v>No</v>
      </c>
    </row>
    <row r="2865" spans="1:47" ht="14.45" customHeight="1" x14ac:dyDescent="0.25">
      <c r="A2865" t="s">
        <v>1960</v>
      </c>
      <c r="B2865" s="31" t="s">
        <v>1961</v>
      </c>
      <c r="C2865">
        <v>3</v>
      </c>
      <c r="D2865">
        <v>1</v>
      </c>
      <c r="E2865" t="s">
        <v>382</v>
      </c>
      <c r="F2865" t="s">
        <v>205</v>
      </c>
      <c r="G2865" t="s">
        <v>3718</v>
      </c>
      <c r="H2865" t="s">
        <v>3786</v>
      </c>
      <c r="I2865">
        <v>86084</v>
      </c>
      <c r="J2865" s="19">
        <v>41752</v>
      </c>
      <c r="K2865" s="19">
        <v>41786</v>
      </c>
      <c r="L2865">
        <v>201405</v>
      </c>
      <c r="M2865" s="19">
        <v>41760</v>
      </c>
      <c r="N2865">
        <v>24616</v>
      </c>
      <c r="O2865" t="s">
        <v>1076</v>
      </c>
      <c r="P2865" t="s">
        <v>1715</v>
      </c>
      <c r="Q2865" t="s">
        <v>924</v>
      </c>
      <c r="R2865">
        <v>329421</v>
      </c>
      <c r="S2865" s="19">
        <v>42389</v>
      </c>
      <c r="T2865">
        <v>109947</v>
      </c>
      <c r="U2865" t="s">
        <v>357</v>
      </c>
      <c r="V2865" s="19">
        <v>42401</v>
      </c>
      <c r="W2865" t="s">
        <v>372</v>
      </c>
      <c r="X2865" t="s">
        <v>373</v>
      </c>
      <c r="Y2865" t="s">
        <v>95</v>
      </c>
      <c r="Z2865" t="s">
        <v>369</v>
      </c>
      <c r="AA2865" s="29">
        <v>-93.5</v>
      </c>
      <c r="AB2865">
        <v>0</v>
      </c>
      <c r="AC2865">
        <f t="shared" si="540"/>
        <v>2016</v>
      </c>
      <c r="AD2865">
        <f t="shared" si="541"/>
        <v>2</v>
      </c>
      <c r="AE2865">
        <f t="shared" si="542"/>
        <v>2014</v>
      </c>
      <c r="AF2865">
        <f t="shared" si="543"/>
        <v>4</v>
      </c>
      <c r="AG2865" t="str">
        <f>VLOOKUP(F2865,vlookup!$A$2:$E$660,2,0)</f>
        <v>Retained</v>
      </c>
      <c r="AH2865" t="str">
        <f>VLOOKUP(F2865,vlookup!$A$2:$E$660,3,0)</f>
        <v>Service Contract</v>
      </c>
      <c r="AI2865" t="str">
        <f>VLOOKUP(F2865,vlookup!$A$2:$E$660,4,0)</f>
        <v>Used Car Programs</v>
      </c>
      <c r="AJ2865" t="str">
        <f>VLOOKUP(F2865,vlookup!$A$2:$E$660,5,0)</f>
        <v>High Mileage</v>
      </c>
      <c r="AL2865">
        <f t="shared" si="544"/>
        <v>34</v>
      </c>
      <c r="AM2865">
        <f t="shared" si="545"/>
        <v>638</v>
      </c>
      <c r="AN2865">
        <f t="shared" si="546"/>
        <v>23863</v>
      </c>
      <c r="AO2865" t="str">
        <f t="shared" si="547"/>
        <v/>
      </c>
      <c r="AP2865" t="str">
        <f t="shared" si="548"/>
        <v/>
      </c>
      <c r="AQ2865" t="str">
        <f t="shared" si="549"/>
        <v/>
      </c>
      <c r="AR2865">
        <f t="shared" si="550"/>
        <v>-93.5</v>
      </c>
      <c r="AS2865" t="str">
        <f t="shared" si="551"/>
        <v>6A787087D4-3</v>
      </c>
      <c r="AT2865" t="str">
        <f>IFERROR(IF(VLOOKUP(Y2865,vlookup!$I$2:$J$9,1,0)=Y2865,VLOOKUP(Y2865,vlookup!$I$2:$J$9,2,0),PROPER(Y2865)),PROPER(Y2865))</f>
        <v>Parts</v>
      </c>
      <c r="AU2865" t="str">
        <f>IFERROR(IF(B2865=VLOOKUP(B2865,vlookup!$L$2:$L$10,1,0),"Yes","No"),"No")</f>
        <v>No</v>
      </c>
    </row>
    <row r="2866" spans="1:47" ht="14.45" customHeight="1" x14ac:dyDescent="0.25">
      <c r="A2866" t="s">
        <v>1960</v>
      </c>
      <c r="B2866" s="31" t="s">
        <v>1961</v>
      </c>
      <c r="C2866">
        <v>3</v>
      </c>
      <c r="D2866">
        <v>1</v>
      </c>
      <c r="E2866" t="s">
        <v>382</v>
      </c>
      <c r="F2866" t="s">
        <v>205</v>
      </c>
      <c r="G2866" t="s">
        <v>3718</v>
      </c>
      <c r="H2866" t="s">
        <v>3786</v>
      </c>
      <c r="I2866">
        <v>86084</v>
      </c>
      <c r="J2866" s="19">
        <v>41752</v>
      </c>
      <c r="K2866" s="19">
        <v>41786</v>
      </c>
      <c r="L2866">
        <v>201405</v>
      </c>
      <c r="M2866" s="19">
        <v>41760</v>
      </c>
      <c r="N2866">
        <v>24616</v>
      </c>
      <c r="O2866" t="s">
        <v>1076</v>
      </c>
      <c r="P2866" t="s">
        <v>1715</v>
      </c>
      <c r="Q2866" t="s">
        <v>924</v>
      </c>
      <c r="R2866">
        <v>329421</v>
      </c>
      <c r="S2866" s="19">
        <v>42389</v>
      </c>
      <c r="T2866">
        <v>109947</v>
      </c>
      <c r="U2866" t="s">
        <v>357</v>
      </c>
      <c r="V2866" s="19">
        <v>42401</v>
      </c>
      <c r="W2866" t="s">
        <v>3259</v>
      </c>
      <c r="X2866" t="s">
        <v>3260</v>
      </c>
      <c r="Y2866" t="s">
        <v>95</v>
      </c>
      <c r="Z2866" t="s">
        <v>369</v>
      </c>
      <c r="AA2866" s="29">
        <v>-17.5</v>
      </c>
      <c r="AB2866">
        <v>0</v>
      </c>
      <c r="AC2866">
        <f t="shared" si="540"/>
        <v>2016</v>
      </c>
      <c r="AD2866">
        <f t="shared" si="541"/>
        <v>2</v>
      </c>
      <c r="AE2866">
        <f t="shared" si="542"/>
        <v>2014</v>
      </c>
      <c r="AF2866">
        <f t="shared" si="543"/>
        <v>4</v>
      </c>
      <c r="AG2866" t="str">
        <f>VLOOKUP(F2866,vlookup!$A$2:$E$660,2,0)</f>
        <v>Retained</v>
      </c>
      <c r="AH2866" t="str">
        <f>VLOOKUP(F2866,vlookup!$A$2:$E$660,3,0)</f>
        <v>Service Contract</v>
      </c>
      <c r="AI2866" t="str">
        <f>VLOOKUP(F2866,vlookup!$A$2:$E$660,4,0)</f>
        <v>Used Car Programs</v>
      </c>
      <c r="AJ2866" t="str">
        <f>VLOOKUP(F2866,vlookup!$A$2:$E$660,5,0)</f>
        <v>High Mileage</v>
      </c>
      <c r="AL2866">
        <f t="shared" si="544"/>
        <v>34</v>
      </c>
      <c r="AM2866">
        <f t="shared" si="545"/>
        <v>638</v>
      </c>
      <c r="AN2866">
        <f t="shared" si="546"/>
        <v>23863</v>
      </c>
      <c r="AO2866" t="str">
        <f t="shared" si="547"/>
        <v/>
      </c>
      <c r="AP2866" t="str">
        <f t="shared" si="548"/>
        <v/>
      </c>
      <c r="AQ2866" t="str">
        <f t="shared" si="549"/>
        <v/>
      </c>
      <c r="AR2866">
        <f t="shared" si="550"/>
        <v>-17.5</v>
      </c>
      <c r="AS2866" t="str">
        <f t="shared" si="551"/>
        <v>6A787087D4-3</v>
      </c>
      <c r="AT2866" t="str">
        <f>IFERROR(IF(VLOOKUP(Y2866,vlookup!$I$2:$J$9,1,0)=Y2866,VLOOKUP(Y2866,vlookup!$I$2:$J$9,2,0),PROPER(Y2866)),PROPER(Y2866))</f>
        <v>Parts</v>
      </c>
      <c r="AU2866" t="str">
        <f>IFERROR(IF(B2866=VLOOKUP(B2866,vlookup!$L$2:$L$10,1,0),"Yes","No"),"No")</f>
        <v>No</v>
      </c>
    </row>
    <row r="2867" spans="1:47" ht="14.45" customHeight="1" x14ac:dyDescent="0.25">
      <c r="A2867" t="s">
        <v>1960</v>
      </c>
      <c r="B2867" s="31" t="s">
        <v>1961</v>
      </c>
      <c r="C2867">
        <v>3</v>
      </c>
      <c r="D2867">
        <v>1</v>
      </c>
      <c r="E2867" t="s">
        <v>382</v>
      </c>
      <c r="F2867" t="s">
        <v>205</v>
      </c>
      <c r="G2867" t="s">
        <v>3718</v>
      </c>
      <c r="H2867" t="s">
        <v>3786</v>
      </c>
      <c r="I2867">
        <v>86084</v>
      </c>
      <c r="J2867" s="19">
        <v>41752</v>
      </c>
      <c r="K2867" s="19">
        <v>41786</v>
      </c>
      <c r="L2867">
        <v>201405</v>
      </c>
      <c r="M2867" s="19">
        <v>41760</v>
      </c>
      <c r="N2867">
        <v>24616</v>
      </c>
      <c r="O2867" t="s">
        <v>1076</v>
      </c>
      <c r="P2867" t="s">
        <v>1715</v>
      </c>
      <c r="Q2867" t="s">
        <v>924</v>
      </c>
      <c r="R2867">
        <v>329421</v>
      </c>
      <c r="S2867" s="19">
        <v>42389</v>
      </c>
      <c r="T2867">
        <v>109947</v>
      </c>
      <c r="U2867" t="s">
        <v>357</v>
      </c>
      <c r="V2867" s="19">
        <v>42401</v>
      </c>
      <c r="W2867" t="s">
        <v>2804</v>
      </c>
      <c r="X2867" t="s">
        <v>2805</v>
      </c>
      <c r="Y2867" t="s">
        <v>95</v>
      </c>
      <c r="Z2867" t="s">
        <v>369</v>
      </c>
      <c r="AA2867" s="29">
        <v>-900</v>
      </c>
      <c r="AB2867">
        <v>0</v>
      </c>
      <c r="AC2867">
        <f t="shared" si="540"/>
        <v>2016</v>
      </c>
      <c r="AD2867">
        <f t="shared" si="541"/>
        <v>2</v>
      </c>
      <c r="AE2867">
        <f t="shared" si="542"/>
        <v>2014</v>
      </c>
      <c r="AF2867">
        <f t="shared" si="543"/>
        <v>4</v>
      </c>
      <c r="AG2867" t="str">
        <f>VLOOKUP(F2867,vlookup!$A$2:$E$660,2,0)</f>
        <v>Retained</v>
      </c>
      <c r="AH2867" t="str">
        <f>VLOOKUP(F2867,vlookup!$A$2:$E$660,3,0)</f>
        <v>Service Contract</v>
      </c>
      <c r="AI2867" t="str">
        <f>VLOOKUP(F2867,vlookup!$A$2:$E$660,4,0)</f>
        <v>Used Car Programs</v>
      </c>
      <c r="AJ2867" t="str">
        <f>VLOOKUP(F2867,vlookup!$A$2:$E$660,5,0)</f>
        <v>High Mileage</v>
      </c>
      <c r="AL2867">
        <f t="shared" si="544"/>
        <v>34</v>
      </c>
      <c r="AM2867">
        <f t="shared" si="545"/>
        <v>638</v>
      </c>
      <c r="AN2867">
        <f t="shared" si="546"/>
        <v>23863</v>
      </c>
      <c r="AO2867" t="str">
        <f t="shared" si="547"/>
        <v/>
      </c>
      <c r="AP2867" t="str">
        <f t="shared" si="548"/>
        <v/>
      </c>
      <c r="AQ2867" t="str">
        <f t="shared" si="549"/>
        <v/>
      </c>
      <c r="AR2867">
        <f t="shared" si="550"/>
        <v>-900</v>
      </c>
      <c r="AS2867" t="str">
        <f t="shared" si="551"/>
        <v>6A787087D4-3</v>
      </c>
      <c r="AT2867" t="str">
        <f>IFERROR(IF(VLOOKUP(Y2867,vlookup!$I$2:$J$9,1,0)=Y2867,VLOOKUP(Y2867,vlookup!$I$2:$J$9,2,0),PROPER(Y2867)),PROPER(Y2867))</f>
        <v>Parts</v>
      </c>
      <c r="AU2867" t="str">
        <f>IFERROR(IF(B2867=VLOOKUP(B2867,vlookup!$L$2:$L$10,1,0),"Yes","No"),"No")</f>
        <v>No</v>
      </c>
    </row>
    <row r="2868" spans="1:47" ht="14.45" customHeight="1" x14ac:dyDescent="0.25">
      <c r="A2868" t="s">
        <v>3280</v>
      </c>
      <c r="B2868" s="31" t="s">
        <v>3633</v>
      </c>
      <c r="C2868">
        <v>1</v>
      </c>
      <c r="D2868">
        <v>1</v>
      </c>
      <c r="E2868" t="s">
        <v>382</v>
      </c>
      <c r="F2868" t="s">
        <v>205</v>
      </c>
      <c r="G2868" t="s">
        <v>3718</v>
      </c>
      <c r="H2868" t="s">
        <v>3826</v>
      </c>
      <c r="I2868">
        <v>75523</v>
      </c>
      <c r="J2868" s="19">
        <v>42018</v>
      </c>
      <c r="K2868" s="19">
        <v>42063</v>
      </c>
      <c r="L2868">
        <v>201502</v>
      </c>
      <c r="M2868" s="19">
        <v>42036</v>
      </c>
      <c r="N2868">
        <v>24617</v>
      </c>
      <c r="O2868" t="s">
        <v>1070</v>
      </c>
      <c r="P2868" t="s">
        <v>1208</v>
      </c>
      <c r="Q2868" t="s">
        <v>924</v>
      </c>
      <c r="R2868">
        <v>15254</v>
      </c>
      <c r="S2868" s="19">
        <v>43070</v>
      </c>
      <c r="T2868">
        <v>95610</v>
      </c>
      <c r="U2868" t="s">
        <v>356</v>
      </c>
      <c r="V2868" s="19">
        <v>43076</v>
      </c>
      <c r="W2868" t="s">
        <v>2946</v>
      </c>
      <c r="X2868" t="s">
        <v>2947</v>
      </c>
      <c r="Y2868" t="s">
        <v>95</v>
      </c>
      <c r="Z2868" t="s">
        <v>366</v>
      </c>
      <c r="AA2868" s="29">
        <v>-7.75</v>
      </c>
      <c r="AB2868">
        <v>0</v>
      </c>
      <c r="AC2868">
        <f t="shared" si="540"/>
        <v>2017</v>
      </c>
      <c r="AD2868">
        <f t="shared" si="541"/>
        <v>12</v>
      </c>
      <c r="AE2868">
        <f t="shared" si="542"/>
        <v>2015</v>
      </c>
      <c r="AF2868">
        <f t="shared" si="543"/>
        <v>1</v>
      </c>
      <c r="AG2868" t="str">
        <f>VLOOKUP(F2868,vlookup!$A$2:$E$660,2,0)</f>
        <v>Retained</v>
      </c>
      <c r="AH2868" t="str">
        <f>VLOOKUP(F2868,vlookup!$A$2:$E$660,3,0)</f>
        <v>Service Contract</v>
      </c>
      <c r="AI2868" t="str">
        <f>VLOOKUP(F2868,vlookup!$A$2:$E$660,4,0)</f>
        <v>Used Car Programs</v>
      </c>
      <c r="AJ2868" t="str">
        <f>VLOOKUP(F2868,vlookup!$A$2:$E$660,5,0)</f>
        <v>High Mileage</v>
      </c>
      <c r="AL2868">
        <f t="shared" si="544"/>
        <v>44</v>
      </c>
      <c r="AM2868">
        <f t="shared" si="545"/>
        <v>1043</v>
      </c>
      <c r="AN2868">
        <f t="shared" si="546"/>
        <v>20087</v>
      </c>
      <c r="AO2868" t="str">
        <f t="shared" si="547"/>
        <v/>
      </c>
      <c r="AP2868" t="str">
        <f t="shared" si="548"/>
        <v/>
      </c>
      <c r="AQ2868" t="str">
        <f t="shared" si="549"/>
        <v/>
      </c>
      <c r="AR2868">
        <f t="shared" si="550"/>
        <v>-7.75</v>
      </c>
      <c r="AS2868" t="str">
        <f t="shared" si="551"/>
        <v>102108977-1</v>
      </c>
      <c r="AT2868" t="str">
        <f>IFERROR(IF(VLOOKUP(Y2868,vlookup!$I$2:$J$9,1,0)=Y2868,VLOOKUP(Y2868,vlookup!$I$2:$J$9,2,0),PROPER(Y2868)),PROPER(Y2868))</f>
        <v>Parts</v>
      </c>
      <c r="AU2868" t="str">
        <f>IFERROR(IF(B2868=VLOOKUP(B2868,vlookup!$L$2:$L$10,1,0),"Yes","No"),"No")</f>
        <v>No</v>
      </c>
    </row>
    <row r="2869" spans="1:47" ht="14.45" customHeight="1" x14ac:dyDescent="0.25">
      <c r="A2869" t="s">
        <v>3280</v>
      </c>
      <c r="B2869" s="31" t="s">
        <v>3633</v>
      </c>
      <c r="C2869">
        <v>1</v>
      </c>
      <c r="D2869">
        <v>1</v>
      </c>
      <c r="E2869" t="s">
        <v>382</v>
      </c>
      <c r="F2869" t="s">
        <v>205</v>
      </c>
      <c r="G2869" t="s">
        <v>3718</v>
      </c>
      <c r="H2869" t="s">
        <v>3826</v>
      </c>
      <c r="I2869">
        <v>75523</v>
      </c>
      <c r="J2869" s="19">
        <v>42018</v>
      </c>
      <c r="K2869" s="19">
        <v>42063</v>
      </c>
      <c r="L2869">
        <v>201502</v>
      </c>
      <c r="M2869" s="19">
        <v>42036</v>
      </c>
      <c r="N2869">
        <v>24617</v>
      </c>
      <c r="O2869" t="s">
        <v>1070</v>
      </c>
      <c r="P2869" t="s">
        <v>1208</v>
      </c>
      <c r="Q2869" t="s">
        <v>924</v>
      </c>
      <c r="R2869">
        <v>15254</v>
      </c>
      <c r="S2869" s="19">
        <v>43070</v>
      </c>
      <c r="T2869">
        <v>95610</v>
      </c>
      <c r="U2869" t="s">
        <v>356</v>
      </c>
      <c r="V2869" s="19">
        <v>43076</v>
      </c>
      <c r="W2869" t="s">
        <v>978</v>
      </c>
      <c r="X2869" t="s">
        <v>979</v>
      </c>
      <c r="Y2869" t="s">
        <v>95</v>
      </c>
      <c r="Z2869" t="s">
        <v>366</v>
      </c>
      <c r="AA2869" s="29">
        <v>-1632</v>
      </c>
      <c r="AB2869">
        <v>0</v>
      </c>
      <c r="AC2869">
        <f t="shared" si="540"/>
        <v>2017</v>
      </c>
      <c r="AD2869">
        <f t="shared" si="541"/>
        <v>12</v>
      </c>
      <c r="AE2869">
        <f t="shared" si="542"/>
        <v>2015</v>
      </c>
      <c r="AF2869">
        <f t="shared" si="543"/>
        <v>1</v>
      </c>
      <c r="AG2869" t="str">
        <f>VLOOKUP(F2869,vlookup!$A$2:$E$660,2,0)</f>
        <v>Retained</v>
      </c>
      <c r="AH2869" t="str">
        <f>VLOOKUP(F2869,vlookup!$A$2:$E$660,3,0)</f>
        <v>Service Contract</v>
      </c>
      <c r="AI2869" t="str">
        <f>VLOOKUP(F2869,vlookup!$A$2:$E$660,4,0)</f>
        <v>Used Car Programs</v>
      </c>
      <c r="AJ2869" t="str">
        <f>VLOOKUP(F2869,vlookup!$A$2:$E$660,5,0)</f>
        <v>High Mileage</v>
      </c>
      <c r="AL2869">
        <f t="shared" si="544"/>
        <v>44</v>
      </c>
      <c r="AM2869">
        <f t="shared" si="545"/>
        <v>1043</v>
      </c>
      <c r="AN2869">
        <f t="shared" si="546"/>
        <v>20087</v>
      </c>
      <c r="AO2869" t="str">
        <f t="shared" si="547"/>
        <v/>
      </c>
      <c r="AP2869" t="str">
        <f t="shared" si="548"/>
        <v/>
      </c>
      <c r="AQ2869" t="str">
        <f t="shared" si="549"/>
        <v/>
      </c>
      <c r="AR2869">
        <f t="shared" si="550"/>
        <v>-1632</v>
      </c>
      <c r="AS2869" t="str">
        <f t="shared" si="551"/>
        <v>102108977-1</v>
      </c>
      <c r="AT2869" t="str">
        <f>IFERROR(IF(VLOOKUP(Y2869,vlookup!$I$2:$J$9,1,0)=Y2869,VLOOKUP(Y2869,vlookup!$I$2:$J$9,2,0),PROPER(Y2869)),PROPER(Y2869))</f>
        <v>Parts</v>
      </c>
      <c r="AU2869" t="str">
        <f>IFERROR(IF(B2869=VLOOKUP(B2869,vlookup!$L$2:$L$10,1,0),"Yes","No"),"No")</f>
        <v>No</v>
      </c>
    </row>
    <row r="2870" spans="1:47" ht="14.45" customHeight="1" x14ac:dyDescent="0.25">
      <c r="A2870" t="s">
        <v>1962</v>
      </c>
      <c r="B2870" s="31" t="s">
        <v>1963</v>
      </c>
      <c r="C2870">
        <v>1</v>
      </c>
      <c r="D2870">
        <v>1</v>
      </c>
      <c r="E2870" t="s">
        <v>382</v>
      </c>
      <c r="F2870" t="s">
        <v>60</v>
      </c>
      <c r="G2870" t="s">
        <v>1964</v>
      </c>
      <c r="H2870" t="s">
        <v>3787</v>
      </c>
      <c r="I2870">
        <v>144832</v>
      </c>
      <c r="J2870" s="19">
        <v>41209</v>
      </c>
      <c r="K2870" s="19">
        <v>41240</v>
      </c>
      <c r="L2870">
        <v>201211</v>
      </c>
      <c r="M2870" s="19">
        <v>41214</v>
      </c>
      <c r="N2870">
        <v>24616</v>
      </c>
      <c r="O2870" t="s">
        <v>1076</v>
      </c>
      <c r="P2870" t="s">
        <v>1965</v>
      </c>
      <c r="Q2870" t="s">
        <v>924</v>
      </c>
      <c r="R2870">
        <v>1529</v>
      </c>
      <c r="S2870" s="19">
        <v>41313</v>
      </c>
      <c r="T2870">
        <v>153537</v>
      </c>
      <c r="U2870" t="s">
        <v>357</v>
      </c>
      <c r="V2870" s="19">
        <v>41330</v>
      </c>
      <c r="W2870" t="s">
        <v>1071</v>
      </c>
      <c r="X2870" t="s">
        <v>1072</v>
      </c>
      <c r="Y2870" t="s">
        <v>95</v>
      </c>
      <c r="Z2870" t="s">
        <v>14</v>
      </c>
      <c r="AA2870" s="29">
        <v>3866</v>
      </c>
      <c r="AB2870" t="s">
        <v>544</v>
      </c>
      <c r="AC2870">
        <f t="shared" si="540"/>
        <v>2013</v>
      </c>
      <c r="AD2870">
        <f t="shared" si="541"/>
        <v>2</v>
      </c>
      <c r="AE2870">
        <f t="shared" si="542"/>
        <v>2012</v>
      </c>
      <c r="AF2870">
        <f t="shared" si="543"/>
        <v>10</v>
      </c>
      <c r="AG2870" t="str">
        <f>VLOOKUP(F2870,vlookup!$A$2:$E$660,2,0)</f>
        <v>Retained</v>
      </c>
      <c r="AH2870" t="str">
        <f>VLOOKUP(F2870,vlookup!$A$2:$E$660,3,0)</f>
        <v>Service Contract</v>
      </c>
      <c r="AI2870" t="str">
        <f>VLOOKUP(F2870,vlookup!$A$2:$E$660,4,0)</f>
        <v>Used Car Programs</v>
      </c>
      <c r="AJ2870" t="str">
        <f>VLOOKUP(F2870,vlookup!$A$2:$E$660,5,0)</f>
        <v>High Mileage</v>
      </c>
      <c r="AL2870">
        <f t="shared" si="544"/>
        <v>30</v>
      </c>
      <c r="AM2870">
        <f t="shared" si="545"/>
        <v>118</v>
      </c>
      <c r="AN2870">
        <f t="shared" si="546"/>
        <v>8705</v>
      </c>
      <c r="AO2870" t="str">
        <f t="shared" si="547"/>
        <v/>
      </c>
      <c r="AP2870" t="str">
        <f t="shared" si="548"/>
        <v/>
      </c>
      <c r="AQ2870" t="str">
        <f t="shared" si="549"/>
        <v/>
      </c>
      <c r="AR2870">
        <f t="shared" si="550"/>
        <v>3866</v>
      </c>
      <c r="AS2870" t="str">
        <f t="shared" si="551"/>
        <v>2TE11146J2Y-1</v>
      </c>
      <c r="AT2870" t="str">
        <f>IFERROR(IF(VLOOKUP(Y2870,vlookup!$I$2:$J$9,1,0)=Y2870,VLOOKUP(Y2870,vlookup!$I$2:$J$9,2,0),PROPER(Y2870)),PROPER(Y2870))</f>
        <v>Parts</v>
      </c>
      <c r="AU2870" t="str">
        <f>IFERROR(IF(B2870=VLOOKUP(B2870,vlookup!$L$2:$L$10,1,0),"Yes","No"),"No")</f>
        <v>No</v>
      </c>
    </row>
    <row r="2871" spans="1:47" ht="14.45" customHeight="1" x14ac:dyDescent="0.25">
      <c r="A2871" t="s">
        <v>1962</v>
      </c>
      <c r="B2871" s="31" t="s">
        <v>1963</v>
      </c>
      <c r="C2871">
        <v>1</v>
      </c>
      <c r="D2871">
        <v>1</v>
      </c>
      <c r="E2871" t="s">
        <v>382</v>
      </c>
      <c r="F2871" t="s">
        <v>60</v>
      </c>
      <c r="G2871" t="s">
        <v>1964</v>
      </c>
      <c r="H2871" t="s">
        <v>3787</v>
      </c>
      <c r="I2871">
        <v>144832</v>
      </c>
      <c r="J2871" s="19">
        <v>41209</v>
      </c>
      <c r="K2871" s="19">
        <v>41240</v>
      </c>
      <c r="L2871">
        <v>201211</v>
      </c>
      <c r="M2871" s="19">
        <v>41214</v>
      </c>
      <c r="N2871">
        <v>24616</v>
      </c>
      <c r="O2871" t="s">
        <v>1076</v>
      </c>
      <c r="P2871" t="s">
        <v>1965</v>
      </c>
      <c r="Q2871" t="s">
        <v>924</v>
      </c>
      <c r="R2871">
        <v>1529</v>
      </c>
      <c r="S2871" s="19">
        <v>41313</v>
      </c>
      <c r="T2871">
        <v>153537</v>
      </c>
      <c r="U2871" t="s">
        <v>357</v>
      </c>
      <c r="V2871" s="19">
        <v>41330</v>
      </c>
      <c r="W2871" t="s">
        <v>3030</v>
      </c>
      <c r="X2871" t="s">
        <v>3031</v>
      </c>
      <c r="Y2871" t="s">
        <v>95</v>
      </c>
      <c r="Z2871" t="s">
        <v>14</v>
      </c>
      <c r="AA2871" s="29">
        <v>-81</v>
      </c>
      <c r="AB2871" t="s">
        <v>544</v>
      </c>
      <c r="AC2871">
        <f t="shared" si="540"/>
        <v>2013</v>
      </c>
      <c r="AD2871">
        <f t="shared" si="541"/>
        <v>2</v>
      </c>
      <c r="AE2871">
        <f t="shared" si="542"/>
        <v>2012</v>
      </c>
      <c r="AF2871">
        <f t="shared" si="543"/>
        <v>10</v>
      </c>
      <c r="AG2871" t="str">
        <f>VLOOKUP(F2871,vlookup!$A$2:$E$660,2,0)</f>
        <v>Retained</v>
      </c>
      <c r="AH2871" t="str">
        <f>VLOOKUP(F2871,vlookup!$A$2:$E$660,3,0)</f>
        <v>Service Contract</v>
      </c>
      <c r="AI2871" t="str">
        <f>VLOOKUP(F2871,vlookup!$A$2:$E$660,4,0)</f>
        <v>Used Car Programs</v>
      </c>
      <c r="AJ2871" t="str">
        <f>VLOOKUP(F2871,vlookup!$A$2:$E$660,5,0)</f>
        <v>High Mileage</v>
      </c>
      <c r="AL2871">
        <f t="shared" si="544"/>
        <v>30</v>
      </c>
      <c r="AM2871">
        <f t="shared" si="545"/>
        <v>118</v>
      </c>
      <c r="AN2871">
        <f t="shared" si="546"/>
        <v>8705</v>
      </c>
      <c r="AO2871" t="str">
        <f t="shared" si="547"/>
        <v/>
      </c>
      <c r="AP2871" t="str">
        <f t="shared" si="548"/>
        <v/>
      </c>
      <c r="AQ2871" t="str">
        <f t="shared" si="549"/>
        <v/>
      </c>
      <c r="AR2871">
        <f t="shared" si="550"/>
        <v>-81</v>
      </c>
      <c r="AS2871" t="str">
        <f t="shared" si="551"/>
        <v>2TE11146J2Y-1</v>
      </c>
      <c r="AT2871" t="str">
        <f>IFERROR(IF(VLOOKUP(Y2871,vlookup!$I$2:$J$9,1,0)=Y2871,VLOOKUP(Y2871,vlookup!$I$2:$J$9,2,0),PROPER(Y2871)),PROPER(Y2871))</f>
        <v>Parts</v>
      </c>
      <c r="AU2871" t="str">
        <f>IFERROR(IF(B2871=VLOOKUP(B2871,vlookup!$L$2:$L$10,1,0),"Yes","No"),"No")</f>
        <v>No</v>
      </c>
    </row>
    <row r="2872" spans="1:47" ht="14.45" customHeight="1" x14ac:dyDescent="0.25">
      <c r="A2872" t="s">
        <v>1962</v>
      </c>
      <c r="B2872" s="31" t="s">
        <v>1963</v>
      </c>
      <c r="C2872">
        <v>1</v>
      </c>
      <c r="D2872">
        <v>1</v>
      </c>
      <c r="E2872" t="s">
        <v>382</v>
      </c>
      <c r="F2872" t="s">
        <v>60</v>
      </c>
      <c r="G2872" t="s">
        <v>1964</v>
      </c>
      <c r="H2872" t="s">
        <v>3787</v>
      </c>
      <c r="I2872">
        <v>144832</v>
      </c>
      <c r="J2872" s="19">
        <v>41209</v>
      </c>
      <c r="K2872" s="19">
        <v>41240</v>
      </c>
      <c r="L2872">
        <v>201211</v>
      </c>
      <c r="M2872" s="19">
        <v>41214</v>
      </c>
      <c r="N2872">
        <v>24616</v>
      </c>
      <c r="O2872" t="s">
        <v>1076</v>
      </c>
      <c r="P2872" t="s">
        <v>1965</v>
      </c>
      <c r="Q2872" t="s">
        <v>924</v>
      </c>
      <c r="R2872">
        <v>1529</v>
      </c>
      <c r="S2872" s="19">
        <v>41313</v>
      </c>
      <c r="T2872">
        <v>153537</v>
      </c>
      <c r="U2872" t="s">
        <v>357</v>
      </c>
      <c r="V2872" s="19">
        <v>41330</v>
      </c>
      <c r="W2872" t="s">
        <v>2944</v>
      </c>
      <c r="X2872" t="s">
        <v>2945</v>
      </c>
      <c r="Y2872" t="s">
        <v>95</v>
      </c>
      <c r="Z2872" t="s">
        <v>369</v>
      </c>
      <c r="AA2872" s="29">
        <v>-5400</v>
      </c>
      <c r="AB2872" t="s">
        <v>544</v>
      </c>
      <c r="AC2872">
        <f t="shared" si="540"/>
        <v>2013</v>
      </c>
      <c r="AD2872">
        <f t="shared" si="541"/>
        <v>2</v>
      </c>
      <c r="AE2872">
        <f t="shared" si="542"/>
        <v>2012</v>
      </c>
      <c r="AF2872">
        <f t="shared" si="543"/>
        <v>10</v>
      </c>
      <c r="AG2872" t="str">
        <f>VLOOKUP(F2872,vlookup!$A$2:$E$660,2,0)</f>
        <v>Retained</v>
      </c>
      <c r="AH2872" t="str">
        <f>VLOOKUP(F2872,vlookup!$A$2:$E$660,3,0)</f>
        <v>Service Contract</v>
      </c>
      <c r="AI2872" t="str">
        <f>VLOOKUP(F2872,vlookup!$A$2:$E$660,4,0)</f>
        <v>Used Car Programs</v>
      </c>
      <c r="AJ2872" t="str">
        <f>VLOOKUP(F2872,vlookup!$A$2:$E$660,5,0)</f>
        <v>High Mileage</v>
      </c>
      <c r="AL2872">
        <f t="shared" si="544"/>
        <v>30</v>
      </c>
      <c r="AM2872">
        <f t="shared" si="545"/>
        <v>118</v>
      </c>
      <c r="AN2872">
        <f t="shared" si="546"/>
        <v>8705</v>
      </c>
      <c r="AO2872" t="str">
        <f t="shared" si="547"/>
        <v/>
      </c>
      <c r="AP2872" t="str">
        <f t="shared" si="548"/>
        <v/>
      </c>
      <c r="AQ2872" t="str">
        <f t="shared" si="549"/>
        <v/>
      </c>
      <c r="AR2872">
        <f t="shared" si="550"/>
        <v>-5400</v>
      </c>
      <c r="AS2872" t="str">
        <f t="shared" si="551"/>
        <v>2TE11146J2Y-1</v>
      </c>
      <c r="AT2872" t="str">
        <f>IFERROR(IF(VLOOKUP(Y2872,vlookup!$I$2:$J$9,1,0)=Y2872,VLOOKUP(Y2872,vlookup!$I$2:$J$9,2,0),PROPER(Y2872)),PROPER(Y2872))</f>
        <v>Parts</v>
      </c>
      <c r="AU2872" t="str">
        <f>IFERROR(IF(B2872=VLOOKUP(B2872,vlookup!$L$2:$L$10,1,0),"Yes","No"),"No")</f>
        <v>No</v>
      </c>
    </row>
    <row r="2873" spans="1:47" ht="14.45" customHeight="1" x14ac:dyDescent="0.25">
      <c r="A2873" t="s">
        <v>1966</v>
      </c>
      <c r="B2873" s="31" t="s">
        <v>1967</v>
      </c>
      <c r="C2873">
        <v>3</v>
      </c>
      <c r="D2873">
        <v>1</v>
      </c>
      <c r="E2873" t="s">
        <v>382</v>
      </c>
      <c r="F2873" t="s">
        <v>464</v>
      </c>
      <c r="G2873" t="s">
        <v>1964</v>
      </c>
      <c r="H2873" t="s">
        <v>1968</v>
      </c>
      <c r="I2873">
        <v>110409</v>
      </c>
      <c r="J2873" s="19">
        <v>43779</v>
      </c>
      <c r="K2873" s="19">
        <v>43818</v>
      </c>
      <c r="L2873">
        <v>201912</v>
      </c>
      <c r="M2873" s="19">
        <v>43800</v>
      </c>
      <c r="N2873">
        <v>24617</v>
      </c>
      <c r="O2873" t="s">
        <v>1070</v>
      </c>
      <c r="P2873" t="s">
        <v>1208</v>
      </c>
      <c r="Q2873" t="s">
        <v>924</v>
      </c>
      <c r="R2873">
        <v>697</v>
      </c>
      <c r="S2873" s="19">
        <v>43844</v>
      </c>
      <c r="T2873">
        <v>113363</v>
      </c>
      <c r="U2873" t="s">
        <v>356</v>
      </c>
      <c r="V2873" s="19">
        <v>43847</v>
      </c>
      <c r="W2873" t="s">
        <v>3191</v>
      </c>
      <c r="X2873" t="s">
        <v>3192</v>
      </c>
      <c r="Y2873" t="s">
        <v>95</v>
      </c>
      <c r="Z2873" t="s">
        <v>364</v>
      </c>
      <c r="AA2873" s="29">
        <v>-196.96</v>
      </c>
      <c r="AB2873">
        <v>0</v>
      </c>
      <c r="AC2873">
        <f t="shared" si="540"/>
        <v>2020</v>
      </c>
      <c r="AD2873">
        <f t="shared" si="541"/>
        <v>1</v>
      </c>
      <c r="AE2873">
        <f t="shared" si="542"/>
        <v>2019</v>
      </c>
      <c r="AF2873">
        <f t="shared" si="543"/>
        <v>11</v>
      </c>
      <c r="AG2873" t="str">
        <f>VLOOKUP(F2873,vlookup!$A$2:$E$660,2,0)</f>
        <v>Retained</v>
      </c>
      <c r="AH2873" t="str">
        <f>VLOOKUP(F2873,vlookup!$A$2:$E$660,3,0)</f>
        <v>Service Contract</v>
      </c>
      <c r="AI2873" t="str">
        <f>VLOOKUP(F2873,vlookup!$A$2:$E$660,4,0)</f>
        <v>Used Car Programs</v>
      </c>
      <c r="AJ2873" t="str">
        <f>VLOOKUP(F2873,vlookup!$A$2:$E$660,5,0)</f>
        <v>High Mileage</v>
      </c>
      <c r="AL2873">
        <f t="shared" si="544"/>
        <v>39</v>
      </c>
      <c r="AM2873">
        <f t="shared" si="545"/>
        <v>67</v>
      </c>
      <c r="AN2873">
        <f t="shared" si="546"/>
        <v>2954</v>
      </c>
      <c r="AO2873" t="str">
        <f t="shared" si="547"/>
        <v/>
      </c>
      <c r="AP2873" t="str">
        <f t="shared" si="548"/>
        <v/>
      </c>
      <c r="AQ2873">
        <f t="shared" si="549"/>
        <v>-196.96</v>
      </c>
      <c r="AR2873" t="str">
        <f t="shared" si="550"/>
        <v/>
      </c>
      <c r="AS2873" t="str">
        <f t="shared" si="551"/>
        <v>BWL55349K9-3</v>
      </c>
      <c r="AT2873" t="str">
        <f>IFERROR(IF(VLOOKUP(Y2873,vlookup!$I$2:$J$9,1,0)=Y2873,VLOOKUP(Y2873,vlookup!$I$2:$J$9,2,0),PROPER(Y2873)),PROPER(Y2873))</f>
        <v>Parts</v>
      </c>
      <c r="AU2873" t="str">
        <f>IFERROR(IF(B2873=VLOOKUP(B2873,vlookup!$L$2:$L$10,1,0),"Yes","No"),"No")</f>
        <v>No</v>
      </c>
    </row>
    <row r="2874" spans="1:47" ht="14.45" customHeight="1" x14ac:dyDescent="0.25">
      <c r="A2874" t="s">
        <v>1966</v>
      </c>
      <c r="B2874" s="31" t="s">
        <v>1967</v>
      </c>
      <c r="C2874">
        <v>5</v>
      </c>
      <c r="D2874">
        <v>1</v>
      </c>
      <c r="E2874" t="s">
        <v>382</v>
      </c>
      <c r="F2874" t="s">
        <v>464</v>
      </c>
      <c r="G2874" t="s">
        <v>1964</v>
      </c>
      <c r="H2874" t="s">
        <v>1968</v>
      </c>
      <c r="I2874">
        <v>110409</v>
      </c>
      <c r="J2874" s="19">
        <v>43779</v>
      </c>
      <c r="K2874" s="19">
        <v>43818</v>
      </c>
      <c r="L2874">
        <v>201912</v>
      </c>
      <c r="M2874" s="19">
        <v>43800</v>
      </c>
      <c r="N2874">
        <v>24617</v>
      </c>
      <c r="O2874" t="s">
        <v>1070</v>
      </c>
      <c r="P2874" t="s">
        <v>1969</v>
      </c>
      <c r="Q2874" t="s">
        <v>924</v>
      </c>
      <c r="R2874">
        <v>228263</v>
      </c>
      <c r="S2874" s="19">
        <v>44224</v>
      </c>
      <c r="T2874">
        <v>127897</v>
      </c>
      <c r="U2874" t="s">
        <v>356</v>
      </c>
      <c r="V2874" s="19">
        <v>44242</v>
      </c>
      <c r="W2874" t="s">
        <v>988</v>
      </c>
      <c r="X2874" t="s">
        <v>989</v>
      </c>
      <c r="Y2874" t="s">
        <v>95</v>
      </c>
      <c r="Z2874" t="s">
        <v>364</v>
      </c>
      <c r="AA2874" s="29">
        <v>-28.8</v>
      </c>
      <c r="AB2874">
        <v>0</v>
      </c>
      <c r="AC2874">
        <f t="shared" si="540"/>
        <v>2021</v>
      </c>
      <c r="AD2874">
        <f t="shared" si="541"/>
        <v>2</v>
      </c>
      <c r="AE2874">
        <f t="shared" si="542"/>
        <v>2019</v>
      </c>
      <c r="AF2874">
        <f t="shared" si="543"/>
        <v>11</v>
      </c>
      <c r="AG2874" t="str">
        <f>VLOOKUP(F2874,vlookup!$A$2:$E$660,2,0)</f>
        <v>Retained</v>
      </c>
      <c r="AH2874" t="str">
        <f>VLOOKUP(F2874,vlookup!$A$2:$E$660,3,0)</f>
        <v>Service Contract</v>
      </c>
      <c r="AI2874" t="str">
        <f>VLOOKUP(F2874,vlookup!$A$2:$E$660,4,0)</f>
        <v>Used Car Programs</v>
      </c>
      <c r="AJ2874" t="str">
        <f>VLOOKUP(F2874,vlookup!$A$2:$E$660,5,0)</f>
        <v>High Mileage</v>
      </c>
      <c r="AL2874">
        <f t="shared" si="544"/>
        <v>39</v>
      </c>
      <c r="AM2874">
        <f t="shared" si="545"/>
        <v>455</v>
      </c>
      <c r="AN2874">
        <f t="shared" si="546"/>
        <v>17488</v>
      </c>
      <c r="AO2874" t="str">
        <f t="shared" si="547"/>
        <v/>
      </c>
      <c r="AP2874" t="str">
        <f t="shared" si="548"/>
        <v/>
      </c>
      <c r="AQ2874" t="str">
        <f t="shared" si="549"/>
        <v/>
      </c>
      <c r="AR2874">
        <f t="shared" si="550"/>
        <v>-28.8</v>
      </c>
      <c r="AS2874" t="str">
        <f t="shared" si="551"/>
        <v>BWL55349K9-5</v>
      </c>
      <c r="AT2874" t="str">
        <f>IFERROR(IF(VLOOKUP(Y2874,vlookup!$I$2:$J$9,1,0)=Y2874,VLOOKUP(Y2874,vlookup!$I$2:$J$9,2,0),PROPER(Y2874)),PROPER(Y2874))</f>
        <v>Parts</v>
      </c>
      <c r="AU2874" t="str">
        <f>IFERROR(IF(B2874=VLOOKUP(B2874,vlookup!$L$2:$L$10,1,0),"Yes","No"),"No")</f>
        <v>No</v>
      </c>
    </row>
    <row r="2875" spans="1:47" ht="14.45" customHeight="1" x14ac:dyDescent="0.25">
      <c r="A2875" t="s">
        <v>1966</v>
      </c>
      <c r="B2875" s="31" t="s">
        <v>1967</v>
      </c>
      <c r="C2875">
        <v>5</v>
      </c>
      <c r="D2875">
        <v>1</v>
      </c>
      <c r="E2875" t="s">
        <v>382</v>
      </c>
      <c r="F2875" t="s">
        <v>464</v>
      </c>
      <c r="G2875" t="s">
        <v>1964</v>
      </c>
      <c r="H2875" t="s">
        <v>1968</v>
      </c>
      <c r="I2875">
        <v>110409</v>
      </c>
      <c r="J2875" s="19">
        <v>43779</v>
      </c>
      <c r="K2875" s="19">
        <v>43818</v>
      </c>
      <c r="L2875">
        <v>201912</v>
      </c>
      <c r="M2875" s="19">
        <v>43800</v>
      </c>
      <c r="N2875">
        <v>24617</v>
      </c>
      <c r="O2875" t="s">
        <v>1070</v>
      </c>
      <c r="P2875" t="s">
        <v>1969</v>
      </c>
      <c r="Q2875" t="s">
        <v>924</v>
      </c>
      <c r="R2875">
        <v>228263</v>
      </c>
      <c r="S2875" s="19">
        <v>44224</v>
      </c>
      <c r="T2875">
        <v>127897</v>
      </c>
      <c r="U2875" t="s">
        <v>356</v>
      </c>
      <c r="V2875" s="19">
        <v>44242</v>
      </c>
      <c r="W2875" t="s">
        <v>963</v>
      </c>
      <c r="X2875" t="s">
        <v>964</v>
      </c>
      <c r="Y2875" t="s">
        <v>95</v>
      </c>
      <c r="Z2875" t="s">
        <v>364</v>
      </c>
      <c r="AA2875" s="29">
        <v>-578.69000000000005</v>
      </c>
      <c r="AB2875">
        <v>0</v>
      </c>
      <c r="AC2875">
        <f t="shared" si="540"/>
        <v>2021</v>
      </c>
      <c r="AD2875">
        <f t="shared" si="541"/>
        <v>2</v>
      </c>
      <c r="AE2875">
        <f t="shared" si="542"/>
        <v>2019</v>
      </c>
      <c r="AF2875">
        <f t="shared" si="543"/>
        <v>11</v>
      </c>
      <c r="AG2875" t="str">
        <f>VLOOKUP(F2875,vlookup!$A$2:$E$660,2,0)</f>
        <v>Retained</v>
      </c>
      <c r="AH2875" t="str">
        <f>VLOOKUP(F2875,vlookup!$A$2:$E$660,3,0)</f>
        <v>Service Contract</v>
      </c>
      <c r="AI2875" t="str">
        <f>VLOOKUP(F2875,vlookup!$A$2:$E$660,4,0)</f>
        <v>Used Car Programs</v>
      </c>
      <c r="AJ2875" t="str">
        <f>VLOOKUP(F2875,vlookup!$A$2:$E$660,5,0)</f>
        <v>High Mileage</v>
      </c>
      <c r="AL2875">
        <f t="shared" si="544"/>
        <v>39</v>
      </c>
      <c r="AM2875">
        <f t="shared" si="545"/>
        <v>455</v>
      </c>
      <c r="AN2875">
        <f t="shared" si="546"/>
        <v>17488</v>
      </c>
      <c r="AO2875" t="str">
        <f t="shared" si="547"/>
        <v/>
      </c>
      <c r="AP2875" t="str">
        <f t="shared" si="548"/>
        <v/>
      </c>
      <c r="AQ2875" t="str">
        <f t="shared" si="549"/>
        <v/>
      </c>
      <c r="AR2875">
        <f t="shared" si="550"/>
        <v>-578.69000000000005</v>
      </c>
      <c r="AS2875" t="str">
        <f t="shared" si="551"/>
        <v>BWL55349K9-5</v>
      </c>
      <c r="AT2875" t="str">
        <f>IFERROR(IF(VLOOKUP(Y2875,vlookup!$I$2:$J$9,1,0)=Y2875,VLOOKUP(Y2875,vlookup!$I$2:$J$9,2,0),PROPER(Y2875)),PROPER(Y2875))</f>
        <v>Parts</v>
      </c>
      <c r="AU2875" t="str">
        <f>IFERROR(IF(B2875=VLOOKUP(B2875,vlookup!$L$2:$L$10,1,0),"Yes","No"),"No")</f>
        <v>No</v>
      </c>
    </row>
    <row r="2876" spans="1:47" ht="14.45" customHeight="1" x14ac:dyDescent="0.25">
      <c r="A2876" t="s">
        <v>1966</v>
      </c>
      <c r="B2876" s="31" t="s">
        <v>1967</v>
      </c>
      <c r="C2876">
        <v>5</v>
      </c>
      <c r="D2876">
        <v>1</v>
      </c>
      <c r="E2876" t="s">
        <v>382</v>
      </c>
      <c r="F2876" t="s">
        <v>464</v>
      </c>
      <c r="G2876" t="s">
        <v>1964</v>
      </c>
      <c r="H2876" t="s">
        <v>1968</v>
      </c>
      <c r="I2876">
        <v>110409</v>
      </c>
      <c r="J2876" s="19">
        <v>43779</v>
      </c>
      <c r="K2876" s="19">
        <v>43818</v>
      </c>
      <c r="L2876">
        <v>201912</v>
      </c>
      <c r="M2876" s="19">
        <v>43800</v>
      </c>
      <c r="N2876">
        <v>24617</v>
      </c>
      <c r="O2876" t="s">
        <v>1070</v>
      </c>
      <c r="P2876" t="s">
        <v>1969</v>
      </c>
      <c r="Q2876" t="s">
        <v>924</v>
      </c>
      <c r="R2876">
        <v>228263</v>
      </c>
      <c r="S2876" s="19">
        <v>44224</v>
      </c>
      <c r="T2876">
        <v>127897</v>
      </c>
      <c r="U2876" t="s">
        <v>356</v>
      </c>
      <c r="V2876" s="19">
        <v>44242</v>
      </c>
      <c r="W2876" t="s">
        <v>1044</v>
      </c>
      <c r="X2876" t="s">
        <v>1045</v>
      </c>
      <c r="Y2876" t="s">
        <v>95</v>
      </c>
      <c r="Z2876" t="s">
        <v>364</v>
      </c>
      <c r="AA2876" s="29">
        <v>-118.72</v>
      </c>
      <c r="AB2876">
        <v>0</v>
      </c>
      <c r="AC2876">
        <f t="shared" si="540"/>
        <v>2021</v>
      </c>
      <c r="AD2876">
        <f t="shared" si="541"/>
        <v>2</v>
      </c>
      <c r="AE2876">
        <f t="shared" si="542"/>
        <v>2019</v>
      </c>
      <c r="AF2876">
        <f t="shared" si="543"/>
        <v>11</v>
      </c>
      <c r="AG2876" t="str">
        <f>VLOOKUP(F2876,vlookup!$A$2:$E$660,2,0)</f>
        <v>Retained</v>
      </c>
      <c r="AH2876" t="str">
        <f>VLOOKUP(F2876,vlookup!$A$2:$E$660,3,0)</f>
        <v>Service Contract</v>
      </c>
      <c r="AI2876" t="str">
        <f>VLOOKUP(F2876,vlookup!$A$2:$E$660,4,0)</f>
        <v>Used Car Programs</v>
      </c>
      <c r="AJ2876" t="str">
        <f>VLOOKUP(F2876,vlookup!$A$2:$E$660,5,0)</f>
        <v>High Mileage</v>
      </c>
      <c r="AL2876">
        <f t="shared" si="544"/>
        <v>39</v>
      </c>
      <c r="AM2876">
        <f t="shared" si="545"/>
        <v>455</v>
      </c>
      <c r="AN2876">
        <f t="shared" si="546"/>
        <v>17488</v>
      </c>
      <c r="AO2876" t="str">
        <f t="shared" si="547"/>
        <v/>
      </c>
      <c r="AP2876" t="str">
        <f t="shared" si="548"/>
        <v/>
      </c>
      <c r="AQ2876" t="str">
        <f t="shared" si="549"/>
        <v/>
      </c>
      <c r="AR2876">
        <f t="shared" si="550"/>
        <v>-118.72</v>
      </c>
      <c r="AS2876" t="str">
        <f t="shared" si="551"/>
        <v>BWL55349K9-5</v>
      </c>
      <c r="AT2876" t="str">
        <f>IFERROR(IF(VLOOKUP(Y2876,vlookup!$I$2:$J$9,1,0)=Y2876,VLOOKUP(Y2876,vlookup!$I$2:$J$9,2,0),PROPER(Y2876)),PROPER(Y2876))</f>
        <v>Parts</v>
      </c>
      <c r="AU2876" t="str">
        <f>IFERROR(IF(B2876=VLOOKUP(B2876,vlookup!$L$2:$L$10,1,0),"Yes","No"),"No")</f>
        <v>No</v>
      </c>
    </row>
    <row r="2877" spans="1:47" ht="14.45" customHeight="1" x14ac:dyDescent="0.25">
      <c r="A2877" t="s">
        <v>1966</v>
      </c>
      <c r="B2877" s="31" t="s">
        <v>1967</v>
      </c>
      <c r="C2877">
        <v>5</v>
      </c>
      <c r="D2877">
        <v>1</v>
      </c>
      <c r="E2877" t="s">
        <v>382</v>
      </c>
      <c r="F2877" t="s">
        <v>464</v>
      </c>
      <c r="G2877" t="s">
        <v>1964</v>
      </c>
      <c r="H2877" t="s">
        <v>1968</v>
      </c>
      <c r="I2877">
        <v>110409</v>
      </c>
      <c r="J2877" s="19">
        <v>43779</v>
      </c>
      <c r="K2877" s="19">
        <v>43818</v>
      </c>
      <c r="L2877">
        <v>201912</v>
      </c>
      <c r="M2877" s="19">
        <v>43800</v>
      </c>
      <c r="N2877">
        <v>24617</v>
      </c>
      <c r="O2877" t="s">
        <v>1070</v>
      </c>
      <c r="P2877" t="s">
        <v>1969</v>
      </c>
      <c r="Q2877" t="s">
        <v>924</v>
      </c>
      <c r="R2877">
        <v>228263</v>
      </c>
      <c r="S2877" s="19">
        <v>44224</v>
      </c>
      <c r="T2877">
        <v>127897</v>
      </c>
      <c r="U2877" t="s">
        <v>356</v>
      </c>
      <c r="V2877" s="19">
        <v>44242</v>
      </c>
      <c r="W2877" t="s">
        <v>587</v>
      </c>
      <c r="X2877" t="s">
        <v>588</v>
      </c>
      <c r="Y2877" t="s">
        <v>95</v>
      </c>
      <c r="Z2877" t="s">
        <v>364</v>
      </c>
      <c r="AA2877" s="29">
        <v>-105.95</v>
      </c>
      <c r="AB2877">
        <v>0</v>
      </c>
      <c r="AC2877">
        <f t="shared" si="540"/>
        <v>2021</v>
      </c>
      <c r="AD2877">
        <f t="shared" si="541"/>
        <v>2</v>
      </c>
      <c r="AE2877">
        <f t="shared" si="542"/>
        <v>2019</v>
      </c>
      <c r="AF2877">
        <f t="shared" si="543"/>
        <v>11</v>
      </c>
      <c r="AG2877" t="str">
        <f>VLOOKUP(F2877,vlookup!$A$2:$E$660,2,0)</f>
        <v>Retained</v>
      </c>
      <c r="AH2877" t="str">
        <f>VLOOKUP(F2877,vlookup!$A$2:$E$660,3,0)</f>
        <v>Service Contract</v>
      </c>
      <c r="AI2877" t="str">
        <f>VLOOKUP(F2877,vlookup!$A$2:$E$660,4,0)</f>
        <v>Used Car Programs</v>
      </c>
      <c r="AJ2877" t="str">
        <f>VLOOKUP(F2877,vlookup!$A$2:$E$660,5,0)</f>
        <v>High Mileage</v>
      </c>
      <c r="AL2877">
        <f t="shared" si="544"/>
        <v>39</v>
      </c>
      <c r="AM2877">
        <f t="shared" si="545"/>
        <v>455</v>
      </c>
      <c r="AN2877">
        <f t="shared" si="546"/>
        <v>17488</v>
      </c>
      <c r="AO2877" t="str">
        <f t="shared" si="547"/>
        <v/>
      </c>
      <c r="AP2877" t="str">
        <f t="shared" si="548"/>
        <v/>
      </c>
      <c r="AQ2877" t="str">
        <f t="shared" si="549"/>
        <v/>
      </c>
      <c r="AR2877">
        <f t="shared" si="550"/>
        <v>-105.95</v>
      </c>
      <c r="AS2877" t="str">
        <f t="shared" si="551"/>
        <v>BWL55349K9-5</v>
      </c>
      <c r="AT2877" t="str">
        <f>IFERROR(IF(VLOOKUP(Y2877,vlookup!$I$2:$J$9,1,0)=Y2877,VLOOKUP(Y2877,vlookup!$I$2:$J$9,2,0),PROPER(Y2877)),PROPER(Y2877))</f>
        <v>Parts</v>
      </c>
      <c r="AU2877" t="str">
        <f>IFERROR(IF(B2877=VLOOKUP(B2877,vlookup!$L$2:$L$10,1,0),"Yes","No"),"No")</f>
        <v>No</v>
      </c>
    </row>
    <row r="2878" spans="1:47" ht="14.45" customHeight="1" x14ac:dyDescent="0.25">
      <c r="A2878" t="s">
        <v>1966</v>
      </c>
      <c r="B2878" s="31" t="s">
        <v>1967</v>
      </c>
      <c r="C2878">
        <v>5</v>
      </c>
      <c r="D2878">
        <v>1</v>
      </c>
      <c r="E2878" t="s">
        <v>382</v>
      </c>
      <c r="F2878" t="s">
        <v>464</v>
      </c>
      <c r="G2878" t="s">
        <v>1964</v>
      </c>
      <c r="H2878" t="s">
        <v>1968</v>
      </c>
      <c r="I2878">
        <v>110409</v>
      </c>
      <c r="J2878" s="19">
        <v>43779</v>
      </c>
      <c r="K2878" s="19">
        <v>43818</v>
      </c>
      <c r="L2878">
        <v>201912</v>
      </c>
      <c r="M2878" s="19">
        <v>43800</v>
      </c>
      <c r="N2878">
        <v>24617</v>
      </c>
      <c r="O2878" t="s">
        <v>1070</v>
      </c>
      <c r="P2878" t="s">
        <v>1969</v>
      </c>
      <c r="Q2878" t="s">
        <v>924</v>
      </c>
      <c r="R2878">
        <v>228263</v>
      </c>
      <c r="S2878" s="19">
        <v>44224</v>
      </c>
      <c r="T2878">
        <v>127897</v>
      </c>
      <c r="U2878" t="s">
        <v>356</v>
      </c>
      <c r="V2878" s="19">
        <v>44242</v>
      </c>
      <c r="W2878" t="s">
        <v>585</v>
      </c>
      <c r="X2878" t="s">
        <v>586</v>
      </c>
      <c r="Y2878" t="s">
        <v>95</v>
      </c>
      <c r="Z2878" t="s">
        <v>364</v>
      </c>
      <c r="AA2878" s="29">
        <v>-41.96</v>
      </c>
      <c r="AB2878">
        <v>0</v>
      </c>
      <c r="AC2878">
        <f t="shared" si="540"/>
        <v>2021</v>
      </c>
      <c r="AD2878">
        <f t="shared" si="541"/>
        <v>2</v>
      </c>
      <c r="AE2878">
        <f t="shared" si="542"/>
        <v>2019</v>
      </c>
      <c r="AF2878">
        <f t="shared" si="543"/>
        <v>11</v>
      </c>
      <c r="AG2878" t="str">
        <f>VLOOKUP(F2878,vlookup!$A$2:$E$660,2,0)</f>
        <v>Retained</v>
      </c>
      <c r="AH2878" t="str">
        <f>VLOOKUP(F2878,vlookup!$A$2:$E$660,3,0)</f>
        <v>Service Contract</v>
      </c>
      <c r="AI2878" t="str">
        <f>VLOOKUP(F2878,vlookup!$A$2:$E$660,4,0)</f>
        <v>Used Car Programs</v>
      </c>
      <c r="AJ2878" t="str">
        <f>VLOOKUP(F2878,vlookup!$A$2:$E$660,5,0)</f>
        <v>High Mileage</v>
      </c>
      <c r="AL2878">
        <f t="shared" si="544"/>
        <v>39</v>
      </c>
      <c r="AM2878">
        <f t="shared" si="545"/>
        <v>455</v>
      </c>
      <c r="AN2878">
        <f t="shared" si="546"/>
        <v>17488</v>
      </c>
      <c r="AO2878" t="str">
        <f t="shared" si="547"/>
        <v/>
      </c>
      <c r="AP2878" t="str">
        <f t="shared" si="548"/>
        <v/>
      </c>
      <c r="AQ2878" t="str">
        <f t="shared" si="549"/>
        <v/>
      </c>
      <c r="AR2878">
        <f t="shared" si="550"/>
        <v>-41.96</v>
      </c>
      <c r="AS2878" t="str">
        <f t="shared" si="551"/>
        <v>BWL55349K9-5</v>
      </c>
      <c r="AT2878" t="str">
        <f>IFERROR(IF(VLOOKUP(Y2878,vlookup!$I$2:$J$9,1,0)=Y2878,VLOOKUP(Y2878,vlookup!$I$2:$J$9,2,0),PROPER(Y2878)),PROPER(Y2878))</f>
        <v>Parts</v>
      </c>
      <c r="AU2878" t="str">
        <f>IFERROR(IF(B2878=VLOOKUP(B2878,vlookup!$L$2:$L$10,1,0),"Yes","No"),"No")</f>
        <v>No</v>
      </c>
    </row>
    <row r="2879" spans="1:47" ht="14.45" customHeight="1" x14ac:dyDescent="0.25">
      <c r="A2879" t="s">
        <v>1966</v>
      </c>
      <c r="B2879" s="31" t="s">
        <v>1967</v>
      </c>
      <c r="C2879">
        <v>5</v>
      </c>
      <c r="D2879">
        <v>1</v>
      </c>
      <c r="E2879" t="s">
        <v>382</v>
      </c>
      <c r="F2879" t="s">
        <v>464</v>
      </c>
      <c r="G2879" t="s">
        <v>1964</v>
      </c>
      <c r="H2879" t="s">
        <v>1968</v>
      </c>
      <c r="I2879">
        <v>110409</v>
      </c>
      <c r="J2879" s="19">
        <v>43779</v>
      </c>
      <c r="K2879" s="19">
        <v>43818</v>
      </c>
      <c r="L2879">
        <v>201912</v>
      </c>
      <c r="M2879" s="19">
        <v>43800</v>
      </c>
      <c r="N2879">
        <v>24617</v>
      </c>
      <c r="O2879" t="s">
        <v>1070</v>
      </c>
      <c r="P2879" t="s">
        <v>1969</v>
      </c>
      <c r="Q2879" t="s">
        <v>924</v>
      </c>
      <c r="R2879">
        <v>228263</v>
      </c>
      <c r="S2879" s="19">
        <v>44224</v>
      </c>
      <c r="T2879">
        <v>127897</v>
      </c>
      <c r="U2879" t="s">
        <v>356</v>
      </c>
      <c r="V2879" s="19">
        <v>44242</v>
      </c>
      <c r="W2879" t="s">
        <v>1046</v>
      </c>
      <c r="X2879" t="s">
        <v>1047</v>
      </c>
      <c r="Y2879" t="s">
        <v>95</v>
      </c>
      <c r="Z2879" t="s">
        <v>364</v>
      </c>
      <c r="AA2879" s="29">
        <v>-99.84</v>
      </c>
      <c r="AB2879">
        <v>0</v>
      </c>
      <c r="AC2879">
        <f t="shared" si="540"/>
        <v>2021</v>
      </c>
      <c r="AD2879">
        <f t="shared" si="541"/>
        <v>2</v>
      </c>
      <c r="AE2879">
        <f t="shared" si="542"/>
        <v>2019</v>
      </c>
      <c r="AF2879">
        <f t="shared" si="543"/>
        <v>11</v>
      </c>
      <c r="AG2879" t="str">
        <f>VLOOKUP(F2879,vlookup!$A$2:$E$660,2,0)</f>
        <v>Retained</v>
      </c>
      <c r="AH2879" t="str">
        <f>VLOOKUP(F2879,vlookup!$A$2:$E$660,3,0)</f>
        <v>Service Contract</v>
      </c>
      <c r="AI2879" t="str">
        <f>VLOOKUP(F2879,vlookup!$A$2:$E$660,4,0)</f>
        <v>Used Car Programs</v>
      </c>
      <c r="AJ2879" t="str">
        <f>VLOOKUP(F2879,vlookup!$A$2:$E$660,5,0)</f>
        <v>High Mileage</v>
      </c>
      <c r="AL2879">
        <f t="shared" si="544"/>
        <v>39</v>
      </c>
      <c r="AM2879">
        <f t="shared" si="545"/>
        <v>455</v>
      </c>
      <c r="AN2879">
        <f t="shared" si="546"/>
        <v>17488</v>
      </c>
      <c r="AO2879" t="str">
        <f t="shared" si="547"/>
        <v/>
      </c>
      <c r="AP2879" t="str">
        <f t="shared" si="548"/>
        <v/>
      </c>
      <c r="AQ2879" t="str">
        <f t="shared" si="549"/>
        <v/>
      </c>
      <c r="AR2879">
        <f t="shared" si="550"/>
        <v>-99.84</v>
      </c>
      <c r="AS2879" t="str">
        <f t="shared" si="551"/>
        <v>BWL55349K9-5</v>
      </c>
      <c r="AT2879" t="str">
        <f>IFERROR(IF(VLOOKUP(Y2879,vlookup!$I$2:$J$9,1,0)=Y2879,VLOOKUP(Y2879,vlookup!$I$2:$J$9,2,0),PROPER(Y2879)),PROPER(Y2879))</f>
        <v>Parts</v>
      </c>
      <c r="AU2879" t="str">
        <f>IFERROR(IF(B2879=VLOOKUP(B2879,vlookup!$L$2:$L$10,1,0),"Yes","No"),"No")</f>
        <v>No</v>
      </c>
    </row>
    <row r="2880" spans="1:47" ht="14.45" customHeight="1" x14ac:dyDescent="0.25">
      <c r="A2880" t="s">
        <v>1966</v>
      </c>
      <c r="B2880" s="31" t="s">
        <v>1967</v>
      </c>
      <c r="C2880">
        <v>6</v>
      </c>
      <c r="D2880">
        <v>1</v>
      </c>
      <c r="E2880" t="s">
        <v>382</v>
      </c>
      <c r="F2880" t="s">
        <v>464</v>
      </c>
      <c r="G2880" t="s">
        <v>1964</v>
      </c>
      <c r="H2880" t="s">
        <v>1968</v>
      </c>
      <c r="I2880">
        <v>110409</v>
      </c>
      <c r="J2880" s="19">
        <v>43779</v>
      </c>
      <c r="K2880" s="19">
        <v>43818</v>
      </c>
      <c r="L2880">
        <v>201912</v>
      </c>
      <c r="M2880" s="19">
        <v>43800</v>
      </c>
      <c r="N2880">
        <v>24617</v>
      </c>
      <c r="O2880" t="s">
        <v>1070</v>
      </c>
      <c r="P2880" t="s">
        <v>1969</v>
      </c>
      <c r="Q2880" t="s">
        <v>924</v>
      </c>
      <c r="R2880">
        <v>231619</v>
      </c>
      <c r="S2880" s="19">
        <v>44355</v>
      </c>
      <c r="T2880">
        <v>132514</v>
      </c>
      <c r="U2880" t="s">
        <v>356</v>
      </c>
      <c r="V2880" s="19">
        <v>44368</v>
      </c>
      <c r="W2880" t="s">
        <v>3281</v>
      </c>
      <c r="X2880" t="s">
        <v>3282</v>
      </c>
      <c r="Y2880" t="s">
        <v>95</v>
      </c>
      <c r="Z2880" t="s">
        <v>364</v>
      </c>
      <c r="AA2880" s="29">
        <v>-200.19</v>
      </c>
      <c r="AB2880">
        <v>0</v>
      </c>
      <c r="AC2880">
        <f t="shared" si="540"/>
        <v>2021</v>
      </c>
      <c r="AD2880">
        <f t="shared" si="541"/>
        <v>6</v>
      </c>
      <c r="AE2880">
        <f t="shared" si="542"/>
        <v>2019</v>
      </c>
      <c r="AF2880">
        <f t="shared" si="543"/>
        <v>11</v>
      </c>
      <c r="AG2880" t="str">
        <f>VLOOKUP(F2880,vlookup!$A$2:$E$660,2,0)</f>
        <v>Retained</v>
      </c>
      <c r="AH2880" t="str">
        <f>VLOOKUP(F2880,vlookup!$A$2:$E$660,3,0)</f>
        <v>Service Contract</v>
      </c>
      <c r="AI2880" t="str">
        <f>VLOOKUP(F2880,vlookup!$A$2:$E$660,4,0)</f>
        <v>Used Car Programs</v>
      </c>
      <c r="AJ2880" t="str">
        <f>VLOOKUP(F2880,vlookup!$A$2:$E$660,5,0)</f>
        <v>High Mileage</v>
      </c>
      <c r="AL2880">
        <f t="shared" si="544"/>
        <v>39</v>
      </c>
      <c r="AM2880">
        <f t="shared" si="545"/>
        <v>581</v>
      </c>
      <c r="AN2880">
        <f t="shared" si="546"/>
        <v>22105</v>
      </c>
      <c r="AO2880" t="str">
        <f t="shared" si="547"/>
        <v/>
      </c>
      <c r="AP2880" t="str">
        <f t="shared" si="548"/>
        <v/>
      </c>
      <c r="AQ2880" t="str">
        <f t="shared" si="549"/>
        <v/>
      </c>
      <c r="AR2880">
        <f t="shared" si="550"/>
        <v>-200.19</v>
      </c>
      <c r="AS2880" t="str">
        <f t="shared" si="551"/>
        <v>BWL55349K9-6</v>
      </c>
      <c r="AT2880" t="str">
        <f>IFERROR(IF(VLOOKUP(Y2880,vlookup!$I$2:$J$9,1,0)=Y2880,VLOOKUP(Y2880,vlookup!$I$2:$J$9,2,0),PROPER(Y2880)),PROPER(Y2880))</f>
        <v>Parts</v>
      </c>
      <c r="AU2880" t="str">
        <f>IFERROR(IF(B2880=VLOOKUP(B2880,vlookup!$L$2:$L$10,1,0),"Yes","No"),"No")</f>
        <v>No</v>
      </c>
    </row>
    <row r="2881" spans="1:47" ht="14.45" customHeight="1" x14ac:dyDescent="0.25">
      <c r="A2881" t="s">
        <v>3283</v>
      </c>
      <c r="B2881" s="31" t="s">
        <v>3611</v>
      </c>
      <c r="C2881">
        <v>2</v>
      </c>
      <c r="D2881">
        <v>1</v>
      </c>
      <c r="E2881" t="s">
        <v>382</v>
      </c>
      <c r="F2881" t="s">
        <v>205</v>
      </c>
      <c r="G2881" t="s">
        <v>1964</v>
      </c>
      <c r="H2881" t="s">
        <v>3787</v>
      </c>
      <c r="I2881">
        <v>96609</v>
      </c>
      <c r="J2881" s="19">
        <v>42196</v>
      </c>
      <c r="K2881" s="19">
        <v>42247</v>
      </c>
      <c r="L2881">
        <v>201508</v>
      </c>
      <c r="M2881" s="19">
        <v>42217</v>
      </c>
      <c r="N2881">
        <v>24616</v>
      </c>
      <c r="O2881" t="s">
        <v>1076</v>
      </c>
      <c r="P2881" t="s">
        <v>1969</v>
      </c>
      <c r="Q2881" t="s">
        <v>924</v>
      </c>
      <c r="R2881">
        <v>168102</v>
      </c>
      <c r="S2881" s="19">
        <v>42416</v>
      </c>
      <c r="T2881">
        <v>101400</v>
      </c>
      <c r="U2881" t="s">
        <v>357</v>
      </c>
      <c r="V2881" s="19">
        <v>42417</v>
      </c>
      <c r="W2881" t="s">
        <v>969</v>
      </c>
      <c r="X2881" t="s">
        <v>970</v>
      </c>
      <c r="Y2881" t="s">
        <v>95</v>
      </c>
      <c r="Z2881" t="s">
        <v>582</v>
      </c>
      <c r="AA2881" s="29">
        <v>-1000</v>
      </c>
      <c r="AB2881">
        <v>0</v>
      </c>
      <c r="AC2881">
        <f t="shared" si="540"/>
        <v>2016</v>
      </c>
      <c r="AD2881">
        <f t="shared" si="541"/>
        <v>2</v>
      </c>
      <c r="AE2881">
        <f t="shared" si="542"/>
        <v>2015</v>
      </c>
      <c r="AF2881">
        <f t="shared" si="543"/>
        <v>7</v>
      </c>
      <c r="AG2881" t="str">
        <f>VLOOKUP(F2881,vlookup!$A$2:$E$660,2,0)</f>
        <v>Retained</v>
      </c>
      <c r="AH2881" t="str">
        <f>VLOOKUP(F2881,vlookup!$A$2:$E$660,3,0)</f>
        <v>Service Contract</v>
      </c>
      <c r="AI2881" t="str">
        <f>VLOOKUP(F2881,vlookup!$A$2:$E$660,4,0)</f>
        <v>Used Car Programs</v>
      </c>
      <c r="AJ2881" t="str">
        <f>VLOOKUP(F2881,vlookup!$A$2:$E$660,5,0)</f>
        <v>High Mileage</v>
      </c>
      <c r="AL2881">
        <f t="shared" si="544"/>
        <v>50</v>
      </c>
      <c r="AM2881">
        <f t="shared" si="545"/>
        <v>216</v>
      </c>
      <c r="AN2881">
        <f t="shared" si="546"/>
        <v>4791</v>
      </c>
      <c r="AO2881" t="str">
        <f t="shared" si="547"/>
        <v/>
      </c>
      <c r="AP2881" t="str">
        <f t="shared" si="548"/>
        <v/>
      </c>
      <c r="AQ2881" t="str">
        <f t="shared" si="549"/>
        <v/>
      </c>
      <c r="AR2881">
        <f t="shared" si="550"/>
        <v>-1000</v>
      </c>
      <c r="AS2881" t="str">
        <f t="shared" si="551"/>
        <v>102108881-2</v>
      </c>
      <c r="AT2881" t="str">
        <f>IFERROR(IF(VLOOKUP(Y2881,vlookup!$I$2:$J$9,1,0)=Y2881,VLOOKUP(Y2881,vlookup!$I$2:$J$9,2,0),PROPER(Y2881)),PROPER(Y2881))</f>
        <v>Parts</v>
      </c>
      <c r="AU2881" t="str">
        <f>IFERROR(IF(B2881=VLOOKUP(B2881,vlookup!$L$2:$L$10,1,0),"Yes","No"),"No")</f>
        <v>No</v>
      </c>
    </row>
    <row r="2882" spans="1:47" ht="14.45" customHeight="1" x14ac:dyDescent="0.25">
      <c r="A2882" t="s">
        <v>3284</v>
      </c>
      <c r="B2882" s="31" t="s">
        <v>3285</v>
      </c>
      <c r="C2882">
        <v>2</v>
      </c>
      <c r="D2882">
        <v>1</v>
      </c>
      <c r="E2882" t="s">
        <v>382</v>
      </c>
      <c r="F2882" t="s">
        <v>205</v>
      </c>
      <c r="G2882" t="s">
        <v>937</v>
      </c>
      <c r="H2882" t="s">
        <v>3827</v>
      </c>
      <c r="I2882">
        <v>65663</v>
      </c>
      <c r="J2882" s="19">
        <v>42162</v>
      </c>
      <c r="K2882" s="19">
        <v>42185</v>
      </c>
      <c r="L2882">
        <v>201506</v>
      </c>
      <c r="M2882" s="19">
        <v>42156</v>
      </c>
      <c r="N2882">
        <v>24617</v>
      </c>
      <c r="O2882" t="s">
        <v>1070</v>
      </c>
      <c r="P2882" t="s">
        <v>3242</v>
      </c>
      <c r="Q2882" t="s">
        <v>924</v>
      </c>
      <c r="R2882">
        <v>16755</v>
      </c>
      <c r="S2882" s="19">
        <v>42843</v>
      </c>
      <c r="T2882">
        <v>91128</v>
      </c>
      <c r="U2882" t="s">
        <v>356</v>
      </c>
      <c r="V2882" s="19">
        <v>42845</v>
      </c>
      <c r="W2882" t="s">
        <v>593</v>
      </c>
      <c r="X2882" t="s">
        <v>594</v>
      </c>
      <c r="Y2882" t="s">
        <v>95</v>
      </c>
      <c r="Z2882" t="s">
        <v>364</v>
      </c>
      <c r="AA2882" s="29">
        <v>-29.85</v>
      </c>
      <c r="AB2882">
        <v>0</v>
      </c>
      <c r="AC2882">
        <f t="shared" si="540"/>
        <v>2017</v>
      </c>
      <c r="AD2882">
        <f t="shared" si="541"/>
        <v>4</v>
      </c>
      <c r="AE2882">
        <f t="shared" si="542"/>
        <v>2015</v>
      </c>
      <c r="AF2882">
        <f t="shared" si="543"/>
        <v>6</v>
      </c>
      <c r="AG2882" t="str">
        <f>VLOOKUP(F2882,vlookup!$A$2:$E$660,2,0)</f>
        <v>Retained</v>
      </c>
      <c r="AH2882" t="str">
        <f>VLOOKUP(F2882,vlookup!$A$2:$E$660,3,0)</f>
        <v>Service Contract</v>
      </c>
      <c r="AI2882" t="str">
        <f>VLOOKUP(F2882,vlookup!$A$2:$E$660,4,0)</f>
        <v>Used Car Programs</v>
      </c>
      <c r="AJ2882" t="str">
        <f>VLOOKUP(F2882,vlookup!$A$2:$E$660,5,0)</f>
        <v>High Mileage</v>
      </c>
      <c r="AL2882">
        <f t="shared" si="544"/>
        <v>23</v>
      </c>
      <c r="AM2882">
        <f t="shared" si="545"/>
        <v>673</v>
      </c>
      <c r="AN2882">
        <f t="shared" si="546"/>
        <v>25465</v>
      </c>
      <c r="AO2882" t="str">
        <f t="shared" si="547"/>
        <v/>
      </c>
      <c r="AP2882" t="str">
        <f t="shared" si="548"/>
        <v/>
      </c>
      <c r="AQ2882" t="str">
        <f t="shared" si="549"/>
        <v/>
      </c>
      <c r="AR2882">
        <f t="shared" si="550"/>
        <v>-29.85</v>
      </c>
      <c r="AS2882" t="str">
        <f t="shared" si="551"/>
        <v>9W525413F5-2</v>
      </c>
      <c r="AT2882" t="str">
        <f>IFERROR(IF(VLOOKUP(Y2882,vlookup!$I$2:$J$9,1,0)=Y2882,VLOOKUP(Y2882,vlookup!$I$2:$J$9,2,0),PROPER(Y2882)),PROPER(Y2882))</f>
        <v>Parts</v>
      </c>
      <c r="AU2882" t="str">
        <f>IFERROR(IF(B2882=VLOOKUP(B2882,vlookup!$L$2:$L$10,1,0),"Yes","No"),"No")</f>
        <v>No</v>
      </c>
    </row>
    <row r="2883" spans="1:47" ht="14.45" customHeight="1" x14ac:dyDescent="0.25">
      <c r="A2883" t="s">
        <v>3284</v>
      </c>
      <c r="B2883" s="31" t="s">
        <v>3285</v>
      </c>
      <c r="C2883">
        <v>2</v>
      </c>
      <c r="D2883">
        <v>1</v>
      </c>
      <c r="E2883" t="s">
        <v>382</v>
      </c>
      <c r="F2883" t="s">
        <v>205</v>
      </c>
      <c r="G2883" t="s">
        <v>937</v>
      </c>
      <c r="H2883" t="s">
        <v>3827</v>
      </c>
      <c r="I2883">
        <v>65663</v>
      </c>
      <c r="J2883" s="19">
        <v>42162</v>
      </c>
      <c r="K2883" s="19">
        <v>42185</v>
      </c>
      <c r="L2883">
        <v>201506</v>
      </c>
      <c r="M2883" s="19">
        <v>42156</v>
      </c>
      <c r="N2883">
        <v>24617</v>
      </c>
      <c r="O2883" t="s">
        <v>1070</v>
      </c>
      <c r="P2883" t="s">
        <v>3242</v>
      </c>
      <c r="Q2883" t="s">
        <v>924</v>
      </c>
      <c r="R2883">
        <v>16755</v>
      </c>
      <c r="S2883" s="19">
        <v>42843</v>
      </c>
      <c r="T2883">
        <v>91128</v>
      </c>
      <c r="U2883" t="s">
        <v>356</v>
      </c>
      <c r="V2883" s="19">
        <v>42845</v>
      </c>
      <c r="W2883" t="s">
        <v>1006</v>
      </c>
      <c r="X2883" t="s">
        <v>1007</v>
      </c>
      <c r="Y2883" t="s">
        <v>95</v>
      </c>
      <c r="Z2883" t="s">
        <v>364</v>
      </c>
      <c r="AA2883" s="29">
        <v>-54</v>
      </c>
      <c r="AB2883">
        <v>0</v>
      </c>
      <c r="AC2883">
        <f t="shared" ref="AC2883:AC2946" si="552">YEAR(V2883)</f>
        <v>2017</v>
      </c>
      <c r="AD2883">
        <f t="shared" ref="AD2883:AD2946" si="553">MONTH(V2883)</f>
        <v>4</v>
      </c>
      <c r="AE2883">
        <f t="shared" ref="AE2883:AE2946" si="554">YEAR(J2883)</f>
        <v>2015</v>
      </c>
      <c r="AF2883">
        <f t="shared" ref="AF2883:AF2946" si="555">MONTH(J2883)</f>
        <v>6</v>
      </c>
      <c r="AG2883" t="str">
        <f>VLOOKUP(F2883,vlookup!$A$2:$E$660,2,0)</f>
        <v>Retained</v>
      </c>
      <c r="AH2883" t="str">
        <f>VLOOKUP(F2883,vlookup!$A$2:$E$660,3,0)</f>
        <v>Service Contract</v>
      </c>
      <c r="AI2883" t="str">
        <f>VLOOKUP(F2883,vlookup!$A$2:$E$660,4,0)</f>
        <v>Used Car Programs</v>
      </c>
      <c r="AJ2883" t="str">
        <f>VLOOKUP(F2883,vlookup!$A$2:$E$660,5,0)</f>
        <v>High Mileage</v>
      </c>
      <c r="AL2883">
        <f t="shared" ref="AL2883:AL2946" si="556">DAYS360(J2883,K2883)</f>
        <v>23</v>
      </c>
      <c r="AM2883">
        <f t="shared" ref="AM2883:AM2946" si="557">DAYS360(J2883,V2883)</f>
        <v>673</v>
      </c>
      <c r="AN2883">
        <f t="shared" ref="AN2883:AN2946" si="558">IF(T2883-I2883&lt;1,"",T2883-I2883)</f>
        <v>25465</v>
      </c>
      <c r="AO2883" t="str">
        <f t="shared" ref="AO2883:AO2946" si="559">IF(AM2883&lt;31,AA2883,"")</f>
        <v/>
      </c>
      <c r="AP2883" t="str">
        <f t="shared" ref="AP2883:AP2946" si="560">IF(AND(AM2883&gt;30,AM2883&lt;61),AA2883,"")</f>
        <v/>
      </c>
      <c r="AQ2883" t="str">
        <f t="shared" ref="AQ2883:AQ2946" si="561">IF(AND(AM2883&gt;60,AM2883&lt;91),AA2883,"")</f>
        <v/>
      </c>
      <c r="AR2883">
        <f t="shared" ref="AR2883:AR2946" si="562">IF(AM2883&gt;90,AA2883,"")</f>
        <v>-54</v>
      </c>
      <c r="AS2883" t="str">
        <f t="shared" ref="AS2883:AS2946" si="563">CONCATENATE(B2883,"-",C2883)</f>
        <v>9W525413F5-2</v>
      </c>
      <c r="AT2883" t="str">
        <f>IFERROR(IF(VLOOKUP(Y2883,vlookup!$I$2:$J$9,1,0)=Y2883,VLOOKUP(Y2883,vlookup!$I$2:$J$9,2,0),PROPER(Y2883)),PROPER(Y2883))</f>
        <v>Parts</v>
      </c>
      <c r="AU2883" t="str">
        <f>IFERROR(IF(B2883=VLOOKUP(B2883,vlookup!$L$2:$L$10,1,0),"Yes","No"),"No")</f>
        <v>No</v>
      </c>
    </row>
    <row r="2884" spans="1:47" ht="14.45" customHeight="1" x14ac:dyDescent="0.25">
      <c r="A2884" t="s">
        <v>1970</v>
      </c>
      <c r="B2884" s="31" t="s">
        <v>1971</v>
      </c>
      <c r="C2884">
        <v>1</v>
      </c>
      <c r="D2884">
        <v>1</v>
      </c>
      <c r="E2884" t="s">
        <v>382</v>
      </c>
      <c r="F2884" t="s">
        <v>464</v>
      </c>
      <c r="G2884" t="s">
        <v>40</v>
      </c>
      <c r="H2884" t="s">
        <v>1972</v>
      </c>
      <c r="I2884">
        <v>121170</v>
      </c>
      <c r="J2884" s="19">
        <v>44507</v>
      </c>
      <c r="K2884" s="19">
        <v>44571</v>
      </c>
      <c r="L2884">
        <v>202201</v>
      </c>
      <c r="M2884" s="19">
        <v>44562</v>
      </c>
      <c r="N2884">
        <v>24617</v>
      </c>
      <c r="O2884" t="s">
        <v>1070</v>
      </c>
      <c r="P2884" t="s">
        <v>1183</v>
      </c>
      <c r="Q2884" t="s">
        <v>924</v>
      </c>
      <c r="R2884">
        <v>27746</v>
      </c>
      <c r="S2884" s="19">
        <v>44937</v>
      </c>
      <c r="T2884">
        <v>144740</v>
      </c>
      <c r="U2884" t="s">
        <v>356</v>
      </c>
      <c r="V2884" s="19">
        <v>44981</v>
      </c>
      <c r="W2884" t="s">
        <v>3426</v>
      </c>
      <c r="X2884" t="s">
        <v>3427</v>
      </c>
      <c r="Y2884" t="s">
        <v>95</v>
      </c>
      <c r="Z2884" t="s">
        <v>364</v>
      </c>
      <c r="AA2884" s="29">
        <v>-9.0399999999999991</v>
      </c>
      <c r="AB2884">
        <v>0</v>
      </c>
      <c r="AC2884">
        <f t="shared" si="552"/>
        <v>2023</v>
      </c>
      <c r="AD2884">
        <f t="shared" si="553"/>
        <v>2</v>
      </c>
      <c r="AE2884">
        <f t="shared" si="554"/>
        <v>2021</v>
      </c>
      <c r="AF2884">
        <f t="shared" si="555"/>
        <v>11</v>
      </c>
      <c r="AG2884" t="str">
        <f>VLOOKUP(F2884,vlookup!$A$2:$E$660,2,0)</f>
        <v>Retained</v>
      </c>
      <c r="AH2884" t="str">
        <f>VLOOKUP(F2884,vlookup!$A$2:$E$660,3,0)</f>
        <v>Service Contract</v>
      </c>
      <c r="AI2884" t="str">
        <f>VLOOKUP(F2884,vlookup!$A$2:$E$660,4,0)</f>
        <v>Used Car Programs</v>
      </c>
      <c r="AJ2884" t="str">
        <f>VLOOKUP(F2884,vlookup!$A$2:$E$660,5,0)</f>
        <v>High Mileage</v>
      </c>
      <c r="AL2884">
        <f t="shared" si="556"/>
        <v>63</v>
      </c>
      <c r="AM2884">
        <f t="shared" si="557"/>
        <v>467</v>
      </c>
      <c r="AN2884">
        <f t="shared" si="558"/>
        <v>23570</v>
      </c>
      <c r="AO2884" t="str">
        <f t="shared" si="559"/>
        <v/>
      </c>
      <c r="AP2884" t="str">
        <f t="shared" si="560"/>
        <v/>
      </c>
      <c r="AQ2884" t="str">
        <f t="shared" si="561"/>
        <v/>
      </c>
      <c r="AR2884">
        <f t="shared" si="562"/>
        <v>-9.0399999999999991</v>
      </c>
      <c r="AS2884" t="str">
        <f t="shared" si="563"/>
        <v>ZAGFW504268K21-1</v>
      </c>
      <c r="AT2884" t="str">
        <f>IFERROR(IF(VLOOKUP(Y2884,vlookup!$I$2:$J$9,1,0)=Y2884,VLOOKUP(Y2884,vlookup!$I$2:$J$9,2,0),PROPER(Y2884)),PROPER(Y2884))</f>
        <v>Parts</v>
      </c>
      <c r="AU2884" t="str">
        <f>IFERROR(IF(B2884=VLOOKUP(B2884,vlookup!$L$2:$L$10,1,0),"Yes","No"),"No")</f>
        <v>No</v>
      </c>
    </row>
    <row r="2885" spans="1:47" ht="14.45" customHeight="1" x14ac:dyDescent="0.25">
      <c r="A2885" t="s">
        <v>1970</v>
      </c>
      <c r="B2885" s="31" t="s">
        <v>1971</v>
      </c>
      <c r="C2885">
        <v>1</v>
      </c>
      <c r="D2885">
        <v>1</v>
      </c>
      <c r="E2885" t="s">
        <v>382</v>
      </c>
      <c r="F2885" t="s">
        <v>464</v>
      </c>
      <c r="G2885" t="s">
        <v>40</v>
      </c>
      <c r="H2885" t="s">
        <v>1972</v>
      </c>
      <c r="I2885">
        <v>121170</v>
      </c>
      <c r="J2885" s="19">
        <v>44507</v>
      </c>
      <c r="K2885" s="19">
        <v>44571</v>
      </c>
      <c r="L2885">
        <v>202201</v>
      </c>
      <c r="M2885" s="19">
        <v>44562</v>
      </c>
      <c r="N2885">
        <v>24617</v>
      </c>
      <c r="O2885" t="s">
        <v>1070</v>
      </c>
      <c r="P2885" t="s">
        <v>1183</v>
      </c>
      <c r="Q2885" t="s">
        <v>924</v>
      </c>
      <c r="R2885">
        <v>27746</v>
      </c>
      <c r="S2885" s="19">
        <v>44937</v>
      </c>
      <c r="T2885">
        <v>144740</v>
      </c>
      <c r="U2885" t="s">
        <v>356</v>
      </c>
      <c r="V2885" s="19">
        <v>44981</v>
      </c>
      <c r="W2885" t="s">
        <v>372</v>
      </c>
      <c r="X2885" t="s">
        <v>373</v>
      </c>
      <c r="Y2885" t="s">
        <v>95</v>
      </c>
      <c r="Z2885" t="s">
        <v>369</v>
      </c>
      <c r="AA2885" s="29">
        <v>-112.16</v>
      </c>
      <c r="AB2885">
        <v>0</v>
      </c>
      <c r="AC2885">
        <f t="shared" si="552"/>
        <v>2023</v>
      </c>
      <c r="AD2885">
        <f t="shared" si="553"/>
        <v>2</v>
      </c>
      <c r="AE2885">
        <f t="shared" si="554"/>
        <v>2021</v>
      </c>
      <c r="AF2885">
        <f t="shared" si="555"/>
        <v>11</v>
      </c>
      <c r="AG2885" t="str">
        <f>VLOOKUP(F2885,vlookup!$A$2:$E$660,2,0)</f>
        <v>Retained</v>
      </c>
      <c r="AH2885" t="str">
        <f>VLOOKUP(F2885,vlookup!$A$2:$E$660,3,0)</f>
        <v>Service Contract</v>
      </c>
      <c r="AI2885" t="str">
        <f>VLOOKUP(F2885,vlookup!$A$2:$E$660,4,0)</f>
        <v>Used Car Programs</v>
      </c>
      <c r="AJ2885" t="str">
        <f>VLOOKUP(F2885,vlookup!$A$2:$E$660,5,0)</f>
        <v>High Mileage</v>
      </c>
      <c r="AL2885">
        <f t="shared" si="556"/>
        <v>63</v>
      </c>
      <c r="AM2885">
        <f t="shared" si="557"/>
        <v>467</v>
      </c>
      <c r="AN2885">
        <f t="shared" si="558"/>
        <v>23570</v>
      </c>
      <c r="AO2885" t="str">
        <f t="shared" si="559"/>
        <v/>
      </c>
      <c r="AP2885" t="str">
        <f t="shared" si="560"/>
        <v/>
      </c>
      <c r="AQ2885" t="str">
        <f t="shared" si="561"/>
        <v/>
      </c>
      <c r="AR2885">
        <f t="shared" si="562"/>
        <v>-112.16</v>
      </c>
      <c r="AS2885" t="str">
        <f t="shared" si="563"/>
        <v>ZAGFW504268K21-1</v>
      </c>
      <c r="AT2885" t="str">
        <f>IFERROR(IF(VLOOKUP(Y2885,vlookup!$I$2:$J$9,1,0)=Y2885,VLOOKUP(Y2885,vlookup!$I$2:$J$9,2,0),PROPER(Y2885)),PROPER(Y2885))</f>
        <v>Parts</v>
      </c>
      <c r="AU2885" t="str">
        <f>IFERROR(IF(B2885=VLOOKUP(B2885,vlookup!$L$2:$L$10,1,0),"Yes","No"),"No")</f>
        <v>No</v>
      </c>
    </row>
    <row r="2886" spans="1:47" ht="14.45" customHeight="1" x14ac:dyDescent="0.25">
      <c r="A2886" t="s">
        <v>1970</v>
      </c>
      <c r="B2886" s="31" t="s">
        <v>1971</v>
      </c>
      <c r="C2886">
        <v>1</v>
      </c>
      <c r="D2886">
        <v>1</v>
      </c>
      <c r="E2886" t="s">
        <v>382</v>
      </c>
      <c r="F2886" t="s">
        <v>464</v>
      </c>
      <c r="G2886" t="s">
        <v>40</v>
      </c>
      <c r="H2886" t="s">
        <v>1972</v>
      </c>
      <c r="I2886">
        <v>121170</v>
      </c>
      <c r="J2886" s="19">
        <v>44507</v>
      </c>
      <c r="K2886" s="19">
        <v>44571</v>
      </c>
      <c r="L2886">
        <v>202201</v>
      </c>
      <c r="M2886" s="19">
        <v>44562</v>
      </c>
      <c r="N2886">
        <v>24617</v>
      </c>
      <c r="O2886" t="s">
        <v>1070</v>
      </c>
      <c r="P2886" t="s">
        <v>1183</v>
      </c>
      <c r="Q2886" t="s">
        <v>924</v>
      </c>
      <c r="R2886">
        <v>27746</v>
      </c>
      <c r="S2886" s="19">
        <v>44937</v>
      </c>
      <c r="T2886">
        <v>144740</v>
      </c>
      <c r="U2886" t="s">
        <v>356</v>
      </c>
      <c r="V2886" s="19">
        <v>44981</v>
      </c>
      <c r="W2886" t="s">
        <v>3305</v>
      </c>
      <c r="X2886" t="s">
        <v>3306</v>
      </c>
      <c r="Y2886" t="s">
        <v>95</v>
      </c>
      <c r="Z2886" t="s">
        <v>369</v>
      </c>
      <c r="AA2886" s="29">
        <v>-75.7</v>
      </c>
      <c r="AB2886">
        <v>0</v>
      </c>
      <c r="AC2886">
        <f t="shared" si="552"/>
        <v>2023</v>
      </c>
      <c r="AD2886">
        <f t="shared" si="553"/>
        <v>2</v>
      </c>
      <c r="AE2886">
        <f t="shared" si="554"/>
        <v>2021</v>
      </c>
      <c r="AF2886">
        <f t="shared" si="555"/>
        <v>11</v>
      </c>
      <c r="AG2886" t="str">
        <f>VLOOKUP(F2886,vlookup!$A$2:$E$660,2,0)</f>
        <v>Retained</v>
      </c>
      <c r="AH2886" t="str">
        <f>VLOOKUP(F2886,vlookup!$A$2:$E$660,3,0)</f>
        <v>Service Contract</v>
      </c>
      <c r="AI2886" t="str">
        <f>VLOOKUP(F2886,vlookup!$A$2:$E$660,4,0)</f>
        <v>Used Car Programs</v>
      </c>
      <c r="AJ2886" t="str">
        <f>VLOOKUP(F2886,vlookup!$A$2:$E$660,5,0)</f>
        <v>High Mileage</v>
      </c>
      <c r="AL2886">
        <f t="shared" si="556"/>
        <v>63</v>
      </c>
      <c r="AM2886">
        <f t="shared" si="557"/>
        <v>467</v>
      </c>
      <c r="AN2886">
        <f t="shared" si="558"/>
        <v>23570</v>
      </c>
      <c r="AO2886" t="str">
        <f t="shared" si="559"/>
        <v/>
      </c>
      <c r="AP2886" t="str">
        <f t="shared" si="560"/>
        <v/>
      </c>
      <c r="AQ2886" t="str">
        <f t="shared" si="561"/>
        <v/>
      </c>
      <c r="AR2886">
        <f t="shared" si="562"/>
        <v>-75.7</v>
      </c>
      <c r="AS2886" t="str">
        <f t="shared" si="563"/>
        <v>ZAGFW504268K21-1</v>
      </c>
      <c r="AT2886" t="str">
        <f>IFERROR(IF(VLOOKUP(Y2886,vlookup!$I$2:$J$9,1,0)=Y2886,VLOOKUP(Y2886,vlookup!$I$2:$J$9,2,0),PROPER(Y2886)),PROPER(Y2886))</f>
        <v>Parts</v>
      </c>
      <c r="AU2886" t="str">
        <f>IFERROR(IF(B2886=VLOOKUP(B2886,vlookup!$L$2:$L$10,1,0),"Yes","No"),"No")</f>
        <v>No</v>
      </c>
    </row>
    <row r="2887" spans="1:47" ht="14.45" customHeight="1" x14ac:dyDescent="0.25">
      <c r="A2887" t="s">
        <v>1970</v>
      </c>
      <c r="B2887" s="31" t="s">
        <v>1971</v>
      </c>
      <c r="C2887">
        <v>1</v>
      </c>
      <c r="D2887">
        <v>1</v>
      </c>
      <c r="E2887" t="s">
        <v>382</v>
      </c>
      <c r="F2887" t="s">
        <v>464</v>
      </c>
      <c r="G2887" t="s">
        <v>40</v>
      </c>
      <c r="H2887" t="s">
        <v>1972</v>
      </c>
      <c r="I2887">
        <v>121170</v>
      </c>
      <c r="J2887" s="19">
        <v>44507</v>
      </c>
      <c r="K2887" s="19">
        <v>44571</v>
      </c>
      <c r="L2887">
        <v>202201</v>
      </c>
      <c r="M2887" s="19">
        <v>44562</v>
      </c>
      <c r="N2887">
        <v>24617</v>
      </c>
      <c r="O2887" t="s">
        <v>1070</v>
      </c>
      <c r="P2887" t="s">
        <v>1183</v>
      </c>
      <c r="Q2887" t="s">
        <v>924</v>
      </c>
      <c r="R2887">
        <v>27746</v>
      </c>
      <c r="S2887" s="19">
        <v>44937</v>
      </c>
      <c r="T2887">
        <v>144740</v>
      </c>
      <c r="U2887" t="s">
        <v>356</v>
      </c>
      <c r="V2887" s="19">
        <v>44981</v>
      </c>
      <c r="W2887" t="s">
        <v>976</v>
      </c>
      <c r="X2887" t="s">
        <v>977</v>
      </c>
      <c r="Y2887" t="s">
        <v>95</v>
      </c>
      <c r="Z2887" t="s">
        <v>369</v>
      </c>
      <c r="AA2887" s="29">
        <v>-546</v>
      </c>
      <c r="AB2887">
        <v>0</v>
      </c>
      <c r="AC2887">
        <f t="shared" si="552"/>
        <v>2023</v>
      </c>
      <c r="AD2887">
        <f t="shared" si="553"/>
        <v>2</v>
      </c>
      <c r="AE2887">
        <f t="shared" si="554"/>
        <v>2021</v>
      </c>
      <c r="AF2887">
        <f t="shared" si="555"/>
        <v>11</v>
      </c>
      <c r="AG2887" t="str">
        <f>VLOOKUP(F2887,vlookup!$A$2:$E$660,2,0)</f>
        <v>Retained</v>
      </c>
      <c r="AH2887" t="str">
        <f>VLOOKUP(F2887,vlookup!$A$2:$E$660,3,0)</f>
        <v>Service Contract</v>
      </c>
      <c r="AI2887" t="str">
        <f>VLOOKUP(F2887,vlookup!$A$2:$E$660,4,0)</f>
        <v>Used Car Programs</v>
      </c>
      <c r="AJ2887" t="str">
        <f>VLOOKUP(F2887,vlookup!$A$2:$E$660,5,0)</f>
        <v>High Mileage</v>
      </c>
      <c r="AL2887">
        <f t="shared" si="556"/>
        <v>63</v>
      </c>
      <c r="AM2887">
        <f t="shared" si="557"/>
        <v>467</v>
      </c>
      <c r="AN2887">
        <f t="shared" si="558"/>
        <v>23570</v>
      </c>
      <c r="AO2887" t="str">
        <f t="shared" si="559"/>
        <v/>
      </c>
      <c r="AP2887" t="str">
        <f t="shared" si="560"/>
        <v/>
      </c>
      <c r="AQ2887" t="str">
        <f t="shared" si="561"/>
        <v/>
      </c>
      <c r="AR2887">
        <f t="shared" si="562"/>
        <v>-546</v>
      </c>
      <c r="AS2887" t="str">
        <f t="shared" si="563"/>
        <v>ZAGFW504268K21-1</v>
      </c>
      <c r="AT2887" t="str">
        <f>IFERROR(IF(VLOOKUP(Y2887,vlookup!$I$2:$J$9,1,0)=Y2887,VLOOKUP(Y2887,vlookup!$I$2:$J$9,2,0),PROPER(Y2887)),PROPER(Y2887))</f>
        <v>Parts</v>
      </c>
      <c r="AU2887" t="str">
        <f>IFERROR(IF(B2887=VLOOKUP(B2887,vlookup!$L$2:$L$10,1,0),"Yes","No"),"No")</f>
        <v>No</v>
      </c>
    </row>
    <row r="2888" spans="1:47" ht="14.45" customHeight="1" x14ac:dyDescent="0.25">
      <c r="A2888" t="s">
        <v>1970</v>
      </c>
      <c r="B2888" s="31" t="s">
        <v>1971</v>
      </c>
      <c r="C2888">
        <v>1</v>
      </c>
      <c r="D2888">
        <v>3</v>
      </c>
      <c r="E2888" t="s">
        <v>382</v>
      </c>
      <c r="F2888" t="s">
        <v>464</v>
      </c>
      <c r="G2888" t="s">
        <v>40</v>
      </c>
      <c r="H2888" t="s">
        <v>1972</v>
      </c>
      <c r="I2888">
        <v>121170</v>
      </c>
      <c r="J2888" s="19">
        <v>44507</v>
      </c>
      <c r="K2888" s="19">
        <v>44571</v>
      </c>
      <c r="L2888">
        <v>202201</v>
      </c>
      <c r="M2888" s="19">
        <v>44562</v>
      </c>
      <c r="N2888">
        <v>24617</v>
      </c>
      <c r="O2888" t="s">
        <v>1070</v>
      </c>
      <c r="P2888" t="s">
        <v>1183</v>
      </c>
      <c r="Q2888" t="s">
        <v>924</v>
      </c>
      <c r="R2888">
        <v>123</v>
      </c>
      <c r="S2888" s="19">
        <v>44984</v>
      </c>
      <c r="T2888">
        <v>144740</v>
      </c>
      <c r="U2888" t="s">
        <v>357</v>
      </c>
      <c r="V2888" s="19">
        <v>44985</v>
      </c>
      <c r="W2888" t="s">
        <v>976</v>
      </c>
      <c r="X2888" t="s">
        <v>977</v>
      </c>
      <c r="Y2888" t="s">
        <v>95</v>
      </c>
      <c r="Z2888" t="s">
        <v>369</v>
      </c>
      <c r="AA2888" s="29">
        <v>-1805.1</v>
      </c>
      <c r="AB2888">
        <v>0</v>
      </c>
      <c r="AC2888">
        <f t="shared" si="552"/>
        <v>2023</v>
      </c>
      <c r="AD2888">
        <f t="shared" si="553"/>
        <v>2</v>
      </c>
      <c r="AE2888">
        <f t="shared" si="554"/>
        <v>2021</v>
      </c>
      <c r="AF2888">
        <f t="shared" si="555"/>
        <v>11</v>
      </c>
      <c r="AG2888" t="str">
        <f>VLOOKUP(F2888,vlookup!$A$2:$E$660,2,0)</f>
        <v>Retained</v>
      </c>
      <c r="AH2888" t="str">
        <f>VLOOKUP(F2888,vlookup!$A$2:$E$660,3,0)</f>
        <v>Service Contract</v>
      </c>
      <c r="AI2888" t="str">
        <f>VLOOKUP(F2888,vlookup!$A$2:$E$660,4,0)</f>
        <v>Used Car Programs</v>
      </c>
      <c r="AJ2888" t="str">
        <f>VLOOKUP(F2888,vlookup!$A$2:$E$660,5,0)</f>
        <v>High Mileage</v>
      </c>
      <c r="AL2888">
        <f t="shared" si="556"/>
        <v>63</v>
      </c>
      <c r="AM2888">
        <f t="shared" si="557"/>
        <v>471</v>
      </c>
      <c r="AN2888">
        <f t="shared" si="558"/>
        <v>23570</v>
      </c>
      <c r="AO2888" t="str">
        <f t="shared" si="559"/>
        <v/>
      </c>
      <c r="AP2888" t="str">
        <f t="shared" si="560"/>
        <v/>
      </c>
      <c r="AQ2888" t="str">
        <f t="shared" si="561"/>
        <v/>
      </c>
      <c r="AR2888">
        <f t="shared" si="562"/>
        <v>-1805.1</v>
      </c>
      <c r="AS2888" t="str">
        <f t="shared" si="563"/>
        <v>ZAGFW504268K21-1</v>
      </c>
      <c r="AT2888" t="str">
        <f>IFERROR(IF(VLOOKUP(Y2888,vlookup!$I$2:$J$9,1,0)=Y2888,VLOOKUP(Y2888,vlookup!$I$2:$J$9,2,0),PROPER(Y2888)),PROPER(Y2888))</f>
        <v>Parts</v>
      </c>
      <c r="AU2888" t="str">
        <f>IFERROR(IF(B2888=VLOOKUP(B2888,vlookup!$L$2:$L$10,1,0),"Yes","No"),"No")</f>
        <v>No</v>
      </c>
    </row>
    <row r="2889" spans="1:47" ht="14.45" customHeight="1" x14ac:dyDescent="0.25">
      <c r="A2889" t="s">
        <v>1973</v>
      </c>
      <c r="B2889" s="31" t="s">
        <v>1974</v>
      </c>
      <c r="C2889">
        <v>1</v>
      </c>
      <c r="D2889">
        <v>1</v>
      </c>
      <c r="E2889" t="s">
        <v>382</v>
      </c>
      <c r="F2889" t="s">
        <v>238</v>
      </c>
      <c r="G2889" t="s">
        <v>937</v>
      </c>
      <c r="H2889" t="s">
        <v>3788</v>
      </c>
      <c r="I2889">
        <v>127665</v>
      </c>
      <c r="J2889" s="19">
        <v>42443</v>
      </c>
      <c r="K2889" s="19">
        <v>42460</v>
      </c>
      <c r="L2889">
        <v>201603</v>
      </c>
      <c r="M2889" s="19">
        <v>42430</v>
      </c>
      <c r="N2889">
        <v>24616</v>
      </c>
      <c r="O2889" t="s">
        <v>1076</v>
      </c>
      <c r="P2889" t="s">
        <v>1975</v>
      </c>
      <c r="Q2889" t="s">
        <v>924</v>
      </c>
      <c r="R2889">
        <v>58886</v>
      </c>
      <c r="S2889" s="19">
        <v>42760</v>
      </c>
      <c r="T2889">
        <v>136337</v>
      </c>
      <c r="U2889" t="s">
        <v>357</v>
      </c>
      <c r="V2889" s="19">
        <v>42817</v>
      </c>
      <c r="W2889" t="s">
        <v>969</v>
      </c>
      <c r="X2889" t="s">
        <v>970</v>
      </c>
      <c r="Y2889" t="s">
        <v>95</v>
      </c>
      <c r="Z2889" t="s">
        <v>582</v>
      </c>
      <c r="AA2889" s="29">
        <v>-726.66</v>
      </c>
      <c r="AB2889">
        <v>0</v>
      </c>
      <c r="AC2889">
        <f t="shared" si="552"/>
        <v>2017</v>
      </c>
      <c r="AD2889">
        <f t="shared" si="553"/>
        <v>3</v>
      </c>
      <c r="AE2889">
        <f t="shared" si="554"/>
        <v>2016</v>
      </c>
      <c r="AF2889">
        <f t="shared" si="555"/>
        <v>3</v>
      </c>
      <c r="AG2889" t="str">
        <f>VLOOKUP(F2889,vlookup!$A$2:$E$660,2,0)</f>
        <v>Retained</v>
      </c>
      <c r="AH2889" t="str">
        <f>VLOOKUP(F2889,vlookup!$A$2:$E$660,3,0)</f>
        <v>Service Contract</v>
      </c>
      <c r="AI2889" t="str">
        <f>VLOOKUP(F2889,vlookup!$A$2:$E$660,4,0)</f>
        <v>Used Car Programs</v>
      </c>
      <c r="AJ2889" t="str">
        <f>VLOOKUP(F2889,vlookup!$A$2:$E$660,5,0)</f>
        <v>High Mileage</v>
      </c>
      <c r="AL2889">
        <f t="shared" si="556"/>
        <v>17</v>
      </c>
      <c r="AM2889">
        <f t="shared" si="557"/>
        <v>369</v>
      </c>
      <c r="AN2889">
        <f t="shared" si="558"/>
        <v>8672</v>
      </c>
      <c r="AO2889" t="str">
        <f t="shared" si="559"/>
        <v/>
      </c>
      <c r="AP2889" t="str">
        <f t="shared" si="560"/>
        <v/>
      </c>
      <c r="AQ2889" t="str">
        <f t="shared" si="561"/>
        <v/>
      </c>
      <c r="AR2889">
        <f t="shared" si="562"/>
        <v>-726.66</v>
      </c>
      <c r="AS2889" t="str">
        <f t="shared" si="563"/>
        <v>4D026801C6Y-1</v>
      </c>
      <c r="AT2889" t="str">
        <f>IFERROR(IF(VLOOKUP(Y2889,vlookup!$I$2:$J$9,1,0)=Y2889,VLOOKUP(Y2889,vlookup!$I$2:$J$9,2,0),PROPER(Y2889)),PROPER(Y2889))</f>
        <v>Parts</v>
      </c>
      <c r="AU2889" t="str">
        <f>IFERROR(IF(B2889=VLOOKUP(B2889,vlookup!$L$2:$L$10,1,0),"Yes","No"),"No")</f>
        <v>No</v>
      </c>
    </row>
    <row r="2890" spans="1:47" ht="14.45" customHeight="1" x14ac:dyDescent="0.25">
      <c r="A2890" t="s">
        <v>1973</v>
      </c>
      <c r="B2890" s="31" t="s">
        <v>1974</v>
      </c>
      <c r="C2890">
        <v>1</v>
      </c>
      <c r="D2890">
        <v>1</v>
      </c>
      <c r="E2890" t="s">
        <v>382</v>
      </c>
      <c r="F2890" t="s">
        <v>238</v>
      </c>
      <c r="G2890" t="s">
        <v>937</v>
      </c>
      <c r="H2890" t="s">
        <v>3788</v>
      </c>
      <c r="I2890">
        <v>127665</v>
      </c>
      <c r="J2890" s="19">
        <v>42443</v>
      </c>
      <c r="K2890" s="19">
        <v>42460</v>
      </c>
      <c r="L2890">
        <v>201603</v>
      </c>
      <c r="M2890" s="19">
        <v>42430</v>
      </c>
      <c r="N2890">
        <v>24616</v>
      </c>
      <c r="O2890" t="s">
        <v>1076</v>
      </c>
      <c r="P2890" t="s">
        <v>1975</v>
      </c>
      <c r="Q2890" t="s">
        <v>924</v>
      </c>
      <c r="R2890">
        <v>58886</v>
      </c>
      <c r="S2890" s="19">
        <v>42760</v>
      </c>
      <c r="T2890">
        <v>136337</v>
      </c>
      <c r="U2890" t="s">
        <v>357</v>
      </c>
      <c r="V2890" s="19">
        <v>42817</v>
      </c>
      <c r="W2890" t="s">
        <v>1028</v>
      </c>
      <c r="X2890" t="s">
        <v>1029</v>
      </c>
      <c r="Y2890" t="s">
        <v>95</v>
      </c>
      <c r="Z2890" t="s">
        <v>582</v>
      </c>
      <c r="AA2890" s="29">
        <v>-25</v>
      </c>
      <c r="AB2890">
        <v>0</v>
      </c>
      <c r="AC2890">
        <f t="shared" si="552"/>
        <v>2017</v>
      </c>
      <c r="AD2890">
        <f t="shared" si="553"/>
        <v>3</v>
      </c>
      <c r="AE2890">
        <f t="shared" si="554"/>
        <v>2016</v>
      </c>
      <c r="AF2890">
        <f t="shared" si="555"/>
        <v>3</v>
      </c>
      <c r="AG2890" t="str">
        <f>VLOOKUP(F2890,vlookup!$A$2:$E$660,2,0)</f>
        <v>Retained</v>
      </c>
      <c r="AH2890" t="str">
        <f>VLOOKUP(F2890,vlookup!$A$2:$E$660,3,0)</f>
        <v>Service Contract</v>
      </c>
      <c r="AI2890" t="str">
        <f>VLOOKUP(F2890,vlookup!$A$2:$E$660,4,0)</f>
        <v>Used Car Programs</v>
      </c>
      <c r="AJ2890" t="str">
        <f>VLOOKUP(F2890,vlookup!$A$2:$E$660,5,0)</f>
        <v>High Mileage</v>
      </c>
      <c r="AL2890">
        <f t="shared" si="556"/>
        <v>17</v>
      </c>
      <c r="AM2890">
        <f t="shared" si="557"/>
        <v>369</v>
      </c>
      <c r="AN2890">
        <f t="shared" si="558"/>
        <v>8672</v>
      </c>
      <c r="AO2890" t="str">
        <f t="shared" si="559"/>
        <v/>
      </c>
      <c r="AP2890" t="str">
        <f t="shared" si="560"/>
        <v/>
      </c>
      <c r="AQ2890" t="str">
        <f t="shared" si="561"/>
        <v/>
      </c>
      <c r="AR2890">
        <f t="shared" si="562"/>
        <v>-25</v>
      </c>
      <c r="AS2890" t="str">
        <f t="shared" si="563"/>
        <v>4D026801C6Y-1</v>
      </c>
      <c r="AT2890" t="str">
        <f>IFERROR(IF(VLOOKUP(Y2890,vlookup!$I$2:$J$9,1,0)=Y2890,VLOOKUP(Y2890,vlookup!$I$2:$J$9,2,0),PROPER(Y2890)),PROPER(Y2890))</f>
        <v>Parts</v>
      </c>
      <c r="AU2890" t="str">
        <f>IFERROR(IF(B2890=VLOOKUP(B2890,vlookup!$L$2:$L$10,1,0),"Yes","No"),"No")</f>
        <v>No</v>
      </c>
    </row>
    <row r="2891" spans="1:47" ht="14.45" customHeight="1" x14ac:dyDescent="0.25">
      <c r="A2891" t="s">
        <v>1976</v>
      </c>
      <c r="B2891" s="31" t="s">
        <v>3593</v>
      </c>
      <c r="C2891">
        <v>1</v>
      </c>
      <c r="D2891">
        <v>1</v>
      </c>
      <c r="E2891" t="s">
        <v>382</v>
      </c>
      <c r="F2891" t="s">
        <v>205</v>
      </c>
      <c r="G2891" t="s">
        <v>937</v>
      </c>
      <c r="H2891" t="s">
        <v>3788</v>
      </c>
      <c r="I2891">
        <v>106939</v>
      </c>
      <c r="J2891" s="19">
        <v>41931</v>
      </c>
      <c r="K2891" s="19">
        <v>41971</v>
      </c>
      <c r="L2891">
        <v>201411</v>
      </c>
      <c r="M2891" s="19">
        <v>41944</v>
      </c>
      <c r="N2891">
        <v>24617</v>
      </c>
      <c r="O2891" t="s">
        <v>1070</v>
      </c>
      <c r="P2891" t="s">
        <v>1977</v>
      </c>
      <c r="Q2891" t="s">
        <v>924</v>
      </c>
      <c r="R2891">
        <v>15519</v>
      </c>
      <c r="S2891" s="19">
        <v>41996</v>
      </c>
      <c r="T2891">
        <v>108563</v>
      </c>
      <c r="U2891" t="s">
        <v>357</v>
      </c>
      <c r="V2891" s="19">
        <v>42026</v>
      </c>
      <c r="W2891" t="s">
        <v>3819</v>
      </c>
      <c r="X2891" t="s">
        <v>3111</v>
      </c>
      <c r="Y2891" t="s">
        <v>95</v>
      </c>
      <c r="Z2891" t="s">
        <v>365</v>
      </c>
      <c r="AA2891" s="29">
        <v>-59.7</v>
      </c>
      <c r="AB2891">
        <v>0</v>
      </c>
      <c r="AC2891">
        <f t="shared" si="552"/>
        <v>2015</v>
      </c>
      <c r="AD2891">
        <f t="shared" si="553"/>
        <v>1</v>
      </c>
      <c r="AE2891">
        <f t="shared" si="554"/>
        <v>2014</v>
      </c>
      <c r="AF2891">
        <f t="shared" si="555"/>
        <v>10</v>
      </c>
      <c r="AG2891" t="str">
        <f>VLOOKUP(F2891,vlookup!$A$2:$E$660,2,0)</f>
        <v>Retained</v>
      </c>
      <c r="AH2891" t="str">
        <f>VLOOKUP(F2891,vlookup!$A$2:$E$660,3,0)</f>
        <v>Service Contract</v>
      </c>
      <c r="AI2891" t="str">
        <f>VLOOKUP(F2891,vlookup!$A$2:$E$660,4,0)</f>
        <v>Used Car Programs</v>
      </c>
      <c r="AJ2891" t="str">
        <f>VLOOKUP(F2891,vlookup!$A$2:$E$660,5,0)</f>
        <v>High Mileage</v>
      </c>
      <c r="AL2891">
        <f t="shared" si="556"/>
        <v>39</v>
      </c>
      <c r="AM2891">
        <f t="shared" si="557"/>
        <v>93</v>
      </c>
      <c r="AN2891">
        <f t="shared" si="558"/>
        <v>1624</v>
      </c>
      <c r="AO2891" t="str">
        <f t="shared" si="559"/>
        <v/>
      </c>
      <c r="AP2891" t="str">
        <f t="shared" si="560"/>
        <v/>
      </c>
      <c r="AQ2891" t="str">
        <f t="shared" si="561"/>
        <v/>
      </c>
      <c r="AR2891">
        <f t="shared" si="562"/>
        <v>-59.7</v>
      </c>
      <c r="AS2891" t="str">
        <f t="shared" si="563"/>
        <v>102109032-1</v>
      </c>
      <c r="AT2891" t="str">
        <f>IFERROR(IF(VLOOKUP(Y2891,vlookup!$I$2:$J$9,1,0)=Y2891,VLOOKUP(Y2891,vlookup!$I$2:$J$9,2,0),PROPER(Y2891)),PROPER(Y2891))</f>
        <v>Parts</v>
      </c>
      <c r="AU2891" t="str">
        <f>IFERROR(IF(B2891=VLOOKUP(B2891,vlookup!$L$2:$L$10,1,0),"Yes","No"),"No")</f>
        <v>No</v>
      </c>
    </row>
    <row r="2892" spans="1:47" ht="14.45" customHeight="1" x14ac:dyDescent="0.25">
      <c r="A2892" t="s">
        <v>1976</v>
      </c>
      <c r="B2892" s="31" t="s">
        <v>3593</v>
      </c>
      <c r="C2892">
        <v>1</v>
      </c>
      <c r="D2892">
        <v>1</v>
      </c>
      <c r="E2892" t="s">
        <v>382</v>
      </c>
      <c r="F2892" t="s">
        <v>205</v>
      </c>
      <c r="G2892" t="s">
        <v>937</v>
      </c>
      <c r="H2892" t="s">
        <v>3788</v>
      </c>
      <c r="I2892">
        <v>106939</v>
      </c>
      <c r="J2892" s="19">
        <v>41931</v>
      </c>
      <c r="K2892" s="19">
        <v>41971</v>
      </c>
      <c r="L2892">
        <v>201411</v>
      </c>
      <c r="M2892" s="19">
        <v>41944</v>
      </c>
      <c r="N2892">
        <v>24617</v>
      </c>
      <c r="O2892" t="s">
        <v>1070</v>
      </c>
      <c r="P2892" t="s">
        <v>1977</v>
      </c>
      <c r="Q2892" t="s">
        <v>924</v>
      </c>
      <c r="R2892">
        <v>15519</v>
      </c>
      <c r="S2892" s="19">
        <v>41996</v>
      </c>
      <c r="T2892">
        <v>108563</v>
      </c>
      <c r="U2892" t="s">
        <v>357</v>
      </c>
      <c r="V2892" s="19">
        <v>42026</v>
      </c>
      <c r="W2892" t="s">
        <v>367</v>
      </c>
      <c r="X2892" t="s">
        <v>368</v>
      </c>
      <c r="Y2892" t="s">
        <v>95</v>
      </c>
      <c r="Z2892" t="s">
        <v>365</v>
      </c>
      <c r="AA2892" s="29">
        <v>-10</v>
      </c>
      <c r="AB2892">
        <v>0</v>
      </c>
      <c r="AC2892">
        <f t="shared" si="552"/>
        <v>2015</v>
      </c>
      <c r="AD2892">
        <f t="shared" si="553"/>
        <v>1</v>
      </c>
      <c r="AE2892">
        <f t="shared" si="554"/>
        <v>2014</v>
      </c>
      <c r="AF2892">
        <f t="shared" si="555"/>
        <v>10</v>
      </c>
      <c r="AG2892" t="str">
        <f>VLOOKUP(F2892,vlookup!$A$2:$E$660,2,0)</f>
        <v>Retained</v>
      </c>
      <c r="AH2892" t="str">
        <f>VLOOKUP(F2892,vlookup!$A$2:$E$660,3,0)</f>
        <v>Service Contract</v>
      </c>
      <c r="AI2892" t="str">
        <f>VLOOKUP(F2892,vlookup!$A$2:$E$660,4,0)</f>
        <v>Used Car Programs</v>
      </c>
      <c r="AJ2892" t="str">
        <f>VLOOKUP(F2892,vlookup!$A$2:$E$660,5,0)</f>
        <v>High Mileage</v>
      </c>
      <c r="AL2892">
        <f t="shared" si="556"/>
        <v>39</v>
      </c>
      <c r="AM2892">
        <f t="shared" si="557"/>
        <v>93</v>
      </c>
      <c r="AN2892">
        <f t="shared" si="558"/>
        <v>1624</v>
      </c>
      <c r="AO2892" t="str">
        <f t="shared" si="559"/>
        <v/>
      </c>
      <c r="AP2892" t="str">
        <f t="shared" si="560"/>
        <v/>
      </c>
      <c r="AQ2892" t="str">
        <f t="shared" si="561"/>
        <v/>
      </c>
      <c r="AR2892">
        <f t="shared" si="562"/>
        <v>-10</v>
      </c>
      <c r="AS2892" t="str">
        <f t="shared" si="563"/>
        <v>102109032-1</v>
      </c>
      <c r="AT2892" t="str">
        <f>IFERROR(IF(VLOOKUP(Y2892,vlookup!$I$2:$J$9,1,0)=Y2892,VLOOKUP(Y2892,vlookup!$I$2:$J$9,2,0),PROPER(Y2892)),PROPER(Y2892))</f>
        <v>Parts</v>
      </c>
      <c r="AU2892" t="str">
        <f>IFERROR(IF(B2892=VLOOKUP(B2892,vlookup!$L$2:$L$10,1,0),"Yes","No"),"No")</f>
        <v>No</v>
      </c>
    </row>
    <row r="2893" spans="1:47" ht="14.45" customHeight="1" x14ac:dyDescent="0.25">
      <c r="A2893" t="s">
        <v>1978</v>
      </c>
      <c r="B2893" s="31" t="s">
        <v>1979</v>
      </c>
      <c r="C2893">
        <v>2</v>
      </c>
      <c r="D2893">
        <v>1</v>
      </c>
      <c r="E2893" t="s">
        <v>382</v>
      </c>
      <c r="F2893" t="s">
        <v>205</v>
      </c>
      <c r="G2893" t="s">
        <v>937</v>
      </c>
      <c r="H2893" t="s">
        <v>938</v>
      </c>
      <c r="I2893">
        <v>107741</v>
      </c>
      <c r="J2893" s="19">
        <v>42185</v>
      </c>
      <c r="K2893" s="19">
        <v>42215</v>
      </c>
      <c r="L2893">
        <v>201507</v>
      </c>
      <c r="M2893" s="19">
        <v>42186</v>
      </c>
      <c r="N2893">
        <v>24616</v>
      </c>
      <c r="O2893" t="s">
        <v>1076</v>
      </c>
      <c r="P2893" t="s">
        <v>1684</v>
      </c>
      <c r="Q2893" t="s">
        <v>924</v>
      </c>
      <c r="R2893">
        <v>16596</v>
      </c>
      <c r="S2893" s="19">
        <v>42328</v>
      </c>
      <c r="T2893">
        <v>113538</v>
      </c>
      <c r="U2893" t="s">
        <v>357</v>
      </c>
      <c r="V2893" s="19">
        <v>42333</v>
      </c>
      <c r="W2893" t="s">
        <v>978</v>
      </c>
      <c r="X2893" t="s">
        <v>979</v>
      </c>
      <c r="Y2893" t="s">
        <v>95</v>
      </c>
      <c r="Z2893" t="s">
        <v>366</v>
      </c>
      <c r="AA2893" s="29">
        <v>-84.51</v>
      </c>
      <c r="AB2893">
        <v>0</v>
      </c>
      <c r="AC2893">
        <f t="shared" si="552"/>
        <v>2015</v>
      </c>
      <c r="AD2893">
        <f t="shared" si="553"/>
        <v>11</v>
      </c>
      <c r="AE2893">
        <f t="shared" si="554"/>
        <v>2015</v>
      </c>
      <c r="AF2893">
        <f t="shared" si="555"/>
        <v>6</v>
      </c>
      <c r="AG2893" t="str">
        <f>VLOOKUP(F2893,vlookup!$A$2:$E$660,2,0)</f>
        <v>Retained</v>
      </c>
      <c r="AH2893" t="str">
        <f>VLOOKUP(F2893,vlookup!$A$2:$E$660,3,0)</f>
        <v>Service Contract</v>
      </c>
      <c r="AI2893" t="str">
        <f>VLOOKUP(F2893,vlookup!$A$2:$E$660,4,0)</f>
        <v>Used Car Programs</v>
      </c>
      <c r="AJ2893" t="str">
        <f>VLOOKUP(F2893,vlookup!$A$2:$E$660,5,0)</f>
        <v>High Mileage</v>
      </c>
      <c r="AL2893">
        <f t="shared" si="556"/>
        <v>30</v>
      </c>
      <c r="AM2893">
        <f t="shared" si="557"/>
        <v>145</v>
      </c>
      <c r="AN2893">
        <f t="shared" si="558"/>
        <v>5797</v>
      </c>
      <c r="AO2893" t="str">
        <f t="shared" si="559"/>
        <v/>
      </c>
      <c r="AP2893" t="str">
        <f t="shared" si="560"/>
        <v/>
      </c>
      <c r="AQ2893" t="str">
        <f t="shared" si="561"/>
        <v/>
      </c>
      <c r="AR2893">
        <f t="shared" si="562"/>
        <v>-84.51</v>
      </c>
      <c r="AS2893" t="str">
        <f t="shared" si="563"/>
        <v>7E148168F5-2</v>
      </c>
      <c r="AT2893" t="str">
        <f>IFERROR(IF(VLOOKUP(Y2893,vlookup!$I$2:$J$9,1,0)=Y2893,VLOOKUP(Y2893,vlookup!$I$2:$J$9,2,0),PROPER(Y2893)),PROPER(Y2893))</f>
        <v>Parts</v>
      </c>
      <c r="AU2893" t="str">
        <f>IFERROR(IF(B2893=VLOOKUP(B2893,vlookup!$L$2:$L$10,1,0),"Yes","No"),"No")</f>
        <v>No</v>
      </c>
    </row>
    <row r="2894" spans="1:47" ht="14.45" customHeight="1" x14ac:dyDescent="0.25">
      <c r="A2894" t="s">
        <v>1109</v>
      </c>
      <c r="B2894" s="31" t="s">
        <v>3574</v>
      </c>
      <c r="C2894">
        <v>1</v>
      </c>
      <c r="D2894">
        <v>1</v>
      </c>
      <c r="E2894" t="s">
        <v>382</v>
      </c>
      <c r="F2894" t="s">
        <v>60</v>
      </c>
      <c r="G2894" t="s">
        <v>937</v>
      </c>
      <c r="H2894" t="s">
        <v>3716</v>
      </c>
      <c r="I2894">
        <v>64304</v>
      </c>
      <c r="J2894" s="19">
        <v>41392</v>
      </c>
      <c r="K2894" s="19">
        <v>41452</v>
      </c>
      <c r="L2894">
        <v>201306</v>
      </c>
      <c r="M2894" s="19">
        <v>41426</v>
      </c>
      <c r="N2894">
        <v>24616</v>
      </c>
      <c r="O2894" t="s">
        <v>1076</v>
      </c>
      <c r="P2894" t="s">
        <v>1082</v>
      </c>
      <c r="Q2894" t="s">
        <v>973</v>
      </c>
      <c r="R2894" t="s">
        <v>1110</v>
      </c>
      <c r="S2894" s="19">
        <v>41432</v>
      </c>
      <c r="T2894">
        <v>65090</v>
      </c>
      <c r="U2894" t="s">
        <v>357</v>
      </c>
      <c r="V2894" s="19">
        <v>41495</v>
      </c>
      <c r="W2894" t="s">
        <v>2944</v>
      </c>
      <c r="X2894" t="s">
        <v>2945</v>
      </c>
      <c r="Y2894" t="s">
        <v>95</v>
      </c>
      <c r="Z2894" t="s">
        <v>369</v>
      </c>
      <c r="AA2894" s="29">
        <v>-3099</v>
      </c>
      <c r="AB2894" t="s">
        <v>544</v>
      </c>
      <c r="AC2894">
        <f t="shared" si="552"/>
        <v>2013</v>
      </c>
      <c r="AD2894">
        <f t="shared" si="553"/>
        <v>8</v>
      </c>
      <c r="AE2894">
        <f t="shared" si="554"/>
        <v>2013</v>
      </c>
      <c r="AF2894">
        <f t="shared" si="555"/>
        <v>4</v>
      </c>
      <c r="AG2894" t="str">
        <f>VLOOKUP(F2894,vlookup!$A$2:$E$660,2,0)</f>
        <v>Retained</v>
      </c>
      <c r="AH2894" t="str">
        <f>VLOOKUP(F2894,vlookup!$A$2:$E$660,3,0)</f>
        <v>Service Contract</v>
      </c>
      <c r="AI2894" t="str">
        <f>VLOOKUP(F2894,vlookup!$A$2:$E$660,4,0)</f>
        <v>Used Car Programs</v>
      </c>
      <c r="AJ2894" t="str">
        <f>VLOOKUP(F2894,vlookup!$A$2:$E$660,5,0)</f>
        <v>High Mileage</v>
      </c>
      <c r="AL2894">
        <f t="shared" si="556"/>
        <v>59</v>
      </c>
      <c r="AM2894">
        <f t="shared" si="557"/>
        <v>101</v>
      </c>
      <c r="AN2894">
        <f t="shared" si="558"/>
        <v>786</v>
      </c>
      <c r="AO2894" t="str">
        <f t="shared" si="559"/>
        <v/>
      </c>
      <c r="AP2894" t="str">
        <f t="shared" si="560"/>
        <v/>
      </c>
      <c r="AQ2894" t="str">
        <f t="shared" si="561"/>
        <v/>
      </c>
      <c r="AR2894">
        <f t="shared" si="562"/>
        <v>-3099</v>
      </c>
      <c r="AS2894" t="str">
        <f t="shared" si="563"/>
        <v>81252942-1</v>
      </c>
      <c r="AT2894" t="str">
        <f>IFERROR(IF(VLOOKUP(Y2894,vlookup!$I$2:$J$9,1,0)=Y2894,VLOOKUP(Y2894,vlookup!$I$2:$J$9,2,0),PROPER(Y2894)),PROPER(Y2894))</f>
        <v>Parts</v>
      </c>
      <c r="AU2894" t="str">
        <f>IFERROR(IF(B2894=VLOOKUP(B2894,vlookup!$L$2:$L$10,1,0),"Yes","No"),"No")</f>
        <v>No</v>
      </c>
    </row>
    <row r="2895" spans="1:47" ht="14.45" customHeight="1" x14ac:dyDescent="0.25">
      <c r="A2895" t="s">
        <v>2761</v>
      </c>
      <c r="B2895" s="31" t="s">
        <v>2762</v>
      </c>
      <c r="C2895">
        <v>2</v>
      </c>
      <c r="D2895">
        <v>1</v>
      </c>
      <c r="E2895" t="s">
        <v>382</v>
      </c>
      <c r="F2895" t="s">
        <v>205</v>
      </c>
      <c r="G2895" t="s">
        <v>937</v>
      </c>
      <c r="H2895" t="s">
        <v>938</v>
      </c>
      <c r="I2895">
        <v>97220</v>
      </c>
      <c r="J2895" s="19">
        <v>41521</v>
      </c>
      <c r="K2895" s="19">
        <v>41577</v>
      </c>
      <c r="L2895">
        <v>201310</v>
      </c>
      <c r="M2895" s="19">
        <v>41548</v>
      </c>
      <c r="N2895">
        <v>24616</v>
      </c>
      <c r="O2895" t="s">
        <v>1076</v>
      </c>
      <c r="P2895" t="s">
        <v>3292</v>
      </c>
      <c r="Q2895" t="s">
        <v>924</v>
      </c>
      <c r="R2895">
        <v>63706</v>
      </c>
      <c r="S2895" s="19">
        <v>42228</v>
      </c>
      <c r="T2895">
        <v>114507</v>
      </c>
      <c r="U2895" t="s">
        <v>357</v>
      </c>
      <c r="V2895" s="19">
        <v>42241</v>
      </c>
      <c r="W2895" t="s">
        <v>370</v>
      </c>
      <c r="X2895" t="s">
        <v>371</v>
      </c>
      <c r="Y2895" t="s">
        <v>95</v>
      </c>
      <c r="Z2895" t="s">
        <v>369</v>
      </c>
      <c r="AA2895" s="29">
        <v>-3506.03</v>
      </c>
      <c r="AB2895">
        <v>0</v>
      </c>
      <c r="AC2895">
        <f t="shared" si="552"/>
        <v>2015</v>
      </c>
      <c r="AD2895">
        <f t="shared" si="553"/>
        <v>8</v>
      </c>
      <c r="AE2895">
        <f t="shared" si="554"/>
        <v>2013</v>
      </c>
      <c r="AF2895">
        <f t="shared" si="555"/>
        <v>9</v>
      </c>
      <c r="AG2895" t="str">
        <f>VLOOKUP(F2895,vlookup!$A$2:$E$660,2,0)</f>
        <v>Retained</v>
      </c>
      <c r="AH2895" t="str">
        <f>VLOOKUP(F2895,vlookup!$A$2:$E$660,3,0)</f>
        <v>Service Contract</v>
      </c>
      <c r="AI2895" t="str">
        <f>VLOOKUP(F2895,vlookup!$A$2:$E$660,4,0)</f>
        <v>Used Car Programs</v>
      </c>
      <c r="AJ2895" t="str">
        <f>VLOOKUP(F2895,vlookup!$A$2:$E$660,5,0)</f>
        <v>High Mileage</v>
      </c>
      <c r="AL2895">
        <f t="shared" si="556"/>
        <v>56</v>
      </c>
      <c r="AM2895">
        <f t="shared" si="557"/>
        <v>711</v>
      </c>
      <c r="AN2895">
        <f t="shared" si="558"/>
        <v>17287</v>
      </c>
      <c r="AO2895" t="str">
        <f t="shared" si="559"/>
        <v/>
      </c>
      <c r="AP2895" t="str">
        <f t="shared" si="560"/>
        <v/>
      </c>
      <c r="AQ2895" t="str">
        <f t="shared" si="561"/>
        <v/>
      </c>
      <c r="AR2895">
        <f t="shared" si="562"/>
        <v>-3506.03</v>
      </c>
      <c r="AS2895" t="str">
        <f t="shared" si="563"/>
        <v>6P145181I3-2</v>
      </c>
      <c r="AT2895" t="str">
        <f>IFERROR(IF(VLOOKUP(Y2895,vlookup!$I$2:$J$9,1,0)=Y2895,VLOOKUP(Y2895,vlookup!$I$2:$J$9,2,0),PROPER(Y2895)),PROPER(Y2895))</f>
        <v>Parts</v>
      </c>
      <c r="AU2895" t="str">
        <f>IFERROR(IF(B2895=VLOOKUP(B2895,vlookup!$L$2:$L$10,1,0),"Yes","No"),"No")</f>
        <v>No</v>
      </c>
    </row>
    <row r="2896" spans="1:47" ht="14.45" customHeight="1" x14ac:dyDescent="0.25">
      <c r="A2896" t="s">
        <v>2763</v>
      </c>
      <c r="B2896" s="31" t="s">
        <v>2764</v>
      </c>
      <c r="C2896">
        <v>1</v>
      </c>
      <c r="D2896">
        <v>1</v>
      </c>
      <c r="E2896" t="s">
        <v>382</v>
      </c>
      <c r="F2896" t="s">
        <v>15</v>
      </c>
      <c r="G2896" t="s">
        <v>937</v>
      </c>
      <c r="H2896" t="s">
        <v>2765</v>
      </c>
      <c r="I2896">
        <v>122283</v>
      </c>
      <c r="J2896" s="19">
        <v>41401</v>
      </c>
      <c r="K2896" s="19">
        <v>41422</v>
      </c>
      <c r="L2896">
        <v>201305</v>
      </c>
      <c r="M2896" s="19">
        <v>41395</v>
      </c>
      <c r="N2896">
        <v>24616</v>
      </c>
      <c r="O2896" t="s">
        <v>1076</v>
      </c>
      <c r="P2896" t="s">
        <v>3286</v>
      </c>
      <c r="Q2896" t="s">
        <v>924</v>
      </c>
      <c r="R2896">
        <v>19337</v>
      </c>
      <c r="S2896" s="19">
        <v>41638</v>
      </c>
      <c r="T2896">
        <v>137627</v>
      </c>
      <c r="U2896" t="s">
        <v>357</v>
      </c>
      <c r="V2896" s="19">
        <v>41975</v>
      </c>
      <c r="W2896" t="s">
        <v>2797</v>
      </c>
      <c r="X2896" t="s">
        <v>2798</v>
      </c>
      <c r="Y2896" t="s">
        <v>95</v>
      </c>
      <c r="Z2896" t="s">
        <v>364</v>
      </c>
      <c r="AA2896" s="29">
        <v>-2860</v>
      </c>
      <c r="AB2896">
        <v>0</v>
      </c>
      <c r="AC2896">
        <f t="shared" si="552"/>
        <v>2014</v>
      </c>
      <c r="AD2896">
        <f t="shared" si="553"/>
        <v>12</v>
      </c>
      <c r="AE2896">
        <f t="shared" si="554"/>
        <v>2013</v>
      </c>
      <c r="AF2896">
        <f t="shared" si="555"/>
        <v>5</v>
      </c>
      <c r="AG2896" t="str">
        <f>VLOOKUP(F2896,vlookup!$A$2:$E$660,2,0)</f>
        <v>Retained</v>
      </c>
      <c r="AH2896" t="str">
        <f>VLOOKUP(F2896,vlookup!$A$2:$E$660,3,0)</f>
        <v>Service Contract</v>
      </c>
      <c r="AI2896" t="str">
        <f>VLOOKUP(F2896,vlookup!$A$2:$E$660,4,0)</f>
        <v>Used Car Programs</v>
      </c>
      <c r="AJ2896" t="str">
        <f>VLOOKUP(F2896,vlookup!$A$2:$E$660,5,0)</f>
        <v>High Mileage</v>
      </c>
      <c r="AL2896">
        <f t="shared" si="556"/>
        <v>21</v>
      </c>
      <c r="AM2896">
        <f t="shared" si="557"/>
        <v>565</v>
      </c>
      <c r="AN2896">
        <f t="shared" si="558"/>
        <v>15344</v>
      </c>
      <c r="AO2896" t="str">
        <f t="shared" si="559"/>
        <v/>
      </c>
      <c r="AP2896" t="str">
        <f t="shared" si="560"/>
        <v/>
      </c>
      <c r="AQ2896" t="str">
        <f t="shared" si="561"/>
        <v/>
      </c>
      <c r="AR2896">
        <f t="shared" si="562"/>
        <v>-2860</v>
      </c>
      <c r="AS2896" t="str">
        <f t="shared" si="563"/>
        <v>6W091699E3-1</v>
      </c>
      <c r="AT2896" t="str">
        <f>IFERROR(IF(VLOOKUP(Y2896,vlookup!$I$2:$J$9,1,0)=Y2896,VLOOKUP(Y2896,vlookup!$I$2:$J$9,2,0),PROPER(Y2896)),PROPER(Y2896))</f>
        <v>Parts</v>
      </c>
      <c r="AU2896" t="str">
        <f>IFERROR(IF(B2896=VLOOKUP(B2896,vlookup!$L$2:$L$10,1,0),"Yes","No"),"No")</f>
        <v>No</v>
      </c>
    </row>
    <row r="2897" spans="1:47" ht="14.45" customHeight="1" x14ac:dyDescent="0.25">
      <c r="A2897" t="s">
        <v>1980</v>
      </c>
      <c r="B2897" s="31" t="s">
        <v>1981</v>
      </c>
      <c r="C2897">
        <v>2</v>
      </c>
      <c r="D2897">
        <v>1</v>
      </c>
      <c r="E2897" t="s">
        <v>382</v>
      </c>
      <c r="F2897" t="s">
        <v>205</v>
      </c>
      <c r="G2897" t="s">
        <v>937</v>
      </c>
      <c r="H2897" t="s">
        <v>955</v>
      </c>
      <c r="I2897">
        <v>56289</v>
      </c>
      <c r="J2897" s="19">
        <v>42117</v>
      </c>
      <c r="K2897" s="19">
        <v>42154</v>
      </c>
      <c r="L2897">
        <v>201505</v>
      </c>
      <c r="M2897" s="19">
        <v>42125</v>
      </c>
      <c r="N2897">
        <v>24616</v>
      </c>
      <c r="O2897" t="s">
        <v>1076</v>
      </c>
      <c r="P2897" t="s">
        <v>1703</v>
      </c>
      <c r="Q2897" t="s">
        <v>924</v>
      </c>
      <c r="R2897">
        <v>934507</v>
      </c>
      <c r="S2897" s="19">
        <v>42840</v>
      </c>
      <c r="T2897">
        <v>77369</v>
      </c>
      <c r="U2897" t="s">
        <v>356</v>
      </c>
      <c r="V2897" s="19">
        <v>42845</v>
      </c>
      <c r="W2897" t="s">
        <v>1036</v>
      </c>
      <c r="X2897" t="s">
        <v>1037</v>
      </c>
      <c r="Y2897" t="s">
        <v>95</v>
      </c>
      <c r="Z2897" t="s">
        <v>364</v>
      </c>
      <c r="AA2897" s="29">
        <v>-39</v>
      </c>
      <c r="AB2897">
        <v>0</v>
      </c>
      <c r="AC2897">
        <f t="shared" si="552"/>
        <v>2017</v>
      </c>
      <c r="AD2897">
        <f t="shared" si="553"/>
        <v>4</v>
      </c>
      <c r="AE2897">
        <f t="shared" si="554"/>
        <v>2015</v>
      </c>
      <c r="AF2897">
        <f t="shared" si="555"/>
        <v>4</v>
      </c>
      <c r="AG2897" t="str">
        <f>VLOOKUP(F2897,vlookup!$A$2:$E$660,2,0)</f>
        <v>Retained</v>
      </c>
      <c r="AH2897" t="str">
        <f>VLOOKUP(F2897,vlookup!$A$2:$E$660,3,0)</f>
        <v>Service Contract</v>
      </c>
      <c r="AI2897" t="str">
        <f>VLOOKUP(F2897,vlookup!$A$2:$E$660,4,0)</f>
        <v>Used Car Programs</v>
      </c>
      <c r="AJ2897" t="str">
        <f>VLOOKUP(F2897,vlookup!$A$2:$E$660,5,0)</f>
        <v>High Mileage</v>
      </c>
      <c r="AL2897">
        <f t="shared" si="556"/>
        <v>37</v>
      </c>
      <c r="AM2897">
        <f t="shared" si="557"/>
        <v>717</v>
      </c>
      <c r="AN2897">
        <f t="shared" si="558"/>
        <v>21080</v>
      </c>
      <c r="AO2897" t="str">
        <f t="shared" si="559"/>
        <v/>
      </c>
      <c r="AP2897" t="str">
        <f t="shared" si="560"/>
        <v/>
      </c>
      <c r="AQ2897" t="str">
        <f t="shared" si="561"/>
        <v/>
      </c>
      <c r="AR2897">
        <f t="shared" si="562"/>
        <v>-39</v>
      </c>
      <c r="AS2897" t="str">
        <f t="shared" si="563"/>
        <v>AE563707D5-2</v>
      </c>
      <c r="AT2897" t="str">
        <f>IFERROR(IF(VLOOKUP(Y2897,vlookup!$I$2:$J$9,1,0)=Y2897,VLOOKUP(Y2897,vlookup!$I$2:$J$9,2,0),PROPER(Y2897)),PROPER(Y2897))</f>
        <v>Parts</v>
      </c>
      <c r="AU2897" t="str">
        <f>IFERROR(IF(B2897=VLOOKUP(B2897,vlookup!$L$2:$L$10,1,0),"Yes","No"),"No")</f>
        <v>No</v>
      </c>
    </row>
    <row r="2898" spans="1:47" ht="14.45" customHeight="1" x14ac:dyDescent="0.25">
      <c r="A2898" t="s">
        <v>1980</v>
      </c>
      <c r="B2898" s="31" t="s">
        <v>1981</v>
      </c>
      <c r="C2898">
        <v>2</v>
      </c>
      <c r="D2898">
        <v>1</v>
      </c>
      <c r="E2898" t="s">
        <v>382</v>
      </c>
      <c r="F2898" t="s">
        <v>205</v>
      </c>
      <c r="G2898" t="s">
        <v>937</v>
      </c>
      <c r="H2898" t="s">
        <v>955</v>
      </c>
      <c r="I2898">
        <v>56289</v>
      </c>
      <c r="J2898" s="19">
        <v>42117</v>
      </c>
      <c r="K2898" s="19">
        <v>42154</v>
      </c>
      <c r="L2898">
        <v>201505</v>
      </c>
      <c r="M2898" s="19">
        <v>42125</v>
      </c>
      <c r="N2898">
        <v>24616</v>
      </c>
      <c r="O2898" t="s">
        <v>1076</v>
      </c>
      <c r="P2898" t="s">
        <v>1703</v>
      </c>
      <c r="Q2898" t="s">
        <v>924</v>
      </c>
      <c r="R2898">
        <v>934507</v>
      </c>
      <c r="S2898" s="19">
        <v>42840</v>
      </c>
      <c r="T2898">
        <v>77369</v>
      </c>
      <c r="U2898" t="s">
        <v>356</v>
      </c>
      <c r="V2898" s="19">
        <v>42845</v>
      </c>
      <c r="W2898" t="s">
        <v>1000</v>
      </c>
      <c r="X2898" t="s">
        <v>1001</v>
      </c>
      <c r="Y2898" t="s">
        <v>95</v>
      </c>
      <c r="Z2898" t="s">
        <v>364</v>
      </c>
      <c r="AA2898" s="29">
        <v>-11.9</v>
      </c>
      <c r="AB2898">
        <v>0</v>
      </c>
      <c r="AC2898">
        <f t="shared" si="552"/>
        <v>2017</v>
      </c>
      <c r="AD2898">
        <f t="shared" si="553"/>
        <v>4</v>
      </c>
      <c r="AE2898">
        <f t="shared" si="554"/>
        <v>2015</v>
      </c>
      <c r="AF2898">
        <f t="shared" si="555"/>
        <v>4</v>
      </c>
      <c r="AG2898" t="str">
        <f>VLOOKUP(F2898,vlookup!$A$2:$E$660,2,0)</f>
        <v>Retained</v>
      </c>
      <c r="AH2898" t="str">
        <f>VLOOKUP(F2898,vlookup!$A$2:$E$660,3,0)</f>
        <v>Service Contract</v>
      </c>
      <c r="AI2898" t="str">
        <f>VLOOKUP(F2898,vlookup!$A$2:$E$660,4,0)</f>
        <v>Used Car Programs</v>
      </c>
      <c r="AJ2898" t="str">
        <f>VLOOKUP(F2898,vlookup!$A$2:$E$660,5,0)</f>
        <v>High Mileage</v>
      </c>
      <c r="AL2898">
        <f t="shared" si="556"/>
        <v>37</v>
      </c>
      <c r="AM2898">
        <f t="shared" si="557"/>
        <v>717</v>
      </c>
      <c r="AN2898">
        <f t="shared" si="558"/>
        <v>21080</v>
      </c>
      <c r="AO2898" t="str">
        <f t="shared" si="559"/>
        <v/>
      </c>
      <c r="AP2898" t="str">
        <f t="shared" si="560"/>
        <v/>
      </c>
      <c r="AQ2898" t="str">
        <f t="shared" si="561"/>
        <v/>
      </c>
      <c r="AR2898">
        <f t="shared" si="562"/>
        <v>-11.9</v>
      </c>
      <c r="AS2898" t="str">
        <f t="shared" si="563"/>
        <v>AE563707D5-2</v>
      </c>
      <c r="AT2898" t="str">
        <f>IFERROR(IF(VLOOKUP(Y2898,vlookup!$I$2:$J$9,1,0)=Y2898,VLOOKUP(Y2898,vlookup!$I$2:$J$9,2,0),PROPER(Y2898)),PROPER(Y2898))</f>
        <v>Parts</v>
      </c>
      <c r="AU2898" t="str">
        <f>IFERROR(IF(B2898=VLOOKUP(B2898,vlookup!$L$2:$L$10,1,0),"Yes","No"),"No")</f>
        <v>No</v>
      </c>
    </row>
    <row r="2899" spans="1:47" ht="14.45" customHeight="1" x14ac:dyDescent="0.25">
      <c r="A2899" t="s">
        <v>1980</v>
      </c>
      <c r="B2899" s="31" t="s">
        <v>1981</v>
      </c>
      <c r="C2899">
        <v>2</v>
      </c>
      <c r="D2899">
        <v>1</v>
      </c>
      <c r="E2899" t="s">
        <v>382</v>
      </c>
      <c r="F2899" t="s">
        <v>205</v>
      </c>
      <c r="G2899" t="s">
        <v>937</v>
      </c>
      <c r="H2899" t="s">
        <v>955</v>
      </c>
      <c r="I2899">
        <v>56289</v>
      </c>
      <c r="J2899" s="19">
        <v>42117</v>
      </c>
      <c r="K2899" s="19">
        <v>42154</v>
      </c>
      <c r="L2899">
        <v>201505</v>
      </c>
      <c r="M2899" s="19">
        <v>42125</v>
      </c>
      <c r="N2899">
        <v>24616</v>
      </c>
      <c r="O2899" t="s">
        <v>1076</v>
      </c>
      <c r="P2899" t="s">
        <v>1703</v>
      </c>
      <c r="Q2899" t="s">
        <v>924</v>
      </c>
      <c r="R2899">
        <v>934507</v>
      </c>
      <c r="S2899" s="19">
        <v>42840</v>
      </c>
      <c r="T2899">
        <v>77369</v>
      </c>
      <c r="U2899" t="s">
        <v>356</v>
      </c>
      <c r="V2899" s="19">
        <v>42845</v>
      </c>
      <c r="W2899" t="s">
        <v>3287</v>
      </c>
      <c r="X2899" t="s">
        <v>3288</v>
      </c>
      <c r="Y2899" t="s">
        <v>95</v>
      </c>
      <c r="Z2899" t="s">
        <v>364</v>
      </c>
      <c r="AA2899" s="29">
        <v>-54</v>
      </c>
      <c r="AB2899">
        <v>0</v>
      </c>
      <c r="AC2899">
        <f t="shared" si="552"/>
        <v>2017</v>
      </c>
      <c r="AD2899">
        <f t="shared" si="553"/>
        <v>4</v>
      </c>
      <c r="AE2899">
        <f t="shared" si="554"/>
        <v>2015</v>
      </c>
      <c r="AF2899">
        <f t="shared" si="555"/>
        <v>4</v>
      </c>
      <c r="AG2899" t="str">
        <f>VLOOKUP(F2899,vlookup!$A$2:$E$660,2,0)</f>
        <v>Retained</v>
      </c>
      <c r="AH2899" t="str">
        <f>VLOOKUP(F2899,vlookup!$A$2:$E$660,3,0)</f>
        <v>Service Contract</v>
      </c>
      <c r="AI2899" t="str">
        <f>VLOOKUP(F2899,vlookup!$A$2:$E$660,4,0)</f>
        <v>Used Car Programs</v>
      </c>
      <c r="AJ2899" t="str">
        <f>VLOOKUP(F2899,vlookup!$A$2:$E$660,5,0)</f>
        <v>High Mileage</v>
      </c>
      <c r="AL2899">
        <f t="shared" si="556"/>
        <v>37</v>
      </c>
      <c r="AM2899">
        <f t="shared" si="557"/>
        <v>717</v>
      </c>
      <c r="AN2899">
        <f t="shared" si="558"/>
        <v>21080</v>
      </c>
      <c r="AO2899" t="str">
        <f t="shared" si="559"/>
        <v/>
      </c>
      <c r="AP2899" t="str">
        <f t="shared" si="560"/>
        <v/>
      </c>
      <c r="AQ2899" t="str">
        <f t="shared" si="561"/>
        <v/>
      </c>
      <c r="AR2899">
        <f t="shared" si="562"/>
        <v>-54</v>
      </c>
      <c r="AS2899" t="str">
        <f t="shared" si="563"/>
        <v>AE563707D5-2</v>
      </c>
      <c r="AT2899" t="str">
        <f>IFERROR(IF(VLOOKUP(Y2899,vlookup!$I$2:$J$9,1,0)=Y2899,VLOOKUP(Y2899,vlookup!$I$2:$J$9,2,0),PROPER(Y2899)),PROPER(Y2899))</f>
        <v>Parts</v>
      </c>
      <c r="AU2899" t="str">
        <f>IFERROR(IF(B2899=VLOOKUP(B2899,vlookup!$L$2:$L$10,1,0),"Yes","No"),"No")</f>
        <v>No</v>
      </c>
    </row>
    <row r="2900" spans="1:47" ht="14.45" customHeight="1" x14ac:dyDescent="0.25">
      <c r="A2900" t="s">
        <v>1980</v>
      </c>
      <c r="B2900" s="31" t="s">
        <v>1981</v>
      </c>
      <c r="C2900">
        <v>2</v>
      </c>
      <c r="D2900">
        <v>1</v>
      </c>
      <c r="E2900" t="s">
        <v>382</v>
      </c>
      <c r="F2900" t="s">
        <v>205</v>
      </c>
      <c r="G2900" t="s">
        <v>937</v>
      </c>
      <c r="H2900" t="s">
        <v>955</v>
      </c>
      <c r="I2900">
        <v>56289</v>
      </c>
      <c r="J2900" s="19">
        <v>42117</v>
      </c>
      <c r="K2900" s="19">
        <v>42154</v>
      </c>
      <c r="L2900">
        <v>201505</v>
      </c>
      <c r="M2900" s="19">
        <v>42125</v>
      </c>
      <c r="N2900">
        <v>24616</v>
      </c>
      <c r="O2900" t="s">
        <v>1076</v>
      </c>
      <c r="P2900" t="s">
        <v>1703</v>
      </c>
      <c r="Q2900" t="s">
        <v>924</v>
      </c>
      <c r="R2900">
        <v>934507</v>
      </c>
      <c r="S2900" s="19">
        <v>42840</v>
      </c>
      <c r="T2900">
        <v>77369</v>
      </c>
      <c r="U2900" t="s">
        <v>356</v>
      </c>
      <c r="V2900" s="19">
        <v>42845</v>
      </c>
      <c r="W2900" t="s">
        <v>1038</v>
      </c>
      <c r="X2900" t="s">
        <v>1039</v>
      </c>
      <c r="Y2900" t="s">
        <v>95</v>
      </c>
      <c r="Z2900" t="s">
        <v>364</v>
      </c>
      <c r="AA2900" s="29">
        <v>-7.58</v>
      </c>
      <c r="AB2900">
        <v>0</v>
      </c>
      <c r="AC2900">
        <f t="shared" si="552"/>
        <v>2017</v>
      </c>
      <c r="AD2900">
        <f t="shared" si="553"/>
        <v>4</v>
      </c>
      <c r="AE2900">
        <f t="shared" si="554"/>
        <v>2015</v>
      </c>
      <c r="AF2900">
        <f t="shared" si="555"/>
        <v>4</v>
      </c>
      <c r="AG2900" t="str">
        <f>VLOOKUP(F2900,vlookup!$A$2:$E$660,2,0)</f>
        <v>Retained</v>
      </c>
      <c r="AH2900" t="str">
        <f>VLOOKUP(F2900,vlookup!$A$2:$E$660,3,0)</f>
        <v>Service Contract</v>
      </c>
      <c r="AI2900" t="str">
        <f>VLOOKUP(F2900,vlookup!$A$2:$E$660,4,0)</f>
        <v>Used Car Programs</v>
      </c>
      <c r="AJ2900" t="str">
        <f>VLOOKUP(F2900,vlookup!$A$2:$E$660,5,0)</f>
        <v>High Mileage</v>
      </c>
      <c r="AL2900">
        <f t="shared" si="556"/>
        <v>37</v>
      </c>
      <c r="AM2900">
        <f t="shared" si="557"/>
        <v>717</v>
      </c>
      <c r="AN2900">
        <f t="shared" si="558"/>
        <v>21080</v>
      </c>
      <c r="AO2900" t="str">
        <f t="shared" si="559"/>
        <v/>
      </c>
      <c r="AP2900" t="str">
        <f t="shared" si="560"/>
        <v/>
      </c>
      <c r="AQ2900" t="str">
        <f t="shared" si="561"/>
        <v/>
      </c>
      <c r="AR2900">
        <f t="shared" si="562"/>
        <v>-7.58</v>
      </c>
      <c r="AS2900" t="str">
        <f t="shared" si="563"/>
        <v>AE563707D5-2</v>
      </c>
      <c r="AT2900" t="str">
        <f>IFERROR(IF(VLOOKUP(Y2900,vlookup!$I$2:$J$9,1,0)=Y2900,VLOOKUP(Y2900,vlookup!$I$2:$J$9,2,0),PROPER(Y2900)),PROPER(Y2900))</f>
        <v>Parts</v>
      </c>
      <c r="AU2900" t="str">
        <f>IFERROR(IF(B2900=VLOOKUP(B2900,vlookup!$L$2:$L$10,1,0),"Yes","No"),"No")</f>
        <v>No</v>
      </c>
    </row>
    <row r="2901" spans="1:47" ht="14.45" customHeight="1" x14ac:dyDescent="0.25">
      <c r="A2901" t="s">
        <v>1980</v>
      </c>
      <c r="B2901" s="31" t="s">
        <v>1981</v>
      </c>
      <c r="C2901">
        <v>2</v>
      </c>
      <c r="D2901">
        <v>1</v>
      </c>
      <c r="E2901" t="s">
        <v>382</v>
      </c>
      <c r="F2901" t="s">
        <v>205</v>
      </c>
      <c r="G2901" t="s">
        <v>937</v>
      </c>
      <c r="H2901" t="s">
        <v>955</v>
      </c>
      <c r="I2901">
        <v>56289</v>
      </c>
      <c r="J2901" s="19">
        <v>42117</v>
      </c>
      <c r="K2901" s="19">
        <v>42154</v>
      </c>
      <c r="L2901">
        <v>201505</v>
      </c>
      <c r="M2901" s="19">
        <v>42125</v>
      </c>
      <c r="N2901">
        <v>24616</v>
      </c>
      <c r="O2901" t="s">
        <v>1076</v>
      </c>
      <c r="P2901" t="s">
        <v>1703</v>
      </c>
      <c r="Q2901" t="s">
        <v>924</v>
      </c>
      <c r="R2901">
        <v>934507</v>
      </c>
      <c r="S2901" s="19">
        <v>42840</v>
      </c>
      <c r="T2901">
        <v>77369</v>
      </c>
      <c r="U2901" t="s">
        <v>356</v>
      </c>
      <c r="V2901" s="19">
        <v>42845</v>
      </c>
      <c r="W2901" t="s">
        <v>1040</v>
      </c>
      <c r="X2901" t="s">
        <v>1041</v>
      </c>
      <c r="Y2901" t="s">
        <v>95</v>
      </c>
      <c r="Z2901" t="s">
        <v>364</v>
      </c>
      <c r="AA2901" s="29">
        <v>-3</v>
      </c>
      <c r="AB2901">
        <v>0</v>
      </c>
      <c r="AC2901">
        <f t="shared" si="552"/>
        <v>2017</v>
      </c>
      <c r="AD2901">
        <f t="shared" si="553"/>
        <v>4</v>
      </c>
      <c r="AE2901">
        <f t="shared" si="554"/>
        <v>2015</v>
      </c>
      <c r="AF2901">
        <f t="shared" si="555"/>
        <v>4</v>
      </c>
      <c r="AG2901" t="str">
        <f>VLOOKUP(F2901,vlookup!$A$2:$E$660,2,0)</f>
        <v>Retained</v>
      </c>
      <c r="AH2901" t="str">
        <f>VLOOKUP(F2901,vlookup!$A$2:$E$660,3,0)</f>
        <v>Service Contract</v>
      </c>
      <c r="AI2901" t="str">
        <f>VLOOKUP(F2901,vlookup!$A$2:$E$660,4,0)</f>
        <v>Used Car Programs</v>
      </c>
      <c r="AJ2901" t="str">
        <f>VLOOKUP(F2901,vlookup!$A$2:$E$660,5,0)</f>
        <v>High Mileage</v>
      </c>
      <c r="AL2901">
        <f t="shared" si="556"/>
        <v>37</v>
      </c>
      <c r="AM2901">
        <f t="shared" si="557"/>
        <v>717</v>
      </c>
      <c r="AN2901">
        <f t="shared" si="558"/>
        <v>21080</v>
      </c>
      <c r="AO2901" t="str">
        <f t="shared" si="559"/>
        <v/>
      </c>
      <c r="AP2901" t="str">
        <f t="shared" si="560"/>
        <v/>
      </c>
      <c r="AQ2901" t="str">
        <f t="shared" si="561"/>
        <v/>
      </c>
      <c r="AR2901">
        <f t="shared" si="562"/>
        <v>-3</v>
      </c>
      <c r="AS2901" t="str">
        <f t="shared" si="563"/>
        <v>AE563707D5-2</v>
      </c>
      <c r="AT2901" t="str">
        <f>IFERROR(IF(VLOOKUP(Y2901,vlookup!$I$2:$J$9,1,0)=Y2901,VLOOKUP(Y2901,vlookup!$I$2:$J$9,2,0),PROPER(Y2901)),PROPER(Y2901))</f>
        <v>Parts</v>
      </c>
      <c r="AU2901" t="str">
        <f>IFERROR(IF(B2901=VLOOKUP(B2901,vlookup!$L$2:$L$10,1,0),"Yes","No"),"No")</f>
        <v>No</v>
      </c>
    </row>
    <row r="2902" spans="1:47" ht="14.45" customHeight="1" x14ac:dyDescent="0.25">
      <c r="A2902" t="s">
        <v>1982</v>
      </c>
      <c r="B2902" s="31" t="s">
        <v>3597</v>
      </c>
      <c r="C2902">
        <v>1</v>
      </c>
      <c r="D2902">
        <v>1</v>
      </c>
      <c r="E2902" t="s">
        <v>382</v>
      </c>
      <c r="F2902" t="s">
        <v>205</v>
      </c>
      <c r="G2902" t="s">
        <v>3789</v>
      </c>
      <c r="H2902" t="s">
        <v>1983</v>
      </c>
      <c r="I2902">
        <v>116640</v>
      </c>
      <c r="J2902" s="19">
        <v>42021</v>
      </c>
      <c r="K2902" s="19">
        <v>42061</v>
      </c>
      <c r="L2902">
        <v>201502</v>
      </c>
      <c r="M2902" s="19">
        <v>42036</v>
      </c>
      <c r="N2902">
        <v>24617</v>
      </c>
      <c r="O2902" t="s">
        <v>1070</v>
      </c>
      <c r="P2902" t="s">
        <v>1984</v>
      </c>
      <c r="Q2902" t="s">
        <v>924</v>
      </c>
      <c r="R2902">
        <v>481614</v>
      </c>
      <c r="S2902" s="19">
        <v>42133</v>
      </c>
      <c r="T2902">
        <v>126274</v>
      </c>
      <c r="U2902" t="s">
        <v>357</v>
      </c>
      <c r="V2902" s="19">
        <v>42199</v>
      </c>
      <c r="W2902" t="s">
        <v>362</v>
      </c>
      <c r="X2902" t="s">
        <v>363</v>
      </c>
      <c r="Y2902" t="s">
        <v>95</v>
      </c>
      <c r="Z2902" t="s">
        <v>358</v>
      </c>
      <c r="AA2902" s="29">
        <v>-485</v>
      </c>
      <c r="AB2902">
        <v>0</v>
      </c>
      <c r="AC2902">
        <f t="shared" si="552"/>
        <v>2015</v>
      </c>
      <c r="AD2902">
        <f t="shared" si="553"/>
        <v>7</v>
      </c>
      <c r="AE2902">
        <f t="shared" si="554"/>
        <v>2015</v>
      </c>
      <c r="AF2902">
        <f t="shared" si="555"/>
        <v>1</v>
      </c>
      <c r="AG2902" t="str">
        <f>VLOOKUP(F2902,vlookup!$A$2:$E$660,2,0)</f>
        <v>Retained</v>
      </c>
      <c r="AH2902" t="str">
        <f>VLOOKUP(F2902,vlookup!$A$2:$E$660,3,0)</f>
        <v>Service Contract</v>
      </c>
      <c r="AI2902" t="str">
        <f>VLOOKUP(F2902,vlookup!$A$2:$E$660,4,0)</f>
        <v>Used Car Programs</v>
      </c>
      <c r="AJ2902" t="str">
        <f>VLOOKUP(F2902,vlookup!$A$2:$E$660,5,0)</f>
        <v>High Mileage</v>
      </c>
      <c r="AL2902">
        <f t="shared" si="556"/>
        <v>39</v>
      </c>
      <c r="AM2902">
        <f t="shared" si="557"/>
        <v>177</v>
      </c>
      <c r="AN2902">
        <f t="shared" si="558"/>
        <v>9634</v>
      </c>
      <c r="AO2902" t="str">
        <f t="shared" si="559"/>
        <v/>
      </c>
      <c r="AP2902" t="str">
        <f t="shared" si="560"/>
        <v/>
      </c>
      <c r="AQ2902" t="str">
        <f t="shared" si="561"/>
        <v/>
      </c>
      <c r="AR2902">
        <f t="shared" si="562"/>
        <v>-485</v>
      </c>
      <c r="AS2902" t="str">
        <f t="shared" si="563"/>
        <v>102108978-1</v>
      </c>
      <c r="AT2902" t="str">
        <f>IFERROR(IF(VLOOKUP(Y2902,vlookup!$I$2:$J$9,1,0)=Y2902,VLOOKUP(Y2902,vlookup!$I$2:$J$9,2,0),PROPER(Y2902)),PROPER(Y2902))</f>
        <v>Parts</v>
      </c>
      <c r="AU2902" t="str">
        <f>IFERROR(IF(B2902=VLOOKUP(B2902,vlookup!$L$2:$L$10,1,0),"Yes","No"),"No")</f>
        <v>No</v>
      </c>
    </row>
    <row r="2903" spans="1:47" ht="14.45" customHeight="1" x14ac:dyDescent="0.25">
      <c r="A2903" t="s">
        <v>1982</v>
      </c>
      <c r="B2903" s="31" t="s">
        <v>3597</v>
      </c>
      <c r="C2903">
        <v>3</v>
      </c>
      <c r="D2903">
        <v>1</v>
      </c>
      <c r="E2903" t="s">
        <v>382</v>
      </c>
      <c r="F2903" t="s">
        <v>205</v>
      </c>
      <c r="G2903" t="s">
        <v>3789</v>
      </c>
      <c r="H2903" t="s">
        <v>1983</v>
      </c>
      <c r="I2903">
        <v>116640</v>
      </c>
      <c r="J2903" s="19">
        <v>42021</v>
      </c>
      <c r="K2903" s="19">
        <v>42061</v>
      </c>
      <c r="L2903">
        <v>201502</v>
      </c>
      <c r="M2903" s="19">
        <v>42036</v>
      </c>
      <c r="N2903">
        <v>24617</v>
      </c>
      <c r="O2903" t="s">
        <v>1070</v>
      </c>
      <c r="P2903" t="s">
        <v>1984</v>
      </c>
      <c r="Q2903" t="s">
        <v>924</v>
      </c>
      <c r="R2903">
        <v>484440</v>
      </c>
      <c r="S2903" s="19">
        <v>42219</v>
      </c>
      <c r="T2903">
        <v>130918</v>
      </c>
      <c r="U2903" t="s">
        <v>357</v>
      </c>
      <c r="V2903" s="19">
        <v>42220</v>
      </c>
      <c r="W2903" t="s">
        <v>2932</v>
      </c>
      <c r="X2903" t="s">
        <v>2933</v>
      </c>
      <c r="Y2903" t="s">
        <v>95</v>
      </c>
      <c r="Z2903" t="s">
        <v>358</v>
      </c>
      <c r="AA2903" s="29">
        <v>-69.680000000000007</v>
      </c>
      <c r="AB2903">
        <v>0</v>
      </c>
      <c r="AC2903">
        <f t="shared" si="552"/>
        <v>2015</v>
      </c>
      <c r="AD2903">
        <f t="shared" si="553"/>
        <v>8</v>
      </c>
      <c r="AE2903">
        <f t="shared" si="554"/>
        <v>2015</v>
      </c>
      <c r="AF2903">
        <f t="shared" si="555"/>
        <v>1</v>
      </c>
      <c r="AG2903" t="str">
        <f>VLOOKUP(F2903,vlookup!$A$2:$E$660,2,0)</f>
        <v>Retained</v>
      </c>
      <c r="AH2903" t="str">
        <f>VLOOKUP(F2903,vlookup!$A$2:$E$660,3,0)</f>
        <v>Service Contract</v>
      </c>
      <c r="AI2903" t="str">
        <f>VLOOKUP(F2903,vlookup!$A$2:$E$660,4,0)</f>
        <v>Used Car Programs</v>
      </c>
      <c r="AJ2903" t="str">
        <f>VLOOKUP(F2903,vlookup!$A$2:$E$660,5,0)</f>
        <v>High Mileage</v>
      </c>
      <c r="AL2903">
        <f t="shared" si="556"/>
        <v>39</v>
      </c>
      <c r="AM2903">
        <f t="shared" si="557"/>
        <v>197</v>
      </c>
      <c r="AN2903">
        <f t="shared" si="558"/>
        <v>14278</v>
      </c>
      <c r="AO2903" t="str">
        <f t="shared" si="559"/>
        <v/>
      </c>
      <c r="AP2903" t="str">
        <f t="shared" si="560"/>
        <v/>
      </c>
      <c r="AQ2903" t="str">
        <f t="shared" si="561"/>
        <v/>
      </c>
      <c r="AR2903">
        <f t="shared" si="562"/>
        <v>-69.680000000000007</v>
      </c>
      <c r="AS2903" t="str">
        <f t="shared" si="563"/>
        <v>102108978-3</v>
      </c>
      <c r="AT2903" t="str">
        <f>IFERROR(IF(VLOOKUP(Y2903,vlookup!$I$2:$J$9,1,0)=Y2903,VLOOKUP(Y2903,vlookup!$I$2:$J$9,2,0),PROPER(Y2903)),PROPER(Y2903))</f>
        <v>Parts</v>
      </c>
      <c r="AU2903" t="str">
        <f>IFERROR(IF(B2903=VLOOKUP(B2903,vlookup!$L$2:$L$10,1,0),"Yes","No"),"No")</f>
        <v>No</v>
      </c>
    </row>
    <row r="2904" spans="1:47" ht="14.45" customHeight="1" x14ac:dyDescent="0.25">
      <c r="A2904" t="s">
        <v>3454</v>
      </c>
      <c r="B2904" s="31" t="s">
        <v>3455</v>
      </c>
      <c r="C2904">
        <v>1</v>
      </c>
      <c r="D2904">
        <v>1</v>
      </c>
      <c r="E2904" t="s">
        <v>382</v>
      </c>
      <c r="F2904" t="s">
        <v>191</v>
      </c>
      <c r="G2904" t="s">
        <v>388</v>
      </c>
      <c r="H2904" t="s">
        <v>928</v>
      </c>
      <c r="I2904">
        <v>28774</v>
      </c>
      <c r="J2904" s="19">
        <v>42382</v>
      </c>
      <c r="K2904" s="19">
        <v>42429</v>
      </c>
      <c r="L2904">
        <v>201602</v>
      </c>
      <c r="M2904" s="19">
        <v>42401</v>
      </c>
      <c r="N2904">
        <v>24617</v>
      </c>
      <c r="O2904" t="s">
        <v>1070</v>
      </c>
      <c r="P2904" t="s">
        <v>3456</v>
      </c>
      <c r="Q2904" t="s">
        <v>924</v>
      </c>
      <c r="R2904" t="s">
        <v>544</v>
      </c>
      <c r="S2904" s="19">
        <v>42621</v>
      </c>
      <c r="T2904">
        <v>38000</v>
      </c>
      <c r="U2904" t="s">
        <v>357</v>
      </c>
      <c r="V2904" s="19">
        <v>42677</v>
      </c>
      <c r="W2904" t="s">
        <v>3457</v>
      </c>
      <c r="X2904" t="s">
        <v>569</v>
      </c>
      <c r="Y2904" t="s">
        <v>379</v>
      </c>
      <c r="Z2904" t="s">
        <v>14</v>
      </c>
      <c r="AA2904" s="29">
        <v>-28.78</v>
      </c>
      <c r="AB2904">
        <v>0</v>
      </c>
      <c r="AC2904">
        <f t="shared" si="552"/>
        <v>2016</v>
      </c>
      <c r="AD2904">
        <f t="shared" si="553"/>
        <v>11</v>
      </c>
      <c r="AE2904">
        <f t="shared" si="554"/>
        <v>2016</v>
      </c>
      <c r="AF2904">
        <f t="shared" si="555"/>
        <v>1</v>
      </c>
      <c r="AG2904" t="str">
        <f>VLOOKUP(F2904,vlookup!$A$2:$E$660,2,0)</f>
        <v>Retained</v>
      </c>
      <c r="AH2904" t="str">
        <f>VLOOKUP(F2904,vlookup!$A$2:$E$660,3,0)</f>
        <v>Service Contract</v>
      </c>
      <c r="AI2904" t="str">
        <f>VLOOKUP(F2904,vlookup!$A$2:$E$660,4,0)</f>
        <v>New Car Programs</v>
      </c>
      <c r="AJ2904" t="str">
        <f>VLOOKUP(F2904,vlookup!$A$2:$E$660,5,0)</f>
        <v>High Mileage</v>
      </c>
      <c r="AL2904">
        <f t="shared" si="556"/>
        <v>46</v>
      </c>
      <c r="AM2904">
        <f t="shared" si="557"/>
        <v>290</v>
      </c>
      <c r="AN2904">
        <f t="shared" si="558"/>
        <v>9226</v>
      </c>
      <c r="AO2904" t="str">
        <f t="shared" si="559"/>
        <v/>
      </c>
      <c r="AP2904" t="str">
        <f t="shared" si="560"/>
        <v/>
      </c>
      <c r="AQ2904" t="str">
        <f t="shared" si="561"/>
        <v/>
      </c>
      <c r="AR2904">
        <f t="shared" si="562"/>
        <v>-28.78</v>
      </c>
      <c r="AS2904" t="str">
        <f t="shared" si="563"/>
        <v>DL145599A6-1</v>
      </c>
      <c r="AT2904" t="str">
        <f>IFERROR(IF(VLOOKUP(Y2904,vlookup!$I$2:$J$9,1,0)=Y2904,VLOOKUP(Y2904,vlookup!$I$2:$J$9,2,0),PROPER(Y2904)),PROPER(Y2904))</f>
        <v>Rental</v>
      </c>
      <c r="AU2904" t="str">
        <f>IFERROR(IF(B2904=VLOOKUP(B2904,vlookup!$L$2:$L$10,1,0),"Yes","No"),"No")</f>
        <v>No</v>
      </c>
    </row>
    <row r="2905" spans="1:47" ht="14.45" customHeight="1" x14ac:dyDescent="0.25">
      <c r="A2905" t="s">
        <v>1250</v>
      </c>
      <c r="B2905" s="31" t="s">
        <v>1251</v>
      </c>
      <c r="C2905">
        <v>1</v>
      </c>
      <c r="D2905">
        <v>1</v>
      </c>
      <c r="E2905" t="s">
        <v>382</v>
      </c>
      <c r="F2905" t="s">
        <v>464</v>
      </c>
      <c r="G2905" t="s">
        <v>388</v>
      </c>
      <c r="H2905" t="s">
        <v>949</v>
      </c>
      <c r="I2905">
        <v>112528</v>
      </c>
      <c r="J2905" s="19">
        <v>44465</v>
      </c>
      <c r="K2905" s="19">
        <v>44497</v>
      </c>
      <c r="L2905">
        <v>202110</v>
      </c>
      <c r="M2905" s="19">
        <v>44470</v>
      </c>
      <c r="N2905">
        <v>24616</v>
      </c>
      <c r="O2905" t="s">
        <v>1076</v>
      </c>
      <c r="P2905" t="s">
        <v>1239</v>
      </c>
      <c r="Q2905" t="s">
        <v>924</v>
      </c>
      <c r="R2905">
        <v>6265997</v>
      </c>
      <c r="S2905" s="19">
        <v>44671</v>
      </c>
      <c r="T2905">
        <v>118503</v>
      </c>
      <c r="U2905" t="s">
        <v>356</v>
      </c>
      <c r="V2905" s="19">
        <v>44718</v>
      </c>
      <c r="W2905" t="s">
        <v>626</v>
      </c>
      <c r="X2905" t="s">
        <v>627</v>
      </c>
      <c r="Y2905" t="s">
        <v>379</v>
      </c>
      <c r="Z2905" t="s">
        <v>14</v>
      </c>
      <c r="AA2905" s="29">
        <v>-300</v>
      </c>
      <c r="AB2905">
        <v>0</v>
      </c>
      <c r="AC2905">
        <f t="shared" si="552"/>
        <v>2022</v>
      </c>
      <c r="AD2905">
        <f t="shared" si="553"/>
        <v>6</v>
      </c>
      <c r="AE2905">
        <f t="shared" si="554"/>
        <v>2021</v>
      </c>
      <c r="AF2905">
        <f t="shared" si="555"/>
        <v>9</v>
      </c>
      <c r="AG2905" t="str">
        <f>VLOOKUP(F2905,vlookup!$A$2:$E$660,2,0)</f>
        <v>Retained</v>
      </c>
      <c r="AH2905" t="str">
        <f>VLOOKUP(F2905,vlookup!$A$2:$E$660,3,0)</f>
        <v>Service Contract</v>
      </c>
      <c r="AI2905" t="str">
        <f>VLOOKUP(F2905,vlookup!$A$2:$E$660,4,0)</f>
        <v>Used Car Programs</v>
      </c>
      <c r="AJ2905" t="str">
        <f>VLOOKUP(F2905,vlookup!$A$2:$E$660,5,0)</f>
        <v>High Mileage</v>
      </c>
      <c r="AL2905">
        <f t="shared" si="556"/>
        <v>32</v>
      </c>
      <c r="AM2905">
        <f t="shared" si="557"/>
        <v>250</v>
      </c>
      <c r="AN2905">
        <f t="shared" si="558"/>
        <v>5975</v>
      </c>
      <c r="AO2905" t="str">
        <f t="shared" si="559"/>
        <v/>
      </c>
      <c r="AP2905" t="str">
        <f t="shared" si="560"/>
        <v/>
      </c>
      <c r="AQ2905" t="str">
        <f t="shared" si="561"/>
        <v/>
      </c>
      <c r="AR2905">
        <f t="shared" si="562"/>
        <v>-300</v>
      </c>
      <c r="AS2905" t="str">
        <f t="shared" si="563"/>
        <v>ZAGFUC89831I21-1</v>
      </c>
      <c r="AT2905" t="str">
        <f>IFERROR(IF(VLOOKUP(Y2905,vlookup!$I$2:$J$9,1,0)=Y2905,VLOOKUP(Y2905,vlookup!$I$2:$J$9,2,0),PROPER(Y2905)),PROPER(Y2905))</f>
        <v>Rental</v>
      </c>
      <c r="AU2905" t="str">
        <f>IFERROR(IF(B2905=VLOOKUP(B2905,vlookup!$L$2:$L$10,1,0),"Yes","No"),"No")</f>
        <v>No</v>
      </c>
    </row>
    <row r="2906" spans="1:47" ht="14.45" customHeight="1" x14ac:dyDescent="0.25">
      <c r="A2906" t="s">
        <v>2090</v>
      </c>
      <c r="B2906" s="31" t="s">
        <v>2091</v>
      </c>
      <c r="C2906">
        <v>1</v>
      </c>
      <c r="D2906">
        <v>1</v>
      </c>
      <c r="E2906" t="s">
        <v>571</v>
      </c>
      <c r="F2906" t="s">
        <v>205</v>
      </c>
      <c r="G2906" t="s">
        <v>388</v>
      </c>
      <c r="H2906" t="s">
        <v>931</v>
      </c>
      <c r="I2906">
        <v>59065</v>
      </c>
      <c r="J2906" s="19">
        <v>42165</v>
      </c>
      <c r="K2906" s="19">
        <v>42185</v>
      </c>
      <c r="L2906">
        <v>201506</v>
      </c>
      <c r="M2906" s="19">
        <v>42156</v>
      </c>
      <c r="N2906">
        <v>24616</v>
      </c>
      <c r="O2906" t="s">
        <v>1076</v>
      </c>
      <c r="P2906" t="s">
        <v>2923</v>
      </c>
      <c r="Q2906" t="s">
        <v>924</v>
      </c>
      <c r="R2906">
        <v>43171</v>
      </c>
      <c r="S2906" s="19">
        <v>42208</v>
      </c>
      <c r="T2906">
        <v>61418</v>
      </c>
      <c r="U2906" t="s">
        <v>357</v>
      </c>
      <c r="V2906" s="19">
        <v>42216</v>
      </c>
      <c r="W2906" t="s">
        <v>3458</v>
      </c>
      <c r="X2906" t="s">
        <v>3459</v>
      </c>
      <c r="Y2906" t="s">
        <v>379</v>
      </c>
      <c r="Z2906" t="s">
        <v>14</v>
      </c>
      <c r="AA2906" s="29">
        <v>-30</v>
      </c>
      <c r="AB2906">
        <v>0</v>
      </c>
      <c r="AC2906">
        <f t="shared" si="552"/>
        <v>2015</v>
      </c>
      <c r="AD2906">
        <f t="shared" si="553"/>
        <v>7</v>
      </c>
      <c r="AE2906">
        <f t="shared" si="554"/>
        <v>2015</v>
      </c>
      <c r="AF2906">
        <f t="shared" si="555"/>
        <v>6</v>
      </c>
      <c r="AG2906" t="str">
        <f>VLOOKUP(F2906,vlookup!$A$2:$E$660,2,0)</f>
        <v>Retained</v>
      </c>
      <c r="AH2906" t="str">
        <f>VLOOKUP(F2906,vlookup!$A$2:$E$660,3,0)</f>
        <v>Service Contract</v>
      </c>
      <c r="AI2906" t="str">
        <f>VLOOKUP(F2906,vlookup!$A$2:$E$660,4,0)</f>
        <v>Used Car Programs</v>
      </c>
      <c r="AJ2906" t="str">
        <f>VLOOKUP(F2906,vlookup!$A$2:$E$660,5,0)</f>
        <v>High Mileage</v>
      </c>
      <c r="AL2906">
        <f t="shared" si="556"/>
        <v>20</v>
      </c>
      <c r="AM2906">
        <f t="shared" si="557"/>
        <v>51</v>
      </c>
      <c r="AN2906">
        <f t="shared" si="558"/>
        <v>2353</v>
      </c>
      <c r="AO2906" t="str">
        <f t="shared" si="559"/>
        <v/>
      </c>
      <c r="AP2906">
        <f t="shared" si="560"/>
        <v>-30</v>
      </c>
      <c r="AQ2906" t="str">
        <f t="shared" si="561"/>
        <v/>
      </c>
      <c r="AR2906" t="str">
        <f t="shared" si="562"/>
        <v/>
      </c>
      <c r="AS2906" t="str">
        <f t="shared" si="563"/>
        <v>5EA94176F5-1</v>
      </c>
      <c r="AT2906" t="str">
        <f>IFERROR(IF(VLOOKUP(Y2906,vlookup!$I$2:$J$9,1,0)=Y2906,VLOOKUP(Y2906,vlookup!$I$2:$J$9,2,0),PROPER(Y2906)),PROPER(Y2906))</f>
        <v>Rental</v>
      </c>
      <c r="AU2906" t="str">
        <f>IFERROR(IF(B2906=VLOOKUP(B2906,vlookup!$L$2:$L$10,1,0),"Yes","No"),"No")</f>
        <v>No</v>
      </c>
    </row>
    <row r="2907" spans="1:47" ht="14.45" customHeight="1" x14ac:dyDescent="0.25">
      <c r="A2907" t="s">
        <v>1366</v>
      </c>
      <c r="B2907" s="31" t="s">
        <v>1367</v>
      </c>
      <c r="C2907">
        <v>1</v>
      </c>
      <c r="D2907">
        <v>2</v>
      </c>
      <c r="E2907" t="s">
        <v>382</v>
      </c>
      <c r="F2907" t="s">
        <v>238</v>
      </c>
      <c r="G2907" t="s">
        <v>543</v>
      </c>
      <c r="H2907" t="s">
        <v>3734</v>
      </c>
      <c r="I2907">
        <v>102606</v>
      </c>
      <c r="J2907" s="19">
        <v>41908</v>
      </c>
      <c r="K2907" s="19">
        <v>41943</v>
      </c>
      <c r="L2907">
        <v>201410</v>
      </c>
      <c r="M2907" s="19">
        <v>41913</v>
      </c>
      <c r="N2907">
        <v>24617</v>
      </c>
      <c r="O2907" t="s">
        <v>1070</v>
      </c>
      <c r="P2907" t="s">
        <v>3460</v>
      </c>
      <c r="Q2907" t="s">
        <v>924</v>
      </c>
      <c r="R2907" t="s">
        <v>569</v>
      </c>
      <c r="S2907" s="19">
        <v>41941</v>
      </c>
      <c r="T2907">
        <v>103906</v>
      </c>
      <c r="U2907" t="s">
        <v>357</v>
      </c>
      <c r="V2907" s="19">
        <v>41963</v>
      </c>
      <c r="W2907" t="s">
        <v>3458</v>
      </c>
      <c r="X2907" t="s">
        <v>3459</v>
      </c>
      <c r="Y2907" t="s">
        <v>379</v>
      </c>
      <c r="Z2907" t="s">
        <v>14</v>
      </c>
      <c r="AA2907" s="29">
        <v>-30</v>
      </c>
      <c r="AB2907">
        <v>0</v>
      </c>
      <c r="AC2907">
        <f t="shared" si="552"/>
        <v>2014</v>
      </c>
      <c r="AD2907">
        <f t="shared" si="553"/>
        <v>11</v>
      </c>
      <c r="AE2907">
        <f t="shared" si="554"/>
        <v>2014</v>
      </c>
      <c r="AF2907">
        <f t="shared" si="555"/>
        <v>9</v>
      </c>
      <c r="AG2907" t="str">
        <f>VLOOKUP(F2907,vlookup!$A$2:$E$660,2,0)</f>
        <v>Retained</v>
      </c>
      <c r="AH2907" t="str">
        <f>VLOOKUP(F2907,vlookup!$A$2:$E$660,3,0)</f>
        <v>Service Contract</v>
      </c>
      <c r="AI2907" t="str">
        <f>VLOOKUP(F2907,vlookup!$A$2:$E$660,4,0)</f>
        <v>Used Car Programs</v>
      </c>
      <c r="AJ2907" t="str">
        <f>VLOOKUP(F2907,vlookup!$A$2:$E$660,5,0)</f>
        <v>High Mileage</v>
      </c>
      <c r="AL2907">
        <f t="shared" si="556"/>
        <v>35</v>
      </c>
      <c r="AM2907">
        <f t="shared" si="557"/>
        <v>54</v>
      </c>
      <c r="AN2907">
        <f t="shared" si="558"/>
        <v>1300</v>
      </c>
      <c r="AO2907" t="str">
        <f t="shared" si="559"/>
        <v/>
      </c>
      <c r="AP2907">
        <f t="shared" si="560"/>
        <v>-30</v>
      </c>
      <c r="AQ2907" t="str">
        <f t="shared" si="561"/>
        <v/>
      </c>
      <c r="AR2907" t="str">
        <f t="shared" si="562"/>
        <v/>
      </c>
      <c r="AS2907" t="str">
        <f t="shared" si="563"/>
        <v>A4137934I4Y-1</v>
      </c>
      <c r="AT2907" t="str">
        <f>IFERROR(IF(VLOOKUP(Y2907,vlookup!$I$2:$J$9,1,0)=Y2907,VLOOKUP(Y2907,vlookup!$I$2:$J$9,2,0),PROPER(Y2907)),PROPER(Y2907))</f>
        <v>Rental</v>
      </c>
      <c r="AU2907" t="str">
        <f>IFERROR(IF(B2907=VLOOKUP(B2907,vlookup!$L$2:$L$10,1,0),"Yes","No"),"No")</f>
        <v>No</v>
      </c>
    </row>
    <row r="2908" spans="1:47" ht="14.45" customHeight="1" x14ac:dyDescent="0.25">
      <c r="A2908" t="s">
        <v>2982</v>
      </c>
      <c r="B2908" s="31" t="s">
        <v>2983</v>
      </c>
      <c r="C2908">
        <v>1</v>
      </c>
      <c r="D2908">
        <v>1</v>
      </c>
      <c r="E2908" t="s">
        <v>382</v>
      </c>
      <c r="F2908" t="s">
        <v>205</v>
      </c>
      <c r="G2908" t="s">
        <v>543</v>
      </c>
      <c r="H2908" t="s">
        <v>2159</v>
      </c>
      <c r="I2908">
        <v>136873</v>
      </c>
      <c r="J2908" s="19">
        <v>42341</v>
      </c>
      <c r="K2908" s="19">
        <v>42382</v>
      </c>
      <c r="L2908">
        <v>201601</v>
      </c>
      <c r="M2908" s="19">
        <v>42370</v>
      </c>
      <c r="N2908">
        <v>24616</v>
      </c>
      <c r="O2908" t="s">
        <v>1076</v>
      </c>
      <c r="P2908" t="s">
        <v>2984</v>
      </c>
      <c r="Q2908" t="s">
        <v>924</v>
      </c>
      <c r="R2908">
        <v>370005</v>
      </c>
      <c r="S2908" s="19">
        <v>42352</v>
      </c>
      <c r="T2908">
        <v>137758</v>
      </c>
      <c r="U2908" t="s">
        <v>357</v>
      </c>
      <c r="V2908" s="19">
        <v>42403</v>
      </c>
      <c r="W2908" t="s">
        <v>1058</v>
      </c>
      <c r="X2908" t="s">
        <v>1059</v>
      </c>
      <c r="Y2908" t="s">
        <v>379</v>
      </c>
      <c r="Z2908" t="s">
        <v>14</v>
      </c>
      <c r="AA2908" s="29">
        <v>-90</v>
      </c>
      <c r="AB2908">
        <v>0</v>
      </c>
      <c r="AC2908">
        <f t="shared" si="552"/>
        <v>2016</v>
      </c>
      <c r="AD2908">
        <f t="shared" si="553"/>
        <v>2</v>
      </c>
      <c r="AE2908">
        <f t="shared" si="554"/>
        <v>2015</v>
      </c>
      <c r="AF2908">
        <f t="shared" si="555"/>
        <v>12</v>
      </c>
      <c r="AG2908" t="str">
        <f>VLOOKUP(F2908,vlookup!$A$2:$E$660,2,0)</f>
        <v>Retained</v>
      </c>
      <c r="AH2908" t="str">
        <f>VLOOKUP(F2908,vlookup!$A$2:$E$660,3,0)</f>
        <v>Service Contract</v>
      </c>
      <c r="AI2908" t="str">
        <f>VLOOKUP(F2908,vlookup!$A$2:$E$660,4,0)</f>
        <v>Used Car Programs</v>
      </c>
      <c r="AJ2908" t="str">
        <f>VLOOKUP(F2908,vlookup!$A$2:$E$660,5,0)</f>
        <v>High Mileage</v>
      </c>
      <c r="AL2908">
        <f t="shared" si="556"/>
        <v>40</v>
      </c>
      <c r="AM2908">
        <f t="shared" si="557"/>
        <v>60</v>
      </c>
      <c r="AN2908">
        <f t="shared" si="558"/>
        <v>885</v>
      </c>
      <c r="AO2908" t="str">
        <f t="shared" si="559"/>
        <v/>
      </c>
      <c r="AP2908">
        <f t="shared" si="560"/>
        <v>-90</v>
      </c>
      <c r="AQ2908" t="str">
        <f t="shared" si="561"/>
        <v/>
      </c>
      <c r="AR2908" t="str">
        <f t="shared" si="562"/>
        <v/>
      </c>
      <c r="AS2908" t="str">
        <f t="shared" si="563"/>
        <v>9S102800L5-1</v>
      </c>
      <c r="AT2908" t="str">
        <f>IFERROR(IF(VLOOKUP(Y2908,vlookup!$I$2:$J$9,1,0)=Y2908,VLOOKUP(Y2908,vlookup!$I$2:$J$9,2,0),PROPER(Y2908)),PROPER(Y2908))</f>
        <v>Rental</v>
      </c>
      <c r="AU2908" t="str">
        <f>IFERROR(IF(B2908=VLOOKUP(B2908,vlookup!$L$2:$L$10,1,0),"Yes","No"),"No")</f>
        <v>No</v>
      </c>
    </row>
    <row r="2909" spans="1:47" ht="14.45" customHeight="1" x14ac:dyDescent="0.25">
      <c r="A2909" t="s">
        <v>1440</v>
      </c>
      <c r="B2909" s="31" t="s">
        <v>1441</v>
      </c>
      <c r="C2909">
        <v>1</v>
      </c>
      <c r="D2909">
        <v>1</v>
      </c>
      <c r="E2909" t="s">
        <v>382</v>
      </c>
      <c r="F2909" t="s">
        <v>464</v>
      </c>
      <c r="G2909" t="s">
        <v>543</v>
      </c>
      <c r="H2909" t="s">
        <v>1425</v>
      </c>
      <c r="I2909">
        <v>143788</v>
      </c>
      <c r="J2909" s="19">
        <v>43605</v>
      </c>
      <c r="K2909" s="19">
        <v>43643</v>
      </c>
      <c r="L2909">
        <v>201906</v>
      </c>
      <c r="M2909" s="19">
        <v>43617</v>
      </c>
      <c r="N2909">
        <v>24617</v>
      </c>
      <c r="O2909" t="s">
        <v>1070</v>
      </c>
      <c r="P2909" t="s">
        <v>1442</v>
      </c>
      <c r="Q2909" t="s">
        <v>924</v>
      </c>
      <c r="R2909">
        <v>469720</v>
      </c>
      <c r="S2909" s="19">
        <v>44301</v>
      </c>
      <c r="T2909">
        <v>169361</v>
      </c>
      <c r="U2909" t="s">
        <v>356</v>
      </c>
      <c r="V2909" s="19">
        <v>44327</v>
      </c>
      <c r="W2909" t="s">
        <v>626</v>
      </c>
      <c r="X2909" t="s">
        <v>627</v>
      </c>
      <c r="Y2909" t="s">
        <v>379</v>
      </c>
      <c r="Z2909" t="s">
        <v>14</v>
      </c>
      <c r="AA2909" s="29">
        <v>-210</v>
      </c>
      <c r="AB2909">
        <v>0</v>
      </c>
      <c r="AC2909">
        <f t="shared" si="552"/>
        <v>2021</v>
      </c>
      <c r="AD2909">
        <f t="shared" si="553"/>
        <v>5</v>
      </c>
      <c r="AE2909">
        <f t="shared" si="554"/>
        <v>2019</v>
      </c>
      <c r="AF2909">
        <f t="shared" si="555"/>
        <v>5</v>
      </c>
      <c r="AG2909" t="str">
        <f>VLOOKUP(F2909,vlookup!$A$2:$E$660,2,0)</f>
        <v>Retained</v>
      </c>
      <c r="AH2909" t="str">
        <f>VLOOKUP(F2909,vlookup!$A$2:$E$660,3,0)</f>
        <v>Service Contract</v>
      </c>
      <c r="AI2909" t="str">
        <f>VLOOKUP(F2909,vlookup!$A$2:$E$660,4,0)</f>
        <v>Used Car Programs</v>
      </c>
      <c r="AJ2909" t="str">
        <f>VLOOKUP(F2909,vlookup!$A$2:$E$660,5,0)</f>
        <v>High Mileage</v>
      </c>
      <c r="AL2909">
        <f t="shared" si="556"/>
        <v>37</v>
      </c>
      <c r="AM2909">
        <f t="shared" si="557"/>
        <v>711</v>
      </c>
      <c r="AN2909">
        <f t="shared" si="558"/>
        <v>25573</v>
      </c>
      <c r="AO2909" t="str">
        <f t="shared" si="559"/>
        <v/>
      </c>
      <c r="AP2909" t="str">
        <f t="shared" si="560"/>
        <v/>
      </c>
      <c r="AQ2909" t="str">
        <f t="shared" si="561"/>
        <v/>
      </c>
      <c r="AR2909">
        <f t="shared" si="562"/>
        <v>-210</v>
      </c>
      <c r="AS2909" t="str">
        <f t="shared" si="563"/>
        <v>7R204035E9-1</v>
      </c>
      <c r="AT2909" t="str">
        <f>IFERROR(IF(VLOOKUP(Y2909,vlookup!$I$2:$J$9,1,0)=Y2909,VLOOKUP(Y2909,vlookup!$I$2:$J$9,2,0),PROPER(Y2909)),PROPER(Y2909))</f>
        <v>Rental</v>
      </c>
      <c r="AU2909" t="str">
        <f>IFERROR(IF(B2909=VLOOKUP(B2909,vlookup!$L$2:$L$10,1,0),"Yes","No"),"No")</f>
        <v>No</v>
      </c>
    </row>
    <row r="2910" spans="1:47" ht="14.45" customHeight="1" x14ac:dyDescent="0.25">
      <c r="A2910" t="s">
        <v>1469</v>
      </c>
      <c r="B2910" s="31" t="s">
        <v>3586</v>
      </c>
      <c r="C2910">
        <v>1</v>
      </c>
      <c r="D2910">
        <v>1</v>
      </c>
      <c r="E2910" t="s">
        <v>382</v>
      </c>
      <c r="F2910" t="s">
        <v>205</v>
      </c>
      <c r="G2910" t="s">
        <v>633</v>
      </c>
      <c r="H2910" t="s">
        <v>634</v>
      </c>
      <c r="I2910">
        <v>139247</v>
      </c>
      <c r="J2910" s="19">
        <v>41916</v>
      </c>
      <c r="K2910" s="19">
        <v>41943</v>
      </c>
      <c r="L2910">
        <v>201410</v>
      </c>
      <c r="M2910" s="19">
        <v>41913</v>
      </c>
      <c r="N2910">
        <v>24617</v>
      </c>
      <c r="O2910" t="s">
        <v>1070</v>
      </c>
      <c r="P2910" t="s">
        <v>1470</v>
      </c>
      <c r="Q2910" t="s">
        <v>924</v>
      </c>
      <c r="R2910">
        <v>70184</v>
      </c>
      <c r="S2910" s="19">
        <v>42024</v>
      </c>
      <c r="T2910">
        <v>143317</v>
      </c>
      <c r="U2910" t="s">
        <v>357</v>
      </c>
      <c r="V2910" s="19">
        <v>42032</v>
      </c>
      <c r="W2910" t="s">
        <v>3461</v>
      </c>
      <c r="X2910" t="s">
        <v>3462</v>
      </c>
      <c r="Y2910" t="s">
        <v>379</v>
      </c>
      <c r="Z2910" t="s">
        <v>14</v>
      </c>
      <c r="AA2910" s="29">
        <v>-120</v>
      </c>
      <c r="AB2910">
        <v>0</v>
      </c>
      <c r="AC2910">
        <f t="shared" si="552"/>
        <v>2015</v>
      </c>
      <c r="AD2910">
        <f t="shared" si="553"/>
        <v>1</v>
      </c>
      <c r="AE2910">
        <f t="shared" si="554"/>
        <v>2014</v>
      </c>
      <c r="AF2910">
        <f t="shared" si="555"/>
        <v>10</v>
      </c>
      <c r="AG2910" t="str">
        <f>VLOOKUP(F2910,vlookup!$A$2:$E$660,2,0)</f>
        <v>Retained</v>
      </c>
      <c r="AH2910" t="str">
        <f>VLOOKUP(F2910,vlookup!$A$2:$E$660,3,0)</f>
        <v>Service Contract</v>
      </c>
      <c r="AI2910" t="str">
        <f>VLOOKUP(F2910,vlookup!$A$2:$E$660,4,0)</f>
        <v>Used Car Programs</v>
      </c>
      <c r="AJ2910" t="str">
        <f>VLOOKUP(F2910,vlookup!$A$2:$E$660,5,0)</f>
        <v>High Mileage</v>
      </c>
      <c r="AL2910">
        <f t="shared" si="556"/>
        <v>27</v>
      </c>
      <c r="AM2910">
        <f t="shared" si="557"/>
        <v>114</v>
      </c>
      <c r="AN2910">
        <f t="shared" si="558"/>
        <v>4070</v>
      </c>
      <c r="AO2910" t="str">
        <f t="shared" si="559"/>
        <v/>
      </c>
      <c r="AP2910" t="str">
        <f t="shared" si="560"/>
        <v/>
      </c>
      <c r="AQ2910" t="str">
        <f t="shared" si="561"/>
        <v/>
      </c>
      <c r="AR2910">
        <f t="shared" si="562"/>
        <v>-120</v>
      </c>
      <c r="AS2910" t="str">
        <f t="shared" si="563"/>
        <v>102108984-1</v>
      </c>
      <c r="AT2910" t="str">
        <f>IFERROR(IF(VLOOKUP(Y2910,vlookup!$I$2:$J$9,1,0)=Y2910,VLOOKUP(Y2910,vlookup!$I$2:$J$9,2,0),PROPER(Y2910)),PROPER(Y2910))</f>
        <v>Rental</v>
      </c>
      <c r="AU2910" t="str">
        <f>IFERROR(IF(B2910=VLOOKUP(B2910,vlookup!$L$2:$L$10,1,0),"Yes","No"),"No")</f>
        <v>No</v>
      </c>
    </row>
    <row r="2911" spans="1:47" ht="14.45" customHeight="1" x14ac:dyDescent="0.25">
      <c r="A2911" t="s">
        <v>1469</v>
      </c>
      <c r="B2911" s="31" t="s">
        <v>3586</v>
      </c>
      <c r="C2911">
        <v>3</v>
      </c>
      <c r="D2911">
        <v>1</v>
      </c>
      <c r="E2911" t="s">
        <v>382</v>
      </c>
      <c r="F2911" t="s">
        <v>205</v>
      </c>
      <c r="G2911" t="s">
        <v>633</v>
      </c>
      <c r="H2911" t="s">
        <v>634</v>
      </c>
      <c r="I2911">
        <v>139247</v>
      </c>
      <c r="J2911" s="19">
        <v>41916</v>
      </c>
      <c r="K2911" s="19">
        <v>41943</v>
      </c>
      <c r="L2911">
        <v>201410</v>
      </c>
      <c r="M2911" s="19">
        <v>41913</v>
      </c>
      <c r="N2911">
        <v>24617</v>
      </c>
      <c r="O2911" t="s">
        <v>1070</v>
      </c>
      <c r="P2911" t="s">
        <v>1471</v>
      </c>
      <c r="Q2911" t="s">
        <v>924</v>
      </c>
      <c r="R2911">
        <v>76278</v>
      </c>
      <c r="S2911" s="19">
        <v>42285</v>
      </c>
      <c r="T2911">
        <v>152864</v>
      </c>
      <c r="U2911" t="s">
        <v>357</v>
      </c>
      <c r="V2911" s="19">
        <v>42289</v>
      </c>
      <c r="W2911" t="s">
        <v>3458</v>
      </c>
      <c r="X2911" t="s">
        <v>3459</v>
      </c>
      <c r="Y2911" t="s">
        <v>379</v>
      </c>
      <c r="Z2911" t="s">
        <v>14</v>
      </c>
      <c r="AA2911" s="29">
        <v>-30</v>
      </c>
      <c r="AB2911">
        <v>0</v>
      </c>
      <c r="AC2911">
        <f t="shared" si="552"/>
        <v>2015</v>
      </c>
      <c r="AD2911">
        <f t="shared" si="553"/>
        <v>10</v>
      </c>
      <c r="AE2911">
        <f t="shared" si="554"/>
        <v>2014</v>
      </c>
      <c r="AF2911">
        <f t="shared" si="555"/>
        <v>10</v>
      </c>
      <c r="AG2911" t="str">
        <f>VLOOKUP(F2911,vlookup!$A$2:$E$660,2,0)</f>
        <v>Retained</v>
      </c>
      <c r="AH2911" t="str">
        <f>VLOOKUP(F2911,vlookup!$A$2:$E$660,3,0)</f>
        <v>Service Contract</v>
      </c>
      <c r="AI2911" t="str">
        <f>VLOOKUP(F2911,vlookup!$A$2:$E$660,4,0)</f>
        <v>Used Car Programs</v>
      </c>
      <c r="AJ2911" t="str">
        <f>VLOOKUP(F2911,vlookup!$A$2:$E$660,5,0)</f>
        <v>High Mileage</v>
      </c>
      <c r="AL2911">
        <f t="shared" si="556"/>
        <v>27</v>
      </c>
      <c r="AM2911">
        <f t="shared" si="557"/>
        <v>368</v>
      </c>
      <c r="AN2911">
        <f t="shared" si="558"/>
        <v>13617</v>
      </c>
      <c r="AO2911" t="str">
        <f t="shared" si="559"/>
        <v/>
      </c>
      <c r="AP2911" t="str">
        <f t="shared" si="560"/>
        <v/>
      </c>
      <c r="AQ2911" t="str">
        <f t="shared" si="561"/>
        <v/>
      </c>
      <c r="AR2911">
        <f t="shared" si="562"/>
        <v>-30</v>
      </c>
      <c r="AS2911" t="str">
        <f t="shared" si="563"/>
        <v>102108984-3</v>
      </c>
      <c r="AT2911" t="str">
        <f>IFERROR(IF(VLOOKUP(Y2911,vlookup!$I$2:$J$9,1,0)=Y2911,VLOOKUP(Y2911,vlookup!$I$2:$J$9,2,0),PROPER(Y2911)),PROPER(Y2911))</f>
        <v>Rental</v>
      </c>
      <c r="AU2911" t="str">
        <f>IFERROR(IF(B2911=VLOOKUP(B2911,vlookup!$L$2:$L$10,1,0),"Yes","No"),"No")</f>
        <v>No</v>
      </c>
    </row>
    <row r="2912" spans="1:47" ht="14.45" customHeight="1" x14ac:dyDescent="0.25">
      <c r="A2912" t="s">
        <v>1469</v>
      </c>
      <c r="B2912" s="31" t="s">
        <v>3586</v>
      </c>
      <c r="C2912">
        <v>4</v>
      </c>
      <c r="D2912">
        <v>1</v>
      </c>
      <c r="E2912" t="s">
        <v>382</v>
      </c>
      <c r="F2912" t="s">
        <v>205</v>
      </c>
      <c r="G2912" t="s">
        <v>633</v>
      </c>
      <c r="H2912" t="s">
        <v>634</v>
      </c>
      <c r="I2912">
        <v>139247</v>
      </c>
      <c r="J2912" s="19">
        <v>41916</v>
      </c>
      <c r="K2912" s="19">
        <v>41943</v>
      </c>
      <c r="L2912">
        <v>201410</v>
      </c>
      <c r="M2912" s="19">
        <v>41913</v>
      </c>
      <c r="N2912">
        <v>24617</v>
      </c>
      <c r="O2912" t="s">
        <v>1070</v>
      </c>
      <c r="P2912" t="s">
        <v>1471</v>
      </c>
      <c r="Q2912" t="s">
        <v>924</v>
      </c>
      <c r="R2912">
        <v>87437</v>
      </c>
      <c r="S2912" s="19">
        <v>42717</v>
      </c>
      <c r="T2912">
        <v>166548</v>
      </c>
      <c r="U2912" t="s">
        <v>356</v>
      </c>
      <c r="V2912" s="19">
        <v>42726</v>
      </c>
      <c r="W2912" t="s">
        <v>1054</v>
      </c>
      <c r="X2912" t="s">
        <v>1055</v>
      </c>
      <c r="Y2912" t="s">
        <v>379</v>
      </c>
      <c r="Z2912" t="s">
        <v>14</v>
      </c>
      <c r="AA2912" s="29">
        <v>-150</v>
      </c>
      <c r="AB2912">
        <v>0</v>
      </c>
      <c r="AC2912">
        <f t="shared" si="552"/>
        <v>2016</v>
      </c>
      <c r="AD2912">
        <f t="shared" si="553"/>
        <v>12</v>
      </c>
      <c r="AE2912">
        <f t="shared" si="554"/>
        <v>2014</v>
      </c>
      <c r="AF2912">
        <f t="shared" si="555"/>
        <v>10</v>
      </c>
      <c r="AG2912" t="str">
        <f>VLOOKUP(F2912,vlookup!$A$2:$E$660,2,0)</f>
        <v>Retained</v>
      </c>
      <c r="AH2912" t="str">
        <f>VLOOKUP(F2912,vlookup!$A$2:$E$660,3,0)</f>
        <v>Service Contract</v>
      </c>
      <c r="AI2912" t="str">
        <f>VLOOKUP(F2912,vlookup!$A$2:$E$660,4,0)</f>
        <v>Used Car Programs</v>
      </c>
      <c r="AJ2912" t="str">
        <f>VLOOKUP(F2912,vlookup!$A$2:$E$660,5,0)</f>
        <v>High Mileage</v>
      </c>
      <c r="AL2912">
        <f t="shared" si="556"/>
        <v>27</v>
      </c>
      <c r="AM2912">
        <f t="shared" si="557"/>
        <v>798</v>
      </c>
      <c r="AN2912">
        <f t="shared" si="558"/>
        <v>27301</v>
      </c>
      <c r="AO2912" t="str">
        <f t="shared" si="559"/>
        <v/>
      </c>
      <c r="AP2912" t="str">
        <f t="shared" si="560"/>
        <v/>
      </c>
      <c r="AQ2912" t="str">
        <f t="shared" si="561"/>
        <v/>
      </c>
      <c r="AR2912">
        <f t="shared" si="562"/>
        <v>-150</v>
      </c>
      <c r="AS2912" t="str">
        <f t="shared" si="563"/>
        <v>102108984-4</v>
      </c>
      <c r="AT2912" t="str">
        <f>IFERROR(IF(VLOOKUP(Y2912,vlookup!$I$2:$J$9,1,0)=Y2912,VLOOKUP(Y2912,vlookup!$I$2:$J$9,2,0),PROPER(Y2912)),PROPER(Y2912))</f>
        <v>Rental</v>
      </c>
      <c r="AU2912" t="str">
        <f>IFERROR(IF(B2912=VLOOKUP(B2912,vlookup!$L$2:$L$10,1,0),"Yes","No"),"No")</f>
        <v>No</v>
      </c>
    </row>
    <row r="2913" spans="1:47" ht="14.45" customHeight="1" x14ac:dyDescent="0.25">
      <c r="A2913" t="s">
        <v>1469</v>
      </c>
      <c r="B2913" s="31" t="s">
        <v>3586</v>
      </c>
      <c r="C2913">
        <v>5</v>
      </c>
      <c r="D2913">
        <v>1</v>
      </c>
      <c r="E2913" t="s">
        <v>382</v>
      </c>
      <c r="F2913" t="s">
        <v>205</v>
      </c>
      <c r="G2913" t="s">
        <v>633</v>
      </c>
      <c r="H2913" t="s">
        <v>634</v>
      </c>
      <c r="I2913">
        <v>139247</v>
      </c>
      <c r="J2913" s="19">
        <v>41916</v>
      </c>
      <c r="K2913" s="19">
        <v>41943</v>
      </c>
      <c r="L2913">
        <v>201410</v>
      </c>
      <c r="M2913" s="19">
        <v>41913</v>
      </c>
      <c r="N2913">
        <v>24617</v>
      </c>
      <c r="O2913" t="s">
        <v>1070</v>
      </c>
      <c r="P2913" t="s">
        <v>1471</v>
      </c>
      <c r="Q2913" t="s">
        <v>924</v>
      </c>
      <c r="R2913">
        <v>89018</v>
      </c>
      <c r="S2913" s="19">
        <v>42779</v>
      </c>
      <c r="T2913">
        <v>168465</v>
      </c>
      <c r="U2913" t="s">
        <v>356</v>
      </c>
      <c r="V2913" s="19">
        <v>42788</v>
      </c>
      <c r="W2913" t="s">
        <v>1056</v>
      </c>
      <c r="X2913" t="s">
        <v>1057</v>
      </c>
      <c r="Y2913" t="s">
        <v>379</v>
      </c>
      <c r="Z2913" t="s">
        <v>14</v>
      </c>
      <c r="AA2913" s="29">
        <v>-60</v>
      </c>
      <c r="AB2913">
        <v>0</v>
      </c>
      <c r="AC2913">
        <f t="shared" si="552"/>
        <v>2017</v>
      </c>
      <c r="AD2913">
        <f t="shared" si="553"/>
        <v>2</v>
      </c>
      <c r="AE2913">
        <f t="shared" si="554"/>
        <v>2014</v>
      </c>
      <c r="AF2913">
        <f t="shared" si="555"/>
        <v>10</v>
      </c>
      <c r="AG2913" t="str">
        <f>VLOOKUP(F2913,vlookup!$A$2:$E$660,2,0)</f>
        <v>Retained</v>
      </c>
      <c r="AH2913" t="str">
        <f>VLOOKUP(F2913,vlookup!$A$2:$E$660,3,0)</f>
        <v>Service Contract</v>
      </c>
      <c r="AI2913" t="str">
        <f>VLOOKUP(F2913,vlookup!$A$2:$E$660,4,0)</f>
        <v>Used Car Programs</v>
      </c>
      <c r="AJ2913" t="str">
        <f>VLOOKUP(F2913,vlookup!$A$2:$E$660,5,0)</f>
        <v>High Mileage</v>
      </c>
      <c r="AL2913">
        <f t="shared" si="556"/>
        <v>27</v>
      </c>
      <c r="AM2913">
        <f t="shared" si="557"/>
        <v>858</v>
      </c>
      <c r="AN2913">
        <f t="shared" si="558"/>
        <v>29218</v>
      </c>
      <c r="AO2913" t="str">
        <f t="shared" si="559"/>
        <v/>
      </c>
      <c r="AP2913" t="str">
        <f t="shared" si="560"/>
        <v/>
      </c>
      <c r="AQ2913" t="str">
        <f t="shared" si="561"/>
        <v/>
      </c>
      <c r="AR2913">
        <f t="shared" si="562"/>
        <v>-60</v>
      </c>
      <c r="AS2913" t="str">
        <f t="shared" si="563"/>
        <v>102108984-5</v>
      </c>
      <c r="AT2913" t="str">
        <f>IFERROR(IF(VLOOKUP(Y2913,vlookup!$I$2:$J$9,1,0)=Y2913,VLOOKUP(Y2913,vlookup!$I$2:$J$9,2,0),PROPER(Y2913)),PROPER(Y2913))</f>
        <v>Rental</v>
      </c>
      <c r="AU2913" t="str">
        <f>IFERROR(IF(B2913=VLOOKUP(B2913,vlookup!$L$2:$L$10,1,0),"Yes","No"),"No")</f>
        <v>No</v>
      </c>
    </row>
    <row r="2914" spans="1:47" ht="14.45" customHeight="1" x14ac:dyDescent="0.25">
      <c r="A2914" t="s">
        <v>3463</v>
      </c>
      <c r="B2914" s="31" t="s">
        <v>3464</v>
      </c>
      <c r="C2914">
        <v>1</v>
      </c>
      <c r="D2914">
        <v>1</v>
      </c>
      <c r="E2914" t="s">
        <v>571</v>
      </c>
      <c r="F2914" t="s">
        <v>205</v>
      </c>
      <c r="G2914" t="s">
        <v>1086</v>
      </c>
      <c r="H2914" t="s">
        <v>3743</v>
      </c>
      <c r="I2914">
        <v>73757</v>
      </c>
      <c r="J2914" s="19">
        <v>42225</v>
      </c>
      <c r="K2914" s="19">
        <v>42255</v>
      </c>
      <c r="L2914">
        <v>201509</v>
      </c>
      <c r="M2914" s="19">
        <v>42248</v>
      </c>
      <c r="N2914">
        <v>24617</v>
      </c>
      <c r="O2914" t="s">
        <v>1070</v>
      </c>
      <c r="P2914" t="s">
        <v>1545</v>
      </c>
      <c r="Q2914" t="s">
        <v>924</v>
      </c>
      <c r="R2914">
        <v>658672</v>
      </c>
      <c r="S2914" s="19">
        <v>42387</v>
      </c>
      <c r="T2914">
        <v>81463</v>
      </c>
      <c r="U2914" t="s">
        <v>357</v>
      </c>
      <c r="V2914" s="19">
        <v>42401</v>
      </c>
      <c r="W2914" t="s">
        <v>1056</v>
      </c>
      <c r="X2914" t="s">
        <v>1057</v>
      </c>
      <c r="Y2914" t="s">
        <v>379</v>
      </c>
      <c r="Z2914" t="s">
        <v>14</v>
      </c>
      <c r="AA2914" s="29">
        <v>-60</v>
      </c>
      <c r="AB2914">
        <v>0</v>
      </c>
      <c r="AC2914">
        <f t="shared" si="552"/>
        <v>2016</v>
      </c>
      <c r="AD2914">
        <f t="shared" si="553"/>
        <v>2</v>
      </c>
      <c r="AE2914">
        <f t="shared" si="554"/>
        <v>2015</v>
      </c>
      <c r="AF2914">
        <f t="shared" si="555"/>
        <v>8</v>
      </c>
      <c r="AG2914" t="str">
        <f>VLOOKUP(F2914,vlookup!$A$2:$E$660,2,0)</f>
        <v>Retained</v>
      </c>
      <c r="AH2914" t="str">
        <f>VLOOKUP(F2914,vlookup!$A$2:$E$660,3,0)</f>
        <v>Service Contract</v>
      </c>
      <c r="AI2914" t="str">
        <f>VLOOKUP(F2914,vlookup!$A$2:$E$660,4,0)</f>
        <v>Used Car Programs</v>
      </c>
      <c r="AJ2914" t="str">
        <f>VLOOKUP(F2914,vlookup!$A$2:$E$660,5,0)</f>
        <v>High Mileage</v>
      </c>
      <c r="AL2914">
        <f t="shared" si="556"/>
        <v>29</v>
      </c>
      <c r="AM2914">
        <f t="shared" si="557"/>
        <v>172</v>
      </c>
      <c r="AN2914">
        <f t="shared" si="558"/>
        <v>7706</v>
      </c>
      <c r="AO2914" t="str">
        <f t="shared" si="559"/>
        <v/>
      </c>
      <c r="AP2914" t="str">
        <f t="shared" si="560"/>
        <v/>
      </c>
      <c r="AQ2914" t="str">
        <f t="shared" si="561"/>
        <v/>
      </c>
      <c r="AR2914">
        <f t="shared" si="562"/>
        <v>-60</v>
      </c>
      <c r="AS2914" t="str">
        <f t="shared" si="563"/>
        <v>BC717534H5-1</v>
      </c>
      <c r="AT2914" t="str">
        <f>IFERROR(IF(VLOOKUP(Y2914,vlookup!$I$2:$J$9,1,0)=Y2914,VLOOKUP(Y2914,vlookup!$I$2:$J$9,2,0),PROPER(Y2914)),PROPER(Y2914))</f>
        <v>Rental</v>
      </c>
      <c r="AU2914" t="str">
        <f>IFERROR(IF(B2914=VLOOKUP(B2914,vlookup!$L$2:$L$10,1,0),"Yes","No"),"No")</f>
        <v>No</v>
      </c>
    </row>
    <row r="2915" spans="1:47" ht="14.45" customHeight="1" x14ac:dyDescent="0.25">
      <c r="A2915" t="s">
        <v>1537</v>
      </c>
      <c r="B2915" s="31" t="s">
        <v>1538</v>
      </c>
      <c r="C2915">
        <v>1</v>
      </c>
      <c r="D2915">
        <v>1</v>
      </c>
      <c r="E2915" t="s">
        <v>382</v>
      </c>
      <c r="F2915" t="s">
        <v>238</v>
      </c>
      <c r="G2915" t="s">
        <v>3714</v>
      </c>
      <c r="H2915" t="s">
        <v>3751</v>
      </c>
      <c r="I2915">
        <v>68542</v>
      </c>
      <c r="J2915" s="19">
        <v>41802</v>
      </c>
      <c r="K2915" s="19">
        <v>41838</v>
      </c>
      <c r="L2915">
        <v>201407</v>
      </c>
      <c r="M2915" s="19">
        <v>41821</v>
      </c>
      <c r="N2915">
        <v>24616</v>
      </c>
      <c r="O2915" t="s">
        <v>1076</v>
      </c>
      <c r="P2915" t="s">
        <v>1260</v>
      </c>
      <c r="Q2915" t="s">
        <v>924</v>
      </c>
      <c r="R2915">
        <v>54857</v>
      </c>
      <c r="S2915" s="19">
        <v>41863</v>
      </c>
      <c r="T2915">
        <v>71686</v>
      </c>
      <c r="U2915" t="s">
        <v>357</v>
      </c>
      <c r="V2915" s="19">
        <v>41878</v>
      </c>
      <c r="W2915" t="s">
        <v>1056</v>
      </c>
      <c r="X2915" t="s">
        <v>1057</v>
      </c>
      <c r="Y2915" t="s">
        <v>379</v>
      </c>
      <c r="Z2915" t="s">
        <v>14</v>
      </c>
      <c r="AA2915" s="29">
        <v>-60</v>
      </c>
      <c r="AB2915">
        <v>0</v>
      </c>
      <c r="AC2915">
        <f t="shared" si="552"/>
        <v>2014</v>
      </c>
      <c r="AD2915">
        <f t="shared" si="553"/>
        <v>8</v>
      </c>
      <c r="AE2915">
        <f t="shared" si="554"/>
        <v>2014</v>
      </c>
      <c r="AF2915">
        <f t="shared" si="555"/>
        <v>6</v>
      </c>
      <c r="AG2915" t="str">
        <f>VLOOKUP(F2915,vlookup!$A$2:$E$660,2,0)</f>
        <v>Retained</v>
      </c>
      <c r="AH2915" t="str">
        <f>VLOOKUP(F2915,vlookup!$A$2:$E$660,3,0)</f>
        <v>Service Contract</v>
      </c>
      <c r="AI2915" t="str">
        <f>VLOOKUP(F2915,vlookup!$A$2:$E$660,4,0)</f>
        <v>Used Car Programs</v>
      </c>
      <c r="AJ2915" t="str">
        <f>VLOOKUP(F2915,vlookup!$A$2:$E$660,5,0)</f>
        <v>High Mileage</v>
      </c>
      <c r="AL2915">
        <f t="shared" si="556"/>
        <v>36</v>
      </c>
      <c r="AM2915">
        <f t="shared" si="557"/>
        <v>75</v>
      </c>
      <c r="AN2915">
        <f t="shared" si="558"/>
        <v>3144</v>
      </c>
      <c r="AO2915" t="str">
        <f t="shared" si="559"/>
        <v/>
      </c>
      <c r="AP2915" t="str">
        <f t="shared" si="560"/>
        <v/>
      </c>
      <c r="AQ2915">
        <f t="shared" si="561"/>
        <v>-60</v>
      </c>
      <c r="AR2915" t="str">
        <f t="shared" si="562"/>
        <v/>
      </c>
      <c r="AS2915" t="str">
        <f t="shared" si="563"/>
        <v>45N89379F4-1</v>
      </c>
      <c r="AT2915" t="str">
        <f>IFERROR(IF(VLOOKUP(Y2915,vlookup!$I$2:$J$9,1,0)=Y2915,VLOOKUP(Y2915,vlookup!$I$2:$J$9,2,0),PROPER(Y2915)),PROPER(Y2915))</f>
        <v>Rental</v>
      </c>
      <c r="AU2915" t="str">
        <f>IFERROR(IF(B2915=VLOOKUP(B2915,vlookup!$L$2:$L$10,1,0),"Yes","No"),"No")</f>
        <v>No</v>
      </c>
    </row>
    <row r="2916" spans="1:47" ht="14.45" customHeight="1" x14ac:dyDescent="0.25">
      <c r="A2916" t="s">
        <v>1606</v>
      </c>
      <c r="B2916" s="31" t="s">
        <v>1607</v>
      </c>
      <c r="C2916">
        <v>1</v>
      </c>
      <c r="D2916">
        <v>1</v>
      </c>
      <c r="E2916" t="s">
        <v>382</v>
      </c>
      <c r="F2916" t="s">
        <v>238</v>
      </c>
      <c r="G2916" t="s">
        <v>934</v>
      </c>
      <c r="H2916" t="s">
        <v>3758</v>
      </c>
      <c r="I2916">
        <v>96222</v>
      </c>
      <c r="J2916" s="19">
        <v>41910</v>
      </c>
      <c r="K2916" s="19">
        <v>41943</v>
      </c>
      <c r="L2916">
        <v>201410</v>
      </c>
      <c r="M2916" s="19">
        <v>41913</v>
      </c>
      <c r="N2916">
        <v>24616</v>
      </c>
      <c r="O2916" t="s">
        <v>1076</v>
      </c>
      <c r="P2916" t="s">
        <v>1608</v>
      </c>
      <c r="Q2916" t="s">
        <v>924</v>
      </c>
      <c r="R2916">
        <v>550242</v>
      </c>
      <c r="S2916" s="19">
        <v>41953</v>
      </c>
      <c r="T2916">
        <v>97906</v>
      </c>
      <c r="U2916" t="s">
        <v>357</v>
      </c>
      <c r="V2916" s="19">
        <v>41964</v>
      </c>
      <c r="W2916" t="s">
        <v>3461</v>
      </c>
      <c r="X2916" t="s">
        <v>3462</v>
      </c>
      <c r="Y2916" t="s">
        <v>379</v>
      </c>
      <c r="Z2916" t="s">
        <v>14</v>
      </c>
      <c r="AA2916" s="29">
        <v>-120</v>
      </c>
      <c r="AB2916">
        <v>0</v>
      </c>
      <c r="AC2916">
        <f t="shared" si="552"/>
        <v>2014</v>
      </c>
      <c r="AD2916">
        <f t="shared" si="553"/>
        <v>11</v>
      </c>
      <c r="AE2916">
        <f t="shared" si="554"/>
        <v>2014</v>
      </c>
      <c r="AF2916">
        <f t="shared" si="555"/>
        <v>9</v>
      </c>
      <c r="AG2916" t="str">
        <f>VLOOKUP(F2916,vlookup!$A$2:$E$660,2,0)</f>
        <v>Retained</v>
      </c>
      <c r="AH2916" t="str">
        <f>VLOOKUP(F2916,vlookup!$A$2:$E$660,3,0)</f>
        <v>Service Contract</v>
      </c>
      <c r="AI2916" t="str">
        <f>VLOOKUP(F2916,vlookup!$A$2:$E$660,4,0)</f>
        <v>Used Car Programs</v>
      </c>
      <c r="AJ2916" t="str">
        <f>VLOOKUP(F2916,vlookup!$A$2:$E$660,5,0)</f>
        <v>High Mileage</v>
      </c>
      <c r="AL2916">
        <f t="shared" si="556"/>
        <v>33</v>
      </c>
      <c r="AM2916">
        <f t="shared" si="557"/>
        <v>53</v>
      </c>
      <c r="AN2916">
        <f t="shared" si="558"/>
        <v>1684</v>
      </c>
      <c r="AO2916" t="str">
        <f t="shared" si="559"/>
        <v/>
      </c>
      <c r="AP2916">
        <f t="shared" si="560"/>
        <v>-120</v>
      </c>
      <c r="AQ2916" t="str">
        <f t="shared" si="561"/>
        <v/>
      </c>
      <c r="AR2916" t="str">
        <f t="shared" si="562"/>
        <v/>
      </c>
      <c r="AS2916" t="str">
        <f t="shared" si="563"/>
        <v>6H564153I4Y-1</v>
      </c>
      <c r="AT2916" t="str">
        <f>IFERROR(IF(VLOOKUP(Y2916,vlookup!$I$2:$J$9,1,0)=Y2916,VLOOKUP(Y2916,vlookup!$I$2:$J$9,2,0),PROPER(Y2916)),PROPER(Y2916))</f>
        <v>Rental</v>
      </c>
      <c r="AU2916" t="str">
        <f>IFERROR(IF(B2916=VLOOKUP(B2916,vlookup!$L$2:$L$10,1,0),"Yes","No"),"No")</f>
        <v>No</v>
      </c>
    </row>
    <row r="2917" spans="1:47" ht="14.45" customHeight="1" x14ac:dyDescent="0.25">
      <c r="A2917" t="s">
        <v>1669</v>
      </c>
      <c r="B2917" s="31" t="s">
        <v>1670</v>
      </c>
      <c r="C2917">
        <v>2</v>
      </c>
      <c r="D2917">
        <v>1</v>
      </c>
      <c r="E2917" t="s">
        <v>382</v>
      </c>
      <c r="F2917" t="s">
        <v>205</v>
      </c>
      <c r="G2917" t="s">
        <v>543</v>
      </c>
      <c r="H2917" t="s">
        <v>1667</v>
      </c>
      <c r="I2917">
        <v>117353</v>
      </c>
      <c r="J2917" s="19">
        <v>41772</v>
      </c>
      <c r="K2917" s="19">
        <v>41790</v>
      </c>
      <c r="L2917">
        <v>201405</v>
      </c>
      <c r="M2917" s="19">
        <v>41760</v>
      </c>
      <c r="N2917">
        <v>24617</v>
      </c>
      <c r="O2917" t="s">
        <v>1070</v>
      </c>
      <c r="P2917" t="s">
        <v>1671</v>
      </c>
      <c r="Q2917" t="s">
        <v>639</v>
      </c>
      <c r="R2917">
        <v>280366</v>
      </c>
      <c r="S2917" s="19">
        <v>42388</v>
      </c>
      <c r="T2917">
        <v>134060</v>
      </c>
      <c r="U2917" t="s">
        <v>357</v>
      </c>
      <c r="V2917" s="19">
        <v>42401</v>
      </c>
      <c r="W2917" t="s">
        <v>1054</v>
      </c>
      <c r="X2917" t="s">
        <v>1055</v>
      </c>
      <c r="Y2917" t="s">
        <v>379</v>
      </c>
      <c r="Z2917" t="s">
        <v>14</v>
      </c>
      <c r="AA2917" s="29">
        <v>-150</v>
      </c>
      <c r="AB2917">
        <v>0</v>
      </c>
      <c r="AC2917">
        <f t="shared" si="552"/>
        <v>2016</v>
      </c>
      <c r="AD2917">
        <f t="shared" si="553"/>
        <v>2</v>
      </c>
      <c r="AE2917">
        <f t="shared" si="554"/>
        <v>2014</v>
      </c>
      <c r="AF2917">
        <f t="shared" si="555"/>
        <v>5</v>
      </c>
      <c r="AG2917" t="str">
        <f>VLOOKUP(F2917,vlookup!$A$2:$E$660,2,0)</f>
        <v>Retained</v>
      </c>
      <c r="AH2917" t="str">
        <f>VLOOKUP(F2917,vlookup!$A$2:$E$660,3,0)</f>
        <v>Service Contract</v>
      </c>
      <c r="AI2917" t="str">
        <f>VLOOKUP(F2917,vlookup!$A$2:$E$660,4,0)</f>
        <v>Used Car Programs</v>
      </c>
      <c r="AJ2917" t="str">
        <f>VLOOKUP(F2917,vlookup!$A$2:$E$660,5,0)</f>
        <v>High Mileage</v>
      </c>
      <c r="AL2917">
        <f t="shared" si="556"/>
        <v>18</v>
      </c>
      <c r="AM2917">
        <f t="shared" si="557"/>
        <v>618</v>
      </c>
      <c r="AN2917">
        <f t="shared" si="558"/>
        <v>16707</v>
      </c>
      <c r="AO2917" t="str">
        <f t="shared" si="559"/>
        <v/>
      </c>
      <c r="AP2917" t="str">
        <f t="shared" si="560"/>
        <v/>
      </c>
      <c r="AQ2917" t="str">
        <f t="shared" si="561"/>
        <v/>
      </c>
      <c r="AR2917">
        <f t="shared" si="562"/>
        <v>-150</v>
      </c>
      <c r="AS2917" t="str">
        <f t="shared" si="563"/>
        <v>4G105285E4-2</v>
      </c>
      <c r="AT2917" t="str">
        <f>IFERROR(IF(VLOOKUP(Y2917,vlookup!$I$2:$J$9,1,0)=Y2917,VLOOKUP(Y2917,vlookup!$I$2:$J$9,2,0),PROPER(Y2917)),PROPER(Y2917))</f>
        <v>Rental</v>
      </c>
      <c r="AU2917" t="str">
        <f>IFERROR(IF(B2917=VLOOKUP(B2917,vlookup!$L$2:$L$10,1,0),"Yes","No"),"No")</f>
        <v>No</v>
      </c>
    </row>
    <row r="2918" spans="1:47" ht="14.45" customHeight="1" x14ac:dyDescent="0.25">
      <c r="A2918" t="s">
        <v>1692</v>
      </c>
      <c r="B2918" s="31" t="s">
        <v>1693</v>
      </c>
      <c r="C2918">
        <v>1</v>
      </c>
      <c r="D2918">
        <v>3</v>
      </c>
      <c r="E2918" t="s">
        <v>382</v>
      </c>
      <c r="F2918" t="s">
        <v>60</v>
      </c>
      <c r="G2918" t="s">
        <v>3712</v>
      </c>
      <c r="H2918" t="s">
        <v>3768</v>
      </c>
      <c r="I2918">
        <v>88626</v>
      </c>
      <c r="J2918" s="19">
        <v>41356</v>
      </c>
      <c r="K2918" s="19">
        <v>41394</v>
      </c>
      <c r="L2918">
        <v>201304</v>
      </c>
      <c r="M2918" s="19">
        <v>41365</v>
      </c>
      <c r="N2918">
        <v>24616</v>
      </c>
      <c r="O2918" t="s">
        <v>1076</v>
      </c>
      <c r="P2918" t="s">
        <v>3465</v>
      </c>
      <c r="Q2918" t="s">
        <v>924</v>
      </c>
      <c r="R2918" t="s">
        <v>3466</v>
      </c>
      <c r="S2918" s="19">
        <v>41478</v>
      </c>
      <c r="T2918">
        <v>95564</v>
      </c>
      <c r="U2918" t="s">
        <v>357</v>
      </c>
      <c r="V2918" s="19">
        <v>41487</v>
      </c>
      <c r="W2918" t="s">
        <v>3467</v>
      </c>
      <c r="X2918" t="s">
        <v>379</v>
      </c>
      <c r="Y2918" t="s">
        <v>379</v>
      </c>
      <c r="Z2918" t="s">
        <v>14</v>
      </c>
      <c r="AA2918" s="29">
        <v>-120</v>
      </c>
      <c r="AB2918" t="s">
        <v>544</v>
      </c>
      <c r="AC2918">
        <f t="shared" si="552"/>
        <v>2013</v>
      </c>
      <c r="AD2918">
        <f t="shared" si="553"/>
        <v>8</v>
      </c>
      <c r="AE2918">
        <f t="shared" si="554"/>
        <v>2013</v>
      </c>
      <c r="AF2918">
        <f t="shared" si="555"/>
        <v>3</v>
      </c>
      <c r="AG2918" t="str">
        <f>VLOOKUP(F2918,vlookup!$A$2:$E$660,2,0)</f>
        <v>Retained</v>
      </c>
      <c r="AH2918" t="str">
        <f>VLOOKUP(F2918,vlookup!$A$2:$E$660,3,0)</f>
        <v>Service Contract</v>
      </c>
      <c r="AI2918" t="str">
        <f>VLOOKUP(F2918,vlookup!$A$2:$E$660,4,0)</f>
        <v>Used Car Programs</v>
      </c>
      <c r="AJ2918" t="str">
        <f>VLOOKUP(F2918,vlookup!$A$2:$E$660,5,0)</f>
        <v>High Mileage</v>
      </c>
      <c r="AL2918">
        <f t="shared" si="556"/>
        <v>37</v>
      </c>
      <c r="AM2918">
        <f t="shared" si="557"/>
        <v>128</v>
      </c>
      <c r="AN2918">
        <f t="shared" si="558"/>
        <v>6938</v>
      </c>
      <c r="AO2918" t="str">
        <f t="shared" si="559"/>
        <v/>
      </c>
      <c r="AP2918" t="str">
        <f t="shared" si="560"/>
        <v/>
      </c>
      <c r="AQ2918" t="str">
        <f t="shared" si="561"/>
        <v/>
      </c>
      <c r="AR2918">
        <f t="shared" si="562"/>
        <v>-120</v>
      </c>
      <c r="AS2918" t="str">
        <f t="shared" si="563"/>
        <v>8R621156C3Y-1</v>
      </c>
      <c r="AT2918" t="str">
        <f>IFERROR(IF(VLOOKUP(Y2918,vlookup!$I$2:$J$9,1,0)=Y2918,VLOOKUP(Y2918,vlookup!$I$2:$J$9,2,0),PROPER(Y2918)),PROPER(Y2918))</f>
        <v>Rental</v>
      </c>
      <c r="AU2918" t="str">
        <f>IFERROR(IF(B2918=VLOOKUP(B2918,vlookup!$L$2:$L$10,1,0),"Yes","No"),"No")</f>
        <v>No</v>
      </c>
    </row>
    <row r="2919" spans="1:47" ht="14.45" customHeight="1" x14ac:dyDescent="0.25">
      <c r="A2919" t="s">
        <v>1698</v>
      </c>
      <c r="B2919" s="31" t="s">
        <v>1699</v>
      </c>
      <c r="C2919">
        <v>2</v>
      </c>
      <c r="D2919">
        <v>1</v>
      </c>
      <c r="E2919" t="s">
        <v>382</v>
      </c>
      <c r="F2919" t="s">
        <v>464</v>
      </c>
      <c r="G2919" t="s">
        <v>937</v>
      </c>
      <c r="H2919" t="s">
        <v>1096</v>
      </c>
      <c r="I2919">
        <v>20973</v>
      </c>
      <c r="J2919" s="19">
        <v>43589</v>
      </c>
      <c r="K2919" s="19">
        <v>43643</v>
      </c>
      <c r="L2919">
        <v>201906</v>
      </c>
      <c r="M2919" s="19">
        <v>43617</v>
      </c>
      <c r="N2919">
        <v>24617</v>
      </c>
      <c r="O2919" t="s">
        <v>1070</v>
      </c>
      <c r="P2919" t="s">
        <v>1700</v>
      </c>
      <c r="Q2919" t="s">
        <v>924</v>
      </c>
      <c r="R2919">
        <v>96003</v>
      </c>
      <c r="S2919" s="19">
        <v>43879</v>
      </c>
      <c r="T2919">
        <v>34068</v>
      </c>
      <c r="U2919" t="s">
        <v>356</v>
      </c>
      <c r="V2919" s="19">
        <v>43894</v>
      </c>
      <c r="W2919" t="s">
        <v>626</v>
      </c>
      <c r="X2919" t="s">
        <v>627</v>
      </c>
      <c r="Y2919" t="s">
        <v>379</v>
      </c>
      <c r="Z2919" t="s">
        <v>14</v>
      </c>
      <c r="AA2919" s="29">
        <v>-240</v>
      </c>
      <c r="AB2919">
        <v>0</v>
      </c>
      <c r="AC2919">
        <f t="shared" si="552"/>
        <v>2020</v>
      </c>
      <c r="AD2919">
        <f t="shared" si="553"/>
        <v>3</v>
      </c>
      <c r="AE2919">
        <f t="shared" si="554"/>
        <v>2019</v>
      </c>
      <c r="AF2919">
        <f t="shared" si="555"/>
        <v>5</v>
      </c>
      <c r="AG2919" t="str">
        <f>VLOOKUP(F2919,vlookup!$A$2:$E$660,2,0)</f>
        <v>Retained</v>
      </c>
      <c r="AH2919" t="str">
        <f>VLOOKUP(F2919,vlookup!$A$2:$E$660,3,0)</f>
        <v>Service Contract</v>
      </c>
      <c r="AI2919" t="str">
        <f>VLOOKUP(F2919,vlookup!$A$2:$E$660,4,0)</f>
        <v>Used Car Programs</v>
      </c>
      <c r="AJ2919" t="str">
        <f>VLOOKUP(F2919,vlookup!$A$2:$E$660,5,0)</f>
        <v>High Mileage</v>
      </c>
      <c r="AL2919">
        <f t="shared" si="556"/>
        <v>53</v>
      </c>
      <c r="AM2919">
        <f t="shared" si="557"/>
        <v>300</v>
      </c>
      <c r="AN2919">
        <f t="shared" si="558"/>
        <v>13095</v>
      </c>
      <c r="AO2919" t="str">
        <f t="shared" si="559"/>
        <v/>
      </c>
      <c r="AP2919" t="str">
        <f t="shared" si="560"/>
        <v/>
      </c>
      <c r="AQ2919" t="str">
        <f t="shared" si="561"/>
        <v/>
      </c>
      <c r="AR2919">
        <f t="shared" si="562"/>
        <v>-240</v>
      </c>
      <c r="AS2919" t="str">
        <f t="shared" si="563"/>
        <v>EM305109E9-2</v>
      </c>
      <c r="AT2919" t="str">
        <f>IFERROR(IF(VLOOKUP(Y2919,vlookup!$I$2:$J$9,1,0)=Y2919,VLOOKUP(Y2919,vlookup!$I$2:$J$9,2,0),PROPER(Y2919)),PROPER(Y2919))</f>
        <v>Rental</v>
      </c>
      <c r="AU2919" t="str">
        <f>IFERROR(IF(B2919=VLOOKUP(B2919,vlookup!$L$2:$L$10,1,0),"Yes","No"),"No")</f>
        <v>No</v>
      </c>
    </row>
    <row r="2920" spans="1:47" ht="14.45" customHeight="1" x14ac:dyDescent="0.25">
      <c r="A2920" t="s">
        <v>3160</v>
      </c>
      <c r="B2920" s="31" t="s">
        <v>3161</v>
      </c>
      <c r="C2920">
        <v>2</v>
      </c>
      <c r="D2920">
        <v>2</v>
      </c>
      <c r="E2920" t="s">
        <v>382</v>
      </c>
      <c r="F2920" t="s">
        <v>205</v>
      </c>
      <c r="G2920" t="s">
        <v>3809</v>
      </c>
      <c r="H2920" t="s">
        <v>2625</v>
      </c>
      <c r="I2920">
        <v>97167</v>
      </c>
      <c r="J2920" s="19">
        <v>42122</v>
      </c>
      <c r="K2920" s="19">
        <v>42154</v>
      </c>
      <c r="L2920">
        <v>201505</v>
      </c>
      <c r="M2920" s="19">
        <v>42125</v>
      </c>
      <c r="N2920">
        <v>24616</v>
      </c>
      <c r="O2920" t="s">
        <v>1076</v>
      </c>
      <c r="P2920" t="s">
        <v>3468</v>
      </c>
      <c r="Q2920" t="s">
        <v>924</v>
      </c>
      <c r="R2920" t="s">
        <v>544</v>
      </c>
      <c r="S2920" s="19">
        <v>42345</v>
      </c>
      <c r="T2920">
        <v>104261</v>
      </c>
      <c r="U2920" t="s">
        <v>357</v>
      </c>
      <c r="V2920" s="19">
        <v>42348</v>
      </c>
      <c r="W2920" t="s">
        <v>3457</v>
      </c>
      <c r="X2920" t="s">
        <v>569</v>
      </c>
      <c r="Y2920" t="s">
        <v>379</v>
      </c>
      <c r="Z2920" t="s">
        <v>14</v>
      </c>
      <c r="AA2920" s="29">
        <v>-150</v>
      </c>
      <c r="AB2920">
        <v>0</v>
      </c>
      <c r="AC2920">
        <f t="shared" si="552"/>
        <v>2015</v>
      </c>
      <c r="AD2920">
        <f t="shared" si="553"/>
        <v>12</v>
      </c>
      <c r="AE2920">
        <f t="shared" si="554"/>
        <v>2015</v>
      </c>
      <c r="AF2920">
        <f t="shared" si="555"/>
        <v>4</v>
      </c>
      <c r="AG2920" t="str">
        <f>VLOOKUP(F2920,vlookup!$A$2:$E$660,2,0)</f>
        <v>Retained</v>
      </c>
      <c r="AH2920" t="str">
        <f>VLOOKUP(F2920,vlookup!$A$2:$E$660,3,0)</f>
        <v>Service Contract</v>
      </c>
      <c r="AI2920" t="str">
        <f>VLOOKUP(F2920,vlookup!$A$2:$E$660,4,0)</f>
        <v>Used Car Programs</v>
      </c>
      <c r="AJ2920" t="str">
        <f>VLOOKUP(F2920,vlookup!$A$2:$E$660,5,0)</f>
        <v>High Mileage</v>
      </c>
      <c r="AL2920">
        <f t="shared" si="556"/>
        <v>32</v>
      </c>
      <c r="AM2920">
        <f t="shared" si="557"/>
        <v>222</v>
      </c>
      <c r="AN2920">
        <f t="shared" si="558"/>
        <v>7094</v>
      </c>
      <c r="AO2920" t="str">
        <f t="shared" si="559"/>
        <v/>
      </c>
      <c r="AP2920" t="str">
        <f t="shared" si="560"/>
        <v/>
      </c>
      <c r="AQ2920" t="str">
        <f t="shared" si="561"/>
        <v/>
      </c>
      <c r="AR2920">
        <f t="shared" si="562"/>
        <v>-150</v>
      </c>
      <c r="AS2920" t="str">
        <f t="shared" si="563"/>
        <v>68319185D5-2</v>
      </c>
      <c r="AT2920" t="str">
        <f>IFERROR(IF(VLOOKUP(Y2920,vlookup!$I$2:$J$9,1,0)=Y2920,VLOOKUP(Y2920,vlookup!$I$2:$J$9,2,0),PROPER(Y2920)),PROPER(Y2920))</f>
        <v>Rental</v>
      </c>
      <c r="AU2920" t="str">
        <f>IFERROR(IF(B2920=VLOOKUP(B2920,vlookup!$L$2:$L$10,1,0),"Yes","No"),"No")</f>
        <v>No</v>
      </c>
    </row>
    <row r="2921" spans="1:47" ht="14.45" customHeight="1" x14ac:dyDescent="0.25">
      <c r="A2921" t="s">
        <v>3174</v>
      </c>
      <c r="B2921" s="31" t="s">
        <v>3627</v>
      </c>
      <c r="C2921">
        <v>1</v>
      </c>
      <c r="D2921">
        <v>2</v>
      </c>
      <c r="E2921" t="s">
        <v>382</v>
      </c>
      <c r="F2921" t="s">
        <v>205</v>
      </c>
      <c r="G2921" t="s">
        <v>3772</v>
      </c>
      <c r="H2921" t="s">
        <v>3774</v>
      </c>
      <c r="I2921">
        <v>133032</v>
      </c>
      <c r="J2921" s="19">
        <v>42285</v>
      </c>
      <c r="K2921" s="19">
        <v>42333</v>
      </c>
      <c r="L2921">
        <v>201511</v>
      </c>
      <c r="M2921" s="19">
        <v>42309</v>
      </c>
      <c r="N2921">
        <v>24617</v>
      </c>
      <c r="O2921" t="s">
        <v>1070</v>
      </c>
      <c r="P2921" t="s">
        <v>3469</v>
      </c>
      <c r="Q2921" t="s">
        <v>924</v>
      </c>
      <c r="R2921" t="s">
        <v>544</v>
      </c>
      <c r="S2921" s="19">
        <v>42915</v>
      </c>
      <c r="T2921">
        <v>149713</v>
      </c>
      <c r="U2921" t="s">
        <v>357</v>
      </c>
      <c r="V2921" s="19">
        <v>42916</v>
      </c>
      <c r="W2921" t="s">
        <v>1054</v>
      </c>
      <c r="X2921" t="s">
        <v>1055</v>
      </c>
      <c r="Y2921" t="s">
        <v>379</v>
      </c>
      <c r="Z2921" t="s">
        <v>14</v>
      </c>
      <c r="AA2921" s="29">
        <v>-144.87</v>
      </c>
      <c r="AB2921">
        <v>0</v>
      </c>
      <c r="AC2921">
        <f t="shared" si="552"/>
        <v>2017</v>
      </c>
      <c r="AD2921">
        <f t="shared" si="553"/>
        <v>6</v>
      </c>
      <c r="AE2921">
        <f t="shared" si="554"/>
        <v>2015</v>
      </c>
      <c r="AF2921">
        <f t="shared" si="555"/>
        <v>10</v>
      </c>
      <c r="AG2921" t="str">
        <f>VLOOKUP(F2921,vlookup!$A$2:$E$660,2,0)</f>
        <v>Retained</v>
      </c>
      <c r="AH2921" t="str">
        <f>VLOOKUP(F2921,vlookup!$A$2:$E$660,3,0)</f>
        <v>Service Contract</v>
      </c>
      <c r="AI2921" t="str">
        <f>VLOOKUP(F2921,vlookup!$A$2:$E$660,4,0)</f>
        <v>Used Car Programs</v>
      </c>
      <c r="AJ2921" t="str">
        <f>VLOOKUP(F2921,vlookup!$A$2:$E$660,5,0)</f>
        <v>High Mileage</v>
      </c>
      <c r="AL2921">
        <f t="shared" si="556"/>
        <v>47</v>
      </c>
      <c r="AM2921">
        <f t="shared" si="557"/>
        <v>622</v>
      </c>
      <c r="AN2921">
        <f t="shared" si="558"/>
        <v>16681</v>
      </c>
      <c r="AO2921" t="str">
        <f t="shared" si="559"/>
        <v/>
      </c>
      <c r="AP2921" t="str">
        <f t="shared" si="560"/>
        <v/>
      </c>
      <c r="AQ2921" t="str">
        <f t="shared" si="561"/>
        <v/>
      </c>
      <c r="AR2921">
        <f t="shared" si="562"/>
        <v>-144.87</v>
      </c>
      <c r="AS2921" t="str">
        <f t="shared" si="563"/>
        <v>102251369-1</v>
      </c>
      <c r="AT2921" t="str">
        <f>IFERROR(IF(VLOOKUP(Y2921,vlookup!$I$2:$J$9,1,0)=Y2921,VLOOKUP(Y2921,vlookup!$I$2:$J$9,2,0),PROPER(Y2921)),PROPER(Y2921))</f>
        <v>Rental</v>
      </c>
      <c r="AU2921" t="str">
        <f>IFERROR(IF(B2921=VLOOKUP(B2921,vlookup!$L$2:$L$10,1,0),"Yes","No"),"No")</f>
        <v>No</v>
      </c>
    </row>
    <row r="2922" spans="1:47" ht="14.45" customHeight="1" x14ac:dyDescent="0.25">
      <c r="A2922" t="s">
        <v>1766</v>
      </c>
      <c r="B2922" s="31" t="s">
        <v>1767</v>
      </c>
      <c r="C2922">
        <v>1</v>
      </c>
      <c r="D2922">
        <v>1</v>
      </c>
      <c r="E2922" t="s">
        <v>382</v>
      </c>
      <c r="F2922" t="s">
        <v>464</v>
      </c>
      <c r="G2922" t="s">
        <v>946</v>
      </c>
      <c r="H2922" t="s">
        <v>1768</v>
      </c>
      <c r="I2922">
        <v>70756</v>
      </c>
      <c r="J2922" s="19">
        <v>43633</v>
      </c>
      <c r="K2922" s="19">
        <v>43661</v>
      </c>
      <c r="L2922">
        <v>201907</v>
      </c>
      <c r="M2922" s="19">
        <v>43647</v>
      </c>
      <c r="N2922">
        <v>24617</v>
      </c>
      <c r="O2922" t="s">
        <v>1070</v>
      </c>
      <c r="P2922" t="s">
        <v>1769</v>
      </c>
      <c r="Q2922" t="s">
        <v>924</v>
      </c>
      <c r="R2922">
        <v>474439</v>
      </c>
      <c r="S2922" s="19">
        <v>43930</v>
      </c>
      <c r="T2922">
        <v>79920</v>
      </c>
      <c r="U2922" t="s">
        <v>356</v>
      </c>
      <c r="V2922" s="19">
        <v>43945</v>
      </c>
      <c r="W2922" t="s">
        <v>626</v>
      </c>
      <c r="X2922" t="s">
        <v>627</v>
      </c>
      <c r="Y2922" t="s">
        <v>379</v>
      </c>
      <c r="Z2922" t="s">
        <v>14</v>
      </c>
      <c r="AA2922" s="29">
        <v>-240</v>
      </c>
      <c r="AB2922">
        <v>0</v>
      </c>
      <c r="AC2922">
        <f t="shared" si="552"/>
        <v>2020</v>
      </c>
      <c r="AD2922">
        <f t="shared" si="553"/>
        <v>4</v>
      </c>
      <c r="AE2922">
        <f t="shared" si="554"/>
        <v>2019</v>
      </c>
      <c r="AF2922">
        <f t="shared" si="555"/>
        <v>6</v>
      </c>
      <c r="AG2922" t="str">
        <f>VLOOKUP(F2922,vlookup!$A$2:$E$660,2,0)</f>
        <v>Retained</v>
      </c>
      <c r="AH2922" t="str">
        <f>VLOOKUP(F2922,vlookup!$A$2:$E$660,3,0)</f>
        <v>Service Contract</v>
      </c>
      <c r="AI2922" t="str">
        <f>VLOOKUP(F2922,vlookup!$A$2:$E$660,4,0)</f>
        <v>Used Car Programs</v>
      </c>
      <c r="AJ2922" t="str">
        <f>VLOOKUP(F2922,vlookup!$A$2:$E$660,5,0)</f>
        <v>High Mileage</v>
      </c>
      <c r="AL2922">
        <f t="shared" si="556"/>
        <v>28</v>
      </c>
      <c r="AM2922">
        <f t="shared" si="557"/>
        <v>307</v>
      </c>
      <c r="AN2922">
        <f t="shared" si="558"/>
        <v>9164</v>
      </c>
      <c r="AO2922" t="str">
        <f t="shared" si="559"/>
        <v/>
      </c>
      <c r="AP2922" t="str">
        <f t="shared" si="560"/>
        <v/>
      </c>
      <c r="AQ2922" t="str">
        <f t="shared" si="561"/>
        <v/>
      </c>
      <c r="AR2922">
        <f t="shared" si="562"/>
        <v>-240</v>
      </c>
      <c r="AS2922" t="str">
        <f t="shared" si="563"/>
        <v>DH159042F9-1</v>
      </c>
      <c r="AT2922" t="str">
        <f>IFERROR(IF(VLOOKUP(Y2922,vlookup!$I$2:$J$9,1,0)=Y2922,VLOOKUP(Y2922,vlookup!$I$2:$J$9,2,0),PROPER(Y2922)),PROPER(Y2922))</f>
        <v>Rental</v>
      </c>
      <c r="AU2922" t="str">
        <f>IFERROR(IF(B2922=VLOOKUP(B2922,vlookup!$L$2:$L$10,1,0),"Yes","No"),"No")</f>
        <v>No</v>
      </c>
    </row>
    <row r="2923" spans="1:47" ht="14.45" customHeight="1" x14ac:dyDescent="0.25">
      <c r="A2923" t="s">
        <v>2388</v>
      </c>
      <c r="B2923" s="31" t="s">
        <v>2389</v>
      </c>
      <c r="C2923">
        <v>4</v>
      </c>
      <c r="D2923">
        <v>2</v>
      </c>
      <c r="E2923" t="s">
        <v>382</v>
      </c>
      <c r="F2923" t="s">
        <v>205</v>
      </c>
      <c r="G2923" t="s">
        <v>1107</v>
      </c>
      <c r="H2923" t="s">
        <v>1732</v>
      </c>
      <c r="I2923">
        <v>83130</v>
      </c>
      <c r="J2923" s="19">
        <v>42351</v>
      </c>
      <c r="K2923" s="19">
        <v>42397</v>
      </c>
      <c r="L2923">
        <v>201601</v>
      </c>
      <c r="M2923" s="19">
        <v>42370</v>
      </c>
      <c r="N2923">
        <v>24617</v>
      </c>
      <c r="O2923" t="s">
        <v>1070</v>
      </c>
      <c r="P2923" t="s">
        <v>3470</v>
      </c>
      <c r="Q2923" t="s">
        <v>924</v>
      </c>
      <c r="R2923" t="s">
        <v>544</v>
      </c>
      <c r="S2923" s="19">
        <v>42667</v>
      </c>
      <c r="T2923">
        <v>96111</v>
      </c>
      <c r="U2923" t="s">
        <v>357</v>
      </c>
      <c r="V2923" s="19">
        <v>42670</v>
      </c>
      <c r="W2923" t="s">
        <v>626</v>
      </c>
      <c r="X2923" t="s">
        <v>627</v>
      </c>
      <c r="Y2923" t="s">
        <v>379</v>
      </c>
      <c r="Z2923" t="s">
        <v>14</v>
      </c>
      <c r="AA2923" s="29">
        <v>-222</v>
      </c>
      <c r="AB2923">
        <v>0</v>
      </c>
      <c r="AC2923">
        <f t="shared" si="552"/>
        <v>2016</v>
      </c>
      <c r="AD2923">
        <f t="shared" si="553"/>
        <v>10</v>
      </c>
      <c r="AE2923">
        <f t="shared" si="554"/>
        <v>2015</v>
      </c>
      <c r="AF2923">
        <f t="shared" si="555"/>
        <v>12</v>
      </c>
      <c r="AG2923" t="str">
        <f>VLOOKUP(F2923,vlookup!$A$2:$E$660,2,0)</f>
        <v>Retained</v>
      </c>
      <c r="AH2923" t="str">
        <f>VLOOKUP(F2923,vlookup!$A$2:$E$660,3,0)</f>
        <v>Service Contract</v>
      </c>
      <c r="AI2923" t="str">
        <f>VLOOKUP(F2923,vlookup!$A$2:$E$660,4,0)</f>
        <v>Used Car Programs</v>
      </c>
      <c r="AJ2923" t="str">
        <f>VLOOKUP(F2923,vlookup!$A$2:$E$660,5,0)</f>
        <v>High Mileage</v>
      </c>
      <c r="AL2923">
        <f t="shared" si="556"/>
        <v>45</v>
      </c>
      <c r="AM2923">
        <f t="shared" si="557"/>
        <v>314</v>
      </c>
      <c r="AN2923">
        <f t="shared" si="558"/>
        <v>12981</v>
      </c>
      <c r="AO2923" t="str">
        <f t="shared" si="559"/>
        <v/>
      </c>
      <c r="AP2923" t="str">
        <f t="shared" si="560"/>
        <v/>
      </c>
      <c r="AQ2923" t="str">
        <f t="shared" si="561"/>
        <v/>
      </c>
      <c r="AR2923">
        <f t="shared" si="562"/>
        <v>-222</v>
      </c>
      <c r="AS2923" t="str">
        <f t="shared" si="563"/>
        <v>8L034735L5-4</v>
      </c>
      <c r="AT2923" t="str">
        <f>IFERROR(IF(VLOOKUP(Y2923,vlookup!$I$2:$J$9,1,0)=Y2923,VLOOKUP(Y2923,vlookup!$I$2:$J$9,2,0),PROPER(Y2923)),PROPER(Y2923))</f>
        <v>Rental</v>
      </c>
      <c r="AU2923" t="str">
        <f>IFERROR(IF(B2923=VLOOKUP(B2923,vlookup!$L$2:$L$10,1,0),"Yes","No"),"No")</f>
        <v>No</v>
      </c>
    </row>
    <row r="2924" spans="1:47" ht="14.45" customHeight="1" x14ac:dyDescent="0.25">
      <c r="A2924" t="s">
        <v>1787</v>
      </c>
      <c r="B2924" s="31" t="s">
        <v>1788</v>
      </c>
      <c r="C2924">
        <v>2</v>
      </c>
      <c r="D2924">
        <v>3</v>
      </c>
      <c r="E2924" t="s">
        <v>382</v>
      </c>
      <c r="F2924" t="s">
        <v>464</v>
      </c>
      <c r="G2924" t="s">
        <v>1107</v>
      </c>
      <c r="H2924" t="s">
        <v>1789</v>
      </c>
      <c r="I2924">
        <v>102232</v>
      </c>
      <c r="J2924" s="19">
        <v>44148</v>
      </c>
      <c r="K2924" s="19">
        <v>44202</v>
      </c>
      <c r="L2924">
        <v>202012</v>
      </c>
      <c r="M2924" s="19">
        <v>44166</v>
      </c>
      <c r="N2924">
        <v>24617</v>
      </c>
      <c r="O2924" t="s">
        <v>1070</v>
      </c>
      <c r="P2924" t="s">
        <v>3471</v>
      </c>
      <c r="Q2924" t="s">
        <v>924</v>
      </c>
      <c r="R2924" t="s">
        <v>544</v>
      </c>
      <c r="S2924" s="19">
        <v>44348</v>
      </c>
      <c r="T2924">
        <v>112054</v>
      </c>
      <c r="U2924" t="s">
        <v>357</v>
      </c>
      <c r="V2924" s="19">
        <v>44349</v>
      </c>
      <c r="W2924" t="s">
        <v>3461</v>
      </c>
      <c r="X2924" t="s">
        <v>3462</v>
      </c>
      <c r="Y2924" t="s">
        <v>379</v>
      </c>
      <c r="Z2924" t="s">
        <v>14</v>
      </c>
      <c r="AA2924" s="29">
        <v>-120</v>
      </c>
      <c r="AB2924">
        <v>0</v>
      </c>
      <c r="AC2924">
        <f t="shared" si="552"/>
        <v>2021</v>
      </c>
      <c r="AD2924">
        <f t="shared" si="553"/>
        <v>6</v>
      </c>
      <c r="AE2924">
        <f t="shared" si="554"/>
        <v>2020</v>
      </c>
      <c r="AF2924">
        <f t="shared" si="555"/>
        <v>11</v>
      </c>
      <c r="AG2924" t="str">
        <f>VLOOKUP(F2924,vlookup!$A$2:$E$660,2,0)</f>
        <v>Retained</v>
      </c>
      <c r="AH2924" t="str">
        <f>VLOOKUP(F2924,vlookup!$A$2:$E$660,3,0)</f>
        <v>Service Contract</v>
      </c>
      <c r="AI2924" t="str">
        <f>VLOOKUP(F2924,vlookup!$A$2:$E$660,4,0)</f>
        <v>Used Car Programs</v>
      </c>
      <c r="AJ2924" t="str">
        <f>VLOOKUP(F2924,vlookup!$A$2:$E$660,5,0)</f>
        <v>High Mileage</v>
      </c>
      <c r="AL2924">
        <f t="shared" si="556"/>
        <v>53</v>
      </c>
      <c r="AM2924">
        <f t="shared" si="557"/>
        <v>199</v>
      </c>
      <c r="AN2924">
        <f t="shared" si="558"/>
        <v>9822</v>
      </c>
      <c r="AO2924" t="str">
        <f t="shared" si="559"/>
        <v/>
      </c>
      <c r="AP2924" t="str">
        <f t="shared" si="560"/>
        <v/>
      </c>
      <c r="AQ2924" t="str">
        <f t="shared" si="561"/>
        <v/>
      </c>
      <c r="AR2924">
        <f t="shared" si="562"/>
        <v>-120</v>
      </c>
      <c r="AS2924" t="str">
        <f t="shared" si="563"/>
        <v>ZAGE0H10039K20-2</v>
      </c>
      <c r="AT2924" t="str">
        <f>IFERROR(IF(VLOOKUP(Y2924,vlookup!$I$2:$J$9,1,0)=Y2924,VLOOKUP(Y2924,vlookup!$I$2:$J$9,2,0),PROPER(Y2924)),PROPER(Y2924))</f>
        <v>Rental</v>
      </c>
      <c r="AU2924" t="str">
        <f>IFERROR(IF(B2924=VLOOKUP(B2924,vlookup!$L$2:$L$10,1,0),"Yes","No"),"No")</f>
        <v>No</v>
      </c>
    </row>
    <row r="2925" spans="1:47" ht="14.45" customHeight="1" x14ac:dyDescent="0.25">
      <c r="A2925" t="s">
        <v>2398</v>
      </c>
      <c r="B2925" s="31" t="s">
        <v>2399</v>
      </c>
      <c r="C2925">
        <v>1</v>
      </c>
      <c r="D2925">
        <v>1</v>
      </c>
      <c r="E2925" t="s">
        <v>382</v>
      </c>
      <c r="F2925" t="s">
        <v>205</v>
      </c>
      <c r="G2925" t="s">
        <v>953</v>
      </c>
      <c r="H2925" t="s">
        <v>2397</v>
      </c>
      <c r="I2925">
        <v>68702</v>
      </c>
      <c r="J2925" s="19">
        <v>42547</v>
      </c>
      <c r="K2925" s="19">
        <v>42572</v>
      </c>
      <c r="L2925">
        <v>201607</v>
      </c>
      <c r="M2925" s="19">
        <v>42552</v>
      </c>
      <c r="N2925">
        <v>24616</v>
      </c>
      <c r="O2925" t="s">
        <v>1076</v>
      </c>
      <c r="P2925" t="s">
        <v>3188</v>
      </c>
      <c r="Q2925" t="s">
        <v>924</v>
      </c>
      <c r="R2925">
        <v>136806</v>
      </c>
      <c r="S2925" s="19">
        <v>42586</v>
      </c>
      <c r="T2925">
        <v>70864</v>
      </c>
      <c r="U2925" t="s">
        <v>356</v>
      </c>
      <c r="V2925" s="19">
        <v>42600</v>
      </c>
      <c r="W2925" t="s">
        <v>1054</v>
      </c>
      <c r="X2925" t="s">
        <v>1055</v>
      </c>
      <c r="Y2925" t="s">
        <v>379</v>
      </c>
      <c r="Z2925" t="s">
        <v>14</v>
      </c>
      <c r="AA2925" s="29">
        <v>-149.97</v>
      </c>
      <c r="AB2925">
        <v>0</v>
      </c>
      <c r="AC2925">
        <f t="shared" si="552"/>
        <v>2016</v>
      </c>
      <c r="AD2925">
        <f t="shared" si="553"/>
        <v>8</v>
      </c>
      <c r="AE2925">
        <f t="shared" si="554"/>
        <v>2016</v>
      </c>
      <c r="AF2925">
        <f t="shared" si="555"/>
        <v>6</v>
      </c>
      <c r="AG2925" t="str">
        <f>VLOOKUP(F2925,vlookup!$A$2:$E$660,2,0)</f>
        <v>Retained</v>
      </c>
      <c r="AH2925" t="str">
        <f>VLOOKUP(F2925,vlookup!$A$2:$E$660,3,0)</f>
        <v>Service Contract</v>
      </c>
      <c r="AI2925" t="str">
        <f>VLOOKUP(F2925,vlookup!$A$2:$E$660,4,0)</f>
        <v>Used Car Programs</v>
      </c>
      <c r="AJ2925" t="str">
        <f>VLOOKUP(F2925,vlookup!$A$2:$E$660,5,0)</f>
        <v>High Mileage</v>
      </c>
      <c r="AL2925">
        <f t="shared" si="556"/>
        <v>25</v>
      </c>
      <c r="AM2925">
        <f t="shared" si="557"/>
        <v>52</v>
      </c>
      <c r="AN2925">
        <f t="shared" si="558"/>
        <v>2162</v>
      </c>
      <c r="AO2925" t="str">
        <f t="shared" si="559"/>
        <v/>
      </c>
      <c r="AP2925">
        <f t="shared" si="560"/>
        <v>-149.97</v>
      </c>
      <c r="AQ2925" t="str">
        <f t="shared" si="561"/>
        <v/>
      </c>
      <c r="AR2925" t="str">
        <f t="shared" si="562"/>
        <v/>
      </c>
      <c r="AS2925" t="str">
        <f t="shared" si="563"/>
        <v>DG205327F6-1</v>
      </c>
      <c r="AT2925" t="str">
        <f>IFERROR(IF(VLOOKUP(Y2925,vlookup!$I$2:$J$9,1,0)=Y2925,VLOOKUP(Y2925,vlookup!$I$2:$J$9,2,0),PROPER(Y2925)),PROPER(Y2925))</f>
        <v>Rental</v>
      </c>
      <c r="AU2925" t="str">
        <f>IFERROR(IF(B2925=VLOOKUP(B2925,vlookup!$L$2:$L$10,1,0),"Yes","No"),"No")</f>
        <v>No</v>
      </c>
    </row>
    <row r="2926" spans="1:47" ht="14.45" customHeight="1" x14ac:dyDescent="0.25">
      <c r="A2926" t="s">
        <v>1802</v>
      </c>
      <c r="B2926" s="31" t="s">
        <v>1803</v>
      </c>
      <c r="C2926">
        <v>3</v>
      </c>
      <c r="D2926">
        <v>1</v>
      </c>
      <c r="E2926" t="s">
        <v>382</v>
      </c>
      <c r="F2926" t="s">
        <v>464</v>
      </c>
      <c r="G2926" t="s">
        <v>1723</v>
      </c>
      <c r="H2926" t="s">
        <v>1800</v>
      </c>
      <c r="I2926">
        <v>59713</v>
      </c>
      <c r="J2926" s="19">
        <v>44278</v>
      </c>
      <c r="K2926" s="19">
        <v>44342</v>
      </c>
      <c r="L2926">
        <v>202105</v>
      </c>
      <c r="M2926" s="19">
        <v>44317</v>
      </c>
      <c r="N2926">
        <v>24616</v>
      </c>
      <c r="O2926" t="s">
        <v>1076</v>
      </c>
      <c r="P2926" t="s">
        <v>1804</v>
      </c>
      <c r="Q2926" t="s">
        <v>924</v>
      </c>
      <c r="R2926">
        <v>789717</v>
      </c>
      <c r="S2926" s="19">
        <v>44412</v>
      </c>
      <c r="T2926">
        <v>65219</v>
      </c>
      <c r="U2926" t="s">
        <v>356</v>
      </c>
      <c r="V2926" s="19">
        <v>44418</v>
      </c>
      <c r="W2926" t="s">
        <v>626</v>
      </c>
      <c r="X2926" t="s">
        <v>627</v>
      </c>
      <c r="Y2926" t="s">
        <v>379</v>
      </c>
      <c r="Z2926" t="s">
        <v>14</v>
      </c>
      <c r="AA2926" s="29">
        <v>-300</v>
      </c>
      <c r="AB2926">
        <v>0</v>
      </c>
      <c r="AC2926">
        <f t="shared" si="552"/>
        <v>2021</v>
      </c>
      <c r="AD2926">
        <f t="shared" si="553"/>
        <v>8</v>
      </c>
      <c r="AE2926">
        <f t="shared" si="554"/>
        <v>2021</v>
      </c>
      <c r="AF2926">
        <f t="shared" si="555"/>
        <v>3</v>
      </c>
      <c r="AG2926" t="str">
        <f>VLOOKUP(F2926,vlookup!$A$2:$E$660,2,0)</f>
        <v>Retained</v>
      </c>
      <c r="AH2926" t="str">
        <f>VLOOKUP(F2926,vlookup!$A$2:$E$660,3,0)</f>
        <v>Service Contract</v>
      </c>
      <c r="AI2926" t="str">
        <f>VLOOKUP(F2926,vlookup!$A$2:$E$660,4,0)</f>
        <v>Used Car Programs</v>
      </c>
      <c r="AJ2926" t="str">
        <f>VLOOKUP(F2926,vlookup!$A$2:$E$660,5,0)</f>
        <v>High Mileage</v>
      </c>
      <c r="AL2926">
        <f t="shared" si="556"/>
        <v>63</v>
      </c>
      <c r="AM2926">
        <f t="shared" si="557"/>
        <v>137</v>
      </c>
      <c r="AN2926">
        <f t="shared" si="558"/>
        <v>5506</v>
      </c>
      <c r="AO2926" t="str">
        <f t="shared" si="559"/>
        <v/>
      </c>
      <c r="AP2926" t="str">
        <f t="shared" si="560"/>
        <v/>
      </c>
      <c r="AQ2926" t="str">
        <f t="shared" si="561"/>
        <v/>
      </c>
      <c r="AR2926">
        <f t="shared" si="562"/>
        <v>-300</v>
      </c>
      <c r="AS2926" t="str">
        <f t="shared" si="563"/>
        <v>ZAGGG013598C21-3</v>
      </c>
      <c r="AT2926" t="str">
        <f>IFERROR(IF(VLOOKUP(Y2926,vlookup!$I$2:$J$9,1,0)=Y2926,VLOOKUP(Y2926,vlookup!$I$2:$J$9,2,0),PROPER(Y2926)),PROPER(Y2926))</f>
        <v>Rental</v>
      </c>
      <c r="AU2926" t="str">
        <f>IFERROR(IF(B2926=VLOOKUP(B2926,vlookup!$L$2:$L$10,1,0),"Yes","No"),"No")</f>
        <v>No</v>
      </c>
    </row>
    <row r="2927" spans="1:47" ht="14.45" customHeight="1" x14ac:dyDescent="0.25">
      <c r="A2927" t="s">
        <v>1810</v>
      </c>
      <c r="B2927" s="31" t="s">
        <v>1811</v>
      </c>
      <c r="C2927">
        <v>1</v>
      </c>
      <c r="D2927">
        <v>2</v>
      </c>
      <c r="E2927" t="s">
        <v>382</v>
      </c>
      <c r="F2927" t="s">
        <v>238</v>
      </c>
      <c r="G2927" t="s">
        <v>3714</v>
      </c>
      <c r="H2927" t="s">
        <v>3780</v>
      </c>
      <c r="I2927">
        <v>140550</v>
      </c>
      <c r="J2927" s="19">
        <v>42079</v>
      </c>
      <c r="K2927" s="19">
        <v>42094</v>
      </c>
      <c r="L2927">
        <v>201503</v>
      </c>
      <c r="M2927" s="19">
        <v>42064</v>
      </c>
      <c r="N2927">
        <v>24616</v>
      </c>
      <c r="O2927" t="s">
        <v>1076</v>
      </c>
      <c r="P2927" t="s">
        <v>3472</v>
      </c>
      <c r="Q2927" t="s">
        <v>924</v>
      </c>
      <c r="R2927" t="s">
        <v>3466</v>
      </c>
      <c r="S2927" s="19">
        <v>42195</v>
      </c>
      <c r="T2927">
        <v>145351</v>
      </c>
      <c r="U2927" t="s">
        <v>357</v>
      </c>
      <c r="V2927" s="19">
        <v>42201</v>
      </c>
      <c r="W2927" t="s">
        <v>3458</v>
      </c>
      <c r="X2927" t="s">
        <v>3459</v>
      </c>
      <c r="Y2927" t="s">
        <v>379</v>
      </c>
      <c r="Z2927" t="s">
        <v>14</v>
      </c>
      <c r="AA2927" s="29">
        <v>-30</v>
      </c>
      <c r="AB2927">
        <v>0</v>
      </c>
      <c r="AC2927">
        <f t="shared" si="552"/>
        <v>2015</v>
      </c>
      <c r="AD2927">
        <f t="shared" si="553"/>
        <v>7</v>
      </c>
      <c r="AE2927">
        <f t="shared" si="554"/>
        <v>2015</v>
      </c>
      <c r="AF2927">
        <f t="shared" si="555"/>
        <v>3</v>
      </c>
      <c r="AG2927" t="str">
        <f>VLOOKUP(F2927,vlookup!$A$2:$E$660,2,0)</f>
        <v>Retained</v>
      </c>
      <c r="AH2927" t="str">
        <f>VLOOKUP(F2927,vlookup!$A$2:$E$660,3,0)</f>
        <v>Service Contract</v>
      </c>
      <c r="AI2927" t="str">
        <f>VLOOKUP(F2927,vlookup!$A$2:$E$660,4,0)</f>
        <v>Used Car Programs</v>
      </c>
      <c r="AJ2927" t="str">
        <f>VLOOKUP(F2927,vlookup!$A$2:$E$660,5,0)</f>
        <v>High Mileage</v>
      </c>
      <c r="AL2927">
        <f t="shared" si="556"/>
        <v>15</v>
      </c>
      <c r="AM2927">
        <f t="shared" si="557"/>
        <v>120</v>
      </c>
      <c r="AN2927">
        <f t="shared" si="558"/>
        <v>4801</v>
      </c>
      <c r="AO2927" t="str">
        <f t="shared" si="559"/>
        <v/>
      </c>
      <c r="AP2927" t="str">
        <f t="shared" si="560"/>
        <v/>
      </c>
      <c r="AQ2927" t="str">
        <f t="shared" si="561"/>
        <v/>
      </c>
      <c r="AR2927">
        <f t="shared" si="562"/>
        <v>-30</v>
      </c>
      <c r="AS2927" t="str">
        <f t="shared" si="563"/>
        <v>70135902C5Y-1</v>
      </c>
      <c r="AT2927" t="str">
        <f>IFERROR(IF(VLOOKUP(Y2927,vlookup!$I$2:$J$9,1,0)=Y2927,VLOOKUP(Y2927,vlookup!$I$2:$J$9,2,0),PROPER(Y2927)),PROPER(Y2927))</f>
        <v>Rental</v>
      </c>
      <c r="AU2927" t="str">
        <f>IFERROR(IF(B2927=VLOOKUP(B2927,vlookup!$L$2:$L$10,1,0),"Yes","No"),"No")</f>
        <v>No</v>
      </c>
    </row>
    <row r="2928" spans="1:47" ht="14.45" customHeight="1" x14ac:dyDescent="0.25">
      <c r="A2928" t="s">
        <v>2743</v>
      </c>
      <c r="B2928" s="31" t="s">
        <v>2744</v>
      </c>
      <c r="C2928">
        <v>1</v>
      </c>
      <c r="D2928">
        <v>5</v>
      </c>
      <c r="E2928" t="s">
        <v>382</v>
      </c>
      <c r="F2928" t="s">
        <v>205</v>
      </c>
      <c r="G2928" t="s">
        <v>920</v>
      </c>
      <c r="H2928" t="s">
        <v>948</v>
      </c>
      <c r="I2928">
        <v>123322</v>
      </c>
      <c r="J2928" s="19">
        <v>42203</v>
      </c>
      <c r="K2928" s="19">
        <v>42216</v>
      </c>
      <c r="L2928">
        <v>201507</v>
      </c>
      <c r="M2928" s="19">
        <v>42186</v>
      </c>
      <c r="N2928">
        <v>24616</v>
      </c>
      <c r="O2928" t="s">
        <v>1076</v>
      </c>
      <c r="P2928" t="s">
        <v>3473</v>
      </c>
      <c r="Q2928" t="s">
        <v>924</v>
      </c>
      <c r="R2928" t="s">
        <v>3466</v>
      </c>
      <c r="S2928" s="19">
        <v>42255</v>
      </c>
      <c r="T2928">
        <v>123322</v>
      </c>
      <c r="U2928" t="s">
        <v>357</v>
      </c>
      <c r="V2928" s="19">
        <v>42271</v>
      </c>
      <c r="W2928" t="s">
        <v>626</v>
      </c>
      <c r="X2928" t="s">
        <v>627</v>
      </c>
      <c r="Y2928" t="s">
        <v>379</v>
      </c>
      <c r="Z2928" t="s">
        <v>14</v>
      </c>
      <c r="AA2928" s="29">
        <v>-180</v>
      </c>
      <c r="AB2928">
        <v>0</v>
      </c>
      <c r="AC2928">
        <f t="shared" si="552"/>
        <v>2015</v>
      </c>
      <c r="AD2928">
        <f t="shared" si="553"/>
        <v>9</v>
      </c>
      <c r="AE2928">
        <f t="shared" si="554"/>
        <v>2015</v>
      </c>
      <c r="AF2928">
        <f t="shared" si="555"/>
        <v>7</v>
      </c>
      <c r="AG2928" t="str">
        <f>VLOOKUP(F2928,vlookup!$A$2:$E$660,2,0)</f>
        <v>Retained</v>
      </c>
      <c r="AH2928" t="str">
        <f>VLOOKUP(F2928,vlookup!$A$2:$E$660,3,0)</f>
        <v>Service Contract</v>
      </c>
      <c r="AI2928" t="str">
        <f>VLOOKUP(F2928,vlookup!$A$2:$E$660,4,0)</f>
        <v>Used Car Programs</v>
      </c>
      <c r="AJ2928" t="str">
        <f>VLOOKUP(F2928,vlookup!$A$2:$E$660,5,0)</f>
        <v>High Mileage</v>
      </c>
      <c r="AL2928">
        <f t="shared" si="556"/>
        <v>13</v>
      </c>
      <c r="AM2928">
        <f t="shared" si="557"/>
        <v>66</v>
      </c>
      <c r="AN2928" t="str">
        <f t="shared" si="558"/>
        <v/>
      </c>
      <c r="AO2928" t="str">
        <f t="shared" si="559"/>
        <v/>
      </c>
      <c r="AP2928" t="str">
        <f t="shared" si="560"/>
        <v/>
      </c>
      <c r="AQ2928">
        <f t="shared" si="561"/>
        <v>-180</v>
      </c>
      <c r="AR2928" t="str">
        <f t="shared" si="562"/>
        <v/>
      </c>
      <c r="AS2928" t="str">
        <f t="shared" si="563"/>
        <v>9W447982G5-1</v>
      </c>
      <c r="AT2928" t="str">
        <f>IFERROR(IF(VLOOKUP(Y2928,vlookup!$I$2:$J$9,1,0)=Y2928,VLOOKUP(Y2928,vlookup!$I$2:$J$9,2,0),PROPER(Y2928)),PROPER(Y2928))</f>
        <v>Rental</v>
      </c>
      <c r="AU2928" t="str">
        <f>IFERROR(IF(B2928=VLOOKUP(B2928,vlookup!$L$2:$L$10,1,0),"Yes","No"),"No")</f>
        <v>No</v>
      </c>
    </row>
    <row r="2929" spans="1:47" ht="14.45" customHeight="1" x14ac:dyDescent="0.25">
      <c r="A2929" t="s">
        <v>3211</v>
      </c>
      <c r="B2929" s="31" t="s">
        <v>3212</v>
      </c>
      <c r="C2929">
        <v>1</v>
      </c>
      <c r="D2929">
        <v>1</v>
      </c>
      <c r="E2929" t="s">
        <v>382</v>
      </c>
      <c r="F2929" t="s">
        <v>205</v>
      </c>
      <c r="G2929" t="s">
        <v>950</v>
      </c>
      <c r="H2929" t="s">
        <v>3213</v>
      </c>
      <c r="I2929">
        <v>121298</v>
      </c>
      <c r="J2929" s="19">
        <v>41642</v>
      </c>
      <c r="K2929" s="19">
        <v>41670</v>
      </c>
      <c r="L2929">
        <v>201401</v>
      </c>
      <c r="M2929" s="19">
        <v>41640</v>
      </c>
      <c r="N2929">
        <v>24617</v>
      </c>
      <c r="O2929" t="s">
        <v>1070</v>
      </c>
      <c r="P2929" t="s">
        <v>1830</v>
      </c>
      <c r="Q2929" t="s">
        <v>924</v>
      </c>
      <c r="R2929">
        <v>17490</v>
      </c>
      <c r="S2929" s="19">
        <v>41927</v>
      </c>
      <c r="T2929">
        <v>135724</v>
      </c>
      <c r="U2929" t="s">
        <v>357</v>
      </c>
      <c r="V2929" s="19">
        <v>41936</v>
      </c>
      <c r="W2929" t="s">
        <v>1054</v>
      </c>
      <c r="X2929" t="s">
        <v>1055</v>
      </c>
      <c r="Y2929" t="s">
        <v>379</v>
      </c>
      <c r="Z2929" t="s">
        <v>14</v>
      </c>
      <c r="AA2929" s="29">
        <v>-150</v>
      </c>
      <c r="AB2929">
        <v>0</v>
      </c>
      <c r="AC2929">
        <f t="shared" si="552"/>
        <v>2014</v>
      </c>
      <c r="AD2929">
        <f t="shared" si="553"/>
        <v>10</v>
      </c>
      <c r="AE2929">
        <f t="shared" si="554"/>
        <v>2014</v>
      </c>
      <c r="AF2929">
        <f t="shared" si="555"/>
        <v>1</v>
      </c>
      <c r="AG2929" t="str">
        <f>VLOOKUP(F2929,vlookup!$A$2:$E$660,2,0)</f>
        <v>Retained</v>
      </c>
      <c r="AH2929" t="str">
        <f>VLOOKUP(F2929,vlookup!$A$2:$E$660,3,0)</f>
        <v>Service Contract</v>
      </c>
      <c r="AI2929" t="str">
        <f>VLOOKUP(F2929,vlookup!$A$2:$E$660,4,0)</f>
        <v>Used Car Programs</v>
      </c>
      <c r="AJ2929" t="str">
        <f>VLOOKUP(F2929,vlookup!$A$2:$E$660,5,0)</f>
        <v>High Mileage</v>
      </c>
      <c r="AL2929">
        <f t="shared" si="556"/>
        <v>28</v>
      </c>
      <c r="AM2929">
        <f t="shared" si="557"/>
        <v>291</v>
      </c>
      <c r="AN2929">
        <f t="shared" si="558"/>
        <v>14426</v>
      </c>
      <c r="AO2929" t="str">
        <f t="shared" si="559"/>
        <v/>
      </c>
      <c r="AP2929" t="str">
        <f t="shared" si="560"/>
        <v/>
      </c>
      <c r="AQ2929" t="str">
        <f t="shared" si="561"/>
        <v/>
      </c>
      <c r="AR2929">
        <f t="shared" si="562"/>
        <v>-150</v>
      </c>
      <c r="AS2929" t="str">
        <f t="shared" si="563"/>
        <v>7M300571A4-1</v>
      </c>
      <c r="AT2929" t="str">
        <f>IFERROR(IF(VLOOKUP(Y2929,vlookup!$I$2:$J$9,1,0)=Y2929,VLOOKUP(Y2929,vlookup!$I$2:$J$9,2,0),PROPER(Y2929)),PROPER(Y2929))</f>
        <v>Rental</v>
      </c>
      <c r="AU2929" t="str">
        <f>IFERROR(IF(B2929=VLOOKUP(B2929,vlookup!$L$2:$L$10,1,0),"Yes","No"),"No")</f>
        <v>No</v>
      </c>
    </row>
    <row r="2930" spans="1:47" ht="14.45" customHeight="1" x14ac:dyDescent="0.25">
      <c r="A2930" t="s">
        <v>1901</v>
      </c>
      <c r="B2930" s="31" t="s">
        <v>1902</v>
      </c>
      <c r="C2930">
        <v>3</v>
      </c>
      <c r="D2930">
        <v>1</v>
      </c>
      <c r="E2930" t="s">
        <v>382</v>
      </c>
      <c r="F2930" t="s">
        <v>464</v>
      </c>
      <c r="G2930" t="s">
        <v>12</v>
      </c>
      <c r="H2930" t="s">
        <v>1903</v>
      </c>
      <c r="I2930">
        <v>78126</v>
      </c>
      <c r="J2930" s="19">
        <v>44635</v>
      </c>
      <c r="K2930" s="19">
        <v>44684</v>
      </c>
      <c r="L2930">
        <v>202204</v>
      </c>
      <c r="M2930" s="19">
        <v>44652</v>
      </c>
      <c r="N2930">
        <v>24617</v>
      </c>
      <c r="O2930" t="s">
        <v>1070</v>
      </c>
      <c r="P2930" t="s">
        <v>1904</v>
      </c>
      <c r="Q2930" t="s">
        <v>925</v>
      </c>
      <c r="R2930">
        <v>43489</v>
      </c>
      <c r="S2930" s="19">
        <v>44988</v>
      </c>
      <c r="T2930">
        <v>91940</v>
      </c>
      <c r="U2930" t="s">
        <v>356</v>
      </c>
      <c r="V2930" s="19">
        <v>45015</v>
      </c>
      <c r="W2930" t="s">
        <v>626</v>
      </c>
      <c r="X2930" t="s">
        <v>627</v>
      </c>
      <c r="Y2930" t="s">
        <v>379</v>
      </c>
      <c r="Z2930" t="s">
        <v>14</v>
      </c>
      <c r="AA2930" s="29">
        <v>-210</v>
      </c>
      <c r="AB2930">
        <v>0</v>
      </c>
      <c r="AC2930">
        <f t="shared" si="552"/>
        <v>2023</v>
      </c>
      <c r="AD2930">
        <f t="shared" si="553"/>
        <v>3</v>
      </c>
      <c r="AE2930">
        <f t="shared" si="554"/>
        <v>2022</v>
      </c>
      <c r="AF2930">
        <f t="shared" si="555"/>
        <v>3</v>
      </c>
      <c r="AG2930" t="str">
        <f>VLOOKUP(F2930,vlookup!$A$2:$E$660,2,0)</f>
        <v>Retained</v>
      </c>
      <c r="AH2930" t="str">
        <f>VLOOKUP(F2930,vlookup!$A$2:$E$660,3,0)</f>
        <v>Service Contract</v>
      </c>
      <c r="AI2930" t="str">
        <f>VLOOKUP(F2930,vlookup!$A$2:$E$660,4,0)</f>
        <v>Used Car Programs</v>
      </c>
      <c r="AJ2930" t="str">
        <f>VLOOKUP(F2930,vlookup!$A$2:$E$660,5,0)</f>
        <v>High Mileage</v>
      </c>
      <c r="AL2930">
        <f t="shared" si="556"/>
        <v>48</v>
      </c>
      <c r="AM2930">
        <f t="shared" si="557"/>
        <v>375</v>
      </c>
      <c r="AN2930">
        <f t="shared" si="558"/>
        <v>13814</v>
      </c>
      <c r="AO2930" t="str">
        <f t="shared" si="559"/>
        <v/>
      </c>
      <c r="AP2930" t="str">
        <f t="shared" si="560"/>
        <v/>
      </c>
      <c r="AQ2930" t="str">
        <f t="shared" si="561"/>
        <v/>
      </c>
      <c r="AR2930">
        <f t="shared" si="562"/>
        <v>-210</v>
      </c>
      <c r="AS2930" t="str">
        <f t="shared" si="563"/>
        <v>ZAGFD512556C22-3</v>
      </c>
      <c r="AT2930" t="str">
        <f>IFERROR(IF(VLOOKUP(Y2930,vlookup!$I$2:$J$9,1,0)=Y2930,VLOOKUP(Y2930,vlookup!$I$2:$J$9,2,0),PROPER(Y2930)),PROPER(Y2930))</f>
        <v>Rental</v>
      </c>
      <c r="AU2930" t="str">
        <f>IFERROR(IF(B2930=VLOOKUP(B2930,vlookup!$L$2:$L$10,1,0),"Yes","No"),"No")</f>
        <v>No</v>
      </c>
    </row>
    <row r="2931" spans="1:47" ht="14.45" customHeight="1" x14ac:dyDescent="0.25">
      <c r="A2931" t="s">
        <v>1905</v>
      </c>
      <c r="B2931" s="31" t="s">
        <v>1906</v>
      </c>
      <c r="C2931">
        <v>1</v>
      </c>
      <c r="D2931">
        <v>1</v>
      </c>
      <c r="E2931" t="s">
        <v>382</v>
      </c>
      <c r="F2931" t="s">
        <v>60</v>
      </c>
      <c r="G2931" t="s">
        <v>1107</v>
      </c>
      <c r="H2931" t="s">
        <v>1162</v>
      </c>
      <c r="I2931">
        <v>148895</v>
      </c>
      <c r="J2931" s="19">
        <v>41599</v>
      </c>
      <c r="K2931" s="19">
        <v>41652</v>
      </c>
      <c r="L2931">
        <v>201401</v>
      </c>
      <c r="M2931" s="19">
        <v>41640</v>
      </c>
      <c r="N2931">
        <v>24617</v>
      </c>
      <c r="O2931" t="s">
        <v>1070</v>
      </c>
      <c r="P2931" t="s">
        <v>1260</v>
      </c>
      <c r="Q2931" t="s">
        <v>924</v>
      </c>
      <c r="R2931">
        <v>52090</v>
      </c>
      <c r="S2931" s="19">
        <v>41673</v>
      </c>
      <c r="T2931">
        <v>150558</v>
      </c>
      <c r="U2931" t="s">
        <v>357</v>
      </c>
      <c r="V2931" s="19">
        <v>41676</v>
      </c>
      <c r="W2931" t="s">
        <v>3458</v>
      </c>
      <c r="X2931" t="s">
        <v>3459</v>
      </c>
      <c r="Y2931" t="s">
        <v>379</v>
      </c>
      <c r="Z2931" t="s">
        <v>14</v>
      </c>
      <c r="AA2931" s="29">
        <v>-30</v>
      </c>
      <c r="AB2931">
        <v>0</v>
      </c>
      <c r="AC2931">
        <f t="shared" si="552"/>
        <v>2014</v>
      </c>
      <c r="AD2931">
        <f t="shared" si="553"/>
        <v>2</v>
      </c>
      <c r="AE2931">
        <f t="shared" si="554"/>
        <v>2013</v>
      </c>
      <c r="AF2931">
        <f t="shared" si="555"/>
        <v>11</v>
      </c>
      <c r="AG2931" t="str">
        <f>VLOOKUP(F2931,vlookup!$A$2:$E$660,2,0)</f>
        <v>Retained</v>
      </c>
      <c r="AH2931" t="str">
        <f>VLOOKUP(F2931,vlookup!$A$2:$E$660,3,0)</f>
        <v>Service Contract</v>
      </c>
      <c r="AI2931" t="str">
        <f>VLOOKUP(F2931,vlookup!$A$2:$E$660,4,0)</f>
        <v>Used Car Programs</v>
      </c>
      <c r="AJ2931" t="str">
        <f>VLOOKUP(F2931,vlookup!$A$2:$E$660,5,0)</f>
        <v>High Mileage</v>
      </c>
      <c r="AL2931">
        <f t="shared" si="556"/>
        <v>52</v>
      </c>
      <c r="AM2931">
        <f t="shared" si="557"/>
        <v>75</v>
      </c>
      <c r="AN2931">
        <f t="shared" si="558"/>
        <v>1663</v>
      </c>
      <c r="AO2931" t="str">
        <f t="shared" si="559"/>
        <v/>
      </c>
      <c r="AP2931" t="str">
        <f t="shared" si="560"/>
        <v/>
      </c>
      <c r="AQ2931">
        <f t="shared" si="561"/>
        <v>-30</v>
      </c>
      <c r="AR2931" t="str">
        <f t="shared" si="562"/>
        <v/>
      </c>
      <c r="AS2931" t="str">
        <f t="shared" si="563"/>
        <v>4PJ00779K3Y-1</v>
      </c>
      <c r="AT2931" t="str">
        <f>IFERROR(IF(VLOOKUP(Y2931,vlookup!$I$2:$J$9,1,0)=Y2931,VLOOKUP(Y2931,vlookup!$I$2:$J$9,2,0),PROPER(Y2931)),PROPER(Y2931))</f>
        <v>Rental</v>
      </c>
      <c r="AU2931" t="str">
        <f>IFERROR(IF(B2931=VLOOKUP(B2931,vlookup!$L$2:$L$10,1,0),"Yes","No"),"No")</f>
        <v>No</v>
      </c>
    </row>
    <row r="2932" spans="1:47" ht="14.45" customHeight="1" x14ac:dyDescent="0.25">
      <c r="A2932" t="s">
        <v>1912</v>
      </c>
      <c r="B2932" s="31" t="s">
        <v>1913</v>
      </c>
      <c r="C2932">
        <v>1</v>
      </c>
      <c r="D2932">
        <v>2</v>
      </c>
      <c r="E2932" t="s">
        <v>571</v>
      </c>
      <c r="F2932" t="s">
        <v>205</v>
      </c>
      <c r="G2932" t="s">
        <v>1107</v>
      </c>
      <c r="H2932" t="s">
        <v>3715</v>
      </c>
      <c r="I2932">
        <v>99298</v>
      </c>
      <c r="J2932" s="19">
        <v>41784</v>
      </c>
      <c r="K2932" s="19">
        <v>41814</v>
      </c>
      <c r="L2932">
        <v>201406</v>
      </c>
      <c r="M2932" s="19">
        <v>41791</v>
      </c>
      <c r="N2932">
        <v>24617</v>
      </c>
      <c r="O2932" t="s">
        <v>1070</v>
      </c>
      <c r="P2932" t="s">
        <v>3474</v>
      </c>
      <c r="Q2932" t="s">
        <v>924</v>
      </c>
      <c r="R2932" t="s">
        <v>569</v>
      </c>
      <c r="S2932" s="19">
        <v>41834</v>
      </c>
      <c r="T2932">
        <v>99663</v>
      </c>
      <c r="U2932" t="s">
        <v>357</v>
      </c>
      <c r="V2932" s="19">
        <v>41851</v>
      </c>
      <c r="W2932" t="s">
        <v>1054</v>
      </c>
      <c r="X2932" t="s">
        <v>1055</v>
      </c>
      <c r="Y2932" t="s">
        <v>379</v>
      </c>
      <c r="Z2932" t="s">
        <v>14</v>
      </c>
      <c r="AA2932" s="29">
        <v>-150</v>
      </c>
      <c r="AB2932">
        <v>0</v>
      </c>
      <c r="AC2932">
        <f t="shared" si="552"/>
        <v>2014</v>
      </c>
      <c r="AD2932">
        <f t="shared" si="553"/>
        <v>7</v>
      </c>
      <c r="AE2932">
        <f t="shared" si="554"/>
        <v>2014</v>
      </c>
      <c r="AF2932">
        <f t="shared" si="555"/>
        <v>5</v>
      </c>
      <c r="AG2932" t="str">
        <f>VLOOKUP(F2932,vlookup!$A$2:$E$660,2,0)</f>
        <v>Retained</v>
      </c>
      <c r="AH2932" t="str">
        <f>VLOOKUP(F2932,vlookup!$A$2:$E$660,3,0)</f>
        <v>Service Contract</v>
      </c>
      <c r="AI2932" t="str">
        <f>VLOOKUP(F2932,vlookup!$A$2:$E$660,4,0)</f>
        <v>Used Car Programs</v>
      </c>
      <c r="AJ2932" t="str">
        <f>VLOOKUP(F2932,vlookup!$A$2:$E$660,5,0)</f>
        <v>High Mileage</v>
      </c>
      <c r="AL2932">
        <f t="shared" si="556"/>
        <v>29</v>
      </c>
      <c r="AM2932">
        <f t="shared" si="557"/>
        <v>66</v>
      </c>
      <c r="AN2932">
        <f t="shared" si="558"/>
        <v>365</v>
      </c>
      <c r="AO2932" t="str">
        <f t="shared" si="559"/>
        <v/>
      </c>
      <c r="AP2932" t="str">
        <f t="shared" si="560"/>
        <v/>
      </c>
      <c r="AQ2932">
        <f t="shared" si="561"/>
        <v>-150</v>
      </c>
      <c r="AR2932" t="str">
        <f t="shared" si="562"/>
        <v/>
      </c>
      <c r="AS2932" t="str">
        <f t="shared" si="563"/>
        <v>5CN63868E4-1</v>
      </c>
      <c r="AT2932" t="str">
        <f>IFERROR(IF(VLOOKUP(Y2932,vlookup!$I$2:$J$9,1,0)=Y2932,VLOOKUP(Y2932,vlookup!$I$2:$J$9,2,0),PROPER(Y2932)),PROPER(Y2932))</f>
        <v>Rental</v>
      </c>
      <c r="AU2932" t="str">
        <f>IFERROR(IF(B2932=VLOOKUP(B2932,vlookup!$L$2:$L$10,1,0),"Yes","No"),"No")</f>
        <v>No</v>
      </c>
    </row>
    <row r="2933" spans="1:47" ht="14.45" customHeight="1" x14ac:dyDescent="0.25">
      <c r="A2933" t="s">
        <v>1973</v>
      </c>
      <c r="B2933" s="31" t="s">
        <v>1974</v>
      </c>
      <c r="C2933">
        <v>1</v>
      </c>
      <c r="D2933">
        <v>1</v>
      </c>
      <c r="E2933" t="s">
        <v>382</v>
      </c>
      <c r="F2933" t="s">
        <v>238</v>
      </c>
      <c r="G2933" t="s">
        <v>937</v>
      </c>
      <c r="H2933" t="s">
        <v>3788</v>
      </c>
      <c r="I2933">
        <v>127665</v>
      </c>
      <c r="J2933" s="19">
        <v>42443</v>
      </c>
      <c r="K2933" s="19">
        <v>42460</v>
      </c>
      <c r="L2933">
        <v>201603</v>
      </c>
      <c r="M2933" s="19">
        <v>42430</v>
      </c>
      <c r="N2933">
        <v>24616</v>
      </c>
      <c r="O2933" t="s">
        <v>1076</v>
      </c>
      <c r="P2933" t="s">
        <v>1975</v>
      </c>
      <c r="Q2933" t="s">
        <v>924</v>
      </c>
      <c r="R2933">
        <v>58886</v>
      </c>
      <c r="S2933" s="19">
        <v>42760</v>
      </c>
      <c r="T2933">
        <v>136337</v>
      </c>
      <c r="U2933" t="s">
        <v>357</v>
      </c>
      <c r="V2933" s="19">
        <v>42817</v>
      </c>
      <c r="W2933" t="s">
        <v>3461</v>
      </c>
      <c r="X2933" t="s">
        <v>3462</v>
      </c>
      <c r="Y2933" t="s">
        <v>379</v>
      </c>
      <c r="Z2933" t="s">
        <v>14</v>
      </c>
      <c r="AA2933" s="29">
        <v>-120</v>
      </c>
      <c r="AB2933">
        <v>0</v>
      </c>
      <c r="AC2933">
        <f t="shared" si="552"/>
        <v>2017</v>
      </c>
      <c r="AD2933">
        <f t="shared" si="553"/>
        <v>3</v>
      </c>
      <c r="AE2933">
        <f t="shared" si="554"/>
        <v>2016</v>
      </c>
      <c r="AF2933">
        <f t="shared" si="555"/>
        <v>3</v>
      </c>
      <c r="AG2933" t="str">
        <f>VLOOKUP(F2933,vlookup!$A$2:$E$660,2,0)</f>
        <v>Retained</v>
      </c>
      <c r="AH2933" t="str">
        <f>VLOOKUP(F2933,vlookup!$A$2:$E$660,3,0)</f>
        <v>Service Contract</v>
      </c>
      <c r="AI2933" t="str">
        <f>VLOOKUP(F2933,vlookup!$A$2:$E$660,4,0)</f>
        <v>Used Car Programs</v>
      </c>
      <c r="AJ2933" t="str">
        <f>VLOOKUP(F2933,vlookup!$A$2:$E$660,5,0)</f>
        <v>High Mileage</v>
      </c>
      <c r="AL2933">
        <f t="shared" si="556"/>
        <v>17</v>
      </c>
      <c r="AM2933">
        <f t="shared" si="557"/>
        <v>369</v>
      </c>
      <c r="AN2933">
        <f t="shared" si="558"/>
        <v>8672</v>
      </c>
      <c r="AO2933" t="str">
        <f t="shared" si="559"/>
        <v/>
      </c>
      <c r="AP2933" t="str">
        <f t="shared" si="560"/>
        <v/>
      </c>
      <c r="AQ2933" t="str">
        <f t="shared" si="561"/>
        <v/>
      </c>
      <c r="AR2933">
        <f t="shared" si="562"/>
        <v>-120</v>
      </c>
      <c r="AS2933" t="str">
        <f t="shared" si="563"/>
        <v>4D026801C6Y-1</v>
      </c>
      <c r="AT2933" t="str">
        <f>IFERROR(IF(VLOOKUP(Y2933,vlookup!$I$2:$J$9,1,0)=Y2933,VLOOKUP(Y2933,vlookup!$I$2:$J$9,2,0),PROPER(Y2933)),PROPER(Y2933))</f>
        <v>Rental</v>
      </c>
      <c r="AU2933" t="str">
        <f>IFERROR(IF(B2933=VLOOKUP(B2933,vlookup!$L$2:$L$10,1,0),"Yes","No"),"No")</f>
        <v>No</v>
      </c>
    </row>
    <row r="2934" spans="1:47" ht="14.45" customHeight="1" x14ac:dyDescent="0.25">
      <c r="A2934" t="s">
        <v>2523</v>
      </c>
      <c r="B2934" s="31" t="s">
        <v>2524</v>
      </c>
      <c r="C2934">
        <v>1</v>
      </c>
      <c r="D2934">
        <v>3</v>
      </c>
      <c r="E2934" t="s">
        <v>571</v>
      </c>
      <c r="F2934" t="s">
        <v>464</v>
      </c>
      <c r="G2934" t="s">
        <v>40</v>
      </c>
      <c r="H2934" t="s">
        <v>955</v>
      </c>
      <c r="I2934">
        <v>43687</v>
      </c>
      <c r="J2934" s="19">
        <v>44619</v>
      </c>
      <c r="K2934" s="19">
        <v>44650</v>
      </c>
      <c r="L2934">
        <v>202203</v>
      </c>
      <c r="M2934" s="19">
        <v>44621</v>
      </c>
      <c r="N2934">
        <v>24616</v>
      </c>
      <c r="O2934" t="s">
        <v>1076</v>
      </c>
      <c r="P2934" t="s">
        <v>3475</v>
      </c>
      <c r="Q2934" t="s">
        <v>924</v>
      </c>
      <c r="R2934" t="s">
        <v>544</v>
      </c>
      <c r="S2934" s="19">
        <v>44791</v>
      </c>
      <c r="T2934">
        <v>49373</v>
      </c>
      <c r="U2934" t="s">
        <v>357</v>
      </c>
      <c r="V2934" s="19">
        <v>44797</v>
      </c>
      <c r="W2934" t="s">
        <v>1054</v>
      </c>
      <c r="X2934" t="s">
        <v>1055</v>
      </c>
      <c r="Y2934" t="s">
        <v>379</v>
      </c>
      <c r="Z2934" t="s">
        <v>14</v>
      </c>
      <c r="AA2934" s="29">
        <v>-150</v>
      </c>
      <c r="AB2934">
        <v>0</v>
      </c>
      <c r="AC2934">
        <f t="shared" si="552"/>
        <v>2022</v>
      </c>
      <c r="AD2934">
        <f t="shared" si="553"/>
        <v>8</v>
      </c>
      <c r="AE2934">
        <f t="shared" si="554"/>
        <v>2022</v>
      </c>
      <c r="AF2934">
        <f t="shared" si="555"/>
        <v>2</v>
      </c>
      <c r="AG2934" t="str">
        <f>VLOOKUP(F2934,vlookup!$A$2:$E$660,2,0)</f>
        <v>Retained</v>
      </c>
      <c r="AH2934" t="str">
        <f>VLOOKUP(F2934,vlookup!$A$2:$E$660,3,0)</f>
        <v>Service Contract</v>
      </c>
      <c r="AI2934" t="str">
        <f>VLOOKUP(F2934,vlookup!$A$2:$E$660,4,0)</f>
        <v>Used Car Programs</v>
      </c>
      <c r="AJ2934" t="str">
        <f>VLOOKUP(F2934,vlookup!$A$2:$E$660,5,0)</f>
        <v>High Mileage</v>
      </c>
      <c r="AL2934">
        <f t="shared" si="556"/>
        <v>33</v>
      </c>
      <c r="AM2934">
        <f t="shared" si="557"/>
        <v>177</v>
      </c>
      <c r="AN2934">
        <f t="shared" si="558"/>
        <v>5686</v>
      </c>
      <c r="AO2934" t="str">
        <f t="shared" si="559"/>
        <v/>
      </c>
      <c r="AP2934" t="str">
        <f t="shared" si="560"/>
        <v/>
      </c>
      <c r="AQ2934" t="str">
        <f t="shared" si="561"/>
        <v/>
      </c>
      <c r="AR2934">
        <f t="shared" si="562"/>
        <v>-150</v>
      </c>
      <c r="AS2934" t="str">
        <f t="shared" si="563"/>
        <v>ZAGDE549921B22-1</v>
      </c>
      <c r="AT2934" t="str">
        <f>IFERROR(IF(VLOOKUP(Y2934,vlookup!$I$2:$J$9,1,0)=Y2934,VLOOKUP(Y2934,vlookup!$I$2:$J$9,2,0),PROPER(Y2934)),PROPER(Y2934))</f>
        <v>Rental</v>
      </c>
      <c r="AU2934" t="str">
        <f>IFERROR(IF(B2934=VLOOKUP(B2934,vlookup!$L$2:$L$10,1,0),"Yes","No"),"No")</f>
        <v>No</v>
      </c>
    </row>
    <row r="2935" spans="1:47" ht="14.45" customHeight="1" x14ac:dyDescent="0.25">
      <c r="A2935" t="s">
        <v>1236</v>
      </c>
      <c r="B2935" s="31" t="s">
        <v>3582</v>
      </c>
      <c r="C2935">
        <v>1</v>
      </c>
      <c r="D2935">
        <v>1</v>
      </c>
      <c r="E2935" t="s">
        <v>382</v>
      </c>
      <c r="F2935" t="s">
        <v>205</v>
      </c>
      <c r="G2935" t="s">
        <v>388</v>
      </c>
      <c r="H2935" t="s">
        <v>3728</v>
      </c>
      <c r="I2935">
        <v>150774</v>
      </c>
      <c r="J2935" s="19">
        <v>41910</v>
      </c>
      <c r="K2935" s="19">
        <v>41943</v>
      </c>
      <c r="L2935">
        <v>201410</v>
      </c>
      <c r="M2935" s="19">
        <v>41913</v>
      </c>
      <c r="N2935">
        <v>24616</v>
      </c>
      <c r="O2935" t="s">
        <v>1076</v>
      </c>
      <c r="P2935" t="s">
        <v>3729</v>
      </c>
      <c r="Q2935" t="s">
        <v>930</v>
      </c>
      <c r="R2935">
        <v>672402</v>
      </c>
      <c r="S2935" s="19">
        <v>42058</v>
      </c>
      <c r="T2935">
        <v>168772</v>
      </c>
      <c r="U2935" t="s">
        <v>357</v>
      </c>
      <c r="V2935" s="19">
        <v>42079</v>
      </c>
      <c r="W2935" t="s">
        <v>2836</v>
      </c>
      <c r="X2935" t="s">
        <v>2837</v>
      </c>
      <c r="Y2935" t="s">
        <v>13</v>
      </c>
      <c r="Z2935" t="s">
        <v>369</v>
      </c>
      <c r="AA2935" s="29">
        <v>-75.06</v>
      </c>
      <c r="AB2935">
        <v>0</v>
      </c>
      <c r="AC2935">
        <f t="shared" si="552"/>
        <v>2015</v>
      </c>
      <c r="AD2935">
        <f t="shared" si="553"/>
        <v>3</v>
      </c>
      <c r="AE2935">
        <f t="shared" si="554"/>
        <v>2014</v>
      </c>
      <c r="AF2935">
        <f t="shared" si="555"/>
        <v>9</v>
      </c>
      <c r="AG2935" t="str">
        <f>VLOOKUP(F2935,vlookup!$A$2:$E$660,2,0)</f>
        <v>Retained</v>
      </c>
      <c r="AH2935" t="str">
        <f>VLOOKUP(F2935,vlookup!$A$2:$E$660,3,0)</f>
        <v>Service Contract</v>
      </c>
      <c r="AI2935" t="str">
        <f>VLOOKUP(F2935,vlookup!$A$2:$E$660,4,0)</f>
        <v>Used Car Programs</v>
      </c>
      <c r="AJ2935" t="str">
        <f>VLOOKUP(F2935,vlookup!$A$2:$E$660,5,0)</f>
        <v>High Mileage</v>
      </c>
      <c r="AL2935">
        <f t="shared" si="556"/>
        <v>33</v>
      </c>
      <c r="AM2935">
        <f t="shared" si="557"/>
        <v>168</v>
      </c>
      <c r="AN2935">
        <f t="shared" si="558"/>
        <v>17998</v>
      </c>
      <c r="AO2935" t="str">
        <f t="shared" si="559"/>
        <v/>
      </c>
      <c r="AP2935" t="str">
        <f t="shared" si="560"/>
        <v/>
      </c>
      <c r="AQ2935" t="str">
        <f t="shared" si="561"/>
        <v/>
      </c>
      <c r="AR2935">
        <f t="shared" si="562"/>
        <v>-75.06</v>
      </c>
      <c r="AS2935" t="str">
        <f t="shared" si="563"/>
        <v>102108913-1</v>
      </c>
      <c r="AT2935" t="str">
        <f>IFERROR(IF(VLOOKUP(Y2935,vlookup!$I$2:$J$9,1,0)=Y2935,VLOOKUP(Y2935,vlookup!$I$2:$J$9,2,0),PROPER(Y2935)),PROPER(Y2935))</f>
        <v>Sales Tax</v>
      </c>
      <c r="AU2935" t="str">
        <f>IFERROR(IF(B2935=VLOOKUP(B2935,vlookup!$L$2:$L$10,1,0),"Yes","No"),"No")</f>
        <v>No</v>
      </c>
    </row>
    <row r="2936" spans="1:47" ht="14.45" customHeight="1" x14ac:dyDescent="0.25">
      <c r="A2936" t="s">
        <v>1265</v>
      </c>
      <c r="B2936" s="31" t="s">
        <v>1266</v>
      </c>
      <c r="C2936">
        <v>2</v>
      </c>
      <c r="D2936">
        <v>1</v>
      </c>
      <c r="E2936" t="s">
        <v>382</v>
      </c>
      <c r="F2936" t="s">
        <v>464</v>
      </c>
      <c r="G2936" t="s">
        <v>388</v>
      </c>
      <c r="H2936" t="s">
        <v>1267</v>
      </c>
      <c r="I2936">
        <v>98459</v>
      </c>
      <c r="J2936" s="19">
        <v>43469</v>
      </c>
      <c r="K2936" s="19">
        <v>43538</v>
      </c>
      <c r="L2936">
        <v>201903</v>
      </c>
      <c r="M2936" s="19">
        <v>43525</v>
      </c>
      <c r="N2936">
        <v>24617</v>
      </c>
      <c r="O2936" t="s">
        <v>1070</v>
      </c>
      <c r="P2936" t="s">
        <v>3731</v>
      </c>
      <c r="Q2936" t="s">
        <v>924</v>
      </c>
      <c r="R2936">
        <v>883310</v>
      </c>
      <c r="S2936" s="19">
        <v>43833</v>
      </c>
      <c r="T2936">
        <v>102928</v>
      </c>
      <c r="U2936" t="s">
        <v>356</v>
      </c>
      <c r="V2936" s="19">
        <v>43858</v>
      </c>
      <c r="W2936" t="s">
        <v>982</v>
      </c>
      <c r="X2936" t="s">
        <v>983</v>
      </c>
      <c r="Y2936" t="s">
        <v>13</v>
      </c>
      <c r="Z2936" t="s">
        <v>582</v>
      </c>
      <c r="AA2936" s="29">
        <v>-94.93</v>
      </c>
      <c r="AB2936">
        <v>0</v>
      </c>
      <c r="AC2936">
        <f t="shared" si="552"/>
        <v>2020</v>
      </c>
      <c r="AD2936">
        <f t="shared" si="553"/>
        <v>1</v>
      </c>
      <c r="AE2936">
        <f t="shared" si="554"/>
        <v>2019</v>
      </c>
      <c r="AF2936">
        <f t="shared" si="555"/>
        <v>1</v>
      </c>
      <c r="AG2936" t="str">
        <f>VLOOKUP(F2936,vlookup!$A$2:$E$660,2,0)</f>
        <v>Retained</v>
      </c>
      <c r="AH2936" t="str">
        <f>VLOOKUP(F2936,vlookup!$A$2:$E$660,3,0)</f>
        <v>Service Contract</v>
      </c>
      <c r="AI2936" t="str">
        <f>VLOOKUP(F2936,vlookup!$A$2:$E$660,4,0)</f>
        <v>Used Car Programs</v>
      </c>
      <c r="AJ2936" t="str">
        <f>VLOOKUP(F2936,vlookup!$A$2:$E$660,5,0)</f>
        <v>High Mileage</v>
      </c>
      <c r="AL2936">
        <f t="shared" si="556"/>
        <v>70</v>
      </c>
      <c r="AM2936">
        <f t="shared" si="557"/>
        <v>384</v>
      </c>
      <c r="AN2936">
        <f t="shared" si="558"/>
        <v>4469</v>
      </c>
      <c r="AO2936" t="str">
        <f t="shared" si="559"/>
        <v/>
      </c>
      <c r="AP2936" t="str">
        <f t="shared" si="560"/>
        <v/>
      </c>
      <c r="AQ2936" t="str">
        <f t="shared" si="561"/>
        <v/>
      </c>
      <c r="AR2936">
        <f t="shared" si="562"/>
        <v>-94.93</v>
      </c>
      <c r="AS2936" t="str">
        <f t="shared" si="563"/>
        <v>BEB06433A9-2</v>
      </c>
      <c r="AT2936" t="str">
        <f>IFERROR(IF(VLOOKUP(Y2936,vlookup!$I$2:$J$9,1,0)=Y2936,VLOOKUP(Y2936,vlookup!$I$2:$J$9,2,0),PROPER(Y2936)),PROPER(Y2936))</f>
        <v>Sales Tax</v>
      </c>
      <c r="AU2936" t="str">
        <f>IFERROR(IF(B2936=VLOOKUP(B2936,vlookup!$L$2:$L$10,1,0),"Yes","No"),"No")</f>
        <v>No</v>
      </c>
    </row>
    <row r="2937" spans="1:47" ht="14.45" customHeight="1" x14ac:dyDescent="0.25">
      <c r="A2937" t="s">
        <v>1265</v>
      </c>
      <c r="B2937" s="31" t="s">
        <v>1266</v>
      </c>
      <c r="C2937">
        <v>2</v>
      </c>
      <c r="D2937">
        <v>1</v>
      </c>
      <c r="E2937" t="s">
        <v>382</v>
      </c>
      <c r="F2937" t="s">
        <v>464</v>
      </c>
      <c r="G2937" t="s">
        <v>388</v>
      </c>
      <c r="H2937" t="s">
        <v>1267</v>
      </c>
      <c r="I2937">
        <v>98459</v>
      </c>
      <c r="J2937" s="19">
        <v>43469</v>
      </c>
      <c r="K2937" s="19">
        <v>43538</v>
      </c>
      <c r="L2937">
        <v>201903</v>
      </c>
      <c r="M2937" s="19">
        <v>43525</v>
      </c>
      <c r="N2937">
        <v>24617</v>
      </c>
      <c r="O2937" t="s">
        <v>1070</v>
      </c>
      <c r="P2937" t="s">
        <v>3731</v>
      </c>
      <c r="Q2937" t="s">
        <v>924</v>
      </c>
      <c r="R2937">
        <v>883310</v>
      </c>
      <c r="S2937" s="19">
        <v>43833</v>
      </c>
      <c r="T2937">
        <v>102928</v>
      </c>
      <c r="U2937" t="s">
        <v>356</v>
      </c>
      <c r="V2937" s="19">
        <v>43858</v>
      </c>
      <c r="W2937" t="s">
        <v>3311</v>
      </c>
      <c r="X2937" t="s">
        <v>3312</v>
      </c>
      <c r="Y2937" t="s">
        <v>13</v>
      </c>
      <c r="Z2937" t="s">
        <v>364</v>
      </c>
      <c r="AA2937" s="29">
        <v>-1.38</v>
      </c>
      <c r="AB2937">
        <v>0</v>
      </c>
      <c r="AC2937">
        <f t="shared" si="552"/>
        <v>2020</v>
      </c>
      <c r="AD2937">
        <f t="shared" si="553"/>
        <v>1</v>
      </c>
      <c r="AE2937">
        <f t="shared" si="554"/>
        <v>2019</v>
      </c>
      <c r="AF2937">
        <f t="shared" si="555"/>
        <v>1</v>
      </c>
      <c r="AG2937" t="str">
        <f>VLOOKUP(F2937,vlookup!$A$2:$E$660,2,0)</f>
        <v>Retained</v>
      </c>
      <c r="AH2937" t="str">
        <f>VLOOKUP(F2937,vlookup!$A$2:$E$660,3,0)</f>
        <v>Service Contract</v>
      </c>
      <c r="AI2937" t="str">
        <f>VLOOKUP(F2937,vlookup!$A$2:$E$660,4,0)</f>
        <v>Used Car Programs</v>
      </c>
      <c r="AJ2937" t="str">
        <f>VLOOKUP(F2937,vlookup!$A$2:$E$660,5,0)</f>
        <v>High Mileage</v>
      </c>
      <c r="AL2937">
        <f t="shared" si="556"/>
        <v>70</v>
      </c>
      <c r="AM2937">
        <f t="shared" si="557"/>
        <v>384</v>
      </c>
      <c r="AN2937">
        <f t="shared" si="558"/>
        <v>4469</v>
      </c>
      <c r="AO2937" t="str">
        <f t="shared" si="559"/>
        <v/>
      </c>
      <c r="AP2937" t="str">
        <f t="shared" si="560"/>
        <v/>
      </c>
      <c r="AQ2937" t="str">
        <f t="shared" si="561"/>
        <v/>
      </c>
      <c r="AR2937">
        <f t="shared" si="562"/>
        <v>-1.38</v>
      </c>
      <c r="AS2937" t="str">
        <f t="shared" si="563"/>
        <v>BEB06433A9-2</v>
      </c>
      <c r="AT2937" t="str">
        <f>IFERROR(IF(VLOOKUP(Y2937,vlookup!$I$2:$J$9,1,0)=Y2937,VLOOKUP(Y2937,vlookup!$I$2:$J$9,2,0),PROPER(Y2937)),PROPER(Y2937))</f>
        <v>Sales Tax</v>
      </c>
      <c r="AU2937" t="str">
        <f>IFERROR(IF(B2937=VLOOKUP(B2937,vlookup!$L$2:$L$10,1,0),"Yes","No"),"No")</f>
        <v>No</v>
      </c>
    </row>
    <row r="2938" spans="1:47" ht="14.45" customHeight="1" x14ac:dyDescent="0.25">
      <c r="A2938" t="s">
        <v>1265</v>
      </c>
      <c r="B2938" s="31" t="s">
        <v>1266</v>
      </c>
      <c r="C2938">
        <v>2</v>
      </c>
      <c r="D2938">
        <v>1</v>
      </c>
      <c r="E2938" t="s">
        <v>382</v>
      </c>
      <c r="F2938" t="s">
        <v>464</v>
      </c>
      <c r="G2938" t="s">
        <v>388</v>
      </c>
      <c r="H2938" t="s">
        <v>1267</v>
      </c>
      <c r="I2938">
        <v>98459</v>
      </c>
      <c r="J2938" s="19">
        <v>43469</v>
      </c>
      <c r="K2938" s="19">
        <v>43538</v>
      </c>
      <c r="L2938">
        <v>201903</v>
      </c>
      <c r="M2938" s="19">
        <v>43525</v>
      </c>
      <c r="N2938">
        <v>24617</v>
      </c>
      <c r="O2938" t="s">
        <v>1070</v>
      </c>
      <c r="P2938" t="s">
        <v>3731</v>
      </c>
      <c r="Q2938" t="s">
        <v>924</v>
      </c>
      <c r="R2938">
        <v>883310</v>
      </c>
      <c r="S2938" s="19">
        <v>43833</v>
      </c>
      <c r="T2938">
        <v>102928</v>
      </c>
      <c r="U2938" t="s">
        <v>356</v>
      </c>
      <c r="V2938" s="19">
        <v>43858</v>
      </c>
      <c r="W2938" t="s">
        <v>1026</v>
      </c>
      <c r="X2938" t="s">
        <v>1027</v>
      </c>
      <c r="Y2938" t="s">
        <v>13</v>
      </c>
      <c r="Z2938" t="s">
        <v>364</v>
      </c>
      <c r="AA2938" s="29">
        <v>-1.42</v>
      </c>
      <c r="AB2938">
        <v>0</v>
      </c>
      <c r="AC2938">
        <f t="shared" si="552"/>
        <v>2020</v>
      </c>
      <c r="AD2938">
        <f t="shared" si="553"/>
        <v>1</v>
      </c>
      <c r="AE2938">
        <f t="shared" si="554"/>
        <v>2019</v>
      </c>
      <c r="AF2938">
        <f t="shared" si="555"/>
        <v>1</v>
      </c>
      <c r="AG2938" t="str">
        <f>VLOOKUP(F2938,vlookup!$A$2:$E$660,2,0)</f>
        <v>Retained</v>
      </c>
      <c r="AH2938" t="str">
        <f>VLOOKUP(F2938,vlookup!$A$2:$E$660,3,0)</f>
        <v>Service Contract</v>
      </c>
      <c r="AI2938" t="str">
        <f>VLOOKUP(F2938,vlookup!$A$2:$E$660,4,0)</f>
        <v>Used Car Programs</v>
      </c>
      <c r="AJ2938" t="str">
        <f>VLOOKUP(F2938,vlookup!$A$2:$E$660,5,0)</f>
        <v>High Mileage</v>
      </c>
      <c r="AL2938">
        <f t="shared" si="556"/>
        <v>70</v>
      </c>
      <c r="AM2938">
        <f t="shared" si="557"/>
        <v>384</v>
      </c>
      <c r="AN2938">
        <f t="shared" si="558"/>
        <v>4469</v>
      </c>
      <c r="AO2938" t="str">
        <f t="shared" si="559"/>
        <v/>
      </c>
      <c r="AP2938" t="str">
        <f t="shared" si="560"/>
        <v/>
      </c>
      <c r="AQ2938" t="str">
        <f t="shared" si="561"/>
        <v/>
      </c>
      <c r="AR2938">
        <f t="shared" si="562"/>
        <v>-1.42</v>
      </c>
      <c r="AS2938" t="str">
        <f t="shared" si="563"/>
        <v>BEB06433A9-2</v>
      </c>
      <c r="AT2938" t="str">
        <f>IFERROR(IF(VLOOKUP(Y2938,vlookup!$I$2:$J$9,1,0)=Y2938,VLOOKUP(Y2938,vlookup!$I$2:$J$9,2,0),PROPER(Y2938)),PROPER(Y2938))</f>
        <v>Sales Tax</v>
      </c>
      <c r="AU2938" t="str">
        <f>IFERROR(IF(B2938=VLOOKUP(B2938,vlookup!$L$2:$L$10,1,0),"Yes","No"),"No")</f>
        <v>No</v>
      </c>
    </row>
    <row r="2939" spans="1:47" ht="14.45" customHeight="1" x14ac:dyDescent="0.25">
      <c r="A2939" t="s">
        <v>1288</v>
      </c>
      <c r="B2939" s="31" t="s">
        <v>1289</v>
      </c>
      <c r="C2939">
        <v>3</v>
      </c>
      <c r="D2939">
        <v>1</v>
      </c>
      <c r="E2939" t="s">
        <v>382</v>
      </c>
      <c r="F2939" t="s">
        <v>238</v>
      </c>
      <c r="G2939" t="s">
        <v>388</v>
      </c>
      <c r="H2939" t="s">
        <v>932</v>
      </c>
      <c r="I2939">
        <v>148022</v>
      </c>
      <c r="J2939" s="19">
        <v>42082</v>
      </c>
      <c r="K2939" s="19">
        <v>42124</v>
      </c>
      <c r="L2939">
        <v>201504</v>
      </c>
      <c r="M2939" s="19">
        <v>42095</v>
      </c>
      <c r="N2939">
        <v>24616</v>
      </c>
      <c r="O2939" t="s">
        <v>1076</v>
      </c>
      <c r="P2939" t="s">
        <v>1291</v>
      </c>
      <c r="Q2939" t="s">
        <v>924</v>
      </c>
      <c r="R2939" t="s">
        <v>1021</v>
      </c>
      <c r="S2939" s="19">
        <v>42365</v>
      </c>
      <c r="T2939">
        <v>155323</v>
      </c>
      <c r="U2939" t="s">
        <v>357</v>
      </c>
      <c r="V2939" s="19">
        <v>42377</v>
      </c>
      <c r="W2939" t="s">
        <v>372</v>
      </c>
      <c r="X2939" t="s">
        <v>373</v>
      </c>
      <c r="Y2939" t="s">
        <v>13</v>
      </c>
      <c r="Z2939" t="s">
        <v>369</v>
      </c>
      <c r="AA2939" s="29">
        <v>-4.3</v>
      </c>
      <c r="AB2939">
        <v>0</v>
      </c>
      <c r="AC2939">
        <f t="shared" si="552"/>
        <v>2016</v>
      </c>
      <c r="AD2939">
        <f t="shared" si="553"/>
        <v>1</v>
      </c>
      <c r="AE2939">
        <f t="shared" si="554"/>
        <v>2015</v>
      </c>
      <c r="AF2939">
        <f t="shared" si="555"/>
        <v>3</v>
      </c>
      <c r="AG2939" t="str">
        <f>VLOOKUP(F2939,vlookup!$A$2:$E$660,2,0)</f>
        <v>Retained</v>
      </c>
      <c r="AH2939" t="str">
        <f>VLOOKUP(F2939,vlookup!$A$2:$E$660,3,0)</f>
        <v>Service Contract</v>
      </c>
      <c r="AI2939" t="str">
        <f>VLOOKUP(F2939,vlookup!$A$2:$E$660,4,0)</f>
        <v>Used Car Programs</v>
      </c>
      <c r="AJ2939" t="str">
        <f>VLOOKUP(F2939,vlookup!$A$2:$E$660,5,0)</f>
        <v>High Mileage</v>
      </c>
      <c r="AL2939">
        <f t="shared" si="556"/>
        <v>41</v>
      </c>
      <c r="AM2939">
        <f t="shared" si="557"/>
        <v>289</v>
      </c>
      <c r="AN2939">
        <f t="shared" si="558"/>
        <v>7301</v>
      </c>
      <c r="AO2939" t="str">
        <f t="shared" si="559"/>
        <v/>
      </c>
      <c r="AP2939" t="str">
        <f t="shared" si="560"/>
        <v/>
      </c>
      <c r="AQ2939" t="str">
        <f t="shared" si="561"/>
        <v/>
      </c>
      <c r="AR2939">
        <f t="shared" si="562"/>
        <v>-4.3</v>
      </c>
      <c r="AS2939" t="str">
        <f t="shared" si="563"/>
        <v>5KE95622C5Y-3</v>
      </c>
      <c r="AT2939" t="str">
        <f>IFERROR(IF(VLOOKUP(Y2939,vlookup!$I$2:$J$9,1,0)=Y2939,VLOOKUP(Y2939,vlookup!$I$2:$J$9,2,0),PROPER(Y2939)),PROPER(Y2939))</f>
        <v>Sales Tax</v>
      </c>
      <c r="AU2939" t="str">
        <f>IFERROR(IF(B2939=VLOOKUP(B2939,vlookup!$L$2:$L$10,1,0),"Yes","No"),"No")</f>
        <v>No</v>
      </c>
    </row>
    <row r="2940" spans="1:47" ht="14.45" customHeight="1" x14ac:dyDescent="0.25">
      <c r="A2940" t="s">
        <v>1288</v>
      </c>
      <c r="B2940" s="31" t="s">
        <v>1289</v>
      </c>
      <c r="C2940">
        <v>3</v>
      </c>
      <c r="D2940">
        <v>1</v>
      </c>
      <c r="E2940" t="s">
        <v>382</v>
      </c>
      <c r="F2940" t="s">
        <v>238</v>
      </c>
      <c r="G2940" t="s">
        <v>388</v>
      </c>
      <c r="H2940" t="s">
        <v>932</v>
      </c>
      <c r="I2940">
        <v>148022</v>
      </c>
      <c r="J2940" s="19">
        <v>42082</v>
      </c>
      <c r="K2940" s="19">
        <v>42124</v>
      </c>
      <c r="L2940">
        <v>201504</v>
      </c>
      <c r="M2940" s="19">
        <v>42095</v>
      </c>
      <c r="N2940">
        <v>24616</v>
      </c>
      <c r="O2940" t="s">
        <v>1076</v>
      </c>
      <c r="P2940" t="s">
        <v>1291</v>
      </c>
      <c r="Q2940" t="s">
        <v>924</v>
      </c>
      <c r="R2940" t="s">
        <v>1021</v>
      </c>
      <c r="S2940" s="19">
        <v>42365</v>
      </c>
      <c r="T2940">
        <v>155323</v>
      </c>
      <c r="U2940" t="s">
        <v>357</v>
      </c>
      <c r="V2940" s="19">
        <v>42377</v>
      </c>
      <c r="W2940" t="s">
        <v>370</v>
      </c>
      <c r="X2940" t="s">
        <v>371</v>
      </c>
      <c r="Y2940" t="s">
        <v>13</v>
      </c>
      <c r="Z2940" t="s">
        <v>369</v>
      </c>
      <c r="AA2940" s="29">
        <v>-202.1</v>
      </c>
      <c r="AB2940">
        <v>0</v>
      </c>
      <c r="AC2940">
        <f t="shared" si="552"/>
        <v>2016</v>
      </c>
      <c r="AD2940">
        <f t="shared" si="553"/>
        <v>1</v>
      </c>
      <c r="AE2940">
        <f t="shared" si="554"/>
        <v>2015</v>
      </c>
      <c r="AF2940">
        <f t="shared" si="555"/>
        <v>3</v>
      </c>
      <c r="AG2940" t="str">
        <f>VLOOKUP(F2940,vlookup!$A$2:$E$660,2,0)</f>
        <v>Retained</v>
      </c>
      <c r="AH2940" t="str">
        <f>VLOOKUP(F2940,vlookup!$A$2:$E$660,3,0)</f>
        <v>Service Contract</v>
      </c>
      <c r="AI2940" t="str">
        <f>VLOOKUP(F2940,vlookup!$A$2:$E$660,4,0)</f>
        <v>Used Car Programs</v>
      </c>
      <c r="AJ2940" t="str">
        <f>VLOOKUP(F2940,vlookup!$A$2:$E$660,5,0)</f>
        <v>High Mileage</v>
      </c>
      <c r="AL2940">
        <f t="shared" si="556"/>
        <v>41</v>
      </c>
      <c r="AM2940">
        <f t="shared" si="557"/>
        <v>289</v>
      </c>
      <c r="AN2940">
        <f t="shared" si="558"/>
        <v>7301</v>
      </c>
      <c r="AO2940" t="str">
        <f t="shared" si="559"/>
        <v/>
      </c>
      <c r="AP2940" t="str">
        <f t="shared" si="560"/>
        <v/>
      </c>
      <c r="AQ2940" t="str">
        <f t="shared" si="561"/>
        <v/>
      </c>
      <c r="AR2940">
        <f t="shared" si="562"/>
        <v>-202.1</v>
      </c>
      <c r="AS2940" t="str">
        <f t="shared" si="563"/>
        <v>5KE95622C5Y-3</v>
      </c>
      <c r="AT2940" t="str">
        <f>IFERROR(IF(VLOOKUP(Y2940,vlookup!$I$2:$J$9,1,0)=Y2940,VLOOKUP(Y2940,vlookup!$I$2:$J$9,2,0),PROPER(Y2940)),PROPER(Y2940))</f>
        <v>Sales Tax</v>
      </c>
      <c r="AU2940" t="str">
        <f>IFERROR(IF(B2940=VLOOKUP(B2940,vlookup!$L$2:$L$10,1,0),"Yes","No"),"No")</f>
        <v>No</v>
      </c>
    </row>
    <row r="2941" spans="1:47" ht="14.45" customHeight="1" x14ac:dyDescent="0.25">
      <c r="A2941" t="s">
        <v>1303</v>
      </c>
      <c r="B2941" s="31" t="s">
        <v>1304</v>
      </c>
      <c r="C2941">
        <v>1</v>
      </c>
      <c r="D2941">
        <v>1</v>
      </c>
      <c r="E2941" t="s">
        <v>382</v>
      </c>
      <c r="F2941" t="s">
        <v>238</v>
      </c>
      <c r="G2941" t="s">
        <v>388</v>
      </c>
      <c r="H2941" t="s">
        <v>1267</v>
      </c>
      <c r="I2941">
        <v>19653</v>
      </c>
      <c r="J2941" s="19">
        <v>42923</v>
      </c>
      <c r="K2941" s="19">
        <v>42974</v>
      </c>
      <c r="L2941">
        <v>201708</v>
      </c>
      <c r="M2941" s="19">
        <v>42948</v>
      </c>
      <c r="N2941">
        <v>24617</v>
      </c>
      <c r="O2941" t="s">
        <v>1070</v>
      </c>
      <c r="P2941" t="s">
        <v>3733</v>
      </c>
      <c r="Q2941" t="s">
        <v>119</v>
      </c>
      <c r="R2941">
        <v>33789</v>
      </c>
      <c r="S2941" s="19">
        <v>42964</v>
      </c>
      <c r="T2941">
        <v>25922</v>
      </c>
      <c r="U2941" t="s">
        <v>356</v>
      </c>
      <c r="V2941" s="19">
        <v>42992</v>
      </c>
      <c r="W2941" t="s">
        <v>2884</v>
      </c>
      <c r="X2941" t="s">
        <v>2885</v>
      </c>
      <c r="Y2941" t="s">
        <v>13</v>
      </c>
      <c r="Z2941" t="s">
        <v>366</v>
      </c>
      <c r="AA2941" s="29">
        <v>-50.38</v>
      </c>
      <c r="AB2941">
        <v>0</v>
      </c>
      <c r="AC2941">
        <f t="shared" si="552"/>
        <v>2017</v>
      </c>
      <c r="AD2941">
        <f t="shared" si="553"/>
        <v>9</v>
      </c>
      <c r="AE2941">
        <f t="shared" si="554"/>
        <v>2017</v>
      </c>
      <c r="AF2941">
        <f t="shared" si="555"/>
        <v>7</v>
      </c>
      <c r="AG2941" t="str">
        <f>VLOOKUP(F2941,vlookup!$A$2:$E$660,2,0)</f>
        <v>Retained</v>
      </c>
      <c r="AH2941" t="str">
        <f>VLOOKUP(F2941,vlookup!$A$2:$E$660,3,0)</f>
        <v>Service Contract</v>
      </c>
      <c r="AI2941" t="str">
        <f>VLOOKUP(F2941,vlookup!$A$2:$E$660,4,0)</f>
        <v>Used Car Programs</v>
      </c>
      <c r="AJ2941" t="str">
        <f>VLOOKUP(F2941,vlookup!$A$2:$E$660,5,0)</f>
        <v>High Mileage</v>
      </c>
      <c r="AL2941">
        <f t="shared" si="556"/>
        <v>50</v>
      </c>
      <c r="AM2941">
        <f t="shared" si="557"/>
        <v>67</v>
      </c>
      <c r="AN2941">
        <f t="shared" si="558"/>
        <v>6269</v>
      </c>
      <c r="AO2941" t="str">
        <f t="shared" si="559"/>
        <v/>
      </c>
      <c r="AP2941" t="str">
        <f t="shared" si="560"/>
        <v/>
      </c>
      <c r="AQ2941">
        <f t="shared" si="561"/>
        <v>-50.38</v>
      </c>
      <c r="AR2941" t="str">
        <f t="shared" si="562"/>
        <v/>
      </c>
      <c r="AS2941" t="str">
        <f t="shared" si="563"/>
        <v>6EC42812G7Y-1</v>
      </c>
      <c r="AT2941" t="str">
        <f>IFERROR(IF(VLOOKUP(Y2941,vlookup!$I$2:$J$9,1,0)=Y2941,VLOOKUP(Y2941,vlookup!$I$2:$J$9,2,0),PROPER(Y2941)),PROPER(Y2941))</f>
        <v>Sales Tax</v>
      </c>
      <c r="AU2941" t="str">
        <f>IFERROR(IF(B2941=VLOOKUP(B2941,vlookup!$L$2:$L$10,1,0),"Yes","No"),"No")</f>
        <v>No</v>
      </c>
    </row>
    <row r="2942" spans="1:47" ht="14.45" customHeight="1" x14ac:dyDescent="0.25">
      <c r="A2942" t="s">
        <v>1303</v>
      </c>
      <c r="B2942" s="31" t="s">
        <v>1304</v>
      </c>
      <c r="C2942">
        <v>1</v>
      </c>
      <c r="D2942">
        <v>1</v>
      </c>
      <c r="E2942" t="s">
        <v>382</v>
      </c>
      <c r="F2942" t="s">
        <v>238</v>
      </c>
      <c r="G2942" t="s">
        <v>388</v>
      </c>
      <c r="H2942" t="s">
        <v>1267</v>
      </c>
      <c r="I2942">
        <v>19653</v>
      </c>
      <c r="J2942" s="19">
        <v>42923</v>
      </c>
      <c r="K2942" s="19">
        <v>42974</v>
      </c>
      <c r="L2942">
        <v>201708</v>
      </c>
      <c r="M2942" s="19">
        <v>42948</v>
      </c>
      <c r="N2942">
        <v>24617</v>
      </c>
      <c r="O2942" t="s">
        <v>1070</v>
      </c>
      <c r="P2942" t="s">
        <v>3733</v>
      </c>
      <c r="Q2942" t="s">
        <v>119</v>
      </c>
      <c r="R2942">
        <v>33789</v>
      </c>
      <c r="S2942" s="19">
        <v>42964</v>
      </c>
      <c r="T2942">
        <v>25922</v>
      </c>
      <c r="U2942" t="s">
        <v>356</v>
      </c>
      <c r="V2942" s="19">
        <v>42992</v>
      </c>
      <c r="W2942" t="s">
        <v>3329</v>
      </c>
      <c r="X2942" t="s">
        <v>3330</v>
      </c>
      <c r="Y2942" t="s">
        <v>13</v>
      </c>
      <c r="Z2942" t="s">
        <v>366</v>
      </c>
      <c r="AA2942" s="29">
        <v>-8.2100000000000009</v>
      </c>
      <c r="AB2942">
        <v>0</v>
      </c>
      <c r="AC2942">
        <f t="shared" si="552"/>
        <v>2017</v>
      </c>
      <c r="AD2942">
        <f t="shared" si="553"/>
        <v>9</v>
      </c>
      <c r="AE2942">
        <f t="shared" si="554"/>
        <v>2017</v>
      </c>
      <c r="AF2942">
        <f t="shared" si="555"/>
        <v>7</v>
      </c>
      <c r="AG2942" t="str">
        <f>VLOOKUP(F2942,vlookup!$A$2:$E$660,2,0)</f>
        <v>Retained</v>
      </c>
      <c r="AH2942" t="str">
        <f>VLOOKUP(F2942,vlookup!$A$2:$E$660,3,0)</f>
        <v>Service Contract</v>
      </c>
      <c r="AI2942" t="str">
        <f>VLOOKUP(F2942,vlookup!$A$2:$E$660,4,0)</f>
        <v>Used Car Programs</v>
      </c>
      <c r="AJ2942" t="str">
        <f>VLOOKUP(F2942,vlookup!$A$2:$E$660,5,0)</f>
        <v>High Mileage</v>
      </c>
      <c r="AL2942">
        <f t="shared" si="556"/>
        <v>50</v>
      </c>
      <c r="AM2942">
        <f t="shared" si="557"/>
        <v>67</v>
      </c>
      <c r="AN2942">
        <f t="shared" si="558"/>
        <v>6269</v>
      </c>
      <c r="AO2942" t="str">
        <f t="shared" si="559"/>
        <v/>
      </c>
      <c r="AP2942" t="str">
        <f t="shared" si="560"/>
        <v/>
      </c>
      <c r="AQ2942">
        <f t="shared" si="561"/>
        <v>-8.2100000000000009</v>
      </c>
      <c r="AR2942" t="str">
        <f t="shared" si="562"/>
        <v/>
      </c>
      <c r="AS2942" t="str">
        <f t="shared" si="563"/>
        <v>6EC42812G7Y-1</v>
      </c>
      <c r="AT2942" t="str">
        <f>IFERROR(IF(VLOOKUP(Y2942,vlookup!$I$2:$J$9,1,0)=Y2942,VLOOKUP(Y2942,vlookup!$I$2:$J$9,2,0),PROPER(Y2942)),PROPER(Y2942))</f>
        <v>Sales Tax</v>
      </c>
      <c r="AU2942" t="str">
        <f>IFERROR(IF(B2942=VLOOKUP(B2942,vlookup!$L$2:$L$10,1,0),"Yes","No"),"No")</f>
        <v>No</v>
      </c>
    </row>
    <row r="2943" spans="1:47" ht="14.45" customHeight="1" x14ac:dyDescent="0.25">
      <c r="A2943" t="s">
        <v>1303</v>
      </c>
      <c r="B2943" s="31" t="s">
        <v>1304</v>
      </c>
      <c r="C2943">
        <v>1</v>
      </c>
      <c r="D2943">
        <v>1</v>
      </c>
      <c r="E2943" t="s">
        <v>382</v>
      </c>
      <c r="F2943" t="s">
        <v>238</v>
      </c>
      <c r="G2943" t="s">
        <v>388</v>
      </c>
      <c r="H2943" t="s">
        <v>1267</v>
      </c>
      <c r="I2943">
        <v>19653</v>
      </c>
      <c r="J2943" s="19">
        <v>42923</v>
      </c>
      <c r="K2943" s="19">
        <v>42974</v>
      </c>
      <c r="L2943">
        <v>201708</v>
      </c>
      <c r="M2943" s="19">
        <v>42948</v>
      </c>
      <c r="N2943">
        <v>24617</v>
      </c>
      <c r="O2943" t="s">
        <v>1070</v>
      </c>
      <c r="P2943" t="s">
        <v>3733</v>
      </c>
      <c r="Q2943" t="s">
        <v>119</v>
      </c>
      <c r="R2943">
        <v>33789</v>
      </c>
      <c r="S2943" s="19">
        <v>42964</v>
      </c>
      <c r="T2943">
        <v>25922</v>
      </c>
      <c r="U2943" t="s">
        <v>356</v>
      </c>
      <c r="V2943" s="19">
        <v>42992</v>
      </c>
      <c r="W2943" t="s">
        <v>1036</v>
      </c>
      <c r="X2943" t="s">
        <v>1037</v>
      </c>
      <c r="Y2943" t="s">
        <v>13</v>
      </c>
      <c r="Z2943" t="s">
        <v>364</v>
      </c>
      <c r="AA2943" s="29">
        <v>-0.64</v>
      </c>
      <c r="AB2943">
        <v>0</v>
      </c>
      <c r="AC2943">
        <f t="shared" si="552"/>
        <v>2017</v>
      </c>
      <c r="AD2943">
        <f t="shared" si="553"/>
        <v>9</v>
      </c>
      <c r="AE2943">
        <f t="shared" si="554"/>
        <v>2017</v>
      </c>
      <c r="AF2943">
        <f t="shared" si="555"/>
        <v>7</v>
      </c>
      <c r="AG2943" t="str">
        <f>VLOOKUP(F2943,vlookup!$A$2:$E$660,2,0)</f>
        <v>Retained</v>
      </c>
      <c r="AH2943" t="str">
        <f>VLOOKUP(F2943,vlookup!$A$2:$E$660,3,0)</f>
        <v>Service Contract</v>
      </c>
      <c r="AI2943" t="str">
        <f>VLOOKUP(F2943,vlookup!$A$2:$E$660,4,0)</f>
        <v>Used Car Programs</v>
      </c>
      <c r="AJ2943" t="str">
        <f>VLOOKUP(F2943,vlookup!$A$2:$E$660,5,0)</f>
        <v>High Mileage</v>
      </c>
      <c r="AL2943">
        <f t="shared" si="556"/>
        <v>50</v>
      </c>
      <c r="AM2943">
        <f t="shared" si="557"/>
        <v>67</v>
      </c>
      <c r="AN2943">
        <f t="shared" si="558"/>
        <v>6269</v>
      </c>
      <c r="AO2943" t="str">
        <f t="shared" si="559"/>
        <v/>
      </c>
      <c r="AP2943" t="str">
        <f t="shared" si="560"/>
        <v/>
      </c>
      <c r="AQ2943">
        <f t="shared" si="561"/>
        <v>-0.64</v>
      </c>
      <c r="AR2943" t="str">
        <f t="shared" si="562"/>
        <v/>
      </c>
      <c r="AS2943" t="str">
        <f t="shared" si="563"/>
        <v>6EC42812G7Y-1</v>
      </c>
      <c r="AT2943" t="str">
        <f>IFERROR(IF(VLOOKUP(Y2943,vlookup!$I$2:$J$9,1,0)=Y2943,VLOOKUP(Y2943,vlookup!$I$2:$J$9,2,0),PROPER(Y2943)),PROPER(Y2943))</f>
        <v>Sales Tax</v>
      </c>
      <c r="AU2943" t="str">
        <f>IFERROR(IF(B2943=VLOOKUP(B2943,vlookup!$L$2:$L$10,1,0),"Yes","No"),"No")</f>
        <v>No</v>
      </c>
    </row>
    <row r="2944" spans="1:47" ht="14.45" customHeight="1" x14ac:dyDescent="0.25">
      <c r="A2944" t="s">
        <v>1342</v>
      </c>
      <c r="B2944" s="31" t="s">
        <v>3584</v>
      </c>
      <c r="C2944">
        <v>2</v>
      </c>
      <c r="D2944">
        <v>1</v>
      </c>
      <c r="E2944" t="s">
        <v>382</v>
      </c>
      <c r="F2944" t="s">
        <v>205</v>
      </c>
      <c r="G2944" t="s">
        <v>388</v>
      </c>
      <c r="H2944" t="s">
        <v>931</v>
      </c>
      <c r="I2944">
        <v>107710</v>
      </c>
      <c r="J2944" s="19">
        <v>42014</v>
      </c>
      <c r="K2944" s="19">
        <v>42063</v>
      </c>
      <c r="L2944">
        <v>201502</v>
      </c>
      <c r="M2944" s="19">
        <v>42036</v>
      </c>
      <c r="N2944">
        <v>24617</v>
      </c>
      <c r="O2944" t="s">
        <v>1070</v>
      </c>
      <c r="P2944" t="s">
        <v>1344</v>
      </c>
      <c r="Q2944" t="s">
        <v>924</v>
      </c>
      <c r="R2944">
        <v>146621</v>
      </c>
      <c r="S2944" s="19">
        <v>42377</v>
      </c>
      <c r="T2944">
        <v>124803</v>
      </c>
      <c r="U2944" t="s">
        <v>357</v>
      </c>
      <c r="V2944" s="19">
        <v>42380</v>
      </c>
      <c r="W2944" t="s">
        <v>372</v>
      </c>
      <c r="X2944" t="s">
        <v>373</v>
      </c>
      <c r="Y2944" t="s">
        <v>13</v>
      </c>
      <c r="Z2944" t="s">
        <v>369</v>
      </c>
      <c r="AA2944" s="29">
        <v>-6.46</v>
      </c>
      <c r="AB2944">
        <v>0</v>
      </c>
      <c r="AC2944">
        <f t="shared" si="552"/>
        <v>2016</v>
      </c>
      <c r="AD2944">
        <f t="shared" si="553"/>
        <v>1</v>
      </c>
      <c r="AE2944">
        <f t="shared" si="554"/>
        <v>2015</v>
      </c>
      <c r="AF2944">
        <f t="shared" si="555"/>
        <v>1</v>
      </c>
      <c r="AG2944" t="str">
        <f>VLOOKUP(F2944,vlookup!$A$2:$E$660,2,0)</f>
        <v>Retained</v>
      </c>
      <c r="AH2944" t="str">
        <f>VLOOKUP(F2944,vlookup!$A$2:$E$660,3,0)</f>
        <v>Service Contract</v>
      </c>
      <c r="AI2944" t="str">
        <f>VLOOKUP(F2944,vlookup!$A$2:$E$660,4,0)</f>
        <v>Used Car Programs</v>
      </c>
      <c r="AJ2944" t="str">
        <f>VLOOKUP(F2944,vlookup!$A$2:$E$660,5,0)</f>
        <v>High Mileage</v>
      </c>
      <c r="AL2944">
        <f t="shared" si="556"/>
        <v>48</v>
      </c>
      <c r="AM2944">
        <f t="shared" si="557"/>
        <v>361</v>
      </c>
      <c r="AN2944">
        <f t="shared" si="558"/>
        <v>17093</v>
      </c>
      <c r="AO2944" t="str">
        <f t="shared" si="559"/>
        <v/>
      </c>
      <c r="AP2944" t="str">
        <f t="shared" si="560"/>
        <v/>
      </c>
      <c r="AQ2944" t="str">
        <f t="shared" si="561"/>
        <v/>
      </c>
      <c r="AR2944">
        <f t="shared" si="562"/>
        <v>-6.46</v>
      </c>
      <c r="AS2944" t="str">
        <f t="shared" si="563"/>
        <v>102108973-2</v>
      </c>
      <c r="AT2944" t="str">
        <f>IFERROR(IF(VLOOKUP(Y2944,vlookup!$I$2:$J$9,1,0)=Y2944,VLOOKUP(Y2944,vlookup!$I$2:$J$9,2,0),PROPER(Y2944)),PROPER(Y2944))</f>
        <v>Sales Tax</v>
      </c>
      <c r="AU2944" t="str">
        <f>IFERROR(IF(B2944=VLOOKUP(B2944,vlookup!$L$2:$L$10,1,0),"Yes","No"),"No")</f>
        <v>No</v>
      </c>
    </row>
    <row r="2945" spans="1:47" ht="14.45" customHeight="1" x14ac:dyDescent="0.25">
      <c r="A2945" t="s">
        <v>1342</v>
      </c>
      <c r="B2945" s="31" t="s">
        <v>3584</v>
      </c>
      <c r="C2945">
        <v>2</v>
      </c>
      <c r="D2945">
        <v>1</v>
      </c>
      <c r="E2945" t="s">
        <v>382</v>
      </c>
      <c r="F2945" t="s">
        <v>205</v>
      </c>
      <c r="G2945" t="s">
        <v>388</v>
      </c>
      <c r="H2945" t="s">
        <v>931</v>
      </c>
      <c r="I2945">
        <v>107710</v>
      </c>
      <c r="J2945" s="19">
        <v>42014</v>
      </c>
      <c r="K2945" s="19">
        <v>42063</v>
      </c>
      <c r="L2945">
        <v>201502</v>
      </c>
      <c r="M2945" s="19">
        <v>42036</v>
      </c>
      <c r="N2945">
        <v>24617</v>
      </c>
      <c r="O2945" t="s">
        <v>1070</v>
      </c>
      <c r="P2945" t="s">
        <v>1344</v>
      </c>
      <c r="Q2945" t="s">
        <v>924</v>
      </c>
      <c r="R2945">
        <v>146621</v>
      </c>
      <c r="S2945" s="19">
        <v>42377</v>
      </c>
      <c r="T2945">
        <v>124803</v>
      </c>
      <c r="U2945" t="s">
        <v>357</v>
      </c>
      <c r="V2945" s="19">
        <v>42380</v>
      </c>
      <c r="W2945" t="s">
        <v>3259</v>
      </c>
      <c r="X2945" t="s">
        <v>3260</v>
      </c>
      <c r="Y2945" t="s">
        <v>13</v>
      </c>
      <c r="Z2945" t="s">
        <v>369</v>
      </c>
      <c r="AA2945" s="29">
        <v>-4.03</v>
      </c>
      <c r="AB2945">
        <v>0</v>
      </c>
      <c r="AC2945">
        <f t="shared" si="552"/>
        <v>2016</v>
      </c>
      <c r="AD2945">
        <f t="shared" si="553"/>
        <v>1</v>
      </c>
      <c r="AE2945">
        <f t="shared" si="554"/>
        <v>2015</v>
      </c>
      <c r="AF2945">
        <f t="shared" si="555"/>
        <v>1</v>
      </c>
      <c r="AG2945" t="str">
        <f>VLOOKUP(F2945,vlookup!$A$2:$E$660,2,0)</f>
        <v>Retained</v>
      </c>
      <c r="AH2945" t="str">
        <f>VLOOKUP(F2945,vlookup!$A$2:$E$660,3,0)</f>
        <v>Service Contract</v>
      </c>
      <c r="AI2945" t="str">
        <f>VLOOKUP(F2945,vlookup!$A$2:$E$660,4,0)</f>
        <v>Used Car Programs</v>
      </c>
      <c r="AJ2945" t="str">
        <f>VLOOKUP(F2945,vlookup!$A$2:$E$660,5,0)</f>
        <v>High Mileage</v>
      </c>
      <c r="AL2945">
        <f t="shared" si="556"/>
        <v>48</v>
      </c>
      <c r="AM2945">
        <f t="shared" si="557"/>
        <v>361</v>
      </c>
      <c r="AN2945">
        <f t="shared" si="558"/>
        <v>17093</v>
      </c>
      <c r="AO2945" t="str">
        <f t="shared" si="559"/>
        <v/>
      </c>
      <c r="AP2945" t="str">
        <f t="shared" si="560"/>
        <v/>
      </c>
      <c r="AQ2945" t="str">
        <f t="shared" si="561"/>
        <v/>
      </c>
      <c r="AR2945">
        <f t="shared" si="562"/>
        <v>-4.03</v>
      </c>
      <c r="AS2945" t="str">
        <f t="shared" si="563"/>
        <v>102108973-2</v>
      </c>
      <c r="AT2945" t="str">
        <f>IFERROR(IF(VLOOKUP(Y2945,vlookup!$I$2:$J$9,1,0)=Y2945,VLOOKUP(Y2945,vlookup!$I$2:$J$9,2,0),PROPER(Y2945)),PROPER(Y2945))</f>
        <v>Sales Tax</v>
      </c>
      <c r="AU2945" t="str">
        <f>IFERROR(IF(B2945=VLOOKUP(B2945,vlookup!$L$2:$L$10,1,0),"Yes","No"),"No")</f>
        <v>No</v>
      </c>
    </row>
    <row r="2946" spans="1:47" ht="14.45" customHeight="1" x14ac:dyDescent="0.25">
      <c r="A2946" t="s">
        <v>1342</v>
      </c>
      <c r="B2946" s="31" t="s">
        <v>3584</v>
      </c>
      <c r="C2946">
        <v>2</v>
      </c>
      <c r="D2946">
        <v>1</v>
      </c>
      <c r="E2946" t="s">
        <v>382</v>
      </c>
      <c r="F2946" t="s">
        <v>205</v>
      </c>
      <c r="G2946" t="s">
        <v>388</v>
      </c>
      <c r="H2946" t="s">
        <v>931</v>
      </c>
      <c r="I2946">
        <v>107710</v>
      </c>
      <c r="J2946" s="19">
        <v>42014</v>
      </c>
      <c r="K2946" s="19">
        <v>42063</v>
      </c>
      <c r="L2946">
        <v>201502</v>
      </c>
      <c r="M2946" s="19">
        <v>42036</v>
      </c>
      <c r="N2946">
        <v>24617</v>
      </c>
      <c r="O2946" t="s">
        <v>1070</v>
      </c>
      <c r="P2946" t="s">
        <v>1344</v>
      </c>
      <c r="Q2946" t="s">
        <v>924</v>
      </c>
      <c r="R2946">
        <v>146621</v>
      </c>
      <c r="S2946" s="19">
        <v>42377</v>
      </c>
      <c r="T2946">
        <v>124803</v>
      </c>
      <c r="U2946" t="s">
        <v>357</v>
      </c>
      <c r="V2946" s="19">
        <v>42380</v>
      </c>
      <c r="W2946" t="s">
        <v>2914</v>
      </c>
      <c r="X2946" t="s">
        <v>2915</v>
      </c>
      <c r="Y2946" t="s">
        <v>13</v>
      </c>
      <c r="Z2946" t="s">
        <v>369</v>
      </c>
      <c r="AA2946" s="29">
        <v>-21.51</v>
      </c>
      <c r="AB2946">
        <v>0</v>
      </c>
      <c r="AC2946">
        <f t="shared" si="552"/>
        <v>2016</v>
      </c>
      <c r="AD2946">
        <f t="shared" si="553"/>
        <v>1</v>
      </c>
      <c r="AE2946">
        <f t="shared" si="554"/>
        <v>2015</v>
      </c>
      <c r="AF2946">
        <f t="shared" si="555"/>
        <v>1</v>
      </c>
      <c r="AG2946" t="str">
        <f>VLOOKUP(F2946,vlookup!$A$2:$E$660,2,0)</f>
        <v>Retained</v>
      </c>
      <c r="AH2946" t="str">
        <f>VLOOKUP(F2946,vlookup!$A$2:$E$660,3,0)</f>
        <v>Service Contract</v>
      </c>
      <c r="AI2946" t="str">
        <f>VLOOKUP(F2946,vlookup!$A$2:$E$660,4,0)</f>
        <v>Used Car Programs</v>
      </c>
      <c r="AJ2946" t="str">
        <f>VLOOKUP(F2946,vlookup!$A$2:$E$660,5,0)</f>
        <v>High Mileage</v>
      </c>
      <c r="AL2946">
        <f t="shared" si="556"/>
        <v>48</v>
      </c>
      <c r="AM2946">
        <f t="shared" si="557"/>
        <v>361</v>
      </c>
      <c r="AN2946">
        <f t="shared" si="558"/>
        <v>17093</v>
      </c>
      <c r="AO2946" t="str">
        <f t="shared" si="559"/>
        <v/>
      </c>
      <c r="AP2946" t="str">
        <f t="shared" si="560"/>
        <v/>
      </c>
      <c r="AQ2946" t="str">
        <f t="shared" si="561"/>
        <v/>
      </c>
      <c r="AR2946">
        <f t="shared" si="562"/>
        <v>-21.51</v>
      </c>
      <c r="AS2946" t="str">
        <f t="shared" si="563"/>
        <v>102108973-2</v>
      </c>
      <c r="AT2946" t="str">
        <f>IFERROR(IF(VLOOKUP(Y2946,vlookup!$I$2:$J$9,1,0)=Y2946,VLOOKUP(Y2946,vlookup!$I$2:$J$9,2,0),PROPER(Y2946)),PROPER(Y2946))</f>
        <v>Sales Tax</v>
      </c>
      <c r="AU2946" t="str">
        <f>IFERROR(IF(B2946=VLOOKUP(B2946,vlookup!$L$2:$L$10,1,0),"Yes","No"),"No")</f>
        <v>No</v>
      </c>
    </row>
    <row r="2947" spans="1:47" ht="14.45" customHeight="1" x14ac:dyDescent="0.25">
      <c r="A2947" t="s">
        <v>1352</v>
      </c>
      <c r="B2947" s="31" t="s">
        <v>3585</v>
      </c>
      <c r="C2947">
        <v>1</v>
      </c>
      <c r="D2947">
        <v>1</v>
      </c>
      <c r="E2947" t="s">
        <v>382</v>
      </c>
      <c r="F2947" t="s">
        <v>205</v>
      </c>
      <c r="G2947" t="s">
        <v>388</v>
      </c>
      <c r="H2947" t="s">
        <v>931</v>
      </c>
      <c r="I2947">
        <v>182026</v>
      </c>
      <c r="J2947" s="19">
        <v>41701</v>
      </c>
      <c r="K2947" s="19">
        <v>41751</v>
      </c>
      <c r="L2947">
        <v>201404</v>
      </c>
      <c r="M2947" s="19">
        <v>41730</v>
      </c>
      <c r="N2947">
        <v>24617</v>
      </c>
      <c r="O2947" t="s">
        <v>1070</v>
      </c>
      <c r="P2947" t="s">
        <v>1353</v>
      </c>
      <c r="Q2947" t="s">
        <v>924</v>
      </c>
      <c r="R2947">
        <v>41300092606</v>
      </c>
      <c r="S2947" s="19">
        <v>41963</v>
      </c>
      <c r="T2947">
        <v>187119</v>
      </c>
      <c r="U2947" t="s">
        <v>357</v>
      </c>
      <c r="V2947" s="19">
        <v>41963</v>
      </c>
      <c r="W2947" t="s">
        <v>2918</v>
      </c>
      <c r="X2947" t="s">
        <v>2919</v>
      </c>
      <c r="Y2947" t="s">
        <v>13</v>
      </c>
      <c r="Z2947" t="s">
        <v>581</v>
      </c>
      <c r="AA2947" s="29">
        <v>-14.98</v>
      </c>
      <c r="AB2947">
        <v>0</v>
      </c>
      <c r="AC2947">
        <f t="shared" ref="AC2947:AC3010" si="564">YEAR(V2947)</f>
        <v>2014</v>
      </c>
      <c r="AD2947">
        <f t="shared" ref="AD2947:AD3010" si="565">MONTH(V2947)</f>
        <v>11</v>
      </c>
      <c r="AE2947">
        <f t="shared" ref="AE2947:AE3010" si="566">YEAR(J2947)</f>
        <v>2014</v>
      </c>
      <c r="AF2947">
        <f t="shared" ref="AF2947:AF3010" si="567">MONTH(J2947)</f>
        <v>3</v>
      </c>
      <c r="AG2947" t="str">
        <f>VLOOKUP(F2947,vlookup!$A$2:$E$660,2,0)</f>
        <v>Retained</v>
      </c>
      <c r="AH2947" t="str">
        <f>VLOOKUP(F2947,vlookup!$A$2:$E$660,3,0)</f>
        <v>Service Contract</v>
      </c>
      <c r="AI2947" t="str">
        <f>VLOOKUP(F2947,vlookup!$A$2:$E$660,4,0)</f>
        <v>Used Car Programs</v>
      </c>
      <c r="AJ2947" t="str">
        <f>VLOOKUP(F2947,vlookup!$A$2:$E$660,5,0)</f>
        <v>High Mileage</v>
      </c>
      <c r="AL2947">
        <f t="shared" ref="AL2947:AL3010" si="568">DAYS360(J2947,K2947)</f>
        <v>49</v>
      </c>
      <c r="AM2947">
        <f t="shared" ref="AM2947:AM3010" si="569">DAYS360(J2947,V2947)</f>
        <v>257</v>
      </c>
      <c r="AN2947">
        <f t="shared" ref="AN2947:AN3010" si="570">IF(T2947-I2947&lt;1,"",T2947-I2947)</f>
        <v>5093</v>
      </c>
      <c r="AO2947" t="str">
        <f t="shared" ref="AO2947:AO3010" si="571">IF(AM2947&lt;31,AA2947,"")</f>
        <v/>
      </c>
      <c r="AP2947" t="str">
        <f t="shared" ref="AP2947:AP3010" si="572">IF(AND(AM2947&gt;30,AM2947&lt;61),AA2947,"")</f>
        <v/>
      </c>
      <c r="AQ2947" t="str">
        <f t="shared" ref="AQ2947:AQ3010" si="573">IF(AND(AM2947&gt;60,AM2947&lt;91),AA2947,"")</f>
        <v/>
      </c>
      <c r="AR2947">
        <f t="shared" ref="AR2947:AR3010" si="574">IF(AM2947&gt;90,AA2947,"")</f>
        <v>-14.98</v>
      </c>
      <c r="AS2947" t="str">
        <f t="shared" ref="AS2947:AS3010" si="575">CONCATENATE(B2947,"-",C2947)</f>
        <v>102108997-1</v>
      </c>
      <c r="AT2947" t="str">
        <f>IFERROR(IF(VLOOKUP(Y2947,vlookup!$I$2:$J$9,1,0)=Y2947,VLOOKUP(Y2947,vlookup!$I$2:$J$9,2,0),PROPER(Y2947)),PROPER(Y2947))</f>
        <v>Sales Tax</v>
      </c>
      <c r="AU2947" t="str">
        <f>IFERROR(IF(B2947=VLOOKUP(B2947,vlookup!$L$2:$L$10,1,0),"Yes","No"),"No")</f>
        <v>No</v>
      </c>
    </row>
    <row r="2948" spans="1:47" ht="14.45" customHeight="1" x14ac:dyDescent="0.25">
      <c r="A2948" t="s">
        <v>1352</v>
      </c>
      <c r="B2948" s="31" t="s">
        <v>3585</v>
      </c>
      <c r="C2948">
        <v>1</v>
      </c>
      <c r="D2948">
        <v>1</v>
      </c>
      <c r="E2948" t="s">
        <v>382</v>
      </c>
      <c r="F2948" t="s">
        <v>205</v>
      </c>
      <c r="G2948" t="s">
        <v>388</v>
      </c>
      <c r="H2948" t="s">
        <v>931</v>
      </c>
      <c r="I2948">
        <v>182026</v>
      </c>
      <c r="J2948" s="19">
        <v>41701</v>
      </c>
      <c r="K2948" s="19">
        <v>41751</v>
      </c>
      <c r="L2948">
        <v>201404</v>
      </c>
      <c r="M2948" s="19">
        <v>41730</v>
      </c>
      <c r="N2948">
        <v>24617</v>
      </c>
      <c r="O2948" t="s">
        <v>1070</v>
      </c>
      <c r="P2948" t="s">
        <v>1353</v>
      </c>
      <c r="Q2948" t="s">
        <v>924</v>
      </c>
      <c r="R2948">
        <v>41300092606</v>
      </c>
      <c r="S2948" s="19">
        <v>41963</v>
      </c>
      <c r="T2948">
        <v>187119</v>
      </c>
      <c r="U2948" t="s">
        <v>357</v>
      </c>
      <c r="V2948" s="19">
        <v>41963</v>
      </c>
      <c r="W2948" t="s">
        <v>618</v>
      </c>
      <c r="X2948" t="s">
        <v>619</v>
      </c>
      <c r="Y2948" t="s">
        <v>13</v>
      </c>
      <c r="Z2948" t="s">
        <v>578</v>
      </c>
      <c r="AA2948" s="29">
        <v>-12.23</v>
      </c>
      <c r="AB2948">
        <v>0</v>
      </c>
      <c r="AC2948">
        <f t="shared" si="564"/>
        <v>2014</v>
      </c>
      <c r="AD2948">
        <f t="shared" si="565"/>
        <v>11</v>
      </c>
      <c r="AE2948">
        <f t="shared" si="566"/>
        <v>2014</v>
      </c>
      <c r="AF2948">
        <f t="shared" si="567"/>
        <v>3</v>
      </c>
      <c r="AG2948" t="str">
        <f>VLOOKUP(F2948,vlookup!$A$2:$E$660,2,0)</f>
        <v>Retained</v>
      </c>
      <c r="AH2948" t="str">
        <f>VLOOKUP(F2948,vlookup!$A$2:$E$660,3,0)</f>
        <v>Service Contract</v>
      </c>
      <c r="AI2948" t="str">
        <f>VLOOKUP(F2948,vlookup!$A$2:$E$660,4,0)</f>
        <v>Used Car Programs</v>
      </c>
      <c r="AJ2948" t="str">
        <f>VLOOKUP(F2948,vlookup!$A$2:$E$660,5,0)</f>
        <v>High Mileage</v>
      </c>
      <c r="AL2948">
        <f t="shared" si="568"/>
        <v>49</v>
      </c>
      <c r="AM2948">
        <f t="shared" si="569"/>
        <v>257</v>
      </c>
      <c r="AN2948">
        <f t="shared" si="570"/>
        <v>5093</v>
      </c>
      <c r="AO2948" t="str">
        <f t="shared" si="571"/>
        <v/>
      </c>
      <c r="AP2948" t="str">
        <f t="shared" si="572"/>
        <v/>
      </c>
      <c r="AQ2948" t="str">
        <f t="shared" si="573"/>
        <v/>
      </c>
      <c r="AR2948">
        <f t="shared" si="574"/>
        <v>-12.23</v>
      </c>
      <c r="AS2948" t="str">
        <f t="shared" si="575"/>
        <v>102108997-1</v>
      </c>
      <c r="AT2948" t="str">
        <f>IFERROR(IF(VLOOKUP(Y2948,vlookup!$I$2:$J$9,1,0)=Y2948,VLOOKUP(Y2948,vlookup!$I$2:$J$9,2,0),PROPER(Y2948)),PROPER(Y2948))</f>
        <v>Sales Tax</v>
      </c>
      <c r="AU2948" t="str">
        <f>IFERROR(IF(B2948=VLOOKUP(B2948,vlookup!$L$2:$L$10,1,0),"Yes","No"),"No")</f>
        <v>No</v>
      </c>
    </row>
    <row r="2949" spans="1:47" ht="14.45" customHeight="1" x14ac:dyDescent="0.25">
      <c r="A2949" t="s">
        <v>1352</v>
      </c>
      <c r="B2949" s="31" t="s">
        <v>3585</v>
      </c>
      <c r="C2949">
        <v>1</v>
      </c>
      <c r="D2949">
        <v>1</v>
      </c>
      <c r="E2949" t="s">
        <v>382</v>
      </c>
      <c r="F2949" t="s">
        <v>205</v>
      </c>
      <c r="G2949" t="s">
        <v>388</v>
      </c>
      <c r="H2949" t="s">
        <v>931</v>
      </c>
      <c r="I2949">
        <v>182026</v>
      </c>
      <c r="J2949" s="19">
        <v>41701</v>
      </c>
      <c r="K2949" s="19">
        <v>41751</v>
      </c>
      <c r="L2949">
        <v>201404</v>
      </c>
      <c r="M2949" s="19">
        <v>41730</v>
      </c>
      <c r="N2949">
        <v>24617</v>
      </c>
      <c r="O2949" t="s">
        <v>1070</v>
      </c>
      <c r="P2949" t="s">
        <v>1353</v>
      </c>
      <c r="Q2949" t="s">
        <v>924</v>
      </c>
      <c r="R2949">
        <v>41300092606</v>
      </c>
      <c r="S2949" s="19">
        <v>41963</v>
      </c>
      <c r="T2949">
        <v>187119</v>
      </c>
      <c r="U2949" t="s">
        <v>357</v>
      </c>
      <c r="V2949" s="19">
        <v>41963</v>
      </c>
      <c r="W2949" t="s">
        <v>2905</v>
      </c>
      <c r="X2949" t="s">
        <v>2906</v>
      </c>
      <c r="Y2949" t="s">
        <v>13</v>
      </c>
      <c r="Z2949" t="s">
        <v>578</v>
      </c>
      <c r="AA2949" s="29">
        <v>-13.83</v>
      </c>
      <c r="AB2949">
        <v>0</v>
      </c>
      <c r="AC2949">
        <f t="shared" si="564"/>
        <v>2014</v>
      </c>
      <c r="AD2949">
        <f t="shared" si="565"/>
        <v>11</v>
      </c>
      <c r="AE2949">
        <f t="shared" si="566"/>
        <v>2014</v>
      </c>
      <c r="AF2949">
        <f t="shared" si="567"/>
        <v>3</v>
      </c>
      <c r="AG2949" t="str">
        <f>VLOOKUP(F2949,vlookup!$A$2:$E$660,2,0)</f>
        <v>Retained</v>
      </c>
      <c r="AH2949" t="str">
        <f>VLOOKUP(F2949,vlookup!$A$2:$E$660,3,0)</f>
        <v>Service Contract</v>
      </c>
      <c r="AI2949" t="str">
        <f>VLOOKUP(F2949,vlookup!$A$2:$E$660,4,0)</f>
        <v>Used Car Programs</v>
      </c>
      <c r="AJ2949" t="str">
        <f>VLOOKUP(F2949,vlookup!$A$2:$E$660,5,0)</f>
        <v>High Mileage</v>
      </c>
      <c r="AL2949">
        <f t="shared" si="568"/>
        <v>49</v>
      </c>
      <c r="AM2949">
        <f t="shared" si="569"/>
        <v>257</v>
      </c>
      <c r="AN2949">
        <f t="shared" si="570"/>
        <v>5093</v>
      </c>
      <c r="AO2949" t="str">
        <f t="shared" si="571"/>
        <v/>
      </c>
      <c r="AP2949" t="str">
        <f t="shared" si="572"/>
        <v/>
      </c>
      <c r="AQ2949" t="str">
        <f t="shared" si="573"/>
        <v/>
      </c>
      <c r="AR2949">
        <f t="shared" si="574"/>
        <v>-13.83</v>
      </c>
      <c r="AS2949" t="str">
        <f t="shared" si="575"/>
        <v>102108997-1</v>
      </c>
      <c r="AT2949" t="str">
        <f>IFERROR(IF(VLOOKUP(Y2949,vlookup!$I$2:$J$9,1,0)=Y2949,VLOOKUP(Y2949,vlookup!$I$2:$J$9,2,0),PROPER(Y2949)),PROPER(Y2949))</f>
        <v>Sales Tax</v>
      </c>
      <c r="AU2949" t="str">
        <f>IFERROR(IF(B2949=VLOOKUP(B2949,vlookup!$L$2:$L$10,1,0),"Yes","No"),"No")</f>
        <v>No</v>
      </c>
    </row>
    <row r="2950" spans="1:47" ht="14.45" customHeight="1" x14ac:dyDescent="0.25">
      <c r="A2950" t="s">
        <v>1357</v>
      </c>
      <c r="B2950" s="31" t="s">
        <v>1358</v>
      </c>
      <c r="C2950">
        <v>1</v>
      </c>
      <c r="D2950">
        <v>1</v>
      </c>
      <c r="E2950" t="s">
        <v>382</v>
      </c>
      <c r="F2950" t="s">
        <v>238</v>
      </c>
      <c r="G2950" t="s">
        <v>388</v>
      </c>
      <c r="H2950" t="s">
        <v>1359</v>
      </c>
      <c r="I2950">
        <v>266602</v>
      </c>
      <c r="J2950" s="19">
        <v>42196</v>
      </c>
      <c r="K2950" s="19">
        <v>42216</v>
      </c>
      <c r="L2950">
        <v>201507</v>
      </c>
      <c r="M2950" s="19">
        <v>42186</v>
      </c>
      <c r="N2950">
        <v>24616</v>
      </c>
      <c r="O2950" t="s">
        <v>1076</v>
      </c>
      <c r="P2950" t="s">
        <v>1360</v>
      </c>
      <c r="Q2950" t="s">
        <v>924</v>
      </c>
      <c r="R2950">
        <v>58791</v>
      </c>
      <c r="S2950" s="19">
        <v>42215</v>
      </c>
      <c r="T2950">
        <v>266904</v>
      </c>
      <c r="U2950" t="s">
        <v>357</v>
      </c>
      <c r="V2950" s="19">
        <v>42221</v>
      </c>
      <c r="W2950" t="s">
        <v>2926</v>
      </c>
      <c r="X2950" t="s">
        <v>2927</v>
      </c>
      <c r="Y2950" t="s">
        <v>13</v>
      </c>
      <c r="Z2950" t="s">
        <v>366</v>
      </c>
      <c r="AA2950" s="29">
        <v>-115.92</v>
      </c>
      <c r="AB2950">
        <v>0</v>
      </c>
      <c r="AC2950">
        <f t="shared" si="564"/>
        <v>2015</v>
      </c>
      <c r="AD2950">
        <f t="shared" si="565"/>
        <v>8</v>
      </c>
      <c r="AE2950">
        <f t="shared" si="566"/>
        <v>2015</v>
      </c>
      <c r="AF2950">
        <f t="shared" si="567"/>
        <v>7</v>
      </c>
      <c r="AG2950" t="str">
        <f>VLOOKUP(F2950,vlookup!$A$2:$E$660,2,0)</f>
        <v>Retained</v>
      </c>
      <c r="AH2950" t="str">
        <f>VLOOKUP(F2950,vlookup!$A$2:$E$660,3,0)</f>
        <v>Service Contract</v>
      </c>
      <c r="AI2950" t="str">
        <f>VLOOKUP(F2950,vlookup!$A$2:$E$660,4,0)</f>
        <v>Used Car Programs</v>
      </c>
      <c r="AJ2950" t="str">
        <f>VLOOKUP(F2950,vlookup!$A$2:$E$660,5,0)</f>
        <v>High Mileage</v>
      </c>
      <c r="AL2950">
        <f t="shared" si="568"/>
        <v>20</v>
      </c>
      <c r="AM2950">
        <f t="shared" si="569"/>
        <v>24</v>
      </c>
      <c r="AN2950">
        <f t="shared" si="570"/>
        <v>302</v>
      </c>
      <c r="AO2950">
        <f t="shared" si="571"/>
        <v>-115.92</v>
      </c>
      <c r="AP2950" t="str">
        <f t="shared" si="572"/>
        <v/>
      </c>
      <c r="AQ2950" t="str">
        <f t="shared" si="573"/>
        <v/>
      </c>
      <c r="AR2950" t="str">
        <f t="shared" si="574"/>
        <v/>
      </c>
      <c r="AS2950" t="str">
        <f t="shared" si="575"/>
        <v>7PA50847G5Y-1</v>
      </c>
      <c r="AT2950" t="str">
        <f>IFERROR(IF(VLOOKUP(Y2950,vlookup!$I$2:$J$9,1,0)=Y2950,VLOOKUP(Y2950,vlookup!$I$2:$J$9,2,0),PROPER(Y2950)),PROPER(Y2950))</f>
        <v>Sales Tax</v>
      </c>
      <c r="AU2950" t="str">
        <f>IFERROR(IF(B2950=VLOOKUP(B2950,vlookup!$L$2:$L$10,1,0),"Yes","No"),"No")</f>
        <v>No</v>
      </c>
    </row>
    <row r="2951" spans="1:47" ht="14.45" customHeight="1" x14ac:dyDescent="0.25">
      <c r="A2951" t="s">
        <v>1361</v>
      </c>
      <c r="B2951" s="31" t="s">
        <v>1362</v>
      </c>
      <c r="C2951">
        <v>3</v>
      </c>
      <c r="D2951">
        <v>1</v>
      </c>
      <c r="E2951" t="s">
        <v>382</v>
      </c>
      <c r="F2951" t="s">
        <v>464</v>
      </c>
      <c r="G2951" t="s">
        <v>543</v>
      </c>
      <c r="H2951" t="s">
        <v>1363</v>
      </c>
      <c r="I2951">
        <v>79180</v>
      </c>
      <c r="J2951" s="19">
        <v>45011</v>
      </c>
      <c r="K2951" s="19">
        <v>45035</v>
      </c>
      <c r="L2951">
        <v>202304</v>
      </c>
      <c r="M2951" s="19">
        <v>45017</v>
      </c>
      <c r="N2951">
        <v>24617</v>
      </c>
      <c r="O2951" t="s">
        <v>1070</v>
      </c>
      <c r="P2951" t="s">
        <v>1364</v>
      </c>
      <c r="Q2951" t="s">
        <v>924</v>
      </c>
      <c r="R2951">
        <v>1218</v>
      </c>
      <c r="S2951" s="19">
        <v>45155</v>
      </c>
      <c r="T2951">
        <v>101951</v>
      </c>
      <c r="U2951" t="s">
        <v>356</v>
      </c>
      <c r="V2951" s="19">
        <v>45166</v>
      </c>
      <c r="W2951" t="s">
        <v>606</v>
      </c>
      <c r="X2951" t="s">
        <v>607</v>
      </c>
      <c r="Y2951" t="s">
        <v>13</v>
      </c>
      <c r="Z2951" t="s">
        <v>582</v>
      </c>
      <c r="AA2951" s="29">
        <v>-6.4</v>
      </c>
      <c r="AB2951">
        <v>0</v>
      </c>
      <c r="AC2951">
        <f t="shared" si="564"/>
        <v>2023</v>
      </c>
      <c r="AD2951">
        <f t="shared" si="565"/>
        <v>8</v>
      </c>
      <c r="AE2951">
        <f t="shared" si="566"/>
        <v>2023</v>
      </c>
      <c r="AF2951">
        <f t="shared" si="567"/>
        <v>3</v>
      </c>
      <c r="AG2951" t="str">
        <f>VLOOKUP(F2951,vlookup!$A$2:$E$660,2,0)</f>
        <v>Retained</v>
      </c>
      <c r="AH2951" t="str">
        <f>VLOOKUP(F2951,vlookup!$A$2:$E$660,3,0)</f>
        <v>Service Contract</v>
      </c>
      <c r="AI2951" t="str">
        <f>VLOOKUP(F2951,vlookup!$A$2:$E$660,4,0)</f>
        <v>Used Car Programs</v>
      </c>
      <c r="AJ2951" t="str">
        <f>VLOOKUP(F2951,vlookup!$A$2:$E$660,5,0)</f>
        <v>High Mileage</v>
      </c>
      <c r="AL2951">
        <f t="shared" si="568"/>
        <v>23</v>
      </c>
      <c r="AM2951">
        <f t="shared" si="569"/>
        <v>152</v>
      </c>
      <c r="AN2951">
        <f t="shared" si="570"/>
        <v>22771</v>
      </c>
      <c r="AO2951" t="str">
        <f t="shared" si="571"/>
        <v/>
      </c>
      <c r="AP2951" t="str">
        <f t="shared" si="572"/>
        <v/>
      </c>
      <c r="AQ2951" t="str">
        <f t="shared" si="573"/>
        <v/>
      </c>
      <c r="AR2951">
        <f t="shared" si="574"/>
        <v>-6.4</v>
      </c>
      <c r="AS2951" t="str">
        <f t="shared" si="575"/>
        <v>ZAGG7161463C23-3</v>
      </c>
      <c r="AT2951" t="str">
        <f>IFERROR(IF(VLOOKUP(Y2951,vlookup!$I$2:$J$9,1,0)=Y2951,VLOOKUP(Y2951,vlookup!$I$2:$J$9,2,0),PROPER(Y2951)),PROPER(Y2951))</f>
        <v>Sales Tax</v>
      </c>
      <c r="AU2951" t="str">
        <f>IFERROR(IF(B2951=VLOOKUP(B2951,vlookup!$L$2:$L$10,1,0),"Yes","No"),"No")</f>
        <v>No</v>
      </c>
    </row>
    <row r="2952" spans="1:47" ht="14.45" customHeight="1" x14ac:dyDescent="0.25">
      <c r="A2952" t="s">
        <v>1361</v>
      </c>
      <c r="B2952" s="31" t="s">
        <v>1362</v>
      </c>
      <c r="C2952">
        <v>3</v>
      </c>
      <c r="D2952">
        <v>1</v>
      </c>
      <c r="E2952" t="s">
        <v>382</v>
      </c>
      <c r="F2952" t="s">
        <v>464</v>
      </c>
      <c r="G2952" t="s">
        <v>543</v>
      </c>
      <c r="H2952" t="s">
        <v>1363</v>
      </c>
      <c r="I2952">
        <v>79180</v>
      </c>
      <c r="J2952" s="19">
        <v>45011</v>
      </c>
      <c r="K2952" s="19">
        <v>45035</v>
      </c>
      <c r="L2952">
        <v>202304</v>
      </c>
      <c r="M2952" s="19">
        <v>45017</v>
      </c>
      <c r="N2952">
        <v>24617</v>
      </c>
      <c r="O2952" t="s">
        <v>1070</v>
      </c>
      <c r="P2952" t="s">
        <v>1364</v>
      </c>
      <c r="Q2952" t="s">
        <v>924</v>
      </c>
      <c r="R2952">
        <v>1218</v>
      </c>
      <c r="S2952" s="19">
        <v>45155</v>
      </c>
      <c r="T2952">
        <v>101951</v>
      </c>
      <c r="U2952" t="s">
        <v>356</v>
      </c>
      <c r="V2952" s="19">
        <v>45166</v>
      </c>
      <c r="W2952" t="s">
        <v>367</v>
      </c>
      <c r="X2952" t="s">
        <v>368</v>
      </c>
      <c r="Y2952" t="s">
        <v>13</v>
      </c>
      <c r="Z2952" t="s">
        <v>365</v>
      </c>
      <c r="AA2952" s="29">
        <v>-2.58</v>
      </c>
      <c r="AB2952">
        <v>0</v>
      </c>
      <c r="AC2952">
        <f t="shared" si="564"/>
        <v>2023</v>
      </c>
      <c r="AD2952">
        <f t="shared" si="565"/>
        <v>8</v>
      </c>
      <c r="AE2952">
        <f t="shared" si="566"/>
        <v>2023</v>
      </c>
      <c r="AF2952">
        <f t="shared" si="567"/>
        <v>3</v>
      </c>
      <c r="AG2952" t="str">
        <f>VLOOKUP(F2952,vlookup!$A$2:$E$660,2,0)</f>
        <v>Retained</v>
      </c>
      <c r="AH2952" t="str">
        <f>VLOOKUP(F2952,vlookup!$A$2:$E$660,3,0)</f>
        <v>Service Contract</v>
      </c>
      <c r="AI2952" t="str">
        <f>VLOOKUP(F2952,vlookup!$A$2:$E$660,4,0)</f>
        <v>Used Car Programs</v>
      </c>
      <c r="AJ2952" t="str">
        <f>VLOOKUP(F2952,vlookup!$A$2:$E$660,5,0)</f>
        <v>High Mileage</v>
      </c>
      <c r="AL2952">
        <f t="shared" si="568"/>
        <v>23</v>
      </c>
      <c r="AM2952">
        <f t="shared" si="569"/>
        <v>152</v>
      </c>
      <c r="AN2952">
        <f t="shared" si="570"/>
        <v>22771</v>
      </c>
      <c r="AO2952" t="str">
        <f t="shared" si="571"/>
        <v/>
      </c>
      <c r="AP2952" t="str">
        <f t="shared" si="572"/>
        <v/>
      </c>
      <c r="AQ2952" t="str">
        <f t="shared" si="573"/>
        <v/>
      </c>
      <c r="AR2952">
        <f t="shared" si="574"/>
        <v>-2.58</v>
      </c>
      <c r="AS2952" t="str">
        <f t="shared" si="575"/>
        <v>ZAGG7161463C23-3</v>
      </c>
      <c r="AT2952" t="str">
        <f>IFERROR(IF(VLOOKUP(Y2952,vlookup!$I$2:$J$9,1,0)=Y2952,VLOOKUP(Y2952,vlookup!$I$2:$J$9,2,0),PROPER(Y2952)),PROPER(Y2952))</f>
        <v>Sales Tax</v>
      </c>
      <c r="AU2952" t="str">
        <f>IFERROR(IF(B2952=VLOOKUP(B2952,vlookup!$L$2:$L$10,1,0),"Yes","No"),"No")</f>
        <v>No</v>
      </c>
    </row>
    <row r="2953" spans="1:47" ht="14.45" customHeight="1" x14ac:dyDescent="0.25">
      <c r="A2953" t="s">
        <v>1361</v>
      </c>
      <c r="B2953" s="31" t="s">
        <v>1362</v>
      </c>
      <c r="C2953">
        <v>6</v>
      </c>
      <c r="D2953">
        <v>1</v>
      </c>
      <c r="E2953" t="s">
        <v>382</v>
      </c>
      <c r="F2953" t="s">
        <v>464</v>
      </c>
      <c r="G2953" t="s">
        <v>543</v>
      </c>
      <c r="H2953" t="s">
        <v>1363</v>
      </c>
      <c r="I2953">
        <v>79180</v>
      </c>
      <c r="J2953" s="19">
        <v>45011</v>
      </c>
      <c r="K2953" s="19">
        <v>45035</v>
      </c>
      <c r="L2953">
        <v>202304</v>
      </c>
      <c r="M2953" s="19">
        <v>45017</v>
      </c>
      <c r="N2953">
        <v>24617</v>
      </c>
      <c r="O2953" t="s">
        <v>1070</v>
      </c>
      <c r="P2953" t="s">
        <v>1364</v>
      </c>
      <c r="Q2953" t="s">
        <v>924</v>
      </c>
      <c r="R2953">
        <v>1248</v>
      </c>
      <c r="S2953" s="19">
        <v>45223</v>
      </c>
      <c r="T2953">
        <v>104119</v>
      </c>
      <c r="U2953" t="s">
        <v>356</v>
      </c>
      <c r="V2953" s="19">
        <v>45225</v>
      </c>
      <c r="W2953" t="s">
        <v>969</v>
      </c>
      <c r="X2953" t="s">
        <v>970</v>
      </c>
      <c r="Y2953" t="s">
        <v>13</v>
      </c>
      <c r="Z2953" t="s">
        <v>582</v>
      </c>
      <c r="AA2953" s="29">
        <v>-50.05</v>
      </c>
      <c r="AB2953">
        <v>0</v>
      </c>
      <c r="AC2953">
        <f t="shared" si="564"/>
        <v>2023</v>
      </c>
      <c r="AD2953">
        <f t="shared" si="565"/>
        <v>10</v>
      </c>
      <c r="AE2953">
        <f t="shared" si="566"/>
        <v>2023</v>
      </c>
      <c r="AF2953">
        <f t="shared" si="567"/>
        <v>3</v>
      </c>
      <c r="AG2953" t="str">
        <f>VLOOKUP(F2953,vlookup!$A$2:$E$660,2,0)</f>
        <v>Retained</v>
      </c>
      <c r="AH2953" t="str">
        <f>VLOOKUP(F2953,vlookup!$A$2:$E$660,3,0)</f>
        <v>Service Contract</v>
      </c>
      <c r="AI2953" t="str">
        <f>VLOOKUP(F2953,vlookup!$A$2:$E$660,4,0)</f>
        <v>Used Car Programs</v>
      </c>
      <c r="AJ2953" t="str">
        <f>VLOOKUP(F2953,vlookup!$A$2:$E$660,5,0)</f>
        <v>High Mileage</v>
      </c>
      <c r="AL2953">
        <f t="shared" si="568"/>
        <v>23</v>
      </c>
      <c r="AM2953">
        <f t="shared" si="569"/>
        <v>210</v>
      </c>
      <c r="AN2953">
        <f t="shared" si="570"/>
        <v>24939</v>
      </c>
      <c r="AO2953" t="str">
        <f t="shared" si="571"/>
        <v/>
      </c>
      <c r="AP2953" t="str">
        <f t="shared" si="572"/>
        <v/>
      </c>
      <c r="AQ2953" t="str">
        <f t="shared" si="573"/>
        <v/>
      </c>
      <c r="AR2953">
        <f t="shared" si="574"/>
        <v>-50.05</v>
      </c>
      <c r="AS2953" t="str">
        <f t="shared" si="575"/>
        <v>ZAGG7161463C23-6</v>
      </c>
      <c r="AT2953" t="str">
        <f>IFERROR(IF(VLOOKUP(Y2953,vlookup!$I$2:$J$9,1,0)=Y2953,VLOOKUP(Y2953,vlookup!$I$2:$J$9,2,0),PROPER(Y2953)),PROPER(Y2953))</f>
        <v>Sales Tax</v>
      </c>
      <c r="AU2953" t="str">
        <f>IFERROR(IF(B2953=VLOOKUP(B2953,vlookup!$L$2:$L$10,1,0),"Yes","No"),"No")</f>
        <v>No</v>
      </c>
    </row>
    <row r="2954" spans="1:47" ht="14.45" customHeight="1" x14ac:dyDescent="0.25">
      <c r="A2954" t="s">
        <v>1376</v>
      </c>
      <c r="B2954" s="31" t="s">
        <v>1377</v>
      </c>
      <c r="C2954">
        <v>2</v>
      </c>
      <c r="D2954">
        <v>1</v>
      </c>
      <c r="E2954" t="s">
        <v>571</v>
      </c>
      <c r="F2954" t="s">
        <v>464</v>
      </c>
      <c r="G2954" t="s">
        <v>28</v>
      </c>
      <c r="H2954" t="s">
        <v>904</v>
      </c>
      <c r="I2954">
        <v>96972</v>
      </c>
      <c r="J2954" s="19">
        <v>44576</v>
      </c>
      <c r="K2954" s="19">
        <v>44617</v>
      </c>
      <c r="L2954">
        <v>202202</v>
      </c>
      <c r="M2954" s="19">
        <v>44593</v>
      </c>
      <c r="N2954">
        <v>24616</v>
      </c>
      <c r="O2954" t="s">
        <v>1076</v>
      </c>
      <c r="P2954" t="s">
        <v>1379</v>
      </c>
      <c r="Q2954" t="s">
        <v>924</v>
      </c>
      <c r="R2954">
        <v>43805</v>
      </c>
      <c r="S2954" s="19">
        <v>44799</v>
      </c>
      <c r="T2954">
        <v>106588</v>
      </c>
      <c r="U2954" t="s">
        <v>356</v>
      </c>
      <c r="V2954" s="19">
        <v>44810</v>
      </c>
      <c r="W2954" t="s">
        <v>2940</v>
      </c>
      <c r="X2954" t="s">
        <v>2941</v>
      </c>
      <c r="Y2954" t="s">
        <v>13</v>
      </c>
      <c r="Z2954" t="s">
        <v>366</v>
      </c>
      <c r="AA2954" s="29">
        <v>-56.18</v>
      </c>
      <c r="AB2954">
        <v>0</v>
      </c>
      <c r="AC2954">
        <f t="shared" si="564"/>
        <v>2022</v>
      </c>
      <c r="AD2954">
        <f t="shared" si="565"/>
        <v>9</v>
      </c>
      <c r="AE2954">
        <f t="shared" si="566"/>
        <v>2022</v>
      </c>
      <c r="AF2954">
        <f t="shared" si="567"/>
        <v>1</v>
      </c>
      <c r="AG2954" t="str">
        <f>VLOOKUP(F2954,vlookup!$A$2:$E$660,2,0)</f>
        <v>Retained</v>
      </c>
      <c r="AH2954" t="str">
        <f>VLOOKUP(F2954,vlookup!$A$2:$E$660,3,0)</f>
        <v>Service Contract</v>
      </c>
      <c r="AI2954" t="str">
        <f>VLOOKUP(F2954,vlookup!$A$2:$E$660,4,0)</f>
        <v>Used Car Programs</v>
      </c>
      <c r="AJ2954" t="str">
        <f>VLOOKUP(F2954,vlookup!$A$2:$E$660,5,0)</f>
        <v>High Mileage</v>
      </c>
      <c r="AL2954">
        <f t="shared" si="568"/>
        <v>40</v>
      </c>
      <c r="AM2954">
        <f t="shared" si="569"/>
        <v>231</v>
      </c>
      <c r="AN2954">
        <f t="shared" si="570"/>
        <v>9616</v>
      </c>
      <c r="AO2954" t="str">
        <f t="shared" si="571"/>
        <v/>
      </c>
      <c r="AP2954" t="str">
        <f t="shared" si="572"/>
        <v/>
      </c>
      <c r="AQ2954" t="str">
        <f t="shared" si="573"/>
        <v/>
      </c>
      <c r="AR2954">
        <f t="shared" si="574"/>
        <v>-56.18</v>
      </c>
      <c r="AS2954" t="str">
        <f t="shared" si="575"/>
        <v>ZAGF0114845A22-2</v>
      </c>
      <c r="AT2954" t="str">
        <f>IFERROR(IF(VLOOKUP(Y2954,vlookup!$I$2:$J$9,1,0)=Y2954,VLOOKUP(Y2954,vlookup!$I$2:$J$9,2,0),PROPER(Y2954)),PROPER(Y2954))</f>
        <v>Sales Tax</v>
      </c>
      <c r="AU2954" t="str">
        <f>IFERROR(IF(B2954=VLOOKUP(B2954,vlookup!$L$2:$L$10,1,0),"Yes","No"),"No")</f>
        <v>No</v>
      </c>
    </row>
    <row r="2955" spans="1:47" ht="14.45" customHeight="1" x14ac:dyDescent="0.25">
      <c r="A2955" t="s">
        <v>1411</v>
      </c>
      <c r="B2955" s="31" t="s">
        <v>1412</v>
      </c>
      <c r="C2955">
        <v>1</v>
      </c>
      <c r="D2955">
        <v>1</v>
      </c>
      <c r="E2955" t="s">
        <v>382</v>
      </c>
      <c r="F2955" t="s">
        <v>60</v>
      </c>
      <c r="G2955" t="s">
        <v>3708</v>
      </c>
      <c r="H2955" t="s">
        <v>1078</v>
      </c>
      <c r="I2955">
        <v>178121</v>
      </c>
      <c r="J2955" s="19">
        <v>41433</v>
      </c>
      <c r="K2955" s="19">
        <v>41455</v>
      </c>
      <c r="L2955">
        <v>201306</v>
      </c>
      <c r="M2955" s="19">
        <v>41426</v>
      </c>
      <c r="N2955">
        <v>24616</v>
      </c>
      <c r="O2955" t="s">
        <v>1076</v>
      </c>
      <c r="P2955" t="s">
        <v>1413</v>
      </c>
      <c r="Q2955" t="s">
        <v>924</v>
      </c>
      <c r="R2955">
        <v>22349</v>
      </c>
      <c r="S2955" s="19">
        <v>41977</v>
      </c>
      <c r="T2955">
        <v>195543</v>
      </c>
      <c r="U2955" t="s">
        <v>357</v>
      </c>
      <c r="V2955" s="19">
        <v>41988</v>
      </c>
      <c r="W2955" t="s">
        <v>990</v>
      </c>
      <c r="X2955" t="s">
        <v>991</v>
      </c>
      <c r="Y2955" t="s">
        <v>13</v>
      </c>
      <c r="Z2955" t="s">
        <v>369</v>
      </c>
      <c r="AA2955" s="29">
        <v>-208.8</v>
      </c>
      <c r="AB2955">
        <v>0</v>
      </c>
      <c r="AC2955">
        <f t="shared" si="564"/>
        <v>2014</v>
      </c>
      <c r="AD2955">
        <f t="shared" si="565"/>
        <v>12</v>
      </c>
      <c r="AE2955">
        <f t="shared" si="566"/>
        <v>2013</v>
      </c>
      <c r="AF2955">
        <f t="shared" si="567"/>
        <v>6</v>
      </c>
      <c r="AG2955" t="str">
        <f>VLOOKUP(F2955,vlookup!$A$2:$E$660,2,0)</f>
        <v>Retained</v>
      </c>
      <c r="AH2955" t="str">
        <f>VLOOKUP(F2955,vlookup!$A$2:$E$660,3,0)</f>
        <v>Service Contract</v>
      </c>
      <c r="AI2955" t="str">
        <f>VLOOKUP(F2955,vlookup!$A$2:$E$660,4,0)</f>
        <v>Used Car Programs</v>
      </c>
      <c r="AJ2955" t="str">
        <f>VLOOKUP(F2955,vlookup!$A$2:$E$660,5,0)</f>
        <v>High Mileage</v>
      </c>
      <c r="AL2955">
        <f t="shared" si="568"/>
        <v>22</v>
      </c>
      <c r="AM2955">
        <f t="shared" si="569"/>
        <v>547</v>
      </c>
      <c r="AN2955">
        <f t="shared" si="570"/>
        <v>17422</v>
      </c>
      <c r="AO2955" t="str">
        <f t="shared" si="571"/>
        <v/>
      </c>
      <c r="AP2955" t="str">
        <f t="shared" si="572"/>
        <v/>
      </c>
      <c r="AQ2955" t="str">
        <f t="shared" si="573"/>
        <v/>
      </c>
      <c r="AR2955">
        <f t="shared" si="574"/>
        <v>-208.8</v>
      </c>
      <c r="AS2955" t="str">
        <f t="shared" si="575"/>
        <v>2J139656F3Y-1</v>
      </c>
      <c r="AT2955" t="str">
        <f>IFERROR(IF(VLOOKUP(Y2955,vlookup!$I$2:$J$9,1,0)=Y2955,VLOOKUP(Y2955,vlookup!$I$2:$J$9,2,0),PROPER(Y2955)),PROPER(Y2955))</f>
        <v>Sales Tax</v>
      </c>
      <c r="AU2955" t="str">
        <f>IFERROR(IF(B2955=VLOOKUP(B2955,vlookup!$L$2:$L$10,1,0),"Yes","No"),"No")</f>
        <v>No</v>
      </c>
    </row>
    <row r="2956" spans="1:47" ht="14.45" customHeight="1" x14ac:dyDescent="0.25">
      <c r="A2956" t="s">
        <v>1414</v>
      </c>
      <c r="B2956" s="31" t="s">
        <v>1415</v>
      </c>
      <c r="C2956">
        <v>1</v>
      </c>
      <c r="D2956">
        <v>1</v>
      </c>
      <c r="E2956" t="s">
        <v>382</v>
      </c>
      <c r="F2956" t="s">
        <v>464</v>
      </c>
      <c r="G2956" t="s">
        <v>3708</v>
      </c>
      <c r="H2956" t="s">
        <v>1078</v>
      </c>
      <c r="I2956">
        <v>131712</v>
      </c>
      <c r="J2956" s="19">
        <v>43357</v>
      </c>
      <c r="K2956" s="19">
        <v>43396</v>
      </c>
      <c r="L2956">
        <v>201810</v>
      </c>
      <c r="M2956" s="19">
        <v>43374</v>
      </c>
      <c r="N2956">
        <v>24617</v>
      </c>
      <c r="O2956" t="s">
        <v>1070</v>
      </c>
      <c r="P2956" t="s">
        <v>1270</v>
      </c>
      <c r="Q2956" t="s">
        <v>924</v>
      </c>
      <c r="R2956" t="s">
        <v>544</v>
      </c>
      <c r="S2956" s="19">
        <v>43894</v>
      </c>
      <c r="T2956">
        <v>152661</v>
      </c>
      <c r="U2956" t="s">
        <v>357</v>
      </c>
      <c r="V2956" s="19">
        <v>43902</v>
      </c>
      <c r="W2956" t="s">
        <v>372</v>
      </c>
      <c r="X2956" t="s">
        <v>373</v>
      </c>
      <c r="Y2956" t="s">
        <v>13</v>
      </c>
      <c r="Z2956" t="s">
        <v>369</v>
      </c>
      <c r="AA2956" s="29">
        <v>-4.95</v>
      </c>
      <c r="AB2956">
        <v>0</v>
      </c>
      <c r="AC2956">
        <f t="shared" si="564"/>
        <v>2020</v>
      </c>
      <c r="AD2956">
        <f t="shared" si="565"/>
        <v>3</v>
      </c>
      <c r="AE2956">
        <f t="shared" si="566"/>
        <v>2018</v>
      </c>
      <c r="AF2956">
        <f t="shared" si="567"/>
        <v>9</v>
      </c>
      <c r="AG2956" t="str">
        <f>VLOOKUP(F2956,vlookup!$A$2:$E$660,2,0)</f>
        <v>Retained</v>
      </c>
      <c r="AH2956" t="str">
        <f>VLOOKUP(F2956,vlookup!$A$2:$E$660,3,0)</f>
        <v>Service Contract</v>
      </c>
      <c r="AI2956" t="str">
        <f>VLOOKUP(F2956,vlookup!$A$2:$E$660,4,0)</f>
        <v>Used Car Programs</v>
      </c>
      <c r="AJ2956" t="str">
        <f>VLOOKUP(F2956,vlookup!$A$2:$E$660,5,0)</f>
        <v>High Mileage</v>
      </c>
      <c r="AL2956">
        <f t="shared" si="568"/>
        <v>39</v>
      </c>
      <c r="AM2956">
        <f t="shared" si="569"/>
        <v>538</v>
      </c>
      <c r="AN2956">
        <f t="shared" si="570"/>
        <v>20949</v>
      </c>
      <c r="AO2956" t="str">
        <f t="shared" si="571"/>
        <v/>
      </c>
      <c r="AP2956" t="str">
        <f t="shared" si="572"/>
        <v/>
      </c>
      <c r="AQ2956" t="str">
        <f t="shared" si="573"/>
        <v/>
      </c>
      <c r="AR2956">
        <f t="shared" si="574"/>
        <v>-4.95</v>
      </c>
      <c r="AS2956" t="str">
        <f t="shared" si="575"/>
        <v>4J251649I8-1</v>
      </c>
      <c r="AT2956" t="str">
        <f>IFERROR(IF(VLOOKUP(Y2956,vlookup!$I$2:$J$9,1,0)=Y2956,VLOOKUP(Y2956,vlookup!$I$2:$J$9,2,0),PROPER(Y2956)),PROPER(Y2956))</f>
        <v>Sales Tax</v>
      </c>
      <c r="AU2956" t="str">
        <f>IFERROR(IF(B2956=VLOOKUP(B2956,vlookup!$L$2:$L$10,1,0),"Yes","No"),"No")</f>
        <v>No</v>
      </c>
    </row>
    <row r="2957" spans="1:47" ht="14.45" customHeight="1" x14ac:dyDescent="0.25">
      <c r="A2957" t="s">
        <v>1435</v>
      </c>
      <c r="B2957" s="31" t="s">
        <v>1436</v>
      </c>
      <c r="C2957">
        <v>1</v>
      </c>
      <c r="D2957">
        <v>1</v>
      </c>
      <c r="E2957" t="s">
        <v>382</v>
      </c>
      <c r="F2957" t="s">
        <v>60</v>
      </c>
      <c r="G2957" t="s">
        <v>543</v>
      </c>
      <c r="H2957" t="s">
        <v>1081</v>
      </c>
      <c r="I2957">
        <v>157624</v>
      </c>
      <c r="J2957" s="19">
        <v>41756</v>
      </c>
      <c r="K2957" s="19">
        <v>41786</v>
      </c>
      <c r="L2957">
        <v>201405</v>
      </c>
      <c r="M2957" s="19">
        <v>41760</v>
      </c>
      <c r="N2957">
        <v>24616</v>
      </c>
      <c r="O2957" t="s">
        <v>1076</v>
      </c>
      <c r="P2957" t="s">
        <v>1437</v>
      </c>
      <c r="Q2957" t="s">
        <v>924</v>
      </c>
      <c r="R2957">
        <v>9071</v>
      </c>
      <c r="S2957" s="19">
        <v>41886</v>
      </c>
      <c r="T2957">
        <v>163350</v>
      </c>
      <c r="U2957" t="s">
        <v>357</v>
      </c>
      <c r="V2957" s="19">
        <v>41892</v>
      </c>
      <c r="W2957" t="s">
        <v>372</v>
      </c>
      <c r="X2957" t="s">
        <v>373</v>
      </c>
      <c r="Y2957" t="s">
        <v>13</v>
      </c>
      <c r="Z2957" t="s">
        <v>369</v>
      </c>
      <c r="AA2957" s="29">
        <v>-4.12</v>
      </c>
      <c r="AB2957">
        <v>0</v>
      </c>
      <c r="AC2957">
        <f t="shared" si="564"/>
        <v>2014</v>
      </c>
      <c r="AD2957">
        <f t="shared" si="565"/>
        <v>9</v>
      </c>
      <c r="AE2957">
        <f t="shared" si="566"/>
        <v>2014</v>
      </c>
      <c r="AF2957">
        <f t="shared" si="567"/>
        <v>4</v>
      </c>
      <c r="AG2957" t="str">
        <f>VLOOKUP(F2957,vlookup!$A$2:$E$660,2,0)</f>
        <v>Retained</v>
      </c>
      <c r="AH2957" t="str">
        <f>VLOOKUP(F2957,vlookup!$A$2:$E$660,3,0)</f>
        <v>Service Contract</v>
      </c>
      <c r="AI2957" t="str">
        <f>VLOOKUP(F2957,vlookup!$A$2:$E$660,4,0)</f>
        <v>Used Car Programs</v>
      </c>
      <c r="AJ2957" t="str">
        <f>VLOOKUP(F2957,vlookup!$A$2:$E$660,5,0)</f>
        <v>High Mileage</v>
      </c>
      <c r="AL2957">
        <f t="shared" si="568"/>
        <v>30</v>
      </c>
      <c r="AM2957">
        <f t="shared" si="569"/>
        <v>133</v>
      </c>
      <c r="AN2957">
        <f t="shared" si="570"/>
        <v>5726</v>
      </c>
      <c r="AO2957" t="str">
        <f t="shared" si="571"/>
        <v/>
      </c>
      <c r="AP2957" t="str">
        <f t="shared" si="572"/>
        <v/>
      </c>
      <c r="AQ2957" t="str">
        <f t="shared" si="573"/>
        <v/>
      </c>
      <c r="AR2957">
        <f t="shared" si="574"/>
        <v>-4.12</v>
      </c>
      <c r="AS2957" t="str">
        <f t="shared" si="575"/>
        <v>46111748D4Y-1</v>
      </c>
      <c r="AT2957" t="str">
        <f>IFERROR(IF(VLOOKUP(Y2957,vlookup!$I$2:$J$9,1,0)=Y2957,VLOOKUP(Y2957,vlookup!$I$2:$J$9,2,0),PROPER(Y2957)),PROPER(Y2957))</f>
        <v>Sales Tax</v>
      </c>
      <c r="AU2957" t="str">
        <f>IFERROR(IF(B2957=VLOOKUP(B2957,vlookup!$L$2:$L$10,1,0),"Yes","No"),"No")</f>
        <v>No</v>
      </c>
    </row>
    <row r="2958" spans="1:47" ht="14.45" customHeight="1" x14ac:dyDescent="0.25">
      <c r="A2958" t="s">
        <v>1435</v>
      </c>
      <c r="B2958" s="31" t="s">
        <v>1436</v>
      </c>
      <c r="C2958">
        <v>1</v>
      </c>
      <c r="D2958">
        <v>1</v>
      </c>
      <c r="E2958" t="s">
        <v>382</v>
      </c>
      <c r="F2958" t="s">
        <v>60</v>
      </c>
      <c r="G2958" t="s">
        <v>543</v>
      </c>
      <c r="H2958" t="s">
        <v>1081</v>
      </c>
      <c r="I2958">
        <v>157624</v>
      </c>
      <c r="J2958" s="19">
        <v>41756</v>
      </c>
      <c r="K2958" s="19">
        <v>41786</v>
      </c>
      <c r="L2958">
        <v>201405</v>
      </c>
      <c r="M2958" s="19">
        <v>41760</v>
      </c>
      <c r="N2958">
        <v>24616</v>
      </c>
      <c r="O2958" t="s">
        <v>1076</v>
      </c>
      <c r="P2958" t="s">
        <v>1437</v>
      </c>
      <c r="Q2958" t="s">
        <v>924</v>
      </c>
      <c r="R2958">
        <v>9071</v>
      </c>
      <c r="S2958" s="19">
        <v>41886</v>
      </c>
      <c r="T2958">
        <v>163350</v>
      </c>
      <c r="U2958" t="s">
        <v>357</v>
      </c>
      <c r="V2958" s="19">
        <v>41892</v>
      </c>
      <c r="W2958" t="s">
        <v>3259</v>
      </c>
      <c r="X2958" t="s">
        <v>3260</v>
      </c>
      <c r="Y2958" t="s">
        <v>13</v>
      </c>
      <c r="Z2958" t="s">
        <v>369</v>
      </c>
      <c r="AA2958" s="29">
        <v>-1.65</v>
      </c>
      <c r="AB2958">
        <v>0</v>
      </c>
      <c r="AC2958">
        <f t="shared" si="564"/>
        <v>2014</v>
      </c>
      <c r="AD2958">
        <f t="shared" si="565"/>
        <v>9</v>
      </c>
      <c r="AE2958">
        <f t="shared" si="566"/>
        <v>2014</v>
      </c>
      <c r="AF2958">
        <f t="shared" si="567"/>
        <v>4</v>
      </c>
      <c r="AG2958" t="str">
        <f>VLOOKUP(F2958,vlookup!$A$2:$E$660,2,0)</f>
        <v>Retained</v>
      </c>
      <c r="AH2958" t="str">
        <f>VLOOKUP(F2958,vlookup!$A$2:$E$660,3,0)</f>
        <v>Service Contract</v>
      </c>
      <c r="AI2958" t="str">
        <f>VLOOKUP(F2958,vlookup!$A$2:$E$660,4,0)</f>
        <v>Used Car Programs</v>
      </c>
      <c r="AJ2958" t="str">
        <f>VLOOKUP(F2958,vlookup!$A$2:$E$660,5,0)</f>
        <v>High Mileage</v>
      </c>
      <c r="AL2958">
        <f t="shared" si="568"/>
        <v>30</v>
      </c>
      <c r="AM2958">
        <f t="shared" si="569"/>
        <v>133</v>
      </c>
      <c r="AN2958">
        <f t="shared" si="570"/>
        <v>5726</v>
      </c>
      <c r="AO2958" t="str">
        <f t="shared" si="571"/>
        <v/>
      </c>
      <c r="AP2958" t="str">
        <f t="shared" si="572"/>
        <v/>
      </c>
      <c r="AQ2958" t="str">
        <f t="shared" si="573"/>
        <v/>
      </c>
      <c r="AR2958">
        <f t="shared" si="574"/>
        <v>-1.65</v>
      </c>
      <c r="AS2958" t="str">
        <f t="shared" si="575"/>
        <v>46111748D4Y-1</v>
      </c>
      <c r="AT2958" t="str">
        <f>IFERROR(IF(VLOOKUP(Y2958,vlookup!$I$2:$J$9,1,0)=Y2958,VLOOKUP(Y2958,vlookup!$I$2:$J$9,2,0),PROPER(Y2958)),PROPER(Y2958))</f>
        <v>Sales Tax</v>
      </c>
      <c r="AU2958" t="str">
        <f>IFERROR(IF(B2958=VLOOKUP(B2958,vlookup!$L$2:$L$10,1,0),"Yes","No"),"No")</f>
        <v>No</v>
      </c>
    </row>
    <row r="2959" spans="1:47" ht="14.45" customHeight="1" x14ac:dyDescent="0.25">
      <c r="A2959" t="s">
        <v>1435</v>
      </c>
      <c r="B2959" s="31" t="s">
        <v>1436</v>
      </c>
      <c r="C2959">
        <v>1</v>
      </c>
      <c r="D2959">
        <v>1</v>
      </c>
      <c r="E2959" t="s">
        <v>382</v>
      </c>
      <c r="F2959" t="s">
        <v>60</v>
      </c>
      <c r="G2959" t="s">
        <v>543</v>
      </c>
      <c r="H2959" t="s">
        <v>1081</v>
      </c>
      <c r="I2959">
        <v>157624</v>
      </c>
      <c r="J2959" s="19">
        <v>41756</v>
      </c>
      <c r="K2959" s="19">
        <v>41786</v>
      </c>
      <c r="L2959">
        <v>201405</v>
      </c>
      <c r="M2959" s="19">
        <v>41760</v>
      </c>
      <c r="N2959">
        <v>24616</v>
      </c>
      <c r="O2959" t="s">
        <v>1076</v>
      </c>
      <c r="P2959" t="s">
        <v>1437</v>
      </c>
      <c r="Q2959" t="s">
        <v>924</v>
      </c>
      <c r="R2959">
        <v>9071</v>
      </c>
      <c r="S2959" s="19">
        <v>41886</v>
      </c>
      <c r="T2959">
        <v>163350</v>
      </c>
      <c r="U2959" t="s">
        <v>357</v>
      </c>
      <c r="V2959" s="19">
        <v>41892</v>
      </c>
      <c r="W2959" t="s">
        <v>2980</v>
      </c>
      <c r="X2959" t="s">
        <v>2981</v>
      </c>
      <c r="Y2959" t="s">
        <v>13</v>
      </c>
      <c r="Z2959" t="s">
        <v>369</v>
      </c>
      <c r="AA2959" s="29">
        <v>-15.45</v>
      </c>
      <c r="AB2959">
        <v>0</v>
      </c>
      <c r="AC2959">
        <f t="shared" si="564"/>
        <v>2014</v>
      </c>
      <c r="AD2959">
        <f t="shared" si="565"/>
        <v>9</v>
      </c>
      <c r="AE2959">
        <f t="shared" si="566"/>
        <v>2014</v>
      </c>
      <c r="AF2959">
        <f t="shared" si="567"/>
        <v>4</v>
      </c>
      <c r="AG2959" t="str">
        <f>VLOOKUP(F2959,vlookup!$A$2:$E$660,2,0)</f>
        <v>Retained</v>
      </c>
      <c r="AH2959" t="str">
        <f>VLOOKUP(F2959,vlookup!$A$2:$E$660,3,0)</f>
        <v>Service Contract</v>
      </c>
      <c r="AI2959" t="str">
        <f>VLOOKUP(F2959,vlookup!$A$2:$E$660,4,0)</f>
        <v>Used Car Programs</v>
      </c>
      <c r="AJ2959" t="str">
        <f>VLOOKUP(F2959,vlookup!$A$2:$E$660,5,0)</f>
        <v>High Mileage</v>
      </c>
      <c r="AL2959">
        <f t="shared" si="568"/>
        <v>30</v>
      </c>
      <c r="AM2959">
        <f t="shared" si="569"/>
        <v>133</v>
      </c>
      <c r="AN2959">
        <f t="shared" si="570"/>
        <v>5726</v>
      </c>
      <c r="AO2959" t="str">
        <f t="shared" si="571"/>
        <v/>
      </c>
      <c r="AP2959" t="str">
        <f t="shared" si="572"/>
        <v/>
      </c>
      <c r="AQ2959" t="str">
        <f t="shared" si="573"/>
        <v/>
      </c>
      <c r="AR2959">
        <f t="shared" si="574"/>
        <v>-15.45</v>
      </c>
      <c r="AS2959" t="str">
        <f t="shared" si="575"/>
        <v>46111748D4Y-1</v>
      </c>
      <c r="AT2959" t="str">
        <f>IFERROR(IF(VLOOKUP(Y2959,vlookup!$I$2:$J$9,1,0)=Y2959,VLOOKUP(Y2959,vlookup!$I$2:$J$9,2,0),PROPER(Y2959)),PROPER(Y2959))</f>
        <v>Sales Tax</v>
      </c>
      <c r="AU2959" t="str">
        <f>IFERROR(IF(B2959=VLOOKUP(B2959,vlookup!$L$2:$L$10,1,0),"Yes","No"),"No")</f>
        <v>No</v>
      </c>
    </row>
    <row r="2960" spans="1:47" ht="14.45" customHeight="1" x14ac:dyDescent="0.25">
      <c r="A2960" t="s">
        <v>3004</v>
      </c>
      <c r="B2960" s="31" t="s">
        <v>3005</v>
      </c>
      <c r="C2960">
        <v>1</v>
      </c>
      <c r="D2960">
        <v>1</v>
      </c>
      <c r="E2960" t="s">
        <v>382</v>
      </c>
      <c r="F2960" t="s">
        <v>238</v>
      </c>
      <c r="G2960" t="s">
        <v>3708</v>
      </c>
      <c r="H2960" t="s">
        <v>942</v>
      </c>
      <c r="I2960">
        <v>138396</v>
      </c>
      <c r="J2960" s="19">
        <v>41871</v>
      </c>
      <c r="K2960" s="19">
        <v>41907</v>
      </c>
      <c r="L2960">
        <v>201409</v>
      </c>
      <c r="M2960" s="19">
        <v>41883</v>
      </c>
      <c r="N2960">
        <v>24617</v>
      </c>
      <c r="O2960" t="s">
        <v>1070</v>
      </c>
      <c r="P2960" t="s">
        <v>1111</v>
      </c>
      <c r="Q2960" t="s">
        <v>924</v>
      </c>
      <c r="R2960">
        <v>42000</v>
      </c>
      <c r="S2960" s="19">
        <v>42034</v>
      </c>
      <c r="T2960">
        <v>143953</v>
      </c>
      <c r="U2960" t="s">
        <v>357</v>
      </c>
      <c r="V2960" s="19">
        <v>42040</v>
      </c>
      <c r="W2960" t="s">
        <v>370</v>
      </c>
      <c r="X2960" t="s">
        <v>371</v>
      </c>
      <c r="Y2960" t="s">
        <v>13</v>
      </c>
      <c r="Z2960" t="s">
        <v>369</v>
      </c>
      <c r="AA2960" s="29">
        <v>-248.84</v>
      </c>
      <c r="AB2960">
        <v>0</v>
      </c>
      <c r="AC2960">
        <f t="shared" si="564"/>
        <v>2015</v>
      </c>
      <c r="AD2960">
        <f t="shared" si="565"/>
        <v>2</v>
      </c>
      <c r="AE2960">
        <f t="shared" si="566"/>
        <v>2014</v>
      </c>
      <c r="AF2960">
        <f t="shared" si="567"/>
        <v>8</v>
      </c>
      <c r="AG2960" t="str">
        <f>VLOOKUP(F2960,vlookup!$A$2:$E$660,2,0)</f>
        <v>Retained</v>
      </c>
      <c r="AH2960" t="str">
        <f>VLOOKUP(F2960,vlookup!$A$2:$E$660,3,0)</f>
        <v>Service Contract</v>
      </c>
      <c r="AI2960" t="str">
        <f>VLOOKUP(F2960,vlookup!$A$2:$E$660,4,0)</f>
        <v>Used Car Programs</v>
      </c>
      <c r="AJ2960" t="str">
        <f>VLOOKUP(F2960,vlookup!$A$2:$E$660,5,0)</f>
        <v>High Mileage</v>
      </c>
      <c r="AL2960">
        <f t="shared" si="568"/>
        <v>35</v>
      </c>
      <c r="AM2960">
        <f t="shared" si="569"/>
        <v>165</v>
      </c>
      <c r="AN2960">
        <f t="shared" si="570"/>
        <v>5557</v>
      </c>
      <c r="AO2960" t="str">
        <f t="shared" si="571"/>
        <v/>
      </c>
      <c r="AP2960" t="str">
        <f t="shared" si="572"/>
        <v/>
      </c>
      <c r="AQ2960" t="str">
        <f t="shared" si="573"/>
        <v/>
      </c>
      <c r="AR2960">
        <f t="shared" si="574"/>
        <v>-248.84</v>
      </c>
      <c r="AS2960" t="str">
        <f t="shared" si="575"/>
        <v>2F115416H4Y-1</v>
      </c>
      <c r="AT2960" t="str">
        <f>IFERROR(IF(VLOOKUP(Y2960,vlookup!$I$2:$J$9,1,0)=Y2960,VLOOKUP(Y2960,vlookup!$I$2:$J$9,2,0),PROPER(Y2960)),PROPER(Y2960))</f>
        <v>Sales Tax</v>
      </c>
      <c r="AU2960" t="str">
        <f>IFERROR(IF(B2960=VLOOKUP(B2960,vlookup!$L$2:$L$10,1,0),"Yes","No"),"No")</f>
        <v>No</v>
      </c>
    </row>
    <row r="2961" spans="1:47" ht="14.45" customHeight="1" x14ac:dyDescent="0.25">
      <c r="A2961" t="s">
        <v>1585</v>
      </c>
      <c r="B2961" s="31" t="s">
        <v>1586</v>
      </c>
      <c r="C2961">
        <v>1</v>
      </c>
      <c r="D2961">
        <v>1</v>
      </c>
      <c r="E2961" t="s">
        <v>571</v>
      </c>
      <c r="F2961" t="s">
        <v>60</v>
      </c>
      <c r="G2961" t="s">
        <v>3756</v>
      </c>
      <c r="H2961" t="s">
        <v>3757</v>
      </c>
      <c r="I2961">
        <v>173595</v>
      </c>
      <c r="J2961" s="19">
        <v>41194</v>
      </c>
      <c r="K2961" s="19">
        <v>41226</v>
      </c>
      <c r="L2961">
        <v>201211</v>
      </c>
      <c r="M2961" s="19">
        <v>41214</v>
      </c>
      <c r="N2961">
        <v>24616</v>
      </c>
      <c r="O2961" t="s">
        <v>1076</v>
      </c>
      <c r="P2961" t="s">
        <v>1587</v>
      </c>
      <c r="Q2961" t="s">
        <v>924</v>
      </c>
      <c r="R2961">
        <v>8395</v>
      </c>
      <c r="S2961" s="19">
        <v>41257</v>
      </c>
      <c r="T2961">
        <v>178511</v>
      </c>
      <c r="U2961" t="s">
        <v>357</v>
      </c>
      <c r="V2961" s="19">
        <v>41260</v>
      </c>
      <c r="W2961" t="s">
        <v>3476</v>
      </c>
      <c r="X2961" t="s">
        <v>13</v>
      </c>
      <c r="Y2961" t="s">
        <v>13</v>
      </c>
      <c r="Z2961" t="s">
        <v>14</v>
      </c>
      <c r="AA2961" s="29">
        <v>-41.29</v>
      </c>
      <c r="AB2961" t="s">
        <v>544</v>
      </c>
      <c r="AC2961">
        <f t="shared" si="564"/>
        <v>2012</v>
      </c>
      <c r="AD2961">
        <f t="shared" si="565"/>
        <v>12</v>
      </c>
      <c r="AE2961">
        <f t="shared" si="566"/>
        <v>2012</v>
      </c>
      <c r="AF2961">
        <f t="shared" si="567"/>
        <v>10</v>
      </c>
      <c r="AG2961" t="str">
        <f>VLOOKUP(F2961,vlookup!$A$2:$E$660,2,0)</f>
        <v>Retained</v>
      </c>
      <c r="AH2961" t="str">
        <f>VLOOKUP(F2961,vlookup!$A$2:$E$660,3,0)</f>
        <v>Service Contract</v>
      </c>
      <c r="AI2961" t="str">
        <f>VLOOKUP(F2961,vlookup!$A$2:$E$660,4,0)</f>
        <v>Used Car Programs</v>
      </c>
      <c r="AJ2961" t="str">
        <f>VLOOKUP(F2961,vlookup!$A$2:$E$660,5,0)</f>
        <v>High Mileage</v>
      </c>
      <c r="AL2961">
        <f t="shared" si="568"/>
        <v>31</v>
      </c>
      <c r="AM2961">
        <f t="shared" si="569"/>
        <v>65</v>
      </c>
      <c r="AN2961">
        <f t="shared" si="570"/>
        <v>4916</v>
      </c>
      <c r="AO2961" t="str">
        <f t="shared" si="571"/>
        <v/>
      </c>
      <c r="AP2961" t="str">
        <f t="shared" si="572"/>
        <v/>
      </c>
      <c r="AQ2961">
        <f t="shared" si="573"/>
        <v>-41.29</v>
      </c>
      <c r="AR2961" t="str">
        <f t="shared" si="574"/>
        <v/>
      </c>
      <c r="AS2961" t="str">
        <f t="shared" si="575"/>
        <v>41235606J2Y-1</v>
      </c>
      <c r="AT2961" t="str">
        <f>IFERROR(IF(VLOOKUP(Y2961,vlookup!$I$2:$J$9,1,0)=Y2961,VLOOKUP(Y2961,vlookup!$I$2:$J$9,2,0),PROPER(Y2961)),PROPER(Y2961))</f>
        <v>Sales Tax</v>
      </c>
      <c r="AU2961" t="str">
        <f>IFERROR(IF(B2961=VLOOKUP(B2961,vlookup!$L$2:$L$10,1,0),"Yes","No"),"No")</f>
        <v>No</v>
      </c>
    </row>
    <row r="2962" spans="1:47" ht="14.45" customHeight="1" x14ac:dyDescent="0.25">
      <c r="A2962" t="s">
        <v>1593</v>
      </c>
      <c r="B2962" s="31" t="s">
        <v>1594</v>
      </c>
      <c r="C2962">
        <v>3</v>
      </c>
      <c r="D2962">
        <v>1</v>
      </c>
      <c r="E2962" t="s">
        <v>382</v>
      </c>
      <c r="F2962" t="s">
        <v>60</v>
      </c>
      <c r="G2962" t="s">
        <v>543</v>
      </c>
      <c r="H2962" t="s">
        <v>933</v>
      </c>
      <c r="I2962">
        <v>166328</v>
      </c>
      <c r="J2962" s="19">
        <v>41154</v>
      </c>
      <c r="K2962" s="19">
        <v>41171</v>
      </c>
      <c r="L2962">
        <v>201209</v>
      </c>
      <c r="M2962" s="19">
        <v>41153</v>
      </c>
      <c r="N2962">
        <v>24616</v>
      </c>
      <c r="O2962" t="s">
        <v>1076</v>
      </c>
      <c r="P2962" t="s">
        <v>1595</v>
      </c>
      <c r="Q2962" t="s">
        <v>927</v>
      </c>
      <c r="R2962">
        <v>399728</v>
      </c>
      <c r="S2962" s="19">
        <v>41456</v>
      </c>
      <c r="T2962">
        <v>182062</v>
      </c>
      <c r="U2962" t="s">
        <v>357</v>
      </c>
      <c r="V2962" s="19">
        <v>41457</v>
      </c>
      <c r="W2962" t="s">
        <v>3476</v>
      </c>
      <c r="X2962" t="s">
        <v>13</v>
      </c>
      <c r="Y2962" t="s">
        <v>13</v>
      </c>
      <c r="Z2962" t="s">
        <v>14</v>
      </c>
      <c r="AA2962" s="29">
        <v>-30.03</v>
      </c>
      <c r="AB2962" t="s">
        <v>544</v>
      </c>
      <c r="AC2962">
        <f t="shared" si="564"/>
        <v>2013</v>
      </c>
      <c r="AD2962">
        <f t="shared" si="565"/>
        <v>7</v>
      </c>
      <c r="AE2962">
        <f t="shared" si="566"/>
        <v>2012</v>
      </c>
      <c r="AF2962">
        <f t="shared" si="567"/>
        <v>9</v>
      </c>
      <c r="AG2962" t="str">
        <f>VLOOKUP(F2962,vlookup!$A$2:$E$660,2,0)</f>
        <v>Retained</v>
      </c>
      <c r="AH2962" t="str">
        <f>VLOOKUP(F2962,vlookup!$A$2:$E$660,3,0)</f>
        <v>Service Contract</v>
      </c>
      <c r="AI2962" t="str">
        <f>VLOOKUP(F2962,vlookup!$A$2:$E$660,4,0)</f>
        <v>Used Car Programs</v>
      </c>
      <c r="AJ2962" t="str">
        <f>VLOOKUP(F2962,vlookup!$A$2:$E$660,5,0)</f>
        <v>High Mileage</v>
      </c>
      <c r="AL2962">
        <f t="shared" si="568"/>
        <v>17</v>
      </c>
      <c r="AM2962">
        <f t="shared" si="569"/>
        <v>300</v>
      </c>
      <c r="AN2962">
        <f t="shared" si="570"/>
        <v>15734</v>
      </c>
      <c r="AO2962" t="str">
        <f t="shared" si="571"/>
        <v/>
      </c>
      <c r="AP2962" t="str">
        <f t="shared" si="572"/>
        <v/>
      </c>
      <c r="AQ2962" t="str">
        <f t="shared" si="573"/>
        <v/>
      </c>
      <c r="AR2962">
        <f t="shared" si="574"/>
        <v>-30.03</v>
      </c>
      <c r="AS2962" t="str">
        <f t="shared" si="575"/>
        <v>Y1107882I2Y-3</v>
      </c>
      <c r="AT2962" t="str">
        <f>IFERROR(IF(VLOOKUP(Y2962,vlookup!$I$2:$J$9,1,0)=Y2962,VLOOKUP(Y2962,vlookup!$I$2:$J$9,2,0),PROPER(Y2962)),PROPER(Y2962))</f>
        <v>Sales Tax</v>
      </c>
      <c r="AU2962" t="str">
        <f>IFERROR(IF(B2962=VLOOKUP(B2962,vlookup!$L$2:$L$10,1,0),"Yes","No"),"No")</f>
        <v>No</v>
      </c>
    </row>
    <row r="2963" spans="1:47" ht="14.45" customHeight="1" x14ac:dyDescent="0.25">
      <c r="A2963" t="s">
        <v>1669</v>
      </c>
      <c r="B2963" s="31" t="s">
        <v>1670</v>
      </c>
      <c r="C2963">
        <v>2</v>
      </c>
      <c r="D2963">
        <v>1</v>
      </c>
      <c r="E2963" t="s">
        <v>382</v>
      </c>
      <c r="F2963" t="s">
        <v>205</v>
      </c>
      <c r="G2963" t="s">
        <v>543</v>
      </c>
      <c r="H2963" t="s">
        <v>1667</v>
      </c>
      <c r="I2963">
        <v>117353</v>
      </c>
      <c r="J2963" s="19">
        <v>41772</v>
      </c>
      <c r="K2963" s="19">
        <v>41790</v>
      </c>
      <c r="L2963">
        <v>201405</v>
      </c>
      <c r="M2963" s="19">
        <v>41760</v>
      </c>
      <c r="N2963">
        <v>24617</v>
      </c>
      <c r="O2963" t="s">
        <v>1070</v>
      </c>
      <c r="P2963" t="s">
        <v>1671</v>
      </c>
      <c r="Q2963" t="s">
        <v>639</v>
      </c>
      <c r="R2963">
        <v>280366</v>
      </c>
      <c r="S2963" s="19">
        <v>42388</v>
      </c>
      <c r="T2963">
        <v>134060</v>
      </c>
      <c r="U2963" t="s">
        <v>357</v>
      </c>
      <c r="V2963" s="19">
        <v>42401</v>
      </c>
      <c r="W2963" t="s">
        <v>3132</v>
      </c>
      <c r="X2963" t="s">
        <v>3133</v>
      </c>
      <c r="Y2963" t="s">
        <v>13</v>
      </c>
      <c r="Z2963" t="s">
        <v>358</v>
      </c>
      <c r="AA2963" s="29">
        <v>-39.71</v>
      </c>
      <c r="AB2963">
        <v>0</v>
      </c>
      <c r="AC2963">
        <f t="shared" si="564"/>
        <v>2016</v>
      </c>
      <c r="AD2963">
        <f t="shared" si="565"/>
        <v>2</v>
      </c>
      <c r="AE2963">
        <f t="shared" si="566"/>
        <v>2014</v>
      </c>
      <c r="AF2963">
        <f t="shared" si="567"/>
        <v>5</v>
      </c>
      <c r="AG2963" t="str">
        <f>VLOOKUP(F2963,vlookup!$A$2:$E$660,2,0)</f>
        <v>Retained</v>
      </c>
      <c r="AH2963" t="str">
        <f>VLOOKUP(F2963,vlookup!$A$2:$E$660,3,0)</f>
        <v>Service Contract</v>
      </c>
      <c r="AI2963" t="str">
        <f>VLOOKUP(F2963,vlookup!$A$2:$E$660,4,0)</f>
        <v>Used Car Programs</v>
      </c>
      <c r="AJ2963" t="str">
        <f>VLOOKUP(F2963,vlookup!$A$2:$E$660,5,0)</f>
        <v>High Mileage</v>
      </c>
      <c r="AL2963">
        <f t="shared" si="568"/>
        <v>18</v>
      </c>
      <c r="AM2963">
        <f t="shared" si="569"/>
        <v>618</v>
      </c>
      <c r="AN2963">
        <f t="shared" si="570"/>
        <v>16707</v>
      </c>
      <c r="AO2963" t="str">
        <f t="shared" si="571"/>
        <v/>
      </c>
      <c r="AP2963" t="str">
        <f t="shared" si="572"/>
        <v/>
      </c>
      <c r="AQ2963" t="str">
        <f t="shared" si="573"/>
        <v/>
      </c>
      <c r="AR2963">
        <f t="shared" si="574"/>
        <v>-39.71</v>
      </c>
      <c r="AS2963" t="str">
        <f t="shared" si="575"/>
        <v>4G105285E4-2</v>
      </c>
      <c r="AT2963" t="str">
        <f>IFERROR(IF(VLOOKUP(Y2963,vlookup!$I$2:$J$9,1,0)=Y2963,VLOOKUP(Y2963,vlookup!$I$2:$J$9,2,0),PROPER(Y2963)),PROPER(Y2963))</f>
        <v>Sales Tax</v>
      </c>
      <c r="AU2963" t="str">
        <f>IFERROR(IF(B2963=VLOOKUP(B2963,vlookup!$L$2:$L$10,1,0),"Yes","No"),"No")</f>
        <v>No</v>
      </c>
    </row>
    <row r="2964" spans="1:47" ht="14.45" customHeight="1" x14ac:dyDescent="0.25">
      <c r="A2964" t="s">
        <v>1669</v>
      </c>
      <c r="B2964" s="31" t="s">
        <v>1670</v>
      </c>
      <c r="C2964">
        <v>2</v>
      </c>
      <c r="D2964">
        <v>1</v>
      </c>
      <c r="E2964" t="s">
        <v>382</v>
      </c>
      <c r="F2964" t="s">
        <v>205</v>
      </c>
      <c r="G2964" t="s">
        <v>543</v>
      </c>
      <c r="H2964" t="s">
        <v>1667</v>
      </c>
      <c r="I2964">
        <v>117353</v>
      </c>
      <c r="J2964" s="19">
        <v>41772</v>
      </c>
      <c r="K2964" s="19">
        <v>41790</v>
      </c>
      <c r="L2964">
        <v>201405</v>
      </c>
      <c r="M2964" s="19">
        <v>41760</v>
      </c>
      <c r="N2964">
        <v>24617</v>
      </c>
      <c r="O2964" t="s">
        <v>1070</v>
      </c>
      <c r="P2964" t="s">
        <v>1671</v>
      </c>
      <c r="Q2964" t="s">
        <v>639</v>
      </c>
      <c r="R2964">
        <v>280366</v>
      </c>
      <c r="S2964" s="19">
        <v>42388</v>
      </c>
      <c r="T2964">
        <v>134060</v>
      </c>
      <c r="U2964" t="s">
        <v>357</v>
      </c>
      <c r="V2964" s="19">
        <v>42401</v>
      </c>
      <c r="W2964" t="s">
        <v>367</v>
      </c>
      <c r="X2964" t="s">
        <v>368</v>
      </c>
      <c r="Y2964" t="s">
        <v>13</v>
      </c>
      <c r="Z2964" t="s">
        <v>365</v>
      </c>
      <c r="AA2964" s="29">
        <v>-2.4500000000000002</v>
      </c>
      <c r="AB2964">
        <v>0</v>
      </c>
      <c r="AC2964">
        <f t="shared" si="564"/>
        <v>2016</v>
      </c>
      <c r="AD2964">
        <f t="shared" si="565"/>
        <v>2</v>
      </c>
      <c r="AE2964">
        <f t="shared" si="566"/>
        <v>2014</v>
      </c>
      <c r="AF2964">
        <f t="shared" si="567"/>
        <v>5</v>
      </c>
      <c r="AG2964" t="str">
        <f>VLOOKUP(F2964,vlookup!$A$2:$E$660,2,0)</f>
        <v>Retained</v>
      </c>
      <c r="AH2964" t="str">
        <f>VLOOKUP(F2964,vlookup!$A$2:$E$660,3,0)</f>
        <v>Service Contract</v>
      </c>
      <c r="AI2964" t="str">
        <f>VLOOKUP(F2964,vlookup!$A$2:$E$660,4,0)</f>
        <v>Used Car Programs</v>
      </c>
      <c r="AJ2964" t="str">
        <f>VLOOKUP(F2964,vlookup!$A$2:$E$660,5,0)</f>
        <v>High Mileage</v>
      </c>
      <c r="AL2964">
        <f t="shared" si="568"/>
        <v>18</v>
      </c>
      <c r="AM2964">
        <f t="shared" si="569"/>
        <v>618</v>
      </c>
      <c r="AN2964">
        <f t="shared" si="570"/>
        <v>16707</v>
      </c>
      <c r="AO2964" t="str">
        <f t="shared" si="571"/>
        <v/>
      </c>
      <c r="AP2964" t="str">
        <f t="shared" si="572"/>
        <v/>
      </c>
      <c r="AQ2964" t="str">
        <f t="shared" si="573"/>
        <v/>
      </c>
      <c r="AR2964">
        <f t="shared" si="574"/>
        <v>-2.4500000000000002</v>
      </c>
      <c r="AS2964" t="str">
        <f t="shared" si="575"/>
        <v>4G105285E4-2</v>
      </c>
      <c r="AT2964" t="str">
        <f>IFERROR(IF(VLOOKUP(Y2964,vlookup!$I$2:$J$9,1,0)=Y2964,VLOOKUP(Y2964,vlookup!$I$2:$J$9,2,0),PROPER(Y2964)),PROPER(Y2964))</f>
        <v>Sales Tax</v>
      </c>
      <c r="AU2964" t="str">
        <f>IFERROR(IF(B2964=VLOOKUP(B2964,vlookup!$L$2:$L$10,1,0),"Yes","No"),"No")</f>
        <v>No</v>
      </c>
    </row>
    <row r="2965" spans="1:47" ht="14.45" customHeight="1" x14ac:dyDescent="0.25">
      <c r="A2965" t="s">
        <v>1669</v>
      </c>
      <c r="B2965" s="31" t="s">
        <v>1670</v>
      </c>
      <c r="C2965">
        <v>2</v>
      </c>
      <c r="D2965">
        <v>1</v>
      </c>
      <c r="E2965" t="s">
        <v>382</v>
      </c>
      <c r="F2965" t="s">
        <v>205</v>
      </c>
      <c r="G2965" t="s">
        <v>543</v>
      </c>
      <c r="H2965" t="s">
        <v>1667</v>
      </c>
      <c r="I2965">
        <v>117353</v>
      </c>
      <c r="J2965" s="19">
        <v>41772</v>
      </c>
      <c r="K2965" s="19">
        <v>41790</v>
      </c>
      <c r="L2965">
        <v>201405</v>
      </c>
      <c r="M2965" s="19">
        <v>41760</v>
      </c>
      <c r="N2965">
        <v>24617</v>
      </c>
      <c r="O2965" t="s">
        <v>1070</v>
      </c>
      <c r="P2965" t="s">
        <v>1671</v>
      </c>
      <c r="Q2965" t="s">
        <v>639</v>
      </c>
      <c r="R2965">
        <v>280366</v>
      </c>
      <c r="S2965" s="19">
        <v>42388</v>
      </c>
      <c r="T2965">
        <v>134060</v>
      </c>
      <c r="U2965" t="s">
        <v>357</v>
      </c>
      <c r="V2965" s="19">
        <v>42401</v>
      </c>
      <c r="W2965" t="s">
        <v>624</v>
      </c>
      <c r="X2965" t="s">
        <v>625</v>
      </c>
      <c r="Y2965" t="s">
        <v>13</v>
      </c>
      <c r="Z2965" t="s">
        <v>364</v>
      </c>
      <c r="AA2965" s="29">
        <v>-2.7</v>
      </c>
      <c r="AB2965">
        <v>0</v>
      </c>
      <c r="AC2965">
        <f t="shared" si="564"/>
        <v>2016</v>
      </c>
      <c r="AD2965">
        <f t="shared" si="565"/>
        <v>2</v>
      </c>
      <c r="AE2965">
        <f t="shared" si="566"/>
        <v>2014</v>
      </c>
      <c r="AF2965">
        <f t="shared" si="567"/>
        <v>5</v>
      </c>
      <c r="AG2965" t="str">
        <f>VLOOKUP(F2965,vlookup!$A$2:$E$660,2,0)</f>
        <v>Retained</v>
      </c>
      <c r="AH2965" t="str">
        <f>VLOOKUP(F2965,vlookup!$A$2:$E$660,3,0)</f>
        <v>Service Contract</v>
      </c>
      <c r="AI2965" t="str">
        <f>VLOOKUP(F2965,vlookup!$A$2:$E$660,4,0)</f>
        <v>Used Car Programs</v>
      </c>
      <c r="AJ2965" t="str">
        <f>VLOOKUP(F2965,vlookup!$A$2:$E$660,5,0)</f>
        <v>High Mileage</v>
      </c>
      <c r="AL2965">
        <f t="shared" si="568"/>
        <v>18</v>
      </c>
      <c r="AM2965">
        <f t="shared" si="569"/>
        <v>618</v>
      </c>
      <c r="AN2965">
        <f t="shared" si="570"/>
        <v>16707</v>
      </c>
      <c r="AO2965" t="str">
        <f t="shared" si="571"/>
        <v/>
      </c>
      <c r="AP2965" t="str">
        <f t="shared" si="572"/>
        <v/>
      </c>
      <c r="AQ2965" t="str">
        <f t="shared" si="573"/>
        <v/>
      </c>
      <c r="AR2965">
        <f t="shared" si="574"/>
        <v>-2.7</v>
      </c>
      <c r="AS2965" t="str">
        <f t="shared" si="575"/>
        <v>4G105285E4-2</v>
      </c>
      <c r="AT2965" t="str">
        <f>IFERROR(IF(VLOOKUP(Y2965,vlookup!$I$2:$J$9,1,0)=Y2965,VLOOKUP(Y2965,vlookup!$I$2:$J$9,2,0),PROPER(Y2965)),PROPER(Y2965))</f>
        <v>Sales Tax</v>
      </c>
      <c r="AU2965" t="str">
        <f>IFERROR(IF(B2965=VLOOKUP(B2965,vlookup!$L$2:$L$10,1,0),"Yes","No"),"No")</f>
        <v>No</v>
      </c>
    </row>
    <row r="2966" spans="1:47" ht="14.45" customHeight="1" x14ac:dyDescent="0.25">
      <c r="A2966" t="s">
        <v>1669</v>
      </c>
      <c r="B2966" s="31" t="s">
        <v>1670</v>
      </c>
      <c r="C2966">
        <v>2</v>
      </c>
      <c r="D2966">
        <v>1</v>
      </c>
      <c r="E2966" t="s">
        <v>382</v>
      </c>
      <c r="F2966" t="s">
        <v>205</v>
      </c>
      <c r="G2966" t="s">
        <v>543</v>
      </c>
      <c r="H2966" t="s">
        <v>1667</v>
      </c>
      <c r="I2966">
        <v>117353</v>
      </c>
      <c r="J2966" s="19">
        <v>41772</v>
      </c>
      <c r="K2966" s="19">
        <v>41790</v>
      </c>
      <c r="L2966">
        <v>201405</v>
      </c>
      <c r="M2966" s="19">
        <v>41760</v>
      </c>
      <c r="N2966">
        <v>24617</v>
      </c>
      <c r="O2966" t="s">
        <v>1070</v>
      </c>
      <c r="P2966" t="s">
        <v>1671</v>
      </c>
      <c r="Q2966" t="s">
        <v>639</v>
      </c>
      <c r="R2966">
        <v>280366</v>
      </c>
      <c r="S2966" s="19">
        <v>42388</v>
      </c>
      <c r="T2966">
        <v>134060</v>
      </c>
      <c r="U2966" t="s">
        <v>357</v>
      </c>
      <c r="V2966" s="19">
        <v>42401</v>
      </c>
      <c r="W2966" t="s">
        <v>648</v>
      </c>
      <c r="X2966" t="s">
        <v>649</v>
      </c>
      <c r="Y2966" t="s">
        <v>13</v>
      </c>
      <c r="Z2966" t="s">
        <v>364</v>
      </c>
      <c r="AA2966" s="29">
        <v>-1.17</v>
      </c>
      <c r="AB2966">
        <v>0</v>
      </c>
      <c r="AC2966">
        <f t="shared" si="564"/>
        <v>2016</v>
      </c>
      <c r="AD2966">
        <f t="shared" si="565"/>
        <v>2</v>
      </c>
      <c r="AE2966">
        <f t="shared" si="566"/>
        <v>2014</v>
      </c>
      <c r="AF2966">
        <f t="shared" si="567"/>
        <v>5</v>
      </c>
      <c r="AG2966" t="str">
        <f>VLOOKUP(F2966,vlookup!$A$2:$E$660,2,0)</f>
        <v>Retained</v>
      </c>
      <c r="AH2966" t="str">
        <f>VLOOKUP(F2966,vlookup!$A$2:$E$660,3,0)</f>
        <v>Service Contract</v>
      </c>
      <c r="AI2966" t="str">
        <f>VLOOKUP(F2966,vlookup!$A$2:$E$660,4,0)</f>
        <v>Used Car Programs</v>
      </c>
      <c r="AJ2966" t="str">
        <f>VLOOKUP(F2966,vlookup!$A$2:$E$660,5,0)</f>
        <v>High Mileage</v>
      </c>
      <c r="AL2966">
        <f t="shared" si="568"/>
        <v>18</v>
      </c>
      <c r="AM2966">
        <f t="shared" si="569"/>
        <v>618</v>
      </c>
      <c r="AN2966">
        <f t="shared" si="570"/>
        <v>16707</v>
      </c>
      <c r="AO2966" t="str">
        <f t="shared" si="571"/>
        <v/>
      </c>
      <c r="AP2966" t="str">
        <f t="shared" si="572"/>
        <v/>
      </c>
      <c r="AQ2966" t="str">
        <f t="shared" si="573"/>
        <v/>
      </c>
      <c r="AR2966">
        <f t="shared" si="574"/>
        <v>-1.17</v>
      </c>
      <c r="AS2966" t="str">
        <f t="shared" si="575"/>
        <v>4G105285E4-2</v>
      </c>
      <c r="AT2966" t="str">
        <f>IFERROR(IF(VLOOKUP(Y2966,vlookup!$I$2:$J$9,1,0)=Y2966,VLOOKUP(Y2966,vlookup!$I$2:$J$9,2,0),PROPER(Y2966)),PROPER(Y2966))</f>
        <v>Sales Tax</v>
      </c>
      <c r="AU2966" t="str">
        <f>IFERROR(IF(B2966=VLOOKUP(B2966,vlookup!$L$2:$L$10,1,0),"Yes","No"),"No")</f>
        <v>No</v>
      </c>
    </row>
    <row r="2967" spans="1:47" ht="14.45" customHeight="1" x14ac:dyDescent="0.25">
      <c r="A2967" t="s">
        <v>1669</v>
      </c>
      <c r="B2967" s="31" t="s">
        <v>1670</v>
      </c>
      <c r="C2967">
        <v>2</v>
      </c>
      <c r="D2967">
        <v>1</v>
      </c>
      <c r="E2967" t="s">
        <v>382</v>
      </c>
      <c r="F2967" t="s">
        <v>205</v>
      </c>
      <c r="G2967" t="s">
        <v>543</v>
      </c>
      <c r="H2967" t="s">
        <v>1667</v>
      </c>
      <c r="I2967">
        <v>117353</v>
      </c>
      <c r="J2967" s="19">
        <v>41772</v>
      </c>
      <c r="K2967" s="19">
        <v>41790</v>
      </c>
      <c r="L2967">
        <v>201405</v>
      </c>
      <c r="M2967" s="19">
        <v>41760</v>
      </c>
      <c r="N2967">
        <v>24617</v>
      </c>
      <c r="O2967" t="s">
        <v>1070</v>
      </c>
      <c r="P2967" t="s">
        <v>1671</v>
      </c>
      <c r="Q2967" t="s">
        <v>639</v>
      </c>
      <c r="R2967">
        <v>280366</v>
      </c>
      <c r="S2967" s="19">
        <v>42388</v>
      </c>
      <c r="T2967">
        <v>134060</v>
      </c>
      <c r="U2967" t="s">
        <v>357</v>
      </c>
      <c r="V2967" s="19">
        <v>42401</v>
      </c>
      <c r="W2967" t="s">
        <v>593</v>
      </c>
      <c r="X2967" t="s">
        <v>594</v>
      </c>
      <c r="Y2967" t="s">
        <v>13</v>
      </c>
      <c r="Z2967" t="s">
        <v>364</v>
      </c>
      <c r="AA2967" s="29">
        <v>-2.8</v>
      </c>
      <c r="AB2967">
        <v>0</v>
      </c>
      <c r="AC2967">
        <f t="shared" si="564"/>
        <v>2016</v>
      </c>
      <c r="AD2967">
        <f t="shared" si="565"/>
        <v>2</v>
      </c>
      <c r="AE2967">
        <f t="shared" si="566"/>
        <v>2014</v>
      </c>
      <c r="AF2967">
        <f t="shared" si="567"/>
        <v>5</v>
      </c>
      <c r="AG2967" t="str">
        <f>VLOOKUP(F2967,vlookup!$A$2:$E$660,2,0)</f>
        <v>Retained</v>
      </c>
      <c r="AH2967" t="str">
        <f>VLOOKUP(F2967,vlookup!$A$2:$E$660,3,0)</f>
        <v>Service Contract</v>
      </c>
      <c r="AI2967" t="str">
        <f>VLOOKUP(F2967,vlookup!$A$2:$E$660,4,0)</f>
        <v>Used Car Programs</v>
      </c>
      <c r="AJ2967" t="str">
        <f>VLOOKUP(F2967,vlookup!$A$2:$E$660,5,0)</f>
        <v>High Mileage</v>
      </c>
      <c r="AL2967">
        <f t="shared" si="568"/>
        <v>18</v>
      </c>
      <c r="AM2967">
        <f t="shared" si="569"/>
        <v>618</v>
      </c>
      <c r="AN2967">
        <f t="shared" si="570"/>
        <v>16707</v>
      </c>
      <c r="AO2967" t="str">
        <f t="shared" si="571"/>
        <v/>
      </c>
      <c r="AP2967" t="str">
        <f t="shared" si="572"/>
        <v/>
      </c>
      <c r="AQ2967" t="str">
        <f t="shared" si="573"/>
        <v/>
      </c>
      <c r="AR2967">
        <f t="shared" si="574"/>
        <v>-2.8</v>
      </c>
      <c r="AS2967" t="str">
        <f t="shared" si="575"/>
        <v>4G105285E4-2</v>
      </c>
      <c r="AT2967" t="str">
        <f>IFERROR(IF(VLOOKUP(Y2967,vlookup!$I$2:$J$9,1,0)=Y2967,VLOOKUP(Y2967,vlookup!$I$2:$J$9,2,0),PROPER(Y2967)),PROPER(Y2967))</f>
        <v>Sales Tax</v>
      </c>
      <c r="AU2967" t="str">
        <f>IFERROR(IF(B2967=VLOOKUP(B2967,vlookup!$L$2:$L$10,1,0),"Yes","No"),"No")</f>
        <v>No</v>
      </c>
    </row>
    <row r="2968" spans="1:47" ht="14.45" customHeight="1" x14ac:dyDescent="0.25">
      <c r="A2968" t="s">
        <v>1669</v>
      </c>
      <c r="B2968" s="31" t="s">
        <v>1670</v>
      </c>
      <c r="C2968">
        <v>2</v>
      </c>
      <c r="D2968">
        <v>1</v>
      </c>
      <c r="E2968" t="s">
        <v>382</v>
      </c>
      <c r="F2968" t="s">
        <v>205</v>
      </c>
      <c r="G2968" t="s">
        <v>543</v>
      </c>
      <c r="H2968" t="s">
        <v>1667</v>
      </c>
      <c r="I2968">
        <v>117353</v>
      </c>
      <c r="J2968" s="19">
        <v>41772</v>
      </c>
      <c r="K2968" s="19">
        <v>41790</v>
      </c>
      <c r="L2968">
        <v>201405</v>
      </c>
      <c r="M2968" s="19">
        <v>41760</v>
      </c>
      <c r="N2968">
        <v>24617</v>
      </c>
      <c r="O2968" t="s">
        <v>1070</v>
      </c>
      <c r="P2968" t="s">
        <v>1671</v>
      </c>
      <c r="Q2968" t="s">
        <v>639</v>
      </c>
      <c r="R2968">
        <v>280366</v>
      </c>
      <c r="S2968" s="19">
        <v>42388</v>
      </c>
      <c r="T2968">
        <v>134060</v>
      </c>
      <c r="U2968" t="s">
        <v>357</v>
      </c>
      <c r="V2968" s="19">
        <v>42401</v>
      </c>
      <c r="W2968" t="s">
        <v>988</v>
      </c>
      <c r="X2968" t="s">
        <v>989</v>
      </c>
      <c r="Y2968" t="s">
        <v>13</v>
      </c>
      <c r="Z2968" t="s">
        <v>364</v>
      </c>
      <c r="AA2968" s="29">
        <v>-2.94</v>
      </c>
      <c r="AB2968">
        <v>0</v>
      </c>
      <c r="AC2968">
        <f t="shared" si="564"/>
        <v>2016</v>
      </c>
      <c r="AD2968">
        <f t="shared" si="565"/>
        <v>2</v>
      </c>
      <c r="AE2968">
        <f t="shared" si="566"/>
        <v>2014</v>
      </c>
      <c r="AF2968">
        <f t="shared" si="567"/>
        <v>5</v>
      </c>
      <c r="AG2968" t="str">
        <f>VLOOKUP(F2968,vlookup!$A$2:$E$660,2,0)</f>
        <v>Retained</v>
      </c>
      <c r="AH2968" t="str">
        <f>VLOOKUP(F2968,vlookup!$A$2:$E$660,3,0)</f>
        <v>Service Contract</v>
      </c>
      <c r="AI2968" t="str">
        <f>VLOOKUP(F2968,vlookup!$A$2:$E$660,4,0)</f>
        <v>Used Car Programs</v>
      </c>
      <c r="AJ2968" t="str">
        <f>VLOOKUP(F2968,vlookup!$A$2:$E$660,5,0)</f>
        <v>High Mileage</v>
      </c>
      <c r="AL2968">
        <f t="shared" si="568"/>
        <v>18</v>
      </c>
      <c r="AM2968">
        <f t="shared" si="569"/>
        <v>618</v>
      </c>
      <c r="AN2968">
        <f t="shared" si="570"/>
        <v>16707</v>
      </c>
      <c r="AO2968" t="str">
        <f t="shared" si="571"/>
        <v/>
      </c>
      <c r="AP2968" t="str">
        <f t="shared" si="572"/>
        <v/>
      </c>
      <c r="AQ2968" t="str">
        <f t="shared" si="573"/>
        <v/>
      </c>
      <c r="AR2968">
        <f t="shared" si="574"/>
        <v>-2.94</v>
      </c>
      <c r="AS2968" t="str">
        <f t="shared" si="575"/>
        <v>4G105285E4-2</v>
      </c>
      <c r="AT2968" t="str">
        <f>IFERROR(IF(VLOOKUP(Y2968,vlookup!$I$2:$J$9,1,0)=Y2968,VLOOKUP(Y2968,vlookup!$I$2:$J$9,2,0),PROPER(Y2968)),PROPER(Y2968))</f>
        <v>Sales Tax</v>
      </c>
      <c r="AU2968" t="str">
        <f>IFERROR(IF(B2968=VLOOKUP(B2968,vlookup!$L$2:$L$10,1,0),"Yes","No"),"No")</f>
        <v>No</v>
      </c>
    </row>
    <row r="2969" spans="1:47" ht="14.45" customHeight="1" x14ac:dyDescent="0.25">
      <c r="A2969" t="s">
        <v>1669</v>
      </c>
      <c r="B2969" s="31" t="s">
        <v>1670</v>
      </c>
      <c r="C2969">
        <v>2</v>
      </c>
      <c r="D2969">
        <v>1</v>
      </c>
      <c r="E2969" t="s">
        <v>382</v>
      </c>
      <c r="F2969" t="s">
        <v>205</v>
      </c>
      <c r="G2969" t="s">
        <v>543</v>
      </c>
      <c r="H2969" t="s">
        <v>1667</v>
      </c>
      <c r="I2969">
        <v>117353</v>
      </c>
      <c r="J2969" s="19">
        <v>41772</v>
      </c>
      <c r="K2969" s="19">
        <v>41790</v>
      </c>
      <c r="L2969">
        <v>201405</v>
      </c>
      <c r="M2969" s="19">
        <v>41760</v>
      </c>
      <c r="N2969">
        <v>24617</v>
      </c>
      <c r="O2969" t="s">
        <v>1070</v>
      </c>
      <c r="P2969" t="s">
        <v>1671</v>
      </c>
      <c r="Q2969" t="s">
        <v>639</v>
      </c>
      <c r="R2969">
        <v>280366</v>
      </c>
      <c r="S2969" s="19">
        <v>42388</v>
      </c>
      <c r="T2969">
        <v>134060</v>
      </c>
      <c r="U2969" t="s">
        <v>357</v>
      </c>
      <c r="V2969" s="19">
        <v>42401</v>
      </c>
      <c r="W2969" t="s">
        <v>1052</v>
      </c>
      <c r="X2969" t="s">
        <v>1053</v>
      </c>
      <c r="Y2969" t="s">
        <v>13</v>
      </c>
      <c r="Z2969" t="s">
        <v>364</v>
      </c>
      <c r="AA2969" s="29">
        <v>-2.23</v>
      </c>
      <c r="AB2969">
        <v>0</v>
      </c>
      <c r="AC2969">
        <f t="shared" si="564"/>
        <v>2016</v>
      </c>
      <c r="AD2969">
        <f t="shared" si="565"/>
        <v>2</v>
      </c>
      <c r="AE2969">
        <f t="shared" si="566"/>
        <v>2014</v>
      </c>
      <c r="AF2969">
        <f t="shared" si="567"/>
        <v>5</v>
      </c>
      <c r="AG2969" t="str">
        <f>VLOOKUP(F2969,vlookup!$A$2:$E$660,2,0)</f>
        <v>Retained</v>
      </c>
      <c r="AH2969" t="str">
        <f>VLOOKUP(F2969,vlookup!$A$2:$E$660,3,0)</f>
        <v>Service Contract</v>
      </c>
      <c r="AI2969" t="str">
        <f>VLOOKUP(F2969,vlookup!$A$2:$E$660,4,0)</f>
        <v>Used Car Programs</v>
      </c>
      <c r="AJ2969" t="str">
        <f>VLOOKUP(F2969,vlookup!$A$2:$E$660,5,0)</f>
        <v>High Mileage</v>
      </c>
      <c r="AL2969">
        <f t="shared" si="568"/>
        <v>18</v>
      </c>
      <c r="AM2969">
        <f t="shared" si="569"/>
        <v>618</v>
      </c>
      <c r="AN2969">
        <f t="shared" si="570"/>
        <v>16707</v>
      </c>
      <c r="AO2969" t="str">
        <f t="shared" si="571"/>
        <v/>
      </c>
      <c r="AP2969" t="str">
        <f t="shared" si="572"/>
        <v/>
      </c>
      <c r="AQ2969" t="str">
        <f t="shared" si="573"/>
        <v/>
      </c>
      <c r="AR2969">
        <f t="shared" si="574"/>
        <v>-2.23</v>
      </c>
      <c r="AS2969" t="str">
        <f t="shared" si="575"/>
        <v>4G105285E4-2</v>
      </c>
      <c r="AT2969" t="str">
        <f>IFERROR(IF(VLOOKUP(Y2969,vlookup!$I$2:$J$9,1,0)=Y2969,VLOOKUP(Y2969,vlookup!$I$2:$J$9,2,0),PROPER(Y2969)),PROPER(Y2969))</f>
        <v>Sales Tax</v>
      </c>
      <c r="AU2969" t="str">
        <f>IFERROR(IF(B2969=VLOOKUP(B2969,vlookup!$L$2:$L$10,1,0),"Yes","No"),"No")</f>
        <v>No</v>
      </c>
    </row>
    <row r="2970" spans="1:47" ht="14.45" customHeight="1" x14ac:dyDescent="0.25">
      <c r="A2970" t="s">
        <v>1669</v>
      </c>
      <c r="B2970" s="31" t="s">
        <v>1670</v>
      </c>
      <c r="C2970">
        <v>2</v>
      </c>
      <c r="D2970">
        <v>1</v>
      </c>
      <c r="E2970" t="s">
        <v>382</v>
      </c>
      <c r="F2970" t="s">
        <v>205</v>
      </c>
      <c r="G2970" t="s">
        <v>543</v>
      </c>
      <c r="H2970" t="s">
        <v>1667</v>
      </c>
      <c r="I2970">
        <v>117353</v>
      </c>
      <c r="J2970" s="19">
        <v>41772</v>
      </c>
      <c r="K2970" s="19">
        <v>41790</v>
      </c>
      <c r="L2970">
        <v>201405</v>
      </c>
      <c r="M2970" s="19">
        <v>41760</v>
      </c>
      <c r="N2970">
        <v>24617</v>
      </c>
      <c r="O2970" t="s">
        <v>1070</v>
      </c>
      <c r="P2970" t="s">
        <v>1671</v>
      </c>
      <c r="Q2970" t="s">
        <v>639</v>
      </c>
      <c r="R2970">
        <v>280366</v>
      </c>
      <c r="S2970" s="19">
        <v>42388</v>
      </c>
      <c r="T2970">
        <v>134060</v>
      </c>
      <c r="U2970" t="s">
        <v>357</v>
      </c>
      <c r="V2970" s="19">
        <v>42401</v>
      </c>
      <c r="W2970" t="s">
        <v>1030</v>
      </c>
      <c r="X2970" t="s">
        <v>1031</v>
      </c>
      <c r="Y2970" t="s">
        <v>13</v>
      </c>
      <c r="Z2970" t="s">
        <v>364</v>
      </c>
      <c r="AA2970" s="29">
        <v>-3.2</v>
      </c>
      <c r="AB2970">
        <v>0</v>
      </c>
      <c r="AC2970">
        <f t="shared" si="564"/>
        <v>2016</v>
      </c>
      <c r="AD2970">
        <f t="shared" si="565"/>
        <v>2</v>
      </c>
      <c r="AE2970">
        <f t="shared" si="566"/>
        <v>2014</v>
      </c>
      <c r="AF2970">
        <f t="shared" si="567"/>
        <v>5</v>
      </c>
      <c r="AG2970" t="str">
        <f>VLOOKUP(F2970,vlookup!$A$2:$E$660,2,0)</f>
        <v>Retained</v>
      </c>
      <c r="AH2970" t="str">
        <f>VLOOKUP(F2970,vlookup!$A$2:$E$660,3,0)</f>
        <v>Service Contract</v>
      </c>
      <c r="AI2970" t="str">
        <f>VLOOKUP(F2970,vlookup!$A$2:$E$660,4,0)</f>
        <v>Used Car Programs</v>
      </c>
      <c r="AJ2970" t="str">
        <f>VLOOKUP(F2970,vlookup!$A$2:$E$660,5,0)</f>
        <v>High Mileage</v>
      </c>
      <c r="AL2970">
        <f t="shared" si="568"/>
        <v>18</v>
      </c>
      <c r="AM2970">
        <f t="shared" si="569"/>
        <v>618</v>
      </c>
      <c r="AN2970">
        <f t="shared" si="570"/>
        <v>16707</v>
      </c>
      <c r="AO2970" t="str">
        <f t="shared" si="571"/>
        <v/>
      </c>
      <c r="AP2970" t="str">
        <f t="shared" si="572"/>
        <v/>
      </c>
      <c r="AQ2970" t="str">
        <f t="shared" si="573"/>
        <v/>
      </c>
      <c r="AR2970">
        <f t="shared" si="574"/>
        <v>-3.2</v>
      </c>
      <c r="AS2970" t="str">
        <f t="shared" si="575"/>
        <v>4G105285E4-2</v>
      </c>
      <c r="AT2970" t="str">
        <f>IFERROR(IF(VLOOKUP(Y2970,vlookup!$I$2:$J$9,1,0)=Y2970,VLOOKUP(Y2970,vlookup!$I$2:$J$9,2,0),PROPER(Y2970)),PROPER(Y2970))</f>
        <v>Sales Tax</v>
      </c>
      <c r="AU2970" t="str">
        <f>IFERROR(IF(B2970=VLOOKUP(B2970,vlookup!$L$2:$L$10,1,0),"Yes","No"),"No")</f>
        <v>No</v>
      </c>
    </row>
    <row r="2971" spans="1:47" ht="14.45" customHeight="1" x14ac:dyDescent="0.25">
      <c r="A2971" t="s">
        <v>1669</v>
      </c>
      <c r="B2971" s="31" t="s">
        <v>1670</v>
      </c>
      <c r="C2971">
        <v>2</v>
      </c>
      <c r="D2971">
        <v>1</v>
      </c>
      <c r="E2971" t="s">
        <v>382</v>
      </c>
      <c r="F2971" t="s">
        <v>205</v>
      </c>
      <c r="G2971" t="s">
        <v>543</v>
      </c>
      <c r="H2971" t="s">
        <v>1667</v>
      </c>
      <c r="I2971">
        <v>117353</v>
      </c>
      <c r="J2971" s="19">
        <v>41772</v>
      </c>
      <c r="K2971" s="19">
        <v>41790</v>
      </c>
      <c r="L2971">
        <v>201405</v>
      </c>
      <c r="M2971" s="19">
        <v>41760</v>
      </c>
      <c r="N2971">
        <v>24617</v>
      </c>
      <c r="O2971" t="s">
        <v>1070</v>
      </c>
      <c r="P2971" t="s">
        <v>1671</v>
      </c>
      <c r="Q2971" t="s">
        <v>639</v>
      </c>
      <c r="R2971">
        <v>280366</v>
      </c>
      <c r="S2971" s="19">
        <v>42388</v>
      </c>
      <c r="T2971">
        <v>134060</v>
      </c>
      <c r="U2971" t="s">
        <v>357</v>
      </c>
      <c r="V2971" s="19">
        <v>42401</v>
      </c>
      <c r="W2971" t="s">
        <v>1000</v>
      </c>
      <c r="X2971" t="s">
        <v>1001</v>
      </c>
      <c r="Y2971" t="s">
        <v>13</v>
      </c>
      <c r="Z2971" t="s">
        <v>364</v>
      </c>
      <c r="AA2971" s="29">
        <v>-1.9</v>
      </c>
      <c r="AB2971">
        <v>0</v>
      </c>
      <c r="AC2971">
        <f t="shared" si="564"/>
        <v>2016</v>
      </c>
      <c r="AD2971">
        <f t="shared" si="565"/>
        <v>2</v>
      </c>
      <c r="AE2971">
        <f t="shared" si="566"/>
        <v>2014</v>
      </c>
      <c r="AF2971">
        <f t="shared" si="567"/>
        <v>5</v>
      </c>
      <c r="AG2971" t="str">
        <f>VLOOKUP(F2971,vlookup!$A$2:$E$660,2,0)</f>
        <v>Retained</v>
      </c>
      <c r="AH2971" t="str">
        <f>VLOOKUP(F2971,vlookup!$A$2:$E$660,3,0)</f>
        <v>Service Contract</v>
      </c>
      <c r="AI2971" t="str">
        <f>VLOOKUP(F2971,vlookup!$A$2:$E$660,4,0)</f>
        <v>Used Car Programs</v>
      </c>
      <c r="AJ2971" t="str">
        <f>VLOOKUP(F2971,vlookup!$A$2:$E$660,5,0)</f>
        <v>High Mileage</v>
      </c>
      <c r="AL2971">
        <f t="shared" si="568"/>
        <v>18</v>
      </c>
      <c r="AM2971">
        <f t="shared" si="569"/>
        <v>618</v>
      </c>
      <c r="AN2971">
        <f t="shared" si="570"/>
        <v>16707</v>
      </c>
      <c r="AO2971" t="str">
        <f t="shared" si="571"/>
        <v/>
      </c>
      <c r="AP2971" t="str">
        <f t="shared" si="572"/>
        <v/>
      </c>
      <c r="AQ2971" t="str">
        <f t="shared" si="573"/>
        <v/>
      </c>
      <c r="AR2971">
        <f t="shared" si="574"/>
        <v>-1.9</v>
      </c>
      <c r="AS2971" t="str">
        <f t="shared" si="575"/>
        <v>4G105285E4-2</v>
      </c>
      <c r="AT2971" t="str">
        <f>IFERROR(IF(VLOOKUP(Y2971,vlookup!$I$2:$J$9,1,0)=Y2971,VLOOKUP(Y2971,vlookup!$I$2:$J$9,2,0),PROPER(Y2971)),PROPER(Y2971))</f>
        <v>Sales Tax</v>
      </c>
      <c r="AU2971" t="str">
        <f>IFERROR(IF(B2971=VLOOKUP(B2971,vlookup!$L$2:$L$10,1,0),"Yes","No"),"No")</f>
        <v>No</v>
      </c>
    </row>
    <row r="2972" spans="1:47" ht="14.45" customHeight="1" x14ac:dyDescent="0.25">
      <c r="A2972" t="s">
        <v>1669</v>
      </c>
      <c r="B2972" s="31" t="s">
        <v>1670</v>
      </c>
      <c r="C2972">
        <v>2</v>
      </c>
      <c r="D2972">
        <v>1</v>
      </c>
      <c r="E2972" t="s">
        <v>382</v>
      </c>
      <c r="F2972" t="s">
        <v>205</v>
      </c>
      <c r="G2972" t="s">
        <v>543</v>
      </c>
      <c r="H2972" t="s">
        <v>1667</v>
      </c>
      <c r="I2972">
        <v>117353</v>
      </c>
      <c r="J2972" s="19">
        <v>41772</v>
      </c>
      <c r="K2972" s="19">
        <v>41790</v>
      </c>
      <c r="L2972">
        <v>201405</v>
      </c>
      <c r="M2972" s="19">
        <v>41760</v>
      </c>
      <c r="N2972">
        <v>24617</v>
      </c>
      <c r="O2972" t="s">
        <v>1070</v>
      </c>
      <c r="P2972" t="s">
        <v>1671</v>
      </c>
      <c r="Q2972" t="s">
        <v>639</v>
      </c>
      <c r="R2972">
        <v>280366</v>
      </c>
      <c r="S2972" s="19">
        <v>42388</v>
      </c>
      <c r="T2972">
        <v>134060</v>
      </c>
      <c r="U2972" t="s">
        <v>357</v>
      </c>
      <c r="V2972" s="19">
        <v>42401</v>
      </c>
      <c r="W2972" t="s">
        <v>1026</v>
      </c>
      <c r="X2972" t="s">
        <v>1027</v>
      </c>
      <c r="Y2972" t="s">
        <v>13</v>
      </c>
      <c r="Z2972" t="s">
        <v>364</v>
      </c>
      <c r="AA2972" s="29">
        <v>-7.67</v>
      </c>
      <c r="AB2972">
        <v>0</v>
      </c>
      <c r="AC2972">
        <f t="shared" si="564"/>
        <v>2016</v>
      </c>
      <c r="AD2972">
        <f t="shared" si="565"/>
        <v>2</v>
      </c>
      <c r="AE2972">
        <f t="shared" si="566"/>
        <v>2014</v>
      </c>
      <c r="AF2972">
        <f t="shared" si="567"/>
        <v>5</v>
      </c>
      <c r="AG2972" t="str">
        <f>VLOOKUP(F2972,vlookup!$A$2:$E$660,2,0)</f>
        <v>Retained</v>
      </c>
      <c r="AH2972" t="str">
        <f>VLOOKUP(F2972,vlookup!$A$2:$E$660,3,0)</f>
        <v>Service Contract</v>
      </c>
      <c r="AI2972" t="str">
        <f>VLOOKUP(F2972,vlookup!$A$2:$E$660,4,0)</f>
        <v>Used Car Programs</v>
      </c>
      <c r="AJ2972" t="str">
        <f>VLOOKUP(F2972,vlookup!$A$2:$E$660,5,0)</f>
        <v>High Mileage</v>
      </c>
      <c r="AL2972">
        <f t="shared" si="568"/>
        <v>18</v>
      </c>
      <c r="AM2972">
        <f t="shared" si="569"/>
        <v>618</v>
      </c>
      <c r="AN2972">
        <f t="shared" si="570"/>
        <v>16707</v>
      </c>
      <c r="AO2972" t="str">
        <f t="shared" si="571"/>
        <v/>
      </c>
      <c r="AP2972" t="str">
        <f t="shared" si="572"/>
        <v/>
      </c>
      <c r="AQ2972" t="str">
        <f t="shared" si="573"/>
        <v/>
      </c>
      <c r="AR2972">
        <f t="shared" si="574"/>
        <v>-7.67</v>
      </c>
      <c r="AS2972" t="str">
        <f t="shared" si="575"/>
        <v>4G105285E4-2</v>
      </c>
      <c r="AT2972" t="str">
        <f>IFERROR(IF(VLOOKUP(Y2972,vlookup!$I$2:$J$9,1,0)=Y2972,VLOOKUP(Y2972,vlookup!$I$2:$J$9,2,0),PROPER(Y2972)),PROPER(Y2972))</f>
        <v>Sales Tax</v>
      </c>
      <c r="AU2972" t="str">
        <f>IFERROR(IF(B2972=VLOOKUP(B2972,vlookup!$L$2:$L$10,1,0),"Yes","No"),"No")</f>
        <v>No</v>
      </c>
    </row>
    <row r="2973" spans="1:47" ht="14.45" customHeight="1" x14ac:dyDescent="0.25">
      <c r="A2973" t="s">
        <v>1669</v>
      </c>
      <c r="B2973" s="31" t="s">
        <v>1670</v>
      </c>
      <c r="C2973">
        <v>2</v>
      </c>
      <c r="D2973">
        <v>1</v>
      </c>
      <c r="E2973" t="s">
        <v>382</v>
      </c>
      <c r="F2973" t="s">
        <v>205</v>
      </c>
      <c r="G2973" t="s">
        <v>543</v>
      </c>
      <c r="H2973" t="s">
        <v>1667</v>
      </c>
      <c r="I2973">
        <v>117353</v>
      </c>
      <c r="J2973" s="19">
        <v>41772</v>
      </c>
      <c r="K2973" s="19">
        <v>41790</v>
      </c>
      <c r="L2973">
        <v>201405</v>
      </c>
      <c r="M2973" s="19">
        <v>41760</v>
      </c>
      <c r="N2973">
        <v>24617</v>
      </c>
      <c r="O2973" t="s">
        <v>1070</v>
      </c>
      <c r="P2973" t="s">
        <v>1671</v>
      </c>
      <c r="Q2973" t="s">
        <v>639</v>
      </c>
      <c r="R2973">
        <v>280366</v>
      </c>
      <c r="S2973" s="19">
        <v>42388</v>
      </c>
      <c r="T2973">
        <v>134060</v>
      </c>
      <c r="U2973" t="s">
        <v>357</v>
      </c>
      <c r="V2973" s="19">
        <v>42401</v>
      </c>
      <c r="W2973" t="s">
        <v>2772</v>
      </c>
      <c r="X2973" t="s">
        <v>2773</v>
      </c>
      <c r="Y2973" t="s">
        <v>13</v>
      </c>
      <c r="Z2973" t="s">
        <v>364</v>
      </c>
      <c r="AA2973" s="29">
        <v>-140</v>
      </c>
      <c r="AB2973">
        <v>0</v>
      </c>
      <c r="AC2973">
        <f t="shared" si="564"/>
        <v>2016</v>
      </c>
      <c r="AD2973">
        <f t="shared" si="565"/>
        <v>2</v>
      </c>
      <c r="AE2973">
        <f t="shared" si="566"/>
        <v>2014</v>
      </c>
      <c r="AF2973">
        <f t="shared" si="567"/>
        <v>5</v>
      </c>
      <c r="AG2973" t="str">
        <f>VLOOKUP(F2973,vlookup!$A$2:$E$660,2,0)</f>
        <v>Retained</v>
      </c>
      <c r="AH2973" t="str">
        <f>VLOOKUP(F2973,vlookup!$A$2:$E$660,3,0)</f>
        <v>Service Contract</v>
      </c>
      <c r="AI2973" t="str">
        <f>VLOOKUP(F2973,vlookup!$A$2:$E$660,4,0)</f>
        <v>Used Car Programs</v>
      </c>
      <c r="AJ2973" t="str">
        <f>VLOOKUP(F2973,vlookup!$A$2:$E$660,5,0)</f>
        <v>High Mileage</v>
      </c>
      <c r="AL2973">
        <f t="shared" si="568"/>
        <v>18</v>
      </c>
      <c r="AM2973">
        <f t="shared" si="569"/>
        <v>618</v>
      </c>
      <c r="AN2973">
        <f t="shared" si="570"/>
        <v>16707</v>
      </c>
      <c r="AO2973" t="str">
        <f t="shared" si="571"/>
        <v/>
      </c>
      <c r="AP2973" t="str">
        <f t="shared" si="572"/>
        <v/>
      </c>
      <c r="AQ2973" t="str">
        <f t="shared" si="573"/>
        <v/>
      </c>
      <c r="AR2973">
        <f t="shared" si="574"/>
        <v>-140</v>
      </c>
      <c r="AS2973" t="str">
        <f t="shared" si="575"/>
        <v>4G105285E4-2</v>
      </c>
      <c r="AT2973" t="str">
        <f>IFERROR(IF(VLOOKUP(Y2973,vlookup!$I$2:$J$9,1,0)=Y2973,VLOOKUP(Y2973,vlookup!$I$2:$J$9,2,0),PROPER(Y2973)),PROPER(Y2973))</f>
        <v>Sales Tax</v>
      </c>
      <c r="AU2973" t="str">
        <f>IFERROR(IF(B2973=VLOOKUP(B2973,vlookup!$L$2:$L$10,1,0),"Yes","No"),"No")</f>
        <v>No</v>
      </c>
    </row>
    <row r="2974" spans="1:47" ht="14.45" customHeight="1" x14ac:dyDescent="0.25">
      <c r="A2974" t="s">
        <v>1669</v>
      </c>
      <c r="B2974" s="31" t="s">
        <v>1670</v>
      </c>
      <c r="C2974">
        <v>2</v>
      </c>
      <c r="D2974">
        <v>1</v>
      </c>
      <c r="E2974" t="s">
        <v>382</v>
      </c>
      <c r="F2974" t="s">
        <v>205</v>
      </c>
      <c r="G2974" t="s">
        <v>543</v>
      </c>
      <c r="H2974" t="s">
        <v>1667</v>
      </c>
      <c r="I2974">
        <v>117353</v>
      </c>
      <c r="J2974" s="19">
        <v>41772</v>
      </c>
      <c r="K2974" s="19">
        <v>41790</v>
      </c>
      <c r="L2974">
        <v>201405</v>
      </c>
      <c r="M2974" s="19">
        <v>41760</v>
      </c>
      <c r="N2974">
        <v>24617</v>
      </c>
      <c r="O2974" t="s">
        <v>1070</v>
      </c>
      <c r="P2974" t="s">
        <v>1671</v>
      </c>
      <c r="Q2974" t="s">
        <v>639</v>
      </c>
      <c r="R2974">
        <v>280366</v>
      </c>
      <c r="S2974" s="19">
        <v>42388</v>
      </c>
      <c r="T2974">
        <v>134060</v>
      </c>
      <c r="U2974" t="s">
        <v>357</v>
      </c>
      <c r="V2974" s="19">
        <v>42401</v>
      </c>
      <c r="W2974" t="s">
        <v>1054</v>
      </c>
      <c r="X2974" t="s">
        <v>1055</v>
      </c>
      <c r="Y2974" t="s">
        <v>13</v>
      </c>
      <c r="Z2974" t="s">
        <v>14</v>
      </c>
      <c r="AA2974" s="29">
        <v>-10.5</v>
      </c>
      <c r="AB2974">
        <v>0</v>
      </c>
      <c r="AC2974">
        <f t="shared" si="564"/>
        <v>2016</v>
      </c>
      <c r="AD2974">
        <f t="shared" si="565"/>
        <v>2</v>
      </c>
      <c r="AE2974">
        <f t="shared" si="566"/>
        <v>2014</v>
      </c>
      <c r="AF2974">
        <f t="shared" si="567"/>
        <v>5</v>
      </c>
      <c r="AG2974" t="str">
        <f>VLOOKUP(F2974,vlookup!$A$2:$E$660,2,0)</f>
        <v>Retained</v>
      </c>
      <c r="AH2974" t="str">
        <f>VLOOKUP(F2974,vlookup!$A$2:$E$660,3,0)</f>
        <v>Service Contract</v>
      </c>
      <c r="AI2974" t="str">
        <f>VLOOKUP(F2974,vlookup!$A$2:$E$660,4,0)</f>
        <v>Used Car Programs</v>
      </c>
      <c r="AJ2974" t="str">
        <f>VLOOKUP(F2974,vlookup!$A$2:$E$660,5,0)</f>
        <v>High Mileage</v>
      </c>
      <c r="AL2974">
        <f t="shared" si="568"/>
        <v>18</v>
      </c>
      <c r="AM2974">
        <f t="shared" si="569"/>
        <v>618</v>
      </c>
      <c r="AN2974">
        <f t="shared" si="570"/>
        <v>16707</v>
      </c>
      <c r="AO2974" t="str">
        <f t="shared" si="571"/>
        <v/>
      </c>
      <c r="AP2974" t="str">
        <f t="shared" si="572"/>
        <v/>
      </c>
      <c r="AQ2974" t="str">
        <f t="shared" si="573"/>
        <v/>
      </c>
      <c r="AR2974">
        <f t="shared" si="574"/>
        <v>-10.5</v>
      </c>
      <c r="AS2974" t="str">
        <f t="shared" si="575"/>
        <v>4G105285E4-2</v>
      </c>
      <c r="AT2974" t="str">
        <f>IFERROR(IF(VLOOKUP(Y2974,vlookup!$I$2:$J$9,1,0)=Y2974,VLOOKUP(Y2974,vlookup!$I$2:$J$9,2,0),PROPER(Y2974)),PROPER(Y2974))</f>
        <v>Sales Tax</v>
      </c>
      <c r="AU2974" t="str">
        <f>IFERROR(IF(B2974=VLOOKUP(B2974,vlookup!$L$2:$L$10,1,0),"Yes","No"),"No")</f>
        <v>No</v>
      </c>
    </row>
    <row r="2975" spans="1:47" ht="14.45" customHeight="1" x14ac:dyDescent="0.25">
      <c r="A2975" t="s">
        <v>1669</v>
      </c>
      <c r="B2975" s="31" t="s">
        <v>1670</v>
      </c>
      <c r="C2975">
        <v>2</v>
      </c>
      <c r="D2975">
        <v>1</v>
      </c>
      <c r="E2975" t="s">
        <v>382</v>
      </c>
      <c r="F2975" t="s">
        <v>205</v>
      </c>
      <c r="G2975" t="s">
        <v>543</v>
      </c>
      <c r="H2975" t="s">
        <v>1667</v>
      </c>
      <c r="I2975">
        <v>117353</v>
      </c>
      <c r="J2975" s="19">
        <v>41772</v>
      </c>
      <c r="K2975" s="19">
        <v>41790</v>
      </c>
      <c r="L2975">
        <v>201405</v>
      </c>
      <c r="M2975" s="19">
        <v>41760</v>
      </c>
      <c r="N2975">
        <v>24617</v>
      </c>
      <c r="O2975" t="s">
        <v>1070</v>
      </c>
      <c r="P2975" t="s">
        <v>1671</v>
      </c>
      <c r="Q2975" t="s">
        <v>639</v>
      </c>
      <c r="R2975">
        <v>280366</v>
      </c>
      <c r="S2975" s="19">
        <v>42388</v>
      </c>
      <c r="T2975">
        <v>134060</v>
      </c>
      <c r="U2975" t="s">
        <v>357</v>
      </c>
      <c r="V2975" s="19">
        <v>42401</v>
      </c>
      <c r="W2975" t="s">
        <v>3415</v>
      </c>
      <c r="X2975" t="s">
        <v>3416</v>
      </c>
      <c r="Y2975" t="s">
        <v>13</v>
      </c>
      <c r="Z2975" t="s">
        <v>369</v>
      </c>
      <c r="AA2975" s="29">
        <v>-2.2400000000000002</v>
      </c>
      <c r="AB2975">
        <v>0</v>
      </c>
      <c r="AC2975">
        <f t="shared" si="564"/>
        <v>2016</v>
      </c>
      <c r="AD2975">
        <f t="shared" si="565"/>
        <v>2</v>
      </c>
      <c r="AE2975">
        <f t="shared" si="566"/>
        <v>2014</v>
      </c>
      <c r="AF2975">
        <f t="shared" si="567"/>
        <v>5</v>
      </c>
      <c r="AG2975" t="str">
        <f>VLOOKUP(F2975,vlookup!$A$2:$E$660,2,0)</f>
        <v>Retained</v>
      </c>
      <c r="AH2975" t="str">
        <f>VLOOKUP(F2975,vlookup!$A$2:$E$660,3,0)</f>
        <v>Service Contract</v>
      </c>
      <c r="AI2975" t="str">
        <f>VLOOKUP(F2975,vlookup!$A$2:$E$660,4,0)</f>
        <v>Used Car Programs</v>
      </c>
      <c r="AJ2975" t="str">
        <f>VLOOKUP(F2975,vlookup!$A$2:$E$660,5,0)</f>
        <v>High Mileage</v>
      </c>
      <c r="AL2975">
        <f t="shared" si="568"/>
        <v>18</v>
      </c>
      <c r="AM2975">
        <f t="shared" si="569"/>
        <v>618</v>
      </c>
      <c r="AN2975">
        <f t="shared" si="570"/>
        <v>16707</v>
      </c>
      <c r="AO2975" t="str">
        <f t="shared" si="571"/>
        <v/>
      </c>
      <c r="AP2975" t="str">
        <f t="shared" si="572"/>
        <v/>
      </c>
      <c r="AQ2975" t="str">
        <f t="shared" si="573"/>
        <v/>
      </c>
      <c r="AR2975">
        <f t="shared" si="574"/>
        <v>-2.2400000000000002</v>
      </c>
      <c r="AS2975" t="str">
        <f t="shared" si="575"/>
        <v>4G105285E4-2</v>
      </c>
      <c r="AT2975" t="str">
        <f>IFERROR(IF(VLOOKUP(Y2975,vlookup!$I$2:$J$9,1,0)=Y2975,VLOOKUP(Y2975,vlookup!$I$2:$J$9,2,0),PROPER(Y2975)),PROPER(Y2975))</f>
        <v>Sales Tax</v>
      </c>
      <c r="AU2975" t="str">
        <f>IFERROR(IF(B2975=VLOOKUP(B2975,vlookup!$L$2:$L$10,1,0),"Yes","No"),"No")</f>
        <v>No</v>
      </c>
    </row>
    <row r="2976" spans="1:47" ht="14.45" customHeight="1" x14ac:dyDescent="0.25">
      <c r="A2976" t="s">
        <v>1676</v>
      </c>
      <c r="B2976" s="31" t="s">
        <v>1677</v>
      </c>
      <c r="C2976">
        <v>1</v>
      </c>
      <c r="D2976">
        <v>1</v>
      </c>
      <c r="E2976" t="s">
        <v>571</v>
      </c>
      <c r="F2976" t="s">
        <v>464</v>
      </c>
      <c r="G2976" t="s">
        <v>543</v>
      </c>
      <c r="H2976" t="s">
        <v>1451</v>
      </c>
      <c r="I2976">
        <v>156594</v>
      </c>
      <c r="J2976" s="19">
        <v>43671</v>
      </c>
      <c r="K2976" s="19">
        <v>43704</v>
      </c>
      <c r="L2976">
        <v>201908</v>
      </c>
      <c r="M2976" s="19">
        <v>43678</v>
      </c>
      <c r="N2976">
        <v>24617</v>
      </c>
      <c r="O2976" t="s">
        <v>1070</v>
      </c>
      <c r="P2976" t="s">
        <v>3765</v>
      </c>
      <c r="Q2976" t="s">
        <v>120</v>
      </c>
      <c r="R2976">
        <v>607782</v>
      </c>
      <c r="S2976" s="19">
        <v>43707</v>
      </c>
      <c r="T2976">
        <v>158935</v>
      </c>
      <c r="U2976" t="s">
        <v>356</v>
      </c>
      <c r="V2976" s="19">
        <v>43711</v>
      </c>
      <c r="W2976" t="s">
        <v>610</v>
      </c>
      <c r="X2976" t="s">
        <v>611</v>
      </c>
      <c r="Y2976" t="s">
        <v>13</v>
      </c>
      <c r="Z2976" t="s">
        <v>364</v>
      </c>
      <c r="AA2976" s="29">
        <v>-72.569999999999993</v>
      </c>
      <c r="AB2976">
        <v>0</v>
      </c>
      <c r="AC2976">
        <f t="shared" si="564"/>
        <v>2019</v>
      </c>
      <c r="AD2976">
        <f t="shared" si="565"/>
        <v>9</v>
      </c>
      <c r="AE2976">
        <f t="shared" si="566"/>
        <v>2019</v>
      </c>
      <c r="AF2976">
        <f t="shared" si="567"/>
        <v>7</v>
      </c>
      <c r="AG2976" t="str">
        <f>VLOOKUP(F2976,vlookup!$A$2:$E$660,2,0)</f>
        <v>Retained</v>
      </c>
      <c r="AH2976" t="str">
        <f>VLOOKUP(F2976,vlookup!$A$2:$E$660,3,0)</f>
        <v>Service Contract</v>
      </c>
      <c r="AI2976" t="str">
        <f>VLOOKUP(F2976,vlookup!$A$2:$E$660,4,0)</f>
        <v>Used Car Programs</v>
      </c>
      <c r="AJ2976" t="str">
        <f>VLOOKUP(F2976,vlookup!$A$2:$E$660,5,0)</f>
        <v>High Mileage</v>
      </c>
      <c r="AL2976">
        <f t="shared" si="568"/>
        <v>32</v>
      </c>
      <c r="AM2976">
        <f t="shared" si="569"/>
        <v>38</v>
      </c>
      <c r="AN2976">
        <f t="shared" si="570"/>
        <v>2341</v>
      </c>
      <c r="AO2976" t="str">
        <f t="shared" si="571"/>
        <v/>
      </c>
      <c r="AP2976">
        <f t="shared" si="572"/>
        <v>-72.569999999999993</v>
      </c>
      <c r="AQ2976" t="str">
        <f t="shared" si="573"/>
        <v/>
      </c>
      <c r="AR2976" t="str">
        <f t="shared" si="574"/>
        <v/>
      </c>
      <c r="AS2976" t="str">
        <f t="shared" si="575"/>
        <v>8G265392G9-1</v>
      </c>
      <c r="AT2976" t="str">
        <f>IFERROR(IF(VLOOKUP(Y2976,vlookup!$I$2:$J$9,1,0)=Y2976,VLOOKUP(Y2976,vlookup!$I$2:$J$9,2,0),PROPER(Y2976)),PROPER(Y2976))</f>
        <v>Sales Tax</v>
      </c>
      <c r="AU2976" t="str">
        <f>IFERROR(IF(B2976=VLOOKUP(B2976,vlookup!$L$2:$L$10,1,0),"Yes","No"),"No")</f>
        <v>No</v>
      </c>
    </row>
    <row r="2977" spans="1:47" ht="14.45" customHeight="1" x14ac:dyDescent="0.25">
      <c r="A2977" t="s">
        <v>1692</v>
      </c>
      <c r="B2977" s="31" t="s">
        <v>1693</v>
      </c>
      <c r="C2977">
        <v>1</v>
      </c>
      <c r="D2977">
        <v>1</v>
      </c>
      <c r="E2977" t="s">
        <v>382</v>
      </c>
      <c r="F2977" t="s">
        <v>60</v>
      </c>
      <c r="G2977" t="s">
        <v>3712</v>
      </c>
      <c r="H2977" t="s">
        <v>3768</v>
      </c>
      <c r="I2977">
        <v>88626</v>
      </c>
      <c r="J2977" s="19">
        <v>41356</v>
      </c>
      <c r="K2977" s="19">
        <v>41394</v>
      </c>
      <c r="L2977">
        <v>201304</v>
      </c>
      <c r="M2977" s="19">
        <v>41365</v>
      </c>
      <c r="N2977">
        <v>24616</v>
      </c>
      <c r="O2977" t="s">
        <v>1076</v>
      </c>
      <c r="P2977" t="s">
        <v>1082</v>
      </c>
      <c r="Q2977" t="s">
        <v>973</v>
      </c>
      <c r="R2977" t="s">
        <v>1694</v>
      </c>
      <c r="S2977" s="19">
        <v>41477</v>
      </c>
      <c r="T2977">
        <v>95564</v>
      </c>
      <c r="U2977" t="s">
        <v>357</v>
      </c>
      <c r="V2977" s="19">
        <v>41487</v>
      </c>
      <c r="W2977" t="s">
        <v>3476</v>
      </c>
      <c r="X2977" t="s">
        <v>13</v>
      </c>
      <c r="Y2977" t="s">
        <v>13</v>
      </c>
      <c r="Z2977" t="s">
        <v>14</v>
      </c>
      <c r="AA2977" s="29">
        <v>-5.38</v>
      </c>
      <c r="AB2977" t="s">
        <v>544</v>
      </c>
      <c r="AC2977">
        <f t="shared" si="564"/>
        <v>2013</v>
      </c>
      <c r="AD2977">
        <f t="shared" si="565"/>
        <v>8</v>
      </c>
      <c r="AE2977">
        <f t="shared" si="566"/>
        <v>2013</v>
      </c>
      <c r="AF2977">
        <f t="shared" si="567"/>
        <v>3</v>
      </c>
      <c r="AG2977" t="str">
        <f>VLOOKUP(F2977,vlookup!$A$2:$E$660,2,0)</f>
        <v>Retained</v>
      </c>
      <c r="AH2977" t="str">
        <f>VLOOKUP(F2977,vlookup!$A$2:$E$660,3,0)</f>
        <v>Service Contract</v>
      </c>
      <c r="AI2977" t="str">
        <f>VLOOKUP(F2977,vlookup!$A$2:$E$660,4,0)</f>
        <v>Used Car Programs</v>
      </c>
      <c r="AJ2977" t="str">
        <f>VLOOKUP(F2977,vlookup!$A$2:$E$660,5,0)</f>
        <v>High Mileage</v>
      </c>
      <c r="AL2977">
        <f t="shared" si="568"/>
        <v>37</v>
      </c>
      <c r="AM2977">
        <f t="shared" si="569"/>
        <v>128</v>
      </c>
      <c r="AN2977">
        <f t="shared" si="570"/>
        <v>6938</v>
      </c>
      <c r="AO2977" t="str">
        <f t="shared" si="571"/>
        <v/>
      </c>
      <c r="AP2977" t="str">
        <f t="shared" si="572"/>
        <v/>
      </c>
      <c r="AQ2977" t="str">
        <f t="shared" si="573"/>
        <v/>
      </c>
      <c r="AR2977">
        <f t="shared" si="574"/>
        <v>-5.38</v>
      </c>
      <c r="AS2977" t="str">
        <f t="shared" si="575"/>
        <v>8R621156C3Y-1</v>
      </c>
      <c r="AT2977" t="str">
        <f>IFERROR(IF(VLOOKUP(Y2977,vlookup!$I$2:$J$9,1,0)=Y2977,VLOOKUP(Y2977,vlookup!$I$2:$J$9,2,0),PROPER(Y2977)),PROPER(Y2977))</f>
        <v>Sales Tax</v>
      </c>
      <c r="AU2977" t="str">
        <f>IFERROR(IF(B2977=VLOOKUP(B2977,vlookup!$L$2:$L$10,1,0),"Yes","No"),"No")</f>
        <v>No</v>
      </c>
    </row>
    <row r="2978" spans="1:47" ht="14.45" customHeight="1" x14ac:dyDescent="0.25">
      <c r="A2978" t="s">
        <v>3689</v>
      </c>
      <c r="B2978" s="31" t="s">
        <v>3690</v>
      </c>
      <c r="C2978">
        <v>2</v>
      </c>
      <c r="D2978">
        <v>1</v>
      </c>
      <c r="E2978" t="s">
        <v>382</v>
      </c>
      <c r="F2978" t="s">
        <v>464</v>
      </c>
      <c r="G2978" t="s">
        <v>41</v>
      </c>
      <c r="H2978" t="s">
        <v>3691</v>
      </c>
      <c r="I2978">
        <v>118156</v>
      </c>
      <c r="J2978" s="19">
        <v>44613</v>
      </c>
      <c r="K2978" s="19">
        <v>44643</v>
      </c>
      <c r="L2978">
        <v>202203</v>
      </c>
      <c r="M2978" s="19">
        <v>44621</v>
      </c>
      <c r="N2978">
        <v>24617</v>
      </c>
      <c r="O2978" t="s">
        <v>1070</v>
      </c>
      <c r="P2978" t="s">
        <v>1008</v>
      </c>
      <c r="Q2978" t="s">
        <v>924</v>
      </c>
      <c r="R2978" t="s">
        <v>3692</v>
      </c>
      <c r="S2978" s="19">
        <v>45345</v>
      </c>
      <c r="T2978">
        <v>132535</v>
      </c>
      <c r="U2978" t="s">
        <v>356</v>
      </c>
      <c r="V2978" s="19">
        <v>45349</v>
      </c>
      <c r="W2978" t="s">
        <v>372</v>
      </c>
      <c r="X2978" t="s">
        <v>373</v>
      </c>
      <c r="Y2978" t="s">
        <v>13</v>
      </c>
      <c r="Z2978" t="s">
        <v>369</v>
      </c>
      <c r="AA2978" s="29">
        <v>-29.4</v>
      </c>
      <c r="AB2978">
        <v>0</v>
      </c>
      <c r="AC2978">
        <f t="shared" si="564"/>
        <v>2024</v>
      </c>
      <c r="AD2978">
        <f t="shared" si="565"/>
        <v>2</v>
      </c>
      <c r="AE2978">
        <f t="shared" si="566"/>
        <v>2022</v>
      </c>
      <c r="AF2978">
        <f t="shared" si="567"/>
        <v>2</v>
      </c>
      <c r="AG2978" t="str">
        <f>VLOOKUP(F2978,vlookup!$A$2:$E$660,2,0)</f>
        <v>Retained</v>
      </c>
      <c r="AH2978" t="str">
        <f>VLOOKUP(F2978,vlookup!$A$2:$E$660,3,0)</f>
        <v>Service Contract</v>
      </c>
      <c r="AI2978" t="str">
        <f>VLOOKUP(F2978,vlookup!$A$2:$E$660,4,0)</f>
        <v>Used Car Programs</v>
      </c>
      <c r="AJ2978" t="str">
        <f>VLOOKUP(F2978,vlookup!$A$2:$E$660,5,0)</f>
        <v>High Mileage</v>
      </c>
      <c r="AL2978">
        <f t="shared" si="568"/>
        <v>32</v>
      </c>
      <c r="AM2978">
        <f t="shared" si="569"/>
        <v>726</v>
      </c>
      <c r="AN2978">
        <f t="shared" si="570"/>
        <v>14379</v>
      </c>
      <c r="AO2978" t="str">
        <f t="shared" si="571"/>
        <v/>
      </c>
      <c r="AP2978" t="str">
        <f t="shared" si="572"/>
        <v/>
      </c>
      <c r="AQ2978" t="str">
        <f t="shared" si="573"/>
        <v/>
      </c>
      <c r="AR2978">
        <f t="shared" si="574"/>
        <v>-29.4</v>
      </c>
      <c r="AS2978" t="str">
        <f t="shared" si="575"/>
        <v>ZAG6H121503B22-2</v>
      </c>
      <c r="AT2978" t="str">
        <f>IFERROR(IF(VLOOKUP(Y2978,vlookup!$I$2:$J$9,1,0)=Y2978,VLOOKUP(Y2978,vlookup!$I$2:$J$9,2,0),PROPER(Y2978)),PROPER(Y2978))</f>
        <v>Sales Tax</v>
      </c>
      <c r="AU2978" t="str">
        <f>IFERROR(IF(B2978=VLOOKUP(B2978,vlookup!$L$2:$L$10,1,0),"Yes","No"),"No")</f>
        <v>No</v>
      </c>
    </row>
    <row r="2979" spans="1:47" ht="14.45" customHeight="1" x14ac:dyDescent="0.25">
      <c r="A2979" t="s">
        <v>3689</v>
      </c>
      <c r="B2979" s="31" t="s">
        <v>3690</v>
      </c>
      <c r="C2979">
        <v>2</v>
      </c>
      <c r="D2979">
        <v>1</v>
      </c>
      <c r="E2979" t="s">
        <v>382</v>
      </c>
      <c r="F2979" t="s">
        <v>464</v>
      </c>
      <c r="G2979" t="s">
        <v>41</v>
      </c>
      <c r="H2979" t="s">
        <v>3691</v>
      </c>
      <c r="I2979">
        <v>118156</v>
      </c>
      <c r="J2979" s="19">
        <v>44613</v>
      </c>
      <c r="K2979" s="19">
        <v>44643</v>
      </c>
      <c r="L2979">
        <v>202203</v>
      </c>
      <c r="M2979" s="19">
        <v>44621</v>
      </c>
      <c r="N2979">
        <v>24617</v>
      </c>
      <c r="O2979" t="s">
        <v>1070</v>
      </c>
      <c r="P2979" t="s">
        <v>1008</v>
      </c>
      <c r="Q2979" t="s">
        <v>924</v>
      </c>
      <c r="R2979" t="s">
        <v>3692</v>
      </c>
      <c r="S2979" s="19">
        <v>45345</v>
      </c>
      <c r="T2979">
        <v>132535</v>
      </c>
      <c r="U2979" t="s">
        <v>356</v>
      </c>
      <c r="V2979" s="19">
        <v>45349</v>
      </c>
      <c r="W2979" t="s">
        <v>3013</v>
      </c>
      <c r="X2979" t="s">
        <v>3014</v>
      </c>
      <c r="Y2979" t="s">
        <v>13</v>
      </c>
      <c r="Z2979" t="s">
        <v>369</v>
      </c>
      <c r="AA2979" s="29">
        <v>-558.03</v>
      </c>
      <c r="AB2979">
        <v>0</v>
      </c>
      <c r="AC2979">
        <f t="shared" si="564"/>
        <v>2024</v>
      </c>
      <c r="AD2979">
        <f t="shared" si="565"/>
        <v>2</v>
      </c>
      <c r="AE2979">
        <f t="shared" si="566"/>
        <v>2022</v>
      </c>
      <c r="AF2979">
        <f t="shared" si="567"/>
        <v>2</v>
      </c>
      <c r="AG2979" t="str">
        <f>VLOOKUP(F2979,vlookup!$A$2:$E$660,2,0)</f>
        <v>Retained</v>
      </c>
      <c r="AH2979" t="str">
        <f>VLOOKUP(F2979,vlookup!$A$2:$E$660,3,0)</f>
        <v>Service Contract</v>
      </c>
      <c r="AI2979" t="str">
        <f>VLOOKUP(F2979,vlookup!$A$2:$E$660,4,0)</f>
        <v>Used Car Programs</v>
      </c>
      <c r="AJ2979" t="str">
        <f>VLOOKUP(F2979,vlookup!$A$2:$E$660,5,0)</f>
        <v>High Mileage</v>
      </c>
      <c r="AL2979">
        <f t="shared" si="568"/>
        <v>32</v>
      </c>
      <c r="AM2979">
        <f t="shared" si="569"/>
        <v>726</v>
      </c>
      <c r="AN2979">
        <f t="shared" si="570"/>
        <v>14379</v>
      </c>
      <c r="AO2979" t="str">
        <f t="shared" si="571"/>
        <v/>
      </c>
      <c r="AP2979" t="str">
        <f t="shared" si="572"/>
        <v/>
      </c>
      <c r="AQ2979" t="str">
        <f t="shared" si="573"/>
        <v/>
      </c>
      <c r="AR2979">
        <f t="shared" si="574"/>
        <v>-558.03</v>
      </c>
      <c r="AS2979" t="str">
        <f t="shared" si="575"/>
        <v>ZAG6H121503B22-2</v>
      </c>
      <c r="AT2979" t="str">
        <f>IFERROR(IF(VLOOKUP(Y2979,vlookup!$I$2:$J$9,1,0)=Y2979,VLOOKUP(Y2979,vlookup!$I$2:$J$9,2,0),PROPER(Y2979)),PROPER(Y2979))</f>
        <v>Sales Tax</v>
      </c>
      <c r="AU2979" t="str">
        <f>IFERROR(IF(B2979=VLOOKUP(B2979,vlookup!$L$2:$L$10,1,0),"Yes","No"),"No")</f>
        <v>No</v>
      </c>
    </row>
    <row r="2980" spans="1:47" ht="14.45" customHeight="1" x14ac:dyDescent="0.25">
      <c r="A2980" t="s">
        <v>3174</v>
      </c>
      <c r="B2980" s="31" t="s">
        <v>3627</v>
      </c>
      <c r="C2980">
        <v>1</v>
      </c>
      <c r="D2980">
        <v>1</v>
      </c>
      <c r="E2980" t="s">
        <v>382</v>
      </c>
      <c r="F2980" t="s">
        <v>205</v>
      </c>
      <c r="G2980" t="s">
        <v>3772</v>
      </c>
      <c r="H2980" t="s">
        <v>3774</v>
      </c>
      <c r="I2980">
        <v>133032</v>
      </c>
      <c r="J2980" s="19">
        <v>42285</v>
      </c>
      <c r="K2980" s="19">
        <v>42333</v>
      </c>
      <c r="L2980">
        <v>201511</v>
      </c>
      <c r="M2980" s="19">
        <v>42309</v>
      </c>
      <c r="N2980">
        <v>24617</v>
      </c>
      <c r="O2980" t="s">
        <v>1070</v>
      </c>
      <c r="P2980" t="s">
        <v>3175</v>
      </c>
      <c r="Q2980" t="s">
        <v>924</v>
      </c>
      <c r="R2980">
        <v>827969</v>
      </c>
      <c r="S2980" s="19">
        <v>42901</v>
      </c>
      <c r="T2980">
        <v>149713</v>
      </c>
      <c r="U2980" t="s">
        <v>356</v>
      </c>
      <c r="V2980" s="19">
        <v>42914</v>
      </c>
      <c r="W2980" t="s">
        <v>591</v>
      </c>
      <c r="X2980" t="s">
        <v>592</v>
      </c>
      <c r="Y2980" t="s">
        <v>13</v>
      </c>
      <c r="Z2980" t="s">
        <v>358</v>
      </c>
      <c r="AA2980" s="29">
        <v>-41.31</v>
      </c>
      <c r="AB2980">
        <v>0</v>
      </c>
      <c r="AC2980">
        <f t="shared" si="564"/>
        <v>2017</v>
      </c>
      <c r="AD2980">
        <f t="shared" si="565"/>
        <v>6</v>
      </c>
      <c r="AE2980">
        <f t="shared" si="566"/>
        <v>2015</v>
      </c>
      <c r="AF2980">
        <f t="shared" si="567"/>
        <v>10</v>
      </c>
      <c r="AG2980" t="str">
        <f>VLOOKUP(F2980,vlookup!$A$2:$E$660,2,0)</f>
        <v>Retained</v>
      </c>
      <c r="AH2980" t="str">
        <f>VLOOKUP(F2980,vlookup!$A$2:$E$660,3,0)</f>
        <v>Service Contract</v>
      </c>
      <c r="AI2980" t="str">
        <f>VLOOKUP(F2980,vlookup!$A$2:$E$660,4,0)</f>
        <v>Used Car Programs</v>
      </c>
      <c r="AJ2980" t="str">
        <f>VLOOKUP(F2980,vlookup!$A$2:$E$660,5,0)</f>
        <v>High Mileage</v>
      </c>
      <c r="AL2980">
        <f t="shared" si="568"/>
        <v>47</v>
      </c>
      <c r="AM2980">
        <f t="shared" si="569"/>
        <v>620</v>
      </c>
      <c r="AN2980">
        <f t="shared" si="570"/>
        <v>16681</v>
      </c>
      <c r="AO2980" t="str">
        <f t="shared" si="571"/>
        <v/>
      </c>
      <c r="AP2980" t="str">
        <f t="shared" si="572"/>
        <v/>
      </c>
      <c r="AQ2980" t="str">
        <f t="shared" si="573"/>
        <v/>
      </c>
      <c r="AR2980">
        <f t="shared" si="574"/>
        <v>-41.31</v>
      </c>
      <c r="AS2980" t="str">
        <f t="shared" si="575"/>
        <v>102251369-1</v>
      </c>
      <c r="AT2980" t="str">
        <f>IFERROR(IF(VLOOKUP(Y2980,vlookup!$I$2:$J$9,1,0)=Y2980,VLOOKUP(Y2980,vlookup!$I$2:$J$9,2,0),PROPER(Y2980)),PROPER(Y2980))</f>
        <v>Sales Tax</v>
      </c>
      <c r="AU2980" t="str">
        <f>IFERROR(IF(B2980=VLOOKUP(B2980,vlookup!$L$2:$L$10,1,0),"Yes","No"),"No")</f>
        <v>No</v>
      </c>
    </row>
    <row r="2981" spans="1:47" ht="14.45" customHeight="1" x14ac:dyDescent="0.25">
      <c r="A2981" t="s">
        <v>1755</v>
      </c>
      <c r="B2981" s="31" t="s">
        <v>1756</v>
      </c>
      <c r="C2981">
        <v>2</v>
      </c>
      <c r="D2981">
        <v>1</v>
      </c>
      <c r="E2981" t="s">
        <v>382</v>
      </c>
      <c r="F2981" t="s">
        <v>205</v>
      </c>
      <c r="G2981" t="s">
        <v>920</v>
      </c>
      <c r="H2981" t="s">
        <v>3776</v>
      </c>
      <c r="I2981">
        <v>109655</v>
      </c>
      <c r="J2981" s="19">
        <v>41748</v>
      </c>
      <c r="K2981" s="19">
        <v>41758</v>
      </c>
      <c r="L2981">
        <v>201404</v>
      </c>
      <c r="M2981" s="19">
        <v>41730</v>
      </c>
      <c r="N2981">
        <v>24616</v>
      </c>
      <c r="O2981" t="s">
        <v>1076</v>
      </c>
      <c r="P2981" t="s">
        <v>1758</v>
      </c>
      <c r="Q2981" t="s">
        <v>924</v>
      </c>
      <c r="R2981">
        <v>26991</v>
      </c>
      <c r="S2981" s="19">
        <v>41871</v>
      </c>
      <c r="T2981">
        <v>113742</v>
      </c>
      <c r="U2981" t="s">
        <v>357</v>
      </c>
      <c r="V2981" s="19">
        <v>41885</v>
      </c>
      <c r="W2981" t="s">
        <v>587</v>
      </c>
      <c r="X2981" t="s">
        <v>588</v>
      </c>
      <c r="Y2981" t="s">
        <v>13</v>
      </c>
      <c r="Z2981" t="s">
        <v>364</v>
      </c>
      <c r="AA2981" s="29">
        <v>-95.63</v>
      </c>
      <c r="AB2981">
        <v>0</v>
      </c>
      <c r="AC2981">
        <f t="shared" si="564"/>
        <v>2014</v>
      </c>
      <c r="AD2981">
        <f t="shared" si="565"/>
        <v>9</v>
      </c>
      <c r="AE2981">
        <f t="shared" si="566"/>
        <v>2014</v>
      </c>
      <c r="AF2981">
        <f t="shared" si="567"/>
        <v>4</v>
      </c>
      <c r="AG2981" t="str">
        <f>VLOOKUP(F2981,vlookup!$A$2:$E$660,2,0)</f>
        <v>Retained</v>
      </c>
      <c r="AH2981" t="str">
        <f>VLOOKUP(F2981,vlookup!$A$2:$E$660,3,0)</f>
        <v>Service Contract</v>
      </c>
      <c r="AI2981" t="str">
        <f>VLOOKUP(F2981,vlookup!$A$2:$E$660,4,0)</f>
        <v>Used Car Programs</v>
      </c>
      <c r="AJ2981" t="str">
        <f>VLOOKUP(F2981,vlookup!$A$2:$E$660,5,0)</f>
        <v>High Mileage</v>
      </c>
      <c r="AL2981">
        <f t="shared" si="568"/>
        <v>10</v>
      </c>
      <c r="AM2981">
        <f t="shared" si="569"/>
        <v>134</v>
      </c>
      <c r="AN2981">
        <f t="shared" si="570"/>
        <v>4087</v>
      </c>
      <c r="AO2981" t="str">
        <f t="shared" si="571"/>
        <v/>
      </c>
      <c r="AP2981" t="str">
        <f t="shared" si="572"/>
        <v/>
      </c>
      <c r="AQ2981" t="str">
        <f t="shared" si="573"/>
        <v/>
      </c>
      <c r="AR2981">
        <f t="shared" si="574"/>
        <v>-95.63</v>
      </c>
      <c r="AS2981" t="str">
        <f t="shared" si="575"/>
        <v>4N356172D4-2</v>
      </c>
      <c r="AT2981" t="str">
        <f>IFERROR(IF(VLOOKUP(Y2981,vlookup!$I$2:$J$9,1,0)=Y2981,VLOOKUP(Y2981,vlookup!$I$2:$J$9,2,0),PROPER(Y2981)),PROPER(Y2981))</f>
        <v>Sales Tax</v>
      </c>
      <c r="AU2981" t="str">
        <f>IFERROR(IF(B2981=VLOOKUP(B2981,vlookup!$L$2:$L$10,1,0),"Yes","No"),"No")</f>
        <v>No</v>
      </c>
    </row>
    <row r="2982" spans="1:47" ht="14.45" customHeight="1" x14ac:dyDescent="0.25">
      <c r="A2982" t="s">
        <v>1787</v>
      </c>
      <c r="B2982" s="31" t="s">
        <v>1788</v>
      </c>
      <c r="C2982">
        <v>2</v>
      </c>
      <c r="D2982">
        <v>1</v>
      </c>
      <c r="E2982" t="s">
        <v>382</v>
      </c>
      <c r="F2982" t="s">
        <v>464</v>
      </c>
      <c r="G2982" t="s">
        <v>1107</v>
      </c>
      <c r="H2982" t="s">
        <v>1789</v>
      </c>
      <c r="I2982">
        <v>102232</v>
      </c>
      <c r="J2982" s="19">
        <v>44148</v>
      </c>
      <c r="K2982" s="19">
        <v>44202</v>
      </c>
      <c r="L2982">
        <v>202012</v>
      </c>
      <c r="M2982" s="19">
        <v>44166</v>
      </c>
      <c r="N2982">
        <v>24617</v>
      </c>
      <c r="O2982" t="s">
        <v>1070</v>
      </c>
      <c r="P2982" t="s">
        <v>1790</v>
      </c>
      <c r="Q2982" t="s">
        <v>924</v>
      </c>
      <c r="R2982">
        <v>1028068</v>
      </c>
      <c r="S2982" s="19">
        <v>44330</v>
      </c>
      <c r="T2982">
        <v>112054</v>
      </c>
      <c r="U2982" t="s">
        <v>356</v>
      </c>
      <c r="V2982" s="19">
        <v>44344</v>
      </c>
      <c r="W2982" t="s">
        <v>2946</v>
      </c>
      <c r="X2982" t="s">
        <v>2947</v>
      </c>
      <c r="Y2982" t="s">
        <v>13</v>
      </c>
      <c r="Z2982" t="s">
        <v>366</v>
      </c>
      <c r="AA2982" s="29">
        <v>-4.0599999999999996</v>
      </c>
      <c r="AB2982">
        <v>0</v>
      </c>
      <c r="AC2982">
        <f t="shared" si="564"/>
        <v>2021</v>
      </c>
      <c r="AD2982">
        <f t="shared" si="565"/>
        <v>5</v>
      </c>
      <c r="AE2982">
        <f t="shared" si="566"/>
        <v>2020</v>
      </c>
      <c r="AF2982">
        <f t="shared" si="567"/>
        <v>11</v>
      </c>
      <c r="AG2982" t="str">
        <f>VLOOKUP(F2982,vlookup!$A$2:$E$660,2,0)</f>
        <v>Retained</v>
      </c>
      <c r="AH2982" t="str">
        <f>VLOOKUP(F2982,vlookup!$A$2:$E$660,3,0)</f>
        <v>Service Contract</v>
      </c>
      <c r="AI2982" t="str">
        <f>VLOOKUP(F2982,vlookup!$A$2:$E$660,4,0)</f>
        <v>Used Car Programs</v>
      </c>
      <c r="AJ2982" t="str">
        <f>VLOOKUP(F2982,vlookup!$A$2:$E$660,5,0)</f>
        <v>High Mileage</v>
      </c>
      <c r="AL2982">
        <f t="shared" si="568"/>
        <v>53</v>
      </c>
      <c r="AM2982">
        <f t="shared" si="569"/>
        <v>195</v>
      </c>
      <c r="AN2982">
        <f t="shared" si="570"/>
        <v>9822</v>
      </c>
      <c r="AO2982" t="str">
        <f t="shared" si="571"/>
        <v/>
      </c>
      <c r="AP2982" t="str">
        <f t="shared" si="572"/>
        <v/>
      </c>
      <c r="AQ2982" t="str">
        <f t="shared" si="573"/>
        <v/>
      </c>
      <c r="AR2982">
        <f t="shared" si="574"/>
        <v>-4.0599999999999996</v>
      </c>
      <c r="AS2982" t="str">
        <f t="shared" si="575"/>
        <v>ZAGE0H10039K20-2</v>
      </c>
      <c r="AT2982" t="str">
        <f>IFERROR(IF(VLOOKUP(Y2982,vlookup!$I$2:$J$9,1,0)=Y2982,VLOOKUP(Y2982,vlookup!$I$2:$J$9,2,0),PROPER(Y2982)),PROPER(Y2982))</f>
        <v>Sales Tax</v>
      </c>
      <c r="AU2982" t="str">
        <f>IFERROR(IF(B2982=VLOOKUP(B2982,vlookup!$L$2:$L$10,1,0),"Yes","No"),"No")</f>
        <v>No</v>
      </c>
    </row>
    <row r="2983" spans="1:47" ht="14.45" customHeight="1" x14ac:dyDescent="0.25">
      <c r="A2983" t="s">
        <v>1787</v>
      </c>
      <c r="B2983" s="31" t="s">
        <v>1788</v>
      </c>
      <c r="C2983">
        <v>2</v>
      </c>
      <c r="D2983">
        <v>1</v>
      </c>
      <c r="E2983" t="s">
        <v>382</v>
      </c>
      <c r="F2983" t="s">
        <v>464</v>
      </c>
      <c r="G2983" t="s">
        <v>1107</v>
      </c>
      <c r="H2983" t="s">
        <v>1789</v>
      </c>
      <c r="I2983">
        <v>102232</v>
      </c>
      <c r="J2983" s="19">
        <v>44148</v>
      </c>
      <c r="K2983" s="19">
        <v>44202</v>
      </c>
      <c r="L2983">
        <v>202012</v>
      </c>
      <c r="M2983" s="19">
        <v>44166</v>
      </c>
      <c r="N2983">
        <v>24617</v>
      </c>
      <c r="O2983" t="s">
        <v>1070</v>
      </c>
      <c r="P2983" t="s">
        <v>1790</v>
      </c>
      <c r="Q2983" t="s">
        <v>924</v>
      </c>
      <c r="R2983">
        <v>1028068</v>
      </c>
      <c r="S2983" s="19">
        <v>44330</v>
      </c>
      <c r="T2983">
        <v>112054</v>
      </c>
      <c r="U2983" t="s">
        <v>356</v>
      </c>
      <c r="V2983" s="19">
        <v>44344</v>
      </c>
      <c r="W2983" t="s">
        <v>988</v>
      </c>
      <c r="X2983" t="s">
        <v>989</v>
      </c>
      <c r="Y2983" t="s">
        <v>13</v>
      </c>
      <c r="Z2983" t="s">
        <v>364</v>
      </c>
      <c r="AA2983" s="29">
        <v>-214.95</v>
      </c>
      <c r="AB2983">
        <v>0</v>
      </c>
      <c r="AC2983">
        <f t="shared" si="564"/>
        <v>2021</v>
      </c>
      <c r="AD2983">
        <f t="shared" si="565"/>
        <v>5</v>
      </c>
      <c r="AE2983">
        <f t="shared" si="566"/>
        <v>2020</v>
      </c>
      <c r="AF2983">
        <f t="shared" si="567"/>
        <v>11</v>
      </c>
      <c r="AG2983" t="str">
        <f>VLOOKUP(F2983,vlookup!$A$2:$E$660,2,0)</f>
        <v>Retained</v>
      </c>
      <c r="AH2983" t="str">
        <f>VLOOKUP(F2983,vlookup!$A$2:$E$660,3,0)</f>
        <v>Service Contract</v>
      </c>
      <c r="AI2983" t="str">
        <f>VLOOKUP(F2983,vlookup!$A$2:$E$660,4,0)</f>
        <v>Used Car Programs</v>
      </c>
      <c r="AJ2983" t="str">
        <f>VLOOKUP(F2983,vlookup!$A$2:$E$660,5,0)</f>
        <v>High Mileage</v>
      </c>
      <c r="AL2983">
        <f t="shared" si="568"/>
        <v>53</v>
      </c>
      <c r="AM2983">
        <f t="shared" si="569"/>
        <v>195</v>
      </c>
      <c r="AN2983">
        <f t="shared" si="570"/>
        <v>9822</v>
      </c>
      <c r="AO2983" t="str">
        <f t="shared" si="571"/>
        <v/>
      </c>
      <c r="AP2983" t="str">
        <f t="shared" si="572"/>
        <v/>
      </c>
      <c r="AQ2983" t="str">
        <f t="shared" si="573"/>
        <v/>
      </c>
      <c r="AR2983">
        <f t="shared" si="574"/>
        <v>-214.95</v>
      </c>
      <c r="AS2983" t="str">
        <f t="shared" si="575"/>
        <v>ZAGE0H10039K20-2</v>
      </c>
      <c r="AT2983" t="str">
        <f>IFERROR(IF(VLOOKUP(Y2983,vlookup!$I$2:$J$9,1,0)=Y2983,VLOOKUP(Y2983,vlookup!$I$2:$J$9,2,0),PROPER(Y2983)),PROPER(Y2983))</f>
        <v>Sales Tax</v>
      </c>
      <c r="AU2983" t="str">
        <f>IFERROR(IF(B2983=VLOOKUP(B2983,vlookup!$L$2:$L$10,1,0),"Yes","No"),"No")</f>
        <v>No</v>
      </c>
    </row>
    <row r="2984" spans="1:47" ht="14.45" customHeight="1" x14ac:dyDescent="0.25">
      <c r="A2984" t="s">
        <v>1787</v>
      </c>
      <c r="B2984" s="31" t="s">
        <v>1788</v>
      </c>
      <c r="C2984">
        <v>2</v>
      </c>
      <c r="D2984">
        <v>1</v>
      </c>
      <c r="E2984" t="s">
        <v>382</v>
      </c>
      <c r="F2984" t="s">
        <v>464</v>
      </c>
      <c r="G2984" t="s">
        <v>1107</v>
      </c>
      <c r="H2984" t="s">
        <v>1789</v>
      </c>
      <c r="I2984">
        <v>102232</v>
      </c>
      <c r="J2984" s="19">
        <v>44148</v>
      </c>
      <c r="K2984" s="19">
        <v>44202</v>
      </c>
      <c r="L2984">
        <v>202012</v>
      </c>
      <c r="M2984" s="19">
        <v>44166</v>
      </c>
      <c r="N2984">
        <v>24617</v>
      </c>
      <c r="O2984" t="s">
        <v>1070</v>
      </c>
      <c r="P2984" t="s">
        <v>1790</v>
      </c>
      <c r="Q2984" t="s">
        <v>924</v>
      </c>
      <c r="R2984">
        <v>1028068</v>
      </c>
      <c r="S2984" s="19">
        <v>44330</v>
      </c>
      <c r="T2984">
        <v>112054</v>
      </c>
      <c r="U2984" t="s">
        <v>356</v>
      </c>
      <c r="V2984" s="19">
        <v>44344</v>
      </c>
      <c r="W2984" t="s">
        <v>3010</v>
      </c>
      <c r="X2984" t="s">
        <v>3011</v>
      </c>
      <c r="Y2984" t="s">
        <v>13</v>
      </c>
      <c r="Z2984" t="s">
        <v>364</v>
      </c>
      <c r="AA2984" s="29">
        <v>-95.02</v>
      </c>
      <c r="AB2984">
        <v>0</v>
      </c>
      <c r="AC2984">
        <f t="shared" si="564"/>
        <v>2021</v>
      </c>
      <c r="AD2984">
        <f t="shared" si="565"/>
        <v>5</v>
      </c>
      <c r="AE2984">
        <f t="shared" si="566"/>
        <v>2020</v>
      </c>
      <c r="AF2984">
        <f t="shared" si="567"/>
        <v>11</v>
      </c>
      <c r="AG2984" t="str">
        <f>VLOOKUP(F2984,vlookup!$A$2:$E$660,2,0)</f>
        <v>Retained</v>
      </c>
      <c r="AH2984" t="str">
        <f>VLOOKUP(F2984,vlookup!$A$2:$E$660,3,0)</f>
        <v>Service Contract</v>
      </c>
      <c r="AI2984" t="str">
        <f>VLOOKUP(F2984,vlookup!$A$2:$E$660,4,0)</f>
        <v>Used Car Programs</v>
      </c>
      <c r="AJ2984" t="str">
        <f>VLOOKUP(F2984,vlookup!$A$2:$E$660,5,0)</f>
        <v>High Mileage</v>
      </c>
      <c r="AL2984">
        <f t="shared" si="568"/>
        <v>53</v>
      </c>
      <c r="AM2984">
        <f t="shared" si="569"/>
        <v>195</v>
      </c>
      <c r="AN2984">
        <f t="shared" si="570"/>
        <v>9822</v>
      </c>
      <c r="AO2984" t="str">
        <f t="shared" si="571"/>
        <v/>
      </c>
      <c r="AP2984" t="str">
        <f t="shared" si="572"/>
        <v/>
      </c>
      <c r="AQ2984" t="str">
        <f t="shared" si="573"/>
        <v/>
      </c>
      <c r="AR2984">
        <f t="shared" si="574"/>
        <v>-95.02</v>
      </c>
      <c r="AS2984" t="str">
        <f t="shared" si="575"/>
        <v>ZAGE0H10039K20-2</v>
      </c>
      <c r="AT2984" t="str">
        <f>IFERROR(IF(VLOOKUP(Y2984,vlookup!$I$2:$J$9,1,0)=Y2984,VLOOKUP(Y2984,vlookup!$I$2:$J$9,2,0),PROPER(Y2984)),PROPER(Y2984))</f>
        <v>Sales Tax</v>
      </c>
      <c r="AU2984" t="str">
        <f>IFERROR(IF(B2984=VLOOKUP(B2984,vlookup!$L$2:$L$10,1,0),"Yes","No"),"No")</f>
        <v>No</v>
      </c>
    </row>
    <row r="2985" spans="1:47" ht="14.45" customHeight="1" x14ac:dyDescent="0.25">
      <c r="A2985" t="s">
        <v>1787</v>
      </c>
      <c r="B2985" s="31" t="s">
        <v>1788</v>
      </c>
      <c r="C2985">
        <v>2</v>
      </c>
      <c r="D2985">
        <v>1</v>
      </c>
      <c r="E2985" t="s">
        <v>382</v>
      </c>
      <c r="F2985" t="s">
        <v>464</v>
      </c>
      <c r="G2985" t="s">
        <v>1107</v>
      </c>
      <c r="H2985" t="s">
        <v>1789</v>
      </c>
      <c r="I2985">
        <v>102232</v>
      </c>
      <c r="J2985" s="19">
        <v>44148</v>
      </c>
      <c r="K2985" s="19">
        <v>44202</v>
      </c>
      <c r="L2985">
        <v>202012</v>
      </c>
      <c r="M2985" s="19">
        <v>44166</v>
      </c>
      <c r="N2985">
        <v>24617</v>
      </c>
      <c r="O2985" t="s">
        <v>1070</v>
      </c>
      <c r="P2985" t="s">
        <v>1790</v>
      </c>
      <c r="Q2985" t="s">
        <v>924</v>
      </c>
      <c r="R2985">
        <v>1028068</v>
      </c>
      <c r="S2985" s="19">
        <v>44330</v>
      </c>
      <c r="T2985">
        <v>112054</v>
      </c>
      <c r="U2985" t="s">
        <v>356</v>
      </c>
      <c r="V2985" s="19">
        <v>44344</v>
      </c>
      <c r="W2985" t="s">
        <v>572</v>
      </c>
      <c r="X2985" t="s">
        <v>573</v>
      </c>
      <c r="Y2985" t="s">
        <v>13</v>
      </c>
      <c r="Z2985" t="s">
        <v>574</v>
      </c>
      <c r="AA2985" s="29">
        <v>-20.190000000000001</v>
      </c>
      <c r="AB2985">
        <v>0</v>
      </c>
      <c r="AC2985">
        <f t="shared" si="564"/>
        <v>2021</v>
      </c>
      <c r="AD2985">
        <f t="shared" si="565"/>
        <v>5</v>
      </c>
      <c r="AE2985">
        <f t="shared" si="566"/>
        <v>2020</v>
      </c>
      <c r="AF2985">
        <f t="shared" si="567"/>
        <v>11</v>
      </c>
      <c r="AG2985" t="str">
        <f>VLOOKUP(F2985,vlookup!$A$2:$E$660,2,0)</f>
        <v>Retained</v>
      </c>
      <c r="AH2985" t="str">
        <f>VLOOKUP(F2985,vlookup!$A$2:$E$660,3,0)</f>
        <v>Service Contract</v>
      </c>
      <c r="AI2985" t="str">
        <f>VLOOKUP(F2985,vlookup!$A$2:$E$660,4,0)</f>
        <v>Used Car Programs</v>
      </c>
      <c r="AJ2985" t="str">
        <f>VLOOKUP(F2985,vlookup!$A$2:$E$660,5,0)</f>
        <v>High Mileage</v>
      </c>
      <c r="AL2985">
        <f t="shared" si="568"/>
        <v>53</v>
      </c>
      <c r="AM2985">
        <f t="shared" si="569"/>
        <v>195</v>
      </c>
      <c r="AN2985">
        <f t="shared" si="570"/>
        <v>9822</v>
      </c>
      <c r="AO2985" t="str">
        <f t="shared" si="571"/>
        <v/>
      </c>
      <c r="AP2985" t="str">
        <f t="shared" si="572"/>
        <v/>
      </c>
      <c r="AQ2985" t="str">
        <f t="shared" si="573"/>
        <v/>
      </c>
      <c r="AR2985">
        <f t="shared" si="574"/>
        <v>-20.190000000000001</v>
      </c>
      <c r="AS2985" t="str">
        <f t="shared" si="575"/>
        <v>ZAGE0H10039K20-2</v>
      </c>
      <c r="AT2985" t="str">
        <f>IFERROR(IF(VLOOKUP(Y2985,vlookup!$I$2:$J$9,1,0)=Y2985,VLOOKUP(Y2985,vlookup!$I$2:$J$9,2,0),PROPER(Y2985)),PROPER(Y2985))</f>
        <v>Sales Tax</v>
      </c>
      <c r="AU2985" t="str">
        <f>IFERROR(IF(B2985=VLOOKUP(B2985,vlookup!$L$2:$L$10,1,0),"Yes","No"),"No")</f>
        <v>No</v>
      </c>
    </row>
    <row r="2986" spans="1:47" ht="14.45" customHeight="1" x14ac:dyDescent="0.25">
      <c r="A2986" t="s">
        <v>1791</v>
      </c>
      <c r="B2986" s="31" t="s">
        <v>1792</v>
      </c>
      <c r="C2986">
        <v>1</v>
      </c>
      <c r="D2986">
        <v>1</v>
      </c>
      <c r="E2986" t="s">
        <v>571</v>
      </c>
      <c r="F2986" t="s">
        <v>464</v>
      </c>
      <c r="G2986" t="s">
        <v>1107</v>
      </c>
      <c r="H2986" t="s">
        <v>1789</v>
      </c>
      <c r="I2986">
        <v>77212</v>
      </c>
      <c r="J2986" s="19">
        <v>43350</v>
      </c>
      <c r="K2986" s="19">
        <v>43419</v>
      </c>
      <c r="L2986">
        <v>201811</v>
      </c>
      <c r="M2986" s="19">
        <v>43405</v>
      </c>
      <c r="N2986">
        <v>24617</v>
      </c>
      <c r="O2986" t="s">
        <v>1070</v>
      </c>
      <c r="P2986" t="s">
        <v>1793</v>
      </c>
      <c r="Q2986" t="s">
        <v>924</v>
      </c>
      <c r="R2986">
        <v>45761</v>
      </c>
      <c r="S2986" s="19">
        <v>43714</v>
      </c>
      <c r="T2986">
        <v>87458</v>
      </c>
      <c r="U2986" t="s">
        <v>356</v>
      </c>
      <c r="V2986" s="19">
        <v>43717</v>
      </c>
      <c r="W2986" t="s">
        <v>969</v>
      </c>
      <c r="X2986" t="s">
        <v>970</v>
      </c>
      <c r="Y2986" t="s">
        <v>13</v>
      </c>
      <c r="Z2986" t="s">
        <v>582</v>
      </c>
      <c r="AA2986" s="29">
        <v>-153.24</v>
      </c>
      <c r="AB2986">
        <v>0</v>
      </c>
      <c r="AC2986">
        <f t="shared" si="564"/>
        <v>2019</v>
      </c>
      <c r="AD2986">
        <f t="shared" si="565"/>
        <v>9</v>
      </c>
      <c r="AE2986">
        <f t="shared" si="566"/>
        <v>2018</v>
      </c>
      <c r="AF2986">
        <f t="shared" si="567"/>
        <v>9</v>
      </c>
      <c r="AG2986" t="str">
        <f>VLOOKUP(F2986,vlookup!$A$2:$E$660,2,0)</f>
        <v>Retained</v>
      </c>
      <c r="AH2986" t="str">
        <f>VLOOKUP(F2986,vlookup!$A$2:$E$660,3,0)</f>
        <v>Service Contract</v>
      </c>
      <c r="AI2986" t="str">
        <f>VLOOKUP(F2986,vlookup!$A$2:$E$660,4,0)</f>
        <v>Used Car Programs</v>
      </c>
      <c r="AJ2986" t="str">
        <f>VLOOKUP(F2986,vlookup!$A$2:$E$660,5,0)</f>
        <v>High Mileage</v>
      </c>
      <c r="AL2986">
        <f t="shared" si="568"/>
        <v>68</v>
      </c>
      <c r="AM2986">
        <f t="shared" si="569"/>
        <v>362</v>
      </c>
      <c r="AN2986">
        <f t="shared" si="570"/>
        <v>10246</v>
      </c>
      <c r="AO2986" t="str">
        <f t="shared" si="571"/>
        <v/>
      </c>
      <c r="AP2986" t="str">
        <f t="shared" si="572"/>
        <v/>
      </c>
      <c r="AQ2986" t="str">
        <f t="shared" si="573"/>
        <v/>
      </c>
      <c r="AR2986">
        <f t="shared" si="574"/>
        <v>-153.24</v>
      </c>
      <c r="AS2986" t="str">
        <f t="shared" si="575"/>
        <v>DL591027I8-1</v>
      </c>
      <c r="AT2986" t="str">
        <f>IFERROR(IF(VLOOKUP(Y2986,vlookup!$I$2:$J$9,1,0)=Y2986,VLOOKUP(Y2986,vlookup!$I$2:$J$9,2,0),PROPER(Y2986)),PROPER(Y2986))</f>
        <v>Sales Tax</v>
      </c>
      <c r="AU2986" t="str">
        <f>IFERROR(IF(B2986=VLOOKUP(B2986,vlookup!$L$2:$L$10,1,0),"Yes","No"),"No")</f>
        <v>No</v>
      </c>
    </row>
    <row r="2987" spans="1:47" ht="14.45" customHeight="1" x14ac:dyDescent="0.25">
      <c r="A2987" t="s">
        <v>1791</v>
      </c>
      <c r="B2987" s="31" t="s">
        <v>1792</v>
      </c>
      <c r="C2987">
        <v>1</v>
      </c>
      <c r="D2987">
        <v>1</v>
      </c>
      <c r="E2987" t="s">
        <v>571</v>
      </c>
      <c r="F2987" t="s">
        <v>464</v>
      </c>
      <c r="G2987" t="s">
        <v>1107</v>
      </c>
      <c r="H2987" t="s">
        <v>1789</v>
      </c>
      <c r="I2987">
        <v>77212</v>
      </c>
      <c r="J2987" s="19">
        <v>43350</v>
      </c>
      <c r="K2987" s="19">
        <v>43419</v>
      </c>
      <c r="L2987">
        <v>201811</v>
      </c>
      <c r="M2987" s="19">
        <v>43405</v>
      </c>
      <c r="N2987">
        <v>24617</v>
      </c>
      <c r="O2987" t="s">
        <v>1070</v>
      </c>
      <c r="P2987" t="s">
        <v>1793</v>
      </c>
      <c r="Q2987" t="s">
        <v>924</v>
      </c>
      <c r="R2987">
        <v>45761</v>
      </c>
      <c r="S2987" s="19">
        <v>43714</v>
      </c>
      <c r="T2987">
        <v>87458</v>
      </c>
      <c r="U2987" t="s">
        <v>356</v>
      </c>
      <c r="V2987" s="19">
        <v>43717</v>
      </c>
      <c r="W2987" t="s">
        <v>1040</v>
      </c>
      <c r="X2987" t="s">
        <v>1041</v>
      </c>
      <c r="Y2987" t="s">
        <v>13</v>
      </c>
      <c r="Z2987" t="s">
        <v>364</v>
      </c>
      <c r="AA2987" s="29">
        <v>-0.63</v>
      </c>
      <c r="AB2987">
        <v>0</v>
      </c>
      <c r="AC2987">
        <f t="shared" si="564"/>
        <v>2019</v>
      </c>
      <c r="AD2987">
        <f t="shared" si="565"/>
        <v>9</v>
      </c>
      <c r="AE2987">
        <f t="shared" si="566"/>
        <v>2018</v>
      </c>
      <c r="AF2987">
        <f t="shared" si="567"/>
        <v>9</v>
      </c>
      <c r="AG2987" t="str">
        <f>VLOOKUP(F2987,vlookup!$A$2:$E$660,2,0)</f>
        <v>Retained</v>
      </c>
      <c r="AH2987" t="str">
        <f>VLOOKUP(F2987,vlookup!$A$2:$E$660,3,0)</f>
        <v>Service Contract</v>
      </c>
      <c r="AI2987" t="str">
        <f>VLOOKUP(F2987,vlookup!$A$2:$E$660,4,0)</f>
        <v>Used Car Programs</v>
      </c>
      <c r="AJ2987" t="str">
        <f>VLOOKUP(F2987,vlookup!$A$2:$E$660,5,0)</f>
        <v>High Mileage</v>
      </c>
      <c r="AL2987">
        <f t="shared" si="568"/>
        <v>68</v>
      </c>
      <c r="AM2987">
        <f t="shared" si="569"/>
        <v>362</v>
      </c>
      <c r="AN2987">
        <f t="shared" si="570"/>
        <v>10246</v>
      </c>
      <c r="AO2987" t="str">
        <f t="shared" si="571"/>
        <v/>
      </c>
      <c r="AP2987" t="str">
        <f t="shared" si="572"/>
        <v/>
      </c>
      <c r="AQ2987" t="str">
        <f t="shared" si="573"/>
        <v/>
      </c>
      <c r="AR2987">
        <f t="shared" si="574"/>
        <v>-0.63</v>
      </c>
      <c r="AS2987" t="str">
        <f t="shared" si="575"/>
        <v>DL591027I8-1</v>
      </c>
      <c r="AT2987" t="str">
        <f>IFERROR(IF(VLOOKUP(Y2987,vlookup!$I$2:$J$9,1,0)=Y2987,VLOOKUP(Y2987,vlookup!$I$2:$J$9,2,0),PROPER(Y2987)),PROPER(Y2987))</f>
        <v>Sales Tax</v>
      </c>
      <c r="AU2987" t="str">
        <f>IFERROR(IF(B2987=VLOOKUP(B2987,vlookup!$L$2:$L$10,1,0),"Yes","No"),"No")</f>
        <v>No</v>
      </c>
    </row>
    <row r="2988" spans="1:47" ht="14.45" customHeight="1" x14ac:dyDescent="0.25">
      <c r="A2988" t="s">
        <v>1802</v>
      </c>
      <c r="B2988" s="31" t="s">
        <v>1803</v>
      </c>
      <c r="C2988">
        <v>3</v>
      </c>
      <c r="D2988">
        <v>1</v>
      </c>
      <c r="E2988" t="s">
        <v>382</v>
      </c>
      <c r="F2988" t="s">
        <v>464</v>
      </c>
      <c r="G2988" t="s">
        <v>1723</v>
      </c>
      <c r="H2988" t="s">
        <v>1800</v>
      </c>
      <c r="I2988">
        <v>59713</v>
      </c>
      <c r="J2988" s="19">
        <v>44278</v>
      </c>
      <c r="K2988" s="19">
        <v>44342</v>
      </c>
      <c r="L2988">
        <v>202105</v>
      </c>
      <c r="M2988" s="19">
        <v>44317</v>
      </c>
      <c r="N2988">
        <v>24616</v>
      </c>
      <c r="O2988" t="s">
        <v>1076</v>
      </c>
      <c r="P2988" t="s">
        <v>1804</v>
      </c>
      <c r="Q2988" t="s">
        <v>924</v>
      </c>
      <c r="R2988">
        <v>789717</v>
      </c>
      <c r="S2988" s="19">
        <v>44412</v>
      </c>
      <c r="T2988">
        <v>65219</v>
      </c>
      <c r="U2988" t="s">
        <v>356</v>
      </c>
      <c r="V2988" s="19">
        <v>44418</v>
      </c>
      <c r="W2988" t="s">
        <v>1000</v>
      </c>
      <c r="X2988" t="s">
        <v>1001</v>
      </c>
      <c r="Y2988" t="s">
        <v>13</v>
      </c>
      <c r="Z2988" t="s">
        <v>364</v>
      </c>
      <c r="AA2988" s="29">
        <v>-2.2799999999999998</v>
      </c>
      <c r="AB2988">
        <v>0</v>
      </c>
      <c r="AC2988">
        <f t="shared" si="564"/>
        <v>2021</v>
      </c>
      <c r="AD2988">
        <f t="shared" si="565"/>
        <v>8</v>
      </c>
      <c r="AE2988">
        <f t="shared" si="566"/>
        <v>2021</v>
      </c>
      <c r="AF2988">
        <f t="shared" si="567"/>
        <v>3</v>
      </c>
      <c r="AG2988" t="str">
        <f>VLOOKUP(F2988,vlookup!$A$2:$E$660,2,0)</f>
        <v>Retained</v>
      </c>
      <c r="AH2988" t="str">
        <f>VLOOKUP(F2988,vlookup!$A$2:$E$660,3,0)</f>
        <v>Service Contract</v>
      </c>
      <c r="AI2988" t="str">
        <f>VLOOKUP(F2988,vlookup!$A$2:$E$660,4,0)</f>
        <v>Used Car Programs</v>
      </c>
      <c r="AJ2988" t="str">
        <f>VLOOKUP(F2988,vlookup!$A$2:$E$660,5,0)</f>
        <v>High Mileage</v>
      </c>
      <c r="AL2988">
        <f t="shared" si="568"/>
        <v>63</v>
      </c>
      <c r="AM2988">
        <f t="shared" si="569"/>
        <v>137</v>
      </c>
      <c r="AN2988">
        <f t="shared" si="570"/>
        <v>5506</v>
      </c>
      <c r="AO2988" t="str">
        <f t="shared" si="571"/>
        <v/>
      </c>
      <c r="AP2988" t="str">
        <f t="shared" si="572"/>
        <v/>
      </c>
      <c r="AQ2988" t="str">
        <f t="shared" si="573"/>
        <v/>
      </c>
      <c r="AR2988">
        <f t="shared" si="574"/>
        <v>-2.2799999999999998</v>
      </c>
      <c r="AS2988" t="str">
        <f t="shared" si="575"/>
        <v>ZAGGG013598C21-3</v>
      </c>
      <c r="AT2988" t="str">
        <f>IFERROR(IF(VLOOKUP(Y2988,vlookup!$I$2:$J$9,1,0)=Y2988,VLOOKUP(Y2988,vlookup!$I$2:$J$9,2,0),PROPER(Y2988)),PROPER(Y2988))</f>
        <v>Sales Tax</v>
      </c>
      <c r="AU2988" t="str">
        <f>IFERROR(IF(B2988=VLOOKUP(B2988,vlookup!$L$2:$L$10,1,0),"Yes","No"),"No")</f>
        <v>No</v>
      </c>
    </row>
    <row r="2989" spans="1:47" ht="14.45" customHeight="1" x14ac:dyDescent="0.25">
      <c r="A2989" t="s">
        <v>1802</v>
      </c>
      <c r="B2989" s="31" t="s">
        <v>1803</v>
      </c>
      <c r="C2989">
        <v>3</v>
      </c>
      <c r="D2989">
        <v>1</v>
      </c>
      <c r="E2989" t="s">
        <v>382</v>
      </c>
      <c r="F2989" t="s">
        <v>464</v>
      </c>
      <c r="G2989" t="s">
        <v>1723</v>
      </c>
      <c r="H2989" t="s">
        <v>1800</v>
      </c>
      <c r="I2989">
        <v>59713</v>
      </c>
      <c r="J2989" s="19">
        <v>44278</v>
      </c>
      <c r="K2989" s="19">
        <v>44342</v>
      </c>
      <c r="L2989">
        <v>202105</v>
      </c>
      <c r="M2989" s="19">
        <v>44317</v>
      </c>
      <c r="N2989">
        <v>24616</v>
      </c>
      <c r="O2989" t="s">
        <v>1076</v>
      </c>
      <c r="P2989" t="s">
        <v>1804</v>
      </c>
      <c r="Q2989" t="s">
        <v>924</v>
      </c>
      <c r="R2989">
        <v>789717</v>
      </c>
      <c r="S2989" s="19">
        <v>44412</v>
      </c>
      <c r="T2989">
        <v>65219</v>
      </c>
      <c r="U2989" t="s">
        <v>356</v>
      </c>
      <c r="V2989" s="19">
        <v>44418</v>
      </c>
      <c r="W2989" t="s">
        <v>1040</v>
      </c>
      <c r="X2989" t="s">
        <v>1041</v>
      </c>
      <c r="Y2989" t="s">
        <v>13</v>
      </c>
      <c r="Z2989" t="s">
        <v>364</v>
      </c>
      <c r="AA2989" s="29">
        <v>-1</v>
      </c>
      <c r="AB2989">
        <v>0</v>
      </c>
      <c r="AC2989">
        <f t="shared" si="564"/>
        <v>2021</v>
      </c>
      <c r="AD2989">
        <f t="shared" si="565"/>
        <v>8</v>
      </c>
      <c r="AE2989">
        <f t="shared" si="566"/>
        <v>2021</v>
      </c>
      <c r="AF2989">
        <f t="shared" si="567"/>
        <v>3</v>
      </c>
      <c r="AG2989" t="str">
        <f>VLOOKUP(F2989,vlookup!$A$2:$E$660,2,0)</f>
        <v>Retained</v>
      </c>
      <c r="AH2989" t="str">
        <f>VLOOKUP(F2989,vlookup!$A$2:$E$660,3,0)</f>
        <v>Service Contract</v>
      </c>
      <c r="AI2989" t="str">
        <f>VLOOKUP(F2989,vlookup!$A$2:$E$660,4,0)</f>
        <v>Used Car Programs</v>
      </c>
      <c r="AJ2989" t="str">
        <f>VLOOKUP(F2989,vlookup!$A$2:$E$660,5,0)</f>
        <v>High Mileage</v>
      </c>
      <c r="AL2989">
        <f t="shared" si="568"/>
        <v>63</v>
      </c>
      <c r="AM2989">
        <f t="shared" si="569"/>
        <v>137</v>
      </c>
      <c r="AN2989">
        <f t="shared" si="570"/>
        <v>5506</v>
      </c>
      <c r="AO2989" t="str">
        <f t="shared" si="571"/>
        <v/>
      </c>
      <c r="AP2989" t="str">
        <f t="shared" si="572"/>
        <v/>
      </c>
      <c r="AQ2989" t="str">
        <f t="shared" si="573"/>
        <v/>
      </c>
      <c r="AR2989">
        <f t="shared" si="574"/>
        <v>-1</v>
      </c>
      <c r="AS2989" t="str">
        <f t="shared" si="575"/>
        <v>ZAGGG013598C21-3</v>
      </c>
      <c r="AT2989" t="str">
        <f>IFERROR(IF(VLOOKUP(Y2989,vlookup!$I$2:$J$9,1,0)=Y2989,VLOOKUP(Y2989,vlookup!$I$2:$J$9,2,0),PROPER(Y2989)),PROPER(Y2989))</f>
        <v>Sales Tax</v>
      </c>
      <c r="AU2989" t="str">
        <f>IFERROR(IF(B2989=VLOOKUP(B2989,vlookup!$L$2:$L$10,1,0),"Yes","No"),"No")</f>
        <v>No</v>
      </c>
    </row>
    <row r="2990" spans="1:47" ht="14.45" customHeight="1" x14ac:dyDescent="0.25">
      <c r="A2990" t="s">
        <v>1802</v>
      </c>
      <c r="B2990" s="31" t="s">
        <v>1803</v>
      </c>
      <c r="C2990">
        <v>3</v>
      </c>
      <c r="D2990">
        <v>1</v>
      </c>
      <c r="E2990" t="s">
        <v>382</v>
      </c>
      <c r="F2990" t="s">
        <v>464</v>
      </c>
      <c r="G2990" t="s">
        <v>1723</v>
      </c>
      <c r="H2990" t="s">
        <v>1800</v>
      </c>
      <c r="I2990">
        <v>59713</v>
      </c>
      <c r="J2990" s="19">
        <v>44278</v>
      </c>
      <c r="K2990" s="19">
        <v>44342</v>
      </c>
      <c r="L2990">
        <v>202105</v>
      </c>
      <c r="M2990" s="19">
        <v>44317</v>
      </c>
      <c r="N2990">
        <v>24616</v>
      </c>
      <c r="O2990" t="s">
        <v>1076</v>
      </c>
      <c r="P2990" t="s">
        <v>1804</v>
      </c>
      <c r="Q2990" t="s">
        <v>924</v>
      </c>
      <c r="R2990">
        <v>789717</v>
      </c>
      <c r="S2990" s="19">
        <v>44412</v>
      </c>
      <c r="T2990">
        <v>65219</v>
      </c>
      <c r="U2990" t="s">
        <v>356</v>
      </c>
      <c r="V2990" s="19">
        <v>44418</v>
      </c>
      <c r="W2990" t="s">
        <v>3191</v>
      </c>
      <c r="X2990" t="s">
        <v>3192</v>
      </c>
      <c r="Y2990" t="s">
        <v>13</v>
      </c>
      <c r="Z2990" t="s">
        <v>364</v>
      </c>
      <c r="AA2990" s="29">
        <v>-74.42</v>
      </c>
      <c r="AB2990">
        <v>0</v>
      </c>
      <c r="AC2990">
        <f t="shared" si="564"/>
        <v>2021</v>
      </c>
      <c r="AD2990">
        <f t="shared" si="565"/>
        <v>8</v>
      </c>
      <c r="AE2990">
        <f t="shared" si="566"/>
        <v>2021</v>
      </c>
      <c r="AF2990">
        <f t="shared" si="567"/>
        <v>3</v>
      </c>
      <c r="AG2990" t="str">
        <f>VLOOKUP(F2990,vlookup!$A$2:$E$660,2,0)</f>
        <v>Retained</v>
      </c>
      <c r="AH2990" t="str">
        <f>VLOOKUP(F2990,vlookup!$A$2:$E$660,3,0)</f>
        <v>Service Contract</v>
      </c>
      <c r="AI2990" t="str">
        <f>VLOOKUP(F2990,vlookup!$A$2:$E$660,4,0)</f>
        <v>Used Car Programs</v>
      </c>
      <c r="AJ2990" t="str">
        <f>VLOOKUP(F2990,vlookup!$A$2:$E$660,5,0)</f>
        <v>High Mileage</v>
      </c>
      <c r="AL2990">
        <f t="shared" si="568"/>
        <v>63</v>
      </c>
      <c r="AM2990">
        <f t="shared" si="569"/>
        <v>137</v>
      </c>
      <c r="AN2990">
        <f t="shared" si="570"/>
        <v>5506</v>
      </c>
      <c r="AO2990" t="str">
        <f t="shared" si="571"/>
        <v/>
      </c>
      <c r="AP2990" t="str">
        <f t="shared" si="572"/>
        <v/>
      </c>
      <c r="AQ2990" t="str">
        <f t="shared" si="573"/>
        <v/>
      </c>
      <c r="AR2990">
        <f t="shared" si="574"/>
        <v>-74.42</v>
      </c>
      <c r="AS2990" t="str">
        <f t="shared" si="575"/>
        <v>ZAGGG013598C21-3</v>
      </c>
      <c r="AT2990" t="str">
        <f>IFERROR(IF(VLOOKUP(Y2990,vlookup!$I$2:$J$9,1,0)=Y2990,VLOOKUP(Y2990,vlookup!$I$2:$J$9,2,0),PROPER(Y2990)),PROPER(Y2990))</f>
        <v>Sales Tax</v>
      </c>
      <c r="AU2990" t="str">
        <f>IFERROR(IF(B2990=VLOOKUP(B2990,vlookup!$L$2:$L$10,1,0),"Yes","No"),"No")</f>
        <v>No</v>
      </c>
    </row>
    <row r="2991" spans="1:47" ht="14.45" customHeight="1" x14ac:dyDescent="0.25">
      <c r="A2991" t="s">
        <v>1805</v>
      </c>
      <c r="B2991" s="31" t="s">
        <v>3608</v>
      </c>
      <c r="C2991">
        <v>3</v>
      </c>
      <c r="D2991">
        <v>1</v>
      </c>
      <c r="E2991" t="s">
        <v>571</v>
      </c>
      <c r="F2991" t="s">
        <v>205</v>
      </c>
      <c r="G2991" t="s">
        <v>1611</v>
      </c>
      <c r="H2991" t="s">
        <v>1806</v>
      </c>
      <c r="I2991">
        <v>151999</v>
      </c>
      <c r="J2991" s="19">
        <v>41944</v>
      </c>
      <c r="K2991" s="19">
        <v>41973</v>
      </c>
      <c r="L2991">
        <v>201411</v>
      </c>
      <c r="M2991" s="19">
        <v>41944</v>
      </c>
      <c r="N2991">
        <v>24617</v>
      </c>
      <c r="O2991" t="s">
        <v>1070</v>
      </c>
      <c r="P2991" t="s">
        <v>1808</v>
      </c>
      <c r="Q2991" t="s">
        <v>924</v>
      </c>
      <c r="R2991" t="s">
        <v>1809</v>
      </c>
      <c r="S2991" s="19">
        <v>42570</v>
      </c>
      <c r="T2991">
        <v>160025</v>
      </c>
      <c r="U2991" t="s">
        <v>356</v>
      </c>
      <c r="V2991" s="19">
        <v>42585</v>
      </c>
      <c r="W2991" t="s">
        <v>630</v>
      </c>
      <c r="X2991" t="s">
        <v>631</v>
      </c>
      <c r="Y2991" t="s">
        <v>13</v>
      </c>
      <c r="Z2991" t="s">
        <v>578</v>
      </c>
      <c r="AA2991" s="29">
        <v>-51.98</v>
      </c>
      <c r="AB2991">
        <v>0</v>
      </c>
      <c r="AC2991">
        <f t="shared" si="564"/>
        <v>2016</v>
      </c>
      <c r="AD2991">
        <f t="shared" si="565"/>
        <v>8</v>
      </c>
      <c r="AE2991">
        <f t="shared" si="566"/>
        <v>2014</v>
      </c>
      <c r="AF2991">
        <f t="shared" si="567"/>
        <v>11</v>
      </c>
      <c r="AG2991" t="str">
        <f>VLOOKUP(F2991,vlookup!$A$2:$E$660,2,0)</f>
        <v>Retained</v>
      </c>
      <c r="AH2991" t="str">
        <f>VLOOKUP(F2991,vlookup!$A$2:$E$660,3,0)</f>
        <v>Service Contract</v>
      </c>
      <c r="AI2991" t="str">
        <f>VLOOKUP(F2991,vlookup!$A$2:$E$660,4,0)</f>
        <v>Used Car Programs</v>
      </c>
      <c r="AJ2991" t="str">
        <f>VLOOKUP(F2991,vlookup!$A$2:$E$660,5,0)</f>
        <v>High Mileage</v>
      </c>
      <c r="AL2991">
        <f t="shared" si="568"/>
        <v>29</v>
      </c>
      <c r="AM2991">
        <f t="shared" si="569"/>
        <v>632</v>
      </c>
      <c r="AN2991">
        <f t="shared" si="570"/>
        <v>8026</v>
      </c>
      <c r="AO2991" t="str">
        <f t="shared" si="571"/>
        <v/>
      </c>
      <c r="AP2991" t="str">
        <f t="shared" si="572"/>
        <v/>
      </c>
      <c r="AQ2991" t="str">
        <f t="shared" si="573"/>
        <v/>
      </c>
      <c r="AR2991">
        <f t="shared" si="574"/>
        <v>-51.98</v>
      </c>
      <c r="AS2991" t="str">
        <f t="shared" si="575"/>
        <v>102108943-3</v>
      </c>
      <c r="AT2991" t="str">
        <f>IFERROR(IF(VLOOKUP(Y2991,vlookup!$I$2:$J$9,1,0)=Y2991,VLOOKUP(Y2991,vlookup!$I$2:$J$9,2,0),PROPER(Y2991)),PROPER(Y2991))</f>
        <v>Sales Tax</v>
      </c>
      <c r="AU2991" t="str">
        <f>IFERROR(IF(B2991=VLOOKUP(B2991,vlookup!$L$2:$L$10,1,0),"Yes","No"),"No")</f>
        <v>No</v>
      </c>
    </row>
    <row r="2992" spans="1:47" ht="14.45" customHeight="1" x14ac:dyDescent="0.25">
      <c r="A2992" t="s">
        <v>1805</v>
      </c>
      <c r="B2992" s="31" t="s">
        <v>3608</v>
      </c>
      <c r="C2992">
        <v>3</v>
      </c>
      <c r="D2992">
        <v>1</v>
      </c>
      <c r="E2992" t="s">
        <v>571</v>
      </c>
      <c r="F2992" t="s">
        <v>205</v>
      </c>
      <c r="G2992" t="s">
        <v>1611</v>
      </c>
      <c r="H2992" t="s">
        <v>1806</v>
      </c>
      <c r="I2992">
        <v>151999</v>
      </c>
      <c r="J2992" s="19">
        <v>41944</v>
      </c>
      <c r="K2992" s="19">
        <v>41973</v>
      </c>
      <c r="L2992">
        <v>201411</v>
      </c>
      <c r="M2992" s="19">
        <v>41944</v>
      </c>
      <c r="N2992">
        <v>24617</v>
      </c>
      <c r="O2992" t="s">
        <v>1070</v>
      </c>
      <c r="P2992" t="s">
        <v>1808</v>
      </c>
      <c r="Q2992" t="s">
        <v>924</v>
      </c>
      <c r="R2992" t="s">
        <v>1809</v>
      </c>
      <c r="S2992" s="19">
        <v>42570</v>
      </c>
      <c r="T2992">
        <v>160025</v>
      </c>
      <c r="U2992" t="s">
        <v>356</v>
      </c>
      <c r="V2992" s="19">
        <v>42585</v>
      </c>
      <c r="W2992" t="s">
        <v>616</v>
      </c>
      <c r="X2992" t="s">
        <v>617</v>
      </c>
      <c r="Y2992" t="s">
        <v>13</v>
      </c>
      <c r="Z2992" t="s">
        <v>578</v>
      </c>
      <c r="AA2992" s="29">
        <v>-51.98</v>
      </c>
      <c r="AB2992">
        <v>0</v>
      </c>
      <c r="AC2992">
        <f t="shared" si="564"/>
        <v>2016</v>
      </c>
      <c r="AD2992">
        <f t="shared" si="565"/>
        <v>8</v>
      </c>
      <c r="AE2992">
        <f t="shared" si="566"/>
        <v>2014</v>
      </c>
      <c r="AF2992">
        <f t="shared" si="567"/>
        <v>11</v>
      </c>
      <c r="AG2992" t="str">
        <f>VLOOKUP(F2992,vlookup!$A$2:$E$660,2,0)</f>
        <v>Retained</v>
      </c>
      <c r="AH2992" t="str">
        <f>VLOOKUP(F2992,vlookup!$A$2:$E$660,3,0)</f>
        <v>Service Contract</v>
      </c>
      <c r="AI2992" t="str">
        <f>VLOOKUP(F2992,vlookup!$A$2:$E$660,4,0)</f>
        <v>Used Car Programs</v>
      </c>
      <c r="AJ2992" t="str">
        <f>VLOOKUP(F2992,vlookup!$A$2:$E$660,5,0)</f>
        <v>High Mileage</v>
      </c>
      <c r="AL2992">
        <f t="shared" si="568"/>
        <v>29</v>
      </c>
      <c r="AM2992">
        <f t="shared" si="569"/>
        <v>632</v>
      </c>
      <c r="AN2992">
        <f t="shared" si="570"/>
        <v>8026</v>
      </c>
      <c r="AO2992" t="str">
        <f t="shared" si="571"/>
        <v/>
      </c>
      <c r="AP2992" t="str">
        <f t="shared" si="572"/>
        <v/>
      </c>
      <c r="AQ2992" t="str">
        <f t="shared" si="573"/>
        <v/>
      </c>
      <c r="AR2992">
        <f t="shared" si="574"/>
        <v>-51.98</v>
      </c>
      <c r="AS2992" t="str">
        <f t="shared" si="575"/>
        <v>102108943-3</v>
      </c>
      <c r="AT2992" t="str">
        <f>IFERROR(IF(VLOOKUP(Y2992,vlookup!$I$2:$J$9,1,0)=Y2992,VLOOKUP(Y2992,vlookup!$I$2:$J$9,2,0),PROPER(Y2992)),PROPER(Y2992))</f>
        <v>Sales Tax</v>
      </c>
      <c r="AU2992" t="str">
        <f>IFERROR(IF(B2992=VLOOKUP(B2992,vlookup!$L$2:$L$10,1,0),"Yes","No"),"No")</f>
        <v>No</v>
      </c>
    </row>
    <row r="2993" spans="1:47" ht="14.45" customHeight="1" x14ac:dyDescent="0.25">
      <c r="A2993" t="s">
        <v>1813</v>
      </c>
      <c r="B2993" s="31" t="s">
        <v>3590</v>
      </c>
      <c r="C2993">
        <v>2</v>
      </c>
      <c r="D2993">
        <v>1</v>
      </c>
      <c r="E2993" t="s">
        <v>382</v>
      </c>
      <c r="F2993" t="s">
        <v>205</v>
      </c>
      <c r="G2993" t="s">
        <v>3714</v>
      </c>
      <c r="H2993" t="s">
        <v>3780</v>
      </c>
      <c r="I2993">
        <v>123690</v>
      </c>
      <c r="J2993" s="19">
        <v>41920</v>
      </c>
      <c r="K2993" s="19">
        <v>41968</v>
      </c>
      <c r="L2993">
        <v>201411</v>
      </c>
      <c r="M2993" s="19">
        <v>41944</v>
      </c>
      <c r="N2993">
        <v>24617</v>
      </c>
      <c r="O2993" t="s">
        <v>1070</v>
      </c>
      <c r="P2993" t="s">
        <v>1815</v>
      </c>
      <c r="Q2993" t="s">
        <v>924</v>
      </c>
      <c r="R2993">
        <v>46323</v>
      </c>
      <c r="S2993" s="19">
        <v>42298</v>
      </c>
      <c r="T2993">
        <v>137722</v>
      </c>
      <c r="U2993" t="s">
        <v>357</v>
      </c>
      <c r="V2993" s="19">
        <v>42306</v>
      </c>
      <c r="W2993" t="s">
        <v>3203</v>
      </c>
      <c r="X2993" t="s">
        <v>3204</v>
      </c>
      <c r="Y2993" t="s">
        <v>13</v>
      </c>
      <c r="Z2993" t="s">
        <v>578</v>
      </c>
      <c r="AA2993" s="29">
        <v>-42.04</v>
      </c>
      <c r="AB2993">
        <v>0</v>
      </c>
      <c r="AC2993">
        <f t="shared" si="564"/>
        <v>2015</v>
      </c>
      <c r="AD2993">
        <f t="shared" si="565"/>
        <v>10</v>
      </c>
      <c r="AE2993">
        <f t="shared" si="566"/>
        <v>2014</v>
      </c>
      <c r="AF2993">
        <f t="shared" si="567"/>
        <v>10</v>
      </c>
      <c r="AG2993" t="str">
        <f>VLOOKUP(F2993,vlookup!$A$2:$E$660,2,0)</f>
        <v>Retained</v>
      </c>
      <c r="AH2993" t="str">
        <f>VLOOKUP(F2993,vlookup!$A$2:$E$660,3,0)</f>
        <v>Service Contract</v>
      </c>
      <c r="AI2993" t="str">
        <f>VLOOKUP(F2993,vlookup!$A$2:$E$660,4,0)</f>
        <v>Used Car Programs</v>
      </c>
      <c r="AJ2993" t="str">
        <f>VLOOKUP(F2993,vlookup!$A$2:$E$660,5,0)</f>
        <v>High Mileage</v>
      </c>
      <c r="AL2993">
        <f t="shared" si="568"/>
        <v>47</v>
      </c>
      <c r="AM2993">
        <f t="shared" si="569"/>
        <v>381</v>
      </c>
      <c r="AN2993">
        <f t="shared" si="570"/>
        <v>14032</v>
      </c>
      <c r="AO2993" t="str">
        <f t="shared" si="571"/>
        <v/>
      </c>
      <c r="AP2993" t="str">
        <f t="shared" si="572"/>
        <v/>
      </c>
      <c r="AQ2993" t="str">
        <f t="shared" si="573"/>
        <v/>
      </c>
      <c r="AR2993">
        <f t="shared" si="574"/>
        <v>-42.04</v>
      </c>
      <c r="AS2993" t="str">
        <f t="shared" si="575"/>
        <v>102108985-2</v>
      </c>
      <c r="AT2993" t="str">
        <f>IFERROR(IF(VLOOKUP(Y2993,vlookup!$I$2:$J$9,1,0)=Y2993,VLOOKUP(Y2993,vlookup!$I$2:$J$9,2,0),PROPER(Y2993)),PROPER(Y2993))</f>
        <v>Sales Tax</v>
      </c>
      <c r="AU2993" t="str">
        <f>IFERROR(IF(B2993=VLOOKUP(B2993,vlookup!$L$2:$L$10,1,0),"Yes","No"),"No")</f>
        <v>No</v>
      </c>
    </row>
    <row r="2994" spans="1:47" ht="14.45" customHeight="1" x14ac:dyDescent="0.25">
      <c r="A2994" t="s">
        <v>1101</v>
      </c>
      <c r="B2994" s="31" t="s">
        <v>1102</v>
      </c>
      <c r="C2994">
        <v>2</v>
      </c>
      <c r="D2994">
        <v>1</v>
      </c>
      <c r="E2994" t="s">
        <v>382</v>
      </c>
      <c r="F2994" t="s">
        <v>60</v>
      </c>
      <c r="G2994" t="s">
        <v>3714</v>
      </c>
      <c r="H2994" t="s">
        <v>1103</v>
      </c>
      <c r="I2994">
        <v>101743</v>
      </c>
      <c r="J2994" s="19">
        <v>41189</v>
      </c>
      <c r="K2994" s="19">
        <v>41226</v>
      </c>
      <c r="L2994">
        <v>201211</v>
      </c>
      <c r="M2994" s="19">
        <v>41214</v>
      </c>
      <c r="N2994">
        <v>24616</v>
      </c>
      <c r="O2994" t="s">
        <v>1076</v>
      </c>
      <c r="P2994" t="s">
        <v>1104</v>
      </c>
      <c r="Q2994" t="s">
        <v>924</v>
      </c>
      <c r="R2994">
        <v>2962</v>
      </c>
      <c r="S2994" s="19">
        <v>41351</v>
      </c>
      <c r="T2994">
        <v>107472</v>
      </c>
      <c r="U2994" t="s">
        <v>357</v>
      </c>
      <c r="V2994" s="19">
        <v>41407</v>
      </c>
      <c r="W2994" t="s">
        <v>3476</v>
      </c>
      <c r="X2994" t="s">
        <v>13</v>
      </c>
      <c r="Y2994" t="s">
        <v>13</v>
      </c>
      <c r="Z2994" t="s">
        <v>14</v>
      </c>
      <c r="AA2994" s="29">
        <v>-307.8</v>
      </c>
      <c r="AB2994" t="s">
        <v>544</v>
      </c>
      <c r="AC2994">
        <f t="shared" si="564"/>
        <v>2013</v>
      </c>
      <c r="AD2994">
        <f t="shared" si="565"/>
        <v>5</v>
      </c>
      <c r="AE2994">
        <f t="shared" si="566"/>
        <v>2012</v>
      </c>
      <c r="AF2994">
        <f t="shared" si="567"/>
        <v>10</v>
      </c>
      <c r="AG2994" t="str">
        <f>VLOOKUP(F2994,vlookup!$A$2:$E$660,2,0)</f>
        <v>Retained</v>
      </c>
      <c r="AH2994" t="str">
        <f>VLOOKUP(F2994,vlookup!$A$2:$E$660,3,0)</f>
        <v>Service Contract</v>
      </c>
      <c r="AI2994" t="str">
        <f>VLOOKUP(F2994,vlookup!$A$2:$E$660,4,0)</f>
        <v>Used Car Programs</v>
      </c>
      <c r="AJ2994" t="str">
        <f>VLOOKUP(F2994,vlookup!$A$2:$E$660,5,0)</f>
        <v>High Mileage</v>
      </c>
      <c r="AL2994">
        <f t="shared" si="568"/>
        <v>36</v>
      </c>
      <c r="AM2994">
        <f t="shared" si="569"/>
        <v>216</v>
      </c>
      <c r="AN2994">
        <f t="shared" si="570"/>
        <v>5729</v>
      </c>
      <c r="AO2994" t="str">
        <f t="shared" si="571"/>
        <v/>
      </c>
      <c r="AP2994" t="str">
        <f t="shared" si="572"/>
        <v/>
      </c>
      <c r="AQ2994" t="str">
        <f t="shared" si="573"/>
        <v/>
      </c>
      <c r="AR2994">
        <f t="shared" si="574"/>
        <v>-307.8</v>
      </c>
      <c r="AS2994" t="str">
        <f t="shared" si="575"/>
        <v>40133668J2Y-2</v>
      </c>
      <c r="AT2994" t="str">
        <f>IFERROR(IF(VLOOKUP(Y2994,vlookup!$I$2:$J$9,1,0)=Y2994,VLOOKUP(Y2994,vlookup!$I$2:$J$9,2,0),PROPER(Y2994)),PROPER(Y2994))</f>
        <v>Sales Tax</v>
      </c>
      <c r="AU2994" t="str">
        <f>IFERROR(IF(B2994=VLOOKUP(B2994,vlookup!$L$2:$L$10,1,0),"Yes","No"),"No")</f>
        <v>No</v>
      </c>
    </row>
    <row r="2995" spans="1:47" ht="14.45" customHeight="1" x14ac:dyDescent="0.25">
      <c r="A2995" t="s">
        <v>3211</v>
      </c>
      <c r="B2995" s="31" t="s">
        <v>3212</v>
      </c>
      <c r="C2995">
        <v>1</v>
      </c>
      <c r="D2995">
        <v>1</v>
      </c>
      <c r="E2995" t="s">
        <v>382</v>
      </c>
      <c r="F2995" t="s">
        <v>205</v>
      </c>
      <c r="G2995" t="s">
        <v>950</v>
      </c>
      <c r="H2995" t="s">
        <v>3213</v>
      </c>
      <c r="I2995">
        <v>121298</v>
      </c>
      <c r="J2995" s="19">
        <v>41642</v>
      </c>
      <c r="K2995" s="19">
        <v>41670</v>
      </c>
      <c r="L2995">
        <v>201401</v>
      </c>
      <c r="M2995" s="19">
        <v>41640</v>
      </c>
      <c r="N2995">
        <v>24617</v>
      </c>
      <c r="O2995" t="s">
        <v>1070</v>
      </c>
      <c r="P2995" t="s">
        <v>1830</v>
      </c>
      <c r="Q2995" t="s">
        <v>924</v>
      </c>
      <c r="R2995">
        <v>17490</v>
      </c>
      <c r="S2995" s="19">
        <v>41927</v>
      </c>
      <c r="T2995">
        <v>135724</v>
      </c>
      <c r="U2995" t="s">
        <v>357</v>
      </c>
      <c r="V2995" s="19">
        <v>41936</v>
      </c>
      <c r="W2995" t="s">
        <v>1054</v>
      </c>
      <c r="X2995" t="s">
        <v>1055</v>
      </c>
      <c r="Y2995" t="s">
        <v>13</v>
      </c>
      <c r="Z2995" t="s">
        <v>14</v>
      </c>
      <c r="AA2995" s="29">
        <v>-14.25</v>
      </c>
      <c r="AB2995">
        <v>0</v>
      </c>
      <c r="AC2995">
        <f t="shared" si="564"/>
        <v>2014</v>
      </c>
      <c r="AD2995">
        <f t="shared" si="565"/>
        <v>10</v>
      </c>
      <c r="AE2995">
        <f t="shared" si="566"/>
        <v>2014</v>
      </c>
      <c r="AF2995">
        <f t="shared" si="567"/>
        <v>1</v>
      </c>
      <c r="AG2995" t="str">
        <f>VLOOKUP(F2995,vlookup!$A$2:$E$660,2,0)</f>
        <v>Retained</v>
      </c>
      <c r="AH2995" t="str">
        <f>VLOOKUP(F2995,vlookup!$A$2:$E$660,3,0)</f>
        <v>Service Contract</v>
      </c>
      <c r="AI2995" t="str">
        <f>VLOOKUP(F2995,vlookup!$A$2:$E$660,4,0)</f>
        <v>Used Car Programs</v>
      </c>
      <c r="AJ2995" t="str">
        <f>VLOOKUP(F2995,vlookup!$A$2:$E$660,5,0)</f>
        <v>High Mileage</v>
      </c>
      <c r="AL2995">
        <f t="shared" si="568"/>
        <v>28</v>
      </c>
      <c r="AM2995">
        <f t="shared" si="569"/>
        <v>291</v>
      </c>
      <c r="AN2995">
        <f t="shared" si="570"/>
        <v>14426</v>
      </c>
      <c r="AO2995" t="str">
        <f t="shared" si="571"/>
        <v/>
      </c>
      <c r="AP2995" t="str">
        <f t="shared" si="572"/>
        <v/>
      </c>
      <c r="AQ2995" t="str">
        <f t="shared" si="573"/>
        <v/>
      </c>
      <c r="AR2995">
        <f t="shared" si="574"/>
        <v>-14.25</v>
      </c>
      <c r="AS2995" t="str">
        <f t="shared" si="575"/>
        <v>7M300571A4-1</v>
      </c>
      <c r="AT2995" t="str">
        <f>IFERROR(IF(VLOOKUP(Y2995,vlookup!$I$2:$J$9,1,0)=Y2995,VLOOKUP(Y2995,vlookup!$I$2:$J$9,2,0),PROPER(Y2995)),PROPER(Y2995))</f>
        <v>Sales Tax</v>
      </c>
      <c r="AU2995" t="str">
        <f>IFERROR(IF(B2995=VLOOKUP(B2995,vlookup!$L$2:$L$10,1,0),"Yes","No"),"No")</f>
        <v>No</v>
      </c>
    </row>
    <row r="2996" spans="1:47" ht="14.45" customHeight="1" x14ac:dyDescent="0.25">
      <c r="A2996" t="s">
        <v>3211</v>
      </c>
      <c r="B2996" s="31" t="s">
        <v>3212</v>
      </c>
      <c r="C2996">
        <v>1</v>
      </c>
      <c r="D2996">
        <v>1</v>
      </c>
      <c r="E2996" t="s">
        <v>382</v>
      </c>
      <c r="F2996" t="s">
        <v>205</v>
      </c>
      <c r="G2996" t="s">
        <v>950</v>
      </c>
      <c r="H2996" t="s">
        <v>3213</v>
      </c>
      <c r="I2996">
        <v>121298</v>
      </c>
      <c r="J2996" s="19">
        <v>41642</v>
      </c>
      <c r="K2996" s="19">
        <v>41670</v>
      </c>
      <c r="L2996">
        <v>201401</v>
      </c>
      <c r="M2996" s="19">
        <v>41640</v>
      </c>
      <c r="N2996">
        <v>24617</v>
      </c>
      <c r="O2996" t="s">
        <v>1070</v>
      </c>
      <c r="P2996" t="s">
        <v>1830</v>
      </c>
      <c r="Q2996" t="s">
        <v>924</v>
      </c>
      <c r="R2996">
        <v>17490</v>
      </c>
      <c r="S2996" s="19">
        <v>41927</v>
      </c>
      <c r="T2996">
        <v>135724</v>
      </c>
      <c r="U2996" t="s">
        <v>357</v>
      </c>
      <c r="V2996" s="19">
        <v>41936</v>
      </c>
      <c r="W2996" t="s">
        <v>572</v>
      </c>
      <c r="X2996" t="s">
        <v>573</v>
      </c>
      <c r="Y2996" t="s">
        <v>13</v>
      </c>
      <c r="Z2996" t="s">
        <v>574</v>
      </c>
      <c r="AA2996" s="29">
        <v>-12.83</v>
      </c>
      <c r="AB2996">
        <v>0</v>
      </c>
      <c r="AC2996">
        <f t="shared" si="564"/>
        <v>2014</v>
      </c>
      <c r="AD2996">
        <f t="shared" si="565"/>
        <v>10</v>
      </c>
      <c r="AE2996">
        <f t="shared" si="566"/>
        <v>2014</v>
      </c>
      <c r="AF2996">
        <f t="shared" si="567"/>
        <v>1</v>
      </c>
      <c r="AG2996" t="str">
        <f>VLOOKUP(F2996,vlookup!$A$2:$E$660,2,0)</f>
        <v>Retained</v>
      </c>
      <c r="AH2996" t="str">
        <f>VLOOKUP(F2996,vlookup!$A$2:$E$660,3,0)</f>
        <v>Service Contract</v>
      </c>
      <c r="AI2996" t="str">
        <f>VLOOKUP(F2996,vlookup!$A$2:$E$660,4,0)</f>
        <v>Used Car Programs</v>
      </c>
      <c r="AJ2996" t="str">
        <f>VLOOKUP(F2996,vlookup!$A$2:$E$660,5,0)</f>
        <v>High Mileage</v>
      </c>
      <c r="AL2996">
        <f t="shared" si="568"/>
        <v>28</v>
      </c>
      <c r="AM2996">
        <f t="shared" si="569"/>
        <v>291</v>
      </c>
      <c r="AN2996">
        <f t="shared" si="570"/>
        <v>14426</v>
      </c>
      <c r="AO2996" t="str">
        <f t="shared" si="571"/>
        <v/>
      </c>
      <c r="AP2996" t="str">
        <f t="shared" si="572"/>
        <v/>
      </c>
      <c r="AQ2996" t="str">
        <f t="shared" si="573"/>
        <v/>
      </c>
      <c r="AR2996">
        <f t="shared" si="574"/>
        <v>-12.83</v>
      </c>
      <c r="AS2996" t="str">
        <f t="shared" si="575"/>
        <v>7M300571A4-1</v>
      </c>
      <c r="AT2996" t="str">
        <f>IFERROR(IF(VLOOKUP(Y2996,vlookup!$I$2:$J$9,1,0)=Y2996,VLOOKUP(Y2996,vlookup!$I$2:$J$9,2,0),PROPER(Y2996)),PROPER(Y2996))</f>
        <v>Sales Tax</v>
      </c>
      <c r="AU2996" t="str">
        <f>IFERROR(IF(B2996=VLOOKUP(B2996,vlookup!$L$2:$L$10,1,0),"Yes","No"),"No")</f>
        <v>No</v>
      </c>
    </row>
    <row r="2997" spans="1:47" ht="14.45" customHeight="1" x14ac:dyDescent="0.25">
      <c r="A2997" t="s">
        <v>3211</v>
      </c>
      <c r="B2997" s="31" t="s">
        <v>3212</v>
      </c>
      <c r="C2997">
        <v>1</v>
      </c>
      <c r="D2997">
        <v>1</v>
      </c>
      <c r="E2997" t="s">
        <v>382</v>
      </c>
      <c r="F2997" t="s">
        <v>205</v>
      </c>
      <c r="G2997" t="s">
        <v>950</v>
      </c>
      <c r="H2997" t="s">
        <v>3213</v>
      </c>
      <c r="I2997">
        <v>121298</v>
      </c>
      <c r="J2997" s="19">
        <v>41642</v>
      </c>
      <c r="K2997" s="19">
        <v>41670</v>
      </c>
      <c r="L2997">
        <v>201401</v>
      </c>
      <c r="M2997" s="19">
        <v>41640</v>
      </c>
      <c r="N2997">
        <v>24617</v>
      </c>
      <c r="O2997" t="s">
        <v>1070</v>
      </c>
      <c r="P2997" t="s">
        <v>1830</v>
      </c>
      <c r="Q2997" t="s">
        <v>924</v>
      </c>
      <c r="R2997">
        <v>17490</v>
      </c>
      <c r="S2997" s="19">
        <v>41927</v>
      </c>
      <c r="T2997">
        <v>135724</v>
      </c>
      <c r="U2997" t="s">
        <v>357</v>
      </c>
      <c r="V2997" s="19">
        <v>41936</v>
      </c>
      <c r="W2997" t="s">
        <v>2866</v>
      </c>
      <c r="X2997" t="s">
        <v>2867</v>
      </c>
      <c r="Y2997" t="s">
        <v>13</v>
      </c>
      <c r="Z2997" t="s">
        <v>603</v>
      </c>
      <c r="AA2997" s="29">
        <v>-0.95</v>
      </c>
      <c r="AB2997">
        <v>0</v>
      </c>
      <c r="AC2997">
        <f t="shared" si="564"/>
        <v>2014</v>
      </c>
      <c r="AD2997">
        <f t="shared" si="565"/>
        <v>10</v>
      </c>
      <c r="AE2997">
        <f t="shared" si="566"/>
        <v>2014</v>
      </c>
      <c r="AF2997">
        <f t="shared" si="567"/>
        <v>1</v>
      </c>
      <c r="AG2997" t="str">
        <f>VLOOKUP(F2997,vlookup!$A$2:$E$660,2,0)</f>
        <v>Retained</v>
      </c>
      <c r="AH2997" t="str">
        <f>VLOOKUP(F2997,vlookup!$A$2:$E$660,3,0)</f>
        <v>Service Contract</v>
      </c>
      <c r="AI2997" t="str">
        <f>VLOOKUP(F2997,vlookup!$A$2:$E$660,4,0)</f>
        <v>Used Car Programs</v>
      </c>
      <c r="AJ2997" t="str">
        <f>VLOOKUP(F2997,vlookup!$A$2:$E$660,5,0)</f>
        <v>High Mileage</v>
      </c>
      <c r="AL2997">
        <f t="shared" si="568"/>
        <v>28</v>
      </c>
      <c r="AM2997">
        <f t="shared" si="569"/>
        <v>291</v>
      </c>
      <c r="AN2997">
        <f t="shared" si="570"/>
        <v>14426</v>
      </c>
      <c r="AO2997" t="str">
        <f t="shared" si="571"/>
        <v/>
      </c>
      <c r="AP2997" t="str">
        <f t="shared" si="572"/>
        <v/>
      </c>
      <c r="AQ2997" t="str">
        <f t="shared" si="573"/>
        <v/>
      </c>
      <c r="AR2997">
        <f t="shared" si="574"/>
        <v>-0.95</v>
      </c>
      <c r="AS2997" t="str">
        <f t="shared" si="575"/>
        <v>7M300571A4-1</v>
      </c>
      <c r="AT2997" t="str">
        <f>IFERROR(IF(VLOOKUP(Y2997,vlookup!$I$2:$J$9,1,0)=Y2997,VLOOKUP(Y2997,vlookup!$I$2:$J$9,2,0),PROPER(Y2997)),PROPER(Y2997))</f>
        <v>Sales Tax</v>
      </c>
      <c r="AU2997" t="str">
        <f>IFERROR(IF(B2997=VLOOKUP(B2997,vlookup!$L$2:$L$10,1,0),"Yes","No"),"No")</f>
        <v>No</v>
      </c>
    </row>
    <row r="2998" spans="1:47" ht="14.45" customHeight="1" x14ac:dyDescent="0.25">
      <c r="A2998" t="s">
        <v>3211</v>
      </c>
      <c r="B2998" s="31" t="s">
        <v>3212</v>
      </c>
      <c r="C2998">
        <v>1</v>
      </c>
      <c r="D2998">
        <v>1</v>
      </c>
      <c r="E2998" t="s">
        <v>382</v>
      </c>
      <c r="F2998" t="s">
        <v>205</v>
      </c>
      <c r="G2998" t="s">
        <v>950</v>
      </c>
      <c r="H2998" t="s">
        <v>3213</v>
      </c>
      <c r="I2998">
        <v>121298</v>
      </c>
      <c r="J2998" s="19">
        <v>41642</v>
      </c>
      <c r="K2998" s="19">
        <v>41670</v>
      </c>
      <c r="L2998">
        <v>201401</v>
      </c>
      <c r="M2998" s="19">
        <v>41640</v>
      </c>
      <c r="N2998">
        <v>24617</v>
      </c>
      <c r="O2998" t="s">
        <v>1070</v>
      </c>
      <c r="P2998" t="s">
        <v>1830</v>
      </c>
      <c r="Q2998" t="s">
        <v>924</v>
      </c>
      <c r="R2998">
        <v>17490</v>
      </c>
      <c r="S2998" s="19">
        <v>41927</v>
      </c>
      <c r="T2998">
        <v>135724</v>
      </c>
      <c r="U2998" t="s">
        <v>357</v>
      </c>
      <c r="V2998" s="19">
        <v>41936</v>
      </c>
      <c r="W2998" t="s">
        <v>2612</v>
      </c>
      <c r="X2998" t="s">
        <v>2613</v>
      </c>
      <c r="Y2998" t="s">
        <v>13</v>
      </c>
      <c r="Z2998" t="s">
        <v>603</v>
      </c>
      <c r="AA2998" s="29">
        <v>-42.32</v>
      </c>
      <c r="AB2998">
        <v>0</v>
      </c>
      <c r="AC2998">
        <f t="shared" si="564"/>
        <v>2014</v>
      </c>
      <c r="AD2998">
        <f t="shared" si="565"/>
        <v>10</v>
      </c>
      <c r="AE2998">
        <f t="shared" si="566"/>
        <v>2014</v>
      </c>
      <c r="AF2998">
        <f t="shared" si="567"/>
        <v>1</v>
      </c>
      <c r="AG2998" t="str">
        <f>VLOOKUP(F2998,vlookup!$A$2:$E$660,2,0)</f>
        <v>Retained</v>
      </c>
      <c r="AH2998" t="str">
        <f>VLOOKUP(F2998,vlookup!$A$2:$E$660,3,0)</f>
        <v>Service Contract</v>
      </c>
      <c r="AI2998" t="str">
        <f>VLOOKUP(F2998,vlookup!$A$2:$E$660,4,0)</f>
        <v>Used Car Programs</v>
      </c>
      <c r="AJ2998" t="str">
        <f>VLOOKUP(F2998,vlookup!$A$2:$E$660,5,0)</f>
        <v>High Mileage</v>
      </c>
      <c r="AL2998">
        <f t="shared" si="568"/>
        <v>28</v>
      </c>
      <c r="AM2998">
        <f t="shared" si="569"/>
        <v>291</v>
      </c>
      <c r="AN2998">
        <f t="shared" si="570"/>
        <v>14426</v>
      </c>
      <c r="AO2998" t="str">
        <f t="shared" si="571"/>
        <v/>
      </c>
      <c r="AP2998" t="str">
        <f t="shared" si="572"/>
        <v/>
      </c>
      <c r="AQ2998" t="str">
        <f t="shared" si="573"/>
        <v/>
      </c>
      <c r="AR2998">
        <f t="shared" si="574"/>
        <v>-42.32</v>
      </c>
      <c r="AS2998" t="str">
        <f t="shared" si="575"/>
        <v>7M300571A4-1</v>
      </c>
      <c r="AT2998" t="str">
        <f>IFERROR(IF(VLOOKUP(Y2998,vlookup!$I$2:$J$9,1,0)=Y2998,VLOOKUP(Y2998,vlookup!$I$2:$J$9,2,0),PROPER(Y2998)),PROPER(Y2998))</f>
        <v>Sales Tax</v>
      </c>
      <c r="AU2998" t="str">
        <f>IFERROR(IF(B2998=VLOOKUP(B2998,vlookup!$L$2:$L$10,1,0),"Yes","No"),"No")</f>
        <v>No</v>
      </c>
    </row>
    <row r="2999" spans="1:47" ht="14.45" customHeight="1" x14ac:dyDescent="0.25">
      <c r="A2999" t="s">
        <v>2434</v>
      </c>
      <c r="B2999" s="31" t="s">
        <v>3626</v>
      </c>
      <c r="C2999">
        <v>4</v>
      </c>
      <c r="D2999">
        <v>1</v>
      </c>
      <c r="E2999" t="s">
        <v>382</v>
      </c>
      <c r="F2999" t="s">
        <v>205</v>
      </c>
      <c r="G2999" t="s">
        <v>1837</v>
      </c>
      <c r="H2999" t="s">
        <v>2435</v>
      </c>
      <c r="I2999">
        <v>147997</v>
      </c>
      <c r="J2999" s="19">
        <v>42815</v>
      </c>
      <c r="K2999" s="19">
        <v>42825</v>
      </c>
      <c r="L2999">
        <v>201703</v>
      </c>
      <c r="M2999" s="19">
        <v>42795</v>
      </c>
      <c r="N2999">
        <v>24617</v>
      </c>
      <c r="O2999" t="s">
        <v>1070</v>
      </c>
      <c r="P2999" t="s">
        <v>3217</v>
      </c>
      <c r="Q2999" t="s">
        <v>930</v>
      </c>
      <c r="R2999">
        <v>26525</v>
      </c>
      <c r="S2999" s="19">
        <v>43096</v>
      </c>
      <c r="T2999">
        <v>159499</v>
      </c>
      <c r="U2999" t="s">
        <v>356</v>
      </c>
      <c r="V2999" s="19">
        <v>43098</v>
      </c>
      <c r="W2999" t="s">
        <v>362</v>
      </c>
      <c r="X2999" t="s">
        <v>363</v>
      </c>
      <c r="Y2999" t="s">
        <v>13</v>
      </c>
      <c r="Z2999" t="s">
        <v>358</v>
      </c>
      <c r="AA2999" s="29">
        <v>-25.16</v>
      </c>
      <c r="AB2999">
        <v>0</v>
      </c>
      <c r="AC2999">
        <f t="shared" si="564"/>
        <v>2017</v>
      </c>
      <c r="AD2999">
        <f t="shared" si="565"/>
        <v>12</v>
      </c>
      <c r="AE2999">
        <f t="shared" si="566"/>
        <v>2017</v>
      </c>
      <c r="AF2999">
        <f t="shared" si="567"/>
        <v>3</v>
      </c>
      <c r="AG2999" t="str">
        <f>VLOOKUP(F2999,vlookup!$A$2:$E$660,2,0)</f>
        <v>Retained</v>
      </c>
      <c r="AH2999" t="str">
        <f>VLOOKUP(F2999,vlookup!$A$2:$E$660,3,0)</f>
        <v>Service Contract</v>
      </c>
      <c r="AI2999" t="str">
        <f>VLOOKUP(F2999,vlookup!$A$2:$E$660,4,0)</f>
        <v>Used Car Programs</v>
      </c>
      <c r="AJ2999" t="str">
        <f>VLOOKUP(F2999,vlookup!$A$2:$E$660,5,0)</f>
        <v>High Mileage</v>
      </c>
      <c r="AL2999">
        <f t="shared" si="568"/>
        <v>10</v>
      </c>
      <c r="AM2999">
        <f t="shared" si="569"/>
        <v>278</v>
      </c>
      <c r="AN2999">
        <f t="shared" si="570"/>
        <v>11502</v>
      </c>
      <c r="AO2999" t="str">
        <f t="shared" si="571"/>
        <v/>
      </c>
      <c r="AP2999" t="str">
        <f t="shared" si="572"/>
        <v/>
      </c>
      <c r="AQ2999" t="str">
        <f t="shared" si="573"/>
        <v/>
      </c>
      <c r="AR2999">
        <f t="shared" si="574"/>
        <v>-25.16</v>
      </c>
      <c r="AS2999" t="str">
        <f t="shared" si="575"/>
        <v>102252460-4</v>
      </c>
      <c r="AT2999" t="str">
        <f>IFERROR(IF(VLOOKUP(Y2999,vlookup!$I$2:$J$9,1,0)=Y2999,VLOOKUP(Y2999,vlookup!$I$2:$J$9,2,0),PROPER(Y2999)),PROPER(Y2999))</f>
        <v>Sales Tax</v>
      </c>
      <c r="AU2999" t="str">
        <f>IFERROR(IF(B2999=VLOOKUP(B2999,vlookup!$L$2:$L$10,1,0),"Yes","No"),"No")</f>
        <v>No</v>
      </c>
    </row>
    <row r="3000" spans="1:47" ht="14.45" customHeight="1" x14ac:dyDescent="0.25">
      <c r="A3000" t="s">
        <v>1840</v>
      </c>
      <c r="B3000" s="31" t="s">
        <v>1841</v>
      </c>
      <c r="C3000">
        <v>1</v>
      </c>
      <c r="D3000">
        <v>1</v>
      </c>
      <c r="E3000" t="s">
        <v>382</v>
      </c>
      <c r="F3000" t="s">
        <v>60</v>
      </c>
      <c r="G3000" t="s">
        <v>3782</v>
      </c>
      <c r="H3000" t="s">
        <v>3783</v>
      </c>
      <c r="I3000">
        <v>132524</v>
      </c>
      <c r="J3000" s="19">
        <v>41245</v>
      </c>
      <c r="K3000" s="19">
        <v>41274</v>
      </c>
      <c r="L3000">
        <v>201212</v>
      </c>
      <c r="M3000" s="19">
        <v>41244</v>
      </c>
      <c r="N3000">
        <v>24616</v>
      </c>
      <c r="O3000" t="s">
        <v>1076</v>
      </c>
      <c r="P3000" t="s">
        <v>1842</v>
      </c>
      <c r="Q3000" t="s">
        <v>924</v>
      </c>
      <c r="R3000">
        <v>20130046</v>
      </c>
      <c r="S3000" s="19">
        <v>41318</v>
      </c>
      <c r="T3000">
        <v>137253</v>
      </c>
      <c r="U3000" t="s">
        <v>357</v>
      </c>
      <c r="V3000" s="19">
        <v>41324</v>
      </c>
      <c r="W3000" t="s">
        <v>3476</v>
      </c>
      <c r="X3000" t="s">
        <v>13</v>
      </c>
      <c r="Y3000" t="s">
        <v>13</v>
      </c>
      <c r="Z3000" t="s">
        <v>14</v>
      </c>
      <c r="AA3000" s="29">
        <v>-47.54</v>
      </c>
      <c r="AB3000" t="s">
        <v>544</v>
      </c>
      <c r="AC3000">
        <f t="shared" si="564"/>
        <v>2013</v>
      </c>
      <c r="AD3000">
        <f t="shared" si="565"/>
        <v>2</v>
      </c>
      <c r="AE3000">
        <f t="shared" si="566"/>
        <v>2012</v>
      </c>
      <c r="AF3000">
        <f t="shared" si="567"/>
        <v>12</v>
      </c>
      <c r="AG3000" t="str">
        <f>VLOOKUP(F3000,vlookup!$A$2:$E$660,2,0)</f>
        <v>Retained</v>
      </c>
      <c r="AH3000" t="str">
        <f>VLOOKUP(F3000,vlookup!$A$2:$E$660,3,0)</f>
        <v>Service Contract</v>
      </c>
      <c r="AI3000" t="str">
        <f>VLOOKUP(F3000,vlookup!$A$2:$E$660,4,0)</f>
        <v>Used Car Programs</v>
      </c>
      <c r="AJ3000" t="str">
        <f>VLOOKUP(F3000,vlookup!$A$2:$E$660,5,0)</f>
        <v>High Mileage</v>
      </c>
      <c r="AL3000">
        <f t="shared" si="568"/>
        <v>29</v>
      </c>
      <c r="AM3000">
        <f t="shared" si="569"/>
        <v>77</v>
      </c>
      <c r="AN3000">
        <f t="shared" si="570"/>
        <v>4729</v>
      </c>
      <c r="AO3000" t="str">
        <f t="shared" si="571"/>
        <v/>
      </c>
      <c r="AP3000" t="str">
        <f t="shared" si="572"/>
        <v/>
      </c>
      <c r="AQ3000">
        <f t="shared" si="573"/>
        <v>-47.54</v>
      </c>
      <c r="AR3000" t="str">
        <f t="shared" si="574"/>
        <v/>
      </c>
      <c r="AS3000" t="str">
        <f t="shared" si="575"/>
        <v>60080086L2Y-1</v>
      </c>
      <c r="AT3000" t="str">
        <f>IFERROR(IF(VLOOKUP(Y3000,vlookup!$I$2:$J$9,1,0)=Y3000,VLOOKUP(Y3000,vlookup!$I$2:$J$9,2,0),PROPER(Y3000)),PROPER(Y3000))</f>
        <v>Sales Tax</v>
      </c>
      <c r="AU3000" t="str">
        <f>IFERROR(IF(B3000=VLOOKUP(B3000,vlookup!$L$2:$L$10,1,0),"Yes","No"),"No")</f>
        <v>No</v>
      </c>
    </row>
    <row r="3001" spans="1:47" ht="14.45" customHeight="1" x14ac:dyDescent="0.25">
      <c r="A3001" t="s">
        <v>1849</v>
      </c>
      <c r="B3001" s="31" t="s">
        <v>1850</v>
      </c>
      <c r="C3001">
        <v>1</v>
      </c>
      <c r="D3001">
        <v>1</v>
      </c>
      <c r="E3001" t="s">
        <v>382</v>
      </c>
      <c r="F3001" t="s">
        <v>464</v>
      </c>
      <c r="G3001" t="s">
        <v>946</v>
      </c>
      <c r="H3001" t="s">
        <v>1851</v>
      </c>
      <c r="I3001">
        <v>121397</v>
      </c>
      <c r="J3001" s="19">
        <v>43752</v>
      </c>
      <c r="K3001" s="19">
        <v>43802</v>
      </c>
      <c r="L3001">
        <v>201911</v>
      </c>
      <c r="M3001" s="19">
        <v>43770</v>
      </c>
      <c r="N3001">
        <v>24616</v>
      </c>
      <c r="O3001" t="s">
        <v>1076</v>
      </c>
      <c r="P3001" t="s">
        <v>1852</v>
      </c>
      <c r="Q3001" t="s">
        <v>930</v>
      </c>
      <c r="R3001">
        <v>256122</v>
      </c>
      <c r="S3001" s="19">
        <v>44088</v>
      </c>
      <c r="T3001">
        <v>135989</v>
      </c>
      <c r="U3001" t="s">
        <v>356</v>
      </c>
      <c r="V3001" s="19">
        <v>44141</v>
      </c>
      <c r="W3001" t="s">
        <v>372</v>
      </c>
      <c r="X3001" t="s">
        <v>373</v>
      </c>
      <c r="Y3001" t="s">
        <v>13</v>
      </c>
      <c r="Z3001" t="s">
        <v>369</v>
      </c>
      <c r="AA3001" s="29">
        <v>-8.41</v>
      </c>
      <c r="AB3001">
        <v>0</v>
      </c>
      <c r="AC3001">
        <f t="shared" si="564"/>
        <v>2020</v>
      </c>
      <c r="AD3001">
        <f t="shared" si="565"/>
        <v>11</v>
      </c>
      <c r="AE3001">
        <f t="shared" si="566"/>
        <v>2019</v>
      </c>
      <c r="AF3001">
        <f t="shared" si="567"/>
        <v>10</v>
      </c>
      <c r="AG3001" t="str">
        <f>VLOOKUP(F3001,vlookup!$A$2:$E$660,2,0)</f>
        <v>Retained</v>
      </c>
      <c r="AH3001" t="str">
        <f>VLOOKUP(F3001,vlookup!$A$2:$E$660,3,0)</f>
        <v>Service Contract</v>
      </c>
      <c r="AI3001" t="str">
        <f>VLOOKUP(F3001,vlookup!$A$2:$E$660,4,0)</f>
        <v>Used Car Programs</v>
      </c>
      <c r="AJ3001" t="str">
        <f>VLOOKUP(F3001,vlookup!$A$2:$E$660,5,0)</f>
        <v>High Mileage</v>
      </c>
      <c r="AL3001">
        <f t="shared" si="568"/>
        <v>49</v>
      </c>
      <c r="AM3001">
        <f t="shared" si="569"/>
        <v>382</v>
      </c>
      <c r="AN3001">
        <f t="shared" si="570"/>
        <v>14592</v>
      </c>
      <c r="AO3001" t="str">
        <f t="shared" si="571"/>
        <v/>
      </c>
      <c r="AP3001" t="str">
        <f t="shared" si="572"/>
        <v/>
      </c>
      <c r="AQ3001" t="str">
        <f t="shared" si="573"/>
        <v/>
      </c>
      <c r="AR3001">
        <f t="shared" si="574"/>
        <v>-8.41</v>
      </c>
      <c r="AS3001" t="str">
        <f t="shared" si="575"/>
        <v>9U016404J9-1</v>
      </c>
      <c r="AT3001" t="str">
        <f>IFERROR(IF(VLOOKUP(Y3001,vlookup!$I$2:$J$9,1,0)=Y3001,VLOOKUP(Y3001,vlookup!$I$2:$J$9,2,0),PROPER(Y3001)),PROPER(Y3001))</f>
        <v>Sales Tax</v>
      </c>
      <c r="AU3001" t="str">
        <f>IFERROR(IF(B3001=VLOOKUP(B3001,vlookup!$L$2:$L$10,1,0),"Yes","No"),"No")</f>
        <v>No</v>
      </c>
    </row>
    <row r="3002" spans="1:47" ht="14.45" customHeight="1" x14ac:dyDescent="0.25">
      <c r="A3002" t="s">
        <v>1849</v>
      </c>
      <c r="B3002" s="31" t="s">
        <v>1850</v>
      </c>
      <c r="C3002">
        <v>1</v>
      </c>
      <c r="D3002">
        <v>1</v>
      </c>
      <c r="E3002" t="s">
        <v>382</v>
      </c>
      <c r="F3002" t="s">
        <v>464</v>
      </c>
      <c r="G3002" t="s">
        <v>946</v>
      </c>
      <c r="H3002" t="s">
        <v>1851</v>
      </c>
      <c r="I3002">
        <v>121397</v>
      </c>
      <c r="J3002" s="19">
        <v>43752</v>
      </c>
      <c r="K3002" s="19">
        <v>43802</v>
      </c>
      <c r="L3002">
        <v>201911</v>
      </c>
      <c r="M3002" s="19">
        <v>43770</v>
      </c>
      <c r="N3002">
        <v>24616</v>
      </c>
      <c r="O3002" t="s">
        <v>1076</v>
      </c>
      <c r="P3002" t="s">
        <v>1852</v>
      </c>
      <c r="Q3002" t="s">
        <v>930</v>
      </c>
      <c r="R3002">
        <v>256122</v>
      </c>
      <c r="S3002" s="19">
        <v>44088</v>
      </c>
      <c r="T3002">
        <v>135989</v>
      </c>
      <c r="U3002" t="s">
        <v>356</v>
      </c>
      <c r="V3002" s="19">
        <v>44141</v>
      </c>
      <c r="W3002" t="s">
        <v>370</v>
      </c>
      <c r="X3002" t="s">
        <v>371</v>
      </c>
      <c r="Y3002" t="s">
        <v>13</v>
      </c>
      <c r="Z3002" t="s">
        <v>369</v>
      </c>
      <c r="AA3002" s="29">
        <v>-225.81</v>
      </c>
      <c r="AB3002">
        <v>0</v>
      </c>
      <c r="AC3002">
        <f t="shared" si="564"/>
        <v>2020</v>
      </c>
      <c r="AD3002">
        <f t="shared" si="565"/>
        <v>11</v>
      </c>
      <c r="AE3002">
        <f t="shared" si="566"/>
        <v>2019</v>
      </c>
      <c r="AF3002">
        <f t="shared" si="567"/>
        <v>10</v>
      </c>
      <c r="AG3002" t="str">
        <f>VLOOKUP(F3002,vlookup!$A$2:$E$660,2,0)</f>
        <v>Retained</v>
      </c>
      <c r="AH3002" t="str">
        <f>VLOOKUP(F3002,vlookup!$A$2:$E$660,3,0)</f>
        <v>Service Contract</v>
      </c>
      <c r="AI3002" t="str">
        <f>VLOOKUP(F3002,vlookup!$A$2:$E$660,4,0)</f>
        <v>Used Car Programs</v>
      </c>
      <c r="AJ3002" t="str">
        <f>VLOOKUP(F3002,vlookup!$A$2:$E$660,5,0)</f>
        <v>High Mileage</v>
      </c>
      <c r="AL3002">
        <f t="shared" si="568"/>
        <v>49</v>
      </c>
      <c r="AM3002">
        <f t="shared" si="569"/>
        <v>382</v>
      </c>
      <c r="AN3002">
        <f t="shared" si="570"/>
        <v>14592</v>
      </c>
      <c r="AO3002" t="str">
        <f t="shared" si="571"/>
        <v/>
      </c>
      <c r="AP3002" t="str">
        <f t="shared" si="572"/>
        <v/>
      </c>
      <c r="AQ3002" t="str">
        <f t="shared" si="573"/>
        <v/>
      </c>
      <c r="AR3002">
        <f t="shared" si="574"/>
        <v>-225.81</v>
      </c>
      <c r="AS3002" t="str">
        <f t="shared" si="575"/>
        <v>9U016404J9-1</v>
      </c>
      <c r="AT3002" t="str">
        <f>IFERROR(IF(VLOOKUP(Y3002,vlookup!$I$2:$J$9,1,0)=Y3002,VLOOKUP(Y3002,vlookup!$I$2:$J$9,2,0),PROPER(Y3002)),PROPER(Y3002))</f>
        <v>Sales Tax</v>
      </c>
      <c r="AU3002" t="str">
        <f>IFERROR(IF(B3002=VLOOKUP(B3002,vlookup!$L$2:$L$10,1,0),"Yes","No"),"No")</f>
        <v>No</v>
      </c>
    </row>
    <row r="3003" spans="1:47" ht="14.45" customHeight="1" x14ac:dyDescent="0.25">
      <c r="A3003" t="s">
        <v>1887</v>
      </c>
      <c r="B3003" s="31" t="s">
        <v>1888</v>
      </c>
      <c r="C3003">
        <v>1</v>
      </c>
      <c r="D3003">
        <v>1</v>
      </c>
      <c r="E3003" t="s">
        <v>382</v>
      </c>
      <c r="F3003" t="s">
        <v>464</v>
      </c>
      <c r="G3003" t="s">
        <v>1148</v>
      </c>
      <c r="H3003" t="s">
        <v>1889</v>
      </c>
      <c r="I3003">
        <v>93619</v>
      </c>
      <c r="J3003" s="19">
        <v>43784</v>
      </c>
      <c r="K3003" s="19">
        <v>43839</v>
      </c>
      <c r="L3003">
        <v>202001</v>
      </c>
      <c r="M3003" s="19">
        <v>43831</v>
      </c>
      <c r="N3003">
        <v>24616</v>
      </c>
      <c r="O3003" t="s">
        <v>1076</v>
      </c>
      <c r="P3003" t="s">
        <v>1890</v>
      </c>
      <c r="Q3003" t="s">
        <v>1891</v>
      </c>
      <c r="R3003">
        <v>188865</v>
      </c>
      <c r="S3003" s="19">
        <v>43892</v>
      </c>
      <c r="T3003">
        <v>102860</v>
      </c>
      <c r="U3003" t="s">
        <v>356</v>
      </c>
      <c r="V3003" s="19">
        <v>43917</v>
      </c>
      <c r="W3003" t="s">
        <v>367</v>
      </c>
      <c r="X3003" t="s">
        <v>368</v>
      </c>
      <c r="Y3003" t="s">
        <v>13</v>
      </c>
      <c r="Z3003" t="s">
        <v>365</v>
      </c>
      <c r="AA3003" s="29">
        <v>-1.72</v>
      </c>
      <c r="AB3003">
        <v>0</v>
      </c>
      <c r="AC3003">
        <f t="shared" si="564"/>
        <v>2020</v>
      </c>
      <c r="AD3003">
        <f t="shared" si="565"/>
        <v>3</v>
      </c>
      <c r="AE3003">
        <f t="shared" si="566"/>
        <v>2019</v>
      </c>
      <c r="AF3003">
        <f t="shared" si="567"/>
        <v>11</v>
      </c>
      <c r="AG3003" t="str">
        <f>VLOOKUP(F3003,vlookup!$A$2:$E$660,2,0)</f>
        <v>Retained</v>
      </c>
      <c r="AH3003" t="str">
        <f>VLOOKUP(F3003,vlookup!$A$2:$E$660,3,0)</f>
        <v>Service Contract</v>
      </c>
      <c r="AI3003" t="str">
        <f>VLOOKUP(F3003,vlookup!$A$2:$E$660,4,0)</f>
        <v>Used Car Programs</v>
      </c>
      <c r="AJ3003" t="str">
        <f>VLOOKUP(F3003,vlookup!$A$2:$E$660,5,0)</f>
        <v>High Mileage</v>
      </c>
      <c r="AL3003">
        <f t="shared" si="568"/>
        <v>54</v>
      </c>
      <c r="AM3003">
        <f t="shared" si="569"/>
        <v>132</v>
      </c>
      <c r="AN3003">
        <f t="shared" si="570"/>
        <v>9241</v>
      </c>
      <c r="AO3003" t="str">
        <f t="shared" si="571"/>
        <v/>
      </c>
      <c r="AP3003" t="str">
        <f t="shared" si="572"/>
        <v/>
      </c>
      <c r="AQ3003" t="str">
        <f t="shared" si="573"/>
        <v/>
      </c>
      <c r="AR3003">
        <f t="shared" si="574"/>
        <v>-1.72</v>
      </c>
      <c r="AS3003" t="str">
        <f t="shared" si="575"/>
        <v>CA024419K9-1</v>
      </c>
      <c r="AT3003" t="str">
        <f>IFERROR(IF(VLOOKUP(Y3003,vlookup!$I$2:$J$9,1,0)=Y3003,VLOOKUP(Y3003,vlookup!$I$2:$J$9,2,0),PROPER(Y3003)),PROPER(Y3003))</f>
        <v>Sales Tax</v>
      </c>
      <c r="AU3003" t="str">
        <f>IFERROR(IF(B3003=VLOOKUP(B3003,vlookup!$L$2:$L$10,1,0),"Yes","No"),"No")</f>
        <v>No</v>
      </c>
    </row>
    <row r="3004" spans="1:47" ht="14.45" customHeight="1" x14ac:dyDescent="0.25">
      <c r="A3004" t="s">
        <v>1887</v>
      </c>
      <c r="B3004" s="31" t="s">
        <v>1888</v>
      </c>
      <c r="C3004">
        <v>1</v>
      </c>
      <c r="D3004">
        <v>1</v>
      </c>
      <c r="E3004" t="s">
        <v>382</v>
      </c>
      <c r="F3004" t="s">
        <v>464</v>
      </c>
      <c r="G3004" t="s">
        <v>1148</v>
      </c>
      <c r="H3004" t="s">
        <v>1889</v>
      </c>
      <c r="I3004">
        <v>93619</v>
      </c>
      <c r="J3004" s="19">
        <v>43784</v>
      </c>
      <c r="K3004" s="19">
        <v>43839</v>
      </c>
      <c r="L3004">
        <v>202001</v>
      </c>
      <c r="M3004" s="19">
        <v>43831</v>
      </c>
      <c r="N3004">
        <v>24616</v>
      </c>
      <c r="O3004" t="s">
        <v>1076</v>
      </c>
      <c r="P3004" t="s">
        <v>1890</v>
      </c>
      <c r="Q3004" t="s">
        <v>1891</v>
      </c>
      <c r="R3004">
        <v>188865</v>
      </c>
      <c r="S3004" s="19">
        <v>43892</v>
      </c>
      <c r="T3004">
        <v>102860</v>
      </c>
      <c r="U3004" t="s">
        <v>356</v>
      </c>
      <c r="V3004" s="19">
        <v>43917</v>
      </c>
      <c r="W3004" t="s">
        <v>624</v>
      </c>
      <c r="X3004" t="s">
        <v>625</v>
      </c>
      <c r="Y3004" t="s">
        <v>13</v>
      </c>
      <c r="Z3004" t="s">
        <v>364</v>
      </c>
      <c r="AA3004" s="29">
        <v>-0.34</v>
      </c>
      <c r="AB3004">
        <v>0</v>
      </c>
      <c r="AC3004">
        <f t="shared" si="564"/>
        <v>2020</v>
      </c>
      <c r="AD3004">
        <f t="shared" si="565"/>
        <v>3</v>
      </c>
      <c r="AE3004">
        <f t="shared" si="566"/>
        <v>2019</v>
      </c>
      <c r="AF3004">
        <f t="shared" si="567"/>
        <v>11</v>
      </c>
      <c r="AG3004" t="str">
        <f>VLOOKUP(F3004,vlookup!$A$2:$E$660,2,0)</f>
        <v>Retained</v>
      </c>
      <c r="AH3004" t="str">
        <f>VLOOKUP(F3004,vlookup!$A$2:$E$660,3,0)</f>
        <v>Service Contract</v>
      </c>
      <c r="AI3004" t="str">
        <f>VLOOKUP(F3004,vlookup!$A$2:$E$660,4,0)</f>
        <v>Used Car Programs</v>
      </c>
      <c r="AJ3004" t="str">
        <f>VLOOKUP(F3004,vlookup!$A$2:$E$660,5,0)</f>
        <v>High Mileage</v>
      </c>
      <c r="AL3004">
        <f t="shared" si="568"/>
        <v>54</v>
      </c>
      <c r="AM3004">
        <f t="shared" si="569"/>
        <v>132</v>
      </c>
      <c r="AN3004">
        <f t="shared" si="570"/>
        <v>9241</v>
      </c>
      <c r="AO3004" t="str">
        <f t="shared" si="571"/>
        <v/>
      </c>
      <c r="AP3004" t="str">
        <f t="shared" si="572"/>
        <v/>
      </c>
      <c r="AQ3004" t="str">
        <f t="shared" si="573"/>
        <v/>
      </c>
      <c r="AR3004">
        <f t="shared" si="574"/>
        <v>-0.34</v>
      </c>
      <c r="AS3004" t="str">
        <f t="shared" si="575"/>
        <v>CA024419K9-1</v>
      </c>
      <c r="AT3004" t="str">
        <f>IFERROR(IF(VLOOKUP(Y3004,vlookup!$I$2:$J$9,1,0)=Y3004,VLOOKUP(Y3004,vlookup!$I$2:$J$9,2,0),PROPER(Y3004)),PROPER(Y3004))</f>
        <v>Sales Tax</v>
      </c>
      <c r="AU3004" t="str">
        <f>IFERROR(IF(B3004=VLOOKUP(B3004,vlookup!$L$2:$L$10,1,0),"Yes","No"),"No")</f>
        <v>No</v>
      </c>
    </row>
    <row r="3005" spans="1:47" ht="14.45" customHeight="1" x14ac:dyDescent="0.25">
      <c r="A3005" t="s">
        <v>1887</v>
      </c>
      <c r="B3005" s="31" t="s">
        <v>1888</v>
      </c>
      <c r="C3005">
        <v>1</v>
      </c>
      <c r="D3005">
        <v>1</v>
      </c>
      <c r="E3005" t="s">
        <v>382</v>
      </c>
      <c r="F3005" t="s">
        <v>464</v>
      </c>
      <c r="G3005" t="s">
        <v>1148</v>
      </c>
      <c r="H3005" t="s">
        <v>1889</v>
      </c>
      <c r="I3005">
        <v>93619</v>
      </c>
      <c r="J3005" s="19">
        <v>43784</v>
      </c>
      <c r="K3005" s="19">
        <v>43839</v>
      </c>
      <c r="L3005">
        <v>202001</v>
      </c>
      <c r="M3005" s="19">
        <v>43831</v>
      </c>
      <c r="N3005">
        <v>24616</v>
      </c>
      <c r="O3005" t="s">
        <v>1076</v>
      </c>
      <c r="P3005" t="s">
        <v>1890</v>
      </c>
      <c r="Q3005" t="s">
        <v>1891</v>
      </c>
      <c r="R3005">
        <v>188865</v>
      </c>
      <c r="S3005" s="19">
        <v>43892</v>
      </c>
      <c r="T3005">
        <v>102860</v>
      </c>
      <c r="U3005" t="s">
        <v>356</v>
      </c>
      <c r="V3005" s="19">
        <v>43917</v>
      </c>
      <c r="W3005" t="s">
        <v>1048</v>
      </c>
      <c r="X3005" t="s">
        <v>1049</v>
      </c>
      <c r="Y3005" t="s">
        <v>13</v>
      </c>
      <c r="Z3005" t="s">
        <v>364</v>
      </c>
      <c r="AA3005" s="29">
        <v>-1.07</v>
      </c>
      <c r="AB3005">
        <v>0</v>
      </c>
      <c r="AC3005">
        <f t="shared" si="564"/>
        <v>2020</v>
      </c>
      <c r="AD3005">
        <f t="shared" si="565"/>
        <v>3</v>
      </c>
      <c r="AE3005">
        <f t="shared" si="566"/>
        <v>2019</v>
      </c>
      <c r="AF3005">
        <f t="shared" si="567"/>
        <v>11</v>
      </c>
      <c r="AG3005" t="str">
        <f>VLOOKUP(F3005,vlookup!$A$2:$E$660,2,0)</f>
        <v>Retained</v>
      </c>
      <c r="AH3005" t="str">
        <f>VLOOKUP(F3005,vlookup!$A$2:$E$660,3,0)</f>
        <v>Service Contract</v>
      </c>
      <c r="AI3005" t="str">
        <f>VLOOKUP(F3005,vlookup!$A$2:$E$660,4,0)</f>
        <v>Used Car Programs</v>
      </c>
      <c r="AJ3005" t="str">
        <f>VLOOKUP(F3005,vlookup!$A$2:$E$660,5,0)</f>
        <v>High Mileage</v>
      </c>
      <c r="AL3005">
        <f t="shared" si="568"/>
        <v>54</v>
      </c>
      <c r="AM3005">
        <f t="shared" si="569"/>
        <v>132</v>
      </c>
      <c r="AN3005">
        <f t="shared" si="570"/>
        <v>9241</v>
      </c>
      <c r="AO3005" t="str">
        <f t="shared" si="571"/>
        <v/>
      </c>
      <c r="AP3005" t="str">
        <f t="shared" si="572"/>
        <v/>
      </c>
      <c r="AQ3005" t="str">
        <f t="shared" si="573"/>
        <v/>
      </c>
      <c r="AR3005">
        <f t="shared" si="574"/>
        <v>-1.07</v>
      </c>
      <c r="AS3005" t="str">
        <f t="shared" si="575"/>
        <v>CA024419K9-1</v>
      </c>
      <c r="AT3005" t="str">
        <f>IFERROR(IF(VLOOKUP(Y3005,vlookup!$I$2:$J$9,1,0)=Y3005,VLOOKUP(Y3005,vlookup!$I$2:$J$9,2,0),PROPER(Y3005)),PROPER(Y3005))</f>
        <v>Sales Tax</v>
      </c>
      <c r="AU3005" t="str">
        <f>IFERROR(IF(B3005=VLOOKUP(B3005,vlookup!$L$2:$L$10,1,0),"Yes","No"),"No")</f>
        <v>No</v>
      </c>
    </row>
    <row r="3006" spans="1:47" ht="14.45" customHeight="1" x14ac:dyDescent="0.25">
      <c r="A3006" t="s">
        <v>1887</v>
      </c>
      <c r="B3006" s="31" t="s">
        <v>1888</v>
      </c>
      <c r="C3006">
        <v>1</v>
      </c>
      <c r="D3006">
        <v>1</v>
      </c>
      <c r="E3006" t="s">
        <v>382</v>
      </c>
      <c r="F3006" t="s">
        <v>464</v>
      </c>
      <c r="G3006" t="s">
        <v>1148</v>
      </c>
      <c r="H3006" t="s">
        <v>1889</v>
      </c>
      <c r="I3006">
        <v>93619</v>
      </c>
      <c r="J3006" s="19">
        <v>43784</v>
      </c>
      <c r="K3006" s="19">
        <v>43839</v>
      </c>
      <c r="L3006">
        <v>202001</v>
      </c>
      <c r="M3006" s="19">
        <v>43831</v>
      </c>
      <c r="N3006">
        <v>24616</v>
      </c>
      <c r="O3006" t="s">
        <v>1076</v>
      </c>
      <c r="P3006" t="s">
        <v>1890</v>
      </c>
      <c r="Q3006" t="s">
        <v>1891</v>
      </c>
      <c r="R3006">
        <v>188865</v>
      </c>
      <c r="S3006" s="19">
        <v>43892</v>
      </c>
      <c r="T3006">
        <v>102860</v>
      </c>
      <c r="U3006" t="s">
        <v>356</v>
      </c>
      <c r="V3006" s="19">
        <v>43917</v>
      </c>
      <c r="W3006" t="s">
        <v>2856</v>
      </c>
      <c r="X3006" t="s">
        <v>2857</v>
      </c>
      <c r="Y3006" t="s">
        <v>13</v>
      </c>
      <c r="Z3006" t="s">
        <v>364</v>
      </c>
      <c r="AA3006" s="29">
        <v>-178.42</v>
      </c>
      <c r="AB3006">
        <v>0</v>
      </c>
      <c r="AC3006">
        <f t="shared" si="564"/>
        <v>2020</v>
      </c>
      <c r="AD3006">
        <f t="shared" si="565"/>
        <v>3</v>
      </c>
      <c r="AE3006">
        <f t="shared" si="566"/>
        <v>2019</v>
      </c>
      <c r="AF3006">
        <f t="shared" si="567"/>
        <v>11</v>
      </c>
      <c r="AG3006" t="str">
        <f>VLOOKUP(F3006,vlookup!$A$2:$E$660,2,0)</f>
        <v>Retained</v>
      </c>
      <c r="AH3006" t="str">
        <f>VLOOKUP(F3006,vlookup!$A$2:$E$660,3,0)</f>
        <v>Service Contract</v>
      </c>
      <c r="AI3006" t="str">
        <f>VLOOKUP(F3006,vlookup!$A$2:$E$660,4,0)</f>
        <v>Used Car Programs</v>
      </c>
      <c r="AJ3006" t="str">
        <f>VLOOKUP(F3006,vlookup!$A$2:$E$660,5,0)</f>
        <v>High Mileage</v>
      </c>
      <c r="AL3006">
        <f t="shared" si="568"/>
        <v>54</v>
      </c>
      <c r="AM3006">
        <f t="shared" si="569"/>
        <v>132</v>
      </c>
      <c r="AN3006">
        <f t="shared" si="570"/>
        <v>9241</v>
      </c>
      <c r="AO3006" t="str">
        <f t="shared" si="571"/>
        <v/>
      </c>
      <c r="AP3006" t="str">
        <f t="shared" si="572"/>
        <v/>
      </c>
      <c r="AQ3006" t="str">
        <f t="shared" si="573"/>
        <v/>
      </c>
      <c r="AR3006">
        <f t="shared" si="574"/>
        <v>-178.42</v>
      </c>
      <c r="AS3006" t="str">
        <f t="shared" si="575"/>
        <v>CA024419K9-1</v>
      </c>
      <c r="AT3006" t="str">
        <f>IFERROR(IF(VLOOKUP(Y3006,vlookup!$I$2:$J$9,1,0)=Y3006,VLOOKUP(Y3006,vlookup!$I$2:$J$9,2,0),PROPER(Y3006)),PROPER(Y3006))</f>
        <v>Sales Tax</v>
      </c>
      <c r="AU3006" t="str">
        <f>IFERROR(IF(B3006=VLOOKUP(B3006,vlookup!$L$2:$L$10,1,0),"Yes","No"),"No")</f>
        <v>No</v>
      </c>
    </row>
    <row r="3007" spans="1:47" ht="14.45" customHeight="1" x14ac:dyDescent="0.25">
      <c r="A3007" t="s">
        <v>1931</v>
      </c>
      <c r="B3007" s="31" t="s">
        <v>1932</v>
      </c>
      <c r="C3007">
        <v>1</v>
      </c>
      <c r="D3007">
        <v>1</v>
      </c>
      <c r="E3007" t="s">
        <v>382</v>
      </c>
      <c r="F3007" t="s">
        <v>238</v>
      </c>
      <c r="G3007" t="s">
        <v>1107</v>
      </c>
      <c r="H3007" t="s">
        <v>1162</v>
      </c>
      <c r="I3007">
        <v>86627</v>
      </c>
      <c r="J3007" s="19">
        <v>41854</v>
      </c>
      <c r="K3007" s="19">
        <v>41866</v>
      </c>
      <c r="L3007">
        <v>201408</v>
      </c>
      <c r="M3007" s="19">
        <v>41852</v>
      </c>
      <c r="N3007">
        <v>24616</v>
      </c>
      <c r="O3007" t="s">
        <v>1076</v>
      </c>
      <c r="P3007" t="s">
        <v>1933</v>
      </c>
      <c r="Q3007" t="s">
        <v>924</v>
      </c>
      <c r="R3007">
        <v>8854</v>
      </c>
      <c r="S3007" s="19">
        <v>41862</v>
      </c>
      <c r="T3007">
        <v>86989</v>
      </c>
      <c r="U3007" t="s">
        <v>357</v>
      </c>
      <c r="V3007" s="19">
        <v>41872</v>
      </c>
      <c r="W3007" t="s">
        <v>591</v>
      </c>
      <c r="X3007" t="s">
        <v>592</v>
      </c>
      <c r="Y3007" t="s">
        <v>13</v>
      </c>
      <c r="Z3007" t="s">
        <v>358</v>
      </c>
      <c r="AA3007" s="29">
        <v>-64.64</v>
      </c>
      <c r="AB3007">
        <v>0</v>
      </c>
      <c r="AC3007">
        <f t="shared" si="564"/>
        <v>2014</v>
      </c>
      <c r="AD3007">
        <f t="shared" si="565"/>
        <v>8</v>
      </c>
      <c r="AE3007">
        <f t="shared" si="566"/>
        <v>2014</v>
      </c>
      <c r="AF3007">
        <f t="shared" si="567"/>
        <v>8</v>
      </c>
      <c r="AG3007" t="str">
        <f>VLOOKUP(F3007,vlookup!$A$2:$E$660,2,0)</f>
        <v>Retained</v>
      </c>
      <c r="AH3007" t="str">
        <f>VLOOKUP(F3007,vlookup!$A$2:$E$660,3,0)</f>
        <v>Service Contract</v>
      </c>
      <c r="AI3007" t="str">
        <f>VLOOKUP(F3007,vlookup!$A$2:$E$660,4,0)</f>
        <v>Used Car Programs</v>
      </c>
      <c r="AJ3007" t="str">
        <f>VLOOKUP(F3007,vlookup!$A$2:$E$660,5,0)</f>
        <v>High Mileage</v>
      </c>
      <c r="AL3007">
        <f t="shared" si="568"/>
        <v>12</v>
      </c>
      <c r="AM3007">
        <f t="shared" si="569"/>
        <v>18</v>
      </c>
      <c r="AN3007">
        <f t="shared" si="570"/>
        <v>362</v>
      </c>
      <c r="AO3007">
        <f t="shared" si="571"/>
        <v>-64.64</v>
      </c>
      <c r="AP3007" t="str">
        <f t="shared" si="572"/>
        <v/>
      </c>
      <c r="AQ3007" t="str">
        <f t="shared" si="573"/>
        <v/>
      </c>
      <c r="AR3007" t="str">
        <f t="shared" si="574"/>
        <v/>
      </c>
      <c r="AS3007" t="str">
        <f t="shared" si="575"/>
        <v>6NH93385H4Y-1</v>
      </c>
      <c r="AT3007" t="str">
        <f>IFERROR(IF(VLOOKUP(Y3007,vlookup!$I$2:$J$9,1,0)=Y3007,VLOOKUP(Y3007,vlookup!$I$2:$J$9,2,0),PROPER(Y3007)),PROPER(Y3007))</f>
        <v>Sales Tax</v>
      </c>
      <c r="AU3007" t="str">
        <f>IFERROR(IF(B3007=VLOOKUP(B3007,vlookup!$L$2:$L$10,1,0),"Yes","No"),"No")</f>
        <v>No</v>
      </c>
    </row>
    <row r="3008" spans="1:47" ht="14.45" customHeight="1" x14ac:dyDescent="0.25">
      <c r="A3008" t="s">
        <v>3284</v>
      </c>
      <c r="B3008" s="31" t="s">
        <v>3285</v>
      </c>
      <c r="C3008">
        <v>2</v>
      </c>
      <c r="D3008">
        <v>1</v>
      </c>
      <c r="E3008" t="s">
        <v>382</v>
      </c>
      <c r="F3008" t="s">
        <v>205</v>
      </c>
      <c r="G3008" t="s">
        <v>937</v>
      </c>
      <c r="H3008" t="s">
        <v>3827</v>
      </c>
      <c r="I3008">
        <v>65663</v>
      </c>
      <c r="J3008" s="19">
        <v>42162</v>
      </c>
      <c r="K3008" s="19">
        <v>42185</v>
      </c>
      <c r="L3008">
        <v>201506</v>
      </c>
      <c r="M3008" s="19">
        <v>42156</v>
      </c>
      <c r="N3008">
        <v>24617</v>
      </c>
      <c r="O3008" t="s">
        <v>1070</v>
      </c>
      <c r="P3008" t="s">
        <v>3242</v>
      </c>
      <c r="Q3008" t="s">
        <v>924</v>
      </c>
      <c r="R3008">
        <v>16755</v>
      </c>
      <c r="S3008" s="19">
        <v>42843</v>
      </c>
      <c r="T3008">
        <v>91128</v>
      </c>
      <c r="U3008" t="s">
        <v>356</v>
      </c>
      <c r="V3008" s="19">
        <v>42845</v>
      </c>
      <c r="W3008" t="s">
        <v>593</v>
      </c>
      <c r="X3008" t="s">
        <v>594</v>
      </c>
      <c r="Y3008" t="s">
        <v>13</v>
      </c>
      <c r="Z3008" t="s">
        <v>364</v>
      </c>
      <c r="AA3008" s="29">
        <v>-2.84</v>
      </c>
      <c r="AB3008">
        <v>0</v>
      </c>
      <c r="AC3008">
        <f t="shared" si="564"/>
        <v>2017</v>
      </c>
      <c r="AD3008">
        <f t="shared" si="565"/>
        <v>4</v>
      </c>
      <c r="AE3008">
        <f t="shared" si="566"/>
        <v>2015</v>
      </c>
      <c r="AF3008">
        <f t="shared" si="567"/>
        <v>6</v>
      </c>
      <c r="AG3008" t="str">
        <f>VLOOKUP(F3008,vlookup!$A$2:$E$660,2,0)</f>
        <v>Retained</v>
      </c>
      <c r="AH3008" t="str">
        <f>VLOOKUP(F3008,vlookup!$A$2:$E$660,3,0)</f>
        <v>Service Contract</v>
      </c>
      <c r="AI3008" t="str">
        <f>VLOOKUP(F3008,vlookup!$A$2:$E$660,4,0)</f>
        <v>Used Car Programs</v>
      </c>
      <c r="AJ3008" t="str">
        <f>VLOOKUP(F3008,vlookup!$A$2:$E$660,5,0)</f>
        <v>High Mileage</v>
      </c>
      <c r="AL3008">
        <f t="shared" si="568"/>
        <v>23</v>
      </c>
      <c r="AM3008">
        <f t="shared" si="569"/>
        <v>673</v>
      </c>
      <c r="AN3008">
        <f t="shared" si="570"/>
        <v>25465</v>
      </c>
      <c r="AO3008" t="str">
        <f t="shared" si="571"/>
        <v/>
      </c>
      <c r="AP3008" t="str">
        <f t="shared" si="572"/>
        <v/>
      </c>
      <c r="AQ3008" t="str">
        <f t="shared" si="573"/>
        <v/>
      </c>
      <c r="AR3008">
        <f t="shared" si="574"/>
        <v>-2.84</v>
      </c>
      <c r="AS3008" t="str">
        <f t="shared" si="575"/>
        <v>9W525413F5-2</v>
      </c>
      <c r="AT3008" t="str">
        <f>IFERROR(IF(VLOOKUP(Y3008,vlookup!$I$2:$J$9,1,0)=Y3008,VLOOKUP(Y3008,vlookup!$I$2:$J$9,2,0),PROPER(Y3008)),PROPER(Y3008))</f>
        <v>Sales Tax</v>
      </c>
      <c r="AU3008" t="str">
        <f>IFERROR(IF(B3008=VLOOKUP(B3008,vlookup!$L$2:$L$10,1,0),"Yes","No"),"No")</f>
        <v>No</v>
      </c>
    </row>
    <row r="3009" spans="1:47" ht="14.45" customHeight="1" x14ac:dyDescent="0.25">
      <c r="A3009" t="s">
        <v>3284</v>
      </c>
      <c r="B3009" s="31" t="s">
        <v>3285</v>
      </c>
      <c r="C3009">
        <v>2</v>
      </c>
      <c r="D3009">
        <v>1</v>
      </c>
      <c r="E3009" t="s">
        <v>382</v>
      </c>
      <c r="F3009" t="s">
        <v>205</v>
      </c>
      <c r="G3009" t="s">
        <v>937</v>
      </c>
      <c r="H3009" t="s">
        <v>3827</v>
      </c>
      <c r="I3009">
        <v>65663</v>
      </c>
      <c r="J3009" s="19">
        <v>42162</v>
      </c>
      <c r="K3009" s="19">
        <v>42185</v>
      </c>
      <c r="L3009">
        <v>201506</v>
      </c>
      <c r="M3009" s="19">
        <v>42156</v>
      </c>
      <c r="N3009">
        <v>24617</v>
      </c>
      <c r="O3009" t="s">
        <v>1070</v>
      </c>
      <c r="P3009" t="s">
        <v>3242</v>
      </c>
      <c r="Q3009" t="s">
        <v>924</v>
      </c>
      <c r="R3009">
        <v>16755</v>
      </c>
      <c r="S3009" s="19">
        <v>42843</v>
      </c>
      <c r="T3009">
        <v>91128</v>
      </c>
      <c r="U3009" t="s">
        <v>356</v>
      </c>
      <c r="V3009" s="19">
        <v>42845</v>
      </c>
      <c r="W3009" t="s">
        <v>1006</v>
      </c>
      <c r="X3009" t="s">
        <v>1007</v>
      </c>
      <c r="Y3009" t="s">
        <v>13</v>
      </c>
      <c r="Z3009" t="s">
        <v>364</v>
      </c>
      <c r="AA3009" s="29">
        <v>-99.37</v>
      </c>
      <c r="AB3009">
        <v>0</v>
      </c>
      <c r="AC3009">
        <f t="shared" si="564"/>
        <v>2017</v>
      </c>
      <c r="AD3009">
        <f t="shared" si="565"/>
        <v>4</v>
      </c>
      <c r="AE3009">
        <f t="shared" si="566"/>
        <v>2015</v>
      </c>
      <c r="AF3009">
        <f t="shared" si="567"/>
        <v>6</v>
      </c>
      <c r="AG3009" t="str">
        <f>VLOOKUP(F3009,vlookup!$A$2:$E$660,2,0)</f>
        <v>Retained</v>
      </c>
      <c r="AH3009" t="str">
        <f>VLOOKUP(F3009,vlookup!$A$2:$E$660,3,0)</f>
        <v>Service Contract</v>
      </c>
      <c r="AI3009" t="str">
        <f>VLOOKUP(F3009,vlookup!$A$2:$E$660,4,0)</f>
        <v>Used Car Programs</v>
      </c>
      <c r="AJ3009" t="str">
        <f>VLOOKUP(F3009,vlookup!$A$2:$E$660,5,0)</f>
        <v>High Mileage</v>
      </c>
      <c r="AL3009">
        <f t="shared" si="568"/>
        <v>23</v>
      </c>
      <c r="AM3009">
        <f t="shared" si="569"/>
        <v>673</v>
      </c>
      <c r="AN3009">
        <f t="shared" si="570"/>
        <v>25465</v>
      </c>
      <c r="AO3009" t="str">
        <f t="shared" si="571"/>
        <v/>
      </c>
      <c r="AP3009" t="str">
        <f t="shared" si="572"/>
        <v/>
      </c>
      <c r="AQ3009" t="str">
        <f t="shared" si="573"/>
        <v/>
      </c>
      <c r="AR3009">
        <f t="shared" si="574"/>
        <v>-99.37</v>
      </c>
      <c r="AS3009" t="str">
        <f t="shared" si="575"/>
        <v>9W525413F5-2</v>
      </c>
      <c r="AT3009" t="str">
        <f>IFERROR(IF(VLOOKUP(Y3009,vlookup!$I$2:$J$9,1,0)=Y3009,VLOOKUP(Y3009,vlookup!$I$2:$J$9,2,0),PROPER(Y3009)),PROPER(Y3009))</f>
        <v>Sales Tax</v>
      </c>
      <c r="AU3009" t="str">
        <f>IFERROR(IF(B3009=VLOOKUP(B3009,vlookup!$L$2:$L$10,1,0),"Yes","No"),"No")</f>
        <v>No</v>
      </c>
    </row>
    <row r="3010" spans="1:47" ht="14.45" customHeight="1" x14ac:dyDescent="0.25">
      <c r="A3010" t="s">
        <v>1707</v>
      </c>
      <c r="B3010" s="31" t="s">
        <v>1708</v>
      </c>
      <c r="C3010">
        <v>1</v>
      </c>
      <c r="D3010">
        <v>1</v>
      </c>
      <c r="E3010" t="s">
        <v>382</v>
      </c>
      <c r="F3010" t="s">
        <v>60</v>
      </c>
      <c r="G3010" t="s">
        <v>3769</v>
      </c>
      <c r="H3010" t="s">
        <v>3770</v>
      </c>
      <c r="I3010">
        <v>124941</v>
      </c>
      <c r="J3010" s="19">
        <v>41195</v>
      </c>
      <c r="K3010" s="19">
        <v>41240</v>
      </c>
      <c r="L3010">
        <v>201211</v>
      </c>
      <c r="M3010" s="19">
        <v>41214</v>
      </c>
      <c r="N3010">
        <v>24616</v>
      </c>
      <c r="O3010" t="s">
        <v>1076</v>
      </c>
      <c r="P3010" t="s">
        <v>1709</v>
      </c>
      <c r="Q3010" t="s">
        <v>924</v>
      </c>
      <c r="R3010" t="s">
        <v>1577</v>
      </c>
      <c r="S3010" s="19">
        <v>41499</v>
      </c>
      <c r="T3010">
        <v>139160</v>
      </c>
      <c r="U3010" t="s">
        <v>357</v>
      </c>
      <c r="V3010" s="19">
        <v>41536</v>
      </c>
      <c r="W3010" t="s">
        <v>3477</v>
      </c>
      <c r="X3010" t="s">
        <v>3478</v>
      </c>
      <c r="Y3010" t="s">
        <v>3478</v>
      </c>
      <c r="Z3010" t="s">
        <v>14</v>
      </c>
      <c r="AA3010" s="29">
        <v>-195</v>
      </c>
      <c r="AB3010" t="s">
        <v>544</v>
      </c>
      <c r="AC3010">
        <f t="shared" si="564"/>
        <v>2013</v>
      </c>
      <c r="AD3010">
        <f t="shared" si="565"/>
        <v>9</v>
      </c>
      <c r="AE3010">
        <f t="shared" si="566"/>
        <v>2012</v>
      </c>
      <c r="AF3010">
        <f t="shared" si="567"/>
        <v>10</v>
      </c>
      <c r="AG3010" t="str">
        <f>VLOOKUP(F3010,vlookup!$A$2:$E$660,2,0)</f>
        <v>Retained</v>
      </c>
      <c r="AH3010" t="str">
        <f>VLOOKUP(F3010,vlookup!$A$2:$E$660,3,0)</f>
        <v>Service Contract</v>
      </c>
      <c r="AI3010" t="str">
        <f>VLOOKUP(F3010,vlookup!$A$2:$E$660,4,0)</f>
        <v>Used Car Programs</v>
      </c>
      <c r="AJ3010" t="str">
        <f>VLOOKUP(F3010,vlookup!$A$2:$E$660,5,0)</f>
        <v>High Mileage</v>
      </c>
      <c r="AL3010">
        <f t="shared" si="568"/>
        <v>44</v>
      </c>
      <c r="AM3010">
        <f t="shared" si="569"/>
        <v>336</v>
      </c>
      <c r="AN3010">
        <f t="shared" si="570"/>
        <v>14219</v>
      </c>
      <c r="AO3010" t="str">
        <f t="shared" si="571"/>
        <v/>
      </c>
      <c r="AP3010" t="str">
        <f t="shared" si="572"/>
        <v/>
      </c>
      <c r="AQ3010" t="str">
        <f t="shared" si="573"/>
        <v/>
      </c>
      <c r="AR3010">
        <f t="shared" si="574"/>
        <v>-195</v>
      </c>
      <c r="AS3010" t="str">
        <f t="shared" si="575"/>
        <v>6E005975J2Y-1</v>
      </c>
      <c r="AT3010" t="str">
        <f>IFERROR(IF(VLOOKUP(Y3010,vlookup!$I$2:$J$9,1,0)=Y3010,VLOOKUP(Y3010,vlookup!$I$2:$J$9,2,0),PROPER(Y3010)),PROPER(Y3010))</f>
        <v>Sublet</v>
      </c>
      <c r="AU3010" t="str">
        <f>IFERROR(IF(B3010=VLOOKUP(B3010,vlookup!$L$2:$L$10,1,0),"Yes","No"),"No")</f>
        <v>No</v>
      </c>
    </row>
    <row r="3011" spans="1:47" ht="14.45" customHeight="1" x14ac:dyDescent="0.25">
      <c r="A3011" t="s">
        <v>1164</v>
      </c>
      <c r="B3011" s="31" t="s">
        <v>1165</v>
      </c>
      <c r="C3011">
        <v>10</v>
      </c>
      <c r="D3011">
        <v>1</v>
      </c>
      <c r="E3011" t="s">
        <v>382</v>
      </c>
      <c r="F3011" t="s">
        <v>205</v>
      </c>
      <c r="G3011" t="s">
        <v>919</v>
      </c>
      <c r="H3011" t="s">
        <v>3723</v>
      </c>
      <c r="I3011">
        <v>97290</v>
      </c>
      <c r="J3011" s="19">
        <v>41778</v>
      </c>
      <c r="K3011" s="19">
        <v>41813</v>
      </c>
      <c r="L3011">
        <v>201406</v>
      </c>
      <c r="M3011" s="19">
        <v>41791</v>
      </c>
      <c r="N3011">
        <v>24616</v>
      </c>
      <c r="O3011" t="s">
        <v>1076</v>
      </c>
      <c r="P3011" t="s">
        <v>1116</v>
      </c>
      <c r="Q3011" t="s">
        <v>925</v>
      </c>
      <c r="R3011" t="s">
        <v>1985</v>
      </c>
      <c r="S3011" s="19">
        <v>42496</v>
      </c>
      <c r="T3011">
        <v>97290</v>
      </c>
      <c r="U3011" t="s">
        <v>357</v>
      </c>
      <c r="V3011" s="19">
        <v>42563</v>
      </c>
      <c r="W3011" t="s">
        <v>628</v>
      </c>
      <c r="X3011" t="s">
        <v>24</v>
      </c>
      <c r="Y3011" t="s">
        <v>629</v>
      </c>
      <c r="Z3011" t="s">
        <v>14</v>
      </c>
      <c r="AA3011" s="29">
        <v>-50</v>
      </c>
      <c r="AB3011">
        <v>0</v>
      </c>
      <c r="AC3011">
        <f t="shared" ref="AC3011:AC3074" si="576">YEAR(V3011)</f>
        <v>2016</v>
      </c>
      <c r="AD3011">
        <f t="shared" ref="AD3011:AD3074" si="577">MONTH(V3011)</f>
        <v>7</v>
      </c>
      <c r="AE3011">
        <f t="shared" ref="AE3011:AE3074" si="578">YEAR(J3011)</f>
        <v>2014</v>
      </c>
      <c r="AF3011">
        <f t="shared" ref="AF3011:AF3074" si="579">MONTH(J3011)</f>
        <v>5</v>
      </c>
      <c r="AG3011" t="str">
        <f>VLOOKUP(F3011,vlookup!$A$2:$E$660,2,0)</f>
        <v>Retained</v>
      </c>
      <c r="AH3011" t="str">
        <f>VLOOKUP(F3011,vlookup!$A$2:$E$660,3,0)</f>
        <v>Service Contract</v>
      </c>
      <c r="AI3011" t="str">
        <f>VLOOKUP(F3011,vlookup!$A$2:$E$660,4,0)</f>
        <v>Used Car Programs</v>
      </c>
      <c r="AJ3011" t="str">
        <f>VLOOKUP(F3011,vlookup!$A$2:$E$660,5,0)</f>
        <v>High Mileage</v>
      </c>
      <c r="AL3011">
        <f t="shared" ref="AL3011:AL3074" si="580">DAYS360(J3011,K3011)</f>
        <v>34</v>
      </c>
      <c r="AM3011">
        <f t="shared" ref="AM3011:AM3074" si="581">DAYS360(J3011,V3011)</f>
        <v>773</v>
      </c>
      <c r="AN3011" t="str">
        <f t="shared" ref="AN3011:AN3074" si="582">IF(T3011-I3011&lt;1,"",T3011-I3011)</f>
        <v/>
      </c>
      <c r="AO3011" t="str">
        <f t="shared" ref="AO3011:AO3074" si="583">IF(AM3011&lt;31,AA3011,"")</f>
        <v/>
      </c>
      <c r="AP3011" t="str">
        <f t="shared" ref="AP3011:AP3074" si="584">IF(AND(AM3011&gt;30,AM3011&lt;61),AA3011,"")</f>
        <v/>
      </c>
      <c r="AQ3011" t="str">
        <f t="shared" ref="AQ3011:AQ3074" si="585">IF(AND(AM3011&gt;60,AM3011&lt;91),AA3011,"")</f>
        <v/>
      </c>
      <c r="AR3011">
        <f t="shared" ref="AR3011:AR3074" si="586">IF(AM3011&gt;90,AA3011,"")</f>
        <v>-50</v>
      </c>
      <c r="AS3011" t="str">
        <f t="shared" ref="AS3011:AS3074" si="587">CONCATENATE(B3011,"-",C3011)</f>
        <v>7F508828E4-10</v>
      </c>
      <c r="AT3011" t="str">
        <f>IFERROR(IF(VLOOKUP(Y3011,vlookup!$I$2:$J$9,1,0)=Y3011,VLOOKUP(Y3011,vlookup!$I$2:$J$9,2,0),PROPER(Y3011)),PROPER(Y3011))</f>
        <v>Towing &amp; Roadside</v>
      </c>
      <c r="AU3011" t="str">
        <f>IFERROR(IF(B3011=VLOOKUP(B3011,vlookup!$L$2:$L$10,1,0),"Yes","No"),"No")</f>
        <v>No</v>
      </c>
    </row>
    <row r="3012" spans="1:47" ht="14.45" customHeight="1" x14ac:dyDescent="0.25">
      <c r="A3012" t="s">
        <v>1164</v>
      </c>
      <c r="B3012" s="31" t="s">
        <v>1165</v>
      </c>
      <c r="C3012">
        <v>9</v>
      </c>
      <c r="D3012">
        <v>1</v>
      </c>
      <c r="E3012" t="s">
        <v>382</v>
      </c>
      <c r="F3012" t="s">
        <v>205</v>
      </c>
      <c r="G3012" t="s">
        <v>919</v>
      </c>
      <c r="H3012" t="s">
        <v>3723</v>
      </c>
      <c r="I3012">
        <v>97290</v>
      </c>
      <c r="J3012" s="19">
        <v>41778</v>
      </c>
      <c r="K3012" s="19">
        <v>41813</v>
      </c>
      <c r="L3012">
        <v>201406</v>
      </c>
      <c r="M3012" s="19">
        <v>41791</v>
      </c>
      <c r="N3012">
        <v>24616</v>
      </c>
      <c r="O3012" t="s">
        <v>1076</v>
      </c>
      <c r="P3012" t="s">
        <v>1116</v>
      </c>
      <c r="Q3012" t="s">
        <v>925</v>
      </c>
      <c r="R3012" t="s">
        <v>1991</v>
      </c>
      <c r="S3012" s="19">
        <v>42469</v>
      </c>
      <c r="T3012">
        <v>97290</v>
      </c>
      <c r="U3012" t="s">
        <v>357</v>
      </c>
      <c r="V3012" s="19">
        <v>42544</v>
      </c>
      <c r="W3012" t="s">
        <v>628</v>
      </c>
      <c r="X3012" t="s">
        <v>24</v>
      </c>
      <c r="Y3012" t="s">
        <v>629</v>
      </c>
      <c r="Z3012" t="s">
        <v>14</v>
      </c>
      <c r="AA3012" s="29">
        <v>-344.15</v>
      </c>
      <c r="AB3012">
        <v>0</v>
      </c>
      <c r="AC3012">
        <f t="shared" si="576"/>
        <v>2016</v>
      </c>
      <c r="AD3012">
        <f t="shared" si="577"/>
        <v>6</v>
      </c>
      <c r="AE3012">
        <f t="shared" si="578"/>
        <v>2014</v>
      </c>
      <c r="AF3012">
        <f t="shared" si="579"/>
        <v>5</v>
      </c>
      <c r="AG3012" t="str">
        <f>VLOOKUP(F3012,vlookup!$A$2:$E$660,2,0)</f>
        <v>Retained</v>
      </c>
      <c r="AH3012" t="str">
        <f>VLOOKUP(F3012,vlookup!$A$2:$E$660,3,0)</f>
        <v>Service Contract</v>
      </c>
      <c r="AI3012" t="str">
        <f>VLOOKUP(F3012,vlookup!$A$2:$E$660,4,0)</f>
        <v>Used Car Programs</v>
      </c>
      <c r="AJ3012" t="str">
        <f>VLOOKUP(F3012,vlookup!$A$2:$E$660,5,0)</f>
        <v>High Mileage</v>
      </c>
      <c r="AL3012">
        <f t="shared" si="580"/>
        <v>34</v>
      </c>
      <c r="AM3012">
        <f t="shared" si="581"/>
        <v>754</v>
      </c>
      <c r="AN3012" t="str">
        <f t="shared" si="582"/>
        <v/>
      </c>
      <c r="AO3012" t="str">
        <f t="shared" si="583"/>
        <v/>
      </c>
      <c r="AP3012" t="str">
        <f t="shared" si="584"/>
        <v/>
      </c>
      <c r="AQ3012" t="str">
        <f t="shared" si="585"/>
        <v/>
      </c>
      <c r="AR3012">
        <f t="shared" si="586"/>
        <v>-344.15</v>
      </c>
      <c r="AS3012" t="str">
        <f t="shared" si="587"/>
        <v>7F508828E4-9</v>
      </c>
      <c r="AT3012" t="str">
        <f>IFERROR(IF(VLOOKUP(Y3012,vlookup!$I$2:$J$9,1,0)=Y3012,VLOOKUP(Y3012,vlookup!$I$2:$J$9,2,0),PROPER(Y3012)),PROPER(Y3012))</f>
        <v>Towing &amp; Roadside</v>
      </c>
      <c r="AU3012" t="str">
        <f>IFERROR(IF(B3012=VLOOKUP(B3012,vlookup!$L$2:$L$10,1,0),"Yes","No"),"No")</f>
        <v>No</v>
      </c>
    </row>
    <row r="3013" spans="1:47" ht="14.45" customHeight="1" x14ac:dyDescent="0.25">
      <c r="A3013" t="s">
        <v>1992</v>
      </c>
      <c r="B3013" s="31" t="s">
        <v>1993</v>
      </c>
      <c r="C3013">
        <v>2</v>
      </c>
      <c r="D3013">
        <v>1</v>
      </c>
      <c r="E3013" t="s">
        <v>382</v>
      </c>
      <c r="F3013" t="s">
        <v>205</v>
      </c>
      <c r="G3013" t="s">
        <v>922</v>
      </c>
      <c r="H3013" t="s">
        <v>3725</v>
      </c>
      <c r="I3013">
        <v>74512</v>
      </c>
      <c r="J3013" s="19">
        <v>41742</v>
      </c>
      <c r="K3013" s="19">
        <v>41758</v>
      </c>
      <c r="L3013">
        <v>201404</v>
      </c>
      <c r="M3013" s="19">
        <v>41730</v>
      </c>
      <c r="N3013">
        <v>24616</v>
      </c>
      <c r="O3013" t="s">
        <v>1076</v>
      </c>
      <c r="P3013" t="s">
        <v>1116</v>
      </c>
      <c r="Q3013" t="s">
        <v>925</v>
      </c>
      <c r="R3013" t="s">
        <v>1994</v>
      </c>
      <c r="S3013" s="19">
        <v>42151</v>
      </c>
      <c r="T3013">
        <v>74512</v>
      </c>
      <c r="U3013" t="s">
        <v>357</v>
      </c>
      <c r="V3013" s="19">
        <v>42187</v>
      </c>
      <c r="W3013" t="s">
        <v>628</v>
      </c>
      <c r="X3013" t="s">
        <v>24</v>
      </c>
      <c r="Y3013" t="s">
        <v>629</v>
      </c>
      <c r="Z3013" t="s">
        <v>14</v>
      </c>
      <c r="AA3013" s="29">
        <v>-124.02</v>
      </c>
      <c r="AB3013">
        <v>0</v>
      </c>
      <c r="AC3013">
        <f t="shared" si="576"/>
        <v>2015</v>
      </c>
      <c r="AD3013">
        <f t="shared" si="577"/>
        <v>7</v>
      </c>
      <c r="AE3013">
        <f t="shared" si="578"/>
        <v>2014</v>
      </c>
      <c r="AF3013">
        <f t="shared" si="579"/>
        <v>4</v>
      </c>
      <c r="AG3013" t="str">
        <f>VLOOKUP(F3013,vlookup!$A$2:$E$660,2,0)</f>
        <v>Retained</v>
      </c>
      <c r="AH3013" t="str">
        <f>VLOOKUP(F3013,vlookup!$A$2:$E$660,3,0)</f>
        <v>Service Contract</v>
      </c>
      <c r="AI3013" t="str">
        <f>VLOOKUP(F3013,vlookup!$A$2:$E$660,4,0)</f>
        <v>Used Car Programs</v>
      </c>
      <c r="AJ3013" t="str">
        <f>VLOOKUP(F3013,vlookup!$A$2:$E$660,5,0)</f>
        <v>High Mileage</v>
      </c>
      <c r="AL3013">
        <f t="shared" si="580"/>
        <v>16</v>
      </c>
      <c r="AM3013">
        <f t="shared" si="581"/>
        <v>439</v>
      </c>
      <c r="AN3013" t="str">
        <f t="shared" si="582"/>
        <v/>
      </c>
      <c r="AO3013" t="str">
        <f t="shared" si="583"/>
        <v/>
      </c>
      <c r="AP3013" t="str">
        <f t="shared" si="584"/>
        <v/>
      </c>
      <c r="AQ3013" t="str">
        <f t="shared" si="585"/>
        <v/>
      </c>
      <c r="AR3013">
        <f t="shared" si="586"/>
        <v>-124.02</v>
      </c>
      <c r="AS3013" t="str">
        <f t="shared" si="587"/>
        <v>9D117538D4-2</v>
      </c>
      <c r="AT3013" t="str">
        <f>IFERROR(IF(VLOOKUP(Y3013,vlookup!$I$2:$J$9,1,0)=Y3013,VLOOKUP(Y3013,vlookup!$I$2:$J$9,2,0),PROPER(Y3013)),PROPER(Y3013))</f>
        <v>Towing &amp; Roadside</v>
      </c>
      <c r="AU3013" t="str">
        <f>IFERROR(IF(B3013=VLOOKUP(B3013,vlookup!$L$2:$L$10,1,0),"Yes","No"),"No")</f>
        <v>No</v>
      </c>
    </row>
    <row r="3014" spans="1:47" ht="14.45" customHeight="1" x14ac:dyDescent="0.25">
      <c r="A3014" t="s">
        <v>1995</v>
      </c>
      <c r="B3014" s="31" t="s">
        <v>1996</v>
      </c>
      <c r="C3014">
        <v>2</v>
      </c>
      <c r="D3014">
        <v>1</v>
      </c>
      <c r="E3014" t="s">
        <v>382</v>
      </c>
      <c r="F3014" t="s">
        <v>205</v>
      </c>
      <c r="G3014" t="s">
        <v>922</v>
      </c>
      <c r="H3014" t="s">
        <v>3717</v>
      </c>
      <c r="I3014">
        <v>44127</v>
      </c>
      <c r="J3014" s="19">
        <v>42406</v>
      </c>
      <c r="K3014" s="19">
        <v>42429</v>
      </c>
      <c r="L3014">
        <v>201602</v>
      </c>
      <c r="M3014" s="19">
        <v>42401</v>
      </c>
      <c r="N3014">
        <v>24616</v>
      </c>
      <c r="O3014" t="s">
        <v>1076</v>
      </c>
      <c r="P3014" t="s">
        <v>1116</v>
      </c>
      <c r="Q3014" t="s">
        <v>925</v>
      </c>
      <c r="R3014" t="s">
        <v>1997</v>
      </c>
      <c r="S3014" s="19">
        <v>42600</v>
      </c>
      <c r="T3014">
        <v>44127</v>
      </c>
      <c r="U3014" t="s">
        <v>357</v>
      </c>
      <c r="V3014" s="19">
        <v>42647</v>
      </c>
      <c r="W3014" t="s">
        <v>628</v>
      </c>
      <c r="X3014" t="s">
        <v>24</v>
      </c>
      <c r="Y3014" t="s">
        <v>629</v>
      </c>
      <c r="Z3014" t="s">
        <v>14</v>
      </c>
      <c r="AA3014" s="29">
        <v>-42.5</v>
      </c>
      <c r="AB3014">
        <v>0</v>
      </c>
      <c r="AC3014">
        <f t="shared" si="576"/>
        <v>2016</v>
      </c>
      <c r="AD3014">
        <f t="shared" si="577"/>
        <v>10</v>
      </c>
      <c r="AE3014">
        <f t="shared" si="578"/>
        <v>2016</v>
      </c>
      <c r="AF3014">
        <f t="shared" si="579"/>
        <v>2</v>
      </c>
      <c r="AG3014" t="str">
        <f>VLOOKUP(F3014,vlookup!$A$2:$E$660,2,0)</f>
        <v>Retained</v>
      </c>
      <c r="AH3014" t="str">
        <f>VLOOKUP(F3014,vlookup!$A$2:$E$660,3,0)</f>
        <v>Service Contract</v>
      </c>
      <c r="AI3014" t="str">
        <f>VLOOKUP(F3014,vlookup!$A$2:$E$660,4,0)</f>
        <v>Used Car Programs</v>
      </c>
      <c r="AJ3014" t="str">
        <f>VLOOKUP(F3014,vlookup!$A$2:$E$660,5,0)</f>
        <v>High Mileage</v>
      </c>
      <c r="AL3014">
        <f t="shared" si="580"/>
        <v>23</v>
      </c>
      <c r="AM3014">
        <f t="shared" si="581"/>
        <v>238</v>
      </c>
      <c r="AN3014" t="str">
        <f t="shared" si="582"/>
        <v/>
      </c>
      <c r="AO3014" t="str">
        <f t="shared" si="583"/>
        <v/>
      </c>
      <c r="AP3014" t="str">
        <f t="shared" si="584"/>
        <v/>
      </c>
      <c r="AQ3014" t="str">
        <f t="shared" si="585"/>
        <v/>
      </c>
      <c r="AR3014">
        <f t="shared" si="586"/>
        <v>-42.5</v>
      </c>
      <c r="AS3014" t="str">
        <f t="shared" si="587"/>
        <v>DN677961B6-2</v>
      </c>
      <c r="AT3014" t="str">
        <f>IFERROR(IF(VLOOKUP(Y3014,vlookup!$I$2:$J$9,1,0)=Y3014,VLOOKUP(Y3014,vlookup!$I$2:$J$9,2,0),PROPER(Y3014)),PROPER(Y3014))</f>
        <v>Towing &amp; Roadside</v>
      </c>
      <c r="AU3014" t="str">
        <f>IFERROR(IF(B3014=VLOOKUP(B3014,vlookup!$L$2:$L$10,1,0),"Yes","No"),"No")</f>
        <v>No</v>
      </c>
    </row>
    <row r="3015" spans="1:47" ht="14.45" customHeight="1" x14ac:dyDescent="0.25">
      <c r="A3015" t="s">
        <v>1114</v>
      </c>
      <c r="B3015" s="31" t="s">
        <v>1115</v>
      </c>
      <c r="C3015">
        <v>5</v>
      </c>
      <c r="D3015">
        <v>1</v>
      </c>
      <c r="E3015" t="s">
        <v>382</v>
      </c>
      <c r="F3015" t="s">
        <v>205</v>
      </c>
      <c r="G3015" t="s">
        <v>922</v>
      </c>
      <c r="H3015" t="s">
        <v>3717</v>
      </c>
      <c r="I3015">
        <v>72512</v>
      </c>
      <c r="J3015" s="19">
        <v>42101</v>
      </c>
      <c r="K3015" s="19">
        <v>42124</v>
      </c>
      <c r="L3015">
        <v>201504</v>
      </c>
      <c r="M3015" s="19">
        <v>42095</v>
      </c>
      <c r="N3015">
        <v>24616</v>
      </c>
      <c r="O3015" t="s">
        <v>1076</v>
      </c>
      <c r="P3015" t="s">
        <v>1116</v>
      </c>
      <c r="Q3015" t="s">
        <v>925</v>
      </c>
      <c r="R3015" t="s">
        <v>1998</v>
      </c>
      <c r="S3015" s="19">
        <v>42173</v>
      </c>
      <c r="T3015">
        <v>72512</v>
      </c>
      <c r="U3015" t="s">
        <v>357</v>
      </c>
      <c r="V3015" s="19">
        <v>42221</v>
      </c>
      <c r="W3015" t="s">
        <v>628</v>
      </c>
      <c r="X3015" t="s">
        <v>24</v>
      </c>
      <c r="Y3015" t="s">
        <v>629</v>
      </c>
      <c r="Z3015" t="s">
        <v>14</v>
      </c>
      <c r="AA3015" s="29">
        <v>-135.94999999999999</v>
      </c>
      <c r="AB3015">
        <v>0</v>
      </c>
      <c r="AC3015">
        <f t="shared" si="576"/>
        <v>2015</v>
      </c>
      <c r="AD3015">
        <f t="shared" si="577"/>
        <v>8</v>
      </c>
      <c r="AE3015">
        <f t="shared" si="578"/>
        <v>2015</v>
      </c>
      <c r="AF3015">
        <f t="shared" si="579"/>
        <v>4</v>
      </c>
      <c r="AG3015" t="str">
        <f>VLOOKUP(F3015,vlookup!$A$2:$E$660,2,0)</f>
        <v>Retained</v>
      </c>
      <c r="AH3015" t="str">
        <f>VLOOKUP(F3015,vlookup!$A$2:$E$660,3,0)</f>
        <v>Service Contract</v>
      </c>
      <c r="AI3015" t="str">
        <f>VLOOKUP(F3015,vlookup!$A$2:$E$660,4,0)</f>
        <v>Used Car Programs</v>
      </c>
      <c r="AJ3015" t="str">
        <f>VLOOKUP(F3015,vlookup!$A$2:$E$660,5,0)</f>
        <v>High Mileage</v>
      </c>
      <c r="AL3015">
        <f t="shared" si="580"/>
        <v>23</v>
      </c>
      <c r="AM3015">
        <f t="shared" si="581"/>
        <v>118</v>
      </c>
      <c r="AN3015" t="str">
        <f t="shared" si="582"/>
        <v/>
      </c>
      <c r="AO3015" t="str">
        <f t="shared" si="583"/>
        <v/>
      </c>
      <c r="AP3015" t="str">
        <f t="shared" si="584"/>
        <v/>
      </c>
      <c r="AQ3015" t="str">
        <f t="shared" si="585"/>
        <v/>
      </c>
      <c r="AR3015">
        <f t="shared" si="586"/>
        <v>-135.94999999999999</v>
      </c>
      <c r="AS3015" t="str">
        <f t="shared" si="587"/>
        <v>CN230766D5-5</v>
      </c>
      <c r="AT3015" t="str">
        <f>IFERROR(IF(VLOOKUP(Y3015,vlookup!$I$2:$J$9,1,0)=Y3015,VLOOKUP(Y3015,vlookup!$I$2:$J$9,2,0),PROPER(Y3015)),PROPER(Y3015))</f>
        <v>Towing &amp; Roadside</v>
      </c>
      <c r="AU3015" t="str">
        <f>IFERROR(IF(B3015=VLOOKUP(B3015,vlookup!$L$2:$L$10,1,0),"Yes","No"),"No")</f>
        <v>No</v>
      </c>
    </row>
    <row r="3016" spans="1:47" ht="14.45" customHeight="1" x14ac:dyDescent="0.25">
      <c r="A3016" t="s">
        <v>1114</v>
      </c>
      <c r="B3016" s="31" t="s">
        <v>1115</v>
      </c>
      <c r="C3016">
        <v>6</v>
      </c>
      <c r="D3016">
        <v>1</v>
      </c>
      <c r="E3016" t="s">
        <v>382</v>
      </c>
      <c r="F3016" t="s">
        <v>205</v>
      </c>
      <c r="G3016" t="s">
        <v>922</v>
      </c>
      <c r="H3016" t="s">
        <v>3717</v>
      </c>
      <c r="I3016">
        <v>72512</v>
      </c>
      <c r="J3016" s="19">
        <v>42101</v>
      </c>
      <c r="K3016" s="19">
        <v>42124</v>
      </c>
      <c r="L3016">
        <v>201504</v>
      </c>
      <c r="M3016" s="19">
        <v>42095</v>
      </c>
      <c r="N3016">
        <v>24616</v>
      </c>
      <c r="O3016" t="s">
        <v>1076</v>
      </c>
      <c r="P3016" t="s">
        <v>1116</v>
      </c>
      <c r="Q3016" t="s">
        <v>925</v>
      </c>
      <c r="R3016" t="s">
        <v>1999</v>
      </c>
      <c r="S3016" s="19">
        <v>42173</v>
      </c>
      <c r="T3016">
        <v>72512</v>
      </c>
      <c r="U3016" t="s">
        <v>357</v>
      </c>
      <c r="V3016" s="19">
        <v>42221</v>
      </c>
      <c r="W3016" t="s">
        <v>628</v>
      </c>
      <c r="X3016" t="s">
        <v>24</v>
      </c>
      <c r="Y3016" t="s">
        <v>629</v>
      </c>
      <c r="Z3016" t="s">
        <v>14</v>
      </c>
      <c r="AA3016" s="29">
        <v>-132.13</v>
      </c>
      <c r="AB3016">
        <v>0</v>
      </c>
      <c r="AC3016">
        <f t="shared" si="576"/>
        <v>2015</v>
      </c>
      <c r="AD3016">
        <f t="shared" si="577"/>
        <v>8</v>
      </c>
      <c r="AE3016">
        <f t="shared" si="578"/>
        <v>2015</v>
      </c>
      <c r="AF3016">
        <f t="shared" si="579"/>
        <v>4</v>
      </c>
      <c r="AG3016" t="str">
        <f>VLOOKUP(F3016,vlookup!$A$2:$E$660,2,0)</f>
        <v>Retained</v>
      </c>
      <c r="AH3016" t="str">
        <f>VLOOKUP(F3016,vlookup!$A$2:$E$660,3,0)</f>
        <v>Service Contract</v>
      </c>
      <c r="AI3016" t="str">
        <f>VLOOKUP(F3016,vlookup!$A$2:$E$660,4,0)</f>
        <v>Used Car Programs</v>
      </c>
      <c r="AJ3016" t="str">
        <f>VLOOKUP(F3016,vlookup!$A$2:$E$660,5,0)</f>
        <v>High Mileage</v>
      </c>
      <c r="AL3016">
        <f t="shared" si="580"/>
        <v>23</v>
      </c>
      <c r="AM3016">
        <f t="shared" si="581"/>
        <v>118</v>
      </c>
      <c r="AN3016" t="str">
        <f t="shared" si="582"/>
        <v/>
      </c>
      <c r="AO3016" t="str">
        <f t="shared" si="583"/>
        <v/>
      </c>
      <c r="AP3016" t="str">
        <f t="shared" si="584"/>
        <v/>
      </c>
      <c r="AQ3016" t="str">
        <f t="shared" si="585"/>
        <v/>
      </c>
      <c r="AR3016">
        <f t="shared" si="586"/>
        <v>-132.13</v>
      </c>
      <c r="AS3016" t="str">
        <f t="shared" si="587"/>
        <v>CN230766D5-6</v>
      </c>
      <c r="AT3016" t="str">
        <f>IFERROR(IF(VLOOKUP(Y3016,vlookup!$I$2:$J$9,1,0)=Y3016,VLOOKUP(Y3016,vlookup!$I$2:$J$9,2,0),PROPER(Y3016)),PROPER(Y3016))</f>
        <v>Towing &amp; Roadside</v>
      </c>
      <c r="AU3016" t="str">
        <f>IFERROR(IF(B3016=VLOOKUP(B3016,vlookup!$L$2:$L$10,1,0),"Yes","No"),"No")</f>
        <v>No</v>
      </c>
    </row>
    <row r="3017" spans="1:47" ht="14.45" customHeight="1" x14ac:dyDescent="0.25">
      <c r="A3017" t="s">
        <v>1114</v>
      </c>
      <c r="B3017" s="31" t="s">
        <v>1115</v>
      </c>
      <c r="C3017">
        <v>7</v>
      </c>
      <c r="D3017">
        <v>1</v>
      </c>
      <c r="E3017" t="s">
        <v>382</v>
      </c>
      <c r="F3017" t="s">
        <v>205</v>
      </c>
      <c r="G3017" t="s">
        <v>922</v>
      </c>
      <c r="H3017" t="s">
        <v>3717</v>
      </c>
      <c r="I3017">
        <v>72512</v>
      </c>
      <c r="J3017" s="19">
        <v>42101</v>
      </c>
      <c r="K3017" s="19">
        <v>42124</v>
      </c>
      <c r="L3017">
        <v>201504</v>
      </c>
      <c r="M3017" s="19">
        <v>42095</v>
      </c>
      <c r="N3017">
        <v>24616</v>
      </c>
      <c r="O3017" t="s">
        <v>1076</v>
      </c>
      <c r="P3017" t="s">
        <v>1116</v>
      </c>
      <c r="Q3017" t="s">
        <v>925</v>
      </c>
      <c r="R3017" t="s">
        <v>2000</v>
      </c>
      <c r="S3017" s="19">
        <v>42172</v>
      </c>
      <c r="T3017">
        <v>72512</v>
      </c>
      <c r="U3017" t="s">
        <v>357</v>
      </c>
      <c r="V3017" s="19">
        <v>42221</v>
      </c>
      <c r="W3017" t="s">
        <v>628</v>
      </c>
      <c r="X3017" t="s">
        <v>24</v>
      </c>
      <c r="Y3017" t="s">
        <v>629</v>
      </c>
      <c r="Z3017" t="s">
        <v>14</v>
      </c>
      <c r="AA3017" s="29">
        <v>-49.08</v>
      </c>
      <c r="AB3017">
        <v>0</v>
      </c>
      <c r="AC3017">
        <f t="shared" si="576"/>
        <v>2015</v>
      </c>
      <c r="AD3017">
        <f t="shared" si="577"/>
        <v>8</v>
      </c>
      <c r="AE3017">
        <f t="shared" si="578"/>
        <v>2015</v>
      </c>
      <c r="AF3017">
        <f t="shared" si="579"/>
        <v>4</v>
      </c>
      <c r="AG3017" t="str">
        <f>VLOOKUP(F3017,vlookup!$A$2:$E$660,2,0)</f>
        <v>Retained</v>
      </c>
      <c r="AH3017" t="str">
        <f>VLOOKUP(F3017,vlookup!$A$2:$E$660,3,0)</f>
        <v>Service Contract</v>
      </c>
      <c r="AI3017" t="str">
        <f>VLOOKUP(F3017,vlookup!$A$2:$E$660,4,0)</f>
        <v>Used Car Programs</v>
      </c>
      <c r="AJ3017" t="str">
        <f>VLOOKUP(F3017,vlookup!$A$2:$E$660,5,0)</f>
        <v>High Mileage</v>
      </c>
      <c r="AL3017">
        <f t="shared" si="580"/>
        <v>23</v>
      </c>
      <c r="AM3017">
        <f t="shared" si="581"/>
        <v>118</v>
      </c>
      <c r="AN3017" t="str">
        <f t="shared" si="582"/>
        <v/>
      </c>
      <c r="AO3017" t="str">
        <f t="shared" si="583"/>
        <v/>
      </c>
      <c r="AP3017" t="str">
        <f t="shared" si="584"/>
        <v/>
      </c>
      <c r="AQ3017" t="str">
        <f t="shared" si="585"/>
        <v/>
      </c>
      <c r="AR3017">
        <f t="shared" si="586"/>
        <v>-49.08</v>
      </c>
      <c r="AS3017" t="str">
        <f t="shared" si="587"/>
        <v>CN230766D5-7</v>
      </c>
      <c r="AT3017" t="str">
        <f>IFERROR(IF(VLOOKUP(Y3017,vlookup!$I$2:$J$9,1,0)=Y3017,VLOOKUP(Y3017,vlookup!$I$2:$J$9,2,0),PROPER(Y3017)),PROPER(Y3017))</f>
        <v>Towing &amp; Roadside</v>
      </c>
      <c r="AU3017" t="str">
        <f>IFERROR(IF(B3017=VLOOKUP(B3017,vlookup!$L$2:$L$10,1,0),"Yes","No"),"No")</f>
        <v>No</v>
      </c>
    </row>
    <row r="3018" spans="1:47" ht="14.45" customHeight="1" x14ac:dyDescent="0.25">
      <c r="A3018" t="s">
        <v>2004</v>
      </c>
      <c r="B3018" s="31" t="s">
        <v>2005</v>
      </c>
      <c r="C3018">
        <v>2</v>
      </c>
      <c r="D3018">
        <v>1</v>
      </c>
      <c r="E3018" t="s">
        <v>382</v>
      </c>
      <c r="F3018" t="s">
        <v>464</v>
      </c>
      <c r="G3018" t="s">
        <v>1086</v>
      </c>
      <c r="H3018" t="s">
        <v>3709</v>
      </c>
      <c r="I3018">
        <v>49260</v>
      </c>
      <c r="J3018" s="19">
        <v>43223</v>
      </c>
      <c r="K3018" s="19">
        <v>43274</v>
      </c>
      <c r="L3018">
        <v>201806</v>
      </c>
      <c r="M3018" s="19">
        <v>43252</v>
      </c>
      <c r="N3018">
        <v>24616</v>
      </c>
      <c r="O3018" t="s">
        <v>1076</v>
      </c>
      <c r="P3018" t="s">
        <v>1116</v>
      </c>
      <c r="Q3018" t="s">
        <v>925</v>
      </c>
      <c r="R3018" t="s">
        <v>2006</v>
      </c>
      <c r="S3018" s="19">
        <v>43326</v>
      </c>
      <c r="T3018">
        <v>49260</v>
      </c>
      <c r="U3018" t="s">
        <v>357</v>
      </c>
      <c r="V3018" s="19">
        <v>43370</v>
      </c>
      <c r="W3018" t="s">
        <v>628</v>
      </c>
      <c r="X3018" t="s">
        <v>24</v>
      </c>
      <c r="Y3018" t="s">
        <v>629</v>
      </c>
      <c r="Z3018" t="s">
        <v>14</v>
      </c>
      <c r="AA3018" s="29">
        <v>-104.82</v>
      </c>
      <c r="AB3018">
        <v>0</v>
      </c>
      <c r="AC3018">
        <f t="shared" si="576"/>
        <v>2018</v>
      </c>
      <c r="AD3018">
        <f t="shared" si="577"/>
        <v>9</v>
      </c>
      <c r="AE3018">
        <f t="shared" si="578"/>
        <v>2018</v>
      </c>
      <c r="AF3018">
        <f t="shared" si="579"/>
        <v>5</v>
      </c>
      <c r="AG3018" t="str">
        <f>VLOOKUP(F3018,vlookup!$A$2:$E$660,2,0)</f>
        <v>Retained</v>
      </c>
      <c r="AH3018" t="str">
        <f>VLOOKUP(F3018,vlookup!$A$2:$E$660,3,0)</f>
        <v>Service Contract</v>
      </c>
      <c r="AI3018" t="str">
        <f>VLOOKUP(F3018,vlookup!$A$2:$E$660,4,0)</f>
        <v>Used Car Programs</v>
      </c>
      <c r="AJ3018" t="str">
        <f>VLOOKUP(F3018,vlookup!$A$2:$E$660,5,0)</f>
        <v>High Mileage</v>
      </c>
      <c r="AL3018">
        <f t="shared" si="580"/>
        <v>50</v>
      </c>
      <c r="AM3018">
        <f t="shared" si="581"/>
        <v>144</v>
      </c>
      <c r="AN3018" t="str">
        <f t="shared" si="582"/>
        <v/>
      </c>
      <c r="AO3018" t="str">
        <f t="shared" si="583"/>
        <v/>
      </c>
      <c r="AP3018" t="str">
        <f t="shared" si="584"/>
        <v/>
      </c>
      <c r="AQ3018" t="str">
        <f t="shared" si="585"/>
        <v/>
      </c>
      <c r="AR3018">
        <f t="shared" si="586"/>
        <v>-104.82</v>
      </c>
      <c r="AS3018" t="str">
        <f t="shared" si="587"/>
        <v>CD667484E8-2</v>
      </c>
      <c r="AT3018" t="str">
        <f>IFERROR(IF(VLOOKUP(Y3018,vlookup!$I$2:$J$9,1,0)=Y3018,VLOOKUP(Y3018,vlookup!$I$2:$J$9,2,0),PROPER(Y3018)),PROPER(Y3018))</f>
        <v>Towing &amp; Roadside</v>
      </c>
      <c r="AU3018" t="str">
        <f>IFERROR(IF(B3018=VLOOKUP(B3018,vlookup!$L$2:$L$10,1,0),"Yes","No"),"No")</f>
        <v>No</v>
      </c>
    </row>
    <row r="3019" spans="1:47" ht="14.45" customHeight="1" x14ac:dyDescent="0.25">
      <c r="A3019" t="s">
        <v>2007</v>
      </c>
      <c r="B3019" s="31" t="s">
        <v>2008</v>
      </c>
      <c r="C3019">
        <v>3</v>
      </c>
      <c r="D3019">
        <v>1</v>
      </c>
      <c r="E3019" t="s">
        <v>382</v>
      </c>
      <c r="F3019" t="s">
        <v>205</v>
      </c>
      <c r="G3019" t="s">
        <v>1086</v>
      </c>
      <c r="H3019" t="s">
        <v>3709</v>
      </c>
      <c r="I3019">
        <v>58310</v>
      </c>
      <c r="J3019" s="19">
        <v>42035</v>
      </c>
      <c r="K3019" s="19">
        <v>42061</v>
      </c>
      <c r="L3019">
        <v>201502</v>
      </c>
      <c r="M3019" s="19">
        <v>42036</v>
      </c>
      <c r="N3019">
        <v>24616</v>
      </c>
      <c r="O3019" t="s">
        <v>1076</v>
      </c>
      <c r="P3019" t="s">
        <v>1116</v>
      </c>
      <c r="Q3019" t="s">
        <v>925</v>
      </c>
      <c r="R3019" t="s">
        <v>2009</v>
      </c>
      <c r="S3019" s="19">
        <v>42755</v>
      </c>
      <c r="T3019">
        <v>58310</v>
      </c>
      <c r="U3019" t="s">
        <v>357</v>
      </c>
      <c r="V3019" s="19">
        <v>42807</v>
      </c>
      <c r="W3019" t="s">
        <v>628</v>
      </c>
      <c r="X3019" t="s">
        <v>24</v>
      </c>
      <c r="Y3019" t="s">
        <v>629</v>
      </c>
      <c r="Z3019" t="s">
        <v>14</v>
      </c>
      <c r="AA3019" s="29">
        <v>-91.08</v>
      </c>
      <c r="AB3019">
        <v>0</v>
      </c>
      <c r="AC3019">
        <f t="shared" si="576"/>
        <v>2017</v>
      </c>
      <c r="AD3019">
        <f t="shared" si="577"/>
        <v>3</v>
      </c>
      <c r="AE3019">
        <f t="shared" si="578"/>
        <v>2015</v>
      </c>
      <c r="AF3019">
        <f t="shared" si="579"/>
        <v>1</v>
      </c>
      <c r="AG3019" t="str">
        <f>VLOOKUP(F3019,vlookup!$A$2:$E$660,2,0)</f>
        <v>Retained</v>
      </c>
      <c r="AH3019" t="str">
        <f>VLOOKUP(F3019,vlookup!$A$2:$E$660,3,0)</f>
        <v>Service Contract</v>
      </c>
      <c r="AI3019" t="str">
        <f>VLOOKUP(F3019,vlookup!$A$2:$E$660,4,0)</f>
        <v>Used Car Programs</v>
      </c>
      <c r="AJ3019" t="str">
        <f>VLOOKUP(F3019,vlookup!$A$2:$E$660,5,0)</f>
        <v>High Mileage</v>
      </c>
      <c r="AL3019">
        <f t="shared" si="580"/>
        <v>26</v>
      </c>
      <c r="AM3019">
        <f t="shared" si="581"/>
        <v>763</v>
      </c>
      <c r="AN3019" t="str">
        <f t="shared" si="582"/>
        <v/>
      </c>
      <c r="AO3019" t="str">
        <f t="shared" si="583"/>
        <v/>
      </c>
      <c r="AP3019" t="str">
        <f t="shared" si="584"/>
        <v/>
      </c>
      <c r="AQ3019" t="str">
        <f t="shared" si="585"/>
        <v/>
      </c>
      <c r="AR3019">
        <f t="shared" si="586"/>
        <v>-91.08</v>
      </c>
      <c r="AS3019" t="str">
        <f t="shared" si="587"/>
        <v>CD637973A5-3</v>
      </c>
      <c r="AT3019" t="str">
        <f>IFERROR(IF(VLOOKUP(Y3019,vlookup!$I$2:$J$9,1,0)=Y3019,VLOOKUP(Y3019,vlookup!$I$2:$J$9,2,0),PROPER(Y3019)),PROPER(Y3019))</f>
        <v>Towing &amp; Roadside</v>
      </c>
      <c r="AU3019" t="str">
        <f>IFERROR(IF(B3019=VLOOKUP(B3019,vlookup!$L$2:$L$10,1,0),"Yes","No"),"No")</f>
        <v>No</v>
      </c>
    </row>
    <row r="3020" spans="1:47" ht="14.45" customHeight="1" x14ac:dyDescent="0.25">
      <c r="A3020" t="s">
        <v>2010</v>
      </c>
      <c r="B3020" s="31" t="s">
        <v>2011</v>
      </c>
      <c r="C3020">
        <v>1</v>
      </c>
      <c r="D3020">
        <v>2</v>
      </c>
      <c r="E3020" t="s">
        <v>382</v>
      </c>
      <c r="F3020" t="s">
        <v>464</v>
      </c>
      <c r="G3020" t="s">
        <v>1086</v>
      </c>
      <c r="H3020" t="s">
        <v>2012</v>
      </c>
      <c r="I3020">
        <v>81785</v>
      </c>
      <c r="J3020" s="19">
        <v>44097</v>
      </c>
      <c r="K3020" s="19">
        <v>44145</v>
      </c>
      <c r="L3020">
        <v>202011</v>
      </c>
      <c r="M3020" s="19">
        <v>44136</v>
      </c>
      <c r="N3020">
        <v>24616</v>
      </c>
      <c r="O3020" t="s">
        <v>1076</v>
      </c>
      <c r="P3020" t="s">
        <v>595</v>
      </c>
      <c r="Q3020" t="s">
        <v>378</v>
      </c>
      <c r="R3020">
        <v>3852957</v>
      </c>
      <c r="S3020" s="19">
        <v>44565</v>
      </c>
      <c r="T3020">
        <v>95000</v>
      </c>
      <c r="U3020" t="s">
        <v>357</v>
      </c>
      <c r="V3020" s="19">
        <v>44665</v>
      </c>
      <c r="W3020" t="s">
        <v>628</v>
      </c>
      <c r="X3020" t="s">
        <v>24</v>
      </c>
      <c r="Y3020" t="s">
        <v>629</v>
      </c>
      <c r="Z3020" t="s">
        <v>14</v>
      </c>
      <c r="AA3020" s="29">
        <v>-365</v>
      </c>
      <c r="AB3020">
        <v>0</v>
      </c>
      <c r="AC3020">
        <f t="shared" si="576"/>
        <v>2022</v>
      </c>
      <c r="AD3020">
        <f t="shared" si="577"/>
        <v>4</v>
      </c>
      <c r="AE3020">
        <f t="shared" si="578"/>
        <v>2020</v>
      </c>
      <c r="AF3020">
        <f t="shared" si="579"/>
        <v>9</v>
      </c>
      <c r="AG3020" t="str">
        <f>VLOOKUP(F3020,vlookup!$A$2:$E$660,2,0)</f>
        <v>Retained</v>
      </c>
      <c r="AH3020" t="str">
        <f>VLOOKUP(F3020,vlookup!$A$2:$E$660,3,0)</f>
        <v>Service Contract</v>
      </c>
      <c r="AI3020" t="str">
        <f>VLOOKUP(F3020,vlookup!$A$2:$E$660,4,0)</f>
        <v>Used Car Programs</v>
      </c>
      <c r="AJ3020" t="str">
        <f>VLOOKUP(F3020,vlookup!$A$2:$E$660,5,0)</f>
        <v>High Mileage</v>
      </c>
      <c r="AL3020">
        <f t="shared" si="580"/>
        <v>47</v>
      </c>
      <c r="AM3020">
        <f t="shared" si="581"/>
        <v>561</v>
      </c>
      <c r="AN3020">
        <f t="shared" si="582"/>
        <v>13215</v>
      </c>
      <c r="AO3020" t="str">
        <f t="shared" si="583"/>
        <v/>
      </c>
      <c r="AP3020" t="str">
        <f t="shared" si="584"/>
        <v/>
      </c>
      <c r="AQ3020" t="str">
        <f t="shared" si="585"/>
        <v/>
      </c>
      <c r="AR3020">
        <f t="shared" si="586"/>
        <v>-365</v>
      </c>
      <c r="AS3020" t="str">
        <f t="shared" si="587"/>
        <v>ZAGGW294087I20-1</v>
      </c>
      <c r="AT3020" t="str">
        <f>IFERROR(IF(VLOOKUP(Y3020,vlookup!$I$2:$J$9,1,0)=Y3020,VLOOKUP(Y3020,vlookup!$I$2:$J$9,2,0),PROPER(Y3020)),PROPER(Y3020))</f>
        <v>Towing &amp; Roadside</v>
      </c>
      <c r="AU3020" t="str">
        <f>IFERROR(IF(B3020=VLOOKUP(B3020,vlookup!$L$2:$L$10,1,0),"Yes","No"),"No")</f>
        <v>No</v>
      </c>
    </row>
    <row r="3021" spans="1:47" ht="14.45" customHeight="1" x14ac:dyDescent="0.25">
      <c r="A3021" t="s">
        <v>1198</v>
      </c>
      <c r="B3021" s="31" t="s">
        <v>1199</v>
      </c>
      <c r="C3021">
        <v>1</v>
      </c>
      <c r="D3021">
        <v>2</v>
      </c>
      <c r="E3021" t="s">
        <v>382</v>
      </c>
      <c r="F3021" t="s">
        <v>464</v>
      </c>
      <c r="G3021" t="s">
        <v>602</v>
      </c>
      <c r="H3021">
        <v>1500</v>
      </c>
      <c r="I3021">
        <v>42115</v>
      </c>
      <c r="J3021" s="19">
        <v>43581</v>
      </c>
      <c r="K3021" s="19">
        <v>43613</v>
      </c>
      <c r="L3021">
        <v>201905</v>
      </c>
      <c r="M3021" s="19">
        <v>43586</v>
      </c>
      <c r="N3021">
        <v>24617</v>
      </c>
      <c r="O3021" t="s">
        <v>1070</v>
      </c>
      <c r="P3021" t="s">
        <v>595</v>
      </c>
      <c r="Q3021" t="s">
        <v>378</v>
      </c>
      <c r="R3021">
        <v>823832000</v>
      </c>
      <c r="S3021" s="19">
        <v>44246</v>
      </c>
      <c r="T3021">
        <v>60000</v>
      </c>
      <c r="U3021" t="s">
        <v>356</v>
      </c>
      <c r="V3021" s="19">
        <v>44397</v>
      </c>
      <c r="W3021" t="s">
        <v>628</v>
      </c>
      <c r="X3021" t="s">
        <v>24</v>
      </c>
      <c r="Y3021" t="s">
        <v>629</v>
      </c>
      <c r="Z3021" t="s">
        <v>14</v>
      </c>
      <c r="AA3021" s="29">
        <v>-63.68</v>
      </c>
      <c r="AB3021">
        <v>0</v>
      </c>
      <c r="AC3021">
        <f t="shared" si="576"/>
        <v>2021</v>
      </c>
      <c r="AD3021">
        <f t="shared" si="577"/>
        <v>7</v>
      </c>
      <c r="AE3021">
        <f t="shared" si="578"/>
        <v>2019</v>
      </c>
      <c r="AF3021">
        <f t="shared" si="579"/>
        <v>4</v>
      </c>
      <c r="AG3021" t="str">
        <f>VLOOKUP(F3021,vlookup!$A$2:$E$660,2,0)</f>
        <v>Retained</v>
      </c>
      <c r="AH3021" t="str">
        <f>VLOOKUP(F3021,vlookup!$A$2:$E$660,3,0)</f>
        <v>Service Contract</v>
      </c>
      <c r="AI3021" t="str">
        <f>VLOOKUP(F3021,vlookup!$A$2:$E$660,4,0)</f>
        <v>Used Car Programs</v>
      </c>
      <c r="AJ3021" t="str">
        <f>VLOOKUP(F3021,vlookup!$A$2:$E$660,5,0)</f>
        <v>High Mileage</v>
      </c>
      <c r="AL3021">
        <f t="shared" si="580"/>
        <v>32</v>
      </c>
      <c r="AM3021">
        <f t="shared" si="581"/>
        <v>804</v>
      </c>
      <c r="AN3021">
        <f t="shared" si="582"/>
        <v>17885</v>
      </c>
      <c r="AO3021" t="str">
        <f t="shared" si="583"/>
        <v/>
      </c>
      <c r="AP3021" t="str">
        <f t="shared" si="584"/>
        <v/>
      </c>
      <c r="AQ3021" t="str">
        <f t="shared" si="585"/>
        <v/>
      </c>
      <c r="AR3021">
        <f t="shared" si="586"/>
        <v>-63.68</v>
      </c>
      <c r="AS3021" t="str">
        <f t="shared" si="587"/>
        <v>ES422562D9-1</v>
      </c>
      <c r="AT3021" t="str">
        <f>IFERROR(IF(VLOOKUP(Y3021,vlookup!$I$2:$J$9,1,0)=Y3021,VLOOKUP(Y3021,vlookup!$I$2:$J$9,2,0),PROPER(Y3021)),PROPER(Y3021))</f>
        <v>Towing &amp; Roadside</v>
      </c>
      <c r="AU3021" t="str">
        <f>IFERROR(IF(B3021=VLOOKUP(B3021,vlookup!$L$2:$L$10,1,0),"Yes","No"),"No")</f>
        <v>No</v>
      </c>
    </row>
    <row r="3022" spans="1:47" ht="14.45" customHeight="1" x14ac:dyDescent="0.25">
      <c r="A3022" t="s">
        <v>2013</v>
      </c>
      <c r="B3022" s="31" t="s">
        <v>2014</v>
      </c>
      <c r="C3022">
        <v>1</v>
      </c>
      <c r="D3022">
        <v>1</v>
      </c>
      <c r="E3022" t="s">
        <v>382</v>
      </c>
      <c r="F3022" t="s">
        <v>464</v>
      </c>
      <c r="G3022" t="s">
        <v>602</v>
      </c>
      <c r="H3022">
        <v>1500</v>
      </c>
      <c r="I3022">
        <v>110623</v>
      </c>
      <c r="J3022" s="19">
        <v>44382</v>
      </c>
      <c r="K3022" s="19">
        <v>44439</v>
      </c>
      <c r="L3022">
        <v>202108</v>
      </c>
      <c r="M3022" s="19">
        <v>44409</v>
      </c>
      <c r="N3022">
        <v>24616</v>
      </c>
      <c r="O3022" t="s">
        <v>1076</v>
      </c>
      <c r="P3022" t="s">
        <v>595</v>
      </c>
      <c r="Q3022" t="s">
        <v>378</v>
      </c>
      <c r="R3022">
        <v>991868715</v>
      </c>
      <c r="S3022" s="19">
        <v>44964</v>
      </c>
      <c r="T3022">
        <v>130000</v>
      </c>
      <c r="U3022" t="s">
        <v>357</v>
      </c>
      <c r="V3022" s="19">
        <v>45013</v>
      </c>
      <c r="W3022" t="s">
        <v>628</v>
      </c>
      <c r="X3022" t="s">
        <v>24</v>
      </c>
      <c r="Y3022" t="s">
        <v>629</v>
      </c>
      <c r="Z3022" t="s">
        <v>14</v>
      </c>
      <c r="AA3022" s="29">
        <v>-299</v>
      </c>
      <c r="AB3022">
        <v>0</v>
      </c>
      <c r="AC3022">
        <f t="shared" si="576"/>
        <v>2023</v>
      </c>
      <c r="AD3022">
        <f t="shared" si="577"/>
        <v>3</v>
      </c>
      <c r="AE3022">
        <f t="shared" si="578"/>
        <v>2021</v>
      </c>
      <c r="AF3022">
        <f t="shared" si="579"/>
        <v>7</v>
      </c>
      <c r="AG3022" t="str">
        <f>VLOOKUP(F3022,vlookup!$A$2:$E$660,2,0)</f>
        <v>Retained</v>
      </c>
      <c r="AH3022" t="str">
        <f>VLOOKUP(F3022,vlookup!$A$2:$E$660,3,0)</f>
        <v>Service Contract</v>
      </c>
      <c r="AI3022" t="str">
        <f>VLOOKUP(F3022,vlookup!$A$2:$E$660,4,0)</f>
        <v>Used Car Programs</v>
      </c>
      <c r="AJ3022" t="str">
        <f>VLOOKUP(F3022,vlookup!$A$2:$E$660,5,0)</f>
        <v>High Mileage</v>
      </c>
      <c r="AL3022">
        <f t="shared" si="580"/>
        <v>56</v>
      </c>
      <c r="AM3022">
        <f t="shared" si="581"/>
        <v>623</v>
      </c>
      <c r="AN3022">
        <f t="shared" si="582"/>
        <v>19377</v>
      </c>
      <c r="AO3022" t="str">
        <f t="shared" si="583"/>
        <v/>
      </c>
      <c r="AP3022" t="str">
        <f t="shared" si="584"/>
        <v/>
      </c>
      <c r="AQ3022" t="str">
        <f t="shared" si="585"/>
        <v/>
      </c>
      <c r="AR3022">
        <f t="shared" si="586"/>
        <v>-299</v>
      </c>
      <c r="AS3022" t="str">
        <f t="shared" si="587"/>
        <v>ZAGDS554934G21-1</v>
      </c>
      <c r="AT3022" t="str">
        <f>IFERROR(IF(VLOOKUP(Y3022,vlookup!$I$2:$J$9,1,0)=Y3022,VLOOKUP(Y3022,vlookup!$I$2:$J$9,2,0),PROPER(Y3022)),PROPER(Y3022))</f>
        <v>Towing &amp; Roadside</v>
      </c>
      <c r="AU3022" t="str">
        <f>IFERROR(IF(B3022=VLOOKUP(B3022,vlookup!$L$2:$L$10,1,0),"Yes","No"),"No")</f>
        <v>No</v>
      </c>
    </row>
    <row r="3023" spans="1:47" ht="14.45" customHeight="1" x14ac:dyDescent="0.25">
      <c r="A3023" t="s">
        <v>2015</v>
      </c>
      <c r="B3023" s="31" t="s">
        <v>2016</v>
      </c>
      <c r="C3023">
        <v>1</v>
      </c>
      <c r="D3023">
        <v>1</v>
      </c>
      <c r="E3023" t="s">
        <v>382</v>
      </c>
      <c r="F3023" t="s">
        <v>464</v>
      </c>
      <c r="G3023" t="s">
        <v>602</v>
      </c>
      <c r="H3023">
        <v>1500</v>
      </c>
      <c r="I3023">
        <v>66551</v>
      </c>
      <c r="J3023" s="19">
        <v>44247</v>
      </c>
      <c r="K3023" s="19">
        <v>44291</v>
      </c>
      <c r="L3023">
        <v>202103</v>
      </c>
      <c r="M3023" s="19">
        <v>44256</v>
      </c>
      <c r="N3023">
        <v>24617</v>
      </c>
      <c r="O3023" t="s">
        <v>1070</v>
      </c>
      <c r="P3023" t="s">
        <v>595</v>
      </c>
      <c r="Q3023" t="s">
        <v>378</v>
      </c>
      <c r="R3023">
        <v>302455642</v>
      </c>
      <c r="S3023" s="19">
        <v>44399</v>
      </c>
      <c r="T3023">
        <v>70000</v>
      </c>
      <c r="U3023" t="s">
        <v>356</v>
      </c>
      <c r="V3023" s="19">
        <v>44463</v>
      </c>
      <c r="W3023" t="s">
        <v>628</v>
      </c>
      <c r="X3023" t="s">
        <v>24</v>
      </c>
      <c r="Y3023" t="s">
        <v>629</v>
      </c>
      <c r="Z3023" t="s">
        <v>14</v>
      </c>
      <c r="AA3023" s="29">
        <v>-58.19</v>
      </c>
      <c r="AB3023">
        <v>0</v>
      </c>
      <c r="AC3023">
        <f t="shared" si="576"/>
        <v>2021</v>
      </c>
      <c r="AD3023">
        <f t="shared" si="577"/>
        <v>9</v>
      </c>
      <c r="AE3023">
        <f t="shared" si="578"/>
        <v>2021</v>
      </c>
      <c r="AF3023">
        <f t="shared" si="579"/>
        <v>2</v>
      </c>
      <c r="AG3023" t="str">
        <f>VLOOKUP(F3023,vlookup!$A$2:$E$660,2,0)</f>
        <v>Retained</v>
      </c>
      <c r="AH3023" t="str">
        <f>VLOOKUP(F3023,vlookup!$A$2:$E$660,3,0)</f>
        <v>Service Contract</v>
      </c>
      <c r="AI3023" t="str">
        <f>VLOOKUP(F3023,vlookup!$A$2:$E$660,4,0)</f>
        <v>Used Car Programs</v>
      </c>
      <c r="AJ3023" t="str">
        <f>VLOOKUP(F3023,vlookup!$A$2:$E$660,5,0)</f>
        <v>High Mileage</v>
      </c>
      <c r="AL3023">
        <f t="shared" si="580"/>
        <v>45</v>
      </c>
      <c r="AM3023">
        <f t="shared" si="581"/>
        <v>214</v>
      </c>
      <c r="AN3023">
        <f t="shared" si="582"/>
        <v>3449</v>
      </c>
      <c r="AO3023" t="str">
        <f t="shared" si="583"/>
        <v/>
      </c>
      <c r="AP3023" t="str">
        <f t="shared" si="584"/>
        <v/>
      </c>
      <c r="AQ3023" t="str">
        <f t="shared" si="585"/>
        <v/>
      </c>
      <c r="AR3023">
        <f t="shared" si="586"/>
        <v>-58.19</v>
      </c>
      <c r="AS3023" t="str">
        <f t="shared" si="587"/>
        <v>ZAGFS507336B21-1</v>
      </c>
      <c r="AT3023" t="str">
        <f>IFERROR(IF(VLOOKUP(Y3023,vlookup!$I$2:$J$9,1,0)=Y3023,VLOOKUP(Y3023,vlookup!$I$2:$J$9,2,0),PROPER(Y3023)),PROPER(Y3023))</f>
        <v>Towing &amp; Roadside</v>
      </c>
      <c r="AU3023" t="str">
        <f>IFERROR(IF(B3023=VLOOKUP(B3023,vlookup!$L$2:$L$10,1,0),"Yes","No"),"No")</f>
        <v>No</v>
      </c>
    </row>
    <row r="3024" spans="1:47" ht="14.45" customHeight="1" x14ac:dyDescent="0.25">
      <c r="A3024" t="s">
        <v>2015</v>
      </c>
      <c r="B3024" s="31" t="s">
        <v>2016</v>
      </c>
      <c r="C3024">
        <v>1</v>
      </c>
      <c r="D3024">
        <v>2</v>
      </c>
      <c r="E3024" t="s">
        <v>382</v>
      </c>
      <c r="F3024" t="s">
        <v>464</v>
      </c>
      <c r="G3024" t="s">
        <v>602</v>
      </c>
      <c r="H3024">
        <v>1500</v>
      </c>
      <c r="I3024">
        <v>66551</v>
      </c>
      <c r="J3024" s="19">
        <v>44247</v>
      </c>
      <c r="K3024" s="19">
        <v>44291</v>
      </c>
      <c r="L3024">
        <v>202103</v>
      </c>
      <c r="M3024" s="19">
        <v>44256</v>
      </c>
      <c r="N3024">
        <v>24617</v>
      </c>
      <c r="O3024" t="s">
        <v>1070</v>
      </c>
      <c r="P3024" t="s">
        <v>595</v>
      </c>
      <c r="Q3024" t="s">
        <v>378</v>
      </c>
      <c r="R3024">
        <v>460599791</v>
      </c>
      <c r="S3024" s="19">
        <v>44552</v>
      </c>
      <c r="T3024">
        <v>83000</v>
      </c>
      <c r="U3024" t="s">
        <v>357</v>
      </c>
      <c r="V3024" s="19">
        <v>44643</v>
      </c>
      <c r="W3024" t="s">
        <v>628</v>
      </c>
      <c r="X3024" t="s">
        <v>24</v>
      </c>
      <c r="Y3024" t="s">
        <v>629</v>
      </c>
      <c r="Z3024" t="s">
        <v>14</v>
      </c>
      <c r="AA3024" s="29">
        <v>-54.9</v>
      </c>
      <c r="AB3024">
        <v>0</v>
      </c>
      <c r="AC3024">
        <f t="shared" si="576"/>
        <v>2022</v>
      </c>
      <c r="AD3024">
        <f t="shared" si="577"/>
        <v>3</v>
      </c>
      <c r="AE3024">
        <f t="shared" si="578"/>
        <v>2021</v>
      </c>
      <c r="AF3024">
        <f t="shared" si="579"/>
        <v>2</v>
      </c>
      <c r="AG3024" t="str">
        <f>VLOOKUP(F3024,vlookup!$A$2:$E$660,2,0)</f>
        <v>Retained</v>
      </c>
      <c r="AH3024" t="str">
        <f>VLOOKUP(F3024,vlookup!$A$2:$E$660,3,0)</f>
        <v>Service Contract</v>
      </c>
      <c r="AI3024" t="str">
        <f>VLOOKUP(F3024,vlookup!$A$2:$E$660,4,0)</f>
        <v>Used Car Programs</v>
      </c>
      <c r="AJ3024" t="str">
        <f>VLOOKUP(F3024,vlookup!$A$2:$E$660,5,0)</f>
        <v>High Mileage</v>
      </c>
      <c r="AL3024">
        <f t="shared" si="580"/>
        <v>45</v>
      </c>
      <c r="AM3024">
        <f t="shared" si="581"/>
        <v>393</v>
      </c>
      <c r="AN3024">
        <f t="shared" si="582"/>
        <v>16449</v>
      </c>
      <c r="AO3024" t="str">
        <f t="shared" si="583"/>
        <v/>
      </c>
      <c r="AP3024" t="str">
        <f t="shared" si="584"/>
        <v/>
      </c>
      <c r="AQ3024" t="str">
        <f t="shared" si="585"/>
        <v/>
      </c>
      <c r="AR3024">
        <f t="shared" si="586"/>
        <v>-54.9</v>
      </c>
      <c r="AS3024" t="str">
        <f t="shared" si="587"/>
        <v>ZAGFS507336B21-1</v>
      </c>
      <c r="AT3024" t="str">
        <f>IFERROR(IF(VLOOKUP(Y3024,vlookup!$I$2:$J$9,1,0)=Y3024,VLOOKUP(Y3024,vlookup!$I$2:$J$9,2,0),PROPER(Y3024)),PROPER(Y3024))</f>
        <v>Towing &amp; Roadside</v>
      </c>
      <c r="AU3024" t="str">
        <f>IFERROR(IF(B3024=VLOOKUP(B3024,vlookup!$L$2:$L$10,1,0),"Yes","No"),"No")</f>
        <v>No</v>
      </c>
    </row>
    <row r="3025" spans="1:47" ht="14.45" customHeight="1" x14ac:dyDescent="0.25">
      <c r="A3025" t="s">
        <v>2015</v>
      </c>
      <c r="B3025" s="31" t="s">
        <v>2016</v>
      </c>
      <c r="C3025">
        <v>1</v>
      </c>
      <c r="D3025">
        <v>3</v>
      </c>
      <c r="E3025" t="s">
        <v>382</v>
      </c>
      <c r="F3025" t="s">
        <v>464</v>
      </c>
      <c r="G3025" t="s">
        <v>602</v>
      </c>
      <c r="H3025">
        <v>1500</v>
      </c>
      <c r="I3025">
        <v>66551</v>
      </c>
      <c r="J3025" s="19">
        <v>44247</v>
      </c>
      <c r="K3025" s="19">
        <v>44291</v>
      </c>
      <c r="L3025">
        <v>202103</v>
      </c>
      <c r="M3025" s="19">
        <v>44256</v>
      </c>
      <c r="N3025">
        <v>24617</v>
      </c>
      <c r="O3025" t="s">
        <v>1070</v>
      </c>
      <c r="P3025" t="s">
        <v>595</v>
      </c>
      <c r="Q3025" t="s">
        <v>378</v>
      </c>
      <c r="R3025">
        <v>716669383</v>
      </c>
      <c r="S3025" s="19">
        <v>44552</v>
      </c>
      <c r="T3025">
        <v>80000</v>
      </c>
      <c r="U3025" t="s">
        <v>357</v>
      </c>
      <c r="V3025" s="19">
        <v>44643</v>
      </c>
      <c r="W3025" t="s">
        <v>628</v>
      </c>
      <c r="X3025" t="s">
        <v>24</v>
      </c>
      <c r="Y3025" t="s">
        <v>629</v>
      </c>
      <c r="Z3025" t="s">
        <v>14</v>
      </c>
      <c r="AA3025" s="29">
        <v>-21.96</v>
      </c>
      <c r="AB3025">
        <v>0</v>
      </c>
      <c r="AC3025">
        <f t="shared" si="576"/>
        <v>2022</v>
      </c>
      <c r="AD3025">
        <f t="shared" si="577"/>
        <v>3</v>
      </c>
      <c r="AE3025">
        <f t="shared" si="578"/>
        <v>2021</v>
      </c>
      <c r="AF3025">
        <f t="shared" si="579"/>
        <v>2</v>
      </c>
      <c r="AG3025" t="str">
        <f>VLOOKUP(F3025,vlookup!$A$2:$E$660,2,0)</f>
        <v>Retained</v>
      </c>
      <c r="AH3025" t="str">
        <f>VLOOKUP(F3025,vlookup!$A$2:$E$660,3,0)</f>
        <v>Service Contract</v>
      </c>
      <c r="AI3025" t="str">
        <f>VLOOKUP(F3025,vlookup!$A$2:$E$660,4,0)</f>
        <v>Used Car Programs</v>
      </c>
      <c r="AJ3025" t="str">
        <f>VLOOKUP(F3025,vlookup!$A$2:$E$660,5,0)</f>
        <v>High Mileage</v>
      </c>
      <c r="AL3025">
        <f t="shared" si="580"/>
        <v>45</v>
      </c>
      <c r="AM3025">
        <f t="shared" si="581"/>
        <v>393</v>
      </c>
      <c r="AN3025">
        <f t="shared" si="582"/>
        <v>13449</v>
      </c>
      <c r="AO3025" t="str">
        <f t="shared" si="583"/>
        <v/>
      </c>
      <c r="AP3025" t="str">
        <f t="shared" si="584"/>
        <v/>
      </c>
      <c r="AQ3025" t="str">
        <f t="shared" si="585"/>
        <v/>
      </c>
      <c r="AR3025">
        <f t="shared" si="586"/>
        <v>-21.96</v>
      </c>
      <c r="AS3025" t="str">
        <f t="shared" si="587"/>
        <v>ZAGFS507336B21-1</v>
      </c>
      <c r="AT3025" t="str">
        <f>IFERROR(IF(VLOOKUP(Y3025,vlookup!$I$2:$J$9,1,0)=Y3025,VLOOKUP(Y3025,vlookup!$I$2:$J$9,2,0),PROPER(Y3025)),PROPER(Y3025))</f>
        <v>Towing &amp; Roadside</v>
      </c>
      <c r="AU3025" t="str">
        <f>IFERROR(IF(B3025=VLOOKUP(B3025,vlookup!$L$2:$L$10,1,0),"Yes","No"),"No")</f>
        <v>No</v>
      </c>
    </row>
    <row r="3026" spans="1:47" ht="14.45" customHeight="1" x14ac:dyDescent="0.25">
      <c r="A3026" t="s">
        <v>2015</v>
      </c>
      <c r="B3026" s="31" t="s">
        <v>2016</v>
      </c>
      <c r="C3026">
        <v>1</v>
      </c>
      <c r="D3026">
        <v>4</v>
      </c>
      <c r="E3026" t="s">
        <v>382</v>
      </c>
      <c r="F3026" t="s">
        <v>464</v>
      </c>
      <c r="G3026" t="s">
        <v>602</v>
      </c>
      <c r="H3026">
        <v>1500</v>
      </c>
      <c r="I3026">
        <v>66551</v>
      </c>
      <c r="J3026" s="19">
        <v>44247</v>
      </c>
      <c r="K3026" s="19">
        <v>44291</v>
      </c>
      <c r="L3026">
        <v>202103</v>
      </c>
      <c r="M3026" s="19">
        <v>44256</v>
      </c>
      <c r="N3026">
        <v>24617</v>
      </c>
      <c r="O3026" t="s">
        <v>1070</v>
      </c>
      <c r="P3026" t="s">
        <v>595</v>
      </c>
      <c r="Q3026" t="s">
        <v>378</v>
      </c>
      <c r="R3026">
        <v>3521566</v>
      </c>
      <c r="S3026" s="19">
        <v>44557</v>
      </c>
      <c r="T3026">
        <v>82000</v>
      </c>
      <c r="U3026" t="s">
        <v>357</v>
      </c>
      <c r="V3026" s="19">
        <v>44643</v>
      </c>
      <c r="W3026" t="s">
        <v>628</v>
      </c>
      <c r="X3026" t="s">
        <v>24</v>
      </c>
      <c r="Y3026" t="s">
        <v>629</v>
      </c>
      <c r="Z3026" t="s">
        <v>14</v>
      </c>
      <c r="AA3026" s="29">
        <v>-75</v>
      </c>
      <c r="AB3026">
        <v>0</v>
      </c>
      <c r="AC3026">
        <f t="shared" si="576"/>
        <v>2022</v>
      </c>
      <c r="AD3026">
        <f t="shared" si="577"/>
        <v>3</v>
      </c>
      <c r="AE3026">
        <f t="shared" si="578"/>
        <v>2021</v>
      </c>
      <c r="AF3026">
        <f t="shared" si="579"/>
        <v>2</v>
      </c>
      <c r="AG3026" t="str">
        <f>VLOOKUP(F3026,vlookup!$A$2:$E$660,2,0)</f>
        <v>Retained</v>
      </c>
      <c r="AH3026" t="str">
        <f>VLOOKUP(F3026,vlookup!$A$2:$E$660,3,0)</f>
        <v>Service Contract</v>
      </c>
      <c r="AI3026" t="str">
        <f>VLOOKUP(F3026,vlookup!$A$2:$E$660,4,0)</f>
        <v>Used Car Programs</v>
      </c>
      <c r="AJ3026" t="str">
        <f>VLOOKUP(F3026,vlookup!$A$2:$E$660,5,0)</f>
        <v>High Mileage</v>
      </c>
      <c r="AL3026">
        <f t="shared" si="580"/>
        <v>45</v>
      </c>
      <c r="AM3026">
        <f t="shared" si="581"/>
        <v>393</v>
      </c>
      <c r="AN3026">
        <f t="shared" si="582"/>
        <v>15449</v>
      </c>
      <c r="AO3026" t="str">
        <f t="shared" si="583"/>
        <v/>
      </c>
      <c r="AP3026" t="str">
        <f t="shared" si="584"/>
        <v/>
      </c>
      <c r="AQ3026" t="str">
        <f t="shared" si="585"/>
        <v/>
      </c>
      <c r="AR3026">
        <f t="shared" si="586"/>
        <v>-75</v>
      </c>
      <c r="AS3026" t="str">
        <f t="shared" si="587"/>
        <v>ZAGFS507336B21-1</v>
      </c>
      <c r="AT3026" t="str">
        <f>IFERROR(IF(VLOOKUP(Y3026,vlookup!$I$2:$J$9,1,0)=Y3026,VLOOKUP(Y3026,vlookup!$I$2:$J$9,2,0),PROPER(Y3026)),PROPER(Y3026))</f>
        <v>Towing &amp; Roadside</v>
      </c>
      <c r="AU3026" t="str">
        <f>IFERROR(IF(B3026=VLOOKUP(B3026,vlookup!$L$2:$L$10,1,0),"Yes","No"),"No")</f>
        <v>No</v>
      </c>
    </row>
    <row r="3027" spans="1:47" ht="14.45" customHeight="1" x14ac:dyDescent="0.25">
      <c r="A3027" t="s">
        <v>2015</v>
      </c>
      <c r="B3027" s="31" t="s">
        <v>2016</v>
      </c>
      <c r="C3027">
        <v>1</v>
      </c>
      <c r="D3027">
        <v>5</v>
      </c>
      <c r="E3027" t="s">
        <v>382</v>
      </c>
      <c r="F3027" t="s">
        <v>464</v>
      </c>
      <c r="G3027" t="s">
        <v>602</v>
      </c>
      <c r="H3027">
        <v>1500</v>
      </c>
      <c r="I3027">
        <v>66551</v>
      </c>
      <c r="J3027" s="19">
        <v>44247</v>
      </c>
      <c r="K3027" s="19">
        <v>44291</v>
      </c>
      <c r="L3027">
        <v>202103</v>
      </c>
      <c r="M3027" s="19">
        <v>44256</v>
      </c>
      <c r="N3027">
        <v>24617</v>
      </c>
      <c r="O3027" t="s">
        <v>1070</v>
      </c>
      <c r="P3027" t="s">
        <v>595</v>
      </c>
      <c r="Q3027" t="s">
        <v>378</v>
      </c>
      <c r="R3027">
        <v>7938380</v>
      </c>
      <c r="S3027" s="19">
        <v>44557</v>
      </c>
      <c r="T3027">
        <v>82000</v>
      </c>
      <c r="U3027" t="s">
        <v>357</v>
      </c>
      <c r="V3027" s="19">
        <v>44643</v>
      </c>
      <c r="W3027" t="s">
        <v>628</v>
      </c>
      <c r="X3027" t="s">
        <v>24</v>
      </c>
      <c r="Y3027" t="s">
        <v>629</v>
      </c>
      <c r="Z3027" t="s">
        <v>14</v>
      </c>
      <c r="AA3027" s="29">
        <v>-418</v>
      </c>
      <c r="AB3027">
        <v>0</v>
      </c>
      <c r="AC3027">
        <f t="shared" si="576"/>
        <v>2022</v>
      </c>
      <c r="AD3027">
        <f t="shared" si="577"/>
        <v>3</v>
      </c>
      <c r="AE3027">
        <f t="shared" si="578"/>
        <v>2021</v>
      </c>
      <c r="AF3027">
        <f t="shared" si="579"/>
        <v>2</v>
      </c>
      <c r="AG3027" t="str">
        <f>VLOOKUP(F3027,vlookup!$A$2:$E$660,2,0)</f>
        <v>Retained</v>
      </c>
      <c r="AH3027" t="str">
        <f>VLOOKUP(F3027,vlookup!$A$2:$E$660,3,0)</f>
        <v>Service Contract</v>
      </c>
      <c r="AI3027" t="str">
        <f>VLOOKUP(F3027,vlookup!$A$2:$E$660,4,0)</f>
        <v>Used Car Programs</v>
      </c>
      <c r="AJ3027" t="str">
        <f>VLOOKUP(F3027,vlookup!$A$2:$E$660,5,0)</f>
        <v>High Mileage</v>
      </c>
      <c r="AL3027">
        <f t="shared" si="580"/>
        <v>45</v>
      </c>
      <c r="AM3027">
        <f t="shared" si="581"/>
        <v>393</v>
      </c>
      <c r="AN3027">
        <f t="shared" si="582"/>
        <v>15449</v>
      </c>
      <c r="AO3027" t="str">
        <f t="shared" si="583"/>
        <v/>
      </c>
      <c r="AP3027" t="str">
        <f t="shared" si="584"/>
        <v/>
      </c>
      <c r="AQ3027" t="str">
        <f t="shared" si="585"/>
        <v/>
      </c>
      <c r="AR3027">
        <f t="shared" si="586"/>
        <v>-418</v>
      </c>
      <c r="AS3027" t="str">
        <f t="shared" si="587"/>
        <v>ZAGFS507336B21-1</v>
      </c>
      <c r="AT3027" t="str">
        <f>IFERROR(IF(VLOOKUP(Y3027,vlookup!$I$2:$J$9,1,0)=Y3027,VLOOKUP(Y3027,vlookup!$I$2:$J$9,2,0),PROPER(Y3027)),PROPER(Y3027))</f>
        <v>Towing &amp; Roadside</v>
      </c>
      <c r="AU3027" t="str">
        <f>IFERROR(IF(B3027=VLOOKUP(B3027,vlookup!$L$2:$L$10,1,0),"Yes","No"),"No")</f>
        <v>No</v>
      </c>
    </row>
    <row r="3028" spans="1:47" ht="14.45" customHeight="1" x14ac:dyDescent="0.25">
      <c r="A3028" t="s">
        <v>2015</v>
      </c>
      <c r="B3028" s="31" t="s">
        <v>2016</v>
      </c>
      <c r="C3028">
        <v>1</v>
      </c>
      <c r="D3028">
        <v>6</v>
      </c>
      <c r="E3028" t="s">
        <v>382</v>
      </c>
      <c r="F3028" t="s">
        <v>464</v>
      </c>
      <c r="G3028" t="s">
        <v>602</v>
      </c>
      <c r="H3028">
        <v>1500</v>
      </c>
      <c r="I3028">
        <v>66551</v>
      </c>
      <c r="J3028" s="19">
        <v>44247</v>
      </c>
      <c r="K3028" s="19">
        <v>44291</v>
      </c>
      <c r="L3028">
        <v>202103</v>
      </c>
      <c r="M3028" s="19">
        <v>44256</v>
      </c>
      <c r="N3028">
        <v>24617</v>
      </c>
      <c r="O3028" t="s">
        <v>1070</v>
      </c>
      <c r="P3028" t="s">
        <v>595</v>
      </c>
      <c r="Q3028" t="s">
        <v>378</v>
      </c>
      <c r="R3028">
        <v>606126930</v>
      </c>
      <c r="S3028" s="19">
        <v>44552</v>
      </c>
      <c r="T3028">
        <v>80000</v>
      </c>
      <c r="U3028" t="s">
        <v>357</v>
      </c>
      <c r="V3028" s="19">
        <v>44665</v>
      </c>
      <c r="W3028" t="s">
        <v>628</v>
      </c>
      <c r="X3028" t="s">
        <v>24</v>
      </c>
      <c r="Y3028" t="s">
        <v>629</v>
      </c>
      <c r="Z3028" t="s">
        <v>14</v>
      </c>
      <c r="AA3028" s="29">
        <v>-54.9</v>
      </c>
      <c r="AB3028">
        <v>0</v>
      </c>
      <c r="AC3028">
        <f t="shared" si="576"/>
        <v>2022</v>
      </c>
      <c r="AD3028">
        <f t="shared" si="577"/>
        <v>4</v>
      </c>
      <c r="AE3028">
        <f t="shared" si="578"/>
        <v>2021</v>
      </c>
      <c r="AF3028">
        <f t="shared" si="579"/>
        <v>2</v>
      </c>
      <c r="AG3028" t="str">
        <f>VLOOKUP(F3028,vlookup!$A$2:$E$660,2,0)</f>
        <v>Retained</v>
      </c>
      <c r="AH3028" t="str">
        <f>VLOOKUP(F3028,vlookup!$A$2:$E$660,3,0)</f>
        <v>Service Contract</v>
      </c>
      <c r="AI3028" t="str">
        <f>VLOOKUP(F3028,vlookup!$A$2:$E$660,4,0)</f>
        <v>Used Car Programs</v>
      </c>
      <c r="AJ3028" t="str">
        <f>VLOOKUP(F3028,vlookup!$A$2:$E$660,5,0)</f>
        <v>High Mileage</v>
      </c>
      <c r="AL3028">
        <f t="shared" si="580"/>
        <v>45</v>
      </c>
      <c r="AM3028">
        <f t="shared" si="581"/>
        <v>414</v>
      </c>
      <c r="AN3028">
        <f t="shared" si="582"/>
        <v>13449</v>
      </c>
      <c r="AO3028" t="str">
        <f t="shared" si="583"/>
        <v/>
      </c>
      <c r="AP3028" t="str">
        <f t="shared" si="584"/>
        <v/>
      </c>
      <c r="AQ3028" t="str">
        <f t="shared" si="585"/>
        <v/>
      </c>
      <c r="AR3028">
        <f t="shared" si="586"/>
        <v>-54.9</v>
      </c>
      <c r="AS3028" t="str">
        <f t="shared" si="587"/>
        <v>ZAGFS507336B21-1</v>
      </c>
      <c r="AT3028" t="str">
        <f>IFERROR(IF(VLOOKUP(Y3028,vlookup!$I$2:$J$9,1,0)=Y3028,VLOOKUP(Y3028,vlookup!$I$2:$J$9,2,0),PROPER(Y3028)),PROPER(Y3028))</f>
        <v>Towing &amp; Roadside</v>
      </c>
      <c r="AU3028" t="str">
        <f>IFERROR(IF(B3028=VLOOKUP(B3028,vlookup!$L$2:$L$10,1,0),"Yes","No"),"No")</f>
        <v>No</v>
      </c>
    </row>
    <row r="3029" spans="1:47" ht="14.45" customHeight="1" x14ac:dyDescent="0.25">
      <c r="A3029" t="s">
        <v>2017</v>
      </c>
      <c r="B3029" s="31" t="s">
        <v>2018</v>
      </c>
      <c r="C3029">
        <v>1</v>
      </c>
      <c r="D3029">
        <v>2</v>
      </c>
      <c r="E3029" t="s">
        <v>382</v>
      </c>
      <c r="F3029" t="s">
        <v>464</v>
      </c>
      <c r="G3029" t="s">
        <v>602</v>
      </c>
      <c r="H3029">
        <v>1500</v>
      </c>
      <c r="I3029">
        <v>75623</v>
      </c>
      <c r="J3029" s="19">
        <v>44476</v>
      </c>
      <c r="K3029" s="19">
        <v>44529</v>
      </c>
      <c r="L3029">
        <v>202111</v>
      </c>
      <c r="M3029" s="19">
        <v>44501</v>
      </c>
      <c r="N3029">
        <v>24617</v>
      </c>
      <c r="O3029" t="s">
        <v>1070</v>
      </c>
      <c r="P3029" t="s">
        <v>595</v>
      </c>
      <c r="Q3029" t="s">
        <v>378</v>
      </c>
      <c r="R3029">
        <v>931153215</v>
      </c>
      <c r="S3029" s="19">
        <v>44917</v>
      </c>
      <c r="T3029">
        <v>87713</v>
      </c>
      <c r="U3029" t="s">
        <v>357</v>
      </c>
      <c r="V3029" s="19">
        <v>45007</v>
      </c>
      <c r="W3029" t="s">
        <v>628</v>
      </c>
      <c r="X3029" t="s">
        <v>24</v>
      </c>
      <c r="Y3029" t="s">
        <v>629</v>
      </c>
      <c r="Z3029" t="s">
        <v>14</v>
      </c>
      <c r="AA3029" s="29">
        <v>-100</v>
      </c>
      <c r="AB3029">
        <v>0</v>
      </c>
      <c r="AC3029">
        <f t="shared" si="576"/>
        <v>2023</v>
      </c>
      <c r="AD3029">
        <f t="shared" si="577"/>
        <v>3</v>
      </c>
      <c r="AE3029">
        <f t="shared" si="578"/>
        <v>2021</v>
      </c>
      <c r="AF3029">
        <f t="shared" si="579"/>
        <v>10</v>
      </c>
      <c r="AG3029" t="str">
        <f>VLOOKUP(F3029,vlookup!$A$2:$E$660,2,0)</f>
        <v>Retained</v>
      </c>
      <c r="AH3029" t="str">
        <f>VLOOKUP(F3029,vlookup!$A$2:$E$660,3,0)</f>
        <v>Service Contract</v>
      </c>
      <c r="AI3029" t="str">
        <f>VLOOKUP(F3029,vlookup!$A$2:$E$660,4,0)</f>
        <v>Used Car Programs</v>
      </c>
      <c r="AJ3029" t="str">
        <f>VLOOKUP(F3029,vlookup!$A$2:$E$660,5,0)</f>
        <v>High Mileage</v>
      </c>
      <c r="AL3029">
        <f t="shared" si="580"/>
        <v>52</v>
      </c>
      <c r="AM3029">
        <f t="shared" si="581"/>
        <v>525</v>
      </c>
      <c r="AN3029">
        <f t="shared" si="582"/>
        <v>12090</v>
      </c>
      <c r="AO3029" t="str">
        <f t="shared" si="583"/>
        <v/>
      </c>
      <c r="AP3029" t="str">
        <f t="shared" si="584"/>
        <v/>
      </c>
      <c r="AQ3029" t="str">
        <f t="shared" si="585"/>
        <v/>
      </c>
      <c r="AR3029">
        <f t="shared" si="586"/>
        <v>-100</v>
      </c>
      <c r="AS3029" t="str">
        <f t="shared" si="587"/>
        <v>ZAGES252108J21-1</v>
      </c>
      <c r="AT3029" t="str">
        <f>IFERROR(IF(VLOOKUP(Y3029,vlookup!$I$2:$J$9,1,0)=Y3029,VLOOKUP(Y3029,vlookup!$I$2:$J$9,2,0),PROPER(Y3029)),PROPER(Y3029))</f>
        <v>Towing &amp; Roadside</v>
      </c>
      <c r="AU3029" t="str">
        <f>IFERROR(IF(B3029=VLOOKUP(B3029,vlookup!$L$2:$L$10,1,0),"Yes","No"),"No")</f>
        <v>No</v>
      </c>
    </row>
    <row r="3030" spans="1:47" ht="14.45" customHeight="1" x14ac:dyDescent="0.25">
      <c r="A3030" t="s">
        <v>2019</v>
      </c>
      <c r="B3030" s="31" t="s">
        <v>2020</v>
      </c>
      <c r="C3030">
        <v>1</v>
      </c>
      <c r="D3030">
        <v>2</v>
      </c>
      <c r="E3030" t="s">
        <v>382</v>
      </c>
      <c r="F3030" t="s">
        <v>464</v>
      </c>
      <c r="G3030" t="s">
        <v>602</v>
      </c>
      <c r="H3030">
        <v>1500</v>
      </c>
      <c r="I3030">
        <v>65542</v>
      </c>
      <c r="J3030" s="19">
        <v>44487</v>
      </c>
      <c r="K3030" s="19">
        <v>44529</v>
      </c>
      <c r="L3030">
        <v>202111</v>
      </c>
      <c r="M3030" s="19">
        <v>44501</v>
      </c>
      <c r="N3030">
        <v>24616</v>
      </c>
      <c r="O3030" t="s">
        <v>1076</v>
      </c>
      <c r="P3030" t="s">
        <v>595</v>
      </c>
      <c r="Q3030" t="s">
        <v>378</v>
      </c>
      <c r="R3030">
        <v>699655864</v>
      </c>
      <c r="S3030" s="19">
        <v>44680</v>
      </c>
      <c r="T3030">
        <v>74460</v>
      </c>
      <c r="U3030" t="s">
        <v>357</v>
      </c>
      <c r="V3030" s="19">
        <v>44789</v>
      </c>
      <c r="W3030" t="s">
        <v>628</v>
      </c>
      <c r="X3030" t="s">
        <v>24</v>
      </c>
      <c r="Y3030" t="s">
        <v>629</v>
      </c>
      <c r="Z3030" t="s">
        <v>14</v>
      </c>
      <c r="AA3030" s="29">
        <v>-65.459999999999994</v>
      </c>
      <c r="AB3030">
        <v>0</v>
      </c>
      <c r="AC3030">
        <f t="shared" si="576"/>
        <v>2022</v>
      </c>
      <c r="AD3030">
        <f t="shared" si="577"/>
        <v>8</v>
      </c>
      <c r="AE3030">
        <f t="shared" si="578"/>
        <v>2021</v>
      </c>
      <c r="AF3030">
        <f t="shared" si="579"/>
        <v>10</v>
      </c>
      <c r="AG3030" t="str">
        <f>VLOOKUP(F3030,vlookup!$A$2:$E$660,2,0)</f>
        <v>Retained</v>
      </c>
      <c r="AH3030" t="str">
        <f>VLOOKUP(F3030,vlookup!$A$2:$E$660,3,0)</f>
        <v>Service Contract</v>
      </c>
      <c r="AI3030" t="str">
        <f>VLOOKUP(F3030,vlookup!$A$2:$E$660,4,0)</f>
        <v>Used Car Programs</v>
      </c>
      <c r="AJ3030" t="str">
        <f>VLOOKUP(F3030,vlookup!$A$2:$E$660,5,0)</f>
        <v>High Mileage</v>
      </c>
      <c r="AL3030">
        <f t="shared" si="580"/>
        <v>41</v>
      </c>
      <c r="AM3030">
        <f t="shared" si="581"/>
        <v>298</v>
      </c>
      <c r="AN3030">
        <f t="shared" si="582"/>
        <v>8918</v>
      </c>
      <c r="AO3030" t="str">
        <f t="shared" si="583"/>
        <v/>
      </c>
      <c r="AP3030" t="str">
        <f t="shared" si="584"/>
        <v/>
      </c>
      <c r="AQ3030" t="str">
        <f t="shared" si="585"/>
        <v/>
      </c>
      <c r="AR3030">
        <f t="shared" si="586"/>
        <v>-65.459999999999994</v>
      </c>
      <c r="AS3030" t="str">
        <f t="shared" si="587"/>
        <v>ZAGHS704843J21-1</v>
      </c>
      <c r="AT3030" t="str">
        <f>IFERROR(IF(VLOOKUP(Y3030,vlookup!$I$2:$J$9,1,0)=Y3030,VLOOKUP(Y3030,vlookup!$I$2:$J$9,2,0),PROPER(Y3030)),PROPER(Y3030))</f>
        <v>Towing &amp; Roadside</v>
      </c>
      <c r="AU3030" t="str">
        <f>IFERROR(IF(B3030=VLOOKUP(B3030,vlookup!$L$2:$L$10,1,0),"Yes","No"),"No")</f>
        <v>No</v>
      </c>
    </row>
    <row r="3031" spans="1:47" ht="14.45" customHeight="1" x14ac:dyDescent="0.25">
      <c r="A3031" t="s">
        <v>2019</v>
      </c>
      <c r="B3031" s="31" t="s">
        <v>2020</v>
      </c>
      <c r="C3031">
        <v>1</v>
      </c>
      <c r="D3031">
        <v>3</v>
      </c>
      <c r="E3031" t="s">
        <v>382</v>
      </c>
      <c r="F3031" t="s">
        <v>464</v>
      </c>
      <c r="G3031" t="s">
        <v>602</v>
      </c>
      <c r="H3031">
        <v>1500</v>
      </c>
      <c r="I3031">
        <v>65542</v>
      </c>
      <c r="J3031" s="19">
        <v>44487</v>
      </c>
      <c r="K3031" s="19">
        <v>44529</v>
      </c>
      <c r="L3031">
        <v>202111</v>
      </c>
      <c r="M3031" s="19">
        <v>44501</v>
      </c>
      <c r="N3031">
        <v>24616</v>
      </c>
      <c r="O3031" t="s">
        <v>1076</v>
      </c>
      <c r="P3031" t="s">
        <v>595</v>
      </c>
      <c r="Q3031" t="s">
        <v>378</v>
      </c>
      <c r="R3031">
        <v>709989410</v>
      </c>
      <c r="S3031" s="19">
        <v>44680</v>
      </c>
      <c r="T3031">
        <v>74460</v>
      </c>
      <c r="U3031" t="s">
        <v>357</v>
      </c>
      <c r="V3031" s="19">
        <v>44789</v>
      </c>
      <c r="W3031" t="s">
        <v>628</v>
      </c>
      <c r="X3031" t="s">
        <v>24</v>
      </c>
      <c r="Y3031" t="s">
        <v>629</v>
      </c>
      <c r="Z3031" t="s">
        <v>14</v>
      </c>
      <c r="AA3031" s="29">
        <v>-35.119999999999997</v>
      </c>
      <c r="AB3031">
        <v>0</v>
      </c>
      <c r="AC3031">
        <f t="shared" si="576"/>
        <v>2022</v>
      </c>
      <c r="AD3031">
        <f t="shared" si="577"/>
        <v>8</v>
      </c>
      <c r="AE3031">
        <f t="shared" si="578"/>
        <v>2021</v>
      </c>
      <c r="AF3031">
        <f t="shared" si="579"/>
        <v>10</v>
      </c>
      <c r="AG3031" t="str">
        <f>VLOOKUP(F3031,vlookup!$A$2:$E$660,2,0)</f>
        <v>Retained</v>
      </c>
      <c r="AH3031" t="str">
        <f>VLOOKUP(F3031,vlookup!$A$2:$E$660,3,0)</f>
        <v>Service Contract</v>
      </c>
      <c r="AI3031" t="str">
        <f>VLOOKUP(F3031,vlookup!$A$2:$E$660,4,0)</f>
        <v>Used Car Programs</v>
      </c>
      <c r="AJ3031" t="str">
        <f>VLOOKUP(F3031,vlookup!$A$2:$E$660,5,0)</f>
        <v>High Mileage</v>
      </c>
      <c r="AL3031">
        <f t="shared" si="580"/>
        <v>41</v>
      </c>
      <c r="AM3031">
        <f t="shared" si="581"/>
        <v>298</v>
      </c>
      <c r="AN3031">
        <f t="shared" si="582"/>
        <v>8918</v>
      </c>
      <c r="AO3031" t="str">
        <f t="shared" si="583"/>
        <v/>
      </c>
      <c r="AP3031" t="str">
        <f t="shared" si="584"/>
        <v/>
      </c>
      <c r="AQ3031" t="str">
        <f t="shared" si="585"/>
        <v/>
      </c>
      <c r="AR3031">
        <f t="shared" si="586"/>
        <v>-35.119999999999997</v>
      </c>
      <c r="AS3031" t="str">
        <f t="shared" si="587"/>
        <v>ZAGHS704843J21-1</v>
      </c>
      <c r="AT3031" t="str">
        <f>IFERROR(IF(VLOOKUP(Y3031,vlookup!$I$2:$J$9,1,0)=Y3031,VLOOKUP(Y3031,vlookup!$I$2:$J$9,2,0),PROPER(Y3031)),PROPER(Y3031))</f>
        <v>Towing &amp; Roadside</v>
      </c>
      <c r="AU3031" t="str">
        <f>IFERROR(IF(B3031=VLOOKUP(B3031,vlookup!$L$2:$L$10,1,0),"Yes","No"),"No")</f>
        <v>No</v>
      </c>
    </row>
    <row r="3032" spans="1:47" ht="14.45" customHeight="1" x14ac:dyDescent="0.25">
      <c r="A3032" t="s">
        <v>2019</v>
      </c>
      <c r="B3032" s="31" t="s">
        <v>2020</v>
      </c>
      <c r="C3032">
        <v>1</v>
      </c>
      <c r="D3032">
        <v>4</v>
      </c>
      <c r="E3032" t="s">
        <v>382</v>
      </c>
      <c r="F3032" t="s">
        <v>464</v>
      </c>
      <c r="G3032" t="s">
        <v>602</v>
      </c>
      <c r="H3032">
        <v>1500</v>
      </c>
      <c r="I3032">
        <v>65542</v>
      </c>
      <c r="J3032" s="19">
        <v>44487</v>
      </c>
      <c r="K3032" s="19">
        <v>44529</v>
      </c>
      <c r="L3032">
        <v>202111</v>
      </c>
      <c r="M3032" s="19">
        <v>44501</v>
      </c>
      <c r="N3032">
        <v>24616</v>
      </c>
      <c r="O3032" t="s">
        <v>1076</v>
      </c>
      <c r="P3032" t="s">
        <v>595</v>
      </c>
      <c r="Q3032" t="s">
        <v>378</v>
      </c>
      <c r="R3032">
        <v>296715008</v>
      </c>
      <c r="S3032" s="19">
        <v>44680</v>
      </c>
      <c r="T3032">
        <v>74460</v>
      </c>
      <c r="U3032" t="s">
        <v>357</v>
      </c>
      <c r="V3032" s="19">
        <v>44952</v>
      </c>
      <c r="W3032" t="s">
        <v>628</v>
      </c>
      <c r="X3032" t="s">
        <v>24</v>
      </c>
      <c r="Y3032" t="s">
        <v>629</v>
      </c>
      <c r="Z3032" t="s">
        <v>14</v>
      </c>
      <c r="AA3032" s="29">
        <v>-125</v>
      </c>
      <c r="AB3032">
        <v>0</v>
      </c>
      <c r="AC3032">
        <f t="shared" si="576"/>
        <v>2023</v>
      </c>
      <c r="AD3032">
        <f t="shared" si="577"/>
        <v>1</v>
      </c>
      <c r="AE3032">
        <f t="shared" si="578"/>
        <v>2021</v>
      </c>
      <c r="AF3032">
        <f t="shared" si="579"/>
        <v>10</v>
      </c>
      <c r="AG3032" t="str">
        <f>VLOOKUP(F3032,vlookup!$A$2:$E$660,2,0)</f>
        <v>Retained</v>
      </c>
      <c r="AH3032" t="str">
        <f>VLOOKUP(F3032,vlookup!$A$2:$E$660,3,0)</f>
        <v>Service Contract</v>
      </c>
      <c r="AI3032" t="str">
        <f>VLOOKUP(F3032,vlookup!$A$2:$E$660,4,0)</f>
        <v>Used Car Programs</v>
      </c>
      <c r="AJ3032" t="str">
        <f>VLOOKUP(F3032,vlookup!$A$2:$E$660,5,0)</f>
        <v>High Mileage</v>
      </c>
      <c r="AL3032">
        <f t="shared" si="580"/>
        <v>41</v>
      </c>
      <c r="AM3032">
        <f t="shared" si="581"/>
        <v>458</v>
      </c>
      <c r="AN3032">
        <f t="shared" si="582"/>
        <v>8918</v>
      </c>
      <c r="AO3032" t="str">
        <f t="shared" si="583"/>
        <v/>
      </c>
      <c r="AP3032" t="str">
        <f t="shared" si="584"/>
        <v/>
      </c>
      <c r="AQ3032" t="str">
        <f t="shared" si="585"/>
        <v/>
      </c>
      <c r="AR3032">
        <f t="shared" si="586"/>
        <v>-125</v>
      </c>
      <c r="AS3032" t="str">
        <f t="shared" si="587"/>
        <v>ZAGHS704843J21-1</v>
      </c>
      <c r="AT3032" t="str">
        <f>IFERROR(IF(VLOOKUP(Y3032,vlookup!$I$2:$J$9,1,0)=Y3032,VLOOKUP(Y3032,vlookup!$I$2:$J$9,2,0),PROPER(Y3032)),PROPER(Y3032))</f>
        <v>Towing &amp; Roadside</v>
      </c>
      <c r="AU3032" t="str">
        <f>IFERROR(IF(B3032=VLOOKUP(B3032,vlookup!$L$2:$L$10,1,0),"Yes","No"),"No")</f>
        <v>No</v>
      </c>
    </row>
    <row r="3033" spans="1:47" ht="14.45" customHeight="1" x14ac:dyDescent="0.25">
      <c r="A3033" t="s">
        <v>2021</v>
      </c>
      <c r="B3033" s="31" t="s">
        <v>2022</v>
      </c>
      <c r="C3033">
        <v>2</v>
      </c>
      <c r="D3033">
        <v>1</v>
      </c>
      <c r="E3033" t="s">
        <v>382</v>
      </c>
      <c r="F3033" t="s">
        <v>205</v>
      </c>
      <c r="G3033" t="s">
        <v>922</v>
      </c>
      <c r="H3033" t="s">
        <v>2023</v>
      </c>
      <c r="I3033">
        <v>55162</v>
      </c>
      <c r="J3033" s="19">
        <v>42346</v>
      </c>
      <c r="K3033" s="19">
        <v>42397</v>
      </c>
      <c r="L3033">
        <v>201601</v>
      </c>
      <c r="M3033" s="19">
        <v>42370</v>
      </c>
      <c r="N3033">
        <v>24617</v>
      </c>
      <c r="O3033" t="s">
        <v>1070</v>
      </c>
      <c r="P3033" t="s">
        <v>1116</v>
      </c>
      <c r="Q3033" t="s">
        <v>925</v>
      </c>
      <c r="R3033" t="s">
        <v>2024</v>
      </c>
      <c r="S3033" s="19">
        <v>42572</v>
      </c>
      <c r="T3033">
        <v>55162</v>
      </c>
      <c r="U3033" t="s">
        <v>357</v>
      </c>
      <c r="V3033" s="19">
        <v>42608</v>
      </c>
      <c r="W3033" t="s">
        <v>628</v>
      </c>
      <c r="X3033" t="s">
        <v>24</v>
      </c>
      <c r="Y3033" t="s">
        <v>629</v>
      </c>
      <c r="Z3033" t="s">
        <v>14</v>
      </c>
      <c r="AA3033" s="29">
        <v>-44.5</v>
      </c>
      <c r="AB3033">
        <v>0</v>
      </c>
      <c r="AC3033">
        <f t="shared" si="576"/>
        <v>2016</v>
      </c>
      <c r="AD3033">
        <f t="shared" si="577"/>
        <v>8</v>
      </c>
      <c r="AE3033">
        <f t="shared" si="578"/>
        <v>2015</v>
      </c>
      <c r="AF3033">
        <f t="shared" si="579"/>
        <v>12</v>
      </c>
      <c r="AG3033" t="str">
        <f>VLOOKUP(F3033,vlookup!$A$2:$E$660,2,0)</f>
        <v>Retained</v>
      </c>
      <c r="AH3033" t="str">
        <f>VLOOKUP(F3033,vlookup!$A$2:$E$660,3,0)</f>
        <v>Service Contract</v>
      </c>
      <c r="AI3033" t="str">
        <f>VLOOKUP(F3033,vlookup!$A$2:$E$660,4,0)</f>
        <v>Used Car Programs</v>
      </c>
      <c r="AJ3033" t="str">
        <f>VLOOKUP(F3033,vlookup!$A$2:$E$660,5,0)</f>
        <v>High Mileage</v>
      </c>
      <c r="AL3033">
        <f t="shared" si="580"/>
        <v>50</v>
      </c>
      <c r="AM3033">
        <f t="shared" si="581"/>
        <v>258</v>
      </c>
      <c r="AN3033" t="str">
        <f t="shared" si="582"/>
        <v/>
      </c>
      <c r="AO3033" t="str">
        <f t="shared" si="583"/>
        <v/>
      </c>
      <c r="AP3033" t="str">
        <f t="shared" si="584"/>
        <v/>
      </c>
      <c r="AQ3033" t="str">
        <f t="shared" si="585"/>
        <v/>
      </c>
      <c r="AR3033">
        <f t="shared" si="586"/>
        <v>-44.5</v>
      </c>
      <c r="AS3033" t="str">
        <f t="shared" si="587"/>
        <v>AW163651L5-2</v>
      </c>
      <c r="AT3033" t="str">
        <f>IFERROR(IF(VLOOKUP(Y3033,vlookup!$I$2:$J$9,1,0)=Y3033,VLOOKUP(Y3033,vlookup!$I$2:$J$9,2,0),PROPER(Y3033)),PROPER(Y3033))</f>
        <v>Towing &amp; Roadside</v>
      </c>
      <c r="AU3033" t="str">
        <f>IFERROR(IF(B3033=VLOOKUP(B3033,vlookup!$L$2:$L$10,1,0),"Yes","No"),"No")</f>
        <v>No</v>
      </c>
    </row>
    <row r="3034" spans="1:47" ht="14.45" customHeight="1" x14ac:dyDescent="0.25">
      <c r="A3034" t="s">
        <v>2025</v>
      </c>
      <c r="B3034" s="31" t="s">
        <v>2026</v>
      </c>
      <c r="C3034">
        <v>3</v>
      </c>
      <c r="D3034">
        <v>1</v>
      </c>
      <c r="E3034" t="s">
        <v>382</v>
      </c>
      <c r="F3034" t="s">
        <v>238</v>
      </c>
      <c r="G3034" t="s">
        <v>922</v>
      </c>
      <c r="H3034" t="s">
        <v>926</v>
      </c>
      <c r="I3034">
        <v>211979</v>
      </c>
      <c r="J3034" s="19">
        <v>42399</v>
      </c>
      <c r="K3034" s="19">
        <v>42429</v>
      </c>
      <c r="L3034">
        <v>201602</v>
      </c>
      <c r="M3034" s="19">
        <v>42401</v>
      </c>
      <c r="N3034">
        <v>24616</v>
      </c>
      <c r="O3034" t="s">
        <v>1076</v>
      </c>
      <c r="P3034" t="s">
        <v>1116</v>
      </c>
      <c r="Q3034" t="s">
        <v>925</v>
      </c>
      <c r="R3034" t="s">
        <v>2027</v>
      </c>
      <c r="S3034" s="19">
        <v>42527</v>
      </c>
      <c r="T3034">
        <v>211979</v>
      </c>
      <c r="U3034" t="s">
        <v>357</v>
      </c>
      <c r="V3034" s="19">
        <v>42586</v>
      </c>
      <c r="W3034" t="s">
        <v>628</v>
      </c>
      <c r="X3034" t="s">
        <v>24</v>
      </c>
      <c r="Y3034" t="s">
        <v>629</v>
      </c>
      <c r="Z3034" t="s">
        <v>14</v>
      </c>
      <c r="AA3034" s="29">
        <v>-96.08</v>
      </c>
      <c r="AB3034">
        <v>0</v>
      </c>
      <c r="AC3034">
        <f t="shared" si="576"/>
        <v>2016</v>
      </c>
      <c r="AD3034">
        <f t="shared" si="577"/>
        <v>8</v>
      </c>
      <c r="AE3034">
        <f t="shared" si="578"/>
        <v>2016</v>
      </c>
      <c r="AF3034">
        <f t="shared" si="579"/>
        <v>1</v>
      </c>
      <c r="AG3034" t="str">
        <f>VLOOKUP(F3034,vlookup!$A$2:$E$660,2,0)</f>
        <v>Retained</v>
      </c>
      <c r="AH3034" t="str">
        <f>VLOOKUP(F3034,vlookup!$A$2:$E$660,3,0)</f>
        <v>Service Contract</v>
      </c>
      <c r="AI3034" t="str">
        <f>VLOOKUP(F3034,vlookup!$A$2:$E$660,4,0)</f>
        <v>Used Car Programs</v>
      </c>
      <c r="AJ3034" t="str">
        <f>VLOOKUP(F3034,vlookup!$A$2:$E$660,5,0)</f>
        <v>High Mileage</v>
      </c>
      <c r="AL3034">
        <f t="shared" si="580"/>
        <v>29</v>
      </c>
      <c r="AM3034">
        <f t="shared" si="581"/>
        <v>184</v>
      </c>
      <c r="AN3034" t="str">
        <f t="shared" si="582"/>
        <v/>
      </c>
      <c r="AO3034" t="str">
        <f t="shared" si="583"/>
        <v/>
      </c>
      <c r="AP3034" t="str">
        <f t="shared" si="584"/>
        <v/>
      </c>
      <c r="AQ3034" t="str">
        <f t="shared" si="585"/>
        <v/>
      </c>
      <c r="AR3034">
        <f t="shared" si="586"/>
        <v>-96.08</v>
      </c>
      <c r="AS3034" t="str">
        <f t="shared" si="587"/>
        <v>7J566471A6Y-3</v>
      </c>
      <c r="AT3034" t="str">
        <f>IFERROR(IF(VLOOKUP(Y3034,vlookup!$I$2:$J$9,1,0)=Y3034,VLOOKUP(Y3034,vlookup!$I$2:$J$9,2,0),PROPER(Y3034)),PROPER(Y3034))</f>
        <v>Towing &amp; Roadside</v>
      </c>
      <c r="AU3034" t="str">
        <f>IFERROR(IF(B3034=VLOOKUP(B3034,vlookup!$L$2:$L$10,1,0),"Yes","No"),"No")</f>
        <v>No</v>
      </c>
    </row>
    <row r="3035" spans="1:47" ht="14.45" customHeight="1" x14ac:dyDescent="0.25">
      <c r="A3035" t="s">
        <v>2025</v>
      </c>
      <c r="B3035" s="31" t="s">
        <v>2026</v>
      </c>
      <c r="C3035">
        <v>4</v>
      </c>
      <c r="D3035">
        <v>1</v>
      </c>
      <c r="E3035" t="s">
        <v>382</v>
      </c>
      <c r="F3035" t="s">
        <v>238</v>
      </c>
      <c r="G3035" t="s">
        <v>922</v>
      </c>
      <c r="H3035" t="s">
        <v>926</v>
      </c>
      <c r="I3035">
        <v>211979</v>
      </c>
      <c r="J3035" s="19">
        <v>42399</v>
      </c>
      <c r="K3035" s="19">
        <v>42429</v>
      </c>
      <c r="L3035">
        <v>201602</v>
      </c>
      <c r="M3035" s="19">
        <v>42401</v>
      </c>
      <c r="N3035">
        <v>24616</v>
      </c>
      <c r="O3035" t="s">
        <v>1076</v>
      </c>
      <c r="P3035" t="s">
        <v>1116</v>
      </c>
      <c r="Q3035" t="s">
        <v>925</v>
      </c>
      <c r="R3035" t="s">
        <v>2028</v>
      </c>
      <c r="S3035" s="19">
        <v>42556</v>
      </c>
      <c r="T3035">
        <v>211979</v>
      </c>
      <c r="U3035" t="s">
        <v>357</v>
      </c>
      <c r="V3035" s="19">
        <v>42608</v>
      </c>
      <c r="W3035" t="s">
        <v>628</v>
      </c>
      <c r="X3035" t="s">
        <v>24</v>
      </c>
      <c r="Y3035" t="s">
        <v>629</v>
      </c>
      <c r="Z3035" t="s">
        <v>14</v>
      </c>
      <c r="AA3035" s="29">
        <v>-95</v>
      </c>
      <c r="AB3035">
        <v>0</v>
      </c>
      <c r="AC3035">
        <f t="shared" si="576"/>
        <v>2016</v>
      </c>
      <c r="AD3035">
        <f t="shared" si="577"/>
        <v>8</v>
      </c>
      <c r="AE3035">
        <f t="shared" si="578"/>
        <v>2016</v>
      </c>
      <c r="AF3035">
        <f t="shared" si="579"/>
        <v>1</v>
      </c>
      <c r="AG3035" t="str">
        <f>VLOOKUP(F3035,vlookup!$A$2:$E$660,2,0)</f>
        <v>Retained</v>
      </c>
      <c r="AH3035" t="str">
        <f>VLOOKUP(F3035,vlookup!$A$2:$E$660,3,0)</f>
        <v>Service Contract</v>
      </c>
      <c r="AI3035" t="str">
        <f>VLOOKUP(F3035,vlookup!$A$2:$E$660,4,0)</f>
        <v>Used Car Programs</v>
      </c>
      <c r="AJ3035" t="str">
        <f>VLOOKUP(F3035,vlookup!$A$2:$E$660,5,0)</f>
        <v>High Mileage</v>
      </c>
      <c r="AL3035">
        <f t="shared" si="580"/>
        <v>29</v>
      </c>
      <c r="AM3035">
        <f t="shared" si="581"/>
        <v>206</v>
      </c>
      <c r="AN3035" t="str">
        <f t="shared" si="582"/>
        <v/>
      </c>
      <c r="AO3035" t="str">
        <f t="shared" si="583"/>
        <v/>
      </c>
      <c r="AP3035" t="str">
        <f t="shared" si="584"/>
        <v/>
      </c>
      <c r="AQ3035" t="str">
        <f t="shared" si="585"/>
        <v/>
      </c>
      <c r="AR3035">
        <f t="shared" si="586"/>
        <v>-95</v>
      </c>
      <c r="AS3035" t="str">
        <f t="shared" si="587"/>
        <v>7J566471A6Y-4</v>
      </c>
      <c r="AT3035" t="str">
        <f>IFERROR(IF(VLOOKUP(Y3035,vlookup!$I$2:$J$9,1,0)=Y3035,VLOOKUP(Y3035,vlookup!$I$2:$J$9,2,0),PROPER(Y3035)),PROPER(Y3035))</f>
        <v>Towing &amp; Roadside</v>
      </c>
      <c r="AU3035" t="str">
        <f>IFERROR(IF(B3035=VLOOKUP(B3035,vlookup!$L$2:$L$10,1,0),"Yes","No"),"No")</f>
        <v>No</v>
      </c>
    </row>
    <row r="3036" spans="1:47" ht="14.45" customHeight="1" x14ac:dyDescent="0.25">
      <c r="A3036" t="s">
        <v>2029</v>
      </c>
      <c r="B3036" s="31" t="s">
        <v>2030</v>
      </c>
      <c r="C3036">
        <v>1</v>
      </c>
      <c r="D3036">
        <v>2</v>
      </c>
      <c r="E3036" t="s">
        <v>382</v>
      </c>
      <c r="F3036" t="s">
        <v>60</v>
      </c>
      <c r="G3036" t="s">
        <v>922</v>
      </c>
      <c r="H3036" t="s">
        <v>926</v>
      </c>
      <c r="I3036">
        <v>112298</v>
      </c>
      <c r="J3036" s="19">
        <v>41332</v>
      </c>
      <c r="K3036" s="19">
        <v>41362</v>
      </c>
      <c r="L3036">
        <v>201303</v>
      </c>
      <c r="M3036" s="19">
        <v>41334</v>
      </c>
      <c r="N3036">
        <v>24616</v>
      </c>
      <c r="O3036" t="s">
        <v>1076</v>
      </c>
      <c r="P3036" t="s">
        <v>1116</v>
      </c>
      <c r="Q3036" t="s">
        <v>925</v>
      </c>
      <c r="R3036" t="s">
        <v>2031</v>
      </c>
      <c r="S3036" s="19">
        <v>41377</v>
      </c>
      <c r="T3036">
        <v>114607</v>
      </c>
      <c r="U3036" t="s">
        <v>357</v>
      </c>
      <c r="V3036" s="19">
        <v>41516</v>
      </c>
      <c r="W3036" t="s">
        <v>628</v>
      </c>
      <c r="X3036" t="s">
        <v>24</v>
      </c>
      <c r="Y3036" t="s">
        <v>629</v>
      </c>
      <c r="Z3036" t="s">
        <v>14</v>
      </c>
      <c r="AA3036" s="29">
        <v>-98.1</v>
      </c>
      <c r="AB3036">
        <v>0</v>
      </c>
      <c r="AC3036">
        <f t="shared" si="576"/>
        <v>2013</v>
      </c>
      <c r="AD3036">
        <f t="shared" si="577"/>
        <v>8</v>
      </c>
      <c r="AE3036">
        <f t="shared" si="578"/>
        <v>2013</v>
      </c>
      <c r="AF3036">
        <f t="shared" si="579"/>
        <v>2</v>
      </c>
      <c r="AG3036" t="str">
        <f>VLOOKUP(F3036,vlookup!$A$2:$E$660,2,0)</f>
        <v>Retained</v>
      </c>
      <c r="AH3036" t="str">
        <f>VLOOKUP(F3036,vlookup!$A$2:$E$660,3,0)</f>
        <v>Service Contract</v>
      </c>
      <c r="AI3036" t="str">
        <f>VLOOKUP(F3036,vlookup!$A$2:$E$660,4,0)</f>
        <v>Used Car Programs</v>
      </c>
      <c r="AJ3036" t="str">
        <f>VLOOKUP(F3036,vlookup!$A$2:$E$660,5,0)</f>
        <v>High Mileage</v>
      </c>
      <c r="AL3036">
        <f t="shared" si="580"/>
        <v>32</v>
      </c>
      <c r="AM3036">
        <f t="shared" si="581"/>
        <v>183</v>
      </c>
      <c r="AN3036">
        <f t="shared" si="582"/>
        <v>2309</v>
      </c>
      <c r="AO3036" t="str">
        <f t="shared" si="583"/>
        <v/>
      </c>
      <c r="AP3036" t="str">
        <f t="shared" si="584"/>
        <v/>
      </c>
      <c r="AQ3036" t="str">
        <f t="shared" si="585"/>
        <v/>
      </c>
      <c r="AR3036">
        <f t="shared" si="586"/>
        <v>-98.1</v>
      </c>
      <c r="AS3036" t="str">
        <f t="shared" si="587"/>
        <v>7J539947B3Y-1</v>
      </c>
      <c r="AT3036" t="str">
        <f>IFERROR(IF(VLOOKUP(Y3036,vlookup!$I$2:$J$9,1,0)=Y3036,VLOOKUP(Y3036,vlookup!$I$2:$J$9,2,0),PROPER(Y3036)),PROPER(Y3036))</f>
        <v>Towing &amp; Roadside</v>
      </c>
      <c r="AU3036" t="str">
        <f>IFERROR(IF(B3036=VLOOKUP(B3036,vlookup!$L$2:$L$10,1,0),"Yes","No"),"No")</f>
        <v>No</v>
      </c>
    </row>
    <row r="3037" spans="1:47" ht="14.45" customHeight="1" x14ac:dyDescent="0.25">
      <c r="A3037" t="s">
        <v>1221</v>
      </c>
      <c r="B3037" s="31" t="s">
        <v>3581</v>
      </c>
      <c r="C3037">
        <v>2</v>
      </c>
      <c r="D3037">
        <v>1</v>
      </c>
      <c r="E3037" t="s">
        <v>382</v>
      </c>
      <c r="F3037" t="s">
        <v>205</v>
      </c>
      <c r="G3037" t="s">
        <v>922</v>
      </c>
      <c r="H3037" t="s">
        <v>926</v>
      </c>
      <c r="I3037">
        <v>124190</v>
      </c>
      <c r="J3037" s="19">
        <v>41902</v>
      </c>
      <c r="K3037" s="19">
        <v>41943</v>
      </c>
      <c r="L3037">
        <v>201410</v>
      </c>
      <c r="M3037" s="19">
        <v>41913</v>
      </c>
      <c r="N3037">
        <v>24617</v>
      </c>
      <c r="O3037" t="s">
        <v>1070</v>
      </c>
      <c r="P3037" t="s">
        <v>1116</v>
      </c>
      <c r="Q3037" t="s">
        <v>925</v>
      </c>
      <c r="R3037" t="s">
        <v>2032</v>
      </c>
      <c r="S3037" s="19">
        <v>41955</v>
      </c>
      <c r="T3037">
        <v>124190</v>
      </c>
      <c r="U3037" t="s">
        <v>357</v>
      </c>
      <c r="V3037" s="19">
        <v>42010</v>
      </c>
      <c r="W3037" t="s">
        <v>628</v>
      </c>
      <c r="X3037" t="s">
        <v>24</v>
      </c>
      <c r="Y3037" t="s">
        <v>629</v>
      </c>
      <c r="Z3037" t="s">
        <v>14</v>
      </c>
      <c r="AA3037" s="29">
        <v>-11</v>
      </c>
      <c r="AB3037">
        <v>0</v>
      </c>
      <c r="AC3037">
        <f t="shared" si="576"/>
        <v>2015</v>
      </c>
      <c r="AD3037">
        <f t="shared" si="577"/>
        <v>1</v>
      </c>
      <c r="AE3037">
        <f t="shared" si="578"/>
        <v>2014</v>
      </c>
      <c r="AF3037">
        <f t="shared" si="579"/>
        <v>9</v>
      </c>
      <c r="AG3037" t="str">
        <f>VLOOKUP(F3037,vlookup!$A$2:$E$660,2,0)</f>
        <v>Retained</v>
      </c>
      <c r="AH3037" t="str">
        <f>VLOOKUP(F3037,vlookup!$A$2:$E$660,3,0)</f>
        <v>Service Contract</v>
      </c>
      <c r="AI3037" t="str">
        <f>VLOOKUP(F3037,vlookup!$A$2:$E$660,4,0)</f>
        <v>Used Car Programs</v>
      </c>
      <c r="AJ3037" t="str">
        <f>VLOOKUP(F3037,vlookup!$A$2:$E$660,5,0)</f>
        <v>High Mileage</v>
      </c>
      <c r="AL3037">
        <f t="shared" si="580"/>
        <v>41</v>
      </c>
      <c r="AM3037">
        <f t="shared" si="581"/>
        <v>106</v>
      </c>
      <c r="AN3037" t="str">
        <f t="shared" si="582"/>
        <v/>
      </c>
      <c r="AO3037" t="str">
        <f t="shared" si="583"/>
        <v/>
      </c>
      <c r="AP3037" t="str">
        <f t="shared" si="584"/>
        <v/>
      </c>
      <c r="AQ3037" t="str">
        <f t="shared" si="585"/>
        <v/>
      </c>
      <c r="AR3037">
        <f t="shared" si="586"/>
        <v>-11</v>
      </c>
      <c r="AS3037" t="str">
        <f t="shared" si="587"/>
        <v>102109037-2</v>
      </c>
      <c r="AT3037" t="str">
        <f>IFERROR(IF(VLOOKUP(Y3037,vlookup!$I$2:$J$9,1,0)=Y3037,VLOOKUP(Y3037,vlookup!$I$2:$J$9,2,0),PROPER(Y3037)),PROPER(Y3037))</f>
        <v>Towing &amp; Roadside</v>
      </c>
      <c r="AU3037" t="str">
        <f>IFERROR(IF(B3037=VLOOKUP(B3037,vlookup!$L$2:$L$10,1,0),"Yes","No"),"No")</f>
        <v>No</v>
      </c>
    </row>
    <row r="3038" spans="1:47" ht="14.45" customHeight="1" x14ac:dyDescent="0.25">
      <c r="A3038" t="s">
        <v>2033</v>
      </c>
      <c r="B3038" s="31" t="s">
        <v>2034</v>
      </c>
      <c r="C3038">
        <v>2</v>
      </c>
      <c r="D3038">
        <v>1</v>
      </c>
      <c r="E3038" t="s">
        <v>382</v>
      </c>
      <c r="F3038" t="s">
        <v>205</v>
      </c>
      <c r="G3038" t="s">
        <v>922</v>
      </c>
      <c r="H3038" t="s">
        <v>926</v>
      </c>
      <c r="I3038">
        <v>88575</v>
      </c>
      <c r="J3038" s="19">
        <v>42034</v>
      </c>
      <c r="K3038" s="19">
        <v>42061</v>
      </c>
      <c r="L3038">
        <v>201502</v>
      </c>
      <c r="M3038" s="19">
        <v>42036</v>
      </c>
      <c r="N3038">
        <v>24616</v>
      </c>
      <c r="O3038" t="s">
        <v>1076</v>
      </c>
      <c r="P3038" t="s">
        <v>1116</v>
      </c>
      <c r="Q3038" t="s">
        <v>925</v>
      </c>
      <c r="R3038" t="s">
        <v>2035</v>
      </c>
      <c r="S3038" s="19">
        <v>42091</v>
      </c>
      <c r="T3038">
        <v>88575</v>
      </c>
      <c r="U3038" t="s">
        <v>357</v>
      </c>
      <c r="V3038" s="19">
        <v>42130</v>
      </c>
      <c r="W3038" t="s">
        <v>628</v>
      </c>
      <c r="X3038" t="s">
        <v>24</v>
      </c>
      <c r="Y3038" t="s">
        <v>629</v>
      </c>
      <c r="Z3038" t="s">
        <v>14</v>
      </c>
      <c r="AA3038" s="29">
        <v>-40.04</v>
      </c>
      <c r="AB3038">
        <v>0</v>
      </c>
      <c r="AC3038">
        <f t="shared" si="576"/>
        <v>2015</v>
      </c>
      <c r="AD3038">
        <f t="shared" si="577"/>
        <v>5</v>
      </c>
      <c r="AE3038">
        <f t="shared" si="578"/>
        <v>2015</v>
      </c>
      <c r="AF3038">
        <f t="shared" si="579"/>
        <v>1</v>
      </c>
      <c r="AG3038" t="str">
        <f>VLOOKUP(F3038,vlookup!$A$2:$E$660,2,0)</f>
        <v>Retained</v>
      </c>
      <c r="AH3038" t="str">
        <f>VLOOKUP(F3038,vlookup!$A$2:$E$660,3,0)</f>
        <v>Service Contract</v>
      </c>
      <c r="AI3038" t="str">
        <f>VLOOKUP(F3038,vlookup!$A$2:$E$660,4,0)</f>
        <v>Used Car Programs</v>
      </c>
      <c r="AJ3038" t="str">
        <f>VLOOKUP(F3038,vlookup!$A$2:$E$660,5,0)</f>
        <v>High Mileage</v>
      </c>
      <c r="AL3038">
        <f t="shared" si="580"/>
        <v>26</v>
      </c>
      <c r="AM3038">
        <f t="shared" si="581"/>
        <v>96</v>
      </c>
      <c r="AN3038" t="str">
        <f t="shared" si="582"/>
        <v/>
      </c>
      <c r="AO3038" t="str">
        <f t="shared" si="583"/>
        <v/>
      </c>
      <c r="AP3038" t="str">
        <f t="shared" si="584"/>
        <v/>
      </c>
      <c r="AQ3038" t="str">
        <f t="shared" si="585"/>
        <v/>
      </c>
      <c r="AR3038">
        <f t="shared" si="586"/>
        <v>-40.04</v>
      </c>
      <c r="AS3038" t="str">
        <f t="shared" si="587"/>
        <v>7J592969A5-2</v>
      </c>
      <c r="AT3038" t="str">
        <f>IFERROR(IF(VLOOKUP(Y3038,vlookup!$I$2:$J$9,1,0)=Y3038,VLOOKUP(Y3038,vlookup!$I$2:$J$9,2,0),PROPER(Y3038)),PROPER(Y3038))</f>
        <v>Towing &amp; Roadside</v>
      </c>
      <c r="AU3038" t="str">
        <f>IFERROR(IF(B3038=VLOOKUP(B3038,vlookup!$L$2:$L$10,1,0),"Yes","No"),"No")</f>
        <v>No</v>
      </c>
    </row>
    <row r="3039" spans="1:47" ht="14.45" customHeight="1" x14ac:dyDescent="0.25">
      <c r="A3039" t="s">
        <v>2039</v>
      </c>
      <c r="B3039" s="31" t="s">
        <v>2040</v>
      </c>
      <c r="C3039">
        <v>1</v>
      </c>
      <c r="D3039">
        <v>1</v>
      </c>
      <c r="E3039" t="s">
        <v>382</v>
      </c>
      <c r="F3039" t="s">
        <v>60</v>
      </c>
      <c r="G3039" t="s">
        <v>388</v>
      </c>
      <c r="H3039" t="s">
        <v>928</v>
      </c>
      <c r="I3039">
        <v>119073</v>
      </c>
      <c r="J3039" s="19">
        <v>41155</v>
      </c>
      <c r="K3039" s="19">
        <v>41180</v>
      </c>
      <c r="L3039">
        <v>201209</v>
      </c>
      <c r="M3039" s="19">
        <v>41153</v>
      </c>
      <c r="N3039">
        <v>24616</v>
      </c>
      <c r="O3039" t="s">
        <v>1076</v>
      </c>
      <c r="P3039" t="s">
        <v>1116</v>
      </c>
      <c r="Q3039" t="s">
        <v>925</v>
      </c>
      <c r="R3039" t="s">
        <v>2041</v>
      </c>
      <c r="S3039" s="19">
        <v>41163</v>
      </c>
      <c r="T3039">
        <v>119250</v>
      </c>
      <c r="U3039" t="s">
        <v>357</v>
      </c>
      <c r="V3039" s="19">
        <v>41250</v>
      </c>
      <c r="W3039" t="s">
        <v>628</v>
      </c>
      <c r="X3039" t="s">
        <v>24</v>
      </c>
      <c r="Y3039" t="s">
        <v>629</v>
      </c>
      <c r="Z3039" t="s">
        <v>14</v>
      </c>
      <c r="AA3039" s="29">
        <v>-124.02</v>
      </c>
      <c r="AB3039">
        <v>0</v>
      </c>
      <c r="AC3039">
        <f t="shared" si="576"/>
        <v>2012</v>
      </c>
      <c r="AD3039">
        <f t="shared" si="577"/>
        <v>12</v>
      </c>
      <c r="AE3039">
        <f t="shared" si="578"/>
        <v>2012</v>
      </c>
      <c r="AF3039">
        <f t="shared" si="579"/>
        <v>9</v>
      </c>
      <c r="AG3039" t="str">
        <f>VLOOKUP(F3039,vlookup!$A$2:$E$660,2,0)</f>
        <v>Retained</v>
      </c>
      <c r="AH3039" t="str">
        <f>VLOOKUP(F3039,vlookup!$A$2:$E$660,3,0)</f>
        <v>Service Contract</v>
      </c>
      <c r="AI3039" t="str">
        <f>VLOOKUP(F3039,vlookup!$A$2:$E$660,4,0)</f>
        <v>Used Car Programs</v>
      </c>
      <c r="AJ3039" t="str">
        <f>VLOOKUP(F3039,vlookup!$A$2:$E$660,5,0)</f>
        <v>High Mileage</v>
      </c>
      <c r="AL3039">
        <f t="shared" si="580"/>
        <v>25</v>
      </c>
      <c r="AM3039">
        <f t="shared" si="581"/>
        <v>94</v>
      </c>
      <c r="AN3039">
        <f t="shared" si="582"/>
        <v>177</v>
      </c>
      <c r="AO3039" t="str">
        <f t="shared" si="583"/>
        <v/>
      </c>
      <c r="AP3039" t="str">
        <f t="shared" si="584"/>
        <v/>
      </c>
      <c r="AQ3039" t="str">
        <f t="shared" si="585"/>
        <v/>
      </c>
      <c r="AR3039">
        <f t="shared" si="586"/>
        <v>-124.02</v>
      </c>
      <c r="AS3039" t="str">
        <f t="shared" si="587"/>
        <v>6W116477I2Y-1</v>
      </c>
      <c r="AT3039" t="str">
        <f>IFERROR(IF(VLOOKUP(Y3039,vlookup!$I$2:$J$9,1,0)=Y3039,VLOOKUP(Y3039,vlookup!$I$2:$J$9,2,0),PROPER(Y3039)),PROPER(Y3039))</f>
        <v>Towing &amp; Roadside</v>
      </c>
      <c r="AU3039" t="str">
        <f>IFERROR(IF(B3039=VLOOKUP(B3039,vlookup!$L$2:$L$10,1,0),"Yes","No"),"No")</f>
        <v>No</v>
      </c>
    </row>
    <row r="3040" spans="1:47" ht="14.45" customHeight="1" x14ac:dyDescent="0.25">
      <c r="A3040" t="s">
        <v>2042</v>
      </c>
      <c r="B3040" s="31" t="s">
        <v>2043</v>
      </c>
      <c r="C3040">
        <v>1</v>
      </c>
      <c r="D3040">
        <v>1</v>
      </c>
      <c r="E3040" t="s">
        <v>382</v>
      </c>
      <c r="F3040" t="s">
        <v>60</v>
      </c>
      <c r="G3040" t="s">
        <v>388</v>
      </c>
      <c r="H3040" t="s">
        <v>928</v>
      </c>
      <c r="I3040">
        <v>147221</v>
      </c>
      <c r="J3040" s="19">
        <v>41202</v>
      </c>
      <c r="K3040" s="19">
        <v>41226</v>
      </c>
      <c r="L3040">
        <v>201211</v>
      </c>
      <c r="M3040" s="19">
        <v>41214</v>
      </c>
      <c r="N3040">
        <v>24616</v>
      </c>
      <c r="O3040" t="s">
        <v>1076</v>
      </c>
      <c r="P3040" t="s">
        <v>1116</v>
      </c>
      <c r="Q3040" t="s">
        <v>925</v>
      </c>
      <c r="R3040" t="s">
        <v>2044</v>
      </c>
      <c r="S3040" s="19">
        <v>41288</v>
      </c>
      <c r="T3040">
        <v>150000</v>
      </c>
      <c r="U3040" t="s">
        <v>357</v>
      </c>
      <c r="V3040" s="19">
        <v>41415</v>
      </c>
      <c r="W3040" t="s">
        <v>628</v>
      </c>
      <c r="X3040" t="s">
        <v>24</v>
      </c>
      <c r="Y3040" t="s">
        <v>629</v>
      </c>
      <c r="Z3040" t="s">
        <v>14</v>
      </c>
      <c r="AA3040" s="29">
        <v>-118.56</v>
      </c>
      <c r="AB3040">
        <v>0</v>
      </c>
      <c r="AC3040">
        <f t="shared" si="576"/>
        <v>2013</v>
      </c>
      <c r="AD3040">
        <f t="shared" si="577"/>
        <v>5</v>
      </c>
      <c r="AE3040">
        <f t="shared" si="578"/>
        <v>2012</v>
      </c>
      <c r="AF3040">
        <f t="shared" si="579"/>
        <v>10</v>
      </c>
      <c r="AG3040" t="str">
        <f>VLOOKUP(F3040,vlookup!$A$2:$E$660,2,0)</f>
        <v>Retained</v>
      </c>
      <c r="AH3040" t="str">
        <f>VLOOKUP(F3040,vlookup!$A$2:$E$660,3,0)</f>
        <v>Service Contract</v>
      </c>
      <c r="AI3040" t="str">
        <f>VLOOKUP(F3040,vlookup!$A$2:$E$660,4,0)</f>
        <v>Used Car Programs</v>
      </c>
      <c r="AJ3040" t="str">
        <f>VLOOKUP(F3040,vlookup!$A$2:$E$660,5,0)</f>
        <v>High Mileage</v>
      </c>
      <c r="AL3040">
        <f t="shared" si="580"/>
        <v>23</v>
      </c>
      <c r="AM3040">
        <f t="shared" si="581"/>
        <v>211</v>
      </c>
      <c r="AN3040">
        <f t="shared" si="582"/>
        <v>2779</v>
      </c>
      <c r="AO3040" t="str">
        <f t="shared" si="583"/>
        <v/>
      </c>
      <c r="AP3040" t="str">
        <f t="shared" si="584"/>
        <v/>
      </c>
      <c r="AQ3040" t="str">
        <f t="shared" si="585"/>
        <v/>
      </c>
      <c r="AR3040">
        <f t="shared" si="586"/>
        <v>-118.56</v>
      </c>
      <c r="AS3040" t="str">
        <f t="shared" si="587"/>
        <v>6W226720J2Y-1</v>
      </c>
      <c r="AT3040" t="str">
        <f>IFERROR(IF(VLOOKUP(Y3040,vlookup!$I$2:$J$9,1,0)=Y3040,VLOOKUP(Y3040,vlookup!$I$2:$J$9,2,0),PROPER(Y3040)),PROPER(Y3040))</f>
        <v>Towing &amp; Roadside</v>
      </c>
      <c r="AU3040" t="str">
        <f>IFERROR(IF(B3040=VLOOKUP(B3040,vlookup!$L$2:$L$10,1,0),"Yes","No"),"No")</f>
        <v>No</v>
      </c>
    </row>
    <row r="3041" spans="1:47" ht="14.45" customHeight="1" x14ac:dyDescent="0.25">
      <c r="A3041" t="s">
        <v>2042</v>
      </c>
      <c r="B3041" s="31" t="s">
        <v>2043</v>
      </c>
      <c r="C3041">
        <v>2</v>
      </c>
      <c r="D3041">
        <v>1</v>
      </c>
      <c r="E3041" t="s">
        <v>382</v>
      </c>
      <c r="F3041" t="s">
        <v>60</v>
      </c>
      <c r="G3041" t="s">
        <v>388</v>
      </c>
      <c r="H3041" t="s">
        <v>928</v>
      </c>
      <c r="I3041">
        <v>147221</v>
      </c>
      <c r="J3041" s="19">
        <v>41202</v>
      </c>
      <c r="K3041" s="19">
        <v>41226</v>
      </c>
      <c r="L3041">
        <v>201211</v>
      </c>
      <c r="M3041" s="19">
        <v>41214</v>
      </c>
      <c r="N3041">
        <v>24616</v>
      </c>
      <c r="O3041" t="s">
        <v>1076</v>
      </c>
      <c r="P3041" t="s">
        <v>1116</v>
      </c>
      <c r="Q3041" t="s">
        <v>925</v>
      </c>
      <c r="R3041" t="s">
        <v>2045</v>
      </c>
      <c r="S3041" s="19">
        <v>41356</v>
      </c>
      <c r="T3041">
        <v>152000</v>
      </c>
      <c r="U3041" t="s">
        <v>357</v>
      </c>
      <c r="V3041" s="19">
        <v>41472</v>
      </c>
      <c r="W3041" t="s">
        <v>628</v>
      </c>
      <c r="X3041" t="s">
        <v>24</v>
      </c>
      <c r="Y3041" t="s">
        <v>629</v>
      </c>
      <c r="Z3041" t="s">
        <v>14</v>
      </c>
      <c r="AA3041" s="29">
        <v>-40.04</v>
      </c>
      <c r="AB3041">
        <v>0</v>
      </c>
      <c r="AC3041">
        <f t="shared" si="576"/>
        <v>2013</v>
      </c>
      <c r="AD3041">
        <f t="shared" si="577"/>
        <v>7</v>
      </c>
      <c r="AE3041">
        <f t="shared" si="578"/>
        <v>2012</v>
      </c>
      <c r="AF3041">
        <f t="shared" si="579"/>
        <v>10</v>
      </c>
      <c r="AG3041" t="str">
        <f>VLOOKUP(F3041,vlookup!$A$2:$E$660,2,0)</f>
        <v>Retained</v>
      </c>
      <c r="AH3041" t="str">
        <f>VLOOKUP(F3041,vlookup!$A$2:$E$660,3,0)</f>
        <v>Service Contract</v>
      </c>
      <c r="AI3041" t="str">
        <f>VLOOKUP(F3041,vlookup!$A$2:$E$660,4,0)</f>
        <v>Used Car Programs</v>
      </c>
      <c r="AJ3041" t="str">
        <f>VLOOKUP(F3041,vlookup!$A$2:$E$660,5,0)</f>
        <v>High Mileage</v>
      </c>
      <c r="AL3041">
        <f t="shared" si="580"/>
        <v>23</v>
      </c>
      <c r="AM3041">
        <f t="shared" si="581"/>
        <v>267</v>
      </c>
      <c r="AN3041">
        <f t="shared" si="582"/>
        <v>4779</v>
      </c>
      <c r="AO3041" t="str">
        <f t="shared" si="583"/>
        <v/>
      </c>
      <c r="AP3041" t="str">
        <f t="shared" si="584"/>
        <v/>
      </c>
      <c r="AQ3041" t="str">
        <f t="shared" si="585"/>
        <v/>
      </c>
      <c r="AR3041">
        <f t="shared" si="586"/>
        <v>-40.04</v>
      </c>
      <c r="AS3041" t="str">
        <f t="shared" si="587"/>
        <v>6W226720J2Y-2</v>
      </c>
      <c r="AT3041" t="str">
        <f>IFERROR(IF(VLOOKUP(Y3041,vlookup!$I$2:$J$9,1,0)=Y3041,VLOOKUP(Y3041,vlookup!$I$2:$J$9,2,0),PROPER(Y3041)),PROPER(Y3041))</f>
        <v>Towing &amp; Roadside</v>
      </c>
      <c r="AU3041" t="str">
        <f>IFERROR(IF(B3041=VLOOKUP(B3041,vlookup!$L$2:$L$10,1,0),"Yes","No"),"No")</f>
        <v>No</v>
      </c>
    </row>
    <row r="3042" spans="1:47" ht="14.45" customHeight="1" x14ac:dyDescent="0.25">
      <c r="A3042" t="s">
        <v>2046</v>
      </c>
      <c r="B3042" s="31" t="s">
        <v>2047</v>
      </c>
      <c r="C3042">
        <v>1</v>
      </c>
      <c r="D3042">
        <v>1</v>
      </c>
      <c r="E3042" t="s">
        <v>571</v>
      </c>
      <c r="F3042" t="s">
        <v>60</v>
      </c>
      <c r="G3042" t="s">
        <v>388</v>
      </c>
      <c r="H3042" t="s">
        <v>3710</v>
      </c>
      <c r="I3042">
        <v>103556</v>
      </c>
      <c r="J3042" s="19">
        <v>41137</v>
      </c>
      <c r="K3042" s="19">
        <v>41152</v>
      </c>
      <c r="L3042">
        <v>201208</v>
      </c>
      <c r="M3042" s="19">
        <v>41122</v>
      </c>
      <c r="N3042">
        <v>24616</v>
      </c>
      <c r="O3042" t="s">
        <v>1076</v>
      </c>
      <c r="P3042" t="s">
        <v>1116</v>
      </c>
      <c r="Q3042" t="s">
        <v>925</v>
      </c>
      <c r="R3042" t="s">
        <v>2048</v>
      </c>
      <c r="S3042" s="19">
        <v>41165</v>
      </c>
      <c r="T3042">
        <v>104500</v>
      </c>
      <c r="U3042" t="s">
        <v>357</v>
      </c>
      <c r="V3042" s="19">
        <v>41250</v>
      </c>
      <c r="W3042" t="s">
        <v>628</v>
      </c>
      <c r="X3042" t="s">
        <v>24</v>
      </c>
      <c r="Y3042" t="s">
        <v>629</v>
      </c>
      <c r="Z3042" t="s">
        <v>14</v>
      </c>
      <c r="AA3042" s="29">
        <v>-124.02</v>
      </c>
      <c r="AB3042">
        <v>0</v>
      </c>
      <c r="AC3042">
        <f t="shared" si="576"/>
        <v>2012</v>
      </c>
      <c r="AD3042">
        <f t="shared" si="577"/>
        <v>12</v>
      </c>
      <c r="AE3042">
        <f t="shared" si="578"/>
        <v>2012</v>
      </c>
      <c r="AF3042">
        <f t="shared" si="579"/>
        <v>8</v>
      </c>
      <c r="AG3042" t="str">
        <f>VLOOKUP(F3042,vlookup!$A$2:$E$660,2,0)</f>
        <v>Retained</v>
      </c>
      <c r="AH3042" t="str">
        <f>VLOOKUP(F3042,vlookup!$A$2:$E$660,3,0)</f>
        <v>Service Contract</v>
      </c>
      <c r="AI3042" t="str">
        <f>VLOOKUP(F3042,vlookup!$A$2:$E$660,4,0)</f>
        <v>Used Car Programs</v>
      </c>
      <c r="AJ3042" t="str">
        <f>VLOOKUP(F3042,vlookup!$A$2:$E$660,5,0)</f>
        <v>High Mileage</v>
      </c>
      <c r="AL3042">
        <f t="shared" si="580"/>
        <v>15</v>
      </c>
      <c r="AM3042">
        <f t="shared" si="581"/>
        <v>111</v>
      </c>
      <c r="AN3042">
        <f t="shared" si="582"/>
        <v>944</v>
      </c>
      <c r="AO3042" t="str">
        <f t="shared" si="583"/>
        <v/>
      </c>
      <c r="AP3042" t="str">
        <f t="shared" si="584"/>
        <v/>
      </c>
      <c r="AQ3042" t="str">
        <f t="shared" si="585"/>
        <v/>
      </c>
      <c r="AR3042">
        <f t="shared" si="586"/>
        <v>-124.02</v>
      </c>
      <c r="AS3042" t="str">
        <f t="shared" si="587"/>
        <v>YF118653H2Y-1</v>
      </c>
      <c r="AT3042" t="str">
        <f>IFERROR(IF(VLOOKUP(Y3042,vlookup!$I$2:$J$9,1,0)=Y3042,VLOOKUP(Y3042,vlookup!$I$2:$J$9,2,0),PROPER(Y3042)),PROPER(Y3042))</f>
        <v>Towing &amp; Roadside</v>
      </c>
      <c r="AU3042" t="str">
        <f>IFERROR(IF(B3042=VLOOKUP(B3042,vlookup!$L$2:$L$10,1,0),"Yes","No"),"No")</f>
        <v>No</v>
      </c>
    </row>
    <row r="3043" spans="1:47" ht="14.45" customHeight="1" x14ac:dyDescent="0.25">
      <c r="A3043" t="s">
        <v>2049</v>
      </c>
      <c r="B3043" s="31" t="s">
        <v>2050</v>
      </c>
      <c r="C3043">
        <v>1</v>
      </c>
      <c r="D3043">
        <v>2</v>
      </c>
      <c r="E3043" t="s">
        <v>382</v>
      </c>
      <c r="F3043" t="s">
        <v>464</v>
      </c>
      <c r="G3043" t="s">
        <v>388</v>
      </c>
      <c r="H3043" t="s">
        <v>3728</v>
      </c>
      <c r="I3043">
        <v>46833</v>
      </c>
      <c r="J3043" s="19">
        <v>43465</v>
      </c>
      <c r="K3043" s="19">
        <v>43538</v>
      </c>
      <c r="L3043">
        <v>201903</v>
      </c>
      <c r="M3043" s="19">
        <v>43525</v>
      </c>
      <c r="N3043">
        <v>24616</v>
      </c>
      <c r="O3043" t="s">
        <v>1076</v>
      </c>
      <c r="P3043" t="s">
        <v>595</v>
      </c>
      <c r="Q3043" t="s">
        <v>378</v>
      </c>
      <c r="R3043">
        <v>271131310</v>
      </c>
      <c r="S3043" s="19">
        <v>44006</v>
      </c>
      <c r="T3043">
        <v>62929</v>
      </c>
      <c r="U3043" t="s">
        <v>356</v>
      </c>
      <c r="V3043" s="19">
        <v>44103</v>
      </c>
      <c r="W3043" t="s">
        <v>628</v>
      </c>
      <c r="X3043" t="s">
        <v>24</v>
      </c>
      <c r="Y3043" t="s">
        <v>629</v>
      </c>
      <c r="Z3043" t="s">
        <v>14</v>
      </c>
      <c r="AA3043" s="29">
        <v>-55.15</v>
      </c>
      <c r="AB3043">
        <v>0</v>
      </c>
      <c r="AC3043">
        <f t="shared" si="576"/>
        <v>2020</v>
      </c>
      <c r="AD3043">
        <f t="shared" si="577"/>
        <v>9</v>
      </c>
      <c r="AE3043">
        <f t="shared" si="578"/>
        <v>2018</v>
      </c>
      <c r="AF3043">
        <f t="shared" si="579"/>
        <v>12</v>
      </c>
      <c r="AG3043" t="str">
        <f>VLOOKUP(F3043,vlookup!$A$2:$E$660,2,0)</f>
        <v>Retained</v>
      </c>
      <c r="AH3043" t="str">
        <f>VLOOKUP(F3043,vlookup!$A$2:$E$660,3,0)</f>
        <v>Service Contract</v>
      </c>
      <c r="AI3043" t="str">
        <f>VLOOKUP(F3043,vlookup!$A$2:$E$660,4,0)</f>
        <v>Used Car Programs</v>
      </c>
      <c r="AJ3043" t="str">
        <f>VLOOKUP(F3043,vlookup!$A$2:$E$660,5,0)</f>
        <v>High Mileage</v>
      </c>
      <c r="AL3043">
        <f t="shared" si="580"/>
        <v>74</v>
      </c>
      <c r="AM3043">
        <f t="shared" si="581"/>
        <v>629</v>
      </c>
      <c r="AN3043">
        <f t="shared" si="582"/>
        <v>16096</v>
      </c>
      <c r="AO3043" t="str">
        <f t="shared" si="583"/>
        <v/>
      </c>
      <c r="AP3043" t="str">
        <f t="shared" si="584"/>
        <v/>
      </c>
      <c r="AQ3043" t="str">
        <f t="shared" si="585"/>
        <v/>
      </c>
      <c r="AR3043">
        <f t="shared" si="586"/>
        <v>-55.15</v>
      </c>
      <c r="AS3043" t="str">
        <f t="shared" si="587"/>
        <v>DG122100A9-1</v>
      </c>
      <c r="AT3043" t="str">
        <f>IFERROR(IF(VLOOKUP(Y3043,vlookup!$I$2:$J$9,1,0)=Y3043,VLOOKUP(Y3043,vlookup!$I$2:$J$9,2,0),PROPER(Y3043)),PROPER(Y3043))</f>
        <v>Towing &amp; Roadside</v>
      </c>
      <c r="AU3043" t="str">
        <f>IFERROR(IF(B3043=VLOOKUP(B3043,vlookup!$L$2:$L$10,1,0),"Yes","No"),"No")</f>
        <v>No</v>
      </c>
    </row>
    <row r="3044" spans="1:47" ht="14.45" customHeight="1" x14ac:dyDescent="0.25">
      <c r="A3044" t="s">
        <v>2051</v>
      </c>
      <c r="B3044" s="31" t="s">
        <v>2052</v>
      </c>
      <c r="C3044">
        <v>1</v>
      </c>
      <c r="D3044">
        <v>1</v>
      </c>
      <c r="E3044" t="s">
        <v>382</v>
      </c>
      <c r="F3044" t="s">
        <v>238</v>
      </c>
      <c r="G3044" t="s">
        <v>388</v>
      </c>
      <c r="H3044" t="s">
        <v>928</v>
      </c>
      <c r="I3044">
        <v>131096</v>
      </c>
      <c r="J3044" s="19">
        <v>42357</v>
      </c>
      <c r="K3044" s="19">
        <v>42400</v>
      </c>
      <c r="L3044">
        <v>201601</v>
      </c>
      <c r="M3044" s="19">
        <v>42370</v>
      </c>
      <c r="N3044">
        <v>24616</v>
      </c>
      <c r="O3044" t="s">
        <v>1076</v>
      </c>
      <c r="P3044" t="s">
        <v>1116</v>
      </c>
      <c r="Q3044" t="s">
        <v>925</v>
      </c>
      <c r="R3044" t="s">
        <v>2053</v>
      </c>
      <c r="S3044" s="19">
        <v>42457</v>
      </c>
      <c r="T3044">
        <v>131096</v>
      </c>
      <c r="U3044" t="s">
        <v>357</v>
      </c>
      <c r="V3044" s="19">
        <v>42499</v>
      </c>
      <c r="W3044" t="s">
        <v>628</v>
      </c>
      <c r="X3044" t="s">
        <v>24</v>
      </c>
      <c r="Y3044" t="s">
        <v>629</v>
      </c>
      <c r="Z3044" t="s">
        <v>14</v>
      </c>
      <c r="AA3044" s="29">
        <v>-74.75</v>
      </c>
      <c r="AB3044">
        <v>0</v>
      </c>
      <c r="AC3044">
        <f t="shared" si="576"/>
        <v>2016</v>
      </c>
      <c r="AD3044">
        <f t="shared" si="577"/>
        <v>5</v>
      </c>
      <c r="AE3044">
        <f t="shared" si="578"/>
        <v>2015</v>
      </c>
      <c r="AF3044">
        <f t="shared" si="579"/>
        <v>12</v>
      </c>
      <c r="AG3044" t="str">
        <f>VLOOKUP(F3044,vlookup!$A$2:$E$660,2,0)</f>
        <v>Retained</v>
      </c>
      <c r="AH3044" t="str">
        <f>VLOOKUP(F3044,vlookup!$A$2:$E$660,3,0)</f>
        <v>Service Contract</v>
      </c>
      <c r="AI3044" t="str">
        <f>VLOOKUP(F3044,vlookup!$A$2:$E$660,4,0)</f>
        <v>Used Car Programs</v>
      </c>
      <c r="AJ3044" t="str">
        <f>VLOOKUP(F3044,vlookup!$A$2:$E$660,5,0)</f>
        <v>High Mileage</v>
      </c>
      <c r="AL3044">
        <f t="shared" si="580"/>
        <v>42</v>
      </c>
      <c r="AM3044">
        <f t="shared" si="581"/>
        <v>140</v>
      </c>
      <c r="AN3044" t="str">
        <f t="shared" si="582"/>
        <v/>
      </c>
      <c r="AO3044" t="str">
        <f t="shared" si="583"/>
        <v/>
      </c>
      <c r="AP3044" t="str">
        <f t="shared" si="584"/>
        <v/>
      </c>
      <c r="AQ3044" t="str">
        <f t="shared" si="585"/>
        <v/>
      </c>
      <c r="AR3044">
        <f t="shared" si="586"/>
        <v>-74.75</v>
      </c>
      <c r="AS3044" t="str">
        <f t="shared" si="587"/>
        <v>8W138802L5Y-1</v>
      </c>
      <c r="AT3044" t="str">
        <f>IFERROR(IF(VLOOKUP(Y3044,vlookup!$I$2:$J$9,1,0)=Y3044,VLOOKUP(Y3044,vlookup!$I$2:$J$9,2,0),PROPER(Y3044)),PROPER(Y3044))</f>
        <v>Towing &amp; Roadside</v>
      </c>
      <c r="AU3044" t="str">
        <f>IFERROR(IF(B3044=VLOOKUP(B3044,vlookup!$L$2:$L$10,1,0),"Yes","No"),"No")</f>
        <v>No</v>
      </c>
    </row>
    <row r="3045" spans="1:47" ht="14.45" customHeight="1" x14ac:dyDescent="0.25">
      <c r="A3045" t="s">
        <v>1250</v>
      </c>
      <c r="B3045" s="31" t="s">
        <v>1251</v>
      </c>
      <c r="C3045">
        <v>2</v>
      </c>
      <c r="D3045">
        <v>2</v>
      </c>
      <c r="E3045" t="s">
        <v>382</v>
      </c>
      <c r="F3045" t="s">
        <v>464</v>
      </c>
      <c r="G3045" t="s">
        <v>388</v>
      </c>
      <c r="H3045" t="s">
        <v>949</v>
      </c>
      <c r="I3045">
        <v>112528</v>
      </c>
      <c r="J3045" s="19">
        <v>44465</v>
      </c>
      <c r="K3045" s="19">
        <v>44497</v>
      </c>
      <c r="L3045">
        <v>202110</v>
      </c>
      <c r="M3045" s="19">
        <v>44470</v>
      </c>
      <c r="N3045">
        <v>24616</v>
      </c>
      <c r="O3045" t="s">
        <v>1076</v>
      </c>
      <c r="P3045" t="s">
        <v>595</v>
      </c>
      <c r="Q3045" t="s">
        <v>378</v>
      </c>
      <c r="R3045">
        <v>495899686</v>
      </c>
      <c r="S3045" s="19">
        <v>44671</v>
      </c>
      <c r="T3045">
        <v>118000</v>
      </c>
      <c r="U3045" t="s">
        <v>357</v>
      </c>
      <c r="V3045" s="19">
        <v>44764</v>
      </c>
      <c r="W3045" t="s">
        <v>628</v>
      </c>
      <c r="X3045" t="s">
        <v>24</v>
      </c>
      <c r="Y3045" t="s">
        <v>629</v>
      </c>
      <c r="Z3045" t="s">
        <v>14</v>
      </c>
      <c r="AA3045" s="29">
        <v>-92.89</v>
      </c>
      <c r="AB3045">
        <v>0</v>
      </c>
      <c r="AC3045">
        <f t="shared" si="576"/>
        <v>2022</v>
      </c>
      <c r="AD3045">
        <f t="shared" si="577"/>
        <v>7</v>
      </c>
      <c r="AE3045">
        <f t="shared" si="578"/>
        <v>2021</v>
      </c>
      <c r="AF3045">
        <f t="shared" si="579"/>
        <v>9</v>
      </c>
      <c r="AG3045" t="str">
        <f>VLOOKUP(F3045,vlookup!$A$2:$E$660,2,0)</f>
        <v>Retained</v>
      </c>
      <c r="AH3045" t="str">
        <f>VLOOKUP(F3045,vlookup!$A$2:$E$660,3,0)</f>
        <v>Service Contract</v>
      </c>
      <c r="AI3045" t="str">
        <f>VLOOKUP(F3045,vlookup!$A$2:$E$660,4,0)</f>
        <v>Used Car Programs</v>
      </c>
      <c r="AJ3045" t="str">
        <f>VLOOKUP(F3045,vlookup!$A$2:$E$660,5,0)</f>
        <v>High Mileage</v>
      </c>
      <c r="AL3045">
        <f t="shared" si="580"/>
        <v>32</v>
      </c>
      <c r="AM3045">
        <f t="shared" si="581"/>
        <v>296</v>
      </c>
      <c r="AN3045">
        <f t="shared" si="582"/>
        <v>5472</v>
      </c>
      <c r="AO3045" t="str">
        <f t="shared" si="583"/>
        <v/>
      </c>
      <c r="AP3045" t="str">
        <f t="shared" si="584"/>
        <v/>
      </c>
      <c r="AQ3045" t="str">
        <f t="shared" si="585"/>
        <v/>
      </c>
      <c r="AR3045">
        <f t="shared" si="586"/>
        <v>-92.89</v>
      </c>
      <c r="AS3045" t="str">
        <f t="shared" si="587"/>
        <v>ZAGFUC89831I21-2</v>
      </c>
      <c r="AT3045" t="str">
        <f>IFERROR(IF(VLOOKUP(Y3045,vlookup!$I$2:$J$9,1,0)=Y3045,VLOOKUP(Y3045,vlookup!$I$2:$J$9,2,0),PROPER(Y3045)),PROPER(Y3045))</f>
        <v>Towing &amp; Roadside</v>
      </c>
      <c r="AU3045" t="str">
        <f>IFERROR(IF(B3045=VLOOKUP(B3045,vlookup!$L$2:$L$10,1,0),"Yes","No"),"No")</f>
        <v>No</v>
      </c>
    </row>
    <row r="3046" spans="1:47" ht="14.45" customHeight="1" x14ac:dyDescent="0.25">
      <c r="A3046" t="s">
        <v>3644</v>
      </c>
      <c r="B3046" s="31" t="s">
        <v>3645</v>
      </c>
      <c r="C3046">
        <v>2</v>
      </c>
      <c r="D3046">
        <v>2</v>
      </c>
      <c r="E3046" t="s">
        <v>382</v>
      </c>
      <c r="F3046" t="s">
        <v>464</v>
      </c>
      <c r="G3046" t="s">
        <v>388</v>
      </c>
      <c r="H3046" t="s">
        <v>949</v>
      </c>
      <c r="I3046">
        <v>115987</v>
      </c>
      <c r="J3046" s="19">
        <v>44874</v>
      </c>
      <c r="K3046" s="19">
        <v>44917</v>
      </c>
      <c r="L3046">
        <v>202212</v>
      </c>
      <c r="M3046" s="19">
        <v>44896</v>
      </c>
      <c r="N3046">
        <v>24616</v>
      </c>
      <c r="O3046" t="s">
        <v>1076</v>
      </c>
      <c r="P3046" t="s">
        <v>595</v>
      </c>
      <c r="Q3046" t="s">
        <v>378</v>
      </c>
      <c r="R3046">
        <v>61034806</v>
      </c>
      <c r="S3046" s="19">
        <v>45228</v>
      </c>
      <c r="T3046">
        <v>126311</v>
      </c>
      <c r="U3046" t="s">
        <v>357</v>
      </c>
      <c r="V3046" s="19">
        <v>45313</v>
      </c>
      <c r="W3046" t="s">
        <v>628</v>
      </c>
      <c r="X3046" t="s">
        <v>24</v>
      </c>
      <c r="Y3046" t="s">
        <v>629</v>
      </c>
      <c r="Z3046" t="s">
        <v>14</v>
      </c>
      <c r="AA3046" s="29">
        <v>-60.12</v>
      </c>
      <c r="AB3046">
        <v>0</v>
      </c>
      <c r="AC3046">
        <f t="shared" si="576"/>
        <v>2024</v>
      </c>
      <c r="AD3046">
        <f t="shared" si="577"/>
        <v>1</v>
      </c>
      <c r="AE3046">
        <f t="shared" si="578"/>
        <v>2022</v>
      </c>
      <c r="AF3046">
        <f t="shared" si="579"/>
        <v>11</v>
      </c>
      <c r="AG3046" t="str">
        <f>VLOOKUP(F3046,vlookup!$A$2:$E$660,2,0)</f>
        <v>Retained</v>
      </c>
      <c r="AH3046" t="str">
        <f>VLOOKUP(F3046,vlookup!$A$2:$E$660,3,0)</f>
        <v>Service Contract</v>
      </c>
      <c r="AI3046" t="str">
        <f>VLOOKUP(F3046,vlookup!$A$2:$E$660,4,0)</f>
        <v>Used Car Programs</v>
      </c>
      <c r="AJ3046" t="str">
        <f>VLOOKUP(F3046,vlookup!$A$2:$E$660,5,0)</f>
        <v>High Mileage</v>
      </c>
      <c r="AL3046">
        <f t="shared" si="580"/>
        <v>43</v>
      </c>
      <c r="AM3046">
        <f t="shared" si="581"/>
        <v>433</v>
      </c>
      <c r="AN3046">
        <f t="shared" si="582"/>
        <v>10324</v>
      </c>
      <c r="AO3046" t="str">
        <f t="shared" si="583"/>
        <v/>
      </c>
      <c r="AP3046" t="str">
        <f t="shared" si="584"/>
        <v/>
      </c>
      <c r="AQ3046" t="str">
        <f t="shared" si="585"/>
        <v/>
      </c>
      <c r="AR3046">
        <f t="shared" si="586"/>
        <v>-60.12</v>
      </c>
      <c r="AS3046" t="str">
        <f t="shared" si="587"/>
        <v>ZAGHUC68307K22-2</v>
      </c>
      <c r="AT3046" t="str">
        <f>IFERROR(IF(VLOOKUP(Y3046,vlookup!$I$2:$J$9,1,0)=Y3046,VLOOKUP(Y3046,vlookup!$I$2:$J$9,2,0),PROPER(Y3046)),PROPER(Y3046))</f>
        <v>Towing &amp; Roadside</v>
      </c>
      <c r="AU3046" t="str">
        <f>IFERROR(IF(B3046=VLOOKUP(B3046,vlookup!$L$2:$L$10,1,0),"Yes","No"),"No")</f>
        <v>No</v>
      </c>
    </row>
    <row r="3047" spans="1:47" ht="14.45" customHeight="1" x14ac:dyDescent="0.25">
      <c r="A3047" t="s">
        <v>2054</v>
      </c>
      <c r="B3047" s="31" t="s">
        <v>2055</v>
      </c>
      <c r="C3047">
        <v>2</v>
      </c>
      <c r="D3047">
        <v>1</v>
      </c>
      <c r="E3047" t="s">
        <v>382</v>
      </c>
      <c r="F3047" t="s">
        <v>60</v>
      </c>
      <c r="G3047" t="s">
        <v>388</v>
      </c>
      <c r="H3047" t="s">
        <v>929</v>
      </c>
      <c r="I3047">
        <v>144489</v>
      </c>
      <c r="J3047" s="19">
        <v>41491</v>
      </c>
      <c r="K3047" s="19">
        <v>41515</v>
      </c>
      <c r="L3047">
        <v>201308</v>
      </c>
      <c r="M3047" s="19">
        <v>41487</v>
      </c>
      <c r="N3047">
        <v>24616</v>
      </c>
      <c r="O3047" t="s">
        <v>1076</v>
      </c>
      <c r="P3047" t="s">
        <v>1116</v>
      </c>
      <c r="Q3047" t="s">
        <v>925</v>
      </c>
      <c r="R3047" t="s">
        <v>2056</v>
      </c>
      <c r="S3047" s="19">
        <v>41492</v>
      </c>
      <c r="T3047">
        <v>144489</v>
      </c>
      <c r="U3047" t="s">
        <v>357</v>
      </c>
      <c r="V3047" s="19">
        <v>41578</v>
      </c>
      <c r="W3047" t="s">
        <v>628</v>
      </c>
      <c r="X3047" t="s">
        <v>24</v>
      </c>
      <c r="Y3047" t="s">
        <v>629</v>
      </c>
      <c r="Z3047" t="s">
        <v>14</v>
      </c>
      <c r="AA3047" s="29">
        <v>-753.36</v>
      </c>
      <c r="AB3047">
        <v>0</v>
      </c>
      <c r="AC3047">
        <f t="shared" si="576"/>
        <v>2013</v>
      </c>
      <c r="AD3047">
        <f t="shared" si="577"/>
        <v>10</v>
      </c>
      <c r="AE3047">
        <f t="shared" si="578"/>
        <v>2013</v>
      </c>
      <c r="AF3047">
        <f t="shared" si="579"/>
        <v>8</v>
      </c>
      <c r="AG3047" t="str">
        <f>VLOOKUP(F3047,vlookup!$A$2:$E$660,2,0)</f>
        <v>Retained</v>
      </c>
      <c r="AH3047" t="str">
        <f>VLOOKUP(F3047,vlookup!$A$2:$E$660,3,0)</f>
        <v>Service Contract</v>
      </c>
      <c r="AI3047" t="str">
        <f>VLOOKUP(F3047,vlookup!$A$2:$E$660,4,0)</f>
        <v>Used Car Programs</v>
      </c>
      <c r="AJ3047" t="str">
        <f>VLOOKUP(F3047,vlookup!$A$2:$E$660,5,0)</f>
        <v>High Mileage</v>
      </c>
      <c r="AL3047">
        <f t="shared" si="580"/>
        <v>24</v>
      </c>
      <c r="AM3047">
        <f t="shared" si="581"/>
        <v>86</v>
      </c>
      <c r="AN3047" t="str">
        <f t="shared" si="582"/>
        <v/>
      </c>
      <c r="AO3047" t="str">
        <f t="shared" si="583"/>
        <v/>
      </c>
      <c r="AP3047" t="str">
        <f t="shared" si="584"/>
        <v/>
      </c>
      <c r="AQ3047">
        <f t="shared" si="585"/>
        <v>-753.36</v>
      </c>
      <c r="AR3047" t="str">
        <f t="shared" si="586"/>
        <v/>
      </c>
      <c r="AS3047" t="str">
        <f t="shared" si="587"/>
        <v>3ZA31392H3Y-2</v>
      </c>
      <c r="AT3047" t="str">
        <f>IFERROR(IF(VLOOKUP(Y3047,vlookup!$I$2:$J$9,1,0)=Y3047,VLOOKUP(Y3047,vlookup!$I$2:$J$9,2,0),PROPER(Y3047)),PROPER(Y3047))</f>
        <v>Towing &amp; Roadside</v>
      </c>
      <c r="AU3047" t="str">
        <f>IFERROR(IF(B3047=VLOOKUP(B3047,vlookup!$L$2:$L$10,1,0),"Yes","No"),"No")</f>
        <v>No</v>
      </c>
    </row>
    <row r="3048" spans="1:47" ht="14.45" customHeight="1" x14ac:dyDescent="0.25">
      <c r="A3048" t="s">
        <v>2057</v>
      </c>
      <c r="B3048" s="31" t="s">
        <v>2058</v>
      </c>
      <c r="C3048">
        <v>1</v>
      </c>
      <c r="D3048">
        <v>2</v>
      </c>
      <c r="E3048" t="s">
        <v>382</v>
      </c>
      <c r="F3048" t="s">
        <v>464</v>
      </c>
      <c r="G3048" t="s">
        <v>388</v>
      </c>
      <c r="H3048" t="s">
        <v>932</v>
      </c>
      <c r="I3048">
        <v>132834</v>
      </c>
      <c r="J3048" s="19">
        <v>44112</v>
      </c>
      <c r="K3048" s="19">
        <v>44166</v>
      </c>
      <c r="L3048">
        <v>202011</v>
      </c>
      <c r="M3048" s="19">
        <v>44136</v>
      </c>
      <c r="N3048">
        <v>24617</v>
      </c>
      <c r="O3048" t="s">
        <v>1070</v>
      </c>
      <c r="P3048" t="s">
        <v>595</v>
      </c>
      <c r="Q3048" t="s">
        <v>378</v>
      </c>
      <c r="R3048">
        <v>684686842</v>
      </c>
      <c r="S3048" s="19">
        <v>44179</v>
      </c>
      <c r="T3048">
        <v>10000</v>
      </c>
      <c r="U3048" t="s">
        <v>356</v>
      </c>
      <c r="V3048" s="19">
        <v>44244</v>
      </c>
      <c r="W3048" t="s">
        <v>628</v>
      </c>
      <c r="X3048" t="s">
        <v>24</v>
      </c>
      <c r="Y3048" t="s">
        <v>629</v>
      </c>
      <c r="Z3048" t="s">
        <v>14</v>
      </c>
      <c r="AA3048" s="29">
        <v>-208.38</v>
      </c>
      <c r="AB3048">
        <v>0</v>
      </c>
      <c r="AC3048">
        <f t="shared" si="576"/>
        <v>2021</v>
      </c>
      <c r="AD3048">
        <f t="shared" si="577"/>
        <v>2</v>
      </c>
      <c r="AE3048">
        <f t="shared" si="578"/>
        <v>2020</v>
      </c>
      <c r="AF3048">
        <f t="shared" si="579"/>
        <v>10</v>
      </c>
      <c r="AG3048" t="str">
        <f>VLOOKUP(F3048,vlookup!$A$2:$E$660,2,0)</f>
        <v>Retained</v>
      </c>
      <c r="AH3048" t="str">
        <f>VLOOKUP(F3048,vlookup!$A$2:$E$660,3,0)</f>
        <v>Service Contract</v>
      </c>
      <c r="AI3048" t="str">
        <f>VLOOKUP(F3048,vlookup!$A$2:$E$660,4,0)</f>
        <v>Used Car Programs</v>
      </c>
      <c r="AJ3048" t="str">
        <f>VLOOKUP(F3048,vlookup!$A$2:$E$660,5,0)</f>
        <v>High Mileage</v>
      </c>
      <c r="AL3048">
        <f t="shared" si="580"/>
        <v>53</v>
      </c>
      <c r="AM3048">
        <f t="shared" si="581"/>
        <v>129</v>
      </c>
      <c r="AN3048" t="str">
        <f t="shared" si="582"/>
        <v/>
      </c>
      <c r="AO3048" t="str">
        <f t="shared" si="583"/>
        <v/>
      </c>
      <c r="AP3048" t="str">
        <f t="shared" si="584"/>
        <v/>
      </c>
      <c r="AQ3048" t="str">
        <f t="shared" si="585"/>
        <v/>
      </c>
      <c r="AR3048">
        <f t="shared" si="586"/>
        <v>-208.38</v>
      </c>
      <c r="AS3048" t="str">
        <f t="shared" si="587"/>
        <v>ZAGBFD37940J20-1</v>
      </c>
      <c r="AT3048" t="str">
        <f>IFERROR(IF(VLOOKUP(Y3048,vlookup!$I$2:$J$9,1,0)=Y3048,VLOOKUP(Y3048,vlookup!$I$2:$J$9,2,0),PROPER(Y3048)),PROPER(Y3048))</f>
        <v>Towing &amp; Roadside</v>
      </c>
      <c r="AU3048" t="str">
        <f>IFERROR(IF(B3048=VLOOKUP(B3048,vlookup!$L$2:$L$10,1,0),"Yes","No"),"No")</f>
        <v>No</v>
      </c>
    </row>
    <row r="3049" spans="1:47" ht="14.45" customHeight="1" x14ac:dyDescent="0.25">
      <c r="A3049" t="s">
        <v>1281</v>
      </c>
      <c r="B3049" s="31" t="s">
        <v>1282</v>
      </c>
      <c r="C3049">
        <v>2</v>
      </c>
      <c r="D3049">
        <v>1</v>
      </c>
      <c r="E3049" t="s">
        <v>382</v>
      </c>
      <c r="F3049" t="s">
        <v>205</v>
      </c>
      <c r="G3049" t="s">
        <v>388</v>
      </c>
      <c r="H3049" t="s">
        <v>1267</v>
      </c>
      <c r="I3049">
        <v>108695</v>
      </c>
      <c r="J3049" s="19">
        <v>41943</v>
      </c>
      <c r="K3049" s="19">
        <v>41972</v>
      </c>
      <c r="L3049">
        <v>201411</v>
      </c>
      <c r="M3049" s="19">
        <v>41944</v>
      </c>
      <c r="N3049">
        <v>24617</v>
      </c>
      <c r="O3049" t="s">
        <v>1070</v>
      </c>
      <c r="P3049" t="s">
        <v>1116</v>
      </c>
      <c r="Q3049" t="s">
        <v>925</v>
      </c>
      <c r="R3049" t="s">
        <v>2059</v>
      </c>
      <c r="S3049" s="19">
        <v>42297</v>
      </c>
      <c r="T3049">
        <v>108695</v>
      </c>
      <c r="U3049" t="s">
        <v>357</v>
      </c>
      <c r="V3049" s="19">
        <v>42345</v>
      </c>
      <c r="W3049" t="s">
        <v>628</v>
      </c>
      <c r="X3049" t="s">
        <v>24</v>
      </c>
      <c r="Y3049" t="s">
        <v>629</v>
      </c>
      <c r="Z3049" t="s">
        <v>14</v>
      </c>
      <c r="AA3049" s="29">
        <v>-111.85</v>
      </c>
      <c r="AB3049">
        <v>0</v>
      </c>
      <c r="AC3049">
        <f t="shared" si="576"/>
        <v>2015</v>
      </c>
      <c r="AD3049">
        <f t="shared" si="577"/>
        <v>12</v>
      </c>
      <c r="AE3049">
        <f t="shared" si="578"/>
        <v>2014</v>
      </c>
      <c r="AF3049">
        <f t="shared" si="579"/>
        <v>10</v>
      </c>
      <c r="AG3049" t="str">
        <f>VLOOKUP(F3049,vlookup!$A$2:$E$660,2,0)</f>
        <v>Retained</v>
      </c>
      <c r="AH3049" t="str">
        <f>VLOOKUP(F3049,vlookup!$A$2:$E$660,3,0)</f>
        <v>Service Contract</v>
      </c>
      <c r="AI3049" t="str">
        <f>VLOOKUP(F3049,vlookup!$A$2:$E$660,4,0)</f>
        <v>Used Car Programs</v>
      </c>
      <c r="AJ3049" t="str">
        <f>VLOOKUP(F3049,vlookup!$A$2:$E$660,5,0)</f>
        <v>High Mileage</v>
      </c>
      <c r="AL3049">
        <f t="shared" si="580"/>
        <v>29</v>
      </c>
      <c r="AM3049">
        <f t="shared" si="581"/>
        <v>397</v>
      </c>
      <c r="AN3049" t="str">
        <f t="shared" si="582"/>
        <v/>
      </c>
      <c r="AO3049" t="str">
        <f t="shared" si="583"/>
        <v/>
      </c>
      <c r="AP3049" t="str">
        <f t="shared" si="584"/>
        <v/>
      </c>
      <c r="AQ3049" t="str">
        <f t="shared" si="585"/>
        <v/>
      </c>
      <c r="AR3049">
        <f t="shared" si="586"/>
        <v>-111.85</v>
      </c>
      <c r="AS3049" t="str">
        <f t="shared" si="587"/>
        <v>4EA35417J4-2</v>
      </c>
      <c r="AT3049" t="str">
        <f>IFERROR(IF(VLOOKUP(Y3049,vlookup!$I$2:$J$9,1,0)=Y3049,VLOOKUP(Y3049,vlookup!$I$2:$J$9,2,0),PROPER(Y3049)),PROPER(Y3049))</f>
        <v>Towing &amp; Roadside</v>
      </c>
      <c r="AU3049" t="str">
        <f>IFERROR(IF(B3049=VLOOKUP(B3049,vlookup!$L$2:$L$10,1,0),"Yes","No"),"No")</f>
        <v>No</v>
      </c>
    </row>
    <row r="3050" spans="1:47" ht="14.45" customHeight="1" x14ac:dyDescent="0.25">
      <c r="A3050" t="s">
        <v>2060</v>
      </c>
      <c r="B3050" s="31" t="s">
        <v>3602</v>
      </c>
      <c r="C3050">
        <v>2</v>
      </c>
      <c r="D3050">
        <v>1</v>
      </c>
      <c r="E3050" t="s">
        <v>382</v>
      </c>
      <c r="F3050" t="s">
        <v>205</v>
      </c>
      <c r="G3050" t="s">
        <v>388</v>
      </c>
      <c r="H3050" t="s">
        <v>1267</v>
      </c>
      <c r="I3050">
        <v>148807</v>
      </c>
      <c r="J3050" s="19">
        <v>41846</v>
      </c>
      <c r="K3050" s="19">
        <v>41879</v>
      </c>
      <c r="L3050">
        <v>201408</v>
      </c>
      <c r="M3050" s="19">
        <v>41852</v>
      </c>
      <c r="N3050">
        <v>24616</v>
      </c>
      <c r="O3050" t="s">
        <v>1076</v>
      </c>
      <c r="P3050" t="s">
        <v>1116</v>
      </c>
      <c r="Q3050" t="s">
        <v>925</v>
      </c>
      <c r="R3050" t="s">
        <v>2061</v>
      </c>
      <c r="S3050" s="19">
        <v>42314</v>
      </c>
      <c r="T3050">
        <v>148807</v>
      </c>
      <c r="U3050" t="s">
        <v>357</v>
      </c>
      <c r="V3050" s="19">
        <v>42367</v>
      </c>
      <c r="W3050" t="s">
        <v>628</v>
      </c>
      <c r="X3050" t="s">
        <v>24</v>
      </c>
      <c r="Y3050" t="s">
        <v>629</v>
      </c>
      <c r="Z3050" t="s">
        <v>14</v>
      </c>
      <c r="AA3050" s="29">
        <v>-109.82</v>
      </c>
      <c r="AB3050">
        <v>0</v>
      </c>
      <c r="AC3050">
        <f t="shared" si="576"/>
        <v>2015</v>
      </c>
      <c r="AD3050">
        <f t="shared" si="577"/>
        <v>12</v>
      </c>
      <c r="AE3050">
        <f t="shared" si="578"/>
        <v>2014</v>
      </c>
      <c r="AF3050">
        <f t="shared" si="579"/>
        <v>7</v>
      </c>
      <c r="AG3050" t="str">
        <f>VLOOKUP(F3050,vlookup!$A$2:$E$660,2,0)</f>
        <v>Retained</v>
      </c>
      <c r="AH3050" t="str">
        <f>VLOOKUP(F3050,vlookup!$A$2:$E$660,3,0)</f>
        <v>Service Contract</v>
      </c>
      <c r="AI3050" t="str">
        <f>VLOOKUP(F3050,vlookup!$A$2:$E$660,4,0)</f>
        <v>Used Car Programs</v>
      </c>
      <c r="AJ3050" t="str">
        <f>VLOOKUP(F3050,vlookup!$A$2:$E$660,5,0)</f>
        <v>High Mileage</v>
      </c>
      <c r="AL3050">
        <f t="shared" si="580"/>
        <v>32</v>
      </c>
      <c r="AM3050">
        <f t="shared" si="581"/>
        <v>513</v>
      </c>
      <c r="AN3050" t="str">
        <f t="shared" si="582"/>
        <v/>
      </c>
      <c r="AO3050" t="str">
        <f t="shared" si="583"/>
        <v/>
      </c>
      <c r="AP3050" t="str">
        <f t="shared" si="584"/>
        <v/>
      </c>
      <c r="AQ3050" t="str">
        <f t="shared" si="585"/>
        <v/>
      </c>
      <c r="AR3050">
        <f t="shared" si="586"/>
        <v>-109.82</v>
      </c>
      <c r="AS3050" t="str">
        <f t="shared" si="587"/>
        <v>102108893-2</v>
      </c>
      <c r="AT3050" t="str">
        <f>IFERROR(IF(VLOOKUP(Y3050,vlookup!$I$2:$J$9,1,0)=Y3050,VLOOKUP(Y3050,vlookup!$I$2:$J$9,2,0),PROPER(Y3050)),PROPER(Y3050))</f>
        <v>Towing &amp; Roadside</v>
      </c>
      <c r="AU3050" t="str">
        <f>IFERROR(IF(B3050=VLOOKUP(B3050,vlookup!$L$2:$L$10,1,0),"Yes","No"),"No")</f>
        <v>No</v>
      </c>
    </row>
    <row r="3051" spans="1:47" ht="14.45" customHeight="1" x14ac:dyDescent="0.25">
      <c r="A3051" t="s">
        <v>2060</v>
      </c>
      <c r="B3051" s="31" t="s">
        <v>3602</v>
      </c>
      <c r="C3051">
        <v>4</v>
      </c>
      <c r="D3051">
        <v>1</v>
      </c>
      <c r="E3051" t="s">
        <v>382</v>
      </c>
      <c r="F3051" t="s">
        <v>205</v>
      </c>
      <c r="G3051" t="s">
        <v>388</v>
      </c>
      <c r="H3051" t="s">
        <v>1267</v>
      </c>
      <c r="I3051">
        <v>148807</v>
      </c>
      <c r="J3051" s="19">
        <v>41846</v>
      </c>
      <c r="K3051" s="19">
        <v>41879</v>
      </c>
      <c r="L3051">
        <v>201408</v>
      </c>
      <c r="M3051" s="19">
        <v>41852</v>
      </c>
      <c r="N3051">
        <v>24616</v>
      </c>
      <c r="O3051" t="s">
        <v>1076</v>
      </c>
      <c r="P3051" t="s">
        <v>1116</v>
      </c>
      <c r="Q3051" t="s">
        <v>925</v>
      </c>
      <c r="R3051" t="s">
        <v>2062</v>
      </c>
      <c r="S3051" s="19">
        <v>42366</v>
      </c>
      <c r="T3051">
        <v>148807</v>
      </c>
      <c r="U3051" t="s">
        <v>357</v>
      </c>
      <c r="V3051" s="19">
        <v>42410</v>
      </c>
      <c r="W3051" t="s">
        <v>628</v>
      </c>
      <c r="X3051" t="s">
        <v>24</v>
      </c>
      <c r="Y3051" t="s">
        <v>629</v>
      </c>
      <c r="Z3051" t="s">
        <v>14</v>
      </c>
      <c r="AA3051" s="29">
        <v>-131.81</v>
      </c>
      <c r="AB3051">
        <v>0</v>
      </c>
      <c r="AC3051">
        <f t="shared" si="576"/>
        <v>2016</v>
      </c>
      <c r="AD3051">
        <f t="shared" si="577"/>
        <v>2</v>
      </c>
      <c r="AE3051">
        <f t="shared" si="578"/>
        <v>2014</v>
      </c>
      <c r="AF3051">
        <f t="shared" si="579"/>
        <v>7</v>
      </c>
      <c r="AG3051" t="str">
        <f>VLOOKUP(F3051,vlookup!$A$2:$E$660,2,0)</f>
        <v>Retained</v>
      </c>
      <c r="AH3051" t="str">
        <f>VLOOKUP(F3051,vlookup!$A$2:$E$660,3,0)</f>
        <v>Service Contract</v>
      </c>
      <c r="AI3051" t="str">
        <f>VLOOKUP(F3051,vlookup!$A$2:$E$660,4,0)</f>
        <v>Used Car Programs</v>
      </c>
      <c r="AJ3051" t="str">
        <f>VLOOKUP(F3051,vlookup!$A$2:$E$660,5,0)</f>
        <v>High Mileage</v>
      </c>
      <c r="AL3051">
        <f t="shared" si="580"/>
        <v>32</v>
      </c>
      <c r="AM3051">
        <f t="shared" si="581"/>
        <v>554</v>
      </c>
      <c r="AN3051" t="str">
        <f t="shared" si="582"/>
        <v/>
      </c>
      <c r="AO3051" t="str">
        <f t="shared" si="583"/>
        <v/>
      </c>
      <c r="AP3051" t="str">
        <f t="shared" si="584"/>
        <v/>
      </c>
      <c r="AQ3051" t="str">
        <f t="shared" si="585"/>
        <v/>
      </c>
      <c r="AR3051">
        <f t="shared" si="586"/>
        <v>-131.81</v>
      </c>
      <c r="AS3051" t="str">
        <f t="shared" si="587"/>
        <v>102108893-4</v>
      </c>
      <c r="AT3051" t="str">
        <f>IFERROR(IF(VLOOKUP(Y3051,vlookup!$I$2:$J$9,1,0)=Y3051,VLOOKUP(Y3051,vlookup!$I$2:$J$9,2,0),PROPER(Y3051)),PROPER(Y3051))</f>
        <v>Towing &amp; Roadside</v>
      </c>
      <c r="AU3051" t="str">
        <f>IFERROR(IF(B3051=VLOOKUP(B3051,vlookup!$L$2:$L$10,1,0),"Yes","No"),"No")</f>
        <v>No</v>
      </c>
    </row>
    <row r="3052" spans="1:47" ht="14.45" customHeight="1" x14ac:dyDescent="0.25">
      <c r="A3052" t="s">
        <v>1285</v>
      </c>
      <c r="B3052" s="31" t="s">
        <v>1286</v>
      </c>
      <c r="C3052">
        <v>2</v>
      </c>
      <c r="D3052">
        <v>1</v>
      </c>
      <c r="E3052" t="s">
        <v>382</v>
      </c>
      <c r="F3052" t="s">
        <v>60</v>
      </c>
      <c r="G3052" t="s">
        <v>388</v>
      </c>
      <c r="H3052" t="s">
        <v>1267</v>
      </c>
      <c r="I3052">
        <v>177169</v>
      </c>
      <c r="J3052" s="19">
        <v>41690</v>
      </c>
      <c r="K3052" s="19">
        <v>41698</v>
      </c>
      <c r="L3052">
        <v>201402</v>
      </c>
      <c r="M3052" s="19">
        <v>41671</v>
      </c>
      <c r="N3052">
        <v>24617</v>
      </c>
      <c r="O3052" t="s">
        <v>1070</v>
      </c>
      <c r="P3052" t="s">
        <v>1116</v>
      </c>
      <c r="Q3052" t="s">
        <v>925</v>
      </c>
      <c r="R3052" t="s">
        <v>2063</v>
      </c>
      <c r="S3052" s="19">
        <v>41696</v>
      </c>
      <c r="T3052">
        <v>177169</v>
      </c>
      <c r="U3052" t="s">
        <v>357</v>
      </c>
      <c r="V3052" s="19">
        <v>41744</v>
      </c>
      <c r="W3052" t="s">
        <v>628</v>
      </c>
      <c r="X3052" t="s">
        <v>24</v>
      </c>
      <c r="Y3052" t="s">
        <v>629</v>
      </c>
      <c r="Z3052" t="s">
        <v>14</v>
      </c>
      <c r="AA3052" s="29">
        <v>-11</v>
      </c>
      <c r="AB3052">
        <v>0</v>
      </c>
      <c r="AC3052">
        <f t="shared" si="576"/>
        <v>2014</v>
      </c>
      <c r="AD3052">
        <f t="shared" si="577"/>
        <v>4</v>
      </c>
      <c r="AE3052">
        <f t="shared" si="578"/>
        <v>2014</v>
      </c>
      <c r="AF3052">
        <f t="shared" si="579"/>
        <v>2</v>
      </c>
      <c r="AG3052" t="str">
        <f>VLOOKUP(F3052,vlookup!$A$2:$E$660,2,0)</f>
        <v>Retained</v>
      </c>
      <c r="AH3052" t="str">
        <f>VLOOKUP(F3052,vlookup!$A$2:$E$660,3,0)</f>
        <v>Service Contract</v>
      </c>
      <c r="AI3052" t="str">
        <f>VLOOKUP(F3052,vlookup!$A$2:$E$660,4,0)</f>
        <v>Used Car Programs</v>
      </c>
      <c r="AJ3052" t="str">
        <f>VLOOKUP(F3052,vlookup!$A$2:$E$660,5,0)</f>
        <v>High Mileage</v>
      </c>
      <c r="AL3052">
        <f t="shared" si="580"/>
        <v>8</v>
      </c>
      <c r="AM3052">
        <f t="shared" si="581"/>
        <v>55</v>
      </c>
      <c r="AN3052" t="str">
        <f t="shared" si="582"/>
        <v/>
      </c>
      <c r="AO3052" t="str">
        <f t="shared" si="583"/>
        <v/>
      </c>
      <c r="AP3052">
        <f t="shared" si="584"/>
        <v>-11</v>
      </c>
      <c r="AQ3052" t="str">
        <f t="shared" si="585"/>
        <v/>
      </c>
      <c r="AR3052" t="str">
        <f t="shared" si="586"/>
        <v/>
      </c>
      <c r="AS3052" t="str">
        <f t="shared" si="587"/>
        <v>4EA46475B4Y-2</v>
      </c>
      <c r="AT3052" t="str">
        <f>IFERROR(IF(VLOOKUP(Y3052,vlookup!$I$2:$J$9,1,0)=Y3052,VLOOKUP(Y3052,vlookup!$I$2:$J$9,2,0),PROPER(Y3052)),PROPER(Y3052))</f>
        <v>Towing &amp; Roadside</v>
      </c>
      <c r="AU3052" t="str">
        <f>IFERROR(IF(B3052=VLOOKUP(B3052,vlookup!$L$2:$L$10,1,0),"Yes","No"),"No")</f>
        <v>No</v>
      </c>
    </row>
    <row r="3053" spans="1:47" ht="14.45" customHeight="1" x14ac:dyDescent="0.25">
      <c r="A3053" t="s">
        <v>1288</v>
      </c>
      <c r="B3053" s="31" t="s">
        <v>1289</v>
      </c>
      <c r="C3053">
        <v>2</v>
      </c>
      <c r="D3053">
        <v>1</v>
      </c>
      <c r="E3053" t="s">
        <v>382</v>
      </c>
      <c r="F3053" t="s">
        <v>238</v>
      </c>
      <c r="G3053" t="s">
        <v>388</v>
      </c>
      <c r="H3053" t="s">
        <v>932</v>
      </c>
      <c r="I3053">
        <v>148022</v>
      </c>
      <c r="J3053" s="19">
        <v>42082</v>
      </c>
      <c r="K3053" s="19">
        <v>42124</v>
      </c>
      <c r="L3053">
        <v>201504</v>
      </c>
      <c r="M3053" s="19">
        <v>42095</v>
      </c>
      <c r="N3053">
        <v>24616</v>
      </c>
      <c r="O3053" t="s">
        <v>1076</v>
      </c>
      <c r="P3053" t="s">
        <v>1116</v>
      </c>
      <c r="Q3053" t="s">
        <v>925</v>
      </c>
      <c r="R3053" t="s">
        <v>2064</v>
      </c>
      <c r="S3053" s="19">
        <v>42193</v>
      </c>
      <c r="T3053">
        <v>148022</v>
      </c>
      <c r="U3053" t="s">
        <v>357</v>
      </c>
      <c r="V3053" s="19">
        <v>42257</v>
      </c>
      <c r="W3053" t="s">
        <v>628</v>
      </c>
      <c r="X3053" t="s">
        <v>24</v>
      </c>
      <c r="Y3053" t="s">
        <v>629</v>
      </c>
      <c r="Z3053" t="s">
        <v>14</v>
      </c>
      <c r="AA3053" s="29">
        <v>-89.8</v>
      </c>
      <c r="AB3053">
        <v>0</v>
      </c>
      <c r="AC3053">
        <f t="shared" si="576"/>
        <v>2015</v>
      </c>
      <c r="AD3053">
        <f t="shared" si="577"/>
        <v>9</v>
      </c>
      <c r="AE3053">
        <f t="shared" si="578"/>
        <v>2015</v>
      </c>
      <c r="AF3053">
        <f t="shared" si="579"/>
        <v>3</v>
      </c>
      <c r="AG3053" t="str">
        <f>VLOOKUP(F3053,vlookup!$A$2:$E$660,2,0)</f>
        <v>Retained</v>
      </c>
      <c r="AH3053" t="str">
        <f>VLOOKUP(F3053,vlookup!$A$2:$E$660,3,0)</f>
        <v>Service Contract</v>
      </c>
      <c r="AI3053" t="str">
        <f>VLOOKUP(F3053,vlookup!$A$2:$E$660,4,0)</f>
        <v>Used Car Programs</v>
      </c>
      <c r="AJ3053" t="str">
        <f>VLOOKUP(F3053,vlookup!$A$2:$E$660,5,0)</f>
        <v>High Mileage</v>
      </c>
      <c r="AL3053">
        <f t="shared" si="580"/>
        <v>41</v>
      </c>
      <c r="AM3053">
        <f t="shared" si="581"/>
        <v>171</v>
      </c>
      <c r="AN3053" t="str">
        <f t="shared" si="582"/>
        <v/>
      </c>
      <c r="AO3053" t="str">
        <f t="shared" si="583"/>
        <v/>
      </c>
      <c r="AP3053" t="str">
        <f t="shared" si="584"/>
        <v/>
      </c>
      <c r="AQ3053" t="str">
        <f t="shared" si="585"/>
        <v/>
      </c>
      <c r="AR3053">
        <f t="shared" si="586"/>
        <v>-89.8</v>
      </c>
      <c r="AS3053" t="str">
        <f t="shared" si="587"/>
        <v>5KE95622C5Y-2</v>
      </c>
      <c r="AT3053" t="str">
        <f>IFERROR(IF(VLOOKUP(Y3053,vlookup!$I$2:$J$9,1,0)=Y3053,VLOOKUP(Y3053,vlookup!$I$2:$J$9,2,0),PROPER(Y3053)),PROPER(Y3053))</f>
        <v>Towing &amp; Roadside</v>
      </c>
      <c r="AU3053" t="str">
        <f>IFERROR(IF(B3053=VLOOKUP(B3053,vlookup!$L$2:$L$10,1,0),"Yes","No"),"No")</f>
        <v>No</v>
      </c>
    </row>
    <row r="3054" spans="1:47" ht="14.45" customHeight="1" x14ac:dyDescent="0.25">
      <c r="A3054" t="s">
        <v>1294</v>
      </c>
      <c r="B3054" s="31" t="s">
        <v>3620</v>
      </c>
      <c r="C3054">
        <v>2</v>
      </c>
      <c r="D3054">
        <v>1</v>
      </c>
      <c r="E3054" t="s">
        <v>382</v>
      </c>
      <c r="F3054" t="s">
        <v>205</v>
      </c>
      <c r="G3054" t="s">
        <v>388</v>
      </c>
      <c r="H3054" t="s">
        <v>932</v>
      </c>
      <c r="I3054">
        <v>133576</v>
      </c>
      <c r="J3054" s="19">
        <v>41915</v>
      </c>
      <c r="K3054" s="19">
        <v>41973</v>
      </c>
      <c r="L3054">
        <v>201411</v>
      </c>
      <c r="M3054" s="19">
        <v>41944</v>
      </c>
      <c r="N3054">
        <v>24616</v>
      </c>
      <c r="O3054" t="s">
        <v>1076</v>
      </c>
      <c r="P3054" t="s">
        <v>1116</v>
      </c>
      <c r="Q3054" t="s">
        <v>925</v>
      </c>
      <c r="R3054" t="s">
        <v>2065</v>
      </c>
      <c r="S3054" s="19">
        <v>42760</v>
      </c>
      <c r="T3054">
        <v>133576</v>
      </c>
      <c r="U3054" t="s">
        <v>357</v>
      </c>
      <c r="V3054" s="19">
        <v>42807</v>
      </c>
      <c r="W3054" t="s">
        <v>628</v>
      </c>
      <c r="X3054" t="s">
        <v>24</v>
      </c>
      <c r="Y3054" t="s">
        <v>629</v>
      </c>
      <c r="Z3054" t="s">
        <v>14</v>
      </c>
      <c r="AA3054" s="29">
        <v>-91.08</v>
      </c>
      <c r="AB3054">
        <v>0</v>
      </c>
      <c r="AC3054">
        <f t="shared" si="576"/>
        <v>2017</v>
      </c>
      <c r="AD3054">
        <f t="shared" si="577"/>
        <v>3</v>
      </c>
      <c r="AE3054">
        <f t="shared" si="578"/>
        <v>2014</v>
      </c>
      <c r="AF3054">
        <f t="shared" si="579"/>
        <v>10</v>
      </c>
      <c r="AG3054" t="str">
        <f>VLOOKUP(F3054,vlookup!$A$2:$E$660,2,0)</f>
        <v>Retained</v>
      </c>
      <c r="AH3054" t="str">
        <f>VLOOKUP(F3054,vlookup!$A$2:$E$660,3,0)</f>
        <v>Service Contract</v>
      </c>
      <c r="AI3054" t="str">
        <f>VLOOKUP(F3054,vlookup!$A$2:$E$660,4,0)</f>
        <v>Used Car Programs</v>
      </c>
      <c r="AJ3054" t="str">
        <f>VLOOKUP(F3054,vlookup!$A$2:$E$660,5,0)</f>
        <v>High Mileage</v>
      </c>
      <c r="AL3054">
        <f t="shared" si="580"/>
        <v>57</v>
      </c>
      <c r="AM3054">
        <f t="shared" si="581"/>
        <v>880</v>
      </c>
      <c r="AN3054" t="str">
        <f t="shared" si="582"/>
        <v/>
      </c>
      <c r="AO3054" t="str">
        <f t="shared" si="583"/>
        <v/>
      </c>
      <c r="AP3054" t="str">
        <f t="shared" si="584"/>
        <v/>
      </c>
      <c r="AQ3054" t="str">
        <f t="shared" si="585"/>
        <v/>
      </c>
      <c r="AR3054">
        <f t="shared" si="586"/>
        <v>-91.08</v>
      </c>
      <c r="AS3054" t="str">
        <f t="shared" si="587"/>
        <v>102108917-2</v>
      </c>
      <c r="AT3054" t="str">
        <f>IFERROR(IF(VLOOKUP(Y3054,vlookup!$I$2:$J$9,1,0)=Y3054,VLOOKUP(Y3054,vlookup!$I$2:$J$9,2,0),PROPER(Y3054)),PROPER(Y3054))</f>
        <v>Towing &amp; Roadside</v>
      </c>
      <c r="AU3054" t="str">
        <f>IFERROR(IF(B3054=VLOOKUP(B3054,vlookup!$L$2:$L$10,1,0),"Yes","No"),"No")</f>
        <v>No</v>
      </c>
    </row>
    <row r="3055" spans="1:47" ht="14.45" customHeight="1" x14ac:dyDescent="0.25">
      <c r="A3055" t="s">
        <v>2069</v>
      </c>
      <c r="B3055" s="31" t="s">
        <v>2070</v>
      </c>
      <c r="C3055">
        <v>2</v>
      </c>
      <c r="D3055">
        <v>2</v>
      </c>
      <c r="E3055" t="s">
        <v>571</v>
      </c>
      <c r="F3055" t="s">
        <v>60</v>
      </c>
      <c r="G3055" t="s">
        <v>388</v>
      </c>
      <c r="H3055" t="s">
        <v>932</v>
      </c>
      <c r="I3055">
        <v>141922</v>
      </c>
      <c r="J3055" s="19">
        <v>41298</v>
      </c>
      <c r="K3055" s="19">
        <v>41345</v>
      </c>
      <c r="L3055">
        <v>201303</v>
      </c>
      <c r="M3055" s="19">
        <v>41334</v>
      </c>
      <c r="N3055">
        <v>24616</v>
      </c>
      <c r="O3055" t="s">
        <v>1076</v>
      </c>
      <c r="P3055" t="s">
        <v>1116</v>
      </c>
      <c r="Q3055" t="s">
        <v>925</v>
      </c>
      <c r="R3055" t="s">
        <v>2071</v>
      </c>
      <c r="S3055" s="19">
        <v>41351</v>
      </c>
      <c r="T3055">
        <v>144528</v>
      </c>
      <c r="U3055" t="s">
        <v>357</v>
      </c>
      <c r="V3055" s="19">
        <v>41472</v>
      </c>
      <c r="W3055" t="s">
        <v>628</v>
      </c>
      <c r="X3055" t="s">
        <v>24</v>
      </c>
      <c r="Y3055" t="s">
        <v>629</v>
      </c>
      <c r="Z3055" t="s">
        <v>14</v>
      </c>
      <c r="AA3055" s="29">
        <v>-178.01</v>
      </c>
      <c r="AB3055">
        <v>0</v>
      </c>
      <c r="AC3055">
        <f t="shared" si="576"/>
        <v>2013</v>
      </c>
      <c r="AD3055">
        <f t="shared" si="577"/>
        <v>7</v>
      </c>
      <c r="AE3055">
        <f t="shared" si="578"/>
        <v>2013</v>
      </c>
      <c r="AF3055">
        <f t="shared" si="579"/>
        <v>1</v>
      </c>
      <c r="AG3055" t="str">
        <f>VLOOKUP(F3055,vlookup!$A$2:$E$660,2,0)</f>
        <v>Retained</v>
      </c>
      <c r="AH3055" t="str">
        <f>VLOOKUP(F3055,vlookup!$A$2:$E$660,3,0)</f>
        <v>Service Contract</v>
      </c>
      <c r="AI3055" t="str">
        <f>VLOOKUP(F3055,vlookup!$A$2:$E$660,4,0)</f>
        <v>Used Car Programs</v>
      </c>
      <c r="AJ3055" t="str">
        <f>VLOOKUP(F3055,vlookup!$A$2:$E$660,5,0)</f>
        <v>High Mileage</v>
      </c>
      <c r="AL3055">
        <f t="shared" si="580"/>
        <v>48</v>
      </c>
      <c r="AM3055">
        <f t="shared" si="581"/>
        <v>173</v>
      </c>
      <c r="AN3055">
        <f t="shared" si="582"/>
        <v>2606</v>
      </c>
      <c r="AO3055" t="str">
        <f t="shared" si="583"/>
        <v/>
      </c>
      <c r="AP3055" t="str">
        <f t="shared" si="584"/>
        <v/>
      </c>
      <c r="AQ3055" t="str">
        <f t="shared" si="585"/>
        <v/>
      </c>
      <c r="AR3055">
        <f t="shared" si="586"/>
        <v>-178.01</v>
      </c>
      <c r="AS3055" t="str">
        <f t="shared" si="587"/>
        <v>4NA26796A3Y-2</v>
      </c>
      <c r="AT3055" t="str">
        <f>IFERROR(IF(VLOOKUP(Y3055,vlookup!$I$2:$J$9,1,0)=Y3055,VLOOKUP(Y3055,vlookup!$I$2:$J$9,2,0),PROPER(Y3055)),PROPER(Y3055))</f>
        <v>Towing &amp; Roadside</v>
      </c>
      <c r="AU3055" t="str">
        <f>IFERROR(IF(B3055=VLOOKUP(B3055,vlookup!$L$2:$L$10,1,0),"Yes","No"),"No")</f>
        <v>No</v>
      </c>
    </row>
    <row r="3056" spans="1:47" ht="14.45" customHeight="1" x14ac:dyDescent="0.25">
      <c r="A3056" t="s">
        <v>2069</v>
      </c>
      <c r="B3056" s="31" t="s">
        <v>2070</v>
      </c>
      <c r="C3056">
        <v>2</v>
      </c>
      <c r="D3056">
        <v>3</v>
      </c>
      <c r="E3056" t="s">
        <v>571</v>
      </c>
      <c r="F3056" t="s">
        <v>60</v>
      </c>
      <c r="G3056" t="s">
        <v>388</v>
      </c>
      <c r="H3056" t="s">
        <v>932</v>
      </c>
      <c r="I3056">
        <v>141922</v>
      </c>
      <c r="J3056" s="19">
        <v>41298</v>
      </c>
      <c r="K3056" s="19">
        <v>41345</v>
      </c>
      <c r="L3056">
        <v>201303</v>
      </c>
      <c r="M3056" s="19">
        <v>41334</v>
      </c>
      <c r="N3056">
        <v>24616</v>
      </c>
      <c r="O3056" t="s">
        <v>1076</v>
      </c>
      <c r="P3056" t="s">
        <v>1116</v>
      </c>
      <c r="Q3056" t="s">
        <v>925</v>
      </c>
      <c r="R3056" t="s">
        <v>3479</v>
      </c>
      <c r="S3056" s="19">
        <v>41353</v>
      </c>
      <c r="T3056">
        <v>144528</v>
      </c>
      <c r="U3056" t="s">
        <v>357</v>
      </c>
      <c r="V3056" s="19">
        <v>41472</v>
      </c>
      <c r="W3056" t="s">
        <v>628</v>
      </c>
      <c r="X3056" t="s">
        <v>24</v>
      </c>
      <c r="Y3056" t="s">
        <v>629</v>
      </c>
      <c r="Z3056" t="s">
        <v>14</v>
      </c>
      <c r="AA3056" s="29">
        <v>-115.72</v>
      </c>
      <c r="AB3056">
        <v>0</v>
      </c>
      <c r="AC3056">
        <f t="shared" si="576"/>
        <v>2013</v>
      </c>
      <c r="AD3056">
        <f t="shared" si="577"/>
        <v>7</v>
      </c>
      <c r="AE3056">
        <f t="shared" si="578"/>
        <v>2013</v>
      </c>
      <c r="AF3056">
        <f t="shared" si="579"/>
        <v>1</v>
      </c>
      <c r="AG3056" t="str">
        <f>VLOOKUP(F3056,vlookup!$A$2:$E$660,2,0)</f>
        <v>Retained</v>
      </c>
      <c r="AH3056" t="str">
        <f>VLOOKUP(F3056,vlookup!$A$2:$E$660,3,0)</f>
        <v>Service Contract</v>
      </c>
      <c r="AI3056" t="str">
        <f>VLOOKUP(F3056,vlookup!$A$2:$E$660,4,0)</f>
        <v>Used Car Programs</v>
      </c>
      <c r="AJ3056" t="str">
        <f>VLOOKUP(F3056,vlookup!$A$2:$E$660,5,0)</f>
        <v>High Mileage</v>
      </c>
      <c r="AL3056">
        <f t="shared" si="580"/>
        <v>48</v>
      </c>
      <c r="AM3056">
        <f t="shared" si="581"/>
        <v>173</v>
      </c>
      <c r="AN3056">
        <f t="shared" si="582"/>
        <v>2606</v>
      </c>
      <c r="AO3056" t="str">
        <f t="shared" si="583"/>
        <v/>
      </c>
      <c r="AP3056" t="str">
        <f t="shared" si="584"/>
        <v/>
      </c>
      <c r="AQ3056" t="str">
        <f t="shared" si="585"/>
        <v/>
      </c>
      <c r="AR3056">
        <f t="shared" si="586"/>
        <v>-115.72</v>
      </c>
      <c r="AS3056" t="str">
        <f t="shared" si="587"/>
        <v>4NA26796A3Y-2</v>
      </c>
      <c r="AT3056" t="str">
        <f>IFERROR(IF(VLOOKUP(Y3056,vlookup!$I$2:$J$9,1,0)=Y3056,VLOOKUP(Y3056,vlookup!$I$2:$J$9,2,0),PROPER(Y3056)),PROPER(Y3056))</f>
        <v>Towing &amp; Roadside</v>
      </c>
      <c r="AU3056" t="str">
        <f>IFERROR(IF(B3056=VLOOKUP(B3056,vlookup!$L$2:$L$10,1,0),"Yes","No"),"No")</f>
        <v>No</v>
      </c>
    </row>
    <row r="3057" spans="1:47" ht="14.45" customHeight="1" x14ac:dyDescent="0.25">
      <c r="A3057" t="s">
        <v>2072</v>
      </c>
      <c r="B3057" s="31" t="s">
        <v>2073</v>
      </c>
      <c r="C3057">
        <v>2</v>
      </c>
      <c r="D3057">
        <v>1</v>
      </c>
      <c r="E3057" t="s">
        <v>382</v>
      </c>
      <c r="F3057" t="s">
        <v>205</v>
      </c>
      <c r="G3057" t="s">
        <v>388</v>
      </c>
      <c r="H3057" t="s">
        <v>932</v>
      </c>
      <c r="I3057">
        <v>87769</v>
      </c>
      <c r="J3057" s="19">
        <v>42435</v>
      </c>
      <c r="K3057" s="19">
        <v>42460</v>
      </c>
      <c r="L3057">
        <v>201603</v>
      </c>
      <c r="M3057" s="19">
        <v>42430</v>
      </c>
      <c r="N3057">
        <v>24617</v>
      </c>
      <c r="O3057" t="s">
        <v>1070</v>
      </c>
      <c r="P3057" t="s">
        <v>1116</v>
      </c>
      <c r="Q3057" t="s">
        <v>925</v>
      </c>
      <c r="R3057" t="s">
        <v>2074</v>
      </c>
      <c r="S3057" s="19">
        <v>42609</v>
      </c>
      <c r="T3057">
        <v>87769</v>
      </c>
      <c r="U3057" t="s">
        <v>357</v>
      </c>
      <c r="V3057" s="19">
        <v>42647</v>
      </c>
      <c r="W3057" t="s">
        <v>628</v>
      </c>
      <c r="X3057" t="s">
        <v>24</v>
      </c>
      <c r="Y3057" t="s">
        <v>629</v>
      </c>
      <c r="Z3057" t="s">
        <v>14</v>
      </c>
      <c r="AA3057" s="29">
        <v>-95.1</v>
      </c>
      <c r="AB3057">
        <v>0</v>
      </c>
      <c r="AC3057">
        <f t="shared" si="576"/>
        <v>2016</v>
      </c>
      <c r="AD3057">
        <f t="shared" si="577"/>
        <v>10</v>
      </c>
      <c r="AE3057">
        <f t="shared" si="578"/>
        <v>2016</v>
      </c>
      <c r="AF3057">
        <f t="shared" si="579"/>
        <v>3</v>
      </c>
      <c r="AG3057" t="str">
        <f>VLOOKUP(F3057,vlookup!$A$2:$E$660,2,0)</f>
        <v>Retained</v>
      </c>
      <c r="AH3057" t="str">
        <f>VLOOKUP(F3057,vlookup!$A$2:$E$660,3,0)</f>
        <v>Service Contract</v>
      </c>
      <c r="AI3057" t="str">
        <f>VLOOKUP(F3057,vlookup!$A$2:$E$660,4,0)</f>
        <v>Used Car Programs</v>
      </c>
      <c r="AJ3057" t="str">
        <f>VLOOKUP(F3057,vlookup!$A$2:$E$660,5,0)</f>
        <v>High Mileage</v>
      </c>
      <c r="AL3057">
        <f t="shared" si="580"/>
        <v>25</v>
      </c>
      <c r="AM3057">
        <f t="shared" si="581"/>
        <v>208</v>
      </c>
      <c r="AN3057" t="str">
        <f t="shared" si="582"/>
        <v/>
      </c>
      <c r="AO3057" t="str">
        <f t="shared" si="583"/>
        <v/>
      </c>
      <c r="AP3057" t="str">
        <f t="shared" si="584"/>
        <v/>
      </c>
      <c r="AQ3057" t="str">
        <f t="shared" si="585"/>
        <v/>
      </c>
      <c r="AR3057">
        <f t="shared" si="586"/>
        <v>-95.1</v>
      </c>
      <c r="AS3057" t="str">
        <f t="shared" si="587"/>
        <v>4NA88574C6-2</v>
      </c>
      <c r="AT3057" t="str">
        <f>IFERROR(IF(VLOOKUP(Y3057,vlookup!$I$2:$J$9,1,0)=Y3057,VLOOKUP(Y3057,vlookup!$I$2:$J$9,2,0),PROPER(Y3057)),PROPER(Y3057))</f>
        <v>Towing &amp; Roadside</v>
      </c>
      <c r="AU3057" t="str">
        <f>IFERROR(IF(B3057=VLOOKUP(B3057,vlookup!$L$2:$L$10,1,0),"Yes","No"),"No")</f>
        <v>No</v>
      </c>
    </row>
    <row r="3058" spans="1:47" ht="14.45" customHeight="1" x14ac:dyDescent="0.25">
      <c r="A3058" t="s">
        <v>1299</v>
      </c>
      <c r="B3058" s="31" t="s">
        <v>1300</v>
      </c>
      <c r="C3058">
        <v>3</v>
      </c>
      <c r="D3058">
        <v>1</v>
      </c>
      <c r="E3058" t="s">
        <v>382</v>
      </c>
      <c r="F3058" t="s">
        <v>238</v>
      </c>
      <c r="G3058" t="s">
        <v>388</v>
      </c>
      <c r="H3058" t="s">
        <v>931</v>
      </c>
      <c r="I3058">
        <v>228587</v>
      </c>
      <c r="J3058" s="19">
        <v>41912</v>
      </c>
      <c r="K3058" s="19">
        <v>41943</v>
      </c>
      <c r="L3058">
        <v>201410</v>
      </c>
      <c r="M3058" s="19">
        <v>41913</v>
      </c>
      <c r="N3058">
        <v>24617</v>
      </c>
      <c r="O3058" t="s">
        <v>1070</v>
      </c>
      <c r="P3058" t="s">
        <v>1116</v>
      </c>
      <c r="Q3058" t="s">
        <v>925</v>
      </c>
      <c r="R3058" t="s">
        <v>2075</v>
      </c>
      <c r="S3058" s="19">
        <v>42026</v>
      </c>
      <c r="T3058">
        <v>228587</v>
      </c>
      <c r="U3058" t="s">
        <v>357</v>
      </c>
      <c r="V3058" s="19">
        <v>42066</v>
      </c>
      <c r="W3058" t="s">
        <v>628</v>
      </c>
      <c r="X3058" t="s">
        <v>24</v>
      </c>
      <c r="Y3058" t="s">
        <v>629</v>
      </c>
      <c r="Z3058" t="s">
        <v>14</v>
      </c>
      <c r="AA3058" s="29">
        <v>-124.62</v>
      </c>
      <c r="AB3058">
        <v>0</v>
      </c>
      <c r="AC3058">
        <f t="shared" si="576"/>
        <v>2015</v>
      </c>
      <c r="AD3058">
        <f t="shared" si="577"/>
        <v>3</v>
      </c>
      <c r="AE3058">
        <f t="shared" si="578"/>
        <v>2014</v>
      </c>
      <c r="AF3058">
        <f t="shared" si="579"/>
        <v>9</v>
      </c>
      <c r="AG3058" t="str">
        <f>VLOOKUP(F3058,vlookup!$A$2:$E$660,2,0)</f>
        <v>Retained</v>
      </c>
      <c r="AH3058" t="str">
        <f>VLOOKUP(F3058,vlookup!$A$2:$E$660,3,0)</f>
        <v>Service Contract</v>
      </c>
      <c r="AI3058" t="str">
        <f>VLOOKUP(F3058,vlookup!$A$2:$E$660,4,0)</f>
        <v>Used Car Programs</v>
      </c>
      <c r="AJ3058" t="str">
        <f>VLOOKUP(F3058,vlookup!$A$2:$E$660,5,0)</f>
        <v>High Mileage</v>
      </c>
      <c r="AL3058">
        <f t="shared" si="580"/>
        <v>30</v>
      </c>
      <c r="AM3058">
        <f t="shared" si="581"/>
        <v>153</v>
      </c>
      <c r="AN3058" t="str">
        <f t="shared" si="582"/>
        <v/>
      </c>
      <c r="AO3058" t="str">
        <f t="shared" si="583"/>
        <v/>
      </c>
      <c r="AP3058" t="str">
        <f t="shared" si="584"/>
        <v/>
      </c>
      <c r="AQ3058" t="str">
        <f t="shared" si="585"/>
        <v/>
      </c>
      <c r="AR3058">
        <f t="shared" si="586"/>
        <v>-124.62</v>
      </c>
      <c r="AS3058" t="str">
        <f t="shared" si="587"/>
        <v>3EB89300I4Y-3</v>
      </c>
      <c r="AT3058" t="str">
        <f>IFERROR(IF(VLOOKUP(Y3058,vlookup!$I$2:$J$9,1,0)=Y3058,VLOOKUP(Y3058,vlookup!$I$2:$J$9,2,0),PROPER(Y3058)),PROPER(Y3058))</f>
        <v>Towing &amp; Roadside</v>
      </c>
      <c r="AU3058" t="str">
        <f>IFERROR(IF(B3058=VLOOKUP(B3058,vlookup!$L$2:$L$10,1,0),"Yes","No"),"No")</f>
        <v>No</v>
      </c>
    </row>
    <row r="3059" spans="1:47" ht="14.45" customHeight="1" x14ac:dyDescent="0.25">
      <c r="A3059" t="s">
        <v>1299</v>
      </c>
      <c r="B3059" s="31" t="s">
        <v>1300</v>
      </c>
      <c r="C3059">
        <v>4</v>
      </c>
      <c r="D3059">
        <v>1</v>
      </c>
      <c r="E3059" t="s">
        <v>382</v>
      </c>
      <c r="F3059" t="s">
        <v>238</v>
      </c>
      <c r="G3059" t="s">
        <v>388</v>
      </c>
      <c r="H3059" t="s">
        <v>931</v>
      </c>
      <c r="I3059">
        <v>228587</v>
      </c>
      <c r="J3059" s="19">
        <v>41912</v>
      </c>
      <c r="K3059" s="19">
        <v>41943</v>
      </c>
      <c r="L3059">
        <v>201410</v>
      </c>
      <c r="M3059" s="19">
        <v>41913</v>
      </c>
      <c r="N3059">
        <v>24617</v>
      </c>
      <c r="O3059" t="s">
        <v>1070</v>
      </c>
      <c r="P3059" t="s">
        <v>1116</v>
      </c>
      <c r="Q3059" t="s">
        <v>925</v>
      </c>
      <c r="R3059" t="s">
        <v>2076</v>
      </c>
      <c r="S3059" s="19">
        <v>42061</v>
      </c>
      <c r="T3059">
        <v>228587</v>
      </c>
      <c r="U3059" t="s">
        <v>357</v>
      </c>
      <c r="V3059" s="19">
        <v>42103</v>
      </c>
      <c r="W3059" t="s">
        <v>628</v>
      </c>
      <c r="X3059" t="s">
        <v>24</v>
      </c>
      <c r="Y3059" t="s">
        <v>629</v>
      </c>
      <c r="Z3059" t="s">
        <v>14</v>
      </c>
      <c r="AA3059" s="29">
        <v>-123.34</v>
      </c>
      <c r="AB3059">
        <v>0</v>
      </c>
      <c r="AC3059">
        <f t="shared" si="576"/>
        <v>2015</v>
      </c>
      <c r="AD3059">
        <f t="shared" si="577"/>
        <v>4</v>
      </c>
      <c r="AE3059">
        <f t="shared" si="578"/>
        <v>2014</v>
      </c>
      <c r="AF3059">
        <f t="shared" si="579"/>
        <v>9</v>
      </c>
      <c r="AG3059" t="str">
        <f>VLOOKUP(F3059,vlookup!$A$2:$E$660,2,0)</f>
        <v>Retained</v>
      </c>
      <c r="AH3059" t="str">
        <f>VLOOKUP(F3059,vlookup!$A$2:$E$660,3,0)</f>
        <v>Service Contract</v>
      </c>
      <c r="AI3059" t="str">
        <f>VLOOKUP(F3059,vlookup!$A$2:$E$660,4,0)</f>
        <v>Used Car Programs</v>
      </c>
      <c r="AJ3059" t="str">
        <f>VLOOKUP(F3059,vlookup!$A$2:$E$660,5,0)</f>
        <v>High Mileage</v>
      </c>
      <c r="AL3059">
        <f t="shared" si="580"/>
        <v>30</v>
      </c>
      <c r="AM3059">
        <f t="shared" si="581"/>
        <v>189</v>
      </c>
      <c r="AN3059" t="str">
        <f t="shared" si="582"/>
        <v/>
      </c>
      <c r="AO3059" t="str">
        <f t="shared" si="583"/>
        <v/>
      </c>
      <c r="AP3059" t="str">
        <f t="shared" si="584"/>
        <v/>
      </c>
      <c r="AQ3059" t="str">
        <f t="shared" si="585"/>
        <v/>
      </c>
      <c r="AR3059">
        <f t="shared" si="586"/>
        <v>-123.34</v>
      </c>
      <c r="AS3059" t="str">
        <f t="shared" si="587"/>
        <v>3EB89300I4Y-4</v>
      </c>
      <c r="AT3059" t="str">
        <f>IFERROR(IF(VLOOKUP(Y3059,vlookup!$I$2:$J$9,1,0)=Y3059,VLOOKUP(Y3059,vlookup!$I$2:$J$9,2,0),PROPER(Y3059)),PROPER(Y3059))</f>
        <v>Towing &amp; Roadside</v>
      </c>
      <c r="AU3059" t="str">
        <f>IFERROR(IF(B3059=VLOOKUP(B3059,vlookup!$L$2:$L$10,1,0),"Yes","No"),"No")</f>
        <v>No</v>
      </c>
    </row>
    <row r="3060" spans="1:47" ht="14.45" customHeight="1" x14ac:dyDescent="0.25">
      <c r="A3060" t="s">
        <v>1299</v>
      </c>
      <c r="B3060" s="31" t="s">
        <v>1300</v>
      </c>
      <c r="C3060">
        <v>7</v>
      </c>
      <c r="D3060">
        <v>1</v>
      </c>
      <c r="E3060" t="s">
        <v>382</v>
      </c>
      <c r="F3060" t="s">
        <v>238</v>
      </c>
      <c r="G3060" t="s">
        <v>388</v>
      </c>
      <c r="H3060" t="s">
        <v>931</v>
      </c>
      <c r="I3060">
        <v>228587</v>
      </c>
      <c r="J3060" s="19">
        <v>41912</v>
      </c>
      <c r="K3060" s="19">
        <v>41943</v>
      </c>
      <c r="L3060">
        <v>201410</v>
      </c>
      <c r="M3060" s="19">
        <v>41913</v>
      </c>
      <c r="N3060">
        <v>24617</v>
      </c>
      <c r="O3060" t="s">
        <v>1070</v>
      </c>
      <c r="P3060" t="s">
        <v>1116</v>
      </c>
      <c r="Q3060" t="s">
        <v>925</v>
      </c>
      <c r="R3060" t="s">
        <v>2077</v>
      </c>
      <c r="S3060" s="19">
        <v>42163</v>
      </c>
      <c r="T3060">
        <v>228587</v>
      </c>
      <c r="U3060" t="s">
        <v>357</v>
      </c>
      <c r="V3060" s="19">
        <v>42221</v>
      </c>
      <c r="W3060" t="s">
        <v>628</v>
      </c>
      <c r="X3060" t="s">
        <v>24</v>
      </c>
      <c r="Y3060" t="s">
        <v>629</v>
      </c>
      <c r="Z3060" t="s">
        <v>14</v>
      </c>
      <c r="AA3060" s="29">
        <v>-135.91</v>
      </c>
      <c r="AB3060">
        <v>0</v>
      </c>
      <c r="AC3060">
        <f t="shared" si="576"/>
        <v>2015</v>
      </c>
      <c r="AD3060">
        <f t="shared" si="577"/>
        <v>8</v>
      </c>
      <c r="AE3060">
        <f t="shared" si="578"/>
        <v>2014</v>
      </c>
      <c r="AF3060">
        <f t="shared" si="579"/>
        <v>9</v>
      </c>
      <c r="AG3060" t="str">
        <f>VLOOKUP(F3060,vlookup!$A$2:$E$660,2,0)</f>
        <v>Retained</v>
      </c>
      <c r="AH3060" t="str">
        <f>VLOOKUP(F3060,vlookup!$A$2:$E$660,3,0)</f>
        <v>Service Contract</v>
      </c>
      <c r="AI3060" t="str">
        <f>VLOOKUP(F3060,vlookup!$A$2:$E$660,4,0)</f>
        <v>Used Car Programs</v>
      </c>
      <c r="AJ3060" t="str">
        <f>VLOOKUP(F3060,vlookup!$A$2:$E$660,5,0)</f>
        <v>High Mileage</v>
      </c>
      <c r="AL3060">
        <f t="shared" si="580"/>
        <v>30</v>
      </c>
      <c r="AM3060">
        <f t="shared" si="581"/>
        <v>305</v>
      </c>
      <c r="AN3060" t="str">
        <f t="shared" si="582"/>
        <v/>
      </c>
      <c r="AO3060" t="str">
        <f t="shared" si="583"/>
        <v/>
      </c>
      <c r="AP3060" t="str">
        <f t="shared" si="584"/>
        <v/>
      </c>
      <c r="AQ3060" t="str">
        <f t="shared" si="585"/>
        <v/>
      </c>
      <c r="AR3060">
        <f t="shared" si="586"/>
        <v>-135.91</v>
      </c>
      <c r="AS3060" t="str">
        <f t="shared" si="587"/>
        <v>3EB89300I4Y-7</v>
      </c>
      <c r="AT3060" t="str">
        <f>IFERROR(IF(VLOOKUP(Y3060,vlookup!$I$2:$J$9,1,0)=Y3060,VLOOKUP(Y3060,vlookup!$I$2:$J$9,2,0),PROPER(Y3060)),PROPER(Y3060))</f>
        <v>Towing &amp; Roadside</v>
      </c>
      <c r="AU3060" t="str">
        <f>IFERROR(IF(B3060=VLOOKUP(B3060,vlookup!$L$2:$L$10,1,0),"Yes","No"),"No")</f>
        <v>No</v>
      </c>
    </row>
    <row r="3061" spans="1:47" ht="14.45" customHeight="1" x14ac:dyDescent="0.25">
      <c r="A3061" t="s">
        <v>1307</v>
      </c>
      <c r="B3061" s="31" t="s">
        <v>1308</v>
      </c>
      <c r="C3061">
        <v>2</v>
      </c>
      <c r="D3061">
        <v>1</v>
      </c>
      <c r="E3061" t="s">
        <v>382</v>
      </c>
      <c r="F3061" t="s">
        <v>205</v>
      </c>
      <c r="G3061" t="s">
        <v>388</v>
      </c>
      <c r="H3061" t="s">
        <v>1267</v>
      </c>
      <c r="I3061">
        <v>75701</v>
      </c>
      <c r="J3061" s="19">
        <v>42077</v>
      </c>
      <c r="K3061" s="19">
        <v>42094</v>
      </c>
      <c r="L3061">
        <v>201503</v>
      </c>
      <c r="M3061" s="19">
        <v>42064</v>
      </c>
      <c r="N3061">
        <v>24617</v>
      </c>
      <c r="O3061" t="s">
        <v>1070</v>
      </c>
      <c r="P3061" t="s">
        <v>1116</v>
      </c>
      <c r="Q3061" t="s">
        <v>925</v>
      </c>
      <c r="R3061" t="s">
        <v>2078</v>
      </c>
      <c r="S3061" s="19">
        <v>42269</v>
      </c>
      <c r="T3061">
        <v>75701</v>
      </c>
      <c r="U3061" t="s">
        <v>357</v>
      </c>
      <c r="V3061" s="19">
        <v>42312</v>
      </c>
      <c r="W3061" t="s">
        <v>628</v>
      </c>
      <c r="X3061" t="s">
        <v>24</v>
      </c>
      <c r="Y3061" t="s">
        <v>629</v>
      </c>
      <c r="Z3061" t="s">
        <v>14</v>
      </c>
      <c r="AA3061" s="29">
        <v>-451.4</v>
      </c>
      <c r="AB3061">
        <v>0</v>
      </c>
      <c r="AC3061">
        <f t="shared" si="576"/>
        <v>2015</v>
      </c>
      <c r="AD3061">
        <f t="shared" si="577"/>
        <v>11</v>
      </c>
      <c r="AE3061">
        <f t="shared" si="578"/>
        <v>2015</v>
      </c>
      <c r="AF3061">
        <f t="shared" si="579"/>
        <v>3</v>
      </c>
      <c r="AG3061" t="str">
        <f>VLOOKUP(F3061,vlookup!$A$2:$E$660,2,0)</f>
        <v>Retained</v>
      </c>
      <c r="AH3061" t="str">
        <f>VLOOKUP(F3061,vlookup!$A$2:$E$660,3,0)</f>
        <v>Service Contract</v>
      </c>
      <c r="AI3061" t="str">
        <f>VLOOKUP(F3061,vlookup!$A$2:$E$660,4,0)</f>
        <v>Used Car Programs</v>
      </c>
      <c r="AJ3061" t="str">
        <f>VLOOKUP(F3061,vlookup!$A$2:$E$660,5,0)</f>
        <v>High Mileage</v>
      </c>
      <c r="AL3061">
        <f t="shared" si="580"/>
        <v>17</v>
      </c>
      <c r="AM3061">
        <f t="shared" si="581"/>
        <v>230</v>
      </c>
      <c r="AN3061" t="str">
        <f t="shared" si="582"/>
        <v/>
      </c>
      <c r="AO3061" t="str">
        <f t="shared" si="583"/>
        <v/>
      </c>
      <c r="AP3061" t="str">
        <f t="shared" si="584"/>
        <v/>
      </c>
      <c r="AQ3061" t="str">
        <f t="shared" si="585"/>
        <v/>
      </c>
      <c r="AR3061">
        <f t="shared" si="586"/>
        <v>-451.4</v>
      </c>
      <c r="AS3061" t="str">
        <f t="shared" si="587"/>
        <v>5ED00048C5-2</v>
      </c>
      <c r="AT3061" t="str">
        <f>IFERROR(IF(VLOOKUP(Y3061,vlookup!$I$2:$J$9,1,0)=Y3061,VLOOKUP(Y3061,vlookup!$I$2:$J$9,2,0),PROPER(Y3061)),PROPER(Y3061))</f>
        <v>Towing &amp; Roadside</v>
      </c>
      <c r="AU3061" t="str">
        <f>IFERROR(IF(B3061=VLOOKUP(B3061,vlookup!$L$2:$L$10,1,0),"Yes","No"),"No")</f>
        <v>No</v>
      </c>
    </row>
    <row r="3062" spans="1:47" ht="14.45" customHeight="1" x14ac:dyDescent="0.25">
      <c r="A3062" t="s">
        <v>1307</v>
      </c>
      <c r="B3062" s="31" t="s">
        <v>1308</v>
      </c>
      <c r="C3062">
        <v>4</v>
      </c>
      <c r="D3062">
        <v>1</v>
      </c>
      <c r="E3062" t="s">
        <v>382</v>
      </c>
      <c r="F3062" t="s">
        <v>205</v>
      </c>
      <c r="G3062" t="s">
        <v>388</v>
      </c>
      <c r="H3062" t="s">
        <v>1267</v>
      </c>
      <c r="I3062">
        <v>75701</v>
      </c>
      <c r="J3062" s="19">
        <v>42077</v>
      </c>
      <c r="K3062" s="19">
        <v>42094</v>
      </c>
      <c r="L3062">
        <v>201503</v>
      </c>
      <c r="M3062" s="19">
        <v>42064</v>
      </c>
      <c r="N3062">
        <v>24617</v>
      </c>
      <c r="O3062" t="s">
        <v>1070</v>
      </c>
      <c r="P3062" t="s">
        <v>1116</v>
      </c>
      <c r="Q3062" t="s">
        <v>925</v>
      </c>
      <c r="R3062" t="s">
        <v>2079</v>
      </c>
      <c r="S3062" s="19">
        <v>42478</v>
      </c>
      <c r="T3062">
        <v>75701</v>
      </c>
      <c r="U3062" t="s">
        <v>357</v>
      </c>
      <c r="V3062" s="19">
        <v>42544</v>
      </c>
      <c r="W3062" t="s">
        <v>628</v>
      </c>
      <c r="X3062" t="s">
        <v>24</v>
      </c>
      <c r="Y3062" t="s">
        <v>629</v>
      </c>
      <c r="Z3062" t="s">
        <v>14</v>
      </c>
      <c r="AA3062" s="29">
        <v>-251.92</v>
      </c>
      <c r="AB3062">
        <v>0</v>
      </c>
      <c r="AC3062">
        <f t="shared" si="576"/>
        <v>2016</v>
      </c>
      <c r="AD3062">
        <f t="shared" si="577"/>
        <v>6</v>
      </c>
      <c r="AE3062">
        <f t="shared" si="578"/>
        <v>2015</v>
      </c>
      <c r="AF3062">
        <f t="shared" si="579"/>
        <v>3</v>
      </c>
      <c r="AG3062" t="str">
        <f>VLOOKUP(F3062,vlookup!$A$2:$E$660,2,0)</f>
        <v>Retained</v>
      </c>
      <c r="AH3062" t="str">
        <f>VLOOKUP(F3062,vlookup!$A$2:$E$660,3,0)</f>
        <v>Service Contract</v>
      </c>
      <c r="AI3062" t="str">
        <f>VLOOKUP(F3062,vlookup!$A$2:$E$660,4,0)</f>
        <v>Used Car Programs</v>
      </c>
      <c r="AJ3062" t="str">
        <f>VLOOKUP(F3062,vlookup!$A$2:$E$660,5,0)</f>
        <v>High Mileage</v>
      </c>
      <c r="AL3062">
        <f t="shared" si="580"/>
        <v>17</v>
      </c>
      <c r="AM3062">
        <f t="shared" si="581"/>
        <v>459</v>
      </c>
      <c r="AN3062" t="str">
        <f t="shared" si="582"/>
        <v/>
      </c>
      <c r="AO3062" t="str">
        <f t="shared" si="583"/>
        <v/>
      </c>
      <c r="AP3062" t="str">
        <f t="shared" si="584"/>
        <v/>
      </c>
      <c r="AQ3062" t="str">
        <f t="shared" si="585"/>
        <v/>
      </c>
      <c r="AR3062">
        <f t="shared" si="586"/>
        <v>-251.92</v>
      </c>
      <c r="AS3062" t="str">
        <f t="shared" si="587"/>
        <v>5ED00048C5-4</v>
      </c>
      <c r="AT3062" t="str">
        <f>IFERROR(IF(VLOOKUP(Y3062,vlookup!$I$2:$J$9,1,0)=Y3062,VLOOKUP(Y3062,vlookup!$I$2:$J$9,2,0),PROPER(Y3062)),PROPER(Y3062))</f>
        <v>Towing &amp; Roadside</v>
      </c>
      <c r="AU3062" t="str">
        <f>IFERROR(IF(B3062=VLOOKUP(B3062,vlookup!$L$2:$L$10,1,0),"Yes","No"),"No")</f>
        <v>No</v>
      </c>
    </row>
    <row r="3063" spans="1:47" ht="14.45" customHeight="1" x14ac:dyDescent="0.25">
      <c r="A3063" t="s">
        <v>1318</v>
      </c>
      <c r="B3063" s="31" t="s">
        <v>1319</v>
      </c>
      <c r="C3063">
        <v>4</v>
      </c>
      <c r="D3063">
        <v>2</v>
      </c>
      <c r="E3063" t="s">
        <v>382</v>
      </c>
      <c r="F3063" t="s">
        <v>15</v>
      </c>
      <c r="G3063" t="s">
        <v>388</v>
      </c>
      <c r="H3063" t="s">
        <v>931</v>
      </c>
      <c r="I3063">
        <v>111622</v>
      </c>
      <c r="J3063" s="19">
        <v>41424</v>
      </c>
      <c r="K3063" s="19">
        <v>41445</v>
      </c>
      <c r="L3063">
        <v>201306</v>
      </c>
      <c r="M3063" s="19">
        <v>41426</v>
      </c>
      <c r="N3063">
        <v>24617</v>
      </c>
      <c r="O3063" t="s">
        <v>1070</v>
      </c>
      <c r="P3063" t="s">
        <v>2892</v>
      </c>
      <c r="Q3063" t="s">
        <v>924</v>
      </c>
      <c r="R3063" t="s">
        <v>544</v>
      </c>
      <c r="S3063" s="19">
        <v>41781</v>
      </c>
      <c r="T3063">
        <v>121272</v>
      </c>
      <c r="U3063" t="s">
        <v>357</v>
      </c>
      <c r="V3063" s="19">
        <v>41795</v>
      </c>
      <c r="W3063" t="s">
        <v>628</v>
      </c>
      <c r="X3063" t="s">
        <v>24</v>
      </c>
      <c r="Y3063" t="s">
        <v>629</v>
      </c>
      <c r="Z3063" t="s">
        <v>14</v>
      </c>
      <c r="AA3063" s="29">
        <v>-134.75</v>
      </c>
      <c r="AB3063">
        <v>0</v>
      </c>
      <c r="AC3063">
        <f t="shared" si="576"/>
        <v>2014</v>
      </c>
      <c r="AD3063">
        <f t="shared" si="577"/>
        <v>6</v>
      </c>
      <c r="AE3063">
        <f t="shared" si="578"/>
        <v>2013</v>
      </c>
      <c r="AF3063">
        <f t="shared" si="579"/>
        <v>5</v>
      </c>
      <c r="AG3063" t="str">
        <f>VLOOKUP(F3063,vlookup!$A$2:$E$660,2,0)</f>
        <v>Retained</v>
      </c>
      <c r="AH3063" t="str">
        <f>VLOOKUP(F3063,vlookup!$A$2:$E$660,3,0)</f>
        <v>Service Contract</v>
      </c>
      <c r="AI3063" t="str">
        <f>VLOOKUP(F3063,vlookup!$A$2:$E$660,4,0)</f>
        <v>Used Car Programs</v>
      </c>
      <c r="AJ3063" t="str">
        <f>VLOOKUP(F3063,vlookup!$A$2:$E$660,5,0)</f>
        <v>High Mileage</v>
      </c>
      <c r="AL3063">
        <f t="shared" si="580"/>
        <v>20</v>
      </c>
      <c r="AM3063">
        <f t="shared" si="581"/>
        <v>365</v>
      </c>
      <c r="AN3063">
        <f t="shared" si="582"/>
        <v>9650</v>
      </c>
      <c r="AO3063" t="str">
        <f t="shared" si="583"/>
        <v/>
      </c>
      <c r="AP3063" t="str">
        <f t="shared" si="584"/>
        <v/>
      </c>
      <c r="AQ3063" t="str">
        <f t="shared" si="585"/>
        <v/>
      </c>
      <c r="AR3063">
        <f t="shared" si="586"/>
        <v>-134.75</v>
      </c>
      <c r="AS3063" t="str">
        <f t="shared" si="587"/>
        <v>4EA56579E3-4</v>
      </c>
      <c r="AT3063" t="str">
        <f>IFERROR(IF(VLOOKUP(Y3063,vlookup!$I$2:$J$9,1,0)=Y3063,VLOOKUP(Y3063,vlookup!$I$2:$J$9,2,0),PROPER(Y3063)),PROPER(Y3063))</f>
        <v>Towing &amp; Roadside</v>
      </c>
      <c r="AU3063" t="str">
        <f>IFERROR(IF(B3063=VLOOKUP(B3063,vlookup!$L$2:$L$10,1,0),"Yes","No"),"No")</f>
        <v>No</v>
      </c>
    </row>
    <row r="3064" spans="1:47" ht="14.45" customHeight="1" x14ac:dyDescent="0.25">
      <c r="A3064" t="s">
        <v>1318</v>
      </c>
      <c r="B3064" s="31" t="s">
        <v>1319</v>
      </c>
      <c r="C3064">
        <v>6</v>
      </c>
      <c r="D3064">
        <v>1</v>
      </c>
      <c r="E3064" t="s">
        <v>382</v>
      </c>
      <c r="F3064" t="s">
        <v>15</v>
      </c>
      <c r="G3064" t="s">
        <v>388</v>
      </c>
      <c r="H3064" t="s">
        <v>931</v>
      </c>
      <c r="I3064">
        <v>111622</v>
      </c>
      <c r="J3064" s="19">
        <v>41424</v>
      </c>
      <c r="K3064" s="19">
        <v>41445</v>
      </c>
      <c r="L3064">
        <v>201306</v>
      </c>
      <c r="M3064" s="19">
        <v>41426</v>
      </c>
      <c r="N3064">
        <v>24617</v>
      </c>
      <c r="O3064" t="s">
        <v>1070</v>
      </c>
      <c r="P3064" t="s">
        <v>1116</v>
      </c>
      <c r="Q3064" t="s">
        <v>925</v>
      </c>
      <c r="R3064" t="s">
        <v>2080</v>
      </c>
      <c r="S3064" s="19">
        <v>41786</v>
      </c>
      <c r="T3064">
        <v>111622</v>
      </c>
      <c r="U3064" t="s">
        <v>357</v>
      </c>
      <c r="V3064" s="19">
        <v>41828</v>
      </c>
      <c r="W3064" t="s">
        <v>628</v>
      </c>
      <c r="X3064" t="s">
        <v>24</v>
      </c>
      <c r="Y3064" t="s">
        <v>629</v>
      </c>
      <c r="Z3064" t="s">
        <v>14</v>
      </c>
      <c r="AA3064" s="29">
        <v>-11</v>
      </c>
      <c r="AB3064">
        <v>0</v>
      </c>
      <c r="AC3064">
        <f t="shared" si="576"/>
        <v>2014</v>
      </c>
      <c r="AD3064">
        <f t="shared" si="577"/>
        <v>7</v>
      </c>
      <c r="AE3064">
        <f t="shared" si="578"/>
        <v>2013</v>
      </c>
      <c r="AF3064">
        <f t="shared" si="579"/>
        <v>5</v>
      </c>
      <c r="AG3064" t="str">
        <f>VLOOKUP(F3064,vlookup!$A$2:$E$660,2,0)</f>
        <v>Retained</v>
      </c>
      <c r="AH3064" t="str">
        <f>VLOOKUP(F3064,vlookup!$A$2:$E$660,3,0)</f>
        <v>Service Contract</v>
      </c>
      <c r="AI3064" t="str">
        <f>VLOOKUP(F3064,vlookup!$A$2:$E$660,4,0)</f>
        <v>Used Car Programs</v>
      </c>
      <c r="AJ3064" t="str">
        <f>VLOOKUP(F3064,vlookup!$A$2:$E$660,5,0)</f>
        <v>High Mileage</v>
      </c>
      <c r="AL3064">
        <f t="shared" si="580"/>
        <v>20</v>
      </c>
      <c r="AM3064">
        <f t="shared" si="581"/>
        <v>398</v>
      </c>
      <c r="AN3064" t="str">
        <f t="shared" si="582"/>
        <v/>
      </c>
      <c r="AO3064" t="str">
        <f t="shared" si="583"/>
        <v/>
      </c>
      <c r="AP3064" t="str">
        <f t="shared" si="584"/>
        <v/>
      </c>
      <c r="AQ3064" t="str">
        <f t="shared" si="585"/>
        <v/>
      </c>
      <c r="AR3064">
        <f t="shared" si="586"/>
        <v>-11</v>
      </c>
      <c r="AS3064" t="str">
        <f t="shared" si="587"/>
        <v>4EA56579E3-6</v>
      </c>
      <c r="AT3064" t="str">
        <f>IFERROR(IF(VLOOKUP(Y3064,vlookup!$I$2:$J$9,1,0)=Y3064,VLOOKUP(Y3064,vlookup!$I$2:$J$9,2,0),PROPER(Y3064)),PROPER(Y3064))</f>
        <v>Towing &amp; Roadside</v>
      </c>
      <c r="AU3064" t="str">
        <f>IFERROR(IF(B3064=VLOOKUP(B3064,vlookup!$L$2:$L$10,1,0),"Yes","No"),"No")</f>
        <v>No</v>
      </c>
    </row>
    <row r="3065" spans="1:47" ht="14.45" customHeight="1" x14ac:dyDescent="0.25">
      <c r="A3065" t="s">
        <v>1318</v>
      </c>
      <c r="B3065" s="31" t="s">
        <v>1319</v>
      </c>
      <c r="C3065">
        <v>7</v>
      </c>
      <c r="D3065">
        <v>1</v>
      </c>
      <c r="E3065" t="s">
        <v>382</v>
      </c>
      <c r="F3065" t="s">
        <v>15</v>
      </c>
      <c r="G3065" t="s">
        <v>388</v>
      </c>
      <c r="H3065" t="s">
        <v>931</v>
      </c>
      <c r="I3065">
        <v>111622</v>
      </c>
      <c r="J3065" s="19">
        <v>41424</v>
      </c>
      <c r="K3065" s="19">
        <v>41445</v>
      </c>
      <c r="L3065">
        <v>201306</v>
      </c>
      <c r="M3065" s="19">
        <v>41426</v>
      </c>
      <c r="N3065">
        <v>24617</v>
      </c>
      <c r="O3065" t="s">
        <v>1070</v>
      </c>
      <c r="P3065" t="s">
        <v>1116</v>
      </c>
      <c r="Q3065" t="s">
        <v>925</v>
      </c>
      <c r="R3065" t="s">
        <v>2081</v>
      </c>
      <c r="S3065" s="19">
        <v>41787</v>
      </c>
      <c r="T3065">
        <v>111622</v>
      </c>
      <c r="U3065" t="s">
        <v>357</v>
      </c>
      <c r="V3065" s="19">
        <v>41828</v>
      </c>
      <c r="W3065" t="s">
        <v>628</v>
      </c>
      <c r="X3065" t="s">
        <v>24</v>
      </c>
      <c r="Y3065" t="s">
        <v>629</v>
      </c>
      <c r="Z3065" t="s">
        <v>14</v>
      </c>
      <c r="AA3065" s="29">
        <v>-11</v>
      </c>
      <c r="AB3065">
        <v>0</v>
      </c>
      <c r="AC3065">
        <f t="shared" si="576"/>
        <v>2014</v>
      </c>
      <c r="AD3065">
        <f t="shared" si="577"/>
        <v>7</v>
      </c>
      <c r="AE3065">
        <f t="shared" si="578"/>
        <v>2013</v>
      </c>
      <c r="AF3065">
        <f t="shared" si="579"/>
        <v>5</v>
      </c>
      <c r="AG3065" t="str">
        <f>VLOOKUP(F3065,vlookup!$A$2:$E$660,2,0)</f>
        <v>Retained</v>
      </c>
      <c r="AH3065" t="str">
        <f>VLOOKUP(F3065,vlookup!$A$2:$E$660,3,0)</f>
        <v>Service Contract</v>
      </c>
      <c r="AI3065" t="str">
        <f>VLOOKUP(F3065,vlookup!$A$2:$E$660,4,0)</f>
        <v>Used Car Programs</v>
      </c>
      <c r="AJ3065" t="str">
        <f>VLOOKUP(F3065,vlookup!$A$2:$E$660,5,0)</f>
        <v>High Mileage</v>
      </c>
      <c r="AL3065">
        <f t="shared" si="580"/>
        <v>20</v>
      </c>
      <c r="AM3065">
        <f t="shared" si="581"/>
        <v>398</v>
      </c>
      <c r="AN3065" t="str">
        <f t="shared" si="582"/>
        <v/>
      </c>
      <c r="AO3065" t="str">
        <f t="shared" si="583"/>
        <v/>
      </c>
      <c r="AP3065" t="str">
        <f t="shared" si="584"/>
        <v/>
      </c>
      <c r="AQ3065" t="str">
        <f t="shared" si="585"/>
        <v/>
      </c>
      <c r="AR3065">
        <f t="shared" si="586"/>
        <v>-11</v>
      </c>
      <c r="AS3065" t="str">
        <f t="shared" si="587"/>
        <v>4EA56579E3-7</v>
      </c>
      <c r="AT3065" t="str">
        <f>IFERROR(IF(VLOOKUP(Y3065,vlookup!$I$2:$J$9,1,0)=Y3065,VLOOKUP(Y3065,vlookup!$I$2:$J$9,2,0),PROPER(Y3065)),PROPER(Y3065))</f>
        <v>Towing &amp; Roadside</v>
      </c>
      <c r="AU3065" t="str">
        <f>IFERROR(IF(B3065=VLOOKUP(B3065,vlookup!$L$2:$L$10,1,0),"Yes","No"),"No")</f>
        <v>No</v>
      </c>
    </row>
    <row r="3066" spans="1:47" ht="14.45" customHeight="1" x14ac:dyDescent="0.25">
      <c r="A3066" t="s">
        <v>2082</v>
      </c>
      <c r="B3066" s="31" t="s">
        <v>2083</v>
      </c>
      <c r="C3066">
        <v>1</v>
      </c>
      <c r="D3066">
        <v>1</v>
      </c>
      <c r="E3066" t="s">
        <v>382</v>
      </c>
      <c r="F3066" t="s">
        <v>205</v>
      </c>
      <c r="G3066" t="s">
        <v>388</v>
      </c>
      <c r="H3066" t="s">
        <v>931</v>
      </c>
      <c r="I3066">
        <v>112235</v>
      </c>
      <c r="J3066" s="19">
        <v>42399</v>
      </c>
      <c r="K3066" s="19">
        <v>42429</v>
      </c>
      <c r="L3066">
        <v>201602</v>
      </c>
      <c r="M3066" s="19">
        <v>42401</v>
      </c>
      <c r="N3066">
        <v>24617</v>
      </c>
      <c r="O3066" t="s">
        <v>1070</v>
      </c>
      <c r="P3066" t="s">
        <v>1116</v>
      </c>
      <c r="Q3066" t="s">
        <v>925</v>
      </c>
      <c r="R3066" t="s">
        <v>2084</v>
      </c>
      <c r="S3066" s="19">
        <v>42405</v>
      </c>
      <c r="T3066">
        <v>112235</v>
      </c>
      <c r="U3066" t="s">
        <v>357</v>
      </c>
      <c r="V3066" s="19">
        <v>42467</v>
      </c>
      <c r="W3066" t="s">
        <v>628</v>
      </c>
      <c r="X3066" t="s">
        <v>24</v>
      </c>
      <c r="Y3066" t="s">
        <v>629</v>
      </c>
      <c r="Z3066" t="s">
        <v>14</v>
      </c>
      <c r="AA3066" s="29">
        <v>-47.48</v>
      </c>
      <c r="AB3066">
        <v>0</v>
      </c>
      <c r="AC3066">
        <f t="shared" si="576"/>
        <v>2016</v>
      </c>
      <c r="AD3066">
        <f t="shared" si="577"/>
        <v>4</v>
      </c>
      <c r="AE3066">
        <f t="shared" si="578"/>
        <v>2016</v>
      </c>
      <c r="AF3066">
        <f t="shared" si="579"/>
        <v>1</v>
      </c>
      <c r="AG3066" t="str">
        <f>VLOOKUP(F3066,vlookup!$A$2:$E$660,2,0)</f>
        <v>Retained</v>
      </c>
      <c r="AH3066" t="str">
        <f>VLOOKUP(F3066,vlookup!$A$2:$E$660,3,0)</f>
        <v>Service Contract</v>
      </c>
      <c r="AI3066" t="str">
        <f>VLOOKUP(F3066,vlookup!$A$2:$E$660,4,0)</f>
        <v>Used Car Programs</v>
      </c>
      <c r="AJ3066" t="str">
        <f>VLOOKUP(F3066,vlookup!$A$2:$E$660,5,0)</f>
        <v>High Mileage</v>
      </c>
      <c r="AL3066">
        <f t="shared" si="580"/>
        <v>29</v>
      </c>
      <c r="AM3066">
        <f t="shared" si="581"/>
        <v>67</v>
      </c>
      <c r="AN3066" t="str">
        <f t="shared" si="582"/>
        <v/>
      </c>
      <c r="AO3066" t="str">
        <f t="shared" si="583"/>
        <v/>
      </c>
      <c r="AP3066" t="str">
        <f t="shared" si="584"/>
        <v/>
      </c>
      <c r="AQ3066">
        <f t="shared" si="585"/>
        <v>-47.48</v>
      </c>
      <c r="AR3066" t="str">
        <f t="shared" si="586"/>
        <v/>
      </c>
      <c r="AS3066" t="str">
        <f t="shared" si="587"/>
        <v>8EB84135A6-1</v>
      </c>
      <c r="AT3066" t="str">
        <f>IFERROR(IF(VLOOKUP(Y3066,vlookup!$I$2:$J$9,1,0)=Y3066,VLOOKUP(Y3066,vlookup!$I$2:$J$9,2,0),PROPER(Y3066)),PROPER(Y3066))</f>
        <v>Towing &amp; Roadside</v>
      </c>
      <c r="AU3066" t="str">
        <f>IFERROR(IF(B3066=VLOOKUP(B3066,vlookup!$L$2:$L$10,1,0),"Yes","No"),"No")</f>
        <v>No</v>
      </c>
    </row>
    <row r="3067" spans="1:47" ht="14.45" customHeight="1" x14ac:dyDescent="0.25">
      <c r="A3067" t="s">
        <v>2085</v>
      </c>
      <c r="B3067" s="31" t="s">
        <v>2086</v>
      </c>
      <c r="C3067">
        <v>1</v>
      </c>
      <c r="D3067">
        <v>3</v>
      </c>
      <c r="E3067" t="s">
        <v>382</v>
      </c>
      <c r="F3067" t="s">
        <v>464</v>
      </c>
      <c r="G3067" t="s">
        <v>388</v>
      </c>
      <c r="H3067" t="s">
        <v>931</v>
      </c>
      <c r="I3067">
        <v>166833</v>
      </c>
      <c r="J3067" s="19">
        <v>43498</v>
      </c>
      <c r="K3067" s="19">
        <v>43538</v>
      </c>
      <c r="L3067">
        <v>201903</v>
      </c>
      <c r="M3067" s="19">
        <v>43525</v>
      </c>
      <c r="N3067">
        <v>24617</v>
      </c>
      <c r="O3067" t="s">
        <v>1070</v>
      </c>
      <c r="P3067" t="s">
        <v>595</v>
      </c>
      <c r="Q3067" t="s">
        <v>378</v>
      </c>
      <c r="R3067">
        <v>273899262</v>
      </c>
      <c r="S3067" s="19">
        <v>44082</v>
      </c>
      <c r="T3067">
        <v>181000</v>
      </c>
      <c r="U3067" t="s">
        <v>356</v>
      </c>
      <c r="V3067" s="19">
        <v>44165</v>
      </c>
      <c r="W3067" t="s">
        <v>628</v>
      </c>
      <c r="X3067" t="s">
        <v>24</v>
      </c>
      <c r="Y3067" t="s">
        <v>629</v>
      </c>
      <c r="Z3067" t="s">
        <v>14</v>
      </c>
      <c r="AA3067" s="29">
        <v>-132.36000000000001</v>
      </c>
      <c r="AB3067">
        <v>0</v>
      </c>
      <c r="AC3067">
        <f t="shared" si="576"/>
        <v>2020</v>
      </c>
      <c r="AD3067">
        <f t="shared" si="577"/>
        <v>11</v>
      </c>
      <c r="AE3067">
        <f t="shared" si="578"/>
        <v>2019</v>
      </c>
      <c r="AF3067">
        <f t="shared" si="579"/>
        <v>2</v>
      </c>
      <c r="AG3067" t="str">
        <f>VLOOKUP(F3067,vlookup!$A$2:$E$660,2,0)</f>
        <v>Retained</v>
      </c>
      <c r="AH3067" t="str">
        <f>VLOOKUP(F3067,vlookup!$A$2:$E$660,3,0)</f>
        <v>Service Contract</v>
      </c>
      <c r="AI3067" t="str">
        <f>VLOOKUP(F3067,vlookup!$A$2:$E$660,4,0)</f>
        <v>Used Car Programs</v>
      </c>
      <c r="AJ3067" t="str">
        <f>VLOOKUP(F3067,vlookup!$A$2:$E$660,5,0)</f>
        <v>High Mileage</v>
      </c>
      <c r="AL3067">
        <f t="shared" si="580"/>
        <v>42</v>
      </c>
      <c r="AM3067">
        <f t="shared" si="581"/>
        <v>658</v>
      </c>
      <c r="AN3067">
        <f t="shared" si="582"/>
        <v>14167</v>
      </c>
      <c r="AO3067" t="str">
        <f t="shared" si="583"/>
        <v/>
      </c>
      <c r="AP3067" t="str">
        <f t="shared" si="584"/>
        <v/>
      </c>
      <c r="AQ3067" t="str">
        <f t="shared" si="585"/>
        <v/>
      </c>
      <c r="AR3067">
        <f t="shared" si="586"/>
        <v>-132.36000000000001</v>
      </c>
      <c r="AS3067" t="str">
        <f t="shared" si="587"/>
        <v>9EA97623B9-1</v>
      </c>
      <c r="AT3067" t="str">
        <f>IFERROR(IF(VLOOKUP(Y3067,vlookup!$I$2:$J$9,1,0)=Y3067,VLOOKUP(Y3067,vlookup!$I$2:$J$9,2,0),PROPER(Y3067)),PROPER(Y3067))</f>
        <v>Towing &amp; Roadside</v>
      </c>
      <c r="AU3067" t="str">
        <f>IFERROR(IF(B3067=VLOOKUP(B3067,vlookup!$L$2:$L$10,1,0),"Yes","No"),"No")</f>
        <v>No</v>
      </c>
    </row>
    <row r="3068" spans="1:47" ht="14.45" customHeight="1" x14ac:dyDescent="0.25">
      <c r="A3068" t="s">
        <v>1347</v>
      </c>
      <c r="B3068" s="31" t="s">
        <v>1348</v>
      </c>
      <c r="C3068">
        <v>3</v>
      </c>
      <c r="D3068">
        <v>1</v>
      </c>
      <c r="E3068" t="s">
        <v>382</v>
      </c>
      <c r="F3068" t="s">
        <v>238</v>
      </c>
      <c r="G3068" t="s">
        <v>388</v>
      </c>
      <c r="H3068" t="s">
        <v>931</v>
      </c>
      <c r="I3068">
        <v>99592</v>
      </c>
      <c r="J3068" s="19">
        <v>42321</v>
      </c>
      <c r="K3068" s="19">
        <v>42361</v>
      </c>
      <c r="L3068">
        <v>201512</v>
      </c>
      <c r="M3068" s="19">
        <v>42339</v>
      </c>
      <c r="N3068">
        <v>24616</v>
      </c>
      <c r="O3068" t="s">
        <v>1076</v>
      </c>
      <c r="P3068" t="s">
        <v>1116</v>
      </c>
      <c r="Q3068" t="s">
        <v>925</v>
      </c>
      <c r="R3068" t="s">
        <v>2087</v>
      </c>
      <c r="S3068" s="19">
        <v>42394</v>
      </c>
      <c r="T3068">
        <v>99592</v>
      </c>
      <c r="U3068" t="s">
        <v>357</v>
      </c>
      <c r="V3068" s="19">
        <v>42450</v>
      </c>
      <c r="W3068" t="s">
        <v>628</v>
      </c>
      <c r="X3068" t="s">
        <v>24</v>
      </c>
      <c r="Y3068" t="s">
        <v>629</v>
      </c>
      <c r="Z3068" t="s">
        <v>14</v>
      </c>
      <c r="AA3068" s="29">
        <v>-78.22</v>
      </c>
      <c r="AB3068">
        <v>0</v>
      </c>
      <c r="AC3068">
        <f t="shared" si="576"/>
        <v>2016</v>
      </c>
      <c r="AD3068">
        <f t="shared" si="577"/>
        <v>3</v>
      </c>
      <c r="AE3068">
        <f t="shared" si="578"/>
        <v>2015</v>
      </c>
      <c r="AF3068">
        <f t="shared" si="579"/>
        <v>11</v>
      </c>
      <c r="AG3068" t="str">
        <f>VLOOKUP(F3068,vlookup!$A$2:$E$660,2,0)</f>
        <v>Retained</v>
      </c>
      <c r="AH3068" t="str">
        <f>VLOOKUP(F3068,vlookup!$A$2:$E$660,3,0)</f>
        <v>Service Contract</v>
      </c>
      <c r="AI3068" t="str">
        <f>VLOOKUP(F3068,vlookup!$A$2:$E$660,4,0)</f>
        <v>Used Car Programs</v>
      </c>
      <c r="AJ3068" t="str">
        <f>VLOOKUP(F3068,vlookup!$A$2:$E$660,5,0)</f>
        <v>High Mileage</v>
      </c>
      <c r="AL3068">
        <f t="shared" si="580"/>
        <v>40</v>
      </c>
      <c r="AM3068">
        <f t="shared" si="581"/>
        <v>128</v>
      </c>
      <c r="AN3068" t="str">
        <f t="shared" si="582"/>
        <v/>
      </c>
      <c r="AO3068" t="str">
        <f t="shared" si="583"/>
        <v/>
      </c>
      <c r="AP3068" t="str">
        <f t="shared" si="584"/>
        <v/>
      </c>
      <c r="AQ3068" t="str">
        <f t="shared" si="585"/>
        <v/>
      </c>
      <c r="AR3068">
        <f t="shared" si="586"/>
        <v>-78.22</v>
      </c>
      <c r="AS3068" t="str">
        <f t="shared" si="587"/>
        <v>6EC22854K5Y-3</v>
      </c>
      <c r="AT3068" t="str">
        <f>IFERROR(IF(VLOOKUP(Y3068,vlookup!$I$2:$J$9,1,0)=Y3068,VLOOKUP(Y3068,vlookup!$I$2:$J$9,2,0),PROPER(Y3068)),PROPER(Y3068))</f>
        <v>Towing &amp; Roadside</v>
      </c>
      <c r="AU3068" t="str">
        <f>IFERROR(IF(B3068=VLOOKUP(B3068,vlookup!$L$2:$L$10,1,0),"Yes","No"),"No")</f>
        <v>No</v>
      </c>
    </row>
    <row r="3069" spans="1:47" ht="14.45" customHeight="1" x14ac:dyDescent="0.25">
      <c r="A3069" t="s">
        <v>2088</v>
      </c>
      <c r="B3069" s="31" t="s">
        <v>3634</v>
      </c>
      <c r="C3069">
        <v>3</v>
      </c>
      <c r="D3069">
        <v>1</v>
      </c>
      <c r="E3069" t="s">
        <v>382</v>
      </c>
      <c r="F3069" t="s">
        <v>205</v>
      </c>
      <c r="G3069" t="s">
        <v>388</v>
      </c>
      <c r="H3069" t="s">
        <v>931</v>
      </c>
      <c r="I3069">
        <v>125479</v>
      </c>
      <c r="J3069" s="19">
        <v>42726</v>
      </c>
      <c r="K3069" s="19">
        <v>42782</v>
      </c>
      <c r="L3069">
        <v>201702</v>
      </c>
      <c r="M3069" s="19">
        <v>42767</v>
      </c>
      <c r="N3069">
        <v>24617</v>
      </c>
      <c r="O3069" t="s">
        <v>1070</v>
      </c>
      <c r="P3069" t="s">
        <v>1116</v>
      </c>
      <c r="Q3069" t="s">
        <v>925</v>
      </c>
      <c r="R3069" t="s">
        <v>2089</v>
      </c>
      <c r="S3069" s="19">
        <v>43277</v>
      </c>
      <c r="T3069">
        <v>125479</v>
      </c>
      <c r="U3069" t="s">
        <v>357</v>
      </c>
      <c r="V3069" s="19">
        <v>43312</v>
      </c>
      <c r="W3069" t="s">
        <v>628</v>
      </c>
      <c r="X3069" t="s">
        <v>24</v>
      </c>
      <c r="Y3069" t="s">
        <v>629</v>
      </c>
      <c r="Z3069" t="s">
        <v>14</v>
      </c>
      <c r="AA3069" s="29">
        <v>-101.91</v>
      </c>
      <c r="AB3069">
        <v>0</v>
      </c>
      <c r="AC3069">
        <f t="shared" si="576"/>
        <v>2018</v>
      </c>
      <c r="AD3069">
        <f t="shared" si="577"/>
        <v>7</v>
      </c>
      <c r="AE3069">
        <f t="shared" si="578"/>
        <v>2016</v>
      </c>
      <c r="AF3069">
        <f t="shared" si="579"/>
        <v>12</v>
      </c>
      <c r="AG3069" t="str">
        <f>VLOOKUP(F3069,vlookup!$A$2:$E$660,2,0)</f>
        <v>Retained</v>
      </c>
      <c r="AH3069" t="str">
        <f>VLOOKUP(F3069,vlookup!$A$2:$E$660,3,0)</f>
        <v>Service Contract</v>
      </c>
      <c r="AI3069" t="str">
        <f>VLOOKUP(F3069,vlookup!$A$2:$E$660,4,0)</f>
        <v>Used Car Programs</v>
      </c>
      <c r="AJ3069" t="str">
        <f>VLOOKUP(F3069,vlookup!$A$2:$E$660,5,0)</f>
        <v>High Mileage</v>
      </c>
      <c r="AL3069">
        <f t="shared" si="580"/>
        <v>54</v>
      </c>
      <c r="AM3069">
        <f t="shared" si="581"/>
        <v>579</v>
      </c>
      <c r="AN3069" t="str">
        <f t="shared" si="582"/>
        <v/>
      </c>
      <c r="AO3069" t="str">
        <f t="shared" si="583"/>
        <v/>
      </c>
      <c r="AP3069" t="str">
        <f t="shared" si="584"/>
        <v/>
      </c>
      <c r="AQ3069" t="str">
        <f t="shared" si="585"/>
        <v/>
      </c>
      <c r="AR3069">
        <f t="shared" si="586"/>
        <v>-101.91</v>
      </c>
      <c r="AS3069" t="str">
        <f t="shared" si="587"/>
        <v>102251394-3</v>
      </c>
      <c r="AT3069" t="str">
        <f>IFERROR(IF(VLOOKUP(Y3069,vlookup!$I$2:$J$9,1,0)=Y3069,VLOOKUP(Y3069,vlookup!$I$2:$J$9,2,0),PROPER(Y3069)),PROPER(Y3069))</f>
        <v>Towing &amp; Roadside</v>
      </c>
      <c r="AU3069" t="str">
        <f>IFERROR(IF(B3069=VLOOKUP(B3069,vlookup!$L$2:$L$10,1,0),"Yes","No"),"No")</f>
        <v>No</v>
      </c>
    </row>
    <row r="3070" spans="1:47" ht="14.45" customHeight="1" x14ac:dyDescent="0.25">
      <c r="A3070" t="s">
        <v>2090</v>
      </c>
      <c r="B3070" s="31" t="s">
        <v>2091</v>
      </c>
      <c r="C3070">
        <v>3</v>
      </c>
      <c r="D3070">
        <v>1</v>
      </c>
      <c r="E3070" t="s">
        <v>571</v>
      </c>
      <c r="F3070" t="s">
        <v>205</v>
      </c>
      <c r="G3070" t="s">
        <v>388</v>
      </c>
      <c r="H3070" t="s">
        <v>931</v>
      </c>
      <c r="I3070">
        <v>59065</v>
      </c>
      <c r="J3070" s="19">
        <v>42165</v>
      </c>
      <c r="K3070" s="19">
        <v>42185</v>
      </c>
      <c r="L3070">
        <v>201506</v>
      </c>
      <c r="M3070" s="19">
        <v>42156</v>
      </c>
      <c r="N3070">
        <v>24616</v>
      </c>
      <c r="O3070" t="s">
        <v>1076</v>
      </c>
      <c r="P3070" t="s">
        <v>1116</v>
      </c>
      <c r="Q3070" t="s">
        <v>925</v>
      </c>
      <c r="R3070" t="s">
        <v>2092</v>
      </c>
      <c r="S3070" s="19">
        <v>42793</v>
      </c>
      <c r="T3070">
        <v>59065</v>
      </c>
      <c r="U3070" t="s">
        <v>357</v>
      </c>
      <c r="V3070" s="19">
        <v>42830</v>
      </c>
      <c r="W3070" t="s">
        <v>628</v>
      </c>
      <c r="X3070" t="s">
        <v>24</v>
      </c>
      <c r="Y3070" t="s">
        <v>629</v>
      </c>
      <c r="Z3070" t="s">
        <v>14</v>
      </c>
      <c r="AA3070" s="29">
        <v>-94.22</v>
      </c>
      <c r="AB3070">
        <v>0</v>
      </c>
      <c r="AC3070">
        <f t="shared" si="576"/>
        <v>2017</v>
      </c>
      <c r="AD3070">
        <f t="shared" si="577"/>
        <v>4</v>
      </c>
      <c r="AE3070">
        <f t="shared" si="578"/>
        <v>2015</v>
      </c>
      <c r="AF3070">
        <f t="shared" si="579"/>
        <v>6</v>
      </c>
      <c r="AG3070" t="str">
        <f>VLOOKUP(F3070,vlookup!$A$2:$E$660,2,0)</f>
        <v>Retained</v>
      </c>
      <c r="AH3070" t="str">
        <f>VLOOKUP(F3070,vlookup!$A$2:$E$660,3,0)</f>
        <v>Service Contract</v>
      </c>
      <c r="AI3070" t="str">
        <f>VLOOKUP(F3070,vlookup!$A$2:$E$660,4,0)</f>
        <v>Used Car Programs</v>
      </c>
      <c r="AJ3070" t="str">
        <f>VLOOKUP(F3070,vlookup!$A$2:$E$660,5,0)</f>
        <v>High Mileage</v>
      </c>
      <c r="AL3070">
        <f t="shared" si="580"/>
        <v>20</v>
      </c>
      <c r="AM3070">
        <f t="shared" si="581"/>
        <v>655</v>
      </c>
      <c r="AN3070" t="str">
        <f t="shared" si="582"/>
        <v/>
      </c>
      <c r="AO3070" t="str">
        <f t="shared" si="583"/>
        <v/>
      </c>
      <c r="AP3070" t="str">
        <f t="shared" si="584"/>
        <v/>
      </c>
      <c r="AQ3070" t="str">
        <f t="shared" si="585"/>
        <v/>
      </c>
      <c r="AR3070">
        <f t="shared" si="586"/>
        <v>-94.22</v>
      </c>
      <c r="AS3070" t="str">
        <f t="shared" si="587"/>
        <v>5EA94176F5-3</v>
      </c>
      <c r="AT3070" t="str">
        <f>IFERROR(IF(VLOOKUP(Y3070,vlookup!$I$2:$J$9,1,0)=Y3070,VLOOKUP(Y3070,vlookup!$I$2:$J$9,2,0),PROPER(Y3070)),PROPER(Y3070))</f>
        <v>Towing &amp; Roadside</v>
      </c>
      <c r="AU3070" t="str">
        <f>IFERROR(IF(B3070=VLOOKUP(B3070,vlookup!$L$2:$L$10,1,0),"Yes","No"),"No")</f>
        <v>No</v>
      </c>
    </row>
    <row r="3071" spans="1:47" ht="14.45" customHeight="1" x14ac:dyDescent="0.25">
      <c r="A3071" t="s">
        <v>2093</v>
      </c>
      <c r="B3071" s="31" t="s">
        <v>2094</v>
      </c>
      <c r="C3071">
        <v>4</v>
      </c>
      <c r="D3071">
        <v>1</v>
      </c>
      <c r="E3071" t="s">
        <v>382</v>
      </c>
      <c r="F3071" t="s">
        <v>205</v>
      </c>
      <c r="G3071" t="s">
        <v>388</v>
      </c>
      <c r="H3071" t="s">
        <v>931</v>
      </c>
      <c r="I3071">
        <v>116010</v>
      </c>
      <c r="J3071" s="19">
        <v>42379</v>
      </c>
      <c r="K3071" s="19">
        <v>42400</v>
      </c>
      <c r="L3071">
        <v>201601</v>
      </c>
      <c r="M3071" s="19">
        <v>42370</v>
      </c>
      <c r="N3071">
        <v>24616</v>
      </c>
      <c r="O3071" t="s">
        <v>1076</v>
      </c>
      <c r="P3071" t="s">
        <v>1116</v>
      </c>
      <c r="Q3071" t="s">
        <v>925</v>
      </c>
      <c r="R3071" t="s">
        <v>2095</v>
      </c>
      <c r="S3071" s="19">
        <v>42485</v>
      </c>
      <c r="T3071">
        <v>116010</v>
      </c>
      <c r="U3071" t="s">
        <v>357</v>
      </c>
      <c r="V3071" s="19">
        <v>42544</v>
      </c>
      <c r="W3071" t="s">
        <v>628</v>
      </c>
      <c r="X3071" t="s">
        <v>24</v>
      </c>
      <c r="Y3071" t="s">
        <v>629</v>
      </c>
      <c r="Z3071" t="s">
        <v>14</v>
      </c>
      <c r="AA3071" s="29">
        <v>-106.48</v>
      </c>
      <c r="AB3071">
        <v>0</v>
      </c>
      <c r="AC3071">
        <f t="shared" si="576"/>
        <v>2016</v>
      </c>
      <c r="AD3071">
        <f t="shared" si="577"/>
        <v>6</v>
      </c>
      <c r="AE3071">
        <f t="shared" si="578"/>
        <v>2016</v>
      </c>
      <c r="AF3071">
        <f t="shared" si="579"/>
        <v>1</v>
      </c>
      <c r="AG3071" t="str">
        <f>VLOOKUP(F3071,vlookup!$A$2:$E$660,2,0)</f>
        <v>Retained</v>
      </c>
      <c r="AH3071" t="str">
        <f>VLOOKUP(F3071,vlookup!$A$2:$E$660,3,0)</f>
        <v>Service Contract</v>
      </c>
      <c r="AI3071" t="str">
        <f>VLOOKUP(F3071,vlookup!$A$2:$E$660,4,0)</f>
        <v>Used Car Programs</v>
      </c>
      <c r="AJ3071" t="str">
        <f>VLOOKUP(F3071,vlookup!$A$2:$E$660,5,0)</f>
        <v>High Mileage</v>
      </c>
      <c r="AL3071">
        <f t="shared" si="580"/>
        <v>21</v>
      </c>
      <c r="AM3071">
        <f t="shared" si="581"/>
        <v>163</v>
      </c>
      <c r="AN3071" t="str">
        <f t="shared" si="582"/>
        <v/>
      </c>
      <c r="AO3071" t="str">
        <f t="shared" si="583"/>
        <v/>
      </c>
      <c r="AP3071" t="str">
        <f t="shared" si="584"/>
        <v/>
      </c>
      <c r="AQ3071" t="str">
        <f t="shared" si="585"/>
        <v/>
      </c>
      <c r="AR3071">
        <f t="shared" si="586"/>
        <v>-106.48</v>
      </c>
      <c r="AS3071" t="str">
        <f t="shared" si="587"/>
        <v>5EC95494A6-4</v>
      </c>
      <c r="AT3071" t="str">
        <f>IFERROR(IF(VLOOKUP(Y3071,vlookup!$I$2:$J$9,1,0)=Y3071,VLOOKUP(Y3071,vlookup!$I$2:$J$9,2,0),PROPER(Y3071)),PROPER(Y3071))</f>
        <v>Towing &amp; Roadside</v>
      </c>
      <c r="AU3071" t="str">
        <f>IFERROR(IF(B3071=VLOOKUP(B3071,vlookup!$L$2:$L$10,1,0),"Yes","No"),"No")</f>
        <v>No</v>
      </c>
    </row>
    <row r="3072" spans="1:47" ht="14.45" customHeight="1" x14ac:dyDescent="0.25">
      <c r="A3072" t="s">
        <v>2096</v>
      </c>
      <c r="B3072" s="31" t="s">
        <v>2097</v>
      </c>
      <c r="C3072">
        <v>1</v>
      </c>
      <c r="D3072">
        <v>1</v>
      </c>
      <c r="E3072" t="s">
        <v>382</v>
      </c>
      <c r="F3072" t="s">
        <v>238</v>
      </c>
      <c r="G3072" t="s">
        <v>543</v>
      </c>
      <c r="H3072" t="s">
        <v>3790</v>
      </c>
      <c r="I3072">
        <v>90360</v>
      </c>
      <c r="J3072" s="19">
        <v>42716</v>
      </c>
      <c r="K3072" s="19">
        <v>42759</v>
      </c>
      <c r="L3072">
        <v>201701</v>
      </c>
      <c r="M3072" s="19">
        <v>42736</v>
      </c>
      <c r="N3072">
        <v>24616</v>
      </c>
      <c r="O3072" t="s">
        <v>1076</v>
      </c>
      <c r="P3072" t="s">
        <v>1116</v>
      </c>
      <c r="Q3072" t="s">
        <v>925</v>
      </c>
      <c r="R3072" t="s">
        <v>2098</v>
      </c>
      <c r="S3072" s="19">
        <v>42810</v>
      </c>
      <c r="T3072">
        <v>90360</v>
      </c>
      <c r="U3072" t="s">
        <v>357</v>
      </c>
      <c r="V3072" s="19">
        <v>42877</v>
      </c>
      <c r="W3072" t="s">
        <v>628</v>
      </c>
      <c r="X3072" t="s">
        <v>24</v>
      </c>
      <c r="Y3072" t="s">
        <v>629</v>
      </c>
      <c r="Z3072" t="s">
        <v>14</v>
      </c>
      <c r="AA3072" s="29">
        <v>-21.9</v>
      </c>
      <c r="AB3072">
        <v>0</v>
      </c>
      <c r="AC3072">
        <f t="shared" si="576"/>
        <v>2017</v>
      </c>
      <c r="AD3072">
        <f t="shared" si="577"/>
        <v>5</v>
      </c>
      <c r="AE3072">
        <f t="shared" si="578"/>
        <v>2016</v>
      </c>
      <c r="AF3072">
        <f t="shared" si="579"/>
        <v>12</v>
      </c>
      <c r="AG3072" t="str">
        <f>VLOOKUP(F3072,vlookup!$A$2:$E$660,2,0)</f>
        <v>Retained</v>
      </c>
      <c r="AH3072" t="str">
        <f>VLOOKUP(F3072,vlookup!$A$2:$E$660,3,0)</f>
        <v>Service Contract</v>
      </c>
      <c r="AI3072" t="str">
        <f>VLOOKUP(F3072,vlookup!$A$2:$E$660,4,0)</f>
        <v>Used Car Programs</v>
      </c>
      <c r="AJ3072" t="str">
        <f>VLOOKUP(F3072,vlookup!$A$2:$E$660,5,0)</f>
        <v>High Mileage</v>
      </c>
      <c r="AL3072">
        <f t="shared" si="580"/>
        <v>42</v>
      </c>
      <c r="AM3072">
        <f t="shared" si="581"/>
        <v>160</v>
      </c>
      <c r="AN3072" t="str">
        <f t="shared" si="582"/>
        <v/>
      </c>
      <c r="AO3072" t="str">
        <f t="shared" si="583"/>
        <v/>
      </c>
      <c r="AP3072" t="str">
        <f t="shared" si="584"/>
        <v/>
      </c>
      <c r="AQ3072" t="str">
        <f t="shared" si="585"/>
        <v/>
      </c>
      <c r="AR3072">
        <f t="shared" si="586"/>
        <v>-21.9</v>
      </c>
      <c r="AS3072" t="str">
        <f t="shared" si="587"/>
        <v>D4184145L6Y-1</v>
      </c>
      <c r="AT3072" t="str">
        <f>IFERROR(IF(VLOOKUP(Y3072,vlookup!$I$2:$J$9,1,0)=Y3072,VLOOKUP(Y3072,vlookup!$I$2:$J$9,2,0),PROPER(Y3072)),PROPER(Y3072))</f>
        <v>Towing &amp; Roadside</v>
      </c>
      <c r="AU3072" t="str">
        <f>IFERROR(IF(B3072=VLOOKUP(B3072,vlookup!$L$2:$L$10,1,0),"Yes","No"),"No")</f>
        <v>No</v>
      </c>
    </row>
    <row r="3073" spans="1:47" ht="14.45" customHeight="1" x14ac:dyDescent="0.25">
      <c r="A3073" t="s">
        <v>2096</v>
      </c>
      <c r="B3073" s="31" t="s">
        <v>2097</v>
      </c>
      <c r="C3073">
        <v>2</v>
      </c>
      <c r="D3073">
        <v>1</v>
      </c>
      <c r="E3073" t="s">
        <v>382</v>
      </c>
      <c r="F3073" t="s">
        <v>238</v>
      </c>
      <c r="G3073" t="s">
        <v>543</v>
      </c>
      <c r="H3073" t="s">
        <v>3790</v>
      </c>
      <c r="I3073">
        <v>90360</v>
      </c>
      <c r="J3073" s="19">
        <v>42716</v>
      </c>
      <c r="K3073" s="19">
        <v>42759</v>
      </c>
      <c r="L3073">
        <v>201701</v>
      </c>
      <c r="M3073" s="19">
        <v>42736</v>
      </c>
      <c r="N3073">
        <v>24616</v>
      </c>
      <c r="O3073" t="s">
        <v>1076</v>
      </c>
      <c r="P3073" t="s">
        <v>1116</v>
      </c>
      <c r="Q3073" t="s">
        <v>925</v>
      </c>
      <c r="R3073" t="s">
        <v>2099</v>
      </c>
      <c r="S3073" s="19">
        <v>42810</v>
      </c>
      <c r="T3073">
        <v>90360</v>
      </c>
      <c r="U3073" t="s">
        <v>357</v>
      </c>
      <c r="V3073" s="19">
        <v>42877</v>
      </c>
      <c r="W3073" t="s">
        <v>628</v>
      </c>
      <c r="X3073" t="s">
        <v>24</v>
      </c>
      <c r="Y3073" t="s">
        <v>629</v>
      </c>
      <c r="Z3073" t="s">
        <v>14</v>
      </c>
      <c r="AA3073" s="29">
        <v>-65.73</v>
      </c>
      <c r="AB3073">
        <v>0</v>
      </c>
      <c r="AC3073">
        <f t="shared" si="576"/>
        <v>2017</v>
      </c>
      <c r="AD3073">
        <f t="shared" si="577"/>
        <v>5</v>
      </c>
      <c r="AE3073">
        <f t="shared" si="578"/>
        <v>2016</v>
      </c>
      <c r="AF3073">
        <f t="shared" si="579"/>
        <v>12</v>
      </c>
      <c r="AG3073" t="str">
        <f>VLOOKUP(F3073,vlookup!$A$2:$E$660,2,0)</f>
        <v>Retained</v>
      </c>
      <c r="AH3073" t="str">
        <f>VLOOKUP(F3073,vlookup!$A$2:$E$660,3,0)</f>
        <v>Service Contract</v>
      </c>
      <c r="AI3073" t="str">
        <f>VLOOKUP(F3073,vlookup!$A$2:$E$660,4,0)</f>
        <v>Used Car Programs</v>
      </c>
      <c r="AJ3073" t="str">
        <f>VLOOKUP(F3073,vlookup!$A$2:$E$660,5,0)</f>
        <v>High Mileage</v>
      </c>
      <c r="AL3073">
        <f t="shared" si="580"/>
        <v>42</v>
      </c>
      <c r="AM3073">
        <f t="shared" si="581"/>
        <v>160</v>
      </c>
      <c r="AN3073" t="str">
        <f t="shared" si="582"/>
        <v/>
      </c>
      <c r="AO3073" t="str">
        <f t="shared" si="583"/>
        <v/>
      </c>
      <c r="AP3073" t="str">
        <f t="shared" si="584"/>
        <v/>
      </c>
      <c r="AQ3073" t="str">
        <f t="shared" si="585"/>
        <v/>
      </c>
      <c r="AR3073">
        <f t="shared" si="586"/>
        <v>-65.73</v>
      </c>
      <c r="AS3073" t="str">
        <f t="shared" si="587"/>
        <v>D4184145L6Y-2</v>
      </c>
      <c r="AT3073" t="str">
        <f>IFERROR(IF(VLOOKUP(Y3073,vlookup!$I$2:$J$9,1,0)=Y3073,VLOOKUP(Y3073,vlookup!$I$2:$J$9,2,0),PROPER(Y3073)),PROPER(Y3073))</f>
        <v>Towing &amp; Roadside</v>
      </c>
      <c r="AU3073" t="str">
        <f>IFERROR(IF(B3073=VLOOKUP(B3073,vlookup!$L$2:$L$10,1,0),"Yes","No"),"No")</f>
        <v>No</v>
      </c>
    </row>
    <row r="3074" spans="1:47" ht="14.45" customHeight="1" x14ac:dyDescent="0.25">
      <c r="A3074" t="s">
        <v>2100</v>
      </c>
      <c r="B3074" s="31" t="s">
        <v>2101</v>
      </c>
      <c r="C3074">
        <v>1</v>
      </c>
      <c r="D3074">
        <v>1</v>
      </c>
      <c r="E3074" t="s">
        <v>382</v>
      </c>
      <c r="F3074" t="s">
        <v>464</v>
      </c>
      <c r="G3074" t="s">
        <v>20</v>
      </c>
      <c r="H3074" t="s">
        <v>2102</v>
      </c>
      <c r="I3074">
        <v>71223</v>
      </c>
      <c r="J3074" s="19">
        <v>44611</v>
      </c>
      <c r="K3074" s="19">
        <v>44643</v>
      </c>
      <c r="L3074">
        <v>202203</v>
      </c>
      <c r="M3074" s="19">
        <v>44621</v>
      </c>
      <c r="N3074">
        <v>24617</v>
      </c>
      <c r="O3074" t="s">
        <v>1070</v>
      </c>
      <c r="P3074" t="s">
        <v>595</v>
      </c>
      <c r="Q3074" t="s">
        <v>378</v>
      </c>
      <c r="R3074">
        <v>106246746</v>
      </c>
      <c r="S3074" s="19">
        <v>44656</v>
      </c>
      <c r="T3074">
        <v>73000</v>
      </c>
      <c r="U3074" t="s">
        <v>357</v>
      </c>
      <c r="V3074" s="19">
        <v>44764</v>
      </c>
      <c r="W3074" t="s">
        <v>628</v>
      </c>
      <c r="X3074" t="s">
        <v>24</v>
      </c>
      <c r="Y3074" t="s">
        <v>629</v>
      </c>
      <c r="Z3074" t="s">
        <v>14</v>
      </c>
      <c r="AA3074" s="29">
        <v>-175.12</v>
      </c>
      <c r="AB3074">
        <v>0</v>
      </c>
      <c r="AC3074">
        <f t="shared" si="576"/>
        <v>2022</v>
      </c>
      <c r="AD3074">
        <f t="shared" si="577"/>
        <v>7</v>
      </c>
      <c r="AE3074">
        <f t="shared" si="578"/>
        <v>2022</v>
      </c>
      <c r="AF3074">
        <f t="shared" si="579"/>
        <v>2</v>
      </c>
      <c r="AG3074" t="str">
        <f>VLOOKUP(F3074,vlookup!$A$2:$E$660,2,0)</f>
        <v>Retained</v>
      </c>
      <c r="AH3074" t="str">
        <f>VLOOKUP(F3074,vlookup!$A$2:$E$660,3,0)</f>
        <v>Service Contract</v>
      </c>
      <c r="AI3074" t="str">
        <f>VLOOKUP(F3074,vlookup!$A$2:$E$660,4,0)</f>
        <v>Used Car Programs</v>
      </c>
      <c r="AJ3074" t="str">
        <f>VLOOKUP(F3074,vlookup!$A$2:$E$660,5,0)</f>
        <v>High Mileage</v>
      </c>
      <c r="AL3074">
        <f t="shared" si="580"/>
        <v>34</v>
      </c>
      <c r="AM3074">
        <f t="shared" si="581"/>
        <v>153</v>
      </c>
      <c r="AN3074">
        <f t="shared" si="582"/>
        <v>1777</v>
      </c>
      <c r="AO3074" t="str">
        <f t="shared" si="583"/>
        <v/>
      </c>
      <c r="AP3074" t="str">
        <f t="shared" si="584"/>
        <v/>
      </c>
      <c r="AQ3074" t="str">
        <f t="shared" si="585"/>
        <v/>
      </c>
      <c r="AR3074">
        <f t="shared" si="586"/>
        <v>-175.12</v>
      </c>
      <c r="AS3074" t="str">
        <f t="shared" si="587"/>
        <v>ZAGE7314719B22-1</v>
      </c>
      <c r="AT3074" t="str">
        <f>IFERROR(IF(VLOOKUP(Y3074,vlookup!$I$2:$J$9,1,0)=Y3074,VLOOKUP(Y3074,vlookup!$I$2:$J$9,2,0),PROPER(Y3074)),PROPER(Y3074))</f>
        <v>Towing &amp; Roadside</v>
      </c>
      <c r="AU3074" t="str">
        <f>IFERROR(IF(B3074=VLOOKUP(B3074,vlookup!$L$2:$L$10,1,0),"Yes","No"),"No")</f>
        <v>No</v>
      </c>
    </row>
    <row r="3075" spans="1:47" ht="14.45" customHeight="1" x14ac:dyDescent="0.25">
      <c r="A3075" t="s">
        <v>2100</v>
      </c>
      <c r="B3075" s="31" t="s">
        <v>2101</v>
      </c>
      <c r="C3075">
        <v>1</v>
      </c>
      <c r="D3075">
        <v>2</v>
      </c>
      <c r="E3075" t="s">
        <v>382</v>
      </c>
      <c r="F3075" t="s">
        <v>464</v>
      </c>
      <c r="G3075" t="s">
        <v>20</v>
      </c>
      <c r="H3075" t="s">
        <v>2102</v>
      </c>
      <c r="I3075">
        <v>71223</v>
      </c>
      <c r="J3075" s="19">
        <v>44611</v>
      </c>
      <c r="K3075" s="19">
        <v>44643</v>
      </c>
      <c r="L3075">
        <v>202203</v>
      </c>
      <c r="M3075" s="19">
        <v>44621</v>
      </c>
      <c r="N3075">
        <v>24617</v>
      </c>
      <c r="O3075" t="s">
        <v>1070</v>
      </c>
      <c r="P3075" t="s">
        <v>595</v>
      </c>
      <c r="Q3075" t="s">
        <v>378</v>
      </c>
      <c r="R3075">
        <v>230015071</v>
      </c>
      <c r="S3075" s="19">
        <v>44855</v>
      </c>
      <c r="T3075">
        <v>80000</v>
      </c>
      <c r="U3075" t="s">
        <v>357</v>
      </c>
      <c r="V3075" s="19">
        <v>44952</v>
      </c>
      <c r="W3075" t="s">
        <v>628</v>
      </c>
      <c r="X3075" t="s">
        <v>24</v>
      </c>
      <c r="Y3075" t="s">
        <v>629</v>
      </c>
      <c r="Z3075" t="s">
        <v>14</v>
      </c>
      <c r="AA3075" s="29">
        <v>-50.12</v>
      </c>
      <c r="AB3075">
        <v>0</v>
      </c>
      <c r="AC3075">
        <f t="shared" ref="AC3075:AC3138" si="588">YEAR(V3075)</f>
        <v>2023</v>
      </c>
      <c r="AD3075">
        <f t="shared" ref="AD3075:AD3138" si="589">MONTH(V3075)</f>
        <v>1</v>
      </c>
      <c r="AE3075">
        <f t="shared" ref="AE3075:AE3138" si="590">YEAR(J3075)</f>
        <v>2022</v>
      </c>
      <c r="AF3075">
        <f t="shared" ref="AF3075:AF3138" si="591">MONTH(J3075)</f>
        <v>2</v>
      </c>
      <c r="AG3075" t="str">
        <f>VLOOKUP(F3075,vlookup!$A$2:$E$660,2,0)</f>
        <v>Retained</v>
      </c>
      <c r="AH3075" t="str">
        <f>VLOOKUP(F3075,vlookup!$A$2:$E$660,3,0)</f>
        <v>Service Contract</v>
      </c>
      <c r="AI3075" t="str">
        <f>VLOOKUP(F3075,vlookup!$A$2:$E$660,4,0)</f>
        <v>Used Car Programs</v>
      </c>
      <c r="AJ3075" t="str">
        <f>VLOOKUP(F3075,vlookup!$A$2:$E$660,5,0)</f>
        <v>High Mileage</v>
      </c>
      <c r="AL3075">
        <f t="shared" ref="AL3075:AL3138" si="592">DAYS360(J3075,K3075)</f>
        <v>34</v>
      </c>
      <c r="AM3075">
        <f t="shared" ref="AM3075:AM3138" si="593">DAYS360(J3075,V3075)</f>
        <v>337</v>
      </c>
      <c r="AN3075">
        <f t="shared" ref="AN3075:AN3138" si="594">IF(T3075-I3075&lt;1,"",T3075-I3075)</f>
        <v>8777</v>
      </c>
      <c r="AO3075" t="str">
        <f t="shared" ref="AO3075:AO3138" si="595">IF(AM3075&lt;31,AA3075,"")</f>
        <v/>
      </c>
      <c r="AP3075" t="str">
        <f t="shared" ref="AP3075:AP3138" si="596">IF(AND(AM3075&gt;30,AM3075&lt;61),AA3075,"")</f>
        <v/>
      </c>
      <c r="AQ3075" t="str">
        <f t="shared" ref="AQ3075:AQ3138" si="597">IF(AND(AM3075&gt;60,AM3075&lt;91),AA3075,"")</f>
        <v/>
      </c>
      <c r="AR3075">
        <f t="shared" ref="AR3075:AR3138" si="598">IF(AM3075&gt;90,AA3075,"")</f>
        <v>-50.12</v>
      </c>
      <c r="AS3075" t="str">
        <f t="shared" ref="AS3075:AS3138" si="599">CONCATENATE(B3075,"-",C3075)</f>
        <v>ZAGE7314719B22-1</v>
      </c>
      <c r="AT3075" t="str">
        <f>IFERROR(IF(VLOOKUP(Y3075,vlookup!$I$2:$J$9,1,0)=Y3075,VLOOKUP(Y3075,vlookup!$I$2:$J$9,2,0),PROPER(Y3075)),PROPER(Y3075))</f>
        <v>Towing &amp; Roadside</v>
      </c>
      <c r="AU3075" t="str">
        <f>IFERROR(IF(B3075=VLOOKUP(B3075,vlookup!$L$2:$L$10,1,0),"Yes","No"),"No")</f>
        <v>No</v>
      </c>
    </row>
    <row r="3076" spans="1:47" ht="14.45" customHeight="1" x14ac:dyDescent="0.25">
      <c r="A3076" t="s">
        <v>2100</v>
      </c>
      <c r="B3076" s="31" t="s">
        <v>2101</v>
      </c>
      <c r="C3076">
        <v>1</v>
      </c>
      <c r="D3076">
        <v>3</v>
      </c>
      <c r="E3076" t="s">
        <v>382</v>
      </c>
      <c r="F3076" t="s">
        <v>464</v>
      </c>
      <c r="G3076" t="s">
        <v>20</v>
      </c>
      <c r="H3076" t="s">
        <v>2102</v>
      </c>
      <c r="I3076">
        <v>71223</v>
      </c>
      <c r="J3076" s="19">
        <v>44611</v>
      </c>
      <c r="K3076" s="19">
        <v>44643</v>
      </c>
      <c r="L3076">
        <v>202203</v>
      </c>
      <c r="M3076" s="19">
        <v>44621</v>
      </c>
      <c r="N3076">
        <v>24617</v>
      </c>
      <c r="O3076" t="s">
        <v>1070</v>
      </c>
      <c r="P3076" t="s">
        <v>595</v>
      </c>
      <c r="Q3076" t="s">
        <v>378</v>
      </c>
      <c r="R3076">
        <v>134951647</v>
      </c>
      <c r="S3076" s="19">
        <v>44923</v>
      </c>
      <c r="T3076">
        <v>80000</v>
      </c>
      <c r="U3076" t="s">
        <v>357</v>
      </c>
      <c r="V3076" s="19">
        <v>44970</v>
      </c>
      <c r="W3076" t="s">
        <v>628</v>
      </c>
      <c r="X3076" t="s">
        <v>24</v>
      </c>
      <c r="Y3076" t="s">
        <v>629</v>
      </c>
      <c r="Z3076" t="s">
        <v>14</v>
      </c>
      <c r="AA3076" s="29">
        <v>-111.48</v>
      </c>
      <c r="AB3076">
        <v>0</v>
      </c>
      <c r="AC3076">
        <f t="shared" si="588"/>
        <v>2023</v>
      </c>
      <c r="AD3076">
        <f t="shared" si="589"/>
        <v>2</v>
      </c>
      <c r="AE3076">
        <f t="shared" si="590"/>
        <v>2022</v>
      </c>
      <c r="AF3076">
        <f t="shared" si="591"/>
        <v>2</v>
      </c>
      <c r="AG3076" t="str">
        <f>VLOOKUP(F3076,vlookup!$A$2:$E$660,2,0)</f>
        <v>Retained</v>
      </c>
      <c r="AH3076" t="str">
        <f>VLOOKUP(F3076,vlookup!$A$2:$E$660,3,0)</f>
        <v>Service Contract</v>
      </c>
      <c r="AI3076" t="str">
        <f>VLOOKUP(F3076,vlookup!$A$2:$E$660,4,0)</f>
        <v>Used Car Programs</v>
      </c>
      <c r="AJ3076" t="str">
        <f>VLOOKUP(F3076,vlookup!$A$2:$E$660,5,0)</f>
        <v>High Mileage</v>
      </c>
      <c r="AL3076">
        <f t="shared" si="592"/>
        <v>34</v>
      </c>
      <c r="AM3076">
        <f t="shared" si="593"/>
        <v>354</v>
      </c>
      <c r="AN3076">
        <f t="shared" si="594"/>
        <v>8777</v>
      </c>
      <c r="AO3076" t="str">
        <f t="shared" si="595"/>
        <v/>
      </c>
      <c r="AP3076" t="str">
        <f t="shared" si="596"/>
        <v/>
      </c>
      <c r="AQ3076" t="str">
        <f t="shared" si="597"/>
        <v/>
      </c>
      <c r="AR3076">
        <f t="shared" si="598"/>
        <v>-111.48</v>
      </c>
      <c r="AS3076" t="str">
        <f t="shared" si="599"/>
        <v>ZAGE7314719B22-1</v>
      </c>
      <c r="AT3076" t="str">
        <f>IFERROR(IF(VLOOKUP(Y3076,vlookup!$I$2:$J$9,1,0)=Y3076,VLOOKUP(Y3076,vlookup!$I$2:$J$9,2,0),PROPER(Y3076)),PROPER(Y3076))</f>
        <v>Towing &amp; Roadside</v>
      </c>
      <c r="AU3076" t="str">
        <f>IFERROR(IF(B3076=VLOOKUP(B3076,vlookup!$L$2:$L$10,1,0),"Yes","No"),"No")</f>
        <v>No</v>
      </c>
    </row>
    <row r="3077" spans="1:47" ht="14.45" customHeight="1" x14ac:dyDescent="0.25">
      <c r="A3077" t="s">
        <v>2100</v>
      </c>
      <c r="B3077" s="31" t="s">
        <v>2101</v>
      </c>
      <c r="C3077">
        <v>1</v>
      </c>
      <c r="D3077">
        <v>4</v>
      </c>
      <c r="E3077" t="s">
        <v>382</v>
      </c>
      <c r="F3077" t="s">
        <v>464</v>
      </c>
      <c r="G3077" t="s">
        <v>20</v>
      </c>
      <c r="H3077" t="s">
        <v>2102</v>
      </c>
      <c r="I3077">
        <v>71223</v>
      </c>
      <c r="J3077" s="19">
        <v>44611</v>
      </c>
      <c r="K3077" s="19">
        <v>44643</v>
      </c>
      <c r="L3077">
        <v>202203</v>
      </c>
      <c r="M3077" s="19">
        <v>44621</v>
      </c>
      <c r="N3077">
        <v>24617</v>
      </c>
      <c r="O3077" t="s">
        <v>1070</v>
      </c>
      <c r="P3077" t="s">
        <v>595</v>
      </c>
      <c r="Q3077" t="s">
        <v>378</v>
      </c>
      <c r="R3077">
        <v>842530719</v>
      </c>
      <c r="S3077" s="19">
        <v>44928</v>
      </c>
      <c r="T3077">
        <v>87000</v>
      </c>
      <c r="U3077" t="s">
        <v>357</v>
      </c>
      <c r="V3077" s="19">
        <v>44979</v>
      </c>
      <c r="W3077" t="s">
        <v>628</v>
      </c>
      <c r="X3077" t="s">
        <v>24</v>
      </c>
      <c r="Y3077" t="s">
        <v>629</v>
      </c>
      <c r="Z3077" t="s">
        <v>14</v>
      </c>
      <c r="AA3077" s="29">
        <v>-97.26</v>
      </c>
      <c r="AB3077">
        <v>0</v>
      </c>
      <c r="AC3077">
        <f t="shared" si="588"/>
        <v>2023</v>
      </c>
      <c r="AD3077">
        <f t="shared" si="589"/>
        <v>2</v>
      </c>
      <c r="AE3077">
        <f t="shared" si="590"/>
        <v>2022</v>
      </c>
      <c r="AF3077">
        <f t="shared" si="591"/>
        <v>2</v>
      </c>
      <c r="AG3077" t="str">
        <f>VLOOKUP(F3077,vlookup!$A$2:$E$660,2,0)</f>
        <v>Retained</v>
      </c>
      <c r="AH3077" t="str">
        <f>VLOOKUP(F3077,vlookup!$A$2:$E$660,3,0)</f>
        <v>Service Contract</v>
      </c>
      <c r="AI3077" t="str">
        <f>VLOOKUP(F3077,vlookup!$A$2:$E$660,4,0)</f>
        <v>Used Car Programs</v>
      </c>
      <c r="AJ3077" t="str">
        <f>VLOOKUP(F3077,vlookup!$A$2:$E$660,5,0)</f>
        <v>High Mileage</v>
      </c>
      <c r="AL3077">
        <f t="shared" si="592"/>
        <v>34</v>
      </c>
      <c r="AM3077">
        <f t="shared" si="593"/>
        <v>363</v>
      </c>
      <c r="AN3077">
        <f t="shared" si="594"/>
        <v>15777</v>
      </c>
      <c r="AO3077" t="str">
        <f t="shared" si="595"/>
        <v/>
      </c>
      <c r="AP3077" t="str">
        <f t="shared" si="596"/>
        <v/>
      </c>
      <c r="AQ3077" t="str">
        <f t="shared" si="597"/>
        <v/>
      </c>
      <c r="AR3077">
        <f t="shared" si="598"/>
        <v>-97.26</v>
      </c>
      <c r="AS3077" t="str">
        <f t="shared" si="599"/>
        <v>ZAGE7314719B22-1</v>
      </c>
      <c r="AT3077" t="str">
        <f>IFERROR(IF(VLOOKUP(Y3077,vlookup!$I$2:$J$9,1,0)=Y3077,VLOOKUP(Y3077,vlookup!$I$2:$J$9,2,0),PROPER(Y3077)),PROPER(Y3077))</f>
        <v>Towing &amp; Roadside</v>
      </c>
      <c r="AU3077" t="str">
        <f>IFERROR(IF(B3077=VLOOKUP(B3077,vlookup!$L$2:$L$10,1,0),"Yes","No"),"No")</f>
        <v>No</v>
      </c>
    </row>
    <row r="3078" spans="1:47" ht="14.45" customHeight="1" x14ac:dyDescent="0.25">
      <c r="A3078" t="s">
        <v>2100</v>
      </c>
      <c r="B3078" s="31" t="s">
        <v>2101</v>
      </c>
      <c r="C3078">
        <v>1</v>
      </c>
      <c r="D3078">
        <v>5</v>
      </c>
      <c r="E3078" t="s">
        <v>382</v>
      </c>
      <c r="F3078" t="s">
        <v>464</v>
      </c>
      <c r="G3078" t="s">
        <v>20</v>
      </c>
      <c r="H3078" t="s">
        <v>2102</v>
      </c>
      <c r="I3078">
        <v>71223</v>
      </c>
      <c r="J3078" s="19">
        <v>44611</v>
      </c>
      <c r="K3078" s="19">
        <v>44643</v>
      </c>
      <c r="L3078">
        <v>202203</v>
      </c>
      <c r="M3078" s="19">
        <v>44621</v>
      </c>
      <c r="N3078">
        <v>24617</v>
      </c>
      <c r="O3078" t="s">
        <v>1070</v>
      </c>
      <c r="P3078" t="s">
        <v>595</v>
      </c>
      <c r="Q3078" t="s">
        <v>378</v>
      </c>
      <c r="R3078">
        <v>162488507</v>
      </c>
      <c r="S3078" s="19">
        <v>44938</v>
      </c>
      <c r="T3078">
        <v>85000</v>
      </c>
      <c r="U3078" t="s">
        <v>357</v>
      </c>
      <c r="V3078" s="19">
        <v>45012</v>
      </c>
      <c r="W3078" t="s">
        <v>628</v>
      </c>
      <c r="X3078" t="s">
        <v>24</v>
      </c>
      <c r="Y3078" t="s">
        <v>629</v>
      </c>
      <c r="Z3078" t="s">
        <v>14</v>
      </c>
      <c r="AA3078" s="29">
        <v>-15</v>
      </c>
      <c r="AB3078">
        <v>0</v>
      </c>
      <c r="AC3078">
        <f t="shared" si="588"/>
        <v>2023</v>
      </c>
      <c r="AD3078">
        <f t="shared" si="589"/>
        <v>3</v>
      </c>
      <c r="AE3078">
        <f t="shared" si="590"/>
        <v>2022</v>
      </c>
      <c r="AF3078">
        <f t="shared" si="591"/>
        <v>2</v>
      </c>
      <c r="AG3078" t="str">
        <f>VLOOKUP(F3078,vlookup!$A$2:$E$660,2,0)</f>
        <v>Retained</v>
      </c>
      <c r="AH3078" t="str">
        <f>VLOOKUP(F3078,vlookup!$A$2:$E$660,3,0)</f>
        <v>Service Contract</v>
      </c>
      <c r="AI3078" t="str">
        <f>VLOOKUP(F3078,vlookup!$A$2:$E$660,4,0)</f>
        <v>Used Car Programs</v>
      </c>
      <c r="AJ3078" t="str">
        <f>VLOOKUP(F3078,vlookup!$A$2:$E$660,5,0)</f>
        <v>High Mileage</v>
      </c>
      <c r="AL3078">
        <f t="shared" si="592"/>
        <v>34</v>
      </c>
      <c r="AM3078">
        <f t="shared" si="593"/>
        <v>398</v>
      </c>
      <c r="AN3078">
        <f t="shared" si="594"/>
        <v>13777</v>
      </c>
      <c r="AO3078" t="str">
        <f t="shared" si="595"/>
        <v/>
      </c>
      <c r="AP3078" t="str">
        <f t="shared" si="596"/>
        <v/>
      </c>
      <c r="AQ3078" t="str">
        <f t="shared" si="597"/>
        <v/>
      </c>
      <c r="AR3078">
        <f t="shared" si="598"/>
        <v>-15</v>
      </c>
      <c r="AS3078" t="str">
        <f t="shared" si="599"/>
        <v>ZAGE7314719B22-1</v>
      </c>
      <c r="AT3078" t="str">
        <f>IFERROR(IF(VLOOKUP(Y3078,vlookup!$I$2:$J$9,1,0)=Y3078,VLOOKUP(Y3078,vlookup!$I$2:$J$9,2,0),PROPER(Y3078)),PROPER(Y3078))</f>
        <v>Towing &amp; Roadside</v>
      </c>
      <c r="AU3078" t="str">
        <f>IFERROR(IF(B3078=VLOOKUP(B3078,vlookup!$L$2:$L$10,1,0),"Yes","No"),"No")</f>
        <v>No</v>
      </c>
    </row>
    <row r="3079" spans="1:47" ht="14.45" customHeight="1" x14ac:dyDescent="0.25">
      <c r="A3079" t="s">
        <v>2100</v>
      </c>
      <c r="B3079" s="31" t="s">
        <v>2101</v>
      </c>
      <c r="C3079">
        <v>1</v>
      </c>
      <c r="D3079">
        <v>6</v>
      </c>
      <c r="E3079" t="s">
        <v>382</v>
      </c>
      <c r="F3079" t="s">
        <v>464</v>
      </c>
      <c r="G3079" t="s">
        <v>20</v>
      </c>
      <c r="H3079" t="s">
        <v>2102</v>
      </c>
      <c r="I3079">
        <v>71223</v>
      </c>
      <c r="J3079" s="19">
        <v>44611</v>
      </c>
      <c r="K3079" s="19">
        <v>44643</v>
      </c>
      <c r="L3079">
        <v>202203</v>
      </c>
      <c r="M3079" s="19">
        <v>44621</v>
      </c>
      <c r="N3079">
        <v>24617</v>
      </c>
      <c r="O3079" t="s">
        <v>1070</v>
      </c>
      <c r="P3079" t="s">
        <v>595</v>
      </c>
      <c r="Q3079" t="s">
        <v>378</v>
      </c>
      <c r="R3079">
        <v>54616972</v>
      </c>
      <c r="S3079" s="19">
        <v>45107</v>
      </c>
      <c r="T3079">
        <v>80000</v>
      </c>
      <c r="U3079" t="s">
        <v>357</v>
      </c>
      <c r="V3079" s="19">
        <v>45155</v>
      </c>
      <c r="W3079" t="s">
        <v>628</v>
      </c>
      <c r="X3079" t="s">
        <v>24</v>
      </c>
      <c r="Y3079" t="s">
        <v>629</v>
      </c>
      <c r="Z3079" t="s">
        <v>14</v>
      </c>
      <c r="AA3079" s="29">
        <v>-55.05</v>
      </c>
      <c r="AB3079">
        <v>0</v>
      </c>
      <c r="AC3079">
        <f t="shared" si="588"/>
        <v>2023</v>
      </c>
      <c r="AD3079">
        <f t="shared" si="589"/>
        <v>8</v>
      </c>
      <c r="AE3079">
        <f t="shared" si="590"/>
        <v>2022</v>
      </c>
      <c r="AF3079">
        <f t="shared" si="591"/>
        <v>2</v>
      </c>
      <c r="AG3079" t="str">
        <f>VLOOKUP(F3079,vlookup!$A$2:$E$660,2,0)</f>
        <v>Retained</v>
      </c>
      <c r="AH3079" t="str">
        <f>VLOOKUP(F3079,vlookup!$A$2:$E$660,3,0)</f>
        <v>Service Contract</v>
      </c>
      <c r="AI3079" t="str">
        <f>VLOOKUP(F3079,vlookup!$A$2:$E$660,4,0)</f>
        <v>Used Car Programs</v>
      </c>
      <c r="AJ3079" t="str">
        <f>VLOOKUP(F3079,vlookup!$A$2:$E$660,5,0)</f>
        <v>High Mileage</v>
      </c>
      <c r="AL3079">
        <f t="shared" si="592"/>
        <v>34</v>
      </c>
      <c r="AM3079">
        <f t="shared" si="593"/>
        <v>538</v>
      </c>
      <c r="AN3079">
        <f t="shared" si="594"/>
        <v>8777</v>
      </c>
      <c r="AO3079" t="str">
        <f t="shared" si="595"/>
        <v/>
      </c>
      <c r="AP3079" t="str">
        <f t="shared" si="596"/>
        <v/>
      </c>
      <c r="AQ3079" t="str">
        <f t="shared" si="597"/>
        <v/>
      </c>
      <c r="AR3079">
        <f t="shared" si="598"/>
        <v>-55.05</v>
      </c>
      <c r="AS3079" t="str">
        <f t="shared" si="599"/>
        <v>ZAGE7314719B22-1</v>
      </c>
      <c r="AT3079" t="str">
        <f>IFERROR(IF(VLOOKUP(Y3079,vlookup!$I$2:$J$9,1,0)=Y3079,VLOOKUP(Y3079,vlookup!$I$2:$J$9,2,0),PROPER(Y3079)),PROPER(Y3079))</f>
        <v>Towing &amp; Roadside</v>
      </c>
      <c r="AU3079" t="str">
        <f>IFERROR(IF(B3079=VLOOKUP(B3079,vlookup!$L$2:$L$10,1,0),"Yes","No"),"No")</f>
        <v>No</v>
      </c>
    </row>
    <row r="3080" spans="1:47" ht="14.45" customHeight="1" x14ac:dyDescent="0.25">
      <c r="A3080" t="s">
        <v>2100</v>
      </c>
      <c r="B3080" s="31" t="s">
        <v>2101</v>
      </c>
      <c r="C3080">
        <v>2</v>
      </c>
      <c r="D3080">
        <v>2</v>
      </c>
      <c r="E3080" t="s">
        <v>382</v>
      </c>
      <c r="F3080" t="s">
        <v>464</v>
      </c>
      <c r="G3080" t="s">
        <v>20</v>
      </c>
      <c r="H3080" t="s">
        <v>2102</v>
      </c>
      <c r="I3080">
        <v>71223</v>
      </c>
      <c r="J3080" s="19">
        <v>44611</v>
      </c>
      <c r="K3080" s="19">
        <v>44643</v>
      </c>
      <c r="L3080">
        <v>202203</v>
      </c>
      <c r="M3080" s="19">
        <v>44621</v>
      </c>
      <c r="N3080">
        <v>24617</v>
      </c>
      <c r="O3080" t="s">
        <v>1070</v>
      </c>
      <c r="P3080" t="s">
        <v>595</v>
      </c>
      <c r="Q3080" t="s">
        <v>378</v>
      </c>
      <c r="R3080">
        <v>60396474</v>
      </c>
      <c r="S3080" s="19">
        <v>45215</v>
      </c>
      <c r="T3080">
        <v>95000</v>
      </c>
      <c r="U3080" t="s">
        <v>357</v>
      </c>
      <c r="V3080" s="19">
        <v>45250</v>
      </c>
      <c r="W3080" t="s">
        <v>628</v>
      </c>
      <c r="X3080" t="s">
        <v>24</v>
      </c>
      <c r="Y3080" t="s">
        <v>629</v>
      </c>
      <c r="Z3080" t="s">
        <v>14</v>
      </c>
      <c r="AA3080" s="29">
        <v>-59.31</v>
      </c>
      <c r="AB3080">
        <v>0</v>
      </c>
      <c r="AC3080">
        <f t="shared" si="588"/>
        <v>2023</v>
      </c>
      <c r="AD3080">
        <f t="shared" si="589"/>
        <v>11</v>
      </c>
      <c r="AE3080">
        <f t="shared" si="590"/>
        <v>2022</v>
      </c>
      <c r="AF3080">
        <f t="shared" si="591"/>
        <v>2</v>
      </c>
      <c r="AG3080" t="str">
        <f>VLOOKUP(F3080,vlookup!$A$2:$E$660,2,0)</f>
        <v>Retained</v>
      </c>
      <c r="AH3080" t="str">
        <f>VLOOKUP(F3080,vlookup!$A$2:$E$660,3,0)</f>
        <v>Service Contract</v>
      </c>
      <c r="AI3080" t="str">
        <f>VLOOKUP(F3080,vlookup!$A$2:$E$660,4,0)</f>
        <v>Used Car Programs</v>
      </c>
      <c r="AJ3080" t="str">
        <f>VLOOKUP(F3080,vlookup!$A$2:$E$660,5,0)</f>
        <v>High Mileage</v>
      </c>
      <c r="AL3080">
        <f t="shared" si="592"/>
        <v>34</v>
      </c>
      <c r="AM3080">
        <f t="shared" si="593"/>
        <v>631</v>
      </c>
      <c r="AN3080">
        <f t="shared" si="594"/>
        <v>23777</v>
      </c>
      <c r="AO3080" t="str">
        <f t="shared" si="595"/>
        <v/>
      </c>
      <c r="AP3080" t="str">
        <f t="shared" si="596"/>
        <v/>
      </c>
      <c r="AQ3080" t="str">
        <f t="shared" si="597"/>
        <v/>
      </c>
      <c r="AR3080">
        <f t="shared" si="598"/>
        <v>-59.31</v>
      </c>
      <c r="AS3080" t="str">
        <f t="shared" si="599"/>
        <v>ZAGE7314719B22-2</v>
      </c>
      <c r="AT3080" t="str">
        <f>IFERROR(IF(VLOOKUP(Y3080,vlookup!$I$2:$J$9,1,0)=Y3080,VLOOKUP(Y3080,vlookup!$I$2:$J$9,2,0),PROPER(Y3080)),PROPER(Y3080))</f>
        <v>Towing &amp; Roadside</v>
      </c>
      <c r="AU3080" t="str">
        <f>IFERROR(IF(B3080=VLOOKUP(B3080,vlookup!$L$2:$L$10,1,0),"Yes","No"),"No")</f>
        <v>No</v>
      </c>
    </row>
    <row r="3081" spans="1:47" ht="14.45" customHeight="1" x14ac:dyDescent="0.25">
      <c r="A3081" t="s">
        <v>1361</v>
      </c>
      <c r="B3081" s="31" t="s">
        <v>1362</v>
      </c>
      <c r="C3081">
        <v>5</v>
      </c>
      <c r="D3081">
        <v>2</v>
      </c>
      <c r="E3081" t="s">
        <v>382</v>
      </c>
      <c r="F3081" t="s">
        <v>464</v>
      </c>
      <c r="G3081" t="s">
        <v>543</v>
      </c>
      <c r="H3081" t="s">
        <v>1363</v>
      </c>
      <c r="I3081">
        <v>79180</v>
      </c>
      <c r="J3081" s="19">
        <v>45011</v>
      </c>
      <c r="K3081" s="19">
        <v>45035</v>
      </c>
      <c r="L3081">
        <v>202304</v>
      </c>
      <c r="M3081" s="19">
        <v>45017</v>
      </c>
      <c r="N3081">
        <v>24617</v>
      </c>
      <c r="O3081" t="s">
        <v>1070</v>
      </c>
      <c r="P3081" t="s">
        <v>595</v>
      </c>
      <c r="Q3081" t="s">
        <v>378</v>
      </c>
      <c r="R3081">
        <v>58776912</v>
      </c>
      <c r="S3081" s="19">
        <v>45184</v>
      </c>
      <c r="T3081">
        <v>105833</v>
      </c>
      <c r="U3081" t="s">
        <v>357</v>
      </c>
      <c r="V3081" s="19">
        <v>45217</v>
      </c>
      <c r="W3081" t="s">
        <v>628</v>
      </c>
      <c r="X3081" t="s">
        <v>24</v>
      </c>
      <c r="Y3081" t="s">
        <v>629</v>
      </c>
      <c r="Z3081" t="s">
        <v>14</v>
      </c>
      <c r="AA3081" s="29">
        <v>-166.67</v>
      </c>
      <c r="AB3081">
        <v>0</v>
      </c>
      <c r="AC3081">
        <f t="shared" si="588"/>
        <v>2023</v>
      </c>
      <c r="AD3081">
        <f t="shared" si="589"/>
        <v>10</v>
      </c>
      <c r="AE3081">
        <f t="shared" si="590"/>
        <v>2023</v>
      </c>
      <c r="AF3081">
        <f t="shared" si="591"/>
        <v>3</v>
      </c>
      <c r="AG3081" t="str">
        <f>VLOOKUP(F3081,vlookup!$A$2:$E$660,2,0)</f>
        <v>Retained</v>
      </c>
      <c r="AH3081" t="str">
        <f>VLOOKUP(F3081,vlookup!$A$2:$E$660,3,0)</f>
        <v>Service Contract</v>
      </c>
      <c r="AI3081" t="str">
        <f>VLOOKUP(F3081,vlookup!$A$2:$E$660,4,0)</f>
        <v>Used Car Programs</v>
      </c>
      <c r="AJ3081" t="str">
        <f>VLOOKUP(F3081,vlookup!$A$2:$E$660,5,0)</f>
        <v>High Mileage</v>
      </c>
      <c r="AL3081">
        <f t="shared" si="592"/>
        <v>23</v>
      </c>
      <c r="AM3081">
        <f t="shared" si="593"/>
        <v>202</v>
      </c>
      <c r="AN3081">
        <f t="shared" si="594"/>
        <v>26653</v>
      </c>
      <c r="AO3081" t="str">
        <f t="shared" si="595"/>
        <v/>
      </c>
      <c r="AP3081" t="str">
        <f t="shared" si="596"/>
        <v/>
      </c>
      <c r="AQ3081" t="str">
        <f t="shared" si="597"/>
        <v/>
      </c>
      <c r="AR3081">
        <f t="shared" si="598"/>
        <v>-166.67</v>
      </c>
      <c r="AS3081" t="str">
        <f t="shared" si="599"/>
        <v>ZAGG7161463C23-5</v>
      </c>
      <c r="AT3081" t="str">
        <f>IFERROR(IF(VLOOKUP(Y3081,vlookup!$I$2:$J$9,1,0)=Y3081,VLOOKUP(Y3081,vlookup!$I$2:$J$9,2,0),PROPER(Y3081)),PROPER(Y3081))</f>
        <v>Towing &amp; Roadside</v>
      </c>
      <c r="AU3081" t="str">
        <f>IFERROR(IF(B3081=VLOOKUP(B3081,vlookup!$L$2:$L$10,1,0),"Yes","No"),"No")</f>
        <v>No</v>
      </c>
    </row>
    <row r="3082" spans="1:47" ht="14.45" customHeight="1" x14ac:dyDescent="0.25">
      <c r="A3082" t="s">
        <v>1361</v>
      </c>
      <c r="B3082" s="31" t="s">
        <v>1362</v>
      </c>
      <c r="C3082">
        <v>7</v>
      </c>
      <c r="D3082">
        <v>2</v>
      </c>
      <c r="E3082" t="s">
        <v>382</v>
      </c>
      <c r="F3082" t="s">
        <v>464</v>
      </c>
      <c r="G3082" t="s">
        <v>543</v>
      </c>
      <c r="H3082" t="s">
        <v>1363</v>
      </c>
      <c r="I3082">
        <v>79180</v>
      </c>
      <c r="J3082" s="19">
        <v>45011</v>
      </c>
      <c r="K3082" s="19">
        <v>45035</v>
      </c>
      <c r="L3082">
        <v>202304</v>
      </c>
      <c r="M3082" s="19">
        <v>45017</v>
      </c>
      <c r="N3082">
        <v>24617</v>
      </c>
      <c r="O3082" t="s">
        <v>1070</v>
      </c>
      <c r="P3082" t="s">
        <v>595</v>
      </c>
      <c r="Q3082" t="s">
        <v>378</v>
      </c>
      <c r="R3082">
        <v>62306024</v>
      </c>
      <c r="S3082" s="19">
        <v>45253</v>
      </c>
      <c r="T3082">
        <v>112815</v>
      </c>
      <c r="U3082" t="s">
        <v>357</v>
      </c>
      <c r="V3082" s="19">
        <v>45280</v>
      </c>
      <c r="W3082" t="s">
        <v>628</v>
      </c>
      <c r="X3082" t="s">
        <v>24</v>
      </c>
      <c r="Y3082" t="s">
        <v>629</v>
      </c>
      <c r="Z3082" t="s">
        <v>14</v>
      </c>
      <c r="AA3082" s="29">
        <v>-108.97</v>
      </c>
      <c r="AB3082">
        <v>0</v>
      </c>
      <c r="AC3082">
        <f t="shared" si="588"/>
        <v>2023</v>
      </c>
      <c r="AD3082">
        <f t="shared" si="589"/>
        <v>12</v>
      </c>
      <c r="AE3082">
        <f t="shared" si="590"/>
        <v>2023</v>
      </c>
      <c r="AF3082">
        <f t="shared" si="591"/>
        <v>3</v>
      </c>
      <c r="AG3082" t="str">
        <f>VLOOKUP(F3082,vlookup!$A$2:$E$660,2,0)</f>
        <v>Retained</v>
      </c>
      <c r="AH3082" t="str">
        <f>VLOOKUP(F3082,vlookup!$A$2:$E$660,3,0)</f>
        <v>Service Contract</v>
      </c>
      <c r="AI3082" t="str">
        <f>VLOOKUP(F3082,vlookup!$A$2:$E$660,4,0)</f>
        <v>Used Car Programs</v>
      </c>
      <c r="AJ3082" t="str">
        <f>VLOOKUP(F3082,vlookup!$A$2:$E$660,5,0)</f>
        <v>High Mileage</v>
      </c>
      <c r="AL3082">
        <f t="shared" si="592"/>
        <v>23</v>
      </c>
      <c r="AM3082">
        <f t="shared" si="593"/>
        <v>264</v>
      </c>
      <c r="AN3082">
        <f t="shared" si="594"/>
        <v>33635</v>
      </c>
      <c r="AO3082" t="str">
        <f t="shared" si="595"/>
        <v/>
      </c>
      <c r="AP3082" t="str">
        <f t="shared" si="596"/>
        <v/>
      </c>
      <c r="AQ3082" t="str">
        <f t="shared" si="597"/>
        <v/>
      </c>
      <c r="AR3082">
        <f t="shared" si="598"/>
        <v>-108.97</v>
      </c>
      <c r="AS3082" t="str">
        <f t="shared" si="599"/>
        <v>ZAGG7161463C23-7</v>
      </c>
      <c r="AT3082" t="str">
        <f>IFERROR(IF(VLOOKUP(Y3082,vlookup!$I$2:$J$9,1,0)=Y3082,VLOOKUP(Y3082,vlookup!$I$2:$J$9,2,0),PROPER(Y3082)),PROPER(Y3082))</f>
        <v>Towing &amp; Roadside</v>
      </c>
      <c r="AU3082" t="str">
        <f>IFERROR(IF(B3082=VLOOKUP(B3082,vlookup!$L$2:$L$10,1,0),"Yes","No"),"No")</f>
        <v>No</v>
      </c>
    </row>
    <row r="3083" spans="1:47" ht="14.45" customHeight="1" x14ac:dyDescent="0.25">
      <c r="A3083" t="s">
        <v>2103</v>
      </c>
      <c r="B3083" s="31" t="s">
        <v>2104</v>
      </c>
      <c r="C3083">
        <v>2</v>
      </c>
      <c r="D3083">
        <v>1</v>
      </c>
      <c r="E3083" t="s">
        <v>382</v>
      </c>
      <c r="F3083" t="s">
        <v>205</v>
      </c>
      <c r="G3083" t="s">
        <v>543</v>
      </c>
      <c r="H3083" t="s">
        <v>3734</v>
      </c>
      <c r="I3083">
        <v>84174</v>
      </c>
      <c r="J3083" s="19">
        <v>42589</v>
      </c>
      <c r="K3083" s="19">
        <v>42613</v>
      </c>
      <c r="L3083">
        <v>201608</v>
      </c>
      <c r="M3083" s="19">
        <v>42583</v>
      </c>
      <c r="N3083">
        <v>24617</v>
      </c>
      <c r="O3083" t="s">
        <v>1070</v>
      </c>
      <c r="P3083" t="s">
        <v>1116</v>
      </c>
      <c r="Q3083" t="s">
        <v>925</v>
      </c>
      <c r="R3083" t="s">
        <v>2105</v>
      </c>
      <c r="S3083" s="19">
        <v>42874</v>
      </c>
      <c r="T3083">
        <v>84174</v>
      </c>
      <c r="U3083" t="s">
        <v>357</v>
      </c>
      <c r="V3083" s="19">
        <v>42914</v>
      </c>
      <c r="W3083" t="s">
        <v>628</v>
      </c>
      <c r="X3083" t="s">
        <v>24</v>
      </c>
      <c r="Y3083" t="s">
        <v>629</v>
      </c>
      <c r="Z3083" t="s">
        <v>14</v>
      </c>
      <c r="AA3083" s="29">
        <v>-96.99</v>
      </c>
      <c r="AB3083">
        <v>0</v>
      </c>
      <c r="AC3083">
        <f t="shared" si="588"/>
        <v>2017</v>
      </c>
      <c r="AD3083">
        <f t="shared" si="589"/>
        <v>6</v>
      </c>
      <c r="AE3083">
        <f t="shared" si="590"/>
        <v>2016</v>
      </c>
      <c r="AF3083">
        <f t="shared" si="591"/>
        <v>8</v>
      </c>
      <c r="AG3083" t="str">
        <f>VLOOKUP(F3083,vlookup!$A$2:$E$660,2,0)</f>
        <v>Retained</v>
      </c>
      <c r="AH3083" t="str">
        <f>VLOOKUP(F3083,vlookup!$A$2:$E$660,3,0)</f>
        <v>Service Contract</v>
      </c>
      <c r="AI3083" t="str">
        <f>VLOOKUP(F3083,vlookup!$A$2:$E$660,4,0)</f>
        <v>Used Car Programs</v>
      </c>
      <c r="AJ3083" t="str">
        <f>VLOOKUP(F3083,vlookup!$A$2:$E$660,5,0)</f>
        <v>High Mileage</v>
      </c>
      <c r="AL3083">
        <f t="shared" si="592"/>
        <v>24</v>
      </c>
      <c r="AM3083">
        <f t="shared" si="593"/>
        <v>321</v>
      </c>
      <c r="AN3083" t="str">
        <f t="shared" si="594"/>
        <v/>
      </c>
      <c r="AO3083" t="str">
        <f t="shared" si="595"/>
        <v/>
      </c>
      <c r="AP3083" t="str">
        <f t="shared" si="596"/>
        <v/>
      </c>
      <c r="AQ3083" t="str">
        <f t="shared" si="597"/>
        <v/>
      </c>
      <c r="AR3083">
        <f t="shared" si="598"/>
        <v>-96.99</v>
      </c>
      <c r="AS3083" t="str">
        <f t="shared" si="599"/>
        <v>BF389685H6-2</v>
      </c>
      <c r="AT3083" t="str">
        <f>IFERROR(IF(VLOOKUP(Y3083,vlookup!$I$2:$J$9,1,0)=Y3083,VLOOKUP(Y3083,vlookup!$I$2:$J$9,2,0),PROPER(Y3083)),PROPER(Y3083))</f>
        <v>Towing &amp; Roadside</v>
      </c>
      <c r="AU3083" t="str">
        <f>IFERROR(IF(B3083=VLOOKUP(B3083,vlookup!$L$2:$L$10,1,0),"Yes","No"),"No")</f>
        <v>No</v>
      </c>
    </row>
    <row r="3084" spans="1:47" ht="14.45" customHeight="1" x14ac:dyDescent="0.25">
      <c r="A3084" t="s">
        <v>2106</v>
      </c>
      <c r="B3084" s="31" t="s">
        <v>2107</v>
      </c>
      <c r="C3084">
        <v>1</v>
      </c>
      <c r="D3084">
        <v>1</v>
      </c>
      <c r="E3084" t="s">
        <v>382</v>
      </c>
      <c r="F3084" t="s">
        <v>60</v>
      </c>
      <c r="G3084" t="s">
        <v>3756</v>
      </c>
      <c r="H3084" t="s">
        <v>2108</v>
      </c>
      <c r="I3084">
        <v>81393</v>
      </c>
      <c r="J3084" s="19">
        <v>41300</v>
      </c>
      <c r="K3084" s="19">
        <v>41333</v>
      </c>
      <c r="L3084">
        <v>201302</v>
      </c>
      <c r="M3084" s="19">
        <v>41306</v>
      </c>
      <c r="N3084">
        <v>24616</v>
      </c>
      <c r="O3084" t="s">
        <v>1076</v>
      </c>
      <c r="P3084" t="s">
        <v>1116</v>
      </c>
      <c r="Q3084" t="s">
        <v>925</v>
      </c>
      <c r="R3084" t="s">
        <v>2109</v>
      </c>
      <c r="S3084" s="19">
        <v>42281</v>
      </c>
      <c r="T3084">
        <v>81393</v>
      </c>
      <c r="U3084" t="s">
        <v>357</v>
      </c>
      <c r="V3084" s="19">
        <v>42345</v>
      </c>
      <c r="W3084" t="s">
        <v>628</v>
      </c>
      <c r="X3084" t="s">
        <v>24</v>
      </c>
      <c r="Y3084" t="s">
        <v>629</v>
      </c>
      <c r="Z3084" t="s">
        <v>14</v>
      </c>
      <c r="AA3084" s="29">
        <v>-86.89</v>
      </c>
      <c r="AB3084">
        <v>0</v>
      </c>
      <c r="AC3084">
        <f t="shared" si="588"/>
        <v>2015</v>
      </c>
      <c r="AD3084">
        <f t="shared" si="589"/>
        <v>12</v>
      </c>
      <c r="AE3084">
        <f t="shared" si="590"/>
        <v>2013</v>
      </c>
      <c r="AF3084">
        <f t="shared" si="591"/>
        <v>1</v>
      </c>
      <c r="AG3084" t="str">
        <f>VLOOKUP(F3084,vlookup!$A$2:$E$660,2,0)</f>
        <v>Retained</v>
      </c>
      <c r="AH3084" t="str">
        <f>VLOOKUP(F3084,vlookup!$A$2:$E$660,3,0)</f>
        <v>Service Contract</v>
      </c>
      <c r="AI3084" t="str">
        <f>VLOOKUP(F3084,vlookup!$A$2:$E$660,4,0)</f>
        <v>Used Car Programs</v>
      </c>
      <c r="AJ3084" t="str">
        <f>VLOOKUP(F3084,vlookup!$A$2:$E$660,5,0)</f>
        <v>High Mileage</v>
      </c>
      <c r="AL3084">
        <f t="shared" si="592"/>
        <v>32</v>
      </c>
      <c r="AM3084">
        <f t="shared" si="593"/>
        <v>1031</v>
      </c>
      <c r="AN3084" t="str">
        <f t="shared" si="594"/>
        <v/>
      </c>
      <c r="AO3084" t="str">
        <f t="shared" si="595"/>
        <v/>
      </c>
      <c r="AP3084" t="str">
        <f t="shared" si="596"/>
        <v/>
      </c>
      <c r="AQ3084" t="str">
        <f t="shared" si="597"/>
        <v/>
      </c>
      <c r="AR3084">
        <f t="shared" si="598"/>
        <v>-86.89</v>
      </c>
      <c r="AS3084" t="str">
        <f t="shared" si="599"/>
        <v>94131627A3Y-1</v>
      </c>
      <c r="AT3084" t="str">
        <f>IFERROR(IF(VLOOKUP(Y3084,vlookup!$I$2:$J$9,1,0)=Y3084,VLOOKUP(Y3084,vlookup!$I$2:$J$9,2,0),PROPER(Y3084)),PROPER(Y3084))</f>
        <v>Towing &amp; Roadside</v>
      </c>
      <c r="AU3084" t="str">
        <f>IFERROR(IF(B3084=VLOOKUP(B3084,vlookup!$L$2:$L$10,1,0),"Yes","No"),"No")</f>
        <v>No</v>
      </c>
    </row>
    <row r="3085" spans="1:47" ht="14.45" customHeight="1" x14ac:dyDescent="0.25">
      <c r="A3085" t="s">
        <v>2113</v>
      </c>
      <c r="B3085" s="31" t="s">
        <v>3596</v>
      </c>
      <c r="C3085">
        <v>1</v>
      </c>
      <c r="D3085">
        <v>1</v>
      </c>
      <c r="E3085" t="s">
        <v>382</v>
      </c>
      <c r="F3085" t="s">
        <v>205</v>
      </c>
      <c r="G3085" t="s">
        <v>543</v>
      </c>
      <c r="H3085" t="s">
        <v>933</v>
      </c>
      <c r="I3085">
        <v>156816</v>
      </c>
      <c r="J3085" s="19">
        <v>41987</v>
      </c>
      <c r="K3085" s="19">
        <v>42035</v>
      </c>
      <c r="L3085">
        <v>201501</v>
      </c>
      <c r="M3085" s="19">
        <v>42005</v>
      </c>
      <c r="N3085">
        <v>24617</v>
      </c>
      <c r="O3085" t="s">
        <v>1070</v>
      </c>
      <c r="P3085" t="s">
        <v>1116</v>
      </c>
      <c r="Q3085" t="s">
        <v>925</v>
      </c>
      <c r="R3085" t="s">
        <v>2114</v>
      </c>
      <c r="S3085" s="19">
        <v>42060</v>
      </c>
      <c r="T3085">
        <v>156816</v>
      </c>
      <c r="U3085" t="s">
        <v>357</v>
      </c>
      <c r="V3085" s="19">
        <v>42103</v>
      </c>
      <c r="W3085" t="s">
        <v>628</v>
      </c>
      <c r="X3085" t="s">
        <v>24</v>
      </c>
      <c r="Y3085" t="s">
        <v>629</v>
      </c>
      <c r="Z3085" t="s">
        <v>14</v>
      </c>
      <c r="AA3085" s="29">
        <v>-123.34</v>
      </c>
      <c r="AB3085">
        <v>0</v>
      </c>
      <c r="AC3085">
        <f t="shared" si="588"/>
        <v>2015</v>
      </c>
      <c r="AD3085">
        <f t="shared" si="589"/>
        <v>4</v>
      </c>
      <c r="AE3085">
        <f t="shared" si="590"/>
        <v>2014</v>
      </c>
      <c r="AF3085">
        <f t="shared" si="591"/>
        <v>12</v>
      </c>
      <c r="AG3085" t="str">
        <f>VLOOKUP(F3085,vlookup!$A$2:$E$660,2,0)</f>
        <v>Retained</v>
      </c>
      <c r="AH3085" t="str">
        <f>VLOOKUP(F3085,vlookup!$A$2:$E$660,3,0)</f>
        <v>Service Contract</v>
      </c>
      <c r="AI3085" t="str">
        <f>VLOOKUP(F3085,vlookup!$A$2:$E$660,4,0)</f>
        <v>Used Car Programs</v>
      </c>
      <c r="AJ3085" t="str">
        <f>VLOOKUP(F3085,vlookup!$A$2:$E$660,5,0)</f>
        <v>High Mileage</v>
      </c>
      <c r="AL3085">
        <f t="shared" si="592"/>
        <v>47</v>
      </c>
      <c r="AM3085">
        <f t="shared" si="593"/>
        <v>115</v>
      </c>
      <c r="AN3085" t="str">
        <f t="shared" si="594"/>
        <v/>
      </c>
      <c r="AO3085" t="str">
        <f t="shared" si="595"/>
        <v/>
      </c>
      <c r="AP3085" t="str">
        <f t="shared" si="596"/>
        <v/>
      </c>
      <c r="AQ3085" t="str">
        <f t="shared" si="597"/>
        <v/>
      </c>
      <c r="AR3085">
        <f t="shared" si="598"/>
        <v>-123.34</v>
      </c>
      <c r="AS3085" t="str">
        <f t="shared" si="599"/>
        <v>102108961-1</v>
      </c>
      <c r="AT3085" t="str">
        <f>IFERROR(IF(VLOOKUP(Y3085,vlookup!$I$2:$J$9,1,0)=Y3085,VLOOKUP(Y3085,vlookup!$I$2:$J$9,2,0),PROPER(Y3085)),PROPER(Y3085))</f>
        <v>Towing &amp; Roadside</v>
      </c>
      <c r="AU3085" t="str">
        <f>IFERROR(IF(B3085=VLOOKUP(B3085,vlookup!$L$2:$L$10,1,0),"Yes","No"),"No")</f>
        <v>No</v>
      </c>
    </row>
    <row r="3086" spans="1:47" ht="14.45" customHeight="1" x14ac:dyDescent="0.25">
      <c r="A3086" t="s">
        <v>2115</v>
      </c>
      <c r="B3086" s="31" t="s">
        <v>3629</v>
      </c>
      <c r="C3086">
        <v>2</v>
      </c>
      <c r="D3086">
        <v>1</v>
      </c>
      <c r="E3086" t="s">
        <v>571</v>
      </c>
      <c r="F3086" t="s">
        <v>205</v>
      </c>
      <c r="G3086" t="s">
        <v>543</v>
      </c>
      <c r="H3086" t="s">
        <v>933</v>
      </c>
      <c r="I3086">
        <v>165149</v>
      </c>
      <c r="J3086" s="19">
        <v>42877</v>
      </c>
      <c r="K3086" s="19">
        <v>42909</v>
      </c>
      <c r="L3086">
        <v>201706</v>
      </c>
      <c r="M3086" s="19">
        <v>42887</v>
      </c>
      <c r="N3086">
        <v>24617</v>
      </c>
      <c r="O3086" t="s">
        <v>1070</v>
      </c>
      <c r="P3086" t="s">
        <v>1116</v>
      </c>
      <c r="Q3086" t="s">
        <v>925</v>
      </c>
      <c r="R3086" t="s">
        <v>2116</v>
      </c>
      <c r="S3086" s="19">
        <v>42903</v>
      </c>
      <c r="T3086">
        <v>165149</v>
      </c>
      <c r="U3086" t="s">
        <v>357</v>
      </c>
      <c r="V3086" s="19">
        <v>42958</v>
      </c>
      <c r="W3086" t="s">
        <v>628</v>
      </c>
      <c r="X3086" t="s">
        <v>24</v>
      </c>
      <c r="Y3086" t="s">
        <v>629</v>
      </c>
      <c r="Z3086" t="s">
        <v>14</v>
      </c>
      <c r="AA3086" s="29">
        <v>-75.45</v>
      </c>
      <c r="AB3086">
        <v>0</v>
      </c>
      <c r="AC3086">
        <f t="shared" si="588"/>
        <v>2017</v>
      </c>
      <c r="AD3086">
        <f t="shared" si="589"/>
        <v>8</v>
      </c>
      <c r="AE3086">
        <f t="shared" si="590"/>
        <v>2017</v>
      </c>
      <c r="AF3086">
        <f t="shared" si="591"/>
        <v>5</v>
      </c>
      <c r="AG3086" t="str">
        <f>VLOOKUP(F3086,vlookup!$A$2:$E$660,2,0)</f>
        <v>Retained</v>
      </c>
      <c r="AH3086" t="str">
        <f>VLOOKUP(F3086,vlookup!$A$2:$E$660,3,0)</f>
        <v>Service Contract</v>
      </c>
      <c r="AI3086" t="str">
        <f>VLOOKUP(F3086,vlookup!$A$2:$E$660,4,0)</f>
        <v>Used Car Programs</v>
      </c>
      <c r="AJ3086" t="str">
        <f>VLOOKUP(F3086,vlookup!$A$2:$E$660,5,0)</f>
        <v>High Mileage</v>
      </c>
      <c r="AL3086">
        <f t="shared" si="592"/>
        <v>31</v>
      </c>
      <c r="AM3086">
        <f t="shared" si="593"/>
        <v>79</v>
      </c>
      <c r="AN3086" t="str">
        <f t="shared" si="594"/>
        <v/>
      </c>
      <c r="AO3086" t="str">
        <f t="shared" si="595"/>
        <v/>
      </c>
      <c r="AP3086" t="str">
        <f t="shared" si="596"/>
        <v/>
      </c>
      <c r="AQ3086">
        <f t="shared" si="597"/>
        <v>-75.45</v>
      </c>
      <c r="AR3086" t="str">
        <f t="shared" si="598"/>
        <v/>
      </c>
      <c r="AS3086" t="str">
        <f t="shared" si="599"/>
        <v>102252472-2</v>
      </c>
      <c r="AT3086" t="str">
        <f>IFERROR(IF(VLOOKUP(Y3086,vlookup!$I$2:$J$9,1,0)=Y3086,VLOOKUP(Y3086,vlookup!$I$2:$J$9,2,0),PROPER(Y3086)),PROPER(Y3086))</f>
        <v>Towing &amp; Roadside</v>
      </c>
      <c r="AU3086" t="str">
        <f>IFERROR(IF(B3086=VLOOKUP(B3086,vlookup!$L$2:$L$10,1,0),"Yes","No"),"No")</f>
        <v>No</v>
      </c>
    </row>
    <row r="3087" spans="1:47" ht="14.45" customHeight="1" x14ac:dyDescent="0.25">
      <c r="A3087" t="s">
        <v>2115</v>
      </c>
      <c r="B3087" s="31" t="s">
        <v>3629</v>
      </c>
      <c r="C3087">
        <v>3</v>
      </c>
      <c r="D3087">
        <v>1</v>
      </c>
      <c r="E3087" t="s">
        <v>571</v>
      </c>
      <c r="F3087" t="s">
        <v>205</v>
      </c>
      <c r="G3087" t="s">
        <v>543</v>
      </c>
      <c r="H3087" t="s">
        <v>933</v>
      </c>
      <c r="I3087">
        <v>165149</v>
      </c>
      <c r="J3087" s="19">
        <v>42877</v>
      </c>
      <c r="K3087" s="19">
        <v>42909</v>
      </c>
      <c r="L3087">
        <v>201706</v>
      </c>
      <c r="M3087" s="19">
        <v>42887</v>
      </c>
      <c r="N3087">
        <v>24617</v>
      </c>
      <c r="O3087" t="s">
        <v>1070</v>
      </c>
      <c r="P3087" t="s">
        <v>1116</v>
      </c>
      <c r="Q3087" t="s">
        <v>925</v>
      </c>
      <c r="R3087" t="s">
        <v>2117</v>
      </c>
      <c r="S3087" s="19">
        <v>42917</v>
      </c>
      <c r="T3087">
        <v>165149</v>
      </c>
      <c r="U3087" t="s">
        <v>357</v>
      </c>
      <c r="V3087" s="19">
        <v>43042</v>
      </c>
      <c r="W3087" t="s">
        <v>628</v>
      </c>
      <c r="X3087" t="s">
        <v>24</v>
      </c>
      <c r="Y3087" t="s">
        <v>629</v>
      </c>
      <c r="Z3087" t="s">
        <v>14</v>
      </c>
      <c r="AA3087" s="29">
        <v>-60.34</v>
      </c>
      <c r="AB3087">
        <v>0</v>
      </c>
      <c r="AC3087">
        <f t="shared" si="588"/>
        <v>2017</v>
      </c>
      <c r="AD3087">
        <f t="shared" si="589"/>
        <v>11</v>
      </c>
      <c r="AE3087">
        <f t="shared" si="590"/>
        <v>2017</v>
      </c>
      <c r="AF3087">
        <f t="shared" si="591"/>
        <v>5</v>
      </c>
      <c r="AG3087" t="str">
        <f>VLOOKUP(F3087,vlookup!$A$2:$E$660,2,0)</f>
        <v>Retained</v>
      </c>
      <c r="AH3087" t="str">
        <f>VLOOKUP(F3087,vlookup!$A$2:$E$660,3,0)</f>
        <v>Service Contract</v>
      </c>
      <c r="AI3087" t="str">
        <f>VLOOKUP(F3087,vlookup!$A$2:$E$660,4,0)</f>
        <v>Used Car Programs</v>
      </c>
      <c r="AJ3087" t="str">
        <f>VLOOKUP(F3087,vlookup!$A$2:$E$660,5,0)</f>
        <v>High Mileage</v>
      </c>
      <c r="AL3087">
        <f t="shared" si="592"/>
        <v>31</v>
      </c>
      <c r="AM3087">
        <f t="shared" si="593"/>
        <v>161</v>
      </c>
      <c r="AN3087" t="str">
        <f t="shared" si="594"/>
        <v/>
      </c>
      <c r="AO3087" t="str">
        <f t="shared" si="595"/>
        <v/>
      </c>
      <c r="AP3087" t="str">
        <f t="shared" si="596"/>
        <v/>
      </c>
      <c r="AQ3087" t="str">
        <f t="shared" si="597"/>
        <v/>
      </c>
      <c r="AR3087">
        <f t="shared" si="598"/>
        <v>-60.34</v>
      </c>
      <c r="AS3087" t="str">
        <f t="shared" si="599"/>
        <v>102252472-3</v>
      </c>
      <c r="AT3087" t="str">
        <f>IFERROR(IF(VLOOKUP(Y3087,vlookup!$I$2:$J$9,1,0)=Y3087,VLOOKUP(Y3087,vlookup!$I$2:$J$9,2,0),PROPER(Y3087)),PROPER(Y3087))</f>
        <v>Towing &amp; Roadside</v>
      </c>
      <c r="AU3087" t="str">
        <f>IFERROR(IF(B3087=VLOOKUP(B3087,vlookup!$L$2:$L$10,1,0),"Yes","No"),"No")</f>
        <v>No</v>
      </c>
    </row>
    <row r="3088" spans="1:47" ht="14.45" customHeight="1" x14ac:dyDescent="0.25">
      <c r="A3088" t="s">
        <v>2118</v>
      </c>
      <c r="B3088" s="31" t="s">
        <v>2119</v>
      </c>
      <c r="C3088">
        <v>1</v>
      </c>
      <c r="D3088">
        <v>2</v>
      </c>
      <c r="E3088" t="s">
        <v>382</v>
      </c>
      <c r="F3088" t="s">
        <v>464</v>
      </c>
      <c r="G3088" t="s">
        <v>543</v>
      </c>
      <c r="H3088" t="s">
        <v>933</v>
      </c>
      <c r="I3088">
        <v>123263</v>
      </c>
      <c r="J3088" s="19">
        <v>44325</v>
      </c>
      <c r="K3088" s="19">
        <v>44380</v>
      </c>
      <c r="L3088">
        <v>202106</v>
      </c>
      <c r="M3088" s="19">
        <v>44348</v>
      </c>
      <c r="N3088">
        <v>24616</v>
      </c>
      <c r="O3088" t="s">
        <v>1076</v>
      </c>
      <c r="P3088" t="s">
        <v>595</v>
      </c>
      <c r="Q3088" t="s">
        <v>378</v>
      </c>
      <c r="R3088">
        <v>634368260</v>
      </c>
      <c r="S3088" s="19">
        <v>44349</v>
      </c>
      <c r="T3088">
        <v>124000</v>
      </c>
      <c r="U3088" t="s">
        <v>356</v>
      </c>
      <c r="V3088" s="19">
        <v>44463</v>
      </c>
      <c r="W3088" t="s">
        <v>628</v>
      </c>
      <c r="X3088" t="s">
        <v>24</v>
      </c>
      <c r="Y3088" t="s">
        <v>629</v>
      </c>
      <c r="Z3088" t="s">
        <v>14</v>
      </c>
      <c r="AA3088" s="29">
        <v>-91.83</v>
      </c>
      <c r="AB3088">
        <v>0</v>
      </c>
      <c r="AC3088">
        <f t="shared" si="588"/>
        <v>2021</v>
      </c>
      <c r="AD3088">
        <f t="shared" si="589"/>
        <v>9</v>
      </c>
      <c r="AE3088">
        <f t="shared" si="590"/>
        <v>2021</v>
      </c>
      <c r="AF3088">
        <f t="shared" si="591"/>
        <v>5</v>
      </c>
      <c r="AG3088" t="str">
        <f>VLOOKUP(F3088,vlookup!$A$2:$E$660,2,0)</f>
        <v>Retained</v>
      </c>
      <c r="AH3088" t="str">
        <f>VLOOKUP(F3088,vlookup!$A$2:$E$660,3,0)</f>
        <v>Service Contract</v>
      </c>
      <c r="AI3088" t="str">
        <f>VLOOKUP(F3088,vlookup!$A$2:$E$660,4,0)</f>
        <v>Used Car Programs</v>
      </c>
      <c r="AJ3088" t="str">
        <f>VLOOKUP(F3088,vlookup!$A$2:$E$660,5,0)</f>
        <v>High Mileage</v>
      </c>
      <c r="AL3088">
        <f t="shared" si="592"/>
        <v>54</v>
      </c>
      <c r="AM3088">
        <f t="shared" si="593"/>
        <v>135</v>
      </c>
      <c r="AN3088">
        <f t="shared" si="594"/>
        <v>737</v>
      </c>
      <c r="AO3088" t="str">
        <f t="shared" si="595"/>
        <v/>
      </c>
      <c r="AP3088" t="str">
        <f t="shared" si="596"/>
        <v/>
      </c>
      <c r="AQ3088" t="str">
        <f t="shared" si="597"/>
        <v/>
      </c>
      <c r="AR3088">
        <f t="shared" si="598"/>
        <v>-91.83</v>
      </c>
      <c r="AS3088" t="str">
        <f t="shared" si="599"/>
        <v>ZAGBZ251599E21-1</v>
      </c>
      <c r="AT3088" t="str">
        <f>IFERROR(IF(VLOOKUP(Y3088,vlookup!$I$2:$J$9,1,0)=Y3088,VLOOKUP(Y3088,vlookup!$I$2:$J$9,2,0),PROPER(Y3088)),PROPER(Y3088))</f>
        <v>Towing &amp; Roadside</v>
      </c>
      <c r="AU3088" t="str">
        <f>IFERROR(IF(B3088=VLOOKUP(B3088,vlookup!$L$2:$L$10,1,0),"Yes","No"),"No")</f>
        <v>No</v>
      </c>
    </row>
    <row r="3089" spans="1:47" ht="14.45" customHeight="1" x14ac:dyDescent="0.25">
      <c r="A3089" t="s">
        <v>2120</v>
      </c>
      <c r="B3089" s="31" t="s">
        <v>2121</v>
      </c>
      <c r="C3089">
        <v>1</v>
      </c>
      <c r="D3089">
        <v>2</v>
      </c>
      <c r="E3089" t="s">
        <v>571</v>
      </c>
      <c r="F3089" t="s">
        <v>464</v>
      </c>
      <c r="G3089" t="s">
        <v>543</v>
      </c>
      <c r="H3089" t="s">
        <v>933</v>
      </c>
      <c r="I3089">
        <v>140328</v>
      </c>
      <c r="J3089" s="19">
        <v>43727</v>
      </c>
      <c r="K3089" s="19">
        <v>43762</v>
      </c>
      <c r="L3089">
        <v>201910</v>
      </c>
      <c r="M3089" s="19">
        <v>43739</v>
      </c>
      <c r="N3089">
        <v>24616</v>
      </c>
      <c r="O3089" t="s">
        <v>1076</v>
      </c>
      <c r="P3089" t="s">
        <v>595</v>
      </c>
      <c r="Q3089" t="s">
        <v>378</v>
      </c>
      <c r="R3089">
        <v>527733031</v>
      </c>
      <c r="S3089" s="19">
        <v>43789</v>
      </c>
      <c r="T3089">
        <v>10</v>
      </c>
      <c r="U3089" t="s">
        <v>356</v>
      </c>
      <c r="V3089" s="19">
        <v>43854</v>
      </c>
      <c r="W3089" t="s">
        <v>628</v>
      </c>
      <c r="X3089" t="s">
        <v>24</v>
      </c>
      <c r="Y3089" t="s">
        <v>629</v>
      </c>
      <c r="Z3089" t="s">
        <v>14</v>
      </c>
      <c r="AA3089" s="29">
        <v>-83.96</v>
      </c>
      <c r="AB3089">
        <v>0</v>
      </c>
      <c r="AC3089">
        <f t="shared" si="588"/>
        <v>2020</v>
      </c>
      <c r="AD3089">
        <f t="shared" si="589"/>
        <v>1</v>
      </c>
      <c r="AE3089">
        <f t="shared" si="590"/>
        <v>2019</v>
      </c>
      <c r="AF3089">
        <f t="shared" si="591"/>
        <v>9</v>
      </c>
      <c r="AG3089" t="str">
        <f>VLOOKUP(F3089,vlookup!$A$2:$E$660,2,0)</f>
        <v>Retained</v>
      </c>
      <c r="AH3089" t="str">
        <f>VLOOKUP(F3089,vlookup!$A$2:$E$660,3,0)</f>
        <v>Service Contract</v>
      </c>
      <c r="AI3089" t="str">
        <f>VLOOKUP(F3089,vlookup!$A$2:$E$660,4,0)</f>
        <v>Used Car Programs</v>
      </c>
      <c r="AJ3089" t="str">
        <f>VLOOKUP(F3089,vlookup!$A$2:$E$660,5,0)</f>
        <v>High Mileage</v>
      </c>
      <c r="AL3089">
        <f t="shared" si="592"/>
        <v>35</v>
      </c>
      <c r="AM3089">
        <f t="shared" si="593"/>
        <v>125</v>
      </c>
      <c r="AN3089" t="str">
        <f t="shared" si="594"/>
        <v/>
      </c>
      <c r="AO3089" t="str">
        <f t="shared" si="595"/>
        <v/>
      </c>
      <c r="AP3089" t="str">
        <f t="shared" si="596"/>
        <v/>
      </c>
      <c r="AQ3089" t="str">
        <f t="shared" si="597"/>
        <v/>
      </c>
      <c r="AR3089">
        <f t="shared" si="598"/>
        <v>-83.96</v>
      </c>
      <c r="AS3089" t="str">
        <f t="shared" si="599"/>
        <v>AZ153859I9-1</v>
      </c>
      <c r="AT3089" t="str">
        <f>IFERROR(IF(VLOOKUP(Y3089,vlookup!$I$2:$J$9,1,0)=Y3089,VLOOKUP(Y3089,vlookup!$I$2:$J$9,2,0),PROPER(Y3089)),PROPER(Y3089))</f>
        <v>Towing &amp; Roadside</v>
      </c>
      <c r="AU3089" t="str">
        <f>IFERROR(IF(B3089=VLOOKUP(B3089,vlookup!$L$2:$L$10,1,0),"Yes","No"),"No")</f>
        <v>No</v>
      </c>
    </row>
    <row r="3090" spans="1:47" ht="14.45" customHeight="1" x14ac:dyDescent="0.25">
      <c r="A3090" t="s">
        <v>2120</v>
      </c>
      <c r="B3090" s="31" t="s">
        <v>2121</v>
      </c>
      <c r="C3090">
        <v>1</v>
      </c>
      <c r="D3090">
        <v>3</v>
      </c>
      <c r="E3090" t="s">
        <v>571</v>
      </c>
      <c r="F3090" t="s">
        <v>464</v>
      </c>
      <c r="G3090" t="s">
        <v>543</v>
      </c>
      <c r="H3090" t="s">
        <v>933</v>
      </c>
      <c r="I3090">
        <v>140328</v>
      </c>
      <c r="J3090" s="19">
        <v>43727</v>
      </c>
      <c r="K3090" s="19">
        <v>43762</v>
      </c>
      <c r="L3090">
        <v>201910</v>
      </c>
      <c r="M3090" s="19">
        <v>43739</v>
      </c>
      <c r="N3090">
        <v>24616</v>
      </c>
      <c r="O3090" t="s">
        <v>1076</v>
      </c>
      <c r="P3090" t="s">
        <v>595</v>
      </c>
      <c r="Q3090" t="s">
        <v>378</v>
      </c>
      <c r="R3090">
        <v>867524896</v>
      </c>
      <c r="S3090" s="19">
        <v>43789</v>
      </c>
      <c r="T3090">
        <v>10</v>
      </c>
      <c r="U3090" t="s">
        <v>356</v>
      </c>
      <c r="V3090" s="19">
        <v>43854</v>
      </c>
      <c r="W3090" t="s">
        <v>628</v>
      </c>
      <c r="X3090" t="s">
        <v>24</v>
      </c>
      <c r="Y3090" t="s">
        <v>629</v>
      </c>
      <c r="Z3090" t="s">
        <v>14</v>
      </c>
      <c r="AA3090" s="29">
        <v>-65.8</v>
      </c>
      <c r="AB3090">
        <v>0</v>
      </c>
      <c r="AC3090">
        <f t="shared" si="588"/>
        <v>2020</v>
      </c>
      <c r="AD3090">
        <f t="shared" si="589"/>
        <v>1</v>
      </c>
      <c r="AE3090">
        <f t="shared" si="590"/>
        <v>2019</v>
      </c>
      <c r="AF3090">
        <f t="shared" si="591"/>
        <v>9</v>
      </c>
      <c r="AG3090" t="str">
        <f>VLOOKUP(F3090,vlookup!$A$2:$E$660,2,0)</f>
        <v>Retained</v>
      </c>
      <c r="AH3090" t="str">
        <f>VLOOKUP(F3090,vlookup!$A$2:$E$660,3,0)</f>
        <v>Service Contract</v>
      </c>
      <c r="AI3090" t="str">
        <f>VLOOKUP(F3090,vlookup!$A$2:$E$660,4,0)</f>
        <v>Used Car Programs</v>
      </c>
      <c r="AJ3090" t="str">
        <f>VLOOKUP(F3090,vlookup!$A$2:$E$660,5,0)</f>
        <v>High Mileage</v>
      </c>
      <c r="AL3090">
        <f t="shared" si="592"/>
        <v>35</v>
      </c>
      <c r="AM3090">
        <f t="shared" si="593"/>
        <v>125</v>
      </c>
      <c r="AN3090" t="str">
        <f t="shared" si="594"/>
        <v/>
      </c>
      <c r="AO3090" t="str">
        <f t="shared" si="595"/>
        <v/>
      </c>
      <c r="AP3090" t="str">
        <f t="shared" si="596"/>
        <v/>
      </c>
      <c r="AQ3090" t="str">
        <f t="shared" si="597"/>
        <v/>
      </c>
      <c r="AR3090">
        <f t="shared" si="598"/>
        <v>-65.8</v>
      </c>
      <c r="AS3090" t="str">
        <f t="shared" si="599"/>
        <v>AZ153859I9-1</v>
      </c>
      <c r="AT3090" t="str">
        <f>IFERROR(IF(VLOOKUP(Y3090,vlookup!$I$2:$J$9,1,0)=Y3090,VLOOKUP(Y3090,vlookup!$I$2:$J$9,2,0),PROPER(Y3090)),PROPER(Y3090))</f>
        <v>Towing &amp; Roadside</v>
      </c>
      <c r="AU3090" t="str">
        <f>IFERROR(IF(B3090=VLOOKUP(B3090,vlookup!$L$2:$L$10,1,0),"Yes","No"),"No")</f>
        <v>No</v>
      </c>
    </row>
    <row r="3091" spans="1:47" ht="14.45" customHeight="1" x14ac:dyDescent="0.25">
      <c r="A3091" t="s">
        <v>2120</v>
      </c>
      <c r="B3091" s="31" t="s">
        <v>2121</v>
      </c>
      <c r="C3091">
        <v>1</v>
      </c>
      <c r="D3091">
        <v>4</v>
      </c>
      <c r="E3091" t="s">
        <v>571</v>
      </c>
      <c r="F3091" t="s">
        <v>464</v>
      </c>
      <c r="G3091" t="s">
        <v>543</v>
      </c>
      <c r="H3091" t="s">
        <v>933</v>
      </c>
      <c r="I3091">
        <v>140328</v>
      </c>
      <c r="J3091" s="19">
        <v>43727</v>
      </c>
      <c r="K3091" s="19">
        <v>43762</v>
      </c>
      <c r="L3091">
        <v>201910</v>
      </c>
      <c r="M3091" s="19">
        <v>43739</v>
      </c>
      <c r="N3091">
        <v>24616</v>
      </c>
      <c r="O3091" t="s">
        <v>1076</v>
      </c>
      <c r="P3091" t="s">
        <v>595</v>
      </c>
      <c r="Q3091" t="s">
        <v>378</v>
      </c>
      <c r="R3091">
        <v>149181313</v>
      </c>
      <c r="S3091" s="19">
        <v>43790</v>
      </c>
      <c r="T3091">
        <v>10</v>
      </c>
      <c r="U3091" t="s">
        <v>356</v>
      </c>
      <c r="V3091" s="19">
        <v>43854</v>
      </c>
      <c r="W3091" t="s">
        <v>628</v>
      </c>
      <c r="X3091" t="s">
        <v>24</v>
      </c>
      <c r="Y3091" t="s">
        <v>629</v>
      </c>
      <c r="Z3091" t="s">
        <v>14</v>
      </c>
      <c r="AA3091" s="29">
        <v>-161.43</v>
      </c>
      <c r="AB3091">
        <v>0</v>
      </c>
      <c r="AC3091">
        <f t="shared" si="588"/>
        <v>2020</v>
      </c>
      <c r="AD3091">
        <f t="shared" si="589"/>
        <v>1</v>
      </c>
      <c r="AE3091">
        <f t="shared" si="590"/>
        <v>2019</v>
      </c>
      <c r="AF3091">
        <f t="shared" si="591"/>
        <v>9</v>
      </c>
      <c r="AG3091" t="str">
        <f>VLOOKUP(F3091,vlookup!$A$2:$E$660,2,0)</f>
        <v>Retained</v>
      </c>
      <c r="AH3091" t="str">
        <f>VLOOKUP(F3091,vlookup!$A$2:$E$660,3,0)</f>
        <v>Service Contract</v>
      </c>
      <c r="AI3091" t="str">
        <f>VLOOKUP(F3091,vlookup!$A$2:$E$660,4,0)</f>
        <v>Used Car Programs</v>
      </c>
      <c r="AJ3091" t="str">
        <f>VLOOKUP(F3091,vlookup!$A$2:$E$660,5,0)</f>
        <v>High Mileage</v>
      </c>
      <c r="AL3091">
        <f t="shared" si="592"/>
        <v>35</v>
      </c>
      <c r="AM3091">
        <f t="shared" si="593"/>
        <v>125</v>
      </c>
      <c r="AN3091" t="str">
        <f t="shared" si="594"/>
        <v/>
      </c>
      <c r="AO3091" t="str">
        <f t="shared" si="595"/>
        <v/>
      </c>
      <c r="AP3091" t="str">
        <f t="shared" si="596"/>
        <v/>
      </c>
      <c r="AQ3091" t="str">
        <f t="shared" si="597"/>
        <v/>
      </c>
      <c r="AR3091">
        <f t="shared" si="598"/>
        <v>-161.43</v>
      </c>
      <c r="AS3091" t="str">
        <f t="shared" si="599"/>
        <v>AZ153859I9-1</v>
      </c>
      <c r="AT3091" t="str">
        <f>IFERROR(IF(VLOOKUP(Y3091,vlookup!$I$2:$J$9,1,0)=Y3091,VLOOKUP(Y3091,vlookup!$I$2:$J$9,2,0),PROPER(Y3091)),PROPER(Y3091))</f>
        <v>Towing &amp; Roadside</v>
      </c>
      <c r="AU3091" t="str">
        <f>IFERROR(IF(B3091=VLOOKUP(B3091,vlookup!$L$2:$L$10,1,0),"Yes","No"),"No")</f>
        <v>No</v>
      </c>
    </row>
    <row r="3092" spans="1:47" ht="14.45" customHeight="1" x14ac:dyDescent="0.25">
      <c r="A3092" t="s">
        <v>1395</v>
      </c>
      <c r="B3092" s="31" t="s">
        <v>1396</v>
      </c>
      <c r="C3092">
        <v>3</v>
      </c>
      <c r="D3092">
        <v>1</v>
      </c>
      <c r="E3092" t="s">
        <v>382</v>
      </c>
      <c r="F3092" t="s">
        <v>464</v>
      </c>
      <c r="G3092" t="s">
        <v>543</v>
      </c>
      <c r="H3092" t="s">
        <v>933</v>
      </c>
      <c r="I3092">
        <v>44742</v>
      </c>
      <c r="J3092" s="19">
        <v>43196</v>
      </c>
      <c r="K3092" s="19">
        <v>43244</v>
      </c>
      <c r="L3092">
        <v>201805</v>
      </c>
      <c r="M3092" s="19">
        <v>43221</v>
      </c>
      <c r="N3092">
        <v>24616</v>
      </c>
      <c r="O3092" t="s">
        <v>1076</v>
      </c>
      <c r="P3092" t="s">
        <v>1116</v>
      </c>
      <c r="Q3092" t="s">
        <v>925</v>
      </c>
      <c r="R3092" t="s">
        <v>2122</v>
      </c>
      <c r="S3092" s="19">
        <v>43438</v>
      </c>
      <c r="T3092">
        <v>44742</v>
      </c>
      <c r="U3092" t="s">
        <v>357</v>
      </c>
      <c r="V3092" s="19">
        <v>43494</v>
      </c>
      <c r="W3092" t="s">
        <v>628</v>
      </c>
      <c r="X3092" t="s">
        <v>24</v>
      </c>
      <c r="Y3092" t="s">
        <v>629</v>
      </c>
      <c r="Z3092" t="s">
        <v>14</v>
      </c>
      <c r="AA3092" s="29">
        <v>-111.83</v>
      </c>
      <c r="AB3092">
        <v>0</v>
      </c>
      <c r="AC3092">
        <f t="shared" si="588"/>
        <v>2019</v>
      </c>
      <c r="AD3092">
        <f t="shared" si="589"/>
        <v>1</v>
      </c>
      <c r="AE3092">
        <f t="shared" si="590"/>
        <v>2018</v>
      </c>
      <c r="AF3092">
        <f t="shared" si="591"/>
        <v>4</v>
      </c>
      <c r="AG3092" t="str">
        <f>VLOOKUP(F3092,vlookup!$A$2:$E$660,2,0)</f>
        <v>Retained</v>
      </c>
      <c r="AH3092" t="str">
        <f>VLOOKUP(F3092,vlookup!$A$2:$E$660,3,0)</f>
        <v>Service Contract</v>
      </c>
      <c r="AI3092" t="str">
        <f>VLOOKUP(F3092,vlookup!$A$2:$E$660,4,0)</f>
        <v>Used Car Programs</v>
      </c>
      <c r="AJ3092" t="str">
        <f>VLOOKUP(F3092,vlookup!$A$2:$E$660,5,0)</f>
        <v>High Mileage</v>
      </c>
      <c r="AL3092">
        <f t="shared" si="592"/>
        <v>48</v>
      </c>
      <c r="AM3092">
        <f t="shared" si="593"/>
        <v>293</v>
      </c>
      <c r="AN3092" t="str">
        <f t="shared" si="594"/>
        <v/>
      </c>
      <c r="AO3092" t="str">
        <f t="shared" si="595"/>
        <v/>
      </c>
      <c r="AP3092" t="str">
        <f t="shared" si="596"/>
        <v/>
      </c>
      <c r="AQ3092" t="str">
        <f t="shared" si="597"/>
        <v/>
      </c>
      <c r="AR3092">
        <f t="shared" si="598"/>
        <v>-111.83</v>
      </c>
      <c r="AS3092" t="str">
        <f t="shared" si="599"/>
        <v>GZ202015D8-3</v>
      </c>
      <c r="AT3092" t="str">
        <f>IFERROR(IF(VLOOKUP(Y3092,vlookup!$I$2:$J$9,1,0)=Y3092,VLOOKUP(Y3092,vlookup!$I$2:$J$9,2,0),PROPER(Y3092)),PROPER(Y3092))</f>
        <v>Towing &amp; Roadside</v>
      </c>
      <c r="AU3092" t="str">
        <f>IFERROR(IF(B3092=VLOOKUP(B3092,vlookup!$L$2:$L$10,1,0),"Yes","No"),"No")</f>
        <v>No</v>
      </c>
    </row>
    <row r="3093" spans="1:47" ht="14.45" customHeight="1" x14ac:dyDescent="0.25">
      <c r="A3093" t="s">
        <v>2123</v>
      </c>
      <c r="B3093" s="31" t="s">
        <v>2124</v>
      </c>
      <c r="C3093">
        <v>2</v>
      </c>
      <c r="D3093">
        <v>1</v>
      </c>
      <c r="E3093" t="s">
        <v>382</v>
      </c>
      <c r="F3093" t="s">
        <v>60</v>
      </c>
      <c r="G3093" t="s">
        <v>3708</v>
      </c>
      <c r="H3093" t="s">
        <v>3740</v>
      </c>
      <c r="I3093">
        <v>175551</v>
      </c>
      <c r="J3093" s="19">
        <v>41726</v>
      </c>
      <c r="K3093" s="19">
        <v>41759</v>
      </c>
      <c r="L3093">
        <v>201404</v>
      </c>
      <c r="M3093" s="19">
        <v>41730</v>
      </c>
      <c r="N3093">
        <v>24616</v>
      </c>
      <c r="O3093" t="s">
        <v>1076</v>
      </c>
      <c r="P3093" t="s">
        <v>1116</v>
      </c>
      <c r="Q3093" t="s">
        <v>925</v>
      </c>
      <c r="R3093" t="s">
        <v>2125</v>
      </c>
      <c r="S3093" s="19">
        <v>41856</v>
      </c>
      <c r="T3093">
        <v>175551</v>
      </c>
      <c r="U3093" t="s">
        <v>357</v>
      </c>
      <c r="V3093" s="19">
        <v>41926</v>
      </c>
      <c r="W3093" t="s">
        <v>628</v>
      </c>
      <c r="X3093" t="s">
        <v>24</v>
      </c>
      <c r="Y3093" t="s">
        <v>629</v>
      </c>
      <c r="Z3093" t="s">
        <v>14</v>
      </c>
      <c r="AA3093" s="29">
        <v>-11</v>
      </c>
      <c r="AB3093">
        <v>0</v>
      </c>
      <c r="AC3093">
        <f t="shared" si="588"/>
        <v>2014</v>
      </c>
      <c r="AD3093">
        <f t="shared" si="589"/>
        <v>10</v>
      </c>
      <c r="AE3093">
        <f t="shared" si="590"/>
        <v>2014</v>
      </c>
      <c r="AF3093">
        <f t="shared" si="591"/>
        <v>3</v>
      </c>
      <c r="AG3093" t="str">
        <f>VLOOKUP(F3093,vlookup!$A$2:$E$660,2,0)</f>
        <v>Retained</v>
      </c>
      <c r="AH3093" t="str">
        <f>VLOOKUP(F3093,vlookup!$A$2:$E$660,3,0)</f>
        <v>Service Contract</v>
      </c>
      <c r="AI3093" t="str">
        <f>VLOOKUP(F3093,vlookup!$A$2:$E$660,4,0)</f>
        <v>Used Car Programs</v>
      </c>
      <c r="AJ3093" t="str">
        <f>VLOOKUP(F3093,vlookup!$A$2:$E$660,5,0)</f>
        <v>High Mileage</v>
      </c>
      <c r="AL3093">
        <f t="shared" si="592"/>
        <v>32</v>
      </c>
      <c r="AM3093">
        <f t="shared" si="593"/>
        <v>196</v>
      </c>
      <c r="AN3093" t="str">
        <f t="shared" si="594"/>
        <v/>
      </c>
      <c r="AO3093" t="str">
        <f t="shared" si="595"/>
        <v/>
      </c>
      <c r="AP3093" t="str">
        <f t="shared" si="596"/>
        <v/>
      </c>
      <c r="AQ3093" t="str">
        <f t="shared" si="597"/>
        <v/>
      </c>
      <c r="AR3093">
        <f t="shared" si="598"/>
        <v>-11</v>
      </c>
      <c r="AS3093" t="str">
        <f t="shared" si="599"/>
        <v>5J129555C4Y-2</v>
      </c>
      <c r="AT3093" t="str">
        <f>IFERROR(IF(VLOOKUP(Y3093,vlookup!$I$2:$J$9,1,0)=Y3093,VLOOKUP(Y3093,vlookup!$I$2:$J$9,2,0),PROPER(Y3093)),PROPER(Y3093))</f>
        <v>Towing &amp; Roadside</v>
      </c>
      <c r="AU3093" t="str">
        <f>IFERROR(IF(B3093=VLOOKUP(B3093,vlookup!$L$2:$L$10,1,0),"Yes","No"),"No")</f>
        <v>No</v>
      </c>
    </row>
    <row r="3094" spans="1:47" ht="14.45" customHeight="1" x14ac:dyDescent="0.25">
      <c r="A3094" t="s">
        <v>2123</v>
      </c>
      <c r="B3094" s="31" t="s">
        <v>2124</v>
      </c>
      <c r="C3094">
        <v>3</v>
      </c>
      <c r="D3094">
        <v>1</v>
      </c>
      <c r="E3094" t="s">
        <v>382</v>
      </c>
      <c r="F3094" t="s">
        <v>60</v>
      </c>
      <c r="G3094" t="s">
        <v>3708</v>
      </c>
      <c r="H3094" t="s">
        <v>3740</v>
      </c>
      <c r="I3094">
        <v>175551</v>
      </c>
      <c r="J3094" s="19">
        <v>41726</v>
      </c>
      <c r="K3094" s="19">
        <v>41759</v>
      </c>
      <c r="L3094">
        <v>201404</v>
      </c>
      <c r="M3094" s="19">
        <v>41730</v>
      </c>
      <c r="N3094">
        <v>24616</v>
      </c>
      <c r="O3094" t="s">
        <v>1076</v>
      </c>
      <c r="P3094" t="s">
        <v>1116</v>
      </c>
      <c r="Q3094" t="s">
        <v>925</v>
      </c>
      <c r="R3094" t="s">
        <v>2126</v>
      </c>
      <c r="S3094" s="19">
        <v>41856</v>
      </c>
      <c r="T3094">
        <v>175551</v>
      </c>
      <c r="U3094" t="s">
        <v>357</v>
      </c>
      <c r="V3094" s="19">
        <v>41926</v>
      </c>
      <c r="W3094" t="s">
        <v>628</v>
      </c>
      <c r="X3094" t="s">
        <v>24</v>
      </c>
      <c r="Y3094" t="s">
        <v>629</v>
      </c>
      <c r="Z3094" t="s">
        <v>14</v>
      </c>
      <c r="AA3094" s="29">
        <v>-11</v>
      </c>
      <c r="AB3094">
        <v>0</v>
      </c>
      <c r="AC3094">
        <f t="shared" si="588"/>
        <v>2014</v>
      </c>
      <c r="AD3094">
        <f t="shared" si="589"/>
        <v>10</v>
      </c>
      <c r="AE3094">
        <f t="shared" si="590"/>
        <v>2014</v>
      </c>
      <c r="AF3094">
        <f t="shared" si="591"/>
        <v>3</v>
      </c>
      <c r="AG3094" t="str">
        <f>VLOOKUP(F3094,vlookup!$A$2:$E$660,2,0)</f>
        <v>Retained</v>
      </c>
      <c r="AH3094" t="str">
        <f>VLOOKUP(F3094,vlookup!$A$2:$E$660,3,0)</f>
        <v>Service Contract</v>
      </c>
      <c r="AI3094" t="str">
        <f>VLOOKUP(F3094,vlookup!$A$2:$E$660,4,0)</f>
        <v>Used Car Programs</v>
      </c>
      <c r="AJ3094" t="str">
        <f>VLOOKUP(F3094,vlookup!$A$2:$E$660,5,0)</f>
        <v>High Mileage</v>
      </c>
      <c r="AL3094">
        <f t="shared" si="592"/>
        <v>32</v>
      </c>
      <c r="AM3094">
        <f t="shared" si="593"/>
        <v>196</v>
      </c>
      <c r="AN3094" t="str">
        <f t="shared" si="594"/>
        <v/>
      </c>
      <c r="AO3094" t="str">
        <f t="shared" si="595"/>
        <v/>
      </c>
      <c r="AP3094" t="str">
        <f t="shared" si="596"/>
        <v/>
      </c>
      <c r="AQ3094" t="str">
        <f t="shared" si="597"/>
        <v/>
      </c>
      <c r="AR3094">
        <f t="shared" si="598"/>
        <v>-11</v>
      </c>
      <c r="AS3094" t="str">
        <f t="shared" si="599"/>
        <v>5J129555C4Y-3</v>
      </c>
      <c r="AT3094" t="str">
        <f>IFERROR(IF(VLOOKUP(Y3094,vlookup!$I$2:$J$9,1,0)=Y3094,VLOOKUP(Y3094,vlookup!$I$2:$J$9,2,0),PROPER(Y3094)),PROPER(Y3094))</f>
        <v>Towing &amp; Roadside</v>
      </c>
      <c r="AU3094" t="str">
        <f>IFERROR(IF(B3094=VLOOKUP(B3094,vlookup!$L$2:$L$10,1,0),"Yes","No"),"No")</f>
        <v>No</v>
      </c>
    </row>
    <row r="3095" spans="1:47" ht="14.45" customHeight="1" x14ac:dyDescent="0.25">
      <c r="A3095" t="s">
        <v>2130</v>
      </c>
      <c r="B3095" s="31" t="s">
        <v>3576</v>
      </c>
      <c r="C3095">
        <v>2</v>
      </c>
      <c r="D3095">
        <v>1</v>
      </c>
      <c r="E3095" t="s">
        <v>382</v>
      </c>
      <c r="F3095" t="s">
        <v>15</v>
      </c>
      <c r="G3095" t="s">
        <v>3708</v>
      </c>
      <c r="H3095" t="s">
        <v>3737</v>
      </c>
      <c r="I3095">
        <v>123509</v>
      </c>
      <c r="J3095" s="19">
        <v>41406</v>
      </c>
      <c r="K3095" s="19">
        <v>41444</v>
      </c>
      <c r="L3095">
        <v>201306</v>
      </c>
      <c r="M3095" s="19">
        <v>41426</v>
      </c>
      <c r="N3095">
        <v>24616</v>
      </c>
      <c r="O3095" t="s">
        <v>1076</v>
      </c>
      <c r="P3095" t="s">
        <v>1116</v>
      </c>
      <c r="Q3095" t="s">
        <v>925</v>
      </c>
      <c r="R3095" t="s">
        <v>2131</v>
      </c>
      <c r="S3095" s="19">
        <v>41441</v>
      </c>
      <c r="T3095">
        <v>123509</v>
      </c>
      <c r="U3095" t="s">
        <v>357</v>
      </c>
      <c r="V3095" s="19">
        <v>41540</v>
      </c>
      <c r="W3095" t="s">
        <v>628</v>
      </c>
      <c r="X3095" t="s">
        <v>24</v>
      </c>
      <c r="Y3095" t="s">
        <v>629</v>
      </c>
      <c r="Z3095" t="s">
        <v>14</v>
      </c>
      <c r="AA3095" s="29">
        <v>-40.04</v>
      </c>
      <c r="AB3095">
        <v>0</v>
      </c>
      <c r="AC3095">
        <f t="shared" si="588"/>
        <v>2013</v>
      </c>
      <c r="AD3095">
        <f t="shared" si="589"/>
        <v>9</v>
      </c>
      <c r="AE3095">
        <f t="shared" si="590"/>
        <v>2013</v>
      </c>
      <c r="AF3095">
        <f t="shared" si="591"/>
        <v>5</v>
      </c>
      <c r="AG3095" t="str">
        <f>VLOOKUP(F3095,vlookup!$A$2:$E$660,2,0)</f>
        <v>Retained</v>
      </c>
      <c r="AH3095" t="str">
        <f>VLOOKUP(F3095,vlookup!$A$2:$E$660,3,0)</f>
        <v>Service Contract</v>
      </c>
      <c r="AI3095" t="str">
        <f>VLOOKUP(F3095,vlookup!$A$2:$E$660,4,0)</f>
        <v>Used Car Programs</v>
      </c>
      <c r="AJ3095" t="str">
        <f>VLOOKUP(F3095,vlookup!$A$2:$E$660,5,0)</f>
        <v>High Mileage</v>
      </c>
      <c r="AL3095">
        <f t="shared" si="592"/>
        <v>37</v>
      </c>
      <c r="AM3095">
        <f t="shared" si="593"/>
        <v>131</v>
      </c>
      <c r="AN3095" t="str">
        <f t="shared" si="594"/>
        <v/>
      </c>
      <c r="AO3095" t="str">
        <f t="shared" si="595"/>
        <v/>
      </c>
      <c r="AP3095" t="str">
        <f t="shared" si="596"/>
        <v/>
      </c>
      <c r="AQ3095" t="str">
        <f t="shared" si="597"/>
        <v/>
      </c>
      <c r="AR3095">
        <f t="shared" si="598"/>
        <v>-40.04</v>
      </c>
      <c r="AS3095" t="str">
        <f t="shared" si="599"/>
        <v>72137446E3-2</v>
      </c>
      <c r="AT3095" t="str">
        <f>IFERROR(IF(VLOOKUP(Y3095,vlookup!$I$2:$J$9,1,0)=Y3095,VLOOKUP(Y3095,vlookup!$I$2:$J$9,2,0),PROPER(Y3095)),PROPER(Y3095))</f>
        <v>Towing &amp; Roadside</v>
      </c>
      <c r="AU3095" t="str">
        <f>IFERROR(IF(B3095=VLOOKUP(B3095,vlookup!$L$2:$L$10,1,0),"Yes","No"),"No")</f>
        <v>No</v>
      </c>
    </row>
    <row r="3096" spans="1:47" ht="14.45" customHeight="1" x14ac:dyDescent="0.25">
      <c r="A3096" t="s">
        <v>2132</v>
      </c>
      <c r="B3096" s="31" t="s">
        <v>2133</v>
      </c>
      <c r="C3096">
        <v>3</v>
      </c>
      <c r="D3096">
        <v>1</v>
      </c>
      <c r="E3096" t="s">
        <v>382</v>
      </c>
      <c r="F3096" t="s">
        <v>60</v>
      </c>
      <c r="G3096" t="s">
        <v>3708</v>
      </c>
      <c r="H3096" t="s">
        <v>3739</v>
      </c>
      <c r="I3096">
        <v>182396</v>
      </c>
      <c r="J3096" s="19">
        <v>41427</v>
      </c>
      <c r="K3096" s="19">
        <v>41452</v>
      </c>
      <c r="L3096">
        <v>201306</v>
      </c>
      <c r="M3096" s="19">
        <v>41426</v>
      </c>
      <c r="N3096">
        <v>24616</v>
      </c>
      <c r="O3096" t="s">
        <v>1076</v>
      </c>
      <c r="P3096" t="s">
        <v>1116</v>
      </c>
      <c r="Q3096" t="s">
        <v>925</v>
      </c>
      <c r="R3096" t="s">
        <v>2134</v>
      </c>
      <c r="S3096" s="19">
        <v>41522</v>
      </c>
      <c r="T3096">
        <v>182396</v>
      </c>
      <c r="U3096" t="s">
        <v>357</v>
      </c>
      <c r="V3096" s="19">
        <v>41578</v>
      </c>
      <c r="W3096" t="s">
        <v>628</v>
      </c>
      <c r="X3096" t="s">
        <v>24</v>
      </c>
      <c r="Y3096" t="s">
        <v>629</v>
      </c>
      <c r="Z3096" t="s">
        <v>14</v>
      </c>
      <c r="AA3096" s="29">
        <v>-116.63</v>
      </c>
      <c r="AB3096">
        <v>0</v>
      </c>
      <c r="AC3096">
        <f t="shared" si="588"/>
        <v>2013</v>
      </c>
      <c r="AD3096">
        <f t="shared" si="589"/>
        <v>10</v>
      </c>
      <c r="AE3096">
        <f t="shared" si="590"/>
        <v>2013</v>
      </c>
      <c r="AF3096">
        <f t="shared" si="591"/>
        <v>6</v>
      </c>
      <c r="AG3096" t="str">
        <f>VLOOKUP(F3096,vlookup!$A$2:$E$660,2,0)</f>
        <v>Retained</v>
      </c>
      <c r="AH3096" t="str">
        <f>VLOOKUP(F3096,vlookup!$A$2:$E$660,3,0)</f>
        <v>Service Contract</v>
      </c>
      <c r="AI3096" t="str">
        <f>VLOOKUP(F3096,vlookup!$A$2:$E$660,4,0)</f>
        <v>Used Car Programs</v>
      </c>
      <c r="AJ3096" t="str">
        <f>VLOOKUP(F3096,vlookup!$A$2:$E$660,5,0)</f>
        <v>High Mileage</v>
      </c>
      <c r="AL3096">
        <f t="shared" si="592"/>
        <v>25</v>
      </c>
      <c r="AM3096">
        <f t="shared" si="593"/>
        <v>149</v>
      </c>
      <c r="AN3096" t="str">
        <f t="shared" si="594"/>
        <v/>
      </c>
      <c r="AO3096" t="str">
        <f t="shared" si="595"/>
        <v/>
      </c>
      <c r="AP3096" t="str">
        <f t="shared" si="596"/>
        <v/>
      </c>
      <c r="AQ3096" t="str">
        <f t="shared" si="597"/>
        <v/>
      </c>
      <c r="AR3096">
        <f t="shared" si="598"/>
        <v>-116.63</v>
      </c>
      <c r="AS3096" t="str">
        <f t="shared" si="599"/>
        <v>8J277336F3Y-3</v>
      </c>
      <c r="AT3096" t="str">
        <f>IFERROR(IF(VLOOKUP(Y3096,vlookup!$I$2:$J$9,1,0)=Y3096,VLOOKUP(Y3096,vlookup!$I$2:$J$9,2,0),PROPER(Y3096)),PROPER(Y3096))</f>
        <v>Towing &amp; Roadside</v>
      </c>
      <c r="AU3096" t="str">
        <f>IFERROR(IF(B3096=VLOOKUP(B3096,vlookup!$L$2:$L$10,1,0),"Yes","No"),"No")</f>
        <v>No</v>
      </c>
    </row>
    <row r="3097" spans="1:47" ht="14.45" customHeight="1" x14ac:dyDescent="0.25">
      <c r="A3097" t="s">
        <v>2135</v>
      </c>
      <c r="B3097" s="31" t="s">
        <v>2136</v>
      </c>
      <c r="C3097">
        <v>3</v>
      </c>
      <c r="D3097">
        <v>1</v>
      </c>
      <c r="E3097" t="s">
        <v>382</v>
      </c>
      <c r="F3097" t="s">
        <v>205</v>
      </c>
      <c r="G3097" t="s">
        <v>3708</v>
      </c>
      <c r="H3097" t="s">
        <v>3739</v>
      </c>
      <c r="I3097">
        <v>106127</v>
      </c>
      <c r="J3097" s="19">
        <v>42058</v>
      </c>
      <c r="K3097" s="19">
        <v>42094</v>
      </c>
      <c r="L3097">
        <v>201503</v>
      </c>
      <c r="M3097" s="19">
        <v>42064</v>
      </c>
      <c r="N3097">
        <v>24616</v>
      </c>
      <c r="O3097" t="s">
        <v>1076</v>
      </c>
      <c r="P3097" t="s">
        <v>1116</v>
      </c>
      <c r="Q3097" t="s">
        <v>925</v>
      </c>
      <c r="R3097" t="s">
        <v>2137</v>
      </c>
      <c r="S3097" s="19">
        <v>42117</v>
      </c>
      <c r="T3097">
        <v>106127</v>
      </c>
      <c r="U3097" t="s">
        <v>357</v>
      </c>
      <c r="V3097" s="19">
        <v>42187</v>
      </c>
      <c r="W3097" t="s">
        <v>628</v>
      </c>
      <c r="X3097" t="s">
        <v>24</v>
      </c>
      <c r="Y3097" t="s">
        <v>629</v>
      </c>
      <c r="Z3097" t="s">
        <v>14</v>
      </c>
      <c r="AA3097" s="29">
        <v>-123.61</v>
      </c>
      <c r="AB3097">
        <v>0</v>
      </c>
      <c r="AC3097">
        <f t="shared" si="588"/>
        <v>2015</v>
      </c>
      <c r="AD3097">
        <f t="shared" si="589"/>
        <v>7</v>
      </c>
      <c r="AE3097">
        <f t="shared" si="590"/>
        <v>2015</v>
      </c>
      <c r="AF3097">
        <f t="shared" si="591"/>
        <v>2</v>
      </c>
      <c r="AG3097" t="str">
        <f>VLOOKUP(F3097,vlookup!$A$2:$E$660,2,0)</f>
        <v>Retained</v>
      </c>
      <c r="AH3097" t="str">
        <f>VLOOKUP(F3097,vlookup!$A$2:$E$660,3,0)</f>
        <v>Service Contract</v>
      </c>
      <c r="AI3097" t="str">
        <f>VLOOKUP(F3097,vlookup!$A$2:$E$660,4,0)</f>
        <v>Used Car Programs</v>
      </c>
      <c r="AJ3097" t="str">
        <f>VLOOKUP(F3097,vlookup!$A$2:$E$660,5,0)</f>
        <v>High Mileage</v>
      </c>
      <c r="AL3097">
        <f t="shared" si="592"/>
        <v>38</v>
      </c>
      <c r="AM3097">
        <f t="shared" si="593"/>
        <v>129</v>
      </c>
      <c r="AN3097" t="str">
        <f t="shared" si="594"/>
        <v/>
      </c>
      <c r="AO3097" t="str">
        <f t="shared" si="595"/>
        <v/>
      </c>
      <c r="AP3097" t="str">
        <f t="shared" si="596"/>
        <v/>
      </c>
      <c r="AQ3097" t="str">
        <f t="shared" si="597"/>
        <v/>
      </c>
      <c r="AR3097">
        <f t="shared" si="598"/>
        <v>-123.61</v>
      </c>
      <c r="AS3097" t="str">
        <f t="shared" si="599"/>
        <v>7J166525B5-3</v>
      </c>
      <c r="AT3097" t="str">
        <f>IFERROR(IF(VLOOKUP(Y3097,vlookup!$I$2:$J$9,1,0)=Y3097,VLOOKUP(Y3097,vlookup!$I$2:$J$9,2,0),PROPER(Y3097)),PROPER(Y3097))</f>
        <v>Towing &amp; Roadside</v>
      </c>
      <c r="AU3097" t="str">
        <f>IFERROR(IF(B3097=VLOOKUP(B3097,vlookup!$L$2:$L$10,1,0),"Yes","No"),"No")</f>
        <v>No</v>
      </c>
    </row>
    <row r="3098" spans="1:47" ht="14.45" customHeight="1" x14ac:dyDescent="0.25">
      <c r="A3098" t="s">
        <v>2138</v>
      </c>
      <c r="B3098" s="31" t="s">
        <v>2139</v>
      </c>
      <c r="C3098">
        <v>2</v>
      </c>
      <c r="D3098">
        <v>1</v>
      </c>
      <c r="E3098" t="s">
        <v>382</v>
      </c>
      <c r="F3098" t="s">
        <v>238</v>
      </c>
      <c r="G3098" t="s">
        <v>3708</v>
      </c>
      <c r="H3098" t="s">
        <v>3740</v>
      </c>
      <c r="I3098">
        <v>121256</v>
      </c>
      <c r="J3098" s="19">
        <v>42442</v>
      </c>
      <c r="K3098" s="19">
        <v>42460</v>
      </c>
      <c r="L3098">
        <v>201603</v>
      </c>
      <c r="M3098" s="19">
        <v>42430</v>
      </c>
      <c r="N3098">
        <v>24616</v>
      </c>
      <c r="O3098" t="s">
        <v>1076</v>
      </c>
      <c r="P3098" t="s">
        <v>1116</v>
      </c>
      <c r="Q3098" t="s">
        <v>925</v>
      </c>
      <c r="R3098" t="s">
        <v>2140</v>
      </c>
      <c r="S3098" s="19">
        <v>42598</v>
      </c>
      <c r="T3098">
        <v>121256</v>
      </c>
      <c r="U3098" t="s">
        <v>357</v>
      </c>
      <c r="V3098" s="19">
        <v>42647</v>
      </c>
      <c r="W3098" t="s">
        <v>628</v>
      </c>
      <c r="X3098" t="s">
        <v>24</v>
      </c>
      <c r="Y3098" t="s">
        <v>629</v>
      </c>
      <c r="Z3098" t="s">
        <v>14</v>
      </c>
      <c r="AA3098" s="29">
        <v>-241.95</v>
      </c>
      <c r="AB3098">
        <v>0</v>
      </c>
      <c r="AC3098">
        <f t="shared" si="588"/>
        <v>2016</v>
      </c>
      <c r="AD3098">
        <f t="shared" si="589"/>
        <v>10</v>
      </c>
      <c r="AE3098">
        <f t="shared" si="590"/>
        <v>2016</v>
      </c>
      <c r="AF3098">
        <f t="shared" si="591"/>
        <v>3</v>
      </c>
      <c r="AG3098" t="str">
        <f>VLOOKUP(F3098,vlookup!$A$2:$E$660,2,0)</f>
        <v>Retained</v>
      </c>
      <c r="AH3098" t="str">
        <f>VLOOKUP(F3098,vlookup!$A$2:$E$660,3,0)</f>
        <v>Service Contract</v>
      </c>
      <c r="AI3098" t="str">
        <f>VLOOKUP(F3098,vlookup!$A$2:$E$660,4,0)</f>
        <v>Used Car Programs</v>
      </c>
      <c r="AJ3098" t="str">
        <f>VLOOKUP(F3098,vlookup!$A$2:$E$660,5,0)</f>
        <v>High Mileage</v>
      </c>
      <c r="AL3098">
        <f t="shared" si="592"/>
        <v>18</v>
      </c>
      <c r="AM3098">
        <f t="shared" si="593"/>
        <v>201</v>
      </c>
      <c r="AN3098" t="str">
        <f t="shared" si="594"/>
        <v/>
      </c>
      <c r="AO3098" t="str">
        <f t="shared" si="595"/>
        <v/>
      </c>
      <c r="AP3098" t="str">
        <f t="shared" si="596"/>
        <v/>
      </c>
      <c r="AQ3098" t="str">
        <f t="shared" si="597"/>
        <v/>
      </c>
      <c r="AR3098">
        <f t="shared" si="598"/>
        <v>-241.95</v>
      </c>
      <c r="AS3098" t="str">
        <f t="shared" si="599"/>
        <v>8R213390C6Y-2</v>
      </c>
      <c r="AT3098" t="str">
        <f>IFERROR(IF(VLOOKUP(Y3098,vlookup!$I$2:$J$9,1,0)=Y3098,VLOOKUP(Y3098,vlookup!$I$2:$J$9,2,0),PROPER(Y3098)),PROPER(Y3098))</f>
        <v>Towing &amp; Roadside</v>
      </c>
      <c r="AU3098" t="str">
        <f>IFERROR(IF(B3098=VLOOKUP(B3098,vlookup!$L$2:$L$10,1,0),"Yes","No"),"No")</f>
        <v>No</v>
      </c>
    </row>
    <row r="3099" spans="1:47" ht="14.45" customHeight="1" x14ac:dyDescent="0.25">
      <c r="A3099" t="s">
        <v>1118</v>
      </c>
      <c r="B3099" s="31" t="s">
        <v>3619</v>
      </c>
      <c r="C3099">
        <v>5</v>
      </c>
      <c r="D3099">
        <v>1</v>
      </c>
      <c r="E3099" t="s">
        <v>382</v>
      </c>
      <c r="F3099" t="s">
        <v>205</v>
      </c>
      <c r="G3099" t="s">
        <v>3708</v>
      </c>
      <c r="H3099" t="s">
        <v>1078</v>
      </c>
      <c r="I3099">
        <v>146189</v>
      </c>
      <c r="J3099" s="19">
        <v>42485</v>
      </c>
      <c r="K3099" s="19">
        <v>42530</v>
      </c>
      <c r="L3099">
        <v>201606</v>
      </c>
      <c r="M3099" s="19">
        <v>42522</v>
      </c>
      <c r="N3099">
        <v>24616</v>
      </c>
      <c r="O3099" t="s">
        <v>1076</v>
      </c>
      <c r="P3099" t="s">
        <v>1116</v>
      </c>
      <c r="Q3099" t="s">
        <v>925</v>
      </c>
      <c r="R3099" t="s">
        <v>2142</v>
      </c>
      <c r="S3099" s="19">
        <v>42720</v>
      </c>
      <c r="T3099">
        <v>146189</v>
      </c>
      <c r="U3099" t="s">
        <v>357</v>
      </c>
      <c r="V3099" s="19">
        <v>42769</v>
      </c>
      <c r="W3099" t="s">
        <v>628</v>
      </c>
      <c r="X3099" t="s">
        <v>24</v>
      </c>
      <c r="Y3099" t="s">
        <v>629</v>
      </c>
      <c r="Z3099" t="s">
        <v>14</v>
      </c>
      <c r="AA3099" s="29">
        <v>-45</v>
      </c>
      <c r="AB3099">
        <v>0</v>
      </c>
      <c r="AC3099">
        <f t="shared" si="588"/>
        <v>2017</v>
      </c>
      <c r="AD3099">
        <f t="shared" si="589"/>
        <v>2</v>
      </c>
      <c r="AE3099">
        <f t="shared" si="590"/>
        <v>2016</v>
      </c>
      <c r="AF3099">
        <f t="shared" si="591"/>
        <v>4</v>
      </c>
      <c r="AG3099" t="str">
        <f>VLOOKUP(F3099,vlookup!$A$2:$E$660,2,0)</f>
        <v>Retained</v>
      </c>
      <c r="AH3099" t="str">
        <f>VLOOKUP(F3099,vlookup!$A$2:$E$660,3,0)</f>
        <v>Service Contract</v>
      </c>
      <c r="AI3099" t="str">
        <f>VLOOKUP(F3099,vlookup!$A$2:$E$660,4,0)</f>
        <v>Used Car Programs</v>
      </c>
      <c r="AJ3099" t="str">
        <f>VLOOKUP(F3099,vlookup!$A$2:$E$660,5,0)</f>
        <v>High Mileage</v>
      </c>
      <c r="AL3099">
        <f t="shared" si="592"/>
        <v>44</v>
      </c>
      <c r="AM3099">
        <f t="shared" si="593"/>
        <v>278</v>
      </c>
      <c r="AN3099" t="str">
        <f t="shared" si="594"/>
        <v/>
      </c>
      <c r="AO3099" t="str">
        <f t="shared" si="595"/>
        <v/>
      </c>
      <c r="AP3099" t="str">
        <f t="shared" si="596"/>
        <v/>
      </c>
      <c r="AQ3099" t="str">
        <f t="shared" si="597"/>
        <v/>
      </c>
      <c r="AR3099">
        <f t="shared" si="598"/>
        <v>-45</v>
      </c>
      <c r="AS3099" t="str">
        <f t="shared" si="599"/>
        <v>102108864-5</v>
      </c>
      <c r="AT3099" t="str">
        <f>IFERROR(IF(VLOOKUP(Y3099,vlookup!$I$2:$J$9,1,0)=Y3099,VLOOKUP(Y3099,vlookup!$I$2:$J$9,2,0),PROPER(Y3099)),PROPER(Y3099))</f>
        <v>Towing &amp; Roadside</v>
      </c>
      <c r="AU3099" t="str">
        <f>IFERROR(IF(B3099=VLOOKUP(B3099,vlookup!$L$2:$L$10,1,0),"Yes","No"),"No")</f>
        <v>No</v>
      </c>
    </row>
    <row r="3100" spans="1:47" ht="14.45" customHeight="1" x14ac:dyDescent="0.25">
      <c r="A3100" t="s">
        <v>1416</v>
      </c>
      <c r="B3100" s="31" t="s">
        <v>1417</v>
      </c>
      <c r="C3100">
        <v>3</v>
      </c>
      <c r="D3100">
        <v>1</v>
      </c>
      <c r="E3100" t="s">
        <v>571</v>
      </c>
      <c r="F3100" t="s">
        <v>464</v>
      </c>
      <c r="G3100" t="s">
        <v>3708</v>
      </c>
      <c r="H3100" t="s">
        <v>3739</v>
      </c>
      <c r="I3100">
        <v>69253</v>
      </c>
      <c r="J3100" s="19">
        <v>43158</v>
      </c>
      <c r="K3100" s="19">
        <v>43201</v>
      </c>
      <c r="L3100">
        <v>201804</v>
      </c>
      <c r="M3100" s="19">
        <v>43191</v>
      </c>
      <c r="N3100">
        <v>24617</v>
      </c>
      <c r="O3100" t="s">
        <v>1070</v>
      </c>
      <c r="P3100" t="s">
        <v>1116</v>
      </c>
      <c r="Q3100" t="s">
        <v>925</v>
      </c>
      <c r="R3100" t="s">
        <v>2143</v>
      </c>
      <c r="S3100" s="19">
        <v>43407</v>
      </c>
      <c r="T3100">
        <v>69253</v>
      </c>
      <c r="U3100" t="s">
        <v>357</v>
      </c>
      <c r="V3100" s="19">
        <v>43461</v>
      </c>
      <c r="W3100" t="s">
        <v>628</v>
      </c>
      <c r="X3100" t="s">
        <v>24</v>
      </c>
      <c r="Y3100" t="s">
        <v>629</v>
      </c>
      <c r="Z3100" t="s">
        <v>14</v>
      </c>
      <c r="AA3100" s="29">
        <v>-106.46</v>
      </c>
      <c r="AB3100">
        <v>0</v>
      </c>
      <c r="AC3100">
        <f t="shared" si="588"/>
        <v>2018</v>
      </c>
      <c r="AD3100">
        <f t="shared" si="589"/>
        <v>12</v>
      </c>
      <c r="AE3100">
        <f t="shared" si="590"/>
        <v>2018</v>
      </c>
      <c r="AF3100">
        <f t="shared" si="591"/>
        <v>2</v>
      </c>
      <c r="AG3100" t="str">
        <f>VLOOKUP(F3100,vlookup!$A$2:$E$660,2,0)</f>
        <v>Retained</v>
      </c>
      <c r="AH3100" t="str">
        <f>VLOOKUP(F3100,vlookup!$A$2:$E$660,3,0)</f>
        <v>Service Contract</v>
      </c>
      <c r="AI3100" t="str">
        <f>VLOOKUP(F3100,vlookup!$A$2:$E$660,4,0)</f>
        <v>Used Car Programs</v>
      </c>
      <c r="AJ3100" t="str">
        <f>VLOOKUP(F3100,vlookup!$A$2:$E$660,5,0)</f>
        <v>High Mileage</v>
      </c>
      <c r="AL3100">
        <f t="shared" si="592"/>
        <v>44</v>
      </c>
      <c r="AM3100">
        <f t="shared" si="593"/>
        <v>300</v>
      </c>
      <c r="AN3100" t="str">
        <f t="shared" si="594"/>
        <v/>
      </c>
      <c r="AO3100" t="str">
        <f t="shared" si="595"/>
        <v/>
      </c>
      <c r="AP3100" t="str">
        <f t="shared" si="596"/>
        <v/>
      </c>
      <c r="AQ3100" t="str">
        <f t="shared" si="597"/>
        <v/>
      </c>
      <c r="AR3100">
        <f t="shared" si="598"/>
        <v>-106.46</v>
      </c>
      <c r="AS3100" t="str">
        <f t="shared" si="599"/>
        <v>CJ345164B8-3</v>
      </c>
      <c r="AT3100" t="str">
        <f>IFERROR(IF(VLOOKUP(Y3100,vlookup!$I$2:$J$9,1,0)=Y3100,VLOOKUP(Y3100,vlookup!$I$2:$J$9,2,0),PROPER(Y3100)),PROPER(Y3100))</f>
        <v>Towing &amp; Roadside</v>
      </c>
      <c r="AU3100" t="str">
        <f>IFERROR(IF(B3100=VLOOKUP(B3100,vlookup!$L$2:$L$10,1,0),"Yes","No"),"No")</f>
        <v>No</v>
      </c>
    </row>
    <row r="3101" spans="1:47" ht="14.45" customHeight="1" x14ac:dyDescent="0.25">
      <c r="A3101" t="s">
        <v>2144</v>
      </c>
      <c r="B3101" s="31" t="s">
        <v>2145</v>
      </c>
      <c r="C3101">
        <v>3</v>
      </c>
      <c r="D3101">
        <v>1</v>
      </c>
      <c r="E3101" t="s">
        <v>382</v>
      </c>
      <c r="F3101" t="s">
        <v>60</v>
      </c>
      <c r="G3101" t="s">
        <v>543</v>
      </c>
      <c r="H3101" t="s">
        <v>1425</v>
      </c>
      <c r="I3101">
        <v>167895</v>
      </c>
      <c r="J3101" s="19">
        <v>41465</v>
      </c>
      <c r="K3101" s="19">
        <v>41499</v>
      </c>
      <c r="L3101">
        <v>201308</v>
      </c>
      <c r="M3101" s="19">
        <v>41487</v>
      </c>
      <c r="N3101">
        <v>24616</v>
      </c>
      <c r="O3101" t="s">
        <v>1076</v>
      </c>
      <c r="P3101" t="s">
        <v>1116</v>
      </c>
      <c r="Q3101" t="s">
        <v>925</v>
      </c>
      <c r="R3101" t="s">
        <v>2146</v>
      </c>
      <c r="S3101" s="19">
        <v>41748</v>
      </c>
      <c r="T3101">
        <v>167895</v>
      </c>
      <c r="U3101" t="s">
        <v>357</v>
      </c>
      <c r="V3101" s="19">
        <v>41795</v>
      </c>
      <c r="W3101" t="s">
        <v>628</v>
      </c>
      <c r="X3101" t="s">
        <v>24</v>
      </c>
      <c r="Y3101" t="s">
        <v>629</v>
      </c>
      <c r="Z3101" t="s">
        <v>14</v>
      </c>
      <c r="AA3101" s="29">
        <v>-11</v>
      </c>
      <c r="AB3101">
        <v>0</v>
      </c>
      <c r="AC3101">
        <f t="shared" si="588"/>
        <v>2014</v>
      </c>
      <c r="AD3101">
        <f t="shared" si="589"/>
        <v>6</v>
      </c>
      <c r="AE3101">
        <f t="shared" si="590"/>
        <v>2013</v>
      </c>
      <c r="AF3101">
        <f t="shared" si="591"/>
        <v>7</v>
      </c>
      <c r="AG3101" t="str">
        <f>VLOOKUP(F3101,vlookup!$A$2:$E$660,2,0)</f>
        <v>Retained</v>
      </c>
      <c r="AH3101" t="str">
        <f>VLOOKUP(F3101,vlookup!$A$2:$E$660,3,0)</f>
        <v>Service Contract</v>
      </c>
      <c r="AI3101" t="str">
        <f>VLOOKUP(F3101,vlookup!$A$2:$E$660,4,0)</f>
        <v>Used Car Programs</v>
      </c>
      <c r="AJ3101" t="str">
        <f>VLOOKUP(F3101,vlookup!$A$2:$E$660,5,0)</f>
        <v>High Mileage</v>
      </c>
      <c r="AL3101">
        <f t="shared" si="592"/>
        <v>33</v>
      </c>
      <c r="AM3101">
        <f t="shared" si="593"/>
        <v>325</v>
      </c>
      <c r="AN3101" t="str">
        <f t="shared" si="594"/>
        <v/>
      </c>
      <c r="AO3101" t="str">
        <f t="shared" si="595"/>
        <v/>
      </c>
      <c r="AP3101" t="str">
        <f t="shared" si="596"/>
        <v/>
      </c>
      <c r="AQ3101" t="str">
        <f t="shared" si="597"/>
        <v/>
      </c>
      <c r="AR3101">
        <f t="shared" si="598"/>
        <v>-11</v>
      </c>
      <c r="AS3101" t="str">
        <f t="shared" si="599"/>
        <v>YJ122815G3Y-3</v>
      </c>
      <c r="AT3101" t="str">
        <f>IFERROR(IF(VLOOKUP(Y3101,vlookup!$I$2:$J$9,1,0)=Y3101,VLOOKUP(Y3101,vlookup!$I$2:$J$9,2,0),PROPER(Y3101)),PROPER(Y3101))</f>
        <v>Towing &amp; Roadside</v>
      </c>
      <c r="AU3101" t="str">
        <f>IFERROR(IF(B3101=VLOOKUP(B3101,vlookup!$L$2:$L$10,1,0),"Yes","No"),"No")</f>
        <v>No</v>
      </c>
    </row>
    <row r="3102" spans="1:47" ht="14.45" customHeight="1" x14ac:dyDescent="0.25">
      <c r="A3102" t="s">
        <v>2144</v>
      </c>
      <c r="B3102" s="31" t="s">
        <v>2145</v>
      </c>
      <c r="C3102">
        <v>4</v>
      </c>
      <c r="D3102">
        <v>1</v>
      </c>
      <c r="E3102" t="s">
        <v>382</v>
      </c>
      <c r="F3102" t="s">
        <v>60</v>
      </c>
      <c r="G3102" t="s">
        <v>543</v>
      </c>
      <c r="H3102" t="s">
        <v>1425</v>
      </c>
      <c r="I3102">
        <v>167895</v>
      </c>
      <c r="J3102" s="19">
        <v>41465</v>
      </c>
      <c r="K3102" s="19">
        <v>41499</v>
      </c>
      <c r="L3102">
        <v>201308</v>
      </c>
      <c r="M3102" s="19">
        <v>41487</v>
      </c>
      <c r="N3102">
        <v>24616</v>
      </c>
      <c r="O3102" t="s">
        <v>1076</v>
      </c>
      <c r="P3102" t="s">
        <v>1116</v>
      </c>
      <c r="Q3102" t="s">
        <v>925</v>
      </c>
      <c r="R3102" t="s">
        <v>2147</v>
      </c>
      <c r="S3102" s="19">
        <v>41766</v>
      </c>
      <c r="T3102">
        <v>167895</v>
      </c>
      <c r="U3102" t="s">
        <v>357</v>
      </c>
      <c r="V3102" s="19">
        <v>41828</v>
      </c>
      <c r="W3102" t="s">
        <v>628</v>
      </c>
      <c r="X3102" t="s">
        <v>24</v>
      </c>
      <c r="Y3102" t="s">
        <v>629</v>
      </c>
      <c r="Z3102" t="s">
        <v>14</v>
      </c>
      <c r="AA3102" s="29">
        <v>-11</v>
      </c>
      <c r="AB3102">
        <v>0</v>
      </c>
      <c r="AC3102">
        <f t="shared" si="588"/>
        <v>2014</v>
      </c>
      <c r="AD3102">
        <f t="shared" si="589"/>
        <v>7</v>
      </c>
      <c r="AE3102">
        <f t="shared" si="590"/>
        <v>2013</v>
      </c>
      <c r="AF3102">
        <f t="shared" si="591"/>
        <v>7</v>
      </c>
      <c r="AG3102" t="str">
        <f>VLOOKUP(F3102,vlookup!$A$2:$E$660,2,0)</f>
        <v>Retained</v>
      </c>
      <c r="AH3102" t="str">
        <f>VLOOKUP(F3102,vlookup!$A$2:$E$660,3,0)</f>
        <v>Service Contract</v>
      </c>
      <c r="AI3102" t="str">
        <f>VLOOKUP(F3102,vlookup!$A$2:$E$660,4,0)</f>
        <v>Used Car Programs</v>
      </c>
      <c r="AJ3102" t="str">
        <f>VLOOKUP(F3102,vlookup!$A$2:$E$660,5,0)</f>
        <v>High Mileage</v>
      </c>
      <c r="AL3102">
        <f t="shared" si="592"/>
        <v>33</v>
      </c>
      <c r="AM3102">
        <f t="shared" si="593"/>
        <v>358</v>
      </c>
      <c r="AN3102" t="str">
        <f t="shared" si="594"/>
        <v/>
      </c>
      <c r="AO3102" t="str">
        <f t="shared" si="595"/>
        <v/>
      </c>
      <c r="AP3102" t="str">
        <f t="shared" si="596"/>
        <v/>
      </c>
      <c r="AQ3102" t="str">
        <f t="shared" si="597"/>
        <v/>
      </c>
      <c r="AR3102">
        <f t="shared" si="598"/>
        <v>-11</v>
      </c>
      <c r="AS3102" t="str">
        <f t="shared" si="599"/>
        <v>YJ122815G3Y-4</v>
      </c>
      <c r="AT3102" t="str">
        <f>IFERROR(IF(VLOOKUP(Y3102,vlookup!$I$2:$J$9,1,0)=Y3102,VLOOKUP(Y3102,vlookup!$I$2:$J$9,2,0),PROPER(Y3102)),PROPER(Y3102))</f>
        <v>Towing &amp; Roadside</v>
      </c>
      <c r="AU3102" t="str">
        <f>IFERROR(IF(B3102=VLOOKUP(B3102,vlookup!$L$2:$L$10,1,0),"Yes","No"),"No")</f>
        <v>No</v>
      </c>
    </row>
    <row r="3103" spans="1:47" ht="14.45" customHeight="1" x14ac:dyDescent="0.25">
      <c r="A3103" t="s">
        <v>2148</v>
      </c>
      <c r="B3103" s="31" t="s">
        <v>3578</v>
      </c>
      <c r="C3103">
        <v>2</v>
      </c>
      <c r="D3103">
        <v>1</v>
      </c>
      <c r="E3103" t="s">
        <v>571</v>
      </c>
      <c r="F3103" t="s">
        <v>205</v>
      </c>
      <c r="G3103" t="s">
        <v>543</v>
      </c>
      <c r="H3103" t="s">
        <v>1425</v>
      </c>
      <c r="I3103">
        <v>152689</v>
      </c>
      <c r="J3103" s="19">
        <v>41760</v>
      </c>
      <c r="K3103" s="19">
        <v>41759</v>
      </c>
      <c r="L3103">
        <v>201404</v>
      </c>
      <c r="M3103" s="19">
        <v>41730</v>
      </c>
      <c r="N3103">
        <v>24617</v>
      </c>
      <c r="O3103" t="s">
        <v>1070</v>
      </c>
      <c r="P3103" t="s">
        <v>1116</v>
      </c>
      <c r="Q3103" t="s">
        <v>925</v>
      </c>
      <c r="R3103" t="s">
        <v>2149</v>
      </c>
      <c r="S3103" s="19">
        <v>41766</v>
      </c>
      <c r="T3103">
        <v>152689</v>
      </c>
      <c r="U3103" t="s">
        <v>357</v>
      </c>
      <c r="V3103" s="19">
        <v>41828</v>
      </c>
      <c r="W3103" t="s">
        <v>628</v>
      </c>
      <c r="X3103" t="s">
        <v>24</v>
      </c>
      <c r="Y3103" t="s">
        <v>629</v>
      </c>
      <c r="Z3103" t="s">
        <v>14</v>
      </c>
      <c r="AA3103" s="29">
        <v>-11</v>
      </c>
      <c r="AB3103">
        <v>0</v>
      </c>
      <c r="AC3103">
        <f t="shared" si="588"/>
        <v>2014</v>
      </c>
      <c r="AD3103">
        <f t="shared" si="589"/>
        <v>7</v>
      </c>
      <c r="AE3103">
        <f t="shared" si="590"/>
        <v>2014</v>
      </c>
      <c r="AF3103">
        <f t="shared" si="591"/>
        <v>5</v>
      </c>
      <c r="AG3103" t="str">
        <f>VLOOKUP(F3103,vlookup!$A$2:$E$660,2,0)</f>
        <v>Retained</v>
      </c>
      <c r="AH3103" t="str">
        <f>VLOOKUP(F3103,vlookup!$A$2:$E$660,3,0)</f>
        <v>Service Contract</v>
      </c>
      <c r="AI3103" t="str">
        <f>VLOOKUP(F3103,vlookup!$A$2:$E$660,4,0)</f>
        <v>Used Car Programs</v>
      </c>
      <c r="AJ3103" t="str">
        <f>VLOOKUP(F3103,vlookup!$A$2:$E$660,5,0)</f>
        <v>High Mileage</v>
      </c>
      <c r="AL3103">
        <f t="shared" si="592"/>
        <v>-1</v>
      </c>
      <c r="AM3103">
        <f t="shared" si="593"/>
        <v>67</v>
      </c>
      <c r="AN3103" t="str">
        <f t="shared" si="594"/>
        <v/>
      </c>
      <c r="AO3103" t="str">
        <f t="shared" si="595"/>
        <v/>
      </c>
      <c r="AP3103" t="str">
        <f t="shared" si="596"/>
        <v/>
      </c>
      <c r="AQ3103">
        <f t="shared" si="597"/>
        <v>-11</v>
      </c>
      <c r="AR3103" t="str">
        <f t="shared" si="598"/>
        <v/>
      </c>
      <c r="AS3103" t="str">
        <f t="shared" si="599"/>
        <v>102109022-2</v>
      </c>
      <c r="AT3103" t="str">
        <f>IFERROR(IF(VLOOKUP(Y3103,vlookup!$I$2:$J$9,1,0)=Y3103,VLOOKUP(Y3103,vlookup!$I$2:$J$9,2,0),PROPER(Y3103)),PROPER(Y3103))</f>
        <v>Towing &amp; Roadside</v>
      </c>
      <c r="AU3103" t="str">
        <f>IFERROR(IF(B3103=VLOOKUP(B3103,vlookup!$L$2:$L$10,1,0),"Yes","No"),"No")</f>
        <v>No</v>
      </c>
    </row>
    <row r="3104" spans="1:47" ht="14.45" customHeight="1" x14ac:dyDescent="0.25">
      <c r="A3104" t="s">
        <v>1079</v>
      </c>
      <c r="B3104" s="31" t="s">
        <v>1080</v>
      </c>
      <c r="C3104">
        <v>2</v>
      </c>
      <c r="D3104">
        <v>1</v>
      </c>
      <c r="E3104" t="s">
        <v>382</v>
      </c>
      <c r="F3104" t="s">
        <v>60</v>
      </c>
      <c r="G3104" t="s">
        <v>543</v>
      </c>
      <c r="H3104" t="s">
        <v>1081</v>
      </c>
      <c r="I3104">
        <v>158597</v>
      </c>
      <c r="J3104" s="19">
        <v>41306</v>
      </c>
      <c r="K3104" s="19">
        <v>41345</v>
      </c>
      <c r="L3104">
        <v>201303</v>
      </c>
      <c r="M3104" s="19">
        <v>41334</v>
      </c>
      <c r="N3104">
        <v>24616</v>
      </c>
      <c r="O3104" t="s">
        <v>1076</v>
      </c>
      <c r="P3104" t="s">
        <v>1116</v>
      </c>
      <c r="Q3104" t="s">
        <v>925</v>
      </c>
      <c r="R3104" t="s">
        <v>2150</v>
      </c>
      <c r="S3104" s="19">
        <v>41605</v>
      </c>
      <c r="T3104">
        <v>158597</v>
      </c>
      <c r="U3104" t="s">
        <v>357</v>
      </c>
      <c r="V3104" s="19">
        <v>41652</v>
      </c>
      <c r="W3104" t="s">
        <v>628</v>
      </c>
      <c r="X3104" t="s">
        <v>24</v>
      </c>
      <c r="Y3104" t="s">
        <v>629</v>
      </c>
      <c r="Z3104" t="s">
        <v>14</v>
      </c>
      <c r="AA3104" s="29">
        <v>-11</v>
      </c>
      <c r="AB3104">
        <v>0</v>
      </c>
      <c r="AC3104">
        <f t="shared" si="588"/>
        <v>2014</v>
      </c>
      <c r="AD3104">
        <f t="shared" si="589"/>
        <v>1</v>
      </c>
      <c r="AE3104">
        <f t="shared" si="590"/>
        <v>2013</v>
      </c>
      <c r="AF3104">
        <f t="shared" si="591"/>
        <v>2</v>
      </c>
      <c r="AG3104" t="str">
        <f>VLOOKUP(F3104,vlookup!$A$2:$E$660,2,0)</f>
        <v>Retained</v>
      </c>
      <c r="AH3104" t="str">
        <f>VLOOKUP(F3104,vlookup!$A$2:$E$660,3,0)</f>
        <v>Service Contract</v>
      </c>
      <c r="AI3104" t="str">
        <f>VLOOKUP(F3104,vlookup!$A$2:$E$660,4,0)</f>
        <v>Used Car Programs</v>
      </c>
      <c r="AJ3104" t="str">
        <f>VLOOKUP(F3104,vlookup!$A$2:$E$660,5,0)</f>
        <v>High Mileage</v>
      </c>
      <c r="AL3104">
        <f t="shared" si="592"/>
        <v>41</v>
      </c>
      <c r="AM3104">
        <f t="shared" si="593"/>
        <v>342</v>
      </c>
      <c r="AN3104" t="str">
        <f t="shared" si="594"/>
        <v/>
      </c>
      <c r="AO3104" t="str">
        <f t="shared" si="595"/>
        <v/>
      </c>
      <c r="AP3104" t="str">
        <f t="shared" si="596"/>
        <v/>
      </c>
      <c r="AQ3104" t="str">
        <f t="shared" si="597"/>
        <v/>
      </c>
      <c r="AR3104">
        <f t="shared" si="598"/>
        <v>-11</v>
      </c>
      <c r="AS3104" t="str">
        <f t="shared" si="599"/>
        <v>36232504B3Y-2</v>
      </c>
      <c r="AT3104" t="str">
        <f>IFERROR(IF(VLOOKUP(Y3104,vlookup!$I$2:$J$9,1,0)=Y3104,VLOOKUP(Y3104,vlookup!$I$2:$J$9,2,0),PROPER(Y3104)),PROPER(Y3104))</f>
        <v>Towing &amp; Roadside</v>
      </c>
      <c r="AU3104" t="str">
        <f>IFERROR(IF(B3104=VLOOKUP(B3104,vlookup!$L$2:$L$10,1,0),"Yes","No"),"No")</f>
        <v>No</v>
      </c>
    </row>
    <row r="3105" spans="1:47" ht="14.45" customHeight="1" x14ac:dyDescent="0.25">
      <c r="A3105" t="s">
        <v>1079</v>
      </c>
      <c r="B3105" s="31" t="s">
        <v>1080</v>
      </c>
      <c r="C3105">
        <v>3</v>
      </c>
      <c r="D3105">
        <v>1</v>
      </c>
      <c r="E3105" t="s">
        <v>382</v>
      </c>
      <c r="F3105" t="s">
        <v>60</v>
      </c>
      <c r="G3105" t="s">
        <v>543</v>
      </c>
      <c r="H3105" t="s">
        <v>1081</v>
      </c>
      <c r="I3105">
        <v>158597</v>
      </c>
      <c r="J3105" s="19">
        <v>41306</v>
      </c>
      <c r="K3105" s="19">
        <v>41345</v>
      </c>
      <c r="L3105">
        <v>201303</v>
      </c>
      <c r="M3105" s="19">
        <v>41334</v>
      </c>
      <c r="N3105">
        <v>24616</v>
      </c>
      <c r="O3105" t="s">
        <v>1076</v>
      </c>
      <c r="P3105" t="s">
        <v>1116</v>
      </c>
      <c r="Q3105" t="s">
        <v>925</v>
      </c>
      <c r="R3105" t="s">
        <v>2151</v>
      </c>
      <c r="S3105" s="19">
        <v>41610</v>
      </c>
      <c r="T3105">
        <v>158597</v>
      </c>
      <c r="U3105" t="s">
        <v>357</v>
      </c>
      <c r="V3105" s="19">
        <v>41670</v>
      </c>
      <c r="W3105" t="s">
        <v>628</v>
      </c>
      <c r="X3105" t="s">
        <v>24</v>
      </c>
      <c r="Y3105" t="s">
        <v>629</v>
      </c>
      <c r="Z3105" t="s">
        <v>14</v>
      </c>
      <c r="AA3105" s="29">
        <v>-11</v>
      </c>
      <c r="AB3105">
        <v>0</v>
      </c>
      <c r="AC3105">
        <f t="shared" si="588"/>
        <v>2014</v>
      </c>
      <c r="AD3105">
        <f t="shared" si="589"/>
        <v>1</v>
      </c>
      <c r="AE3105">
        <f t="shared" si="590"/>
        <v>2013</v>
      </c>
      <c r="AF3105">
        <f t="shared" si="591"/>
        <v>2</v>
      </c>
      <c r="AG3105" t="str">
        <f>VLOOKUP(F3105,vlookup!$A$2:$E$660,2,0)</f>
        <v>Retained</v>
      </c>
      <c r="AH3105" t="str">
        <f>VLOOKUP(F3105,vlookup!$A$2:$E$660,3,0)</f>
        <v>Service Contract</v>
      </c>
      <c r="AI3105" t="str">
        <f>VLOOKUP(F3105,vlookup!$A$2:$E$660,4,0)</f>
        <v>Used Car Programs</v>
      </c>
      <c r="AJ3105" t="str">
        <f>VLOOKUP(F3105,vlookup!$A$2:$E$660,5,0)</f>
        <v>High Mileage</v>
      </c>
      <c r="AL3105">
        <f t="shared" si="592"/>
        <v>41</v>
      </c>
      <c r="AM3105">
        <f t="shared" si="593"/>
        <v>360</v>
      </c>
      <c r="AN3105" t="str">
        <f t="shared" si="594"/>
        <v/>
      </c>
      <c r="AO3105" t="str">
        <f t="shared" si="595"/>
        <v/>
      </c>
      <c r="AP3105" t="str">
        <f t="shared" si="596"/>
        <v/>
      </c>
      <c r="AQ3105" t="str">
        <f t="shared" si="597"/>
        <v/>
      </c>
      <c r="AR3105">
        <f t="shared" si="598"/>
        <v>-11</v>
      </c>
      <c r="AS3105" t="str">
        <f t="shared" si="599"/>
        <v>36232504B3Y-3</v>
      </c>
      <c r="AT3105" t="str">
        <f>IFERROR(IF(VLOOKUP(Y3105,vlookup!$I$2:$J$9,1,0)=Y3105,VLOOKUP(Y3105,vlookup!$I$2:$J$9,2,0),PROPER(Y3105)),PROPER(Y3105))</f>
        <v>Towing &amp; Roadside</v>
      </c>
      <c r="AU3105" t="str">
        <f>IFERROR(IF(B3105=VLOOKUP(B3105,vlookup!$L$2:$L$10,1,0),"Yes","No"),"No")</f>
        <v>No</v>
      </c>
    </row>
    <row r="3106" spans="1:47" ht="14.45" customHeight="1" x14ac:dyDescent="0.25">
      <c r="A3106" t="s">
        <v>1079</v>
      </c>
      <c r="B3106" s="31" t="s">
        <v>1080</v>
      </c>
      <c r="C3106">
        <v>4</v>
      </c>
      <c r="D3106">
        <v>1</v>
      </c>
      <c r="E3106" t="s">
        <v>382</v>
      </c>
      <c r="F3106" t="s">
        <v>60</v>
      </c>
      <c r="G3106" t="s">
        <v>543</v>
      </c>
      <c r="H3106" t="s">
        <v>1081</v>
      </c>
      <c r="I3106">
        <v>158597</v>
      </c>
      <c r="J3106" s="19">
        <v>41306</v>
      </c>
      <c r="K3106" s="19">
        <v>41345</v>
      </c>
      <c r="L3106">
        <v>201303</v>
      </c>
      <c r="M3106" s="19">
        <v>41334</v>
      </c>
      <c r="N3106">
        <v>24616</v>
      </c>
      <c r="O3106" t="s">
        <v>1076</v>
      </c>
      <c r="P3106" t="s">
        <v>1116</v>
      </c>
      <c r="Q3106" t="s">
        <v>925</v>
      </c>
      <c r="R3106" t="s">
        <v>2152</v>
      </c>
      <c r="S3106" s="19">
        <v>41605</v>
      </c>
      <c r="T3106">
        <v>158597</v>
      </c>
      <c r="U3106" t="s">
        <v>357</v>
      </c>
      <c r="V3106" s="19">
        <v>41746</v>
      </c>
      <c r="W3106" t="s">
        <v>628</v>
      </c>
      <c r="X3106" t="s">
        <v>24</v>
      </c>
      <c r="Y3106" t="s">
        <v>629</v>
      </c>
      <c r="Z3106" t="s">
        <v>14</v>
      </c>
      <c r="AA3106" s="29">
        <v>-11</v>
      </c>
      <c r="AB3106">
        <v>0</v>
      </c>
      <c r="AC3106">
        <f t="shared" si="588"/>
        <v>2014</v>
      </c>
      <c r="AD3106">
        <f t="shared" si="589"/>
        <v>4</v>
      </c>
      <c r="AE3106">
        <f t="shared" si="590"/>
        <v>2013</v>
      </c>
      <c r="AF3106">
        <f t="shared" si="591"/>
        <v>2</v>
      </c>
      <c r="AG3106" t="str">
        <f>VLOOKUP(F3106,vlookup!$A$2:$E$660,2,0)</f>
        <v>Retained</v>
      </c>
      <c r="AH3106" t="str">
        <f>VLOOKUP(F3106,vlookup!$A$2:$E$660,3,0)</f>
        <v>Service Contract</v>
      </c>
      <c r="AI3106" t="str">
        <f>VLOOKUP(F3106,vlookup!$A$2:$E$660,4,0)</f>
        <v>Used Car Programs</v>
      </c>
      <c r="AJ3106" t="str">
        <f>VLOOKUP(F3106,vlookup!$A$2:$E$660,5,0)</f>
        <v>High Mileage</v>
      </c>
      <c r="AL3106">
        <f t="shared" si="592"/>
        <v>41</v>
      </c>
      <c r="AM3106">
        <f t="shared" si="593"/>
        <v>436</v>
      </c>
      <c r="AN3106" t="str">
        <f t="shared" si="594"/>
        <v/>
      </c>
      <c r="AO3106" t="str">
        <f t="shared" si="595"/>
        <v/>
      </c>
      <c r="AP3106" t="str">
        <f t="shared" si="596"/>
        <v/>
      </c>
      <c r="AQ3106" t="str">
        <f t="shared" si="597"/>
        <v/>
      </c>
      <c r="AR3106">
        <f t="shared" si="598"/>
        <v>-11</v>
      </c>
      <c r="AS3106" t="str">
        <f t="shared" si="599"/>
        <v>36232504B3Y-4</v>
      </c>
      <c r="AT3106" t="str">
        <f>IFERROR(IF(VLOOKUP(Y3106,vlookup!$I$2:$J$9,1,0)=Y3106,VLOOKUP(Y3106,vlookup!$I$2:$J$9,2,0),PROPER(Y3106)),PROPER(Y3106))</f>
        <v>Towing &amp; Roadside</v>
      </c>
      <c r="AU3106" t="str">
        <f>IFERROR(IF(B3106=VLOOKUP(B3106,vlookup!$L$2:$L$10,1,0),"Yes","No"),"No")</f>
        <v>No</v>
      </c>
    </row>
    <row r="3107" spans="1:47" ht="14.45" customHeight="1" x14ac:dyDescent="0.25">
      <c r="A3107" t="s">
        <v>1440</v>
      </c>
      <c r="B3107" s="31" t="s">
        <v>1441</v>
      </c>
      <c r="C3107">
        <v>1</v>
      </c>
      <c r="D3107">
        <v>3</v>
      </c>
      <c r="E3107" t="s">
        <v>382</v>
      </c>
      <c r="F3107" t="s">
        <v>464</v>
      </c>
      <c r="G3107" t="s">
        <v>543</v>
      </c>
      <c r="H3107" t="s">
        <v>1425</v>
      </c>
      <c r="I3107">
        <v>143788</v>
      </c>
      <c r="J3107" s="19">
        <v>43605</v>
      </c>
      <c r="K3107" s="19">
        <v>43643</v>
      </c>
      <c r="L3107">
        <v>201906</v>
      </c>
      <c r="M3107" s="19">
        <v>43617</v>
      </c>
      <c r="N3107">
        <v>24617</v>
      </c>
      <c r="O3107" t="s">
        <v>1070</v>
      </c>
      <c r="P3107" t="s">
        <v>595</v>
      </c>
      <c r="Q3107" t="s">
        <v>378</v>
      </c>
      <c r="R3107">
        <v>397503577</v>
      </c>
      <c r="S3107" s="19">
        <v>44300</v>
      </c>
      <c r="T3107">
        <v>169361</v>
      </c>
      <c r="U3107" t="s">
        <v>356</v>
      </c>
      <c r="V3107" s="19">
        <v>44371</v>
      </c>
      <c r="W3107" t="s">
        <v>628</v>
      </c>
      <c r="X3107" t="s">
        <v>24</v>
      </c>
      <c r="Y3107" t="s">
        <v>629</v>
      </c>
      <c r="Z3107" t="s">
        <v>14</v>
      </c>
      <c r="AA3107" s="29">
        <v>-44.68</v>
      </c>
      <c r="AB3107">
        <v>0</v>
      </c>
      <c r="AC3107">
        <f t="shared" si="588"/>
        <v>2021</v>
      </c>
      <c r="AD3107">
        <f t="shared" si="589"/>
        <v>6</v>
      </c>
      <c r="AE3107">
        <f t="shared" si="590"/>
        <v>2019</v>
      </c>
      <c r="AF3107">
        <f t="shared" si="591"/>
        <v>5</v>
      </c>
      <c r="AG3107" t="str">
        <f>VLOOKUP(F3107,vlookup!$A$2:$E$660,2,0)</f>
        <v>Retained</v>
      </c>
      <c r="AH3107" t="str">
        <f>VLOOKUP(F3107,vlookup!$A$2:$E$660,3,0)</f>
        <v>Service Contract</v>
      </c>
      <c r="AI3107" t="str">
        <f>VLOOKUP(F3107,vlookup!$A$2:$E$660,4,0)</f>
        <v>Used Car Programs</v>
      </c>
      <c r="AJ3107" t="str">
        <f>VLOOKUP(F3107,vlookup!$A$2:$E$660,5,0)</f>
        <v>High Mileage</v>
      </c>
      <c r="AL3107">
        <f t="shared" si="592"/>
        <v>37</v>
      </c>
      <c r="AM3107">
        <f t="shared" si="593"/>
        <v>754</v>
      </c>
      <c r="AN3107">
        <f t="shared" si="594"/>
        <v>25573</v>
      </c>
      <c r="AO3107" t="str">
        <f t="shared" si="595"/>
        <v/>
      </c>
      <c r="AP3107" t="str">
        <f t="shared" si="596"/>
        <v/>
      </c>
      <c r="AQ3107" t="str">
        <f t="shared" si="597"/>
        <v/>
      </c>
      <c r="AR3107">
        <f t="shared" si="598"/>
        <v>-44.68</v>
      </c>
      <c r="AS3107" t="str">
        <f t="shared" si="599"/>
        <v>7R204035E9-1</v>
      </c>
      <c r="AT3107" t="str">
        <f>IFERROR(IF(VLOOKUP(Y3107,vlookup!$I$2:$J$9,1,0)=Y3107,VLOOKUP(Y3107,vlookup!$I$2:$J$9,2,0),PROPER(Y3107)),PROPER(Y3107))</f>
        <v>Towing &amp; Roadside</v>
      </c>
      <c r="AU3107" t="str">
        <f>IFERROR(IF(B3107=VLOOKUP(B3107,vlookup!$L$2:$L$10,1,0),"Yes","No"),"No")</f>
        <v>No</v>
      </c>
    </row>
    <row r="3108" spans="1:47" ht="14.45" customHeight="1" x14ac:dyDescent="0.25">
      <c r="A3108" t="s">
        <v>2153</v>
      </c>
      <c r="B3108" s="31" t="s">
        <v>2154</v>
      </c>
      <c r="C3108">
        <v>2</v>
      </c>
      <c r="D3108">
        <v>1</v>
      </c>
      <c r="E3108" t="s">
        <v>382</v>
      </c>
      <c r="F3108" t="s">
        <v>238</v>
      </c>
      <c r="G3108" t="s">
        <v>543</v>
      </c>
      <c r="H3108" t="s">
        <v>1425</v>
      </c>
      <c r="I3108">
        <v>103883</v>
      </c>
      <c r="J3108" s="19">
        <v>42037</v>
      </c>
      <c r="K3108" s="19">
        <v>42063</v>
      </c>
      <c r="L3108">
        <v>201502</v>
      </c>
      <c r="M3108" s="19">
        <v>42036</v>
      </c>
      <c r="N3108">
        <v>24616</v>
      </c>
      <c r="O3108" t="s">
        <v>1076</v>
      </c>
      <c r="P3108" t="s">
        <v>1116</v>
      </c>
      <c r="Q3108" t="s">
        <v>925</v>
      </c>
      <c r="R3108" t="s">
        <v>2155</v>
      </c>
      <c r="S3108" s="19">
        <v>42121</v>
      </c>
      <c r="T3108">
        <v>103883</v>
      </c>
      <c r="U3108" t="s">
        <v>357</v>
      </c>
      <c r="V3108" s="19">
        <v>42187</v>
      </c>
      <c r="W3108" t="s">
        <v>628</v>
      </c>
      <c r="X3108" t="s">
        <v>24</v>
      </c>
      <c r="Y3108" t="s">
        <v>629</v>
      </c>
      <c r="Z3108" t="s">
        <v>14</v>
      </c>
      <c r="AA3108" s="29">
        <v>-30</v>
      </c>
      <c r="AB3108">
        <v>0</v>
      </c>
      <c r="AC3108">
        <f t="shared" si="588"/>
        <v>2015</v>
      </c>
      <c r="AD3108">
        <f t="shared" si="589"/>
        <v>7</v>
      </c>
      <c r="AE3108">
        <f t="shared" si="590"/>
        <v>2015</v>
      </c>
      <c r="AF3108">
        <f t="shared" si="591"/>
        <v>2</v>
      </c>
      <c r="AG3108" t="str">
        <f>VLOOKUP(F3108,vlookup!$A$2:$E$660,2,0)</f>
        <v>Retained</v>
      </c>
      <c r="AH3108" t="str">
        <f>VLOOKUP(F3108,vlookup!$A$2:$E$660,3,0)</f>
        <v>Service Contract</v>
      </c>
      <c r="AI3108" t="str">
        <f>VLOOKUP(F3108,vlookup!$A$2:$E$660,4,0)</f>
        <v>Used Car Programs</v>
      </c>
      <c r="AJ3108" t="str">
        <f>VLOOKUP(F3108,vlookup!$A$2:$E$660,5,0)</f>
        <v>High Mileage</v>
      </c>
      <c r="AL3108">
        <f t="shared" si="592"/>
        <v>26</v>
      </c>
      <c r="AM3108">
        <f t="shared" si="593"/>
        <v>150</v>
      </c>
      <c r="AN3108" t="str">
        <f t="shared" si="594"/>
        <v/>
      </c>
      <c r="AO3108" t="str">
        <f t="shared" si="595"/>
        <v/>
      </c>
      <c r="AP3108" t="str">
        <f t="shared" si="596"/>
        <v/>
      </c>
      <c r="AQ3108" t="str">
        <f t="shared" si="597"/>
        <v/>
      </c>
      <c r="AR3108">
        <f t="shared" si="598"/>
        <v>-30</v>
      </c>
      <c r="AS3108" t="str">
        <f t="shared" si="599"/>
        <v>8R272546B5Y-2</v>
      </c>
      <c r="AT3108" t="str">
        <f>IFERROR(IF(VLOOKUP(Y3108,vlookup!$I$2:$J$9,1,0)=Y3108,VLOOKUP(Y3108,vlookup!$I$2:$J$9,2,0),PROPER(Y3108)),PROPER(Y3108))</f>
        <v>Towing &amp; Roadside</v>
      </c>
      <c r="AU3108" t="str">
        <f>IFERROR(IF(B3108=VLOOKUP(B3108,vlookup!$L$2:$L$10,1,0),"Yes","No"),"No")</f>
        <v>No</v>
      </c>
    </row>
    <row r="3109" spans="1:47" ht="14.45" customHeight="1" x14ac:dyDescent="0.25">
      <c r="A3109" t="s">
        <v>2153</v>
      </c>
      <c r="B3109" s="31" t="s">
        <v>2154</v>
      </c>
      <c r="C3109">
        <v>3</v>
      </c>
      <c r="D3109">
        <v>1</v>
      </c>
      <c r="E3109" t="s">
        <v>382</v>
      </c>
      <c r="F3109" t="s">
        <v>238</v>
      </c>
      <c r="G3109" t="s">
        <v>543</v>
      </c>
      <c r="H3109" t="s">
        <v>1425</v>
      </c>
      <c r="I3109">
        <v>103883</v>
      </c>
      <c r="J3109" s="19">
        <v>42037</v>
      </c>
      <c r="K3109" s="19">
        <v>42063</v>
      </c>
      <c r="L3109">
        <v>201502</v>
      </c>
      <c r="M3109" s="19">
        <v>42036</v>
      </c>
      <c r="N3109">
        <v>24616</v>
      </c>
      <c r="O3109" t="s">
        <v>1076</v>
      </c>
      <c r="P3109" t="s">
        <v>1116</v>
      </c>
      <c r="Q3109" t="s">
        <v>925</v>
      </c>
      <c r="R3109" t="s">
        <v>2156</v>
      </c>
      <c r="S3109" s="19">
        <v>42121</v>
      </c>
      <c r="T3109">
        <v>103883</v>
      </c>
      <c r="U3109" t="s">
        <v>357</v>
      </c>
      <c r="V3109" s="19">
        <v>42187</v>
      </c>
      <c r="W3109" t="s">
        <v>628</v>
      </c>
      <c r="X3109" t="s">
        <v>24</v>
      </c>
      <c r="Y3109" t="s">
        <v>629</v>
      </c>
      <c r="Z3109" t="s">
        <v>14</v>
      </c>
      <c r="AA3109" s="29">
        <v>-123.61</v>
      </c>
      <c r="AB3109">
        <v>0</v>
      </c>
      <c r="AC3109">
        <f t="shared" si="588"/>
        <v>2015</v>
      </c>
      <c r="AD3109">
        <f t="shared" si="589"/>
        <v>7</v>
      </c>
      <c r="AE3109">
        <f t="shared" si="590"/>
        <v>2015</v>
      </c>
      <c r="AF3109">
        <f t="shared" si="591"/>
        <v>2</v>
      </c>
      <c r="AG3109" t="str">
        <f>VLOOKUP(F3109,vlookup!$A$2:$E$660,2,0)</f>
        <v>Retained</v>
      </c>
      <c r="AH3109" t="str">
        <f>VLOOKUP(F3109,vlookup!$A$2:$E$660,3,0)</f>
        <v>Service Contract</v>
      </c>
      <c r="AI3109" t="str">
        <f>VLOOKUP(F3109,vlookup!$A$2:$E$660,4,0)</f>
        <v>Used Car Programs</v>
      </c>
      <c r="AJ3109" t="str">
        <f>VLOOKUP(F3109,vlookup!$A$2:$E$660,5,0)</f>
        <v>High Mileage</v>
      </c>
      <c r="AL3109">
        <f t="shared" si="592"/>
        <v>26</v>
      </c>
      <c r="AM3109">
        <f t="shared" si="593"/>
        <v>150</v>
      </c>
      <c r="AN3109" t="str">
        <f t="shared" si="594"/>
        <v/>
      </c>
      <c r="AO3109" t="str">
        <f t="shared" si="595"/>
        <v/>
      </c>
      <c r="AP3109" t="str">
        <f t="shared" si="596"/>
        <v/>
      </c>
      <c r="AQ3109" t="str">
        <f t="shared" si="597"/>
        <v/>
      </c>
      <c r="AR3109">
        <f t="shared" si="598"/>
        <v>-123.61</v>
      </c>
      <c r="AS3109" t="str">
        <f t="shared" si="599"/>
        <v>8R272546B5Y-3</v>
      </c>
      <c r="AT3109" t="str">
        <f>IFERROR(IF(VLOOKUP(Y3109,vlookup!$I$2:$J$9,1,0)=Y3109,VLOOKUP(Y3109,vlookup!$I$2:$J$9,2,0),PROPER(Y3109)),PROPER(Y3109))</f>
        <v>Towing &amp; Roadside</v>
      </c>
      <c r="AU3109" t="str">
        <f>IFERROR(IF(B3109=VLOOKUP(B3109,vlookup!$L$2:$L$10,1,0),"Yes","No"),"No")</f>
        <v>No</v>
      </c>
    </row>
    <row r="3110" spans="1:47" ht="14.45" customHeight="1" x14ac:dyDescent="0.25">
      <c r="A3110" t="s">
        <v>2157</v>
      </c>
      <c r="B3110" s="31" t="s">
        <v>2158</v>
      </c>
      <c r="C3110">
        <v>1</v>
      </c>
      <c r="D3110">
        <v>2</v>
      </c>
      <c r="E3110" t="s">
        <v>382</v>
      </c>
      <c r="F3110" t="s">
        <v>464</v>
      </c>
      <c r="G3110" t="s">
        <v>543</v>
      </c>
      <c r="H3110" t="s">
        <v>2159</v>
      </c>
      <c r="I3110">
        <v>76222</v>
      </c>
      <c r="J3110" s="19">
        <v>44275</v>
      </c>
      <c r="K3110" s="19">
        <v>44318</v>
      </c>
      <c r="L3110">
        <v>202104</v>
      </c>
      <c r="M3110" s="19">
        <v>44287</v>
      </c>
      <c r="N3110">
        <v>24617</v>
      </c>
      <c r="O3110" t="s">
        <v>1070</v>
      </c>
      <c r="P3110" t="s">
        <v>595</v>
      </c>
      <c r="Q3110" t="s">
        <v>378</v>
      </c>
      <c r="R3110">
        <v>201581925</v>
      </c>
      <c r="S3110" s="19">
        <v>44530</v>
      </c>
      <c r="T3110">
        <v>93000</v>
      </c>
      <c r="U3110" t="s">
        <v>357</v>
      </c>
      <c r="V3110" s="19">
        <v>44643</v>
      </c>
      <c r="W3110" t="s">
        <v>628</v>
      </c>
      <c r="X3110" t="s">
        <v>24</v>
      </c>
      <c r="Y3110" t="s">
        <v>629</v>
      </c>
      <c r="Z3110" t="s">
        <v>14</v>
      </c>
      <c r="AA3110" s="29">
        <v>-49.68</v>
      </c>
      <c r="AB3110">
        <v>0</v>
      </c>
      <c r="AC3110">
        <f t="shared" si="588"/>
        <v>2022</v>
      </c>
      <c r="AD3110">
        <f t="shared" si="589"/>
        <v>3</v>
      </c>
      <c r="AE3110">
        <f t="shared" si="590"/>
        <v>2021</v>
      </c>
      <c r="AF3110">
        <f t="shared" si="591"/>
        <v>3</v>
      </c>
      <c r="AG3110" t="str">
        <f>VLOOKUP(F3110,vlookup!$A$2:$E$660,2,0)</f>
        <v>Retained</v>
      </c>
      <c r="AH3110" t="str">
        <f>VLOOKUP(F3110,vlookup!$A$2:$E$660,3,0)</f>
        <v>Service Contract</v>
      </c>
      <c r="AI3110" t="str">
        <f>VLOOKUP(F3110,vlookup!$A$2:$E$660,4,0)</f>
        <v>Used Car Programs</v>
      </c>
      <c r="AJ3110" t="str">
        <f>VLOOKUP(F3110,vlookup!$A$2:$E$660,5,0)</f>
        <v>High Mileage</v>
      </c>
      <c r="AL3110">
        <f t="shared" si="592"/>
        <v>42</v>
      </c>
      <c r="AM3110">
        <f t="shared" si="593"/>
        <v>363</v>
      </c>
      <c r="AN3110">
        <f t="shared" si="594"/>
        <v>16778</v>
      </c>
      <c r="AO3110" t="str">
        <f t="shared" si="595"/>
        <v/>
      </c>
      <c r="AP3110" t="str">
        <f t="shared" si="596"/>
        <v/>
      </c>
      <c r="AQ3110" t="str">
        <f t="shared" si="597"/>
        <v/>
      </c>
      <c r="AR3110">
        <f t="shared" si="598"/>
        <v>-49.68</v>
      </c>
      <c r="AS3110" t="str">
        <f t="shared" si="599"/>
        <v>ZAGDJ119327C21-1</v>
      </c>
      <c r="AT3110" t="str">
        <f>IFERROR(IF(VLOOKUP(Y3110,vlookup!$I$2:$J$9,1,0)=Y3110,VLOOKUP(Y3110,vlookup!$I$2:$J$9,2,0),PROPER(Y3110)),PROPER(Y3110))</f>
        <v>Towing &amp; Roadside</v>
      </c>
      <c r="AU3110" t="str">
        <f>IFERROR(IF(B3110=VLOOKUP(B3110,vlookup!$L$2:$L$10,1,0),"Yes","No"),"No")</f>
        <v>No</v>
      </c>
    </row>
    <row r="3111" spans="1:47" ht="14.45" customHeight="1" x14ac:dyDescent="0.25">
      <c r="A3111" t="s">
        <v>2157</v>
      </c>
      <c r="B3111" s="31" t="s">
        <v>2158</v>
      </c>
      <c r="C3111">
        <v>1</v>
      </c>
      <c r="D3111">
        <v>3</v>
      </c>
      <c r="E3111" t="s">
        <v>382</v>
      </c>
      <c r="F3111" t="s">
        <v>464</v>
      </c>
      <c r="G3111" t="s">
        <v>543</v>
      </c>
      <c r="H3111" t="s">
        <v>2159</v>
      </c>
      <c r="I3111">
        <v>76222</v>
      </c>
      <c r="J3111" s="19">
        <v>44275</v>
      </c>
      <c r="K3111" s="19">
        <v>44318</v>
      </c>
      <c r="L3111">
        <v>202104</v>
      </c>
      <c r="M3111" s="19">
        <v>44287</v>
      </c>
      <c r="N3111">
        <v>24617</v>
      </c>
      <c r="O3111" t="s">
        <v>1070</v>
      </c>
      <c r="P3111" t="s">
        <v>595</v>
      </c>
      <c r="Q3111" t="s">
        <v>378</v>
      </c>
      <c r="R3111">
        <v>729534784</v>
      </c>
      <c r="S3111" s="19">
        <v>44530</v>
      </c>
      <c r="T3111">
        <v>93000</v>
      </c>
      <c r="U3111" t="s">
        <v>357</v>
      </c>
      <c r="V3111" s="19">
        <v>44643</v>
      </c>
      <c r="W3111" t="s">
        <v>628</v>
      </c>
      <c r="X3111" t="s">
        <v>24</v>
      </c>
      <c r="Y3111" t="s">
        <v>629</v>
      </c>
      <c r="Z3111" t="s">
        <v>14</v>
      </c>
      <c r="AA3111" s="29">
        <v>-49.68</v>
      </c>
      <c r="AB3111">
        <v>0</v>
      </c>
      <c r="AC3111">
        <f t="shared" si="588"/>
        <v>2022</v>
      </c>
      <c r="AD3111">
        <f t="shared" si="589"/>
        <v>3</v>
      </c>
      <c r="AE3111">
        <f t="shared" si="590"/>
        <v>2021</v>
      </c>
      <c r="AF3111">
        <f t="shared" si="591"/>
        <v>3</v>
      </c>
      <c r="AG3111" t="str">
        <f>VLOOKUP(F3111,vlookup!$A$2:$E$660,2,0)</f>
        <v>Retained</v>
      </c>
      <c r="AH3111" t="str">
        <f>VLOOKUP(F3111,vlookup!$A$2:$E$660,3,0)</f>
        <v>Service Contract</v>
      </c>
      <c r="AI3111" t="str">
        <f>VLOOKUP(F3111,vlookup!$A$2:$E$660,4,0)</f>
        <v>Used Car Programs</v>
      </c>
      <c r="AJ3111" t="str">
        <f>VLOOKUP(F3111,vlookup!$A$2:$E$660,5,0)</f>
        <v>High Mileage</v>
      </c>
      <c r="AL3111">
        <f t="shared" si="592"/>
        <v>42</v>
      </c>
      <c r="AM3111">
        <f t="shared" si="593"/>
        <v>363</v>
      </c>
      <c r="AN3111">
        <f t="shared" si="594"/>
        <v>16778</v>
      </c>
      <c r="AO3111" t="str">
        <f t="shared" si="595"/>
        <v/>
      </c>
      <c r="AP3111" t="str">
        <f t="shared" si="596"/>
        <v/>
      </c>
      <c r="AQ3111" t="str">
        <f t="shared" si="597"/>
        <v/>
      </c>
      <c r="AR3111">
        <f t="shared" si="598"/>
        <v>-49.68</v>
      </c>
      <c r="AS3111" t="str">
        <f t="shared" si="599"/>
        <v>ZAGDJ119327C21-1</v>
      </c>
      <c r="AT3111" t="str">
        <f>IFERROR(IF(VLOOKUP(Y3111,vlookup!$I$2:$J$9,1,0)=Y3111,VLOOKUP(Y3111,vlookup!$I$2:$J$9,2,0),PROPER(Y3111)),PROPER(Y3111))</f>
        <v>Towing &amp; Roadside</v>
      </c>
      <c r="AU3111" t="str">
        <f>IFERROR(IF(B3111=VLOOKUP(B3111,vlookup!$L$2:$L$10,1,0),"Yes","No"),"No")</f>
        <v>No</v>
      </c>
    </row>
    <row r="3112" spans="1:47" ht="14.45" customHeight="1" x14ac:dyDescent="0.25">
      <c r="A3112" t="s">
        <v>2160</v>
      </c>
      <c r="B3112" s="31" t="s">
        <v>2161</v>
      </c>
      <c r="C3112">
        <v>2</v>
      </c>
      <c r="D3112">
        <v>2</v>
      </c>
      <c r="E3112" t="s">
        <v>382</v>
      </c>
      <c r="F3112" t="s">
        <v>464</v>
      </c>
      <c r="G3112" t="s">
        <v>30</v>
      </c>
      <c r="H3112" t="s">
        <v>942</v>
      </c>
      <c r="I3112">
        <v>196821</v>
      </c>
      <c r="J3112" s="19">
        <v>44891</v>
      </c>
      <c r="K3112" s="19">
        <v>44917</v>
      </c>
      <c r="L3112">
        <v>202212</v>
      </c>
      <c r="M3112" s="19">
        <v>44896</v>
      </c>
      <c r="N3112">
        <v>24617</v>
      </c>
      <c r="O3112" t="s">
        <v>1070</v>
      </c>
      <c r="P3112" t="s">
        <v>595</v>
      </c>
      <c r="Q3112" t="s">
        <v>378</v>
      </c>
      <c r="R3112">
        <v>673838782</v>
      </c>
      <c r="S3112" s="19">
        <v>44930</v>
      </c>
      <c r="T3112">
        <v>198000</v>
      </c>
      <c r="U3112" t="s">
        <v>357</v>
      </c>
      <c r="V3112" s="19">
        <v>44979</v>
      </c>
      <c r="W3112" t="s">
        <v>628</v>
      </c>
      <c r="X3112" t="s">
        <v>24</v>
      </c>
      <c r="Y3112" t="s">
        <v>629</v>
      </c>
      <c r="Z3112" t="s">
        <v>14</v>
      </c>
      <c r="AA3112" s="29">
        <v>-245.18</v>
      </c>
      <c r="AB3112">
        <v>0</v>
      </c>
      <c r="AC3112">
        <f t="shared" si="588"/>
        <v>2023</v>
      </c>
      <c r="AD3112">
        <f t="shared" si="589"/>
        <v>2</v>
      </c>
      <c r="AE3112">
        <f t="shared" si="590"/>
        <v>2022</v>
      </c>
      <c r="AF3112">
        <f t="shared" si="591"/>
        <v>11</v>
      </c>
      <c r="AG3112" t="str">
        <f>VLOOKUP(F3112,vlookup!$A$2:$E$660,2,0)</f>
        <v>Retained</v>
      </c>
      <c r="AH3112" t="str">
        <f>VLOOKUP(F3112,vlookup!$A$2:$E$660,3,0)</f>
        <v>Service Contract</v>
      </c>
      <c r="AI3112" t="str">
        <f>VLOOKUP(F3112,vlookup!$A$2:$E$660,4,0)</f>
        <v>Used Car Programs</v>
      </c>
      <c r="AJ3112" t="str">
        <f>VLOOKUP(F3112,vlookup!$A$2:$E$660,5,0)</f>
        <v>High Mileage</v>
      </c>
      <c r="AL3112">
        <f t="shared" si="592"/>
        <v>26</v>
      </c>
      <c r="AM3112">
        <f t="shared" si="593"/>
        <v>86</v>
      </c>
      <c r="AN3112">
        <f t="shared" si="594"/>
        <v>1179</v>
      </c>
      <c r="AO3112" t="str">
        <f t="shared" si="595"/>
        <v/>
      </c>
      <c r="AP3112" t="str">
        <f t="shared" si="596"/>
        <v/>
      </c>
      <c r="AQ3112">
        <f t="shared" si="597"/>
        <v>-245.18</v>
      </c>
      <c r="AR3112" t="str">
        <f t="shared" si="598"/>
        <v/>
      </c>
      <c r="AS3112" t="str">
        <f t="shared" si="599"/>
        <v>ZAGBF130761K22-2</v>
      </c>
      <c r="AT3112" t="str">
        <f>IFERROR(IF(VLOOKUP(Y3112,vlookup!$I$2:$J$9,1,0)=Y3112,VLOOKUP(Y3112,vlookup!$I$2:$J$9,2,0),PROPER(Y3112)),PROPER(Y3112))</f>
        <v>Towing &amp; Roadside</v>
      </c>
      <c r="AU3112" t="str">
        <f>IFERROR(IF(B3112=VLOOKUP(B3112,vlookup!$L$2:$L$10,1,0),"Yes","No"),"No")</f>
        <v>No</v>
      </c>
    </row>
    <row r="3113" spans="1:47" ht="14.45" customHeight="1" x14ac:dyDescent="0.25">
      <c r="A3113" t="s">
        <v>1121</v>
      </c>
      <c r="B3113" s="31" t="s">
        <v>1122</v>
      </c>
      <c r="C3113">
        <v>1</v>
      </c>
      <c r="D3113">
        <v>1</v>
      </c>
      <c r="E3113" t="s">
        <v>382</v>
      </c>
      <c r="F3113" t="s">
        <v>205</v>
      </c>
      <c r="G3113" t="s">
        <v>633</v>
      </c>
      <c r="H3113" t="s">
        <v>634</v>
      </c>
      <c r="I3113">
        <v>93800</v>
      </c>
      <c r="J3113" s="19">
        <v>41661</v>
      </c>
      <c r="K3113" s="19">
        <v>41697</v>
      </c>
      <c r="L3113">
        <v>201402</v>
      </c>
      <c r="M3113" s="19">
        <v>41671</v>
      </c>
      <c r="N3113">
        <v>24616</v>
      </c>
      <c r="O3113" t="s">
        <v>1076</v>
      </c>
      <c r="P3113" t="s">
        <v>1116</v>
      </c>
      <c r="Q3113" t="s">
        <v>925</v>
      </c>
      <c r="R3113" t="s">
        <v>2162</v>
      </c>
      <c r="S3113" s="19">
        <v>41741</v>
      </c>
      <c r="T3113">
        <v>93800</v>
      </c>
      <c r="U3113" t="s">
        <v>357</v>
      </c>
      <c r="V3113" s="19">
        <v>41795</v>
      </c>
      <c r="W3113" t="s">
        <v>628</v>
      </c>
      <c r="X3113" t="s">
        <v>24</v>
      </c>
      <c r="Y3113" t="s">
        <v>629</v>
      </c>
      <c r="Z3113" t="s">
        <v>14</v>
      </c>
      <c r="AA3113" s="29">
        <v>-11</v>
      </c>
      <c r="AB3113">
        <v>0</v>
      </c>
      <c r="AC3113">
        <f t="shared" si="588"/>
        <v>2014</v>
      </c>
      <c r="AD3113">
        <f t="shared" si="589"/>
        <v>6</v>
      </c>
      <c r="AE3113">
        <f t="shared" si="590"/>
        <v>2014</v>
      </c>
      <c r="AF3113">
        <f t="shared" si="591"/>
        <v>1</v>
      </c>
      <c r="AG3113" t="str">
        <f>VLOOKUP(F3113,vlookup!$A$2:$E$660,2,0)</f>
        <v>Retained</v>
      </c>
      <c r="AH3113" t="str">
        <f>VLOOKUP(F3113,vlookup!$A$2:$E$660,3,0)</f>
        <v>Service Contract</v>
      </c>
      <c r="AI3113" t="str">
        <f>VLOOKUP(F3113,vlookup!$A$2:$E$660,4,0)</f>
        <v>Used Car Programs</v>
      </c>
      <c r="AJ3113" t="str">
        <f>VLOOKUP(F3113,vlookup!$A$2:$E$660,5,0)</f>
        <v>High Mileage</v>
      </c>
      <c r="AL3113">
        <f t="shared" si="592"/>
        <v>35</v>
      </c>
      <c r="AM3113">
        <f t="shared" si="593"/>
        <v>133</v>
      </c>
      <c r="AN3113" t="str">
        <f t="shared" si="594"/>
        <v/>
      </c>
      <c r="AO3113" t="str">
        <f t="shared" si="595"/>
        <v/>
      </c>
      <c r="AP3113" t="str">
        <f t="shared" si="596"/>
        <v/>
      </c>
      <c r="AQ3113" t="str">
        <f t="shared" si="597"/>
        <v/>
      </c>
      <c r="AR3113">
        <f t="shared" si="598"/>
        <v>-11</v>
      </c>
      <c r="AS3113" t="str">
        <f t="shared" si="599"/>
        <v>50188565A4-1</v>
      </c>
      <c r="AT3113" t="str">
        <f>IFERROR(IF(VLOOKUP(Y3113,vlookup!$I$2:$J$9,1,0)=Y3113,VLOOKUP(Y3113,vlookup!$I$2:$J$9,2,0),PROPER(Y3113)),PROPER(Y3113))</f>
        <v>Towing &amp; Roadside</v>
      </c>
      <c r="AU3113" t="str">
        <f>IFERROR(IF(B3113=VLOOKUP(B3113,vlookup!$L$2:$L$10,1,0),"Yes","No"),"No")</f>
        <v>No</v>
      </c>
    </row>
    <row r="3114" spans="1:47" ht="14.45" customHeight="1" x14ac:dyDescent="0.25">
      <c r="A3114" t="s">
        <v>2164</v>
      </c>
      <c r="B3114" s="31" t="s">
        <v>2165</v>
      </c>
      <c r="C3114">
        <v>1</v>
      </c>
      <c r="D3114">
        <v>1</v>
      </c>
      <c r="E3114" t="s">
        <v>382</v>
      </c>
      <c r="F3114" t="s">
        <v>238</v>
      </c>
      <c r="G3114" t="s">
        <v>633</v>
      </c>
      <c r="H3114" t="s">
        <v>636</v>
      </c>
      <c r="I3114">
        <v>105106</v>
      </c>
      <c r="J3114" s="19">
        <v>42308</v>
      </c>
      <c r="K3114" s="19">
        <v>42338</v>
      </c>
      <c r="L3114">
        <v>201511</v>
      </c>
      <c r="M3114" s="19">
        <v>42309</v>
      </c>
      <c r="N3114">
        <v>24616</v>
      </c>
      <c r="O3114" t="s">
        <v>1076</v>
      </c>
      <c r="P3114" t="s">
        <v>1116</v>
      </c>
      <c r="Q3114" t="s">
        <v>925</v>
      </c>
      <c r="R3114" t="s">
        <v>2166</v>
      </c>
      <c r="S3114" s="19">
        <v>42312</v>
      </c>
      <c r="T3114">
        <v>105106</v>
      </c>
      <c r="U3114" t="s">
        <v>357</v>
      </c>
      <c r="V3114" s="19">
        <v>42367</v>
      </c>
      <c r="W3114" t="s">
        <v>628</v>
      </c>
      <c r="X3114" t="s">
        <v>24</v>
      </c>
      <c r="Y3114" t="s">
        <v>629</v>
      </c>
      <c r="Z3114" t="s">
        <v>14</v>
      </c>
      <c r="AA3114" s="29">
        <v>-52.05</v>
      </c>
      <c r="AB3114">
        <v>0</v>
      </c>
      <c r="AC3114">
        <f t="shared" si="588"/>
        <v>2015</v>
      </c>
      <c r="AD3114">
        <f t="shared" si="589"/>
        <v>12</v>
      </c>
      <c r="AE3114">
        <f t="shared" si="590"/>
        <v>2015</v>
      </c>
      <c r="AF3114">
        <f t="shared" si="591"/>
        <v>10</v>
      </c>
      <c r="AG3114" t="str">
        <f>VLOOKUP(F3114,vlookup!$A$2:$E$660,2,0)</f>
        <v>Retained</v>
      </c>
      <c r="AH3114" t="str">
        <f>VLOOKUP(F3114,vlookup!$A$2:$E$660,3,0)</f>
        <v>Service Contract</v>
      </c>
      <c r="AI3114" t="str">
        <f>VLOOKUP(F3114,vlookup!$A$2:$E$660,4,0)</f>
        <v>Used Car Programs</v>
      </c>
      <c r="AJ3114" t="str">
        <f>VLOOKUP(F3114,vlookup!$A$2:$E$660,5,0)</f>
        <v>High Mileage</v>
      </c>
      <c r="AL3114">
        <f t="shared" si="592"/>
        <v>30</v>
      </c>
      <c r="AM3114">
        <f t="shared" si="593"/>
        <v>59</v>
      </c>
      <c r="AN3114" t="str">
        <f t="shared" si="594"/>
        <v/>
      </c>
      <c r="AO3114" t="str">
        <f t="shared" si="595"/>
        <v/>
      </c>
      <c r="AP3114">
        <f t="shared" si="596"/>
        <v>-52.05</v>
      </c>
      <c r="AQ3114" t="str">
        <f t="shared" si="597"/>
        <v/>
      </c>
      <c r="AR3114" t="str">
        <f t="shared" si="598"/>
        <v/>
      </c>
      <c r="AS3114" t="str">
        <f t="shared" si="599"/>
        <v>7R285843J5Y-1</v>
      </c>
      <c r="AT3114" t="str">
        <f>IFERROR(IF(VLOOKUP(Y3114,vlookup!$I$2:$J$9,1,0)=Y3114,VLOOKUP(Y3114,vlookup!$I$2:$J$9,2,0),PROPER(Y3114)),PROPER(Y3114))</f>
        <v>Towing &amp; Roadside</v>
      </c>
      <c r="AU3114" t="str">
        <f>IFERROR(IF(B3114=VLOOKUP(B3114,vlookup!$L$2:$L$10,1,0),"Yes","No"),"No")</f>
        <v>No</v>
      </c>
    </row>
    <row r="3115" spans="1:47" ht="14.45" customHeight="1" x14ac:dyDescent="0.25">
      <c r="A3115" t="s">
        <v>2167</v>
      </c>
      <c r="B3115" s="31" t="s">
        <v>2168</v>
      </c>
      <c r="C3115">
        <v>3</v>
      </c>
      <c r="D3115">
        <v>1</v>
      </c>
      <c r="E3115" t="s">
        <v>382</v>
      </c>
      <c r="F3115" t="s">
        <v>205</v>
      </c>
      <c r="G3115" t="s">
        <v>633</v>
      </c>
      <c r="H3115" t="s">
        <v>636</v>
      </c>
      <c r="I3115">
        <v>90606</v>
      </c>
      <c r="J3115" s="19">
        <v>42994</v>
      </c>
      <c r="K3115" s="19">
        <v>43039</v>
      </c>
      <c r="L3115">
        <v>201710</v>
      </c>
      <c r="M3115" s="19">
        <v>43009</v>
      </c>
      <c r="N3115">
        <v>24616</v>
      </c>
      <c r="O3115" t="s">
        <v>1076</v>
      </c>
      <c r="P3115" t="s">
        <v>1116</v>
      </c>
      <c r="Q3115" t="s">
        <v>925</v>
      </c>
      <c r="R3115" t="s">
        <v>2169</v>
      </c>
      <c r="S3115" s="19">
        <v>43327</v>
      </c>
      <c r="T3115">
        <v>90606</v>
      </c>
      <c r="U3115" t="s">
        <v>357</v>
      </c>
      <c r="V3115" s="19">
        <v>43370</v>
      </c>
      <c r="W3115" t="s">
        <v>628</v>
      </c>
      <c r="X3115" t="s">
        <v>24</v>
      </c>
      <c r="Y3115" t="s">
        <v>629</v>
      </c>
      <c r="Z3115" t="s">
        <v>14</v>
      </c>
      <c r="AA3115" s="29">
        <v>-105.37</v>
      </c>
      <c r="AB3115">
        <v>0</v>
      </c>
      <c r="AC3115">
        <f t="shared" si="588"/>
        <v>2018</v>
      </c>
      <c r="AD3115">
        <f t="shared" si="589"/>
        <v>9</v>
      </c>
      <c r="AE3115">
        <f t="shared" si="590"/>
        <v>2017</v>
      </c>
      <c r="AF3115">
        <f t="shared" si="591"/>
        <v>9</v>
      </c>
      <c r="AG3115" t="str">
        <f>VLOOKUP(F3115,vlookup!$A$2:$E$660,2,0)</f>
        <v>Retained</v>
      </c>
      <c r="AH3115" t="str">
        <f>VLOOKUP(F3115,vlookup!$A$2:$E$660,3,0)</f>
        <v>Service Contract</v>
      </c>
      <c r="AI3115" t="str">
        <f>VLOOKUP(F3115,vlookup!$A$2:$E$660,4,0)</f>
        <v>Used Car Programs</v>
      </c>
      <c r="AJ3115" t="str">
        <f>VLOOKUP(F3115,vlookup!$A$2:$E$660,5,0)</f>
        <v>High Mileage</v>
      </c>
      <c r="AL3115">
        <f t="shared" si="592"/>
        <v>45</v>
      </c>
      <c r="AM3115">
        <f t="shared" si="593"/>
        <v>371</v>
      </c>
      <c r="AN3115" t="str">
        <f t="shared" si="594"/>
        <v/>
      </c>
      <c r="AO3115" t="str">
        <f t="shared" si="595"/>
        <v/>
      </c>
      <c r="AP3115" t="str">
        <f t="shared" si="596"/>
        <v/>
      </c>
      <c r="AQ3115" t="str">
        <f t="shared" si="597"/>
        <v/>
      </c>
      <c r="AR3115">
        <f t="shared" si="598"/>
        <v>-105.37</v>
      </c>
      <c r="AS3115" t="str">
        <f t="shared" si="599"/>
        <v>7R397204I7-3</v>
      </c>
      <c r="AT3115" t="str">
        <f>IFERROR(IF(VLOOKUP(Y3115,vlookup!$I$2:$J$9,1,0)=Y3115,VLOOKUP(Y3115,vlookup!$I$2:$J$9,2,0),PROPER(Y3115)),PROPER(Y3115))</f>
        <v>Towing &amp; Roadside</v>
      </c>
      <c r="AU3115" t="str">
        <f>IFERROR(IF(B3115=VLOOKUP(B3115,vlookup!$L$2:$L$10,1,0),"Yes","No"),"No")</f>
        <v>No</v>
      </c>
    </row>
    <row r="3116" spans="1:47" ht="14.45" customHeight="1" x14ac:dyDescent="0.25">
      <c r="A3116" t="s">
        <v>2167</v>
      </c>
      <c r="B3116" s="31" t="s">
        <v>2168</v>
      </c>
      <c r="C3116">
        <v>4</v>
      </c>
      <c r="D3116">
        <v>1</v>
      </c>
      <c r="E3116" t="s">
        <v>382</v>
      </c>
      <c r="F3116" t="s">
        <v>205</v>
      </c>
      <c r="G3116" t="s">
        <v>633</v>
      </c>
      <c r="H3116" t="s">
        <v>636</v>
      </c>
      <c r="I3116">
        <v>90606</v>
      </c>
      <c r="J3116" s="19">
        <v>42994</v>
      </c>
      <c r="K3116" s="19">
        <v>43039</v>
      </c>
      <c r="L3116">
        <v>201710</v>
      </c>
      <c r="M3116" s="19">
        <v>43009</v>
      </c>
      <c r="N3116">
        <v>24616</v>
      </c>
      <c r="O3116" t="s">
        <v>1076</v>
      </c>
      <c r="P3116" t="s">
        <v>1116</v>
      </c>
      <c r="Q3116" t="s">
        <v>925</v>
      </c>
      <c r="R3116" t="s">
        <v>2170</v>
      </c>
      <c r="S3116" s="19">
        <v>43335</v>
      </c>
      <c r="T3116">
        <v>90606</v>
      </c>
      <c r="U3116" t="s">
        <v>357</v>
      </c>
      <c r="V3116" s="19">
        <v>43370</v>
      </c>
      <c r="W3116" t="s">
        <v>628</v>
      </c>
      <c r="X3116" t="s">
        <v>24</v>
      </c>
      <c r="Y3116" t="s">
        <v>629</v>
      </c>
      <c r="Z3116" t="s">
        <v>14</v>
      </c>
      <c r="AA3116" s="29">
        <v>-120</v>
      </c>
      <c r="AB3116">
        <v>0</v>
      </c>
      <c r="AC3116">
        <f t="shared" si="588"/>
        <v>2018</v>
      </c>
      <c r="AD3116">
        <f t="shared" si="589"/>
        <v>9</v>
      </c>
      <c r="AE3116">
        <f t="shared" si="590"/>
        <v>2017</v>
      </c>
      <c r="AF3116">
        <f t="shared" si="591"/>
        <v>9</v>
      </c>
      <c r="AG3116" t="str">
        <f>VLOOKUP(F3116,vlookup!$A$2:$E$660,2,0)</f>
        <v>Retained</v>
      </c>
      <c r="AH3116" t="str">
        <f>VLOOKUP(F3116,vlookup!$A$2:$E$660,3,0)</f>
        <v>Service Contract</v>
      </c>
      <c r="AI3116" t="str">
        <f>VLOOKUP(F3116,vlookup!$A$2:$E$660,4,0)</f>
        <v>Used Car Programs</v>
      </c>
      <c r="AJ3116" t="str">
        <f>VLOOKUP(F3116,vlookup!$A$2:$E$660,5,0)</f>
        <v>High Mileage</v>
      </c>
      <c r="AL3116">
        <f t="shared" si="592"/>
        <v>45</v>
      </c>
      <c r="AM3116">
        <f t="shared" si="593"/>
        <v>371</v>
      </c>
      <c r="AN3116" t="str">
        <f t="shared" si="594"/>
        <v/>
      </c>
      <c r="AO3116" t="str">
        <f t="shared" si="595"/>
        <v/>
      </c>
      <c r="AP3116" t="str">
        <f t="shared" si="596"/>
        <v/>
      </c>
      <c r="AQ3116" t="str">
        <f t="shared" si="597"/>
        <v/>
      </c>
      <c r="AR3116">
        <f t="shared" si="598"/>
        <v>-120</v>
      </c>
      <c r="AS3116" t="str">
        <f t="shared" si="599"/>
        <v>7R397204I7-4</v>
      </c>
      <c r="AT3116" t="str">
        <f>IFERROR(IF(VLOOKUP(Y3116,vlookup!$I$2:$J$9,1,0)=Y3116,VLOOKUP(Y3116,vlookup!$I$2:$J$9,2,0),PROPER(Y3116)),PROPER(Y3116))</f>
        <v>Towing &amp; Roadside</v>
      </c>
      <c r="AU3116" t="str">
        <f>IFERROR(IF(B3116=VLOOKUP(B3116,vlookup!$L$2:$L$10,1,0),"Yes","No"),"No")</f>
        <v>No</v>
      </c>
    </row>
    <row r="3117" spans="1:47" ht="14.45" customHeight="1" x14ac:dyDescent="0.25">
      <c r="A3117" t="s">
        <v>3480</v>
      </c>
      <c r="B3117" s="31" t="s">
        <v>3481</v>
      </c>
      <c r="C3117">
        <v>1</v>
      </c>
      <c r="D3117">
        <v>1</v>
      </c>
      <c r="E3117" t="s">
        <v>571</v>
      </c>
      <c r="F3117" t="s">
        <v>205</v>
      </c>
      <c r="G3117" t="s">
        <v>934</v>
      </c>
      <c r="H3117" t="s">
        <v>935</v>
      </c>
      <c r="I3117">
        <v>107834</v>
      </c>
      <c r="J3117" s="19">
        <v>42278</v>
      </c>
      <c r="K3117" s="19">
        <v>42326</v>
      </c>
      <c r="L3117">
        <v>201511</v>
      </c>
      <c r="M3117" s="19">
        <v>42309</v>
      </c>
      <c r="N3117">
        <v>24616</v>
      </c>
      <c r="O3117" t="s">
        <v>1076</v>
      </c>
      <c r="P3117" t="s">
        <v>3482</v>
      </c>
      <c r="Q3117" t="s">
        <v>924</v>
      </c>
      <c r="R3117">
        <v>183836</v>
      </c>
      <c r="S3117" s="19">
        <v>42383</v>
      </c>
      <c r="T3117">
        <v>110000</v>
      </c>
      <c r="U3117" t="s">
        <v>357</v>
      </c>
      <c r="V3117" s="19">
        <v>42390</v>
      </c>
      <c r="W3117" t="s">
        <v>628</v>
      </c>
      <c r="X3117" t="s">
        <v>24</v>
      </c>
      <c r="Y3117" t="s">
        <v>629</v>
      </c>
      <c r="Z3117" t="s">
        <v>14</v>
      </c>
      <c r="AA3117" s="29">
        <v>-100</v>
      </c>
      <c r="AB3117">
        <v>0</v>
      </c>
      <c r="AC3117">
        <f t="shared" si="588"/>
        <v>2016</v>
      </c>
      <c r="AD3117">
        <f t="shared" si="589"/>
        <v>1</v>
      </c>
      <c r="AE3117">
        <f t="shared" si="590"/>
        <v>2015</v>
      </c>
      <c r="AF3117">
        <f t="shared" si="591"/>
        <v>10</v>
      </c>
      <c r="AG3117" t="str">
        <f>VLOOKUP(F3117,vlookup!$A$2:$E$660,2,0)</f>
        <v>Retained</v>
      </c>
      <c r="AH3117" t="str">
        <f>VLOOKUP(F3117,vlookup!$A$2:$E$660,3,0)</f>
        <v>Service Contract</v>
      </c>
      <c r="AI3117" t="str">
        <f>VLOOKUP(F3117,vlookup!$A$2:$E$660,4,0)</f>
        <v>Used Car Programs</v>
      </c>
      <c r="AJ3117" t="str">
        <f>VLOOKUP(F3117,vlookup!$A$2:$E$660,5,0)</f>
        <v>High Mileage</v>
      </c>
      <c r="AL3117">
        <f t="shared" si="592"/>
        <v>47</v>
      </c>
      <c r="AM3117">
        <f t="shared" si="593"/>
        <v>110</v>
      </c>
      <c r="AN3117">
        <f t="shared" si="594"/>
        <v>2166</v>
      </c>
      <c r="AO3117" t="str">
        <f t="shared" si="595"/>
        <v/>
      </c>
      <c r="AP3117" t="str">
        <f t="shared" si="596"/>
        <v/>
      </c>
      <c r="AQ3117" t="str">
        <f t="shared" si="597"/>
        <v/>
      </c>
      <c r="AR3117">
        <f t="shared" si="598"/>
        <v>-100</v>
      </c>
      <c r="AS3117" t="str">
        <f t="shared" si="599"/>
        <v>9A109808J5-1</v>
      </c>
      <c r="AT3117" t="str">
        <f>IFERROR(IF(VLOOKUP(Y3117,vlookup!$I$2:$J$9,1,0)=Y3117,VLOOKUP(Y3117,vlookup!$I$2:$J$9,2,0),PROPER(Y3117)),PROPER(Y3117))</f>
        <v>Towing &amp; Roadside</v>
      </c>
      <c r="AU3117" t="str">
        <f>IFERROR(IF(B3117=VLOOKUP(B3117,vlookup!$L$2:$L$10,1,0),"Yes","No"),"No")</f>
        <v>No</v>
      </c>
    </row>
    <row r="3118" spans="1:47" ht="14.45" customHeight="1" x14ac:dyDescent="0.25">
      <c r="A3118" t="s">
        <v>2171</v>
      </c>
      <c r="B3118" s="31" t="s">
        <v>2172</v>
      </c>
      <c r="C3118">
        <v>1</v>
      </c>
      <c r="D3118">
        <v>1</v>
      </c>
      <c r="E3118" t="s">
        <v>571</v>
      </c>
      <c r="F3118" t="s">
        <v>464</v>
      </c>
      <c r="G3118" t="s">
        <v>934</v>
      </c>
      <c r="H3118" t="s">
        <v>935</v>
      </c>
      <c r="I3118">
        <v>115220</v>
      </c>
      <c r="J3118" s="19">
        <v>44540</v>
      </c>
      <c r="K3118" s="19">
        <v>44594</v>
      </c>
      <c r="L3118">
        <v>202201</v>
      </c>
      <c r="M3118" s="19">
        <v>44562</v>
      </c>
      <c r="N3118">
        <v>24617</v>
      </c>
      <c r="O3118" t="s">
        <v>1070</v>
      </c>
      <c r="P3118" t="s">
        <v>595</v>
      </c>
      <c r="Q3118" t="s">
        <v>378</v>
      </c>
      <c r="R3118">
        <v>934927524</v>
      </c>
      <c r="S3118" s="19">
        <v>44595</v>
      </c>
      <c r="T3118">
        <v>150000</v>
      </c>
      <c r="U3118" t="s">
        <v>357</v>
      </c>
      <c r="V3118" s="19">
        <v>44665</v>
      </c>
      <c r="W3118" t="s">
        <v>628</v>
      </c>
      <c r="X3118" t="s">
        <v>24</v>
      </c>
      <c r="Y3118" t="s">
        <v>629</v>
      </c>
      <c r="Z3118" t="s">
        <v>14</v>
      </c>
      <c r="AA3118" s="29">
        <v>-144.34</v>
      </c>
      <c r="AB3118">
        <v>0</v>
      </c>
      <c r="AC3118">
        <f t="shared" si="588"/>
        <v>2022</v>
      </c>
      <c r="AD3118">
        <f t="shared" si="589"/>
        <v>4</v>
      </c>
      <c r="AE3118">
        <f t="shared" si="590"/>
        <v>2021</v>
      </c>
      <c r="AF3118">
        <f t="shared" si="591"/>
        <v>12</v>
      </c>
      <c r="AG3118" t="str">
        <f>VLOOKUP(F3118,vlookup!$A$2:$E$660,2,0)</f>
        <v>Retained</v>
      </c>
      <c r="AH3118" t="str">
        <f>VLOOKUP(F3118,vlookup!$A$2:$E$660,3,0)</f>
        <v>Service Contract</v>
      </c>
      <c r="AI3118" t="str">
        <f>VLOOKUP(F3118,vlookup!$A$2:$E$660,4,0)</f>
        <v>Used Car Programs</v>
      </c>
      <c r="AJ3118" t="str">
        <f>VLOOKUP(F3118,vlookup!$A$2:$E$660,5,0)</f>
        <v>High Mileage</v>
      </c>
      <c r="AL3118">
        <f t="shared" si="592"/>
        <v>52</v>
      </c>
      <c r="AM3118">
        <f t="shared" si="593"/>
        <v>124</v>
      </c>
      <c r="AN3118">
        <f t="shared" si="594"/>
        <v>34780</v>
      </c>
      <c r="AO3118" t="str">
        <f t="shared" si="595"/>
        <v/>
      </c>
      <c r="AP3118" t="str">
        <f t="shared" si="596"/>
        <v/>
      </c>
      <c r="AQ3118" t="str">
        <f t="shared" si="597"/>
        <v/>
      </c>
      <c r="AR3118">
        <f t="shared" si="598"/>
        <v>-144.34</v>
      </c>
      <c r="AS3118" t="str">
        <f t="shared" si="599"/>
        <v>ZAGCA028247L21-1</v>
      </c>
      <c r="AT3118" t="str">
        <f>IFERROR(IF(VLOOKUP(Y3118,vlookup!$I$2:$J$9,1,0)=Y3118,VLOOKUP(Y3118,vlookup!$I$2:$J$9,2,0),PROPER(Y3118)),PROPER(Y3118))</f>
        <v>Towing &amp; Roadside</v>
      </c>
      <c r="AU3118" t="str">
        <f>IFERROR(IF(B3118=VLOOKUP(B3118,vlookup!$L$2:$L$10,1,0),"Yes","No"),"No")</f>
        <v>No</v>
      </c>
    </row>
    <row r="3119" spans="1:47" ht="14.45" customHeight="1" x14ac:dyDescent="0.25">
      <c r="A3119" t="s">
        <v>2171</v>
      </c>
      <c r="B3119" s="31" t="s">
        <v>2172</v>
      </c>
      <c r="C3119">
        <v>1</v>
      </c>
      <c r="D3119">
        <v>2</v>
      </c>
      <c r="E3119" t="s">
        <v>571</v>
      </c>
      <c r="F3119" t="s">
        <v>464</v>
      </c>
      <c r="G3119" t="s">
        <v>934</v>
      </c>
      <c r="H3119" t="s">
        <v>935</v>
      </c>
      <c r="I3119">
        <v>115220</v>
      </c>
      <c r="J3119" s="19">
        <v>44540</v>
      </c>
      <c r="K3119" s="19">
        <v>44594</v>
      </c>
      <c r="L3119">
        <v>202201</v>
      </c>
      <c r="M3119" s="19">
        <v>44562</v>
      </c>
      <c r="N3119">
        <v>24617</v>
      </c>
      <c r="O3119" t="s">
        <v>1070</v>
      </c>
      <c r="P3119" t="s">
        <v>595</v>
      </c>
      <c r="Q3119" t="s">
        <v>378</v>
      </c>
      <c r="R3119">
        <v>784724847</v>
      </c>
      <c r="S3119" s="19">
        <v>44595</v>
      </c>
      <c r="T3119">
        <v>150000</v>
      </c>
      <c r="U3119" t="s">
        <v>357</v>
      </c>
      <c r="V3119" s="19">
        <v>44789</v>
      </c>
      <c r="W3119" t="s">
        <v>628</v>
      </c>
      <c r="X3119" t="s">
        <v>24</v>
      </c>
      <c r="Y3119" t="s">
        <v>629</v>
      </c>
      <c r="Z3119" t="s">
        <v>14</v>
      </c>
      <c r="AA3119" s="29">
        <v>-34</v>
      </c>
      <c r="AB3119">
        <v>0</v>
      </c>
      <c r="AC3119">
        <f t="shared" si="588"/>
        <v>2022</v>
      </c>
      <c r="AD3119">
        <f t="shared" si="589"/>
        <v>8</v>
      </c>
      <c r="AE3119">
        <f t="shared" si="590"/>
        <v>2021</v>
      </c>
      <c r="AF3119">
        <f t="shared" si="591"/>
        <v>12</v>
      </c>
      <c r="AG3119" t="str">
        <f>VLOOKUP(F3119,vlookup!$A$2:$E$660,2,0)</f>
        <v>Retained</v>
      </c>
      <c r="AH3119" t="str">
        <f>VLOOKUP(F3119,vlookup!$A$2:$E$660,3,0)</f>
        <v>Service Contract</v>
      </c>
      <c r="AI3119" t="str">
        <f>VLOOKUP(F3119,vlookup!$A$2:$E$660,4,0)</f>
        <v>Used Car Programs</v>
      </c>
      <c r="AJ3119" t="str">
        <f>VLOOKUP(F3119,vlookup!$A$2:$E$660,5,0)</f>
        <v>High Mileage</v>
      </c>
      <c r="AL3119">
        <f t="shared" si="592"/>
        <v>52</v>
      </c>
      <c r="AM3119">
        <f t="shared" si="593"/>
        <v>246</v>
      </c>
      <c r="AN3119">
        <f t="shared" si="594"/>
        <v>34780</v>
      </c>
      <c r="AO3119" t="str">
        <f t="shared" si="595"/>
        <v/>
      </c>
      <c r="AP3119" t="str">
        <f t="shared" si="596"/>
        <v/>
      </c>
      <c r="AQ3119" t="str">
        <f t="shared" si="597"/>
        <v/>
      </c>
      <c r="AR3119">
        <f t="shared" si="598"/>
        <v>-34</v>
      </c>
      <c r="AS3119" t="str">
        <f t="shared" si="599"/>
        <v>ZAGCA028247L21-1</v>
      </c>
      <c r="AT3119" t="str">
        <f>IFERROR(IF(VLOOKUP(Y3119,vlookup!$I$2:$J$9,1,0)=Y3119,VLOOKUP(Y3119,vlookup!$I$2:$J$9,2,0),PROPER(Y3119)),PROPER(Y3119))</f>
        <v>Towing &amp; Roadside</v>
      </c>
      <c r="AU3119" t="str">
        <f>IFERROR(IF(B3119=VLOOKUP(B3119,vlookup!$L$2:$L$10,1,0),"Yes","No"),"No")</f>
        <v>No</v>
      </c>
    </row>
    <row r="3120" spans="1:47" ht="14.45" customHeight="1" x14ac:dyDescent="0.25">
      <c r="A3120" t="s">
        <v>1124</v>
      </c>
      <c r="B3120" s="31" t="s">
        <v>1125</v>
      </c>
      <c r="C3120">
        <v>1</v>
      </c>
      <c r="D3120">
        <v>4</v>
      </c>
      <c r="E3120" t="s">
        <v>382</v>
      </c>
      <c r="F3120" t="s">
        <v>238</v>
      </c>
      <c r="G3120" t="s">
        <v>934</v>
      </c>
      <c r="H3120" t="s">
        <v>1126</v>
      </c>
      <c r="I3120">
        <v>195043</v>
      </c>
      <c r="J3120" s="19">
        <v>43867</v>
      </c>
      <c r="K3120" s="19">
        <v>43959</v>
      </c>
      <c r="L3120">
        <v>202005</v>
      </c>
      <c r="M3120" s="19">
        <v>43952</v>
      </c>
      <c r="N3120">
        <v>24616</v>
      </c>
      <c r="O3120" t="s">
        <v>1076</v>
      </c>
      <c r="P3120" t="s">
        <v>595</v>
      </c>
      <c r="Q3120" t="s">
        <v>378</v>
      </c>
      <c r="R3120">
        <v>371060575</v>
      </c>
      <c r="S3120" s="19">
        <v>44055</v>
      </c>
      <c r="T3120">
        <v>201139</v>
      </c>
      <c r="U3120" t="s">
        <v>356</v>
      </c>
      <c r="V3120" s="19">
        <v>44165</v>
      </c>
      <c r="W3120" t="s">
        <v>628</v>
      </c>
      <c r="X3120" t="s">
        <v>24</v>
      </c>
      <c r="Y3120" t="s">
        <v>629</v>
      </c>
      <c r="Z3120" t="s">
        <v>14</v>
      </c>
      <c r="AA3120" s="29">
        <v>-55.15</v>
      </c>
      <c r="AB3120">
        <v>0</v>
      </c>
      <c r="AC3120">
        <f t="shared" si="588"/>
        <v>2020</v>
      </c>
      <c r="AD3120">
        <f t="shared" si="589"/>
        <v>11</v>
      </c>
      <c r="AE3120">
        <f t="shared" si="590"/>
        <v>2020</v>
      </c>
      <c r="AF3120">
        <f t="shared" si="591"/>
        <v>2</v>
      </c>
      <c r="AG3120" t="str">
        <f>VLOOKUP(F3120,vlookup!$A$2:$E$660,2,0)</f>
        <v>Retained</v>
      </c>
      <c r="AH3120" t="str">
        <f>VLOOKUP(F3120,vlookup!$A$2:$E$660,3,0)</f>
        <v>Service Contract</v>
      </c>
      <c r="AI3120" t="str">
        <f>VLOOKUP(F3120,vlookup!$A$2:$E$660,4,0)</f>
        <v>Used Car Programs</v>
      </c>
      <c r="AJ3120" t="str">
        <f>VLOOKUP(F3120,vlookup!$A$2:$E$660,5,0)</f>
        <v>High Mileage</v>
      </c>
      <c r="AL3120">
        <f t="shared" si="592"/>
        <v>92</v>
      </c>
      <c r="AM3120">
        <f t="shared" si="593"/>
        <v>294</v>
      </c>
      <c r="AN3120">
        <f t="shared" si="594"/>
        <v>6096</v>
      </c>
      <c r="AO3120" t="str">
        <f t="shared" si="595"/>
        <v/>
      </c>
      <c r="AP3120" t="str">
        <f t="shared" si="596"/>
        <v/>
      </c>
      <c r="AQ3120" t="str">
        <f t="shared" si="597"/>
        <v/>
      </c>
      <c r="AR3120">
        <f t="shared" si="598"/>
        <v>-55.15</v>
      </c>
      <c r="AS3120" t="str">
        <f t="shared" si="599"/>
        <v>5L004983B0Y-1</v>
      </c>
      <c r="AT3120" t="str">
        <f>IFERROR(IF(VLOOKUP(Y3120,vlookup!$I$2:$J$9,1,0)=Y3120,VLOOKUP(Y3120,vlookup!$I$2:$J$9,2,0),PROPER(Y3120)),PROPER(Y3120))</f>
        <v>Towing &amp; Roadside</v>
      </c>
      <c r="AU3120" t="str">
        <f>IFERROR(IF(B3120=VLOOKUP(B3120,vlookup!$L$2:$L$10,1,0),"Yes","No"),"No")</f>
        <v>No</v>
      </c>
    </row>
    <row r="3121" spans="1:47" ht="14.45" customHeight="1" x14ac:dyDescent="0.25">
      <c r="A3121" t="s">
        <v>1124</v>
      </c>
      <c r="B3121" s="31" t="s">
        <v>1125</v>
      </c>
      <c r="C3121">
        <v>2</v>
      </c>
      <c r="D3121">
        <v>2</v>
      </c>
      <c r="E3121" t="s">
        <v>382</v>
      </c>
      <c r="F3121" t="s">
        <v>238</v>
      </c>
      <c r="G3121" t="s">
        <v>934</v>
      </c>
      <c r="H3121" t="s">
        <v>1126</v>
      </c>
      <c r="I3121">
        <v>195043</v>
      </c>
      <c r="J3121" s="19">
        <v>43867</v>
      </c>
      <c r="K3121" s="19">
        <v>43959</v>
      </c>
      <c r="L3121">
        <v>202005</v>
      </c>
      <c r="M3121" s="19">
        <v>43952</v>
      </c>
      <c r="N3121">
        <v>24616</v>
      </c>
      <c r="O3121" t="s">
        <v>1076</v>
      </c>
      <c r="P3121" t="s">
        <v>595</v>
      </c>
      <c r="Q3121" t="s">
        <v>378</v>
      </c>
      <c r="R3121">
        <v>568408089</v>
      </c>
      <c r="S3121" s="19">
        <v>44353</v>
      </c>
      <c r="T3121">
        <v>211949</v>
      </c>
      <c r="U3121" t="s">
        <v>356</v>
      </c>
      <c r="V3121" s="19">
        <v>44433</v>
      </c>
      <c r="W3121" t="s">
        <v>628</v>
      </c>
      <c r="X3121" t="s">
        <v>24</v>
      </c>
      <c r="Y3121" t="s">
        <v>629</v>
      </c>
      <c r="Z3121" t="s">
        <v>14</v>
      </c>
      <c r="AA3121" s="29">
        <v>-125.92</v>
      </c>
      <c r="AB3121">
        <v>0</v>
      </c>
      <c r="AC3121">
        <f t="shared" si="588"/>
        <v>2021</v>
      </c>
      <c r="AD3121">
        <f t="shared" si="589"/>
        <v>8</v>
      </c>
      <c r="AE3121">
        <f t="shared" si="590"/>
        <v>2020</v>
      </c>
      <c r="AF3121">
        <f t="shared" si="591"/>
        <v>2</v>
      </c>
      <c r="AG3121" t="str">
        <f>VLOOKUP(F3121,vlookup!$A$2:$E$660,2,0)</f>
        <v>Retained</v>
      </c>
      <c r="AH3121" t="str">
        <f>VLOOKUP(F3121,vlookup!$A$2:$E$660,3,0)</f>
        <v>Service Contract</v>
      </c>
      <c r="AI3121" t="str">
        <f>VLOOKUP(F3121,vlookup!$A$2:$E$660,4,0)</f>
        <v>Used Car Programs</v>
      </c>
      <c r="AJ3121" t="str">
        <f>VLOOKUP(F3121,vlookup!$A$2:$E$660,5,0)</f>
        <v>High Mileage</v>
      </c>
      <c r="AL3121">
        <f t="shared" si="592"/>
        <v>92</v>
      </c>
      <c r="AM3121">
        <f t="shared" si="593"/>
        <v>559</v>
      </c>
      <c r="AN3121">
        <f t="shared" si="594"/>
        <v>16906</v>
      </c>
      <c r="AO3121" t="str">
        <f t="shared" si="595"/>
        <v/>
      </c>
      <c r="AP3121" t="str">
        <f t="shared" si="596"/>
        <v/>
      </c>
      <c r="AQ3121" t="str">
        <f t="shared" si="597"/>
        <v/>
      </c>
      <c r="AR3121">
        <f t="shared" si="598"/>
        <v>-125.92</v>
      </c>
      <c r="AS3121" t="str">
        <f t="shared" si="599"/>
        <v>5L004983B0Y-2</v>
      </c>
      <c r="AT3121" t="str">
        <f>IFERROR(IF(VLOOKUP(Y3121,vlookup!$I$2:$J$9,1,0)=Y3121,VLOOKUP(Y3121,vlookup!$I$2:$J$9,2,0),PROPER(Y3121)),PROPER(Y3121))</f>
        <v>Towing &amp; Roadside</v>
      </c>
      <c r="AU3121" t="str">
        <f>IFERROR(IF(B3121=VLOOKUP(B3121,vlookup!$L$2:$L$10,1,0),"Yes","No"),"No")</f>
        <v>No</v>
      </c>
    </row>
    <row r="3122" spans="1:47" ht="14.45" customHeight="1" x14ac:dyDescent="0.25">
      <c r="A3122" t="s">
        <v>1124</v>
      </c>
      <c r="B3122" s="31" t="s">
        <v>1125</v>
      </c>
      <c r="C3122">
        <v>2</v>
      </c>
      <c r="D3122">
        <v>3</v>
      </c>
      <c r="E3122" t="s">
        <v>382</v>
      </c>
      <c r="F3122" t="s">
        <v>238</v>
      </c>
      <c r="G3122" t="s">
        <v>934</v>
      </c>
      <c r="H3122" t="s">
        <v>1126</v>
      </c>
      <c r="I3122">
        <v>195043</v>
      </c>
      <c r="J3122" s="19">
        <v>43867</v>
      </c>
      <c r="K3122" s="19">
        <v>43959</v>
      </c>
      <c r="L3122">
        <v>202005</v>
      </c>
      <c r="M3122" s="19">
        <v>43952</v>
      </c>
      <c r="N3122">
        <v>24616</v>
      </c>
      <c r="O3122" t="s">
        <v>1076</v>
      </c>
      <c r="P3122" t="s">
        <v>595</v>
      </c>
      <c r="Q3122" t="s">
        <v>378</v>
      </c>
      <c r="R3122">
        <v>508416221</v>
      </c>
      <c r="S3122" s="19">
        <v>44394</v>
      </c>
      <c r="T3122">
        <v>120000</v>
      </c>
      <c r="U3122" t="s">
        <v>356</v>
      </c>
      <c r="V3122" s="19">
        <v>44463</v>
      </c>
      <c r="W3122" t="s">
        <v>628</v>
      </c>
      <c r="X3122" t="s">
        <v>24</v>
      </c>
      <c r="Y3122" t="s">
        <v>629</v>
      </c>
      <c r="Z3122" t="s">
        <v>14</v>
      </c>
      <c r="AA3122" s="29">
        <v>-64.930000000000007</v>
      </c>
      <c r="AB3122">
        <v>0</v>
      </c>
      <c r="AC3122">
        <f t="shared" si="588"/>
        <v>2021</v>
      </c>
      <c r="AD3122">
        <f t="shared" si="589"/>
        <v>9</v>
      </c>
      <c r="AE3122">
        <f t="shared" si="590"/>
        <v>2020</v>
      </c>
      <c r="AF3122">
        <f t="shared" si="591"/>
        <v>2</v>
      </c>
      <c r="AG3122" t="str">
        <f>VLOOKUP(F3122,vlookup!$A$2:$E$660,2,0)</f>
        <v>Retained</v>
      </c>
      <c r="AH3122" t="str">
        <f>VLOOKUP(F3122,vlookup!$A$2:$E$660,3,0)</f>
        <v>Service Contract</v>
      </c>
      <c r="AI3122" t="str">
        <f>VLOOKUP(F3122,vlookup!$A$2:$E$660,4,0)</f>
        <v>Used Car Programs</v>
      </c>
      <c r="AJ3122" t="str">
        <f>VLOOKUP(F3122,vlookup!$A$2:$E$660,5,0)</f>
        <v>High Mileage</v>
      </c>
      <c r="AL3122">
        <f t="shared" si="592"/>
        <v>92</v>
      </c>
      <c r="AM3122">
        <f t="shared" si="593"/>
        <v>588</v>
      </c>
      <c r="AN3122" t="str">
        <f t="shared" si="594"/>
        <v/>
      </c>
      <c r="AO3122" t="str">
        <f t="shared" si="595"/>
        <v/>
      </c>
      <c r="AP3122" t="str">
        <f t="shared" si="596"/>
        <v/>
      </c>
      <c r="AQ3122" t="str">
        <f t="shared" si="597"/>
        <v/>
      </c>
      <c r="AR3122">
        <f t="shared" si="598"/>
        <v>-64.930000000000007</v>
      </c>
      <c r="AS3122" t="str">
        <f t="shared" si="599"/>
        <v>5L004983B0Y-2</v>
      </c>
      <c r="AT3122" t="str">
        <f>IFERROR(IF(VLOOKUP(Y3122,vlookup!$I$2:$J$9,1,0)=Y3122,VLOOKUP(Y3122,vlookup!$I$2:$J$9,2,0),PROPER(Y3122)),PROPER(Y3122))</f>
        <v>Towing &amp; Roadside</v>
      </c>
      <c r="AU3122" t="str">
        <f>IFERROR(IF(B3122=VLOOKUP(B3122,vlookup!$L$2:$L$10,1,0),"Yes","No"),"No")</f>
        <v>No</v>
      </c>
    </row>
    <row r="3123" spans="1:47" ht="14.45" customHeight="1" x14ac:dyDescent="0.25">
      <c r="A3123" t="s">
        <v>1124</v>
      </c>
      <c r="B3123" s="31" t="s">
        <v>1125</v>
      </c>
      <c r="C3123">
        <v>2</v>
      </c>
      <c r="D3123">
        <v>4</v>
      </c>
      <c r="E3123" t="s">
        <v>382</v>
      </c>
      <c r="F3123" t="s">
        <v>238</v>
      </c>
      <c r="G3123" t="s">
        <v>934</v>
      </c>
      <c r="H3123" t="s">
        <v>1126</v>
      </c>
      <c r="I3123">
        <v>195043</v>
      </c>
      <c r="J3123" s="19">
        <v>43867</v>
      </c>
      <c r="K3123" s="19">
        <v>43959</v>
      </c>
      <c r="L3123">
        <v>202005</v>
      </c>
      <c r="M3123" s="19">
        <v>43952</v>
      </c>
      <c r="N3123">
        <v>24616</v>
      </c>
      <c r="O3123" t="s">
        <v>1076</v>
      </c>
      <c r="P3123" t="s">
        <v>595</v>
      </c>
      <c r="Q3123" t="s">
        <v>378</v>
      </c>
      <c r="R3123">
        <v>978030767</v>
      </c>
      <c r="S3123" s="19">
        <v>44396</v>
      </c>
      <c r="T3123">
        <v>200000</v>
      </c>
      <c r="U3123" t="s">
        <v>356</v>
      </c>
      <c r="V3123" s="19">
        <v>44463</v>
      </c>
      <c r="W3123" t="s">
        <v>628</v>
      </c>
      <c r="X3123" t="s">
        <v>24</v>
      </c>
      <c r="Y3123" t="s">
        <v>629</v>
      </c>
      <c r="Z3123" t="s">
        <v>14</v>
      </c>
      <c r="AA3123" s="29">
        <v>-64.930000000000007</v>
      </c>
      <c r="AB3123">
        <v>0</v>
      </c>
      <c r="AC3123">
        <f t="shared" si="588"/>
        <v>2021</v>
      </c>
      <c r="AD3123">
        <f t="shared" si="589"/>
        <v>9</v>
      </c>
      <c r="AE3123">
        <f t="shared" si="590"/>
        <v>2020</v>
      </c>
      <c r="AF3123">
        <f t="shared" si="591"/>
        <v>2</v>
      </c>
      <c r="AG3123" t="str">
        <f>VLOOKUP(F3123,vlookup!$A$2:$E$660,2,0)</f>
        <v>Retained</v>
      </c>
      <c r="AH3123" t="str">
        <f>VLOOKUP(F3123,vlookup!$A$2:$E$660,3,0)</f>
        <v>Service Contract</v>
      </c>
      <c r="AI3123" t="str">
        <f>VLOOKUP(F3123,vlookup!$A$2:$E$660,4,0)</f>
        <v>Used Car Programs</v>
      </c>
      <c r="AJ3123" t="str">
        <f>VLOOKUP(F3123,vlookup!$A$2:$E$660,5,0)</f>
        <v>High Mileage</v>
      </c>
      <c r="AL3123">
        <f t="shared" si="592"/>
        <v>92</v>
      </c>
      <c r="AM3123">
        <f t="shared" si="593"/>
        <v>588</v>
      </c>
      <c r="AN3123">
        <f t="shared" si="594"/>
        <v>4957</v>
      </c>
      <c r="AO3123" t="str">
        <f t="shared" si="595"/>
        <v/>
      </c>
      <c r="AP3123" t="str">
        <f t="shared" si="596"/>
        <v/>
      </c>
      <c r="AQ3123" t="str">
        <f t="shared" si="597"/>
        <v/>
      </c>
      <c r="AR3123">
        <f t="shared" si="598"/>
        <v>-64.930000000000007</v>
      </c>
      <c r="AS3123" t="str">
        <f t="shared" si="599"/>
        <v>5L004983B0Y-2</v>
      </c>
      <c r="AT3123" t="str">
        <f>IFERROR(IF(VLOOKUP(Y3123,vlookup!$I$2:$J$9,1,0)=Y3123,VLOOKUP(Y3123,vlookup!$I$2:$J$9,2,0),PROPER(Y3123)),PROPER(Y3123))</f>
        <v>Towing &amp; Roadside</v>
      </c>
      <c r="AU3123" t="str">
        <f>IFERROR(IF(B3123=VLOOKUP(B3123,vlookup!$L$2:$L$10,1,0),"Yes","No"),"No")</f>
        <v>No</v>
      </c>
    </row>
    <row r="3124" spans="1:47" ht="14.45" customHeight="1" x14ac:dyDescent="0.25">
      <c r="A3124" t="s">
        <v>2173</v>
      </c>
      <c r="B3124" s="31" t="s">
        <v>2174</v>
      </c>
      <c r="C3124">
        <v>2</v>
      </c>
      <c r="D3124">
        <v>1</v>
      </c>
      <c r="E3124" t="s">
        <v>382</v>
      </c>
      <c r="F3124" t="s">
        <v>60</v>
      </c>
      <c r="G3124" t="s">
        <v>1086</v>
      </c>
      <c r="H3124" t="s">
        <v>3744</v>
      </c>
      <c r="I3124">
        <v>161544</v>
      </c>
      <c r="J3124" s="19">
        <v>41328</v>
      </c>
      <c r="K3124" s="19">
        <v>41361</v>
      </c>
      <c r="L3124">
        <v>201303</v>
      </c>
      <c r="M3124" s="19">
        <v>41334</v>
      </c>
      <c r="N3124">
        <v>24616</v>
      </c>
      <c r="O3124" t="s">
        <v>1076</v>
      </c>
      <c r="P3124" t="s">
        <v>1116</v>
      </c>
      <c r="Q3124" t="s">
        <v>925</v>
      </c>
      <c r="R3124" t="s">
        <v>2175</v>
      </c>
      <c r="S3124" s="19">
        <v>41464</v>
      </c>
      <c r="T3124">
        <v>161544</v>
      </c>
      <c r="U3124" t="s">
        <v>357</v>
      </c>
      <c r="V3124" s="19">
        <v>41541</v>
      </c>
      <c r="W3124" t="s">
        <v>628</v>
      </c>
      <c r="X3124" t="s">
        <v>24</v>
      </c>
      <c r="Y3124" t="s">
        <v>629</v>
      </c>
      <c r="Z3124" t="s">
        <v>14</v>
      </c>
      <c r="AA3124" s="29">
        <v>-44.62</v>
      </c>
      <c r="AB3124">
        <v>0</v>
      </c>
      <c r="AC3124">
        <f t="shared" si="588"/>
        <v>2013</v>
      </c>
      <c r="AD3124">
        <f t="shared" si="589"/>
        <v>9</v>
      </c>
      <c r="AE3124">
        <f t="shared" si="590"/>
        <v>2013</v>
      </c>
      <c r="AF3124">
        <f t="shared" si="591"/>
        <v>2</v>
      </c>
      <c r="AG3124" t="str">
        <f>VLOOKUP(F3124,vlookup!$A$2:$E$660,2,0)</f>
        <v>Retained</v>
      </c>
      <c r="AH3124" t="str">
        <f>VLOOKUP(F3124,vlookup!$A$2:$E$660,3,0)</f>
        <v>Service Contract</v>
      </c>
      <c r="AI3124" t="str">
        <f>VLOOKUP(F3124,vlookup!$A$2:$E$660,4,0)</f>
        <v>Used Car Programs</v>
      </c>
      <c r="AJ3124" t="str">
        <f>VLOOKUP(F3124,vlookup!$A$2:$E$660,5,0)</f>
        <v>High Mileage</v>
      </c>
      <c r="AL3124">
        <f t="shared" si="592"/>
        <v>35</v>
      </c>
      <c r="AM3124">
        <f t="shared" si="593"/>
        <v>211</v>
      </c>
      <c r="AN3124" t="str">
        <f t="shared" si="594"/>
        <v/>
      </c>
      <c r="AO3124" t="str">
        <f t="shared" si="595"/>
        <v/>
      </c>
      <c r="AP3124" t="str">
        <f t="shared" si="596"/>
        <v/>
      </c>
      <c r="AQ3124" t="str">
        <f t="shared" si="597"/>
        <v/>
      </c>
      <c r="AR3124">
        <f t="shared" si="598"/>
        <v>-44.62</v>
      </c>
      <c r="AS3124" t="str">
        <f t="shared" si="599"/>
        <v>3W731574B3Y-2</v>
      </c>
      <c r="AT3124" t="str">
        <f>IFERROR(IF(VLOOKUP(Y3124,vlookup!$I$2:$J$9,1,0)=Y3124,VLOOKUP(Y3124,vlookup!$I$2:$J$9,2,0),PROPER(Y3124)),PROPER(Y3124))</f>
        <v>Towing &amp; Roadside</v>
      </c>
      <c r="AU3124" t="str">
        <f>IFERROR(IF(B3124=VLOOKUP(B3124,vlookup!$L$2:$L$10,1,0),"Yes","No"),"No")</f>
        <v>No</v>
      </c>
    </row>
    <row r="3125" spans="1:47" ht="14.45" customHeight="1" x14ac:dyDescent="0.25">
      <c r="A3125" t="s">
        <v>2173</v>
      </c>
      <c r="B3125" s="31" t="s">
        <v>2174</v>
      </c>
      <c r="C3125">
        <v>3</v>
      </c>
      <c r="D3125">
        <v>1</v>
      </c>
      <c r="E3125" t="s">
        <v>382</v>
      </c>
      <c r="F3125" t="s">
        <v>60</v>
      </c>
      <c r="G3125" t="s">
        <v>1086</v>
      </c>
      <c r="H3125" t="s">
        <v>3744</v>
      </c>
      <c r="I3125">
        <v>161544</v>
      </c>
      <c r="J3125" s="19">
        <v>41328</v>
      </c>
      <c r="K3125" s="19">
        <v>41361</v>
      </c>
      <c r="L3125">
        <v>201303</v>
      </c>
      <c r="M3125" s="19">
        <v>41334</v>
      </c>
      <c r="N3125">
        <v>24616</v>
      </c>
      <c r="O3125" t="s">
        <v>1076</v>
      </c>
      <c r="P3125" t="s">
        <v>1116</v>
      </c>
      <c r="Q3125" t="s">
        <v>925</v>
      </c>
      <c r="R3125" t="s">
        <v>2176</v>
      </c>
      <c r="S3125" s="19">
        <v>41471</v>
      </c>
      <c r="T3125">
        <v>161544</v>
      </c>
      <c r="U3125" t="s">
        <v>357</v>
      </c>
      <c r="V3125" s="19">
        <v>41541</v>
      </c>
      <c r="W3125" t="s">
        <v>628</v>
      </c>
      <c r="X3125" t="s">
        <v>24</v>
      </c>
      <c r="Y3125" t="s">
        <v>629</v>
      </c>
      <c r="Z3125" t="s">
        <v>14</v>
      </c>
      <c r="AA3125" s="29">
        <v>-20</v>
      </c>
      <c r="AB3125">
        <v>0</v>
      </c>
      <c r="AC3125">
        <f t="shared" si="588"/>
        <v>2013</v>
      </c>
      <c r="AD3125">
        <f t="shared" si="589"/>
        <v>9</v>
      </c>
      <c r="AE3125">
        <f t="shared" si="590"/>
        <v>2013</v>
      </c>
      <c r="AF3125">
        <f t="shared" si="591"/>
        <v>2</v>
      </c>
      <c r="AG3125" t="str">
        <f>VLOOKUP(F3125,vlookup!$A$2:$E$660,2,0)</f>
        <v>Retained</v>
      </c>
      <c r="AH3125" t="str">
        <f>VLOOKUP(F3125,vlookup!$A$2:$E$660,3,0)</f>
        <v>Service Contract</v>
      </c>
      <c r="AI3125" t="str">
        <f>VLOOKUP(F3125,vlookup!$A$2:$E$660,4,0)</f>
        <v>Used Car Programs</v>
      </c>
      <c r="AJ3125" t="str">
        <f>VLOOKUP(F3125,vlookup!$A$2:$E$660,5,0)</f>
        <v>High Mileage</v>
      </c>
      <c r="AL3125">
        <f t="shared" si="592"/>
        <v>35</v>
      </c>
      <c r="AM3125">
        <f t="shared" si="593"/>
        <v>211</v>
      </c>
      <c r="AN3125" t="str">
        <f t="shared" si="594"/>
        <v/>
      </c>
      <c r="AO3125" t="str">
        <f t="shared" si="595"/>
        <v/>
      </c>
      <c r="AP3125" t="str">
        <f t="shared" si="596"/>
        <v/>
      </c>
      <c r="AQ3125" t="str">
        <f t="shared" si="597"/>
        <v/>
      </c>
      <c r="AR3125">
        <f t="shared" si="598"/>
        <v>-20</v>
      </c>
      <c r="AS3125" t="str">
        <f t="shared" si="599"/>
        <v>3W731574B3Y-3</v>
      </c>
      <c r="AT3125" t="str">
        <f>IFERROR(IF(VLOOKUP(Y3125,vlookup!$I$2:$J$9,1,0)=Y3125,VLOOKUP(Y3125,vlookup!$I$2:$J$9,2,0),PROPER(Y3125)),PROPER(Y3125))</f>
        <v>Towing &amp; Roadside</v>
      </c>
      <c r="AU3125" t="str">
        <f>IFERROR(IF(B3125=VLOOKUP(B3125,vlookup!$L$2:$L$10,1,0),"Yes","No"),"No")</f>
        <v>No</v>
      </c>
    </row>
    <row r="3126" spans="1:47" ht="14.45" customHeight="1" x14ac:dyDescent="0.25">
      <c r="A3126" t="s">
        <v>2173</v>
      </c>
      <c r="B3126" s="31" t="s">
        <v>2174</v>
      </c>
      <c r="C3126">
        <v>4</v>
      </c>
      <c r="D3126">
        <v>1</v>
      </c>
      <c r="E3126" t="s">
        <v>382</v>
      </c>
      <c r="F3126" t="s">
        <v>60</v>
      </c>
      <c r="G3126" t="s">
        <v>1086</v>
      </c>
      <c r="H3126" t="s">
        <v>3744</v>
      </c>
      <c r="I3126">
        <v>161544</v>
      </c>
      <c r="J3126" s="19">
        <v>41328</v>
      </c>
      <c r="K3126" s="19">
        <v>41361</v>
      </c>
      <c r="L3126">
        <v>201303</v>
      </c>
      <c r="M3126" s="19">
        <v>41334</v>
      </c>
      <c r="N3126">
        <v>24616</v>
      </c>
      <c r="O3126" t="s">
        <v>1076</v>
      </c>
      <c r="P3126" t="s">
        <v>1116</v>
      </c>
      <c r="Q3126" t="s">
        <v>925</v>
      </c>
      <c r="R3126" t="s">
        <v>2177</v>
      </c>
      <c r="S3126" s="19">
        <v>41471</v>
      </c>
      <c r="T3126">
        <v>161544</v>
      </c>
      <c r="U3126" t="s">
        <v>357</v>
      </c>
      <c r="V3126" s="19">
        <v>41652</v>
      </c>
      <c r="W3126" t="s">
        <v>628</v>
      </c>
      <c r="X3126" t="s">
        <v>24</v>
      </c>
      <c r="Y3126" t="s">
        <v>629</v>
      </c>
      <c r="Z3126" t="s">
        <v>14</v>
      </c>
      <c r="AA3126" s="29">
        <v>-11</v>
      </c>
      <c r="AB3126">
        <v>0</v>
      </c>
      <c r="AC3126">
        <f t="shared" si="588"/>
        <v>2014</v>
      </c>
      <c r="AD3126">
        <f t="shared" si="589"/>
        <v>1</v>
      </c>
      <c r="AE3126">
        <f t="shared" si="590"/>
        <v>2013</v>
      </c>
      <c r="AF3126">
        <f t="shared" si="591"/>
        <v>2</v>
      </c>
      <c r="AG3126" t="str">
        <f>VLOOKUP(F3126,vlookup!$A$2:$E$660,2,0)</f>
        <v>Retained</v>
      </c>
      <c r="AH3126" t="str">
        <f>VLOOKUP(F3126,vlookup!$A$2:$E$660,3,0)</f>
        <v>Service Contract</v>
      </c>
      <c r="AI3126" t="str">
        <f>VLOOKUP(F3126,vlookup!$A$2:$E$660,4,0)</f>
        <v>Used Car Programs</v>
      </c>
      <c r="AJ3126" t="str">
        <f>VLOOKUP(F3126,vlookup!$A$2:$E$660,5,0)</f>
        <v>High Mileage</v>
      </c>
      <c r="AL3126">
        <f t="shared" si="592"/>
        <v>35</v>
      </c>
      <c r="AM3126">
        <f t="shared" si="593"/>
        <v>320</v>
      </c>
      <c r="AN3126" t="str">
        <f t="shared" si="594"/>
        <v/>
      </c>
      <c r="AO3126" t="str">
        <f t="shared" si="595"/>
        <v/>
      </c>
      <c r="AP3126" t="str">
        <f t="shared" si="596"/>
        <v/>
      </c>
      <c r="AQ3126" t="str">
        <f t="shared" si="597"/>
        <v/>
      </c>
      <c r="AR3126">
        <f t="shared" si="598"/>
        <v>-11</v>
      </c>
      <c r="AS3126" t="str">
        <f t="shared" si="599"/>
        <v>3W731574B3Y-4</v>
      </c>
      <c r="AT3126" t="str">
        <f>IFERROR(IF(VLOOKUP(Y3126,vlookup!$I$2:$J$9,1,0)=Y3126,VLOOKUP(Y3126,vlookup!$I$2:$J$9,2,0),PROPER(Y3126)),PROPER(Y3126))</f>
        <v>Towing &amp; Roadside</v>
      </c>
      <c r="AU3126" t="str">
        <f>IFERROR(IF(B3126=VLOOKUP(B3126,vlookup!$L$2:$L$10,1,0),"Yes","No"),"No")</f>
        <v>No</v>
      </c>
    </row>
    <row r="3127" spans="1:47" ht="14.45" customHeight="1" x14ac:dyDescent="0.25">
      <c r="A3127" t="s">
        <v>2178</v>
      </c>
      <c r="B3127" s="31" t="s">
        <v>2179</v>
      </c>
      <c r="C3127">
        <v>2</v>
      </c>
      <c r="D3127">
        <v>1</v>
      </c>
      <c r="E3127" t="s">
        <v>382</v>
      </c>
      <c r="F3127" t="s">
        <v>238</v>
      </c>
      <c r="G3127" t="s">
        <v>1086</v>
      </c>
      <c r="H3127" t="s">
        <v>3744</v>
      </c>
      <c r="I3127">
        <v>192283</v>
      </c>
      <c r="J3127" s="19">
        <v>42484</v>
      </c>
      <c r="K3127" s="19">
        <v>42503</v>
      </c>
      <c r="L3127">
        <v>201605</v>
      </c>
      <c r="M3127" s="19">
        <v>42491</v>
      </c>
      <c r="N3127">
        <v>24616</v>
      </c>
      <c r="O3127" t="s">
        <v>1076</v>
      </c>
      <c r="P3127" t="s">
        <v>1116</v>
      </c>
      <c r="Q3127" t="s">
        <v>925</v>
      </c>
      <c r="R3127" t="s">
        <v>2180</v>
      </c>
      <c r="S3127" s="19">
        <v>42634</v>
      </c>
      <c r="T3127">
        <v>192283</v>
      </c>
      <c r="U3127" t="s">
        <v>357</v>
      </c>
      <c r="V3127" s="19">
        <v>42676</v>
      </c>
      <c r="W3127" t="s">
        <v>628</v>
      </c>
      <c r="X3127" t="s">
        <v>24</v>
      </c>
      <c r="Y3127" t="s">
        <v>629</v>
      </c>
      <c r="Z3127" t="s">
        <v>14</v>
      </c>
      <c r="AA3127" s="29">
        <v>-93.07</v>
      </c>
      <c r="AB3127">
        <v>0</v>
      </c>
      <c r="AC3127">
        <f t="shared" si="588"/>
        <v>2016</v>
      </c>
      <c r="AD3127">
        <f t="shared" si="589"/>
        <v>11</v>
      </c>
      <c r="AE3127">
        <f t="shared" si="590"/>
        <v>2016</v>
      </c>
      <c r="AF3127">
        <f t="shared" si="591"/>
        <v>4</v>
      </c>
      <c r="AG3127" t="str">
        <f>VLOOKUP(F3127,vlookup!$A$2:$E$660,2,0)</f>
        <v>Retained</v>
      </c>
      <c r="AH3127" t="str">
        <f>VLOOKUP(F3127,vlookup!$A$2:$E$660,3,0)</f>
        <v>Service Contract</v>
      </c>
      <c r="AI3127" t="str">
        <f>VLOOKUP(F3127,vlookup!$A$2:$E$660,4,0)</f>
        <v>Used Car Programs</v>
      </c>
      <c r="AJ3127" t="str">
        <f>VLOOKUP(F3127,vlookup!$A$2:$E$660,5,0)</f>
        <v>High Mileage</v>
      </c>
      <c r="AL3127">
        <f t="shared" si="592"/>
        <v>19</v>
      </c>
      <c r="AM3127">
        <f t="shared" si="593"/>
        <v>188</v>
      </c>
      <c r="AN3127" t="str">
        <f t="shared" si="594"/>
        <v/>
      </c>
      <c r="AO3127" t="str">
        <f t="shared" si="595"/>
        <v/>
      </c>
      <c r="AP3127" t="str">
        <f t="shared" si="596"/>
        <v/>
      </c>
      <c r="AQ3127" t="str">
        <f t="shared" si="597"/>
        <v/>
      </c>
      <c r="AR3127">
        <f t="shared" si="598"/>
        <v>-93.07</v>
      </c>
      <c r="AS3127" t="str">
        <f t="shared" si="599"/>
        <v>5W624516D6Y-2</v>
      </c>
      <c r="AT3127" t="str">
        <f>IFERROR(IF(VLOOKUP(Y3127,vlookup!$I$2:$J$9,1,0)=Y3127,VLOOKUP(Y3127,vlookup!$I$2:$J$9,2,0),PROPER(Y3127)),PROPER(Y3127))</f>
        <v>Towing &amp; Roadside</v>
      </c>
      <c r="AU3127" t="str">
        <f>IFERROR(IF(B3127=VLOOKUP(B3127,vlookup!$L$2:$L$10,1,0),"Yes","No"),"No")</f>
        <v>No</v>
      </c>
    </row>
    <row r="3128" spans="1:47" ht="14.45" customHeight="1" x14ac:dyDescent="0.25">
      <c r="A3128" t="s">
        <v>1486</v>
      </c>
      <c r="B3128" s="31" t="s">
        <v>1487</v>
      </c>
      <c r="C3128">
        <v>1</v>
      </c>
      <c r="D3128">
        <v>2</v>
      </c>
      <c r="E3128" t="s">
        <v>382</v>
      </c>
      <c r="F3128" t="s">
        <v>464</v>
      </c>
      <c r="G3128" t="s">
        <v>1086</v>
      </c>
      <c r="H3128" t="s">
        <v>3743</v>
      </c>
      <c r="I3128">
        <v>136833</v>
      </c>
      <c r="J3128" s="19">
        <v>43545</v>
      </c>
      <c r="K3128" s="19">
        <v>43566</v>
      </c>
      <c r="L3128">
        <v>201904</v>
      </c>
      <c r="M3128" s="19">
        <v>43556</v>
      </c>
      <c r="N3128">
        <v>24617</v>
      </c>
      <c r="O3128" t="s">
        <v>1070</v>
      </c>
      <c r="P3128" t="s">
        <v>595</v>
      </c>
      <c r="Q3128" t="s">
        <v>378</v>
      </c>
      <c r="R3128">
        <v>556373578</v>
      </c>
      <c r="S3128" s="19">
        <v>43665</v>
      </c>
      <c r="T3128">
        <v>0</v>
      </c>
      <c r="U3128" t="s">
        <v>356</v>
      </c>
      <c r="V3128" s="19">
        <v>43733</v>
      </c>
      <c r="W3128" t="s">
        <v>628</v>
      </c>
      <c r="X3128" t="s">
        <v>24</v>
      </c>
      <c r="Y3128" t="s">
        <v>629</v>
      </c>
      <c r="Z3128" t="s">
        <v>14</v>
      </c>
      <c r="AA3128" s="29">
        <v>-119.63</v>
      </c>
      <c r="AB3128">
        <v>0</v>
      </c>
      <c r="AC3128">
        <f t="shared" si="588"/>
        <v>2019</v>
      </c>
      <c r="AD3128">
        <f t="shared" si="589"/>
        <v>9</v>
      </c>
      <c r="AE3128">
        <f t="shared" si="590"/>
        <v>2019</v>
      </c>
      <c r="AF3128">
        <f t="shared" si="591"/>
        <v>3</v>
      </c>
      <c r="AG3128" t="str">
        <f>VLOOKUP(F3128,vlookup!$A$2:$E$660,2,0)</f>
        <v>Retained</v>
      </c>
      <c r="AH3128" t="str">
        <f>VLOOKUP(F3128,vlookup!$A$2:$E$660,3,0)</f>
        <v>Service Contract</v>
      </c>
      <c r="AI3128" t="str">
        <f>VLOOKUP(F3128,vlookup!$A$2:$E$660,4,0)</f>
        <v>Used Car Programs</v>
      </c>
      <c r="AJ3128" t="str">
        <f>VLOOKUP(F3128,vlookup!$A$2:$E$660,5,0)</f>
        <v>High Mileage</v>
      </c>
      <c r="AL3128">
        <f t="shared" si="592"/>
        <v>20</v>
      </c>
      <c r="AM3128">
        <f t="shared" si="593"/>
        <v>184</v>
      </c>
      <c r="AN3128" t="str">
        <f t="shared" si="594"/>
        <v/>
      </c>
      <c r="AO3128" t="str">
        <f t="shared" si="595"/>
        <v/>
      </c>
      <c r="AP3128" t="str">
        <f t="shared" si="596"/>
        <v/>
      </c>
      <c r="AQ3128" t="str">
        <f t="shared" si="597"/>
        <v/>
      </c>
      <c r="AR3128">
        <f t="shared" si="598"/>
        <v>-119.63</v>
      </c>
      <c r="AS3128" t="str">
        <f t="shared" si="599"/>
        <v>BC570410C9-1</v>
      </c>
      <c r="AT3128" t="str">
        <f>IFERROR(IF(VLOOKUP(Y3128,vlookup!$I$2:$J$9,1,0)=Y3128,VLOOKUP(Y3128,vlookup!$I$2:$J$9,2,0),PROPER(Y3128)),PROPER(Y3128))</f>
        <v>Towing &amp; Roadside</v>
      </c>
      <c r="AU3128" t="str">
        <f>IFERROR(IF(B3128=VLOOKUP(B3128,vlookup!$L$2:$L$10,1,0),"Yes","No"),"No")</f>
        <v>No</v>
      </c>
    </row>
    <row r="3129" spans="1:47" ht="14.45" customHeight="1" x14ac:dyDescent="0.25">
      <c r="A3129" t="s">
        <v>2181</v>
      </c>
      <c r="B3129" s="31" t="s">
        <v>2182</v>
      </c>
      <c r="C3129">
        <v>5</v>
      </c>
      <c r="D3129">
        <v>1</v>
      </c>
      <c r="E3129" t="s">
        <v>382</v>
      </c>
      <c r="F3129" t="s">
        <v>205</v>
      </c>
      <c r="G3129" t="s">
        <v>1086</v>
      </c>
      <c r="H3129" t="s">
        <v>3744</v>
      </c>
      <c r="I3129">
        <v>110485</v>
      </c>
      <c r="J3129" s="19">
        <v>42264</v>
      </c>
      <c r="K3129" s="19">
        <v>42299</v>
      </c>
      <c r="L3129">
        <v>201510</v>
      </c>
      <c r="M3129" s="19">
        <v>42278</v>
      </c>
      <c r="N3129">
        <v>24616</v>
      </c>
      <c r="O3129" t="s">
        <v>1076</v>
      </c>
      <c r="P3129" t="s">
        <v>1116</v>
      </c>
      <c r="Q3129" t="s">
        <v>925</v>
      </c>
      <c r="R3129" t="s">
        <v>2184</v>
      </c>
      <c r="S3129" s="19">
        <v>42536</v>
      </c>
      <c r="T3129">
        <v>110485</v>
      </c>
      <c r="U3129" t="s">
        <v>357</v>
      </c>
      <c r="V3129" s="19">
        <v>42586</v>
      </c>
      <c r="W3129" t="s">
        <v>628</v>
      </c>
      <c r="X3129" t="s">
        <v>24</v>
      </c>
      <c r="Y3129" t="s">
        <v>629</v>
      </c>
      <c r="Z3129" t="s">
        <v>14</v>
      </c>
      <c r="AA3129" s="29">
        <v>-35</v>
      </c>
      <c r="AB3129">
        <v>0</v>
      </c>
      <c r="AC3129">
        <f t="shared" si="588"/>
        <v>2016</v>
      </c>
      <c r="AD3129">
        <f t="shared" si="589"/>
        <v>8</v>
      </c>
      <c r="AE3129">
        <f t="shared" si="590"/>
        <v>2015</v>
      </c>
      <c r="AF3129">
        <f t="shared" si="591"/>
        <v>9</v>
      </c>
      <c r="AG3129" t="str">
        <f>VLOOKUP(F3129,vlookup!$A$2:$E$660,2,0)</f>
        <v>Retained</v>
      </c>
      <c r="AH3129" t="str">
        <f>VLOOKUP(F3129,vlookup!$A$2:$E$660,3,0)</f>
        <v>Service Contract</v>
      </c>
      <c r="AI3129" t="str">
        <f>VLOOKUP(F3129,vlookup!$A$2:$E$660,4,0)</f>
        <v>Used Car Programs</v>
      </c>
      <c r="AJ3129" t="str">
        <f>VLOOKUP(F3129,vlookup!$A$2:$E$660,5,0)</f>
        <v>High Mileage</v>
      </c>
      <c r="AL3129">
        <f t="shared" si="592"/>
        <v>35</v>
      </c>
      <c r="AM3129">
        <f t="shared" si="593"/>
        <v>317</v>
      </c>
      <c r="AN3129" t="str">
        <f t="shared" si="594"/>
        <v/>
      </c>
      <c r="AO3129" t="str">
        <f t="shared" si="595"/>
        <v/>
      </c>
      <c r="AP3129" t="str">
        <f t="shared" si="596"/>
        <v/>
      </c>
      <c r="AQ3129" t="str">
        <f t="shared" si="597"/>
        <v/>
      </c>
      <c r="AR3129">
        <f t="shared" si="598"/>
        <v>-35</v>
      </c>
      <c r="AS3129" t="str">
        <f t="shared" si="599"/>
        <v>9W515146I5-5</v>
      </c>
      <c r="AT3129" t="str">
        <f>IFERROR(IF(VLOOKUP(Y3129,vlookup!$I$2:$J$9,1,0)=Y3129,VLOOKUP(Y3129,vlookup!$I$2:$J$9,2,0),PROPER(Y3129)),PROPER(Y3129))</f>
        <v>Towing &amp; Roadside</v>
      </c>
      <c r="AU3129" t="str">
        <f>IFERROR(IF(B3129=VLOOKUP(B3129,vlookup!$L$2:$L$10,1,0),"Yes","No"),"No")</f>
        <v>No</v>
      </c>
    </row>
    <row r="3130" spans="1:47" ht="14.45" customHeight="1" x14ac:dyDescent="0.25">
      <c r="A3130" t="s">
        <v>2186</v>
      </c>
      <c r="B3130" s="31" t="s">
        <v>2187</v>
      </c>
      <c r="C3130">
        <v>2</v>
      </c>
      <c r="D3130">
        <v>1</v>
      </c>
      <c r="E3130" t="s">
        <v>382</v>
      </c>
      <c r="F3130" t="s">
        <v>205</v>
      </c>
      <c r="G3130" t="s">
        <v>1086</v>
      </c>
      <c r="H3130" t="s">
        <v>3743</v>
      </c>
      <c r="I3130">
        <v>96844</v>
      </c>
      <c r="J3130" s="19">
        <v>41729</v>
      </c>
      <c r="K3130" s="19">
        <v>41758</v>
      </c>
      <c r="L3130">
        <v>201404</v>
      </c>
      <c r="M3130" s="19">
        <v>41730</v>
      </c>
      <c r="N3130">
        <v>24616</v>
      </c>
      <c r="O3130" t="s">
        <v>1076</v>
      </c>
      <c r="P3130" t="s">
        <v>1116</v>
      </c>
      <c r="Q3130" t="s">
        <v>925</v>
      </c>
      <c r="R3130" t="s">
        <v>2188</v>
      </c>
      <c r="S3130" s="19">
        <v>41753</v>
      </c>
      <c r="T3130">
        <v>96844</v>
      </c>
      <c r="U3130" t="s">
        <v>357</v>
      </c>
      <c r="V3130" s="19">
        <v>41795</v>
      </c>
      <c r="W3130" t="s">
        <v>628</v>
      </c>
      <c r="X3130" t="s">
        <v>24</v>
      </c>
      <c r="Y3130" t="s">
        <v>629</v>
      </c>
      <c r="Z3130" t="s">
        <v>14</v>
      </c>
      <c r="AA3130" s="29">
        <v>-11</v>
      </c>
      <c r="AB3130">
        <v>0</v>
      </c>
      <c r="AC3130">
        <f t="shared" si="588"/>
        <v>2014</v>
      </c>
      <c r="AD3130">
        <f t="shared" si="589"/>
        <v>6</v>
      </c>
      <c r="AE3130">
        <f t="shared" si="590"/>
        <v>2014</v>
      </c>
      <c r="AF3130">
        <f t="shared" si="591"/>
        <v>3</v>
      </c>
      <c r="AG3130" t="str">
        <f>VLOOKUP(F3130,vlookup!$A$2:$E$660,2,0)</f>
        <v>Retained</v>
      </c>
      <c r="AH3130" t="str">
        <f>VLOOKUP(F3130,vlookup!$A$2:$E$660,3,0)</f>
        <v>Service Contract</v>
      </c>
      <c r="AI3130" t="str">
        <f>VLOOKUP(F3130,vlookup!$A$2:$E$660,4,0)</f>
        <v>Used Car Programs</v>
      </c>
      <c r="AJ3130" t="str">
        <f>VLOOKUP(F3130,vlookup!$A$2:$E$660,5,0)</f>
        <v>High Mileage</v>
      </c>
      <c r="AL3130">
        <f t="shared" si="592"/>
        <v>29</v>
      </c>
      <c r="AM3130">
        <f t="shared" si="593"/>
        <v>65</v>
      </c>
      <c r="AN3130" t="str">
        <f t="shared" si="594"/>
        <v/>
      </c>
      <c r="AO3130" t="str">
        <f t="shared" si="595"/>
        <v/>
      </c>
      <c r="AP3130" t="str">
        <f t="shared" si="596"/>
        <v/>
      </c>
      <c r="AQ3130">
        <f t="shared" si="597"/>
        <v>-11</v>
      </c>
      <c r="AR3130" t="str">
        <f t="shared" si="598"/>
        <v/>
      </c>
      <c r="AS3130" t="str">
        <f t="shared" si="599"/>
        <v>7C570687C4-2</v>
      </c>
      <c r="AT3130" t="str">
        <f>IFERROR(IF(VLOOKUP(Y3130,vlookup!$I$2:$J$9,1,0)=Y3130,VLOOKUP(Y3130,vlookup!$I$2:$J$9,2,0),PROPER(Y3130)),PROPER(Y3130))</f>
        <v>Towing &amp; Roadside</v>
      </c>
      <c r="AU3130" t="str">
        <f>IFERROR(IF(B3130=VLOOKUP(B3130,vlookup!$L$2:$L$10,1,0),"Yes","No"),"No")</f>
        <v>No</v>
      </c>
    </row>
    <row r="3131" spans="1:47" ht="14.45" customHeight="1" x14ac:dyDescent="0.25">
      <c r="A3131" t="s">
        <v>2189</v>
      </c>
      <c r="B3131" s="31" t="s">
        <v>2190</v>
      </c>
      <c r="C3131">
        <v>2</v>
      </c>
      <c r="D3131">
        <v>1</v>
      </c>
      <c r="E3131" t="s">
        <v>571</v>
      </c>
      <c r="F3131" t="s">
        <v>205</v>
      </c>
      <c r="G3131" t="s">
        <v>1086</v>
      </c>
      <c r="H3131" t="s">
        <v>3743</v>
      </c>
      <c r="I3131">
        <v>102276</v>
      </c>
      <c r="J3131" s="19">
        <v>42392</v>
      </c>
      <c r="K3131" s="19">
        <v>42429</v>
      </c>
      <c r="L3131">
        <v>201602</v>
      </c>
      <c r="M3131" s="19">
        <v>42401</v>
      </c>
      <c r="N3131">
        <v>24617</v>
      </c>
      <c r="O3131" t="s">
        <v>1070</v>
      </c>
      <c r="P3131" t="s">
        <v>1116</v>
      </c>
      <c r="Q3131" t="s">
        <v>925</v>
      </c>
      <c r="R3131" t="s">
        <v>2191</v>
      </c>
      <c r="S3131" s="19">
        <v>42467</v>
      </c>
      <c r="T3131">
        <v>102276</v>
      </c>
      <c r="U3131" t="s">
        <v>357</v>
      </c>
      <c r="V3131" s="19">
        <v>42544</v>
      </c>
      <c r="W3131" t="s">
        <v>628</v>
      </c>
      <c r="X3131" t="s">
        <v>24</v>
      </c>
      <c r="Y3131" t="s">
        <v>629</v>
      </c>
      <c r="Z3131" t="s">
        <v>14</v>
      </c>
      <c r="AA3131" s="29">
        <v>-85.25</v>
      </c>
      <c r="AB3131">
        <v>0</v>
      </c>
      <c r="AC3131">
        <f t="shared" si="588"/>
        <v>2016</v>
      </c>
      <c r="AD3131">
        <f t="shared" si="589"/>
        <v>6</v>
      </c>
      <c r="AE3131">
        <f t="shared" si="590"/>
        <v>2016</v>
      </c>
      <c r="AF3131">
        <f t="shared" si="591"/>
        <v>1</v>
      </c>
      <c r="AG3131" t="str">
        <f>VLOOKUP(F3131,vlookup!$A$2:$E$660,2,0)</f>
        <v>Retained</v>
      </c>
      <c r="AH3131" t="str">
        <f>VLOOKUP(F3131,vlookup!$A$2:$E$660,3,0)</f>
        <v>Service Contract</v>
      </c>
      <c r="AI3131" t="str">
        <f>VLOOKUP(F3131,vlookup!$A$2:$E$660,4,0)</f>
        <v>Used Car Programs</v>
      </c>
      <c r="AJ3131" t="str">
        <f>VLOOKUP(F3131,vlookup!$A$2:$E$660,5,0)</f>
        <v>High Mileage</v>
      </c>
      <c r="AL3131">
        <f t="shared" si="592"/>
        <v>36</v>
      </c>
      <c r="AM3131">
        <f t="shared" si="593"/>
        <v>150</v>
      </c>
      <c r="AN3131" t="str">
        <f t="shared" si="594"/>
        <v/>
      </c>
      <c r="AO3131" t="str">
        <f t="shared" si="595"/>
        <v/>
      </c>
      <c r="AP3131" t="str">
        <f t="shared" si="596"/>
        <v/>
      </c>
      <c r="AQ3131" t="str">
        <f t="shared" si="597"/>
        <v/>
      </c>
      <c r="AR3131">
        <f t="shared" si="598"/>
        <v>-85.25</v>
      </c>
      <c r="AS3131" t="str">
        <f t="shared" si="599"/>
        <v>7C664803A6-2</v>
      </c>
      <c r="AT3131" t="str">
        <f>IFERROR(IF(VLOOKUP(Y3131,vlookup!$I$2:$J$9,1,0)=Y3131,VLOOKUP(Y3131,vlookup!$I$2:$J$9,2,0),PROPER(Y3131)),PROPER(Y3131))</f>
        <v>Towing &amp; Roadside</v>
      </c>
      <c r="AU3131" t="str">
        <f>IFERROR(IF(B3131=VLOOKUP(B3131,vlookup!$L$2:$L$10,1,0),"Yes","No"),"No")</f>
        <v>No</v>
      </c>
    </row>
    <row r="3132" spans="1:47" ht="14.45" customHeight="1" x14ac:dyDescent="0.25">
      <c r="A3132" t="s">
        <v>2192</v>
      </c>
      <c r="B3132" s="31" t="s">
        <v>2193</v>
      </c>
      <c r="C3132">
        <v>2</v>
      </c>
      <c r="D3132">
        <v>1</v>
      </c>
      <c r="E3132" t="s">
        <v>382</v>
      </c>
      <c r="F3132" t="s">
        <v>60</v>
      </c>
      <c r="G3132" t="s">
        <v>1086</v>
      </c>
      <c r="H3132" t="s">
        <v>3746</v>
      </c>
      <c r="I3132">
        <v>81361</v>
      </c>
      <c r="J3132" s="19">
        <v>41786</v>
      </c>
      <c r="K3132" s="19">
        <v>41813</v>
      </c>
      <c r="L3132">
        <v>201406</v>
      </c>
      <c r="M3132" s="19">
        <v>41791</v>
      </c>
      <c r="N3132">
        <v>24616</v>
      </c>
      <c r="O3132" t="s">
        <v>1076</v>
      </c>
      <c r="P3132" t="s">
        <v>1116</v>
      </c>
      <c r="Q3132" t="s">
        <v>925</v>
      </c>
      <c r="R3132" t="s">
        <v>2194</v>
      </c>
      <c r="S3132" s="19">
        <v>41821</v>
      </c>
      <c r="T3132">
        <v>81361</v>
      </c>
      <c r="U3132" t="s">
        <v>357</v>
      </c>
      <c r="V3132" s="19">
        <v>41893</v>
      </c>
      <c r="W3132" t="s">
        <v>628</v>
      </c>
      <c r="X3132" t="s">
        <v>24</v>
      </c>
      <c r="Y3132" t="s">
        <v>629</v>
      </c>
      <c r="Z3132" t="s">
        <v>14</v>
      </c>
      <c r="AA3132" s="29">
        <v>-11</v>
      </c>
      <c r="AB3132">
        <v>0</v>
      </c>
      <c r="AC3132">
        <f t="shared" si="588"/>
        <v>2014</v>
      </c>
      <c r="AD3132">
        <f t="shared" si="589"/>
        <v>9</v>
      </c>
      <c r="AE3132">
        <f t="shared" si="590"/>
        <v>2014</v>
      </c>
      <c r="AF3132">
        <f t="shared" si="591"/>
        <v>5</v>
      </c>
      <c r="AG3132" t="str">
        <f>VLOOKUP(F3132,vlookup!$A$2:$E$660,2,0)</f>
        <v>Retained</v>
      </c>
      <c r="AH3132" t="str">
        <f>VLOOKUP(F3132,vlookup!$A$2:$E$660,3,0)</f>
        <v>Service Contract</v>
      </c>
      <c r="AI3132" t="str">
        <f>VLOOKUP(F3132,vlookup!$A$2:$E$660,4,0)</f>
        <v>Used Car Programs</v>
      </c>
      <c r="AJ3132" t="str">
        <f>VLOOKUP(F3132,vlookup!$A$2:$E$660,5,0)</f>
        <v>High Mileage</v>
      </c>
      <c r="AL3132">
        <f t="shared" si="592"/>
        <v>26</v>
      </c>
      <c r="AM3132">
        <f t="shared" si="593"/>
        <v>104</v>
      </c>
      <c r="AN3132" t="str">
        <f t="shared" si="594"/>
        <v/>
      </c>
      <c r="AO3132" t="str">
        <f t="shared" si="595"/>
        <v/>
      </c>
      <c r="AP3132" t="str">
        <f t="shared" si="596"/>
        <v/>
      </c>
      <c r="AQ3132" t="str">
        <f t="shared" si="597"/>
        <v/>
      </c>
      <c r="AR3132">
        <f t="shared" si="598"/>
        <v>-11</v>
      </c>
      <c r="AS3132" t="str">
        <f t="shared" si="599"/>
        <v>7C591919E4Y-2</v>
      </c>
      <c r="AT3132" t="str">
        <f>IFERROR(IF(VLOOKUP(Y3132,vlookup!$I$2:$J$9,1,0)=Y3132,VLOOKUP(Y3132,vlookup!$I$2:$J$9,2,0),PROPER(Y3132)),PROPER(Y3132))</f>
        <v>Towing &amp; Roadside</v>
      </c>
      <c r="AU3132" t="str">
        <f>IFERROR(IF(B3132=VLOOKUP(B3132,vlookup!$L$2:$L$10,1,0),"Yes","No"),"No")</f>
        <v>No</v>
      </c>
    </row>
    <row r="3133" spans="1:47" ht="14.45" customHeight="1" x14ac:dyDescent="0.25">
      <c r="A3133" t="s">
        <v>2192</v>
      </c>
      <c r="B3133" s="31" t="s">
        <v>2193</v>
      </c>
      <c r="C3133">
        <v>3</v>
      </c>
      <c r="D3133">
        <v>1</v>
      </c>
      <c r="E3133" t="s">
        <v>382</v>
      </c>
      <c r="F3133" t="s">
        <v>60</v>
      </c>
      <c r="G3133" t="s">
        <v>1086</v>
      </c>
      <c r="H3133" t="s">
        <v>3746</v>
      </c>
      <c r="I3133">
        <v>81361</v>
      </c>
      <c r="J3133" s="19">
        <v>41786</v>
      </c>
      <c r="K3133" s="19">
        <v>41813</v>
      </c>
      <c r="L3133">
        <v>201406</v>
      </c>
      <c r="M3133" s="19">
        <v>41791</v>
      </c>
      <c r="N3133">
        <v>24616</v>
      </c>
      <c r="O3133" t="s">
        <v>1076</v>
      </c>
      <c r="P3133" t="s">
        <v>1116</v>
      </c>
      <c r="Q3133" t="s">
        <v>925</v>
      </c>
      <c r="R3133" t="s">
        <v>2195</v>
      </c>
      <c r="S3133" s="19">
        <v>41835</v>
      </c>
      <c r="T3133">
        <v>81361</v>
      </c>
      <c r="U3133" t="s">
        <v>357</v>
      </c>
      <c r="V3133" s="19">
        <v>41893</v>
      </c>
      <c r="W3133" t="s">
        <v>628</v>
      </c>
      <c r="X3133" t="s">
        <v>24</v>
      </c>
      <c r="Y3133" t="s">
        <v>629</v>
      </c>
      <c r="Z3133" t="s">
        <v>14</v>
      </c>
      <c r="AA3133" s="29">
        <v>-11</v>
      </c>
      <c r="AB3133">
        <v>0</v>
      </c>
      <c r="AC3133">
        <f t="shared" si="588"/>
        <v>2014</v>
      </c>
      <c r="AD3133">
        <f t="shared" si="589"/>
        <v>9</v>
      </c>
      <c r="AE3133">
        <f t="shared" si="590"/>
        <v>2014</v>
      </c>
      <c r="AF3133">
        <f t="shared" si="591"/>
        <v>5</v>
      </c>
      <c r="AG3133" t="str">
        <f>VLOOKUP(F3133,vlookup!$A$2:$E$660,2,0)</f>
        <v>Retained</v>
      </c>
      <c r="AH3133" t="str">
        <f>VLOOKUP(F3133,vlookup!$A$2:$E$660,3,0)</f>
        <v>Service Contract</v>
      </c>
      <c r="AI3133" t="str">
        <f>VLOOKUP(F3133,vlookup!$A$2:$E$660,4,0)</f>
        <v>Used Car Programs</v>
      </c>
      <c r="AJ3133" t="str">
        <f>VLOOKUP(F3133,vlookup!$A$2:$E$660,5,0)</f>
        <v>High Mileage</v>
      </c>
      <c r="AL3133">
        <f t="shared" si="592"/>
        <v>26</v>
      </c>
      <c r="AM3133">
        <f t="shared" si="593"/>
        <v>104</v>
      </c>
      <c r="AN3133" t="str">
        <f t="shared" si="594"/>
        <v/>
      </c>
      <c r="AO3133" t="str">
        <f t="shared" si="595"/>
        <v/>
      </c>
      <c r="AP3133" t="str">
        <f t="shared" si="596"/>
        <v/>
      </c>
      <c r="AQ3133" t="str">
        <f t="shared" si="597"/>
        <v/>
      </c>
      <c r="AR3133">
        <f t="shared" si="598"/>
        <v>-11</v>
      </c>
      <c r="AS3133" t="str">
        <f t="shared" si="599"/>
        <v>7C591919E4Y-3</v>
      </c>
      <c r="AT3133" t="str">
        <f>IFERROR(IF(VLOOKUP(Y3133,vlookup!$I$2:$J$9,1,0)=Y3133,VLOOKUP(Y3133,vlookup!$I$2:$J$9,2,0),PROPER(Y3133)),PROPER(Y3133))</f>
        <v>Towing &amp; Roadside</v>
      </c>
      <c r="AU3133" t="str">
        <f>IFERROR(IF(B3133=VLOOKUP(B3133,vlookup!$L$2:$L$10,1,0),"Yes","No"),"No")</f>
        <v>No</v>
      </c>
    </row>
    <row r="3134" spans="1:47" ht="14.45" customHeight="1" x14ac:dyDescent="0.25">
      <c r="A3134" t="s">
        <v>2605</v>
      </c>
      <c r="B3134" s="31" t="s">
        <v>2606</v>
      </c>
      <c r="C3134">
        <v>1</v>
      </c>
      <c r="D3134">
        <v>5</v>
      </c>
      <c r="E3134" t="s">
        <v>382</v>
      </c>
      <c r="F3134" t="s">
        <v>238</v>
      </c>
      <c r="G3134" t="s">
        <v>1086</v>
      </c>
      <c r="H3134" t="s">
        <v>3746</v>
      </c>
      <c r="I3134">
        <v>85578</v>
      </c>
      <c r="J3134" s="19">
        <v>42155</v>
      </c>
      <c r="K3134" s="19">
        <v>42185</v>
      </c>
      <c r="L3134">
        <v>201506</v>
      </c>
      <c r="M3134" s="19">
        <v>42156</v>
      </c>
      <c r="N3134">
        <v>24616</v>
      </c>
      <c r="O3134" t="s">
        <v>1076</v>
      </c>
      <c r="P3134" t="s">
        <v>3483</v>
      </c>
      <c r="Q3134" t="s">
        <v>924</v>
      </c>
      <c r="R3134" t="s">
        <v>3484</v>
      </c>
      <c r="S3134" s="19">
        <v>42191</v>
      </c>
      <c r="T3134">
        <v>86335</v>
      </c>
      <c r="U3134" t="s">
        <v>357</v>
      </c>
      <c r="V3134" s="19">
        <v>42201</v>
      </c>
      <c r="W3134" t="s">
        <v>628</v>
      </c>
      <c r="X3134" t="s">
        <v>24</v>
      </c>
      <c r="Y3134" t="s">
        <v>629</v>
      </c>
      <c r="Z3134" t="s">
        <v>14</v>
      </c>
      <c r="AA3134" s="29">
        <v>-65</v>
      </c>
      <c r="AB3134">
        <v>0</v>
      </c>
      <c r="AC3134">
        <f t="shared" si="588"/>
        <v>2015</v>
      </c>
      <c r="AD3134">
        <f t="shared" si="589"/>
        <v>7</v>
      </c>
      <c r="AE3134">
        <f t="shared" si="590"/>
        <v>2015</v>
      </c>
      <c r="AF3134">
        <f t="shared" si="591"/>
        <v>5</v>
      </c>
      <c r="AG3134" t="str">
        <f>VLOOKUP(F3134,vlookup!$A$2:$E$660,2,0)</f>
        <v>Retained</v>
      </c>
      <c r="AH3134" t="str">
        <f>VLOOKUP(F3134,vlookup!$A$2:$E$660,3,0)</f>
        <v>Service Contract</v>
      </c>
      <c r="AI3134" t="str">
        <f>VLOOKUP(F3134,vlookup!$A$2:$E$660,4,0)</f>
        <v>Used Car Programs</v>
      </c>
      <c r="AJ3134" t="str">
        <f>VLOOKUP(F3134,vlookup!$A$2:$E$660,5,0)</f>
        <v>High Mileage</v>
      </c>
      <c r="AL3134">
        <f t="shared" si="592"/>
        <v>30</v>
      </c>
      <c r="AM3134">
        <f t="shared" si="593"/>
        <v>46</v>
      </c>
      <c r="AN3134">
        <f t="shared" si="594"/>
        <v>757</v>
      </c>
      <c r="AO3134" t="str">
        <f t="shared" si="595"/>
        <v/>
      </c>
      <c r="AP3134">
        <f t="shared" si="596"/>
        <v>-65</v>
      </c>
      <c r="AQ3134" t="str">
        <f t="shared" si="597"/>
        <v/>
      </c>
      <c r="AR3134" t="str">
        <f t="shared" si="598"/>
        <v/>
      </c>
      <c r="AS3134" t="str">
        <f t="shared" si="599"/>
        <v>6C328209E5Y-1</v>
      </c>
      <c r="AT3134" t="str">
        <f>IFERROR(IF(VLOOKUP(Y3134,vlookup!$I$2:$J$9,1,0)=Y3134,VLOOKUP(Y3134,vlookup!$I$2:$J$9,2,0),PROPER(Y3134)),PROPER(Y3134))</f>
        <v>Towing &amp; Roadside</v>
      </c>
      <c r="AU3134" t="str">
        <f>IFERROR(IF(B3134=VLOOKUP(B3134,vlookup!$L$2:$L$10,1,0),"Yes","No"),"No")</f>
        <v>No</v>
      </c>
    </row>
    <row r="3135" spans="1:47" ht="14.45" customHeight="1" x14ac:dyDescent="0.25">
      <c r="A3135" t="s">
        <v>2196</v>
      </c>
      <c r="B3135" s="31" t="s">
        <v>2197</v>
      </c>
      <c r="C3135">
        <v>3</v>
      </c>
      <c r="D3135">
        <v>1</v>
      </c>
      <c r="E3135" t="s">
        <v>571</v>
      </c>
      <c r="F3135" t="s">
        <v>60</v>
      </c>
      <c r="G3135" t="s">
        <v>3772</v>
      </c>
      <c r="H3135" t="s">
        <v>2198</v>
      </c>
      <c r="I3135">
        <v>113180</v>
      </c>
      <c r="J3135" s="19">
        <v>41328</v>
      </c>
      <c r="K3135" s="19">
        <v>41361</v>
      </c>
      <c r="L3135">
        <v>201303</v>
      </c>
      <c r="M3135" s="19">
        <v>41334</v>
      </c>
      <c r="N3135">
        <v>24616</v>
      </c>
      <c r="O3135" t="s">
        <v>1076</v>
      </c>
      <c r="P3135" t="s">
        <v>1116</v>
      </c>
      <c r="Q3135" t="s">
        <v>925</v>
      </c>
      <c r="R3135" t="s">
        <v>2199</v>
      </c>
      <c r="S3135" s="19">
        <v>41430</v>
      </c>
      <c r="T3135">
        <v>113180</v>
      </c>
      <c r="U3135" t="s">
        <v>357</v>
      </c>
      <c r="V3135" s="19">
        <v>41540</v>
      </c>
      <c r="W3135" t="s">
        <v>628</v>
      </c>
      <c r="X3135" t="s">
        <v>24</v>
      </c>
      <c r="Y3135" t="s">
        <v>629</v>
      </c>
      <c r="Z3135" t="s">
        <v>14</v>
      </c>
      <c r="AA3135" s="29">
        <v>-115.44</v>
      </c>
      <c r="AB3135">
        <v>0</v>
      </c>
      <c r="AC3135">
        <f t="shared" si="588"/>
        <v>2013</v>
      </c>
      <c r="AD3135">
        <f t="shared" si="589"/>
        <v>9</v>
      </c>
      <c r="AE3135">
        <f t="shared" si="590"/>
        <v>2013</v>
      </c>
      <c r="AF3135">
        <f t="shared" si="591"/>
        <v>2</v>
      </c>
      <c r="AG3135" t="str">
        <f>VLOOKUP(F3135,vlookup!$A$2:$E$660,2,0)</f>
        <v>Retained</v>
      </c>
      <c r="AH3135" t="str">
        <f>VLOOKUP(F3135,vlookup!$A$2:$E$660,3,0)</f>
        <v>Service Contract</v>
      </c>
      <c r="AI3135" t="str">
        <f>VLOOKUP(F3135,vlookup!$A$2:$E$660,4,0)</f>
        <v>Used Car Programs</v>
      </c>
      <c r="AJ3135" t="str">
        <f>VLOOKUP(F3135,vlookup!$A$2:$E$660,5,0)</f>
        <v>High Mileage</v>
      </c>
      <c r="AL3135">
        <f t="shared" si="592"/>
        <v>35</v>
      </c>
      <c r="AM3135">
        <f t="shared" si="593"/>
        <v>210</v>
      </c>
      <c r="AN3135" t="str">
        <f t="shared" si="594"/>
        <v/>
      </c>
      <c r="AO3135" t="str">
        <f t="shared" si="595"/>
        <v/>
      </c>
      <c r="AP3135" t="str">
        <f t="shared" si="596"/>
        <v/>
      </c>
      <c r="AQ3135" t="str">
        <f t="shared" si="597"/>
        <v/>
      </c>
      <c r="AR3135">
        <f t="shared" si="598"/>
        <v>-115.44</v>
      </c>
      <c r="AS3135" t="str">
        <f t="shared" si="599"/>
        <v>4Y635547B3Y-3</v>
      </c>
      <c r="AT3135" t="str">
        <f>IFERROR(IF(VLOOKUP(Y3135,vlookup!$I$2:$J$9,1,0)=Y3135,VLOOKUP(Y3135,vlookup!$I$2:$J$9,2,0),PROPER(Y3135)),PROPER(Y3135))</f>
        <v>Towing &amp; Roadside</v>
      </c>
      <c r="AU3135" t="str">
        <f>IFERROR(IF(B3135=VLOOKUP(B3135,vlookup!$L$2:$L$10,1,0),"Yes","No"),"No")</f>
        <v>No</v>
      </c>
    </row>
    <row r="3136" spans="1:47" ht="14.45" customHeight="1" x14ac:dyDescent="0.25">
      <c r="A3136" t="s">
        <v>2200</v>
      </c>
      <c r="B3136" s="31" t="s">
        <v>2201</v>
      </c>
      <c r="C3136">
        <v>1</v>
      </c>
      <c r="D3136">
        <v>1</v>
      </c>
      <c r="E3136" t="s">
        <v>382</v>
      </c>
      <c r="F3136" t="s">
        <v>238</v>
      </c>
      <c r="G3136" t="s">
        <v>920</v>
      </c>
      <c r="H3136" t="s">
        <v>936</v>
      </c>
      <c r="I3136">
        <v>135050</v>
      </c>
      <c r="J3136" s="19">
        <v>42246</v>
      </c>
      <c r="K3136" s="19">
        <v>42299</v>
      </c>
      <c r="L3136">
        <v>201510</v>
      </c>
      <c r="M3136" s="19">
        <v>42278</v>
      </c>
      <c r="N3136">
        <v>24616</v>
      </c>
      <c r="O3136" t="s">
        <v>1076</v>
      </c>
      <c r="P3136" t="s">
        <v>1116</v>
      </c>
      <c r="Q3136" t="s">
        <v>925</v>
      </c>
      <c r="R3136" t="s">
        <v>2202</v>
      </c>
      <c r="S3136" s="19">
        <v>42398</v>
      </c>
      <c r="T3136">
        <v>135050</v>
      </c>
      <c r="U3136" t="s">
        <v>357</v>
      </c>
      <c r="V3136" s="19">
        <v>42450</v>
      </c>
      <c r="W3136" t="s">
        <v>628</v>
      </c>
      <c r="X3136" t="s">
        <v>24</v>
      </c>
      <c r="Y3136" t="s">
        <v>629</v>
      </c>
      <c r="Z3136" t="s">
        <v>14</v>
      </c>
      <c r="AA3136" s="29">
        <v>-130.83000000000001</v>
      </c>
      <c r="AB3136">
        <v>0</v>
      </c>
      <c r="AC3136">
        <f t="shared" si="588"/>
        <v>2016</v>
      </c>
      <c r="AD3136">
        <f t="shared" si="589"/>
        <v>3</v>
      </c>
      <c r="AE3136">
        <f t="shared" si="590"/>
        <v>2015</v>
      </c>
      <c r="AF3136">
        <f t="shared" si="591"/>
        <v>8</v>
      </c>
      <c r="AG3136" t="str">
        <f>VLOOKUP(F3136,vlookup!$A$2:$E$660,2,0)</f>
        <v>Retained</v>
      </c>
      <c r="AH3136" t="str">
        <f>VLOOKUP(F3136,vlookup!$A$2:$E$660,3,0)</f>
        <v>Service Contract</v>
      </c>
      <c r="AI3136" t="str">
        <f>VLOOKUP(F3136,vlookup!$A$2:$E$660,4,0)</f>
        <v>Used Car Programs</v>
      </c>
      <c r="AJ3136" t="str">
        <f>VLOOKUP(F3136,vlookup!$A$2:$E$660,5,0)</f>
        <v>High Mileage</v>
      </c>
      <c r="AL3136">
        <f t="shared" si="592"/>
        <v>52</v>
      </c>
      <c r="AM3136">
        <f t="shared" si="593"/>
        <v>201</v>
      </c>
      <c r="AN3136" t="str">
        <f t="shared" si="594"/>
        <v/>
      </c>
      <c r="AO3136" t="str">
        <f t="shared" si="595"/>
        <v/>
      </c>
      <c r="AP3136" t="str">
        <f t="shared" si="596"/>
        <v/>
      </c>
      <c r="AQ3136" t="str">
        <f t="shared" si="597"/>
        <v/>
      </c>
      <c r="AR3136">
        <f t="shared" si="598"/>
        <v>-130.83000000000001</v>
      </c>
      <c r="AS3136" t="str">
        <f t="shared" si="599"/>
        <v>2C137473H5Y-1</v>
      </c>
      <c r="AT3136" t="str">
        <f>IFERROR(IF(VLOOKUP(Y3136,vlookup!$I$2:$J$9,1,0)=Y3136,VLOOKUP(Y3136,vlookup!$I$2:$J$9,2,0),PROPER(Y3136)),PROPER(Y3136))</f>
        <v>Towing &amp; Roadside</v>
      </c>
      <c r="AU3136" t="str">
        <f>IFERROR(IF(B3136=VLOOKUP(B3136,vlookup!$L$2:$L$10,1,0),"Yes","No"),"No")</f>
        <v>No</v>
      </c>
    </row>
    <row r="3137" spans="1:47" ht="14.45" customHeight="1" x14ac:dyDescent="0.25">
      <c r="A3137" t="s">
        <v>3485</v>
      </c>
      <c r="B3137" s="31" t="s">
        <v>3486</v>
      </c>
      <c r="C3137">
        <v>1</v>
      </c>
      <c r="D3137">
        <v>2</v>
      </c>
      <c r="E3137" t="s">
        <v>382</v>
      </c>
      <c r="F3137" t="s">
        <v>205</v>
      </c>
      <c r="G3137" t="s">
        <v>920</v>
      </c>
      <c r="H3137" t="s">
        <v>1532</v>
      </c>
      <c r="I3137">
        <v>88452</v>
      </c>
      <c r="J3137" s="19">
        <v>42238</v>
      </c>
      <c r="K3137" s="19">
        <v>42299</v>
      </c>
      <c r="L3137">
        <v>201510</v>
      </c>
      <c r="M3137" s="19">
        <v>42278</v>
      </c>
      <c r="N3137">
        <v>24616</v>
      </c>
      <c r="O3137" t="s">
        <v>1076</v>
      </c>
      <c r="P3137" t="s">
        <v>3487</v>
      </c>
      <c r="Q3137" t="s">
        <v>924</v>
      </c>
      <c r="R3137">
        <v>54015</v>
      </c>
      <c r="S3137" s="19">
        <v>42329</v>
      </c>
      <c r="T3137">
        <v>91464</v>
      </c>
      <c r="U3137" t="s">
        <v>357</v>
      </c>
      <c r="V3137" s="19">
        <v>42361</v>
      </c>
      <c r="W3137" t="s">
        <v>628</v>
      </c>
      <c r="X3137" t="s">
        <v>24</v>
      </c>
      <c r="Y3137" t="s">
        <v>629</v>
      </c>
      <c r="Z3137" t="s">
        <v>14</v>
      </c>
      <c r="AA3137" s="29">
        <v>-150</v>
      </c>
      <c r="AB3137">
        <v>0</v>
      </c>
      <c r="AC3137">
        <f t="shared" si="588"/>
        <v>2015</v>
      </c>
      <c r="AD3137">
        <f t="shared" si="589"/>
        <v>12</v>
      </c>
      <c r="AE3137">
        <f t="shared" si="590"/>
        <v>2015</v>
      </c>
      <c r="AF3137">
        <f t="shared" si="591"/>
        <v>8</v>
      </c>
      <c r="AG3137" t="str">
        <f>VLOOKUP(F3137,vlookup!$A$2:$E$660,2,0)</f>
        <v>Retained</v>
      </c>
      <c r="AH3137" t="str">
        <f>VLOOKUP(F3137,vlookup!$A$2:$E$660,3,0)</f>
        <v>Service Contract</v>
      </c>
      <c r="AI3137" t="str">
        <f>VLOOKUP(F3137,vlookup!$A$2:$E$660,4,0)</f>
        <v>Used Car Programs</v>
      </c>
      <c r="AJ3137" t="str">
        <f>VLOOKUP(F3137,vlookup!$A$2:$E$660,5,0)</f>
        <v>High Mileage</v>
      </c>
      <c r="AL3137">
        <f t="shared" si="592"/>
        <v>60</v>
      </c>
      <c r="AM3137">
        <f t="shared" si="593"/>
        <v>121</v>
      </c>
      <c r="AN3137">
        <f t="shared" si="594"/>
        <v>3012</v>
      </c>
      <c r="AO3137" t="str">
        <f t="shared" si="595"/>
        <v/>
      </c>
      <c r="AP3137" t="str">
        <f t="shared" si="596"/>
        <v/>
      </c>
      <c r="AQ3137" t="str">
        <f t="shared" si="597"/>
        <v/>
      </c>
      <c r="AR3137">
        <f t="shared" si="598"/>
        <v>-150</v>
      </c>
      <c r="AS3137" t="str">
        <f t="shared" si="599"/>
        <v>6C439458H5-1</v>
      </c>
      <c r="AT3137" t="str">
        <f>IFERROR(IF(VLOOKUP(Y3137,vlookup!$I$2:$J$9,1,0)=Y3137,VLOOKUP(Y3137,vlookup!$I$2:$J$9,2,0),PROPER(Y3137)),PROPER(Y3137))</f>
        <v>Towing &amp; Roadside</v>
      </c>
      <c r="AU3137" t="str">
        <f>IFERROR(IF(B3137=VLOOKUP(B3137,vlookup!$L$2:$L$10,1,0),"Yes","No"),"No")</f>
        <v>No</v>
      </c>
    </row>
    <row r="3138" spans="1:47" ht="14.45" customHeight="1" x14ac:dyDescent="0.25">
      <c r="A3138" t="s">
        <v>1530</v>
      </c>
      <c r="B3138" s="31" t="s">
        <v>2206</v>
      </c>
      <c r="C3138">
        <v>1</v>
      </c>
      <c r="D3138">
        <v>1</v>
      </c>
      <c r="E3138" t="s">
        <v>382</v>
      </c>
      <c r="F3138" t="s">
        <v>60</v>
      </c>
      <c r="G3138" t="s">
        <v>920</v>
      </c>
      <c r="H3138" t="s">
        <v>1532</v>
      </c>
      <c r="I3138">
        <v>197095</v>
      </c>
      <c r="J3138" s="19">
        <v>41335</v>
      </c>
      <c r="K3138" s="19">
        <v>41362</v>
      </c>
      <c r="L3138">
        <v>201303</v>
      </c>
      <c r="M3138" s="19">
        <v>41334</v>
      </c>
      <c r="N3138">
        <v>24616</v>
      </c>
      <c r="O3138" t="s">
        <v>1076</v>
      </c>
      <c r="P3138" t="s">
        <v>1116</v>
      </c>
      <c r="Q3138" t="s">
        <v>925</v>
      </c>
      <c r="R3138" t="s">
        <v>2207</v>
      </c>
      <c r="S3138" s="19">
        <v>41394</v>
      </c>
      <c r="T3138">
        <v>198000</v>
      </c>
      <c r="U3138" t="s">
        <v>357</v>
      </c>
      <c r="V3138" s="19">
        <v>41516</v>
      </c>
      <c r="W3138" t="s">
        <v>628</v>
      </c>
      <c r="X3138" t="s">
        <v>24</v>
      </c>
      <c r="Y3138" t="s">
        <v>629</v>
      </c>
      <c r="Z3138" t="s">
        <v>14</v>
      </c>
      <c r="AA3138" s="29">
        <v>-116.05</v>
      </c>
      <c r="AB3138">
        <v>0</v>
      </c>
      <c r="AC3138">
        <f t="shared" si="588"/>
        <v>2013</v>
      </c>
      <c r="AD3138">
        <f t="shared" si="589"/>
        <v>8</v>
      </c>
      <c r="AE3138">
        <f t="shared" si="590"/>
        <v>2013</v>
      </c>
      <c r="AF3138">
        <f t="shared" si="591"/>
        <v>3</v>
      </c>
      <c r="AG3138" t="str">
        <f>VLOOKUP(F3138,vlookup!$A$2:$E$660,2,0)</f>
        <v>Retained</v>
      </c>
      <c r="AH3138" t="str">
        <f>VLOOKUP(F3138,vlookup!$A$2:$E$660,3,0)</f>
        <v>Service Contract</v>
      </c>
      <c r="AI3138" t="str">
        <f>VLOOKUP(F3138,vlookup!$A$2:$E$660,4,0)</f>
        <v>Used Car Programs</v>
      </c>
      <c r="AJ3138" t="str">
        <f>VLOOKUP(F3138,vlookup!$A$2:$E$660,5,0)</f>
        <v>High Mileage</v>
      </c>
      <c r="AL3138">
        <f t="shared" si="592"/>
        <v>27</v>
      </c>
      <c r="AM3138">
        <f t="shared" si="593"/>
        <v>178</v>
      </c>
      <c r="AN3138">
        <f t="shared" si="594"/>
        <v>905</v>
      </c>
      <c r="AO3138" t="str">
        <f t="shared" si="595"/>
        <v/>
      </c>
      <c r="AP3138" t="str">
        <f t="shared" si="596"/>
        <v/>
      </c>
      <c r="AQ3138" t="str">
        <f t="shared" si="597"/>
        <v/>
      </c>
      <c r="AR3138">
        <f t="shared" si="598"/>
        <v>-116.05</v>
      </c>
      <c r="AS3138" t="str">
        <f t="shared" si="599"/>
        <v>1C310236C3Y-1</v>
      </c>
      <c r="AT3138" t="str">
        <f>IFERROR(IF(VLOOKUP(Y3138,vlookup!$I$2:$J$9,1,0)=Y3138,VLOOKUP(Y3138,vlookup!$I$2:$J$9,2,0),PROPER(Y3138)),PROPER(Y3138))</f>
        <v>Towing &amp; Roadside</v>
      </c>
      <c r="AU3138" t="str">
        <f>IFERROR(IF(B3138=VLOOKUP(B3138,vlookup!$L$2:$L$10,1,0),"Yes","No"),"No")</f>
        <v>No</v>
      </c>
    </row>
    <row r="3139" spans="1:47" ht="14.45" customHeight="1" x14ac:dyDescent="0.25">
      <c r="A3139" t="s">
        <v>1534</v>
      </c>
      <c r="B3139" s="31" t="s">
        <v>1535</v>
      </c>
      <c r="C3139">
        <v>3</v>
      </c>
      <c r="D3139">
        <v>1</v>
      </c>
      <c r="E3139" t="s">
        <v>382</v>
      </c>
      <c r="F3139" t="s">
        <v>205</v>
      </c>
      <c r="G3139" t="s">
        <v>952</v>
      </c>
      <c r="H3139" t="s">
        <v>3750</v>
      </c>
      <c r="I3139">
        <v>104593</v>
      </c>
      <c r="J3139" s="19">
        <v>42086</v>
      </c>
      <c r="K3139" s="19">
        <v>42124</v>
      </c>
      <c r="L3139">
        <v>201504</v>
      </c>
      <c r="M3139" s="19">
        <v>42095</v>
      </c>
      <c r="N3139">
        <v>24617</v>
      </c>
      <c r="O3139" t="s">
        <v>1070</v>
      </c>
      <c r="P3139" t="s">
        <v>1116</v>
      </c>
      <c r="Q3139" t="s">
        <v>925</v>
      </c>
      <c r="R3139" t="s">
        <v>2208</v>
      </c>
      <c r="S3139" s="19">
        <v>42373</v>
      </c>
      <c r="T3139">
        <v>104593</v>
      </c>
      <c r="U3139" t="s">
        <v>357</v>
      </c>
      <c r="V3139" s="19">
        <v>42450</v>
      </c>
      <c r="W3139" t="s">
        <v>628</v>
      </c>
      <c r="X3139" t="s">
        <v>24</v>
      </c>
      <c r="Y3139" t="s">
        <v>629</v>
      </c>
      <c r="Z3139" t="s">
        <v>14</v>
      </c>
      <c r="AA3139" s="29">
        <v>-150.66999999999999</v>
      </c>
      <c r="AB3139">
        <v>0</v>
      </c>
      <c r="AC3139">
        <f t="shared" ref="AC3139:AC3202" si="600">YEAR(V3139)</f>
        <v>2016</v>
      </c>
      <c r="AD3139">
        <f t="shared" ref="AD3139:AD3202" si="601">MONTH(V3139)</f>
        <v>3</v>
      </c>
      <c r="AE3139">
        <f t="shared" ref="AE3139:AE3202" si="602">YEAR(J3139)</f>
        <v>2015</v>
      </c>
      <c r="AF3139">
        <f t="shared" ref="AF3139:AF3202" si="603">MONTH(J3139)</f>
        <v>3</v>
      </c>
      <c r="AG3139" t="str">
        <f>VLOOKUP(F3139,vlookup!$A$2:$E$660,2,0)</f>
        <v>Retained</v>
      </c>
      <c r="AH3139" t="str">
        <f>VLOOKUP(F3139,vlookup!$A$2:$E$660,3,0)</f>
        <v>Service Contract</v>
      </c>
      <c r="AI3139" t="str">
        <f>VLOOKUP(F3139,vlookup!$A$2:$E$660,4,0)</f>
        <v>Used Car Programs</v>
      </c>
      <c r="AJ3139" t="str">
        <f>VLOOKUP(F3139,vlookup!$A$2:$E$660,5,0)</f>
        <v>High Mileage</v>
      </c>
      <c r="AL3139">
        <f t="shared" ref="AL3139:AL3202" si="604">DAYS360(J3139,K3139)</f>
        <v>37</v>
      </c>
      <c r="AM3139">
        <f t="shared" ref="AM3139:AM3202" si="605">DAYS360(J3139,V3139)</f>
        <v>358</v>
      </c>
      <c r="AN3139" t="str">
        <f t="shared" ref="AN3139:AN3202" si="606">IF(T3139-I3139&lt;1,"",T3139-I3139)</f>
        <v/>
      </c>
      <c r="AO3139" t="str">
        <f t="shared" ref="AO3139:AO3202" si="607">IF(AM3139&lt;31,AA3139,"")</f>
        <v/>
      </c>
      <c r="AP3139" t="str">
        <f t="shared" ref="AP3139:AP3202" si="608">IF(AND(AM3139&gt;30,AM3139&lt;61),AA3139,"")</f>
        <v/>
      </c>
      <c r="AQ3139" t="str">
        <f t="shared" ref="AQ3139:AQ3202" si="609">IF(AND(AM3139&gt;60,AM3139&lt;91),AA3139,"")</f>
        <v/>
      </c>
      <c r="AR3139">
        <f t="shared" ref="AR3139:AR3202" si="610">IF(AM3139&gt;90,AA3139,"")</f>
        <v>-150.66999999999999</v>
      </c>
      <c r="AS3139" t="str">
        <f t="shared" ref="AS3139:AS3202" si="611">CONCATENATE(B3139,"-",C3139)</f>
        <v>6Z753095C5-3</v>
      </c>
      <c r="AT3139" t="str">
        <f>IFERROR(IF(VLOOKUP(Y3139,vlookup!$I$2:$J$9,1,0)=Y3139,VLOOKUP(Y3139,vlookup!$I$2:$J$9,2,0),PROPER(Y3139)),PROPER(Y3139))</f>
        <v>Towing &amp; Roadside</v>
      </c>
      <c r="AU3139" t="str">
        <f>IFERROR(IF(B3139=VLOOKUP(B3139,vlookup!$L$2:$L$10,1,0),"Yes","No"),"No")</f>
        <v>No</v>
      </c>
    </row>
    <row r="3140" spans="1:47" ht="14.45" customHeight="1" x14ac:dyDescent="0.25">
      <c r="A3140" t="s">
        <v>1534</v>
      </c>
      <c r="B3140" s="31" t="s">
        <v>1535</v>
      </c>
      <c r="C3140">
        <v>5</v>
      </c>
      <c r="D3140">
        <v>1</v>
      </c>
      <c r="E3140" t="s">
        <v>382</v>
      </c>
      <c r="F3140" t="s">
        <v>205</v>
      </c>
      <c r="G3140" t="s">
        <v>952</v>
      </c>
      <c r="H3140" t="s">
        <v>3750</v>
      </c>
      <c r="I3140">
        <v>104593</v>
      </c>
      <c r="J3140" s="19">
        <v>42086</v>
      </c>
      <c r="K3140" s="19">
        <v>42124</v>
      </c>
      <c r="L3140">
        <v>201504</v>
      </c>
      <c r="M3140" s="19">
        <v>42095</v>
      </c>
      <c r="N3140">
        <v>24617</v>
      </c>
      <c r="O3140" t="s">
        <v>1070</v>
      </c>
      <c r="P3140" t="s">
        <v>1116</v>
      </c>
      <c r="Q3140" t="s">
        <v>925</v>
      </c>
      <c r="R3140" t="s">
        <v>2209</v>
      </c>
      <c r="S3140" s="19">
        <v>42498</v>
      </c>
      <c r="T3140">
        <v>104593</v>
      </c>
      <c r="U3140" t="s">
        <v>357</v>
      </c>
      <c r="V3140" s="19">
        <v>42563</v>
      </c>
      <c r="W3140" t="s">
        <v>628</v>
      </c>
      <c r="X3140" t="s">
        <v>24</v>
      </c>
      <c r="Y3140" t="s">
        <v>629</v>
      </c>
      <c r="Z3140" t="s">
        <v>14</v>
      </c>
      <c r="AA3140" s="29">
        <v>-73.98</v>
      </c>
      <c r="AB3140">
        <v>0</v>
      </c>
      <c r="AC3140">
        <f t="shared" si="600"/>
        <v>2016</v>
      </c>
      <c r="AD3140">
        <f t="shared" si="601"/>
        <v>7</v>
      </c>
      <c r="AE3140">
        <f t="shared" si="602"/>
        <v>2015</v>
      </c>
      <c r="AF3140">
        <f t="shared" si="603"/>
        <v>3</v>
      </c>
      <c r="AG3140" t="str">
        <f>VLOOKUP(F3140,vlookup!$A$2:$E$660,2,0)</f>
        <v>Retained</v>
      </c>
      <c r="AH3140" t="str">
        <f>VLOOKUP(F3140,vlookup!$A$2:$E$660,3,0)</f>
        <v>Service Contract</v>
      </c>
      <c r="AI3140" t="str">
        <f>VLOOKUP(F3140,vlookup!$A$2:$E$660,4,0)</f>
        <v>Used Car Programs</v>
      </c>
      <c r="AJ3140" t="str">
        <f>VLOOKUP(F3140,vlookup!$A$2:$E$660,5,0)</f>
        <v>High Mileage</v>
      </c>
      <c r="AL3140">
        <f t="shared" si="604"/>
        <v>37</v>
      </c>
      <c r="AM3140">
        <f t="shared" si="605"/>
        <v>469</v>
      </c>
      <c r="AN3140" t="str">
        <f t="shared" si="606"/>
        <v/>
      </c>
      <c r="AO3140" t="str">
        <f t="shared" si="607"/>
        <v/>
      </c>
      <c r="AP3140" t="str">
        <f t="shared" si="608"/>
        <v/>
      </c>
      <c r="AQ3140" t="str">
        <f t="shared" si="609"/>
        <v/>
      </c>
      <c r="AR3140">
        <f t="shared" si="610"/>
        <v>-73.98</v>
      </c>
      <c r="AS3140" t="str">
        <f t="shared" si="611"/>
        <v>6Z753095C5-5</v>
      </c>
      <c r="AT3140" t="str">
        <f>IFERROR(IF(VLOOKUP(Y3140,vlookup!$I$2:$J$9,1,0)=Y3140,VLOOKUP(Y3140,vlookup!$I$2:$J$9,2,0),PROPER(Y3140)),PROPER(Y3140))</f>
        <v>Towing &amp; Roadside</v>
      </c>
      <c r="AU3140" t="str">
        <f>IFERROR(IF(B3140=VLOOKUP(B3140,vlookup!$L$2:$L$10,1,0),"Yes","No"),"No")</f>
        <v>No</v>
      </c>
    </row>
    <row r="3141" spans="1:47" ht="14.45" customHeight="1" x14ac:dyDescent="0.25">
      <c r="A3141" t="s">
        <v>1534</v>
      </c>
      <c r="B3141" s="31" t="s">
        <v>1535</v>
      </c>
      <c r="C3141">
        <v>6</v>
      </c>
      <c r="D3141">
        <v>1</v>
      </c>
      <c r="E3141" t="s">
        <v>382</v>
      </c>
      <c r="F3141" t="s">
        <v>205</v>
      </c>
      <c r="G3141" t="s">
        <v>952</v>
      </c>
      <c r="H3141" t="s">
        <v>3750</v>
      </c>
      <c r="I3141">
        <v>104593</v>
      </c>
      <c r="J3141" s="19">
        <v>42086</v>
      </c>
      <c r="K3141" s="19">
        <v>42124</v>
      </c>
      <c r="L3141">
        <v>201504</v>
      </c>
      <c r="M3141" s="19">
        <v>42095</v>
      </c>
      <c r="N3141">
        <v>24617</v>
      </c>
      <c r="O3141" t="s">
        <v>1070</v>
      </c>
      <c r="P3141" t="s">
        <v>1116</v>
      </c>
      <c r="Q3141" t="s">
        <v>925</v>
      </c>
      <c r="R3141" t="s">
        <v>2210</v>
      </c>
      <c r="S3141" s="19">
        <v>42499</v>
      </c>
      <c r="T3141">
        <v>104593</v>
      </c>
      <c r="U3141" t="s">
        <v>357</v>
      </c>
      <c r="V3141" s="19">
        <v>42563</v>
      </c>
      <c r="W3141" t="s">
        <v>628</v>
      </c>
      <c r="X3141" t="s">
        <v>24</v>
      </c>
      <c r="Y3141" t="s">
        <v>629</v>
      </c>
      <c r="Z3141" t="s">
        <v>14</v>
      </c>
      <c r="AA3141" s="29">
        <v>-45.4</v>
      </c>
      <c r="AB3141">
        <v>0</v>
      </c>
      <c r="AC3141">
        <f t="shared" si="600"/>
        <v>2016</v>
      </c>
      <c r="AD3141">
        <f t="shared" si="601"/>
        <v>7</v>
      </c>
      <c r="AE3141">
        <f t="shared" si="602"/>
        <v>2015</v>
      </c>
      <c r="AF3141">
        <f t="shared" si="603"/>
        <v>3</v>
      </c>
      <c r="AG3141" t="str">
        <f>VLOOKUP(F3141,vlookup!$A$2:$E$660,2,0)</f>
        <v>Retained</v>
      </c>
      <c r="AH3141" t="str">
        <f>VLOOKUP(F3141,vlookup!$A$2:$E$660,3,0)</f>
        <v>Service Contract</v>
      </c>
      <c r="AI3141" t="str">
        <f>VLOOKUP(F3141,vlookup!$A$2:$E$660,4,0)</f>
        <v>Used Car Programs</v>
      </c>
      <c r="AJ3141" t="str">
        <f>VLOOKUP(F3141,vlookup!$A$2:$E$660,5,0)</f>
        <v>High Mileage</v>
      </c>
      <c r="AL3141">
        <f t="shared" si="604"/>
        <v>37</v>
      </c>
      <c r="AM3141">
        <f t="shared" si="605"/>
        <v>469</v>
      </c>
      <c r="AN3141" t="str">
        <f t="shared" si="606"/>
        <v/>
      </c>
      <c r="AO3141" t="str">
        <f t="shared" si="607"/>
        <v/>
      </c>
      <c r="AP3141" t="str">
        <f t="shared" si="608"/>
        <v/>
      </c>
      <c r="AQ3141" t="str">
        <f t="shared" si="609"/>
        <v/>
      </c>
      <c r="AR3141">
        <f t="shared" si="610"/>
        <v>-45.4</v>
      </c>
      <c r="AS3141" t="str">
        <f t="shared" si="611"/>
        <v>6Z753095C5-6</v>
      </c>
      <c r="AT3141" t="str">
        <f>IFERROR(IF(VLOOKUP(Y3141,vlookup!$I$2:$J$9,1,0)=Y3141,VLOOKUP(Y3141,vlookup!$I$2:$J$9,2,0),PROPER(Y3141)),PROPER(Y3141))</f>
        <v>Towing &amp; Roadside</v>
      </c>
      <c r="AU3141" t="str">
        <f>IFERROR(IF(B3141=VLOOKUP(B3141,vlookup!$L$2:$L$10,1,0),"Yes","No"),"No")</f>
        <v>No</v>
      </c>
    </row>
    <row r="3142" spans="1:47" ht="14.45" customHeight="1" x14ac:dyDescent="0.25">
      <c r="A3142" t="s">
        <v>1534</v>
      </c>
      <c r="B3142" s="31" t="s">
        <v>1535</v>
      </c>
      <c r="C3142">
        <v>7</v>
      </c>
      <c r="D3142">
        <v>1</v>
      </c>
      <c r="E3142" t="s">
        <v>382</v>
      </c>
      <c r="F3142" t="s">
        <v>205</v>
      </c>
      <c r="G3142" t="s">
        <v>952</v>
      </c>
      <c r="H3142" t="s">
        <v>3750</v>
      </c>
      <c r="I3142">
        <v>104593</v>
      </c>
      <c r="J3142" s="19">
        <v>42086</v>
      </c>
      <c r="K3142" s="19">
        <v>42124</v>
      </c>
      <c r="L3142">
        <v>201504</v>
      </c>
      <c r="M3142" s="19">
        <v>42095</v>
      </c>
      <c r="N3142">
        <v>24617</v>
      </c>
      <c r="O3142" t="s">
        <v>1070</v>
      </c>
      <c r="P3142" t="s">
        <v>1116</v>
      </c>
      <c r="Q3142" t="s">
        <v>925</v>
      </c>
      <c r="R3142" t="s">
        <v>2211</v>
      </c>
      <c r="S3142" s="19">
        <v>42503</v>
      </c>
      <c r="T3142">
        <v>104593</v>
      </c>
      <c r="U3142" t="s">
        <v>357</v>
      </c>
      <c r="V3142" s="19">
        <v>42563</v>
      </c>
      <c r="W3142" t="s">
        <v>628</v>
      </c>
      <c r="X3142" t="s">
        <v>24</v>
      </c>
      <c r="Y3142" t="s">
        <v>629</v>
      </c>
      <c r="Z3142" t="s">
        <v>14</v>
      </c>
      <c r="AA3142" s="29">
        <v>-39</v>
      </c>
      <c r="AB3142">
        <v>0</v>
      </c>
      <c r="AC3142">
        <f t="shared" si="600"/>
        <v>2016</v>
      </c>
      <c r="AD3142">
        <f t="shared" si="601"/>
        <v>7</v>
      </c>
      <c r="AE3142">
        <f t="shared" si="602"/>
        <v>2015</v>
      </c>
      <c r="AF3142">
        <f t="shared" si="603"/>
        <v>3</v>
      </c>
      <c r="AG3142" t="str">
        <f>VLOOKUP(F3142,vlookup!$A$2:$E$660,2,0)</f>
        <v>Retained</v>
      </c>
      <c r="AH3142" t="str">
        <f>VLOOKUP(F3142,vlookup!$A$2:$E$660,3,0)</f>
        <v>Service Contract</v>
      </c>
      <c r="AI3142" t="str">
        <f>VLOOKUP(F3142,vlookup!$A$2:$E$660,4,0)</f>
        <v>Used Car Programs</v>
      </c>
      <c r="AJ3142" t="str">
        <f>VLOOKUP(F3142,vlookup!$A$2:$E$660,5,0)</f>
        <v>High Mileage</v>
      </c>
      <c r="AL3142">
        <f t="shared" si="604"/>
        <v>37</v>
      </c>
      <c r="AM3142">
        <f t="shared" si="605"/>
        <v>469</v>
      </c>
      <c r="AN3142" t="str">
        <f t="shared" si="606"/>
        <v/>
      </c>
      <c r="AO3142" t="str">
        <f t="shared" si="607"/>
        <v/>
      </c>
      <c r="AP3142" t="str">
        <f t="shared" si="608"/>
        <v/>
      </c>
      <c r="AQ3142" t="str">
        <f t="shared" si="609"/>
        <v/>
      </c>
      <c r="AR3142">
        <f t="shared" si="610"/>
        <v>-39</v>
      </c>
      <c r="AS3142" t="str">
        <f t="shared" si="611"/>
        <v>6Z753095C5-7</v>
      </c>
      <c r="AT3142" t="str">
        <f>IFERROR(IF(VLOOKUP(Y3142,vlookup!$I$2:$J$9,1,0)=Y3142,VLOOKUP(Y3142,vlookup!$I$2:$J$9,2,0),PROPER(Y3142)),PROPER(Y3142))</f>
        <v>Towing &amp; Roadside</v>
      </c>
      <c r="AU3142" t="str">
        <f>IFERROR(IF(B3142=VLOOKUP(B3142,vlookup!$L$2:$L$10,1,0),"Yes","No"),"No")</f>
        <v>No</v>
      </c>
    </row>
    <row r="3143" spans="1:47" ht="14.45" customHeight="1" x14ac:dyDescent="0.25">
      <c r="A3143" t="s">
        <v>1534</v>
      </c>
      <c r="B3143" s="31" t="s">
        <v>1535</v>
      </c>
      <c r="C3143">
        <v>8</v>
      </c>
      <c r="D3143">
        <v>1</v>
      </c>
      <c r="E3143" t="s">
        <v>382</v>
      </c>
      <c r="F3143" t="s">
        <v>205</v>
      </c>
      <c r="G3143" t="s">
        <v>952</v>
      </c>
      <c r="H3143" t="s">
        <v>3750</v>
      </c>
      <c r="I3143">
        <v>104593</v>
      </c>
      <c r="J3143" s="19">
        <v>42086</v>
      </c>
      <c r="K3143" s="19">
        <v>42124</v>
      </c>
      <c r="L3143">
        <v>201504</v>
      </c>
      <c r="M3143" s="19">
        <v>42095</v>
      </c>
      <c r="N3143">
        <v>24617</v>
      </c>
      <c r="O3143" t="s">
        <v>1070</v>
      </c>
      <c r="P3143" t="s">
        <v>1116</v>
      </c>
      <c r="Q3143" t="s">
        <v>925</v>
      </c>
      <c r="R3143" t="s">
        <v>2212</v>
      </c>
      <c r="S3143" s="19">
        <v>42566</v>
      </c>
      <c r="T3143">
        <v>104593</v>
      </c>
      <c r="U3143" t="s">
        <v>357</v>
      </c>
      <c r="V3143" s="19">
        <v>42608</v>
      </c>
      <c r="W3143" t="s">
        <v>628</v>
      </c>
      <c r="X3143" t="s">
        <v>24</v>
      </c>
      <c r="Y3143" t="s">
        <v>629</v>
      </c>
      <c r="Z3143" t="s">
        <v>14</v>
      </c>
      <c r="AA3143" s="29">
        <v>-93.89</v>
      </c>
      <c r="AB3143">
        <v>0</v>
      </c>
      <c r="AC3143">
        <f t="shared" si="600"/>
        <v>2016</v>
      </c>
      <c r="AD3143">
        <f t="shared" si="601"/>
        <v>8</v>
      </c>
      <c r="AE3143">
        <f t="shared" si="602"/>
        <v>2015</v>
      </c>
      <c r="AF3143">
        <f t="shared" si="603"/>
        <v>3</v>
      </c>
      <c r="AG3143" t="str">
        <f>VLOOKUP(F3143,vlookup!$A$2:$E$660,2,0)</f>
        <v>Retained</v>
      </c>
      <c r="AH3143" t="str">
        <f>VLOOKUP(F3143,vlookup!$A$2:$E$660,3,0)</f>
        <v>Service Contract</v>
      </c>
      <c r="AI3143" t="str">
        <f>VLOOKUP(F3143,vlookup!$A$2:$E$660,4,0)</f>
        <v>Used Car Programs</v>
      </c>
      <c r="AJ3143" t="str">
        <f>VLOOKUP(F3143,vlookup!$A$2:$E$660,5,0)</f>
        <v>High Mileage</v>
      </c>
      <c r="AL3143">
        <f t="shared" si="604"/>
        <v>37</v>
      </c>
      <c r="AM3143">
        <f t="shared" si="605"/>
        <v>513</v>
      </c>
      <c r="AN3143" t="str">
        <f t="shared" si="606"/>
        <v/>
      </c>
      <c r="AO3143" t="str">
        <f t="shared" si="607"/>
        <v/>
      </c>
      <c r="AP3143" t="str">
        <f t="shared" si="608"/>
        <v/>
      </c>
      <c r="AQ3143" t="str">
        <f t="shared" si="609"/>
        <v/>
      </c>
      <c r="AR3143">
        <f t="shared" si="610"/>
        <v>-93.89</v>
      </c>
      <c r="AS3143" t="str">
        <f t="shared" si="611"/>
        <v>6Z753095C5-8</v>
      </c>
      <c r="AT3143" t="str">
        <f>IFERROR(IF(VLOOKUP(Y3143,vlookup!$I$2:$J$9,1,0)=Y3143,VLOOKUP(Y3143,vlookup!$I$2:$J$9,2,0),PROPER(Y3143)),PROPER(Y3143))</f>
        <v>Towing &amp; Roadside</v>
      </c>
      <c r="AU3143" t="str">
        <f>IFERROR(IF(B3143=VLOOKUP(B3143,vlookup!$L$2:$L$10,1,0),"Yes","No"),"No")</f>
        <v>No</v>
      </c>
    </row>
    <row r="3144" spans="1:47" ht="14.45" customHeight="1" x14ac:dyDescent="0.25">
      <c r="A3144" t="s">
        <v>2213</v>
      </c>
      <c r="B3144" s="31" t="s">
        <v>2214</v>
      </c>
      <c r="C3144">
        <v>1</v>
      </c>
      <c r="D3144">
        <v>2</v>
      </c>
      <c r="E3144" t="s">
        <v>382</v>
      </c>
      <c r="F3144" t="s">
        <v>464</v>
      </c>
      <c r="G3144" t="s">
        <v>937</v>
      </c>
      <c r="H3144" t="s">
        <v>938</v>
      </c>
      <c r="I3144">
        <v>57898</v>
      </c>
      <c r="J3144" s="19">
        <v>44485</v>
      </c>
      <c r="K3144" s="19">
        <v>44529</v>
      </c>
      <c r="L3144">
        <v>202111</v>
      </c>
      <c r="M3144" s="19">
        <v>44501</v>
      </c>
      <c r="N3144">
        <v>24616</v>
      </c>
      <c r="O3144" t="s">
        <v>1076</v>
      </c>
      <c r="P3144" t="s">
        <v>595</v>
      </c>
      <c r="Q3144" t="s">
        <v>378</v>
      </c>
      <c r="R3144">
        <v>148359300</v>
      </c>
      <c r="S3144" s="19">
        <v>44629</v>
      </c>
      <c r="T3144">
        <v>63000</v>
      </c>
      <c r="U3144" t="s">
        <v>357</v>
      </c>
      <c r="V3144" s="19">
        <v>44736</v>
      </c>
      <c r="W3144" t="s">
        <v>628</v>
      </c>
      <c r="X3144" t="s">
        <v>24</v>
      </c>
      <c r="Y3144" t="s">
        <v>629</v>
      </c>
      <c r="Z3144" t="s">
        <v>14</v>
      </c>
      <c r="AA3144" s="29">
        <v>-95.16</v>
      </c>
      <c r="AB3144">
        <v>0</v>
      </c>
      <c r="AC3144">
        <f t="shared" si="600"/>
        <v>2022</v>
      </c>
      <c r="AD3144">
        <f t="shared" si="601"/>
        <v>6</v>
      </c>
      <c r="AE3144">
        <f t="shared" si="602"/>
        <v>2021</v>
      </c>
      <c r="AF3144">
        <f t="shared" si="603"/>
        <v>10</v>
      </c>
      <c r="AG3144" t="str">
        <f>VLOOKUP(F3144,vlookup!$A$2:$E$660,2,0)</f>
        <v>Retained</v>
      </c>
      <c r="AH3144" t="str">
        <f>VLOOKUP(F3144,vlookup!$A$2:$E$660,3,0)</f>
        <v>Service Contract</v>
      </c>
      <c r="AI3144" t="str">
        <f>VLOOKUP(F3144,vlookup!$A$2:$E$660,4,0)</f>
        <v>Used Car Programs</v>
      </c>
      <c r="AJ3144" t="str">
        <f>VLOOKUP(F3144,vlookup!$A$2:$E$660,5,0)</f>
        <v>High Mileage</v>
      </c>
      <c r="AL3144">
        <f t="shared" si="604"/>
        <v>43</v>
      </c>
      <c r="AM3144">
        <f t="shared" si="605"/>
        <v>248</v>
      </c>
      <c r="AN3144">
        <f t="shared" si="606"/>
        <v>5102</v>
      </c>
      <c r="AO3144" t="str">
        <f t="shared" si="607"/>
        <v/>
      </c>
      <c r="AP3144" t="str">
        <f t="shared" si="608"/>
        <v/>
      </c>
      <c r="AQ3144" t="str">
        <f t="shared" si="609"/>
        <v/>
      </c>
      <c r="AR3144">
        <f t="shared" si="610"/>
        <v>-95.16</v>
      </c>
      <c r="AS3144" t="str">
        <f t="shared" si="611"/>
        <v>ZAGGC061211J21-1</v>
      </c>
      <c r="AT3144" t="str">
        <f>IFERROR(IF(VLOOKUP(Y3144,vlookup!$I$2:$J$9,1,0)=Y3144,VLOOKUP(Y3144,vlookup!$I$2:$J$9,2,0),PROPER(Y3144)),PROPER(Y3144))</f>
        <v>Towing &amp; Roadside</v>
      </c>
      <c r="AU3144" t="str">
        <f>IFERROR(IF(B3144=VLOOKUP(B3144,vlookup!$L$2:$L$10,1,0),"Yes","No"),"No")</f>
        <v>No</v>
      </c>
    </row>
    <row r="3145" spans="1:47" ht="14.45" customHeight="1" x14ac:dyDescent="0.25">
      <c r="A3145" t="s">
        <v>2213</v>
      </c>
      <c r="B3145" s="31" t="s">
        <v>2214</v>
      </c>
      <c r="C3145">
        <v>1</v>
      </c>
      <c r="D3145">
        <v>3</v>
      </c>
      <c r="E3145" t="s">
        <v>382</v>
      </c>
      <c r="F3145" t="s">
        <v>464</v>
      </c>
      <c r="G3145" t="s">
        <v>937</v>
      </c>
      <c r="H3145" t="s">
        <v>938</v>
      </c>
      <c r="I3145">
        <v>57898</v>
      </c>
      <c r="J3145" s="19">
        <v>44485</v>
      </c>
      <c r="K3145" s="19">
        <v>44529</v>
      </c>
      <c r="L3145">
        <v>202111</v>
      </c>
      <c r="M3145" s="19">
        <v>44501</v>
      </c>
      <c r="N3145">
        <v>24616</v>
      </c>
      <c r="O3145" t="s">
        <v>1076</v>
      </c>
      <c r="P3145" t="s">
        <v>595</v>
      </c>
      <c r="Q3145" t="s">
        <v>378</v>
      </c>
      <c r="R3145">
        <v>514910398</v>
      </c>
      <c r="S3145" s="19">
        <v>44630</v>
      </c>
      <c r="T3145">
        <v>63000</v>
      </c>
      <c r="U3145" t="s">
        <v>357</v>
      </c>
      <c r="V3145" s="19">
        <v>44736</v>
      </c>
      <c r="W3145" t="s">
        <v>628</v>
      </c>
      <c r="X3145" t="s">
        <v>24</v>
      </c>
      <c r="Y3145" t="s">
        <v>629</v>
      </c>
      <c r="Z3145" t="s">
        <v>14</v>
      </c>
      <c r="AA3145" s="29">
        <v>-69.12</v>
      </c>
      <c r="AB3145">
        <v>0</v>
      </c>
      <c r="AC3145">
        <f t="shared" si="600"/>
        <v>2022</v>
      </c>
      <c r="AD3145">
        <f t="shared" si="601"/>
        <v>6</v>
      </c>
      <c r="AE3145">
        <f t="shared" si="602"/>
        <v>2021</v>
      </c>
      <c r="AF3145">
        <f t="shared" si="603"/>
        <v>10</v>
      </c>
      <c r="AG3145" t="str">
        <f>VLOOKUP(F3145,vlookup!$A$2:$E$660,2,0)</f>
        <v>Retained</v>
      </c>
      <c r="AH3145" t="str">
        <f>VLOOKUP(F3145,vlookup!$A$2:$E$660,3,0)</f>
        <v>Service Contract</v>
      </c>
      <c r="AI3145" t="str">
        <f>VLOOKUP(F3145,vlookup!$A$2:$E$660,4,0)</f>
        <v>Used Car Programs</v>
      </c>
      <c r="AJ3145" t="str">
        <f>VLOOKUP(F3145,vlookup!$A$2:$E$660,5,0)</f>
        <v>High Mileage</v>
      </c>
      <c r="AL3145">
        <f t="shared" si="604"/>
        <v>43</v>
      </c>
      <c r="AM3145">
        <f t="shared" si="605"/>
        <v>248</v>
      </c>
      <c r="AN3145">
        <f t="shared" si="606"/>
        <v>5102</v>
      </c>
      <c r="AO3145" t="str">
        <f t="shared" si="607"/>
        <v/>
      </c>
      <c r="AP3145" t="str">
        <f t="shared" si="608"/>
        <v/>
      </c>
      <c r="AQ3145" t="str">
        <f t="shared" si="609"/>
        <v/>
      </c>
      <c r="AR3145">
        <f t="shared" si="610"/>
        <v>-69.12</v>
      </c>
      <c r="AS3145" t="str">
        <f t="shared" si="611"/>
        <v>ZAGGC061211J21-1</v>
      </c>
      <c r="AT3145" t="str">
        <f>IFERROR(IF(VLOOKUP(Y3145,vlookup!$I$2:$J$9,1,0)=Y3145,VLOOKUP(Y3145,vlookup!$I$2:$J$9,2,0),PROPER(Y3145)),PROPER(Y3145))</f>
        <v>Towing &amp; Roadside</v>
      </c>
      <c r="AU3145" t="str">
        <f>IFERROR(IF(B3145=VLOOKUP(B3145,vlookup!$L$2:$L$10,1,0),"Yes","No"),"No")</f>
        <v>No</v>
      </c>
    </row>
    <row r="3146" spans="1:47" ht="14.45" customHeight="1" x14ac:dyDescent="0.25">
      <c r="A3146" t="s">
        <v>2213</v>
      </c>
      <c r="B3146" s="31" t="s">
        <v>2214</v>
      </c>
      <c r="C3146">
        <v>1</v>
      </c>
      <c r="D3146">
        <v>4</v>
      </c>
      <c r="E3146" t="s">
        <v>382</v>
      </c>
      <c r="F3146" t="s">
        <v>464</v>
      </c>
      <c r="G3146" t="s">
        <v>937</v>
      </c>
      <c r="H3146" t="s">
        <v>938</v>
      </c>
      <c r="I3146">
        <v>57898</v>
      </c>
      <c r="J3146" s="19">
        <v>44485</v>
      </c>
      <c r="K3146" s="19">
        <v>44529</v>
      </c>
      <c r="L3146">
        <v>202111</v>
      </c>
      <c r="M3146" s="19">
        <v>44501</v>
      </c>
      <c r="N3146">
        <v>24616</v>
      </c>
      <c r="O3146" t="s">
        <v>1076</v>
      </c>
      <c r="P3146" t="s">
        <v>595</v>
      </c>
      <c r="Q3146" t="s">
        <v>378</v>
      </c>
      <c r="R3146">
        <v>403082588</v>
      </c>
      <c r="S3146" s="19">
        <v>44629</v>
      </c>
      <c r="T3146">
        <v>63000</v>
      </c>
      <c r="U3146" t="s">
        <v>357</v>
      </c>
      <c r="V3146" s="19">
        <v>44764</v>
      </c>
      <c r="W3146" t="s">
        <v>628</v>
      </c>
      <c r="X3146" t="s">
        <v>24</v>
      </c>
      <c r="Y3146" t="s">
        <v>629</v>
      </c>
      <c r="Z3146" t="s">
        <v>14</v>
      </c>
      <c r="AA3146" s="29">
        <v>-223.23</v>
      </c>
      <c r="AB3146">
        <v>0</v>
      </c>
      <c r="AC3146">
        <f t="shared" si="600"/>
        <v>2022</v>
      </c>
      <c r="AD3146">
        <f t="shared" si="601"/>
        <v>7</v>
      </c>
      <c r="AE3146">
        <f t="shared" si="602"/>
        <v>2021</v>
      </c>
      <c r="AF3146">
        <f t="shared" si="603"/>
        <v>10</v>
      </c>
      <c r="AG3146" t="str">
        <f>VLOOKUP(F3146,vlookup!$A$2:$E$660,2,0)</f>
        <v>Retained</v>
      </c>
      <c r="AH3146" t="str">
        <f>VLOOKUP(F3146,vlookup!$A$2:$E$660,3,0)</f>
        <v>Service Contract</v>
      </c>
      <c r="AI3146" t="str">
        <f>VLOOKUP(F3146,vlookup!$A$2:$E$660,4,0)</f>
        <v>Used Car Programs</v>
      </c>
      <c r="AJ3146" t="str">
        <f>VLOOKUP(F3146,vlookup!$A$2:$E$660,5,0)</f>
        <v>High Mileage</v>
      </c>
      <c r="AL3146">
        <f t="shared" si="604"/>
        <v>43</v>
      </c>
      <c r="AM3146">
        <f t="shared" si="605"/>
        <v>276</v>
      </c>
      <c r="AN3146">
        <f t="shared" si="606"/>
        <v>5102</v>
      </c>
      <c r="AO3146" t="str">
        <f t="shared" si="607"/>
        <v/>
      </c>
      <c r="AP3146" t="str">
        <f t="shared" si="608"/>
        <v/>
      </c>
      <c r="AQ3146" t="str">
        <f t="shared" si="609"/>
        <v/>
      </c>
      <c r="AR3146">
        <f t="shared" si="610"/>
        <v>-223.23</v>
      </c>
      <c r="AS3146" t="str">
        <f t="shared" si="611"/>
        <v>ZAGGC061211J21-1</v>
      </c>
      <c r="AT3146" t="str">
        <f>IFERROR(IF(VLOOKUP(Y3146,vlookup!$I$2:$J$9,1,0)=Y3146,VLOOKUP(Y3146,vlookup!$I$2:$J$9,2,0),PROPER(Y3146)),PROPER(Y3146))</f>
        <v>Towing &amp; Roadside</v>
      </c>
      <c r="AU3146" t="str">
        <f>IFERROR(IF(B3146=VLOOKUP(B3146,vlookup!$L$2:$L$10,1,0),"Yes","No"),"No")</f>
        <v>No</v>
      </c>
    </row>
    <row r="3147" spans="1:47" ht="14.45" customHeight="1" x14ac:dyDescent="0.25">
      <c r="A3147" t="s">
        <v>2215</v>
      </c>
      <c r="B3147" s="31" t="s">
        <v>2216</v>
      </c>
      <c r="C3147">
        <v>1</v>
      </c>
      <c r="D3147">
        <v>2</v>
      </c>
      <c r="E3147" t="s">
        <v>382</v>
      </c>
      <c r="F3147" t="s">
        <v>464</v>
      </c>
      <c r="G3147" t="s">
        <v>22</v>
      </c>
      <c r="H3147" t="s">
        <v>2217</v>
      </c>
      <c r="I3147">
        <v>62953</v>
      </c>
      <c r="J3147" s="19">
        <v>44753</v>
      </c>
      <c r="K3147" s="19">
        <v>44789</v>
      </c>
      <c r="L3147">
        <v>202208</v>
      </c>
      <c r="M3147" s="19">
        <v>44774</v>
      </c>
      <c r="N3147">
        <v>24617</v>
      </c>
      <c r="O3147" t="s">
        <v>1070</v>
      </c>
      <c r="P3147" t="s">
        <v>595</v>
      </c>
      <c r="Q3147" t="s">
        <v>378</v>
      </c>
      <c r="R3147">
        <v>441633486</v>
      </c>
      <c r="S3147" s="19">
        <v>44802</v>
      </c>
      <c r="T3147">
        <v>63600</v>
      </c>
      <c r="U3147" t="s">
        <v>357</v>
      </c>
      <c r="V3147" s="19">
        <v>44840</v>
      </c>
      <c r="W3147" t="s">
        <v>628</v>
      </c>
      <c r="X3147" t="s">
        <v>24</v>
      </c>
      <c r="Y3147" t="s">
        <v>629</v>
      </c>
      <c r="Z3147" t="s">
        <v>14</v>
      </c>
      <c r="AA3147" s="29">
        <v>-121.77</v>
      </c>
      <c r="AB3147">
        <v>0</v>
      </c>
      <c r="AC3147">
        <f t="shared" si="600"/>
        <v>2022</v>
      </c>
      <c r="AD3147">
        <f t="shared" si="601"/>
        <v>10</v>
      </c>
      <c r="AE3147">
        <f t="shared" si="602"/>
        <v>2022</v>
      </c>
      <c r="AF3147">
        <f t="shared" si="603"/>
        <v>7</v>
      </c>
      <c r="AG3147" t="str">
        <f>VLOOKUP(F3147,vlookup!$A$2:$E$660,2,0)</f>
        <v>Retained</v>
      </c>
      <c r="AH3147" t="str">
        <f>VLOOKUP(F3147,vlookup!$A$2:$E$660,3,0)</f>
        <v>Service Contract</v>
      </c>
      <c r="AI3147" t="str">
        <f>VLOOKUP(F3147,vlookup!$A$2:$E$660,4,0)</f>
        <v>Used Car Programs</v>
      </c>
      <c r="AJ3147" t="str">
        <f>VLOOKUP(F3147,vlookup!$A$2:$E$660,5,0)</f>
        <v>High Mileage</v>
      </c>
      <c r="AL3147">
        <f t="shared" si="604"/>
        <v>35</v>
      </c>
      <c r="AM3147">
        <f t="shared" si="605"/>
        <v>85</v>
      </c>
      <c r="AN3147">
        <f t="shared" si="606"/>
        <v>647</v>
      </c>
      <c r="AO3147" t="str">
        <f t="shared" si="607"/>
        <v/>
      </c>
      <c r="AP3147" t="str">
        <f t="shared" si="608"/>
        <v/>
      </c>
      <c r="AQ3147">
        <f t="shared" si="609"/>
        <v>-121.77</v>
      </c>
      <c r="AR3147" t="str">
        <f t="shared" si="610"/>
        <v/>
      </c>
      <c r="AS3147" t="str">
        <f t="shared" si="611"/>
        <v>ZAGE5202650G22-1</v>
      </c>
      <c r="AT3147" t="str">
        <f>IFERROR(IF(VLOOKUP(Y3147,vlookup!$I$2:$J$9,1,0)=Y3147,VLOOKUP(Y3147,vlookup!$I$2:$J$9,2,0),PROPER(Y3147)),PROPER(Y3147))</f>
        <v>Towing &amp; Roadside</v>
      </c>
      <c r="AU3147" t="str">
        <f>IFERROR(IF(B3147=VLOOKUP(B3147,vlookup!$L$2:$L$10,1,0),"Yes","No"),"No")</f>
        <v>No</v>
      </c>
    </row>
    <row r="3148" spans="1:47" ht="14.45" customHeight="1" x14ac:dyDescent="0.25">
      <c r="A3148" t="s">
        <v>2218</v>
      </c>
      <c r="B3148" s="31" t="s">
        <v>2219</v>
      </c>
      <c r="C3148">
        <v>2</v>
      </c>
      <c r="D3148">
        <v>1</v>
      </c>
      <c r="E3148" t="s">
        <v>382</v>
      </c>
      <c r="F3148" t="s">
        <v>205</v>
      </c>
      <c r="G3148" t="s">
        <v>919</v>
      </c>
      <c r="H3148" t="s">
        <v>3752</v>
      </c>
      <c r="I3148">
        <v>85876</v>
      </c>
      <c r="J3148" s="19">
        <v>41804</v>
      </c>
      <c r="K3148" s="19">
        <v>41838</v>
      </c>
      <c r="L3148">
        <v>201407</v>
      </c>
      <c r="M3148" s="19">
        <v>41821</v>
      </c>
      <c r="N3148">
        <v>24616</v>
      </c>
      <c r="O3148" t="s">
        <v>1076</v>
      </c>
      <c r="P3148" t="s">
        <v>1116</v>
      </c>
      <c r="Q3148" t="s">
        <v>925</v>
      </c>
      <c r="R3148" t="s">
        <v>2220</v>
      </c>
      <c r="S3148" s="19">
        <v>41989</v>
      </c>
      <c r="T3148">
        <v>85876</v>
      </c>
      <c r="U3148" t="s">
        <v>357</v>
      </c>
      <c r="V3148" s="19">
        <v>42038</v>
      </c>
      <c r="W3148" t="s">
        <v>628</v>
      </c>
      <c r="X3148" t="s">
        <v>24</v>
      </c>
      <c r="Y3148" t="s">
        <v>629</v>
      </c>
      <c r="Z3148" t="s">
        <v>14</v>
      </c>
      <c r="AA3148" s="29">
        <v>-11</v>
      </c>
      <c r="AB3148">
        <v>0</v>
      </c>
      <c r="AC3148">
        <f t="shared" si="600"/>
        <v>2015</v>
      </c>
      <c r="AD3148">
        <f t="shared" si="601"/>
        <v>2</v>
      </c>
      <c r="AE3148">
        <f t="shared" si="602"/>
        <v>2014</v>
      </c>
      <c r="AF3148">
        <f t="shared" si="603"/>
        <v>6</v>
      </c>
      <c r="AG3148" t="str">
        <f>VLOOKUP(F3148,vlookup!$A$2:$E$660,2,0)</f>
        <v>Retained</v>
      </c>
      <c r="AH3148" t="str">
        <f>VLOOKUP(F3148,vlookup!$A$2:$E$660,3,0)</f>
        <v>Service Contract</v>
      </c>
      <c r="AI3148" t="str">
        <f>VLOOKUP(F3148,vlookup!$A$2:$E$660,4,0)</f>
        <v>Used Car Programs</v>
      </c>
      <c r="AJ3148" t="str">
        <f>VLOOKUP(F3148,vlookup!$A$2:$E$660,5,0)</f>
        <v>High Mileage</v>
      </c>
      <c r="AL3148">
        <f t="shared" si="604"/>
        <v>34</v>
      </c>
      <c r="AM3148">
        <f t="shared" si="605"/>
        <v>229</v>
      </c>
      <c r="AN3148" t="str">
        <f t="shared" si="606"/>
        <v/>
      </c>
      <c r="AO3148" t="str">
        <f t="shared" si="607"/>
        <v/>
      </c>
      <c r="AP3148" t="str">
        <f t="shared" si="608"/>
        <v/>
      </c>
      <c r="AQ3148" t="str">
        <f t="shared" si="609"/>
        <v/>
      </c>
      <c r="AR3148">
        <f t="shared" si="610"/>
        <v>-11</v>
      </c>
      <c r="AS3148" t="str">
        <f t="shared" si="611"/>
        <v>7R318390F4-2</v>
      </c>
      <c r="AT3148" t="str">
        <f>IFERROR(IF(VLOOKUP(Y3148,vlookup!$I$2:$J$9,1,0)=Y3148,VLOOKUP(Y3148,vlookup!$I$2:$J$9,2,0),PROPER(Y3148)),PROPER(Y3148))</f>
        <v>Towing &amp; Roadside</v>
      </c>
      <c r="AU3148" t="str">
        <f>IFERROR(IF(B3148=VLOOKUP(B3148,vlookup!$L$2:$L$10,1,0),"Yes","No"),"No")</f>
        <v>No</v>
      </c>
    </row>
    <row r="3149" spans="1:47" ht="14.45" customHeight="1" x14ac:dyDescent="0.25">
      <c r="A3149" t="s">
        <v>2218</v>
      </c>
      <c r="B3149" s="31" t="s">
        <v>2219</v>
      </c>
      <c r="C3149">
        <v>3</v>
      </c>
      <c r="D3149">
        <v>1</v>
      </c>
      <c r="E3149" t="s">
        <v>382</v>
      </c>
      <c r="F3149" t="s">
        <v>205</v>
      </c>
      <c r="G3149" t="s">
        <v>919</v>
      </c>
      <c r="H3149" t="s">
        <v>3752</v>
      </c>
      <c r="I3149">
        <v>85876</v>
      </c>
      <c r="J3149" s="19">
        <v>41804</v>
      </c>
      <c r="K3149" s="19">
        <v>41838</v>
      </c>
      <c r="L3149">
        <v>201407</v>
      </c>
      <c r="M3149" s="19">
        <v>41821</v>
      </c>
      <c r="N3149">
        <v>24616</v>
      </c>
      <c r="O3149" t="s">
        <v>1076</v>
      </c>
      <c r="P3149" t="s">
        <v>1116</v>
      </c>
      <c r="Q3149" t="s">
        <v>925</v>
      </c>
      <c r="R3149" t="s">
        <v>2221</v>
      </c>
      <c r="S3149" s="19">
        <v>41994</v>
      </c>
      <c r="T3149">
        <v>85876</v>
      </c>
      <c r="U3149" t="s">
        <v>357</v>
      </c>
      <c r="V3149" s="19">
        <v>42038</v>
      </c>
      <c r="W3149" t="s">
        <v>628</v>
      </c>
      <c r="X3149" t="s">
        <v>24</v>
      </c>
      <c r="Y3149" t="s">
        <v>629</v>
      </c>
      <c r="Z3149" t="s">
        <v>14</v>
      </c>
      <c r="AA3149" s="29">
        <v>-11</v>
      </c>
      <c r="AB3149">
        <v>0</v>
      </c>
      <c r="AC3149">
        <f t="shared" si="600"/>
        <v>2015</v>
      </c>
      <c r="AD3149">
        <f t="shared" si="601"/>
        <v>2</v>
      </c>
      <c r="AE3149">
        <f t="shared" si="602"/>
        <v>2014</v>
      </c>
      <c r="AF3149">
        <f t="shared" si="603"/>
        <v>6</v>
      </c>
      <c r="AG3149" t="str">
        <f>VLOOKUP(F3149,vlookup!$A$2:$E$660,2,0)</f>
        <v>Retained</v>
      </c>
      <c r="AH3149" t="str">
        <f>VLOOKUP(F3149,vlookup!$A$2:$E$660,3,0)</f>
        <v>Service Contract</v>
      </c>
      <c r="AI3149" t="str">
        <f>VLOOKUP(F3149,vlookup!$A$2:$E$660,4,0)</f>
        <v>Used Car Programs</v>
      </c>
      <c r="AJ3149" t="str">
        <f>VLOOKUP(F3149,vlookup!$A$2:$E$660,5,0)</f>
        <v>High Mileage</v>
      </c>
      <c r="AL3149">
        <f t="shared" si="604"/>
        <v>34</v>
      </c>
      <c r="AM3149">
        <f t="shared" si="605"/>
        <v>229</v>
      </c>
      <c r="AN3149" t="str">
        <f t="shared" si="606"/>
        <v/>
      </c>
      <c r="AO3149" t="str">
        <f t="shared" si="607"/>
        <v/>
      </c>
      <c r="AP3149" t="str">
        <f t="shared" si="608"/>
        <v/>
      </c>
      <c r="AQ3149" t="str">
        <f t="shared" si="609"/>
        <v/>
      </c>
      <c r="AR3149">
        <f t="shared" si="610"/>
        <v>-11</v>
      </c>
      <c r="AS3149" t="str">
        <f t="shared" si="611"/>
        <v>7R318390F4-3</v>
      </c>
      <c r="AT3149" t="str">
        <f>IFERROR(IF(VLOOKUP(Y3149,vlookup!$I$2:$J$9,1,0)=Y3149,VLOOKUP(Y3149,vlookup!$I$2:$J$9,2,0),PROPER(Y3149)),PROPER(Y3149))</f>
        <v>Towing &amp; Roadside</v>
      </c>
      <c r="AU3149" t="str">
        <f>IFERROR(IF(B3149=VLOOKUP(B3149,vlookup!$L$2:$L$10,1,0),"Yes","No"),"No")</f>
        <v>No</v>
      </c>
    </row>
    <row r="3150" spans="1:47" ht="14.45" customHeight="1" x14ac:dyDescent="0.25">
      <c r="A3150" t="s">
        <v>2218</v>
      </c>
      <c r="B3150" s="31" t="s">
        <v>2219</v>
      </c>
      <c r="C3150">
        <v>4</v>
      </c>
      <c r="D3150">
        <v>1</v>
      </c>
      <c r="E3150" t="s">
        <v>382</v>
      </c>
      <c r="F3150" t="s">
        <v>205</v>
      </c>
      <c r="G3150" t="s">
        <v>919</v>
      </c>
      <c r="H3150" t="s">
        <v>3752</v>
      </c>
      <c r="I3150">
        <v>85876</v>
      </c>
      <c r="J3150" s="19">
        <v>41804</v>
      </c>
      <c r="K3150" s="19">
        <v>41838</v>
      </c>
      <c r="L3150">
        <v>201407</v>
      </c>
      <c r="M3150" s="19">
        <v>41821</v>
      </c>
      <c r="N3150">
        <v>24616</v>
      </c>
      <c r="O3150" t="s">
        <v>1076</v>
      </c>
      <c r="P3150" t="s">
        <v>1116</v>
      </c>
      <c r="Q3150" t="s">
        <v>925</v>
      </c>
      <c r="R3150" t="s">
        <v>2222</v>
      </c>
      <c r="S3150" s="19">
        <v>42016</v>
      </c>
      <c r="T3150">
        <v>85876</v>
      </c>
      <c r="U3150" t="s">
        <v>357</v>
      </c>
      <c r="V3150" s="19">
        <v>42066</v>
      </c>
      <c r="W3150" t="s">
        <v>628</v>
      </c>
      <c r="X3150" t="s">
        <v>24</v>
      </c>
      <c r="Y3150" t="s">
        <v>629</v>
      </c>
      <c r="Z3150" t="s">
        <v>14</v>
      </c>
      <c r="AA3150" s="29">
        <v>-124.62</v>
      </c>
      <c r="AB3150">
        <v>0</v>
      </c>
      <c r="AC3150">
        <f t="shared" si="600"/>
        <v>2015</v>
      </c>
      <c r="AD3150">
        <f t="shared" si="601"/>
        <v>3</v>
      </c>
      <c r="AE3150">
        <f t="shared" si="602"/>
        <v>2014</v>
      </c>
      <c r="AF3150">
        <f t="shared" si="603"/>
        <v>6</v>
      </c>
      <c r="AG3150" t="str">
        <f>VLOOKUP(F3150,vlookup!$A$2:$E$660,2,0)</f>
        <v>Retained</v>
      </c>
      <c r="AH3150" t="str">
        <f>VLOOKUP(F3150,vlookup!$A$2:$E$660,3,0)</f>
        <v>Service Contract</v>
      </c>
      <c r="AI3150" t="str">
        <f>VLOOKUP(F3150,vlookup!$A$2:$E$660,4,0)</f>
        <v>Used Car Programs</v>
      </c>
      <c r="AJ3150" t="str">
        <f>VLOOKUP(F3150,vlookup!$A$2:$E$660,5,0)</f>
        <v>High Mileage</v>
      </c>
      <c r="AL3150">
        <f t="shared" si="604"/>
        <v>34</v>
      </c>
      <c r="AM3150">
        <f t="shared" si="605"/>
        <v>259</v>
      </c>
      <c r="AN3150" t="str">
        <f t="shared" si="606"/>
        <v/>
      </c>
      <c r="AO3150" t="str">
        <f t="shared" si="607"/>
        <v/>
      </c>
      <c r="AP3150" t="str">
        <f t="shared" si="608"/>
        <v/>
      </c>
      <c r="AQ3150" t="str">
        <f t="shared" si="609"/>
        <v/>
      </c>
      <c r="AR3150">
        <f t="shared" si="610"/>
        <v>-124.62</v>
      </c>
      <c r="AS3150" t="str">
        <f t="shared" si="611"/>
        <v>7R318390F4-4</v>
      </c>
      <c r="AT3150" t="str">
        <f>IFERROR(IF(VLOOKUP(Y3150,vlookup!$I$2:$J$9,1,0)=Y3150,VLOOKUP(Y3150,vlookup!$I$2:$J$9,2,0),PROPER(Y3150)),PROPER(Y3150))</f>
        <v>Towing &amp; Roadside</v>
      </c>
      <c r="AU3150" t="str">
        <f>IFERROR(IF(B3150=VLOOKUP(B3150,vlookup!$L$2:$L$10,1,0),"Yes","No"),"No")</f>
        <v>No</v>
      </c>
    </row>
    <row r="3151" spans="1:47" ht="14.45" customHeight="1" x14ac:dyDescent="0.25">
      <c r="A3151" t="s">
        <v>2223</v>
      </c>
      <c r="B3151" s="31" t="s">
        <v>2224</v>
      </c>
      <c r="C3151">
        <v>2</v>
      </c>
      <c r="D3151">
        <v>1</v>
      </c>
      <c r="E3151" t="s">
        <v>382</v>
      </c>
      <c r="F3151" t="s">
        <v>205</v>
      </c>
      <c r="G3151" t="s">
        <v>919</v>
      </c>
      <c r="H3151" t="s">
        <v>2225</v>
      </c>
      <c r="I3151">
        <v>107040</v>
      </c>
      <c r="J3151" s="19">
        <v>42266</v>
      </c>
      <c r="K3151" s="19">
        <v>42299</v>
      </c>
      <c r="L3151">
        <v>201510</v>
      </c>
      <c r="M3151" s="19">
        <v>42278</v>
      </c>
      <c r="N3151">
        <v>24616</v>
      </c>
      <c r="O3151" t="s">
        <v>1076</v>
      </c>
      <c r="P3151" t="s">
        <v>1116</v>
      </c>
      <c r="Q3151" t="s">
        <v>925</v>
      </c>
      <c r="R3151" t="s">
        <v>2226</v>
      </c>
      <c r="S3151" s="19">
        <v>42425</v>
      </c>
      <c r="T3151">
        <v>107040</v>
      </c>
      <c r="U3151" t="s">
        <v>357</v>
      </c>
      <c r="V3151" s="19">
        <v>42467</v>
      </c>
      <c r="W3151" t="s">
        <v>628</v>
      </c>
      <c r="X3151" t="s">
        <v>24</v>
      </c>
      <c r="Y3151" t="s">
        <v>629</v>
      </c>
      <c r="Z3151" t="s">
        <v>14</v>
      </c>
      <c r="AA3151" s="29">
        <v>-42.5</v>
      </c>
      <c r="AB3151">
        <v>0</v>
      </c>
      <c r="AC3151">
        <f t="shared" si="600"/>
        <v>2016</v>
      </c>
      <c r="AD3151">
        <f t="shared" si="601"/>
        <v>4</v>
      </c>
      <c r="AE3151">
        <f t="shared" si="602"/>
        <v>2015</v>
      </c>
      <c r="AF3151">
        <f t="shared" si="603"/>
        <v>9</v>
      </c>
      <c r="AG3151" t="str">
        <f>VLOOKUP(F3151,vlookup!$A$2:$E$660,2,0)</f>
        <v>Retained</v>
      </c>
      <c r="AH3151" t="str">
        <f>VLOOKUP(F3151,vlookup!$A$2:$E$660,3,0)</f>
        <v>Service Contract</v>
      </c>
      <c r="AI3151" t="str">
        <f>VLOOKUP(F3151,vlookup!$A$2:$E$660,4,0)</f>
        <v>Used Car Programs</v>
      </c>
      <c r="AJ3151" t="str">
        <f>VLOOKUP(F3151,vlookup!$A$2:$E$660,5,0)</f>
        <v>High Mileage</v>
      </c>
      <c r="AL3151">
        <f t="shared" si="604"/>
        <v>33</v>
      </c>
      <c r="AM3151">
        <f t="shared" si="605"/>
        <v>198</v>
      </c>
      <c r="AN3151" t="str">
        <f t="shared" si="606"/>
        <v/>
      </c>
      <c r="AO3151" t="str">
        <f t="shared" si="607"/>
        <v/>
      </c>
      <c r="AP3151" t="str">
        <f t="shared" si="608"/>
        <v/>
      </c>
      <c r="AQ3151" t="str">
        <f t="shared" si="609"/>
        <v/>
      </c>
      <c r="AR3151">
        <f t="shared" si="610"/>
        <v>-42.5</v>
      </c>
      <c r="AS3151" t="str">
        <f t="shared" si="611"/>
        <v>8R736995I5-2</v>
      </c>
      <c r="AT3151" t="str">
        <f>IFERROR(IF(VLOOKUP(Y3151,vlookup!$I$2:$J$9,1,0)=Y3151,VLOOKUP(Y3151,vlookup!$I$2:$J$9,2,0),PROPER(Y3151)),PROPER(Y3151))</f>
        <v>Towing &amp; Roadside</v>
      </c>
      <c r="AU3151" t="str">
        <f>IFERROR(IF(B3151=VLOOKUP(B3151,vlookup!$L$2:$L$10,1,0),"Yes","No"),"No")</f>
        <v>No</v>
      </c>
    </row>
    <row r="3152" spans="1:47" ht="14.45" customHeight="1" x14ac:dyDescent="0.25">
      <c r="A3152" t="s">
        <v>2231</v>
      </c>
      <c r="B3152" s="31" t="s">
        <v>2232</v>
      </c>
      <c r="C3152">
        <v>2</v>
      </c>
      <c r="D3152">
        <v>1</v>
      </c>
      <c r="E3152" t="s">
        <v>382</v>
      </c>
      <c r="F3152" t="s">
        <v>60</v>
      </c>
      <c r="G3152" t="s">
        <v>922</v>
      </c>
      <c r="H3152" t="s">
        <v>1544</v>
      </c>
      <c r="I3152">
        <v>118309</v>
      </c>
      <c r="J3152" s="19">
        <v>41328</v>
      </c>
      <c r="K3152" s="19">
        <v>41361</v>
      </c>
      <c r="L3152">
        <v>201303</v>
      </c>
      <c r="M3152" s="19">
        <v>41334</v>
      </c>
      <c r="N3152">
        <v>24616</v>
      </c>
      <c r="O3152" t="s">
        <v>1076</v>
      </c>
      <c r="P3152" t="s">
        <v>1116</v>
      </c>
      <c r="Q3152" t="s">
        <v>925</v>
      </c>
      <c r="R3152" t="s">
        <v>2233</v>
      </c>
      <c r="S3152" s="19">
        <v>41449</v>
      </c>
      <c r="T3152">
        <v>118309</v>
      </c>
      <c r="U3152" t="s">
        <v>357</v>
      </c>
      <c r="V3152" s="19">
        <v>41540</v>
      </c>
      <c r="W3152" t="s">
        <v>628</v>
      </c>
      <c r="X3152" t="s">
        <v>24</v>
      </c>
      <c r="Y3152" t="s">
        <v>629</v>
      </c>
      <c r="Z3152" t="s">
        <v>14</v>
      </c>
      <c r="AA3152" s="29">
        <v>-115.44</v>
      </c>
      <c r="AB3152">
        <v>0</v>
      </c>
      <c r="AC3152">
        <f t="shared" si="600"/>
        <v>2013</v>
      </c>
      <c r="AD3152">
        <f t="shared" si="601"/>
        <v>9</v>
      </c>
      <c r="AE3152">
        <f t="shared" si="602"/>
        <v>2013</v>
      </c>
      <c r="AF3152">
        <f t="shared" si="603"/>
        <v>2</v>
      </c>
      <c r="AG3152" t="str">
        <f>VLOOKUP(F3152,vlookup!$A$2:$E$660,2,0)</f>
        <v>Retained</v>
      </c>
      <c r="AH3152" t="str">
        <f>VLOOKUP(F3152,vlookup!$A$2:$E$660,3,0)</f>
        <v>Service Contract</v>
      </c>
      <c r="AI3152" t="str">
        <f>VLOOKUP(F3152,vlookup!$A$2:$E$660,4,0)</f>
        <v>Used Car Programs</v>
      </c>
      <c r="AJ3152" t="str">
        <f>VLOOKUP(F3152,vlookup!$A$2:$E$660,5,0)</f>
        <v>High Mileage</v>
      </c>
      <c r="AL3152">
        <f t="shared" si="604"/>
        <v>35</v>
      </c>
      <c r="AM3152">
        <f t="shared" si="605"/>
        <v>210</v>
      </c>
      <c r="AN3152" t="str">
        <f t="shared" si="606"/>
        <v/>
      </c>
      <c r="AO3152" t="str">
        <f t="shared" si="607"/>
        <v/>
      </c>
      <c r="AP3152" t="str">
        <f t="shared" si="608"/>
        <v/>
      </c>
      <c r="AQ3152" t="str">
        <f t="shared" si="609"/>
        <v/>
      </c>
      <c r="AR3152">
        <f t="shared" si="610"/>
        <v>-115.44</v>
      </c>
      <c r="AS3152" t="str">
        <f t="shared" si="611"/>
        <v>7H608826B3Y-2</v>
      </c>
      <c r="AT3152" t="str">
        <f>IFERROR(IF(VLOOKUP(Y3152,vlookup!$I$2:$J$9,1,0)=Y3152,VLOOKUP(Y3152,vlookup!$I$2:$J$9,2,0),PROPER(Y3152)),PROPER(Y3152))</f>
        <v>Towing &amp; Roadside</v>
      </c>
      <c r="AU3152" t="str">
        <f>IFERROR(IF(B3152=VLOOKUP(B3152,vlookup!$L$2:$L$10,1,0),"Yes","No"),"No")</f>
        <v>No</v>
      </c>
    </row>
    <row r="3153" spans="1:47" ht="14.45" customHeight="1" x14ac:dyDescent="0.25">
      <c r="A3153" t="s">
        <v>2234</v>
      </c>
      <c r="B3153" s="31" t="s">
        <v>2235</v>
      </c>
      <c r="C3153">
        <v>4</v>
      </c>
      <c r="D3153">
        <v>1</v>
      </c>
      <c r="E3153" t="s">
        <v>382</v>
      </c>
      <c r="F3153" t="s">
        <v>205</v>
      </c>
      <c r="G3153" t="s">
        <v>922</v>
      </c>
      <c r="H3153" t="s">
        <v>1544</v>
      </c>
      <c r="I3153">
        <v>105866</v>
      </c>
      <c r="J3153" s="19">
        <v>41710</v>
      </c>
      <c r="K3153" s="19">
        <v>41739</v>
      </c>
      <c r="L3153">
        <v>201404</v>
      </c>
      <c r="M3153" s="19">
        <v>41730</v>
      </c>
      <c r="N3153">
        <v>24616</v>
      </c>
      <c r="O3153" t="s">
        <v>1076</v>
      </c>
      <c r="P3153" t="s">
        <v>1116</v>
      </c>
      <c r="Q3153" t="s">
        <v>925</v>
      </c>
      <c r="R3153" t="s">
        <v>2238</v>
      </c>
      <c r="S3153" s="19">
        <v>42002</v>
      </c>
      <c r="T3153">
        <v>105866</v>
      </c>
      <c r="U3153" t="s">
        <v>357</v>
      </c>
      <c r="V3153" s="19">
        <v>42038</v>
      </c>
      <c r="W3153" t="s">
        <v>628</v>
      </c>
      <c r="X3153" t="s">
        <v>24</v>
      </c>
      <c r="Y3153" t="s">
        <v>629</v>
      </c>
      <c r="Z3153" t="s">
        <v>14</v>
      </c>
      <c r="AA3153" s="29">
        <v>-11</v>
      </c>
      <c r="AB3153">
        <v>0</v>
      </c>
      <c r="AC3153">
        <f t="shared" si="600"/>
        <v>2015</v>
      </c>
      <c r="AD3153">
        <f t="shared" si="601"/>
        <v>2</v>
      </c>
      <c r="AE3153">
        <f t="shared" si="602"/>
        <v>2014</v>
      </c>
      <c r="AF3153">
        <f t="shared" si="603"/>
        <v>3</v>
      </c>
      <c r="AG3153" t="str">
        <f>VLOOKUP(F3153,vlookup!$A$2:$E$660,2,0)</f>
        <v>Retained</v>
      </c>
      <c r="AH3153" t="str">
        <f>VLOOKUP(F3153,vlookup!$A$2:$E$660,3,0)</f>
        <v>Service Contract</v>
      </c>
      <c r="AI3153" t="str">
        <f>VLOOKUP(F3153,vlookup!$A$2:$E$660,4,0)</f>
        <v>Used Car Programs</v>
      </c>
      <c r="AJ3153" t="str">
        <f>VLOOKUP(F3153,vlookup!$A$2:$E$660,5,0)</f>
        <v>High Mileage</v>
      </c>
      <c r="AL3153">
        <f t="shared" si="604"/>
        <v>28</v>
      </c>
      <c r="AM3153">
        <f t="shared" si="605"/>
        <v>321</v>
      </c>
      <c r="AN3153" t="str">
        <f t="shared" si="606"/>
        <v/>
      </c>
      <c r="AO3153" t="str">
        <f t="shared" si="607"/>
        <v/>
      </c>
      <c r="AP3153" t="str">
        <f t="shared" si="608"/>
        <v/>
      </c>
      <c r="AQ3153" t="str">
        <f t="shared" si="609"/>
        <v/>
      </c>
      <c r="AR3153">
        <f t="shared" si="610"/>
        <v>-11</v>
      </c>
      <c r="AS3153" t="str">
        <f t="shared" si="611"/>
        <v>6H333424C4-4</v>
      </c>
      <c r="AT3153" t="str">
        <f>IFERROR(IF(VLOOKUP(Y3153,vlookup!$I$2:$J$9,1,0)=Y3153,VLOOKUP(Y3153,vlookup!$I$2:$J$9,2,0),PROPER(Y3153)),PROPER(Y3153))</f>
        <v>Towing &amp; Roadside</v>
      </c>
      <c r="AU3153" t="str">
        <f>IFERROR(IF(B3153=VLOOKUP(B3153,vlookup!$L$2:$L$10,1,0),"Yes","No"),"No")</f>
        <v>No</v>
      </c>
    </row>
    <row r="3154" spans="1:47" ht="14.45" customHeight="1" x14ac:dyDescent="0.25">
      <c r="A3154" t="s">
        <v>2239</v>
      </c>
      <c r="B3154" s="31" t="s">
        <v>2240</v>
      </c>
      <c r="C3154">
        <v>2</v>
      </c>
      <c r="D3154">
        <v>1</v>
      </c>
      <c r="E3154" t="s">
        <v>382</v>
      </c>
      <c r="F3154" t="s">
        <v>60</v>
      </c>
      <c r="G3154" t="s">
        <v>919</v>
      </c>
      <c r="H3154" t="s">
        <v>2241</v>
      </c>
      <c r="I3154">
        <v>110902</v>
      </c>
      <c r="J3154" s="19">
        <v>41313</v>
      </c>
      <c r="K3154" s="19">
        <v>41345</v>
      </c>
      <c r="L3154">
        <v>201303</v>
      </c>
      <c r="M3154" s="19">
        <v>41334</v>
      </c>
      <c r="N3154">
        <v>24616</v>
      </c>
      <c r="O3154" t="s">
        <v>1076</v>
      </c>
      <c r="P3154" t="s">
        <v>1116</v>
      </c>
      <c r="Q3154" t="s">
        <v>925</v>
      </c>
      <c r="R3154" t="s">
        <v>2242</v>
      </c>
      <c r="S3154" s="19">
        <v>41494</v>
      </c>
      <c r="T3154">
        <v>110902</v>
      </c>
      <c r="U3154" t="s">
        <v>357</v>
      </c>
      <c r="V3154" s="19">
        <v>41578</v>
      </c>
      <c r="W3154" t="s">
        <v>628</v>
      </c>
      <c r="X3154" t="s">
        <v>24</v>
      </c>
      <c r="Y3154" t="s">
        <v>629</v>
      </c>
      <c r="Z3154" t="s">
        <v>14</v>
      </c>
      <c r="AA3154" s="29">
        <v>-116.65</v>
      </c>
      <c r="AB3154">
        <v>0</v>
      </c>
      <c r="AC3154">
        <f t="shared" si="600"/>
        <v>2013</v>
      </c>
      <c r="AD3154">
        <f t="shared" si="601"/>
        <v>10</v>
      </c>
      <c r="AE3154">
        <f t="shared" si="602"/>
        <v>2013</v>
      </c>
      <c r="AF3154">
        <f t="shared" si="603"/>
        <v>2</v>
      </c>
      <c r="AG3154" t="str">
        <f>VLOOKUP(F3154,vlookup!$A$2:$E$660,2,0)</f>
        <v>Retained</v>
      </c>
      <c r="AH3154" t="str">
        <f>VLOOKUP(F3154,vlookup!$A$2:$E$660,3,0)</f>
        <v>Service Contract</v>
      </c>
      <c r="AI3154" t="str">
        <f>VLOOKUP(F3154,vlookup!$A$2:$E$660,4,0)</f>
        <v>Used Car Programs</v>
      </c>
      <c r="AJ3154" t="str">
        <f>VLOOKUP(F3154,vlookup!$A$2:$E$660,5,0)</f>
        <v>High Mileage</v>
      </c>
      <c r="AL3154">
        <f t="shared" si="604"/>
        <v>34</v>
      </c>
      <c r="AM3154">
        <f t="shared" si="605"/>
        <v>263</v>
      </c>
      <c r="AN3154" t="str">
        <f t="shared" si="606"/>
        <v/>
      </c>
      <c r="AO3154" t="str">
        <f t="shared" si="607"/>
        <v/>
      </c>
      <c r="AP3154" t="str">
        <f t="shared" si="608"/>
        <v/>
      </c>
      <c r="AQ3154" t="str">
        <f t="shared" si="609"/>
        <v/>
      </c>
      <c r="AR3154">
        <f t="shared" si="610"/>
        <v>-116.65</v>
      </c>
      <c r="AS3154" t="str">
        <f t="shared" si="611"/>
        <v>5H501644B3Y-2</v>
      </c>
      <c r="AT3154" t="str">
        <f>IFERROR(IF(VLOOKUP(Y3154,vlookup!$I$2:$J$9,1,0)=Y3154,VLOOKUP(Y3154,vlookup!$I$2:$J$9,2,0),PROPER(Y3154)),PROPER(Y3154))</f>
        <v>Towing &amp; Roadside</v>
      </c>
      <c r="AU3154" t="str">
        <f>IFERROR(IF(B3154=VLOOKUP(B3154,vlookup!$L$2:$L$10,1,0),"Yes","No"),"No")</f>
        <v>No</v>
      </c>
    </row>
    <row r="3155" spans="1:47" ht="14.45" customHeight="1" x14ac:dyDescent="0.25">
      <c r="A3155" t="s">
        <v>2239</v>
      </c>
      <c r="B3155" s="31" t="s">
        <v>2240</v>
      </c>
      <c r="C3155">
        <v>2</v>
      </c>
      <c r="D3155">
        <v>2</v>
      </c>
      <c r="E3155" t="s">
        <v>382</v>
      </c>
      <c r="F3155" t="s">
        <v>60</v>
      </c>
      <c r="G3155" t="s">
        <v>919</v>
      </c>
      <c r="H3155" t="s">
        <v>2241</v>
      </c>
      <c r="I3155">
        <v>110902</v>
      </c>
      <c r="J3155" s="19">
        <v>41313</v>
      </c>
      <c r="K3155" s="19">
        <v>41345</v>
      </c>
      <c r="L3155">
        <v>201303</v>
      </c>
      <c r="M3155" s="19">
        <v>41334</v>
      </c>
      <c r="N3155">
        <v>24616</v>
      </c>
      <c r="O3155" t="s">
        <v>1076</v>
      </c>
      <c r="P3155" t="s">
        <v>1116</v>
      </c>
      <c r="Q3155" t="s">
        <v>925</v>
      </c>
      <c r="R3155" t="s">
        <v>2242</v>
      </c>
      <c r="S3155" s="19">
        <v>41494</v>
      </c>
      <c r="T3155">
        <v>110902</v>
      </c>
      <c r="U3155" t="s">
        <v>357</v>
      </c>
      <c r="V3155" s="19">
        <v>41670</v>
      </c>
      <c r="W3155" t="s">
        <v>628</v>
      </c>
      <c r="X3155" t="s">
        <v>24</v>
      </c>
      <c r="Y3155" t="s">
        <v>629</v>
      </c>
      <c r="Z3155" t="s">
        <v>14</v>
      </c>
      <c r="AA3155" s="29">
        <v>-34.06</v>
      </c>
      <c r="AB3155">
        <v>0</v>
      </c>
      <c r="AC3155">
        <f t="shared" si="600"/>
        <v>2014</v>
      </c>
      <c r="AD3155">
        <f t="shared" si="601"/>
        <v>1</v>
      </c>
      <c r="AE3155">
        <f t="shared" si="602"/>
        <v>2013</v>
      </c>
      <c r="AF3155">
        <f t="shared" si="603"/>
        <v>2</v>
      </c>
      <c r="AG3155" t="str">
        <f>VLOOKUP(F3155,vlookup!$A$2:$E$660,2,0)</f>
        <v>Retained</v>
      </c>
      <c r="AH3155" t="str">
        <f>VLOOKUP(F3155,vlookup!$A$2:$E$660,3,0)</f>
        <v>Service Contract</v>
      </c>
      <c r="AI3155" t="str">
        <f>VLOOKUP(F3155,vlookup!$A$2:$E$660,4,0)</f>
        <v>Used Car Programs</v>
      </c>
      <c r="AJ3155" t="str">
        <f>VLOOKUP(F3155,vlookup!$A$2:$E$660,5,0)</f>
        <v>High Mileage</v>
      </c>
      <c r="AL3155">
        <f t="shared" si="604"/>
        <v>34</v>
      </c>
      <c r="AM3155">
        <f t="shared" si="605"/>
        <v>353</v>
      </c>
      <c r="AN3155" t="str">
        <f t="shared" si="606"/>
        <v/>
      </c>
      <c r="AO3155" t="str">
        <f t="shared" si="607"/>
        <v/>
      </c>
      <c r="AP3155" t="str">
        <f t="shared" si="608"/>
        <v/>
      </c>
      <c r="AQ3155" t="str">
        <f t="shared" si="609"/>
        <v/>
      </c>
      <c r="AR3155">
        <f t="shared" si="610"/>
        <v>-34.06</v>
      </c>
      <c r="AS3155" t="str">
        <f t="shared" si="611"/>
        <v>5H501644B3Y-2</v>
      </c>
      <c r="AT3155" t="str">
        <f>IFERROR(IF(VLOOKUP(Y3155,vlookup!$I$2:$J$9,1,0)=Y3155,VLOOKUP(Y3155,vlookup!$I$2:$J$9,2,0),PROPER(Y3155)),PROPER(Y3155))</f>
        <v>Towing &amp; Roadside</v>
      </c>
      <c r="AU3155" t="str">
        <f>IFERROR(IF(B3155=VLOOKUP(B3155,vlookup!$L$2:$L$10,1,0),"Yes","No"),"No")</f>
        <v>No</v>
      </c>
    </row>
    <row r="3156" spans="1:47" ht="14.45" customHeight="1" x14ac:dyDescent="0.25">
      <c r="A3156" t="s">
        <v>2243</v>
      </c>
      <c r="B3156" s="31" t="s">
        <v>2244</v>
      </c>
      <c r="C3156">
        <v>2</v>
      </c>
      <c r="D3156">
        <v>1</v>
      </c>
      <c r="E3156" t="s">
        <v>382</v>
      </c>
      <c r="F3156" t="s">
        <v>464</v>
      </c>
      <c r="G3156" t="s">
        <v>919</v>
      </c>
      <c r="H3156">
        <v>300</v>
      </c>
      <c r="I3156">
        <v>43042</v>
      </c>
      <c r="J3156" s="19">
        <v>43085</v>
      </c>
      <c r="K3156" s="19">
        <v>43125</v>
      </c>
      <c r="L3156">
        <v>201801</v>
      </c>
      <c r="M3156" s="19">
        <v>43101</v>
      </c>
      <c r="N3156">
        <v>24617</v>
      </c>
      <c r="O3156" t="s">
        <v>1070</v>
      </c>
      <c r="P3156" t="s">
        <v>1116</v>
      </c>
      <c r="Q3156" t="s">
        <v>925</v>
      </c>
      <c r="R3156" t="s">
        <v>2245</v>
      </c>
      <c r="S3156" s="19">
        <v>43137</v>
      </c>
      <c r="T3156">
        <v>43042</v>
      </c>
      <c r="U3156" t="s">
        <v>357</v>
      </c>
      <c r="V3156" s="19">
        <v>43188</v>
      </c>
      <c r="W3156" t="s">
        <v>628</v>
      </c>
      <c r="X3156" t="s">
        <v>24</v>
      </c>
      <c r="Y3156" t="s">
        <v>629</v>
      </c>
      <c r="Z3156" t="s">
        <v>14</v>
      </c>
      <c r="AA3156" s="29">
        <v>-102.33</v>
      </c>
      <c r="AB3156">
        <v>0</v>
      </c>
      <c r="AC3156">
        <f t="shared" si="600"/>
        <v>2018</v>
      </c>
      <c r="AD3156">
        <f t="shared" si="601"/>
        <v>3</v>
      </c>
      <c r="AE3156">
        <f t="shared" si="602"/>
        <v>2017</v>
      </c>
      <c r="AF3156">
        <f t="shared" si="603"/>
        <v>12</v>
      </c>
      <c r="AG3156" t="str">
        <f>VLOOKUP(F3156,vlookup!$A$2:$E$660,2,0)</f>
        <v>Retained</v>
      </c>
      <c r="AH3156" t="str">
        <f>VLOOKUP(F3156,vlookup!$A$2:$E$660,3,0)</f>
        <v>Service Contract</v>
      </c>
      <c r="AI3156" t="str">
        <f>VLOOKUP(F3156,vlookup!$A$2:$E$660,4,0)</f>
        <v>Used Car Programs</v>
      </c>
      <c r="AJ3156" t="str">
        <f>VLOOKUP(F3156,vlookup!$A$2:$E$660,5,0)</f>
        <v>High Mileage</v>
      </c>
      <c r="AL3156">
        <f t="shared" si="604"/>
        <v>39</v>
      </c>
      <c r="AM3156">
        <f t="shared" si="605"/>
        <v>103</v>
      </c>
      <c r="AN3156" t="str">
        <f t="shared" si="606"/>
        <v/>
      </c>
      <c r="AO3156" t="str">
        <f t="shared" si="607"/>
        <v/>
      </c>
      <c r="AP3156" t="str">
        <f t="shared" si="608"/>
        <v/>
      </c>
      <c r="AQ3156" t="str">
        <f t="shared" si="609"/>
        <v/>
      </c>
      <c r="AR3156">
        <f t="shared" si="610"/>
        <v>-102.33</v>
      </c>
      <c r="AS3156" t="str">
        <f t="shared" si="611"/>
        <v>CH152880L7-2</v>
      </c>
      <c r="AT3156" t="str">
        <f>IFERROR(IF(VLOOKUP(Y3156,vlookup!$I$2:$J$9,1,0)=Y3156,VLOOKUP(Y3156,vlookup!$I$2:$J$9,2,0),PROPER(Y3156)),PROPER(Y3156))</f>
        <v>Towing &amp; Roadside</v>
      </c>
      <c r="AU3156" t="str">
        <f>IFERROR(IF(B3156=VLOOKUP(B3156,vlookup!$L$2:$L$10,1,0),"Yes","No"),"No")</f>
        <v>No</v>
      </c>
    </row>
    <row r="3157" spans="1:47" ht="14.45" customHeight="1" x14ac:dyDescent="0.25">
      <c r="A3157" t="s">
        <v>2243</v>
      </c>
      <c r="B3157" s="31" t="s">
        <v>2244</v>
      </c>
      <c r="C3157">
        <v>4</v>
      </c>
      <c r="D3157">
        <v>1</v>
      </c>
      <c r="E3157" t="s">
        <v>382</v>
      </c>
      <c r="F3157" t="s">
        <v>464</v>
      </c>
      <c r="G3157" t="s">
        <v>919</v>
      </c>
      <c r="H3157">
        <v>300</v>
      </c>
      <c r="I3157">
        <v>43042</v>
      </c>
      <c r="J3157" s="19">
        <v>43085</v>
      </c>
      <c r="K3157" s="19">
        <v>43125</v>
      </c>
      <c r="L3157">
        <v>201801</v>
      </c>
      <c r="M3157" s="19">
        <v>43101</v>
      </c>
      <c r="N3157">
        <v>24617</v>
      </c>
      <c r="O3157" t="s">
        <v>1070</v>
      </c>
      <c r="P3157" t="s">
        <v>1116</v>
      </c>
      <c r="Q3157" t="s">
        <v>925</v>
      </c>
      <c r="R3157" t="s">
        <v>2246</v>
      </c>
      <c r="S3157" s="19">
        <v>43440</v>
      </c>
      <c r="T3157">
        <v>43042</v>
      </c>
      <c r="U3157" t="s">
        <v>357</v>
      </c>
      <c r="V3157" s="19">
        <v>43494</v>
      </c>
      <c r="W3157" t="s">
        <v>628</v>
      </c>
      <c r="X3157" t="s">
        <v>24</v>
      </c>
      <c r="Y3157" t="s">
        <v>629</v>
      </c>
      <c r="Z3157" t="s">
        <v>14</v>
      </c>
      <c r="AA3157" s="29">
        <v>-111.83</v>
      </c>
      <c r="AB3157">
        <v>0</v>
      </c>
      <c r="AC3157">
        <f t="shared" si="600"/>
        <v>2019</v>
      </c>
      <c r="AD3157">
        <f t="shared" si="601"/>
        <v>1</v>
      </c>
      <c r="AE3157">
        <f t="shared" si="602"/>
        <v>2017</v>
      </c>
      <c r="AF3157">
        <f t="shared" si="603"/>
        <v>12</v>
      </c>
      <c r="AG3157" t="str">
        <f>VLOOKUP(F3157,vlookup!$A$2:$E$660,2,0)</f>
        <v>Retained</v>
      </c>
      <c r="AH3157" t="str">
        <f>VLOOKUP(F3157,vlookup!$A$2:$E$660,3,0)</f>
        <v>Service Contract</v>
      </c>
      <c r="AI3157" t="str">
        <f>VLOOKUP(F3157,vlookup!$A$2:$E$660,4,0)</f>
        <v>Used Car Programs</v>
      </c>
      <c r="AJ3157" t="str">
        <f>VLOOKUP(F3157,vlookup!$A$2:$E$660,5,0)</f>
        <v>High Mileage</v>
      </c>
      <c r="AL3157">
        <f t="shared" si="604"/>
        <v>39</v>
      </c>
      <c r="AM3157">
        <f t="shared" si="605"/>
        <v>403</v>
      </c>
      <c r="AN3157" t="str">
        <f t="shared" si="606"/>
        <v/>
      </c>
      <c r="AO3157" t="str">
        <f t="shared" si="607"/>
        <v/>
      </c>
      <c r="AP3157" t="str">
        <f t="shared" si="608"/>
        <v/>
      </c>
      <c r="AQ3157" t="str">
        <f t="shared" si="609"/>
        <v/>
      </c>
      <c r="AR3157">
        <f t="shared" si="610"/>
        <v>-111.83</v>
      </c>
      <c r="AS3157" t="str">
        <f t="shared" si="611"/>
        <v>CH152880L7-4</v>
      </c>
      <c r="AT3157" t="str">
        <f>IFERROR(IF(VLOOKUP(Y3157,vlookup!$I$2:$J$9,1,0)=Y3157,VLOOKUP(Y3157,vlookup!$I$2:$J$9,2,0),PROPER(Y3157)),PROPER(Y3157))</f>
        <v>Towing &amp; Roadside</v>
      </c>
      <c r="AU3157" t="str">
        <f>IFERROR(IF(B3157=VLOOKUP(B3157,vlookup!$L$2:$L$10,1,0),"Yes","No"),"No")</f>
        <v>No</v>
      </c>
    </row>
    <row r="3158" spans="1:47" ht="14.45" customHeight="1" x14ac:dyDescent="0.25">
      <c r="A3158" t="s">
        <v>2247</v>
      </c>
      <c r="B3158" s="31" t="s">
        <v>2248</v>
      </c>
      <c r="C3158">
        <v>2</v>
      </c>
      <c r="D3158">
        <v>1</v>
      </c>
      <c r="E3158" t="s">
        <v>571</v>
      </c>
      <c r="F3158" t="s">
        <v>464</v>
      </c>
      <c r="G3158" t="s">
        <v>922</v>
      </c>
      <c r="H3158" t="s">
        <v>1544</v>
      </c>
      <c r="I3158">
        <v>88564</v>
      </c>
      <c r="J3158" s="19">
        <v>43246</v>
      </c>
      <c r="K3158" s="19">
        <v>43277</v>
      </c>
      <c r="L3158">
        <v>201806</v>
      </c>
      <c r="M3158" s="19">
        <v>43252</v>
      </c>
      <c r="N3158">
        <v>24616</v>
      </c>
      <c r="O3158" t="s">
        <v>1076</v>
      </c>
      <c r="P3158" t="s">
        <v>1116</v>
      </c>
      <c r="Q3158" t="s">
        <v>925</v>
      </c>
      <c r="R3158" t="s">
        <v>2249</v>
      </c>
      <c r="S3158" s="19">
        <v>43248</v>
      </c>
      <c r="T3158">
        <v>88564</v>
      </c>
      <c r="U3158" t="s">
        <v>357</v>
      </c>
      <c r="V3158" s="19">
        <v>43278</v>
      </c>
      <c r="W3158" t="s">
        <v>628</v>
      </c>
      <c r="X3158" t="s">
        <v>24</v>
      </c>
      <c r="Y3158" t="s">
        <v>629</v>
      </c>
      <c r="Z3158" t="s">
        <v>14</v>
      </c>
      <c r="AA3158" s="29">
        <v>-101.62</v>
      </c>
      <c r="AB3158">
        <v>0</v>
      </c>
      <c r="AC3158">
        <f t="shared" si="600"/>
        <v>2018</v>
      </c>
      <c r="AD3158">
        <f t="shared" si="601"/>
        <v>6</v>
      </c>
      <c r="AE3158">
        <f t="shared" si="602"/>
        <v>2018</v>
      </c>
      <c r="AF3158">
        <f t="shared" si="603"/>
        <v>5</v>
      </c>
      <c r="AG3158" t="str">
        <f>VLOOKUP(F3158,vlookup!$A$2:$E$660,2,0)</f>
        <v>Retained</v>
      </c>
      <c r="AH3158" t="str">
        <f>VLOOKUP(F3158,vlookup!$A$2:$E$660,3,0)</f>
        <v>Service Contract</v>
      </c>
      <c r="AI3158" t="str">
        <f>VLOOKUP(F3158,vlookup!$A$2:$E$660,4,0)</f>
        <v>Used Car Programs</v>
      </c>
      <c r="AJ3158" t="str">
        <f>VLOOKUP(F3158,vlookup!$A$2:$E$660,5,0)</f>
        <v>High Mileage</v>
      </c>
      <c r="AL3158">
        <f t="shared" si="604"/>
        <v>30</v>
      </c>
      <c r="AM3158">
        <f t="shared" si="605"/>
        <v>31</v>
      </c>
      <c r="AN3158" t="str">
        <f t="shared" si="606"/>
        <v/>
      </c>
      <c r="AO3158" t="str">
        <f t="shared" si="607"/>
        <v/>
      </c>
      <c r="AP3158">
        <f t="shared" si="608"/>
        <v>-101.62</v>
      </c>
      <c r="AQ3158" t="str">
        <f t="shared" si="609"/>
        <v/>
      </c>
      <c r="AR3158" t="str">
        <f t="shared" si="610"/>
        <v/>
      </c>
      <c r="AS3158" t="str">
        <f t="shared" si="611"/>
        <v>DH537602E8-2</v>
      </c>
      <c r="AT3158" t="str">
        <f>IFERROR(IF(VLOOKUP(Y3158,vlookup!$I$2:$J$9,1,0)=Y3158,VLOOKUP(Y3158,vlookup!$I$2:$J$9,2,0),PROPER(Y3158)),PROPER(Y3158))</f>
        <v>Towing &amp; Roadside</v>
      </c>
      <c r="AU3158" t="str">
        <f>IFERROR(IF(B3158=VLOOKUP(B3158,vlookup!$L$2:$L$10,1,0),"Yes","No"),"No")</f>
        <v>No</v>
      </c>
    </row>
    <row r="3159" spans="1:47" ht="14.45" customHeight="1" x14ac:dyDescent="0.25">
      <c r="A3159" t="s">
        <v>2250</v>
      </c>
      <c r="B3159" s="31" t="s">
        <v>2251</v>
      </c>
      <c r="C3159">
        <v>2</v>
      </c>
      <c r="D3159">
        <v>1</v>
      </c>
      <c r="E3159" t="s">
        <v>382</v>
      </c>
      <c r="F3159" t="s">
        <v>238</v>
      </c>
      <c r="G3159" t="s">
        <v>919</v>
      </c>
      <c r="H3159">
        <v>300</v>
      </c>
      <c r="I3159">
        <v>145477</v>
      </c>
      <c r="J3159" s="19">
        <v>42337</v>
      </c>
      <c r="K3159" s="19">
        <v>42369</v>
      </c>
      <c r="L3159">
        <v>201512</v>
      </c>
      <c r="M3159" s="19">
        <v>42339</v>
      </c>
      <c r="N3159">
        <v>24616</v>
      </c>
      <c r="O3159" t="s">
        <v>1076</v>
      </c>
      <c r="P3159" t="s">
        <v>1116</v>
      </c>
      <c r="Q3159" t="s">
        <v>925</v>
      </c>
      <c r="R3159" t="s">
        <v>2252</v>
      </c>
      <c r="S3159" s="19">
        <v>42342</v>
      </c>
      <c r="T3159">
        <v>145477</v>
      </c>
      <c r="U3159" t="s">
        <v>357</v>
      </c>
      <c r="V3159" s="19">
        <v>42410</v>
      </c>
      <c r="W3159" t="s">
        <v>628</v>
      </c>
      <c r="X3159" t="s">
        <v>24</v>
      </c>
      <c r="Y3159" t="s">
        <v>629</v>
      </c>
      <c r="Z3159" t="s">
        <v>14</v>
      </c>
      <c r="AA3159" s="29">
        <v>-132.11000000000001</v>
      </c>
      <c r="AB3159">
        <v>0</v>
      </c>
      <c r="AC3159">
        <f t="shared" si="600"/>
        <v>2016</v>
      </c>
      <c r="AD3159">
        <f t="shared" si="601"/>
        <v>2</v>
      </c>
      <c r="AE3159">
        <f t="shared" si="602"/>
        <v>2015</v>
      </c>
      <c r="AF3159">
        <f t="shared" si="603"/>
        <v>11</v>
      </c>
      <c r="AG3159" t="str">
        <f>VLOOKUP(F3159,vlookup!$A$2:$E$660,2,0)</f>
        <v>Retained</v>
      </c>
      <c r="AH3159" t="str">
        <f>VLOOKUP(F3159,vlookup!$A$2:$E$660,3,0)</f>
        <v>Service Contract</v>
      </c>
      <c r="AI3159" t="str">
        <f>VLOOKUP(F3159,vlookup!$A$2:$E$660,4,0)</f>
        <v>Used Car Programs</v>
      </c>
      <c r="AJ3159" t="str">
        <f>VLOOKUP(F3159,vlookup!$A$2:$E$660,5,0)</f>
        <v>High Mileage</v>
      </c>
      <c r="AL3159">
        <f t="shared" si="604"/>
        <v>32</v>
      </c>
      <c r="AM3159">
        <f t="shared" si="605"/>
        <v>71</v>
      </c>
      <c r="AN3159" t="str">
        <f t="shared" si="606"/>
        <v/>
      </c>
      <c r="AO3159" t="str">
        <f t="shared" si="607"/>
        <v/>
      </c>
      <c r="AP3159" t="str">
        <f t="shared" si="608"/>
        <v/>
      </c>
      <c r="AQ3159">
        <f t="shared" si="609"/>
        <v>-132.11000000000001</v>
      </c>
      <c r="AR3159" t="str">
        <f t="shared" si="610"/>
        <v/>
      </c>
      <c r="AS3159" t="str">
        <f t="shared" si="611"/>
        <v>6H205028K5Y-2</v>
      </c>
      <c r="AT3159" t="str">
        <f>IFERROR(IF(VLOOKUP(Y3159,vlookup!$I$2:$J$9,1,0)=Y3159,VLOOKUP(Y3159,vlookup!$I$2:$J$9,2,0),PROPER(Y3159)),PROPER(Y3159))</f>
        <v>Towing &amp; Roadside</v>
      </c>
      <c r="AU3159" t="str">
        <f>IFERROR(IF(B3159=VLOOKUP(B3159,vlookup!$L$2:$L$10,1,0),"Yes","No"),"No")</f>
        <v>No</v>
      </c>
    </row>
    <row r="3160" spans="1:47" ht="14.45" customHeight="1" x14ac:dyDescent="0.25">
      <c r="A3160" t="s">
        <v>2253</v>
      </c>
      <c r="B3160" s="31" t="s">
        <v>2254</v>
      </c>
      <c r="C3160">
        <v>1</v>
      </c>
      <c r="D3160">
        <v>1</v>
      </c>
      <c r="E3160" t="s">
        <v>382</v>
      </c>
      <c r="F3160" t="s">
        <v>60</v>
      </c>
      <c r="G3160" t="s">
        <v>919</v>
      </c>
      <c r="H3160" t="s">
        <v>2241</v>
      </c>
      <c r="I3160">
        <v>174710</v>
      </c>
      <c r="J3160" s="19">
        <v>41777</v>
      </c>
      <c r="K3160" s="19">
        <v>41813</v>
      </c>
      <c r="L3160">
        <v>201406</v>
      </c>
      <c r="M3160" s="19">
        <v>41791</v>
      </c>
      <c r="N3160">
        <v>24616</v>
      </c>
      <c r="O3160" t="s">
        <v>1076</v>
      </c>
      <c r="P3160" t="s">
        <v>1116</v>
      </c>
      <c r="Q3160" t="s">
        <v>925</v>
      </c>
      <c r="R3160" t="s">
        <v>2255</v>
      </c>
      <c r="S3160" s="19">
        <v>41808</v>
      </c>
      <c r="T3160">
        <v>174710</v>
      </c>
      <c r="U3160" t="s">
        <v>357</v>
      </c>
      <c r="V3160" s="19">
        <v>41852</v>
      </c>
      <c r="W3160" t="s">
        <v>628</v>
      </c>
      <c r="X3160" t="s">
        <v>24</v>
      </c>
      <c r="Y3160" t="s">
        <v>629</v>
      </c>
      <c r="Z3160" t="s">
        <v>14</v>
      </c>
      <c r="AA3160" s="29">
        <v>-11</v>
      </c>
      <c r="AB3160">
        <v>0</v>
      </c>
      <c r="AC3160">
        <f t="shared" si="600"/>
        <v>2014</v>
      </c>
      <c r="AD3160">
        <f t="shared" si="601"/>
        <v>8</v>
      </c>
      <c r="AE3160">
        <f t="shared" si="602"/>
        <v>2014</v>
      </c>
      <c r="AF3160">
        <f t="shared" si="603"/>
        <v>5</v>
      </c>
      <c r="AG3160" t="str">
        <f>VLOOKUP(F3160,vlookup!$A$2:$E$660,2,0)</f>
        <v>Retained</v>
      </c>
      <c r="AH3160" t="str">
        <f>VLOOKUP(F3160,vlookup!$A$2:$E$660,3,0)</f>
        <v>Service Contract</v>
      </c>
      <c r="AI3160" t="str">
        <f>VLOOKUP(F3160,vlookup!$A$2:$E$660,4,0)</f>
        <v>Used Car Programs</v>
      </c>
      <c r="AJ3160" t="str">
        <f>VLOOKUP(F3160,vlookup!$A$2:$E$660,5,0)</f>
        <v>High Mileage</v>
      </c>
      <c r="AL3160">
        <f t="shared" si="604"/>
        <v>35</v>
      </c>
      <c r="AM3160">
        <f t="shared" si="605"/>
        <v>73</v>
      </c>
      <c r="AN3160" t="str">
        <f t="shared" si="606"/>
        <v/>
      </c>
      <c r="AO3160" t="str">
        <f t="shared" si="607"/>
        <v/>
      </c>
      <c r="AP3160" t="str">
        <f t="shared" si="608"/>
        <v/>
      </c>
      <c r="AQ3160">
        <f t="shared" si="609"/>
        <v>-11</v>
      </c>
      <c r="AR3160" t="str">
        <f t="shared" si="610"/>
        <v/>
      </c>
      <c r="AS3160" t="str">
        <f t="shared" si="611"/>
        <v>6H362226E4Y-1</v>
      </c>
      <c r="AT3160" t="str">
        <f>IFERROR(IF(VLOOKUP(Y3160,vlookup!$I$2:$J$9,1,0)=Y3160,VLOOKUP(Y3160,vlookup!$I$2:$J$9,2,0),PROPER(Y3160)),PROPER(Y3160))</f>
        <v>Towing &amp; Roadside</v>
      </c>
      <c r="AU3160" t="str">
        <f>IFERROR(IF(B3160=VLOOKUP(B3160,vlookup!$L$2:$L$10,1,0),"Yes","No"),"No")</f>
        <v>No</v>
      </c>
    </row>
    <row r="3161" spans="1:47" ht="14.45" customHeight="1" x14ac:dyDescent="0.25">
      <c r="A3161" t="s">
        <v>2256</v>
      </c>
      <c r="B3161" s="31" t="s">
        <v>2257</v>
      </c>
      <c r="C3161">
        <v>2</v>
      </c>
      <c r="D3161">
        <v>1</v>
      </c>
      <c r="E3161" t="s">
        <v>382</v>
      </c>
      <c r="F3161" t="s">
        <v>205</v>
      </c>
      <c r="G3161" t="s">
        <v>922</v>
      </c>
      <c r="H3161" t="s">
        <v>939</v>
      </c>
      <c r="I3161">
        <v>83445</v>
      </c>
      <c r="J3161" s="19">
        <v>42353</v>
      </c>
      <c r="K3161" s="19">
        <v>42382</v>
      </c>
      <c r="L3161">
        <v>201601</v>
      </c>
      <c r="M3161" s="19">
        <v>42370</v>
      </c>
      <c r="N3161">
        <v>24616</v>
      </c>
      <c r="O3161" t="s">
        <v>1076</v>
      </c>
      <c r="P3161" t="s">
        <v>1116</v>
      </c>
      <c r="Q3161" t="s">
        <v>925</v>
      </c>
      <c r="R3161" t="s">
        <v>2258</v>
      </c>
      <c r="S3161" s="19">
        <v>42510</v>
      </c>
      <c r="T3161">
        <v>83445</v>
      </c>
      <c r="U3161" t="s">
        <v>357</v>
      </c>
      <c r="V3161" s="19">
        <v>42563</v>
      </c>
      <c r="W3161" t="s">
        <v>628</v>
      </c>
      <c r="X3161" t="s">
        <v>24</v>
      </c>
      <c r="Y3161" t="s">
        <v>629</v>
      </c>
      <c r="Z3161" t="s">
        <v>14</v>
      </c>
      <c r="AA3161" s="29">
        <v>-103.75</v>
      </c>
      <c r="AB3161">
        <v>0</v>
      </c>
      <c r="AC3161">
        <f t="shared" si="600"/>
        <v>2016</v>
      </c>
      <c r="AD3161">
        <f t="shared" si="601"/>
        <v>7</v>
      </c>
      <c r="AE3161">
        <f t="shared" si="602"/>
        <v>2015</v>
      </c>
      <c r="AF3161">
        <f t="shared" si="603"/>
        <v>12</v>
      </c>
      <c r="AG3161" t="str">
        <f>VLOOKUP(F3161,vlookup!$A$2:$E$660,2,0)</f>
        <v>Retained</v>
      </c>
      <c r="AH3161" t="str">
        <f>VLOOKUP(F3161,vlookup!$A$2:$E$660,3,0)</f>
        <v>Service Contract</v>
      </c>
      <c r="AI3161" t="str">
        <f>VLOOKUP(F3161,vlookup!$A$2:$E$660,4,0)</f>
        <v>Used Car Programs</v>
      </c>
      <c r="AJ3161" t="str">
        <f>VLOOKUP(F3161,vlookup!$A$2:$E$660,5,0)</f>
        <v>High Mileage</v>
      </c>
      <c r="AL3161">
        <f t="shared" si="604"/>
        <v>28</v>
      </c>
      <c r="AM3161">
        <f t="shared" si="605"/>
        <v>207</v>
      </c>
      <c r="AN3161" t="str">
        <f t="shared" si="606"/>
        <v/>
      </c>
      <c r="AO3161" t="str">
        <f t="shared" si="607"/>
        <v/>
      </c>
      <c r="AP3161" t="str">
        <f t="shared" si="608"/>
        <v/>
      </c>
      <c r="AQ3161" t="str">
        <f t="shared" si="609"/>
        <v/>
      </c>
      <c r="AR3161">
        <f t="shared" si="610"/>
        <v>-103.75</v>
      </c>
      <c r="AS3161" t="str">
        <f t="shared" si="611"/>
        <v>CR195111L5-2</v>
      </c>
      <c r="AT3161" t="str">
        <f>IFERROR(IF(VLOOKUP(Y3161,vlookup!$I$2:$J$9,1,0)=Y3161,VLOOKUP(Y3161,vlookup!$I$2:$J$9,2,0),PROPER(Y3161)),PROPER(Y3161))</f>
        <v>Towing &amp; Roadside</v>
      </c>
      <c r="AU3161" t="str">
        <f>IFERROR(IF(B3161=VLOOKUP(B3161,vlookup!$L$2:$L$10,1,0),"Yes","No"),"No")</f>
        <v>No</v>
      </c>
    </row>
    <row r="3162" spans="1:47" ht="14.45" customHeight="1" x14ac:dyDescent="0.25">
      <c r="A3162" t="s">
        <v>2256</v>
      </c>
      <c r="B3162" s="31" t="s">
        <v>2257</v>
      </c>
      <c r="C3162">
        <v>3</v>
      </c>
      <c r="D3162">
        <v>1</v>
      </c>
      <c r="E3162" t="s">
        <v>382</v>
      </c>
      <c r="F3162" t="s">
        <v>205</v>
      </c>
      <c r="G3162" t="s">
        <v>922</v>
      </c>
      <c r="H3162" t="s">
        <v>939</v>
      </c>
      <c r="I3162">
        <v>83445</v>
      </c>
      <c r="J3162" s="19">
        <v>42353</v>
      </c>
      <c r="K3162" s="19">
        <v>42382</v>
      </c>
      <c r="L3162">
        <v>201601</v>
      </c>
      <c r="M3162" s="19">
        <v>42370</v>
      </c>
      <c r="N3162">
        <v>24616</v>
      </c>
      <c r="O3162" t="s">
        <v>1076</v>
      </c>
      <c r="P3162" t="s">
        <v>1116</v>
      </c>
      <c r="Q3162" t="s">
        <v>925</v>
      </c>
      <c r="R3162" t="s">
        <v>2259</v>
      </c>
      <c r="S3162" s="19">
        <v>42510</v>
      </c>
      <c r="T3162">
        <v>83445</v>
      </c>
      <c r="U3162" t="s">
        <v>357</v>
      </c>
      <c r="V3162" s="19">
        <v>42563</v>
      </c>
      <c r="W3162" t="s">
        <v>628</v>
      </c>
      <c r="X3162" t="s">
        <v>24</v>
      </c>
      <c r="Y3162" t="s">
        <v>629</v>
      </c>
      <c r="Z3162" t="s">
        <v>14</v>
      </c>
      <c r="AA3162" s="29">
        <v>-103.75</v>
      </c>
      <c r="AB3162">
        <v>0</v>
      </c>
      <c r="AC3162">
        <f t="shared" si="600"/>
        <v>2016</v>
      </c>
      <c r="AD3162">
        <f t="shared" si="601"/>
        <v>7</v>
      </c>
      <c r="AE3162">
        <f t="shared" si="602"/>
        <v>2015</v>
      </c>
      <c r="AF3162">
        <f t="shared" si="603"/>
        <v>12</v>
      </c>
      <c r="AG3162" t="str">
        <f>VLOOKUP(F3162,vlookup!$A$2:$E$660,2,0)</f>
        <v>Retained</v>
      </c>
      <c r="AH3162" t="str">
        <f>VLOOKUP(F3162,vlookup!$A$2:$E$660,3,0)</f>
        <v>Service Contract</v>
      </c>
      <c r="AI3162" t="str">
        <f>VLOOKUP(F3162,vlookup!$A$2:$E$660,4,0)</f>
        <v>Used Car Programs</v>
      </c>
      <c r="AJ3162" t="str">
        <f>VLOOKUP(F3162,vlookup!$A$2:$E$660,5,0)</f>
        <v>High Mileage</v>
      </c>
      <c r="AL3162">
        <f t="shared" si="604"/>
        <v>28</v>
      </c>
      <c r="AM3162">
        <f t="shared" si="605"/>
        <v>207</v>
      </c>
      <c r="AN3162" t="str">
        <f t="shared" si="606"/>
        <v/>
      </c>
      <c r="AO3162" t="str">
        <f t="shared" si="607"/>
        <v/>
      </c>
      <c r="AP3162" t="str">
        <f t="shared" si="608"/>
        <v/>
      </c>
      <c r="AQ3162" t="str">
        <f t="shared" si="609"/>
        <v/>
      </c>
      <c r="AR3162">
        <f t="shared" si="610"/>
        <v>-103.75</v>
      </c>
      <c r="AS3162" t="str">
        <f t="shared" si="611"/>
        <v>CR195111L5-3</v>
      </c>
      <c r="AT3162" t="str">
        <f>IFERROR(IF(VLOOKUP(Y3162,vlookup!$I$2:$J$9,1,0)=Y3162,VLOOKUP(Y3162,vlookup!$I$2:$J$9,2,0),PROPER(Y3162)),PROPER(Y3162))</f>
        <v>Towing &amp; Roadside</v>
      </c>
      <c r="AU3162" t="str">
        <f>IFERROR(IF(B3162=VLOOKUP(B3162,vlookup!$L$2:$L$10,1,0),"Yes","No"),"No")</f>
        <v>No</v>
      </c>
    </row>
    <row r="3163" spans="1:47" ht="14.45" customHeight="1" x14ac:dyDescent="0.25">
      <c r="A3163" t="s">
        <v>2260</v>
      </c>
      <c r="B3163" s="31" t="s">
        <v>2261</v>
      </c>
      <c r="C3163">
        <v>2</v>
      </c>
      <c r="D3163">
        <v>1</v>
      </c>
      <c r="E3163" t="s">
        <v>382</v>
      </c>
      <c r="F3163" t="s">
        <v>60</v>
      </c>
      <c r="G3163" t="s">
        <v>3756</v>
      </c>
      <c r="H3163" t="s">
        <v>3791</v>
      </c>
      <c r="I3163">
        <v>125524</v>
      </c>
      <c r="J3163" s="19">
        <v>41690</v>
      </c>
      <c r="K3163" s="19">
        <v>41729</v>
      </c>
      <c r="L3163">
        <v>201403</v>
      </c>
      <c r="M3163" s="19">
        <v>41699</v>
      </c>
      <c r="N3163">
        <v>24616</v>
      </c>
      <c r="O3163" t="s">
        <v>1076</v>
      </c>
      <c r="P3163" t="s">
        <v>1116</v>
      </c>
      <c r="Q3163" t="s">
        <v>925</v>
      </c>
      <c r="R3163" t="s">
        <v>2262</v>
      </c>
      <c r="S3163" s="19">
        <v>41820</v>
      </c>
      <c r="T3163">
        <v>125524</v>
      </c>
      <c r="U3163" t="s">
        <v>357</v>
      </c>
      <c r="V3163" s="19">
        <v>41852</v>
      </c>
      <c r="W3163" t="s">
        <v>628</v>
      </c>
      <c r="X3163" t="s">
        <v>24</v>
      </c>
      <c r="Y3163" t="s">
        <v>629</v>
      </c>
      <c r="Z3163" t="s">
        <v>14</v>
      </c>
      <c r="AA3163" s="29">
        <v>-11</v>
      </c>
      <c r="AB3163">
        <v>0</v>
      </c>
      <c r="AC3163">
        <f t="shared" si="600"/>
        <v>2014</v>
      </c>
      <c r="AD3163">
        <f t="shared" si="601"/>
        <v>8</v>
      </c>
      <c r="AE3163">
        <f t="shared" si="602"/>
        <v>2014</v>
      </c>
      <c r="AF3163">
        <f t="shared" si="603"/>
        <v>2</v>
      </c>
      <c r="AG3163" t="str">
        <f>VLOOKUP(F3163,vlookup!$A$2:$E$660,2,0)</f>
        <v>Retained</v>
      </c>
      <c r="AH3163" t="str">
        <f>VLOOKUP(F3163,vlookup!$A$2:$E$660,3,0)</f>
        <v>Service Contract</v>
      </c>
      <c r="AI3163" t="str">
        <f>VLOOKUP(F3163,vlookup!$A$2:$E$660,4,0)</f>
        <v>Used Car Programs</v>
      </c>
      <c r="AJ3163" t="str">
        <f>VLOOKUP(F3163,vlookup!$A$2:$E$660,5,0)</f>
        <v>High Mileage</v>
      </c>
      <c r="AL3163">
        <f t="shared" si="604"/>
        <v>41</v>
      </c>
      <c r="AM3163">
        <f t="shared" si="605"/>
        <v>161</v>
      </c>
      <c r="AN3163" t="str">
        <f t="shared" si="606"/>
        <v/>
      </c>
      <c r="AO3163" t="str">
        <f t="shared" si="607"/>
        <v/>
      </c>
      <c r="AP3163" t="str">
        <f t="shared" si="608"/>
        <v/>
      </c>
      <c r="AQ3163" t="str">
        <f t="shared" si="609"/>
        <v/>
      </c>
      <c r="AR3163">
        <f t="shared" si="610"/>
        <v>-11</v>
      </c>
      <c r="AS3163" t="str">
        <f t="shared" si="611"/>
        <v>66028912B4Y-2</v>
      </c>
      <c r="AT3163" t="str">
        <f>IFERROR(IF(VLOOKUP(Y3163,vlookup!$I$2:$J$9,1,0)=Y3163,VLOOKUP(Y3163,vlookup!$I$2:$J$9,2,0),PROPER(Y3163)),PROPER(Y3163))</f>
        <v>Towing &amp; Roadside</v>
      </c>
      <c r="AU3163" t="str">
        <f>IFERROR(IF(B3163=VLOOKUP(B3163,vlookup!$L$2:$L$10,1,0),"Yes","No"),"No")</f>
        <v>No</v>
      </c>
    </row>
    <row r="3164" spans="1:47" ht="14.45" customHeight="1" x14ac:dyDescent="0.25">
      <c r="A3164" t="s">
        <v>2263</v>
      </c>
      <c r="B3164" s="31" t="s">
        <v>2264</v>
      </c>
      <c r="C3164">
        <v>2</v>
      </c>
      <c r="D3164">
        <v>1</v>
      </c>
      <c r="E3164" t="s">
        <v>382</v>
      </c>
      <c r="F3164" t="s">
        <v>238</v>
      </c>
      <c r="G3164" t="s">
        <v>3708</v>
      </c>
      <c r="H3164" t="s">
        <v>940</v>
      </c>
      <c r="I3164">
        <v>75841</v>
      </c>
      <c r="J3164" s="19">
        <v>42421</v>
      </c>
      <c r="K3164" s="19">
        <v>42444</v>
      </c>
      <c r="L3164">
        <v>201603</v>
      </c>
      <c r="M3164" s="19">
        <v>42430</v>
      </c>
      <c r="N3164">
        <v>24616</v>
      </c>
      <c r="O3164" t="s">
        <v>1076</v>
      </c>
      <c r="P3164" t="s">
        <v>1116</v>
      </c>
      <c r="Q3164" t="s">
        <v>925</v>
      </c>
      <c r="R3164" t="s">
        <v>2265</v>
      </c>
      <c r="S3164" s="19">
        <v>42496</v>
      </c>
      <c r="T3164">
        <v>75841</v>
      </c>
      <c r="U3164" t="s">
        <v>357</v>
      </c>
      <c r="V3164" s="19">
        <v>42563</v>
      </c>
      <c r="W3164" t="s">
        <v>628</v>
      </c>
      <c r="X3164" t="s">
        <v>24</v>
      </c>
      <c r="Y3164" t="s">
        <v>629</v>
      </c>
      <c r="Z3164" t="s">
        <v>14</v>
      </c>
      <c r="AA3164" s="29">
        <v>-65</v>
      </c>
      <c r="AB3164">
        <v>0</v>
      </c>
      <c r="AC3164">
        <f t="shared" si="600"/>
        <v>2016</v>
      </c>
      <c r="AD3164">
        <f t="shared" si="601"/>
        <v>7</v>
      </c>
      <c r="AE3164">
        <f t="shared" si="602"/>
        <v>2016</v>
      </c>
      <c r="AF3164">
        <f t="shared" si="603"/>
        <v>2</v>
      </c>
      <c r="AG3164" t="str">
        <f>VLOOKUP(F3164,vlookup!$A$2:$E$660,2,0)</f>
        <v>Retained</v>
      </c>
      <c r="AH3164" t="str">
        <f>VLOOKUP(F3164,vlookup!$A$2:$E$660,3,0)</f>
        <v>Service Contract</v>
      </c>
      <c r="AI3164" t="str">
        <f>VLOOKUP(F3164,vlookup!$A$2:$E$660,4,0)</f>
        <v>Used Car Programs</v>
      </c>
      <c r="AJ3164" t="str">
        <f>VLOOKUP(F3164,vlookup!$A$2:$E$660,5,0)</f>
        <v>High Mileage</v>
      </c>
      <c r="AL3164">
        <f t="shared" si="604"/>
        <v>24</v>
      </c>
      <c r="AM3164">
        <f t="shared" si="605"/>
        <v>141</v>
      </c>
      <c r="AN3164" t="str">
        <f t="shared" si="606"/>
        <v/>
      </c>
      <c r="AO3164" t="str">
        <f t="shared" si="607"/>
        <v/>
      </c>
      <c r="AP3164" t="str">
        <f t="shared" si="608"/>
        <v/>
      </c>
      <c r="AQ3164" t="str">
        <f t="shared" si="609"/>
        <v/>
      </c>
      <c r="AR3164">
        <f t="shared" si="610"/>
        <v>-65</v>
      </c>
      <c r="AS3164" t="str">
        <f t="shared" si="611"/>
        <v>A6267416B6Y-2</v>
      </c>
      <c r="AT3164" t="str">
        <f>IFERROR(IF(VLOOKUP(Y3164,vlookup!$I$2:$J$9,1,0)=Y3164,VLOOKUP(Y3164,vlookup!$I$2:$J$9,2,0),PROPER(Y3164)),PROPER(Y3164))</f>
        <v>Towing &amp; Roadside</v>
      </c>
      <c r="AU3164" t="str">
        <f>IFERROR(IF(B3164=VLOOKUP(B3164,vlookup!$L$2:$L$10,1,0),"Yes","No"),"No")</f>
        <v>No</v>
      </c>
    </row>
    <row r="3165" spans="1:47" ht="14.45" customHeight="1" x14ac:dyDescent="0.25">
      <c r="A3165" t="s">
        <v>2272</v>
      </c>
      <c r="B3165" s="31" t="s">
        <v>2273</v>
      </c>
      <c r="C3165">
        <v>2</v>
      </c>
      <c r="D3165">
        <v>1</v>
      </c>
      <c r="E3165" t="s">
        <v>382</v>
      </c>
      <c r="F3165" t="s">
        <v>205</v>
      </c>
      <c r="G3165" t="s">
        <v>388</v>
      </c>
      <c r="H3165" t="s">
        <v>2274</v>
      </c>
      <c r="I3165">
        <v>101661</v>
      </c>
      <c r="J3165" s="19">
        <v>41489</v>
      </c>
      <c r="K3165" s="19">
        <v>41515</v>
      </c>
      <c r="L3165">
        <v>201308</v>
      </c>
      <c r="M3165" s="19">
        <v>41487</v>
      </c>
      <c r="N3165">
        <v>24616</v>
      </c>
      <c r="O3165" t="s">
        <v>1076</v>
      </c>
      <c r="P3165" t="s">
        <v>1116</v>
      </c>
      <c r="Q3165" t="s">
        <v>925</v>
      </c>
      <c r="R3165" t="s">
        <v>2275</v>
      </c>
      <c r="S3165" s="19">
        <v>41899</v>
      </c>
      <c r="T3165">
        <v>101661</v>
      </c>
      <c r="U3165" t="s">
        <v>357</v>
      </c>
      <c r="V3165" s="19">
        <v>41950</v>
      </c>
      <c r="W3165" t="s">
        <v>628</v>
      </c>
      <c r="X3165" t="s">
        <v>24</v>
      </c>
      <c r="Y3165" t="s">
        <v>629</v>
      </c>
      <c r="Z3165" t="s">
        <v>14</v>
      </c>
      <c r="AA3165" s="29">
        <v>-11</v>
      </c>
      <c r="AB3165">
        <v>0</v>
      </c>
      <c r="AC3165">
        <f t="shared" si="600"/>
        <v>2014</v>
      </c>
      <c r="AD3165">
        <f t="shared" si="601"/>
        <v>11</v>
      </c>
      <c r="AE3165">
        <f t="shared" si="602"/>
        <v>2013</v>
      </c>
      <c r="AF3165">
        <f t="shared" si="603"/>
        <v>8</v>
      </c>
      <c r="AG3165" t="str">
        <f>VLOOKUP(F3165,vlookup!$A$2:$E$660,2,0)</f>
        <v>Retained</v>
      </c>
      <c r="AH3165" t="str">
        <f>VLOOKUP(F3165,vlookup!$A$2:$E$660,3,0)</f>
        <v>Service Contract</v>
      </c>
      <c r="AI3165" t="str">
        <f>VLOOKUP(F3165,vlookup!$A$2:$E$660,4,0)</f>
        <v>Used Car Programs</v>
      </c>
      <c r="AJ3165" t="str">
        <f>VLOOKUP(F3165,vlookup!$A$2:$E$660,5,0)</f>
        <v>High Mileage</v>
      </c>
      <c r="AL3165">
        <f t="shared" si="604"/>
        <v>26</v>
      </c>
      <c r="AM3165">
        <f t="shared" si="605"/>
        <v>454</v>
      </c>
      <c r="AN3165" t="str">
        <f t="shared" si="606"/>
        <v/>
      </c>
      <c r="AO3165" t="str">
        <f t="shared" si="607"/>
        <v/>
      </c>
      <c r="AP3165" t="str">
        <f t="shared" si="608"/>
        <v/>
      </c>
      <c r="AQ3165" t="str">
        <f t="shared" si="609"/>
        <v/>
      </c>
      <c r="AR3165">
        <f t="shared" si="610"/>
        <v>-11</v>
      </c>
      <c r="AS3165" t="str">
        <f t="shared" si="611"/>
        <v>8BA13797H3-2</v>
      </c>
      <c r="AT3165" t="str">
        <f>IFERROR(IF(VLOOKUP(Y3165,vlookup!$I$2:$J$9,1,0)=Y3165,VLOOKUP(Y3165,vlookup!$I$2:$J$9,2,0),PROPER(Y3165)),PROPER(Y3165))</f>
        <v>Towing &amp; Roadside</v>
      </c>
      <c r="AU3165" t="str">
        <f>IFERROR(IF(B3165=VLOOKUP(B3165,vlookup!$L$2:$L$10,1,0),"Yes","No"),"No")</f>
        <v>No</v>
      </c>
    </row>
    <row r="3166" spans="1:47" ht="14.45" customHeight="1" x14ac:dyDescent="0.25">
      <c r="A3166" t="s">
        <v>2276</v>
      </c>
      <c r="B3166" s="31" t="s">
        <v>2277</v>
      </c>
      <c r="C3166">
        <v>3</v>
      </c>
      <c r="D3166">
        <v>1</v>
      </c>
      <c r="E3166" t="s">
        <v>382</v>
      </c>
      <c r="F3166" t="s">
        <v>205</v>
      </c>
      <c r="G3166" t="s">
        <v>388</v>
      </c>
      <c r="H3166" t="s">
        <v>2274</v>
      </c>
      <c r="I3166">
        <v>112374</v>
      </c>
      <c r="J3166" s="19">
        <v>42046</v>
      </c>
      <c r="K3166" s="19">
        <v>42094</v>
      </c>
      <c r="L3166">
        <v>201503</v>
      </c>
      <c r="M3166" s="19">
        <v>42064</v>
      </c>
      <c r="N3166">
        <v>24616</v>
      </c>
      <c r="O3166" t="s">
        <v>1076</v>
      </c>
      <c r="P3166" t="s">
        <v>1116</v>
      </c>
      <c r="Q3166" t="s">
        <v>925</v>
      </c>
      <c r="R3166" t="s">
        <v>2278</v>
      </c>
      <c r="S3166" s="19">
        <v>42117</v>
      </c>
      <c r="T3166">
        <v>112374</v>
      </c>
      <c r="U3166" t="s">
        <v>357</v>
      </c>
      <c r="V3166" s="19">
        <v>42187</v>
      </c>
      <c r="W3166" t="s">
        <v>628</v>
      </c>
      <c r="X3166" t="s">
        <v>24</v>
      </c>
      <c r="Y3166" t="s">
        <v>629</v>
      </c>
      <c r="Z3166" t="s">
        <v>14</v>
      </c>
      <c r="AA3166" s="29">
        <v>-123.61</v>
      </c>
      <c r="AB3166">
        <v>0</v>
      </c>
      <c r="AC3166">
        <f t="shared" si="600"/>
        <v>2015</v>
      </c>
      <c r="AD3166">
        <f t="shared" si="601"/>
        <v>7</v>
      </c>
      <c r="AE3166">
        <f t="shared" si="602"/>
        <v>2015</v>
      </c>
      <c r="AF3166">
        <f t="shared" si="603"/>
        <v>2</v>
      </c>
      <c r="AG3166" t="str">
        <f>VLOOKUP(F3166,vlookup!$A$2:$E$660,2,0)</f>
        <v>Retained</v>
      </c>
      <c r="AH3166" t="str">
        <f>VLOOKUP(F3166,vlookup!$A$2:$E$660,3,0)</f>
        <v>Service Contract</v>
      </c>
      <c r="AI3166" t="str">
        <f>VLOOKUP(F3166,vlookup!$A$2:$E$660,4,0)</f>
        <v>Used Car Programs</v>
      </c>
      <c r="AJ3166" t="str">
        <f>VLOOKUP(F3166,vlookup!$A$2:$E$660,5,0)</f>
        <v>High Mileage</v>
      </c>
      <c r="AL3166">
        <f t="shared" si="604"/>
        <v>50</v>
      </c>
      <c r="AM3166">
        <f t="shared" si="605"/>
        <v>141</v>
      </c>
      <c r="AN3166" t="str">
        <f t="shared" si="606"/>
        <v/>
      </c>
      <c r="AO3166" t="str">
        <f t="shared" si="607"/>
        <v/>
      </c>
      <c r="AP3166" t="str">
        <f t="shared" si="608"/>
        <v/>
      </c>
      <c r="AQ3166" t="str">
        <f t="shared" si="609"/>
        <v/>
      </c>
      <c r="AR3166">
        <f t="shared" si="610"/>
        <v>-123.61</v>
      </c>
      <c r="AS3166" t="str">
        <f t="shared" si="611"/>
        <v>9BA54299B5-3</v>
      </c>
      <c r="AT3166" t="str">
        <f>IFERROR(IF(VLOOKUP(Y3166,vlookup!$I$2:$J$9,1,0)=Y3166,VLOOKUP(Y3166,vlookup!$I$2:$J$9,2,0),PROPER(Y3166)),PROPER(Y3166))</f>
        <v>Towing &amp; Roadside</v>
      </c>
      <c r="AU3166" t="str">
        <f>IFERROR(IF(B3166=VLOOKUP(B3166,vlookup!$L$2:$L$10,1,0),"Yes","No"),"No")</f>
        <v>No</v>
      </c>
    </row>
    <row r="3167" spans="1:47" ht="14.45" customHeight="1" x14ac:dyDescent="0.25">
      <c r="A3167" t="s">
        <v>2279</v>
      </c>
      <c r="B3167" s="31" t="s">
        <v>2280</v>
      </c>
      <c r="C3167">
        <v>1</v>
      </c>
      <c r="D3167">
        <v>3</v>
      </c>
      <c r="E3167" t="s">
        <v>571</v>
      </c>
      <c r="F3167" t="s">
        <v>464</v>
      </c>
      <c r="G3167" t="s">
        <v>388</v>
      </c>
      <c r="H3167" t="s">
        <v>2274</v>
      </c>
      <c r="I3167">
        <v>176590</v>
      </c>
      <c r="J3167" s="19">
        <v>43744</v>
      </c>
      <c r="K3167" s="19">
        <v>43773</v>
      </c>
      <c r="L3167">
        <v>201910</v>
      </c>
      <c r="M3167" s="19">
        <v>43739</v>
      </c>
      <c r="N3167">
        <v>24617</v>
      </c>
      <c r="O3167" t="s">
        <v>1070</v>
      </c>
      <c r="P3167" t="s">
        <v>595</v>
      </c>
      <c r="Q3167" t="s">
        <v>378</v>
      </c>
      <c r="R3167">
        <v>903685696</v>
      </c>
      <c r="S3167" s="19">
        <v>43748</v>
      </c>
      <c r="T3167">
        <v>176000</v>
      </c>
      <c r="U3167" t="s">
        <v>356</v>
      </c>
      <c r="V3167" s="19">
        <v>44069</v>
      </c>
      <c r="W3167" t="s">
        <v>628</v>
      </c>
      <c r="X3167" t="s">
        <v>24</v>
      </c>
      <c r="Y3167" t="s">
        <v>629</v>
      </c>
      <c r="Z3167" t="s">
        <v>14</v>
      </c>
      <c r="AA3167" s="29">
        <v>-530</v>
      </c>
      <c r="AB3167">
        <v>0</v>
      </c>
      <c r="AC3167">
        <f t="shared" si="600"/>
        <v>2020</v>
      </c>
      <c r="AD3167">
        <f t="shared" si="601"/>
        <v>8</v>
      </c>
      <c r="AE3167">
        <f t="shared" si="602"/>
        <v>2019</v>
      </c>
      <c r="AF3167">
        <f t="shared" si="603"/>
        <v>10</v>
      </c>
      <c r="AG3167" t="str">
        <f>VLOOKUP(F3167,vlookup!$A$2:$E$660,2,0)</f>
        <v>Retained</v>
      </c>
      <c r="AH3167" t="str">
        <f>VLOOKUP(F3167,vlookup!$A$2:$E$660,3,0)</f>
        <v>Service Contract</v>
      </c>
      <c r="AI3167" t="str">
        <f>VLOOKUP(F3167,vlookup!$A$2:$E$660,4,0)</f>
        <v>Used Car Programs</v>
      </c>
      <c r="AJ3167" t="str">
        <f>VLOOKUP(F3167,vlookup!$A$2:$E$660,5,0)</f>
        <v>High Mileage</v>
      </c>
      <c r="AL3167">
        <f t="shared" si="604"/>
        <v>28</v>
      </c>
      <c r="AM3167">
        <f t="shared" si="605"/>
        <v>320</v>
      </c>
      <c r="AN3167" t="str">
        <f t="shared" si="606"/>
        <v/>
      </c>
      <c r="AO3167" t="str">
        <f t="shared" si="607"/>
        <v/>
      </c>
      <c r="AP3167" t="str">
        <f t="shared" si="608"/>
        <v/>
      </c>
      <c r="AQ3167" t="str">
        <f t="shared" si="609"/>
        <v/>
      </c>
      <c r="AR3167">
        <f t="shared" si="610"/>
        <v>-530</v>
      </c>
      <c r="AS3167" t="str">
        <f t="shared" si="611"/>
        <v>7BA57418J9-1</v>
      </c>
      <c r="AT3167" t="str">
        <f>IFERROR(IF(VLOOKUP(Y3167,vlookup!$I$2:$J$9,1,0)=Y3167,VLOOKUP(Y3167,vlookup!$I$2:$J$9,2,0),PROPER(Y3167)),PROPER(Y3167))</f>
        <v>Towing &amp; Roadside</v>
      </c>
      <c r="AU3167" t="str">
        <f>IFERROR(IF(B3167=VLOOKUP(B3167,vlookup!$L$2:$L$10,1,0),"Yes","No"),"No")</f>
        <v>No</v>
      </c>
    </row>
    <row r="3168" spans="1:47" ht="14.45" customHeight="1" x14ac:dyDescent="0.25">
      <c r="A3168" t="s">
        <v>2281</v>
      </c>
      <c r="B3168" s="31" t="s">
        <v>2282</v>
      </c>
      <c r="C3168">
        <v>1</v>
      </c>
      <c r="D3168">
        <v>1</v>
      </c>
      <c r="E3168" t="s">
        <v>382</v>
      </c>
      <c r="F3168" t="s">
        <v>464</v>
      </c>
      <c r="G3168" t="s">
        <v>543</v>
      </c>
      <c r="H3168" t="s">
        <v>3792</v>
      </c>
      <c r="I3168">
        <v>124574</v>
      </c>
      <c r="J3168" s="19">
        <v>43206</v>
      </c>
      <c r="K3168" s="19">
        <v>43244</v>
      </c>
      <c r="L3168">
        <v>201805</v>
      </c>
      <c r="M3168" s="19">
        <v>43221</v>
      </c>
      <c r="N3168">
        <v>24617</v>
      </c>
      <c r="O3168" t="s">
        <v>1070</v>
      </c>
      <c r="P3168" t="s">
        <v>1116</v>
      </c>
      <c r="Q3168" t="s">
        <v>925</v>
      </c>
      <c r="R3168" t="s">
        <v>2283</v>
      </c>
      <c r="S3168" s="19">
        <v>43296</v>
      </c>
      <c r="T3168">
        <v>124574</v>
      </c>
      <c r="U3168" t="s">
        <v>357</v>
      </c>
      <c r="V3168" s="19">
        <v>43336</v>
      </c>
      <c r="W3168" t="s">
        <v>628</v>
      </c>
      <c r="X3168" t="s">
        <v>24</v>
      </c>
      <c r="Y3168" t="s">
        <v>629</v>
      </c>
      <c r="Z3168" t="s">
        <v>14</v>
      </c>
      <c r="AA3168" s="29">
        <v>-200</v>
      </c>
      <c r="AB3168">
        <v>0</v>
      </c>
      <c r="AC3168">
        <f t="shared" si="600"/>
        <v>2018</v>
      </c>
      <c r="AD3168">
        <f t="shared" si="601"/>
        <v>8</v>
      </c>
      <c r="AE3168">
        <f t="shared" si="602"/>
        <v>2018</v>
      </c>
      <c r="AF3168">
        <f t="shared" si="603"/>
        <v>4</v>
      </c>
      <c r="AG3168" t="str">
        <f>VLOOKUP(F3168,vlookup!$A$2:$E$660,2,0)</f>
        <v>Retained</v>
      </c>
      <c r="AH3168" t="str">
        <f>VLOOKUP(F3168,vlookup!$A$2:$E$660,3,0)</f>
        <v>Service Contract</v>
      </c>
      <c r="AI3168" t="str">
        <f>VLOOKUP(F3168,vlookup!$A$2:$E$660,4,0)</f>
        <v>Used Car Programs</v>
      </c>
      <c r="AJ3168" t="str">
        <f>VLOOKUP(F3168,vlookup!$A$2:$E$660,5,0)</f>
        <v>High Mileage</v>
      </c>
      <c r="AL3168">
        <f t="shared" si="604"/>
        <v>38</v>
      </c>
      <c r="AM3168">
        <f t="shared" si="605"/>
        <v>128</v>
      </c>
      <c r="AN3168" t="str">
        <f t="shared" si="606"/>
        <v/>
      </c>
      <c r="AO3168" t="str">
        <f t="shared" si="607"/>
        <v/>
      </c>
      <c r="AP3168" t="str">
        <f t="shared" si="608"/>
        <v/>
      </c>
      <c r="AQ3168" t="str">
        <f t="shared" si="609"/>
        <v/>
      </c>
      <c r="AR3168">
        <f t="shared" si="610"/>
        <v>-200</v>
      </c>
      <c r="AS3168" t="str">
        <f t="shared" si="611"/>
        <v>A9211262D8-1</v>
      </c>
      <c r="AT3168" t="str">
        <f>IFERROR(IF(VLOOKUP(Y3168,vlookup!$I$2:$J$9,1,0)=Y3168,VLOOKUP(Y3168,vlookup!$I$2:$J$9,2,0),PROPER(Y3168)),PROPER(Y3168))</f>
        <v>Towing &amp; Roadside</v>
      </c>
      <c r="AU3168" t="str">
        <f>IFERROR(IF(B3168=VLOOKUP(B3168,vlookup!$L$2:$L$10,1,0),"Yes","No"),"No")</f>
        <v>No</v>
      </c>
    </row>
    <row r="3169" spans="1:47" ht="14.45" customHeight="1" x14ac:dyDescent="0.25">
      <c r="A3169" t="s">
        <v>1581</v>
      </c>
      <c r="B3169" s="31" t="s">
        <v>1582</v>
      </c>
      <c r="C3169">
        <v>2</v>
      </c>
      <c r="D3169">
        <v>2</v>
      </c>
      <c r="E3169" t="s">
        <v>571</v>
      </c>
      <c r="F3169" t="s">
        <v>464</v>
      </c>
      <c r="G3169" t="s">
        <v>543</v>
      </c>
      <c r="H3169" t="s">
        <v>1576</v>
      </c>
      <c r="I3169">
        <v>51263</v>
      </c>
      <c r="J3169" s="19">
        <v>44353</v>
      </c>
      <c r="K3169" s="19">
        <v>44402</v>
      </c>
      <c r="L3169">
        <v>202107</v>
      </c>
      <c r="M3169" s="19">
        <v>44378</v>
      </c>
      <c r="N3169">
        <v>24617</v>
      </c>
      <c r="O3169" t="s">
        <v>1070</v>
      </c>
      <c r="P3169" t="s">
        <v>595</v>
      </c>
      <c r="Q3169" t="s">
        <v>378</v>
      </c>
      <c r="R3169">
        <v>432757780</v>
      </c>
      <c r="S3169" s="19">
        <v>44427</v>
      </c>
      <c r="T3169">
        <v>54000</v>
      </c>
      <c r="U3169" t="s">
        <v>356</v>
      </c>
      <c r="V3169" s="19">
        <v>44495</v>
      </c>
      <c r="W3169" t="s">
        <v>628</v>
      </c>
      <c r="X3169" t="s">
        <v>24</v>
      </c>
      <c r="Y3169" t="s">
        <v>629</v>
      </c>
      <c r="Z3169" t="s">
        <v>14</v>
      </c>
      <c r="AA3169" s="29">
        <v>-58.51</v>
      </c>
      <c r="AB3169">
        <v>0</v>
      </c>
      <c r="AC3169">
        <f t="shared" si="600"/>
        <v>2021</v>
      </c>
      <c r="AD3169">
        <f t="shared" si="601"/>
        <v>10</v>
      </c>
      <c r="AE3169">
        <f t="shared" si="602"/>
        <v>2021</v>
      </c>
      <c r="AF3169">
        <f t="shared" si="603"/>
        <v>6</v>
      </c>
      <c r="AG3169" t="str">
        <f>VLOOKUP(F3169,vlookup!$A$2:$E$660,2,0)</f>
        <v>Retained</v>
      </c>
      <c r="AH3169" t="str">
        <f>VLOOKUP(F3169,vlookup!$A$2:$E$660,3,0)</f>
        <v>Service Contract</v>
      </c>
      <c r="AI3169" t="str">
        <f>VLOOKUP(F3169,vlookup!$A$2:$E$660,4,0)</f>
        <v>Used Car Programs</v>
      </c>
      <c r="AJ3169" t="str">
        <f>VLOOKUP(F3169,vlookup!$A$2:$E$660,5,0)</f>
        <v>High Mileage</v>
      </c>
      <c r="AL3169">
        <f t="shared" si="604"/>
        <v>49</v>
      </c>
      <c r="AM3169">
        <f t="shared" si="605"/>
        <v>140</v>
      </c>
      <c r="AN3169">
        <f t="shared" si="606"/>
        <v>2737</v>
      </c>
      <c r="AO3169" t="str">
        <f t="shared" si="607"/>
        <v/>
      </c>
      <c r="AP3169" t="str">
        <f t="shared" si="608"/>
        <v/>
      </c>
      <c r="AQ3169" t="str">
        <f t="shared" si="609"/>
        <v/>
      </c>
      <c r="AR3169">
        <f t="shared" si="610"/>
        <v>-58.51</v>
      </c>
      <c r="AS3169" t="str">
        <f t="shared" si="611"/>
        <v>ZAGD1190842F21-2</v>
      </c>
      <c r="AT3169" t="str">
        <f>IFERROR(IF(VLOOKUP(Y3169,vlookup!$I$2:$J$9,1,0)=Y3169,VLOOKUP(Y3169,vlookup!$I$2:$J$9,2,0),PROPER(Y3169)),PROPER(Y3169))</f>
        <v>Towing &amp; Roadside</v>
      </c>
      <c r="AU3169" t="str">
        <f>IFERROR(IF(B3169=VLOOKUP(B3169,vlookup!$L$2:$L$10,1,0),"Yes","No"),"No")</f>
        <v>No</v>
      </c>
    </row>
    <row r="3170" spans="1:47" ht="14.45" customHeight="1" x14ac:dyDescent="0.25">
      <c r="A3170" t="s">
        <v>1585</v>
      </c>
      <c r="B3170" s="31" t="s">
        <v>1586</v>
      </c>
      <c r="C3170">
        <v>1</v>
      </c>
      <c r="D3170">
        <v>2</v>
      </c>
      <c r="E3170" t="s">
        <v>571</v>
      </c>
      <c r="F3170" t="s">
        <v>60</v>
      </c>
      <c r="G3170" t="s">
        <v>3756</v>
      </c>
      <c r="H3170" t="s">
        <v>3757</v>
      </c>
      <c r="I3170">
        <v>173595</v>
      </c>
      <c r="J3170" s="19">
        <v>41194</v>
      </c>
      <c r="K3170" s="19">
        <v>41226</v>
      </c>
      <c r="L3170">
        <v>201211</v>
      </c>
      <c r="M3170" s="19">
        <v>41214</v>
      </c>
      <c r="N3170">
        <v>24616</v>
      </c>
      <c r="O3170" t="s">
        <v>1076</v>
      </c>
      <c r="P3170" t="s">
        <v>1116</v>
      </c>
      <c r="Q3170" t="s">
        <v>925</v>
      </c>
      <c r="R3170" t="s">
        <v>2284</v>
      </c>
      <c r="S3170" s="19">
        <v>41256</v>
      </c>
      <c r="T3170">
        <v>178511</v>
      </c>
      <c r="U3170" t="s">
        <v>357</v>
      </c>
      <c r="V3170" s="19">
        <v>41404</v>
      </c>
      <c r="W3170" t="s">
        <v>628</v>
      </c>
      <c r="X3170" t="s">
        <v>24</v>
      </c>
      <c r="Y3170" t="s">
        <v>629</v>
      </c>
      <c r="Z3170" t="s">
        <v>14</v>
      </c>
      <c r="AA3170" s="29">
        <v>-120.4</v>
      </c>
      <c r="AB3170">
        <v>0</v>
      </c>
      <c r="AC3170">
        <f t="shared" si="600"/>
        <v>2013</v>
      </c>
      <c r="AD3170">
        <f t="shared" si="601"/>
        <v>5</v>
      </c>
      <c r="AE3170">
        <f t="shared" si="602"/>
        <v>2012</v>
      </c>
      <c r="AF3170">
        <f t="shared" si="603"/>
        <v>10</v>
      </c>
      <c r="AG3170" t="str">
        <f>VLOOKUP(F3170,vlookup!$A$2:$E$660,2,0)</f>
        <v>Retained</v>
      </c>
      <c r="AH3170" t="str">
        <f>VLOOKUP(F3170,vlookup!$A$2:$E$660,3,0)</f>
        <v>Service Contract</v>
      </c>
      <c r="AI3170" t="str">
        <f>VLOOKUP(F3170,vlookup!$A$2:$E$660,4,0)</f>
        <v>Used Car Programs</v>
      </c>
      <c r="AJ3170" t="str">
        <f>VLOOKUP(F3170,vlookup!$A$2:$E$660,5,0)</f>
        <v>High Mileage</v>
      </c>
      <c r="AL3170">
        <f t="shared" si="604"/>
        <v>31</v>
      </c>
      <c r="AM3170">
        <f t="shared" si="605"/>
        <v>208</v>
      </c>
      <c r="AN3170">
        <f t="shared" si="606"/>
        <v>4916</v>
      </c>
      <c r="AO3170" t="str">
        <f t="shared" si="607"/>
        <v/>
      </c>
      <c r="AP3170" t="str">
        <f t="shared" si="608"/>
        <v/>
      </c>
      <c r="AQ3170" t="str">
        <f t="shared" si="609"/>
        <v/>
      </c>
      <c r="AR3170">
        <f t="shared" si="610"/>
        <v>-120.4</v>
      </c>
      <c r="AS3170" t="str">
        <f t="shared" si="611"/>
        <v>41235606J2Y-1</v>
      </c>
      <c r="AT3170" t="str">
        <f>IFERROR(IF(VLOOKUP(Y3170,vlookup!$I$2:$J$9,1,0)=Y3170,VLOOKUP(Y3170,vlookup!$I$2:$J$9,2,0),PROPER(Y3170)),PROPER(Y3170))</f>
        <v>Towing &amp; Roadside</v>
      </c>
      <c r="AU3170" t="str">
        <f>IFERROR(IF(B3170=VLOOKUP(B3170,vlookup!$L$2:$L$10,1,0),"Yes","No"),"No")</f>
        <v>No</v>
      </c>
    </row>
    <row r="3171" spans="1:47" ht="14.45" customHeight="1" x14ac:dyDescent="0.25">
      <c r="A3171" t="s">
        <v>1585</v>
      </c>
      <c r="B3171" s="31" t="s">
        <v>1586</v>
      </c>
      <c r="C3171">
        <v>2</v>
      </c>
      <c r="D3171">
        <v>1</v>
      </c>
      <c r="E3171" t="s">
        <v>571</v>
      </c>
      <c r="F3171" t="s">
        <v>60</v>
      </c>
      <c r="G3171" t="s">
        <v>3756</v>
      </c>
      <c r="H3171" t="s">
        <v>3757</v>
      </c>
      <c r="I3171">
        <v>173595</v>
      </c>
      <c r="J3171" s="19">
        <v>41194</v>
      </c>
      <c r="K3171" s="19">
        <v>41226</v>
      </c>
      <c r="L3171">
        <v>201211</v>
      </c>
      <c r="M3171" s="19">
        <v>41214</v>
      </c>
      <c r="N3171">
        <v>24616</v>
      </c>
      <c r="O3171" t="s">
        <v>1076</v>
      </c>
      <c r="P3171" t="s">
        <v>1116</v>
      </c>
      <c r="Q3171" t="s">
        <v>925</v>
      </c>
      <c r="R3171" t="s">
        <v>2285</v>
      </c>
      <c r="S3171" s="19">
        <v>41276</v>
      </c>
      <c r="T3171">
        <v>179356</v>
      </c>
      <c r="U3171" t="s">
        <v>357</v>
      </c>
      <c r="V3171" s="19">
        <v>41415</v>
      </c>
      <c r="W3171" t="s">
        <v>628</v>
      </c>
      <c r="X3171" t="s">
        <v>24</v>
      </c>
      <c r="Y3171" t="s">
        <v>629</v>
      </c>
      <c r="Z3171" t="s">
        <v>14</v>
      </c>
      <c r="AA3171" s="29">
        <v>-98.1</v>
      </c>
      <c r="AB3171">
        <v>0</v>
      </c>
      <c r="AC3171">
        <f t="shared" si="600"/>
        <v>2013</v>
      </c>
      <c r="AD3171">
        <f t="shared" si="601"/>
        <v>5</v>
      </c>
      <c r="AE3171">
        <f t="shared" si="602"/>
        <v>2012</v>
      </c>
      <c r="AF3171">
        <f t="shared" si="603"/>
        <v>10</v>
      </c>
      <c r="AG3171" t="str">
        <f>VLOOKUP(F3171,vlookup!$A$2:$E$660,2,0)</f>
        <v>Retained</v>
      </c>
      <c r="AH3171" t="str">
        <f>VLOOKUP(F3171,vlookup!$A$2:$E$660,3,0)</f>
        <v>Service Contract</v>
      </c>
      <c r="AI3171" t="str">
        <f>VLOOKUP(F3171,vlookup!$A$2:$E$660,4,0)</f>
        <v>Used Car Programs</v>
      </c>
      <c r="AJ3171" t="str">
        <f>VLOOKUP(F3171,vlookup!$A$2:$E$660,5,0)</f>
        <v>High Mileage</v>
      </c>
      <c r="AL3171">
        <f t="shared" si="604"/>
        <v>31</v>
      </c>
      <c r="AM3171">
        <f t="shared" si="605"/>
        <v>219</v>
      </c>
      <c r="AN3171">
        <f t="shared" si="606"/>
        <v>5761</v>
      </c>
      <c r="AO3171" t="str">
        <f t="shared" si="607"/>
        <v/>
      </c>
      <c r="AP3171" t="str">
        <f t="shared" si="608"/>
        <v/>
      </c>
      <c r="AQ3171" t="str">
        <f t="shared" si="609"/>
        <v/>
      </c>
      <c r="AR3171">
        <f t="shared" si="610"/>
        <v>-98.1</v>
      </c>
      <c r="AS3171" t="str">
        <f t="shared" si="611"/>
        <v>41235606J2Y-2</v>
      </c>
      <c r="AT3171" t="str">
        <f>IFERROR(IF(VLOOKUP(Y3171,vlookup!$I$2:$J$9,1,0)=Y3171,VLOOKUP(Y3171,vlookup!$I$2:$J$9,2,0),PROPER(Y3171)),PROPER(Y3171))</f>
        <v>Towing &amp; Roadside</v>
      </c>
      <c r="AU3171" t="str">
        <f>IFERROR(IF(B3171=VLOOKUP(B3171,vlookup!$L$2:$L$10,1,0),"Yes","No"),"No")</f>
        <v>No</v>
      </c>
    </row>
    <row r="3172" spans="1:47" ht="14.45" customHeight="1" x14ac:dyDescent="0.25">
      <c r="A3172" t="s">
        <v>1585</v>
      </c>
      <c r="B3172" s="31" t="s">
        <v>1586</v>
      </c>
      <c r="C3172">
        <v>2</v>
      </c>
      <c r="D3172">
        <v>2</v>
      </c>
      <c r="E3172" t="s">
        <v>571</v>
      </c>
      <c r="F3172" t="s">
        <v>60</v>
      </c>
      <c r="G3172" t="s">
        <v>3756</v>
      </c>
      <c r="H3172" t="s">
        <v>3757</v>
      </c>
      <c r="I3172">
        <v>173595</v>
      </c>
      <c r="J3172" s="19">
        <v>41194</v>
      </c>
      <c r="K3172" s="19">
        <v>41226</v>
      </c>
      <c r="L3172">
        <v>201211</v>
      </c>
      <c r="M3172" s="19">
        <v>41214</v>
      </c>
      <c r="N3172">
        <v>24616</v>
      </c>
      <c r="O3172" t="s">
        <v>1076</v>
      </c>
      <c r="P3172" t="s">
        <v>1116</v>
      </c>
      <c r="Q3172" t="s">
        <v>925</v>
      </c>
      <c r="R3172" t="s">
        <v>2286</v>
      </c>
      <c r="S3172" s="19">
        <v>41274</v>
      </c>
      <c r="T3172">
        <v>179356</v>
      </c>
      <c r="U3172" t="s">
        <v>357</v>
      </c>
      <c r="V3172" s="19">
        <v>41404</v>
      </c>
      <c r="W3172" t="s">
        <v>628</v>
      </c>
      <c r="X3172" t="s">
        <v>24</v>
      </c>
      <c r="Y3172" t="s">
        <v>629</v>
      </c>
      <c r="Z3172" t="s">
        <v>14</v>
      </c>
      <c r="AA3172" s="29">
        <v>-120.4</v>
      </c>
      <c r="AB3172">
        <v>0</v>
      </c>
      <c r="AC3172">
        <f t="shared" si="600"/>
        <v>2013</v>
      </c>
      <c r="AD3172">
        <f t="shared" si="601"/>
        <v>5</v>
      </c>
      <c r="AE3172">
        <f t="shared" si="602"/>
        <v>2012</v>
      </c>
      <c r="AF3172">
        <f t="shared" si="603"/>
        <v>10</v>
      </c>
      <c r="AG3172" t="str">
        <f>VLOOKUP(F3172,vlookup!$A$2:$E$660,2,0)</f>
        <v>Retained</v>
      </c>
      <c r="AH3172" t="str">
        <f>VLOOKUP(F3172,vlookup!$A$2:$E$660,3,0)</f>
        <v>Service Contract</v>
      </c>
      <c r="AI3172" t="str">
        <f>VLOOKUP(F3172,vlookup!$A$2:$E$660,4,0)</f>
        <v>Used Car Programs</v>
      </c>
      <c r="AJ3172" t="str">
        <f>VLOOKUP(F3172,vlookup!$A$2:$E$660,5,0)</f>
        <v>High Mileage</v>
      </c>
      <c r="AL3172">
        <f t="shared" si="604"/>
        <v>31</v>
      </c>
      <c r="AM3172">
        <f t="shared" si="605"/>
        <v>208</v>
      </c>
      <c r="AN3172">
        <f t="shared" si="606"/>
        <v>5761</v>
      </c>
      <c r="AO3172" t="str">
        <f t="shared" si="607"/>
        <v/>
      </c>
      <c r="AP3172" t="str">
        <f t="shared" si="608"/>
        <v/>
      </c>
      <c r="AQ3172" t="str">
        <f t="shared" si="609"/>
        <v/>
      </c>
      <c r="AR3172">
        <f t="shared" si="610"/>
        <v>-120.4</v>
      </c>
      <c r="AS3172" t="str">
        <f t="shared" si="611"/>
        <v>41235606J2Y-2</v>
      </c>
      <c r="AT3172" t="str">
        <f>IFERROR(IF(VLOOKUP(Y3172,vlookup!$I$2:$J$9,1,0)=Y3172,VLOOKUP(Y3172,vlookup!$I$2:$J$9,2,0),PROPER(Y3172)),PROPER(Y3172))</f>
        <v>Towing &amp; Roadside</v>
      </c>
      <c r="AU3172" t="str">
        <f>IFERROR(IF(B3172=VLOOKUP(B3172,vlookup!$L$2:$L$10,1,0),"Yes","No"),"No")</f>
        <v>No</v>
      </c>
    </row>
    <row r="3173" spans="1:47" ht="14.45" customHeight="1" x14ac:dyDescent="0.25">
      <c r="A3173" t="s">
        <v>1593</v>
      </c>
      <c r="B3173" s="31" t="s">
        <v>1594</v>
      </c>
      <c r="C3173">
        <v>1</v>
      </c>
      <c r="D3173">
        <v>2</v>
      </c>
      <c r="E3173" t="s">
        <v>382</v>
      </c>
      <c r="F3173" t="s">
        <v>60</v>
      </c>
      <c r="G3173" t="s">
        <v>543</v>
      </c>
      <c r="H3173" t="s">
        <v>933</v>
      </c>
      <c r="I3173">
        <v>166328</v>
      </c>
      <c r="J3173" s="19">
        <v>41154</v>
      </c>
      <c r="K3173" s="19">
        <v>41171</v>
      </c>
      <c r="L3173">
        <v>201209</v>
      </c>
      <c r="M3173" s="19">
        <v>41153</v>
      </c>
      <c r="N3173">
        <v>24616</v>
      </c>
      <c r="O3173" t="s">
        <v>1076</v>
      </c>
      <c r="P3173" t="s">
        <v>1116</v>
      </c>
      <c r="Q3173" t="s">
        <v>925</v>
      </c>
      <c r="R3173" t="s">
        <v>2287</v>
      </c>
      <c r="S3173" s="19">
        <v>41172</v>
      </c>
      <c r="T3173">
        <v>167044</v>
      </c>
      <c r="U3173" t="s">
        <v>357</v>
      </c>
      <c r="V3173" s="19">
        <v>41250</v>
      </c>
      <c r="W3173" t="s">
        <v>628</v>
      </c>
      <c r="X3173" t="s">
        <v>24</v>
      </c>
      <c r="Y3173" t="s">
        <v>629</v>
      </c>
      <c r="Z3173" t="s">
        <v>14</v>
      </c>
      <c r="AA3173" s="29">
        <v>-124.02</v>
      </c>
      <c r="AB3173">
        <v>0</v>
      </c>
      <c r="AC3173">
        <f t="shared" si="600"/>
        <v>2012</v>
      </c>
      <c r="AD3173">
        <f t="shared" si="601"/>
        <v>12</v>
      </c>
      <c r="AE3173">
        <f t="shared" si="602"/>
        <v>2012</v>
      </c>
      <c r="AF3173">
        <f t="shared" si="603"/>
        <v>9</v>
      </c>
      <c r="AG3173" t="str">
        <f>VLOOKUP(F3173,vlookup!$A$2:$E$660,2,0)</f>
        <v>Retained</v>
      </c>
      <c r="AH3173" t="str">
        <f>VLOOKUP(F3173,vlookup!$A$2:$E$660,3,0)</f>
        <v>Service Contract</v>
      </c>
      <c r="AI3173" t="str">
        <f>VLOOKUP(F3173,vlookup!$A$2:$E$660,4,0)</f>
        <v>Used Car Programs</v>
      </c>
      <c r="AJ3173" t="str">
        <f>VLOOKUP(F3173,vlookup!$A$2:$E$660,5,0)</f>
        <v>High Mileage</v>
      </c>
      <c r="AL3173">
        <f t="shared" si="604"/>
        <v>17</v>
      </c>
      <c r="AM3173">
        <f t="shared" si="605"/>
        <v>95</v>
      </c>
      <c r="AN3173">
        <f t="shared" si="606"/>
        <v>716</v>
      </c>
      <c r="AO3173" t="str">
        <f t="shared" si="607"/>
        <v/>
      </c>
      <c r="AP3173" t="str">
        <f t="shared" si="608"/>
        <v/>
      </c>
      <c r="AQ3173" t="str">
        <f t="shared" si="609"/>
        <v/>
      </c>
      <c r="AR3173">
        <f t="shared" si="610"/>
        <v>-124.02</v>
      </c>
      <c r="AS3173" t="str">
        <f t="shared" si="611"/>
        <v>Y1107882I2Y-1</v>
      </c>
      <c r="AT3173" t="str">
        <f>IFERROR(IF(VLOOKUP(Y3173,vlookup!$I$2:$J$9,1,0)=Y3173,VLOOKUP(Y3173,vlookup!$I$2:$J$9,2,0),PROPER(Y3173)),PROPER(Y3173))</f>
        <v>Towing &amp; Roadside</v>
      </c>
      <c r="AU3173" t="str">
        <f>IFERROR(IF(B3173=VLOOKUP(B3173,vlookup!$L$2:$L$10,1,0),"Yes","No"),"No")</f>
        <v>No</v>
      </c>
    </row>
    <row r="3174" spans="1:47" ht="14.45" customHeight="1" x14ac:dyDescent="0.25">
      <c r="A3174" t="s">
        <v>1593</v>
      </c>
      <c r="B3174" s="31" t="s">
        <v>1594</v>
      </c>
      <c r="C3174">
        <v>2</v>
      </c>
      <c r="D3174">
        <v>1</v>
      </c>
      <c r="E3174" t="s">
        <v>382</v>
      </c>
      <c r="F3174" t="s">
        <v>60</v>
      </c>
      <c r="G3174" t="s">
        <v>543</v>
      </c>
      <c r="H3174" t="s">
        <v>933</v>
      </c>
      <c r="I3174">
        <v>166328</v>
      </c>
      <c r="J3174" s="19">
        <v>41154</v>
      </c>
      <c r="K3174" s="19">
        <v>41171</v>
      </c>
      <c r="L3174">
        <v>201209</v>
      </c>
      <c r="M3174" s="19">
        <v>41153</v>
      </c>
      <c r="N3174">
        <v>24616</v>
      </c>
      <c r="O3174" t="s">
        <v>1076</v>
      </c>
      <c r="P3174" t="s">
        <v>1116</v>
      </c>
      <c r="Q3174" t="s">
        <v>925</v>
      </c>
      <c r="R3174" t="s">
        <v>2288</v>
      </c>
      <c r="S3174" s="19">
        <v>41344</v>
      </c>
      <c r="T3174">
        <v>173000</v>
      </c>
      <c r="U3174" t="s">
        <v>357</v>
      </c>
      <c r="V3174" s="19">
        <v>41472</v>
      </c>
      <c r="W3174" t="s">
        <v>628</v>
      </c>
      <c r="X3174" t="s">
        <v>24</v>
      </c>
      <c r="Y3174" t="s">
        <v>629</v>
      </c>
      <c r="Z3174" t="s">
        <v>14</v>
      </c>
      <c r="AA3174" s="29">
        <v>-115.72</v>
      </c>
      <c r="AB3174">
        <v>0</v>
      </c>
      <c r="AC3174">
        <f t="shared" si="600"/>
        <v>2013</v>
      </c>
      <c r="AD3174">
        <f t="shared" si="601"/>
        <v>7</v>
      </c>
      <c r="AE3174">
        <f t="shared" si="602"/>
        <v>2012</v>
      </c>
      <c r="AF3174">
        <f t="shared" si="603"/>
        <v>9</v>
      </c>
      <c r="AG3174" t="str">
        <f>VLOOKUP(F3174,vlookup!$A$2:$E$660,2,0)</f>
        <v>Retained</v>
      </c>
      <c r="AH3174" t="str">
        <f>VLOOKUP(F3174,vlookup!$A$2:$E$660,3,0)</f>
        <v>Service Contract</v>
      </c>
      <c r="AI3174" t="str">
        <f>VLOOKUP(F3174,vlookup!$A$2:$E$660,4,0)</f>
        <v>Used Car Programs</v>
      </c>
      <c r="AJ3174" t="str">
        <f>VLOOKUP(F3174,vlookup!$A$2:$E$660,5,0)</f>
        <v>High Mileage</v>
      </c>
      <c r="AL3174">
        <f t="shared" si="604"/>
        <v>17</v>
      </c>
      <c r="AM3174">
        <f t="shared" si="605"/>
        <v>315</v>
      </c>
      <c r="AN3174">
        <f t="shared" si="606"/>
        <v>6672</v>
      </c>
      <c r="AO3174" t="str">
        <f t="shared" si="607"/>
        <v/>
      </c>
      <c r="AP3174" t="str">
        <f t="shared" si="608"/>
        <v/>
      </c>
      <c r="AQ3174" t="str">
        <f t="shared" si="609"/>
        <v/>
      </c>
      <c r="AR3174">
        <f t="shared" si="610"/>
        <v>-115.72</v>
      </c>
      <c r="AS3174" t="str">
        <f t="shared" si="611"/>
        <v>Y1107882I2Y-2</v>
      </c>
      <c r="AT3174" t="str">
        <f>IFERROR(IF(VLOOKUP(Y3174,vlookup!$I$2:$J$9,1,0)=Y3174,VLOOKUP(Y3174,vlookup!$I$2:$J$9,2,0),PROPER(Y3174)),PROPER(Y3174))</f>
        <v>Towing &amp; Roadside</v>
      </c>
      <c r="AU3174" t="str">
        <f>IFERROR(IF(B3174=VLOOKUP(B3174,vlookup!$L$2:$L$10,1,0),"Yes","No"),"No")</f>
        <v>No</v>
      </c>
    </row>
    <row r="3175" spans="1:47" ht="14.45" customHeight="1" x14ac:dyDescent="0.25">
      <c r="A3175" t="s">
        <v>1593</v>
      </c>
      <c r="B3175" s="31" t="s">
        <v>1594</v>
      </c>
      <c r="C3175">
        <v>4</v>
      </c>
      <c r="D3175">
        <v>1</v>
      </c>
      <c r="E3175" t="s">
        <v>382</v>
      </c>
      <c r="F3175" t="s">
        <v>60</v>
      </c>
      <c r="G3175" t="s">
        <v>543</v>
      </c>
      <c r="H3175" t="s">
        <v>933</v>
      </c>
      <c r="I3175">
        <v>166328</v>
      </c>
      <c r="J3175" s="19">
        <v>41154</v>
      </c>
      <c r="K3175" s="19">
        <v>41171</v>
      </c>
      <c r="L3175">
        <v>201209</v>
      </c>
      <c r="M3175" s="19">
        <v>41153</v>
      </c>
      <c r="N3175">
        <v>24616</v>
      </c>
      <c r="O3175" t="s">
        <v>1076</v>
      </c>
      <c r="P3175" t="s">
        <v>1116</v>
      </c>
      <c r="Q3175" t="s">
        <v>925</v>
      </c>
      <c r="R3175" t="s">
        <v>2289</v>
      </c>
      <c r="S3175" s="19">
        <v>41456</v>
      </c>
      <c r="T3175">
        <v>166328</v>
      </c>
      <c r="U3175" t="s">
        <v>357</v>
      </c>
      <c r="V3175" s="19">
        <v>41541</v>
      </c>
      <c r="W3175" t="s">
        <v>628</v>
      </c>
      <c r="X3175" t="s">
        <v>24</v>
      </c>
      <c r="Y3175" t="s">
        <v>629</v>
      </c>
      <c r="Z3175" t="s">
        <v>14</v>
      </c>
      <c r="AA3175" s="29">
        <v>-34.32</v>
      </c>
      <c r="AB3175">
        <v>0</v>
      </c>
      <c r="AC3175">
        <f t="shared" si="600"/>
        <v>2013</v>
      </c>
      <c r="AD3175">
        <f t="shared" si="601"/>
        <v>9</v>
      </c>
      <c r="AE3175">
        <f t="shared" si="602"/>
        <v>2012</v>
      </c>
      <c r="AF3175">
        <f t="shared" si="603"/>
        <v>9</v>
      </c>
      <c r="AG3175" t="str">
        <f>VLOOKUP(F3175,vlookup!$A$2:$E$660,2,0)</f>
        <v>Retained</v>
      </c>
      <c r="AH3175" t="str">
        <f>VLOOKUP(F3175,vlookup!$A$2:$E$660,3,0)</f>
        <v>Service Contract</v>
      </c>
      <c r="AI3175" t="str">
        <f>VLOOKUP(F3175,vlookup!$A$2:$E$660,4,0)</f>
        <v>Used Car Programs</v>
      </c>
      <c r="AJ3175" t="str">
        <f>VLOOKUP(F3175,vlookup!$A$2:$E$660,5,0)</f>
        <v>High Mileage</v>
      </c>
      <c r="AL3175">
        <f t="shared" si="604"/>
        <v>17</v>
      </c>
      <c r="AM3175">
        <f t="shared" si="605"/>
        <v>382</v>
      </c>
      <c r="AN3175" t="str">
        <f t="shared" si="606"/>
        <v/>
      </c>
      <c r="AO3175" t="str">
        <f t="shared" si="607"/>
        <v/>
      </c>
      <c r="AP3175" t="str">
        <f t="shared" si="608"/>
        <v/>
      </c>
      <c r="AQ3175" t="str">
        <f t="shared" si="609"/>
        <v/>
      </c>
      <c r="AR3175">
        <f t="shared" si="610"/>
        <v>-34.32</v>
      </c>
      <c r="AS3175" t="str">
        <f t="shared" si="611"/>
        <v>Y1107882I2Y-4</v>
      </c>
      <c r="AT3175" t="str">
        <f>IFERROR(IF(VLOOKUP(Y3175,vlookup!$I$2:$J$9,1,0)=Y3175,VLOOKUP(Y3175,vlookup!$I$2:$J$9,2,0),PROPER(Y3175)),PROPER(Y3175))</f>
        <v>Towing &amp; Roadside</v>
      </c>
      <c r="AU3175" t="str">
        <f>IFERROR(IF(B3175=VLOOKUP(B3175,vlookup!$L$2:$L$10,1,0),"Yes","No"),"No")</f>
        <v>No</v>
      </c>
    </row>
    <row r="3176" spans="1:47" ht="14.45" customHeight="1" x14ac:dyDescent="0.25">
      <c r="A3176" t="s">
        <v>2290</v>
      </c>
      <c r="B3176" s="31" t="s">
        <v>2291</v>
      </c>
      <c r="C3176">
        <v>1</v>
      </c>
      <c r="D3176">
        <v>1</v>
      </c>
      <c r="E3176" t="s">
        <v>382</v>
      </c>
      <c r="F3176" t="s">
        <v>60</v>
      </c>
      <c r="G3176" t="s">
        <v>543</v>
      </c>
      <c r="H3176" t="s">
        <v>933</v>
      </c>
      <c r="I3176">
        <v>170310</v>
      </c>
      <c r="J3176" s="19">
        <v>41742</v>
      </c>
      <c r="K3176" s="19">
        <v>41758</v>
      </c>
      <c r="L3176">
        <v>201404</v>
      </c>
      <c r="M3176" s="19">
        <v>41730</v>
      </c>
      <c r="N3176">
        <v>24616</v>
      </c>
      <c r="O3176" t="s">
        <v>1076</v>
      </c>
      <c r="P3176" t="s">
        <v>1116</v>
      </c>
      <c r="Q3176" t="s">
        <v>925</v>
      </c>
      <c r="R3176" t="s">
        <v>2292</v>
      </c>
      <c r="S3176" s="19">
        <v>41798</v>
      </c>
      <c r="T3176">
        <v>170310</v>
      </c>
      <c r="U3176" t="s">
        <v>357</v>
      </c>
      <c r="V3176" s="19">
        <v>41852</v>
      </c>
      <c r="W3176" t="s">
        <v>628</v>
      </c>
      <c r="X3176" t="s">
        <v>24</v>
      </c>
      <c r="Y3176" t="s">
        <v>629</v>
      </c>
      <c r="Z3176" t="s">
        <v>14</v>
      </c>
      <c r="AA3176" s="29">
        <v>-11</v>
      </c>
      <c r="AB3176">
        <v>0</v>
      </c>
      <c r="AC3176">
        <f t="shared" si="600"/>
        <v>2014</v>
      </c>
      <c r="AD3176">
        <f t="shared" si="601"/>
        <v>8</v>
      </c>
      <c r="AE3176">
        <f t="shared" si="602"/>
        <v>2014</v>
      </c>
      <c r="AF3176">
        <f t="shared" si="603"/>
        <v>4</v>
      </c>
      <c r="AG3176" t="str">
        <f>VLOOKUP(F3176,vlookup!$A$2:$E$660,2,0)</f>
        <v>Retained</v>
      </c>
      <c r="AH3176" t="str">
        <f>VLOOKUP(F3176,vlookup!$A$2:$E$660,3,0)</f>
        <v>Service Contract</v>
      </c>
      <c r="AI3176" t="str">
        <f>VLOOKUP(F3176,vlookup!$A$2:$E$660,4,0)</f>
        <v>Used Car Programs</v>
      </c>
      <c r="AJ3176" t="str">
        <f>VLOOKUP(F3176,vlookup!$A$2:$E$660,5,0)</f>
        <v>High Mileage</v>
      </c>
      <c r="AL3176">
        <f t="shared" si="604"/>
        <v>16</v>
      </c>
      <c r="AM3176">
        <f t="shared" si="605"/>
        <v>108</v>
      </c>
      <c r="AN3176" t="str">
        <f t="shared" si="606"/>
        <v/>
      </c>
      <c r="AO3176" t="str">
        <f t="shared" si="607"/>
        <v/>
      </c>
      <c r="AP3176" t="str">
        <f t="shared" si="608"/>
        <v/>
      </c>
      <c r="AQ3176" t="str">
        <f t="shared" si="609"/>
        <v/>
      </c>
      <c r="AR3176">
        <f t="shared" si="610"/>
        <v>-11</v>
      </c>
      <c r="AS3176" t="str">
        <f t="shared" si="611"/>
        <v>41349859D4Y-1</v>
      </c>
      <c r="AT3176" t="str">
        <f>IFERROR(IF(VLOOKUP(Y3176,vlookup!$I$2:$J$9,1,0)=Y3176,VLOOKUP(Y3176,vlookup!$I$2:$J$9,2,0),PROPER(Y3176)),PROPER(Y3176))</f>
        <v>Towing &amp; Roadside</v>
      </c>
      <c r="AU3176" t="str">
        <f>IFERROR(IF(B3176=VLOOKUP(B3176,vlookup!$L$2:$L$10,1,0),"Yes","No"),"No")</f>
        <v>No</v>
      </c>
    </row>
    <row r="3177" spans="1:47" ht="14.45" customHeight="1" x14ac:dyDescent="0.25">
      <c r="A3177" t="s">
        <v>2293</v>
      </c>
      <c r="B3177" s="31" t="s">
        <v>2294</v>
      </c>
      <c r="C3177">
        <v>2</v>
      </c>
      <c r="D3177">
        <v>1</v>
      </c>
      <c r="E3177" t="s">
        <v>382</v>
      </c>
      <c r="F3177" t="s">
        <v>60</v>
      </c>
      <c r="G3177" t="s">
        <v>543</v>
      </c>
      <c r="H3177" t="s">
        <v>933</v>
      </c>
      <c r="I3177">
        <v>203193</v>
      </c>
      <c r="J3177" s="19">
        <v>41720</v>
      </c>
      <c r="K3177" s="19">
        <v>41739</v>
      </c>
      <c r="L3177">
        <v>201404</v>
      </c>
      <c r="M3177" s="19">
        <v>41730</v>
      </c>
      <c r="N3177">
        <v>24616</v>
      </c>
      <c r="O3177" t="s">
        <v>1076</v>
      </c>
      <c r="P3177" t="s">
        <v>1116</v>
      </c>
      <c r="Q3177" t="s">
        <v>925</v>
      </c>
      <c r="R3177" t="s">
        <v>2295</v>
      </c>
      <c r="S3177" s="19">
        <v>41747</v>
      </c>
      <c r="T3177">
        <v>203193</v>
      </c>
      <c r="U3177" t="s">
        <v>357</v>
      </c>
      <c r="V3177" s="19">
        <v>41795</v>
      </c>
      <c r="W3177" t="s">
        <v>628</v>
      </c>
      <c r="X3177" t="s">
        <v>24</v>
      </c>
      <c r="Y3177" t="s">
        <v>629</v>
      </c>
      <c r="Z3177" t="s">
        <v>14</v>
      </c>
      <c r="AA3177" s="29">
        <v>-11</v>
      </c>
      <c r="AB3177">
        <v>0</v>
      </c>
      <c r="AC3177">
        <f t="shared" si="600"/>
        <v>2014</v>
      </c>
      <c r="AD3177">
        <f t="shared" si="601"/>
        <v>6</v>
      </c>
      <c r="AE3177">
        <f t="shared" si="602"/>
        <v>2014</v>
      </c>
      <c r="AF3177">
        <f t="shared" si="603"/>
        <v>3</v>
      </c>
      <c r="AG3177" t="str">
        <f>VLOOKUP(F3177,vlookup!$A$2:$E$660,2,0)</f>
        <v>Retained</v>
      </c>
      <c r="AH3177" t="str">
        <f>VLOOKUP(F3177,vlookup!$A$2:$E$660,3,0)</f>
        <v>Service Contract</v>
      </c>
      <c r="AI3177" t="str">
        <f>VLOOKUP(F3177,vlookup!$A$2:$E$660,4,0)</f>
        <v>Used Car Programs</v>
      </c>
      <c r="AJ3177" t="str">
        <f>VLOOKUP(F3177,vlookup!$A$2:$E$660,5,0)</f>
        <v>High Mileage</v>
      </c>
      <c r="AL3177">
        <f t="shared" si="604"/>
        <v>18</v>
      </c>
      <c r="AM3177">
        <f t="shared" si="605"/>
        <v>73</v>
      </c>
      <c r="AN3177" t="str">
        <f t="shared" si="606"/>
        <v/>
      </c>
      <c r="AO3177" t="str">
        <f t="shared" si="607"/>
        <v/>
      </c>
      <c r="AP3177" t="str">
        <f t="shared" si="608"/>
        <v/>
      </c>
      <c r="AQ3177">
        <f t="shared" si="609"/>
        <v>-11</v>
      </c>
      <c r="AR3177" t="str">
        <f t="shared" si="610"/>
        <v/>
      </c>
      <c r="AS3177" t="str">
        <f t="shared" si="611"/>
        <v>31355610C4Y-2</v>
      </c>
      <c r="AT3177" t="str">
        <f>IFERROR(IF(VLOOKUP(Y3177,vlookup!$I$2:$J$9,1,0)=Y3177,VLOOKUP(Y3177,vlookup!$I$2:$J$9,2,0),PROPER(Y3177)),PROPER(Y3177))</f>
        <v>Towing &amp; Roadside</v>
      </c>
      <c r="AU3177" t="str">
        <f>IFERROR(IF(B3177=VLOOKUP(B3177,vlookup!$L$2:$L$10,1,0),"Yes","No"),"No")</f>
        <v>No</v>
      </c>
    </row>
    <row r="3178" spans="1:47" ht="14.45" customHeight="1" x14ac:dyDescent="0.25">
      <c r="A3178" t="s">
        <v>2293</v>
      </c>
      <c r="B3178" s="31" t="s">
        <v>2294</v>
      </c>
      <c r="C3178">
        <v>4</v>
      </c>
      <c r="D3178">
        <v>1</v>
      </c>
      <c r="E3178" t="s">
        <v>382</v>
      </c>
      <c r="F3178" t="s">
        <v>60</v>
      </c>
      <c r="G3178" t="s">
        <v>543</v>
      </c>
      <c r="H3178" t="s">
        <v>933</v>
      </c>
      <c r="I3178">
        <v>203193</v>
      </c>
      <c r="J3178" s="19">
        <v>41720</v>
      </c>
      <c r="K3178" s="19">
        <v>41739</v>
      </c>
      <c r="L3178">
        <v>201404</v>
      </c>
      <c r="M3178" s="19">
        <v>41730</v>
      </c>
      <c r="N3178">
        <v>24616</v>
      </c>
      <c r="O3178" t="s">
        <v>1076</v>
      </c>
      <c r="P3178" t="s">
        <v>1116</v>
      </c>
      <c r="Q3178" t="s">
        <v>925</v>
      </c>
      <c r="R3178" t="s">
        <v>2296</v>
      </c>
      <c r="S3178" s="19">
        <v>41799</v>
      </c>
      <c r="T3178">
        <v>203193</v>
      </c>
      <c r="U3178" t="s">
        <v>357</v>
      </c>
      <c r="V3178" s="19">
        <v>41852</v>
      </c>
      <c r="W3178" t="s">
        <v>628</v>
      </c>
      <c r="X3178" t="s">
        <v>24</v>
      </c>
      <c r="Y3178" t="s">
        <v>629</v>
      </c>
      <c r="Z3178" t="s">
        <v>14</v>
      </c>
      <c r="AA3178" s="29">
        <v>-11</v>
      </c>
      <c r="AB3178">
        <v>0</v>
      </c>
      <c r="AC3178">
        <f t="shared" si="600"/>
        <v>2014</v>
      </c>
      <c r="AD3178">
        <f t="shared" si="601"/>
        <v>8</v>
      </c>
      <c r="AE3178">
        <f t="shared" si="602"/>
        <v>2014</v>
      </c>
      <c r="AF3178">
        <f t="shared" si="603"/>
        <v>3</v>
      </c>
      <c r="AG3178" t="str">
        <f>VLOOKUP(F3178,vlookup!$A$2:$E$660,2,0)</f>
        <v>Retained</v>
      </c>
      <c r="AH3178" t="str">
        <f>VLOOKUP(F3178,vlookup!$A$2:$E$660,3,0)</f>
        <v>Service Contract</v>
      </c>
      <c r="AI3178" t="str">
        <f>VLOOKUP(F3178,vlookup!$A$2:$E$660,4,0)</f>
        <v>Used Car Programs</v>
      </c>
      <c r="AJ3178" t="str">
        <f>VLOOKUP(F3178,vlookup!$A$2:$E$660,5,0)</f>
        <v>High Mileage</v>
      </c>
      <c r="AL3178">
        <f t="shared" si="604"/>
        <v>18</v>
      </c>
      <c r="AM3178">
        <f t="shared" si="605"/>
        <v>129</v>
      </c>
      <c r="AN3178" t="str">
        <f t="shared" si="606"/>
        <v/>
      </c>
      <c r="AO3178" t="str">
        <f t="shared" si="607"/>
        <v/>
      </c>
      <c r="AP3178" t="str">
        <f t="shared" si="608"/>
        <v/>
      </c>
      <c r="AQ3178" t="str">
        <f t="shared" si="609"/>
        <v/>
      </c>
      <c r="AR3178">
        <f t="shared" si="610"/>
        <v>-11</v>
      </c>
      <c r="AS3178" t="str">
        <f t="shared" si="611"/>
        <v>31355610C4Y-4</v>
      </c>
      <c r="AT3178" t="str">
        <f>IFERROR(IF(VLOOKUP(Y3178,vlookup!$I$2:$J$9,1,0)=Y3178,VLOOKUP(Y3178,vlookup!$I$2:$J$9,2,0),PROPER(Y3178)),PROPER(Y3178))</f>
        <v>Towing &amp; Roadside</v>
      </c>
      <c r="AU3178" t="str">
        <f>IFERROR(IF(B3178=VLOOKUP(B3178,vlookup!$L$2:$L$10,1,0),"Yes","No"),"No")</f>
        <v>No</v>
      </c>
    </row>
    <row r="3179" spans="1:47" ht="14.45" customHeight="1" x14ac:dyDescent="0.25">
      <c r="A3179" t="s">
        <v>1604</v>
      </c>
      <c r="B3179" s="31" t="s">
        <v>3599</v>
      </c>
      <c r="C3179">
        <v>2</v>
      </c>
      <c r="D3179">
        <v>1</v>
      </c>
      <c r="E3179" t="s">
        <v>382</v>
      </c>
      <c r="F3179" t="s">
        <v>205</v>
      </c>
      <c r="G3179" t="s">
        <v>3708</v>
      </c>
      <c r="H3179" t="s">
        <v>942</v>
      </c>
      <c r="I3179">
        <v>153443</v>
      </c>
      <c r="J3179" s="19">
        <v>42187</v>
      </c>
      <c r="K3179" s="19">
        <v>42216</v>
      </c>
      <c r="L3179">
        <v>201507</v>
      </c>
      <c r="M3179" s="19">
        <v>42186</v>
      </c>
      <c r="N3179">
        <v>24616</v>
      </c>
      <c r="O3179" t="s">
        <v>1076</v>
      </c>
      <c r="P3179" t="s">
        <v>1116</v>
      </c>
      <c r="Q3179" t="s">
        <v>925</v>
      </c>
      <c r="R3179" t="s">
        <v>2297</v>
      </c>
      <c r="S3179" s="19">
        <v>42326</v>
      </c>
      <c r="T3179">
        <v>153443</v>
      </c>
      <c r="U3179" t="s">
        <v>357</v>
      </c>
      <c r="V3179" s="19">
        <v>42367</v>
      </c>
      <c r="W3179" t="s">
        <v>628</v>
      </c>
      <c r="X3179" t="s">
        <v>24</v>
      </c>
      <c r="Y3179" t="s">
        <v>629</v>
      </c>
      <c r="Z3179" t="s">
        <v>14</v>
      </c>
      <c r="AA3179" s="29">
        <v>-57.37</v>
      </c>
      <c r="AB3179">
        <v>0</v>
      </c>
      <c r="AC3179">
        <f t="shared" si="600"/>
        <v>2015</v>
      </c>
      <c r="AD3179">
        <f t="shared" si="601"/>
        <v>12</v>
      </c>
      <c r="AE3179">
        <f t="shared" si="602"/>
        <v>2015</v>
      </c>
      <c r="AF3179">
        <f t="shared" si="603"/>
        <v>7</v>
      </c>
      <c r="AG3179" t="str">
        <f>VLOOKUP(F3179,vlookup!$A$2:$E$660,2,0)</f>
        <v>Retained</v>
      </c>
      <c r="AH3179" t="str">
        <f>VLOOKUP(F3179,vlookup!$A$2:$E$660,3,0)</f>
        <v>Service Contract</v>
      </c>
      <c r="AI3179" t="str">
        <f>VLOOKUP(F3179,vlookup!$A$2:$E$660,4,0)</f>
        <v>Used Car Programs</v>
      </c>
      <c r="AJ3179" t="str">
        <f>VLOOKUP(F3179,vlookup!$A$2:$E$660,5,0)</f>
        <v>High Mileage</v>
      </c>
      <c r="AL3179">
        <f t="shared" si="604"/>
        <v>29</v>
      </c>
      <c r="AM3179">
        <f t="shared" si="605"/>
        <v>177</v>
      </c>
      <c r="AN3179" t="str">
        <f t="shared" si="606"/>
        <v/>
      </c>
      <c r="AO3179" t="str">
        <f t="shared" si="607"/>
        <v/>
      </c>
      <c r="AP3179" t="str">
        <f t="shared" si="608"/>
        <v/>
      </c>
      <c r="AQ3179" t="str">
        <f t="shared" si="609"/>
        <v/>
      </c>
      <c r="AR3179">
        <f t="shared" si="610"/>
        <v>-57.37</v>
      </c>
      <c r="AS3179" t="str">
        <f t="shared" si="611"/>
        <v>102108929-2</v>
      </c>
      <c r="AT3179" t="str">
        <f>IFERROR(IF(VLOOKUP(Y3179,vlookup!$I$2:$J$9,1,0)=Y3179,VLOOKUP(Y3179,vlookup!$I$2:$J$9,2,0),PROPER(Y3179)),PROPER(Y3179))</f>
        <v>Towing &amp; Roadside</v>
      </c>
      <c r="AU3179" t="str">
        <f>IFERROR(IF(B3179=VLOOKUP(B3179,vlookup!$L$2:$L$10,1,0),"Yes","No"),"No")</f>
        <v>No</v>
      </c>
    </row>
    <row r="3180" spans="1:47" ht="14.45" customHeight="1" x14ac:dyDescent="0.25">
      <c r="A3180" t="s">
        <v>2298</v>
      </c>
      <c r="B3180" s="31" t="s">
        <v>2299</v>
      </c>
      <c r="C3180">
        <v>1</v>
      </c>
      <c r="D3180">
        <v>1</v>
      </c>
      <c r="E3180" t="s">
        <v>382</v>
      </c>
      <c r="F3180" t="s">
        <v>238</v>
      </c>
      <c r="G3180" t="s">
        <v>934</v>
      </c>
      <c r="H3180" t="s">
        <v>1126</v>
      </c>
      <c r="I3180">
        <v>100342</v>
      </c>
      <c r="J3180" s="19">
        <v>41833</v>
      </c>
      <c r="K3180" s="19">
        <v>41863</v>
      </c>
      <c r="L3180">
        <v>201408</v>
      </c>
      <c r="M3180" s="19">
        <v>41852</v>
      </c>
      <c r="N3180">
        <v>24616</v>
      </c>
      <c r="O3180" t="s">
        <v>1076</v>
      </c>
      <c r="P3180" t="s">
        <v>1116</v>
      </c>
      <c r="Q3180" t="s">
        <v>925</v>
      </c>
      <c r="R3180" t="s">
        <v>2300</v>
      </c>
      <c r="S3180" s="19">
        <v>41856</v>
      </c>
      <c r="T3180">
        <v>100342</v>
      </c>
      <c r="U3180" t="s">
        <v>357</v>
      </c>
      <c r="V3180" s="19">
        <v>41926</v>
      </c>
      <c r="W3180" t="s">
        <v>628</v>
      </c>
      <c r="X3180" t="s">
        <v>24</v>
      </c>
      <c r="Y3180" t="s">
        <v>629</v>
      </c>
      <c r="Z3180" t="s">
        <v>14</v>
      </c>
      <c r="AA3180" s="29">
        <v>-11</v>
      </c>
      <c r="AB3180">
        <v>0</v>
      </c>
      <c r="AC3180">
        <f t="shared" si="600"/>
        <v>2014</v>
      </c>
      <c r="AD3180">
        <f t="shared" si="601"/>
        <v>10</v>
      </c>
      <c r="AE3180">
        <f t="shared" si="602"/>
        <v>2014</v>
      </c>
      <c r="AF3180">
        <f t="shared" si="603"/>
        <v>7</v>
      </c>
      <c r="AG3180" t="str">
        <f>VLOOKUP(F3180,vlookup!$A$2:$E$660,2,0)</f>
        <v>Retained</v>
      </c>
      <c r="AH3180" t="str">
        <f>VLOOKUP(F3180,vlookup!$A$2:$E$660,3,0)</f>
        <v>Service Contract</v>
      </c>
      <c r="AI3180" t="str">
        <f>VLOOKUP(F3180,vlookup!$A$2:$E$660,4,0)</f>
        <v>Used Car Programs</v>
      </c>
      <c r="AJ3180" t="str">
        <f>VLOOKUP(F3180,vlookup!$A$2:$E$660,5,0)</f>
        <v>High Mileage</v>
      </c>
      <c r="AL3180">
        <f t="shared" si="604"/>
        <v>29</v>
      </c>
      <c r="AM3180">
        <f t="shared" si="605"/>
        <v>91</v>
      </c>
      <c r="AN3180" t="str">
        <f t="shared" si="606"/>
        <v/>
      </c>
      <c r="AO3180" t="str">
        <f t="shared" si="607"/>
        <v/>
      </c>
      <c r="AP3180" t="str">
        <f t="shared" si="608"/>
        <v/>
      </c>
      <c r="AQ3180" t="str">
        <f t="shared" si="609"/>
        <v/>
      </c>
      <c r="AR3180">
        <f t="shared" si="610"/>
        <v>-11</v>
      </c>
      <c r="AS3180" t="str">
        <f t="shared" si="611"/>
        <v>7H700518G4Y-1</v>
      </c>
      <c r="AT3180" t="str">
        <f>IFERROR(IF(VLOOKUP(Y3180,vlookup!$I$2:$J$9,1,0)=Y3180,VLOOKUP(Y3180,vlookup!$I$2:$J$9,2,0),PROPER(Y3180)),PROPER(Y3180))</f>
        <v>Towing &amp; Roadside</v>
      </c>
      <c r="AU3180" t="str">
        <f>IFERROR(IF(B3180=VLOOKUP(B3180,vlookup!$L$2:$L$10,1,0),"Yes","No"),"No")</f>
        <v>No</v>
      </c>
    </row>
    <row r="3181" spans="1:47" ht="14.45" customHeight="1" x14ac:dyDescent="0.25">
      <c r="A3181" t="s">
        <v>2298</v>
      </c>
      <c r="B3181" s="31" t="s">
        <v>2299</v>
      </c>
      <c r="C3181">
        <v>2</v>
      </c>
      <c r="D3181">
        <v>1</v>
      </c>
      <c r="E3181" t="s">
        <v>382</v>
      </c>
      <c r="F3181" t="s">
        <v>238</v>
      </c>
      <c r="G3181" t="s">
        <v>934</v>
      </c>
      <c r="H3181" t="s">
        <v>1126</v>
      </c>
      <c r="I3181">
        <v>100342</v>
      </c>
      <c r="J3181" s="19">
        <v>41833</v>
      </c>
      <c r="K3181" s="19">
        <v>41863</v>
      </c>
      <c r="L3181">
        <v>201408</v>
      </c>
      <c r="M3181" s="19">
        <v>41852</v>
      </c>
      <c r="N3181">
        <v>24616</v>
      </c>
      <c r="O3181" t="s">
        <v>1076</v>
      </c>
      <c r="P3181" t="s">
        <v>1116</v>
      </c>
      <c r="Q3181" t="s">
        <v>925</v>
      </c>
      <c r="R3181" t="s">
        <v>2301</v>
      </c>
      <c r="S3181" s="19">
        <v>41857</v>
      </c>
      <c r="T3181">
        <v>100342</v>
      </c>
      <c r="U3181" t="s">
        <v>357</v>
      </c>
      <c r="V3181" s="19">
        <v>41926</v>
      </c>
      <c r="W3181" t="s">
        <v>628</v>
      </c>
      <c r="X3181" t="s">
        <v>24</v>
      </c>
      <c r="Y3181" t="s">
        <v>629</v>
      </c>
      <c r="Z3181" t="s">
        <v>14</v>
      </c>
      <c r="AA3181" s="29">
        <v>-11</v>
      </c>
      <c r="AB3181">
        <v>0</v>
      </c>
      <c r="AC3181">
        <f t="shared" si="600"/>
        <v>2014</v>
      </c>
      <c r="AD3181">
        <f t="shared" si="601"/>
        <v>10</v>
      </c>
      <c r="AE3181">
        <f t="shared" si="602"/>
        <v>2014</v>
      </c>
      <c r="AF3181">
        <f t="shared" si="603"/>
        <v>7</v>
      </c>
      <c r="AG3181" t="str">
        <f>VLOOKUP(F3181,vlookup!$A$2:$E$660,2,0)</f>
        <v>Retained</v>
      </c>
      <c r="AH3181" t="str">
        <f>VLOOKUP(F3181,vlookup!$A$2:$E$660,3,0)</f>
        <v>Service Contract</v>
      </c>
      <c r="AI3181" t="str">
        <f>VLOOKUP(F3181,vlookup!$A$2:$E$660,4,0)</f>
        <v>Used Car Programs</v>
      </c>
      <c r="AJ3181" t="str">
        <f>VLOOKUP(F3181,vlookup!$A$2:$E$660,5,0)</f>
        <v>High Mileage</v>
      </c>
      <c r="AL3181">
        <f t="shared" si="604"/>
        <v>29</v>
      </c>
      <c r="AM3181">
        <f t="shared" si="605"/>
        <v>91</v>
      </c>
      <c r="AN3181" t="str">
        <f t="shared" si="606"/>
        <v/>
      </c>
      <c r="AO3181" t="str">
        <f t="shared" si="607"/>
        <v/>
      </c>
      <c r="AP3181" t="str">
        <f t="shared" si="608"/>
        <v/>
      </c>
      <c r="AQ3181" t="str">
        <f t="shared" si="609"/>
        <v/>
      </c>
      <c r="AR3181">
        <f t="shared" si="610"/>
        <v>-11</v>
      </c>
      <c r="AS3181" t="str">
        <f t="shared" si="611"/>
        <v>7H700518G4Y-2</v>
      </c>
      <c r="AT3181" t="str">
        <f>IFERROR(IF(VLOOKUP(Y3181,vlookup!$I$2:$J$9,1,0)=Y3181,VLOOKUP(Y3181,vlookup!$I$2:$J$9,2,0),PROPER(Y3181)),PROPER(Y3181))</f>
        <v>Towing &amp; Roadside</v>
      </c>
      <c r="AU3181" t="str">
        <f>IFERROR(IF(B3181=VLOOKUP(B3181,vlookup!$L$2:$L$10,1,0),"Yes","No"),"No")</f>
        <v>No</v>
      </c>
    </row>
    <row r="3182" spans="1:47" ht="14.45" customHeight="1" x14ac:dyDescent="0.25">
      <c r="A3182" t="s">
        <v>2302</v>
      </c>
      <c r="B3182" s="31" t="s">
        <v>2303</v>
      </c>
      <c r="C3182">
        <v>1</v>
      </c>
      <c r="D3182">
        <v>1</v>
      </c>
      <c r="E3182" t="s">
        <v>382</v>
      </c>
      <c r="F3182" t="s">
        <v>205</v>
      </c>
      <c r="G3182" t="s">
        <v>934</v>
      </c>
      <c r="H3182" t="s">
        <v>1126</v>
      </c>
      <c r="I3182">
        <v>75201</v>
      </c>
      <c r="J3182" s="19">
        <v>42505</v>
      </c>
      <c r="K3182" s="19">
        <v>42550</v>
      </c>
      <c r="L3182">
        <v>201606</v>
      </c>
      <c r="M3182" s="19">
        <v>42522</v>
      </c>
      <c r="N3182">
        <v>24617</v>
      </c>
      <c r="O3182" t="s">
        <v>1070</v>
      </c>
      <c r="P3182" t="s">
        <v>1116</v>
      </c>
      <c r="Q3182" t="s">
        <v>925</v>
      </c>
      <c r="R3182" t="s">
        <v>2304</v>
      </c>
      <c r="S3182" s="19">
        <v>42530</v>
      </c>
      <c r="T3182">
        <v>75201</v>
      </c>
      <c r="U3182" t="s">
        <v>357</v>
      </c>
      <c r="V3182" s="19">
        <v>42586</v>
      </c>
      <c r="W3182" t="s">
        <v>628</v>
      </c>
      <c r="X3182" t="s">
        <v>24</v>
      </c>
      <c r="Y3182" t="s">
        <v>629</v>
      </c>
      <c r="Z3182" t="s">
        <v>14</v>
      </c>
      <c r="AA3182" s="29">
        <v>-96.08</v>
      </c>
      <c r="AB3182">
        <v>0</v>
      </c>
      <c r="AC3182">
        <f t="shared" si="600"/>
        <v>2016</v>
      </c>
      <c r="AD3182">
        <f t="shared" si="601"/>
        <v>8</v>
      </c>
      <c r="AE3182">
        <f t="shared" si="602"/>
        <v>2016</v>
      </c>
      <c r="AF3182">
        <f t="shared" si="603"/>
        <v>5</v>
      </c>
      <c r="AG3182" t="str">
        <f>VLOOKUP(F3182,vlookup!$A$2:$E$660,2,0)</f>
        <v>Retained</v>
      </c>
      <c r="AH3182" t="str">
        <f>VLOOKUP(F3182,vlookup!$A$2:$E$660,3,0)</f>
        <v>Service Contract</v>
      </c>
      <c r="AI3182" t="str">
        <f>VLOOKUP(F3182,vlookup!$A$2:$E$660,4,0)</f>
        <v>Used Car Programs</v>
      </c>
      <c r="AJ3182" t="str">
        <f>VLOOKUP(F3182,vlookup!$A$2:$E$660,5,0)</f>
        <v>High Mileage</v>
      </c>
      <c r="AL3182">
        <f t="shared" si="604"/>
        <v>44</v>
      </c>
      <c r="AM3182">
        <f t="shared" si="605"/>
        <v>79</v>
      </c>
      <c r="AN3182" t="str">
        <f t="shared" si="606"/>
        <v/>
      </c>
      <c r="AO3182" t="str">
        <f t="shared" si="607"/>
        <v/>
      </c>
      <c r="AP3182" t="str">
        <f t="shared" si="608"/>
        <v/>
      </c>
      <c r="AQ3182">
        <f t="shared" si="609"/>
        <v>-96.08</v>
      </c>
      <c r="AR3182" t="str">
        <f t="shared" si="610"/>
        <v/>
      </c>
      <c r="AS3182" t="str">
        <f t="shared" si="611"/>
        <v>BH515025E6-1</v>
      </c>
      <c r="AT3182" t="str">
        <f>IFERROR(IF(VLOOKUP(Y3182,vlookup!$I$2:$J$9,1,0)=Y3182,VLOOKUP(Y3182,vlookup!$I$2:$J$9,2,0),PROPER(Y3182)),PROPER(Y3182))</f>
        <v>Towing &amp; Roadside</v>
      </c>
      <c r="AU3182" t="str">
        <f>IFERROR(IF(B3182=VLOOKUP(B3182,vlookup!$L$2:$L$10,1,0),"Yes","No"),"No")</f>
        <v>No</v>
      </c>
    </row>
    <row r="3183" spans="1:47" ht="14.45" customHeight="1" x14ac:dyDescent="0.25">
      <c r="A3183" t="s">
        <v>2302</v>
      </c>
      <c r="B3183" s="31" t="s">
        <v>2303</v>
      </c>
      <c r="C3183">
        <v>2</v>
      </c>
      <c r="D3183">
        <v>1</v>
      </c>
      <c r="E3183" t="s">
        <v>382</v>
      </c>
      <c r="F3183" t="s">
        <v>205</v>
      </c>
      <c r="G3183" t="s">
        <v>934</v>
      </c>
      <c r="H3183" t="s">
        <v>1126</v>
      </c>
      <c r="I3183">
        <v>75201</v>
      </c>
      <c r="J3183" s="19">
        <v>42505</v>
      </c>
      <c r="K3183" s="19">
        <v>42550</v>
      </c>
      <c r="L3183">
        <v>201606</v>
      </c>
      <c r="M3183" s="19">
        <v>42522</v>
      </c>
      <c r="N3183">
        <v>24617</v>
      </c>
      <c r="O3183" t="s">
        <v>1070</v>
      </c>
      <c r="P3183" t="s">
        <v>1116</v>
      </c>
      <c r="Q3183" t="s">
        <v>925</v>
      </c>
      <c r="R3183" t="s">
        <v>2305</v>
      </c>
      <c r="S3183" s="19">
        <v>42530</v>
      </c>
      <c r="T3183">
        <v>75201</v>
      </c>
      <c r="U3183" t="s">
        <v>357</v>
      </c>
      <c r="V3183" s="19">
        <v>42586</v>
      </c>
      <c r="W3183" t="s">
        <v>628</v>
      </c>
      <c r="X3183" t="s">
        <v>24</v>
      </c>
      <c r="Y3183" t="s">
        <v>629</v>
      </c>
      <c r="Z3183" t="s">
        <v>14</v>
      </c>
      <c r="AA3183" s="29">
        <v>-96.08</v>
      </c>
      <c r="AB3183">
        <v>0</v>
      </c>
      <c r="AC3183">
        <f t="shared" si="600"/>
        <v>2016</v>
      </c>
      <c r="AD3183">
        <f t="shared" si="601"/>
        <v>8</v>
      </c>
      <c r="AE3183">
        <f t="shared" si="602"/>
        <v>2016</v>
      </c>
      <c r="AF3183">
        <f t="shared" si="603"/>
        <v>5</v>
      </c>
      <c r="AG3183" t="str">
        <f>VLOOKUP(F3183,vlookup!$A$2:$E$660,2,0)</f>
        <v>Retained</v>
      </c>
      <c r="AH3183" t="str">
        <f>VLOOKUP(F3183,vlookup!$A$2:$E$660,3,0)</f>
        <v>Service Contract</v>
      </c>
      <c r="AI3183" t="str">
        <f>VLOOKUP(F3183,vlookup!$A$2:$E$660,4,0)</f>
        <v>Used Car Programs</v>
      </c>
      <c r="AJ3183" t="str">
        <f>VLOOKUP(F3183,vlookup!$A$2:$E$660,5,0)</f>
        <v>High Mileage</v>
      </c>
      <c r="AL3183">
        <f t="shared" si="604"/>
        <v>44</v>
      </c>
      <c r="AM3183">
        <f t="shared" si="605"/>
        <v>79</v>
      </c>
      <c r="AN3183" t="str">
        <f t="shared" si="606"/>
        <v/>
      </c>
      <c r="AO3183" t="str">
        <f t="shared" si="607"/>
        <v/>
      </c>
      <c r="AP3183" t="str">
        <f t="shared" si="608"/>
        <v/>
      </c>
      <c r="AQ3183">
        <f t="shared" si="609"/>
        <v>-96.08</v>
      </c>
      <c r="AR3183" t="str">
        <f t="shared" si="610"/>
        <v/>
      </c>
      <c r="AS3183" t="str">
        <f t="shared" si="611"/>
        <v>BH515025E6-2</v>
      </c>
      <c r="AT3183" t="str">
        <f>IFERROR(IF(VLOOKUP(Y3183,vlookup!$I$2:$J$9,1,0)=Y3183,VLOOKUP(Y3183,vlookup!$I$2:$J$9,2,0),PROPER(Y3183)),PROPER(Y3183))</f>
        <v>Towing &amp; Roadside</v>
      </c>
      <c r="AU3183" t="str">
        <f>IFERROR(IF(B3183=VLOOKUP(B3183,vlookup!$L$2:$L$10,1,0),"Yes","No"),"No")</f>
        <v>No</v>
      </c>
    </row>
    <row r="3184" spans="1:47" ht="14.45" customHeight="1" x14ac:dyDescent="0.25">
      <c r="A3184" t="s">
        <v>1614</v>
      </c>
      <c r="B3184" s="31" t="s">
        <v>1615</v>
      </c>
      <c r="C3184">
        <v>1</v>
      </c>
      <c r="D3184">
        <v>1</v>
      </c>
      <c r="E3184" t="s">
        <v>382</v>
      </c>
      <c r="F3184" t="s">
        <v>464</v>
      </c>
      <c r="G3184" t="s">
        <v>1611</v>
      </c>
      <c r="H3184" t="s">
        <v>1612</v>
      </c>
      <c r="I3184">
        <v>157191</v>
      </c>
      <c r="J3184" s="19">
        <v>43744</v>
      </c>
      <c r="K3184" s="19">
        <v>43802</v>
      </c>
      <c r="L3184">
        <v>201911</v>
      </c>
      <c r="M3184" s="19">
        <v>43770</v>
      </c>
      <c r="N3184">
        <v>24616</v>
      </c>
      <c r="O3184" t="s">
        <v>1076</v>
      </c>
      <c r="P3184" t="s">
        <v>1616</v>
      </c>
      <c r="Q3184" t="s">
        <v>924</v>
      </c>
      <c r="R3184">
        <v>3165</v>
      </c>
      <c r="S3184" s="19">
        <v>44154</v>
      </c>
      <c r="T3184">
        <v>162961</v>
      </c>
      <c r="U3184" t="s">
        <v>356</v>
      </c>
      <c r="V3184" s="19">
        <v>44203</v>
      </c>
      <c r="W3184" t="s">
        <v>628</v>
      </c>
      <c r="X3184" t="s">
        <v>24</v>
      </c>
      <c r="Y3184" t="s">
        <v>24</v>
      </c>
      <c r="Z3184" t="s">
        <v>14</v>
      </c>
      <c r="AA3184" s="29">
        <v>-100</v>
      </c>
      <c r="AB3184">
        <v>0</v>
      </c>
      <c r="AC3184">
        <f t="shared" si="600"/>
        <v>2021</v>
      </c>
      <c r="AD3184">
        <f t="shared" si="601"/>
        <v>1</v>
      </c>
      <c r="AE3184">
        <f t="shared" si="602"/>
        <v>2019</v>
      </c>
      <c r="AF3184">
        <f t="shared" si="603"/>
        <v>10</v>
      </c>
      <c r="AG3184" t="str">
        <f>VLOOKUP(F3184,vlookup!$A$2:$E$660,2,0)</f>
        <v>Retained</v>
      </c>
      <c r="AH3184" t="str">
        <f>VLOOKUP(F3184,vlookup!$A$2:$E$660,3,0)</f>
        <v>Service Contract</v>
      </c>
      <c r="AI3184" t="str">
        <f>VLOOKUP(F3184,vlookup!$A$2:$E$660,4,0)</f>
        <v>Used Car Programs</v>
      </c>
      <c r="AJ3184" t="str">
        <f>VLOOKUP(F3184,vlookup!$A$2:$E$660,5,0)</f>
        <v>High Mileage</v>
      </c>
      <c r="AL3184">
        <f t="shared" si="604"/>
        <v>57</v>
      </c>
      <c r="AM3184">
        <f t="shared" si="605"/>
        <v>451</v>
      </c>
      <c r="AN3184">
        <f t="shared" si="606"/>
        <v>5770</v>
      </c>
      <c r="AO3184" t="str">
        <f t="shared" si="607"/>
        <v/>
      </c>
      <c r="AP3184" t="str">
        <f t="shared" si="608"/>
        <v/>
      </c>
      <c r="AQ3184" t="str">
        <f t="shared" si="609"/>
        <v/>
      </c>
      <c r="AR3184">
        <f t="shared" si="610"/>
        <v>-100</v>
      </c>
      <c r="AS3184" t="str">
        <f t="shared" si="611"/>
        <v>3H509472J9-1</v>
      </c>
      <c r="AT3184" t="str">
        <f>IFERROR(IF(VLOOKUP(Y3184,vlookup!$I$2:$J$9,1,0)=Y3184,VLOOKUP(Y3184,vlookup!$I$2:$J$9,2,0),PROPER(Y3184)),PROPER(Y3184))</f>
        <v>Towing &amp; Roadside</v>
      </c>
      <c r="AU3184" t="str">
        <f>IFERROR(IF(B3184=VLOOKUP(B3184,vlookup!$L$2:$L$10,1,0),"Yes","No"),"No")</f>
        <v>No</v>
      </c>
    </row>
    <row r="3185" spans="1:47" ht="14.45" customHeight="1" x14ac:dyDescent="0.25">
      <c r="A3185" t="s">
        <v>2306</v>
      </c>
      <c r="B3185" s="31" t="s">
        <v>2307</v>
      </c>
      <c r="C3185">
        <v>2</v>
      </c>
      <c r="D3185">
        <v>1</v>
      </c>
      <c r="E3185" t="s">
        <v>382</v>
      </c>
      <c r="F3185" t="s">
        <v>205</v>
      </c>
      <c r="G3185" t="s">
        <v>1611</v>
      </c>
      <c r="H3185" t="s">
        <v>1612</v>
      </c>
      <c r="I3185">
        <v>127499</v>
      </c>
      <c r="J3185" s="19">
        <v>41980</v>
      </c>
      <c r="K3185" s="19">
        <v>42012</v>
      </c>
      <c r="L3185">
        <v>201501</v>
      </c>
      <c r="M3185" s="19">
        <v>42005</v>
      </c>
      <c r="N3185">
        <v>24616</v>
      </c>
      <c r="O3185" t="s">
        <v>1076</v>
      </c>
      <c r="P3185" t="s">
        <v>1116</v>
      </c>
      <c r="Q3185" t="s">
        <v>925</v>
      </c>
      <c r="R3185" t="s">
        <v>2308</v>
      </c>
      <c r="S3185" s="19">
        <v>42110</v>
      </c>
      <c r="T3185">
        <v>127499</v>
      </c>
      <c r="U3185" t="s">
        <v>357</v>
      </c>
      <c r="V3185" s="19">
        <v>42187</v>
      </c>
      <c r="W3185" t="s">
        <v>628</v>
      </c>
      <c r="X3185" t="s">
        <v>24</v>
      </c>
      <c r="Y3185" t="s">
        <v>629</v>
      </c>
      <c r="Z3185" t="s">
        <v>14</v>
      </c>
      <c r="AA3185" s="29">
        <v>-62.92</v>
      </c>
      <c r="AB3185">
        <v>0</v>
      </c>
      <c r="AC3185">
        <f t="shared" si="600"/>
        <v>2015</v>
      </c>
      <c r="AD3185">
        <f t="shared" si="601"/>
        <v>7</v>
      </c>
      <c r="AE3185">
        <f t="shared" si="602"/>
        <v>2014</v>
      </c>
      <c r="AF3185">
        <f t="shared" si="603"/>
        <v>12</v>
      </c>
      <c r="AG3185" t="str">
        <f>VLOOKUP(F3185,vlookup!$A$2:$E$660,2,0)</f>
        <v>Retained</v>
      </c>
      <c r="AH3185" t="str">
        <f>VLOOKUP(F3185,vlookup!$A$2:$E$660,3,0)</f>
        <v>Service Contract</v>
      </c>
      <c r="AI3185" t="str">
        <f>VLOOKUP(F3185,vlookup!$A$2:$E$660,4,0)</f>
        <v>Used Car Programs</v>
      </c>
      <c r="AJ3185" t="str">
        <f>VLOOKUP(F3185,vlookup!$A$2:$E$660,5,0)</f>
        <v>High Mileage</v>
      </c>
      <c r="AL3185">
        <f t="shared" si="604"/>
        <v>31</v>
      </c>
      <c r="AM3185">
        <f t="shared" si="605"/>
        <v>205</v>
      </c>
      <c r="AN3185" t="str">
        <f t="shared" si="606"/>
        <v/>
      </c>
      <c r="AO3185" t="str">
        <f t="shared" si="607"/>
        <v/>
      </c>
      <c r="AP3185" t="str">
        <f t="shared" si="608"/>
        <v/>
      </c>
      <c r="AQ3185" t="str">
        <f t="shared" si="609"/>
        <v/>
      </c>
      <c r="AR3185">
        <f t="shared" si="610"/>
        <v>-62.92</v>
      </c>
      <c r="AS3185" t="str">
        <f t="shared" si="611"/>
        <v>7H552352L4-2</v>
      </c>
      <c r="AT3185" t="str">
        <f>IFERROR(IF(VLOOKUP(Y3185,vlookup!$I$2:$J$9,1,0)=Y3185,VLOOKUP(Y3185,vlookup!$I$2:$J$9,2,0),PROPER(Y3185)),PROPER(Y3185))</f>
        <v>Towing &amp; Roadside</v>
      </c>
      <c r="AU3185" t="str">
        <f>IFERROR(IF(B3185=VLOOKUP(B3185,vlookup!$L$2:$L$10,1,0),"Yes","No"),"No")</f>
        <v>No</v>
      </c>
    </row>
    <row r="3186" spans="1:47" ht="14.45" customHeight="1" x14ac:dyDescent="0.25">
      <c r="A3186" t="s">
        <v>2309</v>
      </c>
      <c r="B3186" s="31" t="s">
        <v>2310</v>
      </c>
      <c r="C3186">
        <v>1</v>
      </c>
      <c r="D3186">
        <v>1</v>
      </c>
      <c r="E3186" t="s">
        <v>382</v>
      </c>
      <c r="F3186" t="s">
        <v>60</v>
      </c>
      <c r="G3186" t="s">
        <v>3712</v>
      </c>
      <c r="H3186" t="s">
        <v>3793</v>
      </c>
      <c r="I3186">
        <v>89165</v>
      </c>
      <c r="J3186" s="19">
        <v>41728</v>
      </c>
      <c r="K3186" s="19">
        <v>41759</v>
      </c>
      <c r="L3186">
        <v>201404</v>
      </c>
      <c r="M3186" s="19">
        <v>41730</v>
      </c>
      <c r="N3186">
        <v>24616</v>
      </c>
      <c r="O3186" t="s">
        <v>1076</v>
      </c>
      <c r="P3186" t="s">
        <v>1116</v>
      </c>
      <c r="Q3186" t="s">
        <v>925</v>
      </c>
      <c r="R3186" t="s">
        <v>2311</v>
      </c>
      <c r="S3186" s="19">
        <v>41743</v>
      </c>
      <c r="T3186">
        <v>89165</v>
      </c>
      <c r="U3186" t="s">
        <v>357</v>
      </c>
      <c r="V3186" s="19">
        <v>41795</v>
      </c>
      <c r="W3186" t="s">
        <v>628</v>
      </c>
      <c r="X3186" t="s">
        <v>24</v>
      </c>
      <c r="Y3186" t="s">
        <v>629</v>
      </c>
      <c r="Z3186" t="s">
        <v>14</v>
      </c>
      <c r="AA3186" s="29">
        <v>-11</v>
      </c>
      <c r="AB3186">
        <v>0</v>
      </c>
      <c r="AC3186">
        <f t="shared" si="600"/>
        <v>2014</v>
      </c>
      <c r="AD3186">
        <f t="shared" si="601"/>
        <v>6</v>
      </c>
      <c r="AE3186">
        <f t="shared" si="602"/>
        <v>2014</v>
      </c>
      <c r="AF3186">
        <f t="shared" si="603"/>
        <v>3</v>
      </c>
      <c r="AG3186" t="str">
        <f>VLOOKUP(F3186,vlookup!$A$2:$E$660,2,0)</f>
        <v>Retained</v>
      </c>
      <c r="AH3186" t="str">
        <f>VLOOKUP(F3186,vlookup!$A$2:$E$660,3,0)</f>
        <v>Service Contract</v>
      </c>
      <c r="AI3186" t="str">
        <f>VLOOKUP(F3186,vlookup!$A$2:$E$660,4,0)</f>
        <v>Used Car Programs</v>
      </c>
      <c r="AJ3186" t="str">
        <f>VLOOKUP(F3186,vlookup!$A$2:$E$660,5,0)</f>
        <v>High Mileage</v>
      </c>
      <c r="AL3186">
        <f t="shared" si="604"/>
        <v>30</v>
      </c>
      <c r="AM3186">
        <f t="shared" si="605"/>
        <v>65</v>
      </c>
      <c r="AN3186" t="str">
        <f t="shared" si="606"/>
        <v/>
      </c>
      <c r="AO3186" t="str">
        <f t="shared" si="607"/>
        <v/>
      </c>
      <c r="AP3186" t="str">
        <f t="shared" si="608"/>
        <v/>
      </c>
      <c r="AQ3186">
        <f t="shared" si="609"/>
        <v>-11</v>
      </c>
      <c r="AR3186" t="str">
        <f t="shared" si="610"/>
        <v/>
      </c>
      <c r="AS3186" t="str">
        <f t="shared" si="611"/>
        <v>4BJ14295C4Y-1</v>
      </c>
      <c r="AT3186" t="str">
        <f>IFERROR(IF(VLOOKUP(Y3186,vlookup!$I$2:$J$9,1,0)=Y3186,VLOOKUP(Y3186,vlookup!$I$2:$J$9,2,0),PROPER(Y3186)),PROPER(Y3186))</f>
        <v>Towing &amp; Roadside</v>
      </c>
      <c r="AU3186" t="str">
        <f>IFERROR(IF(B3186=VLOOKUP(B3186,vlookup!$L$2:$L$10,1,0),"Yes","No"),"No")</f>
        <v>No</v>
      </c>
    </row>
    <row r="3187" spans="1:47" ht="14.45" customHeight="1" x14ac:dyDescent="0.25">
      <c r="A3187" t="s">
        <v>2315</v>
      </c>
      <c r="B3187" s="31" t="s">
        <v>2316</v>
      </c>
      <c r="C3187">
        <v>2</v>
      </c>
      <c r="D3187">
        <v>1</v>
      </c>
      <c r="E3187" t="s">
        <v>382</v>
      </c>
      <c r="F3187" t="s">
        <v>60</v>
      </c>
      <c r="G3187" t="s">
        <v>919</v>
      </c>
      <c r="H3187" t="s">
        <v>3711</v>
      </c>
      <c r="I3187">
        <v>121594</v>
      </c>
      <c r="J3187" s="19">
        <v>41336</v>
      </c>
      <c r="K3187" s="19">
        <v>41362</v>
      </c>
      <c r="L3187">
        <v>201303</v>
      </c>
      <c r="M3187" s="19">
        <v>41334</v>
      </c>
      <c r="N3187">
        <v>24616</v>
      </c>
      <c r="O3187" t="s">
        <v>1076</v>
      </c>
      <c r="P3187" t="s">
        <v>1116</v>
      </c>
      <c r="Q3187" t="s">
        <v>925</v>
      </c>
      <c r="R3187" t="s">
        <v>2317</v>
      </c>
      <c r="S3187" s="19">
        <v>41457</v>
      </c>
      <c r="T3187">
        <v>121594</v>
      </c>
      <c r="U3187" t="s">
        <v>357</v>
      </c>
      <c r="V3187" s="19">
        <v>41541</v>
      </c>
      <c r="W3187" t="s">
        <v>628</v>
      </c>
      <c r="X3187" t="s">
        <v>24</v>
      </c>
      <c r="Y3187" t="s">
        <v>629</v>
      </c>
      <c r="Z3187" t="s">
        <v>14</v>
      </c>
      <c r="AA3187" s="29">
        <v>-65.78</v>
      </c>
      <c r="AB3187">
        <v>0</v>
      </c>
      <c r="AC3187">
        <f t="shared" si="600"/>
        <v>2013</v>
      </c>
      <c r="AD3187">
        <f t="shared" si="601"/>
        <v>9</v>
      </c>
      <c r="AE3187">
        <f t="shared" si="602"/>
        <v>2013</v>
      </c>
      <c r="AF3187">
        <f t="shared" si="603"/>
        <v>3</v>
      </c>
      <c r="AG3187" t="str">
        <f>VLOOKUP(F3187,vlookup!$A$2:$E$660,2,0)</f>
        <v>Retained</v>
      </c>
      <c r="AH3187" t="str">
        <f>VLOOKUP(F3187,vlookup!$A$2:$E$660,3,0)</f>
        <v>Service Contract</v>
      </c>
      <c r="AI3187" t="str">
        <f>VLOOKUP(F3187,vlookup!$A$2:$E$660,4,0)</f>
        <v>Used Car Programs</v>
      </c>
      <c r="AJ3187" t="str">
        <f>VLOOKUP(F3187,vlookup!$A$2:$E$660,5,0)</f>
        <v>High Mileage</v>
      </c>
      <c r="AL3187">
        <f t="shared" si="604"/>
        <v>26</v>
      </c>
      <c r="AM3187">
        <f t="shared" si="605"/>
        <v>201</v>
      </c>
      <c r="AN3187" t="str">
        <f t="shared" si="606"/>
        <v/>
      </c>
      <c r="AO3187" t="str">
        <f t="shared" si="607"/>
        <v/>
      </c>
      <c r="AP3187" t="str">
        <f t="shared" si="608"/>
        <v/>
      </c>
      <c r="AQ3187" t="str">
        <f t="shared" si="609"/>
        <v/>
      </c>
      <c r="AR3187">
        <f t="shared" si="610"/>
        <v>-65.78</v>
      </c>
      <c r="AS3187" t="str">
        <f t="shared" si="611"/>
        <v>7T506901C3Y-2</v>
      </c>
      <c r="AT3187" t="str">
        <f>IFERROR(IF(VLOOKUP(Y3187,vlookup!$I$2:$J$9,1,0)=Y3187,VLOOKUP(Y3187,vlookup!$I$2:$J$9,2,0),PROPER(Y3187)),PROPER(Y3187))</f>
        <v>Towing &amp; Roadside</v>
      </c>
      <c r="AU3187" t="str">
        <f>IFERROR(IF(B3187=VLOOKUP(B3187,vlookup!$L$2:$L$10,1,0),"Yes","No"),"No")</f>
        <v>No</v>
      </c>
    </row>
    <row r="3188" spans="1:47" ht="14.45" customHeight="1" x14ac:dyDescent="0.25">
      <c r="A3188" t="s">
        <v>2616</v>
      </c>
      <c r="B3188" s="31" t="s">
        <v>2617</v>
      </c>
      <c r="C3188">
        <v>1</v>
      </c>
      <c r="D3188">
        <v>2</v>
      </c>
      <c r="E3188" t="s">
        <v>382</v>
      </c>
      <c r="F3188" t="s">
        <v>464</v>
      </c>
      <c r="G3188" t="s">
        <v>602</v>
      </c>
      <c r="H3188">
        <v>3500</v>
      </c>
      <c r="I3188">
        <v>142605</v>
      </c>
      <c r="J3188" s="19">
        <v>44235</v>
      </c>
      <c r="K3188" s="19">
        <v>44291</v>
      </c>
      <c r="L3188">
        <v>202103</v>
      </c>
      <c r="M3188" s="19">
        <v>44256</v>
      </c>
      <c r="N3188">
        <v>24617</v>
      </c>
      <c r="O3188" t="s">
        <v>1070</v>
      </c>
      <c r="P3188" t="s">
        <v>595</v>
      </c>
      <c r="Q3188" t="s">
        <v>378</v>
      </c>
      <c r="R3188" t="s">
        <v>3488</v>
      </c>
      <c r="S3188" s="19">
        <v>44411</v>
      </c>
      <c r="T3188">
        <v>0</v>
      </c>
      <c r="U3188" t="s">
        <v>356</v>
      </c>
      <c r="V3188" s="19">
        <v>44495</v>
      </c>
      <c r="W3188" t="s">
        <v>628</v>
      </c>
      <c r="X3188" t="s">
        <v>24</v>
      </c>
      <c r="Y3188" t="s">
        <v>629</v>
      </c>
      <c r="Z3188" t="s">
        <v>14</v>
      </c>
      <c r="AA3188" s="29">
        <v>-600</v>
      </c>
      <c r="AB3188">
        <v>0</v>
      </c>
      <c r="AC3188">
        <f t="shared" si="600"/>
        <v>2021</v>
      </c>
      <c r="AD3188">
        <f t="shared" si="601"/>
        <v>10</v>
      </c>
      <c r="AE3188">
        <f t="shared" si="602"/>
        <v>2021</v>
      </c>
      <c r="AF3188">
        <f t="shared" si="603"/>
        <v>2</v>
      </c>
      <c r="AG3188" t="str">
        <f>VLOOKUP(F3188,vlookup!$A$2:$E$660,2,0)</f>
        <v>Retained</v>
      </c>
      <c r="AH3188" t="str">
        <f>VLOOKUP(F3188,vlookup!$A$2:$E$660,3,0)</f>
        <v>Service Contract</v>
      </c>
      <c r="AI3188" t="str">
        <f>VLOOKUP(F3188,vlookup!$A$2:$E$660,4,0)</f>
        <v>Used Car Programs</v>
      </c>
      <c r="AJ3188" t="str">
        <f>VLOOKUP(F3188,vlookup!$A$2:$E$660,5,0)</f>
        <v>High Mileage</v>
      </c>
      <c r="AL3188">
        <f t="shared" si="604"/>
        <v>57</v>
      </c>
      <c r="AM3188">
        <f t="shared" si="605"/>
        <v>258</v>
      </c>
      <c r="AN3188" t="str">
        <f t="shared" si="606"/>
        <v/>
      </c>
      <c r="AO3188" t="str">
        <f t="shared" si="607"/>
        <v/>
      </c>
      <c r="AP3188" t="str">
        <f t="shared" si="608"/>
        <v/>
      </c>
      <c r="AQ3188" t="str">
        <f t="shared" si="609"/>
        <v/>
      </c>
      <c r="AR3188">
        <f t="shared" si="610"/>
        <v>-600</v>
      </c>
      <c r="AS3188" t="str">
        <f t="shared" si="611"/>
        <v>ZAGEG198111B21-1</v>
      </c>
      <c r="AT3188" t="str">
        <f>IFERROR(IF(VLOOKUP(Y3188,vlookup!$I$2:$J$9,1,0)=Y3188,VLOOKUP(Y3188,vlookup!$I$2:$J$9,2,0),PROPER(Y3188)),PROPER(Y3188))</f>
        <v>Towing &amp; Roadside</v>
      </c>
      <c r="AU3188" t="str">
        <f>IFERROR(IF(B3188=VLOOKUP(B3188,vlookup!$L$2:$L$10,1,0),"Yes","No"),"No")</f>
        <v>No</v>
      </c>
    </row>
    <row r="3189" spans="1:47" ht="14.45" customHeight="1" x14ac:dyDescent="0.25">
      <c r="A3189" t="s">
        <v>1659</v>
      </c>
      <c r="B3189" s="31" t="s">
        <v>1660</v>
      </c>
      <c r="C3189">
        <v>2</v>
      </c>
      <c r="D3189">
        <v>4</v>
      </c>
      <c r="E3189" t="s">
        <v>382</v>
      </c>
      <c r="F3189" t="s">
        <v>464</v>
      </c>
      <c r="G3189" t="s">
        <v>543</v>
      </c>
      <c r="H3189" t="s">
        <v>933</v>
      </c>
      <c r="I3189">
        <v>118770</v>
      </c>
      <c r="J3189" s="19">
        <v>43877</v>
      </c>
      <c r="K3189" s="19">
        <v>43959</v>
      </c>
      <c r="L3189">
        <v>202005</v>
      </c>
      <c r="M3189" s="19">
        <v>43952</v>
      </c>
      <c r="N3189">
        <v>24616</v>
      </c>
      <c r="O3189" t="s">
        <v>1076</v>
      </c>
      <c r="P3189" t="s">
        <v>595</v>
      </c>
      <c r="Q3189" t="s">
        <v>378</v>
      </c>
      <c r="R3189">
        <v>383616552</v>
      </c>
      <c r="S3189" s="19">
        <v>44102</v>
      </c>
      <c r="T3189">
        <v>30000</v>
      </c>
      <c r="U3189" t="s">
        <v>356</v>
      </c>
      <c r="V3189" s="19">
        <v>44195</v>
      </c>
      <c r="W3189" t="s">
        <v>628</v>
      </c>
      <c r="X3189" t="s">
        <v>24</v>
      </c>
      <c r="Y3189" t="s">
        <v>629</v>
      </c>
      <c r="Z3189" t="s">
        <v>14</v>
      </c>
      <c r="AA3189" s="29">
        <v>-92.74</v>
      </c>
      <c r="AB3189">
        <v>0</v>
      </c>
      <c r="AC3189">
        <f t="shared" si="600"/>
        <v>2020</v>
      </c>
      <c r="AD3189">
        <f t="shared" si="601"/>
        <v>12</v>
      </c>
      <c r="AE3189">
        <f t="shared" si="602"/>
        <v>2020</v>
      </c>
      <c r="AF3189">
        <f t="shared" si="603"/>
        <v>2</v>
      </c>
      <c r="AG3189" t="str">
        <f>VLOOKUP(F3189,vlookup!$A$2:$E$660,2,0)</f>
        <v>Retained</v>
      </c>
      <c r="AH3189" t="str">
        <f>VLOOKUP(F3189,vlookup!$A$2:$E$660,3,0)</f>
        <v>Service Contract</v>
      </c>
      <c r="AI3189" t="str">
        <f>VLOOKUP(F3189,vlookup!$A$2:$E$660,4,0)</f>
        <v>Used Car Programs</v>
      </c>
      <c r="AJ3189" t="str">
        <f>VLOOKUP(F3189,vlookup!$A$2:$E$660,5,0)</f>
        <v>High Mileage</v>
      </c>
      <c r="AL3189">
        <f t="shared" si="604"/>
        <v>82</v>
      </c>
      <c r="AM3189">
        <f t="shared" si="605"/>
        <v>314</v>
      </c>
      <c r="AN3189" t="str">
        <f t="shared" si="606"/>
        <v/>
      </c>
      <c r="AO3189" t="str">
        <f t="shared" si="607"/>
        <v/>
      </c>
      <c r="AP3189" t="str">
        <f t="shared" si="608"/>
        <v/>
      </c>
      <c r="AQ3189" t="str">
        <f t="shared" si="609"/>
        <v/>
      </c>
      <c r="AR3189">
        <f t="shared" si="610"/>
        <v>-92.74</v>
      </c>
      <c r="AS3189" t="str">
        <f t="shared" si="611"/>
        <v>EG221499B0-2</v>
      </c>
      <c r="AT3189" t="str">
        <f>IFERROR(IF(VLOOKUP(Y3189,vlookup!$I$2:$J$9,1,0)=Y3189,VLOOKUP(Y3189,vlookup!$I$2:$J$9,2,0),PROPER(Y3189)),PROPER(Y3189))</f>
        <v>Towing &amp; Roadside</v>
      </c>
      <c r="AU3189" t="str">
        <f>IFERROR(IF(B3189=VLOOKUP(B3189,vlookup!$L$2:$L$10,1,0),"Yes","No"),"No")</f>
        <v>No</v>
      </c>
    </row>
    <row r="3190" spans="1:47" ht="14.45" customHeight="1" x14ac:dyDescent="0.25">
      <c r="A3190" t="s">
        <v>1659</v>
      </c>
      <c r="B3190" s="31" t="s">
        <v>1660</v>
      </c>
      <c r="C3190">
        <v>2</v>
      </c>
      <c r="D3190">
        <v>5</v>
      </c>
      <c r="E3190" t="s">
        <v>382</v>
      </c>
      <c r="F3190" t="s">
        <v>464</v>
      </c>
      <c r="G3190" t="s">
        <v>543</v>
      </c>
      <c r="H3190" t="s">
        <v>933</v>
      </c>
      <c r="I3190">
        <v>118770</v>
      </c>
      <c r="J3190" s="19">
        <v>43877</v>
      </c>
      <c r="K3190" s="19">
        <v>43959</v>
      </c>
      <c r="L3190">
        <v>202005</v>
      </c>
      <c r="M3190" s="19">
        <v>43952</v>
      </c>
      <c r="N3190">
        <v>24616</v>
      </c>
      <c r="O3190" t="s">
        <v>1076</v>
      </c>
      <c r="P3190" t="s">
        <v>595</v>
      </c>
      <c r="Q3190" t="s">
        <v>378</v>
      </c>
      <c r="R3190">
        <v>963414711</v>
      </c>
      <c r="S3190" s="19">
        <v>44139</v>
      </c>
      <c r="T3190">
        <v>130000</v>
      </c>
      <c r="U3190" t="s">
        <v>356</v>
      </c>
      <c r="V3190" s="19">
        <v>44225</v>
      </c>
      <c r="W3190" t="s">
        <v>628</v>
      </c>
      <c r="X3190" t="s">
        <v>24</v>
      </c>
      <c r="Y3190" t="s">
        <v>629</v>
      </c>
      <c r="Z3190" t="s">
        <v>14</v>
      </c>
      <c r="AA3190" s="29">
        <v>-73.3</v>
      </c>
      <c r="AB3190">
        <v>0</v>
      </c>
      <c r="AC3190">
        <f t="shared" si="600"/>
        <v>2021</v>
      </c>
      <c r="AD3190">
        <f t="shared" si="601"/>
        <v>1</v>
      </c>
      <c r="AE3190">
        <f t="shared" si="602"/>
        <v>2020</v>
      </c>
      <c r="AF3190">
        <f t="shared" si="603"/>
        <v>2</v>
      </c>
      <c r="AG3190" t="str">
        <f>VLOOKUP(F3190,vlookup!$A$2:$E$660,2,0)</f>
        <v>Retained</v>
      </c>
      <c r="AH3190" t="str">
        <f>VLOOKUP(F3190,vlookup!$A$2:$E$660,3,0)</f>
        <v>Service Contract</v>
      </c>
      <c r="AI3190" t="str">
        <f>VLOOKUP(F3190,vlookup!$A$2:$E$660,4,0)</f>
        <v>Used Car Programs</v>
      </c>
      <c r="AJ3190" t="str">
        <f>VLOOKUP(F3190,vlookup!$A$2:$E$660,5,0)</f>
        <v>High Mileage</v>
      </c>
      <c r="AL3190">
        <f t="shared" si="604"/>
        <v>82</v>
      </c>
      <c r="AM3190">
        <f t="shared" si="605"/>
        <v>343</v>
      </c>
      <c r="AN3190">
        <f t="shared" si="606"/>
        <v>11230</v>
      </c>
      <c r="AO3190" t="str">
        <f t="shared" si="607"/>
        <v/>
      </c>
      <c r="AP3190" t="str">
        <f t="shared" si="608"/>
        <v/>
      </c>
      <c r="AQ3190" t="str">
        <f t="shared" si="609"/>
        <v/>
      </c>
      <c r="AR3190">
        <f t="shared" si="610"/>
        <v>-73.3</v>
      </c>
      <c r="AS3190" t="str">
        <f t="shared" si="611"/>
        <v>EG221499B0-2</v>
      </c>
      <c r="AT3190" t="str">
        <f>IFERROR(IF(VLOOKUP(Y3190,vlookup!$I$2:$J$9,1,0)=Y3190,VLOOKUP(Y3190,vlookup!$I$2:$J$9,2,0),PROPER(Y3190)),PROPER(Y3190))</f>
        <v>Towing &amp; Roadside</v>
      </c>
      <c r="AU3190" t="str">
        <f>IFERROR(IF(B3190=VLOOKUP(B3190,vlookup!$L$2:$L$10,1,0),"Yes","No"),"No")</f>
        <v>No</v>
      </c>
    </row>
    <row r="3191" spans="1:47" ht="14.45" customHeight="1" x14ac:dyDescent="0.25">
      <c r="A3191" t="s">
        <v>1659</v>
      </c>
      <c r="B3191" s="31" t="s">
        <v>1660</v>
      </c>
      <c r="C3191">
        <v>2</v>
      </c>
      <c r="D3191">
        <v>6</v>
      </c>
      <c r="E3191" t="s">
        <v>382</v>
      </c>
      <c r="F3191" t="s">
        <v>464</v>
      </c>
      <c r="G3191" t="s">
        <v>543</v>
      </c>
      <c r="H3191" t="s">
        <v>933</v>
      </c>
      <c r="I3191">
        <v>118770</v>
      </c>
      <c r="J3191" s="19">
        <v>43877</v>
      </c>
      <c r="K3191" s="19">
        <v>43959</v>
      </c>
      <c r="L3191">
        <v>202005</v>
      </c>
      <c r="M3191" s="19">
        <v>43952</v>
      </c>
      <c r="N3191">
        <v>24616</v>
      </c>
      <c r="O3191" t="s">
        <v>1076</v>
      </c>
      <c r="P3191" t="s">
        <v>595</v>
      </c>
      <c r="Q3191" t="s">
        <v>378</v>
      </c>
      <c r="R3191">
        <v>128999829</v>
      </c>
      <c r="S3191" s="19">
        <v>44139</v>
      </c>
      <c r="T3191">
        <v>130000</v>
      </c>
      <c r="U3191" t="s">
        <v>356</v>
      </c>
      <c r="V3191" s="19">
        <v>44273</v>
      </c>
      <c r="W3191" t="s">
        <v>628</v>
      </c>
      <c r="X3191" t="s">
        <v>24</v>
      </c>
      <c r="Y3191" t="s">
        <v>629</v>
      </c>
      <c r="Z3191" t="s">
        <v>14</v>
      </c>
      <c r="AA3191" s="29">
        <v>-20</v>
      </c>
      <c r="AB3191">
        <v>0</v>
      </c>
      <c r="AC3191">
        <f t="shared" si="600"/>
        <v>2021</v>
      </c>
      <c r="AD3191">
        <f t="shared" si="601"/>
        <v>3</v>
      </c>
      <c r="AE3191">
        <f t="shared" si="602"/>
        <v>2020</v>
      </c>
      <c r="AF3191">
        <f t="shared" si="603"/>
        <v>2</v>
      </c>
      <c r="AG3191" t="str">
        <f>VLOOKUP(F3191,vlookup!$A$2:$E$660,2,0)</f>
        <v>Retained</v>
      </c>
      <c r="AH3191" t="str">
        <f>VLOOKUP(F3191,vlookup!$A$2:$E$660,3,0)</f>
        <v>Service Contract</v>
      </c>
      <c r="AI3191" t="str">
        <f>VLOOKUP(F3191,vlookup!$A$2:$E$660,4,0)</f>
        <v>Used Car Programs</v>
      </c>
      <c r="AJ3191" t="str">
        <f>VLOOKUP(F3191,vlookup!$A$2:$E$660,5,0)</f>
        <v>High Mileage</v>
      </c>
      <c r="AL3191">
        <f t="shared" si="604"/>
        <v>82</v>
      </c>
      <c r="AM3191">
        <f t="shared" si="605"/>
        <v>392</v>
      </c>
      <c r="AN3191">
        <f t="shared" si="606"/>
        <v>11230</v>
      </c>
      <c r="AO3191" t="str">
        <f t="shared" si="607"/>
        <v/>
      </c>
      <c r="AP3191" t="str">
        <f t="shared" si="608"/>
        <v/>
      </c>
      <c r="AQ3191" t="str">
        <f t="shared" si="609"/>
        <v/>
      </c>
      <c r="AR3191">
        <f t="shared" si="610"/>
        <v>-20</v>
      </c>
      <c r="AS3191" t="str">
        <f t="shared" si="611"/>
        <v>EG221499B0-2</v>
      </c>
      <c r="AT3191" t="str">
        <f>IFERROR(IF(VLOOKUP(Y3191,vlookup!$I$2:$J$9,1,0)=Y3191,VLOOKUP(Y3191,vlookup!$I$2:$J$9,2,0),PROPER(Y3191)),PROPER(Y3191))</f>
        <v>Towing &amp; Roadside</v>
      </c>
      <c r="AU3191" t="str">
        <f>IFERROR(IF(B3191=VLOOKUP(B3191,vlookup!$L$2:$L$10,1,0),"Yes","No"),"No")</f>
        <v>No</v>
      </c>
    </row>
    <row r="3192" spans="1:47" ht="14.45" customHeight="1" x14ac:dyDescent="0.25">
      <c r="A3192" t="s">
        <v>1665</v>
      </c>
      <c r="B3192" s="31" t="s">
        <v>1666</v>
      </c>
      <c r="C3192">
        <v>3</v>
      </c>
      <c r="D3192">
        <v>1</v>
      </c>
      <c r="E3192" t="s">
        <v>382</v>
      </c>
      <c r="F3192" t="s">
        <v>205</v>
      </c>
      <c r="G3192" t="s">
        <v>543</v>
      </c>
      <c r="H3192" t="s">
        <v>1667</v>
      </c>
      <c r="I3192">
        <v>125004</v>
      </c>
      <c r="J3192" s="19">
        <v>41609</v>
      </c>
      <c r="K3192" s="19">
        <v>41652</v>
      </c>
      <c r="L3192">
        <v>201401</v>
      </c>
      <c r="M3192" s="19">
        <v>41640</v>
      </c>
      <c r="N3192">
        <v>24616</v>
      </c>
      <c r="O3192" t="s">
        <v>1076</v>
      </c>
      <c r="P3192" t="s">
        <v>1116</v>
      </c>
      <c r="Q3192" t="s">
        <v>925</v>
      </c>
      <c r="R3192" t="s">
        <v>2321</v>
      </c>
      <c r="S3192" s="19">
        <v>41989</v>
      </c>
      <c r="T3192">
        <v>125004</v>
      </c>
      <c r="U3192" t="s">
        <v>357</v>
      </c>
      <c r="V3192" s="19">
        <v>42038</v>
      </c>
      <c r="W3192" t="s">
        <v>628</v>
      </c>
      <c r="X3192" t="s">
        <v>24</v>
      </c>
      <c r="Y3192" t="s">
        <v>629</v>
      </c>
      <c r="Z3192" t="s">
        <v>14</v>
      </c>
      <c r="AA3192" s="29">
        <v>-11</v>
      </c>
      <c r="AB3192">
        <v>0</v>
      </c>
      <c r="AC3192">
        <f t="shared" si="600"/>
        <v>2015</v>
      </c>
      <c r="AD3192">
        <f t="shared" si="601"/>
        <v>2</v>
      </c>
      <c r="AE3192">
        <f t="shared" si="602"/>
        <v>2013</v>
      </c>
      <c r="AF3192">
        <f t="shared" si="603"/>
        <v>12</v>
      </c>
      <c r="AG3192" t="str">
        <f>VLOOKUP(F3192,vlookup!$A$2:$E$660,2,0)</f>
        <v>Retained</v>
      </c>
      <c r="AH3192" t="str">
        <f>VLOOKUP(F3192,vlookup!$A$2:$E$660,3,0)</f>
        <v>Service Contract</v>
      </c>
      <c r="AI3192" t="str">
        <f>VLOOKUP(F3192,vlookup!$A$2:$E$660,4,0)</f>
        <v>Used Car Programs</v>
      </c>
      <c r="AJ3192" t="str">
        <f>VLOOKUP(F3192,vlookup!$A$2:$E$660,5,0)</f>
        <v>High Mileage</v>
      </c>
      <c r="AL3192">
        <f t="shared" si="604"/>
        <v>42</v>
      </c>
      <c r="AM3192">
        <f t="shared" si="605"/>
        <v>422</v>
      </c>
      <c r="AN3192" t="str">
        <f t="shared" si="606"/>
        <v/>
      </c>
      <c r="AO3192" t="str">
        <f t="shared" si="607"/>
        <v/>
      </c>
      <c r="AP3192" t="str">
        <f t="shared" si="608"/>
        <v/>
      </c>
      <c r="AQ3192" t="str">
        <f t="shared" si="609"/>
        <v/>
      </c>
      <c r="AR3192">
        <f t="shared" si="610"/>
        <v>-11</v>
      </c>
      <c r="AS3192" t="str">
        <f t="shared" si="611"/>
        <v>7G262968L3-3</v>
      </c>
      <c r="AT3192" t="str">
        <f>IFERROR(IF(VLOOKUP(Y3192,vlookup!$I$2:$J$9,1,0)=Y3192,VLOOKUP(Y3192,vlookup!$I$2:$J$9,2,0),PROPER(Y3192)),PROPER(Y3192))</f>
        <v>Towing &amp; Roadside</v>
      </c>
      <c r="AU3192" t="str">
        <f>IFERROR(IF(B3192=VLOOKUP(B3192,vlookup!$L$2:$L$10,1,0),"Yes","No"),"No")</f>
        <v>No</v>
      </c>
    </row>
    <row r="3193" spans="1:47" ht="14.45" customHeight="1" x14ac:dyDescent="0.25">
      <c r="A3193" t="s">
        <v>2322</v>
      </c>
      <c r="B3193" s="31" t="s">
        <v>2323</v>
      </c>
      <c r="C3193">
        <v>2</v>
      </c>
      <c r="D3193">
        <v>1</v>
      </c>
      <c r="E3193" t="s">
        <v>382</v>
      </c>
      <c r="F3193" t="s">
        <v>238</v>
      </c>
      <c r="G3193" t="s">
        <v>543</v>
      </c>
      <c r="H3193" t="s">
        <v>1451</v>
      </c>
      <c r="I3193">
        <v>149882</v>
      </c>
      <c r="J3193" s="19">
        <v>42181</v>
      </c>
      <c r="K3193" s="19">
        <v>42213</v>
      </c>
      <c r="L3193">
        <v>201507</v>
      </c>
      <c r="M3193" s="19">
        <v>42186</v>
      </c>
      <c r="N3193">
        <v>24616</v>
      </c>
      <c r="O3193" t="s">
        <v>1076</v>
      </c>
      <c r="P3193" t="s">
        <v>1116</v>
      </c>
      <c r="Q3193" t="s">
        <v>925</v>
      </c>
      <c r="R3193" t="s">
        <v>2324</v>
      </c>
      <c r="S3193" s="19">
        <v>42221</v>
      </c>
      <c r="T3193">
        <v>149882</v>
      </c>
      <c r="U3193" t="s">
        <v>357</v>
      </c>
      <c r="V3193" s="19">
        <v>42289</v>
      </c>
      <c r="W3193" t="s">
        <v>628</v>
      </c>
      <c r="X3193" t="s">
        <v>24</v>
      </c>
      <c r="Y3193" t="s">
        <v>629</v>
      </c>
      <c r="Z3193" t="s">
        <v>14</v>
      </c>
      <c r="AA3193" s="29">
        <v>-50.02</v>
      </c>
      <c r="AB3193">
        <v>0</v>
      </c>
      <c r="AC3193">
        <f t="shared" si="600"/>
        <v>2015</v>
      </c>
      <c r="AD3193">
        <f t="shared" si="601"/>
        <v>10</v>
      </c>
      <c r="AE3193">
        <f t="shared" si="602"/>
        <v>2015</v>
      </c>
      <c r="AF3193">
        <f t="shared" si="603"/>
        <v>6</v>
      </c>
      <c r="AG3193" t="str">
        <f>VLOOKUP(F3193,vlookup!$A$2:$E$660,2,0)</f>
        <v>Retained</v>
      </c>
      <c r="AH3193" t="str">
        <f>VLOOKUP(F3193,vlookup!$A$2:$E$660,3,0)</f>
        <v>Service Contract</v>
      </c>
      <c r="AI3193" t="str">
        <f>VLOOKUP(F3193,vlookup!$A$2:$E$660,4,0)</f>
        <v>Used Car Programs</v>
      </c>
      <c r="AJ3193" t="str">
        <f>VLOOKUP(F3193,vlookup!$A$2:$E$660,5,0)</f>
        <v>High Mileage</v>
      </c>
      <c r="AL3193">
        <f t="shared" si="604"/>
        <v>32</v>
      </c>
      <c r="AM3193">
        <f t="shared" si="605"/>
        <v>106</v>
      </c>
      <c r="AN3193" t="str">
        <f t="shared" si="606"/>
        <v/>
      </c>
      <c r="AO3193" t="str">
        <f t="shared" si="607"/>
        <v/>
      </c>
      <c r="AP3193" t="str">
        <f t="shared" si="608"/>
        <v/>
      </c>
      <c r="AQ3193" t="str">
        <f t="shared" si="609"/>
        <v/>
      </c>
      <c r="AR3193">
        <f t="shared" si="610"/>
        <v>-50.02</v>
      </c>
      <c r="AS3193" t="str">
        <f t="shared" si="611"/>
        <v>8G197757F5Y-2</v>
      </c>
      <c r="AT3193" t="str">
        <f>IFERROR(IF(VLOOKUP(Y3193,vlookup!$I$2:$J$9,1,0)=Y3193,VLOOKUP(Y3193,vlookup!$I$2:$J$9,2,0),PROPER(Y3193)),PROPER(Y3193))</f>
        <v>Towing &amp; Roadside</v>
      </c>
      <c r="AU3193" t="str">
        <f>IFERROR(IF(B3193=VLOOKUP(B3193,vlookup!$L$2:$L$10,1,0),"Yes","No"),"No")</f>
        <v>No</v>
      </c>
    </row>
    <row r="3194" spans="1:47" ht="14.45" customHeight="1" x14ac:dyDescent="0.25">
      <c r="A3194" t="s">
        <v>1678</v>
      </c>
      <c r="B3194" s="31" t="s">
        <v>1679</v>
      </c>
      <c r="C3194">
        <v>2</v>
      </c>
      <c r="D3194">
        <v>4</v>
      </c>
      <c r="E3194" t="s">
        <v>382</v>
      </c>
      <c r="F3194" t="s">
        <v>464</v>
      </c>
      <c r="G3194" t="s">
        <v>543</v>
      </c>
      <c r="H3194" t="s">
        <v>1667</v>
      </c>
      <c r="I3194">
        <v>126445</v>
      </c>
      <c r="J3194" s="19">
        <v>44550</v>
      </c>
      <c r="K3194" s="19">
        <v>44594</v>
      </c>
      <c r="L3194">
        <v>202201</v>
      </c>
      <c r="M3194" s="19">
        <v>44562</v>
      </c>
      <c r="N3194">
        <v>24616</v>
      </c>
      <c r="O3194" t="s">
        <v>1076</v>
      </c>
      <c r="P3194" t="s">
        <v>595</v>
      </c>
      <c r="Q3194" t="s">
        <v>378</v>
      </c>
      <c r="R3194">
        <v>228814221</v>
      </c>
      <c r="S3194" s="19">
        <v>44741</v>
      </c>
      <c r="T3194">
        <v>135000</v>
      </c>
      <c r="U3194" t="s">
        <v>357</v>
      </c>
      <c r="V3194" s="19">
        <v>44817</v>
      </c>
      <c r="W3194" t="s">
        <v>628</v>
      </c>
      <c r="X3194" t="s">
        <v>24</v>
      </c>
      <c r="Y3194" t="s">
        <v>629</v>
      </c>
      <c r="Z3194" t="s">
        <v>14</v>
      </c>
      <c r="AA3194" s="29">
        <v>-131.01</v>
      </c>
      <c r="AB3194">
        <v>0</v>
      </c>
      <c r="AC3194">
        <f t="shared" si="600"/>
        <v>2022</v>
      </c>
      <c r="AD3194">
        <f t="shared" si="601"/>
        <v>9</v>
      </c>
      <c r="AE3194">
        <f t="shared" si="602"/>
        <v>2021</v>
      </c>
      <c r="AF3194">
        <f t="shared" si="603"/>
        <v>12</v>
      </c>
      <c r="AG3194" t="str">
        <f>VLOOKUP(F3194,vlookup!$A$2:$E$660,2,0)</f>
        <v>Retained</v>
      </c>
      <c r="AH3194" t="str">
        <f>VLOOKUP(F3194,vlookup!$A$2:$E$660,3,0)</f>
        <v>Service Contract</v>
      </c>
      <c r="AI3194" t="str">
        <f>VLOOKUP(F3194,vlookup!$A$2:$E$660,4,0)</f>
        <v>Used Car Programs</v>
      </c>
      <c r="AJ3194" t="str">
        <f>VLOOKUP(F3194,vlookup!$A$2:$E$660,5,0)</f>
        <v>High Mileage</v>
      </c>
      <c r="AL3194">
        <f t="shared" si="604"/>
        <v>42</v>
      </c>
      <c r="AM3194">
        <f t="shared" si="605"/>
        <v>263</v>
      </c>
      <c r="AN3194">
        <f t="shared" si="606"/>
        <v>8555</v>
      </c>
      <c r="AO3194" t="str">
        <f t="shared" si="607"/>
        <v/>
      </c>
      <c r="AP3194" t="str">
        <f t="shared" si="608"/>
        <v/>
      </c>
      <c r="AQ3194" t="str">
        <f t="shared" si="609"/>
        <v/>
      </c>
      <c r="AR3194">
        <f t="shared" si="610"/>
        <v>-131.01</v>
      </c>
      <c r="AS3194" t="str">
        <f t="shared" si="611"/>
        <v>ZAGAG186978L21-2</v>
      </c>
      <c r="AT3194" t="str">
        <f>IFERROR(IF(VLOOKUP(Y3194,vlookup!$I$2:$J$9,1,0)=Y3194,VLOOKUP(Y3194,vlookup!$I$2:$J$9,2,0),PROPER(Y3194)),PROPER(Y3194))</f>
        <v>Towing &amp; Roadside</v>
      </c>
      <c r="AU3194" t="str">
        <f>IFERROR(IF(B3194=VLOOKUP(B3194,vlookup!$L$2:$L$10,1,0),"Yes","No"),"No")</f>
        <v>No</v>
      </c>
    </row>
    <row r="3195" spans="1:47" ht="14.45" customHeight="1" x14ac:dyDescent="0.25">
      <c r="A3195" t="s">
        <v>1678</v>
      </c>
      <c r="B3195" s="31" t="s">
        <v>1679</v>
      </c>
      <c r="C3195">
        <v>2</v>
      </c>
      <c r="D3195">
        <v>5</v>
      </c>
      <c r="E3195" t="s">
        <v>382</v>
      </c>
      <c r="F3195" t="s">
        <v>464</v>
      </c>
      <c r="G3195" t="s">
        <v>543</v>
      </c>
      <c r="H3195" t="s">
        <v>1667</v>
      </c>
      <c r="I3195">
        <v>126445</v>
      </c>
      <c r="J3195" s="19">
        <v>44550</v>
      </c>
      <c r="K3195" s="19">
        <v>44594</v>
      </c>
      <c r="L3195">
        <v>202201</v>
      </c>
      <c r="M3195" s="19">
        <v>44562</v>
      </c>
      <c r="N3195">
        <v>24616</v>
      </c>
      <c r="O3195" t="s">
        <v>1076</v>
      </c>
      <c r="P3195" t="s">
        <v>595</v>
      </c>
      <c r="Q3195" t="s">
        <v>378</v>
      </c>
      <c r="R3195">
        <v>422522054</v>
      </c>
      <c r="S3195" s="19">
        <v>44742</v>
      </c>
      <c r="T3195">
        <v>135000</v>
      </c>
      <c r="U3195" t="s">
        <v>357</v>
      </c>
      <c r="V3195" s="19">
        <v>44817</v>
      </c>
      <c r="W3195" t="s">
        <v>628</v>
      </c>
      <c r="X3195" t="s">
        <v>24</v>
      </c>
      <c r="Y3195" t="s">
        <v>629</v>
      </c>
      <c r="Z3195" t="s">
        <v>14</v>
      </c>
      <c r="AA3195" s="29">
        <v>-64.67</v>
      </c>
      <c r="AB3195">
        <v>0</v>
      </c>
      <c r="AC3195">
        <f t="shared" si="600"/>
        <v>2022</v>
      </c>
      <c r="AD3195">
        <f t="shared" si="601"/>
        <v>9</v>
      </c>
      <c r="AE3195">
        <f t="shared" si="602"/>
        <v>2021</v>
      </c>
      <c r="AF3195">
        <f t="shared" si="603"/>
        <v>12</v>
      </c>
      <c r="AG3195" t="str">
        <f>VLOOKUP(F3195,vlookup!$A$2:$E$660,2,0)</f>
        <v>Retained</v>
      </c>
      <c r="AH3195" t="str">
        <f>VLOOKUP(F3195,vlookup!$A$2:$E$660,3,0)</f>
        <v>Service Contract</v>
      </c>
      <c r="AI3195" t="str">
        <f>VLOOKUP(F3195,vlookup!$A$2:$E$660,4,0)</f>
        <v>Used Car Programs</v>
      </c>
      <c r="AJ3195" t="str">
        <f>VLOOKUP(F3195,vlookup!$A$2:$E$660,5,0)</f>
        <v>High Mileage</v>
      </c>
      <c r="AL3195">
        <f t="shared" si="604"/>
        <v>42</v>
      </c>
      <c r="AM3195">
        <f t="shared" si="605"/>
        <v>263</v>
      </c>
      <c r="AN3195">
        <f t="shared" si="606"/>
        <v>8555</v>
      </c>
      <c r="AO3195" t="str">
        <f t="shared" si="607"/>
        <v/>
      </c>
      <c r="AP3195" t="str">
        <f t="shared" si="608"/>
        <v/>
      </c>
      <c r="AQ3195" t="str">
        <f t="shared" si="609"/>
        <v/>
      </c>
      <c r="AR3195">
        <f t="shared" si="610"/>
        <v>-64.67</v>
      </c>
      <c r="AS3195" t="str">
        <f t="shared" si="611"/>
        <v>ZAGAG186978L21-2</v>
      </c>
      <c r="AT3195" t="str">
        <f>IFERROR(IF(VLOOKUP(Y3195,vlookup!$I$2:$J$9,1,0)=Y3195,VLOOKUP(Y3195,vlookup!$I$2:$J$9,2,0),PROPER(Y3195)),PROPER(Y3195))</f>
        <v>Towing &amp; Roadside</v>
      </c>
      <c r="AU3195" t="str">
        <f>IFERROR(IF(B3195=VLOOKUP(B3195,vlookup!$L$2:$L$10,1,0),"Yes","No"),"No")</f>
        <v>No</v>
      </c>
    </row>
    <row r="3196" spans="1:47" ht="14.45" customHeight="1" x14ac:dyDescent="0.25">
      <c r="A3196" t="s">
        <v>2325</v>
      </c>
      <c r="B3196" s="31" t="s">
        <v>2326</v>
      </c>
      <c r="C3196">
        <v>1</v>
      </c>
      <c r="D3196">
        <v>1</v>
      </c>
      <c r="E3196" t="s">
        <v>382</v>
      </c>
      <c r="F3196" t="s">
        <v>464</v>
      </c>
      <c r="G3196" t="s">
        <v>30</v>
      </c>
      <c r="H3196" t="s">
        <v>2327</v>
      </c>
      <c r="I3196">
        <v>123480</v>
      </c>
      <c r="J3196" s="19">
        <v>44616</v>
      </c>
      <c r="K3196" s="19">
        <v>44650</v>
      </c>
      <c r="L3196">
        <v>202203</v>
      </c>
      <c r="M3196" s="19">
        <v>44621</v>
      </c>
      <c r="N3196">
        <v>24616</v>
      </c>
      <c r="O3196" t="s">
        <v>1076</v>
      </c>
      <c r="P3196" t="s">
        <v>595</v>
      </c>
      <c r="Q3196" t="s">
        <v>378</v>
      </c>
      <c r="R3196">
        <v>53909394</v>
      </c>
      <c r="S3196" s="19">
        <v>45092</v>
      </c>
      <c r="T3196">
        <v>144000</v>
      </c>
      <c r="U3196" t="s">
        <v>357</v>
      </c>
      <c r="V3196" s="19">
        <v>45155</v>
      </c>
      <c r="W3196" t="s">
        <v>628</v>
      </c>
      <c r="X3196" t="s">
        <v>24</v>
      </c>
      <c r="Y3196" t="s">
        <v>629</v>
      </c>
      <c r="Z3196" t="s">
        <v>14</v>
      </c>
      <c r="AA3196" s="29">
        <v>-76.78</v>
      </c>
      <c r="AB3196">
        <v>0</v>
      </c>
      <c r="AC3196">
        <f t="shared" si="600"/>
        <v>2023</v>
      </c>
      <c r="AD3196">
        <f t="shared" si="601"/>
        <v>8</v>
      </c>
      <c r="AE3196">
        <f t="shared" si="602"/>
        <v>2022</v>
      </c>
      <c r="AF3196">
        <f t="shared" si="603"/>
        <v>2</v>
      </c>
      <c r="AG3196" t="str">
        <f>VLOOKUP(F3196,vlookup!$A$2:$E$660,2,0)</f>
        <v>Retained</v>
      </c>
      <c r="AH3196" t="str">
        <f>VLOOKUP(F3196,vlookup!$A$2:$E$660,3,0)</f>
        <v>Service Contract</v>
      </c>
      <c r="AI3196" t="str">
        <f>VLOOKUP(F3196,vlookup!$A$2:$E$660,4,0)</f>
        <v>Used Car Programs</v>
      </c>
      <c r="AJ3196" t="str">
        <f>VLOOKUP(F3196,vlookup!$A$2:$E$660,5,0)</f>
        <v>High Mileage</v>
      </c>
      <c r="AL3196">
        <f t="shared" si="604"/>
        <v>36</v>
      </c>
      <c r="AM3196">
        <f t="shared" si="605"/>
        <v>533</v>
      </c>
      <c r="AN3196">
        <f t="shared" si="606"/>
        <v>20520</v>
      </c>
      <c r="AO3196" t="str">
        <f t="shared" si="607"/>
        <v/>
      </c>
      <c r="AP3196" t="str">
        <f t="shared" si="608"/>
        <v/>
      </c>
      <c r="AQ3196" t="str">
        <f t="shared" si="609"/>
        <v/>
      </c>
      <c r="AR3196">
        <f t="shared" si="610"/>
        <v>-76.78</v>
      </c>
      <c r="AS3196" t="str">
        <f t="shared" si="611"/>
        <v>ZAGDG313722B22-1</v>
      </c>
      <c r="AT3196" t="str">
        <f>IFERROR(IF(VLOOKUP(Y3196,vlookup!$I$2:$J$9,1,0)=Y3196,VLOOKUP(Y3196,vlookup!$I$2:$J$9,2,0),PROPER(Y3196)),PROPER(Y3196))</f>
        <v>Towing &amp; Roadside</v>
      </c>
      <c r="AU3196" t="str">
        <f>IFERROR(IF(B3196=VLOOKUP(B3196,vlookup!$L$2:$L$10,1,0),"Yes","No"),"No")</f>
        <v>No</v>
      </c>
    </row>
    <row r="3197" spans="1:47" ht="14.45" customHeight="1" x14ac:dyDescent="0.25">
      <c r="A3197" t="s">
        <v>2328</v>
      </c>
      <c r="B3197" s="31" t="s">
        <v>3638</v>
      </c>
      <c r="C3197">
        <v>2</v>
      </c>
      <c r="D3197">
        <v>1</v>
      </c>
      <c r="E3197" t="s">
        <v>571</v>
      </c>
      <c r="F3197" t="s">
        <v>205</v>
      </c>
      <c r="G3197" t="s">
        <v>633</v>
      </c>
      <c r="H3197" t="s">
        <v>3767</v>
      </c>
      <c r="I3197">
        <v>124104</v>
      </c>
      <c r="J3197" s="19">
        <v>42978</v>
      </c>
      <c r="K3197" s="19">
        <v>43025</v>
      </c>
      <c r="L3197">
        <v>201710</v>
      </c>
      <c r="M3197" s="19">
        <v>43009</v>
      </c>
      <c r="N3197">
        <v>24616</v>
      </c>
      <c r="O3197" t="s">
        <v>1076</v>
      </c>
      <c r="P3197" t="s">
        <v>1116</v>
      </c>
      <c r="Q3197" t="s">
        <v>925</v>
      </c>
      <c r="R3197" t="s">
        <v>2329</v>
      </c>
      <c r="S3197" s="19">
        <v>43313</v>
      </c>
      <c r="T3197">
        <v>124104</v>
      </c>
      <c r="U3197" t="s">
        <v>357</v>
      </c>
      <c r="V3197" s="19">
        <v>43370</v>
      </c>
      <c r="W3197" t="s">
        <v>628</v>
      </c>
      <c r="X3197" t="s">
        <v>24</v>
      </c>
      <c r="Y3197" t="s">
        <v>629</v>
      </c>
      <c r="Z3197" t="s">
        <v>14</v>
      </c>
      <c r="AA3197" s="29">
        <v>-150</v>
      </c>
      <c r="AB3197">
        <v>0</v>
      </c>
      <c r="AC3197">
        <f t="shared" si="600"/>
        <v>2018</v>
      </c>
      <c r="AD3197">
        <f t="shared" si="601"/>
        <v>9</v>
      </c>
      <c r="AE3197">
        <f t="shared" si="602"/>
        <v>2017</v>
      </c>
      <c r="AF3197">
        <f t="shared" si="603"/>
        <v>8</v>
      </c>
      <c r="AG3197" t="str">
        <f>VLOOKUP(F3197,vlookup!$A$2:$E$660,2,0)</f>
        <v>Retained</v>
      </c>
      <c r="AH3197" t="str">
        <f>VLOOKUP(F3197,vlookup!$A$2:$E$660,3,0)</f>
        <v>Service Contract</v>
      </c>
      <c r="AI3197" t="str">
        <f>VLOOKUP(F3197,vlookup!$A$2:$E$660,4,0)</f>
        <v>Used Car Programs</v>
      </c>
      <c r="AJ3197" t="str">
        <f>VLOOKUP(F3197,vlookup!$A$2:$E$660,5,0)</f>
        <v>High Mileage</v>
      </c>
      <c r="AL3197">
        <f t="shared" si="604"/>
        <v>47</v>
      </c>
      <c r="AM3197">
        <f t="shared" si="605"/>
        <v>387</v>
      </c>
      <c r="AN3197" t="str">
        <f t="shared" si="606"/>
        <v/>
      </c>
      <c r="AO3197" t="str">
        <f t="shared" si="607"/>
        <v/>
      </c>
      <c r="AP3197" t="str">
        <f t="shared" si="608"/>
        <v/>
      </c>
      <c r="AQ3197" t="str">
        <f t="shared" si="609"/>
        <v/>
      </c>
      <c r="AR3197">
        <f t="shared" si="610"/>
        <v>-150</v>
      </c>
      <c r="AS3197" t="str">
        <f t="shared" si="611"/>
        <v>102252435-2</v>
      </c>
      <c r="AT3197" t="str">
        <f>IFERROR(IF(VLOOKUP(Y3197,vlookup!$I$2:$J$9,1,0)=Y3197,VLOOKUP(Y3197,vlookup!$I$2:$J$9,2,0),PROPER(Y3197)),PROPER(Y3197))</f>
        <v>Towing &amp; Roadside</v>
      </c>
      <c r="AU3197" t="str">
        <f>IFERROR(IF(B3197=VLOOKUP(B3197,vlookup!$L$2:$L$10,1,0),"Yes","No"),"No")</f>
        <v>No</v>
      </c>
    </row>
    <row r="3198" spans="1:47" ht="14.45" customHeight="1" x14ac:dyDescent="0.25">
      <c r="A3198" t="s">
        <v>2328</v>
      </c>
      <c r="B3198" s="31" t="s">
        <v>3638</v>
      </c>
      <c r="C3198">
        <v>3</v>
      </c>
      <c r="D3198">
        <v>1</v>
      </c>
      <c r="E3198" t="s">
        <v>571</v>
      </c>
      <c r="F3198" t="s">
        <v>205</v>
      </c>
      <c r="G3198" t="s">
        <v>633</v>
      </c>
      <c r="H3198" t="s">
        <v>3767</v>
      </c>
      <c r="I3198">
        <v>124104</v>
      </c>
      <c r="J3198" s="19">
        <v>42978</v>
      </c>
      <c r="K3198" s="19">
        <v>43025</v>
      </c>
      <c r="L3198">
        <v>201710</v>
      </c>
      <c r="M3198" s="19">
        <v>43009</v>
      </c>
      <c r="N3198">
        <v>24616</v>
      </c>
      <c r="O3198" t="s">
        <v>1076</v>
      </c>
      <c r="P3198" t="s">
        <v>1116</v>
      </c>
      <c r="Q3198" t="s">
        <v>925</v>
      </c>
      <c r="R3198" t="s">
        <v>2330</v>
      </c>
      <c r="S3198" s="19">
        <v>43379</v>
      </c>
      <c r="T3198">
        <v>124104</v>
      </c>
      <c r="U3198" t="s">
        <v>357</v>
      </c>
      <c r="V3198" s="19">
        <v>43432</v>
      </c>
      <c r="W3198" t="s">
        <v>628</v>
      </c>
      <c r="X3198" t="s">
        <v>24</v>
      </c>
      <c r="Y3198" t="s">
        <v>629</v>
      </c>
      <c r="Z3198" t="s">
        <v>14</v>
      </c>
      <c r="AA3198" s="29">
        <v>-170</v>
      </c>
      <c r="AB3198">
        <v>0</v>
      </c>
      <c r="AC3198">
        <f t="shared" si="600"/>
        <v>2018</v>
      </c>
      <c r="AD3198">
        <f t="shared" si="601"/>
        <v>11</v>
      </c>
      <c r="AE3198">
        <f t="shared" si="602"/>
        <v>2017</v>
      </c>
      <c r="AF3198">
        <f t="shared" si="603"/>
        <v>8</v>
      </c>
      <c r="AG3198" t="str">
        <f>VLOOKUP(F3198,vlookup!$A$2:$E$660,2,0)</f>
        <v>Retained</v>
      </c>
      <c r="AH3198" t="str">
        <f>VLOOKUP(F3198,vlookup!$A$2:$E$660,3,0)</f>
        <v>Service Contract</v>
      </c>
      <c r="AI3198" t="str">
        <f>VLOOKUP(F3198,vlookup!$A$2:$E$660,4,0)</f>
        <v>Used Car Programs</v>
      </c>
      <c r="AJ3198" t="str">
        <f>VLOOKUP(F3198,vlookup!$A$2:$E$660,5,0)</f>
        <v>High Mileage</v>
      </c>
      <c r="AL3198">
        <f t="shared" si="604"/>
        <v>47</v>
      </c>
      <c r="AM3198">
        <f t="shared" si="605"/>
        <v>448</v>
      </c>
      <c r="AN3198" t="str">
        <f t="shared" si="606"/>
        <v/>
      </c>
      <c r="AO3198" t="str">
        <f t="shared" si="607"/>
        <v/>
      </c>
      <c r="AP3198" t="str">
        <f t="shared" si="608"/>
        <v/>
      </c>
      <c r="AQ3198" t="str">
        <f t="shared" si="609"/>
        <v/>
      </c>
      <c r="AR3198">
        <f t="shared" si="610"/>
        <v>-170</v>
      </c>
      <c r="AS3198" t="str">
        <f t="shared" si="611"/>
        <v>102252435-3</v>
      </c>
      <c r="AT3198" t="str">
        <f>IFERROR(IF(VLOOKUP(Y3198,vlookup!$I$2:$J$9,1,0)=Y3198,VLOOKUP(Y3198,vlookup!$I$2:$J$9,2,0),PROPER(Y3198)),PROPER(Y3198))</f>
        <v>Towing &amp; Roadside</v>
      </c>
      <c r="AU3198" t="str">
        <f>IFERROR(IF(B3198=VLOOKUP(B3198,vlookup!$L$2:$L$10,1,0),"Yes","No"),"No")</f>
        <v>No</v>
      </c>
    </row>
    <row r="3199" spans="1:47" ht="14.45" customHeight="1" x14ac:dyDescent="0.25">
      <c r="A3199" t="s">
        <v>2331</v>
      </c>
      <c r="B3199" s="31" t="s">
        <v>2332</v>
      </c>
      <c r="C3199">
        <v>3</v>
      </c>
      <c r="D3199">
        <v>1</v>
      </c>
      <c r="E3199" t="s">
        <v>382</v>
      </c>
      <c r="F3199" t="s">
        <v>60</v>
      </c>
      <c r="G3199" t="s">
        <v>633</v>
      </c>
      <c r="H3199" t="s">
        <v>3742</v>
      </c>
      <c r="I3199">
        <v>152773</v>
      </c>
      <c r="J3199" s="19">
        <v>41217</v>
      </c>
      <c r="K3199" s="19">
        <v>41240</v>
      </c>
      <c r="L3199">
        <v>201211</v>
      </c>
      <c r="M3199" s="19">
        <v>41214</v>
      </c>
      <c r="N3199">
        <v>24616</v>
      </c>
      <c r="O3199" t="s">
        <v>1076</v>
      </c>
      <c r="P3199" t="s">
        <v>1116</v>
      </c>
      <c r="Q3199" t="s">
        <v>925</v>
      </c>
      <c r="R3199" t="s">
        <v>2333</v>
      </c>
      <c r="S3199" s="19">
        <v>41493</v>
      </c>
      <c r="T3199">
        <v>152773</v>
      </c>
      <c r="U3199" t="s">
        <v>357</v>
      </c>
      <c r="V3199" s="19">
        <v>41578</v>
      </c>
      <c r="W3199" t="s">
        <v>628</v>
      </c>
      <c r="X3199" t="s">
        <v>24</v>
      </c>
      <c r="Y3199" t="s">
        <v>629</v>
      </c>
      <c r="Z3199" t="s">
        <v>14</v>
      </c>
      <c r="AA3199" s="29">
        <v>-116.65</v>
      </c>
      <c r="AB3199">
        <v>0</v>
      </c>
      <c r="AC3199">
        <f t="shared" si="600"/>
        <v>2013</v>
      </c>
      <c r="AD3199">
        <f t="shared" si="601"/>
        <v>10</v>
      </c>
      <c r="AE3199">
        <f t="shared" si="602"/>
        <v>2012</v>
      </c>
      <c r="AF3199">
        <f t="shared" si="603"/>
        <v>11</v>
      </c>
      <c r="AG3199" t="str">
        <f>VLOOKUP(F3199,vlookup!$A$2:$E$660,2,0)</f>
        <v>Retained</v>
      </c>
      <c r="AH3199" t="str">
        <f>VLOOKUP(F3199,vlookup!$A$2:$E$660,3,0)</f>
        <v>Service Contract</v>
      </c>
      <c r="AI3199" t="str">
        <f>VLOOKUP(F3199,vlookup!$A$2:$E$660,4,0)</f>
        <v>Used Car Programs</v>
      </c>
      <c r="AJ3199" t="str">
        <f>VLOOKUP(F3199,vlookup!$A$2:$E$660,5,0)</f>
        <v>High Mileage</v>
      </c>
      <c r="AL3199">
        <f t="shared" si="604"/>
        <v>23</v>
      </c>
      <c r="AM3199">
        <f t="shared" si="605"/>
        <v>357</v>
      </c>
      <c r="AN3199" t="str">
        <f t="shared" si="606"/>
        <v/>
      </c>
      <c r="AO3199" t="str">
        <f t="shared" si="607"/>
        <v/>
      </c>
      <c r="AP3199" t="str">
        <f t="shared" si="608"/>
        <v/>
      </c>
      <c r="AQ3199" t="str">
        <f t="shared" si="609"/>
        <v/>
      </c>
      <c r="AR3199">
        <f t="shared" si="610"/>
        <v>-116.65</v>
      </c>
      <c r="AS3199" t="str">
        <f t="shared" si="611"/>
        <v>3G327610K2Y-3</v>
      </c>
      <c r="AT3199" t="str">
        <f>IFERROR(IF(VLOOKUP(Y3199,vlookup!$I$2:$J$9,1,0)=Y3199,VLOOKUP(Y3199,vlookup!$I$2:$J$9,2,0),PROPER(Y3199)),PROPER(Y3199))</f>
        <v>Towing &amp; Roadside</v>
      </c>
      <c r="AU3199" t="str">
        <f>IFERROR(IF(B3199=VLOOKUP(B3199,vlookup!$L$2:$L$10,1,0),"Yes","No"),"No")</f>
        <v>No</v>
      </c>
    </row>
    <row r="3200" spans="1:47" ht="14.45" customHeight="1" x14ac:dyDescent="0.25">
      <c r="A3200" t="s">
        <v>2334</v>
      </c>
      <c r="B3200" s="31" t="s">
        <v>2335</v>
      </c>
      <c r="C3200">
        <v>1</v>
      </c>
      <c r="D3200">
        <v>2</v>
      </c>
      <c r="E3200" t="s">
        <v>382</v>
      </c>
      <c r="F3200" t="s">
        <v>464</v>
      </c>
      <c r="G3200" t="s">
        <v>920</v>
      </c>
      <c r="H3200" t="s">
        <v>944</v>
      </c>
      <c r="I3200">
        <v>38901</v>
      </c>
      <c r="J3200" s="19">
        <v>43807</v>
      </c>
      <c r="K3200" s="19">
        <v>43839</v>
      </c>
      <c r="L3200">
        <v>202001</v>
      </c>
      <c r="M3200" s="19">
        <v>43831</v>
      </c>
      <c r="N3200">
        <v>24617</v>
      </c>
      <c r="O3200" t="s">
        <v>1070</v>
      </c>
      <c r="P3200" t="s">
        <v>595</v>
      </c>
      <c r="Q3200" t="s">
        <v>378</v>
      </c>
      <c r="R3200">
        <v>503748212</v>
      </c>
      <c r="S3200" s="19">
        <v>44116</v>
      </c>
      <c r="T3200">
        <v>38901</v>
      </c>
      <c r="U3200" t="s">
        <v>356</v>
      </c>
      <c r="V3200" s="19">
        <v>44225</v>
      </c>
      <c r="W3200" t="s">
        <v>628</v>
      </c>
      <c r="X3200" t="s">
        <v>24</v>
      </c>
      <c r="Y3200" t="s">
        <v>629</v>
      </c>
      <c r="Z3200" t="s">
        <v>14</v>
      </c>
      <c r="AA3200" s="29">
        <v>-55.15</v>
      </c>
      <c r="AB3200">
        <v>0</v>
      </c>
      <c r="AC3200">
        <f t="shared" si="600"/>
        <v>2021</v>
      </c>
      <c r="AD3200">
        <f t="shared" si="601"/>
        <v>1</v>
      </c>
      <c r="AE3200">
        <f t="shared" si="602"/>
        <v>2019</v>
      </c>
      <c r="AF3200">
        <f t="shared" si="603"/>
        <v>12</v>
      </c>
      <c r="AG3200" t="str">
        <f>VLOOKUP(F3200,vlookup!$A$2:$E$660,2,0)</f>
        <v>Retained</v>
      </c>
      <c r="AH3200" t="str">
        <f>VLOOKUP(F3200,vlookup!$A$2:$E$660,3,0)</f>
        <v>Service Contract</v>
      </c>
      <c r="AI3200" t="str">
        <f>VLOOKUP(F3200,vlookup!$A$2:$E$660,4,0)</f>
        <v>Used Car Programs</v>
      </c>
      <c r="AJ3200" t="str">
        <f>VLOOKUP(F3200,vlookup!$A$2:$E$660,5,0)</f>
        <v>High Mileage</v>
      </c>
      <c r="AL3200">
        <f t="shared" si="604"/>
        <v>31</v>
      </c>
      <c r="AM3200">
        <f t="shared" si="605"/>
        <v>411</v>
      </c>
      <c r="AN3200" t="str">
        <f t="shared" si="606"/>
        <v/>
      </c>
      <c r="AO3200" t="str">
        <f t="shared" si="607"/>
        <v/>
      </c>
      <c r="AP3200" t="str">
        <f t="shared" si="608"/>
        <v/>
      </c>
      <c r="AQ3200" t="str">
        <f t="shared" si="609"/>
        <v/>
      </c>
      <c r="AR3200">
        <f t="shared" si="610"/>
        <v>-55.15</v>
      </c>
      <c r="AS3200" t="str">
        <f t="shared" si="611"/>
        <v>FY260624L9-1</v>
      </c>
      <c r="AT3200" t="str">
        <f>IFERROR(IF(VLOOKUP(Y3200,vlookup!$I$2:$J$9,1,0)=Y3200,VLOOKUP(Y3200,vlookup!$I$2:$J$9,2,0),PROPER(Y3200)),PROPER(Y3200))</f>
        <v>Towing &amp; Roadside</v>
      </c>
      <c r="AU3200" t="str">
        <f>IFERROR(IF(B3200=VLOOKUP(B3200,vlookup!$L$2:$L$10,1,0),"Yes","No"),"No")</f>
        <v>No</v>
      </c>
    </row>
    <row r="3201" spans="1:47" ht="14.45" customHeight="1" x14ac:dyDescent="0.25">
      <c r="A3201" t="s">
        <v>2336</v>
      </c>
      <c r="B3201" s="31" t="s">
        <v>2337</v>
      </c>
      <c r="C3201">
        <v>1</v>
      </c>
      <c r="D3201">
        <v>2</v>
      </c>
      <c r="E3201" t="s">
        <v>382</v>
      </c>
      <c r="F3201" t="s">
        <v>464</v>
      </c>
      <c r="G3201" t="s">
        <v>937</v>
      </c>
      <c r="H3201" t="s">
        <v>1096</v>
      </c>
      <c r="I3201">
        <v>29476</v>
      </c>
      <c r="J3201" s="19">
        <v>43299</v>
      </c>
      <c r="K3201" s="19">
        <v>43340</v>
      </c>
      <c r="L3201">
        <v>201808</v>
      </c>
      <c r="M3201" s="19">
        <v>43313</v>
      </c>
      <c r="N3201">
        <v>24616</v>
      </c>
      <c r="O3201" t="s">
        <v>1076</v>
      </c>
      <c r="P3201" t="s">
        <v>595</v>
      </c>
      <c r="Q3201" t="s">
        <v>378</v>
      </c>
      <c r="R3201">
        <v>186641698</v>
      </c>
      <c r="S3201" s="19">
        <v>43794</v>
      </c>
      <c r="T3201">
        <v>41000</v>
      </c>
      <c r="U3201" t="s">
        <v>356</v>
      </c>
      <c r="V3201" s="19">
        <v>43854</v>
      </c>
      <c r="W3201" t="s">
        <v>628</v>
      </c>
      <c r="X3201" t="s">
        <v>24</v>
      </c>
      <c r="Y3201" t="s">
        <v>629</v>
      </c>
      <c r="Z3201" t="s">
        <v>14</v>
      </c>
      <c r="AA3201" s="29">
        <v>-43.96</v>
      </c>
      <c r="AB3201">
        <v>0</v>
      </c>
      <c r="AC3201">
        <f t="shared" si="600"/>
        <v>2020</v>
      </c>
      <c r="AD3201">
        <f t="shared" si="601"/>
        <v>1</v>
      </c>
      <c r="AE3201">
        <f t="shared" si="602"/>
        <v>2018</v>
      </c>
      <c r="AF3201">
        <f t="shared" si="603"/>
        <v>7</v>
      </c>
      <c r="AG3201" t="str">
        <f>VLOOKUP(F3201,vlookup!$A$2:$E$660,2,0)</f>
        <v>Retained</v>
      </c>
      <c r="AH3201" t="str">
        <f>VLOOKUP(F3201,vlookup!$A$2:$E$660,3,0)</f>
        <v>Service Contract</v>
      </c>
      <c r="AI3201" t="str">
        <f>VLOOKUP(F3201,vlookup!$A$2:$E$660,4,0)</f>
        <v>Used Car Programs</v>
      </c>
      <c r="AJ3201" t="str">
        <f>VLOOKUP(F3201,vlookup!$A$2:$E$660,5,0)</f>
        <v>High Mileage</v>
      </c>
      <c r="AL3201">
        <f t="shared" si="604"/>
        <v>40</v>
      </c>
      <c r="AM3201">
        <f t="shared" si="605"/>
        <v>546</v>
      </c>
      <c r="AN3201">
        <f t="shared" si="606"/>
        <v>11524</v>
      </c>
      <c r="AO3201" t="str">
        <f t="shared" si="607"/>
        <v/>
      </c>
      <c r="AP3201" t="str">
        <f t="shared" si="608"/>
        <v/>
      </c>
      <c r="AQ3201" t="str">
        <f t="shared" si="609"/>
        <v/>
      </c>
      <c r="AR3201">
        <f t="shared" si="610"/>
        <v>-43.96</v>
      </c>
      <c r="AS3201" t="str">
        <f t="shared" si="611"/>
        <v>EM436651G8-1</v>
      </c>
      <c r="AT3201" t="str">
        <f>IFERROR(IF(VLOOKUP(Y3201,vlookup!$I$2:$J$9,1,0)=Y3201,VLOOKUP(Y3201,vlookup!$I$2:$J$9,2,0),PROPER(Y3201)),PROPER(Y3201))</f>
        <v>Towing &amp; Roadside</v>
      </c>
      <c r="AU3201" t="str">
        <f>IFERROR(IF(B3201=VLOOKUP(B3201,vlookup!$L$2:$L$10,1,0),"Yes","No"),"No")</f>
        <v>No</v>
      </c>
    </row>
    <row r="3202" spans="1:47" ht="14.45" customHeight="1" x14ac:dyDescent="0.25">
      <c r="A3202" t="s">
        <v>2338</v>
      </c>
      <c r="B3202" s="31" t="s">
        <v>2339</v>
      </c>
      <c r="C3202">
        <v>1</v>
      </c>
      <c r="D3202">
        <v>1</v>
      </c>
      <c r="E3202" t="s">
        <v>382</v>
      </c>
      <c r="F3202" t="s">
        <v>205</v>
      </c>
      <c r="G3202" t="s">
        <v>937</v>
      </c>
      <c r="H3202" t="s">
        <v>2340</v>
      </c>
      <c r="I3202">
        <v>106410</v>
      </c>
      <c r="J3202" s="19">
        <v>41820</v>
      </c>
      <c r="K3202" s="19">
        <v>41838</v>
      </c>
      <c r="L3202">
        <v>201407</v>
      </c>
      <c r="M3202" s="19">
        <v>41821</v>
      </c>
      <c r="N3202">
        <v>24616</v>
      </c>
      <c r="O3202" t="s">
        <v>1076</v>
      </c>
      <c r="P3202" t="s">
        <v>1116</v>
      </c>
      <c r="Q3202" t="s">
        <v>925</v>
      </c>
      <c r="R3202" t="s">
        <v>2341</v>
      </c>
      <c r="S3202" s="19">
        <v>41878</v>
      </c>
      <c r="T3202">
        <v>106410</v>
      </c>
      <c r="U3202" t="s">
        <v>357</v>
      </c>
      <c r="V3202" s="19">
        <v>41926</v>
      </c>
      <c r="W3202" t="s">
        <v>628</v>
      </c>
      <c r="X3202" t="s">
        <v>24</v>
      </c>
      <c r="Y3202" t="s">
        <v>629</v>
      </c>
      <c r="Z3202" t="s">
        <v>14</v>
      </c>
      <c r="AA3202" s="29">
        <v>-11</v>
      </c>
      <c r="AB3202">
        <v>0</v>
      </c>
      <c r="AC3202">
        <f t="shared" si="600"/>
        <v>2014</v>
      </c>
      <c r="AD3202">
        <f t="shared" si="601"/>
        <v>10</v>
      </c>
      <c r="AE3202">
        <f t="shared" si="602"/>
        <v>2014</v>
      </c>
      <c r="AF3202">
        <f t="shared" si="603"/>
        <v>6</v>
      </c>
      <c r="AG3202" t="str">
        <f>VLOOKUP(F3202,vlookup!$A$2:$E$660,2,0)</f>
        <v>Retained</v>
      </c>
      <c r="AH3202" t="str">
        <f>VLOOKUP(F3202,vlookup!$A$2:$E$660,3,0)</f>
        <v>Service Contract</v>
      </c>
      <c r="AI3202" t="str">
        <f>VLOOKUP(F3202,vlookup!$A$2:$E$660,4,0)</f>
        <v>Used Car Programs</v>
      </c>
      <c r="AJ3202" t="str">
        <f>VLOOKUP(F3202,vlookup!$A$2:$E$660,5,0)</f>
        <v>High Mileage</v>
      </c>
      <c r="AL3202">
        <f t="shared" si="604"/>
        <v>18</v>
      </c>
      <c r="AM3202">
        <f t="shared" si="605"/>
        <v>104</v>
      </c>
      <c r="AN3202" t="str">
        <f t="shared" si="606"/>
        <v/>
      </c>
      <c r="AO3202" t="str">
        <f t="shared" si="607"/>
        <v/>
      </c>
      <c r="AP3202" t="str">
        <f t="shared" si="608"/>
        <v/>
      </c>
      <c r="AQ3202" t="str">
        <f t="shared" si="609"/>
        <v/>
      </c>
      <c r="AR3202">
        <f t="shared" si="610"/>
        <v>-11</v>
      </c>
      <c r="AS3202" t="str">
        <f t="shared" si="611"/>
        <v>8M113316F4-1</v>
      </c>
      <c r="AT3202" t="str">
        <f>IFERROR(IF(VLOOKUP(Y3202,vlookup!$I$2:$J$9,1,0)=Y3202,VLOOKUP(Y3202,vlookup!$I$2:$J$9,2,0),PROPER(Y3202)),PROPER(Y3202))</f>
        <v>Towing &amp; Roadside</v>
      </c>
      <c r="AU3202" t="str">
        <f>IFERROR(IF(B3202=VLOOKUP(B3202,vlookup!$L$2:$L$10,1,0),"Yes","No"),"No")</f>
        <v>No</v>
      </c>
    </row>
    <row r="3203" spans="1:47" ht="14.45" customHeight="1" x14ac:dyDescent="0.25">
      <c r="A3203" t="s">
        <v>2342</v>
      </c>
      <c r="B3203" s="31" t="s">
        <v>2343</v>
      </c>
      <c r="C3203">
        <v>1</v>
      </c>
      <c r="D3203">
        <v>1</v>
      </c>
      <c r="E3203" t="s">
        <v>382</v>
      </c>
      <c r="F3203" t="s">
        <v>464</v>
      </c>
      <c r="G3203" t="s">
        <v>937</v>
      </c>
      <c r="H3203" t="s">
        <v>1096</v>
      </c>
      <c r="I3203">
        <v>154481</v>
      </c>
      <c r="J3203" s="19">
        <v>43142</v>
      </c>
      <c r="K3203" s="19">
        <v>43185</v>
      </c>
      <c r="L3203">
        <v>201803</v>
      </c>
      <c r="M3203" s="19">
        <v>43160</v>
      </c>
      <c r="N3203">
        <v>24616</v>
      </c>
      <c r="O3203" t="s">
        <v>1076</v>
      </c>
      <c r="P3203" t="s">
        <v>1116</v>
      </c>
      <c r="Q3203" t="s">
        <v>925</v>
      </c>
      <c r="R3203" t="s">
        <v>3794</v>
      </c>
      <c r="S3203" s="19">
        <v>43347</v>
      </c>
      <c r="T3203">
        <v>154481</v>
      </c>
      <c r="U3203" t="s">
        <v>357</v>
      </c>
      <c r="V3203" s="19">
        <v>43404</v>
      </c>
      <c r="W3203" t="s">
        <v>628</v>
      </c>
      <c r="X3203" t="s">
        <v>24</v>
      </c>
      <c r="Y3203" t="s">
        <v>629</v>
      </c>
      <c r="Z3203" t="s">
        <v>14</v>
      </c>
      <c r="AA3203" s="29">
        <v>-60.34</v>
      </c>
      <c r="AB3203">
        <v>0</v>
      </c>
      <c r="AC3203">
        <f t="shared" ref="AC3203:AC3266" si="612">YEAR(V3203)</f>
        <v>2018</v>
      </c>
      <c r="AD3203">
        <f t="shared" ref="AD3203:AD3266" si="613">MONTH(V3203)</f>
        <v>10</v>
      </c>
      <c r="AE3203">
        <f t="shared" ref="AE3203:AE3266" si="614">YEAR(J3203)</f>
        <v>2018</v>
      </c>
      <c r="AF3203">
        <f t="shared" ref="AF3203:AF3266" si="615">MONTH(J3203)</f>
        <v>2</v>
      </c>
      <c r="AG3203" t="str">
        <f>VLOOKUP(F3203,vlookup!$A$2:$E$660,2,0)</f>
        <v>Retained</v>
      </c>
      <c r="AH3203" t="str">
        <f>VLOOKUP(F3203,vlookup!$A$2:$E$660,3,0)</f>
        <v>Service Contract</v>
      </c>
      <c r="AI3203" t="str">
        <f>VLOOKUP(F3203,vlookup!$A$2:$E$660,4,0)</f>
        <v>Used Car Programs</v>
      </c>
      <c r="AJ3203" t="str">
        <f>VLOOKUP(F3203,vlookup!$A$2:$E$660,5,0)</f>
        <v>High Mileage</v>
      </c>
      <c r="AL3203">
        <f t="shared" ref="AL3203:AL3266" si="616">DAYS360(J3203,K3203)</f>
        <v>45</v>
      </c>
      <c r="AM3203">
        <f t="shared" ref="AM3203:AM3266" si="617">DAYS360(J3203,V3203)</f>
        <v>260</v>
      </c>
      <c r="AN3203" t="str">
        <f t="shared" ref="AN3203:AN3266" si="618">IF(T3203-I3203&lt;1,"",T3203-I3203)</f>
        <v/>
      </c>
      <c r="AO3203" t="str">
        <f t="shared" ref="AO3203:AO3266" si="619">IF(AM3203&lt;31,AA3203,"")</f>
        <v/>
      </c>
      <c r="AP3203" t="str">
        <f t="shared" ref="AP3203:AP3266" si="620">IF(AND(AM3203&gt;30,AM3203&lt;61),AA3203,"")</f>
        <v/>
      </c>
      <c r="AQ3203" t="str">
        <f t="shared" ref="AQ3203:AQ3266" si="621">IF(AND(AM3203&gt;60,AM3203&lt;91),AA3203,"")</f>
        <v/>
      </c>
      <c r="AR3203">
        <f t="shared" ref="AR3203:AR3266" si="622">IF(AM3203&gt;90,AA3203,"")</f>
        <v>-60.34</v>
      </c>
      <c r="AS3203" t="str">
        <f t="shared" ref="AS3203:AS3266" si="623">CONCATENATE(B3203,"-",C3203)</f>
        <v>6M671694B8-1</v>
      </c>
      <c r="AT3203" t="str">
        <f>IFERROR(IF(VLOOKUP(Y3203,vlookup!$I$2:$J$9,1,0)=Y3203,VLOOKUP(Y3203,vlookup!$I$2:$J$9,2,0),PROPER(Y3203)),PROPER(Y3203))</f>
        <v>Towing &amp; Roadside</v>
      </c>
      <c r="AU3203" t="str">
        <f>IFERROR(IF(B3203=VLOOKUP(B3203,vlookup!$L$2:$L$10,1,0),"Yes","No"),"No")</f>
        <v>No</v>
      </c>
    </row>
    <row r="3204" spans="1:47" ht="14.45" customHeight="1" x14ac:dyDescent="0.25">
      <c r="A3204" t="s">
        <v>2342</v>
      </c>
      <c r="B3204" s="31" t="s">
        <v>2343</v>
      </c>
      <c r="C3204">
        <v>2</v>
      </c>
      <c r="D3204">
        <v>1</v>
      </c>
      <c r="E3204" t="s">
        <v>382</v>
      </c>
      <c r="F3204" t="s">
        <v>464</v>
      </c>
      <c r="G3204" t="s">
        <v>937</v>
      </c>
      <c r="H3204" t="s">
        <v>1096</v>
      </c>
      <c r="I3204">
        <v>154481</v>
      </c>
      <c r="J3204" s="19">
        <v>43142</v>
      </c>
      <c r="K3204" s="19">
        <v>43185</v>
      </c>
      <c r="L3204">
        <v>201803</v>
      </c>
      <c r="M3204" s="19">
        <v>43160</v>
      </c>
      <c r="N3204">
        <v>24616</v>
      </c>
      <c r="O3204" t="s">
        <v>1076</v>
      </c>
      <c r="P3204" t="s">
        <v>1116</v>
      </c>
      <c r="Q3204" t="s">
        <v>925</v>
      </c>
      <c r="R3204" t="s">
        <v>3795</v>
      </c>
      <c r="S3204" s="19">
        <v>43369</v>
      </c>
      <c r="T3204">
        <v>154481</v>
      </c>
      <c r="U3204" t="s">
        <v>357</v>
      </c>
      <c r="V3204" s="19">
        <v>43404</v>
      </c>
      <c r="W3204" t="s">
        <v>628</v>
      </c>
      <c r="X3204" t="s">
        <v>24</v>
      </c>
      <c r="Y3204" t="s">
        <v>629</v>
      </c>
      <c r="Z3204" t="s">
        <v>14</v>
      </c>
      <c r="AA3204" s="29">
        <v>-60.34</v>
      </c>
      <c r="AB3204">
        <v>0</v>
      </c>
      <c r="AC3204">
        <f t="shared" si="612"/>
        <v>2018</v>
      </c>
      <c r="AD3204">
        <f t="shared" si="613"/>
        <v>10</v>
      </c>
      <c r="AE3204">
        <f t="shared" si="614"/>
        <v>2018</v>
      </c>
      <c r="AF3204">
        <f t="shared" si="615"/>
        <v>2</v>
      </c>
      <c r="AG3204" t="str">
        <f>VLOOKUP(F3204,vlookup!$A$2:$E$660,2,0)</f>
        <v>Retained</v>
      </c>
      <c r="AH3204" t="str">
        <f>VLOOKUP(F3204,vlookup!$A$2:$E$660,3,0)</f>
        <v>Service Contract</v>
      </c>
      <c r="AI3204" t="str">
        <f>VLOOKUP(F3204,vlookup!$A$2:$E$660,4,0)</f>
        <v>Used Car Programs</v>
      </c>
      <c r="AJ3204" t="str">
        <f>VLOOKUP(F3204,vlookup!$A$2:$E$660,5,0)</f>
        <v>High Mileage</v>
      </c>
      <c r="AL3204">
        <f t="shared" si="616"/>
        <v>45</v>
      </c>
      <c r="AM3204">
        <f t="shared" si="617"/>
        <v>260</v>
      </c>
      <c r="AN3204" t="str">
        <f t="shared" si="618"/>
        <v/>
      </c>
      <c r="AO3204" t="str">
        <f t="shared" si="619"/>
        <v/>
      </c>
      <c r="AP3204" t="str">
        <f t="shared" si="620"/>
        <v/>
      </c>
      <c r="AQ3204" t="str">
        <f t="shared" si="621"/>
        <v/>
      </c>
      <c r="AR3204">
        <f t="shared" si="622"/>
        <v>-60.34</v>
      </c>
      <c r="AS3204" t="str">
        <f t="shared" si="623"/>
        <v>6M671694B8-2</v>
      </c>
      <c r="AT3204" t="str">
        <f>IFERROR(IF(VLOOKUP(Y3204,vlookup!$I$2:$J$9,1,0)=Y3204,VLOOKUP(Y3204,vlookup!$I$2:$J$9,2,0),PROPER(Y3204)),PROPER(Y3204))</f>
        <v>Towing &amp; Roadside</v>
      </c>
      <c r="AU3204" t="str">
        <f>IFERROR(IF(B3204=VLOOKUP(B3204,vlookup!$L$2:$L$10,1,0),"Yes","No"),"No")</f>
        <v>No</v>
      </c>
    </row>
    <row r="3205" spans="1:47" ht="14.45" customHeight="1" x14ac:dyDescent="0.25">
      <c r="A3205" t="s">
        <v>2342</v>
      </c>
      <c r="B3205" s="31" t="s">
        <v>2343</v>
      </c>
      <c r="C3205">
        <v>3</v>
      </c>
      <c r="D3205">
        <v>1</v>
      </c>
      <c r="E3205" t="s">
        <v>382</v>
      </c>
      <c r="F3205" t="s">
        <v>464</v>
      </c>
      <c r="G3205" t="s">
        <v>937</v>
      </c>
      <c r="H3205" t="s">
        <v>1096</v>
      </c>
      <c r="I3205">
        <v>154481</v>
      </c>
      <c r="J3205" s="19">
        <v>43142</v>
      </c>
      <c r="K3205" s="19">
        <v>43185</v>
      </c>
      <c r="L3205">
        <v>201803</v>
      </c>
      <c r="M3205" s="19">
        <v>43160</v>
      </c>
      <c r="N3205">
        <v>24616</v>
      </c>
      <c r="O3205" t="s">
        <v>1076</v>
      </c>
      <c r="P3205" t="s">
        <v>3142</v>
      </c>
      <c r="Q3205" t="s">
        <v>924</v>
      </c>
      <c r="R3205">
        <v>31201</v>
      </c>
      <c r="S3205" s="19">
        <v>43403</v>
      </c>
      <c r="T3205">
        <v>171896</v>
      </c>
      <c r="U3205" t="s">
        <v>356</v>
      </c>
      <c r="V3205" s="19">
        <v>43417</v>
      </c>
      <c r="W3205" t="s">
        <v>628</v>
      </c>
      <c r="X3205" t="s">
        <v>24</v>
      </c>
      <c r="Y3205" t="s">
        <v>629</v>
      </c>
      <c r="Z3205" t="s">
        <v>14</v>
      </c>
      <c r="AA3205" s="29">
        <v>-71.34</v>
      </c>
      <c r="AB3205">
        <v>0</v>
      </c>
      <c r="AC3205">
        <f t="shared" si="612"/>
        <v>2018</v>
      </c>
      <c r="AD3205">
        <f t="shared" si="613"/>
        <v>11</v>
      </c>
      <c r="AE3205">
        <f t="shared" si="614"/>
        <v>2018</v>
      </c>
      <c r="AF3205">
        <f t="shared" si="615"/>
        <v>2</v>
      </c>
      <c r="AG3205" t="str">
        <f>VLOOKUP(F3205,vlookup!$A$2:$E$660,2,0)</f>
        <v>Retained</v>
      </c>
      <c r="AH3205" t="str">
        <f>VLOOKUP(F3205,vlookup!$A$2:$E$660,3,0)</f>
        <v>Service Contract</v>
      </c>
      <c r="AI3205" t="str">
        <f>VLOOKUP(F3205,vlookup!$A$2:$E$660,4,0)</f>
        <v>Used Car Programs</v>
      </c>
      <c r="AJ3205" t="str">
        <f>VLOOKUP(F3205,vlookup!$A$2:$E$660,5,0)</f>
        <v>High Mileage</v>
      </c>
      <c r="AL3205">
        <f t="shared" si="616"/>
        <v>45</v>
      </c>
      <c r="AM3205">
        <f t="shared" si="617"/>
        <v>272</v>
      </c>
      <c r="AN3205">
        <f t="shared" si="618"/>
        <v>17415</v>
      </c>
      <c r="AO3205" t="str">
        <f t="shared" si="619"/>
        <v/>
      </c>
      <c r="AP3205" t="str">
        <f t="shared" si="620"/>
        <v/>
      </c>
      <c r="AQ3205" t="str">
        <f t="shared" si="621"/>
        <v/>
      </c>
      <c r="AR3205">
        <f t="shared" si="622"/>
        <v>-71.34</v>
      </c>
      <c r="AS3205" t="str">
        <f t="shared" si="623"/>
        <v>6M671694B8-3</v>
      </c>
      <c r="AT3205" t="str">
        <f>IFERROR(IF(VLOOKUP(Y3205,vlookup!$I$2:$J$9,1,0)=Y3205,VLOOKUP(Y3205,vlookup!$I$2:$J$9,2,0),PROPER(Y3205)),PROPER(Y3205))</f>
        <v>Towing &amp; Roadside</v>
      </c>
      <c r="AU3205" t="str">
        <f>IFERROR(IF(B3205=VLOOKUP(B3205,vlookup!$L$2:$L$10,1,0),"Yes","No"),"No")</f>
        <v>No</v>
      </c>
    </row>
    <row r="3206" spans="1:47" ht="14.45" customHeight="1" x14ac:dyDescent="0.25">
      <c r="A3206" t="s">
        <v>2342</v>
      </c>
      <c r="B3206" s="31" t="s">
        <v>2343</v>
      </c>
      <c r="C3206">
        <v>4</v>
      </c>
      <c r="D3206">
        <v>1</v>
      </c>
      <c r="E3206" t="s">
        <v>382</v>
      </c>
      <c r="F3206" t="s">
        <v>464</v>
      </c>
      <c r="G3206" t="s">
        <v>937</v>
      </c>
      <c r="H3206" t="s">
        <v>1096</v>
      </c>
      <c r="I3206">
        <v>154481</v>
      </c>
      <c r="J3206" s="19">
        <v>43142</v>
      </c>
      <c r="K3206" s="19">
        <v>43185</v>
      </c>
      <c r="L3206">
        <v>201803</v>
      </c>
      <c r="M3206" s="19">
        <v>43160</v>
      </c>
      <c r="N3206">
        <v>24616</v>
      </c>
      <c r="O3206" t="s">
        <v>1076</v>
      </c>
      <c r="P3206" t="s">
        <v>1116</v>
      </c>
      <c r="Q3206" t="s">
        <v>925</v>
      </c>
      <c r="R3206" t="s">
        <v>2344</v>
      </c>
      <c r="S3206" s="19">
        <v>43403</v>
      </c>
      <c r="T3206">
        <v>154481</v>
      </c>
      <c r="U3206" t="s">
        <v>357</v>
      </c>
      <c r="V3206" s="19">
        <v>43432</v>
      </c>
      <c r="W3206" t="s">
        <v>628</v>
      </c>
      <c r="X3206" t="s">
        <v>24</v>
      </c>
      <c r="Y3206" t="s">
        <v>629</v>
      </c>
      <c r="Z3206" t="s">
        <v>14</v>
      </c>
      <c r="AA3206" s="29">
        <v>-109.4</v>
      </c>
      <c r="AB3206">
        <v>0</v>
      </c>
      <c r="AC3206">
        <f t="shared" si="612"/>
        <v>2018</v>
      </c>
      <c r="AD3206">
        <f t="shared" si="613"/>
        <v>11</v>
      </c>
      <c r="AE3206">
        <f t="shared" si="614"/>
        <v>2018</v>
      </c>
      <c r="AF3206">
        <f t="shared" si="615"/>
        <v>2</v>
      </c>
      <c r="AG3206" t="str">
        <f>VLOOKUP(F3206,vlookup!$A$2:$E$660,2,0)</f>
        <v>Retained</v>
      </c>
      <c r="AH3206" t="str">
        <f>VLOOKUP(F3206,vlookup!$A$2:$E$660,3,0)</f>
        <v>Service Contract</v>
      </c>
      <c r="AI3206" t="str">
        <f>VLOOKUP(F3206,vlookup!$A$2:$E$660,4,0)</f>
        <v>Used Car Programs</v>
      </c>
      <c r="AJ3206" t="str">
        <f>VLOOKUP(F3206,vlookup!$A$2:$E$660,5,0)</f>
        <v>High Mileage</v>
      </c>
      <c r="AL3206">
        <f t="shared" si="616"/>
        <v>45</v>
      </c>
      <c r="AM3206">
        <f t="shared" si="617"/>
        <v>287</v>
      </c>
      <c r="AN3206" t="str">
        <f t="shared" si="618"/>
        <v/>
      </c>
      <c r="AO3206" t="str">
        <f t="shared" si="619"/>
        <v/>
      </c>
      <c r="AP3206" t="str">
        <f t="shared" si="620"/>
        <v/>
      </c>
      <c r="AQ3206" t="str">
        <f t="shared" si="621"/>
        <v/>
      </c>
      <c r="AR3206">
        <f t="shared" si="622"/>
        <v>-109.4</v>
      </c>
      <c r="AS3206" t="str">
        <f t="shared" si="623"/>
        <v>6M671694B8-4</v>
      </c>
      <c r="AT3206" t="str">
        <f>IFERROR(IF(VLOOKUP(Y3206,vlookup!$I$2:$J$9,1,0)=Y3206,VLOOKUP(Y3206,vlookup!$I$2:$J$9,2,0),PROPER(Y3206)),PROPER(Y3206))</f>
        <v>Towing &amp; Roadside</v>
      </c>
      <c r="AU3206" t="str">
        <f>IFERROR(IF(B3206=VLOOKUP(B3206,vlookup!$L$2:$L$10,1,0),"Yes","No"),"No")</f>
        <v>No</v>
      </c>
    </row>
    <row r="3207" spans="1:47" ht="14.45" customHeight="1" x14ac:dyDescent="0.25">
      <c r="A3207" t="s">
        <v>2346</v>
      </c>
      <c r="B3207" s="31" t="s">
        <v>2347</v>
      </c>
      <c r="C3207">
        <v>2</v>
      </c>
      <c r="D3207">
        <v>1</v>
      </c>
      <c r="E3207" t="s">
        <v>382</v>
      </c>
      <c r="F3207" t="s">
        <v>238</v>
      </c>
      <c r="G3207" t="s">
        <v>937</v>
      </c>
      <c r="H3207" t="s">
        <v>1096</v>
      </c>
      <c r="I3207">
        <v>157714</v>
      </c>
      <c r="J3207" s="19">
        <v>42325</v>
      </c>
      <c r="K3207" s="19">
        <v>42361</v>
      </c>
      <c r="L3207">
        <v>201512</v>
      </c>
      <c r="M3207" s="19">
        <v>42339</v>
      </c>
      <c r="N3207">
        <v>24617</v>
      </c>
      <c r="O3207" t="s">
        <v>1070</v>
      </c>
      <c r="P3207" t="s">
        <v>1116</v>
      </c>
      <c r="Q3207" t="s">
        <v>925</v>
      </c>
      <c r="R3207" t="s">
        <v>2348</v>
      </c>
      <c r="S3207" s="19">
        <v>42381</v>
      </c>
      <c r="T3207">
        <v>157714</v>
      </c>
      <c r="U3207" t="s">
        <v>357</v>
      </c>
      <c r="V3207" s="19">
        <v>42450</v>
      </c>
      <c r="W3207" t="s">
        <v>628</v>
      </c>
      <c r="X3207" t="s">
        <v>24</v>
      </c>
      <c r="Y3207" t="s">
        <v>629</v>
      </c>
      <c r="Z3207" t="s">
        <v>14</v>
      </c>
      <c r="AA3207" s="29">
        <v>-38.5</v>
      </c>
      <c r="AB3207">
        <v>0</v>
      </c>
      <c r="AC3207">
        <f t="shared" si="612"/>
        <v>2016</v>
      </c>
      <c r="AD3207">
        <f t="shared" si="613"/>
        <v>3</v>
      </c>
      <c r="AE3207">
        <f t="shared" si="614"/>
        <v>2015</v>
      </c>
      <c r="AF3207">
        <f t="shared" si="615"/>
        <v>11</v>
      </c>
      <c r="AG3207" t="str">
        <f>VLOOKUP(F3207,vlookup!$A$2:$E$660,2,0)</f>
        <v>Retained</v>
      </c>
      <c r="AH3207" t="str">
        <f>VLOOKUP(F3207,vlookup!$A$2:$E$660,3,0)</f>
        <v>Service Contract</v>
      </c>
      <c r="AI3207" t="str">
        <f>VLOOKUP(F3207,vlookup!$A$2:$E$660,4,0)</f>
        <v>Used Car Programs</v>
      </c>
      <c r="AJ3207" t="str">
        <f>VLOOKUP(F3207,vlookup!$A$2:$E$660,5,0)</f>
        <v>High Mileage</v>
      </c>
      <c r="AL3207">
        <f t="shared" si="616"/>
        <v>36</v>
      </c>
      <c r="AM3207">
        <f t="shared" si="617"/>
        <v>124</v>
      </c>
      <c r="AN3207" t="str">
        <f t="shared" si="618"/>
        <v/>
      </c>
      <c r="AO3207" t="str">
        <f t="shared" si="619"/>
        <v/>
      </c>
      <c r="AP3207" t="str">
        <f t="shared" si="620"/>
        <v/>
      </c>
      <c r="AQ3207" t="str">
        <f t="shared" si="621"/>
        <v/>
      </c>
      <c r="AR3207">
        <f t="shared" si="622"/>
        <v>-38.5</v>
      </c>
      <c r="AS3207" t="str">
        <f t="shared" si="623"/>
        <v>3M135949K5Y-2</v>
      </c>
      <c r="AT3207" t="str">
        <f>IFERROR(IF(VLOOKUP(Y3207,vlookup!$I$2:$J$9,1,0)=Y3207,VLOOKUP(Y3207,vlookup!$I$2:$J$9,2,0),PROPER(Y3207)),PROPER(Y3207))</f>
        <v>Towing &amp; Roadside</v>
      </c>
      <c r="AU3207" t="str">
        <f>IFERROR(IF(B3207=VLOOKUP(B3207,vlookup!$L$2:$L$10,1,0),"Yes","No"),"No")</f>
        <v>No</v>
      </c>
    </row>
    <row r="3208" spans="1:47" ht="14.45" customHeight="1" x14ac:dyDescent="0.25">
      <c r="A3208" t="s">
        <v>2349</v>
      </c>
      <c r="B3208" s="31" t="s">
        <v>2350</v>
      </c>
      <c r="C3208">
        <v>3</v>
      </c>
      <c r="D3208">
        <v>1</v>
      </c>
      <c r="E3208" t="s">
        <v>382</v>
      </c>
      <c r="F3208" t="s">
        <v>60</v>
      </c>
      <c r="G3208" t="s">
        <v>937</v>
      </c>
      <c r="H3208" t="s">
        <v>1096</v>
      </c>
      <c r="I3208">
        <v>112006</v>
      </c>
      <c r="J3208" s="19">
        <v>41416</v>
      </c>
      <c r="K3208" s="19">
        <v>41445</v>
      </c>
      <c r="L3208">
        <v>201306</v>
      </c>
      <c r="M3208" s="19">
        <v>41426</v>
      </c>
      <c r="N3208">
        <v>24616</v>
      </c>
      <c r="O3208" t="s">
        <v>1076</v>
      </c>
      <c r="P3208" t="s">
        <v>1116</v>
      </c>
      <c r="Q3208" t="s">
        <v>925</v>
      </c>
      <c r="R3208" t="s">
        <v>2351</v>
      </c>
      <c r="S3208" s="19">
        <v>41462</v>
      </c>
      <c r="T3208">
        <v>112006</v>
      </c>
      <c r="U3208" t="s">
        <v>357</v>
      </c>
      <c r="V3208" s="19">
        <v>41541</v>
      </c>
      <c r="W3208" t="s">
        <v>628</v>
      </c>
      <c r="X3208" t="s">
        <v>24</v>
      </c>
      <c r="Y3208" t="s">
        <v>629</v>
      </c>
      <c r="Z3208" t="s">
        <v>14</v>
      </c>
      <c r="AA3208" s="29">
        <v>-102.96</v>
      </c>
      <c r="AB3208">
        <v>0</v>
      </c>
      <c r="AC3208">
        <f t="shared" si="612"/>
        <v>2013</v>
      </c>
      <c r="AD3208">
        <f t="shared" si="613"/>
        <v>9</v>
      </c>
      <c r="AE3208">
        <f t="shared" si="614"/>
        <v>2013</v>
      </c>
      <c r="AF3208">
        <f t="shared" si="615"/>
        <v>5</v>
      </c>
      <c r="AG3208" t="str">
        <f>VLOOKUP(F3208,vlookup!$A$2:$E$660,2,0)</f>
        <v>Retained</v>
      </c>
      <c r="AH3208" t="str">
        <f>VLOOKUP(F3208,vlookup!$A$2:$E$660,3,0)</f>
        <v>Service Contract</v>
      </c>
      <c r="AI3208" t="str">
        <f>VLOOKUP(F3208,vlookup!$A$2:$E$660,4,0)</f>
        <v>Used Car Programs</v>
      </c>
      <c r="AJ3208" t="str">
        <f>VLOOKUP(F3208,vlookup!$A$2:$E$660,5,0)</f>
        <v>High Mileage</v>
      </c>
      <c r="AL3208">
        <f t="shared" si="616"/>
        <v>28</v>
      </c>
      <c r="AM3208">
        <f t="shared" si="617"/>
        <v>122</v>
      </c>
      <c r="AN3208" t="str">
        <f t="shared" si="618"/>
        <v/>
      </c>
      <c r="AO3208" t="str">
        <f t="shared" si="619"/>
        <v/>
      </c>
      <c r="AP3208" t="str">
        <f t="shared" si="620"/>
        <v/>
      </c>
      <c r="AQ3208" t="str">
        <f t="shared" si="621"/>
        <v/>
      </c>
      <c r="AR3208">
        <f t="shared" si="622"/>
        <v>-102.96</v>
      </c>
      <c r="AS3208" t="str">
        <f t="shared" si="623"/>
        <v>1M022432E3Y-3</v>
      </c>
      <c r="AT3208" t="str">
        <f>IFERROR(IF(VLOOKUP(Y3208,vlookup!$I$2:$J$9,1,0)=Y3208,VLOOKUP(Y3208,vlookup!$I$2:$J$9,2,0),PROPER(Y3208)),PROPER(Y3208))</f>
        <v>Towing &amp; Roadside</v>
      </c>
      <c r="AU3208" t="str">
        <f>IFERROR(IF(B3208=VLOOKUP(B3208,vlookup!$L$2:$L$10,1,0),"Yes","No"),"No")</f>
        <v>No</v>
      </c>
    </row>
    <row r="3209" spans="1:47" ht="14.45" customHeight="1" x14ac:dyDescent="0.25">
      <c r="A3209" t="s">
        <v>2349</v>
      </c>
      <c r="B3209" s="31" t="s">
        <v>2350</v>
      </c>
      <c r="C3209">
        <v>4</v>
      </c>
      <c r="D3209">
        <v>1</v>
      </c>
      <c r="E3209" t="s">
        <v>382</v>
      </c>
      <c r="F3209" t="s">
        <v>60</v>
      </c>
      <c r="G3209" t="s">
        <v>937</v>
      </c>
      <c r="H3209" t="s">
        <v>1096</v>
      </c>
      <c r="I3209">
        <v>112006</v>
      </c>
      <c r="J3209" s="19">
        <v>41416</v>
      </c>
      <c r="K3209" s="19">
        <v>41445</v>
      </c>
      <c r="L3209">
        <v>201306</v>
      </c>
      <c r="M3209" s="19">
        <v>41426</v>
      </c>
      <c r="N3209">
        <v>24616</v>
      </c>
      <c r="O3209" t="s">
        <v>1076</v>
      </c>
      <c r="P3209" t="s">
        <v>1116</v>
      </c>
      <c r="Q3209" t="s">
        <v>925</v>
      </c>
      <c r="R3209" t="s">
        <v>2352</v>
      </c>
      <c r="S3209" s="19">
        <v>41525</v>
      </c>
      <c r="T3209">
        <v>112006</v>
      </c>
      <c r="U3209" t="s">
        <v>357</v>
      </c>
      <c r="V3209" s="19">
        <v>41578</v>
      </c>
      <c r="W3209" t="s">
        <v>628</v>
      </c>
      <c r="X3209" t="s">
        <v>24</v>
      </c>
      <c r="Y3209" t="s">
        <v>629</v>
      </c>
      <c r="Z3209" t="s">
        <v>14</v>
      </c>
      <c r="AA3209" s="29">
        <v>-116.63</v>
      </c>
      <c r="AB3209">
        <v>0</v>
      </c>
      <c r="AC3209">
        <f t="shared" si="612"/>
        <v>2013</v>
      </c>
      <c r="AD3209">
        <f t="shared" si="613"/>
        <v>10</v>
      </c>
      <c r="AE3209">
        <f t="shared" si="614"/>
        <v>2013</v>
      </c>
      <c r="AF3209">
        <f t="shared" si="615"/>
        <v>5</v>
      </c>
      <c r="AG3209" t="str">
        <f>VLOOKUP(F3209,vlookup!$A$2:$E$660,2,0)</f>
        <v>Retained</v>
      </c>
      <c r="AH3209" t="str">
        <f>VLOOKUP(F3209,vlookup!$A$2:$E$660,3,0)</f>
        <v>Service Contract</v>
      </c>
      <c r="AI3209" t="str">
        <f>VLOOKUP(F3209,vlookup!$A$2:$E$660,4,0)</f>
        <v>Used Car Programs</v>
      </c>
      <c r="AJ3209" t="str">
        <f>VLOOKUP(F3209,vlookup!$A$2:$E$660,5,0)</f>
        <v>High Mileage</v>
      </c>
      <c r="AL3209">
        <f t="shared" si="616"/>
        <v>28</v>
      </c>
      <c r="AM3209">
        <f t="shared" si="617"/>
        <v>159</v>
      </c>
      <c r="AN3209" t="str">
        <f t="shared" si="618"/>
        <v/>
      </c>
      <c r="AO3209" t="str">
        <f t="shared" si="619"/>
        <v/>
      </c>
      <c r="AP3209" t="str">
        <f t="shared" si="620"/>
        <v/>
      </c>
      <c r="AQ3209" t="str">
        <f t="shared" si="621"/>
        <v/>
      </c>
      <c r="AR3209">
        <f t="shared" si="622"/>
        <v>-116.63</v>
      </c>
      <c r="AS3209" t="str">
        <f t="shared" si="623"/>
        <v>1M022432E3Y-4</v>
      </c>
      <c r="AT3209" t="str">
        <f>IFERROR(IF(VLOOKUP(Y3209,vlookup!$I$2:$J$9,1,0)=Y3209,VLOOKUP(Y3209,vlookup!$I$2:$J$9,2,0),PROPER(Y3209)),PROPER(Y3209))</f>
        <v>Towing &amp; Roadside</v>
      </c>
      <c r="AU3209" t="str">
        <f>IFERROR(IF(B3209=VLOOKUP(B3209,vlookup!$L$2:$L$10,1,0),"Yes","No"),"No")</f>
        <v>No</v>
      </c>
    </row>
    <row r="3210" spans="1:47" ht="14.45" customHeight="1" x14ac:dyDescent="0.25">
      <c r="A3210" t="s">
        <v>2349</v>
      </c>
      <c r="B3210" s="31" t="s">
        <v>2350</v>
      </c>
      <c r="C3210">
        <v>5</v>
      </c>
      <c r="D3210">
        <v>1</v>
      </c>
      <c r="E3210" t="s">
        <v>382</v>
      </c>
      <c r="F3210" t="s">
        <v>60</v>
      </c>
      <c r="G3210" t="s">
        <v>937</v>
      </c>
      <c r="H3210" t="s">
        <v>1096</v>
      </c>
      <c r="I3210">
        <v>112006</v>
      </c>
      <c r="J3210" s="19">
        <v>41416</v>
      </c>
      <c r="K3210" s="19">
        <v>41445</v>
      </c>
      <c r="L3210">
        <v>201306</v>
      </c>
      <c r="M3210" s="19">
        <v>41426</v>
      </c>
      <c r="N3210">
        <v>24616</v>
      </c>
      <c r="O3210" t="s">
        <v>1076</v>
      </c>
      <c r="P3210" t="s">
        <v>1116</v>
      </c>
      <c r="Q3210" t="s">
        <v>925</v>
      </c>
      <c r="R3210" t="s">
        <v>2353</v>
      </c>
      <c r="S3210" s="19">
        <v>41528</v>
      </c>
      <c r="T3210">
        <v>112006</v>
      </c>
      <c r="U3210" t="s">
        <v>357</v>
      </c>
      <c r="V3210" s="19">
        <v>41578</v>
      </c>
      <c r="W3210" t="s">
        <v>628</v>
      </c>
      <c r="X3210" t="s">
        <v>24</v>
      </c>
      <c r="Y3210" t="s">
        <v>629</v>
      </c>
      <c r="Z3210" t="s">
        <v>14</v>
      </c>
      <c r="AA3210" s="29">
        <v>-49.48</v>
      </c>
      <c r="AB3210">
        <v>0</v>
      </c>
      <c r="AC3210">
        <f t="shared" si="612"/>
        <v>2013</v>
      </c>
      <c r="AD3210">
        <f t="shared" si="613"/>
        <v>10</v>
      </c>
      <c r="AE3210">
        <f t="shared" si="614"/>
        <v>2013</v>
      </c>
      <c r="AF3210">
        <f t="shared" si="615"/>
        <v>5</v>
      </c>
      <c r="AG3210" t="str">
        <f>VLOOKUP(F3210,vlookup!$A$2:$E$660,2,0)</f>
        <v>Retained</v>
      </c>
      <c r="AH3210" t="str">
        <f>VLOOKUP(F3210,vlookup!$A$2:$E$660,3,0)</f>
        <v>Service Contract</v>
      </c>
      <c r="AI3210" t="str">
        <f>VLOOKUP(F3210,vlookup!$A$2:$E$660,4,0)</f>
        <v>Used Car Programs</v>
      </c>
      <c r="AJ3210" t="str">
        <f>VLOOKUP(F3210,vlookup!$A$2:$E$660,5,0)</f>
        <v>High Mileage</v>
      </c>
      <c r="AL3210">
        <f t="shared" si="616"/>
        <v>28</v>
      </c>
      <c r="AM3210">
        <f t="shared" si="617"/>
        <v>159</v>
      </c>
      <c r="AN3210" t="str">
        <f t="shared" si="618"/>
        <v/>
      </c>
      <c r="AO3210" t="str">
        <f t="shared" si="619"/>
        <v/>
      </c>
      <c r="AP3210" t="str">
        <f t="shared" si="620"/>
        <v/>
      </c>
      <c r="AQ3210" t="str">
        <f t="shared" si="621"/>
        <v/>
      </c>
      <c r="AR3210">
        <f t="shared" si="622"/>
        <v>-49.48</v>
      </c>
      <c r="AS3210" t="str">
        <f t="shared" si="623"/>
        <v>1M022432E3Y-5</v>
      </c>
      <c r="AT3210" t="str">
        <f>IFERROR(IF(VLOOKUP(Y3210,vlookup!$I$2:$J$9,1,0)=Y3210,VLOOKUP(Y3210,vlookup!$I$2:$J$9,2,0),PROPER(Y3210)),PROPER(Y3210))</f>
        <v>Towing &amp; Roadside</v>
      </c>
      <c r="AU3210" t="str">
        <f>IFERROR(IF(B3210=VLOOKUP(B3210,vlookup!$L$2:$L$10,1,0),"Yes","No"),"No")</f>
        <v>No</v>
      </c>
    </row>
    <row r="3211" spans="1:47" ht="14.45" customHeight="1" x14ac:dyDescent="0.25">
      <c r="A3211" t="s">
        <v>1704</v>
      </c>
      <c r="B3211" s="31" t="s">
        <v>1705</v>
      </c>
      <c r="C3211">
        <v>1</v>
      </c>
      <c r="D3211">
        <v>1</v>
      </c>
      <c r="E3211" t="s">
        <v>382</v>
      </c>
      <c r="F3211" t="s">
        <v>60</v>
      </c>
      <c r="G3211" t="s">
        <v>3769</v>
      </c>
      <c r="H3211" t="s">
        <v>3770</v>
      </c>
      <c r="I3211">
        <v>126309</v>
      </c>
      <c r="J3211" s="19">
        <v>41365</v>
      </c>
      <c r="K3211" s="19">
        <v>41394</v>
      </c>
      <c r="L3211">
        <v>201304</v>
      </c>
      <c r="M3211" s="19">
        <v>41365</v>
      </c>
      <c r="N3211">
        <v>24616</v>
      </c>
      <c r="O3211" t="s">
        <v>1076</v>
      </c>
      <c r="P3211" t="s">
        <v>1116</v>
      </c>
      <c r="Q3211" t="s">
        <v>925</v>
      </c>
      <c r="R3211" t="s">
        <v>2354</v>
      </c>
      <c r="S3211" s="19">
        <v>41372</v>
      </c>
      <c r="T3211">
        <v>126315</v>
      </c>
      <c r="U3211" t="s">
        <v>357</v>
      </c>
      <c r="V3211" s="19">
        <v>41516</v>
      </c>
      <c r="W3211" t="s">
        <v>628</v>
      </c>
      <c r="X3211" t="s">
        <v>24</v>
      </c>
      <c r="Y3211" t="s">
        <v>629</v>
      </c>
      <c r="Z3211" t="s">
        <v>14</v>
      </c>
      <c r="AA3211" s="29">
        <v>-225.94</v>
      </c>
      <c r="AB3211">
        <v>0</v>
      </c>
      <c r="AC3211">
        <f t="shared" si="612"/>
        <v>2013</v>
      </c>
      <c r="AD3211">
        <f t="shared" si="613"/>
        <v>8</v>
      </c>
      <c r="AE3211">
        <f t="shared" si="614"/>
        <v>2013</v>
      </c>
      <c r="AF3211">
        <f t="shared" si="615"/>
        <v>4</v>
      </c>
      <c r="AG3211" t="str">
        <f>VLOOKUP(F3211,vlookup!$A$2:$E$660,2,0)</f>
        <v>Retained</v>
      </c>
      <c r="AH3211" t="str">
        <f>VLOOKUP(F3211,vlookup!$A$2:$E$660,3,0)</f>
        <v>Service Contract</v>
      </c>
      <c r="AI3211" t="str">
        <f>VLOOKUP(F3211,vlookup!$A$2:$E$660,4,0)</f>
        <v>Used Car Programs</v>
      </c>
      <c r="AJ3211" t="str">
        <f>VLOOKUP(F3211,vlookup!$A$2:$E$660,5,0)</f>
        <v>High Mileage</v>
      </c>
      <c r="AL3211">
        <f t="shared" si="616"/>
        <v>29</v>
      </c>
      <c r="AM3211">
        <f t="shared" si="617"/>
        <v>149</v>
      </c>
      <c r="AN3211">
        <f t="shared" si="618"/>
        <v>6</v>
      </c>
      <c r="AO3211" t="str">
        <f t="shared" si="619"/>
        <v/>
      </c>
      <c r="AP3211" t="str">
        <f t="shared" si="620"/>
        <v/>
      </c>
      <c r="AQ3211" t="str">
        <f t="shared" si="621"/>
        <v/>
      </c>
      <c r="AR3211">
        <f t="shared" si="622"/>
        <v>-225.94</v>
      </c>
      <c r="AS3211" t="str">
        <f t="shared" si="623"/>
        <v>1E229285D3Y-1</v>
      </c>
      <c r="AT3211" t="str">
        <f>IFERROR(IF(VLOOKUP(Y3211,vlookup!$I$2:$J$9,1,0)=Y3211,VLOOKUP(Y3211,vlookup!$I$2:$J$9,2,0),PROPER(Y3211)),PROPER(Y3211))</f>
        <v>Towing &amp; Roadside</v>
      </c>
      <c r="AU3211" t="str">
        <f>IFERROR(IF(B3211=VLOOKUP(B3211,vlookup!$L$2:$L$10,1,0),"Yes","No"),"No")</f>
        <v>No</v>
      </c>
    </row>
    <row r="3212" spans="1:47" ht="14.45" customHeight="1" x14ac:dyDescent="0.25">
      <c r="A3212" t="s">
        <v>1704</v>
      </c>
      <c r="B3212" s="31" t="s">
        <v>1705</v>
      </c>
      <c r="C3212">
        <v>2</v>
      </c>
      <c r="D3212">
        <v>2</v>
      </c>
      <c r="E3212" t="s">
        <v>382</v>
      </c>
      <c r="F3212" t="s">
        <v>60</v>
      </c>
      <c r="G3212" t="s">
        <v>3769</v>
      </c>
      <c r="H3212" t="s">
        <v>3770</v>
      </c>
      <c r="I3212">
        <v>126309</v>
      </c>
      <c r="J3212" s="19">
        <v>41365</v>
      </c>
      <c r="K3212" s="19">
        <v>41394</v>
      </c>
      <c r="L3212">
        <v>201304</v>
      </c>
      <c r="M3212" s="19">
        <v>41365</v>
      </c>
      <c r="N3212">
        <v>24616</v>
      </c>
      <c r="O3212" t="s">
        <v>1076</v>
      </c>
      <c r="P3212" t="s">
        <v>1116</v>
      </c>
      <c r="Q3212" t="s">
        <v>925</v>
      </c>
      <c r="R3212" t="s">
        <v>2355</v>
      </c>
      <c r="S3212" s="19">
        <v>41394</v>
      </c>
      <c r="T3212">
        <v>127227</v>
      </c>
      <c r="U3212" t="s">
        <v>357</v>
      </c>
      <c r="V3212" s="19">
        <v>41516</v>
      </c>
      <c r="W3212" t="s">
        <v>628</v>
      </c>
      <c r="X3212" t="s">
        <v>24</v>
      </c>
      <c r="Y3212" t="s">
        <v>629</v>
      </c>
      <c r="Z3212" t="s">
        <v>14</v>
      </c>
      <c r="AA3212" s="29">
        <v>-116.05</v>
      </c>
      <c r="AB3212">
        <v>0</v>
      </c>
      <c r="AC3212">
        <f t="shared" si="612"/>
        <v>2013</v>
      </c>
      <c r="AD3212">
        <f t="shared" si="613"/>
        <v>8</v>
      </c>
      <c r="AE3212">
        <f t="shared" si="614"/>
        <v>2013</v>
      </c>
      <c r="AF3212">
        <f t="shared" si="615"/>
        <v>4</v>
      </c>
      <c r="AG3212" t="str">
        <f>VLOOKUP(F3212,vlookup!$A$2:$E$660,2,0)</f>
        <v>Retained</v>
      </c>
      <c r="AH3212" t="str">
        <f>VLOOKUP(F3212,vlookup!$A$2:$E$660,3,0)</f>
        <v>Service Contract</v>
      </c>
      <c r="AI3212" t="str">
        <f>VLOOKUP(F3212,vlookup!$A$2:$E$660,4,0)</f>
        <v>Used Car Programs</v>
      </c>
      <c r="AJ3212" t="str">
        <f>VLOOKUP(F3212,vlookup!$A$2:$E$660,5,0)</f>
        <v>High Mileage</v>
      </c>
      <c r="AL3212">
        <f t="shared" si="616"/>
        <v>29</v>
      </c>
      <c r="AM3212">
        <f t="shared" si="617"/>
        <v>149</v>
      </c>
      <c r="AN3212">
        <f t="shared" si="618"/>
        <v>918</v>
      </c>
      <c r="AO3212" t="str">
        <f t="shared" si="619"/>
        <v/>
      </c>
      <c r="AP3212" t="str">
        <f t="shared" si="620"/>
        <v/>
      </c>
      <c r="AQ3212" t="str">
        <f t="shared" si="621"/>
        <v/>
      </c>
      <c r="AR3212">
        <f t="shared" si="622"/>
        <v>-116.05</v>
      </c>
      <c r="AS3212" t="str">
        <f t="shared" si="623"/>
        <v>1E229285D3Y-2</v>
      </c>
      <c r="AT3212" t="str">
        <f>IFERROR(IF(VLOOKUP(Y3212,vlookup!$I$2:$J$9,1,0)=Y3212,VLOOKUP(Y3212,vlookup!$I$2:$J$9,2,0),PROPER(Y3212)),PROPER(Y3212))</f>
        <v>Towing &amp; Roadside</v>
      </c>
      <c r="AU3212" t="str">
        <f>IFERROR(IF(B3212=VLOOKUP(B3212,vlookup!$L$2:$L$10,1,0),"Yes","No"),"No")</f>
        <v>No</v>
      </c>
    </row>
    <row r="3213" spans="1:47" ht="14.45" customHeight="1" x14ac:dyDescent="0.25">
      <c r="A3213" t="s">
        <v>1130</v>
      </c>
      <c r="B3213" s="31" t="s">
        <v>1131</v>
      </c>
      <c r="C3213">
        <v>2</v>
      </c>
      <c r="D3213">
        <v>1</v>
      </c>
      <c r="E3213" t="s">
        <v>382</v>
      </c>
      <c r="F3213" t="s">
        <v>238</v>
      </c>
      <c r="G3213" t="s">
        <v>3718</v>
      </c>
      <c r="H3213" t="s">
        <v>3719</v>
      </c>
      <c r="I3213">
        <v>103235</v>
      </c>
      <c r="J3213" s="19">
        <v>42721</v>
      </c>
      <c r="K3213" s="19">
        <v>42731</v>
      </c>
      <c r="L3213">
        <v>201612</v>
      </c>
      <c r="M3213" s="19">
        <v>42705</v>
      </c>
      <c r="N3213">
        <v>24616</v>
      </c>
      <c r="O3213" t="s">
        <v>1076</v>
      </c>
      <c r="P3213" t="s">
        <v>1116</v>
      </c>
      <c r="Q3213" t="s">
        <v>925</v>
      </c>
      <c r="R3213" t="s">
        <v>2356</v>
      </c>
      <c r="S3213" s="19">
        <v>42732</v>
      </c>
      <c r="T3213">
        <v>103235</v>
      </c>
      <c r="U3213" t="s">
        <v>357</v>
      </c>
      <c r="V3213" s="19">
        <v>42769</v>
      </c>
      <c r="W3213" t="s">
        <v>628</v>
      </c>
      <c r="X3213" t="s">
        <v>24</v>
      </c>
      <c r="Y3213" t="s">
        <v>629</v>
      </c>
      <c r="Z3213" t="s">
        <v>14</v>
      </c>
      <c r="AA3213" s="29">
        <v>-91.94</v>
      </c>
      <c r="AB3213">
        <v>0</v>
      </c>
      <c r="AC3213">
        <f t="shared" si="612"/>
        <v>2017</v>
      </c>
      <c r="AD3213">
        <f t="shared" si="613"/>
        <v>2</v>
      </c>
      <c r="AE3213">
        <f t="shared" si="614"/>
        <v>2016</v>
      </c>
      <c r="AF3213">
        <f t="shared" si="615"/>
        <v>12</v>
      </c>
      <c r="AG3213" t="str">
        <f>VLOOKUP(F3213,vlookup!$A$2:$E$660,2,0)</f>
        <v>Retained</v>
      </c>
      <c r="AH3213" t="str">
        <f>VLOOKUP(F3213,vlookup!$A$2:$E$660,3,0)</f>
        <v>Service Contract</v>
      </c>
      <c r="AI3213" t="str">
        <f>VLOOKUP(F3213,vlookup!$A$2:$E$660,4,0)</f>
        <v>Used Car Programs</v>
      </c>
      <c r="AJ3213" t="str">
        <f>VLOOKUP(F3213,vlookup!$A$2:$E$660,5,0)</f>
        <v>High Mileage</v>
      </c>
      <c r="AL3213">
        <f t="shared" si="616"/>
        <v>10</v>
      </c>
      <c r="AM3213">
        <f t="shared" si="617"/>
        <v>46</v>
      </c>
      <c r="AN3213" t="str">
        <f t="shared" si="618"/>
        <v/>
      </c>
      <c r="AO3213" t="str">
        <f t="shared" si="619"/>
        <v/>
      </c>
      <c r="AP3213">
        <f t="shared" si="620"/>
        <v>-91.94</v>
      </c>
      <c r="AQ3213" t="str">
        <f t="shared" si="621"/>
        <v/>
      </c>
      <c r="AR3213" t="str">
        <f t="shared" si="622"/>
        <v/>
      </c>
      <c r="AS3213" t="str">
        <f t="shared" si="623"/>
        <v>6A075507L6Y-2</v>
      </c>
      <c r="AT3213" t="str">
        <f>IFERROR(IF(VLOOKUP(Y3213,vlookup!$I$2:$J$9,1,0)=Y3213,VLOOKUP(Y3213,vlookup!$I$2:$J$9,2,0),PROPER(Y3213)),PROPER(Y3213))</f>
        <v>Towing &amp; Roadside</v>
      </c>
      <c r="AU3213" t="str">
        <f>IFERROR(IF(B3213=VLOOKUP(B3213,vlookup!$L$2:$L$10,1,0),"Yes","No"),"No")</f>
        <v>No</v>
      </c>
    </row>
    <row r="3214" spans="1:47" ht="14.45" customHeight="1" x14ac:dyDescent="0.25">
      <c r="A3214" t="s">
        <v>1130</v>
      </c>
      <c r="B3214" s="31" t="s">
        <v>1131</v>
      </c>
      <c r="C3214">
        <v>4</v>
      </c>
      <c r="D3214">
        <v>1</v>
      </c>
      <c r="E3214" t="s">
        <v>382</v>
      </c>
      <c r="F3214" t="s">
        <v>238</v>
      </c>
      <c r="G3214" t="s">
        <v>3718</v>
      </c>
      <c r="H3214" t="s">
        <v>3719</v>
      </c>
      <c r="I3214">
        <v>103235</v>
      </c>
      <c r="J3214" s="19">
        <v>42721</v>
      </c>
      <c r="K3214" s="19">
        <v>42731</v>
      </c>
      <c r="L3214">
        <v>201612</v>
      </c>
      <c r="M3214" s="19">
        <v>42705</v>
      </c>
      <c r="N3214">
        <v>24616</v>
      </c>
      <c r="O3214" t="s">
        <v>1076</v>
      </c>
      <c r="P3214" t="s">
        <v>1116</v>
      </c>
      <c r="Q3214" t="s">
        <v>925</v>
      </c>
      <c r="R3214" t="s">
        <v>2357</v>
      </c>
      <c r="S3214" s="19">
        <v>42787</v>
      </c>
      <c r="T3214">
        <v>103235</v>
      </c>
      <c r="U3214" t="s">
        <v>357</v>
      </c>
      <c r="V3214" s="19">
        <v>42830</v>
      </c>
      <c r="W3214" t="s">
        <v>628</v>
      </c>
      <c r="X3214" t="s">
        <v>24</v>
      </c>
      <c r="Y3214" t="s">
        <v>629</v>
      </c>
      <c r="Z3214" t="s">
        <v>14</v>
      </c>
      <c r="AA3214" s="29">
        <v>-104.5</v>
      </c>
      <c r="AB3214">
        <v>0</v>
      </c>
      <c r="AC3214">
        <f t="shared" si="612"/>
        <v>2017</v>
      </c>
      <c r="AD3214">
        <f t="shared" si="613"/>
        <v>4</v>
      </c>
      <c r="AE3214">
        <f t="shared" si="614"/>
        <v>2016</v>
      </c>
      <c r="AF3214">
        <f t="shared" si="615"/>
        <v>12</v>
      </c>
      <c r="AG3214" t="str">
        <f>VLOOKUP(F3214,vlookup!$A$2:$E$660,2,0)</f>
        <v>Retained</v>
      </c>
      <c r="AH3214" t="str">
        <f>VLOOKUP(F3214,vlookup!$A$2:$E$660,3,0)</f>
        <v>Service Contract</v>
      </c>
      <c r="AI3214" t="str">
        <f>VLOOKUP(F3214,vlookup!$A$2:$E$660,4,0)</f>
        <v>Used Car Programs</v>
      </c>
      <c r="AJ3214" t="str">
        <f>VLOOKUP(F3214,vlookup!$A$2:$E$660,5,0)</f>
        <v>High Mileage</v>
      </c>
      <c r="AL3214">
        <f t="shared" si="616"/>
        <v>10</v>
      </c>
      <c r="AM3214">
        <f t="shared" si="617"/>
        <v>108</v>
      </c>
      <c r="AN3214" t="str">
        <f t="shared" si="618"/>
        <v/>
      </c>
      <c r="AO3214" t="str">
        <f t="shared" si="619"/>
        <v/>
      </c>
      <c r="AP3214" t="str">
        <f t="shared" si="620"/>
        <v/>
      </c>
      <c r="AQ3214" t="str">
        <f t="shared" si="621"/>
        <v/>
      </c>
      <c r="AR3214">
        <f t="shared" si="622"/>
        <v>-104.5</v>
      </c>
      <c r="AS3214" t="str">
        <f t="shared" si="623"/>
        <v>6A075507L6Y-4</v>
      </c>
      <c r="AT3214" t="str">
        <f>IFERROR(IF(VLOOKUP(Y3214,vlookup!$I$2:$J$9,1,0)=Y3214,VLOOKUP(Y3214,vlookup!$I$2:$J$9,2,0),PROPER(Y3214)),PROPER(Y3214))</f>
        <v>Towing &amp; Roadside</v>
      </c>
      <c r="AU3214" t="str">
        <f>IFERROR(IF(B3214=VLOOKUP(B3214,vlookup!$L$2:$L$10,1,0),"Yes","No"),"No")</f>
        <v>No</v>
      </c>
    </row>
    <row r="3215" spans="1:47" ht="14.45" customHeight="1" x14ac:dyDescent="0.25">
      <c r="A3215" t="s">
        <v>1130</v>
      </c>
      <c r="B3215" s="31" t="s">
        <v>1131</v>
      </c>
      <c r="C3215">
        <v>6</v>
      </c>
      <c r="D3215">
        <v>1</v>
      </c>
      <c r="E3215" t="s">
        <v>382</v>
      </c>
      <c r="F3215" t="s">
        <v>238</v>
      </c>
      <c r="G3215" t="s">
        <v>3718</v>
      </c>
      <c r="H3215" t="s">
        <v>3719</v>
      </c>
      <c r="I3215">
        <v>103235</v>
      </c>
      <c r="J3215" s="19">
        <v>42721</v>
      </c>
      <c r="K3215" s="19">
        <v>42731</v>
      </c>
      <c r="L3215">
        <v>201612</v>
      </c>
      <c r="M3215" s="19">
        <v>42705</v>
      </c>
      <c r="N3215">
        <v>24616</v>
      </c>
      <c r="O3215" t="s">
        <v>1076</v>
      </c>
      <c r="P3215" t="s">
        <v>3720</v>
      </c>
      <c r="Q3215" t="s">
        <v>925</v>
      </c>
      <c r="R3215" t="s">
        <v>1133</v>
      </c>
      <c r="S3215" s="19">
        <v>42787</v>
      </c>
      <c r="T3215">
        <v>103235</v>
      </c>
      <c r="U3215" t="s">
        <v>357</v>
      </c>
      <c r="V3215" s="19">
        <v>42830</v>
      </c>
      <c r="W3215" t="s">
        <v>628</v>
      </c>
      <c r="X3215" t="s">
        <v>24</v>
      </c>
      <c r="Y3215" t="s">
        <v>629</v>
      </c>
      <c r="Z3215" t="s">
        <v>14</v>
      </c>
      <c r="AA3215" s="29">
        <v>-105.22</v>
      </c>
      <c r="AB3215">
        <v>0</v>
      </c>
      <c r="AC3215">
        <f t="shared" si="612"/>
        <v>2017</v>
      </c>
      <c r="AD3215">
        <f t="shared" si="613"/>
        <v>4</v>
      </c>
      <c r="AE3215">
        <f t="shared" si="614"/>
        <v>2016</v>
      </c>
      <c r="AF3215">
        <f t="shared" si="615"/>
        <v>12</v>
      </c>
      <c r="AG3215" t="str">
        <f>VLOOKUP(F3215,vlookup!$A$2:$E$660,2,0)</f>
        <v>Retained</v>
      </c>
      <c r="AH3215" t="str">
        <f>VLOOKUP(F3215,vlookup!$A$2:$E$660,3,0)</f>
        <v>Service Contract</v>
      </c>
      <c r="AI3215" t="str">
        <f>VLOOKUP(F3215,vlookup!$A$2:$E$660,4,0)</f>
        <v>Used Car Programs</v>
      </c>
      <c r="AJ3215" t="str">
        <f>VLOOKUP(F3215,vlookup!$A$2:$E$660,5,0)</f>
        <v>High Mileage</v>
      </c>
      <c r="AL3215">
        <f t="shared" si="616"/>
        <v>10</v>
      </c>
      <c r="AM3215">
        <f t="shared" si="617"/>
        <v>108</v>
      </c>
      <c r="AN3215" t="str">
        <f t="shared" si="618"/>
        <v/>
      </c>
      <c r="AO3215" t="str">
        <f t="shared" si="619"/>
        <v/>
      </c>
      <c r="AP3215" t="str">
        <f t="shared" si="620"/>
        <v/>
      </c>
      <c r="AQ3215" t="str">
        <f t="shared" si="621"/>
        <v/>
      </c>
      <c r="AR3215">
        <f t="shared" si="622"/>
        <v>-105.22</v>
      </c>
      <c r="AS3215" t="str">
        <f t="shared" si="623"/>
        <v>6A075507L6Y-6</v>
      </c>
      <c r="AT3215" t="str">
        <f>IFERROR(IF(VLOOKUP(Y3215,vlookup!$I$2:$J$9,1,0)=Y3215,VLOOKUP(Y3215,vlookup!$I$2:$J$9,2,0),PROPER(Y3215)),PROPER(Y3215))</f>
        <v>Towing &amp; Roadside</v>
      </c>
      <c r="AU3215" t="str">
        <f>IFERROR(IF(B3215=VLOOKUP(B3215,vlookup!$L$2:$L$10,1,0),"Yes","No"),"No")</f>
        <v>No</v>
      </c>
    </row>
    <row r="3216" spans="1:47" ht="14.45" customHeight="1" x14ac:dyDescent="0.25">
      <c r="A3216" t="s">
        <v>1134</v>
      </c>
      <c r="B3216" s="31" t="s">
        <v>1135</v>
      </c>
      <c r="C3216">
        <v>4</v>
      </c>
      <c r="D3216">
        <v>1</v>
      </c>
      <c r="E3216" t="s">
        <v>382</v>
      </c>
      <c r="F3216" t="s">
        <v>205</v>
      </c>
      <c r="G3216" t="s">
        <v>3718</v>
      </c>
      <c r="H3216" t="s">
        <v>3719</v>
      </c>
      <c r="I3216">
        <v>109096</v>
      </c>
      <c r="J3216" s="19">
        <v>41824</v>
      </c>
      <c r="K3216" s="19">
        <v>41851</v>
      </c>
      <c r="L3216">
        <v>201407</v>
      </c>
      <c r="M3216" s="19">
        <v>41821</v>
      </c>
      <c r="N3216">
        <v>24616</v>
      </c>
      <c r="O3216" t="s">
        <v>1076</v>
      </c>
      <c r="P3216" t="s">
        <v>1116</v>
      </c>
      <c r="Q3216" t="s">
        <v>925</v>
      </c>
      <c r="R3216" t="s">
        <v>2358</v>
      </c>
      <c r="S3216" s="19">
        <v>41870</v>
      </c>
      <c r="T3216">
        <v>109096</v>
      </c>
      <c r="U3216" t="s">
        <v>357</v>
      </c>
      <c r="V3216" s="19">
        <v>41926</v>
      </c>
      <c r="W3216" t="s">
        <v>628</v>
      </c>
      <c r="X3216" t="s">
        <v>24</v>
      </c>
      <c r="Y3216" t="s">
        <v>629</v>
      </c>
      <c r="Z3216" t="s">
        <v>14</v>
      </c>
      <c r="AA3216" s="29">
        <v>-11</v>
      </c>
      <c r="AB3216">
        <v>0</v>
      </c>
      <c r="AC3216">
        <f t="shared" si="612"/>
        <v>2014</v>
      </c>
      <c r="AD3216">
        <f t="shared" si="613"/>
        <v>10</v>
      </c>
      <c r="AE3216">
        <f t="shared" si="614"/>
        <v>2014</v>
      </c>
      <c r="AF3216">
        <f t="shared" si="615"/>
        <v>7</v>
      </c>
      <c r="AG3216" t="str">
        <f>VLOOKUP(F3216,vlookup!$A$2:$E$660,2,0)</f>
        <v>Retained</v>
      </c>
      <c r="AH3216" t="str">
        <f>VLOOKUP(F3216,vlookup!$A$2:$E$660,3,0)</f>
        <v>Service Contract</v>
      </c>
      <c r="AI3216" t="str">
        <f>VLOOKUP(F3216,vlookup!$A$2:$E$660,4,0)</f>
        <v>Used Car Programs</v>
      </c>
      <c r="AJ3216" t="str">
        <f>VLOOKUP(F3216,vlookup!$A$2:$E$660,5,0)</f>
        <v>High Mileage</v>
      </c>
      <c r="AL3216">
        <f t="shared" si="616"/>
        <v>27</v>
      </c>
      <c r="AM3216">
        <f t="shared" si="617"/>
        <v>100</v>
      </c>
      <c r="AN3216" t="str">
        <f t="shared" si="618"/>
        <v/>
      </c>
      <c r="AO3216" t="str">
        <f t="shared" si="619"/>
        <v/>
      </c>
      <c r="AP3216" t="str">
        <f t="shared" si="620"/>
        <v/>
      </c>
      <c r="AQ3216" t="str">
        <f t="shared" si="621"/>
        <v/>
      </c>
      <c r="AR3216">
        <f t="shared" si="622"/>
        <v>-11</v>
      </c>
      <c r="AS3216" t="str">
        <f t="shared" si="623"/>
        <v>8A299812G4-4</v>
      </c>
      <c r="AT3216" t="str">
        <f>IFERROR(IF(VLOOKUP(Y3216,vlookup!$I$2:$J$9,1,0)=Y3216,VLOOKUP(Y3216,vlookup!$I$2:$J$9,2,0),PROPER(Y3216)),PROPER(Y3216))</f>
        <v>Towing &amp; Roadside</v>
      </c>
      <c r="AU3216" t="str">
        <f>IFERROR(IF(B3216=VLOOKUP(B3216,vlookup!$L$2:$L$10,1,0),"Yes","No"),"No")</f>
        <v>No</v>
      </c>
    </row>
    <row r="3217" spans="1:47" ht="14.45" customHeight="1" x14ac:dyDescent="0.25">
      <c r="A3217" t="s">
        <v>1718</v>
      </c>
      <c r="B3217" s="31" t="s">
        <v>1719</v>
      </c>
      <c r="C3217">
        <v>2</v>
      </c>
      <c r="D3217">
        <v>1</v>
      </c>
      <c r="E3217" t="s">
        <v>382</v>
      </c>
      <c r="F3217" t="s">
        <v>60</v>
      </c>
      <c r="G3217" t="s">
        <v>3712</v>
      </c>
      <c r="H3217" t="s">
        <v>3713</v>
      </c>
      <c r="I3217">
        <v>161598</v>
      </c>
      <c r="J3217" s="19">
        <v>41664</v>
      </c>
      <c r="K3217" s="19">
        <v>41691</v>
      </c>
      <c r="L3217">
        <v>201402</v>
      </c>
      <c r="M3217" s="19">
        <v>41671</v>
      </c>
      <c r="N3217">
        <v>24616</v>
      </c>
      <c r="O3217" t="s">
        <v>1076</v>
      </c>
      <c r="P3217" t="s">
        <v>1116</v>
      </c>
      <c r="Q3217" t="s">
        <v>925</v>
      </c>
      <c r="R3217" t="s">
        <v>2359</v>
      </c>
      <c r="S3217" s="19">
        <v>41911</v>
      </c>
      <c r="T3217">
        <v>161598</v>
      </c>
      <c r="U3217" t="s">
        <v>357</v>
      </c>
      <c r="V3217" s="19">
        <v>41950</v>
      </c>
      <c r="W3217" t="s">
        <v>628</v>
      </c>
      <c r="X3217" t="s">
        <v>24</v>
      </c>
      <c r="Y3217" t="s">
        <v>629</v>
      </c>
      <c r="Z3217" t="s">
        <v>14</v>
      </c>
      <c r="AA3217" s="29">
        <v>-11</v>
      </c>
      <c r="AB3217">
        <v>0</v>
      </c>
      <c r="AC3217">
        <f t="shared" si="612"/>
        <v>2014</v>
      </c>
      <c r="AD3217">
        <f t="shared" si="613"/>
        <v>11</v>
      </c>
      <c r="AE3217">
        <f t="shared" si="614"/>
        <v>2014</v>
      </c>
      <c r="AF3217">
        <f t="shared" si="615"/>
        <v>1</v>
      </c>
      <c r="AG3217" t="str">
        <f>VLOOKUP(F3217,vlookup!$A$2:$E$660,2,0)</f>
        <v>Retained</v>
      </c>
      <c r="AH3217" t="str">
        <f>VLOOKUP(F3217,vlookup!$A$2:$E$660,3,0)</f>
        <v>Service Contract</v>
      </c>
      <c r="AI3217" t="str">
        <f>VLOOKUP(F3217,vlookup!$A$2:$E$660,4,0)</f>
        <v>Used Car Programs</v>
      </c>
      <c r="AJ3217" t="str">
        <f>VLOOKUP(F3217,vlookup!$A$2:$E$660,5,0)</f>
        <v>High Mileage</v>
      </c>
      <c r="AL3217">
        <f t="shared" si="616"/>
        <v>26</v>
      </c>
      <c r="AM3217">
        <f t="shared" si="617"/>
        <v>282</v>
      </c>
      <c r="AN3217" t="str">
        <f t="shared" si="618"/>
        <v/>
      </c>
      <c r="AO3217" t="str">
        <f t="shared" si="619"/>
        <v/>
      </c>
      <c r="AP3217" t="str">
        <f t="shared" si="620"/>
        <v/>
      </c>
      <c r="AQ3217" t="str">
        <f t="shared" si="621"/>
        <v/>
      </c>
      <c r="AR3217">
        <f t="shared" si="622"/>
        <v>-11</v>
      </c>
      <c r="AS3217" t="str">
        <f t="shared" si="623"/>
        <v>7UJ16807A4Y-2</v>
      </c>
      <c r="AT3217" t="str">
        <f>IFERROR(IF(VLOOKUP(Y3217,vlookup!$I$2:$J$9,1,0)=Y3217,VLOOKUP(Y3217,vlookup!$I$2:$J$9,2,0),PROPER(Y3217)),PROPER(Y3217))</f>
        <v>Towing &amp; Roadside</v>
      </c>
      <c r="AU3217" t="str">
        <f>IFERROR(IF(B3217=VLOOKUP(B3217,vlookup!$L$2:$L$10,1,0),"Yes","No"),"No")</f>
        <v>No</v>
      </c>
    </row>
    <row r="3218" spans="1:47" ht="14.45" customHeight="1" x14ac:dyDescent="0.25">
      <c r="A3218" t="s">
        <v>1718</v>
      </c>
      <c r="B3218" s="31" t="s">
        <v>1719</v>
      </c>
      <c r="C3218">
        <v>3</v>
      </c>
      <c r="D3218">
        <v>1</v>
      </c>
      <c r="E3218" t="s">
        <v>382</v>
      </c>
      <c r="F3218" t="s">
        <v>60</v>
      </c>
      <c r="G3218" t="s">
        <v>3712</v>
      </c>
      <c r="H3218" t="s">
        <v>3713</v>
      </c>
      <c r="I3218">
        <v>161598</v>
      </c>
      <c r="J3218" s="19">
        <v>41664</v>
      </c>
      <c r="K3218" s="19">
        <v>41691</v>
      </c>
      <c r="L3218">
        <v>201402</v>
      </c>
      <c r="M3218" s="19">
        <v>41671</v>
      </c>
      <c r="N3218">
        <v>24616</v>
      </c>
      <c r="O3218" t="s">
        <v>1076</v>
      </c>
      <c r="P3218" t="s">
        <v>1116</v>
      </c>
      <c r="Q3218" t="s">
        <v>925</v>
      </c>
      <c r="R3218" t="s">
        <v>2360</v>
      </c>
      <c r="S3218" s="19">
        <v>41911</v>
      </c>
      <c r="T3218">
        <v>161598</v>
      </c>
      <c r="U3218" t="s">
        <v>357</v>
      </c>
      <c r="V3218" s="19">
        <v>41950</v>
      </c>
      <c r="W3218" t="s">
        <v>628</v>
      </c>
      <c r="X3218" t="s">
        <v>24</v>
      </c>
      <c r="Y3218" t="s">
        <v>629</v>
      </c>
      <c r="Z3218" t="s">
        <v>14</v>
      </c>
      <c r="AA3218" s="29">
        <v>-11</v>
      </c>
      <c r="AB3218">
        <v>0</v>
      </c>
      <c r="AC3218">
        <f t="shared" si="612"/>
        <v>2014</v>
      </c>
      <c r="AD3218">
        <f t="shared" si="613"/>
        <v>11</v>
      </c>
      <c r="AE3218">
        <f t="shared" si="614"/>
        <v>2014</v>
      </c>
      <c r="AF3218">
        <f t="shared" si="615"/>
        <v>1</v>
      </c>
      <c r="AG3218" t="str">
        <f>VLOOKUP(F3218,vlookup!$A$2:$E$660,2,0)</f>
        <v>Retained</v>
      </c>
      <c r="AH3218" t="str">
        <f>VLOOKUP(F3218,vlookup!$A$2:$E$660,3,0)</f>
        <v>Service Contract</v>
      </c>
      <c r="AI3218" t="str">
        <f>VLOOKUP(F3218,vlookup!$A$2:$E$660,4,0)</f>
        <v>Used Car Programs</v>
      </c>
      <c r="AJ3218" t="str">
        <f>VLOOKUP(F3218,vlookup!$A$2:$E$660,5,0)</f>
        <v>High Mileage</v>
      </c>
      <c r="AL3218">
        <f t="shared" si="616"/>
        <v>26</v>
      </c>
      <c r="AM3218">
        <f t="shared" si="617"/>
        <v>282</v>
      </c>
      <c r="AN3218" t="str">
        <f t="shared" si="618"/>
        <v/>
      </c>
      <c r="AO3218" t="str">
        <f t="shared" si="619"/>
        <v/>
      </c>
      <c r="AP3218" t="str">
        <f t="shared" si="620"/>
        <v/>
      </c>
      <c r="AQ3218" t="str">
        <f t="shared" si="621"/>
        <v/>
      </c>
      <c r="AR3218">
        <f t="shared" si="622"/>
        <v>-11</v>
      </c>
      <c r="AS3218" t="str">
        <f t="shared" si="623"/>
        <v>7UJ16807A4Y-3</v>
      </c>
      <c r="AT3218" t="str">
        <f>IFERROR(IF(VLOOKUP(Y3218,vlookup!$I$2:$J$9,1,0)=Y3218,VLOOKUP(Y3218,vlookup!$I$2:$J$9,2,0),PROPER(Y3218)),PROPER(Y3218))</f>
        <v>Towing &amp; Roadside</v>
      </c>
      <c r="AU3218" t="str">
        <f>IFERROR(IF(B3218=VLOOKUP(B3218,vlookup!$L$2:$L$10,1,0),"Yes","No"),"No")</f>
        <v>No</v>
      </c>
    </row>
    <row r="3219" spans="1:47" ht="14.45" customHeight="1" x14ac:dyDescent="0.25">
      <c r="A3219" t="s">
        <v>2361</v>
      </c>
      <c r="B3219" s="31" t="s">
        <v>2362</v>
      </c>
      <c r="C3219">
        <v>3</v>
      </c>
      <c r="D3219">
        <v>1</v>
      </c>
      <c r="E3219" t="s">
        <v>382</v>
      </c>
      <c r="F3219" t="s">
        <v>238</v>
      </c>
      <c r="G3219" t="s">
        <v>1107</v>
      </c>
      <c r="H3219" t="s">
        <v>1732</v>
      </c>
      <c r="I3219">
        <v>71911</v>
      </c>
      <c r="J3219" s="19">
        <v>42419</v>
      </c>
      <c r="K3219" s="19">
        <v>42444</v>
      </c>
      <c r="L3219">
        <v>201603</v>
      </c>
      <c r="M3219" s="19">
        <v>42430</v>
      </c>
      <c r="N3219">
        <v>24616</v>
      </c>
      <c r="O3219" t="s">
        <v>1076</v>
      </c>
      <c r="P3219" t="s">
        <v>1116</v>
      </c>
      <c r="Q3219" t="s">
        <v>925</v>
      </c>
      <c r="R3219" t="s">
        <v>2363</v>
      </c>
      <c r="S3219" s="19">
        <v>42740</v>
      </c>
      <c r="T3219">
        <v>71911</v>
      </c>
      <c r="U3219" t="s">
        <v>357</v>
      </c>
      <c r="V3219" s="19">
        <v>42807</v>
      </c>
      <c r="W3219" t="s">
        <v>628</v>
      </c>
      <c r="X3219" t="s">
        <v>24</v>
      </c>
      <c r="Y3219" t="s">
        <v>629</v>
      </c>
      <c r="Z3219" t="s">
        <v>14</v>
      </c>
      <c r="AA3219" s="29">
        <v>-209.06</v>
      </c>
      <c r="AB3219">
        <v>0</v>
      </c>
      <c r="AC3219">
        <f t="shared" si="612"/>
        <v>2017</v>
      </c>
      <c r="AD3219">
        <f t="shared" si="613"/>
        <v>3</v>
      </c>
      <c r="AE3219">
        <f t="shared" si="614"/>
        <v>2016</v>
      </c>
      <c r="AF3219">
        <f t="shared" si="615"/>
        <v>2</v>
      </c>
      <c r="AG3219" t="str">
        <f>VLOOKUP(F3219,vlookup!$A$2:$E$660,2,0)</f>
        <v>Retained</v>
      </c>
      <c r="AH3219" t="str">
        <f>VLOOKUP(F3219,vlookup!$A$2:$E$660,3,0)</f>
        <v>Service Contract</v>
      </c>
      <c r="AI3219" t="str">
        <f>VLOOKUP(F3219,vlookup!$A$2:$E$660,4,0)</f>
        <v>Used Car Programs</v>
      </c>
      <c r="AJ3219" t="str">
        <f>VLOOKUP(F3219,vlookup!$A$2:$E$660,5,0)</f>
        <v>High Mileage</v>
      </c>
      <c r="AL3219">
        <f t="shared" si="616"/>
        <v>26</v>
      </c>
      <c r="AM3219">
        <f t="shared" si="617"/>
        <v>384</v>
      </c>
      <c r="AN3219" t="str">
        <f t="shared" si="618"/>
        <v/>
      </c>
      <c r="AO3219" t="str">
        <f t="shared" si="619"/>
        <v/>
      </c>
      <c r="AP3219" t="str">
        <f t="shared" si="620"/>
        <v/>
      </c>
      <c r="AQ3219" t="str">
        <f t="shared" si="621"/>
        <v/>
      </c>
      <c r="AR3219">
        <f t="shared" si="622"/>
        <v>-209.06</v>
      </c>
      <c r="AS3219" t="str">
        <f t="shared" si="623"/>
        <v>7LY75091B6Y-3</v>
      </c>
      <c r="AT3219" t="str">
        <f>IFERROR(IF(VLOOKUP(Y3219,vlookup!$I$2:$J$9,1,0)=Y3219,VLOOKUP(Y3219,vlookup!$I$2:$J$9,2,0),PROPER(Y3219)),PROPER(Y3219))</f>
        <v>Towing &amp; Roadside</v>
      </c>
      <c r="AU3219" t="str">
        <f>IFERROR(IF(B3219=VLOOKUP(B3219,vlookup!$L$2:$L$10,1,0),"Yes","No"),"No")</f>
        <v>No</v>
      </c>
    </row>
    <row r="3220" spans="1:47" ht="14.45" customHeight="1" x14ac:dyDescent="0.25">
      <c r="A3220" t="s">
        <v>2361</v>
      </c>
      <c r="B3220" s="31" t="s">
        <v>2362</v>
      </c>
      <c r="C3220">
        <v>4</v>
      </c>
      <c r="D3220">
        <v>1</v>
      </c>
      <c r="E3220" t="s">
        <v>382</v>
      </c>
      <c r="F3220" t="s">
        <v>238</v>
      </c>
      <c r="G3220" t="s">
        <v>1107</v>
      </c>
      <c r="H3220" t="s">
        <v>1732</v>
      </c>
      <c r="I3220">
        <v>71911</v>
      </c>
      <c r="J3220" s="19">
        <v>42419</v>
      </c>
      <c r="K3220" s="19">
        <v>42444</v>
      </c>
      <c r="L3220">
        <v>201603</v>
      </c>
      <c r="M3220" s="19">
        <v>42430</v>
      </c>
      <c r="N3220">
        <v>24616</v>
      </c>
      <c r="O3220" t="s">
        <v>1076</v>
      </c>
      <c r="P3220" t="s">
        <v>1116</v>
      </c>
      <c r="Q3220" t="s">
        <v>925</v>
      </c>
      <c r="R3220" t="s">
        <v>2364</v>
      </c>
      <c r="S3220" s="19">
        <v>42752</v>
      </c>
      <c r="T3220">
        <v>71911</v>
      </c>
      <c r="U3220" t="s">
        <v>357</v>
      </c>
      <c r="V3220" s="19">
        <v>42807</v>
      </c>
      <c r="W3220" t="s">
        <v>628</v>
      </c>
      <c r="X3220" t="s">
        <v>24</v>
      </c>
      <c r="Y3220" t="s">
        <v>629</v>
      </c>
      <c r="Z3220" t="s">
        <v>14</v>
      </c>
      <c r="AA3220" s="29">
        <v>-91.08</v>
      </c>
      <c r="AB3220">
        <v>0</v>
      </c>
      <c r="AC3220">
        <f t="shared" si="612"/>
        <v>2017</v>
      </c>
      <c r="AD3220">
        <f t="shared" si="613"/>
        <v>3</v>
      </c>
      <c r="AE3220">
        <f t="shared" si="614"/>
        <v>2016</v>
      </c>
      <c r="AF3220">
        <f t="shared" si="615"/>
        <v>2</v>
      </c>
      <c r="AG3220" t="str">
        <f>VLOOKUP(F3220,vlookup!$A$2:$E$660,2,0)</f>
        <v>Retained</v>
      </c>
      <c r="AH3220" t="str">
        <f>VLOOKUP(F3220,vlookup!$A$2:$E$660,3,0)</f>
        <v>Service Contract</v>
      </c>
      <c r="AI3220" t="str">
        <f>VLOOKUP(F3220,vlookup!$A$2:$E$660,4,0)</f>
        <v>Used Car Programs</v>
      </c>
      <c r="AJ3220" t="str">
        <f>VLOOKUP(F3220,vlookup!$A$2:$E$660,5,0)</f>
        <v>High Mileage</v>
      </c>
      <c r="AL3220">
        <f t="shared" si="616"/>
        <v>26</v>
      </c>
      <c r="AM3220">
        <f t="shared" si="617"/>
        <v>384</v>
      </c>
      <c r="AN3220" t="str">
        <f t="shared" si="618"/>
        <v/>
      </c>
      <c r="AO3220" t="str">
        <f t="shared" si="619"/>
        <v/>
      </c>
      <c r="AP3220" t="str">
        <f t="shared" si="620"/>
        <v/>
      </c>
      <c r="AQ3220" t="str">
        <f t="shared" si="621"/>
        <v/>
      </c>
      <c r="AR3220">
        <f t="shared" si="622"/>
        <v>-91.08</v>
      </c>
      <c r="AS3220" t="str">
        <f t="shared" si="623"/>
        <v>7LY75091B6Y-4</v>
      </c>
      <c r="AT3220" t="str">
        <f>IFERROR(IF(VLOOKUP(Y3220,vlookup!$I$2:$J$9,1,0)=Y3220,VLOOKUP(Y3220,vlookup!$I$2:$J$9,2,0),PROPER(Y3220)),PROPER(Y3220))</f>
        <v>Towing &amp; Roadside</v>
      </c>
      <c r="AU3220" t="str">
        <f>IFERROR(IF(B3220=VLOOKUP(B3220,vlookup!$L$2:$L$10,1,0),"Yes","No"),"No")</f>
        <v>No</v>
      </c>
    </row>
    <row r="3221" spans="1:47" ht="14.45" customHeight="1" x14ac:dyDescent="0.25">
      <c r="A3221" t="s">
        <v>2361</v>
      </c>
      <c r="B3221" s="31" t="s">
        <v>2362</v>
      </c>
      <c r="C3221">
        <v>5</v>
      </c>
      <c r="D3221">
        <v>1</v>
      </c>
      <c r="E3221" t="s">
        <v>382</v>
      </c>
      <c r="F3221" t="s">
        <v>238</v>
      </c>
      <c r="G3221" t="s">
        <v>1107</v>
      </c>
      <c r="H3221" t="s">
        <v>1732</v>
      </c>
      <c r="I3221">
        <v>71911</v>
      </c>
      <c r="J3221" s="19">
        <v>42419</v>
      </c>
      <c r="K3221" s="19">
        <v>42444</v>
      </c>
      <c r="L3221">
        <v>201603</v>
      </c>
      <c r="M3221" s="19">
        <v>42430</v>
      </c>
      <c r="N3221">
        <v>24616</v>
      </c>
      <c r="O3221" t="s">
        <v>1076</v>
      </c>
      <c r="P3221" t="s">
        <v>1116</v>
      </c>
      <c r="Q3221" t="s">
        <v>925</v>
      </c>
      <c r="R3221" t="s">
        <v>2365</v>
      </c>
      <c r="S3221" s="19">
        <v>42762</v>
      </c>
      <c r="T3221">
        <v>71911</v>
      </c>
      <c r="U3221" t="s">
        <v>357</v>
      </c>
      <c r="V3221" s="19">
        <v>42807</v>
      </c>
      <c r="W3221" t="s">
        <v>628</v>
      </c>
      <c r="X3221" t="s">
        <v>24</v>
      </c>
      <c r="Y3221" t="s">
        <v>629</v>
      </c>
      <c r="Z3221" t="s">
        <v>14</v>
      </c>
      <c r="AA3221" s="29">
        <v>-91.08</v>
      </c>
      <c r="AB3221">
        <v>0</v>
      </c>
      <c r="AC3221">
        <f t="shared" si="612"/>
        <v>2017</v>
      </c>
      <c r="AD3221">
        <f t="shared" si="613"/>
        <v>3</v>
      </c>
      <c r="AE3221">
        <f t="shared" si="614"/>
        <v>2016</v>
      </c>
      <c r="AF3221">
        <f t="shared" si="615"/>
        <v>2</v>
      </c>
      <c r="AG3221" t="str">
        <f>VLOOKUP(F3221,vlookup!$A$2:$E$660,2,0)</f>
        <v>Retained</v>
      </c>
      <c r="AH3221" t="str">
        <f>VLOOKUP(F3221,vlookup!$A$2:$E$660,3,0)</f>
        <v>Service Contract</v>
      </c>
      <c r="AI3221" t="str">
        <f>VLOOKUP(F3221,vlookup!$A$2:$E$660,4,0)</f>
        <v>Used Car Programs</v>
      </c>
      <c r="AJ3221" t="str">
        <f>VLOOKUP(F3221,vlookup!$A$2:$E$660,5,0)</f>
        <v>High Mileage</v>
      </c>
      <c r="AL3221">
        <f t="shared" si="616"/>
        <v>26</v>
      </c>
      <c r="AM3221">
        <f t="shared" si="617"/>
        <v>384</v>
      </c>
      <c r="AN3221" t="str">
        <f t="shared" si="618"/>
        <v/>
      </c>
      <c r="AO3221" t="str">
        <f t="shared" si="619"/>
        <v/>
      </c>
      <c r="AP3221" t="str">
        <f t="shared" si="620"/>
        <v/>
      </c>
      <c r="AQ3221" t="str">
        <f t="shared" si="621"/>
        <v/>
      </c>
      <c r="AR3221">
        <f t="shared" si="622"/>
        <v>-91.08</v>
      </c>
      <c r="AS3221" t="str">
        <f t="shared" si="623"/>
        <v>7LY75091B6Y-5</v>
      </c>
      <c r="AT3221" t="str">
        <f>IFERROR(IF(VLOOKUP(Y3221,vlookup!$I$2:$J$9,1,0)=Y3221,VLOOKUP(Y3221,vlookup!$I$2:$J$9,2,0),PROPER(Y3221)),PROPER(Y3221))</f>
        <v>Towing &amp; Roadside</v>
      </c>
      <c r="AU3221" t="str">
        <f>IFERROR(IF(B3221=VLOOKUP(B3221,vlookup!$L$2:$L$10,1,0),"Yes","No"),"No")</f>
        <v>No</v>
      </c>
    </row>
    <row r="3222" spans="1:47" ht="14.45" customHeight="1" x14ac:dyDescent="0.25">
      <c r="A3222" t="s">
        <v>2366</v>
      </c>
      <c r="B3222" s="31" t="s">
        <v>2367</v>
      </c>
      <c r="C3222">
        <v>1</v>
      </c>
      <c r="D3222">
        <v>2</v>
      </c>
      <c r="E3222" t="s">
        <v>382</v>
      </c>
      <c r="F3222" t="s">
        <v>464</v>
      </c>
      <c r="G3222" t="s">
        <v>42</v>
      </c>
      <c r="H3222" t="s">
        <v>1612</v>
      </c>
      <c r="I3222">
        <v>74642</v>
      </c>
      <c r="J3222" s="19">
        <v>44577</v>
      </c>
      <c r="K3222" s="19">
        <v>44617</v>
      </c>
      <c r="L3222">
        <v>202202</v>
      </c>
      <c r="M3222" s="19">
        <v>44593</v>
      </c>
      <c r="N3222">
        <v>24616</v>
      </c>
      <c r="O3222" t="s">
        <v>1076</v>
      </c>
      <c r="P3222" t="s">
        <v>595</v>
      </c>
      <c r="Q3222" t="s">
        <v>378</v>
      </c>
      <c r="R3222">
        <v>481543887</v>
      </c>
      <c r="S3222" s="19">
        <v>44901</v>
      </c>
      <c r="T3222">
        <v>84000</v>
      </c>
      <c r="U3222" t="s">
        <v>357</v>
      </c>
      <c r="V3222" s="19">
        <v>44970</v>
      </c>
      <c r="W3222" t="s">
        <v>628</v>
      </c>
      <c r="X3222" t="s">
        <v>24</v>
      </c>
      <c r="Y3222" t="s">
        <v>629</v>
      </c>
      <c r="Z3222" t="s">
        <v>14</v>
      </c>
      <c r="AA3222" s="29">
        <v>-64.010000000000005</v>
      </c>
      <c r="AB3222">
        <v>0</v>
      </c>
      <c r="AC3222">
        <f t="shared" si="612"/>
        <v>2023</v>
      </c>
      <c r="AD3222">
        <f t="shared" si="613"/>
        <v>2</v>
      </c>
      <c r="AE3222">
        <f t="shared" si="614"/>
        <v>2022</v>
      </c>
      <c r="AF3222">
        <f t="shared" si="615"/>
        <v>1</v>
      </c>
      <c r="AG3222" t="str">
        <f>VLOOKUP(F3222,vlookup!$A$2:$E$660,2,0)</f>
        <v>Retained</v>
      </c>
      <c r="AH3222" t="str">
        <f>VLOOKUP(F3222,vlookup!$A$2:$E$660,3,0)</f>
        <v>Service Contract</v>
      </c>
      <c r="AI3222" t="str">
        <f>VLOOKUP(F3222,vlookup!$A$2:$E$660,4,0)</f>
        <v>Used Car Programs</v>
      </c>
      <c r="AJ3222" t="str">
        <f>VLOOKUP(F3222,vlookup!$A$2:$E$660,5,0)</f>
        <v>High Mileage</v>
      </c>
      <c r="AL3222">
        <f t="shared" si="616"/>
        <v>39</v>
      </c>
      <c r="AM3222">
        <f t="shared" si="617"/>
        <v>387</v>
      </c>
      <c r="AN3222">
        <f t="shared" si="618"/>
        <v>9358</v>
      </c>
      <c r="AO3222" t="str">
        <f t="shared" si="619"/>
        <v/>
      </c>
      <c r="AP3222" t="str">
        <f t="shared" si="620"/>
        <v/>
      </c>
      <c r="AQ3222" t="str">
        <f t="shared" si="621"/>
        <v/>
      </c>
      <c r="AR3222">
        <f t="shared" si="622"/>
        <v>-64.010000000000005</v>
      </c>
      <c r="AS3222" t="str">
        <f t="shared" si="623"/>
        <v>ZAGGB045068A22-1</v>
      </c>
      <c r="AT3222" t="str">
        <f>IFERROR(IF(VLOOKUP(Y3222,vlookup!$I$2:$J$9,1,0)=Y3222,VLOOKUP(Y3222,vlookup!$I$2:$J$9,2,0),PROPER(Y3222)),PROPER(Y3222))</f>
        <v>Towing &amp; Roadside</v>
      </c>
      <c r="AU3222" t="str">
        <f>IFERROR(IF(B3222=VLOOKUP(B3222,vlookup!$L$2:$L$10,1,0),"Yes","No"),"No")</f>
        <v>No</v>
      </c>
    </row>
    <row r="3223" spans="1:47" ht="14.45" customHeight="1" x14ac:dyDescent="0.25">
      <c r="A3223" t="s">
        <v>2368</v>
      </c>
      <c r="B3223" s="31" t="s">
        <v>2369</v>
      </c>
      <c r="C3223">
        <v>2</v>
      </c>
      <c r="D3223">
        <v>1</v>
      </c>
      <c r="E3223" t="s">
        <v>382</v>
      </c>
      <c r="F3223" t="s">
        <v>238</v>
      </c>
      <c r="G3223" t="s">
        <v>3763</v>
      </c>
      <c r="H3223" t="s">
        <v>3796</v>
      </c>
      <c r="I3223">
        <v>130998</v>
      </c>
      <c r="J3223" s="19">
        <v>42392</v>
      </c>
      <c r="K3223" s="19">
        <v>42429</v>
      </c>
      <c r="L3223">
        <v>201602</v>
      </c>
      <c r="M3223" s="19">
        <v>42401</v>
      </c>
      <c r="N3223">
        <v>24616</v>
      </c>
      <c r="O3223" t="s">
        <v>1076</v>
      </c>
      <c r="P3223" t="s">
        <v>1116</v>
      </c>
      <c r="Q3223" t="s">
        <v>925</v>
      </c>
      <c r="R3223" t="s">
        <v>2370</v>
      </c>
      <c r="S3223" s="19">
        <v>42683</v>
      </c>
      <c r="T3223">
        <v>130998</v>
      </c>
      <c r="U3223" t="s">
        <v>357</v>
      </c>
      <c r="V3223" s="19">
        <v>42740</v>
      </c>
      <c r="W3223" t="s">
        <v>628</v>
      </c>
      <c r="X3223" t="s">
        <v>24</v>
      </c>
      <c r="Y3223" t="s">
        <v>629</v>
      </c>
      <c r="Z3223" t="s">
        <v>14</v>
      </c>
      <c r="AA3223" s="29">
        <v>-92.57</v>
      </c>
      <c r="AB3223">
        <v>0</v>
      </c>
      <c r="AC3223">
        <f t="shared" si="612"/>
        <v>2017</v>
      </c>
      <c r="AD3223">
        <f t="shared" si="613"/>
        <v>1</v>
      </c>
      <c r="AE3223">
        <f t="shared" si="614"/>
        <v>2016</v>
      </c>
      <c r="AF3223">
        <f t="shared" si="615"/>
        <v>1</v>
      </c>
      <c r="AG3223" t="str">
        <f>VLOOKUP(F3223,vlookup!$A$2:$E$660,2,0)</f>
        <v>Retained</v>
      </c>
      <c r="AH3223" t="str">
        <f>VLOOKUP(F3223,vlookup!$A$2:$E$660,3,0)</f>
        <v>Service Contract</v>
      </c>
      <c r="AI3223" t="str">
        <f>VLOOKUP(F3223,vlookup!$A$2:$E$660,4,0)</f>
        <v>Used Car Programs</v>
      </c>
      <c r="AJ3223" t="str">
        <f>VLOOKUP(F3223,vlookup!$A$2:$E$660,5,0)</f>
        <v>High Mileage</v>
      </c>
      <c r="AL3223">
        <f t="shared" si="616"/>
        <v>36</v>
      </c>
      <c r="AM3223">
        <f t="shared" si="617"/>
        <v>342</v>
      </c>
      <c r="AN3223" t="str">
        <f t="shared" si="618"/>
        <v/>
      </c>
      <c r="AO3223" t="str">
        <f t="shared" si="619"/>
        <v/>
      </c>
      <c r="AP3223" t="str">
        <f t="shared" si="620"/>
        <v/>
      </c>
      <c r="AQ3223" t="str">
        <f t="shared" si="621"/>
        <v/>
      </c>
      <c r="AR3223">
        <f t="shared" si="622"/>
        <v>-92.57</v>
      </c>
      <c r="AS3223" t="str">
        <f t="shared" si="623"/>
        <v>AJ116052A6Y-2</v>
      </c>
      <c r="AT3223" t="str">
        <f>IFERROR(IF(VLOOKUP(Y3223,vlookup!$I$2:$J$9,1,0)=Y3223,VLOOKUP(Y3223,vlookup!$I$2:$J$9,2,0),PROPER(Y3223)),PROPER(Y3223))</f>
        <v>Towing &amp; Roadside</v>
      </c>
      <c r="AU3223" t="str">
        <f>IFERROR(IF(B3223=VLOOKUP(B3223,vlookup!$L$2:$L$10,1,0),"Yes","No"),"No")</f>
        <v>No</v>
      </c>
    </row>
    <row r="3224" spans="1:47" ht="14.45" customHeight="1" x14ac:dyDescent="0.25">
      <c r="A3224" t="s">
        <v>1740</v>
      </c>
      <c r="B3224" s="31" t="s">
        <v>1741</v>
      </c>
      <c r="C3224">
        <v>2</v>
      </c>
      <c r="D3224">
        <v>1</v>
      </c>
      <c r="E3224" t="s">
        <v>382</v>
      </c>
      <c r="F3224" t="s">
        <v>238</v>
      </c>
      <c r="G3224" t="s">
        <v>3772</v>
      </c>
      <c r="H3224" t="s">
        <v>3774</v>
      </c>
      <c r="I3224">
        <v>138100</v>
      </c>
      <c r="J3224" s="19">
        <v>42358</v>
      </c>
      <c r="K3224" s="19">
        <v>42400</v>
      </c>
      <c r="L3224">
        <v>201601</v>
      </c>
      <c r="M3224" s="19">
        <v>42370</v>
      </c>
      <c r="N3224">
        <v>24616</v>
      </c>
      <c r="O3224" t="s">
        <v>1076</v>
      </c>
      <c r="P3224" t="s">
        <v>1116</v>
      </c>
      <c r="Q3224" t="s">
        <v>925</v>
      </c>
      <c r="R3224" t="s">
        <v>2371</v>
      </c>
      <c r="S3224" s="19">
        <v>42504</v>
      </c>
      <c r="T3224">
        <v>138100</v>
      </c>
      <c r="U3224" t="s">
        <v>357</v>
      </c>
      <c r="V3224" s="19">
        <v>42563</v>
      </c>
      <c r="W3224" t="s">
        <v>628</v>
      </c>
      <c r="X3224" t="s">
        <v>24</v>
      </c>
      <c r="Y3224" t="s">
        <v>629</v>
      </c>
      <c r="Z3224" t="s">
        <v>14</v>
      </c>
      <c r="AA3224" s="29">
        <v>-58.5</v>
      </c>
      <c r="AB3224">
        <v>0</v>
      </c>
      <c r="AC3224">
        <f t="shared" si="612"/>
        <v>2016</v>
      </c>
      <c r="AD3224">
        <f t="shared" si="613"/>
        <v>7</v>
      </c>
      <c r="AE3224">
        <f t="shared" si="614"/>
        <v>2015</v>
      </c>
      <c r="AF3224">
        <f t="shared" si="615"/>
        <v>12</v>
      </c>
      <c r="AG3224" t="str">
        <f>VLOOKUP(F3224,vlookup!$A$2:$E$660,2,0)</f>
        <v>Retained</v>
      </c>
      <c r="AH3224" t="str">
        <f>VLOOKUP(F3224,vlookup!$A$2:$E$660,3,0)</f>
        <v>Service Contract</v>
      </c>
      <c r="AI3224" t="str">
        <f>VLOOKUP(F3224,vlookup!$A$2:$E$660,4,0)</f>
        <v>Used Car Programs</v>
      </c>
      <c r="AJ3224" t="str">
        <f>VLOOKUP(F3224,vlookup!$A$2:$E$660,5,0)</f>
        <v>High Mileage</v>
      </c>
      <c r="AL3224">
        <f t="shared" si="616"/>
        <v>41</v>
      </c>
      <c r="AM3224">
        <f t="shared" si="617"/>
        <v>202</v>
      </c>
      <c r="AN3224" t="str">
        <f t="shared" si="618"/>
        <v/>
      </c>
      <c r="AO3224" t="str">
        <f t="shared" si="619"/>
        <v/>
      </c>
      <c r="AP3224" t="str">
        <f t="shared" si="620"/>
        <v/>
      </c>
      <c r="AQ3224" t="str">
        <f t="shared" si="621"/>
        <v/>
      </c>
      <c r="AR3224">
        <f t="shared" si="622"/>
        <v>-58.5</v>
      </c>
      <c r="AS3224" t="str">
        <f t="shared" si="623"/>
        <v>7LJ24778L5Y-2</v>
      </c>
      <c r="AT3224" t="str">
        <f>IFERROR(IF(VLOOKUP(Y3224,vlookup!$I$2:$J$9,1,0)=Y3224,VLOOKUP(Y3224,vlookup!$I$2:$J$9,2,0),PROPER(Y3224)),PROPER(Y3224))</f>
        <v>Towing &amp; Roadside</v>
      </c>
      <c r="AU3224" t="str">
        <f>IFERROR(IF(B3224=VLOOKUP(B3224,vlookup!$L$2:$L$10,1,0),"Yes","No"),"No")</f>
        <v>No</v>
      </c>
    </row>
    <row r="3225" spans="1:47" ht="14.45" customHeight="1" x14ac:dyDescent="0.25">
      <c r="A3225" t="s">
        <v>1740</v>
      </c>
      <c r="B3225" s="31" t="s">
        <v>1741</v>
      </c>
      <c r="C3225">
        <v>3</v>
      </c>
      <c r="D3225">
        <v>1</v>
      </c>
      <c r="E3225" t="s">
        <v>382</v>
      </c>
      <c r="F3225" t="s">
        <v>238</v>
      </c>
      <c r="G3225" t="s">
        <v>3772</v>
      </c>
      <c r="H3225" t="s">
        <v>3774</v>
      </c>
      <c r="I3225">
        <v>138100</v>
      </c>
      <c r="J3225" s="19">
        <v>42358</v>
      </c>
      <c r="K3225" s="19">
        <v>42400</v>
      </c>
      <c r="L3225">
        <v>201601</v>
      </c>
      <c r="M3225" s="19">
        <v>42370</v>
      </c>
      <c r="N3225">
        <v>24616</v>
      </c>
      <c r="O3225" t="s">
        <v>1076</v>
      </c>
      <c r="P3225" t="s">
        <v>1116</v>
      </c>
      <c r="Q3225" t="s">
        <v>925</v>
      </c>
      <c r="R3225" t="s">
        <v>2372</v>
      </c>
      <c r="S3225" s="19">
        <v>42507</v>
      </c>
      <c r="T3225">
        <v>138100</v>
      </c>
      <c r="U3225" t="s">
        <v>357</v>
      </c>
      <c r="V3225" s="19">
        <v>42563</v>
      </c>
      <c r="W3225" t="s">
        <v>628</v>
      </c>
      <c r="X3225" t="s">
        <v>24</v>
      </c>
      <c r="Y3225" t="s">
        <v>629</v>
      </c>
      <c r="Z3225" t="s">
        <v>14</v>
      </c>
      <c r="AA3225" s="29">
        <v>-61</v>
      </c>
      <c r="AB3225">
        <v>0</v>
      </c>
      <c r="AC3225">
        <f t="shared" si="612"/>
        <v>2016</v>
      </c>
      <c r="AD3225">
        <f t="shared" si="613"/>
        <v>7</v>
      </c>
      <c r="AE3225">
        <f t="shared" si="614"/>
        <v>2015</v>
      </c>
      <c r="AF3225">
        <f t="shared" si="615"/>
        <v>12</v>
      </c>
      <c r="AG3225" t="str">
        <f>VLOOKUP(F3225,vlookup!$A$2:$E$660,2,0)</f>
        <v>Retained</v>
      </c>
      <c r="AH3225" t="str">
        <f>VLOOKUP(F3225,vlookup!$A$2:$E$660,3,0)</f>
        <v>Service Contract</v>
      </c>
      <c r="AI3225" t="str">
        <f>VLOOKUP(F3225,vlookup!$A$2:$E$660,4,0)</f>
        <v>Used Car Programs</v>
      </c>
      <c r="AJ3225" t="str">
        <f>VLOOKUP(F3225,vlookup!$A$2:$E$660,5,0)</f>
        <v>High Mileage</v>
      </c>
      <c r="AL3225">
        <f t="shared" si="616"/>
        <v>41</v>
      </c>
      <c r="AM3225">
        <f t="shared" si="617"/>
        <v>202</v>
      </c>
      <c r="AN3225" t="str">
        <f t="shared" si="618"/>
        <v/>
      </c>
      <c r="AO3225" t="str">
        <f t="shared" si="619"/>
        <v/>
      </c>
      <c r="AP3225" t="str">
        <f t="shared" si="620"/>
        <v/>
      </c>
      <c r="AQ3225" t="str">
        <f t="shared" si="621"/>
        <v/>
      </c>
      <c r="AR3225">
        <f t="shared" si="622"/>
        <v>-61</v>
      </c>
      <c r="AS3225" t="str">
        <f t="shared" si="623"/>
        <v>7LJ24778L5Y-3</v>
      </c>
      <c r="AT3225" t="str">
        <f>IFERROR(IF(VLOOKUP(Y3225,vlookup!$I$2:$J$9,1,0)=Y3225,VLOOKUP(Y3225,vlookup!$I$2:$J$9,2,0),PROPER(Y3225)),PROPER(Y3225))</f>
        <v>Towing &amp; Roadside</v>
      </c>
      <c r="AU3225" t="str">
        <f>IFERROR(IF(B3225=VLOOKUP(B3225,vlookup!$L$2:$L$10,1,0),"Yes","No"),"No")</f>
        <v>No</v>
      </c>
    </row>
    <row r="3226" spans="1:47" ht="14.45" customHeight="1" x14ac:dyDescent="0.25">
      <c r="A3226" t="s">
        <v>2373</v>
      </c>
      <c r="B3226" s="31" t="s">
        <v>2374</v>
      </c>
      <c r="C3226">
        <v>2</v>
      </c>
      <c r="D3226">
        <v>1</v>
      </c>
      <c r="E3226" t="s">
        <v>382</v>
      </c>
      <c r="F3226" t="s">
        <v>205</v>
      </c>
      <c r="G3226" t="s">
        <v>920</v>
      </c>
      <c r="H3226" t="s">
        <v>3775</v>
      </c>
      <c r="I3226">
        <v>107805</v>
      </c>
      <c r="J3226" s="19">
        <v>41807</v>
      </c>
      <c r="K3226" s="19">
        <v>41838</v>
      </c>
      <c r="L3226">
        <v>201407</v>
      </c>
      <c r="M3226" s="19">
        <v>41821</v>
      </c>
      <c r="N3226">
        <v>24616</v>
      </c>
      <c r="O3226" t="s">
        <v>1076</v>
      </c>
      <c r="P3226" t="s">
        <v>1116</v>
      </c>
      <c r="Q3226" t="s">
        <v>925</v>
      </c>
      <c r="R3226" t="s">
        <v>2375</v>
      </c>
      <c r="S3226" s="19">
        <v>42892</v>
      </c>
      <c r="T3226">
        <v>107805</v>
      </c>
      <c r="U3226" t="s">
        <v>357</v>
      </c>
      <c r="V3226" s="19">
        <v>42958</v>
      </c>
      <c r="W3226" t="s">
        <v>628</v>
      </c>
      <c r="X3226" t="s">
        <v>24</v>
      </c>
      <c r="Y3226" t="s">
        <v>629</v>
      </c>
      <c r="Z3226" t="s">
        <v>14</v>
      </c>
      <c r="AA3226" s="29">
        <v>-60</v>
      </c>
      <c r="AB3226">
        <v>0</v>
      </c>
      <c r="AC3226">
        <f t="shared" si="612"/>
        <v>2017</v>
      </c>
      <c r="AD3226">
        <f t="shared" si="613"/>
        <v>8</v>
      </c>
      <c r="AE3226">
        <f t="shared" si="614"/>
        <v>2014</v>
      </c>
      <c r="AF3226">
        <f t="shared" si="615"/>
        <v>6</v>
      </c>
      <c r="AG3226" t="str">
        <f>VLOOKUP(F3226,vlookup!$A$2:$E$660,2,0)</f>
        <v>Retained</v>
      </c>
      <c r="AH3226" t="str">
        <f>VLOOKUP(F3226,vlookup!$A$2:$E$660,3,0)</f>
        <v>Service Contract</v>
      </c>
      <c r="AI3226" t="str">
        <f>VLOOKUP(F3226,vlookup!$A$2:$E$660,4,0)</f>
        <v>Used Car Programs</v>
      </c>
      <c r="AJ3226" t="str">
        <f>VLOOKUP(F3226,vlookup!$A$2:$E$660,5,0)</f>
        <v>High Mileage</v>
      </c>
      <c r="AL3226">
        <f t="shared" si="616"/>
        <v>31</v>
      </c>
      <c r="AM3226">
        <f t="shared" si="617"/>
        <v>1134</v>
      </c>
      <c r="AN3226" t="str">
        <f t="shared" si="618"/>
        <v/>
      </c>
      <c r="AO3226" t="str">
        <f t="shared" si="619"/>
        <v/>
      </c>
      <c r="AP3226" t="str">
        <f t="shared" si="620"/>
        <v/>
      </c>
      <c r="AQ3226" t="str">
        <f t="shared" si="621"/>
        <v/>
      </c>
      <c r="AR3226">
        <f t="shared" si="622"/>
        <v>-60</v>
      </c>
      <c r="AS3226" t="str">
        <f t="shared" si="623"/>
        <v>8C513352F4-2</v>
      </c>
      <c r="AT3226" t="str">
        <f>IFERROR(IF(VLOOKUP(Y3226,vlookup!$I$2:$J$9,1,0)=Y3226,VLOOKUP(Y3226,vlookup!$I$2:$J$9,2,0),PROPER(Y3226)),PROPER(Y3226))</f>
        <v>Towing &amp; Roadside</v>
      </c>
      <c r="AU3226" t="str">
        <f>IFERROR(IF(B3226=VLOOKUP(B3226,vlookup!$L$2:$L$10,1,0),"Yes","No"),"No")</f>
        <v>No</v>
      </c>
    </row>
    <row r="3227" spans="1:47" ht="14.45" customHeight="1" x14ac:dyDescent="0.25">
      <c r="A3227" t="s">
        <v>1752</v>
      </c>
      <c r="B3227" s="31" t="s">
        <v>1753</v>
      </c>
      <c r="C3227">
        <v>3</v>
      </c>
      <c r="D3227">
        <v>1</v>
      </c>
      <c r="E3227" t="s">
        <v>382</v>
      </c>
      <c r="F3227" t="s">
        <v>205</v>
      </c>
      <c r="G3227" t="s">
        <v>920</v>
      </c>
      <c r="H3227" t="s">
        <v>3776</v>
      </c>
      <c r="I3227">
        <v>105341</v>
      </c>
      <c r="J3227" s="19">
        <v>41795</v>
      </c>
      <c r="K3227" s="19">
        <v>41830</v>
      </c>
      <c r="L3227">
        <v>201407</v>
      </c>
      <c r="M3227" s="19">
        <v>41821</v>
      </c>
      <c r="N3227">
        <v>24616</v>
      </c>
      <c r="O3227" t="s">
        <v>1076</v>
      </c>
      <c r="P3227" t="s">
        <v>1116</v>
      </c>
      <c r="Q3227" t="s">
        <v>925</v>
      </c>
      <c r="R3227" t="s">
        <v>2376</v>
      </c>
      <c r="S3227" s="19">
        <v>41805</v>
      </c>
      <c r="T3227">
        <v>105341</v>
      </c>
      <c r="U3227" t="s">
        <v>357</v>
      </c>
      <c r="V3227" s="19">
        <v>41852</v>
      </c>
      <c r="W3227" t="s">
        <v>628</v>
      </c>
      <c r="X3227" t="s">
        <v>24</v>
      </c>
      <c r="Y3227" t="s">
        <v>629</v>
      </c>
      <c r="Z3227" t="s">
        <v>14</v>
      </c>
      <c r="AA3227" s="29">
        <v>-11</v>
      </c>
      <c r="AB3227">
        <v>0</v>
      </c>
      <c r="AC3227">
        <f t="shared" si="612"/>
        <v>2014</v>
      </c>
      <c r="AD3227">
        <f t="shared" si="613"/>
        <v>8</v>
      </c>
      <c r="AE3227">
        <f t="shared" si="614"/>
        <v>2014</v>
      </c>
      <c r="AF3227">
        <f t="shared" si="615"/>
        <v>6</v>
      </c>
      <c r="AG3227" t="str">
        <f>VLOOKUP(F3227,vlookup!$A$2:$E$660,2,0)</f>
        <v>Retained</v>
      </c>
      <c r="AH3227" t="str">
        <f>VLOOKUP(F3227,vlookup!$A$2:$E$660,3,0)</f>
        <v>Service Contract</v>
      </c>
      <c r="AI3227" t="str">
        <f>VLOOKUP(F3227,vlookup!$A$2:$E$660,4,0)</f>
        <v>Used Car Programs</v>
      </c>
      <c r="AJ3227" t="str">
        <f>VLOOKUP(F3227,vlookup!$A$2:$E$660,5,0)</f>
        <v>High Mileage</v>
      </c>
      <c r="AL3227">
        <f t="shared" si="616"/>
        <v>35</v>
      </c>
      <c r="AM3227">
        <f t="shared" si="617"/>
        <v>56</v>
      </c>
      <c r="AN3227" t="str">
        <f t="shared" si="618"/>
        <v/>
      </c>
      <c r="AO3227" t="str">
        <f t="shared" si="619"/>
        <v/>
      </c>
      <c r="AP3227">
        <f t="shared" si="620"/>
        <v>-11</v>
      </c>
      <c r="AQ3227" t="str">
        <f t="shared" si="621"/>
        <v/>
      </c>
      <c r="AR3227" t="str">
        <f t="shared" si="622"/>
        <v/>
      </c>
      <c r="AS3227" t="str">
        <f t="shared" si="623"/>
        <v>4N350940F4-3</v>
      </c>
      <c r="AT3227" t="str">
        <f>IFERROR(IF(VLOOKUP(Y3227,vlookup!$I$2:$J$9,1,0)=Y3227,VLOOKUP(Y3227,vlookup!$I$2:$J$9,2,0),PROPER(Y3227)),PROPER(Y3227))</f>
        <v>Towing &amp; Roadside</v>
      </c>
      <c r="AU3227" t="str">
        <f>IFERROR(IF(B3227=VLOOKUP(B3227,vlookup!$L$2:$L$10,1,0),"Yes","No"),"No")</f>
        <v>No</v>
      </c>
    </row>
    <row r="3228" spans="1:47" ht="14.45" customHeight="1" x14ac:dyDescent="0.25">
      <c r="A3228" t="s">
        <v>1752</v>
      </c>
      <c r="B3228" s="31" t="s">
        <v>1753</v>
      </c>
      <c r="C3228">
        <v>4</v>
      </c>
      <c r="D3228">
        <v>1</v>
      </c>
      <c r="E3228" t="s">
        <v>382</v>
      </c>
      <c r="F3228" t="s">
        <v>205</v>
      </c>
      <c r="G3228" t="s">
        <v>920</v>
      </c>
      <c r="H3228" t="s">
        <v>3776</v>
      </c>
      <c r="I3228">
        <v>105341</v>
      </c>
      <c r="J3228" s="19">
        <v>41795</v>
      </c>
      <c r="K3228" s="19">
        <v>41830</v>
      </c>
      <c r="L3228">
        <v>201407</v>
      </c>
      <c r="M3228" s="19">
        <v>41821</v>
      </c>
      <c r="N3228">
        <v>24616</v>
      </c>
      <c r="O3228" t="s">
        <v>1076</v>
      </c>
      <c r="P3228" t="s">
        <v>1116</v>
      </c>
      <c r="Q3228" t="s">
        <v>925</v>
      </c>
      <c r="R3228" t="s">
        <v>2377</v>
      </c>
      <c r="S3228" s="19">
        <v>41806</v>
      </c>
      <c r="T3228">
        <v>105341</v>
      </c>
      <c r="U3228" t="s">
        <v>357</v>
      </c>
      <c r="V3228" s="19">
        <v>41852</v>
      </c>
      <c r="W3228" t="s">
        <v>628</v>
      </c>
      <c r="X3228" t="s">
        <v>24</v>
      </c>
      <c r="Y3228" t="s">
        <v>629</v>
      </c>
      <c r="Z3228" t="s">
        <v>14</v>
      </c>
      <c r="AA3228" s="29">
        <v>-11</v>
      </c>
      <c r="AB3228">
        <v>0</v>
      </c>
      <c r="AC3228">
        <f t="shared" si="612"/>
        <v>2014</v>
      </c>
      <c r="AD3228">
        <f t="shared" si="613"/>
        <v>8</v>
      </c>
      <c r="AE3228">
        <f t="shared" si="614"/>
        <v>2014</v>
      </c>
      <c r="AF3228">
        <f t="shared" si="615"/>
        <v>6</v>
      </c>
      <c r="AG3228" t="str">
        <f>VLOOKUP(F3228,vlookup!$A$2:$E$660,2,0)</f>
        <v>Retained</v>
      </c>
      <c r="AH3228" t="str">
        <f>VLOOKUP(F3228,vlookup!$A$2:$E$660,3,0)</f>
        <v>Service Contract</v>
      </c>
      <c r="AI3228" t="str">
        <f>VLOOKUP(F3228,vlookup!$A$2:$E$660,4,0)</f>
        <v>Used Car Programs</v>
      </c>
      <c r="AJ3228" t="str">
        <f>VLOOKUP(F3228,vlookup!$A$2:$E$660,5,0)</f>
        <v>High Mileage</v>
      </c>
      <c r="AL3228">
        <f t="shared" si="616"/>
        <v>35</v>
      </c>
      <c r="AM3228">
        <f t="shared" si="617"/>
        <v>56</v>
      </c>
      <c r="AN3228" t="str">
        <f t="shared" si="618"/>
        <v/>
      </c>
      <c r="AO3228" t="str">
        <f t="shared" si="619"/>
        <v/>
      </c>
      <c r="AP3228">
        <f t="shared" si="620"/>
        <v>-11</v>
      </c>
      <c r="AQ3228" t="str">
        <f t="shared" si="621"/>
        <v/>
      </c>
      <c r="AR3228" t="str">
        <f t="shared" si="622"/>
        <v/>
      </c>
      <c r="AS3228" t="str">
        <f t="shared" si="623"/>
        <v>4N350940F4-4</v>
      </c>
      <c r="AT3228" t="str">
        <f>IFERROR(IF(VLOOKUP(Y3228,vlookup!$I$2:$J$9,1,0)=Y3228,VLOOKUP(Y3228,vlookup!$I$2:$J$9,2,0),PROPER(Y3228)),PROPER(Y3228))</f>
        <v>Towing &amp; Roadside</v>
      </c>
      <c r="AU3228" t="str">
        <f>IFERROR(IF(B3228=VLOOKUP(B3228,vlookup!$L$2:$L$10,1,0),"Yes","No"),"No")</f>
        <v>No</v>
      </c>
    </row>
    <row r="3229" spans="1:47" ht="14.45" customHeight="1" x14ac:dyDescent="0.25">
      <c r="A3229" t="s">
        <v>2378</v>
      </c>
      <c r="B3229" s="31" t="s">
        <v>2379</v>
      </c>
      <c r="C3229">
        <v>2</v>
      </c>
      <c r="D3229">
        <v>1</v>
      </c>
      <c r="E3229" t="s">
        <v>382</v>
      </c>
      <c r="F3229" t="s">
        <v>205</v>
      </c>
      <c r="G3229" t="s">
        <v>950</v>
      </c>
      <c r="H3229" t="s">
        <v>2380</v>
      </c>
      <c r="I3229">
        <v>133674</v>
      </c>
      <c r="J3229" s="19">
        <v>42093</v>
      </c>
      <c r="K3229" s="19">
        <v>42124</v>
      </c>
      <c r="L3229">
        <v>201504</v>
      </c>
      <c r="M3229" s="19">
        <v>42095</v>
      </c>
      <c r="N3229">
        <v>24616</v>
      </c>
      <c r="O3229" t="s">
        <v>1076</v>
      </c>
      <c r="P3229" t="s">
        <v>1116</v>
      </c>
      <c r="Q3229" t="s">
        <v>925</v>
      </c>
      <c r="R3229" t="s">
        <v>2381</v>
      </c>
      <c r="S3229" s="19">
        <v>42228</v>
      </c>
      <c r="T3229">
        <v>133674</v>
      </c>
      <c r="U3229" t="s">
        <v>357</v>
      </c>
      <c r="V3229" s="19">
        <v>42289</v>
      </c>
      <c r="W3229" t="s">
        <v>628</v>
      </c>
      <c r="X3229" t="s">
        <v>24</v>
      </c>
      <c r="Y3229" t="s">
        <v>629</v>
      </c>
      <c r="Z3229" t="s">
        <v>14</v>
      </c>
      <c r="AA3229" s="29">
        <v>-91.15</v>
      </c>
      <c r="AB3229">
        <v>0</v>
      </c>
      <c r="AC3229">
        <f t="shared" si="612"/>
        <v>2015</v>
      </c>
      <c r="AD3229">
        <f t="shared" si="613"/>
        <v>10</v>
      </c>
      <c r="AE3229">
        <f t="shared" si="614"/>
        <v>2015</v>
      </c>
      <c r="AF3229">
        <f t="shared" si="615"/>
        <v>3</v>
      </c>
      <c r="AG3229" t="str">
        <f>VLOOKUP(F3229,vlookup!$A$2:$E$660,2,0)</f>
        <v>Retained</v>
      </c>
      <c r="AH3229" t="str">
        <f>VLOOKUP(F3229,vlookup!$A$2:$E$660,3,0)</f>
        <v>Service Contract</v>
      </c>
      <c r="AI3229" t="str">
        <f>VLOOKUP(F3229,vlookup!$A$2:$E$660,4,0)</f>
        <v>Used Car Programs</v>
      </c>
      <c r="AJ3229" t="str">
        <f>VLOOKUP(F3229,vlookup!$A$2:$E$660,5,0)</f>
        <v>High Mileage</v>
      </c>
      <c r="AL3229">
        <f t="shared" si="616"/>
        <v>30</v>
      </c>
      <c r="AM3229">
        <f t="shared" si="617"/>
        <v>192</v>
      </c>
      <c r="AN3229" t="str">
        <f t="shared" si="618"/>
        <v/>
      </c>
      <c r="AO3229" t="str">
        <f t="shared" si="619"/>
        <v/>
      </c>
      <c r="AP3229" t="str">
        <f t="shared" si="620"/>
        <v/>
      </c>
      <c r="AQ3229" t="str">
        <f t="shared" si="621"/>
        <v/>
      </c>
      <c r="AR3229">
        <f t="shared" si="622"/>
        <v>-91.15</v>
      </c>
      <c r="AS3229" t="str">
        <f t="shared" si="623"/>
        <v>4N810515C5-2</v>
      </c>
      <c r="AT3229" t="str">
        <f>IFERROR(IF(VLOOKUP(Y3229,vlookup!$I$2:$J$9,1,0)=Y3229,VLOOKUP(Y3229,vlookup!$I$2:$J$9,2,0),PROPER(Y3229)),PROPER(Y3229))</f>
        <v>Towing &amp; Roadside</v>
      </c>
      <c r="AU3229" t="str">
        <f>IFERROR(IF(B3229=VLOOKUP(B3229,vlookup!$L$2:$L$10,1,0),"Yes","No"),"No")</f>
        <v>No</v>
      </c>
    </row>
    <row r="3230" spans="1:47" ht="14.45" customHeight="1" x14ac:dyDescent="0.25">
      <c r="A3230" t="s">
        <v>1770</v>
      </c>
      <c r="B3230" s="31" t="s">
        <v>1771</v>
      </c>
      <c r="C3230">
        <v>2</v>
      </c>
      <c r="D3230">
        <v>2</v>
      </c>
      <c r="E3230" t="s">
        <v>382</v>
      </c>
      <c r="F3230" t="s">
        <v>464</v>
      </c>
      <c r="G3230" t="s">
        <v>946</v>
      </c>
      <c r="H3230" t="s">
        <v>3777</v>
      </c>
      <c r="I3230">
        <v>98949</v>
      </c>
      <c r="J3230" s="19">
        <v>43876</v>
      </c>
      <c r="K3230" s="19">
        <v>43959</v>
      </c>
      <c r="L3230">
        <v>202005</v>
      </c>
      <c r="M3230" s="19">
        <v>43952</v>
      </c>
      <c r="N3230">
        <v>24617</v>
      </c>
      <c r="O3230" t="s">
        <v>1070</v>
      </c>
      <c r="P3230" t="s">
        <v>595</v>
      </c>
      <c r="Q3230" t="s">
        <v>378</v>
      </c>
      <c r="R3230">
        <v>959467884</v>
      </c>
      <c r="S3230" s="19">
        <v>43969</v>
      </c>
      <c r="T3230">
        <v>105700</v>
      </c>
      <c r="U3230" t="s">
        <v>356</v>
      </c>
      <c r="V3230" s="19">
        <v>44069</v>
      </c>
      <c r="W3230" t="s">
        <v>628</v>
      </c>
      <c r="X3230" t="s">
        <v>24</v>
      </c>
      <c r="Y3230" t="s">
        <v>629</v>
      </c>
      <c r="Z3230" t="s">
        <v>14</v>
      </c>
      <c r="AA3230" s="29">
        <v>-15</v>
      </c>
      <c r="AB3230">
        <v>0</v>
      </c>
      <c r="AC3230">
        <f t="shared" si="612"/>
        <v>2020</v>
      </c>
      <c r="AD3230">
        <f t="shared" si="613"/>
        <v>8</v>
      </c>
      <c r="AE3230">
        <f t="shared" si="614"/>
        <v>2020</v>
      </c>
      <c r="AF3230">
        <f t="shared" si="615"/>
        <v>2</v>
      </c>
      <c r="AG3230" t="str">
        <f>VLOOKUP(F3230,vlookup!$A$2:$E$660,2,0)</f>
        <v>Retained</v>
      </c>
      <c r="AH3230" t="str">
        <f>VLOOKUP(F3230,vlookup!$A$2:$E$660,3,0)</f>
        <v>Service Contract</v>
      </c>
      <c r="AI3230" t="str">
        <f>VLOOKUP(F3230,vlookup!$A$2:$E$660,4,0)</f>
        <v>Used Car Programs</v>
      </c>
      <c r="AJ3230" t="str">
        <f>VLOOKUP(F3230,vlookup!$A$2:$E$660,5,0)</f>
        <v>High Mileage</v>
      </c>
      <c r="AL3230">
        <f t="shared" si="616"/>
        <v>83</v>
      </c>
      <c r="AM3230">
        <f t="shared" si="617"/>
        <v>191</v>
      </c>
      <c r="AN3230">
        <f t="shared" si="618"/>
        <v>6751</v>
      </c>
      <c r="AO3230" t="str">
        <f t="shared" si="619"/>
        <v/>
      </c>
      <c r="AP3230" t="str">
        <f t="shared" si="620"/>
        <v/>
      </c>
      <c r="AQ3230" t="str">
        <f t="shared" si="621"/>
        <v/>
      </c>
      <c r="AR3230">
        <f t="shared" si="622"/>
        <v>-15</v>
      </c>
      <c r="AS3230" t="str">
        <f t="shared" si="623"/>
        <v>CH331063B0-2</v>
      </c>
      <c r="AT3230" t="str">
        <f>IFERROR(IF(VLOOKUP(Y3230,vlookup!$I$2:$J$9,1,0)=Y3230,VLOOKUP(Y3230,vlookup!$I$2:$J$9,2,0),PROPER(Y3230)),PROPER(Y3230))</f>
        <v>Towing &amp; Roadside</v>
      </c>
      <c r="AU3230" t="str">
        <f>IFERROR(IF(B3230=VLOOKUP(B3230,vlookup!$L$2:$L$10,1,0),"Yes","No"),"No")</f>
        <v>No</v>
      </c>
    </row>
    <row r="3231" spans="1:47" ht="14.45" customHeight="1" x14ac:dyDescent="0.25">
      <c r="A3231" t="s">
        <v>1770</v>
      </c>
      <c r="B3231" s="31" t="s">
        <v>1771</v>
      </c>
      <c r="C3231">
        <v>2</v>
      </c>
      <c r="D3231">
        <v>3</v>
      </c>
      <c r="E3231" t="s">
        <v>382</v>
      </c>
      <c r="F3231" t="s">
        <v>464</v>
      </c>
      <c r="G3231" t="s">
        <v>946</v>
      </c>
      <c r="H3231" t="s">
        <v>3777</v>
      </c>
      <c r="I3231">
        <v>98949</v>
      </c>
      <c r="J3231" s="19">
        <v>43876</v>
      </c>
      <c r="K3231" s="19">
        <v>43959</v>
      </c>
      <c r="L3231">
        <v>202005</v>
      </c>
      <c r="M3231" s="19">
        <v>43952</v>
      </c>
      <c r="N3231">
        <v>24617</v>
      </c>
      <c r="O3231" t="s">
        <v>1070</v>
      </c>
      <c r="P3231" t="s">
        <v>595</v>
      </c>
      <c r="Q3231" t="s">
        <v>378</v>
      </c>
      <c r="R3231">
        <v>734119614</v>
      </c>
      <c r="S3231" s="19">
        <v>43972</v>
      </c>
      <c r="T3231">
        <v>105700</v>
      </c>
      <c r="U3231" t="s">
        <v>356</v>
      </c>
      <c r="V3231" s="19">
        <v>44069</v>
      </c>
      <c r="W3231" t="s">
        <v>628</v>
      </c>
      <c r="X3231" t="s">
        <v>24</v>
      </c>
      <c r="Y3231" t="s">
        <v>629</v>
      </c>
      <c r="Z3231" t="s">
        <v>14</v>
      </c>
      <c r="AA3231" s="29">
        <v>-40</v>
      </c>
      <c r="AB3231">
        <v>0</v>
      </c>
      <c r="AC3231">
        <f t="shared" si="612"/>
        <v>2020</v>
      </c>
      <c r="AD3231">
        <f t="shared" si="613"/>
        <v>8</v>
      </c>
      <c r="AE3231">
        <f t="shared" si="614"/>
        <v>2020</v>
      </c>
      <c r="AF3231">
        <f t="shared" si="615"/>
        <v>2</v>
      </c>
      <c r="AG3231" t="str">
        <f>VLOOKUP(F3231,vlookup!$A$2:$E$660,2,0)</f>
        <v>Retained</v>
      </c>
      <c r="AH3231" t="str">
        <f>VLOOKUP(F3231,vlookup!$A$2:$E$660,3,0)</f>
        <v>Service Contract</v>
      </c>
      <c r="AI3231" t="str">
        <f>VLOOKUP(F3231,vlookup!$A$2:$E$660,4,0)</f>
        <v>Used Car Programs</v>
      </c>
      <c r="AJ3231" t="str">
        <f>VLOOKUP(F3231,vlookup!$A$2:$E$660,5,0)</f>
        <v>High Mileage</v>
      </c>
      <c r="AL3231">
        <f t="shared" si="616"/>
        <v>83</v>
      </c>
      <c r="AM3231">
        <f t="shared" si="617"/>
        <v>191</v>
      </c>
      <c r="AN3231">
        <f t="shared" si="618"/>
        <v>6751</v>
      </c>
      <c r="AO3231" t="str">
        <f t="shared" si="619"/>
        <v/>
      </c>
      <c r="AP3231" t="str">
        <f t="shared" si="620"/>
        <v/>
      </c>
      <c r="AQ3231" t="str">
        <f t="shared" si="621"/>
        <v/>
      </c>
      <c r="AR3231">
        <f t="shared" si="622"/>
        <v>-40</v>
      </c>
      <c r="AS3231" t="str">
        <f t="shared" si="623"/>
        <v>CH331063B0-2</v>
      </c>
      <c r="AT3231" t="str">
        <f>IFERROR(IF(VLOOKUP(Y3231,vlookup!$I$2:$J$9,1,0)=Y3231,VLOOKUP(Y3231,vlookup!$I$2:$J$9,2,0),PROPER(Y3231)),PROPER(Y3231))</f>
        <v>Towing &amp; Roadside</v>
      </c>
      <c r="AU3231" t="str">
        <f>IFERROR(IF(B3231=VLOOKUP(B3231,vlookup!$L$2:$L$10,1,0),"Yes","No"),"No")</f>
        <v>No</v>
      </c>
    </row>
    <row r="3232" spans="1:47" ht="14.45" customHeight="1" x14ac:dyDescent="0.25">
      <c r="A3232" t="s">
        <v>1770</v>
      </c>
      <c r="B3232" s="31" t="s">
        <v>1771</v>
      </c>
      <c r="C3232">
        <v>2</v>
      </c>
      <c r="D3232">
        <v>4</v>
      </c>
      <c r="E3232" t="s">
        <v>382</v>
      </c>
      <c r="F3232" t="s">
        <v>464</v>
      </c>
      <c r="G3232" t="s">
        <v>946</v>
      </c>
      <c r="H3232" t="s">
        <v>3777</v>
      </c>
      <c r="I3232">
        <v>98949</v>
      </c>
      <c r="J3232" s="19">
        <v>43876</v>
      </c>
      <c r="K3232" s="19">
        <v>43959</v>
      </c>
      <c r="L3232">
        <v>202005</v>
      </c>
      <c r="M3232" s="19">
        <v>43952</v>
      </c>
      <c r="N3232">
        <v>24617</v>
      </c>
      <c r="O3232" t="s">
        <v>1070</v>
      </c>
      <c r="P3232" t="s">
        <v>595</v>
      </c>
      <c r="Q3232" t="s">
        <v>378</v>
      </c>
      <c r="R3232">
        <v>422587109</v>
      </c>
      <c r="S3232" s="19">
        <v>44013</v>
      </c>
      <c r="T3232">
        <v>15000</v>
      </c>
      <c r="U3232" t="s">
        <v>356</v>
      </c>
      <c r="V3232" s="19">
        <v>44103</v>
      </c>
      <c r="W3232" t="s">
        <v>628</v>
      </c>
      <c r="X3232" t="s">
        <v>24</v>
      </c>
      <c r="Y3232" t="s">
        <v>629</v>
      </c>
      <c r="Z3232" t="s">
        <v>14</v>
      </c>
      <c r="AA3232" s="29">
        <v>-54.55</v>
      </c>
      <c r="AB3232">
        <v>0</v>
      </c>
      <c r="AC3232">
        <f t="shared" si="612"/>
        <v>2020</v>
      </c>
      <c r="AD3232">
        <f t="shared" si="613"/>
        <v>9</v>
      </c>
      <c r="AE3232">
        <f t="shared" si="614"/>
        <v>2020</v>
      </c>
      <c r="AF3232">
        <f t="shared" si="615"/>
        <v>2</v>
      </c>
      <c r="AG3232" t="str">
        <f>VLOOKUP(F3232,vlookup!$A$2:$E$660,2,0)</f>
        <v>Retained</v>
      </c>
      <c r="AH3232" t="str">
        <f>VLOOKUP(F3232,vlookup!$A$2:$E$660,3,0)</f>
        <v>Service Contract</v>
      </c>
      <c r="AI3232" t="str">
        <f>VLOOKUP(F3232,vlookup!$A$2:$E$660,4,0)</f>
        <v>Used Car Programs</v>
      </c>
      <c r="AJ3232" t="str">
        <f>VLOOKUP(F3232,vlookup!$A$2:$E$660,5,0)</f>
        <v>High Mileage</v>
      </c>
      <c r="AL3232">
        <f t="shared" si="616"/>
        <v>83</v>
      </c>
      <c r="AM3232">
        <f t="shared" si="617"/>
        <v>224</v>
      </c>
      <c r="AN3232" t="str">
        <f t="shared" si="618"/>
        <v/>
      </c>
      <c r="AO3232" t="str">
        <f t="shared" si="619"/>
        <v/>
      </c>
      <c r="AP3232" t="str">
        <f t="shared" si="620"/>
        <v/>
      </c>
      <c r="AQ3232" t="str">
        <f t="shared" si="621"/>
        <v/>
      </c>
      <c r="AR3232">
        <f t="shared" si="622"/>
        <v>-54.55</v>
      </c>
      <c r="AS3232" t="str">
        <f t="shared" si="623"/>
        <v>CH331063B0-2</v>
      </c>
      <c r="AT3232" t="str">
        <f>IFERROR(IF(VLOOKUP(Y3232,vlookup!$I$2:$J$9,1,0)=Y3232,VLOOKUP(Y3232,vlookup!$I$2:$J$9,2,0),PROPER(Y3232)),PROPER(Y3232))</f>
        <v>Towing &amp; Roadside</v>
      </c>
      <c r="AU3232" t="str">
        <f>IFERROR(IF(B3232=VLOOKUP(B3232,vlookup!$L$2:$L$10,1,0),"Yes","No"),"No")</f>
        <v>No</v>
      </c>
    </row>
    <row r="3233" spans="1:47" ht="14.45" customHeight="1" x14ac:dyDescent="0.25">
      <c r="A3233" t="s">
        <v>1770</v>
      </c>
      <c r="B3233" s="31" t="s">
        <v>1771</v>
      </c>
      <c r="C3233">
        <v>2</v>
      </c>
      <c r="D3233">
        <v>5</v>
      </c>
      <c r="E3233" t="s">
        <v>382</v>
      </c>
      <c r="F3233" t="s">
        <v>464</v>
      </c>
      <c r="G3233" t="s">
        <v>946</v>
      </c>
      <c r="H3233" t="s">
        <v>3777</v>
      </c>
      <c r="I3233">
        <v>98949</v>
      </c>
      <c r="J3233" s="19">
        <v>43876</v>
      </c>
      <c r="K3233" s="19">
        <v>43959</v>
      </c>
      <c r="L3233">
        <v>202005</v>
      </c>
      <c r="M3233" s="19">
        <v>43952</v>
      </c>
      <c r="N3233">
        <v>24617</v>
      </c>
      <c r="O3233" t="s">
        <v>1070</v>
      </c>
      <c r="P3233" t="s">
        <v>595</v>
      </c>
      <c r="Q3233" t="s">
        <v>378</v>
      </c>
      <c r="R3233">
        <v>364249598</v>
      </c>
      <c r="S3233" s="19">
        <v>44014</v>
      </c>
      <c r="T3233">
        <v>105000</v>
      </c>
      <c r="U3233" t="s">
        <v>356</v>
      </c>
      <c r="V3233" s="19">
        <v>44103</v>
      </c>
      <c r="W3233" t="s">
        <v>628</v>
      </c>
      <c r="X3233" t="s">
        <v>24</v>
      </c>
      <c r="Y3233" t="s">
        <v>629</v>
      </c>
      <c r="Z3233" t="s">
        <v>14</v>
      </c>
      <c r="AA3233" s="29">
        <v>-191.5</v>
      </c>
      <c r="AB3233">
        <v>0</v>
      </c>
      <c r="AC3233">
        <f t="shared" si="612"/>
        <v>2020</v>
      </c>
      <c r="AD3233">
        <f t="shared" si="613"/>
        <v>9</v>
      </c>
      <c r="AE3233">
        <f t="shared" si="614"/>
        <v>2020</v>
      </c>
      <c r="AF3233">
        <f t="shared" si="615"/>
        <v>2</v>
      </c>
      <c r="AG3233" t="str">
        <f>VLOOKUP(F3233,vlookup!$A$2:$E$660,2,0)</f>
        <v>Retained</v>
      </c>
      <c r="AH3233" t="str">
        <f>VLOOKUP(F3233,vlookup!$A$2:$E$660,3,0)</f>
        <v>Service Contract</v>
      </c>
      <c r="AI3233" t="str">
        <f>VLOOKUP(F3233,vlookup!$A$2:$E$660,4,0)</f>
        <v>Used Car Programs</v>
      </c>
      <c r="AJ3233" t="str">
        <f>VLOOKUP(F3233,vlookup!$A$2:$E$660,5,0)</f>
        <v>High Mileage</v>
      </c>
      <c r="AL3233">
        <f t="shared" si="616"/>
        <v>83</v>
      </c>
      <c r="AM3233">
        <f t="shared" si="617"/>
        <v>224</v>
      </c>
      <c r="AN3233">
        <f t="shared" si="618"/>
        <v>6051</v>
      </c>
      <c r="AO3233" t="str">
        <f t="shared" si="619"/>
        <v/>
      </c>
      <c r="AP3233" t="str">
        <f t="shared" si="620"/>
        <v/>
      </c>
      <c r="AQ3233" t="str">
        <f t="shared" si="621"/>
        <v/>
      </c>
      <c r="AR3233">
        <f t="shared" si="622"/>
        <v>-191.5</v>
      </c>
      <c r="AS3233" t="str">
        <f t="shared" si="623"/>
        <v>CH331063B0-2</v>
      </c>
      <c r="AT3233" t="str">
        <f>IFERROR(IF(VLOOKUP(Y3233,vlookup!$I$2:$J$9,1,0)=Y3233,VLOOKUP(Y3233,vlookup!$I$2:$J$9,2,0),PROPER(Y3233)),PROPER(Y3233))</f>
        <v>Towing &amp; Roadside</v>
      </c>
      <c r="AU3233" t="str">
        <f>IFERROR(IF(B3233=VLOOKUP(B3233,vlookup!$L$2:$L$10,1,0),"Yes","No"),"No")</f>
        <v>No</v>
      </c>
    </row>
    <row r="3234" spans="1:47" ht="14.45" customHeight="1" x14ac:dyDescent="0.25">
      <c r="A3234" t="s">
        <v>1776</v>
      </c>
      <c r="B3234" s="31" t="s">
        <v>1777</v>
      </c>
      <c r="C3234">
        <v>3</v>
      </c>
      <c r="D3234">
        <v>1</v>
      </c>
      <c r="E3234" t="s">
        <v>382</v>
      </c>
      <c r="F3234" t="s">
        <v>238</v>
      </c>
      <c r="G3234" t="s">
        <v>952</v>
      </c>
      <c r="H3234" t="s">
        <v>3778</v>
      </c>
      <c r="I3234">
        <v>121217</v>
      </c>
      <c r="J3234" s="19">
        <v>42452</v>
      </c>
      <c r="K3234" s="19">
        <v>42490</v>
      </c>
      <c r="L3234">
        <v>201604</v>
      </c>
      <c r="M3234" s="19">
        <v>42461</v>
      </c>
      <c r="N3234">
        <v>24616</v>
      </c>
      <c r="O3234" t="s">
        <v>1076</v>
      </c>
      <c r="P3234" t="s">
        <v>1116</v>
      </c>
      <c r="Q3234" t="s">
        <v>925</v>
      </c>
      <c r="R3234" t="s">
        <v>2382</v>
      </c>
      <c r="S3234" s="19">
        <v>42521</v>
      </c>
      <c r="T3234">
        <v>121217</v>
      </c>
      <c r="U3234" t="s">
        <v>357</v>
      </c>
      <c r="V3234" s="19">
        <v>42563</v>
      </c>
      <c r="W3234" t="s">
        <v>628</v>
      </c>
      <c r="X3234" t="s">
        <v>24</v>
      </c>
      <c r="Y3234" t="s">
        <v>629</v>
      </c>
      <c r="Z3234" t="s">
        <v>14</v>
      </c>
      <c r="AA3234" s="29">
        <v>-103.75</v>
      </c>
      <c r="AB3234">
        <v>0</v>
      </c>
      <c r="AC3234">
        <f t="shared" si="612"/>
        <v>2016</v>
      </c>
      <c r="AD3234">
        <f t="shared" si="613"/>
        <v>7</v>
      </c>
      <c r="AE3234">
        <f t="shared" si="614"/>
        <v>2016</v>
      </c>
      <c r="AF3234">
        <f t="shared" si="615"/>
        <v>3</v>
      </c>
      <c r="AG3234" t="str">
        <f>VLOOKUP(F3234,vlookup!$A$2:$E$660,2,0)</f>
        <v>Retained</v>
      </c>
      <c r="AH3234" t="str">
        <f>VLOOKUP(F3234,vlookup!$A$2:$E$660,3,0)</f>
        <v>Service Contract</v>
      </c>
      <c r="AI3234" t="str">
        <f>VLOOKUP(F3234,vlookup!$A$2:$E$660,4,0)</f>
        <v>Used Car Programs</v>
      </c>
      <c r="AJ3234" t="str">
        <f>VLOOKUP(F3234,vlookup!$A$2:$E$660,5,0)</f>
        <v>High Mileage</v>
      </c>
      <c r="AL3234">
        <f t="shared" si="616"/>
        <v>37</v>
      </c>
      <c r="AM3234">
        <f t="shared" si="617"/>
        <v>109</v>
      </c>
      <c r="AN3234" t="str">
        <f t="shared" si="618"/>
        <v/>
      </c>
      <c r="AO3234" t="str">
        <f t="shared" si="619"/>
        <v/>
      </c>
      <c r="AP3234" t="str">
        <f t="shared" si="620"/>
        <v/>
      </c>
      <c r="AQ3234" t="str">
        <f t="shared" si="621"/>
        <v/>
      </c>
      <c r="AR3234">
        <f t="shared" si="622"/>
        <v>-103.75</v>
      </c>
      <c r="AS3234" t="str">
        <f t="shared" si="623"/>
        <v>8S000887C6Y-3</v>
      </c>
      <c r="AT3234" t="str">
        <f>IFERROR(IF(VLOOKUP(Y3234,vlookup!$I$2:$J$9,1,0)=Y3234,VLOOKUP(Y3234,vlookup!$I$2:$J$9,2,0),PROPER(Y3234)),PROPER(Y3234))</f>
        <v>Towing &amp; Roadside</v>
      </c>
      <c r="AU3234" t="str">
        <f>IFERROR(IF(B3234=VLOOKUP(B3234,vlookup!$L$2:$L$10,1,0),"Yes","No"),"No")</f>
        <v>No</v>
      </c>
    </row>
    <row r="3235" spans="1:47" ht="14.45" customHeight="1" x14ac:dyDescent="0.25">
      <c r="A3235" t="s">
        <v>2383</v>
      </c>
      <c r="B3235" s="31" t="s">
        <v>2384</v>
      </c>
      <c r="C3235">
        <v>2</v>
      </c>
      <c r="D3235">
        <v>1</v>
      </c>
      <c r="E3235" t="s">
        <v>382</v>
      </c>
      <c r="F3235" t="s">
        <v>238</v>
      </c>
      <c r="G3235" t="s">
        <v>952</v>
      </c>
      <c r="H3235" t="s">
        <v>3779</v>
      </c>
      <c r="I3235">
        <v>117622</v>
      </c>
      <c r="J3235" s="19">
        <v>42713</v>
      </c>
      <c r="K3235" s="19">
        <v>42759</v>
      </c>
      <c r="L3235">
        <v>201701</v>
      </c>
      <c r="M3235" s="19">
        <v>42736</v>
      </c>
      <c r="N3235">
        <v>24616</v>
      </c>
      <c r="O3235" t="s">
        <v>1076</v>
      </c>
      <c r="P3235" t="s">
        <v>1116</v>
      </c>
      <c r="Q3235" t="s">
        <v>925</v>
      </c>
      <c r="R3235" t="s">
        <v>2385</v>
      </c>
      <c r="S3235" s="19">
        <v>42798</v>
      </c>
      <c r="T3235">
        <v>117622</v>
      </c>
      <c r="U3235" t="s">
        <v>357</v>
      </c>
      <c r="V3235" s="19">
        <v>42877</v>
      </c>
      <c r="W3235" t="s">
        <v>628</v>
      </c>
      <c r="X3235" t="s">
        <v>24</v>
      </c>
      <c r="Y3235" t="s">
        <v>629</v>
      </c>
      <c r="Z3235" t="s">
        <v>14</v>
      </c>
      <c r="AA3235" s="29">
        <v>-66</v>
      </c>
      <c r="AB3235">
        <v>0</v>
      </c>
      <c r="AC3235">
        <f t="shared" si="612"/>
        <v>2017</v>
      </c>
      <c r="AD3235">
        <f t="shared" si="613"/>
        <v>5</v>
      </c>
      <c r="AE3235">
        <f t="shared" si="614"/>
        <v>2016</v>
      </c>
      <c r="AF3235">
        <f t="shared" si="615"/>
        <v>12</v>
      </c>
      <c r="AG3235" t="str">
        <f>VLOOKUP(F3235,vlookup!$A$2:$E$660,2,0)</f>
        <v>Retained</v>
      </c>
      <c r="AH3235" t="str">
        <f>VLOOKUP(F3235,vlookup!$A$2:$E$660,3,0)</f>
        <v>Service Contract</v>
      </c>
      <c r="AI3235" t="str">
        <f>VLOOKUP(F3235,vlookup!$A$2:$E$660,4,0)</f>
        <v>Used Car Programs</v>
      </c>
      <c r="AJ3235" t="str">
        <f>VLOOKUP(F3235,vlookup!$A$2:$E$660,5,0)</f>
        <v>High Mileage</v>
      </c>
      <c r="AL3235">
        <f t="shared" si="616"/>
        <v>45</v>
      </c>
      <c r="AM3235">
        <f t="shared" si="617"/>
        <v>163</v>
      </c>
      <c r="AN3235" t="str">
        <f t="shared" si="618"/>
        <v/>
      </c>
      <c r="AO3235" t="str">
        <f t="shared" si="619"/>
        <v/>
      </c>
      <c r="AP3235" t="str">
        <f t="shared" si="620"/>
        <v/>
      </c>
      <c r="AQ3235" t="str">
        <f t="shared" si="621"/>
        <v/>
      </c>
      <c r="AR3235">
        <f t="shared" si="622"/>
        <v>-66</v>
      </c>
      <c r="AS3235" t="str">
        <f t="shared" si="623"/>
        <v>7X014183L6Y-2</v>
      </c>
      <c r="AT3235" t="str">
        <f>IFERROR(IF(VLOOKUP(Y3235,vlookup!$I$2:$J$9,1,0)=Y3235,VLOOKUP(Y3235,vlookup!$I$2:$J$9,2,0),PROPER(Y3235)),PROPER(Y3235))</f>
        <v>Towing &amp; Roadside</v>
      </c>
      <c r="AU3235" t="str">
        <f>IFERROR(IF(B3235=VLOOKUP(B3235,vlookup!$L$2:$L$10,1,0),"Yes","No"),"No")</f>
        <v>No</v>
      </c>
    </row>
    <row r="3236" spans="1:47" ht="14.45" customHeight="1" x14ac:dyDescent="0.25">
      <c r="A3236" t="s">
        <v>1782</v>
      </c>
      <c r="B3236" s="31" t="s">
        <v>1783</v>
      </c>
      <c r="C3236">
        <v>1</v>
      </c>
      <c r="D3236">
        <v>3</v>
      </c>
      <c r="E3236" t="s">
        <v>382</v>
      </c>
      <c r="F3236" t="s">
        <v>60</v>
      </c>
      <c r="G3236" t="s">
        <v>1107</v>
      </c>
      <c r="H3236" t="s">
        <v>1732</v>
      </c>
      <c r="I3236">
        <v>141988</v>
      </c>
      <c r="J3236" s="19">
        <v>41295</v>
      </c>
      <c r="K3236" s="19">
        <v>41333</v>
      </c>
      <c r="L3236">
        <v>201302</v>
      </c>
      <c r="M3236" s="19">
        <v>41306</v>
      </c>
      <c r="N3236">
        <v>24616</v>
      </c>
      <c r="O3236" t="s">
        <v>1076</v>
      </c>
      <c r="P3236" t="s">
        <v>1116</v>
      </c>
      <c r="Q3236" t="s">
        <v>925</v>
      </c>
      <c r="R3236" t="s">
        <v>2386</v>
      </c>
      <c r="S3236" s="19">
        <v>41369</v>
      </c>
      <c r="T3236">
        <v>144374</v>
      </c>
      <c r="U3236" t="s">
        <v>357</v>
      </c>
      <c r="V3236" s="19">
        <v>41516</v>
      </c>
      <c r="W3236" t="s">
        <v>628</v>
      </c>
      <c r="X3236" t="s">
        <v>24</v>
      </c>
      <c r="Y3236" t="s">
        <v>629</v>
      </c>
      <c r="Z3236" t="s">
        <v>14</v>
      </c>
      <c r="AA3236" s="29">
        <v>-116.05</v>
      </c>
      <c r="AB3236">
        <v>0</v>
      </c>
      <c r="AC3236">
        <f t="shared" si="612"/>
        <v>2013</v>
      </c>
      <c r="AD3236">
        <f t="shared" si="613"/>
        <v>8</v>
      </c>
      <c r="AE3236">
        <f t="shared" si="614"/>
        <v>2013</v>
      </c>
      <c r="AF3236">
        <f t="shared" si="615"/>
        <v>1</v>
      </c>
      <c r="AG3236" t="str">
        <f>VLOOKUP(F3236,vlookup!$A$2:$E$660,2,0)</f>
        <v>Retained</v>
      </c>
      <c r="AH3236" t="str">
        <f>VLOOKUP(F3236,vlookup!$A$2:$E$660,3,0)</f>
        <v>Service Contract</v>
      </c>
      <c r="AI3236" t="str">
        <f>VLOOKUP(F3236,vlookup!$A$2:$E$660,4,0)</f>
        <v>Used Car Programs</v>
      </c>
      <c r="AJ3236" t="str">
        <f>VLOOKUP(F3236,vlookup!$A$2:$E$660,5,0)</f>
        <v>High Mileage</v>
      </c>
      <c r="AL3236">
        <f t="shared" si="616"/>
        <v>37</v>
      </c>
      <c r="AM3236">
        <f t="shared" si="617"/>
        <v>219</v>
      </c>
      <c r="AN3236">
        <f t="shared" si="618"/>
        <v>2386</v>
      </c>
      <c r="AO3236" t="str">
        <f t="shared" si="619"/>
        <v/>
      </c>
      <c r="AP3236" t="str">
        <f t="shared" si="620"/>
        <v/>
      </c>
      <c r="AQ3236" t="str">
        <f t="shared" si="621"/>
        <v/>
      </c>
      <c r="AR3236">
        <f t="shared" si="622"/>
        <v>-116.05</v>
      </c>
      <c r="AS3236" t="str">
        <f t="shared" si="623"/>
        <v>2LH36485A3Y-1</v>
      </c>
      <c r="AT3236" t="str">
        <f>IFERROR(IF(VLOOKUP(Y3236,vlookup!$I$2:$J$9,1,0)=Y3236,VLOOKUP(Y3236,vlookup!$I$2:$J$9,2,0),PROPER(Y3236)),PROPER(Y3236))</f>
        <v>Towing &amp; Roadside</v>
      </c>
      <c r="AU3236" t="str">
        <f>IFERROR(IF(B3236=VLOOKUP(B3236,vlookup!$L$2:$L$10,1,0),"Yes","No"),"No")</f>
        <v>No</v>
      </c>
    </row>
    <row r="3237" spans="1:47" ht="14.45" customHeight="1" x14ac:dyDescent="0.25">
      <c r="A3237" t="s">
        <v>2388</v>
      </c>
      <c r="B3237" s="31" t="s">
        <v>2389</v>
      </c>
      <c r="C3237">
        <v>5</v>
      </c>
      <c r="D3237">
        <v>1</v>
      </c>
      <c r="E3237" t="s">
        <v>382</v>
      </c>
      <c r="F3237" t="s">
        <v>205</v>
      </c>
      <c r="G3237" t="s">
        <v>1107</v>
      </c>
      <c r="H3237" t="s">
        <v>1732</v>
      </c>
      <c r="I3237">
        <v>83130</v>
      </c>
      <c r="J3237" s="19">
        <v>42351</v>
      </c>
      <c r="K3237" s="19">
        <v>42397</v>
      </c>
      <c r="L3237">
        <v>201601</v>
      </c>
      <c r="M3237" s="19">
        <v>42370</v>
      </c>
      <c r="N3237">
        <v>24617</v>
      </c>
      <c r="O3237" t="s">
        <v>1070</v>
      </c>
      <c r="P3237" t="s">
        <v>1116</v>
      </c>
      <c r="Q3237" t="s">
        <v>925</v>
      </c>
      <c r="R3237" t="s">
        <v>2390</v>
      </c>
      <c r="S3237" s="19">
        <v>42625</v>
      </c>
      <c r="T3237">
        <v>83130</v>
      </c>
      <c r="U3237" t="s">
        <v>357</v>
      </c>
      <c r="V3237" s="19">
        <v>42676</v>
      </c>
      <c r="W3237" t="s">
        <v>628</v>
      </c>
      <c r="X3237" t="s">
        <v>24</v>
      </c>
      <c r="Y3237" t="s">
        <v>629</v>
      </c>
      <c r="Z3237" t="s">
        <v>14</v>
      </c>
      <c r="AA3237" s="29">
        <v>-61</v>
      </c>
      <c r="AB3237">
        <v>0</v>
      </c>
      <c r="AC3237">
        <f t="shared" si="612"/>
        <v>2016</v>
      </c>
      <c r="AD3237">
        <f t="shared" si="613"/>
        <v>11</v>
      </c>
      <c r="AE3237">
        <f t="shared" si="614"/>
        <v>2015</v>
      </c>
      <c r="AF3237">
        <f t="shared" si="615"/>
        <v>12</v>
      </c>
      <c r="AG3237" t="str">
        <f>VLOOKUP(F3237,vlookup!$A$2:$E$660,2,0)</f>
        <v>Retained</v>
      </c>
      <c r="AH3237" t="str">
        <f>VLOOKUP(F3237,vlookup!$A$2:$E$660,3,0)</f>
        <v>Service Contract</v>
      </c>
      <c r="AI3237" t="str">
        <f>VLOOKUP(F3237,vlookup!$A$2:$E$660,4,0)</f>
        <v>Used Car Programs</v>
      </c>
      <c r="AJ3237" t="str">
        <f>VLOOKUP(F3237,vlookup!$A$2:$E$660,5,0)</f>
        <v>High Mileage</v>
      </c>
      <c r="AL3237">
        <f t="shared" si="616"/>
        <v>45</v>
      </c>
      <c r="AM3237">
        <f t="shared" si="617"/>
        <v>319</v>
      </c>
      <c r="AN3237" t="str">
        <f t="shared" si="618"/>
        <v/>
      </c>
      <c r="AO3237" t="str">
        <f t="shared" si="619"/>
        <v/>
      </c>
      <c r="AP3237" t="str">
        <f t="shared" si="620"/>
        <v/>
      </c>
      <c r="AQ3237" t="str">
        <f t="shared" si="621"/>
        <v/>
      </c>
      <c r="AR3237">
        <f t="shared" si="622"/>
        <v>-61</v>
      </c>
      <c r="AS3237" t="str">
        <f t="shared" si="623"/>
        <v>8L034735L5-5</v>
      </c>
      <c r="AT3237" t="str">
        <f>IFERROR(IF(VLOOKUP(Y3237,vlookup!$I$2:$J$9,1,0)=Y3237,VLOOKUP(Y3237,vlookup!$I$2:$J$9,2,0),PROPER(Y3237)),PROPER(Y3237))</f>
        <v>Towing &amp; Roadside</v>
      </c>
      <c r="AU3237" t="str">
        <f>IFERROR(IF(B3237=VLOOKUP(B3237,vlookup!$L$2:$L$10,1,0),"Yes","No"),"No")</f>
        <v>No</v>
      </c>
    </row>
    <row r="3238" spans="1:47" ht="14.45" customHeight="1" x14ac:dyDescent="0.25">
      <c r="A3238" t="s">
        <v>2388</v>
      </c>
      <c r="B3238" s="31" t="s">
        <v>2389</v>
      </c>
      <c r="C3238">
        <v>6</v>
      </c>
      <c r="D3238">
        <v>1</v>
      </c>
      <c r="E3238" t="s">
        <v>382</v>
      </c>
      <c r="F3238" t="s">
        <v>205</v>
      </c>
      <c r="G3238" t="s">
        <v>1107</v>
      </c>
      <c r="H3238" t="s">
        <v>1732</v>
      </c>
      <c r="I3238">
        <v>83130</v>
      </c>
      <c r="J3238" s="19">
        <v>42351</v>
      </c>
      <c r="K3238" s="19">
        <v>42397</v>
      </c>
      <c r="L3238">
        <v>201601</v>
      </c>
      <c r="M3238" s="19">
        <v>42370</v>
      </c>
      <c r="N3238">
        <v>24617</v>
      </c>
      <c r="O3238" t="s">
        <v>1070</v>
      </c>
      <c r="P3238" t="s">
        <v>1116</v>
      </c>
      <c r="Q3238" t="s">
        <v>925</v>
      </c>
      <c r="R3238" t="s">
        <v>2391</v>
      </c>
      <c r="S3238" s="19">
        <v>42636</v>
      </c>
      <c r="T3238">
        <v>83130</v>
      </c>
      <c r="U3238" t="s">
        <v>357</v>
      </c>
      <c r="V3238" s="19">
        <v>42676</v>
      </c>
      <c r="W3238" t="s">
        <v>628</v>
      </c>
      <c r="X3238" t="s">
        <v>24</v>
      </c>
      <c r="Y3238" t="s">
        <v>629</v>
      </c>
      <c r="Z3238" t="s">
        <v>14</v>
      </c>
      <c r="AA3238" s="29">
        <v>-58.5</v>
      </c>
      <c r="AB3238">
        <v>0</v>
      </c>
      <c r="AC3238">
        <f t="shared" si="612"/>
        <v>2016</v>
      </c>
      <c r="AD3238">
        <f t="shared" si="613"/>
        <v>11</v>
      </c>
      <c r="AE3238">
        <f t="shared" si="614"/>
        <v>2015</v>
      </c>
      <c r="AF3238">
        <f t="shared" si="615"/>
        <v>12</v>
      </c>
      <c r="AG3238" t="str">
        <f>VLOOKUP(F3238,vlookup!$A$2:$E$660,2,0)</f>
        <v>Retained</v>
      </c>
      <c r="AH3238" t="str">
        <f>VLOOKUP(F3238,vlookup!$A$2:$E$660,3,0)</f>
        <v>Service Contract</v>
      </c>
      <c r="AI3238" t="str">
        <f>VLOOKUP(F3238,vlookup!$A$2:$E$660,4,0)</f>
        <v>Used Car Programs</v>
      </c>
      <c r="AJ3238" t="str">
        <f>VLOOKUP(F3238,vlookup!$A$2:$E$660,5,0)</f>
        <v>High Mileage</v>
      </c>
      <c r="AL3238">
        <f t="shared" si="616"/>
        <v>45</v>
      </c>
      <c r="AM3238">
        <f t="shared" si="617"/>
        <v>319</v>
      </c>
      <c r="AN3238" t="str">
        <f t="shared" si="618"/>
        <v/>
      </c>
      <c r="AO3238" t="str">
        <f t="shared" si="619"/>
        <v/>
      </c>
      <c r="AP3238" t="str">
        <f t="shared" si="620"/>
        <v/>
      </c>
      <c r="AQ3238" t="str">
        <f t="shared" si="621"/>
        <v/>
      </c>
      <c r="AR3238">
        <f t="shared" si="622"/>
        <v>-58.5</v>
      </c>
      <c r="AS3238" t="str">
        <f t="shared" si="623"/>
        <v>8L034735L5-6</v>
      </c>
      <c r="AT3238" t="str">
        <f>IFERROR(IF(VLOOKUP(Y3238,vlookup!$I$2:$J$9,1,0)=Y3238,VLOOKUP(Y3238,vlookup!$I$2:$J$9,2,0),PROPER(Y3238)),PROPER(Y3238))</f>
        <v>Towing &amp; Roadside</v>
      </c>
      <c r="AU3238" t="str">
        <f>IFERROR(IF(B3238=VLOOKUP(B3238,vlookup!$L$2:$L$10,1,0),"Yes","No"),"No")</f>
        <v>No</v>
      </c>
    </row>
    <row r="3239" spans="1:47" ht="14.45" customHeight="1" x14ac:dyDescent="0.25">
      <c r="A3239" t="s">
        <v>2388</v>
      </c>
      <c r="B3239" s="31" t="s">
        <v>2389</v>
      </c>
      <c r="C3239">
        <v>7</v>
      </c>
      <c r="D3239">
        <v>1</v>
      </c>
      <c r="E3239" t="s">
        <v>382</v>
      </c>
      <c r="F3239" t="s">
        <v>205</v>
      </c>
      <c r="G3239" t="s">
        <v>1107</v>
      </c>
      <c r="H3239" t="s">
        <v>1732</v>
      </c>
      <c r="I3239">
        <v>83130</v>
      </c>
      <c r="J3239" s="19">
        <v>42351</v>
      </c>
      <c r="K3239" s="19">
        <v>42397</v>
      </c>
      <c r="L3239">
        <v>201601</v>
      </c>
      <c r="M3239" s="19">
        <v>42370</v>
      </c>
      <c r="N3239">
        <v>24617</v>
      </c>
      <c r="O3239" t="s">
        <v>1070</v>
      </c>
      <c r="P3239" t="s">
        <v>1116</v>
      </c>
      <c r="Q3239" t="s">
        <v>925</v>
      </c>
      <c r="R3239" t="s">
        <v>2392</v>
      </c>
      <c r="S3239" s="19">
        <v>42643</v>
      </c>
      <c r="T3239">
        <v>83130</v>
      </c>
      <c r="U3239" t="s">
        <v>357</v>
      </c>
      <c r="V3239" s="19">
        <v>42676</v>
      </c>
      <c r="W3239" t="s">
        <v>628</v>
      </c>
      <c r="X3239" t="s">
        <v>24</v>
      </c>
      <c r="Y3239" t="s">
        <v>629</v>
      </c>
      <c r="Z3239" t="s">
        <v>14</v>
      </c>
      <c r="AA3239" s="29">
        <v>-93.07</v>
      </c>
      <c r="AB3239">
        <v>0</v>
      </c>
      <c r="AC3239">
        <f t="shared" si="612"/>
        <v>2016</v>
      </c>
      <c r="AD3239">
        <f t="shared" si="613"/>
        <v>11</v>
      </c>
      <c r="AE3239">
        <f t="shared" si="614"/>
        <v>2015</v>
      </c>
      <c r="AF3239">
        <f t="shared" si="615"/>
        <v>12</v>
      </c>
      <c r="AG3239" t="str">
        <f>VLOOKUP(F3239,vlookup!$A$2:$E$660,2,0)</f>
        <v>Retained</v>
      </c>
      <c r="AH3239" t="str">
        <f>VLOOKUP(F3239,vlookup!$A$2:$E$660,3,0)</f>
        <v>Service Contract</v>
      </c>
      <c r="AI3239" t="str">
        <f>VLOOKUP(F3239,vlookup!$A$2:$E$660,4,0)</f>
        <v>Used Car Programs</v>
      </c>
      <c r="AJ3239" t="str">
        <f>VLOOKUP(F3239,vlookup!$A$2:$E$660,5,0)</f>
        <v>High Mileage</v>
      </c>
      <c r="AL3239">
        <f t="shared" si="616"/>
        <v>45</v>
      </c>
      <c r="AM3239">
        <f t="shared" si="617"/>
        <v>319</v>
      </c>
      <c r="AN3239" t="str">
        <f t="shared" si="618"/>
        <v/>
      </c>
      <c r="AO3239" t="str">
        <f t="shared" si="619"/>
        <v/>
      </c>
      <c r="AP3239" t="str">
        <f t="shared" si="620"/>
        <v/>
      </c>
      <c r="AQ3239" t="str">
        <f t="shared" si="621"/>
        <v/>
      </c>
      <c r="AR3239">
        <f t="shared" si="622"/>
        <v>-93.07</v>
      </c>
      <c r="AS3239" t="str">
        <f t="shared" si="623"/>
        <v>8L034735L5-7</v>
      </c>
      <c r="AT3239" t="str">
        <f>IFERROR(IF(VLOOKUP(Y3239,vlookup!$I$2:$J$9,1,0)=Y3239,VLOOKUP(Y3239,vlookup!$I$2:$J$9,2,0),PROPER(Y3239)),PROPER(Y3239))</f>
        <v>Towing &amp; Roadside</v>
      </c>
      <c r="AU3239" t="str">
        <f>IFERROR(IF(B3239=VLOOKUP(B3239,vlookup!$L$2:$L$10,1,0),"Yes","No"),"No")</f>
        <v>No</v>
      </c>
    </row>
    <row r="3240" spans="1:47" ht="14.45" customHeight="1" x14ac:dyDescent="0.25">
      <c r="A3240" t="s">
        <v>1787</v>
      </c>
      <c r="B3240" s="31" t="s">
        <v>1788</v>
      </c>
      <c r="C3240">
        <v>2</v>
      </c>
      <c r="D3240">
        <v>4</v>
      </c>
      <c r="E3240" t="s">
        <v>382</v>
      </c>
      <c r="F3240" t="s">
        <v>464</v>
      </c>
      <c r="G3240" t="s">
        <v>1107</v>
      </c>
      <c r="H3240" t="s">
        <v>1789</v>
      </c>
      <c r="I3240">
        <v>102232</v>
      </c>
      <c r="J3240" s="19">
        <v>44148</v>
      </c>
      <c r="K3240" s="19">
        <v>44202</v>
      </c>
      <c r="L3240">
        <v>202012</v>
      </c>
      <c r="M3240" s="19">
        <v>44166</v>
      </c>
      <c r="N3240">
        <v>24617</v>
      </c>
      <c r="O3240" t="s">
        <v>1070</v>
      </c>
      <c r="P3240" t="s">
        <v>595</v>
      </c>
      <c r="Q3240" t="s">
        <v>378</v>
      </c>
      <c r="R3240">
        <v>213089695</v>
      </c>
      <c r="S3240" s="19">
        <v>44328</v>
      </c>
      <c r="T3240">
        <v>112000</v>
      </c>
      <c r="U3240" t="s">
        <v>356</v>
      </c>
      <c r="V3240" s="19">
        <v>44397</v>
      </c>
      <c r="W3240" t="s">
        <v>628</v>
      </c>
      <c r="X3240" t="s">
        <v>24</v>
      </c>
      <c r="Y3240" t="s">
        <v>629</v>
      </c>
      <c r="Z3240" t="s">
        <v>14</v>
      </c>
      <c r="AA3240" s="29">
        <v>-165.99</v>
      </c>
      <c r="AB3240">
        <v>0</v>
      </c>
      <c r="AC3240">
        <f t="shared" si="612"/>
        <v>2021</v>
      </c>
      <c r="AD3240">
        <f t="shared" si="613"/>
        <v>7</v>
      </c>
      <c r="AE3240">
        <f t="shared" si="614"/>
        <v>2020</v>
      </c>
      <c r="AF3240">
        <f t="shared" si="615"/>
        <v>11</v>
      </c>
      <c r="AG3240" t="str">
        <f>VLOOKUP(F3240,vlookup!$A$2:$E$660,2,0)</f>
        <v>Retained</v>
      </c>
      <c r="AH3240" t="str">
        <f>VLOOKUP(F3240,vlookup!$A$2:$E$660,3,0)</f>
        <v>Service Contract</v>
      </c>
      <c r="AI3240" t="str">
        <f>VLOOKUP(F3240,vlookup!$A$2:$E$660,4,0)</f>
        <v>Used Car Programs</v>
      </c>
      <c r="AJ3240" t="str">
        <f>VLOOKUP(F3240,vlookup!$A$2:$E$660,5,0)</f>
        <v>High Mileage</v>
      </c>
      <c r="AL3240">
        <f t="shared" si="616"/>
        <v>53</v>
      </c>
      <c r="AM3240">
        <f t="shared" si="617"/>
        <v>247</v>
      </c>
      <c r="AN3240">
        <f t="shared" si="618"/>
        <v>9768</v>
      </c>
      <c r="AO3240" t="str">
        <f t="shared" si="619"/>
        <v/>
      </c>
      <c r="AP3240" t="str">
        <f t="shared" si="620"/>
        <v/>
      </c>
      <c r="AQ3240" t="str">
        <f t="shared" si="621"/>
        <v/>
      </c>
      <c r="AR3240">
        <f t="shared" si="622"/>
        <v>-165.99</v>
      </c>
      <c r="AS3240" t="str">
        <f t="shared" si="623"/>
        <v>ZAGE0H10039K20-2</v>
      </c>
      <c r="AT3240" t="str">
        <f>IFERROR(IF(VLOOKUP(Y3240,vlookup!$I$2:$J$9,1,0)=Y3240,VLOOKUP(Y3240,vlookup!$I$2:$J$9,2,0),PROPER(Y3240)),PROPER(Y3240))</f>
        <v>Towing &amp; Roadside</v>
      </c>
      <c r="AU3240" t="str">
        <f>IFERROR(IF(B3240=VLOOKUP(B3240,vlookup!$L$2:$L$10,1,0),"Yes","No"),"No")</f>
        <v>No</v>
      </c>
    </row>
    <row r="3241" spans="1:47" ht="14.45" customHeight="1" x14ac:dyDescent="0.25">
      <c r="A3241" t="s">
        <v>1787</v>
      </c>
      <c r="B3241" s="31" t="s">
        <v>1788</v>
      </c>
      <c r="C3241">
        <v>2</v>
      </c>
      <c r="D3241">
        <v>5</v>
      </c>
      <c r="E3241" t="s">
        <v>382</v>
      </c>
      <c r="F3241" t="s">
        <v>464</v>
      </c>
      <c r="G3241" t="s">
        <v>1107</v>
      </c>
      <c r="H3241" t="s">
        <v>1789</v>
      </c>
      <c r="I3241">
        <v>102232</v>
      </c>
      <c r="J3241" s="19">
        <v>44148</v>
      </c>
      <c r="K3241" s="19">
        <v>44202</v>
      </c>
      <c r="L3241">
        <v>202012</v>
      </c>
      <c r="M3241" s="19">
        <v>44166</v>
      </c>
      <c r="N3241">
        <v>24617</v>
      </c>
      <c r="O3241" t="s">
        <v>1070</v>
      </c>
      <c r="P3241" t="s">
        <v>595</v>
      </c>
      <c r="Q3241" t="s">
        <v>378</v>
      </c>
      <c r="R3241">
        <v>6751143</v>
      </c>
      <c r="S3241" s="19">
        <v>44329</v>
      </c>
      <c r="T3241">
        <v>112000</v>
      </c>
      <c r="U3241" t="s">
        <v>356</v>
      </c>
      <c r="V3241" s="19">
        <v>44397</v>
      </c>
      <c r="W3241" t="s">
        <v>628</v>
      </c>
      <c r="X3241" t="s">
        <v>24</v>
      </c>
      <c r="Y3241" t="s">
        <v>629</v>
      </c>
      <c r="Z3241" t="s">
        <v>14</v>
      </c>
      <c r="AA3241" s="29">
        <v>-238.43</v>
      </c>
      <c r="AB3241">
        <v>0</v>
      </c>
      <c r="AC3241">
        <f t="shared" si="612"/>
        <v>2021</v>
      </c>
      <c r="AD3241">
        <f t="shared" si="613"/>
        <v>7</v>
      </c>
      <c r="AE3241">
        <f t="shared" si="614"/>
        <v>2020</v>
      </c>
      <c r="AF3241">
        <f t="shared" si="615"/>
        <v>11</v>
      </c>
      <c r="AG3241" t="str">
        <f>VLOOKUP(F3241,vlookup!$A$2:$E$660,2,0)</f>
        <v>Retained</v>
      </c>
      <c r="AH3241" t="str">
        <f>VLOOKUP(F3241,vlookup!$A$2:$E$660,3,0)</f>
        <v>Service Contract</v>
      </c>
      <c r="AI3241" t="str">
        <f>VLOOKUP(F3241,vlookup!$A$2:$E$660,4,0)</f>
        <v>Used Car Programs</v>
      </c>
      <c r="AJ3241" t="str">
        <f>VLOOKUP(F3241,vlookup!$A$2:$E$660,5,0)</f>
        <v>High Mileage</v>
      </c>
      <c r="AL3241">
        <f t="shared" si="616"/>
        <v>53</v>
      </c>
      <c r="AM3241">
        <f t="shared" si="617"/>
        <v>247</v>
      </c>
      <c r="AN3241">
        <f t="shared" si="618"/>
        <v>9768</v>
      </c>
      <c r="AO3241" t="str">
        <f t="shared" si="619"/>
        <v/>
      </c>
      <c r="AP3241" t="str">
        <f t="shared" si="620"/>
        <v/>
      </c>
      <c r="AQ3241" t="str">
        <f t="shared" si="621"/>
        <v/>
      </c>
      <c r="AR3241">
        <f t="shared" si="622"/>
        <v>-238.43</v>
      </c>
      <c r="AS3241" t="str">
        <f t="shared" si="623"/>
        <v>ZAGE0H10039K20-2</v>
      </c>
      <c r="AT3241" t="str">
        <f>IFERROR(IF(VLOOKUP(Y3241,vlookup!$I$2:$J$9,1,0)=Y3241,VLOOKUP(Y3241,vlookup!$I$2:$J$9,2,0),PROPER(Y3241)),PROPER(Y3241))</f>
        <v>Towing &amp; Roadside</v>
      </c>
      <c r="AU3241" t="str">
        <f>IFERROR(IF(B3241=VLOOKUP(B3241,vlookup!$L$2:$L$10,1,0),"Yes","No"),"No")</f>
        <v>No</v>
      </c>
    </row>
    <row r="3242" spans="1:47" ht="14.45" customHeight="1" x14ac:dyDescent="0.25">
      <c r="A3242" t="s">
        <v>2393</v>
      </c>
      <c r="B3242" s="31" t="s">
        <v>2394</v>
      </c>
      <c r="C3242">
        <v>1</v>
      </c>
      <c r="D3242">
        <v>2</v>
      </c>
      <c r="E3242" t="s">
        <v>382</v>
      </c>
      <c r="F3242" t="s">
        <v>464</v>
      </c>
      <c r="G3242" t="s">
        <v>1107</v>
      </c>
      <c r="H3242" t="s">
        <v>1789</v>
      </c>
      <c r="I3242">
        <v>82316</v>
      </c>
      <c r="J3242" s="19">
        <v>43989</v>
      </c>
      <c r="K3242" s="19">
        <v>44039</v>
      </c>
      <c r="L3242">
        <v>202007</v>
      </c>
      <c r="M3242" s="19">
        <v>44013</v>
      </c>
      <c r="N3242">
        <v>24616</v>
      </c>
      <c r="O3242" t="s">
        <v>1076</v>
      </c>
      <c r="P3242" t="s">
        <v>595</v>
      </c>
      <c r="Q3242" t="s">
        <v>378</v>
      </c>
      <c r="R3242">
        <v>237271358</v>
      </c>
      <c r="S3242" s="19">
        <v>44020</v>
      </c>
      <c r="T3242">
        <v>86000</v>
      </c>
      <c r="U3242" t="s">
        <v>356</v>
      </c>
      <c r="V3242" s="19">
        <v>44131</v>
      </c>
      <c r="W3242" t="s">
        <v>628</v>
      </c>
      <c r="X3242" t="s">
        <v>24</v>
      </c>
      <c r="Y3242" t="s">
        <v>629</v>
      </c>
      <c r="Z3242" t="s">
        <v>14</v>
      </c>
      <c r="AA3242" s="29">
        <v>-83.33</v>
      </c>
      <c r="AB3242">
        <v>0</v>
      </c>
      <c r="AC3242">
        <f t="shared" si="612"/>
        <v>2020</v>
      </c>
      <c r="AD3242">
        <f t="shared" si="613"/>
        <v>10</v>
      </c>
      <c r="AE3242">
        <f t="shared" si="614"/>
        <v>2020</v>
      </c>
      <c r="AF3242">
        <f t="shared" si="615"/>
        <v>6</v>
      </c>
      <c r="AG3242" t="str">
        <f>VLOOKUP(F3242,vlookup!$A$2:$E$660,2,0)</f>
        <v>Retained</v>
      </c>
      <c r="AH3242" t="str">
        <f>VLOOKUP(F3242,vlookup!$A$2:$E$660,3,0)</f>
        <v>Service Contract</v>
      </c>
      <c r="AI3242" t="str">
        <f>VLOOKUP(F3242,vlookup!$A$2:$E$660,4,0)</f>
        <v>Used Car Programs</v>
      </c>
      <c r="AJ3242" t="str">
        <f>VLOOKUP(F3242,vlookup!$A$2:$E$660,5,0)</f>
        <v>High Mileage</v>
      </c>
      <c r="AL3242">
        <f t="shared" si="616"/>
        <v>50</v>
      </c>
      <c r="AM3242">
        <f t="shared" si="617"/>
        <v>140</v>
      </c>
      <c r="AN3242">
        <f t="shared" si="618"/>
        <v>3684</v>
      </c>
      <c r="AO3242" t="str">
        <f t="shared" si="619"/>
        <v/>
      </c>
      <c r="AP3242" t="str">
        <f t="shared" si="620"/>
        <v/>
      </c>
      <c r="AQ3242" t="str">
        <f t="shared" si="621"/>
        <v/>
      </c>
      <c r="AR3242">
        <f t="shared" si="622"/>
        <v>-83.33</v>
      </c>
      <c r="AS3242" t="str">
        <f t="shared" si="623"/>
        <v>ZAGALZ94679F20-1</v>
      </c>
      <c r="AT3242" t="str">
        <f>IFERROR(IF(VLOOKUP(Y3242,vlookup!$I$2:$J$9,1,0)=Y3242,VLOOKUP(Y3242,vlookup!$I$2:$J$9,2,0),PROPER(Y3242)),PROPER(Y3242))</f>
        <v>Towing &amp; Roadside</v>
      </c>
      <c r="AU3242" t="str">
        <f>IFERROR(IF(B3242=VLOOKUP(B3242,vlookup!$L$2:$L$10,1,0),"Yes","No"),"No")</f>
        <v>No</v>
      </c>
    </row>
    <row r="3243" spans="1:47" ht="14.45" customHeight="1" x14ac:dyDescent="0.25">
      <c r="A3243" t="s">
        <v>2393</v>
      </c>
      <c r="B3243" s="31" t="s">
        <v>2394</v>
      </c>
      <c r="C3243">
        <v>2</v>
      </c>
      <c r="D3243">
        <v>3</v>
      </c>
      <c r="E3243" t="s">
        <v>382</v>
      </c>
      <c r="F3243" t="s">
        <v>464</v>
      </c>
      <c r="G3243" t="s">
        <v>1107</v>
      </c>
      <c r="H3243" t="s">
        <v>1789</v>
      </c>
      <c r="I3243">
        <v>82316</v>
      </c>
      <c r="J3243" s="19">
        <v>43989</v>
      </c>
      <c r="K3243" s="19">
        <v>44039</v>
      </c>
      <c r="L3243">
        <v>202007</v>
      </c>
      <c r="M3243" s="19">
        <v>44013</v>
      </c>
      <c r="N3243">
        <v>24616</v>
      </c>
      <c r="O3243" t="s">
        <v>1076</v>
      </c>
      <c r="P3243" t="s">
        <v>595</v>
      </c>
      <c r="Q3243" t="s">
        <v>378</v>
      </c>
      <c r="R3243">
        <v>291103735</v>
      </c>
      <c r="S3243" s="19">
        <v>44020</v>
      </c>
      <c r="T3243">
        <v>86000</v>
      </c>
      <c r="U3243" t="s">
        <v>356</v>
      </c>
      <c r="V3243" s="19">
        <v>44165</v>
      </c>
      <c r="W3243" t="s">
        <v>628</v>
      </c>
      <c r="X3243" t="s">
        <v>24</v>
      </c>
      <c r="Y3243" t="s">
        <v>629</v>
      </c>
      <c r="Z3243" t="s">
        <v>14</v>
      </c>
      <c r="AA3243" s="29">
        <v>-9.67</v>
      </c>
      <c r="AB3243">
        <v>0</v>
      </c>
      <c r="AC3243">
        <f t="shared" si="612"/>
        <v>2020</v>
      </c>
      <c r="AD3243">
        <f t="shared" si="613"/>
        <v>11</v>
      </c>
      <c r="AE3243">
        <f t="shared" si="614"/>
        <v>2020</v>
      </c>
      <c r="AF3243">
        <f t="shared" si="615"/>
        <v>6</v>
      </c>
      <c r="AG3243" t="str">
        <f>VLOOKUP(F3243,vlookup!$A$2:$E$660,2,0)</f>
        <v>Retained</v>
      </c>
      <c r="AH3243" t="str">
        <f>VLOOKUP(F3243,vlookup!$A$2:$E$660,3,0)</f>
        <v>Service Contract</v>
      </c>
      <c r="AI3243" t="str">
        <f>VLOOKUP(F3243,vlookup!$A$2:$E$660,4,0)</f>
        <v>Used Car Programs</v>
      </c>
      <c r="AJ3243" t="str">
        <f>VLOOKUP(F3243,vlookup!$A$2:$E$660,5,0)</f>
        <v>High Mileage</v>
      </c>
      <c r="AL3243">
        <f t="shared" si="616"/>
        <v>50</v>
      </c>
      <c r="AM3243">
        <f t="shared" si="617"/>
        <v>173</v>
      </c>
      <c r="AN3243">
        <f t="shared" si="618"/>
        <v>3684</v>
      </c>
      <c r="AO3243" t="str">
        <f t="shared" si="619"/>
        <v/>
      </c>
      <c r="AP3243" t="str">
        <f t="shared" si="620"/>
        <v/>
      </c>
      <c r="AQ3243" t="str">
        <f t="shared" si="621"/>
        <v/>
      </c>
      <c r="AR3243">
        <f t="shared" si="622"/>
        <v>-9.67</v>
      </c>
      <c r="AS3243" t="str">
        <f t="shared" si="623"/>
        <v>ZAGALZ94679F20-2</v>
      </c>
      <c r="AT3243" t="str">
        <f>IFERROR(IF(VLOOKUP(Y3243,vlookup!$I$2:$J$9,1,0)=Y3243,VLOOKUP(Y3243,vlookup!$I$2:$J$9,2,0),PROPER(Y3243)),PROPER(Y3243))</f>
        <v>Towing &amp; Roadside</v>
      </c>
      <c r="AU3243" t="str">
        <f>IFERROR(IF(B3243=VLOOKUP(B3243,vlookup!$L$2:$L$10,1,0),"Yes","No"),"No")</f>
        <v>No</v>
      </c>
    </row>
    <row r="3244" spans="1:47" ht="14.45" customHeight="1" x14ac:dyDescent="0.25">
      <c r="A3244" t="s">
        <v>2395</v>
      </c>
      <c r="B3244" s="31" t="s">
        <v>2396</v>
      </c>
      <c r="C3244">
        <v>1</v>
      </c>
      <c r="D3244">
        <v>3</v>
      </c>
      <c r="E3244" t="s">
        <v>382</v>
      </c>
      <c r="F3244" t="s">
        <v>464</v>
      </c>
      <c r="G3244" t="s">
        <v>953</v>
      </c>
      <c r="H3244" t="s">
        <v>2397</v>
      </c>
      <c r="I3244">
        <v>97559</v>
      </c>
      <c r="J3244" s="19">
        <v>44464</v>
      </c>
      <c r="K3244" s="19">
        <v>44497</v>
      </c>
      <c r="L3244">
        <v>202110</v>
      </c>
      <c r="M3244" s="19">
        <v>44470</v>
      </c>
      <c r="N3244">
        <v>24617</v>
      </c>
      <c r="O3244" t="s">
        <v>1070</v>
      </c>
      <c r="P3244" t="s">
        <v>595</v>
      </c>
      <c r="Q3244" t="s">
        <v>378</v>
      </c>
      <c r="R3244">
        <v>400910953</v>
      </c>
      <c r="S3244" s="19">
        <v>44750</v>
      </c>
      <c r="T3244">
        <v>107000</v>
      </c>
      <c r="U3244" t="s">
        <v>357</v>
      </c>
      <c r="V3244" s="19">
        <v>44817</v>
      </c>
      <c r="W3244" t="s">
        <v>628</v>
      </c>
      <c r="X3244" t="s">
        <v>24</v>
      </c>
      <c r="Y3244" t="s">
        <v>629</v>
      </c>
      <c r="Z3244" t="s">
        <v>14</v>
      </c>
      <c r="AA3244" s="29">
        <v>-81.489999999999995</v>
      </c>
      <c r="AB3244">
        <v>0</v>
      </c>
      <c r="AC3244">
        <f t="shared" si="612"/>
        <v>2022</v>
      </c>
      <c r="AD3244">
        <f t="shared" si="613"/>
        <v>9</v>
      </c>
      <c r="AE3244">
        <f t="shared" si="614"/>
        <v>2021</v>
      </c>
      <c r="AF3244">
        <f t="shared" si="615"/>
        <v>9</v>
      </c>
      <c r="AG3244" t="str">
        <f>VLOOKUP(F3244,vlookup!$A$2:$E$660,2,0)</f>
        <v>Retained</v>
      </c>
      <c r="AH3244" t="str">
        <f>VLOOKUP(F3244,vlookup!$A$2:$E$660,3,0)</f>
        <v>Service Contract</v>
      </c>
      <c r="AI3244" t="str">
        <f>VLOOKUP(F3244,vlookup!$A$2:$E$660,4,0)</f>
        <v>Used Car Programs</v>
      </c>
      <c r="AJ3244" t="str">
        <f>VLOOKUP(F3244,vlookup!$A$2:$E$660,5,0)</f>
        <v>High Mileage</v>
      </c>
      <c r="AL3244">
        <f t="shared" si="616"/>
        <v>33</v>
      </c>
      <c r="AM3244">
        <f t="shared" si="617"/>
        <v>348</v>
      </c>
      <c r="AN3244">
        <f t="shared" si="618"/>
        <v>9441</v>
      </c>
      <c r="AO3244" t="str">
        <f t="shared" si="619"/>
        <v/>
      </c>
      <c r="AP3244" t="str">
        <f t="shared" si="620"/>
        <v/>
      </c>
      <c r="AQ3244" t="str">
        <f t="shared" si="621"/>
        <v/>
      </c>
      <c r="AR3244">
        <f t="shared" si="622"/>
        <v>-81.489999999999995</v>
      </c>
      <c r="AS3244" t="str">
        <f t="shared" si="623"/>
        <v>ZAGFG440564I21-1</v>
      </c>
      <c r="AT3244" t="str">
        <f>IFERROR(IF(VLOOKUP(Y3244,vlookup!$I$2:$J$9,1,0)=Y3244,VLOOKUP(Y3244,vlookup!$I$2:$J$9,2,0),PROPER(Y3244)),PROPER(Y3244))</f>
        <v>Towing &amp; Roadside</v>
      </c>
      <c r="AU3244" t="str">
        <f>IFERROR(IF(B3244=VLOOKUP(B3244,vlookup!$L$2:$L$10,1,0),"Yes","No"),"No")</f>
        <v>No</v>
      </c>
    </row>
    <row r="3245" spans="1:47" ht="14.45" customHeight="1" x14ac:dyDescent="0.25">
      <c r="A3245" t="s">
        <v>2398</v>
      </c>
      <c r="B3245" s="31" t="s">
        <v>2399</v>
      </c>
      <c r="C3245">
        <v>2</v>
      </c>
      <c r="D3245">
        <v>1</v>
      </c>
      <c r="E3245" t="s">
        <v>382</v>
      </c>
      <c r="F3245" t="s">
        <v>205</v>
      </c>
      <c r="G3245" t="s">
        <v>953</v>
      </c>
      <c r="H3245" t="s">
        <v>2397</v>
      </c>
      <c r="I3245">
        <v>68702</v>
      </c>
      <c r="J3245" s="19">
        <v>42547</v>
      </c>
      <c r="K3245" s="19">
        <v>42572</v>
      </c>
      <c r="L3245">
        <v>201607</v>
      </c>
      <c r="M3245" s="19">
        <v>42552</v>
      </c>
      <c r="N3245">
        <v>24616</v>
      </c>
      <c r="O3245" t="s">
        <v>1076</v>
      </c>
      <c r="P3245" t="s">
        <v>1116</v>
      </c>
      <c r="Q3245" t="s">
        <v>925</v>
      </c>
      <c r="R3245" t="s">
        <v>2400</v>
      </c>
      <c r="S3245" s="19">
        <v>42586</v>
      </c>
      <c r="T3245">
        <v>68702</v>
      </c>
      <c r="U3245" t="s">
        <v>357</v>
      </c>
      <c r="V3245" s="19">
        <v>42647</v>
      </c>
      <c r="W3245" t="s">
        <v>628</v>
      </c>
      <c r="X3245" t="s">
        <v>24</v>
      </c>
      <c r="Y3245" t="s">
        <v>629</v>
      </c>
      <c r="Z3245" t="s">
        <v>14</v>
      </c>
      <c r="AA3245" s="29">
        <v>-95.1</v>
      </c>
      <c r="AB3245">
        <v>0</v>
      </c>
      <c r="AC3245">
        <f t="shared" si="612"/>
        <v>2016</v>
      </c>
      <c r="AD3245">
        <f t="shared" si="613"/>
        <v>10</v>
      </c>
      <c r="AE3245">
        <f t="shared" si="614"/>
        <v>2016</v>
      </c>
      <c r="AF3245">
        <f t="shared" si="615"/>
        <v>6</v>
      </c>
      <c r="AG3245" t="str">
        <f>VLOOKUP(F3245,vlookup!$A$2:$E$660,2,0)</f>
        <v>Retained</v>
      </c>
      <c r="AH3245" t="str">
        <f>VLOOKUP(F3245,vlookup!$A$2:$E$660,3,0)</f>
        <v>Service Contract</v>
      </c>
      <c r="AI3245" t="str">
        <f>VLOOKUP(F3245,vlookup!$A$2:$E$660,4,0)</f>
        <v>Used Car Programs</v>
      </c>
      <c r="AJ3245" t="str">
        <f>VLOOKUP(F3245,vlookup!$A$2:$E$660,5,0)</f>
        <v>High Mileage</v>
      </c>
      <c r="AL3245">
        <f t="shared" si="616"/>
        <v>25</v>
      </c>
      <c r="AM3245">
        <f t="shared" si="617"/>
        <v>98</v>
      </c>
      <c r="AN3245" t="str">
        <f t="shared" si="618"/>
        <v/>
      </c>
      <c r="AO3245" t="str">
        <f t="shared" si="619"/>
        <v/>
      </c>
      <c r="AP3245" t="str">
        <f t="shared" si="620"/>
        <v/>
      </c>
      <c r="AQ3245" t="str">
        <f t="shared" si="621"/>
        <v/>
      </c>
      <c r="AR3245">
        <f t="shared" si="622"/>
        <v>-95.1</v>
      </c>
      <c r="AS3245" t="str">
        <f t="shared" si="623"/>
        <v>DG205327F6-2</v>
      </c>
      <c r="AT3245" t="str">
        <f>IFERROR(IF(VLOOKUP(Y3245,vlookup!$I$2:$J$9,1,0)=Y3245,VLOOKUP(Y3245,vlookup!$I$2:$J$9,2,0),PROPER(Y3245)),PROPER(Y3245))</f>
        <v>Towing &amp; Roadside</v>
      </c>
      <c r="AU3245" t="str">
        <f>IFERROR(IF(B3245=VLOOKUP(B3245,vlookup!$L$2:$L$10,1,0),"Yes","No"),"No")</f>
        <v>No</v>
      </c>
    </row>
    <row r="3246" spans="1:47" ht="14.45" customHeight="1" x14ac:dyDescent="0.25">
      <c r="A3246" t="s">
        <v>3797</v>
      </c>
      <c r="B3246" s="31" t="s">
        <v>3798</v>
      </c>
      <c r="C3246">
        <v>1</v>
      </c>
      <c r="D3246">
        <v>2</v>
      </c>
      <c r="E3246" t="s">
        <v>382</v>
      </c>
      <c r="F3246" t="s">
        <v>464</v>
      </c>
      <c r="G3246" t="s">
        <v>953</v>
      </c>
      <c r="H3246" t="s">
        <v>3799</v>
      </c>
      <c r="I3246">
        <v>98926</v>
      </c>
      <c r="J3246" s="19">
        <v>45256</v>
      </c>
      <c r="K3246" s="19">
        <v>45295</v>
      </c>
      <c r="L3246">
        <v>202401</v>
      </c>
      <c r="M3246" s="19">
        <v>45292</v>
      </c>
      <c r="N3246">
        <v>24616</v>
      </c>
      <c r="O3246" t="s">
        <v>1076</v>
      </c>
      <c r="P3246" t="s">
        <v>595</v>
      </c>
      <c r="Q3246" t="s">
        <v>378</v>
      </c>
      <c r="R3246">
        <v>64714070</v>
      </c>
      <c r="S3246" s="19">
        <v>45302</v>
      </c>
      <c r="T3246">
        <v>101981</v>
      </c>
      <c r="U3246" t="s">
        <v>357</v>
      </c>
      <c r="V3246" s="19">
        <v>45337</v>
      </c>
      <c r="W3246" t="s">
        <v>628</v>
      </c>
      <c r="X3246" t="s">
        <v>24</v>
      </c>
      <c r="Y3246" t="s">
        <v>629</v>
      </c>
      <c r="Z3246" t="s">
        <v>14</v>
      </c>
      <c r="AA3246" s="29">
        <v>-250.3</v>
      </c>
      <c r="AB3246">
        <v>0</v>
      </c>
      <c r="AC3246">
        <f t="shared" si="612"/>
        <v>2024</v>
      </c>
      <c r="AD3246">
        <f t="shared" si="613"/>
        <v>2</v>
      </c>
      <c r="AE3246">
        <f t="shared" si="614"/>
        <v>2023</v>
      </c>
      <c r="AF3246">
        <f t="shared" si="615"/>
        <v>11</v>
      </c>
      <c r="AG3246" t="str">
        <f>VLOOKUP(F3246,vlookup!$A$2:$E$660,2,0)</f>
        <v>Retained</v>
      </c>
      <c r="AH3246" t="str">
        <f>VLOOKUP(F3246,vlookup!$A$2:$E$660,3,0)</f>
        <v>Service Contract</v>
      </c>
      <c r="AI3246" t="str">
        <f>VLOOKUP(F3246,vlookup!$A$2:$E$660,4,0)</f>
        <v>Used Car Programs</v>
      </c>
      <c r="AJ3246" t="str">
        <f>VLOOKUP(F3246,vlookup!$A$2:$E$660,5,0)</f>
        <v>High Mileage</v>
      </c>
      <c r="AL3246">
        <f t="shared" si="616"/>
        <v>38</v>
      </c>
      <c r="AM3246">
        <f t="shared" si="617"/>
        <v>79</v>
      </c>
      <c r="AN3246">
        <f t="shared" si="618"/>
        <v>3055</v>
      </c>
      <c r="AO3246" t="str">
        <f t="shared" si="619"/>
        <v/>
      </c>
      <c r="AP3246" t="str">
        <f t="shared" si="620"/>
        <v/>
      </c>
      <c r="AQ3246">
        <f t="shared" si="621"/>
        <v>-250.3</v>
      </c>
      <c r="AR3246" t="str">
        <f t="shared" si="622"/>
        <v/>
      </c>
      <c r="AS3246" t="str">
        <f t="shared" si="623"/>
        <v>ZAGGG055778K23-1</v>
      </c>
      <c r="AT3246" t="str">
        <f>IFERROR(IF(VLOOKUP(Y3246,vlookup!$I$2:$J$9,1,0)=Y3246,VLOOKUP(Y3246,vlookup!$I$2:$J$9,2,0),PROPER(Y3246)),PROPER(Y3246))</f>
        <v>Towing &amp; Roadside</v>
      </c>
      <c r="AU3246" t="str">
        <f>IFERROR(IF(B3246=VLOOKUP(B3246,vlookup!$L$2:$L$10,1,0),"Yes","No"),"No")</f>
        <v>No</v>
      </c>
    </row>
    <row r="3247" spans="1:47" ht="14.45" customHeight="1" x14ac:dyDescent="0.25">
      <c r="A3247" t="s">
        <v>2404</v>
      </c>
      <c r="B3247" s="31" t="s">
        <v>2405</v>
      </c>
      <c r="C3247">
        <v>3</v>
      </c>
      <c r="D3247">
        <v>1</v>
      </c>
      <c r="E3247" t="s">
        <v>382</v>
      </c>
      <c r="F3247" t="s">
        <v>238</v>
      </c>
      <c r="G3247" t="s">
        <v>1723</v>
      </c>
      <c r="H3247" t="s">
        <v>1800</v>
      </c>
      <c r="I3247">
        <v>107518</v>
      </c>
      <c r="J3247" s="19">
        <v>42451</v>
      </c>
      <c r="K3247" s="19">
        <v>42490</v>
      </c>
      <c r="L3247">
        <v>201604</v>
      </c>
      <c r="M3247" s="19">
        <v>42461</v>
      </c>
      <c r="N3247">
        <v>24616</v>
      </c>
      <c r="O3247" t="s">
        <v>1076</v>
      </c>
      <c r="P3247" t="s">
        <v>1116</v>
      </c>
      <c r="Q3247" t="s">
        <v>925</v>
      </c>
      <c r="R3247" t="s">
        <v>2406</v>
      </c>
      <c r="S3247" s="19">
        <v>42740</v>
      </c>
      <c r="T3247">
        <v>107518</v>
      </c>
      <c r="U3247" t="s">
        <v>357</v>
      </c>
      <c r="V3247" s="19">
        <v>42807</v>
      </c>
      <c r="W3247" t="s">
        <v>628</v>
      </c>
      <c r="X3247" t="s">
        <v>24</v>
      </c>
      <c r="Y3247" t="s">
        <v>629</v>
      </c>
      <c r="Z3247" t="s">
        <v>14</v>
      </c>
      <c r="AA3247" s="29">
        <v>-82.17</v>
      </c>
      <c r="AB3247">
        <v>0</v>
      </c>
      <c r="AC3247">
        <f t="shared" si="612"/>
        <v>2017</v>
      </c>
      <c r="AD3247">
        <f t="shared" si="613"/>
        <v>3</v>
      </c>
      <c r="AE3247">
        <f t="shared" si="614"/>
        <v>2016</v>
      </c>
      <c r="AF3247">
        <f t="shared" si="615"/>
        <v>3</v>
      </c>
      <c r="AG3247" t="str">
        <f>VLOOKUP(F3247,vlookup!$A$2:$E$660,2,0)</f>
        <v>Retained</v>
      </c>
      <c r="AH3247" t="str">
        <f>VLOOKUP(F3247,vlookup!$A$2:$E$660,3,0)</f>
        <v>Service Contract</v>
      </c>
      <c r="AI3247" t="str">
        <f>VLOOKUP(F3247,vlookup!$A$2:$E$660,4,0)</f>
        <v>Used Car Programs</v>
      </c>
      <c r="AJ3247" t="str">
        <f>VLOOKUP(F3247,vlookup!$A$2:$E$660,5,0)</f>
        <v>High Mileage</v>
      </c>
      <c r="AL3247">
        <f t="shared" si="616"/>
        <v>38</v>
      </c>
      <c r="AM3247">
        <f t="shared" si="617"/>
        <v>351</v>
      </c>
      <c r="AN3247" t="str">
        <f t="shared" si="618"/>
        <v/>
      </c>
      <c r="AO3247" t="str">
        <f t="shared" si="619"/>
        <v/>
      </c>
      <c r="AP3247" t="str">
        <f t="shared" si="620"/>
        <v/>
      </c>
      <c r="AQ3247" t="str">
        <f t="shared" si="621"/>
        <v/>
      </c>
      <c r="AR3247">
        <f t="shared" si="622"/>
        <v>-82.17</v>
      </c>
      <c r="AS3247" t="str">
        <f t="shared" si="623"/>
        <v>9G502077C6Y-3</v>
      </c>
      <c r="AT3247" t="str">
        <f>IFERROR(IF(VLOOKUP(Y3247,vlookup!$I$2:$J$9,1,0)=Y3247,VLOOKUP(Y3247,vlookup!$I$2:$J$9,2,0),PROPER(Y3247)),PROPER(Y3247))</f>
        <v>Towing &amp; Roadside</v>
      </c>
      <c r="AU3247" t="str">
        <f>IFERROR(IF(B3247=VLOOKUP(B3247,vlookup!$L$2:$L$10,1,0),"Yes","No"),"No")</f>
        <v>No</v>
      </c>
    </row>
    <row r="3248" spans="1:47" ht="14.45" customHeight="1" x14ac:dyDescent="0.25">
      <c r="A3248" t="s">
        <v>2404</v>
      </c>
      <c r="B3248" s="31" t="s">
        <v>2405</v>
      </c>
      <c r="C3248">
        <v>4</v>
      </c>
      <c r="D3248">
        <v>1</v>
      </c>
      <c r="E3248" t="s">
        <v>382</v>
      </c>
      <c r="F3248" t="s">
        <v>238</v>
      </c>
      <c r="G3248" t="s">
        <v>1723</v>
      </c>
      <c r="H3248" t="s">
        <v>1800</v>
      </c>
      <c r="I3248">
        <v>107518</v>
      </c>
      <c r="J3248" s="19">
        <v>42451</v>
      </c>
      <c r="K3248" s="19">
        <v>42490</v>
      </c>
      <c r="L3248">
        <v>201604</v>
      </c>
      <c r="M3248" s="19">
        <v>42461</v>
      </c>
      <c r="N3248">
        <v>24616</v>
      </c>
      <c r="O3248" t="s">
        <v>1076</v>
      </c>
      <c r="P3248" t="s">
        <v>1116</v>
      </c>
      <c r="Q3248" t="s">
        <v>925</v>
      </c>
      <c r="R3248" t="s">
        <v>2407</v>
      </c>
      <c r="S3248" s="19">
        <v>42741</v>
      </c>
      <c r="T3248">
        <v>107518</v>
      </c>
      <c r="U3248" t="s">
        <v>357</v>
      </c>
      <c r="V3248" s="19">
        <v>42807</v>
      </c>
      <c r="W3248" t="s">
        <v>628</v>
      </c>
      <c r="X3248" t="s">
        <v>24</v>
      </c>
      <c r="Y3248" t="s">
        <v>629</v>
      </c>
      <c r="Z3248" t="s">
        <v>14</v>
      </c>
      <c r="AA3248" s="29">
        <v>-82.17</v>
      </c>
      <c r="AB3248">
        <v>0</v>
      </c>
      <c r="AC3248">
        <f t="shared" si="612"/>
        <v>2017</v>
      </c>
      <c r="AD3248">
        <f t="shared" si="613"/>
        <v>3</v>
      </c>
      <c r="AE3248">
        <f t="shared" si="614"/>
        <v>2016</v>
      </c>
      <c r="AF3248">
        <f t="shared" si="615"/>
        <v>3</v>
      </c>
      <c r="AG3248" t="str">
        <f>VLOOKUP(F3248,vlookup!$A$2:$E$660,2,0)</f>
        <v>Retained</v>
      </c>
      <c r="AH3248" t="str">
        <f>VLOOKUP(F3248,vlookup!$A$2:$E$660,3,0)</f>
        <v>Service Contract</v>
      </c>
      <c r="AI3248" t="str">
        <f>VLOOKUP(F3248,vlookup!$A$2:$E$660,4,0)</f>
        <v>Used Car Programs</v>
      </c>
      <c r="AJ3248" t="str">
        <f>VLOOKUP(F3248,vlookup!$A$2:$E$660,5,0)</f>
        <v>High Mileage</v>
      </c>
      <c r="AL3248">
        <f t="shared" si="616"/>
        <v>38</v>
      </c>
      <c r="AM3248">
        <f t="shared" si="617"/>
        <v>351</v>
      </c>
      <c r="AN3248" t="str">
        <f t="shared" si="618"/>
        <v/>
      </c>
      <c r="AO3248" t="str">
        <f t="shared" si="619"/>
        <v/>
      </c>
      <c r="AP3248" t="str">
        <f t="shared" si="620"/>
        <v/>
      </c>
      <c r="AQ3248" t="str">
        <f t="shared" si="621"/>
        <v/>
      </c>
      <c r="AR3248">
        <f t="shared" si="622"/>
        <v>-82.17</v>
      </c>
      <c r="AS3248" t="str">
        <f t="shared" si="623"/>
        <v>9G502077C6Y-4</v>
      </c>
      <c r="AT3248" t="str">
        <f>IFERROR(IF(VLOOKUP(Y3248,vlookup!$I$2:$J$9,1,0)=Y3248,VLOOKUP(Y3248,vlookup!$I$2:$J$9,2,0),PROPER(Y3248)),PROPER(Y3248))</f>
        <v>Towing &amp; Roadside</v>
      </c>
      <c r="AU3248" t="str">
        <f>IFERROR(IF(B3248=VLOOKUP(B3248,vlookup!$L$2:$L$10,1,0),"Yes","No"),"No")</f>
        <v>No</v>
      </c>
    </row>
    <row r="3249" spans="1:47" ht="14.45" customHeight="1" x14ac:dyDescent="0.25">
      <c r="A3249" t="s">
        <v>2408</v>
      </c>
      <c r="B3249" s="31" t="s">
        <v>2409</v>
      </c>
      <c r="C3249">
        <v>2</v>
      </c>
      <c r="D3249">
        <v>1</v>
      </c>
      <c r="E3249" t="s">
        <v>382</v>
      </c>
      <c r="F3249" t="s">
        <v>60</v>
      </c>
      <c r="G3249" t="s">
        <v>934</v>
      </c>
      <c r="H3249" t="s">
        <v>945</v>
      </c>
      <c r="I3249">
        <v>169054</v>
      </c>
      <c r="J3249" s="19">
        <v>41399</v>
      </c>
      <c r="K3249" s="19">
        <v>41418</v>
      </c>
      <c r="L3249">
        <v>201305</v>
      </c>
      <c r="M3249" s="19">
        <v>41395</v>
      </c>
      <c r="N3249">
        <v>24616</v>
      </c>
      <c r="O3249" t="s">
        <v>1076</v>
      </c>
      <c r="P3249" t="s">
        <v>1116</v>
      </c>
      <c r="Q3249" t="s">
        <v>925</v>
      </c>
      <c r="R3249" t="s">
        <v>2410</v>
      </c>
      <c r="S3249" s="19">
        <v>41463</v>
      </c>
      <c r="T3249">
        <v>169054</v>
      </c>
      <c r="U3249" t="s">
        <v>357</v>
      </c>
      <c r="V3249" s="19">
        <v>41541</v>
      </c>
      <c r="W3249" t="s">
        <v>628</v>
      </c>
      <c r="X3249" t="s">
        <v>24</v>
      </c>
      <c r="Y3249" t="s">
        <v>629</v>
      </c>
      <c r="Z3249" t="s">
        <v>14</v>
      </c>
      <c r="AA3249" s="29">
        <v>-44.62</v>
      </c>
      <c r="AB3249">
        <v>0</v>
      </c>
      <c r="AC3249">
        <f t="shared" si="612"/>
        <v>2013</v>
      </c>
      <c r="AD3249">
        <f t="shared" si="613"/>
        <v>9</v>
      </c>
      <c r="AE3249">
        <f t="shared" si="614"/>
        <v>2013</v>
      </c>
      <c r="AF3249">
        <f t="shared" si="615"/>
        <v>5</v>
      </c>
      <c r="AG3249" t="str">
        <f>VLOOKUP(F3249,vlookup!$A$2:$E$660,2,0)</f>
        <v>Retained</v>
      </c>
      <c r="AH3249" t="str">
        <f>VLOOKUP(F3249,vlookup!$A$2:$E$660,3,0)</f>
        <v>Service Contract</v>
      </c>
      <c r="AI3249" t="str">
        <f>VLOOKUP(F3249,vlookup!$A$2:$E$660,4,0)</f>
        <v>Used Car Programs</v>
      </c>
      <c r="AJ3249" t="str">
        <f>VLOOKUP(F3249,vlookup!$A$2:$E$660,5,0)</f>
        <v>High Mileage</v>
      </c>
      <c r="AL3249">
        <f t="shared" si="616"/>
        <v>19</v>
      </c>
      <c r="AM3249">
        <f t="shared" si="617"/>
        <v>139</v>
      </c>
      <c r="AN3249" t="str">
        <f t="shared" si="618"/>
        <v/>
      </c>
      <c r="AO3249" t="str">
        <f t="shared" si="619"/>
        <v/>
      </c>
      <c r="AP3249" t="str">
        <f t="shared" si="620"/>
        <v/>
      </c>
      <c r="AQ3249" t="str">
        <f t="shared" si="621"/>
        <v/>
      </c>
      <c r="AR3249">
        <f t="shared" si="622"/>
        <v>-44.62</v>
      </c>
      <c r="AS3249" t="str">
        <f t="shared" si="623"/>
        <v>1C006956E3Y-2</v>
      </c>
      <c r="AT3249" t="str">
        <f>IFERROR(IF(VLOOKUP(Y3249,vlookup!$I$2:$J$9,1,0)=Y3249,VLOOKUP(Y3249,vlookup!$I$2:$J$9,2,0),PROPER(Y3249)),PROPER(Y3249))</f>
        <v>Towing &amp; Roadside</v>
      </c>
      <c r="AU3249" t="str">
        <f>IFERROR(IF(B3249=VLOOKUP(B3249,vlookup!$L$2:$L$10,1,0),"Yes","No"),"No")</f>
        <v>No</v>
      </c>
    </row>
    <row r="3250" spans="1:47" ht="14.45" customHeight="1" x14ac:dyDescent="0.25">
      <c r="A3250" t="s">
        <v>2411</v>
      </c>
      <c r="B3250" s="31" t="s">
        <v>2412</v>
      </c>
      <c r="C3250">
        <v>3</v>
      </c>
      <c r="D3250">
        <v>1</v>
      </c>
      <c r="E3250" t="s">
        <v>382</v>
      </c>
      <c r="F3250" t="s">
        <v>205</v>
      </c>
      <c r="G3250" t="s">
        <v>3714</v>
      </c>
      <c r="H3250" t="s">
        <v>3800</v>
      </c>
      <c r="I3250">
        <v>104082</v>
      </c>
      <c r="J3250" s="19">
        <v>42361</v>
      </c>
      <c r="K3250" s="19">
        <v>42400</v>
      </c>
      <c r="L3250">
        <v>201601</v>
      </c>
      <c r="M3250" s="19">
        <v>42370</v>
      </c>
      <c r="N3250">
        <v>24616</v>
      </c>
      <c r="O3250" t="s">
        <v>1076</v>
      </c>
      <c r="P3250" t="s">
        <v>1116</v>
      </c>
      <c r="Q3250" t="s">
        <v>925</v>
      </c>
      <c r="R3250" t="s">
        <v>2413</v>
      </c>
      <c r="S3250" s="19">
        <v>42506</v>
      </c>
      <c r="T3250">
        <v>104082</v>
      </c>
      <c r="U3250" t="s">
        <v>357</v>
      </c>
      <c r="V3250" s="19">
        <v>42563</v>
      </c>
      <c r="W3250" t="s">
        <v>628</v>
      </c>
      <c r="X3250" t="s">
        <v>24</v>
      </c>
      <c r="Y3250" t="s">
        <v>629</v>
      </c>
      <c r="Z3250" t="s">
        <v>14</v>
      </c>
      <c r="AA3250" s="29">
        <v>-82</v>
      </c>
      <c r="AB3250">
        <v>0</v>
      </c>
      <c r="AC3250">
        <f t="shared" si="612"/>
        <v>2016</v>
      </c>
      <c r="AD3250">
        <f t="shared" si="613"/>
        <v>7</v>
      </c>
      <c r="AE3250">
        <f t="shared" si="614"/>
        <v>2015</v>
      </c>
      <c r="AF3250">
        <f t="shared" si="615"/>
        <v>12</v>
      </c>
      <c r="AG3250" t="str">
        <f>VLOOKUP(F3250,vlookup!$A$2:$E$660,2,0)</f>
        <v>Retained</v>
      </c>
      <c r="AH3250" t="str">
        <f>VLOOKUP(F3250,vlookup!$A$2:$E$660,3,0)</f>
        <v>Service Contract</v>
      </c>
      <c r="AI3250" t="str">
        <f>VLOOKUP(F3250,vlookup!$A$2:$E$660,4,0)</f>
        <v>Used Car Programs</v>
      </c>
      <c r="AJ3250" t="str">
        <f>VLOOKUP(F3250,vlookup!$A$2:$E$660,5,0)</f>
        <v>High Mileage</v>
      </c>
      <c r="AL3250">
        <f t="shared" si="616"/>
        <v>38</v>
      </c>
      <c r="AM3250">
        <f t="shared" si="617"/>
        <v>199</v>
      </c>
      <c r="AN3250" t="str">
        <f t="shared" si="618"/>
        <v/>
      </c>
      <c r="AO3250" t="str">
        <f t="shared" si="619"/>
        <v/>
      </c>
      <c r="AP3250" t="str">
        <f t="shared" si="620"/>
        <v/>
      </c>
      <c r="AQ3250" t="str">
        <f t="shared" si="621"/>
        <v/>
      </c>
      <c r="AR3250">
        <f t="shared" si="622"/>
        <v>-82</v>
      </c>
      <c r="AS3250" t="str">
        <f t="shared" si="623"/>
        <v>81122373L5-3</v>
      </c>
      <c r="AT3250" t="str">
        <f>IFERROR(IF(VLOOKUP(Y3250,vlookup!$I$2:$J$9,1,0)=Y3250,VLOOKUP(Y3250,vlookup!$I$2:$J$9,2,0),PROPER(Y3250)),PROPER(Y3250))</f>
        <v>Towing &amp; Roadside</v>
      </c>
      <c r="AU3250" t="str">
        <f>IFERROR(IF(B3250=VLOOKUP(B3250,vlookup!$L$2:$L$10,1,0),"Yes","No"),"No")</f>
        <v>No</v>
      </c>
    </row>
    <row r="3251" spans="1:47" ht="14.45" customHeight="1" x14ac:dyDescent="0.25">
      <c r="A3251" t="s">
        <v>2411</v>
      </c>
      <c r="B3251" s="31" t="s">
        <v>2412</v>
      </c>
      <c r="C3251">
        <v>4</v>
      </c>
      <c r="D3251">
        <v>1</v>
      </c>
      <c r="E3251" t="s">
        <v>382</v>
      </c>
      <c r="F3251" t="s">
        <v>205</v>
      </c>
      <c r="G3251" t="s">
        <v>3714</v>
      </c>
      <c r="H3251" t="s">
        <v>3800</v>
      </c>
      <c r="I3251">
        <v>104082</v>
      </c>
      <c r="J3251" s="19">
        <v>42361</v>
      </c>
      <c r="K3251" s="19">
        <v>42400</v>
      </c>
      <c r="L3251">
        <v>201601</v>
      </c>
      <c r="M3251" s="19">
        <v>42370</v>
      </c>
      <c r="N3251">
        <v>24616</v>
      </c>
      <c r="O3251" t="s">
        <v>1076</v>
      </c>
      <c r="P3251" t="s">
        <v>1116</v>
      </c>
      <c r="Q3251" t="s">
        <v>925</v>
      </c>
      <c r="R3251" t="s">
        <v>2414</v>
      </c>
      <c r="S3251" s="19">
        <v>42509</v>
      </c>
      <c r="T3251">
        <v>104082</v>
      </c>
      <c r="U3251" t="s">
        <v>357</v>
      </c>
      <c r="V3251" s="19">
        <v>42563</v>
      </c>
      <c r="W3251" t="s">
        <v>628</v>
      </c>
      <c r="X3251" t="s">
        <v>24</v>
      </c>
      <c r="Y3251" t="s">
        <v>629</v>
      </c>
      <c r="Z3251" t="s">
        <v>14</v>
      </c>
      <c r="AA3251" s="29">
        <v>-103.75</v>
      </c>
      <c r="AB3251">
        <v>0</v>
      </c>
      <c r="AC3251">
        <f t="shared" si="612"/>
        <v>2016</v>
      </c>
      <c r="AD3251">
        <f t="shared" si="613"/>
        <v>7</v>
      </c>
      <c r="AE3251">
        <f t="shared" si="614"/>
        <v>2015</v>
      </c>
      <c r="AF3251">
        <f t="shared" si="615"/>
        <v>12</v>
      </c>
      <c r="AG3251" t="str">
        <f>VLOOKUP(F3251,vlookup!$A$2:$E$660,2,0)</f>
        <v>Retained</v>
      </c>
      <c r="AH3251" t="str">
        <f>VLOOKUP(F3251,vlookup!$A$2:$E$660,3,0)</f>
        <v>Service Contract</v>
      </c>
      <c r="AI3251" t="str">
        <f>VLOOKUP(F3251,vlookup!$A$2:$E$660,4,0)</f>
        <v>Used Car Programs</v>
      </c>
      <c r="AJ3251" t="str">
        <f>VLOOKUP(F3251,vlookup!$A$2:$E$660,5,0)</f>
        <v>High Mileage</v>
      </c>
      <c r="AL3251">
        <f t="shared" si="616"/>
        <v>38</v>
      </c>
      <c r="AM3251">
        <f t="shared" si="617"/>
        <v>199</v>
      </c>
      <c r="AN3251" t="str">
        <f t="shared" si="618"/>
        <v/>
      </c>
      <c r="AO3251" t="str">
        <f t="shared" si="619"/>
        <v/>
      </c>
      <c r="AP3251" t="str">
        <f t="shared" si="620"/>
        <v/>
      </c>
      <c r="AQ3251" t="str">
        <f t="shared" si="621"/>
        <v/>
      </c>
      <c r="AR3251">
        <f t="shared" si="622"/>
        <v>-103.75</v>
      </c>
      <c r="AS3251" t="str">
        <f t="shared" si="623"/>
        <v>81122373L5-4</v>
      </c>
      <c r="AT3251" t="str">
        <f>IFERROR(IF(VLOOKUP(Y3251,vlookup!$I$2:$J$9,1,0)=Y3251,VLOOKUP(Y3251,vlookup!$I$2:$J$9,2,0),PROPER(Y3251)),PROPER(Y3251))</f>
        <v>Towing &amp; Roadside</v>
      </c>
      <c r="AU3251" t="str">
        <f>IFERROR(IF(B3251=VLOOKUP(B3251,vlookup!$L$2:$L$10,1,0),"Yes","No"),"No")</f>
        <v>No</v>
      </c>
    </row>
    <row r="3252" spans="1:47" ht="14.45" customHeight="1" x14ac:dyDescent="0.25">
      <c r="A3252" t="s">
        <v>2411</v>
      </c>
      <c r="B3252" s="31" t="s">
        <v>2412</v>
      </c>
      <c r="C3252">
        <v>5</v>
      </c>
      <c r="D3252">
        <v>1</v>
      </c>
      <c r="E3252" t="s">
        <v>382</v>
      </c>
      <c r="F3252" t="s">
        <v>205</v>
      </c>
      <c r="G3252" t="s">
        <v>3714</v>
      </c>
      <c r="H3252" t="s">
        <v>3800</v>
      </c>
      <c r="I3252">
        <v>104082</v>
      </c>
      <c r="J3252" s="19">
        <v>42361</v>
      </c>
      <c r="K3252" s="19">
        <v>42400</v>
      </c>
      <c r="L3252">
        <v>201601</v>
      </c>
      <c r="M3252" s="19">
        <v>42370</v>
      </c>
      <c r="N3252">
        <v>24616</v>
      </c>
      <c r="O3252" t="s">
        <v>1076</v>
      </c>
      <c r="P3252" t="s">
        <v>1116</v>
      </c>
      <c r="Q3252" t="s">
        <v>925</v>
      </c>
      <c r="R3252" t="s">
        <v>2415</v>
      </c>
      <c r="S3252" s="19">
        <v>42518</v>
      </c>
      <c r="T3252">
        <v>104082</v>
      </c>
      <c r="U3252" t="s">
        <v>357</v>
      </c>
      <c r="V3252" s="19">
        <v>42563</v>
      </c>
      <c r="W3252" t="s">
        <v>628</v>
      </c>
      <c r="X3252" t="s">
        <v>24</v>
      </c>
      <c r="Y3252" t="s">
        <v>629</v>
      </c>
      <c r="Z3252" t="s">
        <v>14</v>
      </c>
      <c r="AA3252" s="29">
        <v>-103.75</v>
      </c>
      <c r="AB3252">
        <v>0</v>
      </c>
      <c r="AC3252">
        <f t="shared" si="612"/>
        <v>2016</v>
      </c>
      <c r="AD3252">
        <f t="shared" si="613"/>
        <v>7</v>
      </c>
      <c r="AE3252">
        <f t="shared" si="614"/>
        <v>2015</v>
      </c>
      <c r="AF3252">
        <f t="shared" si="615"/>
        <v>12</v>
      </c>
      <c r="AG3252" t="str">
        <f>VLOOKUP(F3252,vlookup!$A$2:$E$660,2,0)</f>
        <v>Retained</v>
      </c>
      <c r="AH3252" t="str">
        <f>VLOOKUP(F3252,vlookup!$A$2:$E$660,3,0)</f>
        <v>Service Contract</v>
      </c>
      <c r="AI3252" t="str">
        <f>VLOOKUP(F3252,vlookup!$A$2:$E$660,4,0)</f>
        <v>Used Car Programs</v>
      </c>
      <c r="AJ3252" t="str">
        <f>VLOOKUP(F3252,vlookup!$A$2:$E$660,5,0)</f>
        <v>High Mileage</v>
      </c>
      <c r="AL3252">
        <f t="shared" si="616"/>
        <v>38</v>
      </c>
      <c r="AM3252">
        <f t="shared" si="617"/>
        <v>199</v>
      </c>
      <c r="AN3252" t="str">
        <f t="shared" si="618"/>
        <v/>
      </c>
      <c r="AO3252" t="str">
        <f t="shared" si="619"/>
        <v/>
      </c>
      <c r="AP3252" t="str">
        <f t="shared" si="620"/>
        <v/>
      </c>
      <c r="AQ3252" t="str">
        <f t="shared" si="621"/>
        <v/>
      </c>
      <c r="AR3252">
        <f t="shared" si="622"/>
        <v>-103.75</v>
      </c>
      <c r="AS3252" t="str">
        <f t="shared" si="623"/>
        <v>81122373L5-5</v>
      </c>
      <c r="AT3252" t="str">
        <f>IFERROR(IF(VLOOKUP(Y3252,vlookup!$I$2:$J$9,1,0)=Y3252,VLOOKUP(Y3252,vlookup!$I$2:$J$9,2,0),PROPER(Y3252)),PROPER(Y3252))</f>
        <v>Towing &amp; Roadside</v>
      </c>
      <c r="AU3252" t="str">
        <f>IFERROR(IF(B3252=VLOOKUP(B3252,vlookup!$L$2:$L$10,1,0),"Yes","No"),"No")</f>
        <v>No</v>
      </c>
    </row>
    <row r="3253" spans="1:47" ht="14.45" customHeight="1" x14ac:dyDescent="0.25">
      <c r="A3253" t="s">
        <v>2411</v>
      </c>
      <c r="B3253" s="31" t="s">
        <v>2412</v>
      </c>
      <c r="C3253">
        <v>6</v>
      </c>
      <c r="D3253">
        <v>1</v>
      </c>
      <c r="E3253" t="s">
        <v>382</v>
      </c>
      <c r="F3253" t="s">
        <v>205</v>
      </c>
      <c r="G3253" t="s">
        <v>3714</v>
      </c>
      <c r="H3253" t="s">
        <v>3800</v>
      </c>
      <c r="I3253">
        <v>104082</v>
      </c>
      <c r="J3253" s="19">
        <v>42361</v>
      </c>
      <c r="K3253" s="19">
        <v>42400</v>
      </c>
      <c r="L3253">
        <v>201601</v>
      </c>
      <c r="M3253" s="19">
        <v>42370</v>
      </c>
      <c r="N3253">
        <v>24616</v>
      </c>
      <c r="O3253" t="s">
        <v>1076</v>
      </c>
      <c r="P3253" t="s">
        <v>1116</v>
      </c>
      <c r="Q3253" t="s">
        <v>925</v>
      </c>
      <c r="R3253" t="s">
        <v>2416</v>
      </c>
      <c r="S3253" s="19">
        <v>42548</v>
      </c>
      <c r="T3253">
        <v>104082</v>
      </c>
      <c r="U3253" t="s">
        <v>357</v>
      </c>
      <c r="V3253" s="19">
        <v>42586</v>
      </c>
      <c r="W3253" t="s">
        <v>628</v>
      </c>
      <c r="X3253" t="s">
        <v>24</v>
      </c>
      <c r="Y3253" t="s">
        <v>629</v>
      </c>
      <c r="Z3253" t="s">
        <v>14</v>
      </c>
      <c r="AA3253" s="29">
        <v>-96.08</v>
      </c>
      <c r="AB3253">
        <v>0</v>
      </c>
      <c r="AC3253">
        <f t="shared" si="612"/>
        <v>2016</v>
      </c>
      <c r="AD3253">
        <f t="shared" si="613"/>
        <v>8</v>
      </c>
      <c r="AE3253">
        <f t="shared" si="614"/>
        <v>2015</v>
      </c>
      <c r="AF3253">
        <f t="shared" si="615"/>
        <v>12</v>
      </c>
      <c r="AG3253" t="str">
        <f>VLOOKUP(F3253,vlookup!$A$2:$E$660,2,0)</f>
        <v>Retained</v>
      </c>
      <c r="AH3253" t="str">
        <f>VLOOKUP(F3253,vlookup!$A$2:$E$660,3,0)</f>
        <v>Service Contract</v>
      </c>
      <c r="AI3253" t="str">
        <f>VLOOKUP(F3253,vlookup!$A$2:$E$660,4,0)</f>
        <v>Used Car Programs</v>
      </c>
      <c r="AJ3253" t="str">
        <f>VLOOKUP(F3253,vlookup!$A$2:$E$660,5,0)</f>
        <v>High Mileage</v>
      </c>
      <c r="AL3253">
        <f t="shared" si="616"/>
        <v>38</v>
      </c>
      <c r="AM3253">
        <f t="shared" si="617"/>
        <v>221</v>
      </c>
      <c r="AN3253" t="str">
        <f t="shared" si="618"/>
        <v/>
      </c>
      <c r="AO3253" t="str">
        <f t="shared" si="619"/>
        <v/>
      </c>
      <c r="AP3253" t="str">
        <f t="shared" si="620"/>
        <v/>
      </c>
      <c r="AQ3253" t="str">
        <f t="shared" si="621"/>
        <v/>
      </c>
      <c r="AR3253">
        <f t="shared" si="622"/>
        <v>-96.08</v>
      </c>
      <c r="AS3253" t="str">
        <f t="shared" si="623"/>
        <v>81122373L5-6</v>
      </c>
      <c r="AT3253" t="str">
        <f>IFERROR(IF(VLOOKUP(Y3253,vlookup!$I$2:$J$9,1,0)=Y3253,VLOOKUP(Y3253,vlookup!$I$2:$J$9,2,0),PROPER(Y3253)),PROPER(Y3253))</f>
        <v>Towing &amp; Roadside</v>
      </c>
      <c r="AU3253" t="str">
        <f>IFERROR(IF(B3253=VLOOKUP(B3253,vlookup!$L$2:$L$10,1,0),"Yes","No"),"No")</f>
        <v>No</v>
      </c>
    </row>
    <row r="3254" spans="1:47" ht="14.45" customHeight="1" x14ac:dyDescent="0.25">
      <c r="A3254" t="s">
        <v>2417</v>
      </c>
      <c r="B3254" s="31" t="s">
        <v>2418</v>
      </c>
      <c r="C3254">
        <v>2</v>
      </c>
      <c r="D3254">
        <v>1</v>
      </c>
      <c r="E3254" t="s">
        <v>382</v>
      </c>
      <c r="F3254" t="s">
        <v>60</v>
      </c>
      <c r="G3254" t="s">
        <v>3714</v>
      </c>
      <c r="H3254" t="s">
        <v>1103</v>
      </c>
      <c r="I3254">
        <v>89521</v>
      </c>
      <c r="J3254" s="19">
        <v>41335</v>
      </c>
      <c r="K3254" s="19">
        <v>41362</v>
      </c>
      <c r="L3254">
        <v>201303</v>
      </c>
      <c r="M3254" s="19">
        <v>41334</v>
      </c>
      <c r="N3254">
        <v>24616</v>
      </c>
      <c r="O3254" t="s">
        <v>1076</v>
      </c>
      <c r="P3254" t="s">
        <v>1116</v>
      </c>
      <c r="Q3254" t="s">
        <v>925</v>
      </c>
      <c r="R3254" t="s">
        <v>2419</v>
      </c>
      <c r="S3254" s="19">
        <v>41507</v>
      </c>
      <c r="T3254">
        <v>89521</v>
      </c>
      <c r="U3254" t="s">
        <v>357</v>
      </c>
      <c r="V3254" s="19">
        <v>41578</v>
      </c>
      <c r="W3254" t="s">
        <v>628</v>
      </c>
      <c r="X3254" t="s">
        <v>24</v>
      </c>
      <c r="Y3254" t="s">
        <v>629</v>
      </c>
      <c r="Z3254" t="s">
        <v>14</v>
      </c>
      <c r="AA3254" s="29">
        <v>-265.87</v>
      </c>
      <c r="AB3254">
        <v>0</v>
      </c>
      <c r="AC3254">
        <f t="shared" si="612"/>
        <v>2013</v>
      </c>
      <c r="AD3254">
        <f t="shared" si="613"/>
        <v>10</v>
      </c>
      <c r="AE3254">
        <f t="shared" si="614"/>
        <v>2013</v>
      </c>
      <c r="AF3254">
        <f t="shared" si="615"/>
        <v>3</v>
      </c>
      <c r="AG3254" t="str">
        <f>VLOOKUP(F3254,vlookup!$A$2:$E$660,2,0)</f>
        <v>Retained</v>
      </c>
      <c r="AH3254" t="str">
        <f>VLOOKUP(F3254,vlookup!$A$2:$E$660,3,0)</f>
        <v>Service Contract</v>
      </c>
      <c r="AI3254" t="str">
        <f>VLOOKUP(F3254,vlookup!$A$2:$E$660,4,0)</f>
        <v>Used Car Programs</v>
      </c>
      <c r="AJ3254" t="str">
        <f>VLOOKUP(F3254,vlookup!$A$2:$E$660,5,0)</f>
        <v>High Mileage</v>
      </c>
      <c r="AL3254">
        <f t="shared" si="616"/>
        <v>27</v>
      </c>
      <c r="AM3254">
        <f t="shared" si="617"/>
        <v>239</v>
      </c>
      <c r="AN3254" t="str">
        <f t="shared" si="618"/>
        <v/>
      </c>
      <c r="AO3254" t="str">
        <f t="shared" si="619"/>
        <v/>
      </c>
      <c r="AP3254" t="str">
        <f t="shared" si="620"/>
        <v/>
      </c>
      <c r="AQ3254" t="str">
        <f t="shared" si="621"/>
        <v/>
      </c>
      <c r="AR3254">
        <f t="shared" si="622"/>
        <v>-265.87</v>
      </c>
      <c r="AS3254" t="str">
        <f t="shared" si="623"/>
        <v>40137607C3Y-2</v>
      </c>
      <c r="AT3254" t="str">
        <f>IFERROR(IF(VLOOKUP(Y3254,vlookup!$I$2:$J$9,1,0)=Y3254,VLOOKUP(Y3254,vlookup!$I$2:$J$9,2,0),PROPER(Y3254)),PROPER(Y3254))</f>
        <v>Towing &amp; Roadside</v>
      </c>
      <c r="AU3254" t="str">
        <f>IFERROR(IF(B3254=VLOOKUP(B3254,vlookup!$L$2:$L$10,1,0),"Yes","No"),"No")</f>
        <v>No</v>
      </c>
    </row>
    <row r="3255" spans="1:47" ht="14.45" customHeight="1" x14ac:dyDescent="0.25">
      <c r="A3255" t="s">
        <v>1816</v>
      </c>
      <c r="B3255" s="31" t="s">
        <v>1817</v>
      </c>
      <c r="C3255">
        <v>2</v>
      </c>
      <c r="D3255">
        <v>1</v>
      </c>
      <c r="E3255" t="s">
        <v>382</v>
      </c>
      <c r="F3255" t="s">
        <v>205</v>
      </c>
      <c r="G3255" t="s">
        <v>3714</v>
      </c>
      <c r="H3255" t="s">
        <v>1818</v>
      </c>
      <c r="I3255">
        <v>84922</v>
      </c>
      <c r="J3255" s="19">
        <v>41986</v>
      </c>
      <c r="K3255" s="19">
        <v>42012</v>
      </c>
      <c r="L3255">
        <v>201501</v>
      </c>
      <c r="M3255" s="19">
        <v>42005</v>
      </c>
      <c r="N3255">
        <v>24616</v>
      </c>
      <c r="O3255" t="s">
        <v>1076</v>
      </c>
      <c r="P3255" t="s">
        <v>1116</v>
      </c>
      <c r="Q3255" t="s">
        <v>925</v>
      </c>
      <c r="R3255" t="s">
        <v>2420</v>
      </c>
      <c r="S3255" s="19">
        <v>42215</v>
      </c>
      <c r="T3255">
        <v>84922</v>
      </c>
      <c r="U3255" t="s">
        <v>357</v>
      </c>
      <c r="V3255" s="19">
        <v>42257</v>
      </c>
      <c r="W3255" t="s">
        <v>628</v>
      </c>
      <c r="X3255" t="s">
        <v>24</v>
      </c>
      <c r="Y3255" t="s">
        <v>629</v>
      </c>
      <c r="Z3255" t="s">
        <v>14</v>
      </c>
      <c r="AA3255" s="29">
        <v>-30</v>
      </c>
      <c r="AB3255">
        <v>0</v>
      </c>
      <c r="AC3255">
        <f t="shared" si="612"/>
        <v>2015</v>
      </c>
      <c r="AD3255">
        <f t="shared" si="613"/>
        <v>9</v>
      </c>
      <c r="AE3255">
        <f t="shared" si="614"/>
        <v>2014</v>
      </c>
      <c r="AF3255">
        <f t="shared" si="615"/>
        <v>12</v>
      </c>
      <c r="AG3255" t="str">
        <f>VLOOKUP(F3255,vlookup!$A$2:$E$660,2,0)</f>
        <v>Retained</v>
      </c>
      <c r="AH3255" t="str">
        <f>VLOOKUP(F3255,vlookup!$A$2:$E$660,3,0)</f>
        <v>Service Contract</v>
      </c>
      <c r="AI3255" t="str">
        <f>VLOOKUP(F3255,vlookup!$A$2:$E$660,4,0)</f>
        <v>Used Car Programs</v>
      </c>
      <c r="AJ3255" t="str">
        <f>VLOOKUP(F3255,vlookup!$A$2:$E$660,5,0)</f>
        <v>High Mileage</v>
      </c>
      <c r="AL3255">
        <f t="shared" si="616"/>
        <v>25</v>
      </c>
      <c r="AM3255">
        <f t="shared" si="617"/>
        <v>267</v>
      </c>
      <c r="AN3255" t="str">
        <f t="shared" si="618"/>
        <v/>
      </c>
      <c r="AO3255" t="str">
        <f t="shared" si="619"/>
        <v/>
      </c>
      <c r="AP3255" t="str">
        <f t="shared" si="620"/>
        <v/>
      </c>
      <c r="AQ3255" t="str">
        <f t="shared" si="621"/>
        <v/>
      </c>
      <c r="AR3255">
        <f t="shared" si="622"/>
        <v>-30</v>
      </c>
      <c r="AS3255" t="str">
        <f t="shared" si="623"/>
        <v>70164536L4-2</v>
      </c>
      <c r="AT3255" t="str">
        <f>IFERROR(IF(VLOOKUP(Y3255,vlookup!$I$2:$J$9,1,0)=Y3255,VLOOKUP(Y3255,vlookup!$I$2:$J$9,2,0),PROPER(Y3255)),PROPER(Y3255))</f>
        <v>Towing &amp; Roadside</v>
      </c>
      <c r="AU3255" t="str">
        <f>IFERROR(IF(B3255=VLOOKUP(B3255,vlookup!$L$2:$L$10,1,0),"Yes","No"),"No")</f>
        <v>No</v>
      </c>
    </row>
    <row r="3256" spans="1:47" ht="14.45" customHeight="1" x14ac:dyDescent="0.25">
      <c r="A3256" t="s">
        <v>1816</v>
      </c>
      <c r="B3256" s="31" t="s">
        <v>1817</v>
      </c>
      <c r="C3256">
        <v>3</v>
      </c>
      <c r="D3256">
        <v>1</v>
      </c>
      <c r="E3256" t="s">
        <v>382</v>
      </c>
      <c r="F3256" t="s">
        <v>205</v>
      </c>
      <c r="G3256" t="s">
        <v>3714</v>
      </c>
      <c r="H3256" t="s">
        <v>1818</v>
      </c>
      <c r="I3256">
        <v>84922</v>
      </c>
      <c r="J3256" s="19">
        <v>41986</v>
      </c>
      <c r="K3256" s="19">
        <v>42012</v>
      </c>
      <c r="L3256">
        <v>201501</v>
      </c>
      <c r="M3256" s="19">
        <v>42005</v>
      </c>
      <c r="N3256">
        <v>24616</v>
      </c>
      <c r="O3256" t="s">
        <v>1076</v>
      </c>
      <c r="P3256" t="s">
        <v>1116</v>
      </c>
      <c r="Q3256" t="s">
        <v>925</v>
      </c>
      <c r="R3256" t="s">
        <v>2421</v>
      </c>
      <c r="S3256" s="19">
        <v>42215</v>
      </c>
      <c r="T3256">
        <v>84922</v>
      </c>
      <c r="U3256" t="s">
        <v>357</v>
      </c>
      <c r="V3256" s="19">
        <v>42257</v>
      </c>
      <c r="W3256" t="s">
        <v>628</v>
      </c>
      <c r="X3256" t="s">
        <v>24</v>
      </c>
      <c r="Y3256" t="s">
        <v>629</v>
      </c>
      <c r="Z3256" t="s">
        <v>14</v>
      </c>
      <c r="AA3256" s="29">
        <v>-126.11</v>
      </c>
      <c r="AB3256">
        <v>0</v>
      </c>
      <c r="AC3256">
        <f t="shared" si="612"/>
        <v>2015</v>
      </c>
      <c r="AD3256">
        <f t="shared" si="613"/>
        <v>9</v>
      </c>
      <c r="AE3256">
        <f t="shared" si="614"/>
        <v>2014</v>
      </c>
      <c r="AF3256">
        <f t="shared" si="615"/>
        <v>12</v>
      </c>
      <c r="AG3256" t="str">
        <f>VLOOKUP(F3256,vlookup!$A$2:$E$660,2,0)</f>
        <v>Retained</v>
      </c>
      <c r="AH3256" t="str">
        <f>VLOOKUP(F3256,vlookup!$A$2:$E$660,3,0)</f>
        <v>Service Contract</v>
      </c>
      <c r="AI3256" t="str">
        <f>VLOOKUP(F3256,vlookup!$A$2:$E$660,4,0)</f>
        <v>Used Car Programs</v>
      </c>
      <c r="AJ3256" t="str">
        <f>VLOOKUP(F3256,vlookup!$A$2:$E$660,5,0)</f>
        <v>High Mileage</v>
      </c>
      <c r="AL3256">
        <f t="shared" si="616"/>
        <v>25</v>
      </c>
      <c r="AM3256">
        <f t="shared" si="617"/>
        <v>267</v>
      </c>
      <c r="AN3256" t="str">
        <f t="shared" si="618"/>
        <v/>
      </c>
      <c r="AO3256" t="str">
        <f t="shared" si="619"/>
        <v/>
      </c>
      <c r="AP3256" t="str">
        <f t="shared" si="620"/>
        <v/>
      </c>
      <c r="AQ3256" t="str">
        <f t="shared" si="621"/>
        <v/>
      </c>
      <c r="AR3256">
        <f t="shared" si="622"/>
        <v>-126.11</v>
      </c>
      <c r="AS3256" t="str">
        <f t="shared" si="623"/>
        <v>70164536L4-3</v>
      </c>
      <c r="AT3256" t="str">
        <f>IFERROR(IF(VLOOKUP(Y3256,vlookup!$I$2:$J$9,1,0)=Y3256,VLOOKUP(Y3256,vlookup!$I$2:$J$9,2,0),PROPER(Y3256)),PROPER(Y3256))</f>
        <v>Towing &amp; Roadside</v>
      </c>
      <c r="AU3256" t="str">
        <f>IFERROR(IF(B3256=VLOOKUP(B3256,vlookup!$L$2:$L$10,1,0),"Yes","No"),"No")</f>
        <v>No</v>
      </c>
    </row>
    <row r="3257" spans="1:47" ht="14.45" customHeight="1" x14ac:dyDescent="0.25">
      <c r="A3257" t="s">
        <v>1816</v>
      </c>
      <c r="B3257" s="31" t="s">
        <v>1817</v>
      </c>
      <c r="C3257">
        <v>4</v>
      </c>
      <c r="D3257">
        <v>1</v>
      </c>
      <c r="E3257" t="s">
        <v>382</v>
      </c>
      <c r="F3257" t="s">
        <v>205</v>
      </c>
      <c r="G3257" t="s">
        <v>3714</v>
      </c>
      <c r="H3257" t="s">
        <v>1818</v>
      </c>
      <c r="I3257">
        <v>84922</v>
      </c>
      <c r="J3257" s="19">
        <v>41986</v>
      </c>
      <c r="K3257" s="19">
        <v>42012</v>
      </c>
      <c r="L3257">
        <v>201501</v>
      </c>
      <c r="M3257" s="19">
        <v>42005</v>
      </c>
      <c r="N3257">
        <v>24616</v>
      </c>
      <c r="O3257" t="s">
        <v>1076</v>
      </c>
      <c r="P3257" t="s">
        <v>1116</v>
      </c>
      <c r="Q3257" t="s">
        <v>925</v>
      </c>
      <c r="R3257" t="s">
        <v>2422</v>
      </c>
      <c r="S3257" s="19">
        <v>42220</v>
      </c>
      <c r="T3257">
        <v>84922</v>
      </c>
      <c r="U3257" t="s">
        <v>357</v>
      </c>
      <c r="V3257" s="19">
        <v>42289</v>
      </c>
      <c r="W3257" t="s">
        <v>628</v>
      </c>
      <c r="X3257" t="s">
        <v>24</v>
      </c>
      <c r="Y3257" t="s">
        <v>629</v>
      </c>
      <c r="Z3257" t="s">
        <v>14</v>
      </c>
      <c r="AA3257" s="29">
        <v>-213.93</v>
      </c>
      <c r="AB3257">
        <v>0</v>
      </c>
      <c r="AC3257">
        <f t="shared" si="612"/>
        <v>2015</v>
      </c>
      <c r="AD3257">
        <f t="shared" si="613"/>
        <v>10</v>
      </c>
      <c r="AE3257">
        <f t="shared" si="614"/>
        <v>2014</v>
      </c>
      <c r="AF3257">
        <f t="shared" si="615"/>
        <v>12</v>
      </c>
      <c r="AG3257" t="str">
        <f>VLOOKUP(F3257,vlookup!$A$2:$E$660,2,0)</f>
        <v>Retained</v>
      </c>
      <c r="AH3257" t="str">
        <f>VLOOKUP(F3257,vlookup!$A$2:$E$660,3,0)</f>
        <v>Service Contract</v>
      </c>
      <c r="AI3257" t="str">
        <f>VLOOKUP(F3257,vlookup!$A$2:$E$660,4,0)</f>
        <v>Used Car Programs</v>
      </c>
      <c r="AJ3257" t="str">
        <f>VLOOKUP(F3257,vlookup!$A$2:$E$660,5,0)</f>
        <v>High Mileage</v>
      </c>
      <c r="AL3257">
        <f t="shared" si="616"/>
        <v>25</v>
      </c>
      <c r="AM3257">
        <f t="shared" si="617"/>
        <v>299</v>
      </c>
      <c r="AN3257" t="str">
        <f t="shared" si="618"/>
        <v/>
      </c>
      <c r="AO3257" t="str">
        <f t="shared" si="619"/>
        <v/>
      </c>
      <c r="AP3257" t="str">
        <f t="shared" si="620"/>
        <v/>
      </c>
      <c r="AQ3257" t="str">
        <f t="shared" si="621"/>
        <v/>
      </c>
      <c r="AR3257">
        <f t="shared" si="622"/>
        <v>-213.93</v>
      </c>
      <c r="AS3257" t="str">
        <f t="shared" si="623"/>
        <v>70164536L4-4</v>
      </c>
      <c r="AT3257" t="str">
        <f>IFERROR(IF(VLOOKUP(Y3257,vlookup!$I$2:$J$9,1,0)=Y3257,VLOOKUP(Y3257,vlookup!$I$2:$J$9,2,0),PROPER(Y3257)),PROPER(Y3257))</f>
        <v>Towing &amp; Roadside</v>
      </c>
      <c r="AU3257" t="str">
        <f>IFERROR(IF(B3257=VLOOKUP(B3257,vlookup!$L$2:$L$10,1,0),"Yes","No"),"No")</f>
        <v>No</v>
      </c>
    </row>
    <row r="3258" spans="1:47" ht="14.45" customHeight="1" x14ac:dyDescent="0.25">
      <c r="A3258" t="s">
        <v>2423</v>
      </c>
      <c r="B3258" s="31" t="s">
        <v>2424</v>
      </c>
      <c r="C3258">
        <v>2</v>
      </c>
      <c r="D3258">
        <v>2</v>
      </c>
      <c r="E3258" t="s">
        <v>382</v>
      </c>
      <c r="F3258" t="s">
        <v>464</v>
      </c>
      <c r="G3258" t="s">
        <v>920</v>
      </c>
      <c r="H3258" t="s">
        <v>2425</v>
      </c>
      <c r="I3258">
        <v>113972</v>
      </c>
      <c r="J3258" s="19">
        <v>43359</v>
      </c>
      <c r="K3258" s="19">
        <v>43419</v>
      </c>
      <c r="L3258">
        <v>201811</v>
      </c>
      <c r="M3258" s="19">
        <v>43405</v>
      </c>
      <c r="N3258">
        <v>24617</v>
      </c>
      <c r="O3258" t="s">
        <v>1070</v>
      </c>
      <c r="P3258" t="s">
        <v>595</v>
      </c>
      <c r="Q3258" t="s">
        <v>378</v>
      </c>
      <c r="R3258">
        <v>946564719</v>
      </c>
      <c r="S3258" s="19">
        <v>43782</v>
      </c>
      <c r="T3258">
        <v>120000</v>
      </c>
      <c r="U3258" t="s">
        <v>356</v>
      </c>
      <c r="V3258" s="19">
        <v>43892</v>
      </c>
      <c r="W3258" t="s">
        <v>628</v>
      </c>
      <c r="X3258" t="s">
        <v>24</v>
      </c>
      <c r="Y3258" t="s">
        <v>629</v>
      </c>
      <c r="Z3258" t="s">
        <v>14</v>
      </c>
      <c r="AA3258" s="29">
        <v>-54.9</v>
      </c>
      <c r="AB3258">
        <v>0</v>
      </c>
      <c r="AC3258">
        <f t="shared" si="612"/>
        <v>2020</v>
      </c>
      <c r="AD3258">
        <f t="shared" si="613"/>
        <v>3</v>
      </c>
      <c r="AE3258">
        <f t="shared" si="614"/>
        <v>2018</v>
      </c>
      <c r="AF3258">
        <f t="shared" si="615"/>
        <v>9</v>
      </c>
      <c r="AG3258" t="str">
        <f>VLOOKUP(F3258,vlookup!$A$2:$E$660,2,0)</f>
        <v>Retained</v>
      </c>
      <c r="AH3258" t="str">
        <f>VLOOKUP(F3258,vlookup!$A$2:$E$660,3,0)</f>
        <v>Service Contract</v>
      </c>
      <c r="AI3258" t="str">
        <f>VLOOKUP(F3258,vlookup!$A$2:$E$660,4,0)</f>
        <v>Used Car Programs</v>
      </c>
      <c r="AJ3258" t="str">
        <f>VLOOKUP(F3258,vlookup!$A$2:$E$660,5,0)</f>
        <v>High Mileage</v>
      </c>
      <c r="AL3258">
        <f t="shared" si="616"/>
        <v>59</v>
      </c>
      <c r="AM3258">
        <f t="shared" si="617"/>
        <v>526</v>
      </c>
      <c r="AN3258">
        <f t="shared" si="618"/>
        <v>6028</v>
      </c>
      <c r="AO3258" t="str">
        <f t="shared" si="619"/>
        <v/>
      </c>
      <c r="AP3258" t="str">
        <f t="shared" si="620"/>
        <v/>
      </c>
      <c r="AQ3258" t="str">
        <f t="shared" si="621"/>
        <v/>
      </c>
      <c r="AR3258">
        <f t="shared" si="622"/>
        <v>-54.9</v>
      </c>
      <c r="AS3258" t="str">
        <f t="shared" si="623"/>
        <v>9M403060I8-2</v>
      </c>
      <c r="AT3258" t="str">
        <f>IFERROR(IF(VLOOKUP(Y3258,vlookup!$I$2:$J$9,1,0)=Y3258,VLOOKUP(Y3258,vlookup!$I$2:$J$9,2,0),PROPER(Y3258)),PROPER(Y3258))</f>
        <v>Towing &amp; Roadside</v>
      </c>
      <c r="AU3258" t="str">
        <f>IFERROR(IF(B3258=VLOOKUP(B3258,vlookup!$L$2:$L$10,1,0),"Yes","No"),"No")</f>
        <v>No</v>
      </c>
    </row>
    <row r="3259" spans="1:47" ht="14.45" customHeight="1" x14ac:dyDescent="0.25">
      <c r="A3259" t="s">
        <v>2423</v>
      </c>
      <c r="B3259" s="31" t="s">
        <v>2424</v>
      </c>
      <c r="C3259">
        <v>2</v>
      </c>
      <c r="D3259">
        <v>3</v>
      </c>
      <c r="E3259" t="s">
        <v>382</v>
      </c>
      <c r="F3259" t="s">
        <v>464</v>
      </c>
      <c r="G3259" t="s">
        <v>920</v>
      </c>
      <c r="H3259" t="s">
        <v>2425</v>
      </c>
      <c r="I3259">
        <v>113972</v>
      </c>
      <c r="J3259" s="19">
        <v>43359</v>
      </c>
      <c r="K3259" s="19">
        <v>43419</v>
      </c>
      <c r="L3259">
        <v>201811</v>
      </c>
      <c r="M3259" s="19">
        <v>43405</v>
      </c>
      <c r="N3259">
        <v>24617</v>
      </c>
      <c r="O3259" t="s">
        <v>1070</v>
      </c>
      <c r="P3259" t="s">
        <v>595</v>
      </c>
      <c r="Q3259" t="s">
        <v>378</v>
      </c>
      <c r="R3259">
        <v>882468228</v>
      </c>
      <c r="S3259" s="19">
        <v>43811</v>
      </c>
      <c r="T3259">
        <v>118000</v>
      </c>
      <c r="U3259" t="s">
        <v>356</v>
      </c>
      <c r="V3259" s="19">
        <v>43892</v>
      </c>
      <c r="W3259" t="s">
        <v>628</v>
      </c>
      <c r="X3259" t="s">
        <v>24</v>
      </c>
      <c r="Y3259" t="s">
        <v>629</v>
      </c>
      <c r="Z3259" t="s">
        <v>14</v>
      </c>
      <c r="AA3259" s="29">
        <v>-40</v>
      </c>
      <c r="AB3259">
        <v>0</v>
      </c>
      <c r="AC3259">
        <f t="shared" si="612"/>
        <v>2020</v>
      </c>
      <c r="AD3259">
        <f t="shared" si="613"/>
        <v>3</v>
      </c>
      <c r="AE3259">
        <f t="shared" si="614"/>
        <v>2018</v>
      </c>
      <c r="AF3259">
        <f t="shared" si="615"/>
        <v>9</v>
      </c>
      <c r="AG3259" t="str">
        <f>VLOOKUP(F3259,vlookup!$A$2:$E$660,2,0)</f>
        <v>Retained</v>
      </c>
      <c r="AH3259" t="str">
        <f>VLOOKUP(F3259,vlookup!$A$2:$E$660,3,0)</f>
        <v>Service Contract</v>
      </c>
      <c r="AI3259" t="str">
        <f>VLOOKUP(F3259,vlookup!$A$2:$E$660,4,0)</f>
        <v>Used Car Programs</v>
      </c>
      <c r="AJ3259" t="str">
        <f>VLOOKUP(F3259,vlookup!$A$2:$E$660,5,0)</f>
        <v>High Mileage</v>
      </c>
      <c r="AL3259">
        <f t="shared" si="616"/>
        <v>59</v>
      </c>
      <c r="AM3259">
        <f t="shared" si="617"/>
        <v>526</v>
      </c>
      <c r="AN3259">
        <f t="shared" si="618"/>
        <v>4028</v>
      </c>
      <c r="AO3259" t="str">
        <f t="shared" si="619"/>
        <v/>
      </c>
      <c r="AP3259" t="str">
        <f t="shared" si="620"/>
        <v/>
      </c>
      <c r="AQ3259" t="str">
        <f t="shared" si="621"/>
        <v/>
      </c>
      <c r="AR3259">
        <f t="shared" si="622"/>
        <v>-40</v>
      </c>
      <c r="AS3259" t="str">
        <f t="shared" si="623"/>
        <v>9M403060I8-2</v>
      </c>
      <c r="AT3259" t="str">
        <f>IFERROR(IF(VLOOKUP(Y3259,vlookup!$I$2:$J$9,1,0)=Y3259,VLOOKUP(Y3259,vlookup!$I$2:$J$9,2,0),PROPER(Y3259)),PROPER(Y3259))</f>
        <v>Towing &amp; Roadside</v>
      </c>
      <c r="AU3259" t="str">
        <f>IFERROR(IF(B3259=VLOOKUP(B3259,vlookup!$L$2:$L$10,1,0),"Yes","No"),"No")</f>
        <v>No</v>
      </c>
    </row>
    <row r="3260" spans="1:47" ht="14.45" customHeight="1" x14ac:dyDescent="0.25">
      <c r="A3260" t="s">
        <v>2423</v>
      </c>
      <c r="B3260" s="31" t="s">
        <v>2424</v>
      </c>
      <c r="C3260">
        <v>2</v>
      </c>
      <c r="D3260">
        <v>4</v>
      </c>
      <c r="E3260" t="s">
        <v>382</v>
      </c>
      <c r="F3260" t="s">
        <v>464</v>
      </c>
      <c r="G3260" t="s">
        <v>920</v>
      </c>
      <c r="H3260" t="s">
        <v>2425</v>
      </c>
      <c r="I3260">
        <v>113972</v>
      </c>
      <c r="J3260" s="19">
        <v>43359</v>
      </c>
      <c r="K3260" s="19">
        <v>43419</v>
      </c>
      <c r="L3260">
        <v>201811</v>
      </c>
      <c r="M3260" s="19">
        <v>43405</v>
      </c>
      <c r="N3260">
        <v>24617</v>
      </c>
      <c r="O3260" t="s">
        <v>1070</v>
      </c>
      <c r="P3260" t="s">
        <v>595</v>
      </c>
      <c r="Q3260" t="s">
        <v>378</v>
      </c>
      <c r="R3260">
        <v>570089876</v>
      </c>
      <c r="S3260" s="19">
        <v>43811</v>
      </c>
      <c r="T3260">
        <v>118000</v>
      </c>
      <c r="U3260" t="s">
        <v>356</v>
      </c>
      <c r="V3260" s="19">
        <v>43903</v>
      </c>
      <c r="W3260" t="s">
        <v>628</v>
      </c>
      <c r="X3260" t="s">
        <v>24</v>
      </c>
      <c r="Y3260" t="s">
        <v>629</v>
      </c>
      <c r="Z3260" t="s">
        <v>14</v>
      </c>
      <c r="AA3260" s="29">
        <v>-260</v>
      </c>
      <c r="AB3260">
        <v>0</v>
      </c>
      <c r="AC3260">
        <f t="shared" si="612"/>
        <v>2020</v>
      </c>
      <c r="AD3260">
        <f t="shared" si="613"/>
        <v>3</v>
      </c>
      <c r="AE3260">
        <f t="shared" si="614"/>
        <v>2018</v>
      </c>
      <c r="AF3260">
        <f t="shared" si="615"/>
        <v>9</v>
      </c>
      <c r="AG3260" t="str">
        <f>VLOOKUP(F3260,vlookup!$A$2:$E$660,2,0)</f>
        <v>Retained</v>
      </c>
      <c r="AH3260" t="str">
        <f>VLOOKUP(F3260,vlookup!$A$2:$E$660,3,0)</f>
        <v>Service Contract</v>
      </c>
      <c r="AI3260" t="str">
        <f>VLOOKUP(F3260,vlookup!$A$2:$E$660,4,0)</f>
        <v>Used Car Programs</v>
      </c>
      <c r="AJ3260" t="str">
        <f>VLOOKUP(F3260,vlookup!$A$2:$E$660,5,0)</f>
        <v>High Mileage</v>
      </c>
      <c r="AL3260">
        <f t="shared" si="616"/>
        <v>59</v>
      </c>
      <c r="AM3260">
        <f t="shared" si="617"/>
        <v>537</v>
      </c>
      <c r="AN3260">
        <f t="shared" si="618"/>
        <v>4028</v>
      </c>
      <c r="AO3260" t="str">
        <f t="shared" si="619"/>
        <v/>
      </c>
      <c r="AP3260" t="str">
        <f t="shared" si="620"/>
        <v/>
      </c>
      <c r="AQ3260" t="str">
        <f t="shared" si="621"/>
        <v/>
      </c>
      <c r="AR3260">
        <f t="shared" si="622"/>
        <v>-260</v>
      </c>
      <c r="AS3260" t="str">
        <f t="shared" si="623"/>
        <v>9M403060I8-2</v>
      </c>
      <c r="AT3260" t="str">
        <f>IFERROR(IF(VLOOKUP(Y3260,vlookup!$I$2:$J$9,1,0)=Y3260,VLOOKUP(Y3260,vlookup!$I$2:$J$9,2,0),PROPER(Y3260)),PROPER(Y3260))</f>
        <v>Towing &amp; Roadside</v>
      </c>
      <c r="AU3260" t="str">
        <f>IFERROR(IF(B3260=VLOOKUP(B3260,vlookup!$L$2:$L$10,1,0),"Yes","No"),"No")</f>
        <v>No</v>
      </c>
    </row>
    <row r="3261" spans="1:47" ht="14.45" customHeight="1" x14ac:dyDescent="0.25">
      <c r="A3261" t="s">
        <v>1832</v>
      </c>
      <c r="B3261" s="31" t="s">
        <v>1833</v>
      </c>
      <c r="C3261">
        <v>3</v>
      </c>
      <c r="D3261">
        <v>1</v>
      </c>
      <c r="E3261" t="s">
        <v>382</v>
      </c>
      <c r="F3261" t="s">
        <v>205</v>
      </c>
      <c r="G3261" t="s">
        <v>950</v>
      </c>
      <c r="H3261" t="s">
        <v>1834</v>
      </c>
      <c r="I3261">
        <v>85660</v>
      </c>
      <c r="J3261" s="19">
        <v>41767</v>
      </c>
      <c r="K3261" s="19">
        <v>41790</v>
      </c>
      <c r="L3261">
        <v>201405</v>
      </c>
      <c r="M3261" s="19">
        <v>41760</v>
      </c>
      <c r="N3261">
        <v>24616</v>
      </c>
      <c r="O3261" t="s">
        <v>1076</v>
      </c>
      <c r="P3261" t="s">
        <v>1116</v>
      </c>
      <c r="Q3261" t="s">
        <v>925</v>
      </c>
      <c r="R3261" t="s">
        <v>2432</v>
      </c>
      <c r="S3261" s="19">
        <v>42240</v>
      </c>
      <c r="T3261">
        <v>85660</v>
      </c>
      <c r="U3261" t="s">
        <v>357</v>
      </c>
      <c r="V3261" s="19">
        <v>42289</v>
      </c>
      <c r="W3261" t="s">
        <v>628</v>
      </c>
      <c r="X3261" t="s">
        <v>24</v>
      </c>
      <c r="Y3261" t="s">
        <v>629</v>
      </c>
      <c r="Z3261" t="s">
        <v>14</v>
      </c>
      <c r="AA3261" s="29">
        <v>-126.45</v>
      </c>
      <c r="AB3261">
        <v>0</v>
      </c>
      <c r="AC3261">
        <f t="shared" si="612"/>
        <v>2015</v>
      </c>
      <c r="AD3261">
        <f t="shared" si="613"/>
        <v>10</v>
      </c>
      <c r="AE3261">
        <f t="shared" si="614"/>
        <v>2014</v>
      </c>
      <c r="AF3261">
        <f t="shared" si="615"/>
        <v>5</v>
      </c>
      <c r="AG3261" t="str">
        <f>VLOOKUP(F3261,vlookup!$A$2:$E$660,2,0)</f>
        <v>Retained</v>
      </c>
      <c r="AH3261" t="str">
        <f>VLOOKUP(F3261,vlookup!$A$2:$E$660,3,0)</f>
        <v>Service Contract</v>
      </c>
      <c r="AI3261" t="str">
        <f>VLOOKUP(F3261,vlookup!$A$2:$E$660,4,0)</f>
        <v>Used Car Programs</v>
      </c>
      <c r="AJ3261" t="str">
        <f>VLOOKUP(F3261,vlookup!$A$2:$E$660,5,0)</f>
        <v>High Mileage</v>
      </c>
      <c r="AL3261">
        <f t="shared" si="616"/>
        <v>23</v>
      </c>
      <c r="AM3261">
        <f t="shared" si="617"/>
        <v>514</v>
      </c>
      <c r="AN3261" t="str">
        <f t="shared" si="618"/>
        <v/>
      </c>
      <c r="AO3261" t="str">
        <f t="shared" si="619"/>
        <v/>
      </c>
      <c r="AP3261" t="str">
        <f t="shared" si="620"/>
        <v/>
      </c>
      <c r="AQ3261" t="str">
        <f t="shared" si="621"/>
        <v/>
      </c>
      <c r="AR3261">
        <f t="shared" si="622"/>
        <v>-126.45</v>
      </c>
      <c r="AS3261" t="str">
        <f t="shared" si="623"/>
        <v>5X205570E4-3</v>
      </c>
      <c r="AT3261" t="str">
        <f>IFERROR(IF(VLOOKUP(Y3261,vlookup!$I$2:$J$9,1,0)=Y3261,VLOOKUP(Y3261,vlookup!$I$2:$J$9,2,0),PROPER(Y3261)),PROPER(Y3261))</f>
        <v>Towing &amp; Roadside</v>
      </c>
      <c r="AU3261" t="str">
        <f>IFERROR(IF(B3261=VLOOKUP(B3261,vlookup!$L$2:$L$10,1,0),"Yes","No"),"No")</f>
        <v>No</v>
      </c>
    </row>
    <row r="3262" spans="1:47" ht="14.45" customHeight="1" x14ac:dyDescent="0.25">
      <c r="A3262" t="s">
        <v>1832</v>
      </c>
      <c r="B3262" s="31" t="s">
        <v>1833</v>
      </c>
      <c r="C3262">
        <v>4</v>
      </c>
      <c r="D3262">
        <v>1</v>
      </c>
      <c r="E3262" t="s">
        <v>382</v>
      </c>
      <c r="F3262" t="s">
        <v>205</v>
      </c>
      <c r="G3262" t="s">
        <v>950</v>
      </c>
      <c r="H3262" t="s">
        <v>1834</v>
      </c>
      <c r="I3262">
        <v>85660</v>
      </c>
      <c r="J3262" s="19">
        <v>41767</v>
      </c>
      <c r="K3262" s="19">
        <v>41790</v>
      </c>
      <c r="L3262">
        <v>201405</v>
      </c>
      <c r="M3262" s="19">
        <v>41760</v>
      </c>
      <c r="N3262">
        <v>24616</v>
      </c>
      <c r="O3262" t="s">
        <v>1076</v>
      </c>
      <c r="P3262" t="s">
        <v>1116</v>
      </c>
      <c r="Q3262" t="s">
        <v>925</v>
      </c>
      <c r="R3262" t="s">
        <v>2433</v>
      </c>
      <c r="S3262" s="19">
        <v>42243</v>
      </c>
      <c r="T3262">
        <v>85660</v>
      </c>
      <c r="U3262" t="s">
        <v>357</v>
      </c>
      <c r="V3262" s="19">
        <v>42289</v>
      </c>
      <c r="W3262" t="s">
        <v>628</v>
      </c>
      <c r="X3262" t="s">
        <v>24</v>
      </c>
      <c r="Y3262" t="s">
        <v>629</v>
      </c>
      <c r="Z3262" t="s">
        <v>14</v>
      </c>
      <c r="AA3262" s="29">
        <v>-126.45</v>
      </c>
      <c r="AB3262">
        <v>0</v>
      </c>
      <c r="AC3262">
        <f t="shared" si="612"/>
        <v>2015</v>
      </c>
      <c r="AD3262">
        <f t="shared" si="613"/>
        <v>10</v>
      </c>
      <c r="AE3262">
        <f t="shared" si="614"/>
        <v>2014</v>
      </c>
      <c r="AF3262">
        <f t="shared" si="615"/>
        <v>5</v>
      </c>
      <c r="AG3262" t="str">
        <f>VLOOKUP(F3262,vlookup!$A$2:$E$660,2,0)</f>
        <v>Retained</v>
      </c>
      <c r="AH3262" t="str">
        <f>VLOOKUP(F3262,vlookup!$A$2:$E$660,3,0)</f>
        <v>Service Contract</v>
      </c>
      <c r="AI3262" t="str">
        <f>VLOOKUP(F3262,vlookup!$A$2:$E$660,4,0)</f>
        <v>Used Car Programs</v>
      </c>
      <c r="AJ3262" t="str">
        <f>VLOOKUP(F3262,vlookup!$A$2:$E$660,5,0)</f>
        <v>High Mileage</v>
      </c>
      <c r="AL3262">
        <f t="shared" si="616"/>
        <v>23</v>
      </c>
      <c r="AM3262">
        <f t="shared" si="617"/>
        <v>514</v>
      </c>
      <c r="AN3262" t="str">
        <f t="shared" si="618"/>
        <v/>
      </c>
      <c r="AO3262" t="str">
        <f t="shared" si="619"/>
        <v/>
      </c>
      <c r="AP3262" t="str">
        <f t="shared" si="620"/>
        <v/>
      </c>
      <c r="AQ3262" t="str">
        <f t="shared" si="621"/>
        <v/>
      </c>
      <c r="AR3262">
        <f t="shared" si="622"/>
        <v>-126.45</v>
      </c>
      <c r="AS3262" t="str">
        <f t="shared" si="623"/>
        <v>5X205570E4-4</v>
      </c>
      <c r="AT3262" t="str">
        <f>IFERROR(IF(VLOOKUP(Y3262,vlookup!$I$2:$J$9,1,0)=Y3262,VLOOKUP(Y3262,vlookup!$I$2:$J$9,2,0),PROPER(Y3262)),PROPER(Y3262))</f>
        <v>Towing &amp; Roadside</v>
      </c>
      <c r="AU3262" t="str">
        <f>IFERROR(IF(B3262=VLOOKUP(B3262,vlookup!$L$2:$L$10,1,0),"Yes","No"),"No")</f>
        <v>No</v>
      </c>
    </row>
    <row r="3263" spans="1:47" ht="14.45" customHeight="1" x14ac:dyDescent="0.25">
      <c r="A3263" t="s">
        <v>2434</v>
      </c>
      <c r="B3263" s="31" t="s">
        <v>3626</v>
      </c>
      <c r="C3263">
        <v>5</v>
      </c>
      <c r="D3263">
        <v>1</v>
      </c>
      <c r="E3263" t="s">
        <v>382</v>
      </c>
      <c r="F3263" t="s">
        <v>205</v>
      </c>
      <c r="G3263" t="s">
        <v>1837</v>
      </c>
      <c r="H3263" t="s">
        <v>2435</v>
      </c>
      <c r="I3263">
        <v>147997</v>
      </c>
      <c r="J3263" s="19">
        <v>42815</v>
      </c>
      <c r="K3263" s="19">
        <v>42825</v>
      </c>
      <c r="L3263">
        <v>201703</v>
      </c>
      <c r="M3263" s="19">
        <v>42795</v>
      </c>
      <c r="N3263">
        <v>24617</v>
      </c>
      <c r="O3263" t="s">
        <v>1070</v>
      </c>
      <c r="P3263" t="s">
        <v>1116</v>
      </c>
      <c r="Q3263" t="s">
        <v>925</v>
      </c>
      <c r="R3263" t="s">
        <v>2436</v>
      </c>
      <c r="S3263" s="19">
        <v>43096</v>
      </c>
      <c r="T3263">
        <v>147997</v>
      </c>
      <c r="U3263" t="s">
        <v>357</v>
      </c>
      <c r="V3263" s="19">
        <v>43131</v>
      </c>
      <c r="W3263" t="s">
        <v>628</v>
      </c>
      <c r="X3263" t="s">
        <v>24</v>
      </c>
      <c r="Y3263" t="s">
        <v>629</v>
      </c>
      <c r="Z3263" t="s">
        <v>14</v>
      </c>
      <c r="AA3263" s="29">
        <v>-103.36</v>
      </c>
      <c r="AB3263">
        <v>0</v>
      </c>
      <c r="AC3263">
        <f t="shared" si="612"/>
        <v>2018</v>
      </c>
      <c r="AD3263">
        <f t="shared" si="613"/>
        <v>1</v>
      </c>
      <c r="AE3263">
        <f t="shared" si="614"/>
        <v>2017</v>
      </c>
      <c r="AF3263">
        <f t="shared" si="615"/>
        <v>3</v>
      </c>
      <c r="AG3263" t="str">
        <f>VLOOKUP(F3263,vlookup!$A$2:$E$660,2,0)</f>
        <v>Retained</v>
      </c>
      <c r="AH3263" t="str">
        <f>VLOOKUP(F3263,vlookup!$A$2:$E$660,3,0)</f>
        <v>Service Contract</v>
      </c>
      <c r="AI3263" t="str">
        <f>VLOOKUP(F3263,vlookup!$A$2:$E$660,4,0)</f>
        <v>Used Car Programs</v>
      </c>
      <c r="AJ3263" t="str">
        <f>VLOOKUP(F3263,vlookup!$A$2:$E$660,5,0)</f>
        <v>High Mileage</v>
      </c>
      <c r="AL3263">
        <f t="shared" si="616"/>
        <v>10</v>
      </c>
      <c r="AM3263">
        <f t="shared" si="617"/>
        <v>310</v>
      </c>
      <c r="AN3263" t="str">
        <f t="shared" si="618"/>
        <v/>
      </c>
      <c r="AO3263" t="str">
        <f t="shared" si="619"/>
        <v/>
      </c>
      <c r="AP3263" t="str">
        <f t="shared" si="620"/>
        <v/>
      </c>
      <c r="AQ3263" t="str">
        <f t="shared" si="621"/>
        <v/>
      </c>
      <c r="AR3263">
        <f t="shared" si="622"/>
        <v>-103.36</v>
      </c>
      <c r="AS3263" t="str">
        <f t="shared" si="623"/>
        <v>102252460-5</v>
      </c>
      <c r="AT3263" t="str">
        <f>IFERROR(IF(VLOOKUP(Y3263,vlookup!$I$2:$J$9,1,0)=Y3263,VLOOKUP(Y3263,vlookup!$I$2:$J$9,2,0),PROPER(Y3263)),PROPER(Y3263))</f>
        <v>Towing &amp; Roadside</v>
      </c>
      <c r="AU3263" t="str">
        <f>IFERROR(IF(B3263=VLOOKUP(B3263,vlookup!$L$2:$L$10,1,0),"Yes","No"),"No")</f>
        <v>No</v>
      </c>
    </row>
    <row r="3264" spans="1:47" ht="14.45" customHeight="1" x14ac:dyDescent="0.25">
      <c r="A3264" t="s">
        <v>2437</v>
      </c>
      <c r="B3264" s="31" t="s">
        <v>2438</v>
      </c>
      <c r="C3264">
        <v>2</v>
      </c>
      <c r="D3264">
        <v>1</v>
      </c>
      <c r="E3264" t="s">
        <v>382</v>
      </c>
      <c r="F3264" t="s">
        <v>238</v>
      </c>
      <c r="G3264" t="s">
        <v>1837</v>
      </c>
      <c r="H3264" t="s">
        <v>2439</v>
      </c>
      <c r="I3264">
        <v>59495</v>
      </c>
      <c r="J3264" s="19">
        <v>41829</v>
      </c>
      <c r="K3264" s="19">
        <v>41851</v>
      </c>
      <c r="L3264">
        <v>201407</v>
      </c>
      <c r="M3264" s="19">
        <v>41821</v>
      </c>
      <c r="N3264">
        <v>24616</v>
      </c>
      <c r="O3264" t="s">
        <v>1076</v>
      </c>
      <c r="P3264" t="s">
        <v>1116</v>
      </c>
      <c r="Q3264" t="s">
        <v>925</v>
      </c>
      <c r="R3264" t="s">
        <v>2440</v>
      </c>
      <c r="S3264" s="19">
        <v>41844</v>
      </c>
      <c r="T3264">
        <v>59495</v>
      </c>
      <c r="U3264" t="s">
        <v>357</v>
      </c>
      <c r="V3264" s="19">
        <v>41893</v>
      </c>
      <c r="W3264" t="s">
        <v>628</v>
      </c>
      <c r="X3264" t="s">
        <v>24</v>
      </c>
      <c r="Y3264" t="s">
        <v>629</v>
      </c>
      <c r="Z3264" t="s">
        <v>14</v>
      </c>
      <c r="AA3264" s="29">
        <v>-11</v>
      </c>
      <c r="AB3264">
        <v>0</v>
      </c>
      <c r="AC3264">
        <f t="shared" si="612"/>
        <v>2014</v>
      </c>
      <c r="AD3264">
        <f t="shared" si="613"/>
        <v>9</v>
      </c>
      <c r="AE3264">
        <f t="shared" si="614"/>
        <v>2014</v>
      </c>
      <c r="AF3264">
        <f t="shared" si="615"/>
        <v>7</v>
      </c>
      <c r="AG3264" t="str">
        <f>VLOOKUP(F3264,vlookup!$A$2:$E$660,2,0)</f>
        <v>Retained</v>
      </c>
      <c r="AH3264" t="str">
        <f>VLOOKUP(F3264,vlookup!$A$2:$E$660,3,0)</f>
        <v>Service Contract</v>
      </c>
      <c r="AI3264" t="str">
        <f>VLOOKUP(F3264,vlookup!$A$2:$E$660,4,0)</f>
        <v>Used Car Programs</v>
      </c>
      <c r="AJ3264" t="str">
        <f>VLOOKUP(F3264,vlookup!$A$2:$E$660,5,0)</f>
        <v>High Mileage</v>
      </c>
      <c r="AL3264">
        <f t="shared" si="616"/>
        <v>22</v>
      </c>
      <c r="AM3264">
        <f t="shared" si="617"/>
        <v>62</v>
      </c>
      <c r="AN3264" t="str">
        <f t="shared" si="618"/>
        <v/>
      </c>
      <c r="AO3264" t="str">
        <f t="shared" si="619"/>
        <v/>
      </c>
      <c r="AP3264" t="str">
        <f t="shared" si="620"/>
        <v/>
      </c>
      <c r="AQ3264">
        <f t="shared" si="621"/>
        <v>-11</v>
      </c>
      <c r="AR3264" t="str">
        <f t="shared" si="622"/>
        <v/>
      </c>
      <c r="AS3264" t="str">
        <f t="shared" si="623"/>
        <v>40044510G4Y-2</v>
      </c>
      <c r="AT3264" t="str">
        <f>IFERROR(IF(VLOOKUP(Y3264,vlookup!$I$2:$J$9,1,0)=Y3264,VLOOKUP(Y3264,vlookup!$I$2:$J$9,2,0),PROPER(Y3264)),PROPER(Y3264))</f>
        <v>Towing &amp; Roadside</v>
      </c>
      <c r="AU3264" t="str">
        <f>IFERROR(IF(B3264=VLOOKUP(B3264,vlookup!$L$2:$L$10,1,0),"Yes","No"),"No")</f>
        <v>No</v>
      </c>
    </row>
    <row r="3265" spans="1:47" ht="14.45" customHeight="1" x14ac:dyDescent="0.25">
      <c r="A3265" t="s">
        <v>2441</v>
      </c>
      <c r="B3265" s="31" t="s">
        <v>2442</v>
      </c>
      <c r="C3265">
        <v>1</v>
      </c>
      <c r="D3265">
        <v>1</v>
      </c>
      <c r="E3265" t="s">
        <v>382</v>
      </c>
      <c r="F3265" t="s">
        <v>60</v>
      </c>
      <c r="G3265" t="s">
        <v>1837</v>
      </c>
      <c r="H3265" t="s">
        <v>2443</v>
      </c>
      <c r="I3265">
        <v>129838</v>
      </c>
      <c r="J3265" s="19">
        <v>41337</v>
      </c>
      <c r="K3265" s="19">
        <v>41388</v>
      </c>
      <c r="L3265">
        <v>201304</v>
      </c>
      <c r="M3265" s="19">
        <v>41365</v>
      </c>
      <c r="N3265">
        <v>24616</v>
      </c>
      <c r="O3265" t="s">
        <v>1076</v>
      </c>
      <c r="P3265" t="s">
        <v>1116</v>
      </c>
      <c r="Q3265" t="s">
        <v>925</v>
      </c>
      <c r="R3265" t="s">
        <v>2444</v>
      </c>
      <c r="S3265" s="19">
        <v>41435</v>
      </c>
      <c r="T3265">
        <v>129838</v>
      </c>
      <c r="U3265" t="s">
        <v>357</v>
      </c>
      <c r="V3265" s="19">
        <v>41540</v>
      </c>
      <c r="W3265" t="s">
        <v>628</v>
      </c>
      <c r="X3265" t="s">
        <v>24</v>
      </c>
      <c r="Y3265" t="s">
        <v>629</v>
      </c>
      <c r="Z3265" t="s">
        <v>14</v>
      </c>
      <c r="AA3265" s="29">
        <v>-331.96</v>
      </c>
      <c r="AB3265">
        <v>0</v>
      </c>
      <c r="AC3265">
        <f t="shared" si="612"/>
        <v>2013</v>
      </c>
      <c r="AD3265">
        <f t="shared" si="613"/>
        <v>9</v>
      </c>
      <c r="AE3265">
        <f t="shared" si="614"/>
        <v>2013</v>
      </c>
      <c r="AF3265">
        <f t="shared" si="615"/>
        <v>3</v>
      </c>
      <c r="AG3265" t="str">
        <f>VLOOKUP(F3265,vlookup!$A$2:$E$660,2,0)</f>
        <v>Retained</v>
      </c>
      <c r="AH3265" t="str">
        <f>VLOOKUP(F3265,vlookup!$A$2:$E$660,3,0)</f>
        <v>Service Contract</v>
      </c>
      <c r="AI3265" t="str">
        <f>VLOOKUP(F3265,vlookup!$A$2:$E$660,4,0)</f>
        <v>Used Car Programs</v>
      </c>
      <c r="AJ3265" t="str">
        <f>VLOOKUP(F3265,vlookup!$A$2:$E$660,5,0)</f>
        <v>High Mileage</v>
      </c>
      <c r="AL3265">
        <f t="shared" si="616"/>
        <v>50</v>
      </c>
      <c r="AM3265">
        <f t="shared" si="617"/>
        <v>199</v>
      </c>
      <c r="AN3265" t="str">
        <f t="shared" si="618"/>
        <v/>
      </c>
      <c r="AO3265" t="str">
        <f t="shared" si="619"/>
        <v/>
      </c>
      <c r="AP3265" t="str">
        <f t="shared" si="620"/>
        <v/>
      </c>
      <c r="AQ3265" t="str">
        <f t="shared" si="621"/>
        <v/>
      </c>
      <c r="AR3265">
        <f t="shared" si="622"/>
        <v>-331.96</v>
      </c>
      <c r="AS3265" t="str">
        <f t="shared" si="623"/>
        <v>10184211C3Y-1</v>
      </c>
      <c r="AT3265" t="str">
        <f>IFERROR(IF(VLOOKUP(Y3265,vlookup!$I$2:$J$9,1,0)=Y3265,VLOOKUP(Y3265,vlookup!$I$2:$J$9,2,0),PROPER(Y3265)),PROPER(Y3265))</f>
        <v>Towing &amp; Roadside</v>
      </c>
      <c r="AU3265" t="str">
        <f>IFERROR(IF(B3265=VLOOKUP(B3265,vlookup!$L$2:$L$10,1,0),"Yes","No"),"No")</f>
        <v>No</v>
      </c>
    </row>
    <row r="3266" spans="1:47" ht="14.45" customHeight="1" x14ac:dyDescent="0.25">
      <c r="A3266" t="s">
        <v>2445</v>
      </c>
      <c r="B3266" s="31" t="s">
        <v>2446</v>
      </c>
      <c r="C3266">
        <v>2</v>
      </c>
      <c r="D3266">
        <v>1</v>
      </c>
      <c r="E3266" t="s">
        <v>382</v>
      </c>
      <c r="F3266" t="s">
        <v>238</v>
      </c>
      <c r="G3266" t="s">
        <v>953</v>
      </c>
      <c r="H3266" t="s">
        <v>3799</v>
      </c>
      <c r="I3266">
        <v>120432</v>
      </c>
      <c r="J3266" s="19">
        <v>42239</v>
      </c>
      <c r="K3266" s="19">
        <v>42290</v>
      </c>
      <c r="L3266">
        <v>201510</v>
      </c>
      <c r="M3266" s="19">
        <v>42278</v>
      </c>
      <c r="N3266">
        <v>24616</v>
      </c>
      <c r="O3266" t="s">
        <v>1076</v>
      </c>
      <c r="P3266" t="s">
        <v>1116</v>
      </c>
      <c r="Q3266" t="s">
        <v>925</v>
      </c>
      <c r="R3266" t="s">
        <v>2447</v>
      </c>
      <c r="S3266" s="19">
        <v>42348</v>
      </c>
      <c r="T3266">
        <v>120432</v>
      </c>
      <c r="U3266" t="s">
        <v>357</v>
      </c>
      <c r="V3266" s="19">
        <v>42410</v>
      </c>
      <c r="W3266" t="s">
        <v>628</v>
      </c>
      <c r="X3266" t="s">
        <v>24</v>
      </c>
      <c r="Y3266" t="s">
        <v>629</v>
      </c>
      <c r="Z3266" t="s">
        <v>14</v>
      </c>
      <c r="AA3266" s="29">
        <v>-59.2</v>
      </c>
      <c r="AB3266">
        <v>0</v>
      </c>
      <c r="AC3266">
        <f t="shared" si="612"/>
        <v>2016</v>
      </c>
      <c r="AD3266">
        <f t="shared" si="613"/>
        <v>2</v>
      </c>
      <c r="AE3266">
        <f t="shared" si="614"/>
        <v>2015</v>
      </c>
      <c r="AF3266">
        <f t="shared" si="615"/>
        <v>8</v>
      </c>
      <c r="AG3266" t="str">
        <f>VLOOKUP(F3266,vlookup!$A$2:$E$660,2,0)</f>
        <v>Retained</v>
      </c>
      <c r="AH3266" t="str">
        <f>VLOOKUP(F3266,vlookup!$A$2:$E$660,3,0)</f>
        <v>Service Contract</v>
      </c>
      <c r="AI3266" t="str">
        <f>VLOOKUP(F3266,vlookup!$A$2:$E$660,4,0)</f>
        <v>Used Car Programs</v>
      </c>
      <c r="AJ3266" t="str">
        <f>VLOOKUP(F3266,vlookup!$A$2:$E$660,5,0)</f>
        <v>High Mileage</v>
      </c>
      <c r="AL3266">
        <f t="shared" si="616"/>
        <v>50</v>
      </c>
      <c r="AM3266">
        <f t="shared" si="617"/>
        <v>167</v>
      </c>
      <c r="AN3266" t="str">
        <f t="shared" si="618"/>
        <v/>
      </c>
      <c r="AO3266" t="str">
        <f t="shared" si="619"/>
        <v/>
      </c>
      <c r="AP3266" t="str">
        <f t="shared" si="620"/>
        <v/>
      </c>
      <c r="AQ3266" t="str">
        <f t="shared" si="621"/>
        <v/>
      </c>
      <c r="AR3266">
        <f t="shared" si="622"/>
        <v>-59.2</v>
      </c>
      <c r="AS3266" t="str">
        <f t="shared" si="623"/>
        <v>55345161H5Y-2</v>
      </c>
      <c r="AT3266" t="str">
        <f>IFERROR(IF(VLOOKUP(Y3266,vlookup!$I$2:$J$9,1,0)=Y3266,VLOOKUP(Y3266,vlookup!$I$2:$J$9,2,0),PROPER(Y3266)),PROPER(Y3266))</f>
        <v>Towing &amp; Roadside</v>
      </c>
      <c r="AU3266" t="str">
        <f>IFERROR(IF(B3266=VLOOKUP(B3266,vlookup!$L$2:$L$10,1,0),"Yes","No"),"No")</f>
        <v>No</v>
      </c>
    </row>
    <row r="3267" spans="1:47" ht="14.45" customHeight="1" x14ac:dyDescent="0.25">
      <c r="A3267" t="s">
        <v>1856</v>
      </c>
      <c r="B3267" s="31" t="s">
        <v>1857</v>
      </c>
      <c r="C3267">
        <v>1</v>
      </c>
      <c r="D3267">
        <v>3</v>
      </c>
      <c r="E3267" t="s">
        <v>571</v>
      </c>
      <c r="F3267" t="s">
        <v>464</v>
      </c>
      <c r="G3267" t="s">
        <v>953</v>
      </c>
      <c r="H3267" t="s">
        <v>954</v>
      </c>
      <c r="I3267">
        <v>74499</v>
      </c>
      <c r="J3267" s="19">
        <v>43729</v>
      </c>
      <c r="K3267" s="19">
        <v>43762</v>
      </c>
      <c r="L3267">
        <v>201910</v>
      </c>
      <c r="M3267" s="19">
        <v>43739</v>
      </c>
      <c r="N3267">
        <v>24617</v>
      </c>
      <c r="O3267" t="s">
        <v>1070</v>
      </c>
      <c r="P3267" t="s">
        <v>595</v>
      </c>
      <c r="Q3267" t="s">
        <v>378</v>
      </c>
      <c r="R3267">
        <v>668066862</v>
      </c>
      <c r="S3267" s="19">
        <v>43799</v>
      </c>
      <c r="T3267">
        <v>77000</v>
      </c>
      <c r="U3267" t="s">
        <v>356</v>
      </c>
      <c r="V3267" s="19">
        <v>43892</v>
      </c>
      <c r="W3267" t="s">
        <v>628</v>
      </c>
      <c r="X3267" t="s">
        <v>24</v>
      </c>
      <c r="Y3267" t="s">
        <v>629</v>
      </c>
      <c r="Z3267" t="s">
        <v>14</v>
      </c>
      <c r="AA3267" s="29">
        <v>-63.48</v>
      </c>
      <c r="AB3267">
        <v>0</v>
      </c>
      <c r="AC3267">
        <f t="shared" ref="AC3267:AC3318" si="624">YEAR(V3267)</f>
        <v>2020</v>
      </c>
      <c r="AD3267">
        <f t="shared" ref="AD3267:AD3318" si="625">MONTH(V3267)</f>
        <v>3</v>
      </c>
      <c r="AE3267">
        <f t="shared" ref="AE3267:AE3318" si="626">YEAR(J3267)</f>
        <v>2019</v>
      </c>
      <c r="AF3267">
        <f t="shared" ref="AF3267:AF3318" si="627">MONTH(J3267)</f>
        <v>9</v>
      </c>
      <c r="AG3267" t="str">
        <f>VLOOKUP(F3267,vlookup!$A$2:$E$660,2,0)</f>
        <v>Retained</v>
      </c>
      <c r="AH3267" t="str">
        <f>VLOOKUP(F3267,vlookup!$A$2:$E$660,3,0)</f>
        <v>Service Contract</v>
      </c>
      <c r="AI3267" t="str">
        <f>VLOOKUP(F3267,vlookup!$A$2:$E$660,4,0)</f>
        <v>Used Car Programs</v>
      </c>
      <c r="AJ3267" t="str">
        <f>VLOOKUP(F3267,vlookup!$A$2:$E$660,5,0)</f>
        <v>High Mileage</v>
      </c>
      <c r="AL3267">
        <f t="shared" ref="AL3267:AL3318" si="628">DAYS360(J3267,K3267)</f>
        <v>33</v>
      </c>
      <c r="AM3267">
        <f t="shared" ref="AM3267:AM3318" si="629">DAYS360(J3267,V3267)</f>
        <v>161</v>
      </c>
      <c r="AN3267">
        <f t="shared" ref="AN3267:AN3318" si="630">IF(T3267-I3267&lt;1,"",T3267-I3267)</f>
        <v>2501</v>
      </c>
      <c r="AO3267" t="str">
        <f t="shared" ref="AO3267:AO3318" si="631">IF(AM3267&lt;31,AA3267,"")</f>
        <v/>
      </c>
      <c r="AP3267" t="str">
        <f t="shared" ref="AP3267:AP3318" si="632">IF(AND(AM3267&gt;30,AM3267&lt;61),AA3267,"")</f>
        <v/>
      </c>
      <c r="AQ3267" t="str">
        <f t="shared" ref="AQ3267:AQ3318" si="633">IF(AND(AM3267&gt;60,AM3267&lt;91),AA3267,"")</f>
        <v/>
      </c>
      <c r="AR3267">
        <f t="shared" ref="AR3267:AR3318" si="634">IF(AM3267&gt;90,AA3267,"")</f>
        <v>-63.48</v>
      </c>
      <c r="AS3267" t="str">
        <f t="shared" ref="AS3267:AS3318" si="635">CONCATENATE(B3267,"-",C3267)</f>
        <v>F7759700I9-1</v>
      </c>
      <c r="AT3267" t="str">
        <f>IFERROR(IF(VLOOKUP(Y3267,vlookup!$I$2:$J$9,1,0)=Y3267,VLOOKUP(Y3267,vlookup!$I$2:$J$9,2,0),PROPER(Y3267)),PROPER(Y3267))</f>
        <v>Towing &amp; Roadside</v>
      </c>
      <c r="AU3267" t="str">
        <f>IFERROR(IF(B3267=VLOOKUP(B3267,vlookup!$L$2:$L$10,1,0),"Yes","No"),"No")</f>
        <v>No</v>
      </c>
    </row>
    <row r="3268" spans="1:47" ht="14.45" customHeight="1" x14ac:dyDescent="0.25">
      <c r="A3268" t="s">
        <v>1856</v>
      </c>
      <c r="B3268" s="31" t="s">
        <v>1857</v>
      </c>
      <c r="C3268">
        <v>1</v>
      </c>
      <c r="D3268">
        <v>4</v>
      </c>
      <c r="E3268" t="s">
        <v>571</v>
      </c>
      <c r="F3268" t="s">
        <v>464</v>
      </c>
      <c r="G3268" t="s">
        <v>953</v>
      </c>
      <c r="H3268" t="s">
        <v>954</v>
      </c>
      <c r="I3268">
        <v>74499</v>
      </c>
      <c r="J3268" s="19">
        <v>43729</v>
      </c>
      <c r="K3268" s="19">
        <v>43762</v>
      </c>
      <c r="L3268">
        <v>201910</v>
      </c>
      <c r="M3268" s="19">
        <v>43739</v>
      </c>
      <c r="N3268">
        <v>24617</v>
      </c>
      <c r="O3268" t="s">
        <v>1070</v>
      </c>
      <c r="P3268" t="s">
        <v>595</v>
      </c>
      <c r="Q3268" t="s">
        <v>378</v>
      </c>
      <c r="R3268">
        <v>700116572</v>
      </c>
      <c r="S3268" s="19">
        <v>43801</v>
      </c>
      <c r="T3268">
        <v>77000</v>
      </c>
      <c r="U3268" t="s">
        <v>356</v>
      </c>
      <c r="V3268" s="19">
        <v>43892</v>
      </c>
      <c r="W3268" t="s">
        <v>628</v>
      </c>
      <c r="X3268" t="s">
        <v>24</v>
      </c>
      <c r="Y3268" t="s">
        <v>629</v>
      </c>
      <c r="Z3268" t="s">
        <v>14</v>
      </c>
      <c r="AA3268" s="29">
        <v>-54.9</v>
      </c>
      <c r="AB3268">
        <v>0</v>
      </c>
      <c r="AC3268">
        <f t="shared" si="624"/>
        <v>2020</v>
      </c>
      <c r="AD3268">
        <f t="shared" si="625"/>
        <v>3</v>
      </c>
      <c r="AE3268">
        <f t="shared" si="626"/>
        <v>2019</v>
      </c>
      <c r="AF3268">
        <f t="shared" si="627"/>
        <v>9</v>
      </c>
      <c r="AG3268" t="str">
        <f>VLOOKUP(F3268,vlookup!$A$2:$E$660,2,0)</f>
        <v>Retained</v>
      </c>
      <c r="AH3268" t="str">
        <f>VLOOKUP(F3268,vlookup!$A$2:$E$660,3,0)</f>
        <v>Service Contract</v>
      </c>
      <c r="AI3268" t="str">
        <f>VLOOKUP(F3268,vlookup!$A$2:$E$660,4,0)</f>
        <v>Used Car Programs</v>
      </c>
      <c r="AJ3268" t="str">
        <f>VLOOKUP(F3268,vlookup!$A$2:$E$660,5,0)</f>
        <v>High Mileage</v>
      </c>
      <c r="AL3268">
        <f t="shared" si="628"/>
        <v>33</v>
      </c>
      <c r="AM3268">
        <f t="shared" si="629"/>
        <v>161</v>
      </c>
      <c r="AN3268">
        <f t="shared" si="630"/>
        <v>2501</v>
      </c>
      <c r="AO3268" t="str">
        <f t="shared" si="631"/>
        <v/>
      </c>
      <c r="AP3268" t="str">
        <f t="shared" si="632"/>
        <v/>
      </c>
      <c r="AQ3268" t="str">
        <f t="shared" si="633"/>
        <v/>
      </c>
      <c r="AR3268">
        <f t="shared" si="634"/>
        <v>-54.9</v>
      </c>
      <c r="AS3268" t="str">
        <f t="shared" si="635"/>
        <v>F7759700I9-1</v>
      </c>
      <c r="AT3268" t="str">
        <f>IFERROR(IF(VLOOKUP(Y3268,vlookup!$I$2:$J$9,1,0)=Y3268,VLOOKUP(Y3268,vlookup!$I$2:$J$9,2,0),PROPER(Y3268)),PROPER(Y3268))</f>
        <v>Towing &amp; Roadside</v>
      </c>
      <c r="AU3268" t="str">
        <f>IFERROR(IF(B3268=VLOOKUP(B3268,vlookup!$L$2:$L$10,1,0),"Yes","No"),"No")</f>
        <v>No</v>
      </c>
    </row>
    <row r="3269" spans="1:47" ht="14.45" customHeight="1" x14ac:dyDescent="0.25">
      <c r="A3269" t="s">
        <v>2448</v>
      </c>
      <c r="B3269" s="31" t="s">
        <v>2449</v>
      </c>
      <c r="C3269">
        <v>2</v>
      </c>
      <c r="D3269">
        <v>1</v>
      </c>
      <c r="E3269" t="s">
        <v>382</v>
      </c>
      <c r="F3269" t="s">
        <v>60</v>
      </c>
      <c r="G3269" t="s">
        <v>953</v>
      </c>
      <c r="H3269" t="s">
        <v>3785</v>
      </c>
      <c r="I3269">
        <v>74611</v>
      </c>
      <c r="J3269" s="19">
        <v>41311</v>
      </c>
      <c r="K3269" s="19">
        <v>41345</v>
      </c>
      <c r="L3269">
        <v>201303</v>
      </c>
      <c r="M3269" s="19">
        <v>41334</v>
      </c>
      <c r="N3269">
        <v>24616</v>
      </c>
      <c r="O3269" t="s">
        <v>1076</v>
      </c>
      <c r="P3269" t="s">
        <v>1116</v>
      </c>
      <c r="Q3269" t="s">
        <v>925</v>
      </c>
      <c r="R3269" t="s">
        <v>2450</v>
      </c>
      <c r="S3269" s="19">
        <v>41496</v>
      </c>
      <c r="T3269">
        <v>74611</v>
      </c>
      <c r="U3269" t="s">
        <v>357</v>
      </c>
      <c r="V3269" s="19">
        <v>41578</v>
      </c>
      <c r="W3269" t="s">
        <v>628</v>
      </c>
      <c r="X3269" t="s">
        <v>24</v>
      </c>
      <c r="Y3269" t="s">
        <v>629</v>
      </c>
      <c r="Z3269" t="s">
        <v>14</v>
      </c>
      <c r="AA3269" s="29">
        <v>-116.65</v>
      </c>
      <c r="AB3269">
        <v>0</v>
      </c>
      <c r="AC3269">
        <f t="shared" si="624"/>
        <v>2013</v>
      </c>
      <c r="AD3269">
        <f t="shared" si="625"/>
        <v>10</v>
      </c>
      <c r="AE3269">
        <f t="shared" si="626"/>
        <v>2013</v>
      </c>
      <c r="AF3269">
        <f t="shared" si="627"/>
        <v>2</v>
      </c>
      <c r="AG3269" t="str">
        <f>VLOOKUP(F3269,vlookup!$A$2:$E$660,2,0)</f>
        <v>Retained</v>
      </c>
      <c r="AH3269" t="str">
        <f>VLOOKUP(F3269,vlookup!$A$2:$E$660,3,0)</f>
        <v>Service Contract</v>
      </c>
      <c r="AI3269" t="str">
        <f>VLOOKUP(F3269,vlookup!$A$2:$E$660,4,0)</f>
        <v>Used Car Programs</v>
      </c>
      <c r="AJ3269" t="str">
        <f>VLOOKUP(F3269,vlookup!$A$2:$E$660,5,0)</f>
        <v>High Mileage</v>
      </c>
      <c r="AL3269">
        <f t="shared" si="628"/>
        <v>36</v>
      </c>
      <c r="AM3269">
        <f t="shared" si="629"/>
        <v>265</v>
      </c>
      <c r="AN3269" t="str">
        <f t="shared" si="630"/>
        <v/>
      </c>
      <c r="AO3269" t="str">
        <f t="shared" si="631"/>
        <v/>
      </c>
      <c r="AP3269" t="str">
        <f t="shared" si="632"/>
        <v/>
      </c>
      <c r="AQ3269" t="str">
        <f t="shared" si="633"/>
        <v/>
      </c>
      <c r="AR3269">
        <f t="shared" si="634"/>
        <v>-116.65</v>
      </c>
      <c r="AS3269" t="str">
        <f t="shared" si="635"/>
        <v>56710383B3Y-2</v>
      </c>
      <c r="AT3269" t="str">
        <f>IFERROR(IF(VLOOKUP(Y3269,vlookup!$I$2:$J$9,1,0)=Y3269,VLOOKUP(Y3269,vlookup!$I$2:$J$9,2,0),PROPER(Y3269)),PROPER(Y3269))</f>
        <v>Towing &amp; Roadside</v>
      </c>
      <c r="AU3269" t="str">
        <f>IFERROR(IF(B3269=VLOOKUP(B3269,vlookup!$L$2:$L$10,1,0),"Yes","No"),"No")</f>
        <v>No</v>
      </c>
    </row>
    <row r="3270" spans="1:47" ht="14.45" customHeight="1" x14ac:dyDescent="0.25">
      <c r="A3270" t="s">
        <v>1146</v>
      </c>
      <c r="B3270" s="31" t="s">
        <v>1147</v>
      </c>
      <c r="C3270">
        <v>7</v>
      </c>
      <c r="D3270">
        <v>1</v>
      </c>
      <c r="E3270" t="s">
        <v>382</v>
      </c>
      <c r="F3270" t="s">
        <v>60</v>
      </c>
      <c r="G3270" t="s">
        <v>1148</v>
      </c>
      <c r="H3270" t="s">
        <v>1149</v>
      </c>
      <c r="I3270">
        <v>86686</v>
      </c>
      <c r="J3270" s="19">
        <v>41391</v>
      </c>
      <c r="K3270" s="19">
        <v>41418</v>
      </c>
      <c r="L3270">
        <v>201305</v>
      </c>
      <c r="M3270" s="19">
        <v>41395</v>
      </c>
      <c r="N3270">
        <v>24617</v>
      </c>
      <c r="O3270" t="s">
        <v>1070</v>
      </c>
      <c r="P3270" t="s">
        <v>1116</v>
      </c>
      <c r="Q3270" t="s">
        <v>925</v>
      </c>
      <c r="R3270" t="s">
        <v>2455</v>
      </c>
      <c r="S3270" s="19">
        <v>41937</v>
      </c>
      <c r="T3270">
        <v>86686</v>
      </c>
      <c r="U3270" t="s">
        <v>357</v>
      </c>
      <c r="V3270" s="19">
        <v>41976</v>
      </c>
      <c r="W3270" t="s">
        <v>628</v>
      </c>
      <c r="X3270" t="s">
        <v>24</v>
      </c>
      <c r="Y3270" t="s">
        <v>629</v>
      </c>
      <c r="Z3270" t="s">
        <v>14</v>
      </c>
      <c r="AA3270" s="29">
        <v>-11</v>
      </c>
      <c r="AB3270">
        <v>0</v>
      </c>
      <c r="AC3270">
        <f t="shared" si="624"/>
        <v>2014</v>
      </c>
      <c r="AD3270">
        <f t="shared" si="625"/>
        <v>12</v>
      </c>
      <c r="AE3270">
        <f t="shared" si="626"/>
        <v>2013</v>
      </c>
      <c r="AF3270">
        <f t="shared" si="627"/>
        <v>4</v>
      </c>
      <c r="AG3270" t="str">
        <f>VLOOKUP(F3270,vlookup!$A$2:$E$660,2,0)</f>
        <v>Retained</v>
      </c>
      <c r="AH3270" t="str">
        <f>VLOOKUP(F3270,vlookup!$A$2:$E$660,3,0)</f>
        <v>Service Contract</v>
      </c>
      <c r="AI3270" t="str">
        <f>VLOOKUP(F3270,vlookup!$A$2:$E$660,4,0)</f>
        <v>Used Car Programs</v>
      </c>
      <c r="AJ3270" t="str">
        <f>VLOOKUP(F3270,vlookup!$A$2:$E$660,5,0)</f>
        <v>High Mileage</v>
      </c>
      <c r="AL3270">
        <f t="shared" si="628"/>
        <v>27</v>
      </c>
      <c r="AM3270">
        <f t="shared" si="629"/>
        <v>576</v>
      </c>
      <c r="AN3270" t="str">
        <f t="shared" si="630"/>
        <v/>
      </c>
      <c r="AO3270" t="str">
        <f t="shared" si="631"/>
        <v/>
      </c>
      <c r="AP3270" t="str">
        <f t="shared" si="632"/>
        <v/>
      </c>
      <c r="AQ3270" t="str">
        <f t="shared" si="633"/>
        <v/>
      </c>
      <c r="AR3270">
        <f t="shared" si="634"/>
        <v>-11</v>
      </c>
      <c r="AS3270" t="str">
        <f t="shared" si="635"/>
        <v>7D018424D3Y-7</v>
      </c>
      <c r="AT3270" t="str">
        <f>IFERROR(IF(VLOOKUP(Y3270,vlookup!$I$2:$J$9,1,0)=Y3270,VLOOKUP(Y3270,vlookup!$I$2:$J$9,2,0),PROPER(Y3270)),PROPER(Y3270))</f>
        <v>Towing &amp; Roadside</v>
      </c>
      <c r="AU3270" t="str">
        <f>IFERROR(IF(B3270=VLOOKUP(B3270,vlookup!$L$2:$L$10,1,0),"Yes","No"),"No")</f>
        <v>No</v>
      </c>
    </row>
    <row r="3271" spans="1:47" ht="14.45" customHeight="1" x14ac:dyDescent="0.25">
      <c r="A3271" t="s">
        <v>2456</v>
      </c>
      <c r="B3271" s="31" t="s">
        <v>2457</v>
      </c>
      <c r="C3271">
        <v>3</v>
      </c>
      <c r="D3271">
        <v>1</v>
      </c>
      <c r="E3271" t="s">
        <v>571</v>
      </c>
      <c r="F3271" t="s">
        <v>205</v>
      </c>
      <c r="G3271" t="s">
        <v>1148</v>
      </c>
      <c r="H3271" t="s">
        <v>1873</v>
      </c>
      <c r="I3271">
        <v>82789</v>
      </c>
      <c r="J3271" s="19">
        <v>41985</v>
      </c>
      <c r="K3271" s="19">
        <v>42012</v>
      </c>
      <c r="L3271">
        <v>201501</v>
      </c>
      <c r="M3271" s="19">
        <v>42005</v>
      </c>
      <c r="N3271">
        <v>24616</v>
      </c>
      <c r="O3271" t="s">
        <v>1076</v>
      </c>
      <c r="P3271" t="s">
        <v>1116</v>
      </c>
      <c r="Q3271" t="s">
        <v>925</v>
      </c>
      <c r="R3271" t="s">
        <v>2458</v>
      </c>
      <c r="S3271" s="19">
        <v>42408</v>
      </c>
      <c r="T3271">
        <v>82789</v>
      </c>
      <c r="U3271" t="s">
        <v>357</v>
      </c>
      <c r="V3271" s="19">
        <v>42467</v>
      </c>
      <c r="W3271" t="s">
        <v>628</v>
      </c>
      <c r="X3271" t="s">
        <v>24</v>
      </c>
      <c r="Y3271" t="s">
        <v>629</v>
      </c>
      <c r="Z3271" t="s">
        <v>14</v>
      </c>
      <c r="AA3271" s="29">
        <v>-401.5</v>
      </c>
      <c r="AB3271">
        <v>0</v>
      </c>
      <c r="AC3271">
        <f t="shared" si="624"/>
        <v>2016</v>
      </c>
      <c r="AD3271">
        <f t="shared" si="625"/>
        <v>4</v>
      </c>
      <c r="AE3271">
        <f t="shared" si="626"/>
        <v>2014</v>
      </c>
      <c r="AF3271">
        <f t="shared" si="627"/>
        <v>12</v>
      </c>
      <c r="AG3271" t="str">
        <f>VLOOKUP(F3271,vlookup!$A$2:$E$660,2,0)</f>
        <v>Retained</v>
      </c>
      <c r="AH3271" t="str">
        <f>VLOOKUP(F3271,vlookup!$A$2:$E$660,3,0)</f>
        <v>Service Contract</v>
      </c>
      <c r="AI3271" t="str">
        <f>VLOOKUP(F3271,vlookup!$A$2:$E$660,4,0)</f>
        <v>Used Car Programs</v>
      </c>
      <c r="AJ3271" t="str">
        <f>VLOOKUP(F3271,vlookup!$A$2:$E$660,5,0)</f>
        <v>High Mileage</v>
      </c>
      <c r="AL3271">
        <f t="shared" si="628"/>
        <v>26</v>
      </c>
      <c r="AM3271">
        <f t="shared" si="629"/>
        <v>475</v>
      </c>
      <c r="AN3271" t="str">
        <f t="shared" si="630"/>
        <v/>
      </c>
      <c r="AO3271" t="str">
        <f t="shared" si="631"/>
        <v/>
      </c>
      <c r="AP3271" t="str">
        <f t="shared" si="632"/>
        <v/>
      </c>
      <c r="AQ3271" t="str">
        <f t="shared" si="633"/>
        <v/>
      </c>
      <c r="AR3271">
        <f t="shared" si="634"/>
        <v>-401.5</v>
      </c>
      <c r="AS3271" t="str">
        <f t="shared" si="635"/>
        <v>7A054541L4-3</v>
      </c>
      <c r="AT3271" t="str">
        <f>IFERROR(IF(VLOOKUP(Y3271,vlookup!$I$2:$J$9,1,0)=Y3271,VLOOKUP(Y3271,vlookup!$I$2:$J$9,2,0),PROPER(Y3271)),PROPER(Y3271))</f>
        <v>Towing &amp; Roadside</v>
      </c>
      <c r="AU3271" t="str">
        <f>IFERROR(IF(B3271=VLOOKUP(B3271,vlookup!$L$2:$L$10,1,0),"Yes","No"),"No")</f>
        <v>No</v>
      </c>
    </row>
    <row r="3272" spans="1:47" ht="14.45" customHeight="1" x14ac:dyDescent="0.25">
      <c r="A3272" t="s">
        <v>2456</v>
      </c>
      <c r="B3272" s="31" t="s">
        <v>2457</v>
      </c>
      <c r="C3272">
        <v>5</v>
      </c>
      <c r="D3272">
        <v>1</v>
      </c>
      <c r="E3272" t="s">
        <v>571</v>
      </c>
      <c r="F3272" t="s">
        <v>205</v>
      </c>
      <c r="G3272" t="s">
        <v>1148</v>
      </c>
      <c r="H3272" t="s">
        <v>1873</v>
      </c>
      <c r="I3272">
        <v>82789</v>
      </c>
      <c r="J3272" s="19">
        <v>41985</v>
      </c>
      <c r="K3272" s="19">
        <v>42012</v>
      </c>
      <c r="L3272">
        <v>201501</v>
      </c>
      <c r="M3272" s="19">
        <v>42005</v>
      </c>
      <c r="N3272">
        <v>24616</v>
      </c>
      <c r="O3272" t="s">
        <v>1076</v>
      </c>
      <c r="P3272" t="s">
        <v>1116</v>
      </c>
      <c r="Q3272" t="s">
        <v>925</v>
      </c>
      <c r="R3272" t="s">
        <v>2459</v>
      </c>
      <c r="S3272" s="19">
        <v>42483</v>
      </c>
      <c r="T3272">
        <v>82789</v>
      </c>
      <c r="U3272" t="s">
        <v>357</v>
      </c>
      <c r="V3272" s="19">
        <v>42544</v>
      </c>
      <c r="W3272" t="s">
        <v>628</v>
      </c>
      <c r="X3272" t="s">
        <v>24</v>
      </c>
      <c r="Y3272" t="s">
        <v>629</v>
      </c>
      <c r="Z3272" t="s">
        <v>14</v>
      </c>
      <c r="AA3272" s="29">
        <v>-30</v>
      </c>
      <c r="AB3272">
        <v>0</v>
      </c>
      <c r="AC3272">
        <f t="shared" si="624"/>
        <v>2016</v>
      </c>
      <c r="AD3272">
        <f t="shared" si="625"/>
        <v>6</v>
      </c>
      <c r="AE3272">
        <f t="shared" si="626"/>
        <v>2014</v>
      </c>
      <c r="AF3272">
        <f t="shared" si="627"/>
        <v>12</v>
      </c>
      <c r="AG3272" t="str">
        <f>VLOOKUP(F3272,vlookup!$A$2:$E$660,2,0)</f>
        <v>Retained</v>
      </c>
      <c r="AH3272" t="str">
        <f>VLOOKUP(F3272,vlookup!$A$2:$E$660,3,0)</f>
        <v>Service Contract</v>
      </c>
      <c r="AI3272" t="str">
        <f>VLOOKUP(F3272,vlookup!$A$2:$E$660,4,0)</f>
        <v>Used Car Programs</v>
      </c>
      <c r="AJ3272" t="str">
        <f>VLOOKUP(F3272,vlookup!$A$2:$E$660,5,0)</f>
        <v>High Mileage</v>
      </c>
      <c r="AL3272">
        <f t="shared" si="628"/>
        <v>26</v>
      </c>
      <c r="AM3272">
        <f t="shared" si="629"/>
        <v>551</v>
      </c>
      <c r="AN3272" t="str">
        <f t="shared" si="630"/>
        <v/>
      </c>
      <c r="AO3272" t="str">
        <f t="shared" si="631"/>
        <v/>
      </c>
      <c r="AP3272" t="str">
        <f t="shared" si="632"/>
        <v/>
      </c>
      <c r="AQ3272" t="str">
        <f t="shared" si="633"/>
        <v/>
      </c>
      <c r="AR3272">
        <f t="shared" si="634"/>
        <v>-30</v>
      </c>
      <c r="AS3272" t="str">
        <f t="shared" si="635"/>
        <v>7A054541L4-5</v>
      </c>
      <c r="AT3272" t="str">
        <f>IFERROR(IF(VLOOKUP(Y3272,vlookup!$I$2:$J$9,1,0)=Y3272,VLOOKUP(Y3272,vlookup!$I$2:$J$9,2,0),PROPER(Y3272)),PROPER(Y3272))</f>
        <v>Towing &amp; Roadside</v>
      </c>
      <c r="AU3272" t="str">
        <f>IFERROR(IF(B3272=VLOOKUP(B3272,vlookup!$L$2:$L$10,1,0),"Yes","No"),"No")</f>
        <v>No</v>
      </c>
    </row>
    <row r="3273" spans="1:47" ht="14.45" customHeight="1" x14ac:dyDescent="0.25">
      <c r="A3273" t="s">
        <v>2456</v>
      </c>
      <c r="B3273" s="31" t="s">
        <v>2457</v>
      </c>
      <c r="C3273">
        <v>6</v>
      </c>
      <c r="D3273">
        <v>1</v>
      </c>
      <c r="E3273" t="s">
        <v>571</v>
      </c>
      <c r="F3273" t="s">
        <v>205</v>
      </c>
      <c r="G3273" t="s">
        <v>1148</v>
      </c>
      <c r="H3273" t="s">
        <v>1873</v>
      </c>
      <c r="I3273">
        <v>82789</v>
      </c>
      <c r="J3273" s="19">
        <v>41985</v>
      </c>
      <c r="K3273" s="19">
        <v>42012</v>
      </c>
      <c r="L3273">
        <v>201501</v>
      </c>
      <c r="M3273" s="19">
        <v>42005</v>
      </c>
      <c r="N3273">
        <v>24616</v>
      </c>
      <c r="O3273" t="s">
        <v>1076</v>
      </c>
      <c r="P3273" t="s">
        <v>1116</v>
      </c>
      <c r="Q3273" t="s">
        <v>925</v>
      </c>
      <c r="R3273" t="s">
        <v>2460</v>
      </c>
      <c r="S3273" s="19">
        <v>42483</v>
      </c>
      <c r="T3273">
        <v>82789</v>
      </c>
      <c r="U3273" t="s">
        <v>357</v>
      </c>
      <c r="V3273" s="19">
        <v>42544</v>
      </c>
      <c r="W3273" t="s">
        <v>628</v>
      </c>
      <c r="X3273" t="s">
        <v>24</v>
      </c>
      <c r="Y3273" t="s">
        <v>629</v>
      </c>
      <c r="Z3273" t="s">
        <v>14</v>
      </c>
      <c r="AA3273" s="29">
        <v>-106.48</v>
      </c>
      <c r="AB3273">
        <v>0</v>
      </c>
      <c r="AC3273">
        <f t="shared" si="624"/>
        <v>2016</v>
      </c>
      <c r="AD3273">
        <f t="shared" si="625"/>
        <v>6</v>
      </c>
      <c r="AE3273">
        <f t="shared" si="626"/>
        <v>2014</v>
      </c>
      <c r="AF3273">
        <f t="shared" si="627"/>
        <v>12</v>
      </c>
      <c r="AG3273" t="str">
        <f>VLOOKUP(F3273,vlookup!$A$2:$E$660,2,0)</f>
        <v>Retained</v>
      </c>
      <c r="AH3273" t="str">
        <f>VLOOKUP(F3273,vlookup!$A$2:$E$660,3,0)</f>
        <v>Service Contract</v>
      </c>
      <c r="AI3273" t="str">
        <f>VLOOKUP(F3273,vlookup!$A$2:$E$660,4,0)</f>
        <v>Used Car Programs</v>
      </c>
      <c r="AJ3273" t="str">
        <f>VLOOKUP(F3273,vlookup!$A$2:$E$660,5,0)</f>
        <v>High Mileage</v>
      </c>
      <c r="AL3273">
        <f t="shared" si="628"/>
        <v>26</v>
      </c>
      <c r="AM3273">
        <f t="shared" si="629"/>
        <v>551</v>
      </c>
      <c r="AN3273" t="str">
        <f t="shared" si="630"/>
        <v/>
      </c>
      <c r="AO3273" t="str">
        <f t="shared" si="631"/>
        <v/>
      </c>
      <c r="AP3273" t="str">
        <f t="shared" si="632"/>
        <v/>
      </c>
      <c r="AQ3273" t="str">
        <f t="shared" si="633"/>
        <v/>
      </c>
      <c r="AR3273">
        <f t="shared" si="634"/>
        <v>-106.48</v>
      </c>
      <c r="AS3273" t="str">
        <f t="shared" si="635"/>
        <v>7A054541L4-6</v>
      </c>
      <c r="AT3273" t="str">
        <f>IFERROR(IF(VLOOKUP(Y3273,vlookup!$I$2:$J$9,1,0)=Y3273,VLOOKUP(Y3273,vlookup!$I$2:$J$9,2,0),PROPER(Y3273)),PROPER(Y3273))</f>
        <v>Towing &amp; Roadside</v>
      </c>
      <c r="AU3273" t="str">
        <f>IFERROR(IF(B3273=VLOOKUP(B3273,vlookup!$L$2:$L$10,1,0),"Yes","No"),"No")</f>
        <v>No</v>
      </c>
    </row>
    <row r="3274" spans="1:47" ht="14.45" customHeight="1" x14ac:dyDescent="0.25">
      <c r="A3274" t="s">
        <v>1156</v>
      </c>
      <c r="B3274" s="31" t="s">
        <v>1157</v>
      </c>
      <c r="C3274">
        <v>2</v>
      </c>
      <c r="D3274">
        <v>1</v>
      </c>
      <c r="E3274" t="s">
        <v>382</v>
      </c>
      <c r="F3274" t="s">
        <v>60</v>
      </c>
      <c r="G3274" t="s">
        <v>1148</v>
      </c>
      <c r="H3274" t="s">
        <v>1158</v>
      </c>
      <c r="I3274">
        <v>115733</v>
      </c>
      <c r="J3274" s="19">
        <v>41489</v>
      </c>
      <c r="K3274" s="19">
        <v>41515</v>
      </c>
      <c r="L3274">
        <v>201308</v>
      </c>
      <c r="M3274" s="19">
        <v>41487</v>
      </c>
      <c r="N3274">
        <v>24616</v>
      </c>
      <c r="O3274" t="s">
        <v>1076</v>
      </c>
      <c r="P3274" t="s">
        <v>1116</v>
      </c>
      <c r="Q3274" t="s">
        <v>925</v>
      </c>
      <c r="R3274" t="s">
        <v>2461</v>
      </c>
      <c r="S3274" s="19">
        <v>41540</v>
      </c>
      <c r="T3274">
        <v>115733</v>
      </c>
      <c r="U3274" t="s">
        <v>357</v>
      </c>
      <c r="V3274" s="19">
        <v>41578</v>
      </c>
      <c r="W3274" t="s">
        <v>628</v>
      </c>
      <c r="X3274" t="s">
        <v>24</v>
      </c>
      <c r="Y3274" t="s">
        <v>629</v>
      </c>
      <c r="Z3274" t="s">
        <v>14</v>
      </c>
      <c r="AA3274" s="29">
        <v>-116.63</v>
      </c>
      <c r="AB3274">
        <v>0</v>
      </c>
      <c r="AC3274">
        <f t="shared" si="624"/>
        <v>2013</v>
      </c>
      <c r="AD3274">
        <f t="shared" si="625"/>
        <v>10</v>
      </c>
      <c r="AE3274">
        <f t="shared" si="626"/>
        <v>2013</v>
      </c>
      <c r="AF3274">
        <f t="shared" si="627"/>
        <v>8</v>
      </c>
      <c r="AG3274" t="str">
        <f>VLOOKUP(F3274,vlookup!$A$2:$E$660,2,0)</f>
        <v>Retained</v>
      </c>
      <c r="AH3274" t="str">
        <f>VLOOKUP(F3274,vlookup!$A$2:$E$660,3,0)</f>
        <v>Service Contract</v>
      </c>
      <c r="AI3274" t="str">
        <f>VLOOKUP(F3274,vlookup!$A$2:$E$660,4,0)</f>
        <v>Used Car Programs</v>
      </c>
      <c r="AJ3274" t="str">
        <f>VLOOKUP(F3274,vlookup!$A$2:$E$660,5,0)</f>
        <v>High Mileage</v>
      </c>
      <c r="AL3274">
        <f t="shared" si="628"/>
        <v>26</v>
      </c>
      <c r="AM3274">
        <f t="shared" si="629"/>
        <v>88</v>
      </c>
      <c r="AN3274" t="str">
        <f t="shared" si="630"/>
        <v/>
      </c>
      <c r="AO3274" t="str">
        <f t="shared" si="631"/>
        <v/>
      </c>
      <c r="AP3274" t="str">
        <f t="shared" si="632"/>
        <v/>
      </c>
      <c r="AQ3274">
        <f t="shared" si="633"/>
        <v>-116.63</v>
      </c>
      <c r="AR3274" t="str">
        <f t="shared" si="634"/>
        <v/>
      </c>
      <c r="AS3274" t="str">
        <f t="shared" si="635"/>
        <v>5N092749H3Y-2</v>
      </c>
      <c r="AT3274" t="str">
        <f>IFERROR(IF(VLOOKUP(Y3274,vlookup!$I$2:$J$9,1,0)=Y3274,VLOOKUP(Y3274,vlookup!$I$2:$J$9,2,0),PROPER(Y3274)),PROPER(Y3274))</f>
        <v>Towing &amp; Roadside</v>
      </c>
      <c r="AU3274" t="str">
        <f>IFERROR(IF(B3274=VLOOKUP(B3274,vlookup!$L$2:$L$10,1,0),"Yes","No"),"No")</f>
        <v>No</v>
      </c>
    </row>
    <row r="3275" spans="1:47" ht="14.45" customHeight="1" x14ac:dyDescent="0.25">
      <c r="A3275" t="s">
        <v>1879</v>
      </c>
      <c r="B3275" s="31" t="s">
        <v>3605</v>
      </c>
      <c r="C3275">
        <v>10</v>
      </c>
      <c r="D3275">
        <v>1</v>
      </c>
      <c r="E3275" t="s">
        <v>382</v>
      </c>
      <c r="F3275" t="s">
        <v>205</v>
      </c>
      <c r="G3275" t="s">
        <v>1148</v>
      </c>
      <c r="H3275" t="s">
        <v>1873</v>
      </c>
      <c r="I3275">
        <v>118456</v>
      </c>
      <c r="J3275" s="19">
        <v>42192</v>
      </c>
      <c r="K3275" s="19">
        <v>42243</v>
      </c>
      <c r="L3275">
        <v>201508</v>
      </c>
      <c r="M3275" s="19">
        <v>42217</v>
      </c>
      <c r="N3275">
        <v>24617</v>
      </c>
      <c r="O3275" t="s">
        <v>1070</v>
      </c>
      <c r="P3275" t="s">
        <v>1116</v>
      </c>
      <c r="Q3275" t="s">
        <v>925</v>
      </c>
      <c r="R3275" t="s">
        <v>2465</v>
      </c>
      <c r="S3275" s="19">
        <v>43124</v>
      </c>
      <c r="T3275">
        <v>118456</v>
      </c>
      <c r="U3275" t="s">
        <v>357</v>
      </c>
      <c r="V3275" s="19">
        <v>43172</v>
      </c>
      <c r="W3275" t="s">
        <v>628</v>
      </c>
      <c r="X3275" t="s">
        <v>24</v>
      </c>
      <c r="Y3275" t="s">
        <v>629</v>
      </c>
      <c r="Z3275" t="s">
        <v>14</v>
      </c>
      <c r="AA3275" s="29">
        <v>-49.5</v>
      </c>
      <c r="AB3275">
        <v>0</v>
      </c>
      <c r="AC3275">
        <f t="shared" si="624"/>
        <v>2018</v>
      </c>
      <c r="AD3275">
        <f t="shared" si="625"/>
        <v>3</v>
      </c>
      <c r="AE3275">
        <f t="shared" si="626"/>
        <v>2015</v>
      </c>
      <c r="AF3275">
        <f t="shared" si="627"/>
        <v>7</v>
      </c>
      <c r="AG3275" t="str">
        <f>VLOOKUP(F3275,vlookup!$A$2:$E$660,2,0)</f>
        <v>Retained</v>
      </c>
      <c r="AH3275" t="str">
        <f>VLOOKUP(F3275,vlookup!$A$2:$E$660,3,0)</f>
        <v>Service Contract</v>
      </c>
      <c r="AI3275" t="str">
        <f>VLOOKUP(F3275,vlookup!$A$2:$E$660,4,0)</f>
        <v>Used Car Programs</v>
      </c>
      <c r="AJ3275" t="str">
        <f>VLOOKUP(F3275,vlookup!$A$2:$E$660,5,0)</f>
        <v>High Mileage</v>
      </c>
      <c r="AL3275">
        <f t="shared" si="628"/>
        <v>50</v>
      </c>
      <c r="AM3275">
        <f t="shared" si="629"/>
        <v>966</v>
      </c>
      <c r="AN3275" t="str">
        <f t="shared" si="630"/>
        <v/>
      </c>
      <c r="AO3275" t="str">
        <f t="shared" si="631"/>
        <v/>
      </c>
      <c r="AP3275" t="str">
        <f t="shared" si="632"/>
        <v/>
      </c>
      <c r="AQ3275" t="str">
        <f t="shared" si="633"/>
        <v/>
      </c>
      <c r="AR3275">
        <f t="shared" si="634"/>
        <v>-49.5</v>
      </c>
      <c r="AS3275" t="str">
        <f t="shared" si="635"/>
        <v>102251424-10</v>
      </c>
      <c r="AT3275" t="str">
        <f>IFERROR(IF(VLOOKUP(Y3275,vlookup!$I$2:$J$9,1,0)=Y3275,VLOOKUP(Y3275,vlookup!$I$2:$J$9,2,0),PROPER(Y3275)),PROPER(Y3275))</f>
        <v>Towing &amp; Roadside</v>
      </c>
      <c r="AU3275" t="str">
        <f>IFERROR(IF(B3275=VLOOKUP(B3275,vlookup!$L$2:$L$10,1,0),"Yes","No"),"No")</f>
        <v>No</v>
      </c>
    </row>
    <row r="3276" spans="1:47" ht="14.45" customHeight="1" x14ac:dyDescent="0.25">
      <c r="A3276" t="s">
        <v>1879</v>
      </c>
      <c r="B3276" s="31" t="s">
        <v>3605</v>
      </c>
      <c r="C3276">
        <v>2</v>
      </c>
      <c r="D3276">
        <v>1</v>
      </c>
      <c r="E3276" t="s">
        <v>382</v>
      </c>
      <c r="F3276" t="s">
        <v>205</v>
      </c>
      <c r="G3276" t="s">
        <v>1148</v>
      </c>
      <c r="H3276" t="s">
        <v>1873</v>
      </c>
      <c r="I3276">
        <v>118456</v>
      </c>
      <c r="J3276" s="19">
        <v>42192</v>
      </c>
      <c r="K3276" s="19">
        <v>42243</v>
      </c>
      <c r="L3276">
        <v>201508</v>
      </c>
      <c r="M3276" s="19">
        <v>42217</v>
      </c>
      <c r="N3276">
        <v>24617</v>
      </c>
      <c r="O3276" t="s">
        <v>1070</v>
      </c>
      <c r="P3276" t="s">
        <v>1116</v>
      </c>
      <c r="Q3276" t="s">
        <v>925</v>
      </c>
      <c r="R3276" t="s">
        <v>2466</v>
      </c>
      <c r="S3276" s="19">
        <v>42359</v>
      </c>
      <c r="T3276">
        <v>118456</v>
      </c>
      <c r="U3276" t="s">
        <v>357</v>
      </c>
      <c r="V3276" s="19">
        <v>42410</v>
      </c>
      <c r="W3276" t="s">
        <v>628</v>
      </c>
      <c r="X3276" t="s">
        <v>24</v>
      </c>
      <c r="Y3276" t="s">
        <v>629</v>
      </c>
      <c r="Z3276" t="s">
        <v>14</v>
      </c>
      <c r="AA3276" s="29">
        <v>-131.81</v>
      </c>
      <c r="AB3276">
        <v>0</v>
      </c>
      <c r="AC3276">
        <f t="shared" si="624"/>
        <v>2016</v>
      </c>
      <c r="AD3276">
        <f t="shared" si="625"/>
        <v>2</v>
      </c>
      <c r="AE3276">
        <f t="shared" si="626"/>
        <v>2015</v>
      </c>
      <c r="AF3276">
        <f t="shared" si="627"/>
        <v>7</v>
      </c>
      <c r="AG3276" t="str">
        <f>VLOOKUP(F3276,vlookup!$A$2:$E$660,2,0)</f>
        <v>Retained</v>
      </c>
      <c r="AH3276" t="str">
        <f>VLOOKUP(F3276,vlookup!$A$2:$E$660,3,0)</f>
        <v>Service Contract</v>
      </c>
      <c r="AI3276" t="str">
        <f>VLOOKUP(F3276,vlookup!$A$2:$E$660,4,0)</f>
        <v>Used Car Programs</v>
      </c>
      <c r="AJ3276" t="str">
        <f>VLOOKUP(F3276,vlookup!$A$2:$E$660,5,0)</f>
        <v>High Mileage</v>
      </c>
      <c r="AL3276">
        <f t="shared" si="628"/>
        <v>50</v>
      </c>
      <c r="AM3276">
        <f t="shared" si="629"/>
        <v>213</v>
      </c>
      <c r="AN3276" t="str">
        <f t="shared" si="630"/>
        <v/>
      </c>
      <c r="AO3276" t="str">
        <f t="shared" si="631"/>
        <v/>
      </c>
      <c r="AP3276" t="str">
        <f t="shared" si="632"/>
        <v/>
      </c>
      <c r="AQ3276" t="str">
        <f t="shared" si="633"/>
        <v/>
      </c>
      <c r="AR3276">
        <f t="shared" si="634"/>
        <v>-131.81</v>
      </c>
      <c r="AS3276" t="str">
        <f t="shared" si="635"/>
        <v>102251424-2</v>
      </c>
      <c r="AT3276" t="str">
        <f>IFERROR(IF(VLOOKUP(Y3276,vlookup!$I$2:$J$9,1,0)=Y3276,VLOOKUP(Y3276,vlookup!$I$2:$J$9,2,0),PROPER(Y3276)),PROPER(Y3276))</f>
        <v>Towing &amp; Roadside</v>
      </c>
      <c r="AU3276" t="str">
        <f>IFERROR(IF(B3276=VLOOKUP(B3276,vlookup!$L$2:$L$10,1,0),"Yes","No"),"No")</f>
        <v>No</v>
      </c>
    </row>
    <row r="3277" spans="1:47" ht="14.45" customHeight="1" x14ac:dyDescent="0.25">
      <c r="A3277" t="s">
        <v>1879</v>
      </c>
      <c r="B3277" s="31" t="s">
        <v>3605</v>
      </c>
      <c r="C3277">
        <v>4</v>
      </c>
      <c r="D3277">
        <v>1</v>
      </c>
      <c r="E3277" t="s">
        <v>382</v>
      </c>
      <c r="F3277" t="s">
        <v>205</v>
      </c>
      <c r="G3277" t="s">
        <v>1148</v>
      </c>
      <c r="H3277" t="s">
        <v>1873</v>
      </c>
      <c r="I3277">
        <v>118456</v>
      </c>
      <c r="J3277" s="19">
        <v>42192</v>
      </c>
      <c r="K3277" s="19">
        <v>42243</v>
      </c>
      <c r="L3277">
        <v>201508</v>
      </c>
      <c r="M3277" s="19">
        <v>42217</v>
      </c>
      <c r="N3277">
        <v>24617</v>
      </c>
      <c r="O3277" t="s">
        <v>1070</v>
      </c>
      <c r="P3277" t="s">
        <v>1116</v>
      </c>
      <c r="Q3277" t="s">
        <v>925</v>
      </c>
      <c r="R3277" t="s">
        <v>2467</v>
      </c>
      <c r="S3277" s="19">
        <v>42424</v>
      </c>
      <c r="T3277">
        <v>118456</v>
      </c>
      <c r="U3277" t="s">
        <v>357</v>
      </c>
      <c r="V3277" s="19">
        <v>42467</v>
      </c>
      <c r="W3277" t="s">
        <v>628</v>
      </c>
      <c r="X3277" t="s">
        <v>24</v>
      </c>
      <c r="Y3277" t="s">
        <v>629</v>
      </c>
      <c r="Z3277" t="s">
        <v>14</v>
      </c>
      <c r="AA3277" s="29">
        <v>-63.02</v>
      </c>
      <c r="AB3277">
        <v>0</v>
      </c>
      <c r="AC3277">
        <f t="shared" si="624"/>
        <v>2016</v>
      </c>
      <c r="AD3277">
        <f t="shared" si="625"/>
        <v>4</v>
      </c>
      <c r="AE3277">
        <f t="shared" si="626"/>
        <v>2015</v>
      </c>
      <c r="AF3277">
        <f t="shared" si="627"/>
        <v>7</v>
      </c>
      <c r="AG3277" t="str">
        <f>VLOOKUP(F3277,vlookup!$A$2:$E$660,2,0)</f>
        <v>Retained</v>
      </c>
      <c r="AH3277" t="str">
        <f>VLOOKUP(F3277,vlookup!$A$2:$E$660,3,0)</f>
        <v>Service Contract</v>
      </c>
      <c r="AI3277" t="str">
        <f>VLOOKUP(F3277,vlookup!$A$2:$E$660,4,0)</f>
        <v>Used Car Programs</v>
      </c>
      <c r="AJ3277" t="str">
        <f>VLOOKUP(F3277,vlookup!$A$2:$E$660,5,0)</f>
        <v>High Mileage</v>
      </c>
      <c r="AL3277">
        <f t="shared" si="628"/>
        <v>50</v>
      </c>
      <c r="AM3277">
        <f t="shared" si="629"/>
        <v>270</v>
      </c>
      <c r="AN3277" t="str">
        <f t="shared" si="630"/>
        <v/>
      </c>
      <c r="AO3277" t="str">
        <f t="shared" si="631"/>
        <v/>
      </c>
      <c r="AP3277" t="str">
        <f t="shared" si="632"/>
        <v/>
      </c>
      <c r="AQ3277" t="str">
        <f t="shared" si="633"/>
        <v/>
      </c>
      <c r="AR3277">
        <f t="shared" si="634"/>
        <v>-63.02</v>
      </c>
      <c r="AS3277" t="str">
        <f t="shared" si="635"/>
        <v>102251424-4</v>
      </c>
      <c r="AT3277" t="str">
        <f>IFERROR(IF(VLOOKUP(Y3277,vlookup!$I$2:$J$9,1,0)=Y3277,VLOOKUP(Y3277,vlookup!$I$2:$J$9,2,0),PROPER(Y3277)),PROPER(Y3277))</f>
        <v>Towing &amp; Roadside</v>
      </c>
      <c r="AU3277" t="str">
        <f>IFERROR(IF(B3277=VLOOKUP(B3277,vlookup!$L$2:$L$10,1,0),"Yes","No"),"No")</f>
        <v>No</v>
      </c>
    </row>
    <row r="3278" spans="1:47" ht="14.45" customHeight="1" x14ac:dyDescent="0.25">
      <c r="A3278" t="s">
        <v>1879</v>
      </c>
      <c r="B3278" s="31" t="s">
        <v>3605</v>
      </c>
      <c r="C3278">
        <v>7</v>
      </c>
      <c r="D3278">
        <v>1</v>
      </c>
      <c r="E3278" t="s">
        <v>382</v>
      </c>
      <c r="F3278" t="s">
        <v>205</v>
      </c>
      <c r="G3278" t="s">
        <v>1148</v>
      </c>
      <c r="H3278" t="s">
        <v>1873</v>
      </c>
      <c r="I3278">
        <v>118456</v>
      </c>
      <c r="J3278" s="19">
        <v>42192</v>
      </c>
      <c r="K3278" s="19">
        <v>42243</v>
      </c>
      <c r="L3278">
        <v>201508</v>
      </c>
      <c r="M3278" s="19">
        <v>42217</v>
      </c>
      <c r="N3278">
        <v>24617</v>
      </c>
      <c r="O3278" t="s">
        <v>1070</v>
      </c>
      <c r="P3278" t="s">
        <v>1116</v>
      </c>
      <c r="Q3278" t="s">
        <v>925</v>
      </c>
      <c r="R3278" t="s">
        <v>2469</v>
      </c>
      <c r="S3278" s="19">
        <v>42710</v>
      </c>
      <c r="T3278">
        <v>118456</v>
      </c>
      <c r="U3278" t="s">
        <v>357</v>
      </c>
      <c r="V3278" s="19">
        <v>42769</v>
      </c>
      <c r="W3278" t="s">
        <v>628</v>
      </c>
      <c r="X3278" t="s">
        <v>24</v>
      </c>
      <c r="Y3278" t="s">
        <v>629</v>
      </c>
      <c r="Z3278" t="s">
        <v>14</v>
      </c>
      <c r="AA3278" s="29">
        <v>-63.22</v>
      </c>
      <c r="AB3278">
        <v>0</v>
      </c>
      <c r="AC3278">
        <f t="shared" si="624"/>
        <v>2017</v>
      </c>
      <c r="AD3278">
        <f t="shared" si="625"/>
        <v>2</v>
      </c>
      <c r="AE3278">
        <f t="shared" si="626"/>
        <v>2015</v>
      </c>
      <c r="AF3278">
        <f t="shared" si="627"/>
        <v>7</v>
      </c>
      <c r="AG3278" t="str">
        <f>VLOOKUP(F3278,vlookup!$A$2:$E$660,2,0)</f>
        <v>Retained</v>
      </c>
      <c r="AH3278" t="str">
        <f>VLOOKUP(F3278,vlookup!$A$2:$E$660,3,0)</f>
        <v>Service Contract</v>
      </c>
      <c r="AI3278" t="str">
        <f>VLOOKUP(F3278,vlookup!$A$2:$E$660,4,0)</f>
        <v>Used Car Programs</v>
      </c>
      <c r="AJ3278" t="str">
        <f>VLOOKUP(F3278,vlookup!$A$2:$E$660,5,0)</f>
        <v>High Mileage</v>
      </c>
      <c r="AL3278">
        <f t="shared" si="628"/>
        <v>50</v>
      </c>
      <c r="AM3278">
        <f t="shared" si="629"/>
        <v>566</v>
      </c>
      <c r="AN3278" t="str">
        <f t="shared" si="630"/>
        <v/>
      </c>
      <c r="AO3278" t="str">
        <f t="shared" si="631"/>
        <v/>
      </c>
      <c r="AP3278" t="str">
        <f t="shared" si="632"/>
        <v/>
      </c>
      <c r="AQ3278" t="str">
        <f t="shared" si="633"/>
        <v/>
      </c>
      <c r="AR3278">
        <f t="shared" si="634"/>
        <v>-63.22</v>
      </c>
      <c r="AS3278" t="str">
        <f t="shared" si="635"/>
        <v>102251424-7</v>
      </c>
      <c r="AT3278" t="str">
        <f>IFERROR(IF(VLOOKUP(Y3278,vlookup!$I$2:$J$9,1,0)=Y3278,VLOOKUP(Y3278,vlookup!$I$2:$J$9,2,0),PROPER(Y3278)),PROPER(Y3278))</f>
        <v>Towing &amp; Roadside</v>
      </c>
      <c r="AU3278" t="str">
        <f>IFERROR(IF(B3278=VLOOKUP(B3278,vlookup!$L$2:$L$10,1,0),"Yes","No"),"No")</f>
        <v>No</v>
      </c>
    </row>
    <row r="3279" spans="1:47" ht="14.45" customHeight="1" x14ac:dyDescent="0.25">
      <c r="A3279" t="s">
        <v>1879</v>
      </c>
      <c r="B3279" s="31" t="s">
        <v>3605</v>
      </c>
      <c r="C3279">
        <v>8</v>
      </c>
      <c r="D3279">
        <v>1</v>
      </c>
      <c r="E3279" t="s">
        <v>382</v>
      </c>
      <c r="F3279" t="s">
        <v>205</v>
      </c>
      <c r="G3279" t="s">
        <v>1148</v>
      </c>
      <c r="H3279" t="s">
        <v>1873</v>
      </c>
      <c r="I3279">
        <v>118456</v>
      </c>
      <c r="J3279" s="19">
        <v>42192</v>
      </c>
      <c r="K3279" s="19">
        <v>42243</v>
      </c>
      <c r="L3279">
        <v>201508</v>
      </c>
      <c r="M3279" s="19">
        <v>42217</v>
      </c>
      <c r="N3279">
        <v>24617</v>
      </c>
      <c r="O3279" t="s">
        <v>1070</v>
      </c>
      <c r="P3279" t="s">
        <v>1116</v>
      </c>
      <c r="Q3279" t="s">
        <v>925</v>
      </c>
      <c r="R3279" t="s">
        <v>2470</v>
      </c>
      <c r="S3279" s="19">
        <v>42852</v>
      </c>
      <c r="T3279">
        <v>118456</v>
      </c>
      <c r="U3279" t="s">
        <v>357</v>
      </c>
      <c r="V3279" s="19">
        <v>42902</v>
      </c>
      <c r="W3279" t="s">
        <v>628</v>
      </c>
      <c r="X3279" t="s">
        <v>24</v>
      </c>
      <c r="Y3279" t="s">
        <v>629</v>
      </c>
      <c r="Z3279" t="s">
        <v>14</v>
      </c>
      <c r="AA3279" s="29">
        <v>-95.83</v>
      </c>
      <c r="AB3279">
        <v>0</v>
      </c>
      <c r="AC3279">
        <f t="shared" si="624"/>
        <v>2017</v>
      </c>
      <c r="AD3279">
        <f t="shared" si="625"/>
        <v>6</v>
      </c>
      <c r="AE3279">
        <f t="shared" si="626"/>
        <v>2015</v>
      </c>
      <c r="AF3279">
        <f t="shared" si="627"/>
        <v>7</v>
      </c>
      <c r="AG3279" t="str">
        <f>VLOOKUP(F3279,vlookup!$A$2:$E$660,2,0)</f>
        <v>Retained</v>
      </c>
      <c r="AH3279" t="str">
        <f>VLOOKUP(F3279,vlookup!$A$2:$E$660,3,0)</f>
        <v>Service Contract</v>
      </c>
      <c r="AI3279" t="str">
        <f>VLOOKUP(F3279,vlookup!$A$2:$E$660,4,0)</f>
        <v>Used Car Programs</v>
      </c>
      <c r="AJ3279" t="str">
        <f>VLOOKUP(F3279,vlookup!$A$2:$E$660,5,0)</f>
        <v>High Mileage</v>
      </c>
      <c r="AL3279">
        <f t="shared" si="628"/>
        <v>50</v>
      </c>
      <c r="AM3279">
        <f t="shared" si="629"/>
        <v>699</v>
      </c>
      <c r="AN3279" t="str">
        <f t="shared" si="630"/>
        <v/>
      </c>
      <c r="AO3279" t="str">
        <f t="shared" si="631"/>
        <v/>
      </c>
      <c r="AP3279" t="str">
        <f t="shared" si="632"/>
        <v/>
      </c>
      <c r="AQ3279" t="str">
        <f t="shared" si="633"/>
        <v/>
      </c>
      <c r="AR3279">
        <f t="shared" si="634"/>
        <v>-95.83</v>
      </c>
      <c r="AS3279" t="str">
        <f t="shared" si="635"/>
        <v>102251424-8</v>
      </c>
      <c r="AT3279" t="str">
        <f>IFERROR(IF(VLOOKUP(Y3279,vlookup!$I$2:$J$9,1,0)=Y3279,VLOOKUP(Y3279,vlookup!$I$2:$J$9,2,0),PROPER(Y3279)),PROPER(Y3279))</f>
        <v>Towing &amp; Roadside</v>
      </c>
      <c r="AU3279" t="str">
        <f>IFERROR(IF(B3279=VLOOKUP(B3279,vlookup!$L$2:$L$10,1,0),"Yes","No"),"No")</f>
        <v>No</v>
      </c>
    </row>
    <row r="3280" spans="1:47" ht="14.45" customHeight="1" x14ac:dyDescent="0.25">
      <c r="A3280" t="s">
        <v>1879</v>
      </c>
      <c r="B3280" s="31" t="s">
        <v>3605</v>
      </c>
      <c r="C3280">
        <v>9</v>
      </c>
      <c r="D3280">
        <v>1</v>
      </c>
      <c r="E3280" t="s">
        <v>382</v>
      </c>
      <c r="F3280" t="s">
        <v>205</v>
      </c>
      <c r="G3280" t="s">
        <v>1148</v>
      </c>
      <c r="H3280" t="s">
        <v>1873</v>
      </c>
      <c r="I3280">
        <v>118456</v>
      </c>
      <c r="J3280" s="19">
        <v>42192</v>
      </c>
      <c r="K3280" s="19">
        <v>42243</v>
      </c>
      <c r="L3280">
        <v>201508</v>
      </c>
      <c r="M3280" s="19">
        <v>42217</v>
      </c>
      <c r="N3280">
        <v>24617</v>
      </c>
      <c r="O3280" t="s">
        <v>1070</v>
      </c>
      <c r="P3280" t="s">
        <v>1116</v>
      </c>
      <c r="Q3280" t="s">
        <v>925</v>
      </c>
      <c r="R3280" t="s">
        <v>2471</v>
      </c>
      <c r="S3280" s="19">
        <v>43063</v>
      </c>
      <c r="T3280">
        <v>118456</v>
      </c>
      <c r="U3280" t="s">
        <v>357</v>
      </c>
      <c r="V3280" s="19">
        <v>43091</v>
      </c>
      <c r="W3280" t="s">
        <v>628</v>
      </c>
      <c r="X3280" t="s">
        <v>24</v>
      </c>
      <c r="Y3280" t="s">
        <v>629</v>
      </c>
      <c r="Z3280" t="s">
        <v>14</v>
      </c>
      <c r="AA3280" s="29">
        <v>-103.88</v>
      </c>
      <c r="AB3280">
        <v>0</v>
      </c>
      <c r="AC3280">
        <f t="shared" si="624"/>
        <v>2017</v>
      </c>
      <c r="AD3280">
        <f t="shared" si="625"/>
        <v>12</v>
      </c>
      <c r="AE3280">
        <f t="shared" si="626"/>
        <v>2015</v>
      </c>
      <c r="AF3280">
        <f t="shared" si="627"/>
        <v>7</v>
      </c>
      <c r="AG3280" t="str">
        <f>VLOOKUP(F3280,vlookup!$A$2:$E$660,2,0)</f>
        <v>Retained</v>
      </c>
      <c r="AH3280" t="str">
        <f>VLOOKUP(F3280,vlookup!$A$2:$E$660,3,0)</f>
        <v>Service Contract</v>
      </c>
      <c r="AI3280" t="str">
        <f>VLOOKUP(F3280,vlookup!$A$2:$E$660,4,0)</f>
        <v>Used Car Programs</v>
      </c>
      <c r="AJ3280" t="str">
        <f>VLOOKUP(F3280,vlookup!$A$2:$E$660,5,0)</f>
        <v>High Mileage</v>
      </c>
      <c r="AL3280">
        <f t="shared" si="628"/>
        <v>50</v>
      </c>
      <c r="AM3280">
        <f t="shared" si="629"/>
        <v>885</v>
      </c>
      <c r="AN3280" t="str">
        <f t="shared" si="630"/>
        <v/>
      </c>
      <c r="AO3280" t="str">
        <f t="shared" si="631"/>
        <v/>
      </c>
      <c r="AP3280" t="str">
        <f t="shared" si="632"/>
        <v/>
      </c>
      <c r="AQ3280" t="str">
        <f t="shared" si="633"/>
        <v/>
      </c>
      <c r="AR3280">
        <f t="shared" si="634"/>
        <v>-103.88</v>
      </c>
      <c r="AS3280" t="str">
        <f t="shared" si="635"/>
        <v>102251424-9</v>
      </c>
      <c r="AT3280" t="str">
        <f>IFERROR(IF(VLOOKUP(Y3280,vlookup!$I$2:$J$9,1,0)=Y3280,VLOOKUP(Y3280,vlookup!$I$2:$J$9,2,0),PROPER(Y3280)),PROPER(Y3280))</f>
        <v>Towing &amp; Roadside</v>
      </c>
      <c r="AU3280" t="str">
        <f>IFERROR(IF(B3280=VLOOKUP(B3280,vlookup!$L$2:$L$10,1,0),"Yes","No"),"No")</f>
        <v>No</v>
      </c>
    </row>
    <row r="3281" spans="1:47" ht="14.45" customHeight="1" x14ac:dyDescent="0.25">
      <c r="A3281" t="s">
        <v>2472</v>
      </c>
      <c r="B3281" s="31" t="s">
        <v>2473</v>
      </c>
      <c r="C3281">
        <v>2</v>
      </c>
      <c r="D3281">
        <v>1</v>
      </c>
      <c r="E3281" t="s">
        <v>382</v>
      </c>
      <c r="F3281" t="s">
        <v>238</v>
      </c>
      <c r="G3281" t="s">
        <v>1148</v>
      </c>
      <c r="H3281" t="s">
        <v>1158</v>
      </c>
      <c r="I3281">
        <v>48598</v>
      </c>
      <c r="J3281" s="19">
        <v>42710</v>
      </c>
      <c r="K3281" s="19">
        <v>42759</v>
      </c>
      <c r="L3281">
        <v>201701</v>
      </c>
      <c r="M3281" s="19">
        <v>42736</v>
      </c>
      <c r="N3281">
        <v>24616</v>
      </c>
      <c r="O3281" t="s">
        <v>1076</v>
      </c>
      <c r="P3281" t="s">
        <v>1116</v>
      </c>
      <c r="Q3281" t="s">
        <v>925</v>
      </c>
      <c r="R3281" t="s">
        <v>2474</v>
      </c>
      <c r="S3281" s="19">
        <v>42786</v>
      </c>
      <c r="T3281">
        <v>48598</v>
      </c>
      <c r="U3281" t="s">
        <v>357</v>
      </c>
      <c r="V3281" s="19">
        <v>42830</v>
      </c>
      <c r="W3281" t="s">
        <v>628</v>
      </c>
      <c r="X3281" t="s">
        <v>24</v>
      </c>
      <c r="Y3281" t="s">
        <v>629</v>
      </c>
      <c r="Z3281" t="s">
        <v>14</v>
      </c>
      <c r="AA3281" s="29">
        <v>-94.22</v>
      </c>
      <c r="AB3281">
        <v>0</v>
      </c>
      <c r="AC3281">
        <f t="shared" si="624"/>
        <v>2017</v>
      </c>
      <c r="AD3281">
        <f t="shared" si="625"/>
        <v>4</v>
      </c>
      <c r="AE3281">
        <f t="shared" si="626"/>
        <v>2016</v>
      </c>
      <c r="AF3281">
        <f t="shared" si="627"/>
        <v>12</v>
      </c>
      <c r="AG3281" t="str">
        <f>VLOOKUP(F3281,vlookup!$A$2:$E$660,2,0)</f>
        <v>Retained</v>
      </c>
      <c r="AH3281" t="str">
        <f>VLOOKUP(F3281,vlookup!$A$2:$E$660,3,0)</f>
        <v>Service Contract</v>
      </c>
      <c r="AI3281" t="str">
        <f>VLOOKUP(F3281,vlookup!$A$2:$E$660,4,0)</f>
        <v>Used Car Programs</v>
      </c>
      <c r="AJ3281" t="str">
        <f>VLOOKUP(F3281,vlookup!$A$2:$E$660,5,0)</f>
        <v>High Mileage</v>
      </c>
      <c r="AL3281">
        <f t="shared" si="628"/>
        <v>48</v>
      </c>
      <c r="AM3281">
        <f t="shared" si="629"/>
        <v>119</v>
      </c>
      <c r="AN3281" t="str">
        <f t="shared" si="630"/>
        <v/>
      </c>
      <c r="AO3281" t="str">
        <f t="shared" si="631"/>
        <v/>
      </c>
      <c r="AP3281" t="str">
        <f t="shared" si="632"/>
        <v/>
      </c>
      <c r="AQ3281" t="str">
        <f t="shared" si="633"/>
        <v/>
      </c>
      <c r="AR3281">
        <f t="shared" si="634"/>
        <v>-94.22</v>
      </c>
      <c r="AS3281" t="str">
        <f t="shared" si="635"/>
        <v>AN052598L6Y-2</v>
      </c>
      <c r="AT3281" t="str">
        <f>IFERROR(IF(VLOOKUP(Y3281,vlookup!$I$2:$J$9,1,0)=Y3281,VLOOKUP(Y3281,vlookup!$I$2:$J$9,2,0),PROPER(Y3281)),PROPER(Y3281))</f>
        <v>Towing &amp; Roadside</v>
      </c>
      <c r="AU3281" t="str">
        <f>IFERROR(IF(B3281=VLOOKUP(B3281,vlookup!$L$2:$L$10,1,0),"Yes","No"),"No")</f>
        <v>No</v>
      </c>
    </row>
    <row r="3282" spans="1:47" ht="14.45" customHeight="1" x14ac:dyDescent="0.25">
      <c r="A3282" t="s">
        <v>2475</v>
      </c>
      <c r="B3282" s="31" t="s">
        <v>2476</v>
      </c>
      <c r="C3282">
        <v>2</v>
      </c>
      <c r="D3282">
        <v>1</v>
      </c>
      <c r="E3282" t="s">
        <v>382</v>
      </c>
      <c r="F3282" t="s">
        <v>205</v>
      </c>
      <c r="G3282" t="s">
        <v>1107</v>
      </c>
      <c r="H3282" t="s">
        <v>1162</v>
      </c>
      <c r="I3282">
        <v>86792</v>
      </c>
      <c r="J3282" s="19">
        <v>41662</v>
      </c>
      <c r="K3282" s="19">
        <v>41697</v>
      </c>
      <c r="L3282">
        <v>201402</v>
      </c>
      <c r="M3282" s="19">
        <v>41671</v>
      </c>
      <c r="N3282">
        <v>24616</v>
      </c>
      <c r="O3282" t="s">
        <v>1076</v>
      </c>
      <c r="P3282" t="s">
        <v>1116</v>
      </c>
      <c r="Q3282" t="s">
        <v>925</v>
      </c>
      <c r="R3282" t="s">
        <v>2477</v>
      </c>
      <c r="S3282" s="19">
        <v>42044</v>
      </c>
      <c r="T3282">
        <v>86792</v>
      </c>
      <c r="U3282" t="s">
        <v>357</v>
      </c>
      <c r="V3282" s="19">
        <v>42103</v>
      </c>
      <c r="W3282" t="s">
        <v>628</v>
      </c>
      <c r="X3282" t="s">
        <v>24</v>
      </c>
      <c r="Y3282" t="s">
        <v>629</v>
      </c>
      <c r="Z3282" t="s">
        <v>14</v>
      </c>
      <c r="AA3282" s="29">
        <v>-66.92</v>
      </c>
      <c r="AB3282">
        <v>0</v>
      </c>
      <c r="AC3282">
        <f t="shared" si="624"/>
        <v>2015</v>
      </c>
      <c r="AD3282">
        <f t="shared" si="625"/>
        <v>4</v>
      </c>
      <c r="AE3282">
        <f t="shared" si="626"/>
        <v>2014</v>
      </c>
      <c r="AF3282">
        <f t="shared" si="627"/>
        <v>1</v>
      </c>
      <c r="AG3282" t="str">
        <f>VLOOKUP(F3282,vlookup!$A$2:$E$660,2,0)</f>
        <v>Retained</v>
      </c>
      <c r="AH3282" t="str">
        <f>VLOOKUP(F3282,vlookup!$A$2:$E$660,3,0)</f>
        <v>Service Contract</v>
      </c>
      <c r="AI3282" t="str">
        <f>VLOOKUP(F3282,vlookup!$A$2:$E$660,4,0)</f>
        <v>Used Car Programs</v>
      </c>
      <c r="AJ3282" t="str">
        <f>VLOOKUP(F3282,vlookup!$A$2:$E$660,5,0)</f>
        <v>High Mileage</v>
      </c>
      <c r="AL3282">
        <f t="shared" si="628"/>
        <v>34</v>
      </c>
      <c r="AM3282">
        <f t="shared" si="629"/>
        <v>436</v>
      </c>
      <c r="AN3282" t="str">
        <f t="shared" si="630"/>
        <v/>
      </c>
      <c r="AO3282" t="str">
        <f t="shared" si="631"/>
        <v/>
      </c>
      <c r="AP3282" t="str">
        <f t="shared" si="632"/>
        <v/>
      </c>
      <c r="AQ3282" t="str">
        <f t="shared" si="633"/>
        <v/>
      </c>
      <c r="AR3282">
        <f t="shared" si="634"/>
        <v>-66.92</v>
      </c>
      <c r="AS3282" t="str">
        <f t="shared" si="635"/>
        <v>2PG58869A4-2</v>
      </c>
      <c r="AT3282" t="str">
        <f>IFERROR(IF(VLOOKUP(Y3282,vlookup!$I$2:$J$9,1,0)=Y3282,VLOOKUP(Y3282,vlookup!$I$2:$J$9,2,0),PROPER(Y3282)),PROPER(Y3282))</f>
        <v>Towing &amp; Roadside</v>
      </c>
      <c r="AU3282" t="str">
        <f>IFERROR(IF(B3282=VLOOKUP(B3282,vlookup!$L$2:$L$10,1,0),"Yes","No"),"No")</f>
        <v>No</v>
      </c>
    </row>
    <row r="3283" spans="1:47" ht="14.45" customHeight="1" x14ac:dyDescent="0.25">
      <c r="A3283" t="s">
        <v>2478</v>
      </c>
      <c r="B3283" s="31" t="s">
        <v>2479</v>
      </c>
      <c r="C3283">
        <v>2</v>
      </c>
      <c r="D3283">
        <v>1</v>
      </c>
      <c r="E3283" t="s">
        <v>571</v>
      </c>
      <c r="F3283" t="s">
        <v>60</v>
      </c>
      <c r="G3283" t="s">
        <v>1107</v>
      </c>
      <c r="H3283" t="s">
        <v>3715</v>
      </c>
      <c r="I3283">
        <v>151032</v>
      </c>
      <c r="J3283" s="19">
        <v>41325</v>
      </c>
      <c r="K3283" s="19">
        <v>41361</v>
      </c>
      <c r="L3283">
        <v>201303</v>
      </c>
      <c r="M3283" s="19">
        <v>41334</v>
      </c>
      <c r="N3283">
        <v>24616</v>
      </c>
      <c r="O3283" t="s">
        <v>1076</v>
      </c>
      <c r="P3283" t="s">
        <v>1116</v>
      </c>
      <c r="Q3283" t="s">
        <v>925</v>
      </c>
      <c r="R3283" t="s">
        <v>2480</v>
      </c>
      <c r="S3283" s="19">
        <v>41398</v>
      </c>
      <c r="T3283">
        <v>151032</v>
      </c>
      <c r="U3283" t="s">
        <v>357</v>
      </c>
      <c r="V3283" s="19">
        <v>41541</v>
      </c>
      <c r="W3283" t="s">
        <v>628</v>
      </c>
      <c r="X3283" t="s">
        <v>24</v>
      </c>
      <c r="Y3283" t="s">
        <v>629</v>
      </c>
      <c r="Z3283" t="s">
        <v>14</v>
      </c>
      <c r="AA3283" s="29">
        <v>-40.04</v>
      </c>
      <c r="AB3283">
        <v>0</v>
      </c>
      <c r="AC3283">
        <f t="shared" si="624"/>
        <v>2013</v>
      </c>
      <c r="AD3283">
        <f t="shared" si="625"/>
        <v>9</v>
      </c>
      <c r="AE3283">
        <f t="shared" si="626"/>
        <v>2013</v>
      </c>
      <c r="AF3283">
        <f t="shared" si="627"/>
        <v>2</v>
      </c>
      <c r="AG3283" t="str">
        <f>VLOOKUP(F3283,vlookup!$A$2:$E$660,2,0)</f>
        <v>Retained</v>
      </c>
      <c r="AH3283" t="str">
        <f>VLOOKUP(F3283,vlookup!$A$2:$E$660,3,0)</f>
        <v>Service Contract</v>
      </c>
      <c r="AI3283" t="str">
        <f>VLOOKUP(F3283,vlookup!$A$2:$E$660,4,0)</f>
        <v>Used Car Programs</v>
      </c>
      <c r="AJ3283" t="str">
        <f>VLOOKUP(F3283,vlookup!$A$2:$E$660,5,0)</f>
        <v>High Mileage</v>
      </c>
      <c r="AL3283">
        <f t="shared" si="628"/>
        <v>38</v>
      </c>
      <c r="AM3283">
        <f t="shared" si="629"/>
        <v>214</v>
      </c>
      <c r="AN3283" t="str">
        <f t="shared" si="630"/>
        <v/>
      </c>
      <c r="AO3283" t="str">
        <f t="shared" si="631"/>
        <v/>
      </c>
      <c r="AP3283" t="str">
        <f t="shared" si="632"/>
        <v/>
      </c>
      <c r="AQ3283" t="str">
        <f t="shared" si="633"/>
        <v/>
      </c>
      <c r="AR3283">
        <f t="shared" si="634"/>
        <v>-40.04</v>
      </c>
      <c r="AS3283" t="str">
        <f t="shared" si="635"/>
        <v>YGC93988B3Y-2</v>
      </c>
      <c r="AT3283" t="str">
        <f>IFERROR(IF(VLOOKUP(Y3283,vlookup!$I$2:$J$9,1,0)=Y3283,VLOOKUP(Y3283,vlookup!$I$2:$J$9,2,0),PROPER(Y3283)),PROPER(Y3283))</f>
        <v>Towing &amp; Roadside</v>
      </c>
      <c r="AU3283" t="str">
        <f>IFERROR(IF(B3283=VLOOKUP(B3283,vlookup!$L$2:$L$10,1,0),"Yes","No"),"No")</f>
        <v>No</v>
      </c>
    </row>
    <row r="3284" spans="1:47" ht="14.45" customHeight="1" x14ac:dyDescent="0.25">
      <c r="A3284" t="s">
        <v>2481</v>
      </c>
      <c r="B3284" s="31" t="s">
        <v>2482</v>
      </c>
      <c r="C3284">
        <v>2</v>
      </c>
      <c r="D3284">
        <v>1</v>
      </c>
      <c r="E3284" t="s">
        <v>382</v>
      </c>
      <c r="F3284" t="s">
        <v>238</v>
      </c>
      <c r="G3284" t="s">
        <v>1107</v>
      </c>
      <c r="H3284" t="s">
        <v>3801</v>
      </c>
      <c r="I3284">
        <v>149858</v>
      </c>
      <c r="J3284" s="19">
        <v>42031</v>
      </c>
      <c r="K3284" s="19">
        <v>42061</v>
      </c>
      <c r="L3284">
        <v>201502</v>
      </c>
      <c r="M3284" s="19">
        <v>42036</v>
      </c>
      <c r="N3284">
        <v>24616</v>
      </c>
      <c r="O3284" t="s">
        <v>1076</v>
      </c>
      <c r="P3284" t="s">
        <v>1116</v>
      </c>
      <c r="Q3284" t="s">
        <v>925</v>
      </c>
      <c r="R3284" t="s">
        <v>2483</v>
      </c>
      <c r="S3284" s="19">
        <v>42086</v>
      </c>
      <c r="T3284">
        <v>149858</v>
      </c>
      <c r="U3284" t="s">
        <v>357</v>
      </c>
      <c r="V3284" s="19">
        <v>42130</v>
      </c>
      <c r="W3284" t="s">
        <v>628</v>
      </c>
      <c r="X3284" t="s">
        <v>24</v>
      </c>
      <c r="Y3284" t="s">
        <v>629</v>
      </c>
      <c r="Z3284" t="s">
        <v>14</v>
      </c>
      <c r="AA3284" s="29">
        <v>-123.4</v>
      </c>
      <c r="AB3284">
        <v>0</v>
      </c>
      <c r="AC3284">
        <f t="shared" si="624"/>
        <v>2015</v>
      </c>
      <c r="AD3284">
        <f t="shared" si="625"/>
        <v>5</v>
      </c>
      <c r="AE3284">
        <f t="shared" si="626"/>
        <v>2015</v>
      </c>
      <c r="AF3284">
        <f t="shared" si="627"/>
        <v>1</v>
      </c>
      <c r="AG3284" t="str">
        <f>VLOOKUP(F3284,vlookup!$A$2:$E$660,2,0)</f>
        <v>Retained</v>
      </c>
      <c r="AH3284" t="str">
        <f>VLOOKUP(F3284,vlookup!$A$2:$E$660,3,0)</f>
        <v>Service Contract</v>
      </c>
      <c r="AI3284" t="str">
        <f>VLOOKUP(F3284,vlookup!$A$2:$E$660,4,0)</f>
        <v>Used Car Programs</v>
      </c>
      <c r="AJ3284" t="str">
        <f>VLOOKUP(F3284,vlookup!$A$2:$E$660,5,0)</f>
        <v>High Mileage</v>
      </c>
      <c r="AL3284">
        <f t="shared" si="628"/>
        <v>29</v>
      </c>
      <c r="AM3284">
        <f t="shared" si="629"/>
        <v>99</v>
      </c>
      <c r="AN3284" t="str">
        <f t="shared" si="630"/>
        <v/>
      </c>
      <c r="AO3284" t="str">
        <f t="shared" si="631"/>
        <v/>
      </c>
      <c r="AP3284" t="str">
        <f t="shared" si="632"/>
        <v/>
      </c>
      <c r="AQ3284" t="str">
        <f t="shared" si="633"/>
        <v/>
      </c>
      <c r="AR3284">
        <f t="shared" si="634"/>
        <v>-123.4</v>
      </c>
      <c r="AS3284" t="str">
        <f t="shared" si="635"/>
        <v>5B193096A5Y-2</v>
      </c>
      <c r="AT3284" t="str">
        <f>IFERROR(IF(VLOOKUP(Y3284,vlookup!$I$2:$J$9,1,0)=Y3284,VLOOKUP(Y3284,vlookup!$I$2:$J$9,2,0),PROPER(Y3284)),PROPER(Y3284))</f>
        <v>Towing &amp; Roadside</v>
      </c>
      <c r="AU3284" t="str">
        <f>IFERROR(IF(B3284=VLOOKUP(B3284,vlookup!$L$2:$L$10,1,0),"Yes","No"),"No")</f>
        <v>No</v>
      </c>
    </row>
    <row r="3285" spans="1:47" ht="14.45" customHeight="1" x14ac:dyDescent="0.25">
      <c r="A3285" t="s">
        <v>2481</v>
      </c>
      <c r="B3285" s="31" t="s">
        <v>2482</v>
      </c>
      <c r="C3285">
        <v>3</v>
      </c>
      <c r="D3285">
        <v>1</v>
      </c>
      <c r="E3285" t="s">
        <v>382</v>
      </c>
      <c r="F3285" t="s">
        <v>238</v>
      </c>
      <c r="G3285" t="s">
        <v>1107</v>
      </c>
      <c r="H3285" t="s">
        <v>3801</v>
      </c>
      <c r="I3285">
        <v>149858</v>
      </c>
      <c r="J3285" s="19">
        <v>42031</v>
      </c>
      <c r="K3285" s="19">
        <v>42061</v>
      </c>
      <c r="L3285">
        <v>201502</v>
      </c>
      <c r="M3285" s="19">
        <v>42036</v>
      </c>
      <c r="N3285">
        <v>24616</v>
      </c>
      <c r="O3285" t="s">
        <v>1076</v>
      </c>
      <c r="P3285" t="s">
        <v>1116</v>
      </c>
      <c r="Q3285" t="s">
        <v>925</v>
      </c>
      <c r="R3285" t="s">
        <v>2484</v>
      </c>
      <c r="S3285" s="19">
        <v>42089</v>
      </c>
      <c r="T3285">
        <v>149858</v>
      </c>
      <c r="U3285" t="s">
        <v>357</v>
      </c>
      <c r="V3285" s="19">
        <v>42130</v>
      </c>
      <c r="W3285" t="s">
        <v>628</v>
      </c>
      <c r="X3285" t="s">
        <v>24</v>
      </c>
      <c r="Y3285" t="s">
        <v>629</v>
      </c>
      <c r="Z3285" t="s">
        <v>14</v>
      </c>
      <c r="AA3285" s="29">
        <v>-123.4</v>
      </c>
      <c r="AB3285">
        <v>0</v>
      </c>
      <c r="AC3285">
        <f t="shared" si="624"/>
        <v>2015</v>
      </c>
      <c r="AD3285">
        <f t="shared" si="625"/>
        <v>5</v>
      </c>
      <c r="AE3285">
        <f t="shared" si="626"/>
        <v>2015</v>
      </c>
      <c r="AF3285">
        <f t="shared" si="627"/>
        <v>1</v>
      </c>
      <c r="AG3285" t="str">
        <f>VLOOKUP(F3285,vlookup!$A$2:$E$660,2,0)</f>
        <v>Retained</v>
      </c>
      <c r="AH3285" t="str">
        <f>VLOOKUP(F3285,vlookup!$A$2:$E$660,3,0)</f>
        <v>Service Contract</v>
      </c>
      <c r="AI3285" t="str">
        <f>VLOOKUP(F3285,vlookup!$A$2:$E$660,4,0)</f>
        <v>Used Car Programs</v>
      </c>
      <c r="AJ3285" t="str">
        <f>VLOOKUP(F3285,vlookup!$A$2:$E$660,5,0)</f>
        <v>High Mileage</v>
      </c>
      <c r="AL3285">
        <f t="shared" si="628"/>
        <v>29</v>
      </c>
      <c r="AM3285">
        <f t="shared" si="629"/>
        <v>99</v>
      </c>
      <c r="AN3285" t="str">
        <f t="shared" si="630"/>
        <v/>
      </c>
      <c r="AO3285" t="str">
        <f t="shared" si="631"/>
        <v/>
      </c>
      <c r="AP3285" t="str">
        <f t="shared" si="632"/>
        <v/>
      </c>
      <c r="AQ3285" t="str">
        <f t="shared" si="633"/>
        <v/>
      </c>
      <c r="AR3285">
        <f t="shared" si="634"/>
        <v>-123.4</v>
      </c>
      <c r="AS3285" t="str">
        <f t="shared" si="635"/>
        <v>5B193096A5Y-3</v>
      </c>
      <c r="AT3285" t="str">
        <f>IFERROR(IF(VLOOKUP(Y3285,vlookup!$I$2:$J$9,1,0)=Y3285,VLOOKUP(Y3285,vlookup!$I$2:$J$9,2,0),PROPER(Y3285)),PROPER(Y3285))</f>
        <v>Towing &amp; Roadside</v>
      </c>
      <c r="AU3285" t="str">
        <f>IFERROR(IF(B3285=VLOOKUP(B3285,vlookup!$L$2:$L$10,1,0),"Yes","No"),"No")</f>
        <v>No</v>
      </c>
    </row>
    <row r="3286" spans="1:47" ht="14.45" customHeight="1" x14ac:dyDescent="0.25">
      <c r="A3286" t="s">
        <v>2481</v>
      </c>
      <c r="B3286" s="31" t="s">
        <v>2482</v>
      </c>
      <c r="C3286">
        <v>4</v>
      </c>
      <c r="D3286">
        <v>1</v>
      </c>
      <c r="E3286" t="s">
        <v>382</v>
      </c>
      <c r="F3286" t="s">
        <v>238</v>
      </c>
      <c r="G3286" t="s">
        <v>1107</v>
      </c>
      <c r="H3286" t="s">
        <v>3801</v>
      </c>
      <c r="I3286">
        <v>149858</v>
      </c>
      <c r="J3286" s="19">
        <v>42031</v>
      </c>
      <c r="K3286" s="19">
        <v>42061</v>
      </c>
      <c r="L3286">
        <v>201502</v>
      </c>
      <c r="M3286" s="19">
        <v>42036</v>
      </c>
      <c r="N3286">
        <v>24616</v>
      </c>
      <c r="O3286" t="s">
        <v>1076</v>
      </c>
      <c r="P3286" t="s">
        <v>1116</v>
      </c>
      <c r="Q3286" t="s">
        <v>925</v>
      </c>
      <c r="R3286" t="s">
        <v>2485</v>
      </c>
      <c r="S3286" s="19">
        <v>42270</v>
      </c>
      <c r="T3286">
        <v>149858</v>
      </c>
      <c r="U3286" t="s">
        <v>357</v>
      </c>
      <c r="V3286" s="19">
        <v>42312</v>
      </c>
      <c r="W3286" t="s">
        <v>628</v>
      </c>
      <c r="X3286" t="s">
        <v>24</v>
      </c>
      <c r="Y3286" t="s">
        <v>629</v>
      </c>
      <c r="Z3286" t="s">
        <v>14</v>
      </c>
      <c r="AA3286" s="29">
        <v>-71.5</v>
      </c>
      <c r="AB3286">
        <v>0</v>
      </c>
      <c r="AC3286">
        <f t="shared" si="624"/>
        <v>2015</v>
      </c>
      <c r="AD3286">
        <f t="shared" si="625"/>
        <v>11</v>
      </c>
      <c r="AE3286">
        <f t="shared" si="626"/>
        <v>2015</v>
      </c>
      <c r="AF3286">
        <f t="shared" si="627"/>
        <v>1</v>
      </c>
      <c r="AG3286" t="str">
        <f>VLOOKUP(F3286,vlookup!$A$2:$E$660,2,0)</f>
        <v>Retained</v>
      </c>
      <c r="AH3286" t="str">
        <f>VLOOKUP(F3286,vlookup!$A$2:$E$660,3,0)</f>
        <v>Service Contract</v>
      </c>
      <c r="AI3286" t="str">
        <f>VLOOKUP(F3286,vlookup!$A$2:$E$660,4,0)</f>
        <v>Used Car Programs</v>
      </c>
      <c r="AJ3286" t="str">
        <f>VLOOKUP(F3286,vlookup!$A$2:$E$660,5,0)</f>
        <v>High Mileage</v>
      </c>
      <c r="AL3286">
        <f t="shared" si="628"/>
        <v>29</v>
      </c>
      <c r="AM3286">
        <f t="shared" si="629"/>
        <v>277</v>
      </c>
      <c r="AN3286" t="str">
        <f t="shared" si="630"/>
        <v/>
      </c>
      <c r="AO3286" t="str">
        <f t="shared" si="631"/>
        <v/>
      </c>
      <c r="AP3286" t="str">
        <f t="shared" si="632"/>
        <v/>
      </c>
      <c r="AQ3286" t="str">
        <f t="shared" si="633"/>
        <v/>
      </c>
      <c r="AR3286">
        <f t="shared" si="634"/>
        <v>-71.5</v>
      </c>
      <c r="AS3286" t="str">
        <f t="shared" si="635"/>
        <v>5B193096A5Y-4</v>
      </c>
      <c r="AT3286" t="str">
        <f>IFERROR(IF(VLOOKUP(Y3286,vlookup!$I$2:$J$9,1,0)=Y3286,VLOOKUP(Y3286,vlookup!$I$2:$J$9,2,0),PROPER(Y3286)),PROPER(Y3286))</f>
        <v>Towing &amp; Roadside</v>
      </c>
      <c r="AU3286" t="str">
        <f>IFERROR(IF(B3286=VLOOKUP(B3286,vlookup!$L$2:$L$10,1,0),"Yes","No"),"No")</f>
        <v>No</v>
      </c>
    </row>
    <row r="3287" spans="1:47" ht="14.45" customHeight="1" x14ac:dyDescent="0.25">
      <c r="A3287" t="s">
        <v>1910</v>
      </c>
      <c r="B3287" s="31" t="s">
        <v>1911</v>
      </c>
      <c r="C3287">
        <v>2</v>
      </c>
      <c r="D3287">
        <v>1</v>
      </c>
      <c r="E3287" t="s">
        <v>571</v>
      </c>
      <c r="F3287" t="s">
        <v>205</v>
      </c>
      <c r="G3287" t="s">
        <v>1107</v>
      </c>
      <c r="H3287" t="s">
        <v>3715</v>
      </c>
      <c r="I3287">
        <v>96323</v>
      </c>
      <c r="J3287" s="19">
        <v>41951</v>
      </c>
      <c r="K3287" s="19">
        <v>41972</v>
      </c>
      <c r="L3287">
        <v>201411</v>
      </c>
      <c r="M3287" s="19">
        <v>41944</v>
      </c>
      <c r="N3287">
        <v>24617</v>
      </c>
      <c r="O3287" t="s">
        <v>1070</v>
      </c>
      <c r="P3287" t="s">
        <v>1116</v>
      </c>
      <c r="Q3287" t="s">
        <v>925</v>
      </c>
      <c r="R3287" t="s">
        <v>2486</v>
      </c>
      <c r="S3287" s="19">
        <v>42060</v>
      </c>
      <c r="T3287">
        <v>96323</v>
      </c>
      <c r="U3287" t="s">
        <v>357</v>
      </c>
      <c r="V3287" s="19">
        <v>42103</v>
      </c>
      <c r="W3287" t="s">
        <v>628</v>
      </c>
      <c r="X3287" t="s">
        <v>24</v>
      </c>
      <c r="Y3287" t="s">
        <v>629</v>
      </c>
      <c r="Z3287" t="s">
        <v>14</v>
      </c>
      <c r="AA3287" s="29">
        <v>-73.5</v>
      </c>
      <c r="AB3287">
        <v>0</v>
      </c>
      <c r="AC3287">
        <f t="shared" si="624"/>
        <v>2015</v>
      </c>
      <c r="AD3287">
        <f t="shared" si="625"/>
        <v>4</v>
      </c>
      <c r="AE3287">
        <f t="shared" si="626"/>
        <v>2014</v>
      </c>
      <c r="AF3287">
        <f t="shared" si="627"/>
        <v>11</v>
      </c>
      <c r="AG3287" t="str">
        <f>VLOOKUP(F3287,vlookup!$A$2:$E$660,2,0)</f>
        <v>Retained</v>
      </c>
      <c r="AH3287" t="str">
        <f>VLOOKUP(F3287,vlookup!$A$2:$E$660,3,0)</f>
        <v>Service Contract</v>
      </c>
      <c r="AI3287" t="str">
        <f>VLOOKUP(F3287,vlookup!$A$2:$E$660,4,0)</f>
        <v>Used Car Programs</v>
      </c>
      <c r="AJ3287" t="str">
        <f>VLOOKUP(F3287,vlookup!$A$2:$E$660,5,0)</f>
        <v>High Mileage</v>
      </c>
      <c r="AL3287">
        <f t="shared" si="628"/>
        <v>21</v>
      </c>
      <c r="AM3287">
        <f t="shared" si="629"/>
        <v>151</v>
      </c>
      <c r="AN3287" t="str">
        <f t="shared" si="630"/>
        <v/>
      </c>
      <c r="AO3287" t="str">
        <f t="shared" si="631"/>
        <v/>
      </c>
      <c r="AP3287" t="str">
        <f t="shared" si="632"/>
        <v/>
      </c>
      <c r="AQ3287" t="str">
        <f t="shared" si="633"/>
        <v/>
      </c>
      <c r="AR3287">
        <f t="shared" si="634"/>
        <v>-73.5</v>
      </c>
      <c r="AS3287" t="str">
        <f t="shared" si="635"/>
        <v>4B057353K4-2</v>
      </c>
      <c r="AT3287" t="str">
        <f>IFERROR(IF(VLOOKUP(Y3287,vlookup!$I$2:$J$9,1,0)=Y3287,VLOOKUP(Y3287,vlookup!$I$2:$J$9,2,0),PROPER(Y3287)),PROPER(Y3287))</f>
        <v>Towing &amp; Roadside</v>
      </c>
      <c r="AU3287" t="str">
        <f>IFERROR(IF(B3287=VLOOKUP(B3287,vlookup!$L$2:$L$10,1,0),"Yes","No"),"No")</f>
        <v>No</v>
      </c>
    </row>
    <row r="3288" spans="1:47" ht="14.45" customHeight="1" x14ac:dyDescent="0.25">
      <c r="A3288" t="s">
        <v>2487</v>
      </c>
      <c r="B3288" s="31" t="s">
        <v>2488</v>
      </c>
      <c r="C3288">
        <v>2</v>
      </c>
      <c r="D3288">
        <v>1</v>
      </c>
      <c r="E3288" t="s">
        <v>382</v>
      </c>
      <c r="F3288" t="s">
        <v>238</v>
      </c>
      <c r="G3288" t="s">
        <v>1107</v>
      </c>
      <c r="H3288" t="s">
        <v>3715</v>
      </c>
      <c r="I3288">
        <v>90583</v>
      </c>
      <c r="J3288" s="19">
        <v>42388</v>
      </c>
      <c r="K3288" s="19">
        <v>42424</v>
      </c>
      <c r="L3288">
        <v>201602</v>
      </c>
      <c r="M3288" s="19">
        <v>42401</v>
      </c>
      <c r="N3288">
        <v>24616</v>
      </c>
      <c r="O3288" t="s">
        <v>1076</v>
      </c>
      <c r="P3288" t="s">
        <v>1116</v>
      </c>
      <c r="Q3288" t="s">
        <v>925</v>
      </c>
      <c r="R3288" t="s">
        <v>2489</v>
      </c>
      <c r="S3288" s="19">
        <v>42451</v>
      </c>
      <c r="T3288">
        <v>90583</v>
      </c>
      <c r="U3288" t="s">
        <v>357</v>
      </c>
      <c r="V3288" s="19">
        <v>42499</v>
      </c>
      <c r="W3288" t="s">
        <v>628</v>
      </c>
      <c r="X3288" t="s">
        <v>24</v>
      </c>
      <c r="Y3288" t="s">
        <v>629</v>
      </c>
      <c r="Z3288" t="s">
        <v>14</v>
      </c>
      <c r="AA3288" s="29">
        <v>-47.25</v>
      </c>
      <c r="AB3288">
        <v>0</v>
      </c>
      <c r="AC3288">
        <f t="shared" si="624"/>
        <v>2016</v>
      </c>
      <c r="AD3288">
        <f t="shared" si="625"/>
        <v>5</v>
      </c>
      <c r="AE3288">
        <f t="shared" si="626"/>
        <v>2016</v>
      </c>
      <c r="AF3288">
        <f t="shared" si="627"/>
        <v>1</v>
      </c>
      <c r="AG3288" t="str">
        <f>VLOOKUP(F3288,vlookup!$A$2:$E$660,2,0)</f>
        <v>Retained</v>
      </c>
      <c r="AH3288" t="str">
        <f>VLOOKUP(F3288,vlookup!$A$2:$E$660,3,0)</f>
        <v>Service Contract</v>
      </c>
      <c r="AI3288" t="str">
        <f>VLOOKUP(F3288,vlookup!$A$2:$E$660,4,0)</f>
        <v>Used Car Programs</v>
      </c>
      <c r="AJ3288" t="str">
        <f>VLOOKUP(F3288,vlookup!$A$2:$E$660,5,0)</f>
        <v>High Mileage</v>
      </c>
      <c r="AL3288">
        <f t="shared" si="628"/>
        <v>35</v>
      </c>
      <c r="AM3288">
        <f t="shared" si="629"/>
        <v>110</v>
      </c>
      <c r="AN3288" t="str">
        <f t="shared" si="630"/>
        <v/>
      </c>
      <c r="AO3288" t="str">
        <f t="shared" si="631"/>
        <v/>
      </c>
      <c r="AP3288" t="str">
        <f t="shared" si="632"/>
        <v/>
      </c>
      <c r="AQ3288" t="str">
        <f t="shared" si="633"/>
        <v/>
      </c>
      <c r="AR3288">
        <f t="shared" si="634"/>
        <v>-47.25</v>
      </c>
      <c r="AS3288" t="str">
        <f t="shared" si="635"/>
        <v>7CM46031A6Y-2</v>
      </c>
      <c r="AT3288" t="str">
        <f>IFERROR(IF(VLOOKUP(Y3288,vlookup!$I$2:$J$9,1,0)=Y3288,VLOOKUP(Y3288,vlookup!$I$2:$J$9,2,0),PROPER(Y3288)),PROPER(Y3288))</f>
        <v>Towing &amp; Roadside</v>
      </c>
      <c r="AU3288" t="str">
        <f>IFERROR(IF(B3288=VLOOKUP(B3288,vlookup!$L$2:$L$10,1,0),"Yes","No"),"No")</f>
        <v>No</v>
      </c>
    </row>
    <row r="3289" spans="1:47" ht="14.45" customHeight="1" x14ac:dyDescent="0.25">
      <c r="A3289" t="s">
        <v>2490</v>
      </c>
      <c r="B3289" s="31" t="s">
        <v>2491</v>
      </c>
      <c r="C3289">
        <v>4</v>
      </c>
      <c r="D3289">
        <v>1</v>
      </c>
      <c r="E3289" t="s">
        <v>382</v>
      </c>
      <c r="F3289" t="s">
        <v>205</v>
      </c>
      <c r="G3289" t="s">
        <v>1107</v>
      </c>
      <c r="H3289" t="s">
        <v>1162</v>
      </c>
      <c r="I3289">
        <v>48368</v>
      </c>
      <c r="J3289" s="19">
        <v>42058</v>
      </c>
      <c r="K3289" s="19">
        <v>42094</v>
      </c>
      <c r="L3289">
        <v>201503</v>
      </c>
      <c r="M3289" s="19">
        <v>42064</v>
      </c>
      <c r="N3289">
        <v>24616</v>
      </c>
      <c r="O3289" t="s">
        <v>1076</v>
      </c>
      <c r="P3289" t="s">
        <v>1116</v>
      </c>
      <c r="Q3289" t="s">
        <v>925</v>
      </c>
      <c r="R3289" t="s">
        <v>2492</v>
      </c>
      <c r="S3289" s="19">
        <v>42699</v>
      </c>
      <c r="T3289">
        <v>48368</v>
      </c>
      <c r="U3289" t="s">
        <v>357</v>
      </c>
      <c r="V3289" s="19">
        <v>42740</v>
      </c>
      <c r="W3289" t="s">
        <v>628</v>
      </c>
      <c r="X3289" t="s">
        <v>24</v>
      </c>
      <c r="Y3289" t="s">
        <v>629</v>
      </c>
      <c r="Z3289" t="s">
        <v>14</v>
      </c>
      <c r="AA3289" s="29">
        <v>-66.5</v>
      </c>
      <c r="AB3289">
        <v>0</v>
      </c>
      <c r="AC3289">
        <f t="shared" si="624"/>
        <v>2017</v>
      </c>
      <c r="AD3289">
        <f t="shared" si="625"/>
        <v>1</v>
      </c>
      <c r="AE3289">
        <f t="shared" si="626"/>
        <v>2015</v>
      </c>
      <c r="AF3289">
        <f t="shared" si="627"/>
        <v>2</v>
      </c>
      <c r="AG3289" t="str">
        <f>VLOOKUP(F3289,vlookup!$A$2:$E$660,2,0)</f>
        <v>Retained</v>
      </c>
      <c r="AH3289" t="str">
        <f>VLOOKUP(F3289,vlookup!$A$2:$E$660,3,0)</f>
        <v>Service Contract</v>
      </c>
      <c r="AI3289" t="str">
        <f>VLOOKUP(F3289,vlookup!$A$2:$E$660,4,0)</f>
        <v>Used Car Programs</v>
      </c>
      <c r="AJ3289" t="str">
        <f>VLOOKUP(F3289,vlookup!$A$2:$E$660,5,0)</f>
        <v>High Mileage</v>
      </c>
      <c r="AL3289">
        <f t="shared" si="628"/>
        <v>38</v>
      </c>
      <c r="AM3289">
        <f t="shared" si="629"/>
        <v>672</v>
      </c>
      <c r="AN3289" t="str">
        <f t="shared" si="630"/>
        <v/>
      </c>
      <c r="AO3289" t="str">
        <f t="shared" si="631"/>
        <v/>
      </c>
      <c r="AP3289" t="str">
        <f t="shared" si="632"/>
        <v/>
      </c>
      <c r="AQ3289" t="str">
        <f t="shared" si="633"/>
        <v/>
      </c>
      <c r="AR3289">
        <f t="shared" si="634"/>
        <v>-66.5</v>
      </c>
      <c r="AS3289" t="str">
        <f t="shared" si="635"/>
        <v>9A512965B5-4</v>
      </c>
      <c r="AT3289" t="str">
        <f>IFERROR(IF(VLOOKUP(Y3289,vlookup!$I$2:$J$9,1,0)=Y3289,VLOOKUP(Y3289,vlookup!$I$2:$J$9,2,0),PROPER(Y3289)),PROPER(Y3289))</f>
        <v>Towing &amp; Roadside</v>
      </c>
      <c r="AU3289" t="str">
        <f>IFERROR(IF(B3289=VLOOKUP(B3289,vlookup!$L$2:$L$10,1,0),"Yes","No"),"No")</f>
        <v>No</v>
      </c>
    </row>
    <row r="3290" spans="1:47" ht="14.45" customHeight="1" x14ac:dyDescent="0.25">
      <c r="A3290" t="s">
        <v>2490</v>
      </c>
      <c r="B3290" s="31" t="s">
        <v>2491</v>
      </c>
      <c r="C3290">
        <v>6</v>
      </c>
      <c r="D3290">
        <v>1</v>
      </c>
      <c r="E3290" t="s">
        <v>382</v>
      </c>
      <c r="F3290" t="s">
        <v>205</v>
      </c>
      <c r="G3290" t="s">
        <v>1107</v>
      </c>
      <c r="H3290" t="s">
        <v>1162</v>
      </c>
      <c r="I3290">
        <v>48368</v>
      </c>
      <c r="J3290" s="19">
        <v>42058</v>
      </c>
      <c r="K3290" s="19">
        <v>42094</v>
      </c>
      <c r="L3290">
        <v>201503</v>
      </c>
      <c r="M3290" s="19">
        <v>42064</v>
      </c>
      <c r="N3290">
        <v>24616</v>
      </c>
      <c r="O3290" t="s">
        <v>1076</v>
      </c>
      <c r="P3290" t="s">
        <v>1116</v>
      </c>
      <c r="Q3290" t="s">
        <v>925</v>
      </c>
      <c r="R3290" t="s">
        <v>2493</v>
      </c>
      <c r="S3290" s="19">
        <v>42811</v>
      </c>
      <c r="T3290">
        <v>48368</v>
      </c>
      <c r="U3290" t="s">
        <v>357</v>
      </c>
      <c r="V3290" s="19">
        <v>42877</v>
      </c>
      <c r="W3290" t="s">
        <v>628</v>
      </c>
      <c r="X3290" t="s">
        <v>24</v>
      </c>
      <c r="Y3290" t="s">
        <v>629</v>
      </c>
      <c r="Z3290" t="s">
        <v>14</v>
      </c>
      <c r="AA3290" s="29">
        <v>-105.22</v>
      </c>
      <c r="AB3290">
        <v>0</v>
      </c>
      <c r="AC3290">
        <f t="shared" si="624"/>
        <v>2017</v>
      </c>
      <c r="AD3290">
        <f t="shared" si="625"/>
        <v>5</v>
      </c>
      <c r="AE3290">
        <f t="shared" si="626"/>
        <v>2015</v>
      </c>
      <c r="AF3290">
        <f t="shared" si="627"/>
        <v>2</v>
      </c>
      <c r="AG3290" t="str">
        <f>VLOOKUP(F3290,vlookup!$A$2:$E$660,2,0)</f>
        <v>Retained</v>
      </c>
      <c r="AH3290" t="str">
        <f>VLOOKUP(F3290,vlookup!$A$2:$E$660,3,0)</f>
        <v>Service Contract</v>
      </c>
      <c r="AI3290" t="str">
        <f>VLOOKUP(F3290,vlookup!$A$2:$E$660,4,0)</f>
        <v>Used Car Programs</v>
      </c>
      <c r="AJ3290" t="str">
        <f>VLOOKUP(F3290,vlookup!$A$2:$E$660,5,0)</f>
        <v>High Mileage</v>
      </c>
      <c r="AL3290">
        <f t="shared" si="628"/>
        <v>38</v>
      </c>
      <c r="AM3290">
        <f t="shared" si="629"/>
        <v>809</v>
      </c>
      <c r="AN3290" t="str">
        <f t="shared" si="630"/>
        <v/>
      </c>
      <c r="AO3290" t="str">
        <f t="shared" si="631"/>
        <v/>
      </c>
      <c r="AP3290" t="str">
        <f t="shared" si="632"/>
        <v/>
      </c>
      <c r="AQ3290" t="str">
        <f t="shared" si="633"/>
        <v/>
      </c>
      <c r="AR3290">
        <f t="shared" si="634"/>
        <v>-105.22</v>
      </c>
      <c r="AS3290" t="str">
        <f t="shared" si="635"/>
        <v>9A512965B5-6</v>
      </c>
      <c r="AT3290" t="str">
        <f>IFERROR(IF(VLOOKUP(Y3290,vlookup!$I$2:$J$9,1,0)=Y3290,VLOOKUP(Y3290,vlookup!$I$2:$J$9,2,0),PROPER(Y3290)),PROPER(Y3290))</f>
        <v>Towing &amp; Roadside</v>
      </c>
      <c r="AU3290" t="str">
        <f>IFERROR(IF(B3290=VLOOKUP(B3290,vlookup!$L$2:$L$10,1,0),"Yes","No"),"No")</f>
        <v>No</v>
      </c>
    </row>
    <row r="3291" spans="1:47" ht="14.45" customHeight="1" x14ac:dyDescent="0.25">
      <c r="A3291" t="s">
        <v>2494</v>
      </c>
      <c r="B3291" s="31" t="s">
        <v>2495</v>
      </c>
      <c r="C3291">
        <v>2</v>
      </c>
      <c r="D3291">
        <v>1</v>
      </c>
      <c r="E3291" t="s">
        <v>382</v>
      </c>
      <c r="F3291" t="s">
        <v>238</v>
      </c>
      <c r="G3291" t="s">
        <v>1107</v>
      </c>
      <c r="H3291" t="s">
        <v>1162</v>
      </c>
      <c r="I3291">
        <v>150497</v>
      </c>
      <c r="J3291" s="19">
        <v>42724</v>
      </c>
      <c r="K3291" s="19">
        <v>42779</v>
      </c>
      <c r="L3291">
        <v>201702</v>
      </c>
      <c r="M3291" s="19">
        <v>42767</v>
      </c>
      <c r="N3291">
        <v>24616</v>
      </c>
      <c r="O3291" t="s">
        <v>1076</v>
      </c>
      <c r="P3291" t="s">
        <v>1116</v>
      </c>
      <c r="Q3291" t="s">
        <v>925</v>
      </c>
      <c r="R3291" t="s">
        <v>2496</v>
      </c>
      <c r="S3291" s="19">
        <v>42749</v>
      </c>
      <c r="T3291">
        <v>150497</v>
      </c>
      <c r="U3291" t="s">
        <v>357</v>
      </c>
      <c r="V3291" s="19">
        <v>42807</v>
      </c>
      <c r="W3291" t="s">
        <v>628</v>
      </c>
      <c r="X3291" t="s">
        <v>24</v>
      </c>
      <c r="Y3291" t="s">
        <v>629</v>
      </c>
      <c r="Z3291" t="s">
        <v>14</v>
      </c>
      <c r="AA3291" s="29">
        <v>-60.03</v>
      </c>
      <c r="AB3291">
        <v>0</v>
      </c>
      <c r="AC3291">
        <f t="shared" si="624"/>
        <v>2017</v>
      </c>
      <c r="AD3291">
        <f t="shared" si="625"/>
        <v>3</v>
      </c>
      <c r="AE3291">
        <f t="shared" si="626"/>
        <v>2016</v>
      </c>
      <c r="AF3291">
        <f t="shared" si="627"/>
        <v>12</v>
      </c>
      <c r="AG3291" t="str">
        <f>VLOOKUP(F3291,vlookup!$A$2:$E$660,2,0)</f>
        <v>Retained</v>
      </c>
      <c r="AH3291" t="str">
        <f>VLOOKUP(F3291,vlookup!$A$2:$E$660,3,0)</f>
        <v>Service Contract</v>
      </c>
      <c r="AI3291" t="str">
        <f>VLOOKUP(F3291,vlookup!$A$2:$E$660,4,0)</f>
        <v>Used Car Programs</v>
      </c>
      <c r="AJ3291" t="str">
        <f>VLOOKUP(F3291,vlookup!$A$2:$E$660,5,0)</f>
        <v>High Mileage</v>
      </c>
      <c r="AL3291">
        <f t="shared" si="628"/>
        <v>53</v>
      </c>
      <c r="AM3291">
        <f t="shared" si="629"/>
        <v>83</v>
      </c>
      <c r="AN3291" t="str">
        <f t="shared" si="630"/>
        <v/>
      </c>
      <c r="AO3291" t="str">
        <f t="shared" si="631"/>
        <v/>
      </c>
      <c r="AP3291" t="str">
        <f t="shared" si="632"/>
        <v/>
      </c>
      <c r="AQ3291">
        <f t="shared" si="633"/>
        <v>-60.03</v>
      </c>
      <c r="AR3291" t="str">
        <f t="shared" si="634"/>
        <v/>
      </c>
      <c r="AS3291" t="str">
        <f t="shared" si="635"/>
        <v>7VF50684L6Y-2</v>
      </c>
      <c r="AT3291" t="str">
        <f>IFERROR(IF(VLOOKUP(Y3291,vlookup!$I$2:$J$9,1,0)=Y3291,VLOOKUP(Y3291,vlookup!$I$2:$J$9,2,0),PROPER(Y3291)),PROPER(Y3291))</f>
        <v>Towing &amp; Roadside</v>
      </c>
      <c r="AU3291" t="str">
        <f>IFERROR(IF(B3291=VLOOKUP(B3291,vlookup!$L$2:$L$10,1,0),"Yes","No"),"No")</f>
        <v>No</v>
      </c>
    </row>
    <row r="3292" spans="1:47" ht="14.45" customHeight="1" x14ac:dyDescent="0.25">
      <c r="A3292" t="s">
        <v>2494</v>
      </c>
      <c r="B3292" s="31" t="s">
        <v>2495</v>
      </c>
      <c r="C3292">
        <v>4</v>
      </c>
      <c r="D3292">
        <v>1</v>
      </c>
      <c r="E3292" t="s">
        <v>382</v>
      </c>
      <c r="F3292" t="s">
        <v>238</v>
      </c>
      <c r="G3292" t="s">
        <v>1107</v>
      </c>
      <c r="H3292" t="s">
        <v>1162</v>
      </c>
      <c r="I3292">
        <v>150497</v>
      </c>
      <c r="J3292" s="19">
        <v>42724</v>
      </c>
      <c r="K3292" s="19">
        <v>42779</v>
      </c>
      <c r="L3292">
        <v>201702</v>
      </c>
      <c r="M3292" s="19">
        <v>42767</v>
      </c>
      <c r="N3292">
        <v>24616</v>
      </c>
      <c r="O3292" t="s">
        <v>1076</v>
      </c>
      <c r="P3292" t="s">
        <v>1116</v>
      </c>
      <c r="Q3292" t="s">
        <v>925</v>
      </c>
      <c r="R3292" t="s">
        <v>2497</v>
      </c>
      <c r="S3292" s="19">
        <v>42963</v>
      </c>
      <c r="T3292">
        <v>150497</v>
      </c>
      <c r="U3292" t="s">
        <v>357</v>
      </c>
      <c r="V3292" s="19">
        <v>43013</v>
      </c>
      <c r="W3292" t="s">
        <v>628</v>
      </c>
      <c r="X3292" t="s">
        <v>24</v>
      </c>
      <c r="Y3292" t="s">
        <v>629</v>
      </c>
      <c r="Z3292" t="s">
        <v>14</v>
      </c>
      <c r="AA3292" s="29">
        <v>-100.27</v>
      </c>
      <c r="AB3292">
        <v>0</v>
      </c>
      <c r="AC3292">
        <f t="shared" si="624"/>
        <v>2017</v>
      </c>
      <c r="AD3292">
        <f t="shared" si="625"/>
        <v>10</v>
      </c>
      <c r="AE3292">
        <f t="shared" si="626"/>
        <v>2016</v>
      </c>
      <c r="AF3292">
        <f t="shared" si="627"/>
        <v>12</v>
      </c>
      <c r="AG3292" t="str">
        <f>VLOOKUP(F3292,vlookup!$A$2:$E$660,2,0)</f>
        <v>Retained</v>
      </c>
      <c r="AH3292" t="str">
        <f>VLOOKUP(F3292,vlookup!$A$2:$E$660,3,0)</f>
        <v>Service Contract</v>
      </c>
      <c r="AI3292" t="str">
        <f>VLOOKUP(F3292,vlookup!$A$2:$E$660,4,0)</f>
        <v>Used Car Programs</v>
      </c>
      <c r="AJ3292" t="str">
        <f>VLOOKUP(F3292,vlookup!$A$2:$E$660,5,0)</f>
        <v>High Mileage</v>
      </c>
      <c r="AL3292">
        <f t="shared" si="628"/>
        <v>53</v>
      </c>
      <c r="AM3292">
        <f t="shared" si="629"/>
        <v>285</v>
      </c>
      <c r="AN3292" t="str">
        <f t="shared" si="630"/>
        <v/>
      </c>
      <c r="AO3292" t="str">
        <f t="shared" si="631"/>
        <v/>
      </c>
      <c r="AP3292" t="str">
        <f t="shared" si="632"/>
        <v/>
      </c>
      <c r="AQ3292" t="str">
        <f t="shared" si="633"/>
        <v/>
      </c>
      <c r="AR3292">
        <f t="shared" si="634"/>
        <v>-100.27</v>
      </c>
      <c r="AS3292" t="str">
        <f t="shared" si="635"/>
        <v>7VF50684L6Y-4</v>
      </c>
      <c r="AT3292" t="str">
        <f>IFERROR(IF(VLOOKUP(Y3292,vlookup!$I$2:$J$9,1,0)=Y3292,VLOOKUP(Y3292,vlookup!$I$2:$J$9,2,0),PROPER(Y3292)),PROPER(Y3292))</f>
        <v>Towing &amp; Roadside</v>
      </c>
      <c r="AU3292" t="str">
        <f>IFERROR(IF(B3292=VLOOKUP(B3292,vlookup!$L$2:$L$10,1,0),"Yes","No"),"No")</f>
        <v>No</v>
      </c>
    </row>
    <row r="3293" spans="1:47" ht="14.45" customHeight="1" x14ac:dyDescent="0.25">
      <c r="A3293" t="s">
        <v>2494</v>
      </c>
      <c r="B3293" s="31" t="s">
        <v>2495</v>
      </c>
      <c r="C3293">
        <v>5</v>
      </c>
      <c r="D3293">
        <v>1</v>
      </c>
      <c r="E3293" t="s">
        <v>382</v>
      </c>
      <c r="F3293" t="s">
        <v>238</v>
      </c>
      <c r="G3293" t="s">
        <v>1107</v>
      </c>
      <c r="H3293" t="s">
        <v>1162</v>
      </c>
      <c r="I3293">
        <v>150497</v>
      </c>
      <c r="J3293" s="19">
        <v>42724</v>
      </c>
      <c r="K3293" s="19">
        <v>42779</v>
      </c>
      <c r="L3293">
        <v>201702</v>
      </c>
      <c r="M3293" s="19">
        <v>42767</v>
      </c>
      <c r="N3293">
        <v>24616</v>
      </c>
      <c r="O3293" t="s">
        <v>1076</v>
      </c>
      <c r="P3293" t="s">
        <v>1116</v>
      </c>
      <c r="Q3293" t="s">
        <v>925</v>
      </c>
      <c r="R3293" t="s">
        <v>2498</v>
      </c>
      <c r="S3293" s="19">
        <v>42965</v>
      </c>
      <c r="T3293">
        <v>150497</v>
      </c>
      <c r="U3293" t="s">
        <v>357</v>
      </c>
      <c r="V3293" s="19">
        <v>43013</v>
      </c>
      <c r="W3293" t="s">
        <v>628</v>
      </c>
      <c r="X3293" t="s">
        <v>24</v>
      </c>
      <c r="Y3293" t="s">
        <v>629</v>
      </c>
      <c r="Z3293" t="s">
        <v>14</v>
      </c>
      <c r="AA3293" s="29">
        <v>-54.94</v>
      </c>
      <c r="AB3293">
        <v>0</v>
      </c>
      <c r="AC3293">
        <f t="shared" si="624"/>
        <v>2017</v>
      </c>
      <c r="AD3293">
        <f t="shared" si="625"/>
        <v>10</v>
      </c>
      <c r="AE3293">
        <f t="shared" si="626"/>
        <v>2016</v>
      </c>
      <c r="AF3293">
        <f t="shared" si="627"/>
        <v>12</v>
      </c>
      <c r="AG3293" t="str">
        <f>VLOOKUP(F3293,vlookup!$A$2:$E$660,2,0)</f>
        <v>Retained</v>
      </c>
      <c r="AH3293" t="str">
        <f>VLOOKUP(F3293,vlookup!$A$2:$E$660,3,0)</f>
        <v>Service Contract</v>
      </c>
      <c r="AI3293" t="str">
        <f>VLOOKUP(F3293,vlookup!$A$2:$E$660,4,0)</f>
        <v>Used Car Programs</v>
      </c>
      <c r="AJ3293" t="str">
        <f>VLOOKUP(F3293,vlookup!$A$2:$E$660,5,0)</f>
        <v>High Mileage</v>
      </c>
      <c r="AL3293">
        <f t="shared" si="628"/>
        <v>53</v>
      </c>
      <c r="AM3293">
        <f t="shared" si="629"/>
        <v>285</v>
      </c>
      <c r="AN3293" t="str">
        <f t="shared" si="630"/>
        <v/>
      </c>
      <c r="AO3293" t="str">
        <f t="shared" si="631"/>
        <v/>
      </c>
      <c r="AP3293" t="str">
        <f t="shared" si="632"/>
        <v/>
      </c>
      <c r="AQ3293" t="str">
        <f t="shared" si="633"/>
        <v/>
      </c>
      <c r="AR3293">
        <f t="shared" si="634"/>
        <v>-54.94</v>
      </c>
      <c r="AS3293" t="str">
        <f t="shared" si="635"/>
        <v>7VF50684L6Y-5</v>
      </c>
      <c r="AT3293" t="str">
        <f>IFERROR(IF(VLOOKUP(Y3293,vlookup!$I$2:$J$9,1,0)=Y3293,VLOOKUP(Y3293,vlookup!$I$2:$J$9,2,0),PROPER(Y3293)),PROPER(Y3293))</f>
        <v>Towing &amp; Roadside</v>
      </c>
      <c r="AU3293" t="str">
        <f>IFERROR(IF(B3293=VLOOKUP(B3293,vlookup!$L$2:$L$10,1,0),"Yes","No"),"No")</f>
        <v>No</v>
      </c>
    </row>
    <row r="3294" spans="1:47" ht="14.45" customHeight="1" x14ac:dyDescent="0.25">
      <c r="A3294" t="s">
        <v>1160</v>
      </c>
      <c r="B3294" s="31" t="s">
        <v>1161</v>
      </c>
      <c r="C3294">
        <v>5</v>
      </c>
      <c r="D3294">
        <v>1</v>
      </c>
      <c r="E3294" t="s">
        <v>382</v>
      </c>
      <c r="F3294" t="s">
        <v>205</v>
      </c>
      <c r="G3294" t="s">
        <v>1107</v>
      </c>
      <c r="H3294" t="s">
        <v>1162</v>
      </c>
      <c r="I3294">
        <v>99548</v>
      </c>
      <c r="J3294" s="19">
        <v>41928</v>
      </c>
      <c r="K3294" s="19">
        <v>41941</v>
      </c>
      <c r="L3294">
        <v>201410</v>
      </c>
      <c r="M3294" s="19">
        <v>41913</v>
      </c>
      <c r="N3294">
        <v>24616</v>
      </c>
      <c r="O3294" t="s">
        <v>1076</v>
      </c>
      <c r="P3294" t="s">
        <v>1116</v>
      </c>
      <c r="Q3294" t="s">
        <v>925</v>
      </c>
      <c r="R3294" t="s">
        <v>2499</v>
      </c>
      <c r="S3294" s="19">
        <v>42558</v>
      </c>
      <c r="T3294">
        <v>99548</v>
      </c>
      <c r="U3294" t="s">
        <v>357</v>
      </c>
      <c r="V3294" s="19">
        <v>42608</v>
      </c>
      <c r="W3294" t="s">
        <v>628</v>
      </c>
      <c r="X3294" t="s">
        <v>24</v>
      </c>
      <c r="Y3294" t="s">
        <v>629</v>
      </c>
      <c r="Z3294" t="s">
        <v>14</v>
      </c>
      <c r="AA3294" s="29">
        <v>-159.66</v>
      </c>
      <c r="AB3294">
        <v>0</v>
      </c>
      <c r="AC3294">
        <f t="shared" si="624"/>
        <v>2016</v>
      </c>
      <c r="AD3294">
        <f t="shared" si="625"/>
        <v>8</v>
      </c>
      <c r="AE3294">
        <f t="shared" si="626"/>
        <v>2014</v>
      </c>
      <c r="AF3294">
        <f t="shared" si="627"/>
        <v>10</v>
      </c>
      <c r="AG3294" t="str">
        <f>VLOOKUP(F3294,vlookup!$A$2:$E$660,2,0)</f>
        <v>Retained</v>
      </c>
      <c r="AH3294" t="str">
        <f>VLOOKUP(F3294,vlookup!$A$2:$E$660,3,0)</f>
        <v>Service Contract</v>
      </c>
      <c r="AI3294" t="str">
        <f>VLOOKUP(F3294,vlookup!$A$2:$E$660,4,0)</f>
        <v>Used Car Programs</v>
      </c>
      <c r="AJ3294" t="str">
        <f>VLOOKUP(F3294,vlookup!$A$2:$E$660,5,0)</f>
        <v>High Mileage</v>
      </c>
      <c r="AL3294">
        <f t="shared" si="628"/>
        <v>13</v>
      </c>
      <c r="AM3294">
        <f t="shared" si="629"/>
        <v>670</v>
      </c>
      <c r="AN3294" t="str">
        <f t="shared" si="630"/>
        <v/>
      </c>
      <c r="AO3294" t="str">
        <f t="shared" si="631"/>
        <v/>
      </c>
      <c r="AP3294" t="str">
        <f t="shared" si="632"/>
        <v/>
      </c>
      <c r="AQ3294" t="str">
        <f t="shared" si="633"/>
        <v/>
      </c>
      <c r="AR3294">
        <f t="shared" si="634"/>
        <v>-159.66</v>
      </c>
      <c r="AS3294" t="str">
        <f t="shared" si="635"/>
        <v>8KX92384J4-5</v>
      </c>
      <c r="AT3294" t="str">
        <f>IFERROR(IF(VLOOKUP(Y3294,vlookup!$I$2:$J$9,1,0)=Y3294,VLOOKUP(Y3294,vlookup!$I$2:$J$9,2,0),PROPER(Y3294)),PROPER(Y3294))</f>
        <v>Towing &amp; Roadside</v>
      </c>
      <c r="AU3294" t="str">
        <f>IFERROR(IF(B3294=VLOOKUP(B3294,vlookup!$L$2:$L$10,1,0),"Yes","No"),"No")</f>
        <v>No</v>
      </c>
    </row>
    <row r="3295" spans="1:47" ht="14.45" customHeight="1" x14ac:dyDescent="0.25">
      <c r="A3295" t="s">
        <v>2500</v>
      </c>
      <c r="B3295" s="31" t="s">
        <v>2501</v>
      </c>
      <c r="C3295">
        <v>2</v>
      </c>
      <c r="D3295">
        <v>1</v>
      </c>
      <c r="E3295" t="s">
        <v>382</v>
      </c>
      <c r="F3295" t="s">
        <v>238</v>
      </c>
      <c r="G3295" t="s">
        <v>1107</v>
      </c>
      <c r="H3295" t="s">
        <v>1162</v>
      </c>
      <c r="I3295">
        <v>104421</v>
      </c>
      <c r="J3295" s="19">
        <v>41931</v>
      </c>
      <c r="K3295" s="19">
        <v>41941</v>
      </c>
      <c r="L3295">
        <v>201410</v>
      </c>
      <c r="M3295" s="19">
        <v>41913</v>
      </c>
      <c r="N3295">
        <v>24616</v>
      </c>
      <c r="O3295" t="s">
        <v>1076</v>
      </c>
      <c r="P3295" t="s">
        <v>1116</v>
      </c>
      <c r="Q3295" t="s">
        <v>925</v>
      </c>
      <c r="R3295" t="s">
        <v>2502</v>
      </c>
      <c r="S3295" s="19">
        <v>41947</v>
      </c>
      <c r="T3295">
        <v>104421</v>
      </c>
      <c r="U3295" t="s">
        <v>357</v>
      </c>
      <c r="V3295" s="19">
        <v>42010</v>
      </c>
      <c r="W3295" t="s">
        <v>628</v>
      </c>
      <c r="X3295" t="s">
        <v>24</v>
      </c>
      <c r="Y3295" t="s">
        <v>629</v>
      </c>
      <c r="Z3295" t="s">
        <v>14</v>
      </c>
      <c r="AA3295" s="29">
        <v>-11</v>
      </c>
      <c r="AB3295">
        <v>0</v>
      </c>
      <c r="AC3295">
        <f t="shared" si="624"/>
        <v>2015</v>
      </c>
      <c r="AD3295">
        <f t="shared" si="625"/>
        <v>1</v>
      </c>
      <c r="AE3295">
        <f t="shared" si="626"/>
        <v>2014</v>
      </c>
      <c r="AF3295">
        <f t="shared" si="627"/>
        <v>10</v>
      </c>
      <c r="AG3295" t="str">
        <f>VLOOKUP(F3295,vlookup!$A$2:$E$660,2,0)</f>
        <v>Retained</v>
      </c>
      <c r="AH3295" t="str">
        <f>VLOOKUP(F3295,vlookup!$A$2:$E$660,3,0)</f>
        <v>Service Contract</v>
      </c>
      <c r="AI3295" t="str">
        <f>VLOOKUP(F3295,vlookup!$A$2:$E$660,4,0)</f>
        <v>Used Car Programs</v>
      </c>
      <c r="AJ3295" t="str">
        <f>VLOOKUP(F3295,vlookup!$A$2:$E$660,5,0)</f>
        <v>High Mileage</v>
      </c>
      <c r="AL3295">
        <f t="shared" si="628"/>
        <v>10</v>
      </c>
      <c r="AM3295">
        <f t="shared" si="629"/>
        <v>77</v>
      </c>
      <c r="AN3295" t="str">
        <f t="shared" si="630"/>
        <v/>
      </c>
      <c r="AO3295" t="str">
        <f t="shared" si="631"/>
        <v/>
      </c>
      <c r="AP3295" t="str">
        <f t="shared" si="632"/>
        <v/>
      </c>
      <c r="AQ3295">
        <f t="shared" si="633"/>
        <v>-11</v>
      </c>
      <c r="AR3295" t="str">
        <f t="shared" si="634"/>
        <v/>
      </c>
      <c r="AS3295" t="str">
        <f t="shared" si="635"/>
        <v>6KL52613J4Y-2</v>
      </c>
      <c r="AT3295" t="str">
        <f>IFERROR(IF(VLOOKUP(Y3295,vlookup!$I$2:$J$9,1,0)=Y3295,VLOOKUP(Y3295,vlookup!$I$2:$J$9,2,0),PROPER(Y3295)),PROPER(Y3295))</f>
        <v>Towing &amp; Roadside</v>
      </c>
      <c r="AU3295" t="str">
        <f>IFERROR(IF(B3295=VLOOKUP(B3295,vlookup!$L$2:$L$10,1,0),"Yes","No"),"No")</f>
        <v>No</v>
      </c>
    </row>
    <row r="3296" spans="1:47" ht="14.45" customHeight="1" x14ac:dyDescent="0.25">
      <c r="A3296" t="s">
        <v>2500</v>
      </c>
      <c r="B3296" s="31" t="s">
        <v>2501</v>
      </c>
      <c r="C3296">
        <v>4</v>
      </c>
      <c r="D3296">
        <v>1</v>
      </c>
      <c r="E3296" t="s">
        <v>382</v>
      </c>
      <c r="F3296" t="s">
        <v>238</v>
      </c>
      <c r="G3296" t="s">
        <v>1107</v>
      </c>
      <c r="H3296" t="s">
        <v>1162</v>
      </c>
      <c r="I3296">
        <v>104421</v>
      </c>
      <c r="J3296" s="19">
        <v>41931</v>
      </c>
      <c r="K3296" s="19">
        <v>41941</v>
      </c>
      <c r="L3296">
        <v>201410</v>
      </c>
      <c r="M3296" s="19">
        <v>41913</v>
      </c>
      <c r="N3296">
        <v>24616</v>
      </c>
      <c r="O3296" t="s">
        <v>1076</v>
      </c>
      <c r="P3296" t="s">
        <v>1116</v>
      </c>
      <c r="Q3296" t="s">
        <v>925</v>
      </c>
      <c r="R3296" t="s">
        <v>2503</v>
      </c>
      <c r="S3296" s="19">
        <v>42037</v>
      </c>
      <c r="T3296">
        <v>104421</v>
      </c>
      <c r="U3296" t="s">
        <v>357</v>
      </c>
      <c r="V3296" s="19">
        <v>42103</v>
      </c>
      <c r="W3296" t="s">
        <v>628</v>
      </c>
      <c r="X3296" t="s">
        <v>24</v>
      </c>
      <c r="Y3296" t="s">
        <v>629</v>
      </c>
      <c r="Z3296" t="s">
        <v>14</v>
      </c>
      <c r="AA3296" s="29">
        <v>-70.959999999999994</v>
      </c>
      <c r="AB3296">
        <v>0</v>
      </c>
      <c r="AC3296">
        <f t="shared" si="624"/>
        <v>2015</v>
      </c>
      <c r="AD3296">
        <f t="shared" si="625"/>
        <v>4</v>
      </c>
      <c r="AE3296">
        <f t="shared" si="626"/>
        <v>2014</v>
      </c>
      <c r="AF3296">
        <f t="shared" si="627"/>
        <v>10</v>
      </c>
      <c r="AG3296" t="str">
        <f>VLOOKUP(F3296,vlookup!$A$2:$E$660,2,0)</f>
        <v>Retained</v>
      </c>
      <c r="AH3296" t="str">
        <f>VLOOKUP(F3296,vlookup!$A$2:$E$660,3,0)</f>
        <v>Service Contract</v>
      </c>
      <c r="AI3296" t="str">
        <f>VLOOKUP(F3296,vlookup!$A$2:$E$660,4,0)</f>
        <v>Used Car Programs</v>
      </c>
      <c r="AJ3296" t="str">
        <f>VLOOKUP(F3296,vlookup!$A$2:$E$660,5,0)</f>
        <v>High Mileage</v>
      </c>
      <c r="AL3296">
        <f t="shared" si="628"/>
        <v>10</v>
      </c>
      <c r="AM3296">
        <f t="shared" si="629"/>
        <v>170</v>
      </c>
      <c r="AN3296" t="str">
        <f t="shared" si="630"/>
        <v/>
      </c>
      <c r="AO3296" t="str">
        <f t="shared" si="631"/>
        <v/>
      </c>
      <c r="AP3296" t="str">
        <f t="shared" si="632"/>
        <v/>
      </c>
      <c r="AQ3296" t="str">
        <f t="shared" si="633"/>
        <v/>
      </c>
      <c r="AR3296">
        <f t="shared" si="634"/>
        <v>-70.959999999999994</v>
      </c>
      <c r="AS3296" t="str">
        <f t="shared" si="635"/>
        <v>6KL52613J4Y-4</v>
      </c>
      <c r="AT3296" t="str">
        <f>IFERROR(IF(VLOOKUP(Y3296,vlookup!$I$2:$J$9,1,0)=Y3296,VLOOKUP(Y3296,vlookup!$I$2:$J$9,2,0),PROPER(Y3296)),PROPER(Y3296))</f>
        <v>Towing &amp; Roadside</v>
      </c>
      <c r="AU3296" t="str">
        <f>IFERROR(IF(B3296=VLOOKUP(B3296,vlookup!$L$2:$L$10,1,0),"Yes","No"),"No")</f>
        <v>No</v>
      </c>
    </row>
    <row r="3297" spans="1:47" ht="14.45" customHeight="1" x14ac:dyDescent="0.25">
      <c r="A3297" t="s">
        <v>1950</v>
      </c>
      <c r="B3297" s="31" t="s">
        <v>1951</v>
      </c>
      <c r="C3297">
        <v>1</v>
      </c>
      <c r="D3297">
        <v>3</v>
      </c>
      <c r="E3297" t="s">
        <v>382</v>
      </c>
      <c r="F3297" t="s">
        <v>464</v>
      </c>
      <c r="G3297" t="s">
        <v>1107</v>
      </c>
      <c r="H3297" t="s">
        <v>3715</v>
      </c>
      <c r="I3297">
        <v>47861</v>
      </c>
      <c r="J3297" s="19">
        <v>43354</v>
      </c>
      <c r="K3297" s="19">
        <v>43419</v>
      </c>
      <c r="L3297">
        <v>201811</v>
      </c>
      <c r="M3297" s="19">
        <v>43405</v>
      </c>
      <c r="N3297">
        <v>24616</v>
      </c>
      <c r="O3297" t="s">
        <v>1076</v>
      </c>
      <c r="P3297" t="s">
        <v>595</v>
      </c>
      <c r="Q3297" t="s">
        <v>378</v>
      </c>
      <c r="R3297">
        <v>536738435</v>
      </c>
      <c r="S3297" s="19">
        <v>43559</v>
      </c>
      <c r="T3297">
        <v>0</v>
      </c>
      <c r="U3297" t="s">
        <v>356</v>
      </c>
      <c r="V3297" s="19">
        <v>43677</v>
      </c>
      <c r="W3297" t="s">
        <v>628</v>
      </c>
      <c r="X3297" t="s">
        <v>24</v>
      </c>
      <c r="Y3297" t="s">
        <v>629</v>
      </c>
      <c r="Z3297" t="s">
        <v>14</v>
      </c>
      <c r="AA3297" s="29">
        <v>-235.44</v>
      </c>
      <c r="AB3297">
        <v>0</v>
      </c>
      <c r="AC3297">
        <f t="shared" si="624"/>
        <v>2019</v>
      </c>
      <c r="AD3297">
        <f t="shared" si="625"/>
        <v>7</v>
      </c>
      <c r="AE3297">
        <f t="shared" si="626"/>
        <v>2018</v>
      </c>
      <c r="AF3297">
        <f t="shared" si="627"/>
        <v>9</v>
      </c>
      <c r="AG3297" t="str">
        <f>VLOOKUP(F3297,vlookup!$A$2:$E$660,2,0)</f>
        <v>Retained</v>
      </c>
      <c r="AH3297" t="str">
        <f>VLOOKUP(F3297,vlookup!$A$2:$E$660,3,0)</f>
        <v>Service Contract</v>
      </c>
      <c r="AI3297" t="str">
        <f>VLOOKUP(F3297,vlookup!$A$2:$E$660,4,0)</f>
        <v>Used Car Programs</v>
      </c>
      <c r="AJ3297" t="str">
        <f>VLOOKUP(F3297,vlookup!$A$2:$E$660,5,0)</f>
        <v>High Mileage</v>
      </c>
      <c r="AL3297">
        <f t="shared" si="628"/>
        <v>64</v>
      </c>
      <c r="AM3297">
        <f t="shared" si="629"/>
        <v>320</v>
      </c>
      <c r="AN3297" t="str">
        <f t="shared" si="630"/>
        <v/>
      </c>
      <c r="AO3297" t="str">
        <f t="shared" si="631"/>
        <v/>
      </c>
      <c r="AP3297" t="str">
        <f t="shared" si="632"/>
        <v/>
      </c>
      <c r="AQ3297" t="str">
        <f t="shared" si="633"/>
        <v/>
      </c>
      <c r="AR3297">
        <f t="shared" si="634"/>
        <v>-235.44</v>
      </c>
      <c r="AS3297" t="str">
        <f t="shared" si="635"/>
        <v>CDW24808I8-1</v>
      </c>
      <c r="AT3297" t="str">
        <f>IFERROR(IF(VLOOKUP(Y3297,vlookup!$I$2:$J$9,1,0)=Y3297,VLOOKUP(Y3297,vlookup!$I$2:$J$9,2,0),PROPER(Y3297)),PROPER(Y3297))</f>
        <v>Towing &amp; Roadside</v>
      </c>
      <c r="AU3297" t="str">
        <f>IFERROR(IF(B3297=VLOOKUP(B3297,vlookup!$L$2:$L$10,1,0),"Yes","No"),"No")</f>
        <v>No</v>
      </c>
    </row>
    <row r="3298" spans="1:47" ht="14.45" customHeight="1" x14ac:dyDescent="0.25">
      <c r="A3298" t="s">
        <v>1952</v>
      </c>
      <c r="B3298" s="31" t="s">
        <v>1953</v>
      </c>
      <c r="C3298">
        <v>2</v>
      </c>
      <c r="D3298">
        <v>1</v>
      </c>
      <c r="E3298" t="s">
        <v>382</v>
      </c>
      <c r="F3298" t="s">
        <v>238</v>
      </c>
      <c r="G3298" t="s">
        <v>1107</v>
      </c>
      <c r="H3298" t="s">
        <v>1954</v>
      </c>
      <c r="I3298">
        <v>125187</v>
      </c>
      <c r="J3298" s="19">
        <v>42147</v>
      </c>
      <c r="K3298" s="19">
        <v>42185</v>
      </c>
      <c r="L3298">
        <v>201506</v>
      </c>
      <c r="M3298" s="19">
        <v>42156</v>
      </c>
      <c r="N3298">
        <v>24616</v>
      </c>
      <c r="O3298" t="s">
        <v>1076</v>
      </c>
      <c r="P3298" t="s">
        <v>1116</v>
      </c>
      <c r="Q3298" t="s">
        <v>925</v>
      </c>
      <c r="R3298" t="s">
        <v>2504</v>
      </c>
      <c r="S3298" s="19">
        <v>42360</v>
      </c>
      <c r="T3298">
        <v>125187</v>
      </c>
      <c r="U3298" t="s">
        <v>357</v>
      </c>
      <c r="V3298" s="19">
        <v>42410</v>
      </c>
      <c r="W3298" t="s">
        <v>628</v>
      </c>
      <c r="X3298" t="s">
        <v>24</v>
      </c>
      <c r="Y3298" t="s">
        <v>629</v>
      </c>
      <c r="Z3298" t="s">
        <v>14</v>
      </c>
      <c r="AA3298" s="29">
        <v>-44.62</v>
      </c>
      <c r="AB3298">
        <v>0</v>
      </c>
      <c r="AC3298">
        <f t="shared" si="624"/>
        <v>2016</v>
      </c>
      <c r="AD3298">
        <f t="shared" si="625"/>
        <v>2</v>
      </c>
      <c r="AE3298">
        <f t="shared" si="626"/>
        <v>2015</v>
      </c>
      <c r="AF3298">
        <f t="shared" si="627"/>
        <v>5</v>
      </c>
      <c r="AG3298" t="str">
        <f>VLOOKUP(F3298,vlookup!$A$2:$E$660,2,0)</f>
        <v>Retained</v>
      </c>
      <c r="AH3298" t="str">
        <f>VLOOKUP(F3298,vlookup!$A$2:$E$660,3,0)</f>
        <v>Service Contract</v>
      </c>
      <c r="AI3298" t="str">
        <f>VLOOKUP(F3298,vlookup!$A$2:$E$660,4,0)</f>
        <v>Used Car Programs</v>
      </c>
      <c r="AJ3298" t="str">
        <f>VLOOKUP(F3298,vlookup!$A$2:$E$660,5,0)</f>
        <v>High Mileage</v>
      </c>
      <c r="AL3298">
        <f t="shared" si="628"/>
        <v>37</v>
      </c>
      <c r="AM3298">
        <f t="shared" si="629"/>
        <v>257</v>
      </c>
      <c r="AN3298" t="str">
        <f t="shared" si="630"/>
        <v/>
      </c>
      <c r="AO3298" t="str">
        <f t="shared" si="631"/>
        <v/>
      </c>
      <c r="AP3298" t="str">
        <f t="shared" si="632"/>
        <v/>
      </c>
      <c r="AQ3298" t="str">
        <f t="shared" si="633"/>
        <v/>
      </c>
      <c r="AR3298">
        <f t="shared" si="634"/>
        <v>-44.62</v>
      </c>
      <c r="AS3298" t="str">
        <f t="shared" si="635"/>
        <v>4WA60269E5Y-2</v>
      </c>
      <c r="AT3298" t="str">
        <f>IFERROR(IF(VLOOKUP(Y3298,vlookup!$I$2:$J$9,1,0)=Y3298,VLOOKUP(Y3298,vlookup!$I$2:$J$9,2,0),PROPER(Y3298)),PROPER(Y3298))</f>
        <v>Towing &amp; Roadside</v>
      </c>
      <c r="AU3298" t="str">
        <f>IFERROR(IF(B3298=VLOOKUP(B3298,vlookup!$L$2:$L$10,1,0),"Yes","No"),"No")</f>
        <v>No</v>
      </c>
    </row>
    <row r="3299" spans="1:47" ht="14.45" customHeight="1" x14ac:dyDescent="0.25">
      <c r="A3299" t="s">
        <v>2505</v>
      </c>
      <c r="B3299" s="31" t="s">
        <v>2506</v>
      </c>
      <c r="C3299">
        <v>2</v>
      </c>
      <c r="D3299">
        <v>1</v>
      </c>
      <c r="E3299" t="s">
        <v>382</v>
      </c>
      <c r="F3299" t="s">
        <v>238</v>
      </c>
      <c r="G3299" t="s">
        <v>1107</v>
      </c>
      <c r="H3299" t="s">
        <v>1954</v>
      </c>
      <c r="I3299">
        <v>112902</v>
      </c>
      <c r="J3299" s="19">
        <v>42247</v>
      </c>
      <c r="K3299" s="19">
        <v>42299</v>
      </c>
      <c r="L3299">
        <v>201510</v>
      </c>
      <c r="M3299" s="19">
        <v>42278</v>
      </c>
      <c r="N3299">
        <v>24616</v>
      </c>
      <c r="O3299" t="s">
        <v>1076</v>
      </c>
      <c r="P3299" t="s">
        <v>1116</v>
      </c>
      <c r="Q3299" t="s">
        <v>925</v>
      </c>
      <c r="R3299" t="s">
        <v>2507</v>
      </c>
      <c r="S3299" s="19">
        <v>42311</v>
      </c>
      <c r="T3299">
        <v>112902</v>
      </c>
      <c r="U3299" t="s">
        <v>357</v>
      </c>
      <c r="V3299" s="19">
        <v>42367</v>
      </c>
      <c r="W3299" t="s">
        <v>628</v>
      </c>
      <c r="X3299" t="s">
        <v>24</v>
      </c>
      <c r="Y3299" t="s">
        <v>629</v>
      </c>
      <c r="Z3299" t="s">
        <v>14</v>
      </c>
      <c r="AA3299" s="29">
        <v>-48.05</v>
      </c>
      <c r="AB3299">
        <v>0</v>
      </c>
      <c r="AC3299">
        <f t="shared" si="624"/>
        <v>2015</v>
      </c>
      <c r="AD3299">
        <f t="shared" si="625"/>
        <v>12</v>
      </c>
      <c r="AE3299">
        <f t="shared" si="626"/>
        <v>2015</v>
      </c>
      <c r="AF3299">
        <f t="shared" si="627"/>
        <v>8</v>
      </c>
      <c r="AG3299" t="str">
        <f>VLOOKUP(F3299,vlookup!$A$2:$E$660,2,0)</f>
        <v>Retained</v>
      </c>
      <c r="AH3299" t="str">
        <f>VLOOKUP(F3299,vlookup!$A$2:$E$660,3,0)</f>
        <v>Service Contract</v>
      </c>
      <c r="AI3299" t="str">
        <f>VLOOKUP(F3299,vlookup!$A$2:$E$660,4,0)</f>
        <v>Used Car Programs</v>
      </c>
      <c r="AJ3299" t="str">
        <f>VLOOKUP(F3299,vlookup!$A$2:$E$660,5,0)</f>
        <v>High Mileage</v>
      </c>
      <c r="AL3299">
        <f t="shared" si="628"/>
        <v>52</v>
      </c>
      <c r="AM3299">
        <f t="shared" si="629"/>
        <v>119</v>
      </c>
      <c r="AN3299" t="str">
        <f t="shared" si="630"/>
        <v/>
      </c>
      <c r="AO3299" t="str">
        <f t="shared" si="631"/>
        <v/>
      </c>
      <c r="AP3299" t="str">
        <f t="shared" si="632"/>
        <v/>
      </c>
      <c r="AQ3299" t="str">
        <f t="shared" si="633"/>
        <v/>
      </c>
      <c r="AR3299">
        <f t="shared" si="634"/>
        <v>-48.05</v>
      </c>
      <c r="AS3299" t="str">
        <f t="shared" si="635"/>
        <v>6WD30959H5Y-2</v>
      </c>
      <c r="AT3299" t="str">
        <f>IFERROR(IF(VLOOKUP(Y3299,vlookup!$I$2:$J$9,1,0)=Y3299,VLOOKUP(Y3299,vlookup!$I$2:$J$9,2,0),PROPER(Y3299)),PROPER(Y3299))</f>
        <v>Towing &amp; Roadside</v>
      </c>
      <c r="AU3299" t="str">
        <f>IFERROR(IF(B3299=VLOOKUP(B3299,vlookup!$L$2:$L$10,1,0),"Yes","No"),"No")</f>
        <v>No</v>
      </c>
    </row>
    <row r="3300" spans="1:47" ht="14.45" customHeight="1" x14ac:dyDescent="0.25">
      <c r="A3300" t="s">
        <v>1959</v>
      </c>
      <c r="B3300" s="31" t="s">
        <v>3606</v>
      </c>
      <c r="C3300">
        <v>3</v>
      </c>
      <c r="D3300">
        <v>1</v>
      </c>
      <c r="E3300" t="s">
        <v>382</v>
      </c>
      <c r="F3300" t="s">
        <v>205</v>
      </c>
      <c r="G3300" t="s">
        <v>1107</v>
      </c>
      <c r="H3300" t="s">
        <v>1954</v>
      </c>
      <c r="I3300">
        <v>107054</v>
      </c>
      <c r="J3300" s="19">
        <v>42266</v>
      </c>
      <c r="K3300" s="19">
        <v>42333</v>
      </c>
      <c r="L3300">
        <v>201511</v>
      </c>
      <c r="M3300" s="19">
        <v>42309</v>
      </c>
      <c r="N3300">
        <v>24617</v>
      </c>
      <c r="O3300" t="s">
        <v>1070</v>
      </c>
      <c r="P3300" t="s">
        <v>1116</v>
      </c>
      <c r="Q3300" t="s">
        <v>925</v>
      </c>
      <c r="R3300" t="s">
        <v>2508</v>
      </c>
      <c r="S3300" s="19">
        <v>42646</v>
      </c>
      <c r="T3300">
        <v>107054</v>
      </c>
      <c r="U3300" t="s">
        <v>357</v>
      </c>
      <c r="V3300" s="19">
        <v>42711</v>
      </c>
      <c r="W3300" t="s">
        <v>628</v>
      </c>
      <c r="X3300" t="s">
        <v>24</v>
      </c>
      <c r="Y3300" t="s">
        <v>629</v>
      </c>
      <c r="Z3300" t="s">
        <v>14</v>
      </c>
      <c r="AA3300" s="29">
        <v>-87.55</v>
      </c>
      <c r="AB3300">
        <v>0</v>
      </c>
      <c r="AC3300">
        <f t="shared" si="624"/>
        <v>2016</v>
      </c>
      <c r="AD3300">
        <f t="shared" si="625"/>
        <v>12</v>
      </c>
      <c r="AE3300">
        <f t="shared" si="626"/>
        <v>2015</v>
      </c>
      <c r="AF3300">
        <f t="shared" si="627"/>
        <v>9</v>
      </c>
      <c r="AG3300" t="str">
        <f>VLOOKUP(F3300,vlookup!$A$2:$E$660,2,0)</f>
        <v>Retained</v>
      </c>
      <c r="AH3300" t="str">
        <f>VLOOKUP(F3300,vlookup!$A$2:$E$660,3,0)</f>
        <v>Service Contract</v>
      </c>
      <c r="AI3300" t="str">
        <f>VLOOKUP(F3300,vlookup!$A$2:$E$660,4,0)</f>
        <v>Used Car Programs</v>
      </c>
      <c r="AJ3300" t="str">
        <f>VLOOKUP(F3300,vlookup!$A$2:$E$660,5,0)</f>
        <v>High Mileage</v>
      </c>
      <c r="AL3300">
        <f t="shared" si="628"/>
        <v>66</v>
      </c>
      <c r="AM3300">
        <f t="shared" si="629"/>
        <v>438</v>
      </c>
      <c r="AN3300" t="str">
        <f t="shared" si="630"/>
        <v/>
      </c>
      <c r="AO3300" t="str">
        <f t="shared" si="631"/>
        <v/>
      </c>
      <c r="AP3300" t="str">
        <f t="shared" si="632"/>
        <v/>
      </c>
      <c r="AQ3300" t="str">
        <f t="shared" si="633"/>
        <v/>
      </c>
      <c r="AR3300">
        <f t="shared" si="634"/>
        <v>-87.55</v>
      </c>
      <c r="AS3300" t="str">
        <f t="shared" si="635"/>
        <v>102251366-3</v>
      </c>
      <c r="AT3300" t="str">
        <f>IFERROR(IF(VLOOKUP(Y3300,vlookup!$I$2:$J$9,1,0)=Y3300,VLOOKUP(Y3300,vlookup!$I$2:$J$9,2,0),PROPER(Y3300)),PROPER(Y3300))</f>
        <v>Towing &amp; Roadside</v>
      </c>
      <c r="AU3300" t="str">
        <f>IFERROR(IF(B3300=VLOOKUP(B3300,vlookup!$L$2:$L$10,1,0),"Yes","No"),"No")</f>
        <v>No</v>
      </c>
    </row>
    <row r="3301" spans="1:47" ht="14.45" customHeight="1" x14ac:dyDescent="0.25">
      <c r="A3301" t="s">
        <v>2509</v>
      </c>
      <c r="B3301" s="31" t="s">
        <v>2510</v>
      </c>
      <c r="C3301">
        <v>2</v>
      </c>
      <c r="D3301">
        <v>1</v>
      </c>
      <c r="E3301" t="s">
        <v>382</v>
      </c>
      <c r="F3301" t="s">
        <v>238</v>
      </c>
      <c r="G3301" t="s">
        <v>1107</v>
      </c>
      <c r="H3301" t="s">
        <v>1954</v>
      </c>
      <c r="I3301">
        <v>132841</v>
      </c>
      <c r="J3301" s="19">
        <v>42132</v>
      </c>
      <c r="K3301" s="19">
        <v>42167</v>
      </c>
      <c r="L3301">
        <v>201506</v>
      </c>
      <c r="M3301" s="19">
        <v>42156</v>
      </c>
      <c r="N3301">
        <v>24616</v>
      </c>
      <c r="O3301" t="s">
        <v>1076</v>
      </c>
      <c r="P3301" t="s">
        <v>1116</v>
      </c>
      <c r="Q3301" t="s">
        <v>925</v>
      </c>
      <c r="R3301" t="s">
        <v>2511</v>
      </c>
      <c r="S3301" s="19">
        <v>42202</v>
      </c>
      <c r="T3301">
        <v>132841</v>
      </c>
      <c r="U3301" t="s">
        <v>357</v>
      </c>
      <c r="V3301" s="19">
        <v>42257</v>
      </c>
      <c r="W3301" t="s">
        <v>628</v>
      </c>
      <c r="X3301" t="s">
        <v>24</v>
      </c>
      <c r="Y3301" t="s">
        <v>629</v>
      </c>
      <c r="Z3301" t="s">
        <v>14</v>
      </c>
      <c r="AA3301" s="29">
        <v>-126.11</v>
      </c>
      <c r="AB3301">
        <v>0</v>
      </c>
      <c r="AC3301">
        <f t="shared" si="624"/>
        <v>2015</v>
      </c>
      <c r="AD3301">
        <f t="shared" si="625"/>
        <v>9</v>
      </c>
      <c r="AE3301">
        <f t="shared" si="626"/>
        <v>2015</v>
      </c>
      <c r="AF3301">
        <f t="shared" si="627"/>
        <v>5</v>
      </c>
      <c r="AG3301" t="str">
        <f>VLOOKUP(F3301,vlookup!$A$2:$E$660,2,0)</f>
        <v>Retained</v>
      </c>
      <c r="AH3301" t="str">
        <f>VLOOKUP(F3301,vlookup!$A$2:$E$660,3,0)</f>
        <v>Service Contract</v>
      </c>
      <c r="AI3301" t="str">
        <f>VLOOKUP(F3301,vlookup!$A$2:$E$660,4,0)</f>
        <v>Used Car Programs</v>
      </c>
      <c r="AJ3301" t="str">
        <f>VLOOKUP(F3301,vlookup!$A$2:$E$660,5,0)</f>
        <v>High Mileage</v>
      </c>
      <c r="AL3301">
        <f t="shared" si="628"/>
        <v>34</v>
      </c>
      <c r="AM3301">
        <f t="shared" si="629"/>
        <v>122</v>
      </c>
      <c r="AN3301" t="str">
        <f t="shared" si="630"/>
        <v/>
      </c>
      <c r="AO3301" t="str">
        <f t="shared" si="631"/>
        <v/>
      </c>
      <c r="AP3301" t="str">
        <f t="shared" si="632"/>
        <v/>
      </c>
      <c r="AQ3301" t="str">
        <f t="shared" si="633"/>
        <v/>
      </c>
      <c r="AR3301">
        <f t="shared" si="634"/>
        <v>-126.11</v>
      </c>
      <c r="AS3301" t="str">
        <f t="shared" si="635"/>
        <v>7WF03103E5Y-2</v>
      </c>
      <c r="AT3301" t="str">
        <f>IFERROR(IF(VLOOKUP(Y3301,vlookup!$I$2:$J$9,1,0)=Y3301,VLOOKUP(Y3301,vlookup!$I$2:$J$9,2,0),PROPER(Y3301)),PROPER(Y3301))</f>
        <v>Towing &amp; Roadside</v>
      </c>
      <c r="AU3301" t="str">
        <f>IFERROR(IF(B3301=VLOOKUP(B3301,vlookup!$L$2:$L$10,1,0),"Yes","No"),"No")</f>
        <v>No</v>
      </c>
    </row>
    <row r="3302" spans="1:47" ht="14.45" customHeight="1" x14ac:dyDescent="0.25">
      <c r="A3302" t="s">
        <v>2512</v>
      </c>
      <c r="B3302" s="31" t="s">
        <v>2513</v>
      </c>
      <c r="C3302">
        <v>1</v>
      </c>
      <c r="D3302">
        <v>1</v>
      </c>
      <c r="E3302" t="s">
        <v>382</v>
      </c>
      <c r="F3302" t="s">
        <v>60</v>
      </c>
      <c r="G3302" t="s">
        <v>3718</v>
      </c>
      <c r="H3302" t="s">
        <v>3786</v>
      </c>
      <c r="I3302">
        <v>129263</v>
      </c>
      <c r="J3302" s="19">
        <v>41390</v>
      </c>
      <c r="K3302" s="19">
        <v>41415</v>
      </c>
      <c r="L3302">
        <v>201305</v>
      </c>
      <c r="M3302" s="19">
        <v>41395</v>
      </c>
      <c r="N3302">
        <v>24616</v>
      </c>
      <c r="O3302" t="s">
        <v>1076</v>
      </c>
      <c r="P3302" t="s">
        <v>1116</v>
      </c>
      <c r="Q3302" t="s">
        <v>925</v>
      </c>
      <c r="R3302" t="s">
        <v>2514</v>
      </c>
      <c r="S3302" s="19">
        <v>41394</v>
      </c>
      <c r="T3302">
        <v>129900</v>
      </c>
      <c r="U3302" t="s">
        <v>357</v>
      </c>
      <c r="V3302" s="19">
        <v>41516</v>
      </c>
      <c r="W3302" t="s">
        <v>628</v>
      </c>
      <c r="X3302" t="s">
        <v>24</v>
      </c>
      <c r="Y3302" t="s">
        <v>629</v>
      </c>
      <c r="Z3302" t="s">
        <v>14</v>
      </c>
      <c r="AA3302" s="29">
        <v>-116.05</v>
      </c>
      <c r="AB3302">
        <v>0</v>
      </c>
      <c r="AC3302">
        <f t="shared" si="624"/>
        <v>2013</v>
      </c>
      <c r="AD3302">
        <f t="shared" si="625"/>
        <v>8</v>
      </c>
      <c r="AE3302">
        <f t="shared" si="626"/>
        <v>2013</v>
      </c>
      <c r="AF3302">
        <f t="shared" si="627"/>
        <v>4</v>
      </c>
      <c r="AG3302" t="str">
        <f>VLOOKUP(F3302,vlookup!$A$2:$E$660,2,0)</f>
        <v>Retained</v>
      </c>
      <c r="AH3302" t="str">
        <f>VLOOKUP(F3302,vlookup!$A$2:$E$660,3,0)</f>
        <v>Service Contract</v>
      </c>
      <c r="AI3302" t="str">
        <f>VLOOKUP(F3302,vlookup!$A$2:$E$660,4,0)</f>
        <v>Used Car Programs</v>
      </c>
      <c r="AJ3302" t="str">
        <f>VLOOKUP(F3302,vlookup!$A$2:$E$660,5,0)</f>
        <v>High Mileage</v>
      </c>
      <c r="AL3302">
        <f t="shared" si="628"/>
        <v>25</v>
      </c>
      <c r="AM3302">
        <f t="shared" si="629"/>
        <v>124</v>
      </c>
      <c r="AN3302">
        <f t="shared" si="630"/>
        <v>637</v>
      </c>
      <c r="AO3302" t="str">
        <f t="shared" si="631"/>
        <v/>
      </c>
      <c r="AP3302" t="str">
        <f t="shared" si="632"/>
        <v/>
      </c>
      <c r="AQ3302" t="str">
        <f t="shared" si="633"/>
        <v/>
      </c>
      <c r="AR3302">
        <f t="shared" si="634"/>
        <v>-116.05</v>
      </c>
      <c r="AS3302" t="str">
        <f t="shared" si="635"/>
        <v>2B479730D3Y-1</v>
      </c>
      <c r="AT3302" t="str">
        <f>IFERROR(IF(VLOOKUP(Y3302,vlookup!$I$2:$J$9,1,0)=Y3302,VLOOKUP(Y3302,vlookup!$I$2:$J$9,2,0),PROPER(Y3302)),PROPER(Y3302))</f>
        <v>Towing &amp; Roadside</v>
      </c>
      <c r="AU3302" t="str">
        <f>IFERROR(IF(B3302=VLOOKUP(B3302,vlookup!$L$2:$L$10,1,0),"Yes","No"),"No")</f>
        <v>No</v>
      </c>
    </row>
    <row r="3303" spans="1:47" ht="14.45" customHeight="1" x14ac:dyDescent="0.25">
      <c r="A3303" t="s">
        <v>2515</v>
      </c>
      <c r="B3303" s="31" t="s">
        <v>2516</v>
      </c>
      <c r="C3303">
        <v>1</v>
      </c>
      <c r="D3303">
        <v>1</v>
      </c>
      <c r="E3303" t="s">
        <v>382</v>
      </c>
      <c r="F3303" t="s">
        <v>205</v>
      </c>
      <c r="G3303" t="s">
        <v>3718</v>
      </c>
      <c r="H3303" t="s">
        <v>3802</v>
      </c>
      <c r="I3303">
        <v>88433</v>
      </c>
      <c r="J3303" s="19">
        <v>42231</v>
      </c>
      <c r="K3303" s="19">
        <v>42299</v>
      </c>
      <c r="L3303">
        <v>201510</v>
      </c>
      <c r="M3303" s="19">
        <v>42278</v>
      </c>
      <c r="N3303">
        <v>24616</v>
      </c>
      <c r="O3303" t="s">
        <v>1076</v>
      </c>
      <c r="P3303" t="s">
        <v>3489</v>
      </c>
      <c r="Q3303" t="s">
        <v>924</v>
      </c>
      <c r="R3303">
        <v>69089</v>
      </c>
      <c r="S3303" s="19">
        <v>42308</v>
      </c>
      <c r="T3303">
        <v>90000</v>
      </c>
      <c r="U3303" t="s">
        <v>357</v>
      </c>
      <c r="V3303" s="19">
        <v>42361</v>
      </c>
      <c r="W3303" t="s">
        <v>628</v>
      </c>
      <c r="X3303" t="s">
        <v>24</v>
      </c>
      <c r="Y3303" t="s">
        <v>629</v>
      </c>
      <c r="Z3303" t="s">
        <v>14</v>
      </c>
      <c r="AA3303" s="29">
        <v>-125</v>
      </c>
      <c r="AB3303">
        <v>0</v>
      </c>
      <c r="AC3303">
        <f t="shared" si="624"/>
        <v>2015</v>
      </c>
      <c r="AD3303">
        <f t="shared" si="625"/>
        <v>12</v>
      </c>
      <c r="AE3303">
        <f t="shared" si="626"/>
        <v>2015</v>
      </c>
      <c r="AF3303">
        <f t="shared" si="627"/>
        <v>8</v>
      </c>
      <c r="AG3303" t="str">
        <f>VLOOKUP(F3303,vlookup!$A$2:$E$660,2,0)</f>
        <v>Retained</v>
      </c>
      <c r="AH3303" t="str">
        <f>VLOOKUP(F3303,vlookup!$A$2:$E$660,3,0)</f>
        <v>Service Contract</v>
      </c>
      <c r="AI3303" t="str">
        <f>VLOOKUP(F3303,vlookup!$A$2:$E$660,4,0)</f>
        <v>Used Car Programs</v>
      </c>
      <c r="AJ3303" t="str">
        <f>VLOOKUP(F3303,vlookup!$A$2:$E$660,5,0)</f>
        <v>High Mileage</v>
      </c>
      <c r="AL3303">
        <f t="shared" si="628"/>
        <v>67</v>
      </c>
      <c r="AM3303">
        <f t="shared" si="629"/>
        <v>128</v>
      </c>
      <c r="AN3303">
        <f t="shared" si="630"/>
        <v>1567</v>
      </c>
      <c r="AO3303" t="str">
        <f t="shared" si="631"/>
        <v/>
      </c>
      <c r="AP3303" t="str">
        <f t="shared" si="632"/>
        <v/>
      </c>
      <c r="AQ3303" t="str">
        <f t="shared" si="633"/>
        <v/>
      </c>
      <c r="AR3303">
        <f t="shared" si="634"/>
        <v>-125</v>
      </c>
      <c r="AS3303" t="str">
        <f t="shared" si="635"/>
        <v>8F186359H5-1</v>
      </c>
      <c r="AT3303" t="str">
        <f>IFERROR(IF(VLOOKUP(Y3303,vlookup!$I$2:$J$9,1,0)=Y3303,VLOOKUP(Y3303,vlookup!$I$2:$J$9,2,0),PROPER(Y3303)),PROPER(Y3303))</f>
        <v>Towing &amp; Roadside</v>
      </c>
      <c r="AU3303" t="str">
        <f>IFERROR(IF(B3303=VLOOKUP(B3303,vlookup!$L$2:$L$10,1,0),"Yes","No"),"No")</f>
        <v>No</v>
      </c>
    </row>
    <row r="3304" spans="1:47" ht="14.45" customHeight="1" x14ac:dyDescent="0.25">
      <c r="A3304" t="s">
        <v>2515</v>
      </c>
      <c r="B3304" s="31" t="s">
        <v>2516</v>
      </c>
      <c r="C3304">
        <v>3</v>
      </c>
      <c r="D3304">
        <v>1</v>
      </c>
      <c r="E3304" t="s">
        <v>382</v>
      </c>
      <c r="F3304" t="s">
        <v>205</v>
      </c>
      <c r="G3304" t="s">
        <v>3718</v>
      </c>
      <c r="H3304" t="s">
        <v>3802</v>
      </c>
      <c r="I3304">
        <v>88433</v>
      </c>
      <c r="J3304" s="19">
        <v>42231</v>
      </c>
      <c r="K3304" s="19">
        <v>42299</v>
      </c>
      <c r="L3304">
        <v>201510</v>
      </c>
      <c r="M3304" s="19">
        <v>42278</v>
      </c>
      <c r="N3304">
        <v>24616</v>
      </c>
      <c r="O3304" t="s">
        <v>1076</v>
      </c>
      <c r="P3304" t="s">
        <v>1116</v>
      </c>
      <c r="Q3304" t="s">
        <v>925</v>
      </c>
      <c r="R3304" t="s">
        <v>2517</v>
      </c>
      <c r="S3304" s="19">
        <v>42719</v>
      </c>
      <c r="T3304">
        <v>88433</v>
      </c>
      <c r="U3304" t="s">
        <v>357</v>
      </c>
      <c r="V3304" s="19">
        <v>42769</v>
      </c>
      <c r="W3304" t="s">
        <v>628</v>
      </c>
      <c r="X3304" t="s">
        <v>24</v>
      </c>
      <c r="Y3304" t="s">
        <v>629</v>
      </c>
      <c r="Z3304" t="s">
        <v>14</v>
      </c>
      <c r="AA3304" s="29">
        <v>-59.68</v>
      </c>
      <c r="AB3304">
        <v>0</v>
      </c>
      <c r="AC3304">
        <f t="shared" si="624"/>
        <v>2017</v>
      </c>
      <c r="AD3304">
        <f t="shared" si="625"/>
        <v>2</v>
      </c>
      <c r="AE3304">
        <f t="shared" si="626"/>
        <v>2015</v>
      </c>
      <c r="AF3304">
        <f t="shared" si="627"/>
        <v>8</v>
      </c>
      <c r="AG3304" t="str">
        <f>VLOOKUP(F3304,vlookup!$A$2:$E$660,2,0)</f>
        <v>Retained</v>
      </c>
      <c r="AH3304" t="str">
        <f>VLOOKUP(F3304,vlookup!$A$2:$E$660,3,0)</f>
        <v>Service Contract</v>
      </c>
      <c r="AI3304" t="str">
        <f>VLOOKUP(F3304,vlookup!$A$2:$E$660,4,0)</f>
        <v>Used Car Programs</v>
      </c>
      <c r="AJ3304" t="str">
        <f>VLOOKUP(F3304,vlookup!$A$2:$E$660,5,0)</f>
        <v>High Mileage</v>
      </c>
      <c r="AL3304">
        <f t="shared" si="628"/>
        <v>67</v>
      </c>
      <c r="AM3304">
        <f t="shared" si="629"/>
        <v>528</v>
      </c>
      <c r="AN3304" t="str">
        <f t="shared" si="630"/>
        <v/>
      </c>
      <c r="AO3304" t="str">
        <f t="shared" si="631"/>
        <v/>
      </c>
      <c r="AP3304" t="str">
        <f t="shared" si="632"/>
        <v/>
      </c>
      <c r="AQ3304" t="str">
        <f t="shared" si="633"/>
        <v/>
      </c>
      <c r="AR3304">
        <f t="shared" si="634"/>
        <v>-59.68</v>
      </c>
      <c r="AS3304" t="str">
        <f t="shared" si="635"/>
        <v>8F186359H5-3</v>
      </c>
      <c r="AT3304" t="str">
        <f>IFERROR(IF(VLOOKUP(Y3304,vlookup!$I$2:$J$9,1,0)=Y3304,VLOOKUP(Y3304,vlookup!$I$2:$J$9,2,0),PROPER(Y3304)),PROPER(Y3304))</f>
        <v>Towing &amp; Roadside</v>
      </c>
      <c r="AU3304" t="str">
        <f>IFERROR(IF(B3304=VLOOKUP(B3304,vlookup!$L$2:$L$10,1,0),"Yes","No"),"No")</f>
        <v>No</v>
      </c>
    </row>
    <row r="3305" spans="1:47" ht="14.45" customHeight="1" x14ac:dyDescent="0.25">
      <c r="A3305" t="s">
        <v>2515</v>
      </c>
      <c r="B3305" s="31" t="s">
        <v>2516</v>
      </c>
      <c r="C3305">
        <v>4</v>
      </c>
      <c r="D3305">
        <v>1</v>
      </c>
      <c r="E3305" t="s">
        <v>382</v>
      </c>
      <c r="F3305" t="s">
        <v>205</v>
      </c>
      <c r="G3305" t="s">
        <v>3718</v>
      </c>
      <c r="H3305" t="s">
        <v>3802</v>
      </c>
      <c r="I3305">
        <v>88433</v>
      </c>
      <c r="J3305" s="19">
        <v>42231</v>
      </c>
      <c r="K3305" s="19">
        <v>42299</v>
      </c>
      <c r="L3305">
        <v>201510</v>
      </c>
      <c r="M3305" s="19">
        <v>42278</v>
      </c>
      <c r="N3305">
        <v>24616</v>
      </c>
      <c r="O3305" t="s">
        <v>1076</v>
      </c>
      <c r="P3305" t="s">
        <v>1116</v>
      </c>
      <c r="Q3305" t="s">
        <v>925</v>
      </c>
      <c r="R3305" t="s">
        <v>2518</v>
      </c>
      <c r="S3305" s="19">
        <v>42869</v>
      </c>
      <c r="T3305">
        <v>88433</v>
      </c>
      <c r="U3305" t="s">
        <v>357</v>
      </c>
      <c r="V3305" s="19">
        <v>42914</v>
      </c>
      <c r="W3305" t="s">
        <v>628</v>
      </c>
      <c r="X3305" t="s">
        <v>24</v>
      </c>
      <c r="Y3305" t="s">
        <v>629</v>
      </c>
      <c r="Z3305" t="s">
        <v>14</v>
      </c>
      <c r="AA3305" s="29">
        <v>-193</v>
      </c>
      <c r="AB3305">
        <v>0</v>
      </c>
      <c r="AC3305">
        <f t="shared" si="624"/>
        <v>2017</v>
      </c>
      <c r="AD3305">
        <f t="shared" si="625"/>
        <v>6</v>
      </c>
      <c r="AE3305">
        <f t="shared" si="626"/>
        <v>2015</v>
      </c>
      <c r="AF3305">
        <f t="shared" si="627"/>
        <v>8</v>
      </c>
      <c r="AG3305" t="str">
        <f>VLOOKUP(F3305,vlookup!$A$2:$E$660,2,0)</f>
        <v>Retained</v>
      </c>
      <c r="AH3305" t="str">
        <f>VLOOKUP(F3305,vlookup!$A$2:$E$660,3,0)</f>
        <v>Service Contract</v>
      </c>
      <c r="AI3305" t="str">
        <f>VLOOKUP(F3305,vlookup!$A$2:$E$660,4,0)</f>
        <v>Used Car Programs</v>
      </c>
      <c r="AJ3305" t="str">
        <f>VLOOKUP(F3305,vlookup!$A$2:$E$660,5,0)</f>
        <v>High Mileage</v>
      </c>
      <c r="AL3305">
        <f t="shared" si="628"/>
        <v>67</v>
      </c>
      <c r="AM3305">
        <f t="shared" si="629"/>
        <v>673</v>
      </c>
      <c r="AN3305" t="str">
        <f t="shared" si="630"/>
        <v/>
      </c>
      <c r="AO3305" t="str">
        <f t="shared" si="631"/>
        <v/>
      </c>
      <c r="AP3305" t="str">
        <f t="shared" si="632"/>
        <v/>
      </c>
      <c r="AQ3305" t="str">
        <f t="shared" si="633"/>
        <v/>
      </c>
      <c r="AR3305">
        <f t="shared" si="634"/>
        <v>-193</v>
      </c>
      <c r="AS3305" t="str">
        <f t="shared" si="635"/>
        <v>8F186359H5-4</v>
      </c>
      <c r="AT3305" t="str">
        <f>IFERROR(IF(VLOOKUP(Y3305,vlookup!$I$2:$J$9,1,0)=Y3305,VLOOKUP(Y3305,vlookup!$I$2:$J$9,2,0),PROPER(Y3305)),PROPER(Y3305))</f>
        <v>Towing &amp; Roadside</v>
      </c>
      <c r="AU3305" t="str">
        <f>IFERROR(IF(B3305=VLOOKUP(B3305,vlookup!$L$2:$L$10,1,0),"Yes","No"),"No")</f>
        <v>No</v>
      </c>
    </row>
    <row r="3306" spans="1:47" ht="14.45" customHeight="1" x14ac:dyDescent="0.25">
      <c r="A3306" t="s">
        <v>2519</v>
      </c>
      <c r="B3306" s="31" t="s">
        <v>2520</v>
      </c>
      <c r="C3306">
        <v>2</v>
      </c>
      <c r="D3306">
        <v>1</v>
      </c>
      <c r="E3306" t="s">
        <v>382</v>
      </c>
      <c r="F3306" t="s">
        <v>238</v>
      </c>
      <c r="G3306" t="s">
        <v>3718</v>
      </c>
      <c r="H3306" t="s">
        <v>3802</v>
      </c>
      <c r="I3306">
        <v>100435</v>
      </c>
      <c r="J3306" s="19">
        <v>42259</v>
      </c>
      <c r="K3306" s="19">
        <v>42299</v>
      </c>
      <c r="L3306">
        <v>201510</v>
      </c>
      <c r="M3306" s="19">
        <v>42278</v>
      </c>
      <c r="N3306">
        <v>24616</v>
      </c>
      <c r="O3306" t="s">
        <v>1076</v>
      </c>
      <c r="P3306" t="s">
        <v>1116</v>
      </c>
      <c r="Q3306" t="s">
        <v>925</v>
      </c>
      <c r="R3306" t="s">
        <v>2522</v>
      </c>
      <c r="S3306" s="19">
        <v>42301</v>
      </c>
      <c r="T3306">
        <v>100435</v>
      </c>
      <c r="U3306" t="s">
        <v>357</v>
      </c>
      <c r="V3306" s="19">
        <v>42345</v>
      </c>
      <c r="W3306" t="s">
        <v>628</v>
      </c>
      <c r="X3306" t="s">
        <v>24</v>
      </c>
      <c r="Y3306" t="s">
        <v>629</v>
      </c>
      <c r="Z3306" t="s">
        <v>14</v>
      </c>
      <c r="AA3306" s="29">
        <v>-134.6</v>
      </c>
      <c r="AB3306">
        <v>0</v>
      </c>
      <c r="AC3306">
        <f t="shared" si="624"/>
        <v>2015</v>
      </c>
      <c r="AD3306">
        <f t="shared" si="625"/>
        <v>12</v>
      </c>
      <c r="AE3306">
        <f t="shared" si="626"/>
        <v>2015</v>
      </c>
      <c r="AF3306">
        <f t="shared" si="627"/>
        <v>9</v>
      </c>
      <c r="AG3306" t="str">
        <f>VLOOKUP(F3306,vlookup!$A$2:$E$660,2,0)</f>
        <v>Retained</v>
      </c>
      <c r="AH3306" t="str">
        <f>VLOOKUP(F3306,vlookup!$A$2:$E$660,3,0)</f>
        <v>Service Contract</v>
      </c>
      <c r="AI3306" t="str">
        <f>VLOOKUP(F3306,vlookup!$A$2:$E$660,4,0)</f>
        <v>Used Car Programs</v>
      </c>
      <c r="AJ3306" t="str">
        <f>VLOOKUP(F3306,vlookup!$A$2:$E$660,5,0)</f>
        <v>High Mileage</v>
      </c>
      <c r="AL3306">
        <f t="shared" si="628"/>
        <v>40</v>
      </c>
      <c r="AM3306">
        <f t="shared" si="629"/>
        <v>85</v>
      </c>
      <c r="AN3306" t="str">
        <f t="shared" si="630"/>
        <v/>
      </c>
      <c r="AO3306" t="str">
        <f t="shared" si="631"/>
        <v/>
      </c>
      <c r="AP3306" t="str">
        <f t="shared" si="632"/>
        <v/>
      </c>
      <c r="AQ3306">
        <f t="shared" si="633"/>
        <v>-134.6</v>
      </c>
      <c r="AR3306" t="str">
        <f t="shared" si="634"/>
        <v/>
      </c>
      <c r="AS3306" t="str">
        <f t="shared" si="635"/>
        <v>8F136524I5Y-2</v>
      </c>
      <c r="AT3306" t="str">
        <f>IFERROR(IF(VLOOKUP(Y3306,vlookup!$I$2:$J$9,1,0)=Y3306,VLOOKUP(Y3306,vlookup!$I$2:$J$9,2,0),PROPER(Y3306)),PROPER(Y3306))</f>
        <v>Towing &amp; Roadside</v>
      </c>
      <c r="AU3306" t="str">
        <f>IFERROR(IF(B3306=VLOOKUP(B3306,vlookup!$L$2:$L$10,1,0),"Yes","No"),"No")</f>
        <v>No</v>
      </c>
    </row>
    <row r="3307" spans="1:47" ht="14.45" customHeight="1" x14ac:dyDescent="0.25">
      <c r="A3307" t="s">
        <v>2523</v>
      </c>
      <c r="B3307" s="31" t="s">
        <v>2524</v>
      </c>
      <c r="C3307">
        <v>1</v>
      </c>
      <c r="D3307">
        <v>4</v>
      </c>
      <c r="E3307" t="s">
        <v>571</v>
      </c>
      <c r="F3307" t="s">
        <v>464</v>
      </c>
      <c r="G3307" t="s">
        <v>40</v>
      </c>
      <c r="H3307" t="s">
        <v>955</v>
      </c>
      <c r="I3307">
        <v>43687</v>
      </c>
      <c r="J3307" s="19">
        <v>44619</v>
      </c>
      <c r="K3307" s="19">
        <v>44650</v>
      </c>
      <c r="L3307">
        <v>202203</v>
      </c>
      <c r="M3307" s="19">
        <v>44621</v>
      </c>
      <c r="N3307">
        <v>24616</v>
      </c>
      <c r="O3307" t="s">
        <v>1076</v>
      </c>
      <c r="P3307" t="s">
        <v>595</v>
      </c>
      <c r="Q3307" t="s">
        <v>378</v>
      </c>
      <c r="R3307">
        <v>266164599</v>
      </c>
      <c r="S3307" s="19">
        <v>44732</v>
      </c>
      <c r="T3307">
        <v>49373</v>
      </c>
      <c r="U3307" t="s">
        <v>357</v>
      </c>
      <c r="V3307" s="19">
        <v>44840</v>
      </c>
      <c r="W3307" t="s">
        <v>628</v>
      </c>
      <c r="X3307" t="s">
        <v>24</v>
      </c>
      <c r="Y3307" t="s">
        <v>629</v>
      </c>
      <c r="Z3307" t="s">
        <v>14</v>
      </c>
      <c r="AA3307" s="29">
        <v>-65.319999999999993</v>
      </c>
      <c r="AB3307">
        <v>0</v>
      </c>
      <c r="AC3307">
        <f t="shared" si="624"/>
        <v>2022</v>
      </c>
      <c r="AD3307">
        <f t="shared" si="625"/>
        <v>10</v>
      </c>
      <c r="AE3307">
        <f t="shared" si="626"/>
        <v>2022</v>
      </c>
      <c r="AF3307">
        <f t="shared" si="627"/>
        <v>2</v>
      </c>
      <c r="AG3307" t="str">
        <f>VLOOKUP(F3307,vlookup!$A$2:$E$660,2,0)</f>
        <v>Retained</v>
      </c>
      <c r="AH3307" t="str">
        <f>VLOOKUP(F3307,vlookup!$A$2:$E$660,3,0)</f>
        <v>Service Contract</v>
      </c>
      <c r="AI3307" t="str">
        <f>VLOOKUP(F3307,vlookup!$A$2:$E$660,4,0)</f>
        <v>Used Car Programs</v>
      </c>
      <c r="AJ3307" t="str">
        <f>VLOOKUP(F3307,vlookup!$A$2:$E$660,5,0)</f>
        <v>High Mileage</v>
      </c>
      <c r="AL3307">
        <f t="shared" si="628"/>
        <v>33</v>
      </c>
      <c r="AM3307">
        <f t="shared" si="629"/>
        <v>219</v>
      </c>
      <c r="AN3307">
        <f t="shared" si="630"/>
        <v>5686</v>
      </c>
      <c r="AO3307" t="str">
        <f t="shared" si="631"/>
        <v/>
      </c>
      <c r="AP3307" t="str">
        <f t="shared" si="632"/>
        <v/>
      </c>
      <c r="AQ3307" t="str">
        <f t="shared" si="633"/>
        <v/>
      </c>
      <c r="AR3307">
        <f t="shared" si="634"/>
        <v>-65.319999999999993</v>
      </c>
      <c r="AS3307" t="str">
        <f t="shared" si="635"/>
        <v>ZAGDE549921B22-1</v>
      </c>
      <c r="AT3307" t="str">
        <f>IFERROR(IF(VLOOKUP(Y3307,vlookup!$I$2:$J$9,1,0)=Y3307,VLOOKUP(Y3307,vlookup!$I$2:$J$9,2,0),PROPER(Y3307)),PROPER(Y3307))</f>
        <v>Towing &amp; Roadside</v>
      </c>
      <c r="AU3307" t="str">
        <f>IFERROR(IF(B3307=VLOOKUP(B3307,vlookup!$L$2:$L$10,1,0),"Yes","No"),"No")</f>
        <v>No</v>
      </c>
    </row>
    <row r="3308" spans="1:47" ht="14.45" customHeight="1" x14ac:dyDescent="0.25">
      <c r="A3308" t="s">
        <v>2525</v>
      </c>
      <c r="B3308" s="31" t="s">
        <v>2526</v>
      </c>
      <c r="C3308">
        <v>2</v>
      </c>
      <c r="D3308">
        <v>1</v>
      </c>
      <c r="E3308" t="s">
        <v>571</v>
      </c>
      <c r="F3308" t="s">
        <v>60</v>
      </c>
      <c r="G3308" t="s">
        <v>3789</v>
      </c>
      <c r="H3308" t="s">
        <v>2527</v>
      </c>
      <c r="I3308">
        <v>148143</v>
      </c>
      <c r="J3308" s="19">
        <v>41771</v>
      </c>
      <c r="K3308" s="19">
        <v>41813</v>
      </c>
      <c r="L3308">
        <v>201406</v>
      </c>
      <c r="M3308" s="19">
        <v>41791</v>
      </c>
      <c r="N3308">
        <v>24616</v>
      </c>
      <c r="O3308" t="s">
        <v>1076</v>
      </c>
      <c r="P3308" t="s">
        <v>1116</v>
      </c>
      <c r="Q3308" t="s">
        <v>925</v>
      </c>
      <c r="R3308" t="s">
        <v>2528</v>
      </c>
      <c r="S3308" s="19">
        <v>41822</v>
      </c>
      <c r="T3308">
        <v>148143</v>
      </c>
      <c r="U3308" t="s">
        <v>357</v>
      </c>
      <c r="V3308" s="19">
        <v>41893</v>
      </c>
      <c r="W3308" t="s">
        <v>628</v>
      </c>
      <c r="X3308" t="s">
        <v>24</v>
      </c>
      <c r="Y3308" t="s">
        <v>629</v>
      </c>
      <c r="Z3308" t="s">
        <v>14</v>
      </c>
      <c r="AA3308" s="29">
        <v>-11</v>
      </c>
      <c r="AB3308">
        <v>0</v>
      </c>
      <c r="AC3308">
        <f t="shared" si="624"/>
        <v>2014</v>
      </c>
      <c r="AD3308">
        <f t="shared" si="625"/>
        <v>9</v>
      </c>
      <c r="AE3308">
        <f t="shared" si="626"/>
        <v>2014</v>
      </c>
      <c r="AF3308">
        <f t="shared" si="627"/>
        <v>5</v>
      </c>
      <c r="AG3308" t="str">
        <f>VLOOKUP(F3308,vlookup!$A$2:$E$660,2,0)</f>
        <v>Retained</v>
      </c>
      <c r="AH3308" t="str">
        <f>VLOOKUP(F3308,vlookup!$A$2:$E$660,3,0)</f>
        <v>Service Contract</v>
      </c>
      <c r="AI3308" t="str">
        <f>VLOOKUP(F3308,vlookup!$A$2:$E$660,4,0)</f>
        <v>Used Car Programs</v>
      </c>
      <c r="AJ3308" t="str">
        <f>VLOOKUP(F3308,vlookup!$A$2:$E$660,5,0)</f>
        <v>High Mileage</v>
      </c>
      <c r="AL3308">
        <f t="shared" si="628"/>
        <v>41</v>
      </c>
      <c r="AM3308">
        <f t="shared" si="629"/>
        <v>119</v>
      </c>
      <c r="AN3308" t="str">
        <f t="shared" si="630"/>
        <v/>
      </c>
      <c r="AO3308" t="str">
        <f t="shared" si="631"/>
        <v/>
      </c>
      <c r="AP3308" t="str">
        <f t="shared" si="632"/>
        <v/>
      </c>
      <c r="AQ3308" t="str">
        <f t="shared" si="633"/>
        <v/>
      </c>
      <c r="AR3308">
        <f t="shared" si="634"/>
        <v>-11</v>
      </c>
      <c r="AS3308" t="str">
        <f t="shared" si="635"/>
        <v>11043779E4Y-2</v>
      </c>
      <c r="AT3308" t="str">
        <f>IFERROR(IF(VLOOKUP(Y3308,vlookup!$I$2:$J$9,1,0)=Y3308,VLOOKUP(Y3308,vlookup!$I$2:$J$9,2,0),PROPER(Y3308)),PROPER(Y3308))</f>
        <v>Towing &amp; Roadside</v>
      </c>
      <c r="AU3308" t="str">
        <f>IFERROR(IF(B3308=VLOOKUP(B3308,vlookup!$L$2:$L$10,1,0),"Yes","No"),"No")</f>
        <v>No</v>
      </c>
    </row>
    <row r="3309" spans="1:47" ht="14.45" customHeight="1" x14ac:dyDescent="0.25">
      <c r="A3309" t="s">
        <v>2525</v>
      </c>
      <c r="B3309" s="31" t="s">
        <v>2526</v>
      </c>
      <c r="C3309">
        <v>3</v>
      </c>
      <c r="D3309">
        <v>1</v>
      </c>
      <c r="E3309" t="s">
        <v>571</v>
      </c>
      <c r="F3309" t="s">
        <v>60</v>
      </c>
      <c r="G3309" t="s">
        <v>3789</v>
      </c>
      <c r="H3309" t="s">
        <v>2527</v>
      </c>
      <c r="I3309">
        <v>148143</v>
      </c>
      <c r="J3309" s="19">
        <v>41771</v>
      </c>
      <c r="K3309" s="19">
        <v>41813</v>
      </c>
      <c r="L3309">
        <v>201406</v>
      </c>
      <c r="M3309" s="19">
        <v>41791</v>
      </c>
      <c r="N3309">
        <v>24616</v>
      </c>
      <c r="O3309" t="s">
        <v>1076</v>
      </c>
      <c r="P3309" t="s">
        <v>1116</v>
      </c>
      <c r="Q3309" t="s">
        <v>925</v>
      </c>
      <c r="R3309" t="s">
        <v>2529</v>
      </c>
      <c r="S3309" s="19">
        <v>41825</v>
      </c>
      <c r="T3309">
        <v>148143</v>
      </c>
      <c r="U3309" t="s">
        <v>357</v>
      </c>
      <c r="V3309" s="19">
        <v>41893</v>
      </c>
      <c r="W3309" t="s">
        <v>628</v>
      </c>
      <c r="X3309" t="s">
        <v>24</v>
      </c>
      <c r="Y3309" t="s">
        <v>629</v>
      </c>
      <c r="Z3309" t="s">
        <v>14</v>
      </c>
      <c r="AA3309" s="29">
        <v>-11</v>
      </c>
      <c r="AB3309">
        <v>0</v>
      </c>
      <c r="AC3309">
        <f t="shared" si="624"/>
        <v>2014</v>
      </c>
      <c r="AD3309">
        <f t="shared" si="625"/>
        <v>9</v>
      </c>
      <c r="AE3309">
        <f t="shared" si="626"/>
        <v>2014</v>
      </c>
      <c r="AF3309">
        <f t="shared" si="627"/>
        <v>5</v>
      </c>
      <c r="AG3309" t="str">
        <f>VLOOKUP(F3309,vlookup!$A$2:$E$660,2,0)</f>
        <v>Retained</v>
      </c>
      <c r="AH3309" t="str">
        <f>VLOOKUP(F3309,vlookup!$A$2:$E$660,3,0)</f>
        <v>Service Contract</v>
      </c>
      <c r="AI3309" t="str">
        <f>VLOOKUP(F3309,vlookup!$A$2:$E$660,4,0)</f>
        <v>Used Car Programs</v>
      </c>
      <c r="AJ3309" t="str">
        <f>VLOOKUP(F3309,vlookup!$A$2:$E$660,5,0)</f>
        <v>High Mileage</v>
      </c>
      <c r="AL3309">
        <f t="shared" si="628"/>
        <v>41</v>
      </c>
      <c r="AM3309">
        <f t="shared" si="629"/>
        <v>119</v>
      </c>
      <c r="AN3309" t="str">
        <f t="shared" si="630"/>
        <v/>
      </c>
      <c r="AO3309" t="str">
        <f t="shared" si="631"/>
        <v/>
      </c>
      <c r="AP3309" t="str">
        <f t="shared" si="632"/>
        <v/>
      </c>
      <c r="AQ3309" t="str">
        <f t="shared" si="633"/>
        <v/>
      </c>
      <c r="AR3309">
        <f t="shared" si="634"/>
        <v>-11</v>
      </c>
      <c r="AS3309" t="str">
        <f t="shared" si="635"/>
        <v>11043779E4Y-3</v>
      </c>
      <c r="AT3309" t="str">
        <f>IFERROR(IF(VLOOKUP(Y3309,vlookup!$I$2:$J$9,1,0)=Y3309,VLOOKUP(Y3309,vlookup!$I$2:$J$9,2,0),PROPER(Y3309)),PROPER(Y3309))</f>
        <v>Towing &amp; Roadside</v>
      </c>
      <c r="AU3309" t="str">
        <f>IFERROR(IF(B3309=VLOOKUP(B3309,vlookup!$L$2:$L$10,1,0),"Yes","No"),"No")</f>
        <v>No</v>
      </c>
    </row>
    <row r="3310" spans="1:47" ht="14.45" customHeight="1" x14ac:dyDescent="0.25">
      <c r="A3310" t="s">
        <v>2525</v>
      </c>
      <c r="B3310" s="31" t="s">
        <v>2526</v>
      </c>
      <c r="C3310">
        <v>4</v>
      </c>
      <c r="D3310">
        <v>1</v>
      </c>
      <c r="E3310" t="s">
        <v>571</v>
      </c>
      <c r="F3310" t="s">
        <v>60</v>
      </c>
      <c r="G3310" t="s">
        <v>3789</v>
      </c>
      <c r="H3310" t="s">
        <v>2527</v>
      </c>
      <c r="I3310">
        <v>148143</v>
      </c>
      <c r="J3310" s="19">
        <v>41771</v>
      </c>
      <c r="K3310" s="19">
        <v>41813</v>
      </c>
      <c r="L3310">
        <v>201406</v>
      </c>
      <c r="M3310" s="19">
        <v>41791</v>
      </c>
      <c r="N3310">
        <v>24616</v>
      </c>
      <c r="O3310" t="s">
        <v>1076</v>
      </c>
      <c r="P3310" t="s">
        <v>1116</v>
      </c>
      <c r="Q3310" t="s">
        <v>925</v>
      </c>
      <c r="R3310" t="s">
        <v>2530</v>
      </c>
      <c r="S3310" s="19">
        <v>41822</v>
      </c>
      <c r="T3310">
        <v>148143</v>
      </c>
      <c r="U3310" t="s">
        <v>357</v>
      </c>
      <c r="V3310" s="19">
        <v>41893</v>
      </c>
      <c r="W3310" t="s">
        <v>628</v>
      </c>
      <c r="X3310" t="s">
        <v>24</v>
      </c>
      <c r="Y3310" t="s">
        <v>629</v>
      </c>
      <c r="Z3310" t="s">
        <v>14</v>
      </c>
      <c r="AA3310" s="29">
        <v>-11</v>
      </c>
      <c r="AB3310">
        <v>0</v>
      </c>
      <c r="AC3310">
        <f t="shared" si="624"/>
        <v>2014</v>
      </c>
      <c r="AD3310">
        <f t="shared" si="625"/>
        <v>9</v>
      </c>
      <c r="AE3310">
        <f t="shared" si="626"/>
        <v>2014</v>
      </c>
      <c r="AF3310">
        <f t="shared" si="627"/>
        <v>5</v>
      </c>
      <c r="AG3310" t="str">
        <f>VLOOKUP(F3310,vlookup!$A$2:$E$660,2,0)</f>
        <v>Retained</v>
      </c>
      <c r="AH3310" t="str">
        <f>VLOOKUP(F3310,vlookup!$A$2:$E$660,3,0)</f>
        <v>Service Contract</v>
      </c>
      <c r="AI3310" t="str">
        <f>VLOOKUP(F3310,vlookup!$A$2:$E$660,4,0)</f>
        <v>Used Car Programs</v>
      </c>
      <c r="AJ3310" t="str">
        <f>VLOOKUP(F3310,vlookup!$A$2:$E$660,5,0)</f>
        <v>High Mileage</v>
      </c>
      <c r="AL3310">
        <f t="shared" si="628"/>
        <v>41</v>
      </c>
      <c r="AM3310">
        <f t="shared" si="629"/>
        <v>119</v>
      </c>
      <c r="AN3310" t="str">
        <f t="shared" si="630"/>
        <v/>
      </c>
      <c r="AO3310" t="str">
        <f t="shared" si="631"/>
        <v/>
      </c>
      <c r="AP3310" t="str">
        <f t="shared" si="632"/>
        <v/>
      </c>
      <c r="AQ3310" t="str">
        <f t="shared" si="633"/>
        <v/>
      </c>
      <c r="AR3310">
        <f t="shared" si="634"/>
        <v>-11</v>
      </c>
      <c r="AS3310" t="str">
        <f t="shared" si="635"/>
        <v>11043779E4Y-4</v>
      </c>
      <c r="AT3310" t="str">
        <f>IFERROR(IF(VLOOKUP(Y3310,vlookup!$I$2:$J$9,1,0)=Y3310,VLOOKUP(Y3310,vlookup!$I$2:$J$9,2,0),PROPER(Y3310)),PROPER(Y3310))</f>
        <v>Towing &amp; Roadside</v>
      </c>
      <c r="AU3310" t="str">
        <f>IFERROR(IF(B3310=VLOOKUP(B3310,vlookup!$L$2:$L$10,1,0),"Yes","No"),"No")</f>
        <v>No</v>
      </c>
    </row>
    <row r="3311" spans="1:47" ht="14.45" customHeight="1" x14ac:dyDescent="0.25">
      <c r="A3311" t="s">
        <v>1982</v>
      </c>
      <c r="B3311" s="31" t="s">
        <v>3597</v>
      </c>
      <c r="C3311">
        <v>2</v>
      </c>
      <c r="D3311">
        <v>1</v>
      </c>
      <c r="E3311" t="s">
        <v>382</v>
      </c>
      <c r="F3311" t="s">
        <v>205</v>
      </c>
      <c r="G3311" t="s">
        <v>3789</v>
      </c>
      <c r="H3311" t="s">
        <v>1983</v>
      </c>
      <c r="I3311">
        <v>116640</v>
      </c>
      <c r="J3311" s="19">
        <v>42021</v>
      </c>
      <c r="K3311" s="19">
        <v>42061</v>
      </c>
      <c r="L3311">
        <v>201502</v>
      </c>
      <c r="M3311" s="19">
        <v>42036</v>
      </c>
      <c r="N3311">
        <v>24617</v>
      </c>
      <c r="O3311" t="s">
        <v>1070</v>
      </c>
      <c r="P3311" t="s">
        <v>1116</v>
      </c>
      <c r="Q3311" t="s">
        <v>925</v>
      </c>
      <c r="R3311" t="s">
        <v>2531</v>
      </c>
      <c r="S3311" s="19">
        <v>42133</v>
      </c>
      <c r="T3311">
        <v>116640</v>
      </c>
      <c r="U3311" t="s">
        <v>357</v>
      </c>
      <c r="V3311" s="19">
        <v>42187</v>
      </c>
      <c r="W3311" t="s">
        <v>628</v>
      </c>
      <c r="X3311" t="s">
        <v>24</v>
      </c>
      <c r="Y3311" t="s">
        <v>629</v>
      </c>
      <c r="Z3311" t="s">
        <v>14</v>
      </c>
      <c r="AA3311" s="29">
        <v>-94.04</v>
      </c>
      <c r="AB3311">
        <v>0</v>
      </c>
      <c r="AC3311">
        <f t="shared" si="624"/>
        <v>2015</v>
      </c>
      <c r="AD3311">
        <f t="shared" si="625"/>
        <v>7</v>
      </c>
      <c r="AE3311">
        <f t="shared" si="626"/>
        <v>2015</v>
      </c>
      <c r="AF3311">
        <f t="shared" si="627"/>
        <v>1</v>
      </c>
      <c r="AG3311" t="str">
        <f>VLOOKUP(F3311,vlookup!$A$2:$E$660,2,0)</f>
        <v>Retained</v>
      </c>
      <c r="AH3311" t="str">
        <f>VLOOKUP(F3311,vlookup!$A$2:$E$660,3,0)</f>
        <v>Service Contract</v>
      </c>
      <c r="AI3311" t="str">
        <f>VLOOKUP(F3311,vlookup!$A$2:$E$660,4,0)</f>
        <v>Used Car Programs</v>
      </c>
      <c r="AJ3311" t="str">
        <f>VLOOKUP(F3311,vlookup!$A$2:$E$660,5,0)</f>
        <v>High Mileage</v>
      </c>
      <c r="AL3311">
        <f t="shared" si="628"/>
        <v>39</v>
      </c>
      <c r="AM3311">
        <f t="shared" si="629"/>
        <v>165</v>
      </c>
      <c r="AN3311" t="str">
        <f t="shared" si="630"/>
        <v/>
      </c>
      <c r="AO3311" t="str">
        <f t="shared" si="631"/>
        <v/>
      </c>
      <c r="AP3311" t="str">
        <f t="shared" si="632"/>
        <v/>
      </c>
      <c r="AQ3311" t="str">
        <f t="shared" si="633"/>
        <v/>
      </c>
      <c r="AR3311">
        <f t="shared" si="634"/>
        <v>-94.04</v>
      </c>
      <c r="AS3311" t="str">
        <f t="shared" si="635"/>
        <v>102108978-2</v>
      </c>
      <c r="AT3311" t="str">
        <f>IFERROR(IF(VLOOKUP(Y3311,vlookup!$I$2:$J$9,1,0)=Y3311,VLOOKUP(Y3311,vlookup!$I$2:$J$9,2,0),PROPER(Y3311)),PROPER(Y3311))</f>
        <v>Towing &amp; Roadside</v>
      </c>
      <c r="AU3311" t="str">
        <f>IFERROR(IF(B3311=VLOOKUP(B3311,vlookup!$L$2:$L$10,1,0),"Yes","No"),"No")</f>
        <v>No</v>
      </c>
    </row>
    <row r="3312" spans="1:47" ht="14.45" customHeight="1" x14ac:dyDescent="0.25">
      <c r="A3312" t="s">
        <v>1982</v>
      </c>
      <c r="B3312" s="31" t="s">
        <v>3597</v>
      </c>
      <c r="C3312">
        <v>4</v>
      </c>
      <c r="D3312">
        <v>1</v>
      </c>
      <c r="E3312" t="s">
        <v>382</v>
      </c>
      <c r="F3312" t="s">
        <v>205</v>
      </c>
      <c r="G3312" t="s">
        <v>3789</v>
      </c>
      <c r="H3312" t="s">
        <v>1983</v>
      </c>
      <c r="I3312">
        <v>116640</v>
      </c>
      <c r="J3312" s="19">
        <v>42021</v>
      </c>
      <c r="K3312" s="19">
        <v>42061</v>
      </c>
      <c r="L3312">
        <v>201502</v>
      </c>
      <c r="M3312" s="19">
        <v>42036</v>
      </c>
      <c r="N3312">
        <v>24617</v>
      </c>
      <c r="O3312" t="s">
        <v>1070</v>
      </c>
      <c r="P3312" t="s">
        <v>1116</v>
      </c>
      <c r="Q3312" t="s">
        <v>925</v>
      </c>
      <c r="R3312" t="s">
        <v>2532</v>
      </c>
      <c r="S3312" s="19">
        <v>42218</v>
      </c>
      <c r="T3312">
        <v>116640</v>
      </c>
      <c r="U3312" t="s">
        <v>357</v>
      </c>
      <c r="V3312" s="19">
        <v>42289</v>
      </c>
      <c r="W3312" t="s">
        <v>628</v>
      </c>
      <c r="X3312" t="s">
        <v>24</v>
      </c>
      <c r="Y3312" t="s">
        <v>629</v>
      </c>
      <c r="Z3312" t="s">
        <v>14</v>
      </c>
      <c r="AA3312" s="29">
        <v>-126.45</v>
      </c>
      <c r="AB3312">
        <v>0</v>
      </c>
      <c r="AC3312">
        <f t="shared" si="624"/>
        <v>2015</v>
      </c>
      <c r="AD3312">
        <f t="shared" si="625"/>
        <v>10</v>
      </c>
      <c r="AE3312">
        <f t="shared" si="626"/>
        <v>2015</v>
      </c>
      <c r="AF3312">
        <f t="shared" si="627"/>
        <v>1</v>
      </c>
      <c r="AG3312" t="str">
        <f>VLOOKUP(F3312,vlookup!$A$2:$E$660,2,0)</f>
        <v>Retained</v>
      </c>
      <c r="AH3312" t="str">
        <f>VLOOKUP(F3312,vlookup!$A$2:$E$660,3,0)</f>
        <v>Service Contract</v>
      </c>
      <c r="AI3312" t="str">
        <f>VLOOKUP(F3312,vlookup!$A$2:$E$660,4,0)</f>
        <v>Used Car Programs</v>
      </c>
      <c r="AJ3312" t="str">
        <f>VLOOKUP(F3312,vlookup!$A$2:$E$660,5,0)</f>
        <v>High Mileage</v>
      </c>
      <c r="AL3312">
        <f t="shared" si="628"/>
        <v>39</v>
      </c>
      <c r="AM3312">
        <f t="shared" si="629"/>
        <v>265</v>
      </c>
      <c r="AN3312" t="str">
        <f t="shared" si="630"/>
        <v/>
      </c>
      <c r="AO3312" t="str">
        <f t="shared" si="631"/>
        <v/>
      </c>
      <c r="AP3312" t="str">
        <f t="shared" si="632"/>
        <v/>
      </c>
      <c r="AQ3312" t="str">
        <f t="shared" si="633"/>
        <v/>
      </c>
      <c r="AR3312">
        <f t="shared" si="634"/>
        <v>-126.45</v>
      </c>
      <c r="AS3312" t="str">
        <f t="shared" si="635"/>
        <v>102108978-4</v>
      </c>
      <c r="AT3312" t="str">
        <f>IFERROR(IF(VLOOKUP(Y3312,vlookup!$I$2:$J$9,1,0)=Y3312,VLOOKUP(Y3312,vlookup!$I$2:$J$9,2,0),PROPER(Y3312)),PROPER(Y3312))</f>
        <v>Towing &amp; Roadside</v>
      </c>
      <c r="AU3312" t="str">
        <f>IFERROR(IF(B3312=VLOOKUP(B3312,vlookup!$L$2:$L$10,1,0),"Yes","No"),"No")</f>
        <v>No</v>
      </c>
    </row>
    <row r="3313" spans="1:47" ht="14.45" customHeight="1" x14ac:dyDescent="0.25">
      <c r="A3313" t="s">
        <v>1982</v>
      </c>
      <c r="B3313" s="31" t="s">
        <v>3597</v>
      </c>
      <c r="C3313">
        <v>8</v>
      </c>
      <c r="D3313">
        <v>1</v>
      </c>
      <c r="E3313" t="s">
        <v>382</v>
      </c>
      <c r="F3313" t="s">
        <v>205</v>
      </c>
      <c r="G3313" t="s">
        <v>3789</v>
      </c>
      <c r="H3313" t="s">
        <v>1983</v>
      </c>
      <c r="I3313">
        <v>116640</v>
      </c>
      <c r="J3313" s="19">
        <v>42021</v>
      </c>
      <c r="K3313" s="19">
        <v>42061</v>
      </c>
      <c r="L3313">
        <v>201502</v>
      </c>
      <c r="M3313" s="19">
        <v>42036</v>
      </c>
      <c r="N3313">
        <v>24617</v>
      </c>
      <c r="O3313" t="s">
        <v>1070</v>
      </c>
      <c r="P3313" t="s">
        <v>1116</v>
      </c>
      <c r="Q3313" t="s">
        <v>925</v>
      </c>
      <c r="R3313" t="s">
        <v>2534</v>
      </c>
      <c r="S3313" s="19">
        <v>42450</v>
      </c>
      <c r="T3313">
        <v>116640</v>
      </c>
      <c r="U3313" t="s">
        <v>357</v>
      </c>
      <c r="V3313" s="19">
        <v>42499</v>
      </c>
      <c r="W3313" t="s">
        <v>628</v>
      </c>
      <c r="X3313" t="s">
        <v>24</v>
      </c>
      <c r="Y3313" t="s">
        <v>629</v>
      </c>
      <c r="Z3313" t="s">
        <v>14</v>
      </c>
      <c r="AA3313" s="29">
        <v>-109.76</v>
      </c>
      <c r="AB3313">
        <v>0</v>
      </c>
      <c r="AC3313">
        <f t="shared" si="624"/>
        <v>2016</v>
      </c>
      <c r="AD3313">
        <f t="shared" si="625"/>
        <v>5</v>
      </c>
      <c r="AE3313">
        <f t="shared" si="626"/>
        <v>2015</v>
      </c>
      <c r="AF3313">
        <f t="shared" si="627"/>
        <v>1</v>
      </c>
      <c r="AG3313" t="str">
        <f>VLOOKUP(F3313,vlookup!$A$2:$E$660,2,0)</f>
        <v>Retained</v>
      </c>
      <c r="AH3313" t="str">
        <f>VLOOKUP(F3313,vlookup!$A$2:$E$660,3,0)</f>
        <v>Service Contract</v>
      </c>
      <c r="AI3313" t="str">
        <f>VLOOKUP(F3313,vlookup!$A$2:$E$660,4,0)</f>
        <v>Used Car Programs</v>
      </c>
      <c r="AJ3313" t="str">
        <f>VLOOKUP(F3313,vlookup!$A$2:$E$660,5,0)</f>
        <v>High Mileage</v>
      </c>
      <c r="AL3313">
        <f t="shared" si="628"/>
        <v>39</v>
      </c>
      <c r="AM3313">
        <f t="shared" si="629"/>
        <v>472</v>
      </c>
      <c r="AN3313" t="str">
        <f t="shared" si="630"/>
        <v/>
      </c>
      <c r="AO3313" t="str">
        <f t="shared" si="631"/>
        <v/>
      </c>
      <c r="AP3313" t="str">
        <f t="shared" si="632"/>
        <v/>
      </c>
      <c r="AQ3313" t="str">
        <f t="shared" si="633"/>
        <v/>
      </c>
      <c r="AR3313">
        <f t="shared" si="634"/>
        <v>-109.76</v>
      </c>
      <c r="AS3313" t="str">
        <f t="shared" si="635"/>
        <v>102108978-8</v>
      </c>
      <c r="AT3313" t="str">
        <f>IFERROR(IF(VLOOKUP(Y3313,vlookup!$I$2:$J$9,1,0)=Y3313,VLOOKUP(Y3313,vlookup!$I$2:$J$9,2,0),PROPER(Y3313)),PROPER(Y3313))</f>
        <v>Towing &amp; Roadside</v>
      </c>
      <c r="AU3313" t="str">
        <f>IFERROR(IF(B3313=VLOOKUP(B3313,vlookup!$L$2:$L$10,1,0),"Yes","No"),"No")</f>
        <v>No</v>
      </c>
    </row>
    <row r="3314" spans="1:47" x14ac:dyDescent="0.25">
      <c r="A3314" t="s">
        <v>3697</v>
      </c>
      <c r="B3314" s="31" t="s">
        <v>3698</v>
      </c>
      <c r="C3314">
        <v>2</v>
      </c>
      <c r="D3314">
        <v>2</v>
      </c>
      <c r="E3314" t="s">
        <v>382</v>
      </c>
      <c r="F3314" t="s">
        <v>464</v>
      </c>
      <c r="G3314" t="s">
        <v>12</v>
      </c>
      <c r="H3314" t="s">
        <v>3699</v>
      </c>
      <c r="I3314">
        <v>113875</v>
      </c>
      <c r="J3314" s="19">
        <v>45255</v>
      </c>
      <c r="K3314" s="19">
        <v>45295</v>
      </c>
      <c r="L3314">
        <v>202401</v>
      </c>
      <c r="M3314" s="19">
        <v>45292</v>
      </c>
      <c r="N3314">
        <v>24616</v>
      </c>
      <c r="O3314" t="s">
        <v>1076</v>
      </c>
      <c r="P3314" t="s">
        <v>1183</v>
      </c>
      <c r="Q3314" t="s">
        <v>924</v>
      </c>
      <c r="R3314" t="s">
        <v>3166</v>
      </c>
      <c r="S3314" s="19">
        <v>45359</v>
      </c>
      <c r="T3314">
        <v>116079</v>
      </c>
      <c r="U3314" t="s">
        <v>357</v>
      </c>
      <c r="V3314" s="19">
        <v>45364</v>
      </c>
      <c r="W3314" t="s">
        <v>2536</v>
      </c>
      <c r="X3314" t="s">
        <v>2537</v>
      </c>
      <c r="Y3314" t="s">
        <v>1065</v>
      </c>
      <c r="Z3314" t="s">
        <v>14</v>
      </c>
      <c r="AA3314" s="29">
        <v>-3024.15</v>
      </c>
      <c r="AB3314" t="b">
        <v>0</v>
      </c>
      <c r="AC3314">
        <f t="shared" si="624"/>
        <v>2024</v>
      </c>
      <c r="AD3314">
        <f t="shared" si="625"/>
        <v>3</v>
      </c>
      <c r="AE3314">
        <f t="shared" si="626"/>
        <v>2023</v>
      </c>
      <c r="AF3314">
        <f t="shared" si="627"/>
        <v>11</v>
      </c>
      <c r="AG3314" t="str">
        <f>VLOOKUP(F3314,vlookup!$A$2:$E$660,2,0)</f>
        <v>Retained</v>
      </c>
      <c r="AH3314" t="str">
        <f>VLOOKUP(F3314,vlookup!$A$2:$E$660,3,0)</f>
        <v>Service Contract</v>
      </c>
      <c r="AI3314" t="str">
        <f>VLOOKUP(F3314,vlookup!$A$2:$E$660,4,0)</f>
        <v>Used Car Programs</v>
      </c>
      <c r="AJ3314" t="str">
        <f>VLOOKUP(F3314,vlookup!$A$2:$E$660,5,0)</f>
        <v>High Mileage</v>
      </c>
      <c r="AL3314">
        <f t="shared" si="628"/>
        <v>39</v>
      </c>
      <c r="AM3314">
        <f t="shared" si="629"/>
        <v>108</v>
      </c>
      <c r="AN3314">
        <f t="shared" si="630"/>
        <v>2204</v>
      </c>
      <c r="AO3314" t="str">
        <f t="shared" si="631"/>
        <v/>
      </c>
      <c r="AP3314" t="str">
        <f t="shared" si="632"/>
        <v/>
      </c>
      <c r="AQ3314" t="str">
        <f t="shared" si="633"/>
        <v/>
      </c>
      <c r="AR3314">
        <f t="shared" si="634"/>
        <v>-3024.15</v>
      </c>
      <c r="AS3314" t="str">
        <f t="shared" si="635"/>
        <v>ZAGEK190294K23-2</v>
      </c>
      <c r="AT3314" t="str">
        <f>IFERROR(IF(VLOOKUP(Y3314,vlookup!$I$2:$J$9,1,0)=Y3314,VLOOKUP(Y3314,vlookup!$I$2:$J$9,2,0),PROPER(Y3314)),PROPER(Y3314))</f>
        <v>Goodwill</v>
      </c>
      <c r="AU3314" t="str">
        <f>IFERROR(IF(B3314=VLOOKUP(B3314,vlookup!$L$2:$L$10,1,0),"Yes","No"),"No")</f>
        <v>No</v>
      </c>
    </row>
    <row r="3315" spans="1:47" x14ac:dyDescent="0.25">
      <c r="A3315" t="s">
        <v>3700</v>
      </c>
      <c r="B3315" s="31" t="s">
        <v>3701</v>
      </c>
      <c r="C3315">
        <v>1</v>
      </c>
      <c r="D3315">
        <v>2</v>
      </c>
      <c r="E3315" t="s">
        <v>382</v>
      </c>
      <c r="F3315" t="s">
        <v>464</v>
      </c>
      <c r="G3315" t="s">
        <v>31</v>
      </c>
      <c r="H3315" t="s">
        <v>3702</v>
      </c>
      <c r="I3315">
        <v>81535</v>
      </c>
      <c r="J3315" s="19">
        <v>45149</v>
      </c>
      <c r="K3315" s="19">
        <v>45174</v>
      </c>
      <c r="L3315">
        <v>202309</v>
      </c>
      <c r="M3315" s="19">
        <v>45170</v>
      </c>
      <c r="N3315">
        <v>24616</v>
      </c>
      <c r="O3315" t="s">
        <v>1076</v>
      </c>
      <c r="P3315" t="s">
        <v>1183</v>
      </c>
      <c r="Q3315" t="s">
        <v>924</v>
      </c>
      <c r="R3315" t="s">
        <v>3166</v>
      </c>
      <c r="S3315" s="19">
        <v>45274</v>
      </c>
      <c r="T3315">
        <v>86601</v>
      </c>
      <c r="U3315" t="s">
        <v>357</v>
      </c>
      <c r="V3315" s="19">
        <v>45364</v>
      </c>
      <c r="W3315" t="s">
        <v>2536</v>
      </c>
      <c r="X3315" t="s">
        <v>2537</v>
      </c>
      <c r="Y3315" t="s">
        <v>1065</v>
      </c>
      <c r="Z3315" t="s">
        <v>14</v>
      </c>
      <c r="AA3315" s="29">
        <v>-403.91</v>
      </c>
      <c r="AB3315" t="b">
        <v>0</v>
      </c>
      <c r="AC3315">
        <f t="shared" si="624"/>
        <v>2024</v>
      </c>
      <c r="AD3315">
        <f t="shared" si="625"/>
        <v>3</v>
      </c>
      <c r="AE3315">
        <f t="shared" si="626"/>
        <v>2023</v>
      </c>
      <c r="AF3315">
        <f t="shared" si="627"/>
        <v>8</v>
      </c>
      <c r="AG3315" t="str">
        <f>VLOOKUP(F3315,vlookup!$A$2:$E$660,2,0)</f>
        <v>Retained</v>
      </c>
      <c r="AH3315" t="str">
        <f>VLOOKUP(F3315,vlookup!$A$2:$E$660,3,0)</f>
        <v>Service Contract</v>
      </c>
      <c r="AI3315" t="str">
        <f>VLOOKUP(F3315,vlookup!$A$2:$E$660,4,0)</f>
        <v>Used Car Programs</v>
      </c>
      <c r="AJ3315" t="str">
        <f>VLOOKUP(F3315,vlookup!$A$2:$E$660,5,0)</f>
        <v>High Mileage</v>
      </c>
      <c r="AL3315">
        <f t="shared" si="628"/>
        <v>24</v>
      </c>
      <c r="AM3315">
        <f t="shared" si="629"/>
        <v>212</v>
      </c>
      <c r="AN3315">
        <f t="shared" si="630"/>
        <v>5066</v>
      </c>
      <c r="AO3315" t="str">
        <f t="shared" si="631"/>
        <v/>
      </c>
      <c r="AP3315" t="str">
        <f t="shared" si="632"/>
        <v/>
      </c>
      <c r="AQ3315" t="str">
        <f t="shared" si="633"/>
        <v/>
      </c>
      <c r="AR3315">
        <f t="shared" si="634"/>
        <v>-403.91</v>
      </c>
      <c r="AS3315" t="str">
        <f t="shared" si="635"/>
        <v>ZAGEN041034H23-1</v>
      </c>
      <c r="AT3315" t="str">
        <f>IFERROR(IF(VLOOKUP(Y3315,vlookup!$I$2:$J$9,1,0)=Y3315,VLOOKUP(Y3315,vlookup!$I$2:$J$9,2,0),PROPER(Y3315)),PROPER(Y3315))</f>
        <v>Goodwill</v>
      </c>
      <c r="AU3315" t="str">
        <f>IFERROR(IF(B3315=VLOOKUP(B3315,vlookup!$L$2:$L$10,1,0),"Yes","No"),"No")</f>
        <v>No</v>
      </c>
    </row>
    <row r="3316" spans="1:47" x14ac:dyDescent="0.25">
      <c r="A3316" t="s">
        <v>3127</v>
      </c>
      <c r="B3316" s="31" t="s">
        <v>3128</v>
      </c>
      <c r="C3316">
        <v>3</v>
      </c>
      <c r="D3316">
        <v>1</v>
      </c>
      <c r="E3316" t="s">
        <v>382</v>
      </c>
      <c r="F3316" t="s">
        <v>464</v>
      </c>
      <c r="G3316" t="s">
        <v>543</v>
      </c>
      <c r="H3316" t="s">
        <v>933</v>
      </c>
      <c r="I3316">
        <v>63338</v>
      </c>
      <c r="J3316" s="19">
        <v>44704</v>
      </c>
      <c r="K3316" s="19">
        <v>44734</v>
      </c>
      <c r="L3316">
        <v>202206</v>
      </c>
      <c r="M3316" s="19">
        <v>44713</v>
      </c>
      <c r="N3316">
        <v>24617</v>
      </c>
      <c r="O3316" t="s">
        <v>1070</v>
      </c>
      <c r="P3316" t="s">
        <v>3129</v>
      </c>
      <c r="Q3316" t="s">
        <v>924</v>
      </c>
      <c r="R3316">
        <v>329673</v>
      </c>
      <c r="S3316" s="19">
        <v>45287</v>
      </c>
      <c r="T3316">
        <v>72649</v>
      </c>
      <c r="U3316" t="s">
        <v>356</v>
      </c>
      <c r="V3316" s="19">
        <v>45352</v>
      </c>
      <c r="W3316" t="s">
        <v>572</v>
      </c>
      <c r="X3316" t="s">
        <v>573</v>
      </c>
      <c r="Y3316" t="s">
        <v>94</v>
      </c>
      <c r="Z3316" t="s">
        <v>574</v>
      </c>
      <c r="AA3316" s="29">
        <v>-189.95</v>
      </c>
      <c r="AB3316" t="b">
        <v>0</v>
      </c>
      <c r="AC3316">
        <f t="shared" si="624"/>
        <v>2024</v>
      </c>
      <c r="AD3316">
        <f t="shared" si="625"/>
        <v>3</v>
      </c>
      <c r="AE3316">
        <f t="shared" si="626"/>
        <v>2022</v>
      </c>
      <c r="AF3316">
        <f t="shared" si="627"/>
        <v>5</v>
      </c>
      <c r="AG3316" t="str">
        <f>VLOOKUP(F3316,vlookup!$A$2:$E$660,2,0)</f>
        <v>Retained</v>
      </c>
      <c r="AH3316" t="str">
        <f>VLOOKUP(F3316,vlookup!$A$2:$E$660,3,0)</f>
        <v>Service Contract</v>
      </c>
      <c r="AI3316" t="str">
        <f>VLOOKUP(F3316,vlookup!$A$2:$E$660,4,0)</f>
        <v>Used Car Programs</v>
      </c>
      <c r="AJ3316" t="str">
        <f>VLOOKUP(F3316,vlookup!$A$2:$E$660,5,0)</f>
        <v>High Mileage</v>
      </c>
      <c r="AL3316">
        <f t="shared" si="628"/>
        <v>29</v>
      </c>
      <c r="AM3316">
        <f t="shared" si="629"/>
        <v>638</v>
      </c>
      <c r="AN3316">
        <f t="shared" si="630"/>
        <v>9311</v>
      </c>
      <c r="AO3316" t="str">
        <f t="shared" si="631"/>
        <v/>
      </c>
      <c r="AP3316" t="str">
        <f t="shared" si="632"/>
        <v/>
      </c>
      <c r="AQ3316" t="str">
        <f t="shared" si="633"/>
        <v/>
      </c>
      <c r="AR3316">
        <f t="shared" si="634"/>
        <v>-189.95</v>
      </c>
      <c r="AS3316" t="str">
        <f t="shared" si="635"/>
        <v>ZAGFG164535E22-3</v>
      </c>
      <c r="AT3316" t="str">
        <f>IFERROR(IF(VLOOKUP(Y3316,vlookup!$I$2:$J$9,1,0)=Y3316,VLOOKUP(Y3316,vlookup!$I$2:$J$9,2,0),PROPER(Y3316)),PROPER(Y3316))</f>
        <v>Labor</v>
      </c>
      <c r="AU3316" t="str">
        <f>IFERROR(IF(B3316=VLOOKUP(B3316,vlookup!$L$2:$L$10,1,0),"Yes","No"),"No")</f>
        <v>No</v>
      </c>
    </row>
    <row r="3317" spans="1:47" x14ac:dyDescent="0.25">
      <c r="A3317" t="s">
        <v>3127</v>
      </c>
      <c r="B3317" s="31" t="s">
        <v>3128</v>
      </c>
      <c r="C3317">
        <v>3</v>
      </c>
      <c r="D3317">
        <v>1</v>
      </c>
      <c r="E3317" t="s">
        <v>382</v>
      </c>
      <c r="F3317" t="s">
        <v>464</v>
      </c>
      <c r="G3317" t="s">
        <v>543</v>
      </c>
      <c r="H3317" t="s">
        <v>933</v>
      </c>
      <c r="I3317">
        <v>63338</v>
      </c>
      <c r="J3317" s="19">
        <v>44704</v>
      </c>
      <c r="K3317" s="19">
        <v>44734</v>
      </c>
      <c r="L3317">
        <v>202206</v>
      </c>
      <c r="M3317" s="19">
        <v>44713</v>
      </c>
      <c r="N3317">
        <v>24617</v>
      </c>
      <c r="O3317" t="s">
        <v>1070</v>
      </c>
      <c r="P3317" t="s">
        <v>3129</v>
      </c>
      <c r="Q3317" t="s">
        <v>924</v>
      </c>
      <c r="R3317">
        <v>329673</v>
      </c>
      <c r="S3317" s="19">
        <v>45287</v>
      </c>
      <c r="T3317">
        <v>72649</v>
      </c>
      <c r="U3317" t="s">
        <v>356</v>
      </c>
      <c r="V3317" s="19">
        <v>45352</v>
      </c>
      <c r="W3317" t="s">
        <v>3703</v>
      </c>
      <c r="X3317" t="s">
        <v>3704</v>
      </c>
      <c r="Y3317" t="s">
        <v>94</v>
      </c>
      <c r="Z3317" t="s">
        <v>603</v>
      </c>
      <c r="AA3317" s="29">
        <v>-810.6</v>
      </c>
      <c r="AB3317" t="b">
        <v>0</v>
      </c>
      <c r="AC3317">
        <f t="shared" si="624"/>
        <v>2024</v>
      </c>
      <c r="AD3317">
        <f t="shared" si="625"/>
        <v>3</v>
      </c>
      <c r="AE3317">
        <f t="shared" si="626"/>
        <v>2022</v>
      </c>
      <c r="AF3317">
        <f t="shared" si="627"/>
        <v>5</v>
      </c>
      <c r="AG3317" t="str">
        <f>VLOOKUP(F3317,vlookup!$A$2:$E$660,2,0)</f>
        <v>Retained</v>
      </c>
      <c r="AH3317" t="str">
        <f>VLOOKUP(F3317,vlookup!$A$2:$E$660,3,0)</f>
        <v>Service Contract</v>
      </c>
      <c r="AI3317" t="str">
        <f>VLOOKUP(F3317,vlookup!$A$2:$E$660,4,0)</f>
        <v>Used Car Programs</v>
      </c>
      <c r="AJ3317" t="str">
        <f>VLOOKUP(F3317,vlookup!$A$2:$E$660,5,0)</f>
        <v>High Mileage</v>
      </c>
      <c r="AL3317">
        <f t="shared" si="628"/>
        <v>29</v>
      </c>
      <c r="AM3317">
        <f t="shared" si="629"/>
        <v>638</v>
      </c>
      <c r="AN3317">
        <f t="shared" si="630"/>
        <v>9311</v>
      </c>
      <c r="AO3317" t="str">
        <f t="shared" si="631"/>
        <v/>
      </c>
      <c r="AP3317" t="str">
        <f t="shared" si="632"/>
        <v/>
      </c>
      <c r="AQ3317" t="str">
        <f t="shared" si="633"/>
        <v/>
      </c>
      <c r="AR3317">
        <f t="shared" si="634"/>
        <v>-810.6</v>
      </c>
      <c r="AS3317" t="str">
        <f t="shared" si="635"/>
        <v>ZAGFG164535E22-3</v>
      </c>
      <c r="AT3317" t="str">
        <f>IFERROR(IF(VLOOKUP(Y3317,vlookup!$I$2:$J$9,1,0)=Y3317,VLOOKUP(Y3317,vlookup!$I$2:$J$9,2,0),PROPER(Y3317)),PROPER(Y3317))</f>
        <v>Labor</v>
      </c>
      <c r="AU3317" t="str">
        <f>IFERROR(IF(B3317=VLOOKUP(B3317,vlookup!$L$2:$L$10,1,0),"Yes","No"),"No")</f>
        <v>No</v>
      </c>
    </row>
    <row r="3318" spans="1:47" x14ac:dyDescent="0.25">
      <c r="A3318" t="s">
        <v>3127</v>
      </c>
      <c r="B3318" s="31" t="s">
        <v>3128</v>
      </c>
      <c r="C3318">
        <v>3</v>
      </c>
      <c r="D3318">
        <v>1</v>
      </c>
      <c r="E3318" t="s">
        <v>382</v>
      </c>
      <c r="F3318" t="s">
        <v>464</v>
      </c>
      <c r="G3318" t="s">
        <v>543</v>
      </c>
      <c r="H3318" t="s">
        <v>933</v>
      </c>
      <c r="I3318">
        <v>63338</v>
      </c>
      <c r="J3318" s="19">
        <v>44704</v>
      </c>
      <c r="K3318" s="19">
        <v>44734</v>
      </c>
      <c r="L3318">
        <v>202206</v>
      </c>
      <c r="M3318" s="19">
        <v>44713</v>
      </c>
      <c r="N3318">
        <v>24617</v>
      </c>
      <c r="O3318" t="s">
        <v>1070</v>
      </c>
      <c r="P3318" t="s">
        <v>3129</v>
      </c>
      <c r="Q3318" t="s">
        <v>924</v>
      </c>
      <c r="R3318">
        <v>329673</v>
      </c>
      <c r="S3318" s="19">
        <v>45287</v>
      </c>
      <c r="T3318">
        <v>72649</v>
      </c>
      <c r="U3318" t="s">
        <v>356</v>
      </c>
      <c r="V3318" s="19">
        <v>45352</v>
      </c>
      <c r="W3318" t="s">
        <v>3703</v>
      </c>
      <c r="X3318" t="s">
        <v>3704</v>
      </c>
      <c r="Y3318" t="s">
        <v>95</v>
      </c>
      <c r="Z3318" t="s">
        <v>603</v>
      </c>
      <c r="AA3318" s="29">
        <v>-2136.16</v>
      </c>
      <c r="AB3318" t="b">
        <v>0</v>
      </c>
      <c r="AC3318">
        <f t="shared" si="624"/>
        <v>2024</v>
      </c>
      <c r="AD3318">
        <f t="shared" si="625"/>
        <v>3</v>
      </c>
      <c r="AE3318">
        <f t="shared" si="626"/>
        <v>2022</v>
      </c>
      <c r="AF3318">
        <f t="shared" si="627"/>
        <v>5</v>
      </c>
      <c r="AG3318" t="str">
        <f>VLOOKUP(F3318,vlookup!$A$2:$E$660,2,0)</f>
        <v>Retained</v>
      </c>
      <c r="AH3318" t="str">
        <f>VLOOKUP(F3318,vlookup!$A$2:$E$660,3,0)</f>
        <v>Service Contract</v>
      </c>
      <c r="AI3318" t="str">
        <f>VLOOKUP(F3318,vlookup!$A$2:$E$660,4,0)</f>
        <v>Used Car Programs</v>
      </c>
      <c r="AJ3318" t="str">
        <f>VLOOKUP(F3318,vlookup!$A$2:$E$660,5,0)</f>
        <v>High Mileage</v>
      </c>
      <c r="AL3318">
        <f t="shared" si="628"/>
        <v>29</v>
      </c>
      <c r="AM3318">
        <f t="shared" si="629"/>
        <v>638</v>
      </c>
      <c r="AN3318">
        <f t="shared" si="630"/>
        <v>9311</v>
      </c>
      <c r="AO3318" t="str">
        <f t="shared" si="631"/>
        <v/>
      </c>
      <c r="AP3318" t="str">
        <f t="shared" si="632"/>
        <v/>
      </c>
      <c r="AQ3318" t="str">
        <f t="shared" si="633"/>
        <v/>
      </c>
      <c r="AR3318">
        <f t="shared" si="634"/>
        <v>-2136.16</v>
      </c>
      <c r="AS3318" t="str">
        <f t="shared" si="635"/>
        <v>ZAGFG164535E22-3</v>
      </c>
      <c r="AT3318" t="str">
        <f>IFERROR(IF(VLOOKUP(Y3318,vlookup!$I$2:$J$9,1,0)=Y3318,VLOOKUP(Y3318,vlookup!$I$2:$J$9,2,0),PROPER(Y3318)),PROPER(Y3318))</f>
        <v>Parts</v>
      </c>
      <c r="AU3318" t="str">
        <f>IFERROR(IF(B3318=VLOOKUP(B3318,vlookup!$L$2:$L$10,1,0),"Yes","No"),"No")</f>
        <v>No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N5358"/>
  <sheetViews>
    <sheetView topLeftCell="A10" workbookViewId="0">
      <selection activeCell="M11" sqref="M11"/>
    </sheetView>
  </sheetViews>
  <sheetFormatPr defaultRowHeight="15" outlineLevelRow="1" x14ac:dyDescent="0.25"/>
  <cols>
    <col min="2" max="2" width="28.28515625" customWidth="1"/>
    <col min="3" max="3" width="10.5703125" bestFit="1" customWidth="1"/>
    <col min="5" max="5" width="12" bestFit="1" customWidth="1"/>
    <col min="10" max="10" width="11.7109375" customWidth="1"/>
    <col min="11" max="11" width="17.5703125" style="31" bestFit="1" customWidth="1"/>
    <col min="12" max="12" width="14.42578125" bestFit="1" customWidth="1"/>
    <col min="13" max="13" width="13.28515625" bestFit="1" customWidth="1"/>
  </cols>
  <sheetData>
    <row r="5" spans="2:14" hidden="1" outlineLevel="1" x14ac:dyDescent="0.25">
      <c r="B5" s="4" t="s">
        <v>1</v>
      </c>
      <c r="C5" t="s">
        <v>143</v>
      </c>
      <c r="E5" s="4" t="s">
        <v>96</v>
      </c>
      <c r="F5" t="s">
        <v>143</v>
      </c>
      <c r="H5" s="4" t="s">
        <v>8</v>
      </c>
      <c r="I5" t="s">
        <v>143</v>
      </c>
      <c r="K5" s="4" t="s">
        <v>212</v>
      </c>
      <c r="L5" t="s">
        <v>143</v>
      </c>
    </row>
    <row r="6" spans="2:14" hidden="1" outlineLevel="1" x14ac:dyDescent="0.25">
      <c r="B6" s="4" t="s">
        <v>5</v>
      </c>
      <c r="C6" t="s">
        <v>143</v>
      </c>
      <c r="E6" s="25" t="s">
        <v>10</v>
      </c>
      <c r="F6" s="11" t="s">
        <v>143</v>
      </c>
      <c r="H6" s="4" t="s">
        <v>93</v>
      </c>
      <c r="I6" t="s">
        <v>143</v>
      </c>
      <c r="K6" s="4" t="s">
        <v>7</v>
      </c>
      <c r="L6" t="s">
        <v>143</v>
      </c>
    </row>
    <row r="7" spans="2:14" hidden="1" outlineLevel="1" x14ac:dyDescent="0.25">
      <c r="B7" s="4" t="s">
        <v>4</v>
      </c>
      <c r="C7" t="s">
        <v>143</v>
      </c>
      <c r="E7" s="4" t="s">
        <v>97</v>
      </c>
      <c r="F7" t="s">
        <v>143</v>
      </c>
      <c r="H7" s="4" t="s">
        <v>9</v>
      </c>
      <c r="I7" t="s">
        <v>143</v>
      </c>
      <c r="K7" s="4" t="s">
        <v>6</v>
      </c>
      <c r="L7" t="s">
        <v>143</v>
      </c>
    </row>
    <row r="8" spans="2:14" hidden="1" outlineLevel="1" x14ac:dyDescent="0.25">
      <c r="B8" s="4" t="s">
        <v>179</v>
      </c>
      <c r="C8" t="s">
        <v>143</v>
      </c>
      <c r="E8" s="4" t="s">
        <v>2</v>
      </c>
      <c r="F8" t="s">
        <v>143</v>
      </c>
      <c r="H8" s="4" t="s">
        <v>3</v>
      </c>
      <c r="I8" t="s">
        <v>143</v>
      </c>
      <c r="K8" s="4" t="s">
        <v>175</v>
      </c>
      <c r="L8" t="s">
        <v>143</v>
      </c>
    </row>
    <row r="9" spans="2:14" hidden="1" outlineLevel="1" x14ac:dyDescent="0.25">
      <c r="B9" s="4" t="s">
        <v>162</v>
      </c>
      <c r="C9" t="s">
        <v>143</v>
      </c>
      <c r="E9" s="4" t="s">
        <v>254</v>
      </c>
      <c r="F9" t="s">
        <v>143</v>
      </c>
      <c r="H9" s="4" t="s">
        <v>161</v>
      </c>
      <c r="I9" t="s">
        <v>143</v>
      </c>
    </row>
    <row r="10" spans="2:14" ht="21" collapsed="1" x14ac:dyDescent="0.35">
      <c r="B10" s="14" t="s">
        <v>545</v>
      </c>
    </row>
    <row r="11" spans="2:14" x14ac:dyDescent="0.25">
      <c r="B11" s="25" t="s">
        <v>160</v>
      </c>
      <c r="K11" s="32" t="s">
        <v>1063</v>
      </c>
      <c r="L11" s="36">
        <f>SUM($L$12:$L$1048576)</f>
        <v>-1118942.2400000009</v>
      </c>
      <c r="M11" s="36">
        <f>SUM($M$12:$M$1048576)</f>
        <v>-1118942.7200000011</v>
      </c>
    </row>
    <row r="12" spans="2:14" x14ac:dyDescent="0.25">
      <c r="B12" s="4" t="s">
        <v>0</v>
      </c>
      <c r="C12" s="11" t="s">
        <v>255</v>
      </c>
      <c r="K12" s="37" t="s">
        <v>1061</v>
      </c>
      <c r="L12" s="38" t="s">
        <v>1063</v>
      </c>
      <c r="M12" t="s">
        <v>1062</v>
      </c>
      <c r="N12" t="s">
        <v>3829</v>
      </c>
    </row>
    <row r="13" spans="2:14" x14ac:dyDescent="0.25">
      <c r="B13" t="s">
        <v>2083</v>
      </c>
      <c r="C13" s="5">
        <v>-14940.82</v>
      </c>
      <c r="D13">
        <f>VLOOKUP(B13,$K:$L,2,0)</f>
        <v>-14940.81</v>
      </c>
      <c r="E13" s="22"/>
      <c r="F13" s="26"/>
      <c r="H13" s="5"/>
      <c r="J13" s="23"/>
      <c r="K13" s="31" t="s">
        <v>2083</v>
      </c>
      <c r="L13" s="34">
        <v>-14940.81</v>
      </c>
      <c r="M13" s="35">
        <f>VLOOKUP(K13,$B$12:$C$682,2,0)</f>
        <v>-14940.82</v>
      </c>
      <c r="N13" s="35">
        <f>L13-M13</f>
        <v>1.0000000000218279E-2</v>
      </c>
    </row>
    <row r="14" spans="2:14" x14ac:dyDescent="0.25">
      <c r="B14" t="s">
        <v>2394</v>
      </c>
      <c r="C14" s="5">
        <v>-12593.21</v>
      </c>
      <c r="D14">
        <f>VLOOKUP(B14,$K:$L,2,0)</f>
        <v>-12593.21</v>
      </c>
      <c r="E14" s="22"/>
      <c r="F14" s="26"/>
      <c r="H14" s="5"/>
      <c r="J14" s="23"/>
      <c r="K14" s="31" t="s">
        <v>2394</v>
      </c>
      <c r="L14" s="34">
        <v>-12593.21</v>
      </c>
      <c r="M14" s="35">
        <f t="shared" ref="M14:M77" si="0">VLOOKUP(K14,$B$12:$C$682,2,0)</f>
        <v>-12593.21</v>
      </c>
      <c r="N14" s="35">
        <f t="shared" ref="N14:N77" si="1">L14-M14</f>
        <v>0</v>
      </c>
    </row>
    <row r="15" spans="2:14" x14ac:dyDescent="0.25">
      <c r="B15" t="s">
        <v>1319</v>
      </c>
      <c r="C15" s="5">
        <v>-10892.02</v>
      </c>
      <c r="D15">
        <f t="shared" ref="D15:D78" si="2">VLOOKUP(B15,$K:$L,2,0)</f>
        <v>-10892.02</v>
      </c>
      <c r="E15" s="22"/>
      <c r="F15" s="26"/>
      <c r="H15" s="5"/>
      <c r="J15" s="23"/>
      <c r="K15" s="31" t="s">
        <v>1319</v>
      </c>
      <c r="L15" s="34">
        <v>-10892.02</v>
      </c>
      <c r="M15" s="35">
        <f t="shared" si="0"/>
        <v>-10892.02</v>
      </c>
      <c r="N15" s="35">
        <f t="shared" si="1"/>
        <v>0</v>
      </c>
    </row>
    <row r="16" spans="2:14" x14ac:dyDescent="0.25">
      <c r="B16" t="s">
        <v>2570</v>
      </c>
      <c r="C16" s="5">
        <v>-8981.07</v>
      </c>
      <c r="D16">
        <f t="shared" si="2"/>
        <v>-8981.07</v>
      </c>
      <c r="E16" s="22"/>
      <c r="F16" s="26"/>
      <c r="H16" s="5"/>
      <c r="J16" s="23"/>
      <c r="K16" s="31" t="s">
        <v>2570</v>
      </c>
      <c r="L16" s="34">
        <v>-8981.07</v>
      </c>
      <c r="M16" s="35">
        <f t="shared" si="0"/>
        <v>-8981.07</v>
      </c>
      <c r="N16" s="35">
        <f t="shared" si="1"/>
        <v>0</v>
      </c>
    </row>
    <row r="17" spans="2:14" x14ac:dyDescent="0.25">
      <c r="B17" t="s">
        <v>1731</v>
      </c>
      <c r="C17" s="5">
        <v>-8090.91</v>
      </c>
      <c r="D17">
        <f t="shared" si="2"/>
        <v>-8090.91</v>
      </c>
      <c r="E17" s="22"/>
      <c r="F17" s="26"/>
      <c r="H17" s="5"/>
      <c r="J17" s="23"/>
      <c r="K17" s="31" t="s">
        <v>1731</v>
      </c>
      <c r="L17" s="34">
        <v>-8090.91</v>
      </c>
      <c r="M17" s="35">
        <f t="shared" si="0"/>
        <v>-8090.91</v>
      </c>
      <c r="N17" s="35">
        <f t="shared" si="1"/>
        <v>0</v>
      </c>
    </row>
    <row r="18" spans="2:14" x14ac:dyDescent="0.25">
      <c r="B18" t="s">
        <v>2548</v>
      </c>
      <c r="C18" s="5">
        <v>-7564.2</v>
      </c>
      <c r="D18">
        <f t="shared" si="2"/>
        <v>-7564.2</v>
      </c>
      <c r="E18" s="22"/>
      <c r="F18" s="26"/>
      <c r="H18" s="5"/>
      <c r="J18" s="23"/>
      <c r="K18" s="31" t="s">
        <v>2548</v>
      </c>
      <c r="L18" s="34">
        <v>-7564.2</v>
      </c>
      <c r="M18" s="35">
        <f t="shared" si="0"/>
        <v>-7564.2</v>
      </c>
      <c r="N18" s="35">
        <f t="shared" si="1"/>
        <v>0</v>
      </c>
    </row>
    <row r="19" spans="2:14" x14ac:dyDescent="0.25">
      <c r="B19" t="s">
        <v>1284</v>
      </c>
      <c r="C19" s="5">
        <v>-7442.4000000000005</v>
      </c>
      <c r="D19">
        <f t="shared" si="2"/>
        <v>-7442.4</v>
      </c>
      <c r="E19" s="22"/>
      <c r="F19" s="26"/>
      <c r="H19" s="5"/>
      <c r="J19" s="23"/>
      <c r="K19" s="31" t="s">
        <v>1284</v>
      </c>
      <c r="L19" s="34">
        <v>-7442.4</v>
      </c>
      <c r="M19" s="35">
        <f t="shared" si="0"/>
        <v>-7442.4000000000005</v>
      </c>
      <c r="N19" s="35">
        <f t="shared" si="1"/>
        <v>0</v>
      </c>
    </row>
    <row r="20" spans="2:14" x14ac:dyDescent="0.25">
      <c r="B20" t="s">
        <v>1207</v>
      </c>
      <c r="C20" s="5">
        <v>-7435.45</v>
      </c>
      <c r="D20">
        <f t="shared" si="2"/>
        <v>-7435.45</v>
      </c>
      <c r="E20" s="22"/>
      <c r="F20" s="26"/>
      <c r="H20" s="5"/>
      <c r="J20" s="23"/>
      <c r="K20" s="31" t="s">
        <v>1207</v>
      </c>
      <c r="L20" s="34">
        <v>-7435.45</v>
      </c>
      <c r="M20" s="35">
        <f t="shared" si="0"/>
        <v>-7435.45</v>
      </c>
      <c r="N20" s="35">
        <f t="shared" si="1"/>
        <v>0</v>
      </c>
    </row>
    <row r="21" spans="2:14" x14ac:dyDescent="0.25">
      <c r="B21" t="s">
        <v>1185</v>
      </c>
      <c r="C21" s="5">
        <v>-7400.22</v>
      </c>
      <c r="D21">
        <f t="shared" si="2"/>
        <v>-7400.22</v>
      </c>
      <c r="E21" s="22"/>
      <c r="F21" s="26"/>
      <c r="H21" s="5"/>
      <c r="J21" s="23"/>
      <c r="K21" s="31" t="s">
        <v>1185</v>
      </c>
      <c r="L21" s="34">
        <v>-7400.22</v>
      </c>
      <c r="M21" s="35">
        <f t="shared" si="0"/>
        <v>-7400.22</v>
      </c>
      <c r="N21" s="35">
        <f t="shared" si="1"/>
        <v>0</v>
      </c>
    </row>
    <row r="22" spans="2:14" x14ac:dyDescent="0.25">
      <c r="B22" t="s">
        <v>1670</v>
      </c>
      <c r="C22" s="5">
        <v>-6933.3499999999985</v>
      </c>
      <c r="D22">
        <f t="shared" si="2"/>
        <v>-6933.36</v>
      </c>
      <c r="E22" s="22"/>
      <c r="F22" s="26"/>
      <c r="H22" s="5"/>
      <c r="J22" s="23"/>
      <c r="K22" s="31" t="s">
        <v>1670</v>
      </c>
      <c r="L22" s="34">
        <v>-6933.36</v>
      </c>
      <c r="M22" s="35">
        <f t="shared" si="0"/>
        <v>-6933.3499999999985</v>
      </c>
      <c r="N22" s="35">
        <f t="shared" si="1"/>
        <v>-1.0000000001127773E-2</v>
      </c>
    </row>
    <row r="23" spans="2:14" x14ac:dyDescent="0.25">
      <c r="B23" t="s">
        <v>1913</v>
      </c>
      <c r="C23" s="5">
        <v>-6881.0700000000006</v>
      </c>
      <c r="D23">
        <f t="shared" si="2"/>
        <v>-6880.92</v>
      </c>
      <c r="E23" s="22"/>
      <c r="F23" s="26"/>
      <c r="H23" s="5"/>
      <c r="J23" s="23"/>
      <c r="K23" s="31" t="s">
        <v>1913</v>
      </c>
      <c r="L23" s="34">
        <v>-6880.92</v>
      </c>
      <c r="M23" s="35">
        <f t="shared" si="0"/>
        <v>-6881.0700000000006</v>
      </c>
      <c r="N23" s="35">
        <f t="shared" si="1"/>
        <v>0.1500000000005457</v>
      </c>
    </row>
    <row r="24" spans="2:14" x14ac:dyDescent="0.25">
      <c r="B24" t="s">
        <v>2623</v>
      </c>
      <c r="C24" s="5">
        <v>-6595</v>
      </c>
      <c r="D24">
        <f t="shared" si="2"/>
        <v>-6595</v>
      </c>
      <c r="E24" s="22"/>
      <c r="F24" s="26"/>
      <c r="H24" s="5"/>
      <c r="J24" s="23"/>
      <c r="K24" s="31" t="s">
        <v>2623</v>
      </c>
      <c r="L24" s="34">
        <v>-6595</v>
      </c>
      <c r="M24" s="35">
        <f t="shared" si="0"/>
        <v>-6595</v>
      </c>
      <c r="N24" s="35">
        <f t="shared" si="1"/>
        <v>0</v>
      </c>
    </row>
    <row r="25" spans="2:14" x14ac:dyDescent="0.25">
      <c r="B25" t="s">
        <v>3585</v>
      </c>
      <c r="C25" s="5">
        <v>-6483.3599999999988</v>
      </c>
      <c r="D25">
        <f t="shared" si="2"/>
        <v>-6483.35</v>
      </c>
      <c r="E25" s="22"/>
      <c r="F25" s="26"/>
      <c r="H25" s="5"/>
      <c r="J25" s="23"/>
      <c r="K25" s="31" t="s">
        <v>3585</v>
      </c>
      <c r="L25" s="34">
        <v>-6483.35</v>
      </c>
      <c r="M25" s="35">
        <f t="shared" si="0"/>
        <v>-6483.3599999999988</v>
      </c>
      <c r="N25" s="35">
        <f t="shared" si="1"/>
        <v>9.9999999983992893E-3</v>
      </c>
    </row>
    <row r="26" spans="2:14" x14ac:dyDescent="0.25">
      <c r="B26" t="s">
        <v>2588</v>
      </c>
      <c r="C26" s="5">
        <v>-6410.88</v>
      </c>
      <c r="D26">
        <f t="shared" si="2"/>
        <v>-6410.88</v>
      </c>
      <c r="E26" s="22"/>
      <c r="F26" s="26"/>
      <c r="H26" s="5"/>
      <c r="J26" s="23"/>
      <c r="K26" s="31" t="s">
        <v>2588</v>
      </c>
      <c r="L26" s="34">
        <v>-6410.88</v>
      </c>
      <c r="M26" s="35">
        <f t="shared" si="0"/>
        <v>-6410.88</v>
      </c>
      <c r="N26" s="35">
        <f t="shared" si="1"/>
        <v>0</v>
      </c>
    </row>
    <row r="27" spans="2:14" x14ac:dyDescent="0.25">
      <c r="B27" t="s">
        <v>3165</v>
      </c>
      <c r="C27" s="5">
        <v>-6400.57</v>
      </c>
      <c r="D27">
        <f t="shared" si="2"/>
        <v>-6400.56</v>
      </c>
      <c r="E27" s="22"/>
      <c r="F27" s="26"/>
      <c r="H27" s="5"/>
      <c r="J27" s="23"/>
      <c r="K27" s="31" t="s">
        <v>3165</v>
      </c>
      <c r="L27" s="34">
        <v>-6400.56</v>
      </c>
      <c r="M27" s="35">
        <f t="shared" si="0"/>
        <v>-6400.57</v>
      </c>
      <c r="N27" s="35">
        <f t="shared" si="1"/>
        <v>9.999999999308784E-3</v>
      </c>
    </row>
    <row r="28" spans="2:14" x14ac:dyDescent="0.25">
      <c r="B28" t="s">
        <v>1181</v>
      </c>
      <c r="C28" s="5">
        <v>-6285.03</v>
      </c>
      <c r="D28">
        <f t="shared" si="2"/>
        <v>-6285.03</v>
      </c>
      <c r="E28" s="22"/>
      <c r="F28" s="26"/>
      <c r="H28" s="5"/>
      <c r="J28" s="23"/>
      <c r="K28" s="31" t="s">
        <v>1181</v>
      </c>
      <c r="L28" s="34">
        <v>-6285.03</v>
      </c>
      <c r="M28" s="35">
        <f t="shared" si="0"/>
        <v>-6285.03</v>
      </c>
      <c r="N28" s="35">
        <f t="shared" si="1"/>
        <v>0</v>
      </c>
    </row>
    <row r="29" spans="2:14" x14ac:dyDescent="0.25">
      <c r="B29" t="s">
        <v>2617</v>
      </c>
      <c r="C29" s="5">
        <v>-6144.56</v>
      </c>
      <c r="D29">
        <f t="shared" si="2"/>
        <v>-6144.56</v>
      </c>
      <c r="E29" s="22"/>
      <c r="F29" s="26"/>
      <c r="H29" s="5"/>
      <c r="J29" s="23"/>
      <c r="K29" s="31" t="s">
        <v>2617</v>
      </c>
      <c r="L29" s="34">
        <v>-6144.56</v>
      </c>
      <c r="M29" s="35">
        <f t="shared" si="0"/>
        <v>-6144.56</v>
      </c>
      <c r="N29" s="35">
        <f t="shared" si="1"/>
        <v>0</v>
      </c>
    </row>
    <row r="30" spans="2:14" x14ac:dyDescent="0.25">
      <c r="B30" t="s">
        <v>1272</v>
      </c>
      <c r="C30" s="5">
        <v>-6100</v>
      </c>
      <c r="D30">
        <f t="shared" si="2"/>
        <v>-6100</v>
      </c>
      <c r="E30" s="22"/>
      <c r="F30" s="26"/>
      <c r="H30" s="5"/>
      <c r="J30" s="23"/>
      <c r="K30" s="31" t="s">
        <v>1272</v>
      </c>
      <c r="L30" s="34">
        <v>-6100</v>
      </c>
      <c r="M30" s="35">
        <f t="shared" si="0"/>
        <v>-6100</v>
      </c>
      <c r="N30" s="35">
        <f t="shared" si="1"/>
        <v>0</v>
      </c>
    </row>
    <row r="31" spans="2:14" x14ac:dyDescent="0.25">
      <c r="B31" t="s">
        <v>1461</v>
      </c>
      <c r="C31" s="5">
        <v>-6000.0000000000009</v>
      </c>
      <c r="D31">
        <f t="shared" si="2"/>
        <v>-6000</v>
      </c>
      <c r="E31" s="22"/>
      <c r="F31" s="26"/>
      <c r="H31" s="5"/>
      <c r="J31" s="23"/>
      <c r="K31" s="31" t="s">
        <v>2796</v>
      </c>
      <c r="L31" s="34">
        <v>-6000</v>
      </c>
      <c r="M31" s="35">
        <f t="shared" si="0"/>
        <v>-6000</v>
      </c>
      <c r="N31" s="35">
        <f t="shared" si="1"/>
        <v>0</v>
      </c>
    </row>
    <row r="32" spans="2:14" x14ac:dyDescent="0.25">
      <c r="B32" t="s">
        <v>2796</v>
      </c>
      <c r="C32" s="5">
        <v>-6000</v>
      </c>
      <c r="D32">
        <f t="shared" si="2"/>
        <v>-6000</v>
      </c>
      <c r="E32" s="22"/>
      <c r="F32" s="26"/>
      <c r="H32" s="5"/>
      <c r="J32" s="23"/>
      <c r="K32" s="31" t="s">
        <v>3072</v>
      </c>
      <c r="L32" s="34">
        <v>-6000</v>
      </c>
      <c r="M32" s="35">
        <f t="shared" si="0"/>
        <v>-6000</v>
      </c>
      <c r="N32" s="35">
        <f t="shared" si="1"/>
        <v>0</v>
      </c>
    </row>
    <row r="33" spans="2:14" x14ac:dyDescent="0.25">
      <c r="B33" t="s">
        <v>2827</v>
      </c>
      <c r="C33" s="5">
        <v>-6000</v>
      </c>
      <c r="D33">
        <f t="shared" si="2"/>
        <v>-6000</v>
      </c>
      <c r="E33" s="22"/>
      <c r="F33" s="26"/>
      <c r="H33" s="5"/>
      <c r="J33" s="23"/>
      <c r="K33" s="31" t="s">
        <v>1461</v>
      </c>
      <c r="L33" s="34">
        <v>-6000</v>
      </c>
      <c r="M33" s="35">
        <f t="shared" si="0"/>
        <v>-6000.0000000000009</v>
      </c>
      <c r="N33" s="35">
        <f t="shared" si="1"/>
        <v>0</v>
      </c>
    </row>
    <row r="34" spans="2:14" x14ac:dyDescent="0.25">
      <c r="B34" t="s">
        <v>3072</v>
      </c>
      <c r="C34" s="5">
        <v>-6000</v>
      </c>
      <c r="D34">
        <f t="shared" si="2"/>
        <v>-6000</v>
      </c>
      <c r="E34" s="22"/>
      <c r="F34" s="26"/>
      <c r="H34" s="5"/>
      <c r="J34" s="23"/>
      <c r="K34" s="31" t="s">
        <v>2827</v>
      </c>
      <c r="L34" s="34">
        <v>-6000</v>
      </c>
      <c r="M34" s="35">
        <f t="shared" si="0"/>
        <v>-6000</v>
      </c>
      <c r="N34" s="35">
        <f t="shared" si="1"/>
        <v>0</v>
      </c>
    </row>
    <row r="35" spans="2:14" x14ac:dyDescent="0.25">
      <c r="B35" t="s">
        <v>1527</v>
      </c>
      <c r="C35" s="5">
        <v>-5788.3099999999995</v>
      </c>
      <c r="D35">
        <f t="shared" si="2"/>
        <v>-5788.31</v>
      </c>
      <c r="E35" s="22"/>
      <c r="F35" s="26"/>
      <c r="H35" s="5"/>
      <c r="J35" s="23"/>
      <c r="K35" s="31" t="s">
        <v>1527</v>
      </c>
      <c r="L35" s="34">
        <v>-5788.31</v>
      </c>
      <c r="M35" s="35">
        <f t="shared" si="0"/>
        <v>-5788.3099999999995</v>
      </c>
      <c r="N35" s="35">
        <f t="shared" si="1"/>
        <v>0</v>
      </c>
    </row>
    <row r="36" spans="2:14" x14ac:dyDescent="0.25">
      <c r="B36" t="s">
        <v>3586</v>
      </c>
      <c r="C36" s="5">
        <v>-5702.3600000000006</v>
      </c>
      <c r="D36">
        <f t="shared" si="2"/>
        <v>-5702.36</v>
      </c>
      <c r="E36" s="22"/>
      <c r="F36" s="26"/>
      <c r="H36" s="5"/>
      <c r="J36" s="23"/>
      <c r="K36" s="31" t="s">
        <v>3586</v>
      </c>
      <c r="L36" s="34">
        <v>-5702.36</v>
      </c>
      <c r="M36" s="35">
        <f t="shared" si="0"/>
        <v>-5702.3600000000006</v>
      </c>
      <c r="N36" s="35">
        <f t="shared" si="1"/>
        <v>0</v>
      </c>
    </row>
    <row r="37" spans="2:14" x14ac:dyDescent="0.25">
      <c r="B37" t="s">
        <v>2412</v>
      </c>
      <c r="C37" s="5">
        <v>-5524.58</v>
      </c>
      <c r="D37">
        <f t="shared" si="2"/>
        <v>-5524.58</v>
      </c>
      <c r="E37" s="22"/>
      <c r="F37" s="26"/>
      <c r="H37" s="5"/>
      <c r="J37" s="23"/>
      <c r="K37" s="31" t="s">
        <v>2412</v>
      </c>
      <c r="L37" s="34">
        <v>-5524.58</v>
      </c>
      <c r="M37" s="35">
        <f t="shared" si="0"/>
        <v>-5524.58</v>
      </c>
      <c r="N37" s="35">
        <f t="shared" si="1"/>
        <v>0</v>
      </c>
    </row>
    <row r="38" spans="2:14" x14ac:dyDescent="0.25">
      <c r="B38" t="s">
        <v>2567</v>
      </c>
      <c r="C38" s="5">
        <v>-5421.7300000000005</v>
      </c>
      <c r="D38">
        <f t="shared" si="2"/>
        <v>-5421.72</v>
      </c>
      <c r="E38" s="22"/>
      <c r="F38" s="26"/>
      <c r="H38" s="5"/>
      <c r="J38" s="23"/>
      <c r="K38" s="31" t="s">
        <v>2567</v>
      </c>
      <c r="L38" s="34">
        <v>-5421.72</v>
      </c>
      <c r="M38" s="35">
        <f t="shared" si="0"/>
        <v>-5421.7300000000005</v>
      </c>
      <c r="N38" s="35">
        <f t="shared" si="1"/>
        <v>1.0000000000218279E-2</v>
      </c>
    </row>
    <row r="39" spans="2:14" x14ac:dyDescent="0.25">
      <c r="B39" t="s">
        <v>1561</v>
      </c>
      <c r="C39" s="5">
        <v>-5263.3</v>
      </c>
      <c r="D39">
        <f t="shared" si="2"/>
        <v>-5263.3</v>
      </c>
      <c r="E39" s="22"/>
      <c r="F39" s="26"/>
      <c r="H39" s="5"/>
      <c r="J39" s="23"/>
      <c r="K39" s="31" t="s">
        <v>1561</v>
      </c>
      <c r="L39" s="34">
        <v>-5263.3</v>
      </c>
      <c r="M39" s="35">
        <f t="shared" si="0"/>
        <v>-5263.3</v>
      </c>
      <c r="N39" s="35">
        <f t="shared" si="1"/>
        <v>0</v>
      </c>
    </row>
    <row r="40" spans="2:14" x14ac:dyDescent="0.25">
      <c r="B40" t="s">
        <v>1788</v>
      </c>
      <c r="C40" s="5">
        <v>-5247.3499999999995</v>
      </c>
      <c r="D40">
        <f t="shared" si="2"/>
        <v>-5247.35</v>
      </c>
      <c r="E40" s="22"/>
      <c r="F40" s="26"/>
      <c r="H40" s="5"/>
      <c r="J40" s="23"/>
      <c r="K40" s="31" t="s">
        <v>1788</v>
      </c>
      <c r="L40" s="34">
        <v>-5247.35</v>
      </c>
      <c r="M40" s="35">
        <f t="shared" si="0"/>
        <v>-5247.3499999999995</v>
      </c>
      <c r="N40" s="35">
        <f t="shared" si="1"/>
        <v>0</v>
      </c>
    </row>
    <row r="41" spans="2:14" x14ac:dyDescent="0.25">
      <c r="B41" t="s">
        <v>2396</v>
      </c>
      <c r="C41" s="5">
        <v>-5197.74</v>
      </c>
      <c r="D41">
        <f t="shared" si="2"/>
        <v>-5197.74</v>
      </c>
      <c r="E41" s="22"/>
      <c r="F41" s="26"/>
      <c r="H41" s="5"/>
      <c r="J41" s="23"/>
      <c r="K41" s="31" t="s">
        <v>2396</v>
      </c>
      <c r="L41" s="34">
        <v>-5197.74</v>
      </c>
      <c r="M41" s="35">
        <f t="shared" si="0"/>
        <v>-5197.74</v>
      </c>
      <c r="N41" s="35">
        <f t="shared" si="1"/>
        <v>0</v>
      </c>
    </row>
    <row r="42" spans="2:14" x14ac:dyDescent="0.25">
      <c r="B42" t="s">
        <v>1660</v>
      </c>
      <c r="C42" s="5">
        <v>-5125.12</v>
      </c>
      <c r="D42">
        <f t="shared" si="2"/>
        <v>-5125.12</v>
      </c>
      <c r="E42" s="22"/>
      <c r="F42" s="26"/>
      <c r="H42" s="5"/>
      <c r="J42" s="23"/>
      <c r="K42" s="31" t="s">
        <v>1660</v>
      </c>
      <c r="L42" s="34">
        <v>-5125.12</v>
      </c>
      <c r="M42" s="35">
        <f t="shared" si="0"/>
        <v>-5125.12</v>
      </c>
      <c r="N42" s="35">
        <f t="shared" si="1"/>
        <v>0</v>
      </c>
    </row>
    <row r="43" spans="2:14" x14ac:dyDescent="0.25">
      <c r="B43" t="s">
        <v>3612</v>
      </c>
      <c r="C43" s="5">
        <v>-5095</v>
      </c>
      <c r="D43">
        <f t="shared" si="2"/>
        <v>-5094.99</v>
      </c>
      <c r="E43" s="22"/>
      <c r="F43" s="26"/>
      <c r="H43" s="5"/>
      <c r="J43" s="23"/>
      <c r="K43" s="31" t="s">
        <v>3612</v>
      </c>
      <c r="L43" s="34">
        <v>-5094.99</v>
      </c>
      <c r="M43" s="35">
        <f t="shared" si="0"/>
        <v>-5095</v>
      </c>
      <c r="N43" s="35">
        <f t="shared" si="1"/>
        <v>1.0000000000218279E-2</v>
      </c>
    </row>
    <row r="44" spans="2:14" x14ac:dyDescent="0.25">
      <c r="B44" t="s">
        <v>1251</v>
      </c>
      <c r="C44" s="5">
        <v>-5079.1400000000003</v>
      </c>
      <c r="D44">
        <f t="shared" si="2"/>
        <v>-5079.1400000000003</v>
      </c>
      <c r="E44" s="22"/>
      <c r="F44" s="26"/>
      <c r="H44" s="5"/>
      <c r="J44" s="23"/>
      <c r="K44" s="31" t="s">
        <v>1251</v>
      </c>
      <c r="L44" s="34">
        <v>-5079.1400000000003</v>
      </c>
      <c r="M44" s="35">
        <f t="shared" si="0"/>
        <v>-5079.1400000000003</v>
      </c>
      <c r="N44" s="35">
        <f t="shared" si="1"/>
        <v>0</v>
      </c>
    </row>
    <row r="45" spans="2:14" x14ac:dyDescent="0.25">
      <c r="B45" t="s">
        <v>3645</v>
      </c>
      <c r="C45" s="5">
        <v>-5076.37</v>
      </c>
      <c r="D45">
        <f t="shared" si="2"/>
        <v>-5076.37</v>
      </c>
      <c r="E45" s="22"/>
      <c r="F45" s="26"/>
      <c r="H45" s="5"/>
      <c r="J45" s="23"/>
      <c r="K45" s="31" t="s">
        <v>3645</v>
      </c>
      <c r="L45" s="34">
        <v>-5076.37</v>
      </c>
      <c r="M45" s="35">
        <f t="shared" si="0"/>
        <v>-5076.37</v>
      </c>
      <c r="N45" s="35">
        <f t="shared" si="1"/>
        <v>0</v>
      </c>
    </row>
    <row r="46" spans="2:14" x14ac:dyDescent="0.25">
      <c r="B46" t="s">
        <v>1941</v>
      </c>
      <c r="C46" s="5">
        <v>-5050.08</v>
      </c>
      <c r="D46">
        <f t="shared" si="2"/>
        <v>-5050.08</v>
      </c>
      <c r="E46" s="22"/>
      <c r="F46" s="26"/>
      <c r="H46" s="5"/>
      <c r="J46" s="23"/>
      <c r="K46" s="31" t="s">
        <v>1941</v>
      </c>
      <c r="L46" s="34">
        <v>-5050.08</v>
      </c>
      <c r="M46" s="35">
        <f t="shared" si="0"/>
        <v>-5050.08</v>
      </c>
      <c r="N46" s="35">
        <f t="shared" si="1"/>
        <v>0</v>
      </c>
    </row>
    <row r="47" spans="2:14" x14ac:dyDescent="0.25">
      <c r="B47" t="s">
        <v>3647</v>
      </c>
      <c r="C47" s="5">
        <v>-5016.25</v>
      </c>
      <c r="D47">
        <f t="shared" si="2"/>
        <v>-5016.25</v>
      </c>
      <c r="E47" s="22"/>
      <c r="F47" s="26"/>
      <c r="H47" s="5"/>
      <c r="J47" s="23"/>
      <c r="K47" s="31" t="s">
        <v>3647</v>
      </c>
      <c r="L47" s="34">
        <v>-5016.25</v>
      </c>
      <c r="M47" s="35">
        <f t="shared" si="0"/>
        <v>-5016.25</v>
      </c>
      <c r="N47" s="35">
        <f t="shared" si="1"/>
        <v>0</v>
      </c>
    </row>
    <row r="48" spans="2:14" x14ac:dyDescent="0.25">
      <c r="B48" t="s">
        <v>1269</v>
      </c>
      <c r="C48" s="5">
        <v>-5000</v>
      </c>
      <c r="D48">
        <f t="shared" si="2"/>
        <v>-5000</v>
      </c>
      <c r="E48" s="22"/>
      <c r="F48" s="26"/>
      <c r="H48" s="5"/>
      <c r="J48" s="23"/>
      <c r="K48" s="31" t="s">
        <v>3625</v>
      </c>
      <c r="L48" s="34">
        <v>-5000</v>
      </c>
      <c r="M48" s="35">
        <f t="shared" si="0"/>
        <v>-5000</v>
      </c>
      <c r="N48" s="35">
        <f t="shared" si="1"/>
        <v>0</v>
      </c>
    </row>
    <row r="49" spans="2:14" x14ac:dyDescent="0.25">
      <c r="B49" t="s">
        <v>1525</v>
      </c>
      <c r="C49" s="5">
        <v>-5000</v>
      </c>
      <c r="D49">
        <f t="shared" si="2"/>
        <v>-5000</v>
      </c>
      <c r="E49" s="22"/>
      <c r="F49" s="26"/>
      <c r="H49" s="5"/>
      <c r="J49" s="23"/>
      <c r="K49" s="31" t="s">
        <v>1654</v>
      </c>
      <c r="L49" s="34">
        <v>-5000</v>
      </c>
      <c r="M49" s="35">
        <f t="shared" si="0"/>
        <v>-5000</v>
      </c>
      <c r="N49" s="35">
        <f t="shared" si="1"/>
        <v>0</v>
      </c>
    </row>
    <row r="50" spans="2:14" x14ac:dyDescent="0.25">
      <c r="B50" t="s">
        <v>1654</v>
      </c>
      <c r="C50" s="5">
        <v>-5000</v>
      </c>
      <c r="D50">
        <f t="shared" si="2"/>
        <v>-5000</v>
      </c>
      <c r="E50" s="22"/>
      <c r="F50" s="26"/>
      <c r="H50" s="5"/>
      <c r="J50" s="23"/>
      <c r="K50" s="31" t="s">
        <v>3690</v>
      </c>
      <c r="L50" s="34">
        <v>-5000</v>
      </c>
      <c r="M50" s="35">
        <f t="shared" si="0"/>
        <v>-4999.9999999999991</v>
      </c>
      <c r="N50" s="35">
        <f t="shared" si="1"/>
        <v>0</v>
      </c>
    </row>
    <row r="51" spans="2:14" x14ac:dyDescent="0.25">
      <c r="B51" t="s">
        <v>3688</v>
      </c>
      <c r="C51" s="5">
        <v>-5000</v>
      </c>
      <c r="D51">
        <f t="shared" si="2"/>
        <v>-5000</v>
      </c>
      <c r="E51" s="22"/>
      <c r="F51" s="26"/>
      <c r="H51" s="5"/>
      <c r="J51" s="23"/>
      <c r="K51" s="31" t="s">
        <v>1269</v>
      </c>
      <c r="L51" s="34">
        <v>-5000</v>
      </c>
      <c r="M51" s="35">
        <f t="shared" si="0"/>
        <v>-5000</v>
      </c>
      <c r="N51" s="35">
        <f t="shared" si="1"/>
        <v>0</v>
      </c>
    </row>
    <row r="52" spans="2:14" x14ac:dyDescent="0.25">
      <c r="B52" t="s">
        <v>3124</v>
      </c>
      <c r="C52" s="5">
        <v>-5000</v>
      </c>
      <c r="D52">
        <f t="shared" si="2"/>
        <v>-5000</v>
      </c>
      <c r="E52" s="22"/>
      <c r="F52" s="26"/>
      <c r="H52" s="5"/>
      <c r="J52" s="27"/>
      <c r="K52" s="31" t="s">
        <v>3688</v>
      </c>
      <c r="L52" s="34">
        <v>-5000</v>
      </c>
      <c r="M52" s="35">
        <f t="shared" si="0"/>
        <v>-5000</v>
      </c>
      <c r="N52" s="35">
        <f t="shared" si="1"/>
        <v>0</v>
      </c>
    </row>
    <row r="53" spans="2:14" x14ac:dyDescent="0.25">
      <c r="B53" t="s">
        <v>3625</v>
      </c>
      <c r="C53" s="5">
        <v>-5000</v>
      </c>
      <c r="D53">
        <f t="shared" si="2"/>
        <v>-5000</v>
      </c>
      <c r="E53" s="22"/>
      <c r="F53" s="26"/>
      <c r="H53" s="5"/>
      <c r="J53" s="27"/>
      <c r="K53" s="31" t="s">
        <v>3124</v>
      </c>
      <c r="L53" s="34">
        <v>-5000</v>
      </c>
      <c r="M53" s="35">
        <f t="shared" si="0"/>
        <v>-5000</v>
      </c>
      <c r="N53" s="35">
        <f t="shared" si="1"/>
        <v>0</v>
      </c>
    </row>
    <row r="54" spans="2:14" x14ac:dyDescent="0.25">
      <c r="B54" t="s">
        <v>3690</v>
      </c>
      <c r="C54" s="5">
        <v>-4999.9999999999991</v>
      </c>
      <c r="D54">
        <f t="shared" si="2"/>
        <v>-5000</v>
      </c>
      <c r="E54" s="22"/>
      <c r="F54" s="26"/>
      <c r="H54" s="5"/>
      <c r="J54" s="27"/>
      <c r="K54" s="31" t="s">
        <v>1525</v>
      </c>
      <c r="L54" s="34">
        <v>-5000</v>
      </c>
      <c r="M54" s="35">
        <f t="shared" si="0"/>
        <v>-5000</v>
      </c>
      <c r="N54" s="35">
        <f t="shared" si="1"/>
        <v>0</v>
      </c>
    </row>
    <row r="55" spans="2:14" x14ac:dyDescent="0.25">
      <c r="B55" t="s">
        <v>2619</v>
      </c>
      <c r="C55" s="5">
        <v>-4968.6899999999996</v>
      </c>
      <c r="D55">
        <f t="shared" si="2"/>
        <v>-4968.6899999999996</v>
      </c>
      <c r="E55" s="22"/>
      <c r="F55" s="26"/>
      <c r="H55" s="5"/>
      <c r="J55" s="27"/>
      <c r="K55" s="31" t="s">
        <v>2619</v>
      </c>
      <c r="L55" s="34">
        <v>-4968.6899999999996</v>
      </c>
      <c r="M55" s="35">
        <f t="shared" si="0"/>
        <v>-4968.6899999999996</v>
      </c>
      <c r="N55" s="35">
        <f t="shared" si="1"/>
        <v>0</v>
      </c>
    </row>
    <row r="56" spans="2:14" x14ac:dyDescent="0.25">
      <c r="B56" t="s">
        <v>2561</v>
      </c>
      <c r="C56" s="5">
        <v>-4948.3599999999997</v>
      </c>
      <c r="D56">
        <f t="shared" si="2"/>
        <v>-4948.3599999999997</v>
      </c>
      <c r="E56" s="22"/>
      <c r="F56" s="26"/>
      <c r="H56" s="5"/>
      <c r="J56" s="27"/>
      <c r="K56" s="31" t="s">
        <v>2561</v>
      </c>
      <c r="L56" s="34">
        <v>-4948.3599999999997</v>
      </c>
      <c r="M56" s="35">
        <f t="shared" si="0"/>
        <v>-4948.3599999999997</v>
      </c>
      <c r="N56" s="35">
        <f t="shared" si="1"/>
        <v>0</v>
      </c>
    </row>
    <row r="57" spans="2:14" x14ac:dyDescent="0.25">
      <c r="B57" t="s">
        <v>1535</v>
      </c>
      <c r="C57" s="5">
        <v>-4912.6299999999992</v>
      </c>
      <c r="D57">
        <f t="shared" si="2"/>
        <v>-4912.63</v>
      </c>
      <c r="E57" s="22"/>
      <c r="F57" s="26"/>
      <c r="H57" s="5"/>
      <c r="J57" s="27"/>
      <c r="K57" s="31" t="s">
        <v>1535</v>
      </c>
      <c r="L57" s="34">
        <v>-4912.63</v>
      </c>
      <c r="M57" s="35">
        <f t="shared" si="0"/>
        <v>-4912.6299999999992</v>
      </c>
      <c r="N57" s="35">
        <f t="shared" si="1"/>
        <v>0</v>
      </c>
    </row>
    <row r="58" spans="2:14" x14ac:dyDescent="0.25">
      <c r="B58" t="s">
        <v>2611</v>
      </c>
      <c r="C58" s="5">
        <v>-4877.3899999999994</v>
      </c>
      <c r="D58">
        <f t="shared" si="2"/>
        <v>-4877.3900000000003</v>
      </c>
      <c r="E58" s="22"/>
      <c r="F58" s="26"/>
      <c r="H58" s="5"/>
      <c r="J58" s="27"/>
      <c r="K58" s="31" t="s">
        <v>2611</v>
      </c>
      <c r="L58" s="34">
        <v>-4877.3900000000003</v>
      </c>
      <c r="M58" s="35">
        <f t="shared" si="0"/>
        <v>-4877.3899999999994</v>
      </c>
      <c r="N58" s="35">
        <f t="shared" si="1"/>
        <v>0</v>
      </c>
    </row>
    <row r="59" spans="2:14" x14ac:dyDescent="0.25">
      <c r="B59" t="s">
        <v>2647</v>
      </c>
      <c r="C59" s="5">
        <v>-4873.2299999999996</v>
      </c>
      <c r="D59">
        <f t="shared" si="2"/>
        <v>-4873.2299999999996</v>
      </c>
      <c r="E59" s="22"/>
      <c r="F59" s="26"/>
      <c r="H59" s="5"/>
      <c r="J59" s="27"/>
      <c r="K59" s="31" t="s">
        <v>2647</v>
      </c>
      <c r="L59" s="34">
        <v>-4873.2299999999996</v>
      </c>
      <c r="M59" s="35">
        <f t="shared" si="0"/>
        <v>-4873.2299999999996</v>
      </c>
      <c r="N59" s="35">
        <f t="shared" si="1"/>
        <v>0</v>
      </c>
    </row>
    <row r="60" spans="2:14" x14ac:dyDescent="0.25">
      <c r="B60" t="s">
        <v>2343</v>
      </c>
      <c r="C60" s="5">
        <v>-4857.7</v>
      </c>
      <c r="D60">
        <f t="shared" si="2"/>
        <v>-4857.7</v>
      </c>
      <c r="E60" s="22"/>
      <c r="F60" s="26"/>
      <c r="H60" s="5"/>
      <c r="J60" s="27"/>
      <c r="K60" s="31" t="s">
        <v>2343</v>
      </c>
      <c r="L60" s="34">
        <v>-4857.7</v>
      </c>
      <c r="M60" s="35">
        <f t="shared" si="0"/>
        <v>-4857.7</v>
      </c>
      <c r="N60" s="35">
        <f t="shared" si="1"/>
        <v>0</v>
      </c>
    </row>
    <row r="61" spans="2:14" x14ac:dyDescent="0.25">
      <c r="B61" t="s">
        <v>1487</v>
      </c>
      <c r="C61" s="5">
        <v>-4732.47</v>
      </c>
      <c r="D61">
        <f t="shared" si="2"/>
        <v>-4732.47</v>
      </c>
      <c r="E61" s="22"/>
      <c r="F61" s="26"/>
      <c r="H61" s="5"/>
      <c r="J61" s="27"/>
      <c r="K61" s="31" t="s">
        <v>1487</v>
      </c>
      <c r="L61" s="34">
        <v>-4732.47</v>
      </c>
      <c r="M61" s="35">
        <f t="shared" si="0"/>
        <v>-4732.47</v>
      </c>
      <c r="N61" s="35">
        <f t="shared" si="1"/>
        <v>0</v>
      </c>
    </row>
    <row r="62" spans="2:14" x14ac:dyDescent="0.25">
      <c r="B62" t="s">
        <v>3186</v>
      </c>
      <c r="C62" s="5">
        <v>-4732.24</v>
      </c>
      <c r="D62">
        <f t="shared" si="2"/>
        <v>-4732.24</v>
      </c>
      <c r="E62" s="22"/>
      <c r="F62" s="26"/>
      <c r="H62" s="5"/>
      <c r="J62" s="27"/>
      <c r="K62" s="31" t="s">
        <v>3186</v>
      </c>
      <c r="L62" s="34">
        <v>-4732.24</v>
      </c>
      <c r="M62" s="35">
        <f t="shared" si="0"/>
        <v>-4732.24</v>
      </c>
      <c r="N62" s="35">
        <f t="shared" si="1"/>
        <v>0</v>
      </c>
    </row>
    <row r="63" spans="2:14" x14ac:dyDescent="0.25">
      <c r="B63" t="s">
        <v>1552</v>
      </c>
      <c r="C63" s="5">
        <v>-4714.74</v>
      </c>
      <c r="D63">
        <f t="shared" si="2"/>
        <v>-4714.74</v>
      </c>
      <c r="E63" s="22"/>
      <c r="F63" s="26"/>
      <c r="H63" s="5"/>
      <c r="J63" s="27"/>
      <c r="K63" s="31" t="s">
        <v>1552</v>
      </c>
      <c r="L63" s="34">
        <v>-4714.74</v>
      </c>
      <c r="M63" s="35">
        <f t="shared" si="0"/>
        <v>-4714.74</v>
      </c>
      <c r="N63" s="35">
        <f t="shared" si="1"/>
        <v>0</v>
      </c>
    </row>
    <row r="64" spans="2:14" x14ac:dyDescent="0.25">
      <c r="B64" t="s">
        <v>1967</v>
      </c>
      <c r="C64" s="5">
        <v>-4636.01</v>
      </c>
      <c r="D64">
        <f t="shared" si="2"/>
        <v>-4636.01</v>
      </c>
      <c r="E64" s="22"/>
      <c r="F64" s="26"/>
      <c r="H64" s="5"/>
      <c r="I64" s="28"/>
      <c r="J64" s="27"/>
      <c r="K64" s="31" t="s">
        <v>1967</v>
      </c>
      <c r="L64" s="34">
        <v>-4636.01</v>
      </c>
      <c r="M64" s="35">
        <f t="shared" si="0"/>
        <v>-4636.01</v>
      </c>
      <c r="N64" s="35">
        <f t="shared" si="1"/>
        <v>0</v>
      </c>
    </row>
    <row r="65" spans="2:14" x14ac:dyDescent="0.25">
      <c r="B65" t="s">
        <v>2949</v>
      </c>
      <c r="C65" s="5">
        <v>-4608.87</v>
      </c>
      <c r="D65">
        <f t="shared" si="2"/>
        <v>-4608.87</v>
      </c>
      <c r="E65" s="22"/>
      <c r="F65" s="26"/>
      <c r="H65" s="5"/>
      <c r="J65" s="27"/>
      <c r="K65" s="31" t="s">
        <v>2949</v>
      </c>
      <c r="L65" s="34">
        <v>-4608.87</v>
      </c>
      <c r="M65" s="35">
        <f t="shared" si="0"/>
        <v>-4608.87</v>
      </c>
      <c r="N65" s="35">
        <f t="shared" si="1"/>
        <v>0</v>
      </c>
    </row>
    <row r="66" spans="2:14" x14ac:dyDescent="0.25">
      <c r="B66" t="s">
        <v>3577</v>
      </c>
      <c r="C66" s="5">
        <v>-4571.84</v>
      </c>
      <c r="D66">
        <f t="shared" si="2"/>
        <v>-4571.84</v>
      </c>
      <c r="E66" s="22"/>
      <c r="F66" s="26"/>
      <c r="H66" s="5"/>
      <c r="J66" s="27"/>
      <c r="K66" s="31" t="s">
        <v>3577</v>
      </c>
      <c r="L66" s="34">
        <v>-4571.84</v>
      </c>
      <c r="M66" s="35">
        <f t="shared" si="0"/>
        <v>-4571.84</v>
      </c>
      <c r="N66" s="35">
        <f t="shared" si="1"/>
        <v>0</v>
      </c>
    </row>
    <row r="67" spans="2:14" x14ac:dyDescent="0.25">
      <c r="B67" t="s">
        <v>1317</v>
      </c>
      <c r="C67" s="5">
        <v>-4473.9699999999993</v>
      </c>
      <c r="D67">
        <f t="shared" si="2"/>
        <v>-4473.97</v>
      </c>
      <c r="E67" s="22"/>
      <c r="F67" s="26"/>
      <c r="H67" s="5"/>
      <c r="I67" s="28"/>
      <c r="J67" s="27"/>
      <c r="K67" s="31" t="s">
        <v>1317</v>
      </c>
      <c r="L67" s="34">
        <v>-4473.97</v>
      </c>
      <c r="M67" s="35">
        <f t="shared" si="0"/>
        <v>-4473.9699999999993</v>
      </c>
      <c r="N67" s="35">
        <f t="shared" si="1"/>
        <v>0</v>
      </c>
    </row>
    <row r="68" spans="2:14" x14ac:dyDescent="0.25">
      <c r="B68" t="s">
        <v>1902</v>
      </c>
      <c r="C68" s="5">
        <v>-4455.24</v>
      </c>
      <c r="D68">
        <f t="shared" si="2"/>
        <v>-4455.24</v>
      </c>
      <c r="E68" s="22"/>
      <c r="F68" s="26"/>
      <c r="H68" s="5"/>
      <c r="J68" s="27"/>
      <c r="K68" s="31" t="s">
        <v>1902</v>
      </c>
      <c r="L68" s="34">
        <v>-4455.24</v>
      </c>
      <c r="M68" s="35">
        <f t="shared" si="0"/>
        <v>-4455.24</v>
      </c>
      <c r="N68" s="35">
        <f t="shared" si="1"/>
        <v>0</v>
      </c>
    </row>
    <row r="69" spans="2:14" x14ac:dyDescent="0.25">
      <c r="B69" t="s">
        <v>1863</v>
      </c>
      <c r="C69" s="5">
        <v>-4446.46</v>
      </c>
      <c r="D69">
        <f t="shared" si="2"/>
        <v>-4446.45</v>
      </c>
      <c r="E69" s="22"/>
      <c r="F69" s="26"/>
      <c r="H69" s="5"/>
      <c r="J69" s="27"/>
      <c r="K69" s="31" t="s">
        <v>1863</v>
      </c>
      <c r="L69" s="34">
        <v>-4446.45</v>
      </c>
      <c r="M69" s="35">
        <f t="shared" si="0"/>
        <v>-4446.46</v>
      </c>
      <c r="N69" s="35">
        <f t="shared" si="1"/>
        <v>1.0000000000218279E-2</v>
      </c>
    </row>
    <row r="70" spans="2:14" x14ac:dyDescent="0.25">
      <c r="B70" t="s">
        <v>1201</v>
      </c>
      <c r="C70" s="5">
        <v>-4412</v>
      </c>
      <c r="D70">
        <f t="shared" si="2"/>
        <v>-4412</v>
      </c>
      <c r="E70" s="22"/>
      <c r="F70" s="26"/>
      <c r="H70" s="5"/>
      <c r="J70" s="27"/>
      <c r="K70" s="31" t="s">
        <v>1201</v>
      </c>
      <c r="L70" s="34">
        <v>-4412</v>
      </c>
      <c r="M70" s="35">
        <f t="shared" si="0"/>
        <v>-4412</v>
      </c>
      <c r="N70" s="35">
        <f t="shared" si="1"/>
        <v>0</v>
      </c>
    </row>
    <row r="71" spans="2:14" x14ac:dyDescent="0.25">
      <c r="B71" t="s">
        <v>1850</v>
      </c>
      <c r="C71" s="5">
        <v>-4401.9900000000007</v>
      </c>
      <c r="D71">
        <f t="shared" si="2"/>
        <v>-4401.99</v>
      </c>
      <c r="E71" s="22"/>
      <c r="F71" s="26"/>
      <c r="H71" s="5"/>
      <c r="J71" s="27"/>
      <c r="K71" s="31" t="s">
        <v>1850</v>
      </c>
      <c r="L71" s="34">
        <v>-4401.99</v>
      </c>
      <c r="M71" s="35">
        <f t="shared" si="0"/>
        <v>-4401.9900000000007</v>
      </c>
      <c r="N71" s="35">
        <f t="shared" si="1"/>
        <v>0</v>
      </c>
    </row>
    <row r="72" spans="2:14" x14ac:dyDescent="0.25">
      <c r="B72" t="s">
        <v>2389</v>
      </c>
      <c r="C72" s="5">
        <v>-4294.5</v>
      </c>
      <c r="D72">
        <f t="shared" si="2"/>
        <v>-4294.5</v>
      </c>
      <c r="E72" s="22"/>
      <c r="F72" s="26"/>
      <c r="H72" s="5"/>
      <c r="J72" s="27"/>
      <c r="K72" s="31" t="s">
        <v>2389</v>
      </c>
      <c r="L72" s="34">
        <v>-4294.5</v>
      </c>
      <c r="M72" s="35">
        <f t="shared" si="0"/>
        <v>-4294.5</v>
      </c>
      <c r="N72" s="35">
        <f t="shared" si="1"/>
        <v>0</v>
      </c>
    </row>
    <row r="73" spans="2:14" x14ac:dyDescent="0.25">
      <c r="B73" t="s">
        <v>1490</v>
      </c>
      <c r="C73" s="5">
        <v>-4272.08</v>
      </c>
      <c r="D73">
        <f t="shared" si="2"/>
        <v>-4272.08</v>
      </c>
      <c r="E73" s="22"/>
      <c r="F73" s="26"/>
      <c r="H73" s="5"/>
      <c r="J73" s="27"/>
      <c r="K73" s="31" t="s">
        <v>1490</v>
      </c>
      <c r="L73" s="34">
        <v>-4272.08</v>
      </c>
      <c r="M73" s="35">
        <f t="shared" si="0"/>
        <v>-4272.08</v>
      </c>
      <c r="N73" s="35">
        <f t="shared" si="1"/>
        <v>0</v>
      </c>
    </row>
    <row r="74" spans="2:14" x14ac:dyDescent="0.25">
      <c r="B74" t="s">
        <v>1857</v>
      </c>
      <c r="C74" s="5">
        <v>-4267.4099999999989</v>
      </c>
      <c r="D74">
        <f t="shared" si="2"/>
        <v>-4267.41</v>
      </c>
      <c r="E74" s="22"/>
      <c r="F74" s="26"/>
      <c r="H74" s="5"/>
      <c r="J74" s="27"/>
      <c r="K74" s="31" t="s">
        <v>1857</v>
      </c>
      <c r="L74" s="34">
        <v>-4267.41</v>
      </c>
      <c r="M74" s="35">
        <f t="shared" si="0"/>
        <v>-4267.4099999999989</v>
      </c>
      <c r="N74" s="35">
        <f t="shared" si="1"/>
        <v>0</v>
      </c>
    </row>
    <row r="75" spans="2:14" x14ac:dyDescent="0.25">
      <c r="B75" t="s">
        <v>1405</v>
      </c>
      <c r="C75" s="5">
        <v>-4243</v>
      </c>
      <c r="D75">
        <f t="shared" si="2"/>
        <v>-4243</v>
      </c>
      <c r="E75" s="22"/>
      <c r="F75" s="26"/>
      <c r="H75" s="5"/>
      <c r="J75" s="27"/>
      <c r="K75" s="31" t="s">
        <v>1405</v>
      </c>
      <c r="L75" s="34">
        <v>-4243</v>
      </c>
      <c r="M75" s="35">
        <f t="shared" si="0"/>
        <v>-4243</v>
      </c>
      <c r="N75" s="35">
        <f t="shared" si="1"/>
        <v>0</v>
      </c>
    </row>
    <row r="76" spans="2:14" x14ac:dyDescent="0.25">
      <c r="B76" t="s">
        <v>3128</v>
      </c>
      <c r="C76" s="5">
        <v>-4227.1099999999997</v>
      </c>
      <c r="D76">
        <f t="shared" si="2"/>
        <v>-4227.1099999999997</v>
      </c>
      <c r="E76" s="22"/>
      <c r="F76" s="26"/>
      <c r="H76" s="5"/>
      <c r="J76" s="27"/>
      <c r="K76" s="31" t="s">
        <v>3128</v>
      </c>
      <c r="L76" s="34">
        <v>-4227.1099999999997</v>
      </c>
      <c r="M76" s="35">
        <f t="shared" si="0"/>
        <v>-4227.1099999999997</v>
      </c>
      <c r="N76" s="35">
        <f t="shared" si="1"/>
        <v>0</v>
      </c>
    </row>
    <row r="77" spans="2:14" x14ac:dyDescent="0.25">
      <c r="B77" t="s">
        <v>1767</v>
      </c>
      <c r="C77" s="5">
        <v>-4179</v>
      </c>
      <c r="D77">
        <f t="shared" si="2"/>
        <v>-4179</v>
      </c>
      <c r="E77" s="22"/>
      <c r="F77" s="26"/>
      <c r="H77" s="5"/>
      <c r="J77" s="27"/>
      <c r="K77" s="31" t="s">
        <v>1767</v>
      </c>
      <c r="L77" s="34">
        <v>-4179</v>
      </c>
      <c r="M77" s="35">
        <f t="shared" si="0"/>
        <v>-4179</v>
      </c>
      <c r="N77" s="35">
        <f t="shared" si="1"/>
        <v>0</v>
      </c>
    </row>
    <row r="78" spans="2:14" x14ac:dyDescent="0.25">
      <c r="B78" t="s">
        <v>1679</v>
      </c>
      <c r="C78" s="5">
        <v>-4153.18</v>
      </c>
      <c r="D78">
        <f t="shared" si="2"/>
        <v>-4153.18</v>
      </c>
      <c r="E78" s="22"/>
      <c r="F78" s="26"/>
      <c r="H78" s="5"/>
      <c r="J78" s="27"/>
      <c r="K78" s="31" t="s">
        <v>1679</v>
      </c>
      <c r="L78" s="34">
        <v>-4153.18</v>
      </c>
      <c r="M78" s="35">
        <f t="shared" ref="M78:M141" si="3">VLOOKUP(K78,$B$12:$C$682,2,0)</f>
        <v>-4153.18</v>
      </c>
      <c r="N78" s="35">
        <f t="shared" ref="N78:N141" si="4">L78-M78</f>
        <v>0</v>
      </c>
    </row>
    <row r="79" spans="2:14" x14ac:dyDescent="0.25">
      <c r="B79" t="s">
        <v>3693</v>
      </c>
      <c r="C79" s="5">
        <v>-4151.1899999999996</v>
      </c>
      <c r="D79">
        <f t="shared" ref="D79:D142" si="5">VLOOKUP(B79,$K:$L,2,0)</f>
        <v>-4151.1899999999996</v>
      </c>
      <c r="E79" s="22"/>
      <c r="F79" s="26"/>
      <c r="H79" s="5"/>
      <c r="J79" s="27"/>
      <c r="K79" s="31" t="s">
        <v>3693</v>
      </c>
      <c r="L79" s="34">
        <v>-4151.1899999999996</v>
      </c>
      <c r="M79" s="35">
        <f t="shared" si="3"/>
        <v>-4151.1899999999996</v>
      </c>
      <c r="N79" s="35">
        <f t="shared" si="4"/>
        <v>0</v>
      </c>
    </row>
    <row r="80" spans="2:14" x14ac:dyDescent="0.25">
      <c r="B80" t="s">
        <v>1751</v>
      </c>
      <c r="C80" s="5">
        <v>-4107.95</v>
      </c>
      <c r="D80">
        <f t="shared" si="5"/>
        <v>-4107.95</v>
      </c>
      <c r="E80" s="22"/>
      <c r="F80" s="26"/>
      <c r="H80" s="5"/>
      <c r="J80" s="27"/>
      <c r="K80" s="31" t="s">
        <v>1751</v>
      </c>
      <c r="L80" s="34">
        <v>-4107.95</v>
      </c>
      <c r="M80" s="35">
        <f t="shared" si="3"/>
        <v>-4107.95</v>
      </c>
      <c r="N80" s="35">
        <f t="shared" si="4"/>
        <v>0</v>
      </c>
    </row>
    <row r="81" spans="2:14" x14ac:dyDescent="0.25">
      <c r="B81" t="s">
        <v>1688</v>
      </c>
      <c r="C81" s="5">
        <v>-4095</v>
      </c>
      <c r="D81">
        <f t="shared" si="5"/>
        <v>-4095</v>
      </c>
      <c r="E81" s="22"/>
      <c r="F81" s="26"/>
      <c r="H81" s="5"/>
      <c r="J81" s="27"/>
      <c r="K81" s="31" t="s">
        <v>3623</v>
      </c>
      <c r="L81" s="34">
        <v>-4095</v>
      </c>
      <c r="M81" s="35">
        <f t="shared" si="3"/>
        <v>-4095</v>
      </c>
      <c r="N81" s="35">
        <f t="shared" si="4"/>
        <v>0</v>
      </c>
    </row>
    <row r="82" spans="2:14" x14ac:dyDescent="0.25">
      <c r="B82" t="s">
        <v>1253</v>
      </c>
      <c r="C82" s="5">
        <v>-4095</v>
      </c>
      <c r="D82">
        <f t="shared" si="5"/>
        <v>-4095</v>
      </c>
      <c r="E82" s="22"/>
      <c r="F82" s="26"/>
      <c r="H82" s="5"/>
      <c r="J82" s="27"/>
      <c r="K82" s="31" t="s">
        <v>2666</v>
      </c>
      <c r="L82" s="34">
        <v>-4095</v>
      </c>
      <c r="M82" s="35">
        <f t="shared" si="3"/>
        <v>-4095</v>
      </c>
      <c r="N82" s="35">
        <f t="shared" si="4"/>
        <v>0</v>
      </c>
    </row>
    <row r="83" spans="2:14" x14ac:dyDescent="0.25">
      <c r="B83" t="s">
        <v>2764</v>
      </c>
      <c r="C83" s="5">
        <v>-4095</v>
      </c>
      <c r="D83">
        <f t="shared" si="5"/>
        <v>-4095</v>
      </c>
      <c r="E83" s="22"/>
      <c r="F83" s="26"/>
      <c r="H83" s="5"/>
      <c r="J83" s="27"/>
      <c r="K83" s="31" t="s">
        <v>2764</v>
      </c>
      <c r="L83" s="34">
        <v>-4095</v>
      </c>
      <c r="M83" s="35">
        <f t="shared" si="3"/>
        <v>-4095</v>
      </c>
      <c r="N83" s="35">
        <f t="shared" si="4"/>
        <v>0</v>
      </c>
    </row>
    <row r="84" spans="2:14" x14ac:dyDescent="0.25">
      <c r="B84" t="s">
        <v>2666</v>
      </c>
      <c r="C84" s="5">
        <v>-4095</v>
      </c>
      <c r="D84">
        <f t="shared" si="5"/>
        <v>-4095</v>
      </c>
      <c r="E84" s="22"/>
      <c r="F84" s="26"/>
      <c r="H84" s="5"/>
      <c r="J84" s="27"/>
      <c r="K84" s="31" t="s">
        <v>1688</v>
      </c>
      <c r="L84" s="34">
        <v>-4095</v>
      </c>
      <c r="M84" s="35">
        <f t="shared" si="3"/>
        <v>-4095</v>
      </c>
      <c r="N84" s="35">
        <f t="shared" si="4"/>
        <v>0</v>
      </c>
    </row>
    <row r="85" spans="2:14" x14ac:dyDescent="0.25">
      <c r="B85" t="s">
        <v>3623</v>
      </c>
      <c r="C85" s="5">
        <v>-4095</v>
      </c>
      <c r="D85">
        <f t="shared" si="5"/>
        <v>-4095</v>
      </c>
      <c r="E85" s="22"/>
      <c r="F85" s="26"/>
      <c r="H85" s="5"/>
      <c r="J85" s="27"/>
      <c r="K85" s="31" t="s">
        <v>1253</v>
      </c>
      <c r="L85" s="34">
        <v>-4095</v>
      </c>
      <c r="M85" s="35">
        <f t="shared" si="3"/>
        <v>-4095</v>
      </c>
      <c r="N85" s="35">
        <f t="shared" si="4"/>
        <v>0</v>
      </c>
    </row>
    <row r="86" spans="2:14" x14ac:dyDescent="0.25">
      <c r="B86" t="s">
        <v>1699</v>
      </c>
      <c r="C86" s="5">
        <v>-4084.14</v>
      </c>
      <c r="D86">
        <f t="shared" si="5"/>
        <v>-4084.14</v>
      </c>
      <c r="E86" s="22"/>
      <c r="F86" s="26"/>
      <c r="H86" s="5"/>
      <c r="J86" s="27"/>
      <c r="K86" s="31" t="s">
        <v>1699</v>
      </c>
      <c r="L86" s="34">
        <v>-4084.14</v>
      </c>
      <c r="M86" s="35">
        <f t="shared" si="3"/>
        <v>-4084.14</v>
      </c>
      <c r="N86" s="35">
        <f t="shared" si="4"/>
        <v>0</v>
      </c>
    </row>
    <row r="87" spans="2:14" x14ac:dyDescent="0.25">
      <c r="B87" t="s">
        <v>3604</v>
      </c>
      <c r="C87" s="5">
        <v>-4069.9500000000003</v>
      </c>
      <c r="D87">
        <f t="shared" si="5"/>
        <v>-4069.95</v>
      </c>
      <c r="E87" s="22"/>
      <c r="F87" s="26"/>
      <c r="H87" s="5"/>
      <c r="J87" s="27"/>
      <c r="K87" s="31" t="s">
        <v>3604</v>
      </c>
      <c r="L87" s="34">
        <v>-4069.95</v>
      </c>
      <c r="M87" s="35">
        <f t="shared" si="3"/>
        <v>-4069.9500000000003</v>
      </c>
      <c r="N87" s="35">
        <f t="shared" si="4"/>
        <v>0</v>
      </c>
    </row>
    <row r="88" spans="2:14" x14ac:dyDescent="0.25">
      <c r="B88" t="s">
        <v>2606</v>
      </c>
      <c r="C88" s="5">
        <v>-4011.17</v>
      </c>
      <c r="D88">
        <f t="shared" si="5"/>
        <v>-4011.16</v>
      </c>
      <c r="E88" s="22"/>
      <c r="F88" s="26"/>
      <c r="H88" s="5"/>
      <c r="J88" s="27"/>
      <c r="K88" s="31" t="s">
        <v>2606</v>
      </c>
      <c r="L88" s="34">
        <v>-4011.16</v>
      </c>
      <c r="M88" s="35">
        <f t="shared" si="3"/>
        <v>-4011.17</v>
      </c>
      <c r="N88" s="35">
        <f t="shared" si="4"/>
        <v>1.0000000000218279E-2</v>
      </c>
    </row>
    <row r="89" spans="2:14" x14ac:dyDescent="0.25">
      <c r="B89" t="s">
        <v>1636</v>
      </c>
      <c r="C89" s="5">
        <v>-4000</v>
      </c>
      <c r="D89">
        <f t="shared" si="5"/>
        <v>-4000</v>
      </c>
      <c r="E89" s="22"/>
      <c r="F89" s="26"/>
      <c r="H89" s="5"/>
      <c r="J89" s="27"/>
      <c r="K89" s="31" t="s">
        <v>1636</v>
      </c>
      <c r="L89" s="34">
        <v>-4000</v>
      </c>
      <c r="M89" s="35">
        <f t="shared" si="3"/>
        <v>-4000</v>
      </c>
      <c r="N89" s="35">
        <f t="shared" si="4"/>
        <v>0</v>
      </c>
    </row>
    <row r="90" spans="2:14" x14ac:dyDescent="0.25">
      <c r="B90" t="s">
        <v>1861</v>
      </c>
      <c r="C90" s="5">
        <v>-4000</v>
      </c>
      <c r="D90">
        <f t="shared" si="5"/>
        <v>-4000</v>
      </c>
      <c r="E90" s="22"/>
      <c r="F90" s="26"/>
      <c r="H90" s="5"/>
      <c r="J90" s="27"/>
      <c r="K90" s="31" t="s">
        <v>1861</v>
      </c>
      <c r="L90" s="34">
        <v>-4000</v>
      </c>
      <c r="M90" s="35">
        <f t="shared" si="3"/>
        <v>-4000</v>
      </c>
      <c r="N90" s="35">
        <f t="shared" si="4"/>
        <v>0</v>
      </c>
    </row>
    <row r="91" spans="2:14" x14ac:dyDescent="0.25">
      <c r="B91" t="s">
        <v>3016</v>
      </c>
      <c r="C91" s="5">
        <v>-4000</v>
      </c>
      <c r="D91">
        <f t="shared" si="5"/>
        <v>-4000</v>
      </c>
      <c r="E91" s="22"/>
      <c r="F91" s="26"/>
      <c r="H91" s="5"/>
      <c r="J91" s="27"/>
      <c r="K91" s="31" t="s">
        <v>3016</v>
      </c>
      <c r="L91" s="34">
        <v>-4000</v>
      </c>
      <c r="M91" s="35">
        <f t="shared" si="3"/>
        <v>-4000</v>
      </c>
      <c r="N91" s="35">
        <f t="shared" si="4"/>
        <v>0</v>
      </c>
    </row>
    <row r="92" spans="2:14" x14ac:dyDescent="0.25">
      <c r="B92" t="s">
        <v>3075</v>
      </c>
      <c r="C92" s="5">
        <v>-4000</v>
      </c>
      <c r="D92">
        <f t="shared" si="5"/>
        <v>-4000</v>
      </c>
      <c r="E92" s="22"/>
      <c r="F92" s="26"/>
      <c r="H92" s="5"/>
      <c r="J92" s="27"/>
      <c r="K92" s="31" t="s">
        <v>3075</v>
      </c>
      <c r="L92" s="34">
        <v>-4000</v>
      </c>
      <c r="M92" s="35">
        <f t="shared" si="3"/>
        <v>-4000</v>
      </c>
      <c r="N92" s="35">
        <f t="shared" si="4"/>
        <v>0</v>
      </c>
    </row>
    <row r="93" spans="2:14" x14ac:dyDescent="0.25">
      <c r="B93" t="s">
        <v>1615</v>
      </c>
      <c r="C93" s="5">
        <v>-3982.5</v>
      </c>
      <c r="D93">
        <f t="shared" si="5"/>
        <v>-3982.5</v>
      </c>
      <c r="E93" s="22"/>
      <c r="F93" s="26"/>
      <c r="H93" s="5"/>
      <c r="J93" s="23"/>
      <c r="K93" s="31" t="s">
        <v>1615</v>
      </c>
      <c r="L93" s="34">
        <v>-3982.5</v>
      </c>
      <c r="M93" s="35">
        <f t="shared" si="3"/>
        <v>-3982.5</v>
      </c>
      <c r="N93" s="35">
        <f t="shared" si="4"/>
        <v>0</v>
      </c>
    </row>
    <row r="94" spans="2:14" x14ac:dyDescent="0.25">
      <c r="B94" t="s">
        <v>3618</v>
      </c>
      <c r="C94" s="5">
        <v>-3980.4</v>
      </c>
      <c r="D94">
        <f t="shared" si="5"/>
        <v>-3980.4</v>
      </c>
      <c r="E94" s="22"/>
      <c r="F94" s="26"/>
      <c r="H94" s="5"/>
      <c r="J94" s="27"/>
      <c r="K94" s="31" t="s">
        <v>3618</v>
      </c>
      <c r="L94" s="34">
        <v>-3980.4</v>
      </c>
      <c r="M94" s="35">
        <f t="shared" si="3"/>
        <v>-3980.4</v>
      </c>
      <c r="N94" s="35">
        <f t="shared" si="4"/>
        <v>0</v>
      </c>
    </row>
    <row r="95" spans="2:14" x14ac:dyDescent="0.25">
      <c r="B95" t="s">
        <v>1396</v>
      </c>
      <c r="C95" s="5">
        <v>-3949.6400000000003</v>
      </c>
      <c r="D95">
        <f t="shared" si="5"/>
        <v>-3949.64</v>
      </c>
      <c r="E95" s="22"/>
      <c r="F95" s="26"/>
      <c r="H95" s="5"/>
      <c r="J95" s="27"/>
      <c r="K95" s="31" t="s">
        <v>1396</v>
      </c>
      <c r="L95" s="34">
        <v>-3949.64</v>
      </c>
      <c r="M95" s="35">
        <f t="shared" si="3"/>
        <v>-3949.6400000000003</v>
      </c>
      <c r="N95" s="35">
        <f t="shared" si="4"/>
        <v>0</v>
      </c>
    </row>
    <row r="96" spans="2:14" x14ac:dyDescent="0.25">
      <c r="B96" t="s">
        <v>1764</v>
      </c>
      <c r="C96" s="5">
        <v>-3895.3899999999994</v>
      </c>
      <c r="D96">
        <f t="shared" si="5"/>
        <v>-3895.39</v>
      </c>
      <c r="E96" s="22"/>
      <c r="F96" s="26"/>
      <c r="H96" s="5"/>
      <c r="J96" s="27"/>
      <c r="K96" s="31" t="s">
        <v>1764</v>
      </c>
      <c r="L96" s="34">
        <v>-3895.39</v>
      </c>
      <c r="M96" s="35">
        <f t="shared" si="3"/>
        <v>-3895.3899999999994</v>
      </c>
      <c r="N96" s="35">
        <f t="shared" si="4"/>
        <v>0</v>
      </c>
    </row>
    <row r="97" spans="2:14" x14ac:dyDescent="0.25">
      <c r="B97" t="s">
        <v>2731</v>
      </c>
      <c r="C97" s="5">
        <v>-3895.2799999999997</v>
      </c>
      <c r="D97">
        <f t="shared" si="5"/>
        <v>-3895.28</v>
      </c>
      <c r="E97" s="22"/>
      <c r="F97" s="26"/>
      <c r="H97" s="5"/>
      <c r="J97" s="27"/>
      <c r="K97" s="31" t="s">
        <v>2731</v>
      </c>
      <c r="L97" s="34">
        <v>-3895.28</v>
      </c>
      <c r="M97" s="35">
        <f t="shared" si="3"/>
        <v>-3895.2799999999997</v>
      </c>
      <c r="N97" s="35">
        <f t="shared" si="4"/>
        <v>0</v>
      </c>
    </row>
    <row r="98" spans="2:14" x14ac:dyDescent="0.25">
      <c r="B98" t="s">
        <v>3605</v>
      </c>
      <c r="C98" s="5">
        <v>-3782.3299999999995</v>
      </c>
      <c r="D98">
        <f t="shared" si="5"/>
        <v>-3782.33</v>
      </c>
      <c r="E98" s="22"/>
      <c r="F98" s="26"/>
      <c r="H98" s="5"/>
      <c r="J98" s="27"/>
      <c r="K98" s="31" t="s">
        <v>3605</v>
      </c>
      <c r="L98" s="34">
        <v>-3782.33</v>
      </c>
      <c r="M98" s="35">
        <f t="shared" si="3"/>
        <v>-3782.3299999999995</v>
      </c>
      <c r="N98" s="35">
        <f t="shared" si="4"/>
        <v>0</v>
      </c>
    </row>
    <row r="99" spans="2:14" x14ac:dyDescent="0.25">
      <c r="B99" t="s">
        <v>1795</v>
      </c>
      <c r="C99" s="5">
        <v>-3762.9500000000003</v>
      </c>
      <c r="D99">
        <f t="shared" si="5"/>
        <v>-3762.95</v>
      </c>
      <c r="E99" s="22"/>
      <c r="F99" s="26"/>
      <c r="H99" s="5"/>
      <c r="J99" s="27"/>
      <c r="K99" s="31" t="s">
        <v>1795</v>
      </c>
      <c r="L99" s="34">
        <v>-3762.95</v>
      </c>
      <c r="M99" s="35">
        <f t="shared" si="3"/>
        <v>-3762.9500000000003</v>
      </c>
      <c r="N99" s="35">
        <f t="shared" si="4"/>
        <v>0</v>
      </c>
    </row>
    <row r="100" spans="2:14" x14ac:dyDescent="0.25">
      <c r="B100" t="s">
        <v>1161</v>
      </c>
      <c r="C100" s="5">
        <v>-3713.5699999999997</v>
      </c>
      <c r="D100">
        <f t="shared" si="5"/>
        <v>-3713.57</v>
      </c>
      <c r="E100" s="22"/>
      <c r="F100" s="26"/>
      <c r="H100" s="5"/>
      <c r="J100" s="27"/>
      <c r="K100" s="31" t="s">
        <v>1161</v>
      </c>
      <c r="L100" s="34">
        <v>-3713.57</v>
      </c>
      <c r="M100" s="35">
        <f t="shared" si="3"/>
        <v>-3713.5699999999997</v>
      </c>
      <c r="N100" s="35">
        <f t="shared" si="4"/>
        <v>0</v>
      </c>
    </row>
    <row r="101" spans="2:14" x14ac:dyDescent="0.25">
      <c r="B101" t="s">
        <v>1441</v>
      </c>
      <c r="C101" s="5">
        <v>-3700.1</v>
      </c>
      <c r="D101">
        <f t="shared" si="5"/>
        <v>-3700.1</v>
      </c>
      <c r="E101" s="22"/>
      <c r="F101" s="26"/>
      <c r="H101" s="5"/>
      <c r="J101" s="27"/>
      <c r="K101" s="31" t="s">
        <v>1441</v>
      </c>
      <c r="L101" s="34">
        <v>-3700.1</v>
      </c>
      <c r="M101" s="35">
        <f t="shared" si="3"/>
        <v>-3700.1</v>
      </c>
      <c r="N101" s="35">
        <f t="shared" si="4"/>
        <v>0</v>
      </c>
    </row>
    <row r="102" spans="2:14" x14ac:dyDescent="0.25">
      <c r="B102" t="s">
        <v>3183</v>
      </c>
      <c r="C102" s="5">
        <v>-3695.63</v>
      </c>
      <c r="D102">
        <f t="shared" si="5"/>
        <v>-3695.63</v>
      </c>
      <c r="E102" s="22"/>
      <c r="F102" s="26"/>
      <c r="H102" s="5"/>
      <c r="J102" s="27"/>
      <c r="K102" s="31" t="s">
        <v>3183</v>
      </c>
      <c r="L102" s="34">
        <v>-3695.63</v>
      </c>
      <c r="M102" s="35">
        <f t="shared" si="3"/>
        <v>-3695.63</v>
      </c>
      <c r="N102" s="35">
        <f t="shared" si="4"/>
        <v>0</v>
      </c>
    </row>
    <row r="103" spans="2:14" x14ac:dyDescent="0.25">
      <c r="B103" t="s">
        <v>2697</v>
      </c>
      <c r="C103" s="5">
        <v>-3691.1400000000003</v>
      </c>
      <c r="D103">
        <f t="shared" si="5"/>
        <v>-3691.14</v>
      </c>
      <c r="E103" s="22"/>
      <c r="F103" s="26"/>
      <c r="H103" s="5"/>
      <c r="J103" s="27"/>
      <c r="K103" s="31" t="s">
        <v>2697</v>
      </c>
      <c r="L103" s="34">
        <v>-3691.14</v>
      </c>
      <c r="M103" s="35">
        <f t="shared" si="3"/>
        <v>-3691.1400000000003</v>
      </c>
      <c r="N103" s="35">
        <f t="shared" si="4"/>
        <v>0</v>
      </c>
    </row>
    <row r="104" spans="2:14" x14ac:dyDescent="0.25">
      <c r="B104" t="s">
        <v>2219</v>
      </c>
      <c r="C104" s="5">
        <v>-3657.2599999999998</v>
      </c>
      <c r="D104">
        <f t="shared" si="5"/>
        <v>-3657.26</v>
      </c>
      <c r="E104" s="22"/>
      <c r="F104" s="26"/>
      <c r="H104" s="5"/>
      <c r="J104" s="27"/>
      <c r="K104" s="31" t="s">
        <v>2219</v>
      </c>
      <c r="L104" s="34">
        <v>-3657.26</v>
      </c>
      <c r="M104" s="35">
        <f t="shared" si="3"/>
        <v>-3657.2599999999998</v>
      </c>
      <c r="N104" s="35">
        <f t="shared" si="4"/>
        <v>0</v>
      </c>
    </row>
    <row r="105" spans="2:14" x14ac:dyDescent="0.25">
      <c r="B105" t="s">
        <v>3584</v>
      </c>
      <c r="C105" s="5">
        <v>-3638.1000000000004</v>
      </c>
      <c r="D105">
        <f t="shared" si="5"/>
        <v>-3638.09</v>
      </c>
      <c r="E105" s="22"/>
      <c r="F105" s="26"/>
      <c r="H105" s="5"/>
      <c r="J105" s="27"/>
      <c r="K105" s="31" t="s">
        <v>3584</v>
      </c>
      <c r="L105" s="34">
        <v>-3638.09</v>
      </c>
      <c r="M105" s="35">
        <f t="shared" si="3"/>
        <v>-3638.1000000000004</v>
      </c>
      <c r="N105" s="35">
        <f t="shared" si="4"/>
        <v>1.0000000000218279E-2</v>
      </c>
    </row>
    <row r="106" spans="2:14" x14ac:dyDescent="0.25">
      <c r="B106" t="s">
        <v>2168</v>
      </c>
      <c r="C106" s="5">
        <v>-3627.0699999999997</v>
      </c>
      <c r="D106">
        <f t="shared" si="5"/>
        <v>-3627.07</v>
      </c>
      <c r="E106" s="22"/>
      <c r="F106" s="26"/>
      <c r="H106" s="5"/>
      <c r="J106" s="27"/>
      <c r="K106" s="31" t="s">
        <v>2168</v>
      </c>
      <c r="L106" s="34">
        <v>-3627.07</v>
      </c>
      <c r="M106" s="35">
        <f t="shared" si="3"/>
        <v>-3627.0699999999997</v>
      </c>
      <c r="N106" s="35">
        <f t="shared" si="4"/>
        <v>0</v>
      </c>
    </row>
    <row r="107" spans="2:14" x14ac:dyDescent="0.25">
      <c r="B107" t="s">
        <v>1444</v>
      </c>
      <c r="C107" s="5">
        <v>-3617.5999999999995</v>
      </c>
      <c r="D107">
        <f t="shared" si="5"/>
        <v>-3617.6</v>
      </c>
      <c r="E107" s="22"/>
      <c r="F107" s="26"/>
      <c r="H107" s="5"/>
      <c r="J107" s="27"/>
      <c r="K107" s="31" t="s">
        <v>1444</v>
      </c>
      <c r="L107" s="34">
        <v>-3617.6</v>
      </c>
      <c r="M107" s="35">
        <f t="shared" si="3"/>
        <v>-3617.5999999999995</v>
      </c>
      <c r="N107" s="35">
        <f t="shared" si="4"/>
        <v>0</v>
      </c>
    </row>
    <row r="108" spans="2:14" x14ac:dyDescent="0.25">
      <c r="B108" t="s">
        <v>1106</v>
      </c>
      <c r="C108" s="5">
        <v>-3600</v>
      </c>
      <c r="D108">
        <f t="shared" si="5"/>
        <v>-3600</v>
      </c>
      <c r="E108" s="22"/>
      <c r="F108" s="26"/>
      <c r="H108" s="5"/>
      <c r="J108" s="27"/>
      <c r="K108" s="31" t="s">
        <v>1106</v>
      </c>
      <c r="L108" s="34">
        <v>-3600</v>
      </c>
      <c r="M108" s="35">
        <f t="shared" si="3"/>
        <v>-3600</v>
      </c>
      <c r="N108" s="35">
        <f t="shared" si="4"/>
        <v>0</v>
      </c>
    </row>
    <row r="109" spans="2:14" x14ac:dyDescent="0.25">
      <c r="B109" t="s">
        <v>3640</v>
      </c>
      <c r="C109" s="5">
        <v>-3547.5</v>
      </c>
      <c r="D109">
        <f t="shared" si="5"/>
        <v>-3547.5</v>
      </c>
      <c r="E109" s="22"/>
      <c r="F109" s="26"/>
      <c r="H109" s="5"/>
      <c r="J109" s="27"/>
      <c r="K109" s="31" t="s">
        <v>3640</v>
      </c>
      <c r="L109" s="34">
        <v>-3547.5</v>
      </c>
      <c r="M109" s="35">
        <f t="shared" si="3"/>
        <v>-3547.5</v>
      </c>
      <c r="N109" s="35">
        <f t="shared" si="4"/>
        <v>0</v>
      </c>
    </row>
    <row r="110" spans="2:14" x14ac:dyDescent="0.25">
      <c r="B110" t="s">
        <v>1165</v>
      </c>
      <c r="C110" s="5">
        <v>-3511.15</v>
      </c>
      <c r="D110">
        <f t="shared" si="5"/>
        <v>-3511.15</v>
      </c>
      <c r="E110" s="22"/>
      <c r="F110" s="26"/>
      <c r="H110" s="5"/>
      <c r="J110" s="27"/>
      <c r="K110" s="31" t="s">
        <v>1165</v>
      </c>
      <c r="L110" s="34">
        <v>-3511.15</v>
      </c>
      <c r="M110" s="35">
        <f t="shared" si="3"/>
        <v>-3511.15</v>
      </c>
      <c r="N110" s="35">
        <f t="shared" si="4"/>
        <v>0</v>
      </c>
    </row>
    <row r="111" spans="2:14" x14ac:dyDescent="0.25">
      <c r="B111" t="s">
        <v>3279</v>
      </c>
      <c r="C111" s="5">
        <v>-3506.12</v>
      </c>
      <c r="D111">
        <f t="shared" si="5"/>
        <v>-3506.12</v>
      </c>
      <c r="E111" s="22"/>
      <c r="F111" s="26"/>
      <c r="H111" s="5"/>
      <c r="J111" s="27"/>
      <c r="K111" s="31" t="s">
        <v>3279</v>
      </c>
      <c r="L111" s="34">
        <v>-3506.12</v>
      </c>
      <c r="M111" s="35">
        <f t="shared" si="3"/>
        <v>-3506.12</v>
      </c>
      <c r="N111" s="35">
        <f t="shared" si="4"/>
        <v>0</v>
      </c>
    </row>
    <row r="112" spans="2:14" x14ac:dyDescent="0.25">
      <c r="B112" t="s">
        <v>3581</v>
      </c>
      <c r="C112" s="5">
        <v>-3413.04</v>
      </c>
      <c r="D112">
        <f t="shared" si="5"/>
        <v>-3413.04</v>
      </c>
      <c r="E112" s="22"/>
      <c r="F112" s="26"/>
      <c r="H112" s="5"/>
      <c r="J112" s="27"/>
      <c r="K112" s="31" t="s">
        <v>3581</v>
      </c>
      <c r="L112" s="34">
        <v>-3413.04</v>
      </c>
      <c r="M112" s="35">
        <f t="shared" si="3"/>
        <v>-3413.04</v>
      </c>
      <c r="N112" s="35">
        <f t="shared" si="4"/>
        <v>0</v>
      </c>
    </row>
    <row r="113" spans="2:14" x14ac:dyDescent="0.25">
      <c r="B113" t="s">
        <v>1829</v>
      </c>
      <c r="C113" s="5">
        <v>-3411.66</v>
      </c>
      <c r="D113">
        <f t="shared" si="5"/>
        <v>-3411.66</v>
      </c>
      <c r="E113" s="22"/>
      <c r="F113" s="26"/>
      <c r="H113" s="5"/>
      <c r="J113" s="27"/>
      <c r="K113" s="31" t="s">
        <v>1829</v>
      </c>
      <c r="L113" s="34">
        <v>-3411.66</v>
      </c>
      <c r="M113" s="35">
        <f t="shared" si="3"/>
        <v>-3411.66</v>
      </c>
      <c r="N113" s="35">
        <f t="shared" si="4"/>
        <v>0</v>
      </c>
    </row>
    <row r="114" spans="2:14" x14ac:dyDescent="0.25">
      <c r="B114" t="s">
        <v>2264</v>
      </c>
      <c r="C114" s="5">
        <v>-3368.3900000000003</v>
      </c>
      <c r="D114">
        <f t="shared" si="5"/>
        <v>-3368.39</v>
      </c>
      <c r="E114" s="22"/>
      <c r="F114" s="26"/>
      <c r="H114" s="5"/>
      <c r="J114" s="27"/>
      <c r="K114" s="31" t="s">
        <v>2264</v>
      </c>
      <c r="L114" s="34">
        <v>-3368.39</v>
      </c>
      <c r="M114" s="35">
        <f t="shared" si="3"/>
        <v>-3368.3900000000003</v>
      </c>
      <c r="N114" s="35">
        <f t="shared" si="4"/>
        <v>0</v>
      </c>
    </row>
    <row r="115" spans="2:14" x14ac:dyDescent="0.25">
      <c r="B115" t="s">
        <v>2621</v>
      </c>
      <c r="C115" s="5">
        <v>-3353.8599999999997</v>
      </c>
      <c r="D115">
        <f t="shared" si="5"/>
        <v>-3353.86</v>
      </c>
      <c r="E115" s="22"/>
      <c r="F115" s="26"/>
      <c r="H115" s="5"/>
      <c r="J115" s="27"/>
      <c r="K115" s="31" t="s">
        <v>2621</v>
      </c>
      <c r="L115" s="34">
        <v>-3353.86</v>
      </c>
      <c r="M115" s="35">
        <f t="shared" si="3"/>
        <v>-3353.8599999999997</v>
      </c>
      <c r="N115" s="35">
        <f t="shared" si="4"/>
        <v>0</v>
      </c>
    </row>
    <row r="116" spans="2:14" x14ac:dyDescent="0.25">
      <c r="B116" t="s">
        <v>2585</v>
      </c>
      <c r="C116" s="5">
        <v>-3327.24</v>
      </c>
      <c r="D116">
        <f t="shared" si="5"/>
        <v>-3327.24</v>
      </c>
      <c r="E116" s="22"/>
      <c r="F116" s="26"/>
      <c r="H116" s="5"/>
      <c r="J116" s="27"/>
      <c r="K116" s="31" t="s">
        <v>2585</v>
      </c>
      <c r="L116" s="34">
        <v>-3327.24</v>
      </c>
      <c r="M116" s="35">
        <f t="shared" si="3"/>
        <v>-3327.24</v>
      </c>
      <c r="N116" s="35">
        <f t="shared" si="4"/>
        <v>0</v>
      </c>
    </row>
    <row r="117" spans="2:14" x14ac:dyDescent="0.25">
      <c r="B117" t="s">
        <v>3109</v>
      </c>
      <c r="C117" s="5">
        <v>-3311.2200000000003</v>
      </c>
      <c r="D117">
        <f t="shared" si="5"/>
        <v>-3311.22</v>
      </c>
      <c r="E117" s="22"/>
      <c r="F117" s="26"/>
      <c r="H117" s="5"/>
      <c r="J117" s="27"/>
      <c r="K117" s="31" t="s">
        <v>3109</v>
      </c>
      <c r="L117" s="34">
        <v>-3311.22</v>
      </c>
      <c r="M117" s="35">
        <f t="shared" si="3"/>
        <v>-3311.2200000000003</v>
      </c>
      <c r="N117" s="35">
        <f t="shared" si="4"/>
        <v>0</v>
      </c>
    </row>
    <row r="118" spans="2:14" x14ac:dyDescent="0.25">
      <c r="B118" t="s">
        <v>3601</v>
      </c>
      <c r="C118" s="5">
        <v>-3302.26</v>
      </c>
      <c r="D118">
        <f t="shared" si="5"/>
        <v>-3302.26</v>
      </c>
      <c r="E118" s="22"/>
      <c r="F118" s="26"/>
      <c r="H118" s="5"/>
      <c r="J118" s="27"/>
      <c r="K118" s="31" t="s">
        <v>3601</v>
      </c>
      <c r="L118" s="34">
        <v>-3302.26</v>
      </c>
      <c r="M118" s="35">
        <f t="shared" si="3"/>
        <v>-3302.26</v>
      </c>
      <c r="N118" s="35">
        <f t="shared" si="4"/>
        <v>0</v>
      </c>
    </row>
    <row r="119" spans="2:14" x14ac:dyDescent="0.25">
      <c r="B119" t="s">
        <v>1951</v>
      </c>
      <c r="C119" s="5">
        <v>-3285.1600000000003</v>
      </c>
      <c r="D119">
        <f t="shared" si="5"/>
        <v>-3285.16</v>
      </c>
      <c r="E119" s="22"/>
      <c r="F119" s="26"/>
      <c r="H119" s="5"/>
      <c r="J119" s="27"/>
      <c r="K119" s="31" t="s">
        <v>1951</v>
      </c>
      <c r="L119" s="34">
        <v>-3285.16</v>
      </c>
      <c r="M119" s="35">
        <f t="shared" si="3"/>
        <v>-3285.1600000000003</v>
      </c>
      <c r="N119" s="35">
        <f t="shared" si="4"/>
        <v>0</v>
      </c>
    </row>
    <row r="120" spans="2:14" x14ac:dyDescent="0.25">
      <c r="B120" t="s">
        <v>2603</v>
      </c>
      <c r="C120" s="5">
        <v>-3274.42</v>
      </c>
      <c r="D120">
        <f t="shared" si="5"/>
        <v>-3274.41</v>
      </c>
      <c r="E120" s="22"/>
      <c r="F120" s="26"/>
      <c r="H120" s="5"/>
      <c r="J120" s="27"/>
      <c r="K120" s="31" t="s">
        <v>2603</v>
      </c>
      <c r="L120" s="34">
        <v>-3274.41</v>
      </c>
      <c r="M120" s="35">
        <f t="shared" si="3"/>
        <v>-3274.42</v>
      </c>
      <c r="N120" s="35">
        <f t="shared" si="4"/>
        <v>1.0000000000218279E-2</v>
      </c>
    </row>
    <row r="121" spans="2:14" x14ac:dyDescent="0.25">
      <c r="B121" t="s">
        <v>3614</v>
      </c>
      <c r="C121" s="5">
        <v>-3271.81</v>
      </c>
      <c r="D121">
        <f t="shared" si="5"/>
        <v>-3271.81</v>
      </c>
      <c r="E121" s="22"/>
      <c r="F121" s="26"/>
      <c r="H121" s="5"/>
      <c r="J121" s="27"/>
      <c r="K121" s="31" t="s">
        <v>3614</v>
      </c>
      <c r="L121" s="34">
        <v>-3271.81</v>
      </c>
      <c r="M121" s="35">
        <f t="shared" si="3"/>
        <v>-3271.81</v>
      </c>
      <c r="N121" s="35">
        <f t="shared" si="4"/>
        <v>0</v>
      </c>
    </row>
    <row r="122" spans="2:14" x14ac:dyDescent="0.25">
      <c r="B122" t="s">
        <v>3616</v>
      </c>
      <c r="C122" s="5">
        <v>-3190</v>
      </c>
      <c r="D122">
        <f t="shared" si="5"/>
        <v>-3190</v>
      </c>
      <c r="E122" s="22"/>
      <c r="F122" s="26"/>
      <c r="H122" s="5"/>
      <c r="J122" s="27"/>
      <c r="K122" s="31" t="s">
        <v>3616</v>
      </c>
      <c r="L122" s="34">
        <v>-3190</v>
      </c>
      <c r="M122" s="35">
        <f t="shared" si="3"/>
        <v>-3190</v>
      </c>
      <c r="N122" s="35">
        <f t="shared" si="4"/>
        <v>0</v>
      </c>
    </row>
    <row r="123" spans="2:14" x14ac:dyDescent="0.25">
      <c r="B123" t="s">
        <v>2280</v>
      </c>
      <c r="C123" s="5">
        <v>-3172.92</v>
      </c>
      <c r="D123">
        <f t="shared" si="5"/>
        <v>-3172.92</v>
      </c>
      <c r="E123" s="22"/>
      <c r="F123" s="26"/>
      <c r="H123" s="5"/>
      <c r="J123" s="27"/>
      <c r="K123" s="31" t="s">
        <v>2280</v>
      </c>
      <c r="L123" s="34">
        <v>-3172.92</v>
      </c>
      <c r="M123" s="35">
        <f t="shared" si="3"/>
        <v>-3172.92</v>
      </c>
      <c r="N123" s="35">
        <f t="shared" si="4"/>
        <v>0</v>
      </c>
    </row>
    <row r="124" spans="2:14" x14ac:dyDescent="0.25">
      <c r="B124" t="s">
        <v>1677</v>
      </c>
      <c r="C124" s="5">
        <v>-3165.9900000000002</v>
      </c>
      <c r="D124">
        <f t="shared" si="5"/>
        <v>-3165.99</v>
      </c>
      <c r="E124" s="22"/>
      <c r="F124" s="26"/>
      <c r="H124" s="5"/>
      <c r="J124" s="27"/>
      <c r="K124" s="31" t="s">
        <v>1677</v>
      </c>
      <c r="L124" s="34">
        <v>-3165.99</v>
      </c>
      <c r="M124" s="35">
        <f t="shared" si="3"/>
        <v>-3165.9900000000002</v>
      </c>
      <c r="N124" s="35">
        <f t="shared" si="4"/>
        <v>0</v>
      </c>
    </row>
    <row r="125" spans="2:14" x14ac:dyDescent="0.25">
      <c r="B125" t="s">
        <v>2161</v>
      </c>
      <c r="C125" s="5">
        <v>-3163.7599999999998</v>
      </c>
      <c r="D125">
        <f t="shared" si="5"/>
        <v>-3163.76</v>
      </c>
      <c r="E125" s="22"/>
      <c r="F125" s="26"/>
      <c r="H125" s="5"/>
      <c r="J125" s="27"/>
      <c r="K125" s="31" t="s">
        <v>2161</v>
      </c>
      <c r="L125" s="34">
        <v>-3163.76</v>
      </c>
      <c r="M125" s="35">
        <f t="shared" si="3"/>
        <v>-3163.7599999999998</v>
      </c>
      <c r="N125" s="35">
        <f t="shared" si="4"/>
        <v>0</v>
      </c>
    </row>
    <row r="126" spans="2:14" x14ac:dyDescent="0.25">
      <c r="B126" t="s">
        <v>1719</v>
      </c>
      <c r="C126" s="5">
        <v>-3156.72</v>
      </c>
      <c r="D126">
        <f t="shared" si="5"/>
        <v>-3156.72</v>
      </c>
      <c r="E126" s="22"/>
      <c r="F126" s="26"/>
      <c r="H126" s="5"/>
      <c r="J126" s="27"/>
      <c r="K126" s="31" t="s">
        <v>1719</v>
      </c>
      <c r="L126" s="34">
        <v>-3156.72</v>
      </c>
      <c r="M126" s="35">
        <f t="shared" si="3"/>
        <v>-3156.72</v>
      </c>
      <c r="N126" s="35">
        <f t="shared" si="4"/>
        <v>0</v>
      </c>
    </row>
    <row r="127" spans="2:14" x14ac:dyDescent="0.25">
      <c r="B127" t="s">
        <v>2651</v>
      </c>
      <c r="C127" s="5">
        <v>-3117.45</v>
      </c>
      <c r="D127">
        <f t="shared" si="5"/>
        <v>-3117.45</v>
      </c>
      <c r="E127" s="22"/>
      <c r="F127" s="26"/>
      <c r="H127" s="5"/>
      <c r="J127" s="27"/>
      <c r="K127" s="31" t="s">
        <v>2651</v>
      </c>
      <c r="L127" s="34">
        <v>-3117.45</v>
      </c>
      <c r="M127" s="35">
        <f t="shared" si="3"/>
        <v>-3117.45</v>
      </c>
      <c r="N127" s="35">
        <f t="shared" si="4"/>
        <v>0</v>
      </c>
    </row>
    <row r="128" spans="2:14" x14ac:dyDescent="0.25">
      <c r="B128" t="s">
        <v>2595</v>
      </c>
      <c r="C128" s="5">
        <v>-3117.25</v>
      </c>
      <c r="D128">
        <f t="shared" si="5"/>
        <v>-3117.25</v>
      </c>
      <c r="E128" s="22"/>
      <c r="F128" s="26"/>
      <c r="H128" s="5"/>
      <c r="J128" s="27"/>
      <c r="K128" s="31" t="s">
        <v>2595</v>
      </c>
      <c r="L128" s="34">
        <v>-3117.25</v>
      </c>
      <c r="M128" s="35">
        <f t="shared" si="3"/>
        <v>-3117.25</v>
      </c>
      <c r="N128" s="35">
        <f t="shared" si="4"/>
        <v>0</v>
      </c>
    </row>
    <row r="129" spans="2:14" x14ac:dyDescent="0.25">
      <c r="B129" t="s">
        <v>3179</v>
      </c>
      <c r="C129" s="5">
        <v>-3103.39</v>
      </c>
      <c r="D129">
        <f t="shared" si="5"/>
        <v>-3103.38</v>
      </c>
      <c r="E129" s="22"/>
      <c r="F129" s="26"/>
      <c r="H129" s="5"/>
      <c r="J129" s="27"/>
      <c r="K129" s="31" t="s">
        <v>3179</v>
      </c>
      <c r="L129" s="34">
        <v>-3103.38</v>
      </c>
      <c r="M129" s="35">
        <f t="shared" si="3"/>
        <v>-3103.39</v>
      </c>
      <c r="N129" s="35">
        <f t="shared" si="4"/>
        <v>9.9999999997635314E-3</v>
      </c>
    </row>
    <row r="130" spans="2:14" x14ac:dyDescent="0.25">
      <c r="B130" t="s">
        <v>1559</v>
      </c>
      <c r="C130" s="5">
        <v>-3095</v>
      </c>
      <c r="D130">
        <f t="shared" si="5"/>
        <v>-3095</v>
      </c>
      <c r="E130" s="22"/>
      <c r="F130" s="26"/>
      <c r="H130" s="5"/>
      <c r="J130" s="27"/>
      <c r="K130" s="31" t="s">
        <v>1559</v>
      </c>
      <c r="L130" s="34">
        <v>-3095</v>
      </c>
      <c r="M130" s="35">
        <f t="shared" si="3"/>
        <v>-3095</v>
      </c>
      <c r="N130" s="35">
        <f t="shared" si="4"/>
        <v>0</v>
      </c>
    </row>
    <row r="131" spans="2:14" x14ac:dyDescent="0.25">
      <c r="B131" t="s">
        <v>1821</v>
      </c>
      <c r="C131" s="5">
        <v>-3095</v>
      </c>
      <c r="D131">
        <f t="shared" si="5"/>
        <v>-3095</v>
      </c>
      <c r="E131" s="22"/>
      <c r="F131" s="26"/>
      <c r="H131" s="5"/>
      <c r="J131" s="27"/>
      <c r="K131" s="31" t="s">
        <v>1092</v>
      </c>
      <c r="L131" s="34">
        <v>-3095</v>
      </c>
      <c r="M131" s="35">
        <f t="shared" si="3"/>
        <v>-3094.99</v>
      </c>
      <c r="N131" s="35">
        <f t="shared" si="4"/>
        <v>-1.0000000000218279E-2</v>
      </c>
    </row>
    <row r="132" spans="2:14" x14ac:dyDescent="0.25">
      <c r="B132" t="s">
        <v>1761</v>
      </c>
      <c r="C132" s="5">
        <v>-3095</v>
      </c>
      <c r="D132">
        <f t="shared" si="5"/>
        <v>-3094.99</v>
      </c>
      <c r="E132" s="22"/>
      <c r="F132" s="26"/>
      <c r="H132" s="5"/>
      <c r="J132" s="27"/>
      <c r="K132" s="31" t="s">
        <v>1821</v>
      </c>
      <c r="L132" s="34">
        <v>-3095</v>
      </c>
      <c r="M132" s="35">
        <f t="shared" si="3"/>
        <v>-3095</v>
      </c>
      <c r="N132" s="35">
        <f t="shared" si="4"/>
        <v>0</v>
      </c>
    </row>
    <row r="133" spans="2:14" x14ac:dyDescent="0.25">
      <c r="B133" t="s">
        <v>1799</v>
      </c>
      <c r="C133" s="5">
        <v>-3095</v>
      </c>
      <c r="D133">
        <f t="shared" si="5"/>
        <v>-3095</v>
      </c>
      <c r="E133" s="22"/>
      <c r="F133" s="26"/>
      <c r="H133" s="5"/>
      <c r="J133" s="27"/>
      <c r="K133" s="31" t="s">
        <v>2762</v>
      </c>
      <c r="L133" s="34">
        <v>-3095</v>
      </c>
      <c r="M133" s="35">
        <f t="shared" si="3"/>
        <v>-3095</v>
      </c>
      <c r="N133" s="35">
        <f t="shared" si="4"/>
        <v>0</v>
      </c>
    </row>
    <row r="134" spans="2:14" x14ac:dyDescent="0.25">
      <c r="B134" t="s">
        <v>3591</v>
      </c>
      <c r="C134" s="5">
        <v>-3095</v>
      </c>
      <c r="D134">
        <f t="shared" si="5"/>
        <v>-3094.99</v>
      </c>
      <c r="E134" s="22"/>
      <c r="F134" s="26"/>
      <c r="H134" s="5"/>
      <c r="J134" s="27"/>
      <c r="K134" s="31" t="s">
        <v>3574</v>
      </c>
      <c r="L134" s="34">
        <v>-3095</v>
      </c>
      <c r="M134" s="35">
        <f t="shared" si="3"/>
        <v>-3095</v>
      </c>
      <c r="N134" s="35">
        <f t="shared" si="4"/>
        <v>0</v>
      </c>
    </row>
    <row r="135" spans="2:14" x14ac:dyDescent="0.25">
      <c r="B135" t="s">
        <v>2663</v>
      </c>
      <c r="C135" s="5">
        <v>-3095</v>
      </c>
      <c r="D135">
        <f t="shared" si="5"/>
        <v>-3094.99</v>
      </c>
      <c r="E135" s="22"/>
      <c r="F135" s="26"/>
      <c r="H135" s="5"/>
      <c r="J135" s="27"/>
      <c r="K135" s="31" t="s">
        <v>1799</v>
      </c>
      <c r="L135" s="34">
        <v>-3095</v>
      </c>
      <c r="M135" s="35">
        <f t="shared" si="3"/>
        <v>-3095</v>
      </c>
      <c r="N135" s="35">
        <f t="shared" si="4"/>
        <v>0</v>
      </c>
    </row>
    <row r="136" spans="2:14" x14ac:dyDescent="0.25">
      <c r="B136" t="s">
        <v>3574</v>
      </c>
      <c r="C136" s="5">
        <v>-3095</v>
      </c>
      <c r="D136">
        <f t="shared" si="5"/>
        <v>-3095</v>
      </c>
      <c r="E136" s="22"/>
      <c r="F136" s="26"/>
      <c r="H136" s="5"/>
      <c r="J136" s="27"/>
      <c r="K136" s="31" t="s">
        <v>3591</v>
      </c>
      <c r="L136" s="34">
        <v>-3094.99</v>
      </c>
      <c r="M136" s="35">
        <f t="shared" si="3"/>
        <v>-3095</v>
      </c>
      <c r="N136" s="35">
        <f t="shared" si="4"/>
        <v>1.0000000000218279E-2</v>
      </c>
    </row>
    <row r="137" spans="2:14" x14ac:dyDescent="0.25">
      <c r="B137" t="s">
        <v>2762</v>
      </c>
      <c r="C137" s="5">
        <v>-3095</v>
      </c>
      <c r="D137">
        <f t="shared" si="5"/>
        <v>-3095</v>
      </c>
      <c r="E137" s="22"/>
      <c r="F137" s="26"/>
      <c r="H137" s="5"/>
      <c r="J137" s="27"/>
      <c r="K137" s="31" t="s">
        <v>2663</v>
      </c>
      <c r="L137" s="34">
        <v>-3094.99</v>
      </c>
      <c r="M137" s="35">
        <f t="shared" si="3"/>
        <v>-3095</v>
      </c>
      <c r="N137" s="35">
        <f t="shared" si="4"/>
        <v>1.0000000000218279E-2</v>
      </c>
    </row>
    <row r="138" spans="2:14" x14ac:dyDescent="0.25">
      <c r="B138" t="s">
        <v>1092</v>
      </c>
      <c r="C138" s="5">
        <v>-3094.99</v>
      </c>
      <c r="D138">
        <f t="shared" si="5"/>
        <v>-3095</v>
      </c>
      <c r="E138" s="22"/>
      <c r="F138" s="26"/>
      <c r="H138" s="5"/>
      <c r="J138" s="27"/>
      <c r="K138" s="31" t="s">
        <v>1761</v>
      </c>
      <c r="L138" s="34">
        <v>-3094.99</v>
      </c>
      <c r="M138" s="35">
        <f t="shared" si="3"/>
        <v>-3095</v>
      </c>
      <c r="N138" s="35">
        <f t="shared" si="4"/>
        <v>1.0000000000218279E-2</v>
      </c>
    </row>
    <row r="139" spans="2:14" x14ac:dyDescent="0.25">
      <c r="B139" t="s">
        <v>1753</v>
      </c>
      <c r="C139" s="5">
        <v>-3082.71</v>
      </c>
      <c r="D139">
        <f t="shared" si="5"/>
        <v>-3082.71</v>
      </c>
      <c r="E139" s="22"/>
      <c r="F139" s="26"/>
      <c r="H139" s="5"/>
      <c r="J139" s="27"/>
      <c r="K139" s="31" t="s">
        <v>1753</v>
      </c>
      <c r="L139" s="34">
        <v>-3082.71</v>
      </c>
      <c r="M139" s="35">
        <f t="shared" si="3"/>
        <v>-3082.71</v>
      </c>
      <c r="N139" s="35">
        <f t="shared" si="4"/>
        <v>0</v>
      </c>
    </row>
    <row r="140" spans="2:14" x14ac:dyDescent="0.25">
      <c r="B140" t="s">
        <v>2627</v>
      </c>
      <c r="C140" s="5">
        <v>-3080.85</v>
      </c>
      <c r="D140">
        <f t="shared" si="5"/>
        <v>-3080.85</v>
      </c>
      <c r="E140" s="22"/>
      <c r="F140" s="26"/>
      <c r="H140" s="5"/>
      <c r="J140" s="27"/>
      <c r="K140" s="31" t="s">
        <v>2627</v>
      </c>
      <c r="L140" s="34">
        <v>-3080.85</v>
      </c>
      <c r="M140" s="35">
        <f t="shared" si="3"/>
        <v>-3080.85</v>
      </c>
      <c r="N140" s="35">
        <f t="shared" si="4"/>
        <v>0</v>
      </c>
    </row>
    <row r="141" spans="2:14" x14ac:dyDescent="0.25">
      <c r="B141" t="s">
        <v>2744</v>
      </c>
      <c r="C141" s="5">
        <v>-3069.51</v>
      </c>
      <c r="D141">
        <f t="shared" si="5"/>
        <v>-3069.51</v>
      </c>
      <c r="E141" s="22"/>
      <c r="F141" s="26"/>
      <c r="H141" s="5"/>
      <c r="J141" s="27"/>
      <c r="K141" s="31" t="s">
        <v>2744</v>
      </c>
      <c r="L141" s="34">
        <v>-3069.51</v>
      </c>
      <c r="M141" s="35">
        <f t="shared" si="3"/>
        <v>-3069.51</v>
      </c>
      <c r="N141" s="35">
        <f t="shared" si="4"/>
        <v>0</v>
      </c>
    </row>
    <row r="142" spans="2:14" x14ac:dyDescent="0.25">
      <c r="B142" t="s">
        <v>3698</v>
      </c>
      <c r="C142" s="5">
        <v>-3024.15</v>
      </c>
      <c r="D142">
        <f t="shared" si="5"/>
        <v>-3024.15</v>
      </c>
      <c r="E142" s="22"/>
      <c r="F142" s="26"/>
      <c r="H142" s="5"/>
      <c r="J142" s="27"/>
      <c r="K142" s="31" t="s">
        <v>3698</v>
      </c>
      <c r="L142" s="34">
        <v>-3024.15</v>
      </c>
      <c r="M142" s="35">
        <f t="shared" ref="M142:M205" si="6">VLOOKUP(K142,$B$12:$C$682,2,0)</f>
        <v>-3024.15</v>
      </c>
      <c r="N142" s="35">
        <f t="shared" ref="N142:N205" si="7">L142-M142</f>
        <v>0</v>
      </c>
    </row>
    <row r="143" spans="2:14" x14ac:dyDescent="0.25">
      <c r="B143" t="s">
        <v>1215</v>
      </c>
      <c r="C143" s="5">
        <v>-3002.45</v>
      </c>
      <c r="D143">
        <f t="shared" ref="D143:D206" si="8">VLOOKUP(B143,$K:$L,2,0)</f>
        <v>-3002.45</v>
      </c>
      <c r="E143" s="22"/>
      <c r="F143" s="26"/>
      <c r="H143" s="5"/>
      <c r="J143" s="27"/>
      <c r="K143" s="31" t="s">
        <v>1215</v>
      </c>
      <c r="L143" s="34">
        <v>-3002.45</v>
      </c>
      <c r="M143" s="35">
        <f t="shared" si="6"/>
        <v>-3002.45</v>
      </c>
      <c r="N143" s="35">
        <f t="shared" si="7"/>
        <v>0</v>
      </c>
    </row>
    <row r="144" spans="2:14" x14ac:dyDescent="0.25">
      <c r="B144" t="s">
        <v>1102</v>
      </c>
      <c r="C144" s="5">
        <v>-3000</v>
      </c>
      <c r="D144">
        <f t="shared" si="8"/>
        <v>-3000</v>
      </c>
      <c r="E144" s="22"/>
      <c r="F144" s="26"/>
      <c r="H144" s="5"/>
      <c r="J144" s="27"/>
      <c r="K144" s="31" t="s">
        <v>1102</v>
      </c>
      <c r="L144" s="34">
        <v>-3000</v>
      </c>
      <c r="M144" s="35">
        <f t="shared" si="6"/>
        <v>-3000</v>
      </c>
      <c r="N144" s="35">
        <f t="shared" si="7"/>
        <v>0</v>
      </c>
    </row>
    <row r="145" spans="2:14" x14ac:dyDescent="0.25">
      <c r="B145" t="s">
        <v>1756</v>
      </c>
      <c r="C145" s="5">
        <v>-3000</v>
      </c>
      <c r="D145">
        <f t="shared" si="8"/>
        <v>-3000</v>
      </c>
      <c r="E145" s="22"/>
      <c r="F145" s="26"/>
      <c r="H145" s="5"/>
      <c r="J145" s="27"/>
      <c r="K145" s="31" t="s">
        <v>1756</v>
      </c>
      <c r="L145" s="34">
        <v>-3000</v>
      </c>
      <c r="M145" s="35">
        <f t="shared" si="6"/>
        <v>-3000</v>
      </c>
      <c r="N145" s="35">
        <f t="shared" si="7"/>
        <v>0</v>
      </c>
    </row>
    <row r="146" spans="2:14" x14ac:dyDescent="0.25">
      <c r="B146" t="s">
        <v>1963</v>
      </c>
      <c r="C146" s="5">
        <v>-3000</v>
      </c>
      <c r="D146">
        <f t="shared" si="8"/>
        <v>-2999.99</v>
      </c>
      <c r="E146" s="22"/>
      <c r="F146" s="26"/>
      <c r="H146" s="5"/>
      <c r="J146" s="27"/>
      <c r="K146" s="31" t="s">
        <v>3081</v>
      </c>
      <c r="L146" s="34">
        <v>-3000</v>
      </c>
      <c r="M146" s="35">
        <f t="shared" si="6"/>
        <v>-3000</v>
      </c>
      <c r="N146" s="35">
        <f t="shared" si="7"/>
        <v>0</v>
      </c>
    </row>
    <row r="147" spans="2:14" x14ac:dyDescent="0.25">
      <c r="B147" t="s">
        <v>3081</v>
      </c>
      <c r="C147" s="5">
        <v>-3000</v>
      </c>
      <c r="D147">
        <f t="shared" si="8"/>
        <v>-3000</v>
      </c>
      <c r="E147" s="22"/>
      <c r="F147" s="26"/>
      <c r="H147" s="5"/>
      <c r="J147" s="27"/>
      <c r="K147" s="31" t="s">
        <v>1963</v>
      </c>
      <c r="L147" s="34">
        <v>-2999.99</v>
      </c>
      <c r="M147" s="35">
        <f t="shared" si="6"/>
        <v>-3000</v>
      </c>
      <c r="N147" s="35">
        <f t="shared" si="7"/>
        <v>1.0000000000218279E-2</v>
      </c>
    </row>
    <row r="148" spans="2:14" x14ac:dyDescent="0.25">
      <c r="B148" t="s">
        <v>2182</v>
      </c>
      <c r="C148" s="5">
        <v>-2979.75</v>
      </c>
      <c r="D148">
        <f t="shared" si="8"/>
        <v>-2979.75</v>
      </c>
      <c r="E148" s="22"/>
      <c r="F148" s="26"/>
      <c r="H148" s="5"/>
      <c r="J148" s="27"/>
      <c r="K148" s="31" t="s">
        <v>2182</v>
      </c>
      <c r="L148" s="34">
        <v>-2979.75</v>
      </c>
      <c r="M148" s="35">
        <f t="shared" si="6"/>
        <v>-2979.75</v>
      </c>
      <c r="N148" s="35">
        <f t="shared" si="7"/>
        <v>0</v>
      </c>
    </row>
    <row r="149" spans="2:14" x14ac:dyDescent="0.25">
      <c r="B149" t="s">
        <v>1540</v>
      </c>
      <c r="C149" s="5">
        <v>-2924.8</v>
      </c>
      <c r="D149">
        <f t="shared" si="8"/>
        <v>-2924.8</v>
      </c>
      <c r="E149" s="22"/>
      <c r="F149" s="26"/>
      <c r="H149" s="5"/>
      <c r="J149" s="27"/>
      <c r="K149" s="31" t="s">
        <v>1540</v>
      </c>
      <c r="L149" s="34">
        <v>-2924.8</v>
      </c>
      <c r="M149" s="35">
        <f t="shared" si="6"/>
        <v>-2924.8</v>
      </c>
      <c r="N149" s="35">
        <f t="shared" si="7"/>
        <v>0</v>
      </c>
    </row>
    <row r="150" spans="2:14" x14ac:dyDescent="0.25">
      <c r="B150" t="s">
        <v>2960</v>
      </c>
      <c r="C150" s="5">
        <v>-2912.7399999999993</v>
      </c>
      <c r="D150">
        <f t="shared" si="8"/>
        <v>-2912.74</v>
      </c>
      <c r="E150" s="22"/>
      <c r="F150" s="26"/>
      <c r="H150" s="5"/>
      <c r="J150" s="27"/>
      <c r="K150" s="31" t="s">
        <v>2960</v>
      </c>
      <c r="L150" s="34">
        <v>-2912.74</v>
      </c>
      <c r="M150" s="35">
        <f t="shared" si="6"/>
        <v>-2912.7399999999993</v>
      </c>
      <c r="N150" s="35">
        <f t="shared" si="7"/>
        <v>0</v>
      </c>
    </row>
    <row r="151" spans="2:14" x14ac:dyDescent="0.25">
      <c r="B151" t="s">
        <v>1673</v>
      </c>
      <c r="C151" s="5">
        <v>-2905.93</v>
      </c>
      <c r="D151">
        <f t="shared" si="8"/>
        <v>-2905.92</v>
      </c>
      <c r="E151" s="22"/>
      <c r="F151" s="26"/>
      <c r="H151" s="5"/>
      <c r="J151" s="27"/>
      <c r="K151" s="31" t="s">
        <v>1673</v>
      </c>
      <c r="L151" s="34">
        <v>-2905.92</v>
      </c>
      <c r="M151" s="35">
        <f t="shared" si="6"/>
        <v>-2905.93</v>
      </c>
      <c r="N151" s="35">
        <f t="shared" si="7"/>
        <v>9.9999999997635314E-3</v>
      </c>
    </row>
    <row r="152" spans="2:14" x14ac:dyDescent="0.25">
      <c r="B152" t="s">
        <v>1385</v>
      </c>
      <c r="C152" s="5">
        <v>-2905</v>
      </c>
      <c r="D152">
        <f t="shared" si="8"/>
        <v>-2905</v>
      </c>
      <c r="E152" s="22"/>
      <c r="F152" s="26"/>
      <c r="H152" s="5"/>
      <c r="I152" s="28"/>
      <c r="J152" s="27"/>
      <c r="K152" s="31" t="s">
        <v>1385</v>
      </c>
      <c r="L152" s="34">
        <v>-2905</v>
      </c>
      <c r="M152" s="35">
        <f t="shared" si="6"/>
        <v>-2905</v>
      </c>
      <c r="N152" s="35">
        <f t="shared" si="7"/>
        <v>0</v>
      </c>
    </row>
    <row r="153" spans="2:14" x14ac:dyDescent="0.25">
      <c r="B153" t="s">
        <v>3117</v>
      </c>
      <c r="C153" s="5">
        <v>-2900.3200000000006</v>
      </c>
      <c r="D153">
        <f t="shared" si="8"/>
        <v>-2900.32</v>
      </c>
      <c r="E153" s="22"/>
      <c r="F153" s="26"/>
      <c r="H153" s="5"/>
      <c r="J153" s="27"/>
      <c r="K153" s="31" t="s">
        <v>3117</v>
      </c>
      <c r="L153" s="34">
        <v>-2900.32</v>
      </c>
      <c r="M153" s="35">
        <f t="shared" si="6"/>
        <v>-2900.3200000000006</v>
      </c>
      <c r="N153" s="35">
        <f t="shared" si="7"/>
        <v>0</v>
      </c>
    </row>
    <row r="154" spans="2:14" x14ac:dyDescent="0.25">
      <c r="B154" t="s">
        <v>1885</v>
      </c>
      <c r="C154" s="5">
        <v>-2894.03</v>
      </c>
      <c r="D154">
        <f t="shared" si="8"/>
        <v>-2894.03</v>
      </c>
      <c r="E154" s="22"/>
      <c r="F154" s="26"/>
      <c r="H154" s="5"/>
      <c r="J154" s="27"/>
      <c r="K154" s="31" t="s">
        <v>1885</v>
      </c>
      <c r="L154" s="34">
        <v>-2894.03</v>
      </c>
      <c r="M154" s="35">
        <f t="shared" si="6"/>
        <v>-2894.03</v>
      </c>
      <c r="N154" s="35">
        <f t="shared" si="7"/>
        <v>0</v>
      </c>
    </row>
    <row r="155" spans="2:14" x14ac:dyDescent="0.25">
      <c r="B155" t="s">
        <v>1511</v>
      </c>
      <c r="C155" s="5">
        <v>-2885.0299999999997</v>
      </c>
      <c r="D155">
        <f t="shared" si="8"/>
        <v>-2885.02</v>
      </c>
      <c r="E155" s="22"/>
      <c r="F155" s="26"/>
      <c r="H155" s="5"/>
      <c r="I155" s="28"/>
      <c r="J155" s="27"/>
      <c r="K155" s="31" t="s">
        <v>1511</v>
      </c>
      <c r="L155" s="34">
        <v>-2885.02</v>
      </c>
      <c r="M155" s="35">
        <f t="shared" si="6"/>
        <v>-2885.0299999999997</v>
      </c>
      <c r="N155" s="35">
        <f t="shared" si="7"/>
        <v>9.9999999997635314E-3</v>
      </c>
    </row>
    <row r="156" spans="2:14" x14ac:dyDescent="0.25">
      <c r="B156" t="s">
        <v>2656</v>
      </c>
      <c r="C156" s="5">
        <v>-2877.66</v>
      </c>
      <c r="D156">
        <f t="shared" si="8"/>
        <v>-2877.66</v>
      </c>
      <c r="E156" s="22"/>
      <c r="F156" s="26"/>
      <c r="H156" s="5"/>
      <c r="J156" s="27"/>
      <c r="K156" s="31" t="s">
        <v>2656</v>
      </c>
      <c r="L156" s="34">
        <v>-2877.66</v>
      </c>
      <c r="M156" s="35">
        <f t="shared" si="6"/>
        <v>-2877.66</v>
      </c>
      <c r="N156" s="35">
        <f t="shared" si="7"/>
        <v>0</v>
      </c>
    </row>
    <row r="157" spans="2:14" x14ac:dyDescent="0.25">
      <c r="B157" t="s">
        <v>1282</v>
      </c>
      <c r="C157" s="5">
        <v>-2863.85</v>
      </c>
      <c r="D157">
        <f t="shared" si="8"/>
        <v>-2863.85</v>
      </c>
      <c r="E157" s="22"/>
      <c r="F157" s="26"/>
      <c r="H157" s="5"/>
      <c r="J157" s="27"/>
      <c r="K157" s="31" t="s">
        <v>1282</v>
      </c>
      <c r="L157" s="34">
        <v>-2863.85</v>
      </c>
      <c r="M157" s="35">
        <f t="shared" si="6"/>
        <v>-2863.85</v>
      </c>
      <c r="N157" s="35">
        <f t="shared" si="7"/>
        <v>0</v>
      </c>
    </row>
    <row r="158" spans="2:14" x14ac:dyDescent="0.25">
      <c r="B158" t="s">
        <v>1314</v>
      </c>
      <c r="C158" s="5">
        <v>-2818.19</v>
      </c>
      <c r="D158">
        <f t="shared" si="8"/>
        <v>-2818.19</v>
      </c>
      <c r="E158" s="22"/>
      <c r="F158" s="26"/>
      <c r="H158" s="5"/>
      <c r="J158" s="27"/>
      <c r="K158" s="31" t="s">
        <v>1314</v>
      </c>
      <c r="L158" s="34">
        <v>-2818.19</v>
      </c>
      <c r="M158" s="35">
        <f t="shared" si="6"/>
        <v>-2818.19</v>
      </c>
      <c r="N158" s="35">
        <f t="shared" si="7"/>
        <v>0</v>
      </c>
    </row>
    <row r="159" spans="2:14" x14ac:dyDescent="0.25">
      <c r="B159" t="s">
        <v>3626</v>
      </c>
      <c r="C159" s="5">
        <v>-2792.34</v>
      </c>
      <c r="D159">
        <f t="shared" si="8"/>
        <v>-2792.34</v>
      </c>
      <c r="E159" s="22"/>
      <c r="F159" s="26"/>
      <c r="H159" s="5"/>
      <c r="J159" s="27"/>
      <c r="K159" s="31" t="s">
        <v>3626</v>
      </c>
      <c r="L159" s="34">
        <v>-2792.34</v>
      </c>
      <c r="M159" s="35">
        <f t="shared" si="6"/>
        <v>-2792.34</v>
      </c>
      <c r="N159" s="35">
        <f t="shared" si="7"/>
        <v>0</v>
      </c>
    </row>
    <row r="160" spans="2:14" x14ac:dyDescent="0.25">
      <c r="B160" t="s">
        <v>2405</v>
      </c>
      <c r="C160" s="5">
        <v>-2781.34</v>
      </c>
      <c r="D160">
        <f t="shared" si="8"/>
        <v>-2781.34</v>
      </c>
      <c r="E160" s="22"/>
      <c r="F160" s="26"/>
      <c r="H160" s="5"/>
      <c r="J160" s="27"/>
      <c r="K160" s="31" t="s">
        <v>2405</v>
      </c>
      <c r="L160" s="34">
        <v>-2781.34</v>
      </c>
      <c r="M160" s="35">
        <f t="shared" si="6"/>
        <v>-2781.34</v>
      </c>
      <c r="N160" s="35">
        <f t="shared" si="7"/>
        <v>0</v>
      </c>
    </row>
    <row r="161" spans="2:14" x14ac:dyDescent="0.25">
      <c r="B161" t="s">
        <v>1080</v>
      </c>
      <c r="C161" s="5">
        <v>-2770.74</v>
      </c>
      <c r="D161">
        <f t="shared" si="8"/>
        <v>-2770.74</v>
      </c>
      <c r="E161" s="22"/>
      <c r="F161" s="26"/>
      <c r="H161" s="5"/>
      <c r="J161" s="27"/>
      <c r="K161" s="31" t="s">
        <v>1080</v>
      </c>
      <c r="L161" s="34">
        <v>-2770.74</v>
      </c>
      <c r="M161" s="35">
        <f t="shared" si="6"/>
        <v>-2770.74</v>
      </c>
      <c r="N161" s="35">
        <f t="shared" si="7"/>
        <v>0</v>
      </c>
    </row>
    <row r="162" spans="2:14" x14ac:dyDescent="0.25">
      <c r="B162" t="s">
        <v>1410</v>
      </c>
      <c r="C162" s="5">
        <v>-2754.82</v>
      </c>
      <c r="D162">
        <f t="shared" si="8"/>
        <v>-2754.82</v>
      </c>
      <c r="E162" s="22"/>
      <c r="F162" s="26"/>
      <c r="H162" s="5"/>
      <c r="J162" s="27"/>
      <c r="K162" s="31" t="s">
        <v>1410</v>
      </c>
      <c r="L162" s="34">
        <v>-2754.82</v>
      </c>
      <c r="M162" s="35">
        <f t="shared" si="6"/>
        <v>-2754.82</v>
      </c>
      <c r="N162" s="35">
        <f t="shared" si="7"/>
        <v>0</v>
      </c>
    </row>
    <row r="163" spans="2:14" x14ac:dyDescent="0.25">
      <c r="B163" t="s">
        <v>2986</v>
      </c>
      <c r="C163" s="5">
        <v>-2743.32</v>
      </c>
      <c r="D163">
        <f t="shared" si="8"/>
        <v>-2743.32</v>
      </c>
      <c r="E163" s="22"/>
      <c r="F163" s="26"/>
      <c r="H163" s="5"/>
      <c r="J163" s="27"/>
      <c r="K163" s="31" t="s">
        <v>2986</v>
      </c>
      <c r="L163" s="34">
        <v>-2743.32</v>
      </c>
      <c r="M163" s="35">
        <f t="shared" si="6"/>
        <v>-2743.32</v>
      </c>
      <c r="N163" s="35">
        <f t="shared" si="7"/>
        <v>0</v>
      </c>
    </row>
    <row r="164" spans="2:14" x14ac:dyDescent="0.25">
      <c r="B164" t="s">
        <v>1572</v>
      </c>
      <c r="C164" s="5">
        <v>-2735.2799999999997</v>
      </c>
      <c r="D164">
        <f t="shared" si="8"/>
        <v>-2735.28</v>
      </c>
      <c r="E164" s="22"/>
      <c r="F164" s="26"/>
      <c r="H164" s="5"/>
      <c r="J164" s="27"/>
      <c r="K164" s="31" t="s">
        <v>1572</v>
      </c>
      <c r="L164" s="34">
        <v>-2735.28</v>
      </c>
      <c r="M164" s="35">
        <f t="shared" si="6"/>
        <v>-2735.2799999999997</v>
      </c>
      <c r="N164" s="35">
        <f t="shared" si="7"/>
        <v>0</v>
      </c>
    </row>
    <row r="165" spans="2:14" x14ac:dyDescent="0.25">
      <c r="B165" t="s">
        <v>1869</v>
      </c>
      <c r="C165" s="5">
        <v>-2711.49</v>
      </c>
      <c r="D165">
        <f t="shared" si="8"/>
        <v>-2711.49</v>
      </c>
      <c r="E165" s="22"/>
      <c r="F165" s="26"/>
      <c r="H165" s="5"/>
      <c r="J165" s="27"/>
      <c r="K165" s="31" t="s">
        <v>1869</v>
      </c>
      <c r="L165" s="34">
        <v>-2711.49</v>
      </c>
      <c r="M165" s="35">
        <f t="shared" si="6"/>
        <v>-2711.49</v>
      </c>
      <c r="N165" s="35">
        <f t="shared" si="7"/>
        <v>0</v>
      </c>
    </row>
    <row r="166" spans="2:14" x14ac:dyDescent="0.25">
      <c r="B166" t="s">
        <v>1925</v>
      </c>
      <c r="C166" s="5">
        <v>-2692.13</v>
      </c>
      <c r="D166">
        <f t="shared" si="8"/>
        <v>-2692.13</v>
      </c>
      <c r="E166" s="22"/>
      <c r="F166" s="26"/>
      <c r="H166" s="5"/>
      <c r="J166" s="27"/>
      <c r="K166" s="31" t="s">
        <v>1925</v>
      </c>
      <c r="L166" s="34">
        <v>-2692.13</v>
      </c>
      <c r="M166" s="35">
        <f t="shared" si="6"/>
        <v>-2692.13</v>
      </c>
      <c r="N166" s="35">
        <f t="shared" si="7"/>
        <v>0</v>
      </c>
    </row>
    <row r="167" spans="2:14" x14ac:dyDescent="0.25">
      <c r="B167" t="s">
        <v>1600</v>
      </c>
      <c r="C167" s="5">
        <v>-2690</v>
      </c>
      <c r="D167">
        <f t="shared" si="8"/>
        <v>-2690</v>
      </c>
      <c r="E167" s="22"/>
      <c r="F167" s="26"/>
      <c r="H167" s="5"/>
      <c r="J167" s="27"/>
      <c r="K167" s="31" t="s">
        <v>1600</v>
      </c>
      <c r="L167" s="34">
        <v>-2690</v>
      </c>
      <c r="M167" s="35">
        <f t="shared" si="6"/>
        <v>-2690</v>
      </c>
      <c r="N167" s="35">
        <f t="shared" si="7"/>
        <v>0</v>
      </c>
    </row>
    <row r="168" spans="2:14" x14ac:dyDescent="0.25">
      <c r="B168" t="s">
        <v>1362</v>
      </c>
      <c r="C168" s="5">
        <v>-2688.2200000000003</v>
      </c>
      <c r="D168">
        <f t="shared" si="8"/>
        <v>-2688.22</v>
      </c>
      <c r="E168" s="22"/>
      <c r="F168" s="26"/>
      <c r="H168" s="5"/>
      <c r="J168" s="27"/>
      <c r="K168" s="31" t="s">
        <v>1362</v>
      </c>
      <c r="L168" s="34">
        <v>-2688.22</v>
      </c>
      <c r="M168" s="35">
        <f t="shared" si="6"/>
        <v>-2688.2200000000003</v>
      </c>
      <c r="N168" s="35">
        <f t="shared" si="7"/>
        <v>0</v>
      </c>
    </row>
    <row r="169" spans="2:14" x14ac:dyDescent="0.25">
      <c r="B169" t="s">
        <v>1300</v>
      </c>
      <c r="C169" s="5">
        <v>-2682.2799999999997</v>
      </c>
      <c r="D169">
        <f t="shared" si="8"/>
        <v>-2682.27</v>
      </c>
      <c r="E169" s="22"/>
      <c r="F169" s="26"/>
      <c r="H169" s="5"/>
      <c r="J169" s="27"/>
      <c r="K169" s="31" t="s">
        <v>1300</v>
      </c>
      <c r="L169" s="34">
        <v>-2682.27</v>
      </c>
      <c r="M169" s="35">
        <f t="shared" si="6"/>
        <v>-2682.2799999999997</v>
      </c>
      <c r="N169" s="35">
        <f t="shared" si="7"/>
        <v>9.9999999997635314E-3</v>
      </c>
    </row>
    <row r="170" spans="2:14" x14ac:dyDescent="0.25">
      <c r="B170" t="s">
        <v>1957</v>
      </c>
      <c r="C170" s="5">
        <v>-2665.1000000000004</v>
      </c>
      <c r="D170">
        <f t="shared" si="8"/>
        <v>-2665.1</v>
      </c>
      <c r="E170" s="22"/>
      <c r="F170" s="26"/>
      <c r="H170" s="5"/>
      <c r="J170" s="27"/>
      <c r="K170" s="31" t="s">
        <v>1957</v>
      </c>
      <c r="L170" s="34">
        <v>-2665.1</v>
      </c>
      <c r="M170" s="35">
        <f t="shared" si="6"/>
        <v>-2665.1000000000004</v>
      </c>
      <c r="N170" s="35">
        <f t="shared" si="7"/>
        <v>0</v>
      </c>
    </row>
    <row r="171" spans="2:14" x14ac:dyDescent="0.25">
      <c r="B171" t="s">
        <v>1308</v>
      </c>
      <c r="C171" s="5">
        <v>-2655.81</v>
      </c>
      <c r="D171">
        <f t="shared" si="8"/>
        <v>-2655.81</v>
      </c>
      <c r="E171" s="22"/>
      <c r="F171" s="26"/>
      <c r="H171" s="5"/>
      <c r="J171" s="27"/>
      <c r="K171" s="31" t="s">
        <v>1308</v>
      </c>
      <c r="L171" s="34">
        <v>-2655.81</v>
      </c>
      <c r="M171" s="35">
        <f t="shared" si="6"/>
        <v>-2655.81</v>
      </c>
      <c r="N171" s="35">
        <f t="shared" si="7"/>
        <v>0</v>
      </c>
    </row>
    <row r="172" spans="2:14" x14ac:dyDescent="0.25">
      <c r="B172" t="s">
        <v>2746</v>
      </c>
      <c r="C172" s="5">
        <v>-2645</v>
      </c>
      <c r="D172">
        <f t="shared" si="8"/>
        <v>-2645</v>
      </c>
      <c r="E172" s="22"/>
      <c r="F172" s="26"/>
      <c r="H172" s="5"/>
      <c r="J172" s="27"/>
      <c r="K172" s="31" t="s">
        <v>2746</v>
      </c>
      <c r="L172" s="34">
        <v>-2645</v>
      </c>
      <c r="M172" s="35">
        <f t="shared" si="6"/>
        <v>-2645</v>
      </c>
      <c r="N172" s="35">
        <f t="shared" si="7"/>
        <v>0</v>
      </c>
    </row>
    <row r="173" spans="2:14" x14ac:dyDescent="0.25">
      <c r="B173" t="s">
        <v>1350</v>
      </c>
      <c r="C173" s="5">
        <v>-2630.95</v>
      </c>
      <c r="D173">
        <f t="shared" si="8"/>
        <v>-2630.95</v>
      </c>
      <c r="E173" s="22"/>
      <c r="F173" s="26"/>
      <c r="H173" s="5"/>
      <c r="J173" s="27"/>
      <c r="K173" s="31" t="s">
        <v>1350</v>
      </c>
      <c r="L173" s="34">
        <v>-2630.95</v>
      </c>
      <c r="M173" s="35">
        <f t="shared" si="6"/>
        <v>-2630.95</v>
      </c>
      <c r="N173" s="35">
        <f t="shared" si="7"/>
        <v>0</v>
      </c>
    </row>
    <row r="174" spans="2:14" x14ac:dyDescent="0.25">
      <c r="B174" t="s">
        <v>1415</v>
      </c>
      <c r="C174" s="5">
        <v>-2614.87</v>
      </c>
      <c r="D174">
        <f t="shared" si="8"/>
        <v>-2614.87</v>
      </c>
      <c r="E174" s="22"/>
      <c r="F174" s="26"/>
      <c r="H174" s="5"/>
      <c r="J174" s="27"/>
      <c r="K174" s="31" t="s">
        <v>1415</v>
      </c>
      <c r="L174" s="34">
        <v>-2614.87</v>
      </c>
      <c r="M174" s="35">
        <f t="shared" si="6"/>
        <v>-2614.87</v>
      </c>
      <c r="N174" s="35">
        <f t="shared" si="7"/>
        <v>0</v>
      </c>
    </row>
    <row r="175" spans="2:14" x14ac:dyDescent="0.25">
      <c r="B175" t="s">
        <v>2736</v>
      </c>
      <c r="C175" s="5">
        <v>-2603.27</v>
      </c>
      <c r="D175">
        <f t="shared" si="8"/>
        <v>-2603.27</v>
      </c>
      <c r="E175" s="22"/>
      <c r="F175" s="26"/>
      <c r="H175" s="5"/>
      <c r="I175" s="28"/>
      <c r="J175" s="27"/>
      <c r="K175" s="31" t="s">
        <v>2736</v>
      </c>
      <c r="L175" s="34">
        <v>-2603.27</v>
      </c>
      <c r="M175" s="35">
        <f t="shared" si="6"/>
        <v>-2603.27</v>
      </c>
      <c r="N175" s="35">
        <f t="shared" si="7"/>
        <v>0</v>
      </c>
    </row>
    <row r="176" spans="2:14" x14ac:dyDescent="0.25">
      <c r="B176" t="s">
        <v>1099</v>
      </c>
      <c r="C176" s="5">
        <v>-2595.0100000000002</v>
      </c>
      <c r="D176">
        <f t="shared" si="8"/>
        <v>-2595</v>
      </c>
      <c r="E176" s="22"/>
      <c r="F176" s="26"/>
      <c r="H176" s="5"/>
      <c r="J176" s="27"/>
      <c r="K176" s="31" t="s">
        <v>1095</v>
      </c>
      <c r="L176" s="34">
        <v>-2595</v>
      </c>
      <c r="M176" s="35">
        <f t="shared" si="6"/>
        <v>-2595</v>
      </c>
      <c r="N176" s="35">
        <f t="shared" si="7"/>
        <v>0</v>
      </c>
    </row>
    <row r="177" spans="2:14" x14ac:dyDescent="0.25">
      <c r="B177" t="s">
        <v>1095</v>
      </c>
      <c r="C177" s="5">
        <v>-2595</v>
      </c>
      <c r="D177">
        <f t="shared" si="8"/>
        <v>-2595</v>
      </c>
      <c r="E177" s="22"/>
      <c r="F177" s="26"/>
      <c r="H177" s="5"/>
      <c r="J177" s="27"/>
      <c r="K177" s="31" t="s">
        <v>1099</v>
      </c>
      <c r="L177" s="34">
        <v>-2595</v>
      </c>
      <c r="M177" s="35">
        <f t="shared" si="6"/>
        <v>-2595.0100000000002</v>
      </c>
      <c r="N177" s="35">
        <f t="shared" si="7"/>
        <v>1.0000000000218279E-2</v>
      </c>
    </row>
    <row r="178" spans="2:14" x14ac:dyDescent="0.25">
      <c r="B178" t="s">
        <v>1085</v>
      </c>
      <c r="C178" s="5">
        <v>-2595</v>
      </c>
      <c r="D178">
        <f t="shared" si="8"/>
        <v>-2595</v>
      </c>
      <c r="E178" s="22"/>
      <c r="F178" s="26"/>
      <c r="H178" s="5"/>
      <c r="J178" s="27"/>
      <c r="K178" s="31" t="s">
        <v>1085</v>
      </c>
      <c r="L178" s="34">
        <v>-2595</v>
      </c>
      <c r="M178" s="35">
        <f t="shared" si="6"/>
        <v>-2595</v>
      </c>
      <c r="N178" s="35">
        <f t="shared" si="7"/>
        <v>0</v>
      </c>
    </row>
    <row r="179" spans="2:14" x14ac:dyDescent="0.25">
      <c r="B179" t="s">
        <v>3232</v>
      </c>
      <c r="C179" s="5">
        <v>-2590.04</v>
      </c>
      <c r="D179">
        <f t="shared" si="8"/>
        <v>-2590.04</v>
      </c>
      <c r="E179" s="22"/>
      <c r="F179" s="26"/>
      <c r="H179" s="5"/>
      <c r="I179" s="28"/>
      <c r="J179" s="27"/>
      <c r="K179" s="31" t="s">
        <v>3232</v>
      </c>
      <c r="L179" s="34">
        <v>-2590.04</v>
      </c>
      <c r="M179" s="35">
        <f t="shared" si="6"/>
        <v>-2590.04</v>
      </c>
      <c r="N179" s="35">
        <f t="shared" si="7"/>
        <v>0</v>
      </c>
    </row>
    <row r="180" spans="2:14" x14ac:dyDescent="0.25">
      <c r="B180" t="s">
        <v>3694</v>
      </c>
      <c r="C180" s="5">
        <v>-2570</v>
      </c>
      <c r="D180">
        <f t="shared" si="8"/>
        <v>-2570</v>
      </c>
      <c r="E180" s="22"/>
      <c r="F180" s="26"/>
      <c r="H180" s="5"/>
      <c r="J180" s="27"/>
      <c r="K180" s="31" t="s">
        <v>3694</v>
      </c>
      <c r="L180" s="34">
        <v>-2570</v>
      </c>
      <c r="M180" s="35">
        <f t="shared" si="6"/>
        <v>-2570</v>
      </c>
      <c r="N180" s="35">
        <f t="shared" si="7"/>
        <v>0</v>
      </c>
    </row>
    <row r="181" spans="2:14" x14ac:dyDescent="0.25">
      <c r="B181" t="s">
        <v>1135</v>
      </c>
      <c r="C181" s="5">
        <v>-2549.63</v>
      </c>
      <c r="D181">
        <f t="shared" si="8"/>
        <v>-2549.63</v>
      </c>
      <c r="E181" s="22"/>
      <c r="F181" s="26"/>
      <c r="H181" s="5"/>
      <c r="J181" s="27"/>
      <c r="K181" s="31" t="s">
        <v>1135</v>
      </c>
      <c r="L181" s="34">
        <v>-2549.63</v>
      </c>
      <c r="M181" s="35">
        <f t="shared" si="6"/>
        <v>-2549.63</v>
      </c>
      <c r="N181" s="35">
        <f t="shared" si="7"/>
        <v>0</v>
      </c>
    </row>
    <row r="182" spans="2:14" x14ac:dyDescent="0.25">
      <c r="B182" t="s">
        <v>2457</v>
      </c>
      <c r="C182" s="5">
        <v>-2528.9</v>
      </c>
      <c r="D182">
        <f t="shared" si="8"/>
        <v>-2528.9</v>
      </c>
      <c r="E182" s="22"/>
      <c r="F182" s="26"/>
      <c r="H182" s="5"/>
      <c r="J182" s="27"/>
      <c r="K182" s="31" t="s">
        <v>2457</v>
      </c>
      <c r="L182" s="34">
        <v>-2528.9</v>
      </c>
      <c r="M182" s="35">
        <f t="shared" si="6"/>
        <v>-2528.9</v>
      </c>
      <c r="N182" s="35">
        <f t="shared" si="7"/>
        <v>0</v>
      </c>
    </row>
    <row r="183" spans="2:14" x14ac:dyDescent="0.25">
      <c r="B183" t="s">
        <v>1603</v>
      </c>
      <c r="C183" s="5">
        <v>-2525.36</v>
      </c>
      <c r="D183">
        <f t="shared" si="8"/>
        <v>-2525.36</v>
      </c>
      <c r="E183" s="22"/>
      <c r="F183" s="26"/>
      <c r="H183" s="5"/>
      <c r="J183" s="27"/>
      <c r="K183" s="31" t="s">
        <v>1603</v>
      </c>
      <c r="L183" s="34">
        <v>-2525.36</v>
      </c>
      <c r="M183" s="35">
        <f t="shared" si="6"/>
        <v>-2525.36</v>
      </c>
      <c r="N183" s="35">
        <f t="shared" si="7"/>
        <v>0</v>
      </c>
    </row>
    <row r="184" spans="2:14" x14ac:dyDescent="0.25">
      <c r="B184" t="s">
        <v>2629</v>
      </c>
      <c r="C184" s="5">
        <v>-2518.7399999999998</v>
      </c>
      <c r="D184">
        <f t="shared" si="8"/>
        <v>-2518.7399999999998</v>
      </c>
      <c r="E184" s="22"/>
      <c r="F184" s="26"/>
      <c r="H184" s="5"/>
      <c r="J184" s="27"/>
      <c r="K184" s="31" t="s">
        <v>2629</v>
      </c>
      <c r="L184" s="34">
        <v>-2518.7399999999998</v>
      </c>
      <c r="M184" s="35">
        <f t="shared" si="6"/>
        <v>-2518.7399999999998</v>
      </c>
      <c r="N184" s="35">
        <f t="shared" si="7"/>
        <v>0</v>
      </c>
    </row>
    <row r="185" spans="2:14" x14ac:dyDescent="0.25">
      <c r="B185" t="s">
        <v>1412</v>
      </c>
      <c r="C185" s="5">
        <v>-2508.8000000000002</v>
      </c>
      <c r="D185">
        <f t="shared" si="8"/>
        <v>-2508.8000000000002</v>
      </c>
      <c r="E185" s="22"/>
      <c r="F185" s="26"/>
      <c r="H185" s="5"/>
      <c r="J185" s="27"/>
      <c r="K185" s="31" t="s">
        <v>1412</v>
      </c>
      <c r="L185" s="34">
        <v>-2508.8000000000002</v>
      </c>
      <c r="M185" s="35">
        <f t="shared" si="6"/>
        <v>-2508.8000000000002</v>
      </c>
      <c r="N185" s="35">
        <f t="shared" si="7"/>
        <v>0</v>
      </c>
    </row>
    <row r="186" spans="2:14" x14ac:dyDescent="0.25">
      <c r="B186" t="s">
        <v>2399</v>
      </c>
      <c r="C186" s="5">
        <v>-2506.4099999999994</v>
      </c>
      <c r="D186">
        <f t="shared" si="8"/>
        <v>-2506.41</v>
      </c>
      <c r="E186" s="22"/>
      <c r="F186" s="26"/>
      <c r="H186" s="5"/>
      <c r="J186" s="27"/>
      <c r="K186" s="31" t="s">
        <v>2399</v>
      </c>
      <c r="L186" s="34">
        <v>-2506.41</v>
      </c>
      <c r="M186" s="35">
        <f t="shared" si="6"/>
        <v>-2506.4099999999994</v>
      </c>
      <c r="N186" s="35">
        <f t="shared" si="7"/>
        <v>0</v>
      </c>
    </row>
    <row r="187" spans="2:14" x14ac:dyDescent="0.25">
      <c r="B187" t="s">
        <v>1555</v>
      </c>
      <c r="C187" s="5">
        <v>-2500.2599999999998</v>
      </c>
      <c r="D187">
        <f t="shared" si="8"/>
        <v>-2500.2600000000002</v>
      </c>
      <c r="E187" s="22"/>
      <c r="F187" s="26"/>
      <c r="H187" s="5"/>
      <c r="J187" s="27"/>
      <c r="K187" s="31" t="s">
        <v>1555</v>
      </c>
      <c r="L187" s="34">
        <v>-2500.2600000000002</v>
      </c>
      <c r="M187" s="35">
        <f t="shared" si="6"/>
        <v>-2500.2599999999998</v>
      </c>
      <c r="N187" s="35">
        <f t="shared" si="7"/>
        <v>0</v>
      </c>
    </row>
    <row r="188" spans="2:14" x14ac:dyDescent="0.25">
      <c r="B188" t="s">
        <v>1589</v>
      </c>
      <c r="C188" s="5">
        <v>-2500.0000000000005</v>
      </c>
      <c r="D188">
        <f t="shared" si="8"/>
        <v>-2499.9899999999998</v>
      </c>
      <c r="E188" s="22"/>
      <c r="F188" s="26"/>
      <c r="H188" s="5"/>
      <c r="J188" s="27"/>
      <c r="K188" s="31" t="s">
        <v>3301</v>
      </c>
      <c r="L188" s="34">
        <v>-2500</v>
      </c>
      <c r="M188" s="35">
        <f t="shared" si="6"/>
        <v>-2500</v>
      </c>
      <c r="N188" s="35">
        <f t="shared" si="7"/>
        <v>0</v>
      </c>
    </row>
    <row r="189" spans="2:14" x14ac:dyDescent="0.25">
      <c r="B189" t="s">
        <v>1289</v>
      </c>
      <c r="C189" s="5">
        <v>-2500.0000000000005</v>
      </c>
      <c r="D189">
        <f t="shared" si="8"/>
        <v>-2500</v>
      </c>
      <c r="E189" s="22"/>
      <c r="F189" s="26"/>
      <c r="H189" s="5"/>
      <c r="J189" s="27"/>
      <c r="K189" s="31" t="s">
        <v>1074</v>
      </c>
      <c r="L189" s="34">
        <v>-2500</v>
      </c>
      <c r="M189" s="35">
        <f t="shared" si="6"/>
        <v>-2500</v>
      </c>
      <c r="N189" s="35">
        <f t="shared" si="7"/>
        <v>0</v>
      </c>
    </row>
    <row r="190" spans="2:14" x14ac:dyDescent="0.25">
      <c r="B190" t="s">
        <v>1074</v>
      </c>
      <c r="C190" s="5">
        <v>-2500</v>
      </c>
      <c r="D190">
        <f t="shared" si="8"/>
        <v>-2500</v>
      </c>
      <c r="E190" s="22"/>
      <c r="F190" s="26"/>
      <c r="H190" s="5"/>
      <c r="J190" s="27"/>
      <c r="K190" s="31" t="s">
        <v>1289</v>
      </c>
      <c r="L190" s="34">
        <v>-2500</v>
      </c>
      <c r="M190" s="35">
        <f t="shared" si="6"/>
        <v>-2500.0000000000005</v>
      </c>
      <c r="N190" s="35">
        <f t="shared" si="7"/>
        <v>0</v>
      </c>
    </row>
    <row r="191" spans="2:14" x14ac:dyDescent="0.25">
      <c r="B191" t="s">
        <v>1089</v>
      </c>
      <c r="C191" s="5">
        <v>-2500</v>
      </c>
      <c r="D191">
        <f t="shared" si="8"/>
        <v>-2500</v>
      </c>
      <c r="E191" s="22"/>
      <c r="F191" s="26"/>
      <c r="H191" s="5"/>
      <c r="J191" s="27"/>
      <c r="K191" s="31" t="s">
        <v>1089</v>
      </c>
      <c r="L191" s="34">
        <v>-2500</v>
      </c>
      <c r="M191" s="35">
        <f t="shared" si="6"/>
        <v>-2500</v>
      </c>
      <c r="N191" s="35">
        <f t="shared" si="7"/>
        <v>0</v>
      </c>
    </row>
    <row r="192" spans="2:14" x14ac:dyDescent="0.25">
      <c r="B192" t="s">
        <v>3022</v>
      </c>
      <c r="C192" s="5">
        <v>-2500</v>
      </c>
      <c r="D192">
        <f t="shared" si="8"/>
        <v>-2500</v>
      </c>
      <c r="E192" s="22"/>
      <c r="F192" s="26"/>
      <c r="H192" s="5"/>
      <c r="J192" s="27"/>
      <c r="K192" s="31" t="s">
        <v>3022</v>
      </c>
      <c r="L192" s="34">
        <v>-2500</v>
      </c>
      <c r="M192" s="35">
        <f t="shared" si="6"/>
        <v>-2500</v>
      </c>
      <c r="N192" s="35">
        <f t="shared" si="7"/>
        <v>0</v>
      </c>
    </row>
    <row r="193" spans="2:14" x14ac:dyDescent="0.25">
      <c r="B193" t="s">
        <v>3301</v>
      </c>
      <c r="C193" s="5">
        <v>-2500</v>
      </c>
      <c r="D193">
        <f t="shared" si="8"/>
        <v>-2500</v>
      </c>
      <c r="E193" s="22"/>
      <c r="F193" s="26"/>
      <c r="H193" s="5"/>
      <c r="J193" s="27"/>
      <c r="K193" s="31" t="s">
        <v>1589</v>
      </c>
      <c r="L193" s="34">
        <v>-2499.9899999999998</v>
      </c>
      <c r="M193" s="35">
        <f t="shared" si="6"/>
        <v>-2500.0000000000005</v>
      </c>
      <c r="N193" s="35">
        <f t="shared" si="7"/>
        <v>1.0000000000673026E-2</v>
      </c>
    </row>
    <row r="194" spans="2:14" x14ac:dyDescent="0.25">
      <c r="B194" t="s">
        <v>2900</v>
      </c>
      <c r="C194" s="5">
        <v>-2490.87</v>
      </c>
      <c r="D194">
        <f t="shared" si="8"/>
        <v>-2490.87</v>
      </c>
      <c r="E194" s="22"/>
      <c r="F194" s="26"/>
      <c r="H194" s="5"/>
      <c r="J194" s="27"/>
      <c r="K194" s="31" t="s">
        <v>2900</v>
      </c>
      <c r="L194" s="34">
        <v>-2490.87</v>
      </c>
      <c r="M194" s="35">
        <f t="shared" si="6"/>
        <v>-2490.87</v>
      </c>
      <c r="N194" s="35">
        <f t="shared" si="7"/>
        <v>0</v>
      </c>
    </row>
    <row r="195" spans="2:14" x14ac:dyDescent="0.25">
      <c r="B195" t="s">
        <v>3579</v>
      </c>
      <c r="C195" s="5">
        <v>-2490.5</v>
      </c>
      <c r="D195">
        <f t="shared" si="8"/>
        <v>-2490.4899999999998</v>
      </c>
      <c r="E195" s="22"/>
      <c r="F195" s="26"/>
      <c r="H195" s="5"/>
      <c r="J195" s="27"/>
      <c r="K195" s="31" t="s">
        <v>3579</v>
      </c>
      <c r="L195" s="34">
        <v>-2490.4899999999998</v>
      </c>
      <c r="M195" s="35">
        <f t="shared" si="6"/>
        <v>-2490.5</v>
      </c>
      <c r="N195" s="35">
        <f t="shared" si="7"/>
        <v>1.0000000000218279E-2</v>
      </c>
    </row>
    <row r="196" spans="2:14" x14ac:dyDescent="0.25">
      <c r="B196" t="s">
        <v>1189</v>
      </c>
      <c r="C196" s="5">
        <v>-2486.91</v>
      </c>
      <c r="D196">
        <f t="shared" si="8"/>
        <v>-2486.91</v>
      </c>
      <c r="E196" s="22"/>
      <c r="F196" s="26"/>
      <c r="H196" s="5"/>
      <c r="J196" s="27"/>
      <c r="K196" s="31" t="s">
        <v>1189</v>
      </c>
      <c r="L196" s="34">
        <v>-2486.91</v>
      </c>
      <c r="M196" s="35">
        <f t="shared" si="6"/>
        <v>-2486.91</v>
      </c>
      <c r="N196" s="35">
        <f t="shared" si="7"/>
        <v>0</v>
      </c>
    </row>
    <row r="197" spans="2:14" x14ac:dyDescent="0.25">
      <c r="B197" t="s">
        <v>1783</v>
      </c>
      <c r="C197" s="5">
        <v>-2475.5500000000002</v>
      </c>
      <c r="D197">
        <f t="shared" si="8"/>
        <v>-2475.5500000000002</v>
      </c>
      <c r="E197" s="22"/>
      <c r="F197" s="26"/>
      <c r="H197" s="5"/>
      <c r="J197" s="27"/>
      <c r="K197" s="31" t="s">
        <v>1783</v>
      </c>
      <c r="L197" s="34">
        <v>-2475.5500000000002</v>
      </c>
      <c r="M197" s="35">
        <f t="shared" si="6"/>
        <v>-2475.5500000000002</v>
      </c>
      <c r="N197" s="35">
        <f t="shared" si="7"/>
        <v>0</v>
      </c>
    </row>
    <row r="198" spans="2:14" x14ac:dyDescent="0.25">
      <c r="B198" t="s">
        <v>1746</v>
      </c>
      <c r="C198" s="5">
        <v>-2454.04</v>
      </c>
      <c r="D198">
        <f t="shared" si="8"/>
        <v>-2454.04</v>
      </c>
      <c r="E198" s="22"/>
      <c r="F198" s="26"/>
      <c r="H198" s="5"/>
      <c r="J198" s="27"/>
      <c r="K198" s="31" t="s">
        <v>1746</v>
      </c>
      <c r="L198" s="34">
        <v>-2454.04</v>
      </c>
      <c r="M198" s="35">
        <f t="shared" si="6"/>
        <v>-2454.04</v>
      </c>
      <c r="N198" s="35">
        <f t="shared" si="7"/>
        <v>0</v>
      </c>
    </row>
    <row r="199" spans="2:14" x14ac:dyDescent="0.25">
      <c r="B199" t="s">
        <v>1727</v>
      </c>
      <c r="C199" s="5">
        <v>-2453.9</v>
      </c>
      <c r="D199">
        <f t="shared" si="8"/>
        <v>-2453.9</v>
      </c>
      <c r="E199" s="22"/>
      <c r="F199" s="26"/>
      <c r="H199" s="5"/>
      <c r="J199" s="27"/>
      <c r="K199" s="31" t="s">
        <v>1727</v>
      </c>
      <c r="L199" s="34">
        <v>-2453.9</v>
      </c>
      <c r="M199" s="35">
        <f t="shared" si="6"/>
        <v>-2453.9</v>
      </c>
      <c r="N199" s="35">
        <f t="shared" si="7"/>
        <v>0</v>
      </c>
    </row>
    <row r="200" spans="2:14" x14ac:dyDescent="0.25">
      <c r="B200" t="s">
        <v>1690</v>
      </c>
      <c r="C200" s="5">
        <v>-2450.12</v>
      </c>
      <c r="D200">
        <f t="shared" si="8"/>
        <v>-2450.12</v>
      </c>
      <c r="E200" s="22"/>
      <c r="F200" s="26"/>
      <c r="H200" s="5"/>
      <c r="J200" s="27"/>
      <c r="K200" s="31" t="s">
        <v>1690</v>
      </c>
      <c r="L200" s="34">
        <v>-2450.12</v>
      </c>
      <c r="M200" s="35">
        <f t="shared" si="6"/>
        <v>-2450.12</v>
      </c>
      <c r="N200" s="35">
        <f t="shared" si="7"/>
        <v>0</v>
      </c>
    </row>
    <row r="201" spans="2:14" x14ac:dyDescent="0.25">
      <c r="B201" t="s">
        <v>1192</v>
      </c>
      <c r="C201" s="5">
        <v>-2415.64</v>
      </c>
      <c r="D201">
        <f t="shared" si="8"/>
        <v>-2415.64</v>
      </c>
      <c r="E201" s="22"/>
      <c r="F201" s="26"/>
      <c r="H201" s="5"/>
      <c r="J201" s="27"/>
      <c r="K201" s="31" t="s">
        <v>1192</v>
      </c>
      <c r="L201" s="34">
        <v>-2415.64</v>
      </c>
      <c r="M201" s="35">
        <f t="shared" si="6"/>
        <v>-2415.64</v>
      </c>
      <c r="N201" s="35">
        <f t="shared" si="7"/>
        <v>0</v>
      </c>
    </row>
    <row r="202" spans="2:14" x14ac:dyDescent="0.25">
      <c r="B202" t="s">
        <v>3617</v>
      </c>
      <c r="C202" s="5">
        <v>-2405.85</v>
      </c>
      <c r="D202">
        <f t="shared" si="8"/>
        <v>-2405.85</v>
      </c>
      <c r="E202" s="22"/>
      <c r="F202" s="26"/>
      <c r="H202" s="5"/>
      <c r="J202" s="27"/>
      <c r="K202" s="31" t="s">
        <v>3617</v>
      </c>
      <c r="L202" s="34">
        <v>-2405.85</v>
      </c>
      <c r="M202" s="35">
        <f t="shared" si="6"/>
        <v>-2405.85</v>
      </c>
      <c r="N202" s="35">
        <f t="shared" si="7"/>
        <v>0</v>
      </c>
    </row>
    <row r="203" spans="2:14" x14ac:dyDescent="0.25">
      <c r="B203" t="s">
        <v>1631</v>
      </c>
      <c r="C203" s="5">
        <v>-2370.9199999999996</v>
      </c>
      <c r="D203">
        <f t="shared" si="8"/>
        <v>-2370.92</v>
      </c>
      <c r="E203" s="22"/>
      <c r="F203" s="26"/>
      <c r="H203" s="5"/>
      <c r="J203" s="27"/>
      <c r="K203" s="31" t="s">
        <v>1631</v>
      </c>
      <c r="L203" s="34">
        <v>-2370.92</v>
      </c>
      <c r="M203" s="35">
        <f t="shared" si="6"/>
        <v>-2370.9199999999996</v>
      </c>
      <c r="N203" s="35">
        <f t="shared" si="7"/>
        <v>0</v>
      </c>
    </row>
    <row r="204" spans="2:14" x14ac:dyDescent="0.25">
      <c r="B204" t="s">
        <v>2634</v>
      </c>
      <c r="C204" s="5">
        <v>-2369.2800000000002</v>
      </c>
      <c r="D204">
        <f t="shared" si="8"/>
        <v>-2369.2800000000002</v>
      </c>
      <c r="E204" s="22"/>
      <c r="F204" s="26"/>
      <c r="H204" s="5"/>
      <c r="J204" s="27"/>
      <c r="K204" s="31" t="s">
        <v>2634</v>
      </c>
      <c r="L204" s="34">
        <v>-2369.2800000000002</v>
      </c>
      <c r="M204" s="35">
        <f t="shared" si="6"/>
        <v>-2369.2800000000002</v>
      </c>
      <c r="N204" s="35">
        <f t="shared" si="7"/>
        <v>0</v>
      </c>
    </row>
    <row r="205" spans="2:14" x14ac:dyDescent="0.25">
      <c r="B205" t="s">
        <v>2573</v>
      </c>
      <c r="C205" s="5">
        <v>-2365.11</v>
      </c>
      <c r="D205">
        <f t="shared" si="8"/>
        <v>-2365.11</v>
      </c>
      <c r="E205" s="22"/>
      <c r="F205" s="26"/>
      <c r="H205" s="5"/>
      <c r="J205" s="27"/>
      <c r="K205" s="31" t="s">
        <v>2573</v>
      </c>
      <c r="L205" s="34">
        <v>-2365.11</v>
      </c>
      <c r="M205" s="35">
        <f t="shared" si="6"/>
        <v>-2365.11</v>
      </c>
      <c r="N205" s="35">
        <f t="shared" si="7"/>
        <v>0</v>
      </c>
    </row>
    <row r="206" spans="2:14" x14ac:dyDescent="0.25">
      <c r="B206" t="s">
        <v>1797</v>
      </c>
      <c r="C206" s="5">
        <v>-2358.08</v>
      </c>
      <c r="D206">
        <f t="shared" si="8"/>
        <v>-2358.08</v>
      </c>
      <c r="E206" s="22"/>
      <c r="F206" s="26"/>
      <c r="H206" s="5"/>
      <c r="J206" s="27"/>
      <c r="K206" s="31" t="s">
        <v>1797</v>
      </c>
      <c r="L206" s="34">
        <v>-2358.08</v>
      </c>
      <c r="M206" s="35">
        <f t="shared" ref="M206:M269" si="9">VLOOKUP(K206,$B$12:$C$682,2,0)</f>
        <v>-2358.08</v>
      </c>
      <c r="N206" s="35">
        <f t="shared" ref="N206:N269" si="10">L206-M206</f>
        <v>0</v>
      </c>
    </row>
    <row r="207" spans="2:14" x14ac:dyDescent="0.25">
      <c r="B207" t="s">
        <v>1888</v>
      </c>
      <c r="C207" s="5">
        <v>-2350.9</v>
      </c>
      <c r="D207">
        <f t="shared" ref="D207:D270" si="11">VLOOKUP(B207,$K:$L,2,0)</f>
        <v>-2350.9</v>
      </c>
      <c r="E207" s="22"/>
      <c r="F207" s="26"/>
      <c r="H207" s="5"/>
      <c r="J207" s="27"/>
      <c r="K207" s="31" t="s">
        <v>1888</v>
      </c>
      <c r="L207" s="34">
        <v>-2350.9</v>
      </c>
      <c r="M207" s="35">
        <f t="shared" si="9"/>
        <v>-2350.9</v>
      </c>
      <c r="N207" s="35">
        <f t="shared" si="10"/>
        <v>0</v>
      </c>
    </row>
    <row r="208" spans="2:14" x14ac:dyDescent="0.25">
      <c r="B208" t="s">
        <v>2556</v>
      </c>
      <c r="C208" s="5">
        <v>-2346.1099999999997</v>
      </c>
      <c r="D208">
        <f t="shared" si="11"/>
        <v>-2346.11</v>
      </c>
      <c r="E208" s="22"/>
      <c r="F208" s="26"/>
      <c r="H208" s="5"/>
      <c r="J208" s="27"/>
      <c r="K208" s="31" t="s">
        <v>2556</v>
      </c>
      <c r="L208" s="34">
        <v>-2346.11</v>
      </c>
      <c r="M208" s="35">
        <f t="shared" si="9"/>
        <v>-2346.1099999999997</v>
      </c>
      <c r="N208" s="35">
        <f t="shared" si="10"/>
        <v>0</v>
      </c>
    </row>
    <row r="209" spans="2:14" x14ac:dyDescent="0.25">
      <c r="B209" t="s">
        <v>1244</v>
      </c>
      <c r="C209" s="5">
        <v>-2342.12</v>
      </c>
      <c r="D209">
        <f t="shared" si="11"/>
        <v>-2342.12</v>
      </c>
      <c r="E209" s="22"/>
      <c r="F209" s="26"/>
      <c r="H209" s="5"/>
      <c r="J209" s="27"/>
      <c r="K209" s="31" t="s">
        <v>1244</v>
      </c>
      <c r="L209" s="34">
        <v>-2342.12</v>
      </c>
      <c r="M209" s="35">
        <f t="shared" si="9"/>
        <v>-2342.12</v>
      </c>
      <c r="N209" s="35">
        <f t="shared" si="10"/>
        <v>0</v>
      </c>
    </row>
    <row r="210" spans="2:14" x14ac:dyDescent="0.25">
      <c r="B210" t="s">
        <v>1256</v>
      </c>
      <c r="C210" s="5">
        <v>-2340.42</v>
      </c>
      <c r="D210">
        <f t="shared" si="11"/>
        <v>-2340.42</v>
      </c>
      <c r="E210" s="22"/>
      <c r="F210" s="26"/>
      <c r="H210" s="5"/>
      <c r="J210" s="27"/>
      <c r="K210" s="31" t="s">
        <v>1256</v>
      </c>
      <c r="L210" s="34">
        <v>-2340.42</v>
      </c>
      <c r="M210" s="35">
        <f t="shared" si="9"/>
        <v>-2340.42</v>
      </c>
      <c r="N210" s="35">
        <f t="shared" si="10"/>
        <v>0</v>
      </c>
    </row>
    <row r="211" spans="2:14" x14ac:dyDescent="0.25">
      <c r="B211" t="s">
        <v>2876</v>
      </c>
      <c r="C211" s="5">
        <v>-2339.11</v>
      </c>
      <c r="D211">
        <f t="shared" si="11"/>
        <v>-2339.11</v>
      </c>
      <c r="E211" s="22"/>
      <c r="F211" s="26"/>
      <c r="H211" s="5"/>
      <c r="J211" s="27"/>
      <c r="K211" s="31" t="s">
        <v>2876</v>
      </c>
      <c r="L211" s="34">
        <v>-2339.11</v>
      </c>
      <c r="M211" s="35">
        <f t="shared" si="9"/>
        <v>-2339.11</v>
      </c>
      <c r="N211" s="35">
        <f t="shared" si="10"/>
        <v>0</v>
      </c>
    </row>
    <row r="212" spans="2:14" x14ac:dyDescent="0.25">
      <c r="B212" t="s">
        <v>1693</v>
      </c>
      <c r="C212" s="5">
        <v>-2309.38</v>
      </c>
      <c r="D212">
        <f t="shared" si="11"/>
        <v>-2309.38</v>
      </c>
      <c r="E212" s="22"/>
      <c r="F212" s="26"/>
      <c r="H212" s="5"/>
      <c r="J212" s="27"/>
      <c r="K212" s="31" t="s">
        <v>1693</v>
      </c>
      <c r="L212" s="34">
        <v>-2309.38</v>
      </c>
      <c r="M212" s="35">
        <f t="shared" si="9"/>
        <v>-2309.38</v>
      </c>
      <c r="N212" s="35">
        <f t="shared" si="10"/>
        <v>0</v>
      </c>
    </row>
    <row r="213" spans="2:14" x14ac:dyDescent="0.25">
      <c r="B213" t="s">
        <v>3236</v>
      </c>
      <c r="C213" s="5">
        <v>-2293.52</v>
      </c>
      <c r="D213">
        <f t="shared" si="11"/>
        <v>-2293.52</v>
      </c>
      <c r="E213" s="22"/>
      <c r="F213" s="26"/>
      <c r="H213" s="5"/>
      <c r="J213" s="27"/>
      <c r="K213" s="31" t="s">
        <v>3236</v>
      </c>
      <c r="L213" s="34">
        <v>-2293.52</v>
      </c>
      <c r="M213" s="35">
        <f t="shared" si="9"/>
        <v>-2293.52</v>
      </c>
      <c r="N213" s="35">
        <f t="shared" si="10"/>
        <v>0</v>
      </c>
    </row>
    <row r="214" spans="2:14" x14ac:dyDescent="0.25">
      <c r="B214" t="s">
        <v>1522</v>
      </c>
      <c r="C214" s="5">
        <v>-2275</v>
      </c>
      <c r="D214">
        <f t="shared" si="11"/>
        <v>-2275</v>
      </c>
      <c r="E214" s="22"/>
      <c r="F214" s="26"/>
      <c r="H214" s="5"/>
      <c r="J214" s="27"/>
      <c r="K214" s="31" t="s">
        <v>1522</v>
      </c>
      <c r="L214" s="34">
        <v>-2275</v>
      </c>
      <c r="M214" s="35">
        <f t="shared" si="9"/>
        <v>-2275</v>
      </c>
      <c r="N214" s="35">
        <f t="shared" si="10"/>
        <v>0</v>
      </c>
    </row>
    <row r="215" spans="2:14" x14ac:dyDescent="0.25">
      <c r="B215" t="s">
        <v>1241</v>
      </c>
      <c r="C215" s="5">
        <v>-2267.85</v>
      </c>
      <c r="D215">
        <f t="shared" si="11"/>
        <v>-2267.85</v>
      </c>
      <c r="E215" s="22"/>
      <c r="F215" s="26"/>
      <c r="H215" s="5"/>
      <c r="J215" s="27"/>
      <c r="K215" s="31" t="s">
        <v>1241</v>
      </c>
      <c r="L215" s="34">
        <v>-2267.85</v>
      </c>
      <c r="M215" s="35">
        <f t="shared" si="9"/>
        <v>-2267.85</v>
      </c>
      <c r="N215" s="35">
        <f t="shared" si="10"/>
        <v>0</v>
      </c>
    </row>
    <row r="216" spans="2:14" x14ac:dyDescent="0.25">
      <c r="B216" t="s">
        <v>2347</v>
      </c>
      <c r="C216" s="5">
        <v>-2260.8200000000002</v>
      </c>
      <c r="D216">
        <f t="shared" si="11"/>
        <v>-2260.8200000000002</v>
      </c>
      <c r="E216" s="22"/>
      <c r="F216" s="26"/>
      <c r="H216" s="5"/>
      <c r="J216" s="27"/>
      <c r="K216" s="31" t="s">
        <v>2347</v>
      </c>
      <c r="L216" s="34">
        <v>-2260.8200000000002</v>
      </c>
      <c r="M216" s="35">
        <f t="shared" si="9"/>
        <v>-2260.8200000000002</v>
      </c>
      <c r="N216" s="35">
        <f t="shared" si="10"/>
        <v>0</v>
      </c>
    </row>
    <row r="217" spans="2:14" x14ac:dyDescent="0.25">
      <c r="B217" t="s">
        <v>1650</v>
      </c>
      <c r="C217" s="5">
        <v>-2255.33</v>
      </c>
      <c r="D217">
        <f t="shared" si="11"/>
        <v>-2255.33</v>
      </c>
      <c r="E217" s="22"/>
      <c r="F217" s="26"/>
      <c r="H217" s="5"/>
      <c r="J217" s="27"/>
      <c r="K217" s="31" t="s">
        <v>1650</v>
      </c>
      <c r="L217" s="34">
        <v>-2255.33</v>
      </c>
      <c r="M217" s="35">
        <f t="shared" si="9"/>
        <v>-2255.33</v>
      </c>
      <c r="N217" s="35">
        <f t="shared" si="10"/>
        <v>0</v>
      </c>
    </row>
    <row r="218" spans="2:14" x14ac:dyDescent="0.25">
      <c r="B218" t="s">
        <v>2580</v>
      </c>
      <c r="C218" s="5">
        <v>-2238.33</v>
      </c>
      <c r="D218">
        <f t="shared" si="11"/>
        <v>-2238.33</v>
      </c>
      <c r="E218" s="22"/>
      <c r="F218" s="26"/>
      <c r="H218" s="5"/>
      <c r="J218" s="27"/>
      <c r="K218" s="31" t="s">
        <v>2580</v>
      </c>
      <c r="L218" s="34">
        <v>-2238.33</v>
      </c>
      <c r="M218" s="35">
        <f t="shared" si="9"/>
        <v>-2238.33</v>
      </c>
      <c r="N218" s="35">
        <f t="shared" si="10"/>
        <v>0</v>
      </c>
    </row>
    <row r="219" spans="2:14" x14ac:dyDescent="0.25">
      <c r="B219" t="s">
        <v>1666</v>
      </c>
      <c r="C219" s="5">
        <v>-2228.7799999999997</v>
      </c>
      <c r="D219">
        <f t="shared" si="11"/>
        <v>-2228.7800000000002</v>
      </c>
      <c r="E219" s="22"/>
      <c r="F219" s="26"/>
      <c r="H219" s="5"/>
      <c r="J219" s="27"/>
      <c r="K219" s="31" t="s">
        <v>1666</v>
      </c>
      <c r="L219" s="34">
        <v>-2228.7800000000002</v>
      </c>
      <c r="M219" s="35">
        <f t="shared" si="9"/>
        <v>-2228.7799999999997</v>
      </c>
      <c r="N219" s="35">
        <f t="shared" si="10"/>
        <v>0</v>
      </c>
    </row>
    <row r="220" spans="2:14" x14ac:dyDescent="0.25">
      <c r="B220" t="s">
        <v>2615</v>
      </c>
      <c r="C220" s="5">
        <v>-2173.69</v>
      </c>
      <c r="D220">
        <f t="shared" si="11"/>
        <v>-2173.69</v>
      </c>
      <c r="E220" s="22"/>
      <c r="F220" s="26"/>
      <c r="H220" s="5"/>
      <c r="J220" s="27"/>
      <c r="K220" s="31" t="s">
        <v>2615</v>
      </c>
      <c r="L220" s="34">
        <v>-2173.69</v>
      </c>
      <c r="M220" s="35">
        <f t="shared" si="9"/>
        <v>-2173.69</v>
      </c>
      <c r="N220" s="35">
        <f t="shared" si="10"/>
        <v>0</v>
      </c>
    </row>
    <row r="221" spans="2:14" x14ac:dyDescent="0.25">
      <c r="B221" t="s">
        <v>2550</v>
      </c>
      <c r="C221" s="5">
        <v>-2168.4499999999998</v>
      </c>
      <c r="D221">
        <f t="shared" si="11"/>
        <v>-2168.4499999999998</v>
      </c>
      <c r="E221" s="22"/>
      <c r="F221" s="26"/>
      <c r="H221" s="5"/>
      <c r="J221" s="27"/>
      <c r="K221" s="31" t="s">
        <v>2550</v>
      </c>
      <c r="L221" s="34">
        <v>-2168.4499999999998</v>
      </c>
      <c r="M221" s="35">
        <f t="shared" si="9"/>
        <v>-2168.4499999999998</v>
      </c>
      <c r="N221" s="35">
        <f t="shared" si="10"/>
        <v>0</v>
      </c>
    </row>
    <row r="222" spans="2:14" x14ac:dyDescent="0.25">
      <c r="B222" t="s">
        <v>3606</v>
      </c>
      <c r="C222" s="5">
        <v>-2149.83</v>
      </c>
      <c r="D222">
        <f t="shared" si="11"/>
        <v>-2149.83</v>
      </c>
      <c r="E222" s="22"/>
      <c r="F222" s="26"/>
      <c r="H222" s="5"/>
      <c r="J222" s="27"/>
      <c r="K222" s="31" t="s">
        <v>3606</v>
      </c>
      <c r="L222" s="34">
        <v>-2149.83</v>
      </c>
      <c r="M222" s="35">
        <f t="shared" si="9"/>
        <v>-2149.83</v>
      </c>
      <c r="N222" s="35">
        <f t="shared" si="10"/>
        <v>0</v>
      </c>
    </row>
    <row r="223" spans="2:14" x14ac:dyDescent="0.25">
      <c r="B223" t="s">
        <v>1277</v>
      </c>
      <c r="C223" s="5">
        <v>-2140</v>
      </c>
      <c r="D223">
        <f t="shared" si="11"/>
        <v>-2140</v>
      </c>
      <c r="E223" s="22"/>
      <c r="F223" s="26"/>
      <c r="H223" s="5"/>
      <c r="J223" s="27"/>
      <c r="K223" s="31" t="s">
        <v>1277</v>
      </c>
      <c r="L223" s="34">
        <v>-2140</v>
      </c>
      <c r="M223" s="35">
        <f t="shared" si="9"/>
        <v>-2140</v>
      </c>
      <c r="N223" s="35">
        <f t="shared" si="10"/>
        <v>0</v>
      </c>
    </row>
    <row r="224" spans="2:14" x14ac:dyDescent="0.25">
      <c r="B224" t="s">
        <v>2701</v>
      </c>
      <c r="C224" s="5">
        <v>-2133.23</v>
      </c>
      <c r="D224">
        <f t="shared" si="11"/>
        <v>-2133.2199999999998</v>
      </c>
      <c r="E224" s="22"/>
      <c r="F224" s="26"/>
      <c r="H224" s="5"/>
      <c r="J224" s="27"/>
      <c r="K224" s="31" t="s">
        <v>2701</v>
      </c>
      <c r="L224" s="34">
        <v>-2133.2199999999998</v>
      </c>
      <c r="M224" s="35">
        <f t="shared" si="9"/>
        <v>-2133.23</v>
      </c>
      <c r="N224" s="35">
        <f t="shared" si="10"/>
        <v>1.0000000000218279E-2</v>
      </c>
    </row>
    <row r="225" spans="2:14" x14ac:dyDescent="0.25">
      <c r="B225" t="s">
        <v>3633</v>
      </c>
      <c r="C225" s="5">
        <v>-2131.75</v>
      </c>
      <c r="D225">
        <f t="shared" si="11"/>
        <v>-2131.75</v>
      </c>
      <c r="E225" s="22"/>
      <c r="F225" s="26"/>
      <c r="H225" s="5"/>
      <c r="J225" s="27"/>
      <c r="K225" s="31" t="s">
        <v>3633</v>
      </c>
      <c r="L225" s="34">
        <v>-2131.75</v>
      </c>
      <c r="M225" s="35">
        <f t="shared" si="9"/>
        <v>-2131.75</v>
      </c>
      <c r="N225" s="35">
        <f t="shared" si="10"/>
        <v>0</v>
      </c>
    </row>
    <row r="226" spans="2:14" x14ac:dyDescent="0.25">
      <c r="B226" t="s">
        <v>1218</v>
      </c>
      <c r="C226" s="5">
        <v>-2100</v>
      </c>
      <c r="D226">
        <f t="shared" si="11"/>
        <v>-2100</v>
      </c>
      <c r="E226" s="22"/>
      <c r="F226" s="26"/>
      <c r="H226" s="5"/>
      <c r="J226" s="27"/>
      <c r="K226" s="31" t="s">
        <v>1218</v>
      </c>
      <c r="L226" s="34">
        <v>-2100</v>
      </c>
      <c r="M226" s="35">
        <f t="shared" si="9"/>
        <v>-2100</v>
      </c>
      <c r="N226" s="35">
        <f t="shared" si="10"/>
        <v>0</v>
      </c>
    </row>
    <row r="227" spans="2:14" x14ac:dyDescent="0.25">
      <c r="B227" t="s">
        <v>1168</v>
      </c>
      <c r="C227" s="5">
        <v>-2096.4</v>
      </c>
      <c r="D227">
        <f t="shared" si="11"/>
        <v>-2096.4</v>
      </c>
      <c r="E227" s="22"/>
      <c r="F227" s="26"/>
      <c r="H227" s="5"/>
      <c r="J227" s="27"/>
      <c r="K227" s="31" t="s">
        <v>1168</v>
      </c>
      <c r="L227" s="34">
        <v>-2096.4</v>
      </c>
      <c r="M227" s="35">
        <f t="shared" si="9"/>
        <v>-2096.4</v>
      </c>
      <c r="N227" s="35">
        <f t="shared" si="10"/>
        <v>0</v>
      </c>
    </row>
    <row r="228" spans="2:14" x14ac:dyDescent="0.25">
      <c r="B228" t="s">
        <v>1457</v>
      </c>
      <c r="C228" s="5">
        <v>-2095</v>
      </c>
      <c r="D228">
        <f t="shared" si="11"/>
        <v>-2095</v>
      </c>
      <c r="E228" s="22"/>
      <c r="F228" s="26"/>
      <c r="H228" s="5"/>
      <c r="J228" s="27"/>
      <c r="K228" s="31" t="s">
        <v>1457</v>
      </c>
      <c r="L228" s="34">
        <v>-2095</v>
      </c>
      <c r="M228" s="35">
        <f t="shared" si="9"/>
        <v>-2095</v>
      </c>
      <c r="N228" s="35">
        <f t="shared" si="10"/>
        <v>0</v>
      </c>
    </row>
    <row r="229" spans="2:14" x14ac:dyDescent="0.25">
      <c r="B229" t="s">
        <v>1722</v>
      </c>
      <c r="C229" s="5">
        <v>-2095</v>
      </c>
      <c r="D229">
        <f t="shared" si="11"/>
        <v>-2095</v>
      </c>
      <c r="E229" s="22"/>
      <c r="F229" s="26"/>
      <c r="H229" s="5"/>
      <c r="J229" s="27"/>
      <c r="K229" s="31" t="s">
        <v>2692</v>
      </c>
      <c r="L229" s="34">
        <v>-2095</v>
      </c>
      <c r="M229" s="35">
        <f t="shared" si="9"/>
        <v>-2095</v>
      </c>
      <c r="N229" s="35">
        <f t="shared" si="10"/>
        <v>0</v>
      </c>
    </row>
    <row r="230" spans="2:14" x14ac:dyDescent="0.25">
      <c r="B230" t="s">
        <v>1935</v>
      </c>
      <c r="C230" s="5">
        <v>-2095</v>
      </c>
      <c r="D230">
        <f t="shared" si="11"/>
        <v>-2094.9899999999998</v>
      </c>
      <c r="E230" s="22"/>
      <c r="F230" s="26"/>
      <c r="H230" s="5"/>
      <c r="J230" s="27"/>
      <c r="K230" s="31" t="s">
        <v>1642</v>
      </c>
      <c r="L230" s="34">
        <v>-2095</v>
      </c>
      <c r="M230" s="35">
        <f t="shared" si="9"/>
        <v>-2095</v>
      </c>
      <c r="N230" s="35">
        <f t="shared" si="10"/>
        <v>0</v>
      </c>
    </row>
    <row r="231" spans="2:14" x14ac:dyDescent="0.25">
      <c r="B231" t="s">
        <v>1642</v>
      </c>
      <c r="C231" s="5">
        <v>-2095</v>
      </c>
      <c r="D231">
        <f t="shared" si="11"/>
        <v>-2095</v>
      </c>
      <c r="E231" s="22"/>
      <c r="F231" s="26"/>
      <c r="H231" s="5"/>
      <c r="J231" s="27"/>
      <c r="K231" s="31" t="s">
        <v>2733</v>
      </c>
      <c r="L231" s="34">
        <v>-2095</v>
      </c>
      <c r="M231" s="35">
        <f t="shared" si="9"/>
        <v>-2095</v>
      </c>
      <c r="N231" s="35">
        <f t="shared" si="10"/>
        <v>0</v>
      </c>
    </row>
    <row r="232" spans="2:14" x14ac:dyDescent="0.25">
      <c r="B232" t="s">
        <v>2661</v>
      </c>
      <c r="C232" s="5">
        <v>-2095</v>
      </c>
      <c r="D232">
        <f t="shared" si="11"/>
        <v>-2095</v>
      </c>
      <c r="E232" s="22"/>
      <c r="F232" s="26"/>
      <c r="H232" s="5"/>
      <c r="J232" s="27"/>
      <c r="K232" s="31" t="s">
        <v>2661</v>
      </c>
      <c r="L232" s="34">
        <v>-2095</v>
      </c>
      <c r="M232" s="35">
        <f t="shared" si="9"/>
        <v>-2095</v>
      </c>
      <c r="N232" s="35">
        <f t="shared" si="10"/>
        <v>0</v>
      </c>
    </row>
    <row r="233" spans="2:14" x14ac:dyDescent="0.25">
      <c r="B233" t="s">
        <v>2733</v>
      </c>
      <c r="C233" s="5">
        <v>-2095</v>
      </c>
      <c r="D233">
        <f t="shared" si="11"/>
        <v>-2095</v>
      </c>
      <c r="E233" s="22"/>
      <c r="F233" s="26"/>
      <c r="H233" s="5"/>
      <c r="J233" s="27"/>
      <c r="K233" s="31" t="s">
        <v>1722</v>
      </c>
      <c r="L233" s="34">
        <v>-2095</v>
      </c>
      <c r="M233" s="35">
        <f t="shared" si="9"/>
        <v>-2095</v>
      </c>
      <c r="N233" s="35">
        <f t="shared" si="10"/>
        <v>0</v>
      </c>
    </row>
    <row r="234" spans="2:14" x14ac:dyDescent="0.25">
      <c r="B234" t="s">
        <v>2692</v>
      </c>
      <c r="C234" s="5">
        <v>-2095</v>
      </c>
      <c r="D234">
        <f t="shared" si="11"/>
        <v>-2095</v>
      </c>
      <c r="E234" s="22"/>
      <c r="F234" s="26"/>
      <c r="H234" s="5"/>
      <c r="J234" s="27"/>
      <c r="K234" s="31" t="s">
        <v>1935</v>
      </c>
      <c r="L234" s="34">
        <v>-2094.9899999999998</v>
      </c>
      <c r="M234" s="35">
        <f t="shared" si="9"/>
        <v>-2095</v>
      </c>
      <c r="N234" s="35">
        <f t="shared" si="10"/>
        <v>1.0000000000218279E-2</v>
      </c>
    </row>
    <row r="235" spans="2:14" x14ac:dyDescent="0.25">
      <c r="B235" t="s">
        <v>1696</v>
      </c>
      <c r="C235" s="5">
        <v>-2076.94</v>
      </c>
      <c r="D235">
        <f t="shared" si="11"/>
        <v>-2076.94</v>
      </c>
      <c r="E235" s="22"/>
      <c r="F235" s="26"/>
      <c r="H235" s="5"/>
      <c r="J235" s="27"/>
      <c r="K235" s="31" t="s">
        <v>1696</v>
      </c>
      <c r="L235" s="34">
        <v>-2076.94</v>
      </c>
      <c r="M235" s="35">
        <f t="shared" si="9"/>
        <v>-2076.94</v>
      </c>
      <c r="N235" s="35">
        <f t="shared" si="10"/>
        <v>0</v>
      </c>
    </row>
    <row r="236" spans="2:14" x14ac:dyDescent="0.25">
      <c r="B236" t="s">
        <v>1946</v>
      </c>
      <c r="C236" s="5">
        <v>-2072.4500000000003</v>
      </c>
      <c r="D236">
        <f t="shared" si="11"/>
        <v>-2072.4499999999998</v>
      </c>
      <c r="E236" s="22"/>
      <c r="F236" s="26"/>
      <c r="H236" s="5"/>
      <c r="J236" s="27"/>
      <c r="K236" s="31" t="s">
        <v>1946</v>
      </c>
      <c r="L236" s="34">
        <v>-2072.4499999999998</v>
      </c>
      <c r="M236" s="35">
        <f t="shared" si="9"/>
        <v>-2072.4500000000003</v>
      </c>
      <c r="N236" s="35">
        <f t="shared" si="10"/>
        <v>0</v>
      </c>
    </row>
    <row r="237" spans="2:14" x14ac:dyDescent="0.25">
      <c r="B237" t="s">
        <v>1439</v>
      </c>
      <c r="C237" s="5">
        <v>-2066.4</v>
      </c>
      <c r="D237">
        <f t="shared" si="11"/>
        <v>-2066.4</v>
      </c>
      <c r="E237" s="22"/>
      <c r="F237" s="26"/>
      <c r="H237" s="5"/>
      <c r="J237" s="27"/>
      <c r="K237" s="31" t="s">
        <v>1439</v>
      </c>
      <c r="L237" s="34">
        <v>-2066.4</v>
      </c>
      <c r="M237" s="35">
        <f t="shared" si="9"/>
        <v>-2066.4</v>
      </c>
      <c r="N237" s="35">
        <f t="shared" si="10"/>
        <v>0</v>
      </c>
    </row>
    <row r="238" spans="2:14" x14ac:dyDescent="0.25">
      <c r="B238" t="s">
        <v>3575</v>
      </c>
      <c r="C238" s="5">
        <v>-2043</v>
      </c>
      <c r="D238">
        <f t="shared" si="11"/>
        <v>-2043</v>
      </c>
      <c r="E238" s="22"/>
      <c r="F238" s="26"/>
      <c r="H238" s="5"/>
      <c r="J238" s="27"/>
      <c r="K238" s="31" t="s">
        <v>3575</v>
      </c>
      <c r="L238" s="34">
        <v>-2043</v>
      </c>
      <c r="M238" s="35">
        <f t="shared" si="9"/>
        <v>-2043</v>
      </c>
      <c r="N238" s="35">
        <f t="shared" si="10"/>
        <v>0</v>
      </c>
    </row>
    <row r="239" spans="2:14" x14ac:dyDescent="0.25">
      <c r="B239" t="s">
        <v>2671</v>
      </c>
      <c r="C239" s="5">
        <v>-2042.3400000000001</v>
      </c>
      <c r="D239">
        <f t="shared" si="11"/>
        <v>-2042.34</v>
      </c>
      <c r="E239" s="22"/>
      <c r="F239" s="26"/>
      <c r="H239" s="5"/>
      <c r="J239" s="27"/>
      <c r="K239" s="31" t="s">
        <v>2671</v>
      </c>
      <c r="L239" s="34">
        <v>-2042.34</v>
      </c>
      <c r="M239" s="35">
        <f t="shared" si="9"/>
        <v>-2042.3400000000001</v>
      </c>
      <c r="N239" s="35">
        <f t="shared" si="10"/>
        <v>0</v>
      </c>
    </row>
    <row r="240" spans="2:14" x14ac:dyDescent="0.25">
      <c r="B240" t="s">
        <v>1229</v>
      </c>
      <c r="C240" s="5">
        <v>-2034.25</v>
      </c>
      <c r="D240">
        <f t="shared" si="11"/>
        <v>-2034.25</v>
      </c>
      <c r="E240" s="22"/>
      <c r="F240" s="26"/>
      <c r="H240" s="5"/>
      <c r="J240" s="27"/>
      <c r="K240" s="31" t="s">
        <v>1229</v>
      </c>
      <c r="L240" s="34">
        <v>-2034.25</v>
      </c>
      <c r="M240" s="35">
        <f t="shared" si="9"/>
        <v>-2034.25</v>
      </c>
      <c r="N240" s="35">
        <f t="shared" si="10"/>
        <v>0</v>
      </c>
    </row>
    <row r="241" spans="2:14" x14ac:dyDescent="0.25">
      <c r="B241" t="s">
        <v>2654</v>
      </c>
      <c r="C241" s="5">
        <v>-2012.58</v>
      </c>
      <c r="D241">
        <f t="shared" si="11"/>
        <v>-2012.58</v>
      </c>
      <c r="E241" s="22"/>
      <c r="F241" s="26"/>
      <c r="H241" s="5"/>
      <c r="J241" s="27"/>
      <c r="K241" s="31" t="s">
        <v>2654</v>
      </c>
      <c r="L241" s="34">
        <v>-2012.58</v>
      </c>
      <c r="M241" s="35">
        <f t="shared" si="9"/>
        <v>-2012.58</v>
      </c>
      <c r="N241" s="35">
        <f t="shared" si="10"/>
        <v>0</v>
      </c>
    </row>
    <row r="242" spans="2:14" x14ac:dyDescent="0.25">
      <c r="B242" t="s">
        <v>1575</v>
      </c>
      <c r="C242" s="5">
        <v>-2000.01</v>
      </c>
      <c r="D242">
        <f t="shared" si="11"/>
        <v>-2000</v>
      </c>
      <c r="E242" s="22"/>
      <c r="F242" s="26"/>
      <c r="H242" s="5"/>
      <c r="J242" s="27"/>
      <c r="K242" s="31" t="s">
        <v>3005</v>
      </c>
      <c r="L242" s="34">
        <v>-2000</v>
      </c>
      <c r="M242" s="35">
        <f t="shared" si="9"/>
        <v>-2000</v>
      </c>
      <c r="N242" s="35">
        <f t="shared" si="10"/>
        <v>0</v>
      </c>
    </row>
    <row r="243" spans="2:14" x14ac:dyDescent="0.25">
      <c r="B243" t="s">
        <v>2846</v>
      </c>
      <c r="C243" s="5">
        <v>-2000.0000000000002</v>
      </c>
      <c r="D243">
        <f t="shared" si="11"/>
        <v>-2000</v>
      </c>
      <c r="E243" s="22"/>
      <c r="F243" s="26"/>
      <c r="H243" s="5"/>
      <c r="J243" s="27"/>
      <c r="K243" s="31" t="s">
        <v>3324</v>
      </c>
      <c r="L243" s="34">
        <v>-2000</v>
      </c>
      <c r="M243" s="35">
        <f t="shared" si="9"/>
        <v>-2000</v>
      </c>
      <c r="N243" s="35">
        <f t="shared" si="10"/>
        <v>0</v>
      </c>
    </row>
    <row r="244" spans="2:14" x14ac:dyDescent="0.25">
      <c r="B244" t="s">
        <v>1737</v>
      </c>
      <c r="C244" s="5">
        <v>-2000</v>
      </c>
      <c r="D244">
        <f t="shared" si="11"/>
        <v>-1999.99</v>
      </c>
      <c r="E244" s="22"/>
      <c r="F244" s="26"/>
      <c r="H244" s="5"/>
      <c r="J244" s="27"/>
      <c r="K244" s="31" t="s">
        <v>1575</v>
      </c>
      <c r="L244" s="34">
        <v>-2000</v>
      </c>
      <c r="M244" s="35">
        <f t="shared" si="9"/>
        <v>-2000.01</v>
      </c>
      <c r="N244" s="35">
        <f t="shared" si="10"/>
        <v>9.9999999999909051E-3</v>
      </c>
    </row>
    <row r="245" spans="2:14" x14ac:dyDescent="0.25">
      <c r="B245" t="s">
        <v>3005</v>
      </c>
      <c r="C245" s="5">
        <v>-2000</v>
      </c>
      <c r="D245">
        <f t="shared" si="11"/>
        <v>-2000</v>
      </c>
      <c r="E245" s="22"/>
      <c r="F245" s="26"/>
      <c r="H245" s="5"/>
      <c r="J245" s="27"/>
      <c r="K245" s="31" t="s">
        <v>2846</v>
      </c>
      <c r="L245" s="34">
        <v>-2000</v>
      </c>
      <c r="M245" s="35">
        <f t="shared" si="9"/>
        <v>-2000.0000000000002</v>
      </c>
      <c r="N245" s="35">
        <f t="shared" si="10"/>
        <v>0</v>
      </c>
    </row>
    <row r="246" spans="2:14" x14ac:dyDescent="0.25">
      <c r="B246" t="s">
        <v>3050</v>
      </c>
      <c r="C246" s="5">
        <v>-2000</v>
      </c>
      <c r="D246">
        <f t="shared" si="11"/>
        <v>-2000</v>
      </c>
      <c r="E246" s="22"/>
      <c r="F246" s="26"/>
      <c r="H246" s="5"/>
      <c r="J246" s="27"/>
      <c r="K246" s="31" t="s">
        <v>2958</v>
      </c>
      <c r="L246" s="34">
        <v>-2000</v>
      </c>
      <c r="M246" s="35">
        <f t="shared" si="9"/>
        <v>-2000</v>
      </c>
      <c r="N246" s="35">
        <f t="shared" si="10"/>
        <v>0</v>
      </c>
    </row>
    <row r="247" spans="2:14" x14ac:dyDescent="0.25">
      <c r="B247" t="s">
        <v>3324</v>
      </c>
      <c r="C247" s="5">
        <v>-2000</v>
      </c>
      <c r="D247">
        <f t="shared" si="11"/>
        <v>-2000</v>
      </c>
      <c r="E247" s="22"/>
      <c r="F247" s="26"/>
      <c r="H247" s="5"/>
      <c r="J247" s="27"/>
      <c r="K247" s="31" t="s">
        <v>3050</v>
      </c>
      <c r="L247" s="34">
        <v>-2000</v>
      </c>
      <c r="M247" s="35">
        <f t="shared" si="9"/>
        <v>-2000</v>
      </c>
      <c r="N247" s="35">
        <f t="shared" si="10"/>
        <v>0</v>
      </c>
    </row>
    <row r="248" spans="2:14" x14ac:dyDescent="0.25">
      <c r="B248" t="s">
        <v>2958</v>
      </c>
      <c r="C248" s="5">
        <v>-2000</v>
      </c>
      <c r="D248">
        <f t="shared" si="11"/>
        <v>-2000</v>
      </c>
      <c r="E248" s="22"/>
      <c r="F248" s="26"/>
      <c r="H248" s="5"/>
      <c r="J248" s="27"/>
      <c r="K248" s="31" t="s">
        <v>1737</v>
      </c>
      <c r="L248" s="34">
        <v>-1999.99</v>
      </c>
      <c r="M248" s="35">
        <f t="shared" si="9"/>
        <v>-2000</v>
      </c>
      <c r="N248" s="35">
        <f t="shared" si="10"/>
        <v>9.9999999999909051E-3</v>
      </c>
    </row>
    <row r="249" spans="2:14" x14ac:dyDescent="0.25">
      <c r="B249" t="s">
        <v>3608</v>
      </c>
      <c r="C249" s="5">
        <v>-1996.4499999999998</v>
      </c>
      <c r="D249">
        <f t="shared" si="11"/>
        <v>-1996.45</v>
      </c>
      <c r="E249" s="22"/>
      <c r="F249" s="26"/>
      <c r="H249" s="5"/>
      <c r="J249" s="27"/>
      <c r="K249" s="31" t="s">
        <v>3608</v>
      </c>
      <c r="L249" s="34">
        <v>-1996.45</v>
      </c>
      <c r="M249" s="35">
        <f t="shared" si="9"/>
        <v>-1996.4499999999998</v>
      </c>
      <c r="N249" s="35">
        <f t="shared" si="10"/>
        <v>0</v>
      </c>
    </row>
    <row r="250" spans="2:14" x14ac:dyDescent="0.25">
      <c r="B250" t="s">
        <v>1481</v>
      </c>
      <c r="C250" s="5">
        <v>-1980.7199999999998</v>
      </c>
      <c r="D250">
        <f t="shared" si="11"/>
        <v>-1980.72</v>
      </c>
      <c r="E250" s="22"/>
      <c r="F250" s="26"/>
      <c r="H250" s="5"/>
      <c r="J250" s="27"/>
      <c r="K250" s="31" t="s">
        <v>1481</v>
      </c>
      <c r="L250" s="34">
        <v>-1980.72</v>
      </c>
      <c r="M250" s="35">
        <f t="shared" si="9"/>
        <v>-1980.7199999999998</v>
      </c>
      <c r="N250" s="35">
        <f t="shared" si="10"/>
        <v>0</v>
      </c>
    </row>
    <row r="251" spans="2:14" x14ac:dyDescent="0.25">
      <c r="B251" t="s">
        <v>1428</v>
      </c>
      <c r="C251" s="5">
        <v>-1972</v>
      </c>
      <c r="D251">
        <f t="shared" si="11"/>
        <v>-1972</v>
      </c>
      <c r="E251" s="22"/>
      <c r="F251" s="26"/>
      <c r="H251" s="5"/>
      <c r="J251" s="27"/>
      <c r="K251" s="31" t="s">
        <v>1428</v>
      </c>
      <c r="L251" s="34">
        <v>-1972</v>
      </c>
      <c r="M251" s="35">
        <f t="shared" si="9"/>
        <v>-1972</v>
      </c>
      <c r="N251" s="35">
        <f t="shared" si="10"/>
        <v>0</v>
      </c>
    </row>
    <row r="252" spans="2:14" x14ac:dyDescent="0.25">
      <c r="B252" t="s">
        <v>1266</v>
      </c>
      <c r="C252" s="5">
        <v>-1945.0000000000002</v>
      </c>
      <c r="D252">
        <f t="shared" si="11"/>
        <v>-1945.01</v>
      </c>
      <c r="E252" s="22"/>
      <c r="F252" s="26"/>
      <c r="H252" s="5"/>
      <c r="J252" s="27"/>
      <c r="K252" s="31" t="s">
        <v>1266</v>
      </c>
      <c r="L252" s="34">
        <v>-1945.01</v>
      </c>
      <c r="M252" s="35">
        <f t="shared" si="9"/>
        <v>-1945.0000000000002</v>
      </c>
      <c r="N252" s="35">
        <f t="shared" si="10"/>
        <v>-9.9999999997635314E-3</v>
      </c>
    </row>
    <row r="253" spans="2:14" x14ac:dyDescent="0.25">
      <c r="B253" t="s">
        <v>1417</v>
      </c>
      <c r="C253" s="5">
        <v>-1943.86</v>
      </c>
      <c r="D253">
        <f t="shared" si="11"/>
        <v>-1943.86</v>
      </c>
      <c r="E253" s="22"/>
      <c r="F253" s="26"/>
      <c r="H253" s="5"/>
      <c r="J253" s="27"/>
      <c r="K253" s="31" t="s">
        <v>1417</v>
      </c>
      <c r="L253" s="34">
        <v>-1943.86</v>
      </c>
      <c r="M253" s="35">
        <f t="shared" si="9"/>
        <v>-1943.86</v>
      </c>
      <c r="N253" s="35">
        <f t="shared" si="10"/>
        <v>0</v>
      </c>
    </row>
    <row r="254" spans="2:14" x14ac:dyDescent="0.25">
      <c r="B254" t="s">
        <v>1204</v>
      </c>
      <c r="C254" s="5">
        <v>-1941.66</v>
      </c>
      <c r="D254">
        <f t="shared" si="11"/>
        <v>-1941.66</v>
      </c>
      <c r="E254" s="22"/>
      <c r="F254" s="26"/>
      <c r="H254" s="5"/>
      <c r="J254" s="27"/>
      <c r="K254" s="31" t="s">
        <v>1204</v>
      </c>
      <c r="L254" s="34">
        <v>-1941.66</v>
      </c>
      <c r="M254" s="35">
        <f t="shared" si="9"/>
        <v>-1941.66</v>
      </c>
      <c r="N254" s="35">
        <f t="shared" si="10"/>
        <v>0</v>
      </c>
    </row>
    <row r="255" spans="2:14" x14ac:dyDescent="0.25">
      <c r="B255" t="s">
        <v>1833</v>
      </c>
      <c r="C255" s="5">
        <v>-1917.4</v>
      </c>
      <c r="D255">
        <f t="shared" si="11"/>
        <v>-1917.4</v>
      </c>
      <c r="E255" s="22"/>
      <c r="F255" s="26"/>
      <c r="H255" s="5"/>
      <c r="J255" s="27"/>
      <c r="K255" s="31" t="s">
        <v>1833</v>
      </c>
      <c r="L255" s="34">
        <v>-1917.4</v>
      </c>
      <c r="M255" s="35">
        <f t="shared" si="9"/>
        <v>-1917.4</v>
      </c>
      <c r="N255" s="35">
        <f t="shared" si="10"/>
        <v>0</v>
      </c>
    </row>
    <row r="256" spans="2:14" x14ac:dyDescent="0.25">
      <c r="B256" t="s">
        <v>1311</v>
      </c>
      <c r="C256" s="5">
        <v>-1902.8700000000001</v>
      </c>
      <c r="D256">
        <f t="shared" si="11"/>
        <v>-1902.87</v>
      </c>
      <c r="E256" s="22"/>
      <c r="F256" s="26"/>
      <c r="H256" s="5"/>
      <c r="J256" s="27"/>
      <c r="K256" s="31" t="s">
        <v>1311</v>
      </c>
      <c r="L256" s="34">
        <v>-1902.87</v>
      </c>
      <c r="M256" s="35">
        <f t="shared" si="9"/>
        <v>-1902.8700000000001</v>
      </c>
      <c r="N256" s="35">
        <f t="shared" si="10"/>
        <v>0</v>
      </c>
    </row>
    <row r="257" spans="2:14" x14ac:dyDescent="0.25">
      <c r="B257" t="s">
        <v>1570</v>
      </c>
      <c r="C257" s="5">
        <v>-1894.05</v>
      </c>
      <c r="D257">
        <f t="shared" si="11"/>
        <v>-1894.05</v>
      </c>
      <c r="E257" s="22"/>
      <c r="F257" s="26"/>
      <c r="H257" s="5"/>
      <c r="J257" s="27"/>
      <c r="K257" s="31" t="s">
        <v>1570</v>
      </c>
      <c r="L257" s="34">
        <v>-1894.05</v>
      </c>
      <c r="M257" s="35">
        <f t="shared" si="9"/>
        <v>-1894.05</v>
      </c>
      <c r="N257" s="35">
        <f t="shared" si="10"/>
        <v>0</v>
      </c>
    </row>
    <row r="258" spans="2:14" x14ac:dyDescent="0.25">
      <c r="B258" t="s">
        <v>1422</v>
      </c>
      <c r="C258" s="5">
        <v>-1882.92</v>
      </c>
      <c r="D258">
        <f t="shared" si="11"/>
        <v>-1882.91</v>
      </c>
      <c r="E258" s="22"/>
      <c r="F258" s="26"/>
      <c r="H258" s="5"/>
      <c r="J258" s="27"/>
      <c r="K258" s="31" t="s">
        <v>1422</v>
      </c>
      <c r="L258" s="34">
        <v>-1882.91</v>
      </c>
      <c r="M258" s="35">
        <f t="shared" si="9"/>
        <v>-1882.92</v>
      </c>
      <c r="N258" s="35">
        <f t="shared" si="10"/>
        <v>9.9999999999909051E-3</v>
      </c>
    </row>
    <row r="259" spans="2:14" x14ac:dyDescent="0.25">
      <c r="B259" t="s">
        <v>3695</v>
      </c>
      <c r="C259" s="5">
        <v>-1874.58</v>
      </c>
      <c r="D259">
        <f t="shared" si="11"/>
        <v>-1874.58</v>
      </c>
      <c r="E259" s="22"/>
      <c r="F259" s="26"/>
      <c r="H259" s="5"/>
      <c r="J259" s="27"/>
      <c r="K259" s="31" t="s">
        <v>3695</v>
      </c>
      <c r="L259" s="34">
        <v>-1874.58</v>
      </c>
      <c r="M259" s="35">
        <f t="shared" si="9"/>
        <v>-1874.58</v>
      </c>
      <c r="N259" s="35">
        <f t="shared" si="10"/>
        <v>0</v>
      </c>
    </row>
    <row r="260" spans="2:14" x14ac:dyDescent="0.25">
      <c r="B260" t="s">
        <v>3628</v>
      </c>
      <c r="C260" s="5">
        <v>-1872.62</v>
      </c>
      <c r="D260">
        <f t="shared" si="11"/>
        <v>-1872.62</v>
      </c>
      <c r="E260" s="22"/>
      <c r="F260" s="26"/>
      <c r="H260" s="5"/>
      <c r="J260" s="27"/>
      <c r="K260" s="31" t="s">
        <v>3628</v>
      </c>
      <c r="L260" s="34">
        <v>-1872.62</v>
      </c>
      <c r="M260" s="35">
        <f t="shared" si="9"/>
        <v>-1872.62</v>
      </c>
      <c r="N260" s="35">
        <f t="shared" si="10"/>
        <v>0</v>
      </c>
    </row>
    <row r="261" spans="2:14" x14ac:dyDescent="0.25">
      <c r="B261" t="s">
        <v>1734</v>
      </c>
      <c r="C261" s="5">
        <v>-1870</v>
      </c>
      <c r="D261">
        <f t="shared" si="11"/>
        <v>-1870</v>
      </c>
      <c r="E261" s="22"/>
      <c r="F261" s="26"/>
      <c r="H261" s="5"/>
      <c r="J261" s="27"/>
      <c r="K261" s="31" t="s">
        <v>1734</v>
      </c>
      <c r="L261" s="34">
        <v>-1870</v>
      </c>
      <c r="M261" s="35">
        <f t="shared" si="9"/>
        <v>-1870</v>
      </c>
      <c r="N261" s="35">
        <f t="shared" si="10"/>
        <v>0</v>
      </c>
    </row>
    <row r="262" spans="2:14" x14ac:dyDescent="0.25">
      <c r="B262" t="s">
        <v>3580</v>
      </c>
      <c r="C262" s="5">
        <v>-1832.99</v>
      </c>
      <c r="D262">
        <f t="shared" si="11"/>
        <v>-1832.99</v>
      </c>
      <c r="E262" s="22"/>
      <c r="F262" s="26"/>
      <c r="H262" s="5"/>
      <c r="J262" s="27"/>
      <c r="K262" s="31" t="s">
        <v>3580</v>
      </c>
      <c r="L262" s="34">
        <v>-1832.99</v>
      </c>
      <c r="M262" s="35">
        <f t="shared" si="9"/>
        <v>-1832.99</v>
      </c>
      <c r="N262" s="35">
        <f t="shared" si="10"/>
        <v>0</v>
      </c>
    </row>
    <row r="263" spans="2:14" x14ac:dyDescent="0.25">
      <c r="B263" t="s">
        <v>1420</v>
      </c>
      <c r="C263" s="5">
        <v>-1807.8400000000001</v>
      </c>
      <c r="D263">
        <f t="shared" si="11"/>
        <v>-1807.84</v>
      </c>
      <c r="E263" s="22"/>
      <c r="F263" s="26"/>
      <c r="H263" s="5"/>
      <c r="J263" s="27"/>
      <c r="K263" s="31" t="s">
        <v>1420</v>
      </c>
      <c r="L263" s="34">
        <v>-1807.84</v>
      </c>
      <c r="M263" s="35">
        <f t="shared" si="9"/>
        <v>-1807.8400000000001</v>
      </c>
      <c r="N263" s="35">
        <f t="shared" si="10"/>
        <v>0</v>
      </c>
    </row>
    <row r="264" spans="2:14" x14ac:dyDescent="0.25">
      <c r="B264" t="s">
        <v>1971</v>
      </c>
      <c r="C264" s="5">
        <v>-1805.1</v>
      </c>
      <c r="D264">
        <f t="shared" si="11"/>
        <v>-1805.1</v>
      </c>
      <c r="E264" s="22"/>
      <c r="F264" s="26"/>
      <c r="H264" s="5"/>
      <c r="J264" s="27"/>
      <c r="K264" s="31" t="s">
        <v>1971</v>
      </c>
      <c r="L264" s="34">
        <v>-1805.1</v>
      </c>
      <c r="M264" s="35">
        <f t="shared" si="9"/>
        <v>-1805.1</v>
      </c>
      <c r="N264" s="35">
        <f t="shared" si="10"/>
        <v>0</v>
      </c>
    </row>
    <row r="265" spans="2:14" x14ac:dyDescent="0.25">
      <c r="B265" t="s">
        <v>2636</v>
      </c>
      <c r="C265" s="5">
        <v>-1800</v>
      </c>
      <c r="D265">
        <f t="shared" si="11"/>
        <v>-1800</v>
      </c>
      <c r="E265" s="22"/>
      <c r="F265" s="26"/>
      <c r="H265" s="5"/>
      <c r="J265" s="27"/>
      <c r="K265" s="31" t="s">
        <v>2636</v>
      </c>
      <c r="L265" s="34">
        <v>-1800</v>
      </c>
      <c r="M265" s="35">
        <f t="shared" si="9"/>
        <v>-1800</v>
      </c>
      <c r="N265" s="35">
        <f t="shared" si="10"/>
        <v>0</v>
      </c>
    </row>
    <row r="266" spans="2:14" x14ac:dyDescent="0.25">
      <c r="B266" t="s">
        <v>1621</v>
      </c>
      <c r="C266" s="5">
        <v>-1779.3400000000001</v>
      </c>
      <c r="D266">
        <f t="shared" si="11"/>
        <v>-1779.34</v>
      </c>
      <c r="E266" s="22"/>
      <c r="F266" s="26"/>
      <c r="H266" s="5"/>
      <c r="J266" s="27"/>
      <c r="K266" s="31" t="s">
        <v>1621</v>
      </c>
      <c r="L266" s="34">
        <v>-1779.34</v>
      </c>
      <c r="M266" s="35">
        <f t="shared" si="9"/>
        <v>-1779.3400000000001</v>
      </c>
      <c r="N266" s="35">
        <f t="shared" si="10"/>
        <v>0</v>
      </c>
    </row>
    <row r="267" spans="2:14" x14ac:dyDescent="0.25">
      <c r="B267" t="s">
        <v>1625</v>
      </c>
      <c r="C267" s="5">
        <v>-1776.66</v>
      </c>
      <c r="D267">
        <f t="shared" si="11"/>
        <v>-1776.66</v>
      </c>
      <c r="E267" s="22"/>
      <c r="F267" s="26"/>
      <c r="H267" s="5"/>
      <c r="J267" s="27"/>
      <c r="K267" s="31" t="s">
        <v>1625</v>
      </c>
      <c r="L267" s="34">
        <v>-1776.66</v>
      </c>
      <c r="M267" s="35">
        <f t="shared" si="9"/>
        <v>-1776.66</v>
      </c>
      <c r="N267" s="35">
        <f t="shared" si="10"/>
        <v>0</v>
      </c>
    </row>
    <row r="268" spans="2:14" x14ac:dyDescent="0.25">
      <c r="B268" t="s">
        <v>1286</v>
      </c>
      <c r="C268" s="5">
        <v>-1776.42</v>
      </c>
      <c r="D268">
        <f t="shared" si="11"/>
        <v>-1776.42</v>
      </c>
      <c r="E268" s="22"/>
      <c r="F268" s="26"/>
      <c r="H268" s="5"/>
      <c r="J268" s="27"/>
      <c r="K268" s="31" t="s">
        <v>1286</v>
      </c>
      <c r="L268" s="34">
        <v>-1776.42</v>
      </c>
      <c r="M268" s="35">
        <f t="shared" si="9"/>
        <v>-1776.42</v>
      </c>
      <c r="N268" s="35">
        <f t="shared" si="10"/>
        <v>0</v>
      </c>
    </row>
    <row r="269" spans="2:14" x14ac:dyDescent="0.25">
      <c r="B269" t="s">
        <v>3620</v>
      </c>
      <c r="C269" s="5">
        <v>-1763.3600000000001</v>
      </c>
      <c r="D269">
        <f t="shared" si="11"/>
        <v>-1763.36</v>
      </c>
      <c r="E269" s="22"/>
      <c r="F269" s="26"/>
      <c r="H269" s="5"/>
      <c r="J269" s="27"/>
      <c r="K269" s="31" t="s">
        <v>3620</v>
      </c>
      <c r="L269" s="34">
        <v>-1763.36</v>
      </c>
      <c r="M269" s="35">
        <f t="shared" si="9"/>
        <v>-1763.3600000000001</v>
      </c>
      <c r="N269" s="35">
        <f t="shared" si="10"/>
        <v>0</v>
      </c>
    </row>
    <row r="270" spans="2:14" x14ac:dyDescent="0.25">
      <c r="B270" t="s">
        <v>1899</v>
      </c>
      <c r="C270" s="5">
        <v>-1752.6999999999998</v>
      </c>
      <c r="D270">
        <f t="shared" si="11"/>
        <v>-1752.7</v>
      </c>
      <c r="E270" s="22"/>
      <c r="F270" s="26"/>
      <c r="H270" s="5"/>
      <c r="J270" s="27"/>
      <c r="K270" s="31" t="s">
        <v>1899</v>
      </c>
      <c r="L270" s="34">
        <v>-1752.7</v>
      </c>
      <c r="M270" s="35">
        <f t="shared" ref="M270:M333" si="12">VLOOKUP(K270,$B$12:$C$682,2,0)</f>
        <v>-1752.6999999999998</v>
      </c>
      <c r="N270" s="35">
        <f t="shared" ref="N270:N333" si="13">L270-M270</f>
        <v>0</v>
      </c>
    </row>
    <row r="271" spans="2:14" x14ac:dyDescent="0.25">
      <c r="B271" t="s">
        <v>3582</v>
      </c>
      <c r="C271" s="5">
        <v>-1730.57</v>
      </c>
      <c r="D271">
        <f t="shared" ref="D271:D334" si="14">VLOOKUP(B271,$K:$L,2,0)</f>
        <v>-1730.57</v>
      </c>
      <c r="E271" s="22"/>
      <c r="F271" s="26"/>
      <c r="H271" s="5"/>
      <c r="J271" s="27"/>
      <c r="K271" s="31" t="s">
        <v>3582</v>
      </c>
      <c r="L271" s="34">
        <v>-1730.57</v>
      </c>
      <c r="M271" s="35">
        <f t="shared" si="12"/>
        <v>-1730.57</v>
      </c>
      <c r="N271" s="35">
        <f t="shared" si="13"/>
        <v>0</v>
      </c>
    </row>
    <row r="272" spans="2:14" x14ac:dyDescent="0.25">
      <c r="B272" t="s">
        <v>1780</v>
      </c>
      <c r="C272" s="5">
        <v>-1698.6</v>
      </c>
      <c r="D272">
        <f t="shared" si="14"/>
        <v>-1698.6</v>
      </c>
      <c r="E272" s="22"/>
      <c r="F272" s="26"/>
      <c r="H272" s="5"/>
      <c r="J272" s="27"/>
      <c r="K272" s="31" t="s">
        <v>1780</v>
      </c>
      <c r="L272" s="34">
        <v>-1698.6</v>
      </c>
      <c r="M272" s="35">
        <f t="shared" si="12"/>
        <v>-1698.6</v>
      </c>
      <c r="N272" s="35">
        <f t="shared" si="13"/>
        <v>0</v>
      </c>
    </row>
    <row r="273" spans="2:14" x14ac:dyDescent="0.25">
      <c r="B273" t="s">
        <v>1516</v>
      </c>
      <c r="C273" s="5">
        <v>-1696.3400000000001</v>
      </c>
      <c r="D273">
        <f t="shared" si="14"/>
        <v>-1696.34</v>
      </c>
      <c r="E273" s="22"/>
      <c r="F273" s="26"/>
      <c r="H273" s="5"/>
      <c r="J273" s="27"/>
      <c r="K273" s="31" t="s">
        <v>1516</v>
      </c>
      <c r="L273" s="34">
        <v>-1696.34</v>
      </c>
      <c r="M273" s="35">
        <f t="shared" si="12"/>
        <v>-1696.3400000000001</v>
      </c>
      <c r="N273" s="35">
        <f t="shared" si="13"/>
        <v>0</v>
      </c>
    </row>
    <row r="274" spans="2:14" x14ac:dyDescent="0.25">
      <c r="B274" t="s">
        <v>2842</v>
      </c>
      <c r="C274" s="5">
        <v>-1684.1100000000001</v>
      </c>
      <c r="D274">
        <f t="shared" si="14"/>
        <v>-1684.11</v>
      </c>
      <c r="E274" s="22"/>
      <c r="F274" s="26"/>
      <c r="H274" s="5"/>
      <c r="J274" s="27"/>
      <c r="K274" s="31" t="s">
        <v>2842</v>
      </c>
      <c r="L274" s="34">
        <v>-1684.11</v>
      </c>
      <c r="M274" s="35">
        <f t="shared" si="12"/>
        <v>-1684.1100000000001</v>
      </c>
      <c r="N274" s="35">
        <f t="shared" si="13"/>
        <v>0</v>
      </c>
    </row>
    <row r="275" spans="2:14" x14ac:dyDescent="0.25">
      <c r="B275" t="s">
        <v>2678</v>
      </c>
      <c r="C275" s="5">
        <v>-1681.92</v>
      </c>
      <c r="D275">
        <f t="shared" si="14"/>
        <v>-1681.92</v>
      </c>
      <c r="E275" s="22"/>
      <c r="F275" s="26"/>
      <c r="H275" s="5"/>
      <c r="J275" s="27"/>
      <c r="K275" s="31" t="s">
        <v>2678</v>
      </c>
      <c r="L275" s="34">
        <v>-1681.92</v>
      </c>
      <c r="M275" s="35">
        <f t="shared" si="12"/>
        <v>-1681.92</v>
      </c>
      <c r="N275" s="35">
        <f t="shared" si="13"/>
        <v>0</v>
      </c>
    </row>
    <row r="276" spans="2:14" x14ac:dyDescent="0.25">
      <c r="B276" t="s">
        <v>1774</v>
      </c>
      <c r="C276" s="5">
        <v>-1661.2099999999998</v>
      </c>
      <c r="D276">
        <f t="shared" si="14"/>
        <v>-1661.21</v>
      </c>
      <c r="E276" s="22"/>
      <c r="F276" s="26"/>
      <c r="H276" s="5"/>
      <c r="J276" s="27"/>
      <c r="K276" s="31" t="s">
        <v>1774</v>
      </c>
      <c r="L276" s="34">
        <v>-1661.21</v>
      </c>
      <c r="M276" s="35">
        <f t="shared" si="12"/>
        <v>-1661.2099999999998</v>
      </c>
      <c r="N276" s="35">
        <f t="shared" si="13"/>
        <v>0</v>
      </c>
    </row>
    <row r="277" spans="2:14" x14ac:dyDescent="0.25">
      <c r="B277" t="s">
        <v>2755</v>
      </c>
      <c r="C277" s="5">
        <v>-1639.52</v>
      </c>
      <c r="D277">
        <f t="shared" si="14"/>
        <v>-1639.52</v>
      </c>
      <c r="E277" s="22"/>
      <c r="F277" s="26"/>
      <c r="H277" s="5"/>
      <c r="J277" s="27"/>
      <c r="K277" s="31" t="s">
        <v>2755</v>
      </c>
      <c r="L277" s="34">
        <v>-1639.52</v>
      </c>
      <c r="M277" s="35">
        <f t="shared" si="12"/>
        <v>-1639.52</v>
      </c>
      <c r="N277" s="35">
        <f t="shared" si="13"/>
        <v>0</v>
      </c>
    </row>
    <row r="278" spans="2:14" x14ac:dyDescent="0.25">
      <c r="B278" t="s">
        <v>1377</v>
      </c>
      <c r="C278" s="5">
        <v>-1600</v>
      </c>
      <c r="D278">
        <f t="shared" si="14"/>
        <v>-1600</v>
      </c>
      <c r="E278" s="22"/>
      <c r="F278" s="26"/>
      <c r="H278" s="5"/>
      <c r="J278" s="27"/>
      <c r="K278" s="31" t="s">
        <v>1377</v>
      </c>
      <c r="L278" s="34">
        <v>-1600</v>
      </c>
      <c r="M278" s="35">
        <f t="shared" si="12"/>
        <v>-1600</v>
      </c>
      <c r="N278" s="35">
        <f t="shared" si="13"/>
        <v>0</v>
      </c>
    </row>
    <row r="279" spans="2:14" x14ac:dyDescent="0.25">
      <c r="B279" t="s">
        <v>1872</v>
      </c>
      <c r="C279" s="5">
        <v>-1595.0000000000002</v>
      </c>
      <c r="D279">
        <f t="shared" si="14"/>
        <v>-1595</v>
      </c>
      <c r="E279" s="22"/>
      <c r="F279" s="26"/>
      <c r="H279" s="5"/>
      <c r="J279" s="27"/>
      <c r="K279" s="31" t="s">
        <v>1872</v>
      </c>
      <c r="L279" s="34">
        <v>-1595</v>
      </c>
      <c r="M279" s="35">
        <f t="shared" si="12"/>
        <v>-1595.0000000000002</v>
      </c>
      <c r="N279" s="35">
        <f t="shared" si="13"/>
        <v>0</v>
      </c>
    </row>
    <row r="280" spans="2:14" x14ac:dyDescent="0.25">
      <c r="B280" t="s">
        <v>1370</v>
      </c>
      <c r="C280" s="5">
        <v>-1594.65</v>
      </c>
      <c r="D280">
        <f t="shared" si="14"/>
        <v>-1594.65</v>
      </c>
      <c r="E280" s="22"/>
      <c r="F280" s="26"/>
      <c r="H280" s="5"/>
      <c r="J280" s="27"/>
      <c r="K280" s="31" t="s">
        <v>1370</v>
      </c>
      <c r="L280" s="34">
        <v>-1594.65</v>
      </c>
      <c r="M280" s="35">
        <f t="shared" si="12"/>
        <v>-1594.65</v>
      </c>
      <c r="N280" s="35">
        <f t="shared" si="13"/>
        <v>0</v>
      </c>
    </row>
    <row r="281" spans="2:14" x14ac:dyDescent="0.25">
      <c r="B281" t="s">
        <v>1713</v>
      </c>
      <c r="C281" s="5">
        <v>-1590.38</v>
      </c>
      <c r="D281">
        <f t="shared" si="14"/>
        <v>-1590.38</v>
      </c>
      <c r="E281" s="22"/>
      <c r="F281" s="26"/>
      <c r="H281" s="5"/>
      <c r="J281" s="27"/>
      <c r="K281" s="31" t="s">
        <v>1713</v>
      </c>
      <c r="L281" s="34">
        <v>-1590.38</v>
      </c>
      <c r="M281" s="35">
        <f t="shared" si="12"/>
        <v>-1590.38</v>
      </c>
      <c r="N281" s="35">
        <f t="shared" si="13"/>
        <v>0</v>
      </c>
    </row>
    <row r="282" spans="2:14" x14ac:dyDescent="0.25">
      <c r="B282" t="s">
        <v>3631</v>
      </c>
      <c r="C282" s="5">
        <v>-1580.13</v>
      </c>
      <c r="D282">
        <f t="shared" si="14"/>
        <v>-1580.13</v>
      </c>
      <c r="E282" s="22"/>
      <c r="F282" s="26"/>
      <c r="H282" s="5"/>
      <c r="J282" s="27"/>
      <c r="K282" s="31" t="s">
        <v>3631</v>
      </c>
      <c r="L282" s="34">
        <v>-1580.13</v>
      </c>
      <c r="M282" s="35">
        <f t="shared" si="12"/>
        <v>-1580.13</v>
      </c>
      <c r="N282" s="35">
        <f t="shared" si="13"/>
        <v>0</v>
      </c>
    </row>
    <row r="283" spans="2:14" x14ac:dyDescent="0.25">
      <c r="B283" t="s">
        <v>3680</v>
      </c>
      <c r="C283" s="5">
        <v>-1572.33</v>
      </c>
      <c r="D283">
        <f t="shared" si="14"/>
        <v>-1572.33</v>
      </c>
      <c r="E283" s="22"/>
      <c r="F283" s="26"/>
      <c r="H283" s="5"/>
      <c r="J283" s="27"/>
      <c r="K283" s="31" t="s">
        <v>3680</v>
      </c>
      <c r="L283" s="34">
        <v>-1572.33</v>
      </c>
      <c r="M283" s="35">
        <f t="shared" si="12"/>
        <v>-1572.33</v>
      </c>
      <c r="N283" s="35">
        <f t="shared" si="13"/>
        <v>0</v>
      </c>
    </row>
    <row r="284" spans="2:14" x14ac:dyDescent="0.25">
      <c r="B284" t="s">
        <v>1259</v>
      </c>
      <c r="C284" s="5">
        <v>-1548.07</v>
      </c>
      <c r="D284">
        <f t="shared" si="14"/>
        <v>-1548.07</v>
      </c>
      <c r="E284" s="22"/>
      <c r="F284" s="26"/>
      <c r="H284" s="5"/>
      <c r="J284" s="27"/>
      <c r="K284" s="31" t="s">
        <v>1259</v>
      </c>
      <c r="L284" s="34">
        <v>-1548.07</v>
      </c>
      <c r="M284" s="35">
        <f t="shared" si="12"/>
        <v>-1548.07</v>
      </c>
      <c r="N284" s="35">
        <f t="shared" si="13"/>
        <v>0</v>
      </c>
    </row>
    <row r="285" spans="2:14" x14ac:dyDescent="0.25">
      <c r="B285" t="s">
        <v>2446</v>
      </c>
      <c r="C285" s="5">
        <v>-1546.39</v>
      </c>
      <c r="D285">
        <f t="shared" si="14"/>
        <v>-1546.38</v>
      </c>
      <c r="E285" s="22"/>
      <c r="F285" s="26"/>
      <c r="H285" s="5"/>
      <c r="J285" s="27"/>
      <c r="K285" s="31" t="s">
        <v>2446</v>
      </c>
      <c r="L285" s="34">
        <v>-1546.38</v>
      </c>
      <c r="M285" s="35">
        <f t="shared" si="12"/>
        <v>-1546.39</v>
      </c>
      <c r="N285" s="35">
        <f t="shared" si="13"/>
        <v>9.9999999999909051E-3</v>
      </c>
    </row>
    <row r="286" spans="2:14" x14ac:dyDescent="0.25">
      <c r="B286" t="s">
        <v>1391</v>
      </c>
      <c r="C286" s="5">
        <v>-1544.7000000000003</v>
      </c>
      <c r="D286">
        <f t="shared" si="14"/>
        <v>-1544.7</v>
      </c>
      <c r="E286" s="22"/>
      <c r="F286" s="26"/>
      <c r="H286" s="5"/>
      <c r="J286" s="27"/>
      <c r="K286" s="31" t="s">
        <v>1391</v>
      </c>
      <c r="L286" s="34">
        <v>-1544.7</v>
      </c>
      <c r="M286" s="35">
        <f t="shared" si="12"/>
        <v>-1544.7000000000003</v>
      </c>
      <c r="N286" s="35">
        <f t="shared" si="13"/>
        <v>0</v>
      </c>
    </row>
    <row r="287" spans="2:14" x14ac:dyDescent="0.25">
      <c r="B287" t="s">
        <v>1792</v>
      </c>
      <c r="C287" s="5">
        <v>-1533.38</v>
      </c>
      <c r="D287">
        <f t="shared" si="14"/>
        <v>-1533.38</v>
      </c>
      <c r="E287" s="22"/>
      <c r="F287" s="26"/>
      <c r="H287" s="5"/>
      <c r="J287" s="27"/>
      <c r="K287" s="31" t="s">
        <v>1792</v>
      </c>
      <c r="L287" s="34">
        <v>-1533.38</v>
      </c>
      <c r="M287" s="35">
        <f t="shared" si="12"/>
        <v>-1533.38</v>
      </c>
      <c r="N287" s="35">
        <f t="shared" si="13"/>
        <v>0</v>
      </c>
    </row>
    <row r="288" spans="2:14" x14ac:dyDescent="0.25">
      <c r="B288" t="s">
        <v>1358</v>
      </c>
      <c r="C288" s="5">
        <v>-1500</v>
      </c>
      <c r="D288">
        <f t="shared" si="14"/>
        <v>-1500</v>
      </c>
      <c r="E288" s="22"/>
      <c r="F288" s="26"/>
      <c r="H288" s="5"/>
      <c r="J288" s="27"/>
      <c r="K288" s="31" t="s">
        <v>1358</v>
      </c>
      <c r="L288" s="34">
        <v>-1500</v>
      </c>
      <c r="M288" s="35">
        <f t="shared" si="12"/>
        <v>-1500</v>
      </c>
      <c r="N288" s="35">
        <f t="shared" si="13"/>
        <v>0</v>
      </c>
    </row>
    <row r="289" spans="2:14" x14ac:dyDescent="0.25">
      <c r="B289" t="s">
        <v>1293</v>
      </c>
      <c r="C289" s="5">
        <v>-1492.88</v>
      </c>
      <c r="D289">
        <f t="shared" si="14"/>
        <v>-1492.88</v>
      </c>
      <c r="E289" s="22"/>
      <c r="F289" s="26"/>
      <c r="H289" s="5"/>
      <c r="J289" s="27"/>
      <c r="K289" s="31" t="s">
        <v>1293</v>
      </c>
      <c r="L289" s="34">
        <v>-1492.88</v>
      </c>
      <c r="M289" s="35">
        <f t="shared" si="12"/>
        <v>-1492.88</v>
      </c>
      <c r="N289" s="35">
        <f t="shared" si="13"/>
        <v>0</v>
      </c>
    </row>
    <row r="290" spans="2:14" x14ac:dyDescent="0.25">
      <c r="B290" t="s">
        <v>1657</v>
      </c>
      <c r="C290" s="5">
        <v>-1476.9</v>
      </c>
      <c r="D290">
        <f t="shared" si="14"/>
        <v>-1476.9</v>
      </c>
      <c r="E290" s="22"/>
      <c r="F290" s="26"/>
      <c r="H290" s="5"/>
      <c r="J290" s="27"/>
      <c r="K290" s="31" t="s">
        <v>1657</v>
      </c>
      <c r="L290" s="34">
        <v>-1476.9</v>
      </c>
      <c r="M290" s="35">
        <f t="shared" si="12"/>
        <v>-1476.9</v>
      </c>
      <c r="N290" s="35">
        <f t="shared" si="13"/>
        <v>0</v>
      </c>
    </row>
    <row r="291" spans="2:14" x14ac:dyDescent="0.25">
      <c r="B291" t="s">
        <v>1607</v>
      </c>
      <c r="C291" s="5">
        <v>-1472.51</v>
      </c>
      <c r="D291">
        <f t="shared" si="14"/>
        <v>-1472.51</v>
      </c>
      <c r="E291" s="22"/>
      <c r="F291" s="26"/>
      <c r="H291" s="5"/>
      <c r="J291" s="27"/>
      <c r="K291" s="31" t="s">
        <v>1607</v>
      </c>
      <c r="L291" s="34">
        <v>-1472.51</v>
      </c>
      <c r="M291" s="35">
        <f t="shared" si="12"/>
        <v>-1472.51</v>
      </c>
      <c r="N291" s="35">
        <f t="shared" si="13"/>
        <v>0</v>
      </c>
    </row>
    <row r="292" spans="2:14" x14ac:dyDescent="0.25">
      <c r="B292" t="s">
        <v>2713</v>
      </c>
      <c r="C292" s="5">
        <v>-1470</v>
      </c>
      <c r="D292">
        <f t="shared" si="14"/>
        <v>-1470</v>
      </c>
      <c r="E292" s="22"/>
      <c r="F292" s="26"/>
      <c r="H292" s="5"/>
      <c r="J292" s="27"/>
      <c r="K292" s="31" t="s">
        <v>2713</v>
      </c>
      <c r="L292" s="34">
        <v>-1470</v>
      </c>
      <c r="M292" s="35">
        <f t="shared" si="12"/>
        <v>-1470</v>
      </c>
      <c r="N292" s="35">
        <f t="shared" si="13"/>
        <v>0</v>
      </c>
    </row>
    <row r="293" spans="2:14" x14ac:dyDescent="0.25">
      <c r="B293" t="s">
        <v>1648</v>
      </c>
      <c r="C293" s="5">
        <v>-1454.4699999999998</v>
      </c>
      <c r="D293">
        <f t="shared" si="14"/>
        <v>-1454.47</v>
      </c>
      <c r="E293" s="22"/>
      <c r="F293" s="26"/>
      <c r="H293" s="5"/>
      <c r="I293" s="28"/>
      <c r="J293" s="27"/>
      <c r="K293" s="31" t="s">
        <v>1648</v>
      </c>
      <c r="L293" s="34">
        <v>-1454.47</v>
      </c>
      <c r="M293" s="35">
        <f t="shared" si="12"/>
        <v>-1454.4699999999998</v>
      </c>
      <c r="N293" s="35">
        <f t="shared" si="13"/>
        <v>0</v>
      </c>
    </row>
    <row r="294" spans="2:14" x14ac:dyDescent="0.25">
      <c r="B294" t="s">
        <v>2294</v>
      </c>
      <c r="C294" s="5">
        <v>-1451.67</v>
      </c>
      <c r="D294">
        <f t="shared" si="14"/>
        <v>-1451.67</v>
      </c>
      <c r="E294" s="22"/>
      <c r="F294" s="26"/>
      <c r="H294" s="5"/>
      <c r="J294" s="27"/>
      <c r="K294" s="31" t="s">
        <v>2294</v>
      </c>
      <c r="L294" s="34">
        <v>-1451.67</v>
      </c>
      <c r="M294" s="35">
        <f t="shared" si="12"/>
        <v>-1451.67</v>
      </c>
      <c r="N294" s="35">
        <f t="shared" si="13"/>
        <v>0</v>
      </c>
    </row>
    <row r="295" spans="2:14" x14ac:dyDescent="0.25">
      <c r="B295" t="s">
        <v>1961</v>
      </c>
      <c r="C295" s="5">
        <v>-1439</v>
      </c>
      <c r="D295">
        <f t="shared" si="14"/>
        <v>-1439</v>
      </c>
      <c r="E295" s="22"/>
      <c r="F295" s="26"/>
      <c r="H295" s="5"/>
      <c r="J295" s="27"/>
      <c r="K295" s="31" t="s">
        <v>1961</v>
      </c>
      <c r="L295" s="34">
        <v>-1439</v>
      </c>
      <c r="M295" s="35">
        <f t="shared" si="12"/>
        <v>-1439</v>
      </c>
      <c r="N295" s="35">
        <f t="shared" si="13"/>
        <v>0</v>
      </c>
    </row>
    <row r="296" spans="2:14" x14ac:dyDescent="0.25">
      <c r="B296" t="s">
        <v>1610</v>
      </c>
      <c r="C296" s="5">
        <v>-1417.6799999999998</v>
      </c>
      <c r="D296">
        <f t="shared" si="14"/>
        <v>-1417.68</v>
      </c>
      <c r="E296" s="22"/>
      <c r="F296" s="26"/>
      <c r="H296" s="5"/>
      <c r="J296" s="27"/>
      <c r="K296" s="31" t="s">
        <v>1610</v>
      </c>
      <c r="L296" s="34">
        <v>-1417.68</v>
      </c>
      <c r="M296" s="35">
        <f t="shared" si="12"/>
        <v>-1417.6799999999998</v>
      </c>
      <c r="N296" s="35">
        <f t="shared" si="13"/>
        <v>0</v>
      </c>
    </row>
    <row r="297" spans="2:14" x14ac:dyDescent="0.25">
      <c r="B297" t="s">
        <v>1748</v>
      </c>
      <c r="C297" s="5">
        <v>-1397.42</v>
      </c>
      <c r="D297">
        <f t="shared" si="14"/>
        <v>-1397.42</v>
      </c>
      <c r="E297" s="22"/>
      <c r="F297" s="26"/>
      <c r="H297" s="5"/>
      <c r="I297" s="28"/>
      <c r="J297" s="27"/>
      <c r="K297" s="31" t="s">
        <v>1748</v>
      </c>
      <c r="L297" s="34">
        <v>-1397.42</v>
      </c>
      <c r="M297" s="35">
        <f t="shared" si="12"/>
        <v>-1397.42</v>
      </c>
      <c r="N297" s="35">
        <f t="shared" si="13"/>
        <v>0</v>
      </c>
    </row>
    <row r="298" spans="2:14" x14ac:dyDescent="0.25">
      <c r="B298" t="s">
        <v>1708</v>
      </c>
      <c r="C298" s="5">
        <v>-1380.58</v>
      </c>
      <c r="D298">
        <f t="shared" si="14"/>
        <v>-1380.58</v>
      </c>
      <c r="E298" s="22"/>
      <c r="F298" s="26"/>
      <c r="H298" s="5"/>
      <c r="J298" s="27"/>
      <c r="K298" s="31" t="s">
        <v>1708</v>
      </c>
      <c r="L298" s="34">
        <v>-1380.58</v>
      </c>
      <c r="M298" s="35">
        <f t="shared" si="12"/>
        <v>-1380.58</v>
      </c>
      <c r="N298" s="35">
        <f t="shared" si="13"/>
        <v>0</v>
      </c>
    </row>
    <row r="299" spans="2:14" x14ac:dyDescent="0.25">
      <c r="B299" t="s">
        <v>2600</v>
      </c>
      <c r="C299" s="5">
        <v>-1369.72</v>
      </c>
      <c r="D299">
        <f t="shared" si="14"/>
        <v>-1369.72</v>
      </c>
      <c r="E299" s="22"/>
      <c r="F299" s="26"/>
      <c r="H299" s="5"/>
      <c r="J299" s="27"/>
      <c r="K299" s="31" t="s">
        <v>2600</v>
      </c>
      <c r="L299" s="34">
        <v>-1369.72</v>
      </c>
      <c r="M299" s="35">
        <f t="shared" si="12"/>
        <v>-1369.72</v>
      </c>
      <c r="N299" s="35">
        <f t="shared" si="13"/>
        <v>0</v>
      </c>
    </row>
    <row r="300" spans="2:14" x14ac:dyDescent="0.25">
      <c r="B300" t="s">
        <v>1340</v>
      </c>
      <c r="C300" s="5">
        <v>-1356</v>
      </c>
      <c r="D300">
        <f t="shared" si="14"/>
        <v>-1356</v>
      </c>
      <c r="E300" s="22"/>
      <c r="F300" s="26"/>
      <c r="H300" s="5"/>
      <c r="J300" s="27"/>
      <c r="K300" s="31" t="s">
        <v>1340</v>
      </c>
      <c r="L300" s="34">
        <v>-1356</v>
      </c>
      <c r="M300" s="35">
        <f t="shared" si="12"/>
        <v>-1356</v>
      </c>
      <c r="N300" s="35">
        <f t="shared" si="13"/>
        <v>0</v>
      </c>
    </row>
    <row r="301" spans="2:14" x14ac:dyDescent="0.25">
      <c r="B301" t="s">
        <v>1866</v>
      </c>
      <c r="C301" s="5">
        <v>-1353.31</v>
      </c>
      <c r="D301">
        <f t="shared" si="14"/>
        <v>-1353.31</v>
      </c>
      <c r="E301" s="22"/>
      <c r="F301" s="26"/>
      <c r="H301" s="5"/>
      <c r="J301" s="27"/>
      <c r="K301" s="31" t="s">
        <v>1866</v>
      </c>
      <c r="L301" s="34">
        <v>-1353.31</v>
      </c>
      <c r="M301" s="35">
        <f t="shared" si="12"/>
        <v>-1353.31</v>
      </c>
      <c r="N301" s="35">
        <f t="shared" si="13"/>
        <v>0</v>
      </c>
    </row>
    <row r="302" spans="2:14" x14ac:dyDescent="0.25">
      <c r="B302" t="s">
        <v>2699</v>
      </c>
      <c r="C302" s="5">
        <v>-1346.0700000000002</v>
      </c>
      <c r="D302">
        <f t="shared" si="14"/>
        <v>-1346.07</v>
      </c>
      <c r="E302" s="22"/>
      <c r="F302" s="26"/>
      <c r="H302" s="5"/>
      <c r="J302" s="27"/>
      <c r="K302" s="31" t="s">
        <v>2699</v>
      </c>
      <c r="L302" s="34">
        <v>-1346.07</v>
      </c>
      <c r="M302" s="35">
        <f t="shared" si="12"/>
        <v>-1346.0700000000002</v>
      </c>
      <c r="N302" s="35">
        <f t="shared" si="13"/>
        <v>0</v>
      </c>
    </row>
    <row r="303" spans="2:14" x14ac:dyDescent="0.25">
      <c r="B303" t="s">
        <v>3212</v>
      </c>
      <c r="C303" s="5">
        <v>-1344.83</v>
      </c>
      <c r="D303">
        <f t="shared" si="14"/>
        <v>-1344.82</v>
      </c>
      <c r="E303" s="22"/>
      <c r="F303" s="26"/>
      <c r="H303" s="5"/>
      <c r="J303" s="27"/>
      <c r="K303" s="31" t="s">
        <v>3212</v>
      </c>
      <c r="L303" s="34">
        <v>-1344.82</v>
      </c>
      <c r="M303" s="35">
        <f t="shared" si="12"/>
        <v>-1344.83</v>
      </c>
      <c r="N303" s="35">
        <f t="shared" si="13"/>
        <v>9.9999999999909051E-3</v>
      </c>
    </row>
    <row r="304" spans="2:14" x14ac:dyDescent="0.25">
      <c r="B304" t="s">
        <v>1847</v>
      </c>
      <c r="C304" s="5">
        <v>-1338.87</v>
      </c>
      <c r="D304">
        <f t="shared" si="14"/>
        <v>-1338.87</v>
      </c>
      <c r="E304" s="22"/>
      <c r="F304" s="26"/>
      <c r="H304" s="5"/>
      <c r="J304" s="27"/>
      <c r="K304" s="31" t="s">
        <v>1847</v>
      </c>
      <c r="L304" s="34">
        <v>-1338.87</v>
      </c>
      <c r="M304" s="35">
        <f t="shared" si="12"/>
        <v>-1338.87</v>
      </c>
      <c r="N304" s="35">
        <f t="shared" si="13"/>
        <v>0</v>
      </c>
    </row>
    <row r="305" spans="2:14" x14ac:dyDescent="0.25">
      <c r="B305" t="s">
        <v>3101</v>
      </c>
      <c r="C305" s="5">
        <v>-1309.68</v>
      </c>
      <c r="D305">
        <f t="shared" si="14"/>
        <v>-1309.68</v>
      </c>
      <c r="E305" s="22"/>
      <c r="F305" s="26"/>
      <c r="H305" s="5"/>
      <c r="J305" s="27"/>
      <c r="K305" s="31" t="s">
        <v>3101</v>
      </c>
      <c r="L305" s="34">
        <v>-1309.68</v>
      </c>
      <c r="M305" s="35">
        <f t="shared" si="12"/>
        <v>-1309.68</v>
      </c>
      <c r="N305" s="35">
        <f t="shared" si="13"/>
        <v>0</v>
      </c>
    </row>
    <row r="306" spans="2:14" x14ac:dyDescent="0.25">
      <c r="B306" t="s">
        <v>1235</v>
      </c>
      <c r="C306" s="5">
        <v>-1302.18</v>
      </c>
      <c r="D306">
        <f t="shared" si="14"/>
        <v>-1302.18</v>
      </c>
      <c r="E306" s="22"/>
      <c r="F306" s="26"/>
      <c r="H306" s="5"/>
      <c r="J306" s="27"/>
      <c r="K306" s="31" t="s">
        <v>1235</v>
      </c>
      <c r="L306" s="34">
        <v>-1302.18</v>
      </c>
      <c r="M306" s="35">
        <f t="shared" si="12"/>
        <v>-1302.18</v>
      </c>
      <c r="N306" s="35">
        <f t="shared" si="13"/>
        <v>0</v>
      </c>
    </row>
    <row r="307" spans="2:14" x14ac:dyDescent="0.25">
      <c r="B307" t="s">
        <v>3611</v>
      </c>
      <c r="C307" s="5">
        <v>-1270.42</v>
      </c>
      <c r="D307">
        <f t="shared" si="14"/>
        <v>-1270.42</v>
      </c>
      <c r="E307" s="22"/>
      <c r="F307" s="26"/>
      <c r="H307" s="5"/>
      <c r="J307" s="27"/>
      <c r="K307" s="31" t="s">
        <v>3611</v>
      </c>
      <c r="L307" s="34">
        <v>-1270.42</v>
      </c>
      <c r="M307" s="35">
        <f t="shared" si="12"/>
        <v>-1270.42</v>
      </c>
      <c r="N307" s="35">
        <f t="shared" si="13"/>
        <v>0</v>
      </c>
    </row>
    <row r="308" spans="2:14" x14ac:dyDescent="0.25">
      <c r="B308" t="s">
        <v>1325</v>
      </c>
      <c r="C308" s="5">
        <v>-1243.75</v>
      </c>
      <c r="D308">
        <f t="shared" si="14"/>
        <v>-1243.75</v>
      </c>
      <c r="E308" s="22"/>
      <c r="F308" s="26"/>
      <c r="H308" s="5"/>
      <c r="J308" s="27"/>
      <c r="K308" s="31" t="s">
        <v>1325</v>
      </c>
      <c r="L308" s="34">
        <v>-1243.75</v>
      </c>
      <c r="M308" s="35">
        <f t="shared" si="12"/>
        <v>-1243.75</v>
      </c>
      <c r="N308" s="35">
        <f t="shared" si="13"/>
        <v>0</v>
      </c>
    </row>
    <row r="309" spans="2:14" x14ac:dyDescent="0.25">
      <c r="B309" t="s">
        <v>3583</v>
      </c>
      <c r="C309" s="5">
        <v>-1239.3699999999999</v>
      </c>
      <c r="D309">
        <f t="shared" si="14"/>
        <v>-1239.3699999999999</v>
      </c>
      <c r="E309" s="22"/>
      <c r="F309" s="26"/>
      <c r="H309" s="5"/>
      <c r="J309" s="27"/>
      <c r="K309" s="31" t="s">
        <v>3583</v>
      </c>
      <c r="L309" s="34">
        <v>-1239.3699999999999</v>
      </c>
      <c r="M309" s="35">
        <f t="shared" si="12"/>
        <v>-1239.3699999999999</v>
      </c>
      <c r="N309" s="35">
        <f t="shared" si="13"/>
        <v>0</v>
      </c>
    </row>
    <row r="310" spans="2:14" x14ac:dyDescent="0.25">
      <c r="B310" t="s">
        <v>3597</v>
      </c>
      <c r="C310" s="5">
        <v>-1228.6300000000001</v>
      </c>
      <c r="D310">
        <f t="shared" si="14"/>
        <v>-1228.6300000000001</v>
      </c>
      <c r="E310" s="22"/>
      <c r="F310" s="26"/>
      <c r="H310" s="5"/>
      <c r="J310" s="27"/>
      <c r="K310" s="31" t="s">
        <v>3597</v>
      </c>
      <c r="L310" s="34">
        <v>-1228.6300000000001</v>
      </c>
      <c r="M310" s="35">
        <f t="shared" si="12"/>
        <v>-1228.6300000000001</v>
      </c>
      <c r="N310" s="35">
        <f t="shared" si="13"/>
        <v>0</v>
      </c>
    </row>
    <row r="311" spans="2:14" x14ac:dyDescent="0.25">
      <c r="B311" t="s">
        <v>1896</v>
      </c>
      <c r="C311" s="5">
        <v>-1228.55</v>
      </c>
      <c r="D311">
        <f t="shared" si="14"/>
        <v>-1228.55</v>
      </c>
      <c r="E311" s="22"/>
      <c r="F311" s="26"/>
      <c r="H311" s="5"/>
      <c r="J311" s="27"/>
      <c r="K311" s="31" t="s">
        <v>1896</v>
      </c>
      <c r="L311" s="34">
        <v>-1228.55</v>
      </c>
      <c r="M311" s="35">
        <f t="shared" si="12"/>
        <v>-1228.55</v>
      </c>
      <c r="N311" s="35">
        <f t="shared" si="13"/>
        <v>0</v>
      </c>
    </row>
    <row r="312" spans="2:14" x14ac:dyDescent="0.25">
      <c r="B312" t="s">
        <v>1247</v>
      </c>
      <c r="C312" s="5">
        <v>-1219.6100000000001</v>
      </c>
      <c r="D312">
        <f t="shared" si="14"/>
        <v>-1219.6099999999999</v>
      </c>
      <c r="E312" s="22"/>
      <c r="F312" s="26"/>
      <c r="H312" s="5"/>
      <c r="J312" s="27"/>
      <c r="K312" s="31" t="s">
        <v>1247</v>
      </c>
      <c r="L312" s="34">
        <v>-1219.6099999999999</v>
      </c>
      <c r="M312" s="35">
        <f t="shared" si="12"/>
        <v>-1219.6100000000001</v>
      </c>
      <c r="N312" s="35">
        <f t="shared" si="13"/>
        <v>0</v>
      </c>
    </row>
    <row r="313" spans="2:14" x14ac:dyDescent="0.25">
      <c r="B313" t="s">
        <v>3190</v>
      </c>
      <c r="C313" s="5">
        <v>-1213.3000000000002</v>
      </c>
      <c r="D313">
        <f t="shared" si="14"/>
        <v>-1213.3</v>
      </c>
      <c r="E313" s="22"/>
      <c r="F313" s="26"/>
      <c r="H313" s="5"/>
      <c r="J313" s="27"/>
      <c r="K313" s="31" t="s">
        <v>3190</v>
      </c>
      <c r="L313" s="34">
        <v>-1213.3</v>
      </c>
      <c r="M313" s="35">
        <f t="shared" si="12"/>
        <v>-1213.3000000000002</v>
      </c>
      <c r="N313" s="35">
        <f t="shared" si="13"/>
        <v>0</v>
      </c>
    </row>
    <row r="314" spans="2:14" x14ac:dyDescent="0.25">
      <c r="B314" t="s">
        <v>2119</v>
      </c>
      <c r="C314" s="5">
        <v>-1202.82</v>
      </c>
      <c r="D314">
        <f t="shared" si="14"/>
        <v>-1202.82</v>
      </c>
      <c r="E314" s="22"/>
      <c r="F314" s="26"/>
      <c r="H314" s="5"/>
      <c r="J314" s="27"/>
      <c r="K314" s="31" t="s">
        <v>2119</v>
      </c>
      <c r="L314" s="34">
        <v>-1202.82</v>
      </c>
      <c r="M314" s="35">
        <f t="shared" si="12"/>
        <v>-1202.82</v>
      </c>
      <c r="N314" s="35">
        <f t="shared" si="13"/>
        <v>0</v>
      </c>
    </row>
    <row r="315" spans="2:14" x14ac:dyDescent="0.25">
      <c r="B315" t="s">
        <v>3268</v>
      </c>
      <c r="C315" s="5">
        <v>-1195.28</v>
      </c>
      <c r="D315">
        <f t="shared" si="14"/>
        <v>-1195.28</v>
      </c>
      <c r="E315" s="22"/>
      <c r="F315" s="26"/>
      <c r="H315" s="5"/>
      <c r="J315" s="27"/>
      <c r="K315" s="31" t="s">
        <v>3268</v>
      </c>
      <c r="L315" s="34">
        <v>-1195.28</v>
      </c>
      <c r="M315" s="35">
        <f t="shared" si="12"/>
        <v>-1195.28</v>
      </c>
      <c r="N315" s="35">
        <f t="shared" si="13"/>
        <v>0</v>
      </c>
    </row>
    <row r="316" spans="2:14" x14ac:dyDescent="0.25">
      <c r="B316" t="s">
        <v>3285</v>
      </c>
      <c r="C316" s="5">
        <v>-1178.06</v>
      </c>
      <c r="D316">
        <f t="shared" si="14"/>
        <v>-1178.06</v>
      </c>
      <c r="E316" s="22"/>
      <c r="F316" s="26"/>
      <c r="H316" s="5"/>
      <c r="J316" s="27"/>
      <c r="K316" s="31" t="s">
        <v>3285</v>
      </c>
      <c r="L316" s="34">
        <v>-1178.06</v>
      </c>
      <c r="M316" s="35">
        <f t="shared" si="12"/>
        <v>-1178.06</v>
      </c>
      <c r="N316" s="35">
        <f t="shared" si="13"/>
        <v>0</v>
      </c>
    </row>
    <row r="317" spans="2:14" x14ac:dyDescent="0.25">
      <c r="B317" t="s">
        <v>1367</v>
      </c>
      <c r="C317" s="5">
        <v>-1173.44</v>
      </c>
      <c r="D317">
        <f t="shared" si="14"/>
        <v>-1173.44</v>
      </c>
      <c r="E317" s="22"/>
      <c r="F317" s="26"/>
      <c r="H317" s="5"/>
      <c r="J317" s="27"/>
      <c r="K317" s="31" t="s">
        <v>1367</v>
      </c>
      <c r="L317" s="34">
        <v>-1173.44</v>
      </c>
      <c r="M317" s="35">
        <f t="shared" si="12"/>
        <v>-1173.44</v>
      </c>
      <c r="N317" s="35">
        <f t="shared" si="13"/>
        <v>0</v>
      </c>
    </row>
    <row r="318" spans="2:14" x14ac:dyDescent="0.25">
      <c r="B318" t="s">
        <v>1682</v>
      </c>
      <c r="C318" s="5">
        <v>-1173.21</v>
      </c>
      <c r="D318">
        <f t="shared" si="14"/>
        <v>-1173.21</v>
      </c>
      <c r="E318" s="22"/>
      <c r="F318" s="26"/>
      <c r="H318" s="5"/>
      <c r="J318" s="27"/>
      <c r="K318" s="31" t="s">
        <v>1682</v>
      </c>
      <c r="L318" s="34">
        <v>-1173.21</v>
      </c>
      <c r="M318" s="35">
        <f t="shared" si="12"/>
        <v>-1173.21</v>
      </c>
      <c r="N318" s="35">
        <f t="shared" si="13"/>
        <v>0</v>
      </c>
    </row>
    <row r="319" spans="2:14" x14ac:dyDescent="0.25">
      <c r="B319" t="s">
        <v>1115</v>
      </c>
      <c r="C319" s="5">
        <v>-1167.1599999999999</v>
      </c>
      <c r="D319">
        <f t="shared" si="14"/>
        <v>-1167.1600000000001</v>
      </c>
      <c r="E319" s="22"/>
      <c r="F319" s="26"/>
      <c r="H319" s="5"/>
      <c r="J319" s="27"/>
      <c r="K319" s="31" t="s">
        <v>1115</v>
      </c>
      <c r="L319" s="34">
        <v>-1167.1600000000001</v>
      </c>
      <c r="M319" s="35">
        <f t="shared" si="12"/>
        <v>-1167.1599999999999</v>
      </c>
      <c r="N319" s="35">
        <f t="shared" si="13"/>
        <v>0</v>
      </c>
    </row>
    <row r="320" spans="2:14" x14ac:dyDescent="0.25">
      <c r="B320" t="s">
        <v>3622</v>
      </c>
      <c r="C320" s="5">
        <v>-1165.1600000000001</v>
      </c>
      <c r="D320">
        <f t="shared" si="14"/>
        <v>-1165.1600000000001</v>
      </c>
      <c r="E320" s="22"/>
      <c r="F320" s="26"/>
      <c r="H320" s="5"/>
      <c r="J320" s="27"/>
      <c r="K320" s="31" t="s">
        <v>3622</v>
      </c>
      <c r="L320" s="34">
        <v>-1165.1600000000001</v>
      </c>
      <c r="M320" s="35">
        <f t="shared" si="12"/>
        <v>-1165.1600000000001</v>
      </c>
      <c r="N320" s="35">
        <f t="shared" si="13"/>
        <v>0</v>
      </c>
    </row>
    <row r="321" spans="2:14" x14ac:dyDescent="0.25">
      <c r="B321" t="s">
        <v>1981</v>
      </c>
      <c r="C321" s="5">
        <v>-1159.48</v>
      </c>
      <c r="D321">
        <f t="shared" si="14"/>
        <v>-1159.48</v>
      </c>
      <c r="E321" s="22"/>
      <c r="F321" s="26"/>
      <c r="H321" s="5"/>
      <c r="J321" s="27"/>
      <c r="K321" s="31" t="s">
        <v>1981</v>
      </c>
      <c r="L321" s="34">
        <v>-1159.48</v>
      </c>
      <c r="M321" s="35">
        <f t="shared" si="12"/>
        <v>-1159.48</v>
      </c>
      <c r="N321" s="35">
        <f t="shared" si="13"/>
        <v>0</v>
      </c>
    </row>
    <row r="322" spans="2:14" x14ac:dyDescent="0.25">
      <c r="B322" t="s">
        <v>3634</v>
      </c>
      <c r="C322" s="5">
        <v>-1157.9100000000001</v>
      </c>
      <c r="D322">
        <f t="shared" si="14"/>
        <v>-1157.9100000000001</v>
      </c>
      <c r="E322" s="22"/>
      <c r="F322" s="26"/>
      <c r="H322" s="5"/>
      <c r="J322" s="27"/>
      <c r="K322" s="31" t="s">
        <v>3634</v>
      </c>
      <c r="L322" s="34">
        <v>-1157.9100000000001</v>
      </c>
      <c r="M322" s="35">
        <f t="shared" si="12"/>
        <v>-1157.9100000000001</v>
      </c>
      <c r="N322" s="35">
        <f t="shared" si="13"/>
        <v>0</v>
      </c>
    </row>
    <row r="323" spans="2:14" x14ac:dyDescent="0.25">
      <c r="B323" t="s">
        <v>1579</v>
      </c>
      <c r="C323" s="5">
        <v>-1155.8800000000001</v>
      </c>
      <c r="D323">
        <f t="shared" si="14"/>
        <v>-1155.8800000000001</v>
      </c>
      <c r="E323" s="22"/>
      <c r="F323" s="26"/>
      <c r="H323" s="5"/>
      <c r="J323" s="27"/>
      <c r="K323" s="31" t="s">
        <v>1579</v>
      </c>
      <c r="L323" s="34">
        <v>-1155.8800000000001</v>
      </c>
      <c r="M323" s="35">
        <f t="shared" si="12"/>
        <v>-1155.8800000000001</v>
      </c>
      <c r="N323" s="35">
        <f t="shared" si="13"/>
        <v>0</v>
      </c>
    </row>
    <row r="324" spans="2:14" x14ac:dyDescent="0.25">
      <c r="B324" t="s">
        <v>3198</v>
      </c>
      <c r="C324" s="5">
        <v>-1133.43</v>
      </c>
      <c r="D324">
        <f t="shared" si="14"/>
        <v>-1133.43</v>
      </c>
      <c r="E324" s="22"/>
      <c r="F324" s="26"/>
      <c r="H324" s="5"/>
      <c r="J324" s="27"/>
      <c r="K324" s="31" t="s">
        <v>3198</v>
      </c>
      <c r="L324" s="34">
        <v>-1133.43</v>
      </c>
      <c r="M324" s="35">
        <f t="shared" si="12"/>
        <v>-1133.43</v>
      </c>
      <c r="N324" s="35">
        <f t="shared" si="13"/>
        <v>0</v>
      </c>
    </row>
    <row r="325" spans="2:14" x14ac:dyDescent="0.25">
      <c r="B325" t="s">
        <v>3161</v>
      </c>
      <c r="C325" s="5">
        <v>-1106.9000000000001</v>
      </c>
      <c r="D325">
        <f t="shared" si="14"/>
        <v>-1106.9000000000001</v>
      </c>
      <c r="E325" s="22"/>
      <c r="F325" s="26"/>
      <c r="H325" s="5"/>
      <c r="J325" s="27"/>
      <c r="K325" s="31" t="s">
        <v>3161</v>
      </c>
      <c r="L325" s="34">
        <v>-1106.9000000000001</v>
      </c>
      <c r="M325" s="35">
        <f t="shared" si="12"/>
        <v>-1106.9000000000001</v>
      </c>
      <c r="N325" s="35">
        <f t="shared" si="13"/>
        <v>0</v>
      </c>
    </row>
    <row r="326" spans="2:14" x14ac:dyDescent="0.25">
      <c r="B326" t="s">
        <v>1777</v>
      </c>
      <c r="C326" s="5">
        <v>-1104.1199999999999</v>
      </c>
      <c r="D326">
        <f t="shared" si="14"/>
        <v>-1104.1199999999999</v>
      </c>
      <c r="E326" s="22"/>
      <c r="F326" s="26"/>
      <c r="H326" s="5"/>
      <c r="J326" s="27"/>
      <c r="K326" s="31" t="s">
        <v>1777</v>
      </c>
      <c r="L326" s="34">
        <v>-1104.1199999999999</v>
      </c>
      <c r="M326" s="35">
        <f t="shared" si="12"/>
        <v>-1104.1199999999999</v>
      </c>
      <c r="N326" s="35">
        <f t="shared" si="13"/>
        <v>0</v>
      </c>
    </row>
    <row r="327" spans="2:14" x14ac:dyDescent="0.25">
      <c r="B327" t="s">
        <v>1646</v>
      </c>
      <c r="C327" s="5">
        <v>-1090.77</v>
      </c>
      <c r="D327">
        <f t="shared" si="14"/>
        <v>-1090.77</v>
      </c>
      <c r="E327" s="22"/>
      <c r="F327" s="26"/>
      <c r="H327" s="5"/>
      <c r="J327" s="27"/>
      <c r="K327" s="31" t="s">
        <v>1646</v>
      </c>
      <c r="L327" s="34">
        <v>-1090.77</v>
      </c>
      <c r="M327" s="35">
        <f t="shared" si="12"/>
        <v>-1090.77</v>
      </c>
      <c r="N327" s="35">
        <f t="shared" si="13"/>
        <v>0</v>
      </c>
    </row>
    <row r="328" spans="2:14" x14ac:dyDescent="0.25">
      <c r="B328" t="s">
        <v>2770</v>
      </c>
      <c r="C328" s="5">
        <v>-1089.42</v>
      </c>
      <c r="D328">
        <f t="shared" si="14"/>
        <v>-1089.42</v>
      </c>
      <c r="E328" s="22"/>
      <c r="F328" s="26"/>
      <c r="H328" s="5"/>
      <c r="J328" s="27"/>
      <c r="K328" s="31" t="s">
        <v>2770</v>
      </c>
      <c r="L328" s="34">
        <v>-1089.42</v>
      </c>
      <c r="M328" s="35">
        <f t="shared" si="12"/>
        <v>-1089.42</v>
      </c>
      <c r="N328" s="35">
        <f t="shared" si="13"/>
        <v>0</v>
      </c>
    </row>
    <row r="329" spans="2:14" x14ac:dyDescent="0.25">
      <c r="B329" t="s">
        <v>1223</v>
      </c>
      <c r="C329" s="5">
        <v>-1085.9000000000001</v>
      </c>
      <c r="D329">
        <f t="shared" si="14"/>
        <v>-1085.9000000000001</v>
      </c>
      <c r="E329" s="22"/>
      <c r="F329" s="26"/>
      <c r="H329" s="5"/>
      <c r="J329" s="27"/>
      <c r="K329" s="31" t="s">
        <v>1223</v>
      </c>
      <c r="L329" s="34">
        <v>-1085.9000000000001</v>
      </c>
      <c r="M329" s="35">
        <f t="shared" si="12"/>
        <v>-1085.9000000000001</v>
      </c>
      <c r="N329" s="35">
        <f t="shared" si="13"/>
        <v>0</v>
      </c>
    </row>
    <row r="330" spans="2:14" x14ac:dyDescent="0.25">
      <c r="B330" t="s">
        <v>1381</v>
      </c>
      <c r="C330" s="5">
        <v>-1081.1599999999999</v>
      </c>
      <c r="D330">
        <f t="shared" si="14"/>
        <v>-1081.1600000000001</v>
      </c>
      <c r="E330" s="22"/>
      <c r="F330" s="26"/>
      <c r="H330" s="5"/>
      <c r="J330" s="27"/>
      <c r="K330" s="31" t="s">
        <v>1381</v>
      </c>
      <c r="L330" s="34">
        <v>-1081.1600000000001</v>
      </c>
      <c r="M330" s="35">
        <f t="shared" si="12"/>
        <v>-1081.1599999999999</v>
      </c>
      <c r="N330" s="35">
        <f t="shared" si="13"/>
        <v>0</v>
      </c>
    </row>
    <row r="331" spans="2:14" x14ac:dyDescent="0.25">
      <c r="B331" t="s">
        <v>1531</v>
      </c>
      <c r="C331" s="5">
        <v>-1073.6399999999999</v>
      </c>
      <c r="D331">
        <f t="shared" si="14"/>
        <v>-1073.6400000000001</v>
      </c>
      <c r="E331" s="22"/>
      <c r="F331" s="26"/>
      <c r="H331" s="5"/>
      <c r="J331" s="27"/>
      <c r="K331" s="31" t="s">
        <v>1531</v>
      </c>
      <c r="L331" s="34">
        <v>-1073.6400000000001</v>
      </c>
      <c r="M331" s="35">
        <f t="shared" si="12"/>
        <v>-1073.6399999999999</v>
      </c>
      <c r="N331" s="35">
        <f t="shared" si="13"/>
        <v>0</v>
      </c>
    </row>
    <row r="332" spans="2:14" x14ac:dyDescent="0.25">
      <c r="B332" t="s">
        <v>1157</v>
      </c>
      <c r="C332" s="5">
        <v>-1069.69</v>
      </c>
      <c r="D332">
        <f t="shared" si="14"/>
        <v>-1069.69</v>
      </c>
      <c r="E332" s="22"/>
      <c r="F332" s="26"/>
      <c r="H332" s="5"/>
      <c r="J332" s="27"/>
      <c r="K332" s="31" t="s">
        <v>1157</v>
      </c>
      <c r="L332" s="34">
        <v>-1069.69</v>
      </c>
      <c r="M332" s="35">
        <f t="shared" si="12"/>
        <v>-1069.69</v>
      </c>
      <c r="N332" s="35">
        <f t="shared" si="13"/>
        <v>0</v>
      </c>
    </row>
    <row r="333" spans="2:14" x14ac:dyDescent="0.25">
      <c r="B333" t="s">
        <v>1454</v>
      </c>
      <c r="C333" s="5">
        <v>-1068.8300000000002</v>
      </c>
      <c r="D333">
        <f t="shared" si="14"/>
        <v>-1068.83</v>
      </c>
      <c r="E333" s="22"/>
      <c r="F333" s="26"/>
      <c r="H333" s="5"/>
      <c r="J333" s="27"/>
      <c r="K333" s="31" t="s">
        <v>1454</v>
      </c>
      <c r="L333" s="34">
        <v>-1068.83</v>
      </c>
      <c r="M333" s="35">
        <f t="shared" si="12"/>
        <v>-1068.8300000000002</v>
      </c>
      <c r="N333" s="35">
        <f t="shared" si="13"/>
        <v>0</v>
      </c>
    </row>
    <row r="334" spans="2:14" x14ac:dyDescent="0.25">
      <c r="B334" t="s">
        <v>2851</v>
      </c>
      <c r="C334" s="5">
        <v>-1068.4000000000001</v>
      </c>
      <c r="D334">
        <f t="shared" si="14"/>
        <v>-1068.4000000000001</v>
      </c>
      <c r="E334" s="22"/>
      <c r="F334" s="26"/>
      <c r="H334" s="5"/>
      <c r="I334" s="28"/>
      <c r="J334" s="27"/>
      <c r="K334" s="31" t="s">
        <v>2851</v>
      </c>
      <c r="L334" s="34">
        <v>-1068.4000000000001</v>
      </c>
      <c r="M334" s="35">
        <f t="shared" ref="M334:M397" si="15">VLOOKUP(K334,$B$12:$C$682,2,0)</f>
        <v>-1068.4000000000001</v>
      </c>
      <c r="N334" s="35">
        <f t="shared" ref="N334:N397" si="16">L334-M334</f>
        <v>0</v>
      </c>
    </row>
    <row r="335" spans="2:14" x14ac:dyDescent="0.25">
      <c r="B335" t="s">
        <v>3624</v>
      </c>
      <c r="C335" s="5">
        <v>-1067.25</v>
      </c>
      <c r="D335">
        <f t="shared" ref="D335:D398" si="17">VLOOKUP(B335,$K:$L,2,0)</f>
        <v>-1067.25</v>
      </c>
      <c r="E335" s="22"/>
      <c r="F335" s="26"/>
      <c r="H335" s="5"/>
      <c r="J335" s="27"/>
      <c r="K335" s="31" t="s">
        <v>3624</v>
      </c>
      <c r="L335" s="34">
        <v>-1067.25</v>
      </c>
      <c r="M335" s="35">
        <f t="shared" si="15"/>
        <v>-1067.25</v>
      </c>
      <c r="N335" s="35">
        <f t="shared" si="16"/>
        <v>0</v>
      </c>
    </row>
    <row r="336" spans="2:14" x14ac:dyDescent="0.25">
      <c r="B336" t="s">
        <v>1974</v>
      </c>
      <c r="C336" s="5">
        <v>-1065.6599999999999</v>
      </c>
      <c r="D336">
        <f t="shared" si="17"/>
        <v>-1065.6600000000001</v>
      </c>
      <c r="E336" s="22"/>
      <c r="F336" s="26"/>
      <c r="H336" s="5"/>
      <c r="J336" s="27"/>
      <c r="K336" s="31" t="s">
        <v>1974</v>
      </c>
      <c r="L336" s="34">
        <v>-1065.6600000000001</v>
      </c>
      <c r="M336" s="35">
        <f t="shared" si="15"/>
        <v>-1065.6599999999999</v>
      </c>
      <c r="N336" s="35">
        <f t="shared" si="16"/>
        <v>0</v>
      </c>
    </row>
    <row r="337" spans="2:14" x14ac:dyDescent="0.25">
      <c r="B337" t="s">
        <v>1197</v>
      </c>
      <c r="C337" s="5">
        <v>-1056.55</v>
      </c>
      <c r="D337">
        <f t="shared" si="17"/>
        <v>-1056.55</v>
      </c>
      <c r="E337" s="22"/>
      <c r="F337" s="26"/>
      <c r="H337" s="5"/>
      <c r="J337" s="27"/>
      <c r="K337" s="31" t="s">
        <v>1197</v>
      </c>
      <c r="L337" s="34">
        <v>-1056.55</v>
      </c>
      <c r="M337" s="35">
        <f t="shared" si="15"/>
        <v>-1056.55</v>
      </c>
      <c r="N337" s="35">
        <f t="shared" si="16"/>
        <v>0</v>
      </c>
    </row>
    <row r="338" spans="2:14" x14ac:dyDescent="0.25">
      <c r="B338" t="s">
        <v>1705</v>
      </c>
      <c r="C338" s="5">
        <v>-1054.01</v>
      </c>
      <c r="D338">
        <f t="shared" si="17"/>
        <v>-1054.01</v>
      </c>
      <c r="E338" s="22"/>
      <c r="F338" s="26"/>
      <c r="H338" s="5"/>
      <c r="I338" s="28"/>
      <c r="J338" s="27"/>
      <c r="K338" s="31" t="s">
        <v>1705</v>
      </c>
      <c r="L338" s="34">
        <v>-1054.01</v>
      </c>
      <c r="M338" s="35">
        <f t="shared" si="15"/>
        <v>-1054.01</v>
      </c>
      <c r="N338" s="35">
        <f t="shared" si="16"/>
        <v>0</v>
      </c>
    </row>
    <row r="339" spans="2:14" x14ac:dyDescent="0.25">
      <c r="B339" t="s">
        <v>2501</v>
      </c>
      <c r="C339" s="5">
        <v>-1051.8</v>
      </c>
      <c r="D339">
        <f t="shared" si="17"/>
        <v>-1051.8</v>
      </c>
      <c r="E339" s="22"/>
      <c r="F339" s="26"/>
      <c r="H339" s="5"/>
      <c r="J339" s="27"/>
      <c r="K339" s="31" t="s">
        <v>2501</v>
      </c>
      <c r="L339" s="34">
        <v>-1051.8</v>
      </c>
      <c r="M339" s="35">
        <f t="shared" si="15"/>
        <v>-1051.8</v>
      </c>
      <c r="N339" s="35">
        <f t="shared" si="16"/>
        <v>0</v>
      </c>
    </row>
    <row r="340" spans="2:14" x14ac:dyDescent="0.25">
      <c r="B340" t="s">
        <v>2645</v>
      </c>
      <c r="C340" s="5">
        <v>-1048.96</v>
      </c>
      <c r="D340">
        <f t="shared" si="17"/>
        <v>-1048.96</v>
      </c>
      <c r="E340" s="22"/>
      <c r="F340" s="26"/>
      <c r="H340" s="5"/>
      <c r="J340" s="27"/>
      <c r="K340" s="31" t="s">
        <v>2645</v>
      </c>
      <c r="L340" s="34">
        <v>-1048.96</v>
      </c>
      <c r="M340" s="35">
        <f t="shared" si="15"/>
        <v>-1048.96</v>
      </c>
      <c r="N340" s="35">
        <f t="shared" si="16"/>
        <v>0</v>
      </c>
    </row>
    <row r="341" spans="2:14" x14ac:dyDescent="0.25">
      <c r="B341" t="s">
        <v>3590</v>
      </c>
      <c r="C341" s="5">
        <v>-1037.0900000000001</v>
      </c>
      <c r="D341">
        <f t="shared" si="17"/>
        <v>-1037.0899999999999</v>
      </c>
      <c r="E341" s="22"/>
      <c r="F341" s="26"/>
      <c r="H341" s="5"/>
      <c r="J341" s="27"/>
      <c r="K341" s="31" t="s">
        <v>3590</v>
      </c>
      <c r="L341" s="34">
        <v>-1037.0899999999999</v>
      </c>
      <c r="M341" s="35">
        <f t="shared" si="15"/>
        <v>-1037.0900000000001</v>
      </c>
      <c r="N341" s="35">
        <f t="shared" si="16"/>
        <v>0</v>
      </c>
    </row>
    <row r="342" spans="2:14" x14ac:dyDescent="0.25">
      <c r="B342" t="s">
        <v>1803</v>
      </c>
      <c r="C342" s="5">
        <v>-1031.98</v>
      </c>
      <c r="D342">
        <f t="shared" si="17"/>
        <v>-1031.97</v>
      </c>
      <c r="E342" s="22"/>
      <c r="F342" s="26"/>
      <c r="H342" s="5"/>
      <c r="J342" s="27"/>
      <c r="K342" s="31" t="s">
        <v>1803</v>
      </c>
      <c r="L342" s="34">
        <v>-1031.97</v>
      </c>
      <c r="M342" s="35">
        <f t="shared" si="15"/>
        <v>-1031.98</v>
      </c>
      <c r="N342" s="35">
        <f t="shared" si="16"/>
        <v>9.9999999999909051E-3</v>
      </c>
    </row>
    <row r="343" spans="2:14" x14ac:dyDescent="0.25">
      <c r="B343" t="s">
        <v>1447</v>
      </c>
      <c r="C343" s="5">
        <v>-1017.2</v>
      </c>
      <c r="D343">
        <f t="shared" si="17"/>
        <v>-1017.2</v>
      </c>
      <c r="E343" s="22"/>
      <c r="F343" s="26"/>
      <c r="H343" s="5"/>
      <c r="J343" s="27"/>
      <c r="K343" s="31" t="s">
        <v>1447</v>
      </c>
      <c r="L343" s="34">
        <v>-1017.2</v>
      </c>
      <c r="M343" s="35">
        <f t="shared" si="15"/>
        <v>-1017.2</v>
      </c>
      <c r="N343" s="35">
        <f t="shared" si="16"/>
        <v>0</v>
      </c>
    </row>
    <row r="344" spans="2:14" x14ac:dyDescent="0.25">
      <c r="B344" t="s">
        <v>2524</v>
      </c>
      <c r="C344" s="5">
        <v>-1003.0999999999999</v>
      </c>
      <c r="D344">
        <f t="shared" si="17"/>
        <v>-1003.1</v>
      </c>
      <c r="E344" s="22"/>
      <c r="F344" s="26"/>
      <c r="H344" s="5"/>
      <c r="J344" s="27"/>
      <c r="K344" s="31" t="s">
        <v>2524</v>
      </c>
      <c r="L344" s="34">
        <v>-1003.1</v>
      </c>
      <c r="M344" s="35">
        <f t="shared" si="15"/>
        <v>-1003.0999999999999</v>
      </c>
      <c r="N344" s="35">
        <f t="shared" si="16"/>
        <v>0</v>
      </c>
    </row>
    <row r="345" spans="2:14" x14ac:dyDescent="0.25">
      <c r="B345" t="s">
        <v>3177</v>
      </c>
      <c r="C345" s="5">
        <v>-1002.24</v>
      </c>
      <c r="D345">
        <f t="shared" si="17"/>
        <v>-1002.24</v>
      </c>
      <c r="E345" s="22"/>
      <c r="F345" s="26"/>
      <c r="H345" s="5"/>
      <c r="J345" s="27"/>
      <c r="K345" s="31" t="s">
        <v>3177</v>
      </c>
      <c r="L345" s="34">
        <v>-1002.24</v>
      </c>
      <c r="M345" s="35">
        <f t="shared" si="15"/>
        <v>-1002.24</v>
      </c>
      <c r="N345" s="35">
        <f t="shared" si="16"/>
        <v>0</v>
      </c>
    </row>
    <row r="346" spans="2:14" x14ac:dyDescent="0.25">
      <c r="B346" t="s">
        <v>3137</v>
      </c>
      <c r="C346" s="5">
        <v>-1000</v>
      </c>
      <c r="D346">
        <f t="shared" si="17"/>
        <v>-1000</v>
      </c>
      <c r="E346" s="22"/>
      <c r="F346" s="26"/>
      <c r="H346" s="5"/>
      <c r="J346" s="27"/>
      <c r="K346" s="31" t="s">
        <v>3137</v>
      </c>
      <c r="L346" s="34">
        <v>-1000</v>
      </c>
      <c r="M346" s="35">
        <f t="shared" si="15"/>
        <v>-1000</v>
      </c>
      <c r="N346" s="35">
        <f t="shared" si="16"/>
        <v>0</v>
      </c>
    </row>
    <row r="347" spans="2:14" x14ac:dyDescent="0.25">
      <c r="B347" t="s">
        <v>2608</v>
      </c>
      <c r="C347" s="5">
        <v>-1000</v>
      </c>
      <c r="D347">
        <f t="shared" si="17"/>
        <v>-1000</v>
      </c>
      <c r="E347" s="22"/>
      <c r="F347" s="26"/>
      <c r="H347" s="5"/>
      <c r="J347" s="27"/>
      <c r="K347" s="31" t="s">
        <v>2608</v>
      </c>
      <c r="L347" s="34">
        <v>-1000</v>
      </c>
      <c r="M347" s="35">
        <f t="shared" si="15"/>
        <v>-1000</v>
      </c>
      <c r="N347" s="35">
        <f t="shared" si="16"/>
        <v>0</v>
      </c>
    </row>
    <row r="348" spans="2:14" x14ac:dyDescent="0.25">
      <c r="B348" t="s">
        <v>1594</v>
      </c>
      <c r="C348" s="5">
        <v>-999.50000000000011</v>
      </c>
      <c r="D348">
        <f t="shared" si="17"/>
        <v>-999.49</v>
      </c>
      <c r="E348" s="22"/>
      <c r="F348" s="26"/>
      <c r="H348" s="5"/>
      <c r="J348" s="27"/>
      <c r="K348" s="31" t="s">
        <v>1594</v>
      </c>
      <c r="L348" s="34">
        <v>-999.49</v>
      </c>
      <c r="M348" s="35">
        <f t="shared" si="15"/>
        <v>-999.50000000000011</v>
      </c>
      <c r="N348" s="35">
        <f t="shared" si="16"/>
        <v>1.0000000000104592E-2</v>
      </c>
    </row>
    <row r="349" spans="2:14" x14ac:dyDescent="0.25">
      <c r="B349" t="s">
        <v>1327</v>
      </c>
      <c r="C349" s="5">
        <v>-998.3</v>
      </c>
      <c r="D349">
        <f t="shared" si="17"/>
        <v>-998.3</v>
      </c>
      <c r="E349" s="22"/>
      <c r="F349" s="26"/>
      <c r="H349" s="5"/>
      <c r="J349" s="27"/>
      <c r="K349" s="31" t="s">
        <v>1327</v>
      </c>
      <c r="L349" s="34">
        <v>-998.3</v>
      </c>
      <c r="M349" s="35">
        <f t="shared" si="15"/>
        <v>-998.3</v>
      </c>
      <c r="N349" s="35">
        <f t="shared" si="16"/>
        <v>0</v>
      </c>
    </row>
    <row r="350" spans="2:14" x14ac:dyDescent="0.25">
      <c r="B350" t="s">
        <v>3630</v>
      </c>
      <c r="C350" s="5">
        <v>-996</v>
      </c>
      <c r="D350">
        <f t="shared" si="17"/>
        <v>-996</v>
      </c>
      <c r="E350" s="22"/>
      <c r="F350" s="26"/>
      <c r="H350" s="5"/>
      <c r="J350" s="27"/>
      <c r="K350" s="31" t="s">
        <v>3630</v>
      </c>
      <c r="L350" s="34">
        <v>-996</v>
      </c>
      <c r="M350" s="35">
        <f t="shared" si="15"/>
        <v>-996</v>
      </c>
      <c r="N350" s="35">
        <f t="shared" si="16"/>
        <v>0</v>
      </c>
    </row>
    <row r="351" spans="2:14" x14ac:dyDescent="0.25">
      <c r="B351" t="s">
        <v>3068</v>
      </c>
      <c r="C351" s="5">
        <v>-986</v>
      </c>
      <c r="D351">
        <f t="shared" si="17"/>
        <v>-986</v>
      </c>
      <c r="E351" s="22"/>
      <c r="F351" s="26"/>
      <c r="H351" s="5"/>
      <c r="J351" s="27"/>
      <c r="K351" s="31" t="s">
        <v>3068</v>
      </c>
      <c r="L351" s="34">
        <v>-986</v>
      </c>
      <c r="M351" s="35">
        <f t="shared" si="15"/>
        <v>-986</v>
      </c>
      <c r="N351" s="35">
        <f t="shared" si="16"/>
        <v>0</v>
      </c>
    </row>
    <row r="352" spans="2:14" x14ac:dyDescent="0.25">
      <c r="B352" t="s">
        <v>3209</v>
      </c>
      <c r="C352" s="5">
        <v>-983</v>
      </c>
      <c r="D352">
        <f t="shared" si="17"/>
        <v>-983</v>
      </c>
      <c r="E352" s="22"/>
      <c r="F352" s="26"/>
      <c r="H352" s="5"/>
      <c r="J352" s="27"/>
      <c r="K352" s="31" t="s">
        <v>3209</v>
      </c>
      <c r="L352" s="34">
        <v>-983</v>
      </c>
      <c r="M352" s="35">
        <f t="shared" si="15"/>
        <v>-983</v>
      </c>
      <c r="N352" s="35">
        <f t="shared" si="16"/>
        <v>0</v>
      </c>
    </row>
    <row r="353" spans="2:14" x14ac:dyDescent="0.25">
      <c r="B353" t="s">
        <v>2649</v>
      </c>
      <c r="C353" s="5">
        <v>-976.64</v>
      </c>
      <c r="D353">
        <f t="shared" si="17"/>
        <v>-976.64</v>
      </c>
      <c r="E353" s="22"/>
      <c r="F353" s="26"/>
      <c r="H353" s="5"/>
      <c r="J353" s="27"/>
      <c r="K353" s="31" t="s">
        <v>2649</v>
      </c>
      <c r="L353" s="34">
        <v>-976.64</v>
      </c>
      <c r="M353" s="35">
        <f t="shared" si="15"/>
        <v>-976.64</v>
      </c>
      <c r="N353" s="35">
        <f t="shared" si="16"/>
        <v>0</v>
      </c>
    </row>
    <row r="354" spans="2:14" x14ac:dyDescent="0.25">
      <c r="B354" t="s">
        <v>3621</v>
      </c>
      <c r="C354" s="5">
        <v>-969.93999999999994</v>
      </c>
      <c r="D354">
        <f t="shared" si="17"/>
        <v>-969.94</v>
      </c>
      <c r="E354" s="22"/>
      <c r="F354" s="26"/>
      <c r="H354" s="5"/>
      <c r="J354" s="27"/>
      <c r="K354" s="31" t="s">
        <v>3621</v>
      </c>
      <c r="L354" s="34">
        <v>-969.94</v>
      </c>
      <c r="M354" s="35">
        <f t="shared" si="15"/>
        <v>-969.93999999999994</v>
      </c>
      <c r="N354" s="35">
        <f t="shared" si="16"/>
        <v>0</v>
      </c>
    </row>
    <row r="355" spans="2:14" x14ac:dyDescent="0.25">
      <c r="B355" t="s">
        <v>1304</v>
      </c>
      <c r="C355" s="5">
        <v>-946.44</v>
      </c>
      <c r="D355">
        <f t="shared" si="17"/>
        <v>-946.44</v>
      </c>
      <c r="E355" s="22"/>
      <c r="F355" s="26"/>
      <c r="H355" s="5"/>
      <c r="J355" s="27"/>
      <c r="K355" s="31" t="s">
        <v>1304</v>
      </c>
      <c r="L355" s="34">
        <v>-946.44</v>
      </c>
      <c r="M355" s="35">
        <f t="shared" si="15"/>
        <v>-946.44</v>
      </c>
      <c r="N355" s="35">
        <f t="shared" si="16"/>
        <v>0</v>
      </c>
    </row>
    <row r="356" spans="2:14" x14ac:dyDescent="0.25">
      <c r="B356" t="s">
        <v>3683</v>
      </c>
      <c r="C356" s="5">
        <v>-946</v>
      </c>
      <c r="D356">
        <f t="shared" si="17"/>
        <v>-946</v>
      </c>
      <c r="E356" s="22"/>
      <c r="F356" s="26"/>
      <c r="H356" s="5"/>
      <c r="J356" s="27"/>
      <c r="K356" s="31" t="s">
        <v>3683</v>
      </c>
      <c r="L356" s="34">
        <v>-946</v>
      </c>
      <c r="M356" s="35">
        <f t="shared" si="15"/>
        <v>-946</v>
      </c>
      <c r="N356" s="35">
        <f t="shared" si="16"/>
        <v>0</v>
      </c>
    </row>
    <row r="357" spans="2:14" x14ac:dyDescent="0.25">
      <c r="B357" t="s">
        <v>1836</v>
      </c>
      <c r="C357" s="5">
        <v>-930.52</v>
      </c>
      <c r="D357">
        <f t="shared" si="17"/>
        <v>-930.52</v>
      </c>
      <c r="E357" s="22"/>
      <c r="F357" s="26"/>
      <c r="H357" s="5"/>
      <c r="J357" s="27"/>
      <c r="K357" s="31" t="s">
        <v>1836</v>
      </c>
      <c r="L357" s="34">
        <v>-930.52</v>
      </c>
      <c r="M357" s="35">
        <f t="shared" si="15"/>
        <v>-930.52</v>
      </c>
      <c r="N357" s="35">
        <f t="shared" si="16"/>
        <v>0</v>
      </c>
    </row>
    <row r="358" spans="2:14" x14ac:dyDescent="0.25">
      <c r="B358" t="s">
        <v>1450</v>
      </c>
      <c r="C358" s="5">
        <v>-928.73</v>
      </c>
      <c r="D358">
        <f t="shared" si="17"/>
        <v>-928.73</v>
      </c>
      <c r="E358" s="22"/>
      <c r="F358" s="26"/>
      <c r="H358" s="5"/>
      <c r="J358" s="27"/>
      <c r="K358" s="31" t="s">
        <v>1450</v>
      </c>
      <c r="L358" s="34">
        <v>-928.73</v>
      </c>
      <c r="M358" s="35">
        <f t="shared" si="15"/>
        <v>-928.73</v>
      </c>
      <c r="N358" s="35">
        <f t="shared" si="16"/>
        <v>0</v>
      </c>
    </row>
    <row r="359" spans="2:14" x14ac:dyDescent="0.25">
      <c r="B359" t="s">
        <v>1741</v>
      </c>
      <c r="C359" s="5">
        <v>-924.18000000000006</v>
      </c>
      <c r="D359">
        <f t="shared" si="17"/>
        <v>-924.18</v>
      </c>
      <c r="E359" s="22"/>
      <c r="F359" s="26"/>
      <c r="H359" s="5"/>
      <c r="J359" s="27"/>
      <c r="K359" s="31" t="s">
        <v>1741</v>
      </c>
      <c r="L359" s="34">
        <v>-924.18</v>
      </c>
      <c r="M359" s="35">
        <f t="shared" si="15"/>
        <v>-924.18000000000006</v>
      </c>
      <c r="N359" s="35">
        <f t="shared" si="16"/>
        <v>0</v>
      </c>
    </row>
    <row r="360" spans="2:14" x14ac:dyDescent="0.25">
      <c r="B360" t="s">
        <v>1306</v>
      </c>
      <c r="C360" s="5">
        <v>-913.36</v>
      </c>
      <c r="D360">
        <f t="shared" si="17"/>
        <v>-913.36</v>
      </c>
      <c r="E360" s="22"/>
      <c r="F360" s="26"/>
      <c r="H360" s="5"/>
      <c r="J360" s="27"/>
      <c r="K360" s="31" t="s">
        <v>1306</v>
      </c>
      <c r="L360" s="34">
        <v>-913.36</v>
      </c>
      <c r="M360" s="35">
        <f t="shared" si="15"/>
        <v>-913.36</v>
      </c>
      <c r="N360" s="35">
        <f t="shared" si="16"/>
        <v>0</v>
      </c>
    </row>
    <row r="361" spans="2:14" x14ac:dyDescent="0.25">
      <c r="B361" t="s">
        <v>1663</v>
      </c>
      <c r="C361" s="5">
        <v>-907</v>
      </c>
      <c r="D361">
        <f t="shared" si="17"/>
        <v>-907</v>
      </c>
      <c r="E361" s="22"/>
      <c r="F361" s="26"/>
      <c r="H361" s="5"/>
      <c r="J361" s="27"/>
      <c r="K361" s="31" t="s">
        <v>1663</v>
      </c>
      <c r="L361" s="34">
        <v>-907</v>
      </c>
      <c r="M361" s="35">
        <f t="shared" si="15"/>
        <v>-907</v>
      </c>
      <c r="N361" s="35">
        <f t="shared" si="16"/>
        <v>0</v>
      </c>
    </row>
    <row r="362" spans="2:14" x14ac:dyDescent="0.25">
      <c r="B362" t="s">
        <v>2969</v>
      </c>
      <c r="C362" s="5">
        <v>-906.31000000000006</v>
      </c>
      <c r="D362">
        <f t="shared" si="17"/>
        <v>-906.31</v>
      </c>
      <c r="E362" s="22"/>
      <c r="F362" s="26"/>
      <c r="H362" s="5"/>
      <c r="J362" s="27"/>
      <c r="K362" s="31" t="s">
        <v>2969</v>
      </c>
      <c r="L362" s="34">
        <v>-906.31</v>
      </c>
      <c r="M362" s="35">
        <f t="shared" si="15"/>
        <v>-906.31000000000006</v>
      </c>
      <c r="N362" s="35">
        <f t="shared" si="16"/>
        <v>0</v>
      </c>
    </row>
    <row r="363" spans="2:14" x14ac:dyDescent="0.25">
      <c r="B363" t="s">
        <v>3678</v>
      </c>
      <c r="C363" s="5">
        <v>-906.04</v>
      </c>
      <c r="D363">
        <f t="shared" si="17"/>
        <v>-906.04</v>
      </c>
      <c r="E363" s="22"/>
      <c r="F363" s="26"/>
      <c r="H363" s="5"/>
      <c r="J363" s="27"/>
      <c r="K363" s="31" t="s">
        <v>3678</v>
      </c>
      <c r="L363" s="34">
        <v>-906.04</v>
      </c>
      <c r="M363" s="35">
        <f t="shared" si="15"/>
        <v>-906.04</v>
      </c>
      <c r="N363" s="35">
        <f t="shared" si="16"/>
        <v>0</v>
      </c>
    </row>
    <row r="364" spans="2:14" x14ac:dyDescent="0.25">
      <c r="B364" t="s">
        <v>1538</v>
      </c>
      <c r="C364" s="5">
        <v>-903.43999999999983</v>
      </c>
      <c r="D364">
        <f t="shared" si="17"/>
        <v>-903.44</v>
      </c>
      <c r="E364" s="22"/>
      <c r="F364" s="26"/>
      <c r="H364" s="5"/>
      <c r="J364" s="27"/>
      <c r="K364" s="31" t="s">
        <v>1538</v>
      </c>
      <c r="L364" s="34">
        <v>-903.44</v>
      </c>
      <c r="M364" s="35">
        <f t="shared" si="15"/>
        <v>-903.43999999999983</v>
      </c>
      <c r="N364" s="35">
        <f t="shared" si="16"/>
        <v>0</v>
      </c>
    </row>
    <row r="365" spans="2:14" x14ac:dyDescent="0.25">
      <c r="B365" t="s">
        <v>1459</v>
      </c>
      <c r="C365" s="5">
        <v>-902.05</v>
      </c>
      <c r="D365">
        <f t="shared" si="17"/>
        <v>-902.05</v>
      </c>
      <c r="E365" s="22"/>
      <c r="F365" s="26"/>
      <c r="H365" s="5"/>
      <c r="J365" s="27"/>
      <c r="K365" s="31" t="s">
        <v>1459</v>
      </c>
      <c r="L365" s="34">
        <v>-902.05</v>
      </c>
      <c r="M365" s="35">
        <f t="shared" si="15"/>
        <v>-902.05</v>
      </c>
      <c r="N365" s="35">
        <f t="shared" si="16"/>
        <v>0</v>
      </c>
    </row>
    <row r="366" spans="2:14" x14ac:dyDescent="0.25">
      <c r="B366" t="s">
        <v>2543</v>
      </c>
      <c r="C366" s="5">
        <v>-899.61</v>
      </c>
      <c r="D366">
        <f t="shared" si="17"/>
        <v>-899.61</v>
      </c>
      <c r="E366" s="22"/>
      <c r="F366" s="26"/>
      <c r="H366" s="5"/>
      <c r="J366" s="27"/>
      <c r="K366" s="31" t="s">
        <v>2543</v>
      </c>
      <c r="L366" s="34">
        <v>-899.61</v>
      </c>
      <c r="M366" s="35">
        <f t="shared" si="15"/>
        <v>-899.61</v>
      </c>
      <c r="N366" s="35">
        <f t="shared" si="16"/>
        <v>0</v>
      </c>
    </row>
    <row r="367" spans="2:14" x14ac:dyDescent="0.25">
      <c r="B367" t="s">
        <v>2539</v>
      </c>
      <c r="C367" s="5">
        <v>-891.31</v>
      </c>
      <c r="D367">
        <f t="shared" si="17"/>
        <v>-891.31</v>
      </c>
      <c r="E367" s="22"/>
      <c r="F367" s="26"/>
      <c r="H367" s="5"/>
      <c r="J367" s="27"/>
      <c r="K367" s="31" t="s">
        <v>2539</v>
      </c>
      <c r="L367" s="34">
        <v>-891.31</v>
      </c>
      <c r="M367" s="35">
        <f t="shared" si="15"/>
        <v>-891.31</v>
      </c>
      <c r="N367" s="35">
        <f t="shared" si="16"/>
        <v>0</v>
      </c>
    </row>
    <row r="368" spans="2:14" x14ac:dyDescent="0.25">
      <c r="B368" t="s">
        <v>1598</v>
      </c>
      <c r="C368" s="5">
        <v>-886.98</v>
      </c>
      <c r="D368">
        <f t="shared" si="17"/>
        <v>-886.97</v>
      </c>
      <c r="E368" s="22"/>
      <c r="F368" s="26"/>
      <c r="H368" s="5"/>
      <c r="J368" s="27"/>
      <c r="K368" s="31" t="s">
        <v>1598</v>
      </c>
      <c r="L368" s="34">
        <v>-886.97</v>
      </c>
      <c r="M368" s="35">
        <f t="shared" si="15"/>
        <v>-886.98</v>
      </c>
      <c r="N368" s="35">
        <f t="shared" si="16"/>
        <v>9.9999999999909051E-3</v>
      </c>
    </row>
    <row r="369" spans="2:14" x14ac:dyDescent="0.25">
      <c r="B369" t="s">
        <v>2546</v>
      </c>
      <c r="C369" s="5">
        <v>-874.28</v>
      </c>
      <c r="D369">
        <f t="shared" si="17"/>
        <v>-874.28</v>
      </c>
      <c r="E369" s="22"/>
      <c r="F369" s="26"/>
      <c r="H369" s="5"/>
      <c r="J369" s="27"/>
      <c r="K369" s="31" t="s">
        <v>2546</v>
      </c>
      <c r="L369" s="34">
        <v>-874.28</v>
      </c>
      <c r="M369" s="35">
        <f t="shared" si="15"/>
        <v>-874.28</v>
      </c>
      <c r="N369" s="35">
        <f t="shared" si="16"/>
        <v>0</v>
      </c>
    </row>
    <row r="370" spans="2:14" x14ac:dyDescent="0.25">
      <c r="B370" t="s">
        <v>1408</v>
      </c>
      <c r="C370" s="5">
        <v>-871.38</v>
      </c>
      <c r="D370">
        <f t="shared" si="17"/>
        <v>-871.38</v>
      </c>
      <c r="E370" s="22"/>
      <c r="F370" s="26"/>
      <c r="H370" s="5"/>
      <c r="J370" s="27"/>
      <c r="K370" s="31" t="s">
        <v>1408</v>
      </c>
      <c r="L370" s="34">
        <v>-871.38</v>
      </c>
      <c r="M370" s="35">
        <f t="shared" si="15"/>
        <v>-871.38</v>
      </c>
      <c r="N370" s="35">
        <f t="shared" si="16"/>
        <v>0</v>
      </c>
    </row>
    <row r="371" spans="2:14" x14ac:dyDescent="0.25">
      <c r="B371" t="s">
        <v>2541</v>
      </c>
      <c r="C371" s="5">
        <v>-857.66</v>
      </c>
      <c r="D371">
        <f t="shared" si="17"/>
        <v>-857.66</v>
      </c>
      <c r="E371" s="22"/>
      <c r="F371" s="26"/>
      <c r="H371" s="5"/>
      <c r="J371" s="27"/>
      <c r="K371" s="31" t="s">
        <v>2541</v>
      </c>
      <c r="L371" s="34">
        <v>-857.66</v>
      </c>
      <c r="M371" s="35">
        <f t="shared" si="15"/>
        <v>-857.66</v>
      </c>
      <c r="N371" s="35">
        <f t="shared" si="16"/>
        <v>0</v>
      </c>
    </row>
    <row r="372" spans="2:14" x14ac:dyDescent="0.25">
      <c r="B372" t="s">
        <v>1232</v>
      </c>
      <c r="C372" s="5">
        <v>-848.85</v>
      </c>
      <c r="D372">
        <f t="shared" si="17"/>
        <v>-848.85</v>
      </c>
      <c r="E372" s="22"/>
      <c r="F372" s="26"/>
      <c r="H372" s="5"/>
      <c r="J372" s="27"/>
      <c r="K372" s="31" t="s">
        <v>1232</v>
      </c>
      <c r="L372" s="34">
        <v>-848.85</v>
      </c>
      <c r="M372" s="35">
        <f t="shared" si="15"/>
        <v>-848.85</v>
      </c>
      <c r="N372" s="35">
        <f t="shared" si="16"/>
        <v>0</v>
      </c>
    </row>
    <row r="373" spans="2:14" x14ac:dyDescent="0.25">
      <c r="B373" t="s">
        <v>3381</v>
      </c>
      <c r="C373" s="5">
        <v>-848.81</v>
      </c>
      <c r="D373">
        <f t="shared" si="17"/>
        <v>-848.81</v>
      </c>
      <c r="E373" s="22"/>
      <c r="F373" s="26"/>
      <c r="H373" s="5"/>
      <c r="J373" s="27"/>
      <c r="K373" s="31" t="s">
        <v>3381</v>
      </c>
      <c r="L373" s="34">
        <v>-848.81</v>
      </c>
      <c r="M373" s="35">
        <f t="shared" si="15"/>
        <v>-848.81</v>
      </c>
      <c r="N373" s="35">
        <f t="shared" si="16"/>
        <v>0</v>
      </c>
    </row>
    <row r="374" spans="2:14" x14ac:dyDescent="0.25">
      <c r="B374" t="s">
        <v>3595</v>
      </c>
      <c r="C374" s="5">
        <v>-845.99</v>
      </c>
      <c r="D374">
        <f t="shared" si="17"/>
        <v>-845.99</v>
      </c>
      <c r="E374" s="22"/>
      <c r="F374" s="26"/>
      <c r="H374" s="5"/>
      <c r="J374" s="27"/>
      <c r="K374" s="31" t="s">
        <v>3595</v>
      </c>
      <c r="L374" s="34">
        <v>-845.99</v>
      </c>
      <c r="M374" s="35">
        <f t="shared" si="15"/>
        <v>-845.99</v>
      </c>
      <c r="N374" s="35">
        <f t="shared" si="16"/>
        <v>0</v>
      </c>
    </row>
    <row r="375" spans="2:14" x14ac:dyDescent="0.25">
      <c r="B375" t="s">
        <v>2983</v>
      </c>
      <c r="C375" s="5">
        <v>-841.16000000000008</v>
      </c>
      <c r="D375">
        <f t="shared" si="17"/>
        <v>-841.16</v>
      </c>
      <c r="E375" s="22"/>
      <c r="F375" s="26"/>
      <c r="H375" s="5"/>
      <c r="J375" s="27"/>
      <c r="K375" s="31" t="s">
        <v>2983</v>
      </c>
      <c r="L375" s="34">
        <v>-841.16</v>
      </c>
      <c r="M375" s="35">
        <f t="shared" si="15"/>
        <v>-841.16000000000008</v>
      </c>
      <c r="N375" s="35">
        <f t="shared" si="16"/>
        <v>0</v>
      </c>
    </row>
    <row r="376" spans="2:14" x14ac:dyDescent="0.25">
      <c r="B376" t="s">
        <v>1785</v>
      </c>
      <c r="C376" s="5">
        <v>-837.48</v>
      </c>
      <c r="D376">
        <f t="shared" si="17"/>
        <v>-837.47</v>
      </c>
      <c r="E376" s="22"/>
      <c r="F376" s="26"/>
      <c r="H376" s="5"/>
      <c r="J376" s="27"/>
      <c r="K376" s="31" t="s">
        <v>1785</v>
      </c>
      <c r="L376" s="34">
        <v>-837.47</v>
      </c>
      <c r="M376" s="35">
        <f t="shared" si="15"/>
        <v>-837.48</v>
      </c>
      <c r="N376" s="35">
        <f t="shared" si="16"/>
        <v>9.9999999999909051E-3</v>
      </c>
    </row>
    <row r="377" spans="2:14" x14ac:dyDescent="0.25">
      <c r="B377" t="s">
        <v>1125</v>
      </c>
      <c r="C377" s="5">
        <v>-837.42000000000007</v>
      </c>
      <c r="D377">
        <f t="shared" si="17"/>
        <v>-837.42</v>
      </c>
      <c r="E377" s="22"/>
      <c r="F377" s="26"/>
      <c r="H377" s="5"/>
      <c r="J377" s="27"/>
      <c r="K377" s="31" t="s">
        <v>1125</v>
      </c>
      <c r="L377" s="34">
        <v>-837.42</v>
      </c>
      <c r="M377" s="35">
        <f t="shared" si="15"/>
        <v>-837.42000000000007</v>
      </c>
      <c r="N377" s="35">
        <f t="shared" si="16"/>
        <v>0</v>
      </c>
    </row>
    <row r="378" spans="2:14" x14ac:dyDescent="0.25">
      <c r="B378" t="s">
        <v>1514</v>
      </c>
      <c r="C378" s="5">
        <v>-825.1</v>
      </c>
      <c r="D378">
        <f t="shared" si="17"/>
        <v>-825.1</v>
      </c>
      <c r="E378" s="22"/>
      <c r="F378" s="26"/>
      <c r="H378" s="5"/>
      <c r="J378" s="27"/>
      <c r="K378" s="31" t="s">
        <v>1514</v>
      </c>
      <c r="L378" s="34">
        <v>-825.1</v>
      </c>
      <c r="M378" s="35">
        <f t="shared" si="15"/>
        <v>-825.1</v>
      </c>
      <c r="N378" s="35">
        <f t="shared" si="16"/>
        <v>0</v>
      </c>
    </row>
    <row r="379" spans="2:14" x14ac:dyDescent="0.25">
      <c r="B379" t="s">
        <v>2008</v>
      </c>
      <c r="C379" s="5">
        <v>-816.44</v>
      </c>
      <c r="D379">
        <f t="shared" si="17"/>
        <v>-816.44</v>
      </c>
      <c r="E379" s="22"/>
      <c r="F379" s="26"/>
      <c r="H379" s="5"/>
      <c r="J379" s="27"/>
      <c r="K379" s="31" t="s">
        <v>2008</v>
      </c>
      <c r="L379" s="34">
        <v>-816.44</v>
      </c>
      <c r="M379" s="35">
        <f t="shared" si="15"/>
        <v>-816.44</v>
      </c>
      <c r="N379" s="35">
        <f t="shared" si="16"/>
        <v>0</v>
      </c>
    </row>
    <row r="380" spans="2:14" x14ac:dyDescent="0.25">
      <c r="B380" t="s">
        <v>1550</v>
      </c>
      <c r="C380" s="5">
        <v>-792.05000000000007</v>
      </c>
      <c r="D380">
        <f t="shared" si="17"/>
        <v>-792.05</v>
      </c>
      <c r="E380" s="22"/>
      <c r="F380" s="26"/>
      <c r="H380" s="5"/>
      <c r="J380" s="27"/>
      <c r="K380" s="31" t="s">
        <v>1550</v>
      </c>
      <c r="L380" s="34">
        <v>-792.05</v>
      </c>
      <c r="M380" s="35">
        <f t="shared" si="15"/>
        <v>-792.05000000000007</v>
      </c>
      <c r="N380" s="35">
        <f t="shared" si="16"/>
        <v>0</v>
      </c>
    </row>
    <row r="381" spans="2:14" x14ac:dyDescent="0.25">
      <c r="B381" t="s">
        <v>1906</v>
      </c>
      <c r="C381" s="5">
        <v>-788.68000000000006</v>
      </c>
      <c r="D381">
        <f t="shared" si="17"/>
        <v>-788.68</v>
      </c>
      <c r="E381" s="22"/>
      <c r="F381" s="26"/>
      <c r="H381" s="5"/>
      <c r="J381" s="27"/>
      <c r="K381" s="31" t="s">
        <v>1906</v>
      </c>
      <c r="L381" s="34">
        <v>-788.68</v>
      </c>
      <c r="M381" s="35">
        <f t="shared" si="15"/>
        <v>-788.68000000000006</v>
      </c>
      <c r="N381" s="35">
        <f t="shared" si="16"/>
        <v>0</v>
      </c>
    </row>
    <row r="382" spans="2:14" x14ac:dyDescent="0.25">
      <c r="B382" t="s">
        <v>1475</v>
      </c>
      <c r="C382" s="5">
        <v>-788.2</v>
      </c>
      <c r="D382">
        <f t="shared" si="17"/>
        <v>-788.2</v>
      </c>
      <c r="E382" s="22"/>
      <c r="F382" s="26"/>
      <c r="H382" s="5"/>
      <c r="J382" s="27"/>
      <c r="K382" s="31" t="s">
        <v>1475</v>
      </c>
      <c r="L382" s="34">
        <v>-788.2</v>
      </c>
      <c r="M382" s="35">
        <f t="shared" si="15"/>
        <v>-788.2</v>
      </c>
      <c r="N382" s="35">
        <f t="shared" si="16"/>
        <v>0</v>
      </c>
    </row>
    <row r="383" spans="2:14" x14ac:dyDescent="0.25">
      <c r="B383" t="s">
        <v>2179</v>
      </c>
      <c r="C383" s="5">
        <v>-787.79</v>
      </c>
      <c r="D383">
        <f t="shared" si="17"/>
        <v>-787.79</v>
      </c>
      <c r="E383" s="22"/>
      <c r="F383" s="26"/>
      <c r="H383" s="5"/>
      <c r="J383" s="27"/>
      <c r="K383" s="31" t="s">
        <v>2179</v>
      </c>
      <c r="L383" s="34">
        <v>-787.79</v>
      </c>
      <c r="M383" s="35">
        <f t="shared" si="15"/>
        <v>-787.79</v>
      </c>
      <c r="N383" s="35">
        <f t="shared" si="16"/>
        <v>0</v>
      </c>
    </row>
    <row r="384" spans="2:14" x14ac:dyDescent="0.25">
      <c r="B384" t="s">
        <v>3241</v>
      </c>
      <c r="C384" s="5">
        <v>-786.21</v>
      </c>
      <c r="D384">
        <f t="shared" si="17"/>
        <v>-786.21</v>
      </c>
      <c r="E384" s="22"/>
      <c r="F384" s="26"/>
      <c r="H384" s="5"/>
      <c r="J384" s="27"/>
      <c r="K384" s="31" t="s">
        <v>3241</v>
      </c>
      <c r="L384" s="34">
        <v>-786.21</v>
      </c>
      <c r="M384" s="35">
        <f t="shared" si="15"/>
        <v>-786.21</v>
      </c>
      <c r="N384" s="35">
        <f t="shared" si="16"/>
        <v>0</v>
      </c>
    </row>
    <row r="385" spans="2:14" x14ac:dyDescent="0.25">
      <c r="B385" t="s">
        <v>1917</v>
      </c>
      <c r="C385" s="5">
        <v>-781</v>
      </c>
      <c r="D385">
        <f t="shared" si="17"/>
        <v>-780.99</v>
      </c>
      <c r="E385" s="22"/>
      <c r="F385" s="26"/>
      <c r="H385" s="5"/>
      <c r="J385" s="27"/>
      <c r="K385" s="31" t="s">
        <v>1917</v>
      </c>
      <c r="L385" s="34">
        <v>-780.99</v>
      </c>
      <c r="M385" s="35">
        <f t="shared" si="15"/>
        <v>-781</v>
      </c>
      <c r="N385" s="35">
        <f t="shared" si="16"/>
        <v>9.9999999999909051E-3</v>
      </c>
    </row>
    <row r="386" spans="2:14" x14ac:dyDescent="0.25">
      <c r="B386" t="s">
        <v>2016</v>
      </c>
      <c r="C386" s="5">
        <v>-780.44999999999993</v>
      </c>
      <c r="D386">
        <f t="shared" si="17"/>
        <v>-780.45</v>
      </c>
      <c r="E386" s="22"/>
      <c r="F386" s="26"/>
      <c r="H386" s="5"/>
      <c r="J386" s="27"/>
      <c r="K386" s="31" t="s">
        <v>2016</v>
      </c>
      <c r="L386" s="34">
        <v>-780.45</v>
      </c>
      <c r="M386" s="35">
        <f t="shared" si="15"/>
        <v>-780.44999999999993</v>
      </c>
      <c r="N386" s="35">
        <f t="shared" si="16"/>
        <v>0</v>
      </c>
    </row>
    <row r="387" spans="2:14" x14ac:dyDescent="0.25">
      <c r="B387" t="s">
        <v>3251</v>
      </c>
      <c r="C387" s="5">
        <v>-776.77</v>
      </c>
      <c r="D387">
        <f t="shared" si="17"/>
        <v>-776.77</v>
      </c>
      <c r="E387" s="22"/>
      <c r="F387" s="26"/>
      <c r="H387" s="5"/>
      <c r="J387" s="27"/>
      <c r="K387" s="31" t="s">
        <v>3251</v>
      </c>
      <c r="L387" s="34">
        <v>-776.77</v>
      </c>
      <c r="M387" s="35">
        <f t="shared" si="15"/>
        <v>-776.77</v>
      </c>
      <c r="N387" s="35">
        <f t="shared" si="16"/>
        <v>0</v>
      </c>
    </row>
    <row r="388" spans="2:14" x14ac:dyDescent="0.25">
      <c r="B388" t="s">
        <v>3609</v>
      </c>
      <c r="C388" s="5">
        <v>-766.68</v>
      </c>
      <c r="D388">
        <f t="shared" si="17"/>
        <v>-766.68</v>
      </c>
      <c r="E388" s="22"/>
      <c r="F388" s="26"/>
      <c r="H388" s="5"/>
      <c r="J388" s="27"/>
      <c r="K388" s="31" t="s">
        <v>3609</v>
      </c>
      <c r="L388" s="34">
        <v>-766.68</v>
      </c>
      <c r="M388" s="35">
        <f t="shared" si="15"/>
        <v>-766.68</v>
      </c>
      <c r="N388" s="35">
        <f t="shared" si="16"/>
        <v>0</v>
      </c>
    </row>
    <row r="389" spans="2:14" x14ac:dyDescent="0.25">
      <c r="B389" t="s">
        <v>2055</v>
      </c>
      <c r="C389" s="5">
        <v>-764.36</v>
      </c>
      <c r="D389">
        <f t="shared" si="17"/>
        <v>-764.36</v>
      </c>
      <c r="E389" s="22"/>
      <c r="F389" s="26"/>
      <c r="H389" s="5"/>
      <c r="J389" s="27"/>
      <c r="K389" s="31" t="s">
        <v>2055</v>
      </c>
      <c r="L389" s="34">
        <v>-764.36</v>
      </c>
      <c r="M389" s="35">
        <f t="shared" si="15"/>
        <v>-764.36</v>
      </c>
      <c r="N389" s="35">
        <f t="shared" si="16"/>
        <v>0</v>
      </c>
    </row>
    <row r="390" spans="2:14" x14ac:dyDescent="0.25">
      <c r="B390" t="s">
        <v>2091</v>
      </c>
      <c r="C390" s="5">
        <v>-760.6400000000001</v>
      </c>
      <c r="D390">
        <f t="shared" si="17"/>
        <v>-760.64</v>
      </c>
      <c r="E390" s="22"/>
      <c r="F390" s="26"/>
      <c r="H390" s="5"/>
      <c r="J390" s="27"/>
      <c r="K390" s="31" t="s">
        <v>2091</v>
      </c>
      <c r="L390" s="34">
        <v>-760.64</v>
      </c>
      <c r="M390" s="35">
        <f t="shared" si="15"/>
        <v>-760.6400000000001</v>
      </c>
      <c r="N390" s="35">
        <f t="shared" si="16"/>
        <v>0</v>
      </c>
    </row>
    <row r="391" spans="2:14" x14ac:dyDescent="0.25">
      <c r="B391" t="s">
        <v>1584</v>
      </c>
      <c r="C391" s="5">
        <v>-758.93000000000006</v>
      </c>
      <c r="D391">
        <f t="shared" si="17"/>
        <v>-758.93</v>
      </c>
      <c r="E391" s="22"/>
      <c r="F391" s="26"/>
      <c r="H391" s="5"/>
      <c r="J391" s="27"/>
      <c r="K391" s="31" t="s">
        <v>1584</v>
      </c>
      <c r="L391" s="34">
        <v>-758.93</v>
      </c>
      <c r="M391" s="35">
        <f t="shared" si="15"/>
        <v>-758.93000000000006</v>
      </c>
      <c r="N391" s="35">
        <f t="shared" si="16"/>
        <v>0</v>
      </c>
    </row>
    <row r="392" spans="2:14" x14ac:dyDescent="0.25">
      <c r="B392" t="s">
        <v>2257</v>
      </c>
      <c r="C392" s="5">
        <v>-755.75</v>
      </c>
      <c r="D392">
        <f t="shared" si="17"/>
        <v>-755.75</v>
      </c>
      <c r="E392" s="22"/>
      <c r="F392" s="26"/>
      <c r="H392" s="5"/>
      <c r="J392" s="27"/>
      <c r="K392" s="31" t="s">
        <v>2257</v>
      </c>
      <c r="L392" s="34">
        <v>-755.75</v>
      </c>
      <c r="M392" s="35">
        <f t="shared" si="15"/>
        <v>-755.75</v>
      </c>
      <c r="N392" s="35">
        <f t="shared" si="16"/>
        <v>0</v>
      </c>
    </row>
    <row r="393" spans="2:14" x14ac:dyDescent="0.25">
      <c r="B393" t="s">
        <v>1582</v>
      </c>
      <c r="C393" s="5">
        <v>-753.95</v>
      </c>
      <c r="D393">
        <f t="shared" si="17"/>
        <v>-753.95</v>
      </c>
      <c r="E393" s="22"/>
      <c r="F393" s="26"/>
      <c r="H393" s="5"/>
      <c r="J393" s="27"/>
      <c r="K393" s="31" t="s">
        <v>1582</v>
      </c>
      <c r="L393" s="34">
        <v>-753.95</v>
      </c>
      <c r="M393" s="35">
        <f t="shared" si="15"/>
        <v>-753.95</v>
      </c>
      <c r="N393" s="35">
        <f t="shared" si="16"/>
        <v>0</v>
      </c>
    </row>
    <row r="394" spans="2:14" x14ac:dyDescent="0.25">
      <c r="B394" t="s">
        <v>3610</v>
      </c>
      <c r="C394" s="5">
        <v>-753.38</v>
      </c>
      <c r="D394">
        <f t="shared" si="17"/>
        <v>-753.38</v>
      </c>
      <c r="E394" s="22"/>
      <c r="F394" s="26"/>
      <c r="H394" s="5"/>
      <c r="J394" s="27"/>
      <c r="K394" s="31" t="s">
        <v>3610</v>
      </c>
      <c r="L394" s="34">
        <v>-753.38</v>
      </c>
      <c r="M394" s="35">
        <f t="shared" si="15"/>
        <v>-753.38</v>
      </c>
      <c r="N394" s="35">
        <f t="shared" si="16"/>
        <v>0</v>
      </c>
    </row>
    <row r="395" spans="2:14" x14ac:dyDescent="0.25">
      <c r="B395" t="s">
        <v>1508</v>
      </c>
      <c r="C395" s="5">
        <v>-753.30000000000007</v>
      </c>
      <c r="D395">
        <f t="shared" si="17"/>
        <v>-753.3</v>
      </c>
      <c r="E395" s="22"/>
      <c r="F395" s="26"/>
      <c r="H395" s="5"/>
      <c r="J395" s="27"/>
      <c r="K395" s="31" t="s">
        <v>1508</v>
      </c>
      <c r="L395" s="34">
        <v>-753.3</v>
      </c>
      <c r="M395" s="35">
        <f t="shared" si="15"/>
        <v>-753.30000000000007</v>
      </c>
      <c r="N395" s="35">
        <f t="shared" si="16"/>
        <v>0</v>
      </c>
    </row>
    <row r="396" spans="2:14" x14ac:dyDescent="0.25">
      <c r="B396" t="s">
        <v>1329</v>
      </c>
      <c r="C396" s="5">
        <v>-752.03</v>
      </c>
      <c r="D396">
        <f t="shared" si="17"/>
        <v>-752.03</v>
      </c>
      <c r="E396" s="22"/>
      <c r="F396" s="26"/>
      <c r="H396" s="5"/>
      <c r="J396" s="27"/>
      <c r="K396" s="31" t="s">
        <v>1329</v>
      </c>
      <c r="L396" s="34">
        <v>-752.03</v>
      </c>
      <c r="M396" s="35">
        <f t="shared" si="15"/>
        <v>-752.03</v>
      </c>
      <c r="N396" s="35">
        <f t="shared" si="16"/>
        <v>0</v>
      </c>
    </row>
    <row r="397" spans="2:14" x14ac:dyDescent="0.25">
      <c r="B397" t="s">
        <v>1739</v>
      </c>
      <c r="C397" s="5">
        <v>-749.68</v>
      </c>
      <c r="D397">
        <f t="shared" si="17"/>
        <v>-749.68</v>
      </c>
      <c r="E397" s="22"/>
      <c r="F397" s="26"/>
      <c r="H397" s="5"/>
      <c r="J397" s="27"/>
      <c r="K397" s="31" t="s">
        <v>1739</v>
      </c>
      <c r="L397" s="34">
        <v>-749.68</v>
      </c>
      <c r="M397" s="35">
        <f t="shared" si="15"/>
        <v>-749.68</v>
      </c>
      <c r="N397" s="35">
        <f t="shared" si="16"/>
        <v>0</v>
      </c>
    </row>
    <row r="398" spans="2:14" x14ac:dyDescent="0.25">
      <c r="B398" t="s">
        <v>1586</v>
      </c>
      <c r="C398" s="5">
        <v>-747.81000000000006</v>
      </c>
      <c r="D398">
        <f t="shared" si="17"/>
        <v>-747.8</v>
      </c>
      <c r="E398" s="22"/>
      <c r="F398" s="26"/>
      <c r="H398" s="5"/>
      <c r="J398" s="27"/>
      <c r="K398" s="31" t="s">
        <v>1586</v>
      </c>
      <c r="L398" s="34">
        <v>-747.8</v>
      </c>
      <c r="M398" s="35">
        <f t="shared" ref="M398:M461" si="18">VLOOKUP(K398,$B$12:$C$682,2,0)</f>
        <v>-747.81000000000006</v>
      </c>
      <c r="N398" s="35">
        <f t="shared" ref="N398:N461" si="19">L398-M398</f>
        <v>1.0000000000104592E-2</v>
      </c>
    </row>
    <row r="399" spans="2:14" x14ac:dyDescent="0.25">
      <c r="B399" t="s">
        <v>1505</v>
      </c>
      <c r="C399" s="5">
        <v>-735.42000000000007</v>
      </c>
      <c r="D399">
        <f t="shared" ref="D399:D462" si="20">VLOOKUP(B399,$K:$L,2,0)</f>
        <v>-735.42</v>
      </c>
      <c r="E399" s="22"/>
      <c r="F399" s="26"/>
      <c r="H399" s="5"/>
      <c r="J399" s="27"/>
      <c r="K399" s="31" t="s">
        <v>1505</v>
      </c>
      <c r="L399" s="34">
        <v>-735.42</v>
      </c>
      <c r="M399" s="35">
        <f t="shared" si="18"/>
        <v>-735.42000000000007</v>
      </c>
      <c r="N399" s="35">
        <f t="shared" si="19"/>
        <v>0</v>
      </c>
    </row>
    <row r="400" spans="2:14" x14ac:dyDescent="0.25">
      <c r="B400" t="s">
        <v>1464</v>
      </c>
      <c r="C400" s="5">
        <v>-733.28</v>
      </c>
      <c r="D400">
        <f t="shared" si="20"/>
        <v>-733.28</v>
      </c>
      <c r="E400" s="22"/>
      <c r="F400" s="26"/>
      <c r="H400" s="5"/>
      <c r="J400" s="27"/>
      <c r="K400" s="31" t="s">
        <v>1464</v>
      </c>
      <c r="L400" s="34">
        <v>-733.28</v>
      </c>
      <c r="M400" s="35">
        <f t="shared" si="18"/>
        <v>-733.28</v>
      </c>
      <c r="N400" s="35">
        <f t="shared" si="19"/>
        <v>0</v>
      </c>
    </row>
    <row r="401" spans="2:14" x14ac:dyDescent="0.25">
      <c r="B401" t="s">
        <v>1919</v>
      </c>
      <c r="C401" s="5">
        <v>-726.29</v>
      </c>
      <c r="D401">
        <f t="shared" si="20"/>
        <v>-726.29</v>
      </c>
      <c r="E401" s="22"/>
      <c r="F401" s="26"/>
      <c r="H401" s="5"/>
      <c r="J401" s="27"/>
      <c r="K401" s="31" t="s">
        <v>1919</v>
      </c>
      <c r="L401" s="34">
        <v>-726.29</v>
      </c>
      <c r="M401" s="35">
        <f t="shared" si="18"/>
        <v>-726.29</v>
      </c>
      <c r="N401" s="35">
        <f t="shared" si="19"/>
        <v>0</v>
      </c>
    </row>
    <row r="402" spans="2:14" x14ac:dyDescent="0.25">
      <c r="B402" t="s">
        <v>3600</v>
      </c>
      <c r="C402" s="5">
        <v>-723.15</v>
      </c>
      <c r="D402">
        <f t="shared" si="20"/>
        <v>-723.15</v>
      </c>
      <c r="E402" s="22"/>
      <c r="F402" s="26"/>
      <c r="H402" s="5"/>
      <c r="J402" s="27"/>
      <c r="K402" s="31" t="s">
        <v>3600</v>
      </c>
      <c r="L402" s="34">
        <v>-723.15</v>
      </c>
      <c r="M402" s="35">
        <f t="shared" si="18"/>
        <v>-723.15</v>
      </c>
      <c r="N402" s="35">
        <f t="shared" si="19"/>
        <v>0</v>
      </c>
    </row>
    <row r="403" spans="2:14" x14ac:dyDescent="0.25">
      <c r="B403" t="s">
        <v>1928</v>
      </c>
      <c r="C403" s="5">
        <v>-721.53</v>
      </c>
      <c r="D403">
        <f t="shared" si="20"/>
        <v>-721.53</v>
      </c>
      <c r="E403" s="22"/>
      <c r="F403" s="26"/>
      <c r="H403" s="5"/>
      <c r="J403" s="27"/>
      <c r="K403" s="31" t="s">
        <v>1928</v>
      </c>
      <c r="L403" s="34">
        <v>-721.53</v>
      </c>
      <c r="M403" s="35">
        <f t="shared" si="18"/>
        <v>-721.53</v>
      </c>
      <c r="N403" s="35">
        <f t="shared" si="19"/>
        <v>0</v>
      </c>
    </row>
    <row r="404" spans="2:14" x14ac:dyDescent="0.25">
      <c r="B404" t="s">
        <v>2094</v>
      </c>
      <c r="C404" s="5">
        <v>-718.40000000000009</v>
      </c>
      <c r="D404">
        <f t="shared" si="20"/>
        <v>-718.4</v>
      </c>
      <c r="E404" s="22"/>
      <c r="F404" s="26"/>
      <c r="H404" s="5"/>
      <c r="J404" s="27"/>
      <c r="K404" s="31" t="s">
        <v>2094</v>
      </c>
      <c r="L404" s="34">
        <v>-718.4</v>
      </c>
      <c r="M404" s="35">
        <f t="shared" si="18"/>
        <v>-718.40000000000009</v>
      </c>
      <c r="N404" s="35">
        <f t="shared" si="19"/>
        <v>0</v>
      </c>
    </row>
    <row r="405" spans="2:14" x14ac:dyDescent="0.25">
      <c r="B405" t="s">
        <v>1432</v>
      </c>
      <c r="C405" s="5">
        <v>-715.21</v>
      </c>
      <c r="D405">
        <f t="shared" si="20"/>
        <v>-715.21</v>
      </c>
      <c r="E405" s="22"/>
      <c r="F405" s="26"/>
      <c r="H405" s="5"/>
      <c r="J405" s="27"/>
      <c r="K405" s="31" t="s">
        <v>1432</v>
      </c>
      <c r="L405" s="34">
        <v>-715.21</v>
      </c>
      <c r="M405" s="35">
        <f t="shared" si="18"/>
        <v>-715.21</v>
      </c>
      <c r="N405" s="35">
        <f t="shared" si="19"/>
        <v>0</v>
      </c>
    </row>
    <row r="406" spans="2:14" x14ac:dyDescent="0.25">
      <c r="B406" t="s">
        <v>3599</v>
      </c>
      <c r="C406" s="5">
        <v>-709.57</v>
      </c>
      <c r="D406">
        <f t="shared" si="20"/>
        <v>-709.57</v>
      </c>
      <c r="E406" s="22"/>
      <c r="F406" s="26"/>
      <c r="H406" s="5"/>
      <c r="J406" s="27"/>
      <c r="K406" s="31" t="s">
        <v>3599</v>
      </c>
      <c r="L406" s="34">
        <v>-709.57</v>
      </c>
      <c r="M406" s="35">
        <f t="shared" si="18"/>
        <v>-709.57</v>
      </c>
      <c r="N406" s="35">
        <f t="shared" si="19"/>
        <v>0</v>
      </c>
    </row>
    <row r="407" spans="2:14" x14ac:dyDescent="0.25">
      <c r="B407" t="s">
        <v>1932</v>
      </c>
      <c r="C407" s="5">
        <v>-707.62</v>
      </c>
      <c r="D407">
        <f t="shared" si="20"/>
        <v>-707.61</v>
      </c>
      <c r="E407" s="22"/>
      <c r="F407" s="26"/>
      <c r="H407" s="5"/>
      <c r="J407" s="27"/>
      <c r="K407" s="31" t="s">
        <v>1932</v>
      </c>
      <c r="L407" s="34">
        <v>-707.61</v>
      </c>
      <c r="M407" s="35">
        <f t="shared" si="18"/>
        <v>-707.62</v>
      </c>
      <c r="N407" s="35">
        <f t="shared" si="19"/>
        <v>9.9999999999909051E-3</v>
      </c>
    </row>
    <row r="408" spans="2:14" x14ac:dyDescent="0.25">
      <c r="B408" t="s">
        <v>1388</v>
      </c>
      <c r="C408" s="5">
        <v>-705.76</v>
      </c>
      <c r="D408">
        <f t="shared" si="20"/>
        <v>-705.76</v>
      </c>
      <c r="E408" s="22"/>
      <c r="F408" s="26"/>
      <c r="H408" s="5"/>
      <c r="J408" s="27"/>
      <c r="K408" s="31" t="s">
        <v>1388</v>
      </c>
      <c r="L408" s="34">
        <v>-705.76</v>
      </c>
      <c r="M408" s="35">
        <f t="shared" si="18"/>
        <v>-705.76</v>
      </c>
      <c r="N408" s="35">
        <f t="shared" si="19"/>
        <v>0</v>
      </c>
    </row>
    <row r="409" spans="2:14" x14ac:dyDescent="0.25">
      <c r="B409" t="s">
        <v>1543</v>
      </c>
      <c r="C409" s="5">
        <v>-705.13</v>
      </c>
      <c r="D409">
        <f t="shared" si="20"/>
        <v>-705.13</v>
      </c>
      <c r="E409" s="22"/>
      <c r="F409" s="26"/>
      <c r="H409" s="5"/>
      <c r="J409" s="27"/>
      <c r="K409" s="31" t="s">
        <v>1543</v>
      </c>
      <c r="L409" s="34">
        <v>-705.13</v>
      </c>
      <c r="M409" s="35">
        <f t="shared" si="18"/>
        <v>-705.13</v>
      </c>
      <c r="N409" s="35">
        <f t="shared" si="19"/>
        <v>0</v>
      </c>
    </row>
    <row r="410" spans="2:14" x14ac:dyDescent="0.25">
      <c r="B410" t="s">
        <v>3083</v>
      </c>
      <c r="C410" s="5">
        <v>-694.09</v>
      </c>
      <c r="D410">
        <f t="shared" si="20"/>
        <v>-694.09</v>
      </c>
      <c r="E410" s="22"/>
      <c r="F410" s="26"/>
      <c r="H410" s="5"/>
      <c r="J410" s="27"/>
      <c r="K410" s="31" t="s">
        <v>3083</v>
      </c>
      <c r="L410" s="34">
        <v>-694.09</v>
      </c>
      <c r="M410" s="35">
        <f t="shared" si="18"/>
        <v>-694.09</v>
      </c>
      <c r="N410" s="35">
        <f t="shared" si="19"/>
        <v>0</v>
      </c>
    </row>
    <row r="411" spans="2:14" x14ac:dyDescent="0.25">
      <c r="B411" t="s">
        <v>1497</v>
      </c>
      <c r="C411" s="5">
        <v>-687.2</v>
      </c>
      <c r="D411">
        <f t="shared" si="20"/>
        <v>-687.2</v>
      </c>
      <c r="E411" s="22"/>
      <c r="F411" s="26"/>
      <c r="H411" s="5"/>
      <c r="J411" s="27"/>
      <c r="K411" s="31" t="s">
        <v>1497</v>
      </c>
      <c r="L411" s="34">
        <v>-687.2</v>
      </c>
      <c r="M411" s="35">
        <f t="shared" si="18"/>
        <v>-687.2</v>
      </c>
      <c r="N411" s="35">
        <f t="shared" si="19"/>
        <v>0</v>
      </c>
    </row>
    <row r="412" spans="2:14" x14ac:dyDescent="0.25">
      <c r="B412" t="s">
        <v>2553</v>
      </c>
      <c r="C412" s="5">
        <v>-685.45</v>
      </c>
      <c r="D412">
        <f t="shared" si="20"/>
        <v>-685.45</v>
      </c>
      <c r="E412" s="22"/>
      <c r="F412" s="26"/>
      <c r="H412" s="5"/>
      <c r="J412" s="27"/>
      <c r="K412" s="31" t="s">
        <v>2553</v>
      </c>
      <c r="L412" s="34">
        <v>-685.45</v>
      </c>
      <c r="M412" s="35">
        <f t="shared" si="18"/>
        <v>-685.45</v>
      </c>
      <c r="N412" s="35">
        <f t="shared" si="19"/>
        <v>0</v>
      </c>
    </row>
    <row r="413" spans="2:14" x14ac:dyDescent="0.25">
      <c r="B413" t="s">
        <v>1938</v>
      </c>
      <c r="C413" s="5">
        <v>-685.18000000000006</v>
      </c>
      <c r="D413">
        <f t="shared" si="20"/>
        <v>-685.18</v>
      </c>
      <c r="E413" s="22"/>
      <c r="F413" s="26"/>
      <c r="H413" s="5"/>
      <c r="J413" s="27"/>
      <c r="K413" s="31" t="s">
        <v>1938</v>
      </c>
      <c r="L413" s="34">
        <v>-685.18</v>
      </c>
      <c r="M413" s="35">
        <f t="shared" si="18"/>
        <v>-685.18000000000006</v>
      </c>
      <c r="N413" s="35">
        <f t="shared" si="19"/>
        <v>0</v>
      </c>
    </row>
    <row r="414" spans="2:14" x14ac:dyDescent="0.25">
      <c r="B414" t="s">
        <v>2101</v>
      </c>
      <c r="C414" s="5">
        <v>-677.08999999999992</v>
      </c>
      <c r="D414">
        <f t="shared" si="20"/>
        <v>-677.09</v>
      </c>
      <c r="E414" s="22"/>
      <c r="F414" s="26"/>
      <c r="H414" s="5"/>
      <c r="J414" s="27"/>
      <c r="K414" s="31" t="s">
        <v>2101</v>
      </c>
      <c r="L414" s="34">
        <v>-677.09</v>
      </c>
      <c r="M414" s="35">
        <f t="shared" si="18"/>
        <v>-677.08999999999992</v>
      </c>
      <c r="N414" s="35">
        <f t="shared" si="19"/>
        <v>0</v>
      </c>
    </row>
    <row r="415" spans="2:14" x14ac:dyDescent="0.25">
      <c r="B415" t="s">
        <v>3607</v>
      </c>
      <c r="C415" s="5">
        <v>-658.18999999999994</v>
      </c>
      <c r="D415">
        <f t="shared" si="20"/>
        <v>-658.19</v>
      </c>
      <c r="E415" s="22"/>
      <c r="F415" s="26"/>
      <c r="H415" s="5"/>
      <c r="J415" s="27"/>
      <c r="K415" s="31" t="s">
        <v>3607</v>
      </c>
      <c r="L415" s="34">
        <v>-658.19</v>
      </c>
      <c r="M415" s="35">
        <f t="shared" si="18"/>
        <v>-658.18999999999994</v>
      </c>
      <c r="N415" s="35">
        <f t="shared" si="19"/>
        <v>0</v>
      </c>
    </row>
    <row r="416" spans="2:14" x14ac:dyDescent="0.25">
      <c r="B416" t="s">
        <v>3615</v>
      </c>
      <c r="C416" s="5">
        <v>-655.67000000000007</v>
      </c>
      <c r="D416">
        <f t="shared" si="20"/>
        <v>-655.67</v>
      </c>
      <c r="E416" s="22"/>
      <c r="F416" s="26"/>
      <c r="H416" s="5"/>
      <c r="J416" s="27"/>
      <c r="K416" s="31" t="s">
        <v>3615</v>
      </c>
      <c r="L416" s="34">
        <v>-655.67</v>
      </c>
      <c r="M416" s="35">
        <f t="shared" si="18"/>
        <v>-655.67000000000007</v>
      </c>
      <c r="N416" s="35">
        <f t="shared" si="19"/>
        <v>0</v>
      </c>
    </row>
    <row r="417" spans="2:14" x14ac:dyDescent="0.25">
      <c r="B417" t="s">
        <v>3215</v>
      </c>
      <c r="C417" s="5">
        <v>-652</v>
      </c>
      <c r="D417">
        <f t="shared" si="20"/>
        <v>-652</v>
      </c>
      <c r="E417" s="22"/>
      <c r="F417" s="26"/>
      <c r="H417" s="5"/>
      <c r="J417" s="27"/>
      <c r="K417" s="31" t="s">
        <v>3215</v>
      </c>
      <c r="L417" s="34">
        <v>-652</v>
      </c>
      <c r="M417" s="35">
        <f t="shared" si="18"/>
        <v>-652</v>
      </c>
      <c r="N417" s="35">
        <f t="shared" si="19"/>
        <v>0</v>
      </c>
    </row>
    <row r="418" spans="2:14" x14ac:dyDescent="0.25">
      <c r="B418" t="s">
        <v>1567</v>
      </c>
      <c r="C418" s="5">
        <v>-651</v>
      </c>
      <c r="D418">
        <f t="shared" si="20"/>
        <v>-651</v>
      </c>
      <c r="E418" s="22"/>
      <c r="F418" s="26"/>
      <c r="H418" s="5"/>
      <c r="J418" s="27"/>
      <c r="K418" s="31" t="s">
        <v>1567</v>
      </c>
      <c r="L418" s="34">
        <v>-651</v>
      </c>
      <c r="M418" s="35">
        <f t="shared" si="18"/>
        <v>-651</v>
      </c>
      <c r="N418" s="35">
        <f t="shared" si="19"/>
        <v>0</v>
      </c>
    </row>
    <row r="419" spans="2:14" x14ac:dyDescent="0.25">
      <c r="B419" t="s">
        <v>1628</v>
      </c>
      <c r="C419" s="5">
        <v>-642.79</v>
      </c>
      <c r="D419">
        <f t="shared" si="20"/>
        <v>-642.79</v>
      </c>
      <c r="E419" s="22"/>
      <c r="F419" s="26"/>
      <c r="H419" s="5"/>
      <c r="J419" s="27"/>
      <c r="K419" s="31" t="s">
        <v>1628</v>
      </c>
      <c r="L419" s="34">
        <v>-642.79</v>
      </c>
      <c r="M419" s="35">
        <f t="shared" si="18"/>
        <v>-642.79</v>
      </c>
      <c r="N419" s="35">
        <f t="shared" si="19"/>
        <v>0</v>
      </c>
    </row>
    <row r="420" spans="2:14" x14ac:dyDescent="0.25">
      <c r="B420" t="s">
        <v>3627</v>
      </c>
      <c r="C420" s="5">
        <v>-640.11999999999989</v>
      </c>
      <c r="D420">
        <f t="shared" si="20"/>
        <v>-640.12</v>
      </c>
      <c r="E420" s="22"/>
      <c r="F420" s="26"/>
      <c r="H420" s="5"/>
      <c r="J420" s="27"/>
      <c r="K420" s="31" t="s">
        <v>3627</v>
      </c>
      <c r="L420" s="34">
        <v>-640.12</v>
      </c>
      <c r="M420" s="35">
        <f t="shared" si="18"/>
        <v>-640.11999999999989</v>
      </c>
      <c r="N420" s="35">
        <f t="shared" si="19"/>
        <v>0</v>
      </c>
    </row>
    <row r="421" spans="2:14" x14ac:dyDescent="0.25">
      <c r="B421" t="s">
        <v>3244</v>
      </c>
      <c r="C421" s="5">
        <v>-634.32000000000005</v>
      </c>
      <c r="D421">
        <f t="shared" si="20"/>
        <v>-634.32000000000005</v>
      </c>
      <c r="E421" s="22"/>
      <c r="F421" s="26"/>
      <c r="H421" s="5"/>
      <c r="J421" s="27"/>
      <c r="K421" s="31" t="s">
        <v>3244</v>
      </c>
      <c r="L421" s="34">
        <v>-634.32000000000005</v>
      </c>
      <c r="M421" s="35">
        <f t="shared" si="18"/>
        <v>-634.32000000000005</v>
      </c>
      <c r="N421" s="35">
        <f t="shared" si="19"/>
        <v>0</v>
      </c>
    </row>
    <row r="422" spans="2:14" x14ac:dyDescent="0.25">
      <c r="B422" t="s">
        <v>1702</v>
      </c>
      <c r="C422" s="5">
        <v>-633.70000000000005</v>
      </c>
      <c r="D422">
        <f t="shared" si="20"/>
        <v>-633.70000000000005</v>
      </c>
      <c r="E422" s="22"/>
      <c r="F422" s="26"/>
      <c r="H422" s="5"/>
      <c r="J422" s="27"/>
      <c r="K422" s="31" t="s">
        <v>1702</v>
      </c>
      <c r="L422" s="34">
        <v>-633.70000000000005</v>
      </c>
      <c r="M422" s="35">
        <f t="shared" si="18"/>
        <v>-633.70000000000005</v>
      </c>
      <c r="N422" s="35">
        <f t="shared" si="19"/>
        <v>0</v>
      </c>
    </row>
    <row r="423" spans="2:14" x14ac:dyDescent="0.25">
      <c r="B423" t="s">
        <v>1953</v>
      </c>
      <c r="C423" s="5">
        <v>-632.1</v>
      </c>
      <c r="D423">
        <f t="shared" si="20"/>
        <v>-632.1</v>
      </c>
      <c r="E423" s="22"/>
      <c r="F423" s="26"/>
      <c r="H423" s="5"/>
      <c r="J423" s="27"/>
      <c r="K423" s="31" t="s">
        <v>1953</v>
      </c>
      <c r="L423" s="34">
        <v>-632.1</v>
      </c>
      <c r="M423" s="35">
        <f t="shared" si="18"/>
        <v>-632.1</v>
      </c>
      <c r="N423" s="35">
        <f t="shared" si="19"/>
        <v>0</v>
      </c>
    </row>
    <row r="424" spans="2:14" x14ac:dyDescent="0.25">
      <c r="B424" t="s">
        <v>1771</v>
      </c>
      <c r="C424" s="5">
        <v>-627.11</v>
      </c>
      <c r="D424">
        <f t="shared" si="20"/>
        <v>-627.11</v>
      </c>
      <c r="E424" s="22"/>
      <c r="F424" s="26"/>
      <c r="H424" s="5"/>
      <c r="J424" s="27"/>
      <c r="K424" s="31" t="s">
        <v>1771</v>
      </c>
      <c r="L424" s="34">
        <v>-627.11</v>
      </c>
      <c r="M424" s="35">
        <f t="shared" si="18"/>
        <v>-627.11</v>
      </c>
      <c r="N424" s="35">
        <f t="shared" si="19"/>
        <v>0</v>
      </c>
    </row>
    <row r="425" spans="2:14" x14ac:dyDescent="0.25">
      <c r="B425" t="s">
        <v>1348</v>
      </c>
      <c r="C425" s="5">
        <v>-621.1400000000001</v>
      </c>
      <c r="D425">
        <f t="shared" si="20"/>
        <v>-621.14</v>
      </c>
      <c r="E425" s="22"/>
      <c r="F425" s="26"/>
      <c r="H425" s="5"/>
      <c r="J425" s="27"/>
      <c r="K425" s="31" t="s">
        <v>1348</v>
      </c>
      <c r="L425" s="34">
        <v>-621.14</v>
      </c>
      <c r="M425" s="35">
        <f t="shared" si="18"/>
        <v>-621.1400000000001</v>
      </c>
      <c r="N425" s="35">
        <f t="shared" si="19"/>
        <v>0</v>
      </c>
    </row>
    <row r="426" spans="2:14" x14ac:dyDescent="0.25">
      <c r="B426" t="s">
        <v>3227</v>
      </c>
      <c r="C426" s="5">
        <v>-618.8900000000001</v>
      </c>
      <c r="D426">
        <f t="shared" si="20"/>
        <v>-618.89</v>
      </c>
      <c r="E426" s="22"/>
      <c r="F426" s="26"/>
      <c r="H426" s="5"/>
      <c r="J426" s="27"/>
      <c r="K426" s="31" t="s">
        <v>3227</v>
      </c>
      <c r="L426" s="34">
        <v>-618.89</v>
      </c>
      <c r="M426" s="35">
        <f t="shared" si="18"/>
        <v>-618.8900000000001</v>
      </c>
      <c r="N426" s="35">
        <f t="shared" si="19"/>
        <v>0</v>
      </c>
    </row>
    <row r="427" spans="2:14" x14ac:dyDescent="0.25">
      <c r="B427" t="s">
        <v>1174</v>
      </c>
      <c r="C427" s="5">
        <v>-617.5</v>
      </c>
      <c r="D427">
        <f t="shared" si="20"/>
        <v>-617.5</v>
      </c>
      <c r="E427" s="22"/>
      <c r="F427" s="26"/>
      <c r="H427" s="5"/>
      <c r="J427" s="27"/>
      <c r="K427" s="31" t="s">
        <v>1174</v>
      </c>
      <c r="L427" s="34">
        <v>-617.5</v>
      </c>
      <c r="M427" s="35">
        <f t="shared" si="18"/>
        <v>-617.5</v>
      </c>
      <c r="N427" s="35">
        <f t="shared" si="19"/>
        <v>0</v>
      </c>
    </row>
    <row r="428" spans="2:14" x14ac:dyDescent="0.25">
      <c r="B428" t="s">
        <v>3019</v>
      </c>
      <c r="C428" s="5">
        <v>-617.18000000000006</v>
      </c>
      <c r="D428">
        <f t="shared" si="20"/>
        <v>-617.17999999999995</v>
      </c>
      <c r="E428" s="22"/>
      <c r="F428" s="26"/>
      <c r="H428" s="5"/>
      <c r="J428" s="27"/>
      <c r="K428" s="31" t="s">
        <v>3019</v>
      </c>
      <c r="L428" s="34">
        <v>-617.17999999999995</v>
      </c>
      <c r="M428" s="35">
        <f t="shared" si="18"/>
        <v>-617.18000000000006</v>
      </c>
      <c r="N428" s="35">
        <f t="shared" si="19"/>
        <v>0</v>
      </c>
    </row>
    <row r="429" spans="2:14" x14ac:dyDescent="0.25">
      <c r="B429" t="s">
        <v>1711</v>
      </c>
      <c r="C429" s="5">
        <v>-602</v>
      </c>
      <c r="D429">
        <f t="shared" si="20"/>
        <v>-602</v>
      </c>
      <c r="E429" s="22"/>
      <c r="F429" s="26"/>
      <c r="H429" s="5"/>
      <c r="J429" s="27"/>
      <c r="K429" s="31" t="s">
        <v>1711</v>
      </c>
      <c r="L429" s="34">
        <v>-602</v>
      </c>
      <c r="M429" s="35">
        <f t="shared" si="18"/>
        <v>-602</v>
      </c>
      <c r="N429" s="35">
        <f t="shared" si="19"/>
        <v>0</v>
      </c>
    </row>
    <row r="430" spans="2:14" x14ac:dyDescent="0.25">
      <c r="B430" t="s">
        <v>1346</v>
      </c>
      <c r="C430" s="5">
        <v>-598.81999999999994</v>
      </c>
      <c r="D430">
        <f t="shared" si="20"/>
        <v>-598.82000000000005</v>
      </c>
      <c r="E430" s="22"/>
      <c r="F430" s="26"/>
      <c r="H430" s="5"/>
      <c r="J430" s="27"/>
      <c r="K430" s="31" t="s">
        <v>1346</v>
      </c>
      <c r="L430" s="34">
        <v>-598.82000000000005</v>
      </c>
      <c r="M430" s="35">
        <f t="shared" si="18"/>
        <v>-598.81999999999994</v>
      </c>
      <c r="N430" s="35">
        <f t="shared" si="19"/>
        <v>0</v>
      </c>
    </row>
    <row r="431" spans="2:14" x14ac:dyDescent="0.25">
      <c r="B431" t="s">
        <v>1922</v>
      </c>
      <c r="C431" s="5">
        <v>-591.58000000000004</v>
      </c>
      <c r="D431">
        <f t="shared" si="20"/>
        <v>-591.58000000000004</v>
      </c>
      <c r="E431" s="22"/>
      <c r="F431" s="26"/>
      <c r="H431" s="5"/>
      <c r="J431" s="27"/>
      <c r="K431" s="31" t="s">
        <v>1922</v>
      </c>
      <c r="L431" s="34">
        <v>-591.58000000000004</v>
      </c>
      <c r="M431" s="35">
        <f t="shared" si="18"/>
        <v>-591.58000000000004</v>
      </c>
      <c r="N431" s="35">
        <f t="shared" si="19"/>
        <v>0</v>
      </c>
    </row>
    <row r="432" spans="2:14" x14ac:dyDescent="0.25">
      <c r="B432" t="s">
        <v>2190</v>
      </c>
      <c r="C432" s="5">
        <v>-589.11</v>
      </c>
      <c r="D432">
        <f t="shared" si="20"/>
        <v>-589.11</v>
      </c>
      <c r="E432" s="22"/>
      <c r="F432" s="26"/>
      <c r="H432" s="5"/>
      <c r="J432" s="27"/>
      <c r="K432" s="31" t="s">
        <v>2190</v>
      </c>
      <c r="L432" s="34">
        <v>-589.11</v>
      </c>
      <c r="M432" s="35">
        <f t="shared" si="18"/>
        <v>-589.11</v>
      </c>
      <c r="N432" s="35">
        <f t="shared" si="19"/>
        <v>0</v>
      </c>
    </row>
    <row r="433" spans="2:14" x14ac:dyDescent="0.25">
      <c r="B433" t="s">
        <v>1177</v>
      </c>
      <c r="C433" s="5">
        <v>-587.5</v>
      </c>
      <c r="D433">
        <f t="shared" si="20"/>
        <v>-587.5</v>
      </c>
      <c r="E433" s="22"/>
      <c r="F433" s="26"/>
      <c r="H433" s="5"/>
      <c r="J433" s="27"/>
      <c r="K433" s="31" t="s">
        <v>1177</v>
      </c>
      <c r="L433" s="34">
        <v>-587.5</v>
      </c>
      <c r="M433" s="35">
        <f t="shared" si="18"/>
        <v>-587.5</v>
      </c>
      <c r="N433" s="35">
        <f t="shared" si="19"/>
        <v>0</v>
      </c>
    </row>
    <row r="434" spans="2:14" x14ac:dyDescent="0.25">
      <c r="B434" t="s">
        <v>3639</v>
      </c>
      <c r="C434" s="5">
        <v>-567.37</v>
      </c>
      <c r="D434">
        <f t="shared" si="20"/>
        <v>-567.37</v>
      </c>
      <c r="E434" s="22"/>
      <c r="F434" s="26"/>
      <c r="H434" s="5"/>
      <c r="J434" s="27"/>
      <c r="K434" s="31" t="s">
        <v>3639</v>
      </c>
      <c r="L434" s="34">
        <v>-567.37</v>
      </c>
      <c r="M434" s="35">
        <f t="shared" si="18"/>
        <v>-567.37</v>
      </c>
      <c r="N434" s="35">
        <f t="shared" si="19"/>
        <v>0</v>
      </c>
    </row>
    <row r="435" spans="2:14" x14ac:dyDescent="0.25">
      <c r="B435" t="s">
        <v>1908</v>
      </c>
      <c r="C435" s="5">
        <v>-559.90000000000009</v>
      </c>
      <c r="D435">
        <f t="shared" si="20"/>
        <v>-559.9</v>
      </c>
      <c r="E435" s="22"/>
      <c r="F435" s="26"/>
      <c r="H435" s="5"/>
      <c r="J435" s="27"/>
      <c r="K435" s="31" t="s">
        <v>1908</v>
      </c>
      <c r="L435" s="34">
        <v>-559.9</v>
      </c>
      <c r="M435" s="35">
        <f t="shared" si="18"/>
        <v>-559.90000000000009</v>
      </c>
      <c r="N435" s="35">
        <f t="shared" si="19"/>
        <v>0</v>
      </c>
    </row>
    <row r="436" spans="2:14" x14ac:dyDescent="0.25">
      <c r="B436" t="s">
        <v>3593</v>
      </c>
      <c r="C436" s="5">
        <v>-558.45000000000005</v>
      </c>
      <c r="D436">
        <f t="shared" si="20"/>
        <v>-558.45000000000005</v>
      </c>
      <c r="E436" s="22"/>
      <c r="F436" s="26"/>
      <c r="H436" s="5"/>
      <c r="J436" s="27"/>
      <c r="K436" s="31" t="s">
        <v>3593</v>
      </c>
      <c r="L436" s="34">
        <v>-558.45000000000005</v>
      </c>
      <c r="M436" s="35">
        <f t="shared" si="18"/>
        <v>-558.45000000000005</v>
      </c>
      <c r="N436" s="35">
        <f t="shared" si="19"/>
        <v>0</v>
      </c>
    </row>
    <row r="437" spans="2:14" x14ac:dyDescent="0.25">
      <c r="B437" t="s">
        <v>1484</v>
      </c>
      <c r="C437" s="5">
        <v>-556.30999999999995</v>
      </c>
      <c r="D437">
        <f t="shared" si="20"/>
        <v>-556.30999999999995</v>
      </c>
      <c r="E437" s="22"/>
      <c r="F437" s="26"/>
      <c r="H437" s="5"/>
      <c r="J437" s="27"/>
      <c r="K437" s="31" t="s">
        <v>1484</v>
      </c>
      <c r="L437" s="34">
        <v>-556.30999999999995</v>
      </c>
      <c r="M437" s="35">
        <f t="shared" si="18"/>
        <v>-556.30999999999995</v>
      </c>
      <c r="N437" s="35">
        <f t="shared" si="19"/>
        <v>0</v>
      </c>
    </row>
    <row r="438" spans="2:14" x14ac:dyDescent="0.25">
      <c r="B438" t="s">
        <v>2409</v>
      </c>
      <c r="C438" s="5">
        <v>-555.62</v>
      </c>
      <c r="D438">
        <f t="shared" si="20"/>
        <v>-555.62</v>
      </c>
      <c r="E438" s="22"/>
      <c r="F438" s="26"/>
      <c r="H438" s="5"/>
      <c r="J438" s="27"/>
      <c r="K438" s="31" t="s">
        <v>2409</v>
      </c>
      <c r="L438" s="34">
        <v>-555.62</v>
      </c>
      <c r="M438" s="35">
        <f t="shared" si="18"/>
        <v>-555.62</v>
      </c>
      <c r="N438" s="35">
        <f t="shared" si="19"/>
        <v>0</v>
      </c>
    </row>
    <row r="439" spans="2:14" x14ac:dyDescent="0.25">
      <c r="B439" t="s">
        <v>1502</v>
      </c>
      <c r="C439" s="5">
        <v>-551.36</v>
      </c>
      <c r="D439">
        <f t="shared" si="20"/>
        <v>-551.35</v>
      </c>
      <c r="E439" s="22"/>
      <c r="F439" s="26"/>
      <c r="H439" s="5"/>
      <c r="J439" s="27"/>
      <c r="K439" s="31" t="s">
        <v>1502</v>
      </c>
      <c r="L439" s="34">
        <v>-551.35</v>
      </c>
      <c r="M439" s="35">
        <f t="shared" si="18"/>
        <v>-551.36</v>
      </c>
      <c r="N439" s="35">
        <f t="shared" si="19"/>
        <v>9.9999999999909051E-3</v>
      </c>
    </row>
    <row r="440" spans="2:14" x14ac:dyDescent="0.25">
      <c r="B440" t="s">
        <v>1547</v>
      </c>
      <c r="C440" s="5">
        <v>-540</v>
      </c>
      <c r="D440">
        <f t="shared" si="20"/>
        <v>-540</v>
      </c>
      <c r="E440" s="22"/>
      <c r="F440" s="26"/>
      <c r="H440" s="5"/>
      <c r="J440" s="27"/>
      <c r="K440" s="31" t="s">
        <v>1547</v>
      </c>
      <c r="L440" s="34">
        <v>-540</v>
      </c>
      <c r="M440" s="35">
        <f t="shared" si="18"/>
        <v>-540</v>
      </c>
      <c r="N440" s="35">
        <f t="shared" si="19"/>
        <v>0</v>
      </c>
    </row>
    <row r="441" spans="2:14" x14ac:dyDescent="0.25">
      <c r="B441" t="s">
        <v>3587</v>
      </c>
      <c r="C441" s="5">
        <v>-535.76</v>
      </c>
      <c r="D441">
        <f t="shared" si="20"/>
        <v>-535.76</v>
      </c>
      <c r="E441" s="22"/>
      <c r="F441" s="26"/>
      <c r="H441" s="5"/>
      <c r="J441" s="27"/>
      <c r="K441" s="31" t="s">
        <v>3587</v>
      </c>
      <c r="L441" s="34">
        <v>-535.76</v>
      </c>
      <c r="M441" s="35">
        <f t="shared" si="18"/>
        <v>-535.76</v>
      </c>
      <c r="N441" s="35">
        <f t="shared" si="19"/>
        <v>0</v>
      </c>
    </row>
    <row r="442" spans="2:14" x14ac:dyDescent="0.25">
      <c r="B442" t="s">
        <v>1911</v>
      </c>
      <c r="C442" s="5">
        <v>-531.39</v>
      </c>
      <c r="D442">
        <f t="shared" si="20"/>
        <v>-531.39</v>
      </c>
      <c r="E442" s="22"/>
      <c r="F442" s="26"/>
      <c r="H442" s="5"/>
      <c r="J442" s="27"/>
      <c r="K442" s="31" t="s">
        <v>1911</v>
      </c>
      <c r="L442" s="34">
        <v>-531.39</v>
      </c>
      <c r="M442" s="35">
        <f t="shared" si="18"/>
        <v>-531.39</v>
      </c>
      <c r="N442" s="35">
        <f t="shared" si="19"/>
        <v>0</v>
      </c>
    </row>
    <row r="443" spans="2:14" x14ac:dyDescent="0.25">
      <c r="B443" t="s">
        <v>3194</v>
      </c>
      <c r="C443" s="5">
        <v>-522.06999999999994</v>
      </c>
      <c r="D443">
        <f t="shared" si="20"/>
        <v>-522.07000000000005</v>
      </c>
      <c r="E443" s="22"/>
      <c r="F443" s="26"/>
      <c r="H443" s="5"/>
      <c r="J443" s="27"/>
      <c r="K443" s="31" t="s">
        <v>3194</v>
      </c>
      <c r="L443" s="34">
        <v>-522.07000000000005</v>
      </c>
      <c r="M443" s="35">
        <f t="shared" si="18"/>
        <v>-522.06999999999994</v>
      </c>
      <c r="N443" s="35">
        <f t="shared" si="19"/>
        <v>0</v>
      </c>
    </row>
    <row r="444" spans="2:14" x14ac:dyDescent="0.25">
      <c r="B444" t="s">
        <v>3589</v>
      </c>
      <c r="C444" s="5">
        <v>-520.95000000000005</v>
      </c>
      <c r="D444">
        <f t="shared" si="20"/>
        <v>-520.95000000000005</v>
      </c>
      <c r="E444" s="22"/>
      <c r="F444" s="26"/>
      <c r="H444" s="5"/>
      <c r="J444" s="27"/>
      <c r="K444" s="31" t="s">
        <v>3589</v>
      </c>
      <c r="L444" s="34">
        <v>-520.95000000000005</v>
      </c>
      <c r="M444" s="35">
        <f t="shared" si="18"/>
        <v>-520.95000000000005</v>
      </c>
      <c r="N444" s="35">
        <f t="shared" si="19"/>
        <v>0</v>
      </c>
    </row>
    <row r="445" spans="2:14" x14ac:dyDescent="0.25">
      <c r="B445" t="s">
        <v>3248</v>
      </c>
      <c r="C445" s="5">
        <v>-517.65</v>
      </c>
      <c r="D445">
        <f t="shared" si="20"/>
        <v>-517.65</v>
      </c>
      <c r="E445" s="22"/>
      <c r="F445" s="26"/>
      <c r="H445" s="5"/>
      <c r="J445" s="27"/>
      <c r="K445" s="31" t="s">
        <v>3248</v>
      </c>
      <c r="L445" s="34">
        <v>-517.65</v>
      </c>
      <c r="M445" s="35">
        <f t="shared" si="18"/>
        <v>-517.65</v>
      </c>
      <c r="N445" s="35">
        <f t="shared" si="19"/>
        <v>0</v>
      </c>
    </row>
    <row r="446" spans="2:14" x14ac:dyDescent="0.25">
      <c r="B446" t="s">
        <v>1334</v>
      </c>
      <c r="C446" s="5">
        <v>-509.35</v>
      </c>
      <c r="D446">
        <f t="shared" si="20"/>
        <v>-509.35</v>
      </c>
      <c r="E446" s="22"/>
      <c r="F446" s="26"/>
      <c r="H446" s="5"/>
      <c r="J446" s="27"/>
      <c r="K446" s="31" t="s">
        <v>1334</v>
      </c>
      <c r="L446" s="34">
        <v>-509.35</v>
      </c>
      <c r="M446" s="35">
        <f t="shared" si="18"/>
        <v>-509.35</v>
      </c>
      <c r="N446" s="35">
        <f t="shared" si="19"/>
        <v>0</v>
      </c>
    </row>
    <row r="447" spans="2:14" x14ac:dyDescent="0.25">
      <c r="B447" t="s">
        <v>1841</v>
      </c>
      <c r="C447" s="5">
        <v>-506.88000000000005</v>
      </c>
      <c r="D447">
        <f t="shared" si="20"/>
        <v>-506.88</v>
      </c>
      <c r="E447" s="22"/>
      <c r="F447" s="26"/>
      <c r="H447" s="5"/>
      <c r="J447" s="27"/>
      <c r="K447" s="31" t="s">
        <v>1841</v>
      </c>
      <c r="L447" s="34">
        <v>-506.88</v>
      </c>
      <c r="M447" s="35">
        <f t="shared" si="18"/>
        <v>-506.88000000000005</v>
      </c>
      <c r="N447" s="35">
        <f t="shared" si="19"/>
        <v>0</v>
      </c>
    </row>
    <row r="448" spans="2:14" x14ac:dyDescent="0.25">
      <c r="B448" t="s">
        <v>3603</v>
      </c>
      <c r="C448" s="5">
        <v>-505</v>
      </c>
      <c r="D448">
        <f t="shared" si="20"/>
        <v>-505</v>
      </c>
      <c r="E448" s="22"/>
      <c r="F448" s="26"/>
      <c r="H448" s="5"/>
      <c r="J448" s="27"/>
      <c r="K448" s="31" t="s">
        <v>3603</v>
      </c>
      <c r="L448" s="34">
        <v>-505</v>
      </c>
      <c r="M448" s="35">
        <f t="shared" si="18"/>
        <v>-505</v>
      </c>
      <c r="N448" s="35">
        <f t="shared" si="19"/>
        <v>0</v>
      </c>
    </row>
    <row r="449" spans="2:14" x14ac:dyDescent="0.25">
      <c r="B449" t="s">
        <v>1332</v>
      </c>
      <c r="C449" s="5">
        <v>-495.42</v>
      </c>
      <c r="D449">
        <f t="shared" si="20"/>
        <v>-495.42</v>
      </c>
      <c r="E449" s="22"/>
      <c r="F449" s="26"/>
      <c r="H449" s="5"/>
      <c r="J449" s="27"/>
      <c r="K449" s="31" t="s">
        <v>1332</v>
      </c>
      <c r="L449" s="34">
        <v>-495.42</v>
      </c>
      <c r="M449" s="35">
        <f t="shared" si="18"/>
        <v>-495.42</v>
      </c>
      <c r="N449" s="35">
        <f t="shared" si="19"/>
        <v>0</v>
      </c>
    </row>
    <row r="450" spans="2:14" x14ac:dyDescent="0.25">
      <c r="B450" t="s">
        <v>1877</v>
      </c>
      <c r="C450" s="5">
        <v>-487.89</v>
      </c>
      <c r="D450">
        <f t="shared" si="20"/>
        <v>-487.89</v>
      </c>
      <c r="E450" s="22"/>
      <c r="F450" s="26"/>
      <c r="H450" s="5"/>
      <c r="J450" s="27"/>
      <c r="K450" s="31" t="s">
        <v>1877</v>
      </c>
      <c r="L450" s="34">
        <v>-487.89</v>
      </c>
      <c r="M450" s="35">
        <f t="shared" si="18"/>
        <v>-487.89</v>
      </c>
      <c r="N450" s="35">
        <f t="shared" si="19"/>
        <v>0</v>
      </c>
    </row>
    <row r="451" spans="2:14" x14ac:dyDescent="0.25">
      <c r="B451" t="s">
        <v>1817</v>
      </c>
      <c r="C451" s="5">
        <v>-468.26</v>
      </c>
      <c r="D451">
        <f t="shared" si="20"/>
        <v>-468.26</v>
      </c>
      <c r="E451" s="22"/>
      <c r="F451" s="26"/>
      <c r="H451" s="5"/>
      <c r="J451" s="27"/>
      <c r="K451" s="31" t="s">
        <v>1817</v>
      </c>
      <c r="L451" s="34">
        <v>-468.26</v>
      </c>
      <c r="M451" s="35">
        <f t="shared" si="18"/>
        <v>-468.26</v>
      </c>
      <c r="N451" s="35">
        <f t="shared" si="19"/>
        <v>0</v>
      </c>
    </row>
    <row r="452" spans="2:14" x14ac:dyDescent="0.25">
      <c r="B452" t="s">
        <v>1520</v>
      </c>
      <c r="C452" s="5">
        <v>-467.33</v>
      </c>
      <c r="D452">
        <f t="shared" si="20"/>
        <v>-467.33</v>
      </c>
      <c r="E452" s="22"/>
      <c r="F452" s="26"/>
      <c r="H452" s="5"/>
      <c r="J452" s="27"/>
      <c r="K452" s="31" t="s">
        <v>1520</v>
      </c>
      <c r="L452" s="34">
        <v>-467.33</v>
      </c>
      <c r="M452" s="35">
        <f t="shared" si="18"/>
        <v>-467.33</v>
      </c>
      <c r="N452" s="35">
        <f t="shared" si="19"/>
        <v>0</v>
      </c>
    </row>
    <row r="453" spans="2:14" x14ac:dyDescent="0.25">
      <c r="B453" t="s">
        <v>3598</v>
      </c>
      <c r="C453" s="5">
        <v>-463.12</v>
      </c>
      <c r="D453">
        <f t="shared" si="20"/>
        <v>-463.12</v>
      </c>
      <c r="E453" s="22"/>
      <c r="F453" s="26"/>
      <c r="H453" s="5"/>
      <c r="J453" s="27"/>
      <c r="K453" s="31" t="s">
        <v>3598</v>
      </c>
      <c r="L453" s="34">
        <v>-463.12</v>
      </c>
      <c r="M453" s="35">
        <f t="shared" si="18"/>
        <v>-463.12</v>
      </c>
      <c r="N453" s="35">
        <f t="shared" si="19"/>
        <v>0</v>
      </c>
    </row>
    <row r="454" spans="2:14" x14ac:dyDescent="0.25">
      <c r="B454" t="s">
        <v>1467</v>
      </c>
      <c r="C454" s="5">
        <v>-448.8</v>
      </c>
      <c r="D454">
        <f t="shared" si="20"/>
        <v>-448.8</v>
      </c>
      <c r="E454" s="22"/>
      <c r="F454" s="26"/>
      <c r="H454" s="5"/>
      <c r="J454" s="27"/>
      <c r="K454" s="31" t="s">
        <v>1467</v>
      </c>
      <c r="L454" s="34">
        <v>-448.8</v>
      </c>
      <c r="M454" s="35">
        <f t="shared" si="18"/>
        <v>-448.8</v>
      </c>
      <c r="N454" s="35">
        <f t="shared" si="19"/>
        <v>0</v>
      </c>
    </row>
    <row r="455" spans="2:14" x14ac:dyDescent="0.25">
      <c r="B455" t="s">
        <v>2362</v>
      </c>
      <c r="C455" s="5">
        <v>-424.21999999999997</v>
      </c>
      <c r="D455">
        <f t="shared" si="20"/>
        <v>-424.22</v>
      </c>
      <c r="E455" s="22"/>
      <c r="F455" s="26"/>
      <c r="H455" s="5"/>
      <c r="J455" s="27"/>
      <c r="K455" s="31" t="s">
        <v>2362</v>
      </c>
      <c r="L455" s="34">
        <v>-424.22</v>
      </c>
      <c r="M455" s="35">
        <f t="shared" si="18"/>
        <v>-424.21999999999997</v>
      </c>
      <c r="N455" s="35">
        <f t="shared" si="19"/>
        <v>0</v>
      </c>
    </row>
    <row r="456" spans="2:14" x14ac:dyDescent="0.25">
      <c r="B456" t="s">
        <v>2214</v>
      </c>
      <c r="C456" s="5">
        <v>-420.01</v>
      </c>
      <c r="D456">
        <f t="shared" si="20"/>
        <v>-420.01</v>
      </c>
      <c r="E456" s="22"/>
      <c r="F456" s="26"/>
      <c r="H456" s="5"/>
      <c r="J456" s="27"/>
      <c r="K456" s="31" t="s">
        <v>2214</v>
      </c>
      <c r="L456" s="34">
        <v>-420.01</v>
      </c>
      <c r="M456" s="35">
        <f t="shared" si="18"/>
        <v>-420.01</v>
      </c>
      <c r="N456" s="35">
        <f t="shared" si="19"/>
        <v>0</v>
      </c>
    </row>
    <row r="457" spans="2:14" x14ac:dyDescent="0.25">
      <c r="B457" t="s">
        <v>3090</v>
      </c>
      <c r="C457" s="5">
        <v>-417.46</v>
      </c>
      <c r="D457">
        <f t="shared" si="20"/>
        <v>-417.46</v>
      </c>
      <c r="E457" s="22"/>
      <c r="F457" s="26"/>
      <c r="H457" s="5"/>
      <c r="J457" s="27"/>
      <c r="K457" s="31" t="s">
        <v>3090</v>
      </c>
      <c r="L457" s="34">
        <v>-417.46</v>
      </c>
      <c r="M457" s="35">
        <f t="shared" si="18"/>
        <v>-417.46</v>
      </c>
      <c r="N457" s="35">
        <f t="shared" si="19"/>
        <v>0</v>
      </c>
    </row>
    <row r="458" spans="2:14" x14ac:dyDescent="0.25">
      <c r="B458" t="s">
        <v>1824</v>
      </c>
      <c r="C458" s="5">
        <v>-413.62</v>
      </c>
      <c r="D458">
        <f t="shared" si="20"/>
        <v>-413.62</v>
      </c>
      <c r="E458" s="22"/>
      <c r="F458" s="26"/>
      <c r="H458" s="5"/>
      <c r="J458" s="27"/>
      <c r="K458" s="31" t="s">
        <v>1824</v>
      </c>
      <c r="L458" s="34">
        <v>-413.62</v>
      </c>
      <c r="M458" s="35">
        <f t="shared" si="18"/>
        <v>-413.62</v>
      </c>
      <c r="N458" s="35">
        <f t="shared" si="19"/>
        <v>0</v>
      </c>
    </row>
    <row r="459" spans="2:14" x14ac:dyDescent="0.25">
      <c r="B459" t="s">
        <v>3168</v>
      </c>
      <c r="C459" s="5">
        <v>-413.06</v>
      </c>
      <c r="D459">
        <f t="shared" si="20"/>
        <v>-413.06</v>
      </c>
      <c r="E459" s="22"/>
      <c r="F459" s="26"/>
      <c r="H459" s="5"/>
      <c r="J459" s="27"/>
      <c r="K459" s="31" t="s">
        <v>3168</v>
      </c>
      <c r="L459" s="34">
        <v>-413.06</v>
      </c>
      <c r="M459" s="35">
        <f t="shared" si="18"/>
        <v>-413.06</v>
      </c>
      <c r="N459" s="35">
        <f t="shared" si="19"/>
        <v>0</v>
      </c>
    </row>
    <row r="460" spans="2:14" x14ac:dyDescent="0.25">
      <c r="B460" t="s">
        <v>3641</v>
      </c>
      <c r="C460" s="5">
        <v>-409.29</v>
      </c>
      <c r="D460">
        <f t="shared" si="20"/>
        <v>-409.29</v>
      </c>
      <c r="E460" s="22"/>
      <c r="F460" s="26"/>
      <c r="H460" s="5"/>
      <c r="J460" s="27"/>
      <c r="K460" s="31" t="s">
        <v>3641</v>
      </c>
      <c r="L460" s="34">
        <v>-409.29</v>
      </c>
      <c r="M460" s="35">
        <f t="shared" si="18"/>
        <v>-409.29</v>
      </c>
      <c r="N460" s="35">
        <f t="shared" si="19"/>
        <v>0</v>
      </c>
    </row>
    <row r="461" spans="2:14" x14ac:dyDescent="0.25">
      <c r="B461" t="s">
        <v>1147</v>
      </c>
      <c r="C461" s="5">
        <v>-405.46</v>
      </c>
      <c r="D461">
        <f t="shared" si="20"/>
        <v>-405.46</v>
      </c>
      <c r="E461" s="22"/>
      <c r="F461" s="26"/>
      <c r="H461" s="5"/>
      <c r="J461" s="27"/>
      <c r="K461" s="31" t="s">
        <v>1147</v>
      </c>
      <c r="L461" s="34">
        <v>-405.46</v>
      </c>
      <c r="M461" s="35">
        <f t="shared" si="18"/>
        <v>-405.46</v>
      </c>
      <c r="N461" s="35">
        <f t="shared" si="19"/>
        <v>0</v>
      </c>
    </row>
    <row r="462" spans="2:14" x14ac:dyDescent="0.25">
      <c r="B462" t="s">
        <v>3701</v>
      </c>
      <c r="C462" s="5">
        <v>-403.91</v>
      </c>
      <c r="D462">
        <f t="shared" si="20"/>
        <v>-403.91</v>
      </c>
      <c r="E462" s="22"/>
      <c r="F462" s="26"/>
      <c r="H462" s="5"/>
      <c r="J462" s="27"/>
      <c r="K462" s="31" t="s">
        <v>3701</v>
      </c>
      <c r="L462" s="34">
        <v>-403.91</v>
      </c>
      <c r="M462" s="35">
        <f t="shared" ref="M462:M525" si="21">VLOOKUP(K462,$B$12:$C$682,2,0)</f>
        <v>-403.91</v>
      </c>
      <c r="N462" s="35">
        <f t="shared" ref="N462:N525" si="22">L462-M462</f>
        <v>0</v>
      </c>
    </row>
    <row r="463" spans="2:14" x14ac:dyDescent="0.25">
      <c r="B463" t="s">
        <v>2424</v>
      </c>
      <c r="C463" s="5">
        <v>-403.65</v>
      </c>
      <c r="D463">
        <f t="shared" ref="D463:D526" si="23">VLOOKUP(B463,$K:$L,2,0)</f>
        <v>-403.65</v>
      </c>
      <c r="E463" s="22"/>
      <c r="F463" s="26"/>
      <c r="H463" s="5"/>
      <c r="J463" s="27"/>
      <c r="K463" s="31" t="s">
        <v>2424</v>
      </c>
      <c r="L463" s="34">
        <v>-403.65</v>
      </c>
      <c r="M463" s="35">
        <f t="shared" si="21"/>
        <v>-403.65</v>
      </c>
      <c r="N463" s="35">
        <f t="shared" si="22"/>
        <v>0</v>
      </c>
    </row>
    <row r="464" spans="2:14" x14ac:dyDescent="0.25">
      <c r="B464" t="s">
        <v>1199</v>
      </c>
      <c r="C464" s="5">
        <v>-402.53000000000003</v>
      </c>
      <c r="D464">
        <f t="shared" si="23"/>
        <v>-402.53</v>
      </c>
      <c r="E464" s="22"/>
      <c r="F464" s="26"/>
      <c r="H464" s="5"/>
      <c r="J464" s="27"/>
      <c r="K464" s="31" t="s">
        <v>1199</v>
      </c>
      <c r="L464" s="34">
        <v>-402.53</v>
      </c>
      <c r="M464" s="35">
        <f t="shared" si="21"/>
        <v>-402.53000000000003</v>
      </c>
      <c r="N464" s="35">
        <f t="shared" si="22"/>
        <v>0</v>
      </c>
    </row>
    <row r="465" spans="2:14" x14ac:dyDescent="0.25">
      <c r="B465" t="s">
        <v>2516</v>
      </c>
      <c r="C465" s="5">
        <v>-399.68</v>
      </c>
      <c r="D465">
        <f t="shared" si="23"/>
        <v>-399.68</v>
      </c>
      <c r="E465" s="22"/>
      <c r="F465" s="26"/>
      <c r="H465" s="5"/>
      <c r="J465" s="27"/>
      <c r="K465" s="31" t="s">
        <v>2516</v>
      </c>
      <c r="L465" s="34">
        <v>-399.68</v>
      </c>
      <c r="M465" s="35">
        <f t="shared" si="21"/>
        <v>-399.68</v>
      </c>
      <c r="N465" s="35">
        <f t="shared" si="22"/>
        <v>0</v>
      </c>
    </row>
    <row r="466" spans="2:14" x14ac:dyDescent="0.25">
      <c r="B466" t="s">
        <v>2011</v>
      </c>
      <c r="C466" s="5">
        <v>-397.5</v>
      </c>
      <c r="D466">
        <f t="shared" si="23"/>
        <v>-397.5</v>
      </c>
      <c r="E466" s="22"/>
      <c r="F466" s="26"/>
      <c r="H466" s="5"/>
      <c r="J466" s="27"/>
      <c r="K466" s="31" t="s">
        <v>2011</v>
      </c>
      <c r="L466" s="34">
        <v>-397.5</v>
      </c>
      <c r="M466" s="35">
        <f t="shared" si="21"/>
        <v>-397.5</v>
      </c>
      <c r="N466" s="35">
        <f t="shared" si="22"/>
        <v>0</v>
      </c>
    </row>
    <row r="467" spans="2:14" x14ac:dyDescent="0.25">
      <c r="B467" t="s">
        <v>2832</v>
      </c>
      <c r="C467" s="5">
        <v>-395.32</v>
      </c>
      <c r="D467">
        <f t="shared" si="23"/>
        <v>-395.32</v>
      </c>
      <c r="E467" s="22"/>
      <c r="F467" s="26"/>
      <c r="H467" s="5"/>
      <c r="J467" s="27"/>
      <c r="K467" s="31" t="s">
        <v>2832</v>
      </c>
      <c r="L467" s="34">
        <v>-395.32</v>
      </c>
      <c r="M467" s="35">
        <f t="shared" si="21"/>
        <v>-395.32</v>
      </c>
      <c r="N467" s="35">
        <f t="shared" si="22"/>
        <v>0</v>
      </c>
    </row>
    <row r="468" spans="2:14" x14ac:dyDescent="0.25">
      <c r="B468" t="s">
        <v>1297</v>
      </c>
      <c r="C468" s="5">
        <v>-394</v>
      </c>
      <c r="D468">
        <f t="shared" si="23"/>
        <v>-394</v>
      </c>
      <c r="E468" s="22"/>
      <c r="F468" s="26"/>
      <c r="H468" s="5"/>
      <c r="J468" s="27"/>
      <c r="K468" s="31" t="s">
        <v>1297</v>
      </c>
      <c r="L468" s="34">
        <v>-394</v>
      </c>
      <c r="M468" s="35">
        <f t="shared" si="21"/>
        <v>-394</v>
      </c>
      <c r="N468" s="35">
        <f t="shared" si="22"/>
        <v>0</v>
      </c>
    </row>
    <row r="469" spans="2:14" x14ac:dyDescent="0.25">
      <c r="B469" t="s">
        <v>1131</v>
      </c>
      <c r="C469" s="5">
        <v>-385.65999999999997</v>
      </c>
      <c r="D469">
        <f t="shared" si="23"/>
        <v>-385.66</v>
      </c>
      <c r="E469" s="22"/>
      <c r="F469" s="26"/>
      <c r="H469" s="5"/>
      <c r="J469" s="27"/>
      <c r="K469" s="31" t="s">
        <v>1131</v>
      </c>
      <c r="L469" s="34">
        <v>-385.66</v>
      </c>
      <c r="M469" s="35">
        <f t="shared" si="21"/>
        <v>-385.65999999999997</v>
      </c>
      <c r="N469" s="35">
        <f t="shared" si="22"/>
        <v>0</v>
      </c>
    </row>
    <row r="470" spans="2:14" x14ac:dyDescent="0.25">
      <c r="B470" t="s">
        <v>1564</v>
      </c>
      <c r="C470" s="5">
        <v>-371.64</v>
      </c>
      <c r="D470">
        <f t="shared" si="23"/>
        <v>-371.64</v>
      </c>
      <c r="E470" s="22"/>
      <c r="F470" s="26"/>
      <c r="H470" s="5"/>
      <c r="J470" s="27"/>
      <c r="K470" s="31" t="s">
        <v>1564</v>
      </c>
      <c r="L470" s="34">
        <v>-371.64</v>
      </c>
      <c r="M470" s="35">
        <f t="shared" si="21"/>
        <v>-371.64</v>
      </c>
      <c r="N470" s="35">
        <f t="shared" si="22"/>
        <v>0</v>
      </c>
    </row>
    <row r="471" spans="2:14" x14ac:dyDescent="0.25">
      <c r="B471" t="s">
        <v>1195</v>
      </c>
      <c r="C471" s="5">
        <v>-371</v>
      </c>
      <c r="D471">
        <f t="shared" si="23"/>
        <v>-371</v>
      </c>
      <c r="E471" s="22"/>
      <c r="F471" s="26"/>
      <c r="H471" s="5"/>
      <c r="J471" s="27"/>
      <c r="K471" s="31" t="s">
        <v>1195</v>
      </c>
      <c r="L471" s="34">
        <v>-371</v>
      </c>
      <c r="M471" s="35">
        <f t="shared" si="21"/>
        <v>-371</v>
      </c>
      <c r="N471" s="35">
        <f t="shared" si="22"/>
        <v>0</v>
      </c>
    </row>
    <row r="472" spans="2:14" x14ac:dyDescent="0.25">
      <c r="B472" t="s">
        <v>1210</v>
      </c>
      <c r="C472" s="5">
        <v>-368.7</v>
      </c>
      <c r="D472">
        <f t="shared" si="23"/>
        <v>-368.7</v>
      </c>
      <c r="E472" s="22"/>
      <c r="F472" s="26"/>
      <c r="H472" s="5"/>
      <c r="J472" s="27"/>
      <c r="K472" s="31" t="s">
        <v>1210</v>
      </c>
      <c r="L472" s="34">
        <v>-368.7</v>
      </c>
      <c r="M472" s="35">
        <f t="shared" si="21"/>
        <v>-368.7</v>
      </c>
      <c r="N472" s="35">
        <f t="shared" si="22"/>
        <v>0</v>
      </c>
    </row>
    <row r="473" spans="2:14" x14ac:dyDescent="0.25">
      <c r="B473" t="s">
        <v>3632</v>
      </c>
      <c r="C473" s="5">
        <v>-362.51</v>
      </c>
      <c r="D473">
        <f t="shared" si="23"/>
        <v>-362.51</v>
      </c>
      <c r="E473" s="22"/>
      <c r="F473" s="26"/>
      <c r="H473" s="5"/>
      <c r="J473" s="27"/>
      <c r="K473" s="31" t="s">
        <v>3632</v>
      </c>
      <c r="L473" s="34">
        <v>-362.51</v>
      </c>
      <c r="M473" s="35">
        <f t="shared" si="21"/>
        <v>-362.51</v>
      </c>
      <c r="N473" s="35">
        <f t="shared" si="22"/>
        <v>0</v>
      </c>
    </row>
    <row r="474" spans="2:14" x14ac:dyDescent="0.25">
      <c r="B474" t="s">
        <v>2121</v>
      </c>
      <c r="C474" s="5">
        <v>-359.94</v>
      </c>
      <c r="D474">
        <f t="shared" si="23"/>
        <v>-359.94</v>
      </c>
      <c r="E474" s="22"/>
      <c r="F474" s="26"/>
      <c r="H474" s="5"/>
      <c r="J474" s="27"/>
      <c r="K474" s="31" t="s">
        <v>2121</v>
      </c>
      <c r="L474" s="34">
        <v>-359.94</v>
      </c>
      <c r="M474" s="35">
        <f t="shared" si="21"/>
        <v>-359.94</v>
      </c>
      <c r="N474" s="35">
        <f t="shared" si="22"/>
        <v>0</v>
      </c>
    </row>
    <row r="475" spans="2:14" x14ac:dyDescent="0.25">
      <c r="B475" t="s">
        <v>2878</v>
      </c>
      <c r="C475" s="5">
        <v>-353.49</v>
      </c>
      <c r="D475">
        <f t="shared" si="23"/>
        <v>-353.49</v>
      </c>
      <c r="E475" s="22"/>
      <c r="F475" s="26"/>
      <c r="H475" s="5"/>
      <c r="J475" s="27"/>
      <c r="K475" s="31" t="s">
        <v>2878</v>
      </c>
      <c r="L475" s="34">
        <v>-353.49</v>
      </c>
      <c r="M475" s="35">
        <f t="shared" si="21"/>
        <v>-353.49</v>
      </c>
      <c r="N475" s="35">
        <f t="shared" si="22"/>
        <v>0</v>
      </c>
    </row>
    <row r="476" spans="2:14" x14ac:dyDescent="0.25">
      <c r="B476" t="s">
        <v>1275</v>
      </c>
      <c r="C476" s="5">
        <v>-353.1</v>
      </c>
      <c r="D476">
        <f t="shared" si="23"/>
        <v>-353.1</v>
      </c>
      <c r="E476" s="22"/>
      <c r="F476" s="26"/>
      <c r="H476" s="5"/>
      <c r="J476" s="27"/>
      <c r="K476" s="31" t="s">
        <v>1275</v>
      </c>
      <c r="L476" s="34">
        <v>-353.1</v>
      </c>
      <c r="M476" s="35">
        <f t="shared" si="21"/>
        <v>-353.1</v>
      </c>
      <c r="N476" s="35">
        <f t="shared" si="22"/>
        <v>0</v>
      </c>
    </row>
    <row r="477" spans="2:14" x14ac:dyDescent="0.25">
      <c r="B477" t="s">
        <v>2482</v>
      </c>
      <c r="C477" s="5">
        <v>-351.3</v>
      </c>
      <c r="D477">
        <f t="shared" si="23"/>
        <v>-351.3</v>
      </c>
      <c r="E477" s="22"/>
      <c r="F477" s="26"/>
      <c r="H477" s="5"/>
      <c r="J477" s="27"/>
      <c r="K477" s="31" t="s">
        <v>2482</v>
      </c>
      <c r="L477" s="34">
        <v>-351.3</v>
      </c>
      <c r="M477" s="35">
        <f t="shared" si="21"/>
        <v>-351.3</v>
      </c>
      <c r="N477" s="35">
        <f t="shared" si="22"/>
        <v>0</v>
      </c>
    </row>
    <row r="478" spans="2:14" x14ac:dyDescent="0.25">
      <c r="B478" t="s">
        <v>1499</v>
      </c>
      <c r="C478" s="5">
        <v>-347.07</v>
      </c>
      <c r="D478">
        <f t="shared" si="23"/>
        <v>-347.07</v>
      </c>
      <c r="E478" s="22"/>
      <c r="F478" s="26"/>
      <c r="H478" s="5"/>
      <c r="J478" s="27"/>
      <c r="K478" s="31" t="s">
        <v>1499</v>
      </c>
      <c r="L478" s="34">
        <v>-347.07</v>
      </c>
      <c r="M478" s="35">
        <f t="shared" si="21"/>
        <v>-347.07</v>
      </c>
      <c r="N478" s="35">
        <f t="shared" si="22"/>
        <v>0</v>
      </c>
    </row>
    <row r="479" spans="2:14" x14ac:dyDescent="0.25">
      <c r="B479" t="s">
        <v>1618</v>
      </c>
      <c r="C479" s="5">
        <v>-346.95</v>
      </c>
      <c r="D479">
        <f t="shared" si="23"/>
        <v>-346.95</v>
      </c>
      <c r="E479" s="22"/>
      <c r="F479" s="26"/>
      <c r="H479" s="5"/>
      <c r="J479" s="27"/>
      <c r="K479" s="31" t="s">
        <v>1618</v>
      </c>
      <c r="L479" s="34">
        <v>-346.95</v>
      </c>
      <c r="M479" s="35">
        <f t="shared" si="21"/>
        <v>-346.95</v>
      </c>
      <c r="N479" s="35">
        <f t="shared" si="22"/>
        <v>0</v>
      </c>
    </row>
    <row r="480" spans="2:14" x14ac:dyDescent="0.25">
      <c r="B480" t="s">
        <v>1402</v>
      </c>
      <c r="C480" s="5">
        <v>-344.68</v>
      </c>
      <c r="D480">
        <f t="shared" si="23"/>
        <v>-344.68</v>
      </c>
      <c r="E480" s="22"/>
      <c r="F480" s="26"/>
      <c r="H480" s="5"/>
      <c r="J480" s="27"/>
      <c r="K480" s="31" t="s">
        <v>1402</v>
      </c>
      <c r="L480" s="34">
        <v>-344.68</v>
      </c>
      <c r="M480" s="35">
        <f t="shared" si="21"/>
        <v>-344.68</v>
      </c>
      <c r="N480" s="35">
        <f t="shared" si="22"/>
        <v>0</v>
      </c>
    </row>
    <row r="481" spans="2:14" x14ac:dyDescent="0.25">
      <c r="B481" t="s">
        <v>2442</v>
      </c>
      <c r="C481" s="5">
        <v>-342.96</v>
      </c>
      <c r="D481">
        <f t="shared" si="23"/>
        <v>-342.96</v>
      </c>
      <c r="E481" s="22"/>
      <c r="F481" s="26"/>
      <c r="H481" s="5"/>
      <c r="J481" s="27"/>
      <c r="K481" s="31" t="s">
        <v>2442</v>
      </c>
      <c r="L481" s="34">
        <v>-342.96</v>
      </c>
      <c r="M481" s="35">
        <f t="shared" si="21"/>
        <v>-342.96</v>
      </c>
      <c r="N481" s="35">
        <f t="shared" si="22"/>
        <v>0</v>
      </c>
    </row>
    <row r="482" spans="2:14" x14ac:dyDescent="0.25">
      <c r="B482" t="s">
        <v>3638</v>
      </c>
      <c r="C482" s="5">
        <v>-342</v>
      </c>
      <c r="D482">
        <f t="shared" si="23"/>
        <v>-342</v>
      </c>
      <c r="E482" s="22"/>
      <c r="F482" s="26"/>
      <c r="H482" s="5"/>
      <c r="J482" s="27"/>
      <c r="K482" s="31" t="s">
        <v>3638</v>
      </c>
      <c r="L482" s="34">
        <v>-342</v>
      </c>
      <c r="M482" s="35">
        <f t="shared" si="21"/>
        <v>-342</v>
      </c>
      <c r="N482" s="35">
        <f t="shared" si="22"/>
        <v>0</v>
      </c>
    </row>
    <row r="483" spans="2:14" x14ac:dyDescent="0.25">
      <c r="B483" t="s">
        <v>1238</v>
      </c>
      <c r="C483" s="5">
        <v>-340</v>
      </c>
      <c r="D483">
        <f t="shared" si="23"/>
        <v>-340</v>
      </c>
      <c r="E483" s="22"/>
      <c r="F483" s="26"/>
      <c r="H483" s="5"/>
      <c r="J483" s="27"/>
      <c r="K483" s="31" t="s">
        <v>1238</v>
      </c>
      <c r="L483" s="34">
        <v>-340</v>
      </c>
      <c r="M483" s="35">
        <f t="shared" si="21"/>
        <v>-340</v>
      </c>
      <c r="N483" s="35">
        <f t="shared" si="22"/>
        <v>0</v>
      </c>
    </row>
    <row r="484" spans="2:14" x14ac:dyDescent="0.25">
      <c r="B484" t="s">
        <v>1844</v>
      </c>
      <c r="C484" s="5">
        <v>-339.54</v>
      </c>
      <c r="D484">
        <f t="shared" si="23"/>
        <v>-339.54</v>
      </c>
      <c r="E484" s="22"/>
      <c r="F484" s="26"/>
      <c r="H484" s="5"/>
      <c r="J484" s="27"/>
      <c r="K484" s="31" t="s">
        <v>1844</v>
      </c>
      <c r="L484" s="34">
        <v>-339.54</v>
      </c>
      <c r="M484" s="35">
        <f t="shared" si="21"/>
        <v>-339.54</v>
      </c>
      <c r="N484" s="35">
        <f t="shared" si="22"/>
        <v>0</v>
      </c>
    </row>
    <row r="485" spans="2:14" x14ac:dyDescent="0.25">
      <c r="B485" t="s">
        <v>2707</v>
      </c>
      <c r="C485" s="5">
        <v>-339</v>
      </c>
      <c r="D485">
        <f t="shared" si="23"/>
        <v>-339</v>
      </c>
      <c r="E485" s="22"/>
      <c r="F485" s="26"/>
      <c r="H485" s="5"/>
      <c r="J485" s="27"/>
      <c r="K485" s="31" t="s">
        <v>2707</v>
      </c>
      <c r="L485" s="34">
        <v>-339</v>
      </c>
      <c r="M485" s="35">
        <f t="shared" si="21"/>
        <v>-339</v>
      </c>
      <c r="N485" s="35">
        <f t="shared" si="22"/>
        <v>0</v>
      </c>
    </row>
    <row r="486" spans="2:14" x14ac:dyDescent="0.25">
      <c r="B486" t="s">
        <v>1399</v>
      </c>
      <c r="C486" s="5">
        <v>-318.08000000000004</v>
      </c>
      <c r="D486">
        <f t="shared" si="23"/>
        <v>-318.08</v>
      </c>
      <c r="E486" s="22"/>
      <c r="F486" s="26"/>
      <c r="H486" s="5"/>
      <c r="J486" s="27"/>
      <c r="K486" s="31" t="s">
        <v>1399</v>
      </c>
      <c r="L486" s="34">
        <v>-318.08</v>
      </c>
      <c r="M486" s="35">
        <f t="shared" si="21"/>
        <v>-318.08000000000004</v>
      </c>
      <c r="N486" s="35">
        <f t="shared" si="22"/>
        <v>0</v>
      </c>
    </row>
    <row r="487" spans="2:14" x14ac:dyDescent="0.25">
      <c r="B487" t="s">
        <v>2070</v>
      </c>
      <c r="C487" s="5">
        <v>-315.73</v>
      </c>
      <c r="D487">
        <f t="shared" si="23"/>
        <v>-315.73</v>
      </c>
      <c r="E487" s="22"/>
      <c r="F487" s="26"/>
      <c r="H487" s="5"/>
      <c r="J487" s="27"/>
      <c r="K487" s="31" t="s">
        <v>2070</v>
      </c>
      <c r="L487" s="34">
        <v>-315.73</v>
      </c>
      <c r="M487" s="35">
        <f t="shared" si="21"/>
        <v>-315.73</v>
      </c>
      <c r="N487" s="35">
        <f t="shared" si="22"/>
        <v>0</v>
      </c>
    </row>
    <row r="488" spans="2:14" x14ac:dyDescent="0.25">
      <c r="B488" t="s">
        <v>2839</v>
      </c>
      <c r="C488" s="5">
        <v>-315.60000000000002</v>
      </c>
      <c r="D488">
        <f t="shared" si="23"/>
        <v>-315.60000000000002</v>
      </c>
      <c r="E488" s="22"/>
      <c r="F488" s="26"/>
      <c r="H488" s="5"/>
      <c r="J488" s="27"/>
      <c r="K488" s="31" t="s">
        <v>2839</v>
      </c>
      <c r="L488" s="34">
        <v>-315.60000000000002</v>
      </c>
      <c r="M488" s="35">
        <f t="shared" si="21"/>
        <v>-315.60000000000002</v>
      </c>
      <c r="N488" s="35">
        <f t="shared" si="22"/>
        <v>0</v>
      </c>
    </row>
    <row r="489" spans="2:14" x14ac:dyDescent="0.25">
      <c r="B489" t="s">
        <v>2014</v>
      </c>
      <c r="C489" s="5">
        <v>-315.25</v>
      </c>
      <c r="D489">
        <f t="shared" si="23"/>
        <v>-315.25</v>
      </c>
      <c r="E489" s="22"/>
      <c r="F489" s="26"/>
      <c r="H489" s="5"/>
      <c r="J489" s="27"/>
      <c r="K489" s="31" t="s">
        <v>2014</v>
      </c>
      <c r="L489" s="34">
        <v>-315.25</v>
      </c>
      <c r="M489" s="35">
        <f t="shared" si="21"/>
        <v>-315.25</v>
      </c>
      <c r="N489" s="35">
        <f t="shared" si="22"/>
        <v>0</v>
      </c>
    </row>
    <row r="490" spans="2:14" x14ac:dyDescent="0.25">
      <c r="B490" t="s">
        <v>2026</v>
      </c>
      <c r="C490" s="5">
        <v>-308.08</v>
      </c>
      <c r="D490">
        <f t="shared" si="23"/>
        <v>-308.08</v>
      </c>
      <c r="E490" s="22"/>
      <c r="F490" s="26"/>
      <c r="H490" s="5"/>
      <c r="J490" s="27"/>
      <c r="K490" s="31" t="s">
        <v>2026</v>
      </c>
      <c r="L490" s="34">
        <v>-308.08</v>
      </c>
      <c r="M490" s="35">
        <f t="shared" si="21"/>
        <v>-308.08</v>
      </c>
      <c r="N490" s="35">
        <f t="shared" si="22"/>
        <v>0</v>
      </c>
    </row>
    <row r="491" spans="2:14" x14ac:dyDescent="0.25">
      <c r="B491" t="s">
        <v>1373</v>
      </c>
      <c r="C491" s="5">
        <v>-304.53999999999996</v>
      </c>
      <c r="D491">
        <f t="shared" si="23"/>
        <v>-304.54000000000002</v>
      </c>
      <c r="E491" s="22"/>
      <c r="F491" s="26"/>
      <c r="H491" s="5"/>
      <c r="J491" s="27"/>
      <c r="K491" s="31" t="s">
        <v>1373</v>
      </c>
      <c r="L491" s="34">
        <v>-304.54000000000002</v>
      </c>
      <c r="M491" s="35">
        <f t="shared" si="21"/>
        <v>-304.53999999999996</v>
      </c>
      <c r="N491" s="35">
        <f t="shared" si="22"/>
        <v>0</v>
      </c>
    </row>
    <row r="492" spans="2:14" x14ac:dyDescent="0.25">
      <c r="B492" t="s">
        <v>2350</v>
      </c>
      <c r="C492" s="5">
        <v>-302.07</v>
      </c>
      <c r="D492">
        <f t="shared" si="23"/>
        <v>-302.07</v>
      </c>
      <c r="E492" s="22"/>
      <c r="F492" s="26"/>
      <c r="H492" s="5"/>
      <c r="J492" s="27"/>
      <c r="K492" s="31" t="s">
        <v>2350</v>
      </c>
      <c r="L492" s="34">
        <v>-302.07</v>
      </c>
      <c r="M492" s="35">
        <f t="shared" si="21"/>
        <v>-302.07</v>
      </c>
      <c r="N492" s="35">
        <f t="shared" si="22"/>
        <v>0</v>
      </c>
    </row>
    <row r="493" spans="2:14" x14ac:dyDescent="0.25">
      <c r="B493" t="s">
        <v>2449</v>
      </c>
      <c r="C493" s="5">
        <v>-298.59000000000003</v>
      </c>
      <c r="D493">
        <f t="shared" si="23"/>
        <v>-298.58999999999997</v>
      </c>
      <c r="E493" s="22"/>
      <c r="F493" s="26"/>
      <c r="H493" s="5"/>
      <c r="J493" s="27"/>
      <c r="K493" s="31" t="s">
        <v>2449</v>
      </c>
      <c r="L493" s="34">
        <v>-298.58999999999997</v>
      </c>
      <c r="M493" s="35">
        <f t="shared" si="21"/>
        <v>-298.59000000000003</v>
      </c>
      <c r="N493" s="35">
        <f t="shared" si="22"/>
        <v>0</v>
      </c>
    </row>
    <row r="494" spans="2:14" x14ac:dyDescent="0.25">
      <c r="B494" t="s">
        <v>1494</v>
      </c>
      <c r="C494" s="5">
        <v>-295</v>
      </c>
      <c r="D494">
        <f t="shared" si="23"/>
        <v>-295</v>
      </c>
      <c r="E494" s="22"/>
      <c r="F494" s="26"/>
      <c r="H494" s="5"/>
      <c r="J494" s="27"/>
      <c r="K494" s="31" t="s">
        <v>1494</v>
      </c>
      <c r="L494" s="34">
        <v>-295</v>
      </c>
      <c r="M494" s="35">
        <f t="shared" si="21"/>
        <v>-295</v>
      </c>
      <c r="N494" s="35">
        <f t="shared" si="22"/>
        <v>0</v>
      </c>
    </row>
    <row r="495" spans="2:14" x14ac:dyDescent="0.25">
      <c r="B495" t="s">
        <v>2418</v>
      </c>
      <c r="C495" s="5">
        <v>-276.87</v>
      </c>
      <c r="D495">
        <f t="shared" si="23"/>
        <v>-276.87</v>
      </c>
      <c r="E495" s="22"/>
      <c r="F495" s="26"/>
      <c r="H495" s="5"/>
      <c r="J495" s="27"/>
      <c r="K495" s="31" t="s">
        <v>2418</v>
      </c>
      <c r="L495" s="34">
        <v>-276.87</v>
      </c>
      <c r="M495" s="35">
        <f t="shared" si="21"/>
        <v>-276.87</v>
      </c>
      <c r="N495" s="35">
        <f t="shared" si="22"/>
        <v>0</v>
      </c>
    </row>
    <row r="496" spans="2:14" x14ac:dyDescent="0.25">
      <c r="B496" t="s">
        <v>2800</v>
      </c>
      <c r="C496" s="5">
        <v>-274.75</v>
      </c>
      <c r="D496">
        <f t="shared" si="23"/>
        <v>-274.75</v>
      </c>
      <c r="E496" s="22"/>
      <c r="F496" s="26"/>
      <c r="H496" s="5"/>
      <c r="J496" s="27"/>
      <c r="K496" s="31" t="s">
        <v>2800</v>
      </c>
      <c r="L496" s="34">
        <v>-274.75</v>
      </c>
      <c r="M496" s="35">
        <f t="shared" si="21"/>
        <v>-274.75</v>
      </c>
      <c r="N496" s="35">
        <f t="shared" si="22"/>
        <v>0</v>
      </c>
    </row>
    <row r="497" spans="2:14" x14ac:dyDescent="0.25">
      <c r="B497" t="s">
        <v>2020</v>
      </c>
      <c r="C497" s="5">
        <v>-274.33</v>
      </c>
      <c r="D497">
        <f t="shared" si="23"/>
        <v>-274.33</v>
      </c>
      <c r="E497" s="22"/>
      <c r="F497" s="26"/>
      <c r="H497" s="5"/>
      <c r="J497" s="27"/>
      <c r="K497" s="31" t="s">
        <v>2020</v>
      </c>
      <c r="L497" s="34">
        <v>-274.33</v>
      </c>
      <c r="M497" s="35">
        <f t="shared" si="21"/>
        <v>-274.33</v>
      </c>
      <c r="N497" s="35">
        <f t="shared" si="22"/>
        <v>0</v>
      </c>
    </row>
    <row r="498" spans="2:14" x14ac:dyDescent="0.25">
      <c r="B498" t="s">
        <v>3058</v>
      </c>
      <c r="C498" s="5">
        <v>-268.14</v>
      </c>
      <c r="D498">
        <f t="shared" si="23"/>
        <v>-268.14</v>
      </c>
      <c r="E498" s="22"/>
      <c r="F498" s="26"/>
      <c r="H498" s="5"/>
      <c r="J498" s="27"/>
      <c r="K498" s="31" t="s">
        <v>3058</v>
      </c>
      <c r="L498" s="34">
        <v>-268.14</v>
      </c>
      <c r="M498" s="35">
        <f t="shared" si="21"/>
        <v>-268.14</v>
      </c>
      <c r="N498" s="35">
        <f t="shared" si="22"/>
        <v>0</v>
      </c>
    </row>
    <row r="499" spans="2:14" x14ac:dyDescent="0.25">
      <c r="B499" t="s">
        <v>2299</v>
      </c>
      <c r="C499" s="5">
        <v>-267.82</v>
      </c>
      <c r="D499">
        <f t="shared" si="23"/>
        <v>-267.82</v>
      </c>
      <c r="E499" s="22"/>
      <c r="F499" s="26"/>
      <c r="H499" s="5"/>
      <c r="J499" s="27"/>
      <c r="K499" s="31" t="s">
        <v>2299</v>
      </c>
      <c r="L499" s="34">
        <v>-267.82</v>
      </c>
      <c r="M499" s="35">
        <f t="shared" si="21"/>
        <v>-267.82</v>
      </c>
      <c r="N499" s="35">
        <f t="shared" si="22"/>
        <v>0</v>
      </c>
    </row>
    <row r="500" spans="2:14" x14ac:dyDescent="0.25">
      <c r="B500" t="s">
        <v>3798</v>
      </c>
      <c r="C500" s="5">
        <v>-266.55</v>
      </c>
      <c r="D500">
        <f t="shared" si="23"/>
        <v>-266.55</v>
      </c>
      <c r="E500" s="22"/>
      <c r="F500" s="26"/>
      <c r="H500" s="5"/>
      <c r="J500" s="27"/>
      <c r="K500" s="31" t="s">
        <v>3798</v>
      </c>
      <c r="L500" s="34">
        <v>-266.55</v>
      </c>
      <c r="M500" s="35">
        <f t="shared" si="21"/>
        <v>-266.55</v>
      </c>
      <c r="N500" s="35">
        <f t="shared" si="22"/>
        <v>0</v>
      </c>
    </row>
    <row r="501" spans="2:14" x14ac:dyDescent="0.25">
      <c r="B501" t="s">
        <v>3602</v>
      </c>
      <c r="C501" s="5">
        <v>-263.63</v>
      </c>
      <c r="D501">
        <f t="shared" si="23"/>
        <v>-263.63</v>
      </c>
      <c r="E501" s="22"/>
      <c r="F501" s="26"/>
      <c r="H501" s="5"/>
      <c r="J501" s="27"/>
      <c r="K501" s="31" t="s">
        <v>3602</v>
      </c>
      <c r="L501" s="34">
        <v>-263.63</v>
      </c>
      <c r="M501" s="35">
        <f t="shared" si="21"/>
        <v>-263.63</v>
      </c>
      <c r="N501" s="35">
        <f t="shared" si="22"/>
        <v>0</v>
      </c>
    </row>
    <row r="502" spans="2:14" x14ac:dyDescent="0.25">
      <c r="B502" t="s">
        <v>2558</v>
      </c>
      <c r="C502" s="5">
        <v>-262.5</v>
      </c>
      <c r="D502">
        <f t="shared" si="23"/>
        <v>-262.5</v>
      </c>
      <c r="E502" s="22"/>
      <c r="F502" s="26"/>
      <c r="H502" s="5"/>
      <c r="J502" s="27"/>
      <c r="K502" s="31" t="s">
        <v>2558</v>
      </c>
      <c r="L502" s="34">
        <v>-262.5</v>
      </c>
      <c r="M502" s="35">
        <f t="shared" si="21"/>
        <v>-262.5</v>
      </c>
      <c r="N502" s="35">
        <f t="shared" si="22"/>
        <v>0</v>
      </c>
    </row>
    <row r="503" spans="2:14" x14ac:dyDescent="0.25">
      <c r="B503" t="s">
        <v>3095</v>
      </c>
      <c r="C503" s="5">
        <v>-260.71000000000004</v>
      </c>
      <c r="D503">
        <f t="shared" si="23"/>
        <v>-260.70999999999998</v>
      </c>
      <c r="E503" s="22"/>
      <c r="F503" s="26"/>
      <c r="H503" s="5"/>
      <c r="J503" s="27"/>
      <c r="K503" s="31" t="s">
        <v>3095</v>
      </c>
      <c r="L503" s="34">
        <v>-260.70999999999998</v>
      </c>
      <c r="M503" s="35">
        <f t="shared" si="21"/>
        <v>-260.71000000000004</v>
      </c>
      <c r="N503" s="35">
        <f t="shared" si="22"/>
        <v>0</v>
      </c>
    </row>
    <row r="504" spans="2:14" x14ac:dyDescent="0.25">
      <c r="B504" t="s">
        <v>2139</v>
      </c>
      <c r="C504" s="5">
        <v>-252.95</v>
      </c>
      <c r="D504">
        <f t="shared" si="23"/>
        <v>-252.95</v>
      </c>
      <c r="E504" s="22"/>
      <c r="F504" s="26"/>
      <c r="H504" s="5"/>
      <c r="J504" s="27"/>
      <c r="K504" s="31" t="s">
        <v>2139</v>
      </c>
      <c r="L504" s="34">
        <v>-252.95</v>
      </c>
      <c r="M504" s="35">
        <f t="shared" si="21"/>
        <v>-252.95</v>
      </c>
      <c r="N504" s="35">
        <f t="shared" si="22"/>
        <v>0</v>
      </c>
    </row>
    <row r="505" spans="2:14" x14ac:dyDescent="0.25">
      <c r="B505" t="s">
        <v>2495</v>
      </c>
      <c r="C505" s="5">
        <v>-248.24</v>
      </c>
      <c r="D505">
        <f t="shared" si="23"/>
        <v>-248.24</v>
      </c>
      <c r="E505" s="22"/>
      <c r="F505" s="26"/>
      <c r="H505" s="5"/>
      <c r="J505" s="27"/>
      <c r="K505" s="31" t="s">
        <v>2495</v>
      </c>
      <c r="L505" s="34">
        <v>-248.24</v>
      </c>
      <c r="M505" s="35">
        <f t="shared" si="21"/>
        <v>-248.24</v>
      </c>
      <c r="N505" s="35">
        <f t="shared" si="22"/>
        <v>0</v>
      </c>
    </row>
    <row r="506" spans="2:14" x14ac:dyDescent="0.25">
      <c r="B506" t="s">
        <v>1854</v>
      </c>
      <c r="C506" s="5">
        <v>-246.12</v>
      </c>
      <c r="D506">
        <f t="shared" si="23"/>
        <v>-246.12</v>
      </c>
      <c r="E506" s="22"/>
      <c r="F506" s="26"/>
      <c r="H506" s="5"/>
      <c r="J506" s="27"/>
      <c r="K506" s="31" t="s">
        <v>1854</v>
      </c>
      <c r="L506" s="34">
        <v>-246.12</v>
      </c>
      <c r="M506" s="35">
        <f t="shared" si="21"/>
        <v>-246.12</v>
      </c>
      <c r="N506" s="35">
        <f t="shared" si="22"/>
        <v>0</v>
      </c>
    </row>
    <row r="507" spans="2:14" x14ac:dyDescent="0.25">
      <c r="B507" t="s">
        <v>1436</v>
      </c>
      <c r="C507" s="5">
        <v>-245.73999999999998</v>
      </c>
      <c r="D507">
        <f t="shared" si="23"/>
        <v>-245.73</v>
      </c>
      <c r="E507" s="22"/>
      <c r="F507" s="26"/>
      <c r="H507" s="5"/>
      <c r="J507" s="27"/>
      <c r="K507" s="31" t="s">
        <v>1436</v>
      </c>
      <c r="L507" s="34">
        <v>-245.73</v>
      </c>
      <c r="M507" s="35">
        <f t="shared" si="21"/>
        <v>-245.73999999999998</v>
      </c>
      <c r="N507" s="35">
        <f t="shared" si="22"/>
        <v>9.9999999999909051E-3</v>
      </c>
    </row>
    <row r="508" spans="2:14" x14ac:dyDescent="0.25">
      <c r="B508" t="s">
        <v>2022</v>
      </c>
      <c r="C508" s="5">
        <v>-245.5</v>
      </c>
      <c r="D508">
        <f t="shared" si="23"/>
        <v>-245.5</v>
      </c>
      <c r="E508" s="22"/>
      <c r="F508" s="26"/>
      <c r="H508" s="5"/>
      <c r="J508" s="27"/>
      <c r="K508" s="31" t="s">
        <v>2022</v>
      </c>
      <c r="L508" s="34">
        <v>-245.5</v>
      </c>
      <c r="M508" s="35">
        <f t="shared" si="21"/>
        <v>-245.5</v>
      </c>
      <c r="N508" s="35">
        <f t="shared" si="22"/>
        <v>0</v>
      </c>
    </row>
    <row r="509" spans="2:14" x14ac:dyDescent="0.25">
      <c r="B509" t="s">
        <v>1262</v>
      </c>
      <c r="C509" s="5">
        <v>-242.82000000000002</v>
      </c>
      <c r="D509">
        <f t="shared" si="23"/>
        <v>-242.82</v>
      </c>
      <c r="E509" s="22"/>
      <c r="F509" s="26"/>
      <c r="H509" s="5"/>
      <c r="J509" s="27"/>
      <c r="K509" s="31" t="s">
        <v>1262</v>
      </c>
      <c r="L509" s="34">
        <v>-242.82</v>
      </c>
      <c r="M509" s="35">
        <f t="shared" si="21"/>
        <v>-242.82000000000002</v>
      </c>
      <c r="N509" s="35">
        <f t="shared" si="22"/>
        <v>0</v>
      </c>
    </row>
    <row r="510" spans="2:14" x14ac:dyDescent="0.25">
      <c r="B510" t="s">
        <v>2058</v>
      </c>
      <c r="C510" s="5">
        <v>-240.88</v>
      </c>
      <c r="D510">
        <f t="shared" si="23"/>
        <v>-240.88</v>
      </c>
      <c r="E510" s="22"/>
      <c r="F510" s="26"/>
      <c r="H510" s="5"/>
      <c r="J510" s="27"/>
      <c r="K510" s="31" t="s">
        <v>2058</v>
      </c>
      <c r="L510" s="34">
        <v>-240.88</v>
      </c>
      <c r="M510" s="35">
        <f t="shared" si="21"/>
        <v>-240.88</v>
      </c>
      <c r="N510" s="35">
        <f t="shared" si="22"/>
        <v>0</v>
      </c>
    </row>
    <row r="511" spans="2:14" x14ac:dyDescent="0.25">
      <c r="B511" t="s">
        <v>2187</v>
      </c>
      <c r="C511" s="5">
        <v>-240.72</v>
      </c>
      <c r="D511">
        <f t="shared" si="23"/>
        <v>-240.72</v>
      </c>
      <c r="E511" s="22"/>
      <c r="F511" s="26"/>
      <c r="H511" s="5"/>
      <c r="J511" s="27"/>
      <c r="K511" s="31" t="s">
        <v>2187</v>
      </c>
      <c r="L511" s="34">
        <v>-240.72</v>
      </c>
      <c r="M511" s="35">
        <f t="shared" si="21"/>
        <v>-240.72</v>
      </c>
      <c r="N511" s="35">
        <f t="shared" si="22"/>
        <v>0</v>
      </c>
    </row>
    <row r="512" spans="2:14" x14ac:dyDescent="0.25">
      <c r="B512" t="s">
        <v>2244</v>
      </c>
      <c r="C512" s="5">
        <v>-236.16</v>
      </c>
      <c r="D512">
        <f t="shared" si="23"/>
        <v>-236.16</v>
      </c>
      <c r="E512" s="22"/>
      <c r="F512" s="26"/>
      <c r="H512" s="5"/>
      <c r="J512" s="27"/>
      <c r="K512" s="31" t="s">
        <v>2244</v>
      </c>
      <c r="L512" s="34">
        <v>-236.16</v>
      </c>
      <c r="M512" s="35">
        <f t="shared" si="21"/>
        <v>-236.16</v>
      </c>
      <c r="N512" s="35">
        <f t="shared" si="22"/>
        <v>0</v>
      </c>
    </row>
    <row r="513" spans="2:14" x14ac:dyDescent="0.25">
      <c r="B513" t="s">
        <v>1811</v>
      </c>
      <c r="C513" s="5">
        <v>-223.53</v>
      </c>
      <c r="D513">
        <f t="shared" si="23"/>
        <v>-223.53</v>
      </c>
      <c r="E513" s="22"/>
      <c r="F513" s="26"/>
      <c r="H513" s="5"/>
      <c r="J513" s="27"/>
      <c r="K513" s="31" t="s">
        <v>1811</v>
      </c>
      <c r="L513" s="34">
        <v>-223.53</v>
      </c>
      <c r="M513" s="35">
        <f t="shared" si="21"/>
        <v>-223.53</v>
      </c>
      <c r="N513" s="35">
        <f t="shared" si="22"/>
        <v>0</v>
      </c>
    </row>
    <row r="514" spans="2:14" x14ac:dyDescent="0.25">
      <c r="B514" t="s">
        <v>2526</v>
      </c>
      <c r="C514" s="5">
        <v>-215.09</v>
      </c>
      <c r="D514">
        <f t="shared" si="23"/>
        <v>-215.09</v>
      </c>
      <c r="E514" s="22"/>
      <c r="F514" s="26"/>
      <c r="H514" s="5"/>
      <c r="J514" s="27"/>
      <c r="K514" s="31" t="s">
        <v>2526</v>
      </c>
      <c r="L514" s="34">
        <v>-215.09</v>
      </c>
      <c r="M514" s="35">
        <f t="shared" si="21"/>
        <v>-215.09</v>
      </c>
      <c r="N514" s="35">
        <f t="shared" si="22"/>
        <v>0</v>
      </c>
    </row>
    <row r="515" spans="2:14" x14ac:dyDescent="0.25">
      <c r="B515" t="s">
        <v>2303</v>
      </c>
      <c r="C515" s="5">
        <v>-214.16</v>
      </c>
      <c r="D515">
        <f t="shared" si="23"/>
        <v>-214.16</v>
      </c>
      <c r="E515" s="22"/>
      <c r="F515" s="26"/>
      <c r="H515" s="5"/>
      <c r="J515" s="27"/>
      <c r="K515" s="31" t="s">
        <v>2303</v>
      </c>
      <c r="L515" s="34">
        <v>-214.16</v>
      </c>
      <c r="M515" s="35">
        <f t="shared" si="21"/>
        <v>-214.16</v>
      </c>
      <c r="N515" s="35">
        <f t="shared" si="22"/>
        <v>0</v>
      </c>
    </row>
    <row r="516" spans="2:14" x14ac:dyDescent="0.25">
      <c r="B516" t="s">
        <v>2282</v>
      </c>
      <c r="C516" s="5">
        <v>-211</v>
      </c>
      <c r="D516">
        <f t="shared" si="23"/>
        <v>-211</v>
      </c>
      <c r="E516" s="22"/>
      <c r="F516" s="26"/>
      <c r="H516" s="5"/>
      <c r="J516" s="27"/>
      <c r="K516" s="31" t="s">
        <v>2282</v>
      </c>
      <c r="L516" s="34">
        <v>-211</v>
      </c>
      <c r="M516" s="35">
        <f t="shared" si="21"/>
        <v>-211</v>
      </c>
      <c r="N516" s="35">
        <f t="shared" si="22"/>
        <v>0</v>
      </c>
    </row>
    <row r="517" spans="2:14" x14ac:dyDescent="0.25">
      <c r="B517" t="s">
        <v>2235</v>
      </c>
      <c r="C517" s="5">
        <v>-201.13</v>
      </c>
      <c r="D517">
        <f t="shared" si="23"/>
        <v>-201.13</v>
      </c>
      <c r="E517" s="22"/>
      <c r="F517" s="26"/>
      <c r="H517" s="5"/>
      <c r="J517" s="27"/>
      <c r="K517" s="31" t="s">
        <v>2235</v>
      </c>
      <c r="L517" s="34">
        <v>-201.13</v>
      </c>
      <c r="M517" s="35">
        <f t="shared" si="21"/>
        <v>-201.13</v>
      </c>
      <c r="N517" s="35">
        <f t="shared" si="22"/>
        <v>0</v>
      </c>
    </row>
    <row r="518" spans="2:14" x14ac:dyDescent="0.25">
      <c r="B518" t="s">
        <v>2172</v>
      </c>
      <c r="C518" s="5">
        <v>-194.59</v>
      </c>
      <c r="D518">
        <f t="shared" si="23"/>
        <v>-194.59</v>
      </c>
      <c r="E518" s="22"/>
      <c r="F518" s="26"/>
      <c r="H518" s="5"/>
      <c r="J518" s="27"/>
      <c r="K518" s="31" t="s">
        <v>2172</v>
      </c>
      <c r="L518" s="34">
        <v>-194.59</v>
      </c>
      <c r="M518" s="35">
        <f t="shared" si="21"/>
        <v>-194.59</v>
      </c>
      <c r="N518" s="35">
        <f t="shared" si="22"/>
        <v>0</v>
      </c>
    </row>
    <row r="519" spans="2:14" x14ac:dyDescent="0.25">
      <c r="B519" t="s">
        <v>2491</v>
      </c>
      <c r="C519" s="5">
        <v>-193.72</v>
      </c>
      <c r="D519">
        <f t="shared" si="23"/>
        <v>-193.72</v>
      </c>
      <c r="E519" s="22"/>
      <c r="F519" s="26"/>
      <c r="H519" s="5"/>
      <c r="J519" s="27"/>
      <c r="K519" s="31" t="s">
        <v>2491</v>
      </c>
      <c r="L519" s="34">
        <v>-193.72</v>
      </c>
      <c r="M519" s="35">
        <f t="shared" si="21"/>
        <v>-193.72</v>
      </c>
      <c r="N519" s="35">
        <f t="shared" si="22"/>
        <v>0</v>
      </c>
    </row>
    <row r="520" spans="2:14" x14ac:dyDescent="0.25">
      <c r="B520" t="s">
        <v>2682</v>
      </c>
      <c r="C520" s="5">
        <v>-190</v>
      </c>
      <c r="D520">
        <f t="shared" si="23"/>
        <v>-190</v>
      </c>
      <c r="E520" s="22"/>
      <c r="F520" s="26"/>
      <c r="H520" s="5"/>
      <c r="J520" s="27"/>
      <c r="K520" s="31" t="s">
        <v>2682</v>
      </c>
      <c r="L520" s="34">
        <v>-190</v>
      </c>
      <c r="M520" s="35">
        <f t="shared" si="21"/>
        <v>-190</v>
      </c>
      <c r="N520" s="35">
        <f t="shared" si="22"/>
        <v>0</v>
      </c>
    </row>
    <row r="521" spans="2:14" x14ac:dyDescent="0.25">
      <c r="B521" t="s">
        <v>2145</v>
      </c>
      <c r="C521" s="5">
        <v>-188.44</v>
      </c>
      <c r="D521">
        <f t="shared" si="23"/>
        <v>-188.44</v>
      </c>
      <c r="E521" s="22"/>
      <c r="F521" s="26"/>
      <c r="H521" s="5"/>
      <c r="J521" s="27"/>
      <c r="K521" s="31" t="s">
        <v>2145</v>
      </c>
      <c r="L521" s="34">
        <v>-188.44</v>
      </c>
      <c r="M521" s="35">
        <f t="shared" si="21"/>
        <v>-188.44</v>
      </c>
      <c r="N521" s="35">
        <f t="shared" si="22"/>
        <v>0</v>
      </c>
    </row>
    <row r="522" spans="2:14" x14ac:dyDescent="0.25">
      <c r="B522" t="s">
        <v>1859</v>
      </c>
      <c r="C522" s="5">
        <v>-186.12</v>
      </c>
      <c r="D522">
        <f t="shared" si="23"/>
        <v>-186.12</v>
      </c>
      <c r="E522" s="22"/>
      <c r="F522" s="26"/>
      <c r="H522" s="5"/>
      <c r="J522" s="27"/>
      <c r="K522" s="31" t="s">
        <v>1859</v>
      </c>
      <c r="L522" s="34">
        <v>-186.12</v>
      </c>
      <c r="M522" s="35">
        <f t="shared" si="21"/>
        <v>-186.12</v>
      </c>
      <c r="N522" s="35">
        <f t="shared" si="22"/>
        <v>0</v>
      </c>
    </row>
    <row r="523" spans="2:14" x14ac:dyDescent="0.25">
      <c r="B523" t="s">
        <v>1171</v>
      </c>
      <c r="C523" s="5">
        <v>-182</v>
      </c>
      <c r="D523">
        <f t="shared" si="23"/>
        <v>-182</v>
      </c>
      <c r="E523" s="22"/>
      <c r="F523" s="26"/>
      <c r="H523" s="5"/>
      <c r="J523" s="27"/>
      <c r="K523" s="31" t="s">
        <v>1171</v>
      </c>
      <c r="L523" s="34">
        <v>-182</v>
      </c>
      <c r="M523" s="35">
        <f t="shared" si="21"/>
        <v>-182</v>
      </c>
      <c r="N523" s="35">
        <f t="shared" si="22"/>
        <v>0</v>
      </c>
    </row>
    <row r="524" spans="2:14" x14ac:dyDescent="0.25">
      <c r="B524" t="s">
        <v>2520</v>
      </c>
      <c r="C524" s="5">
        <v>-181.89999999999998</v>
      </c>
      <c r="D524">
        <f t="shared" si="23"/>
        <v>-181.9</v>
      </c>
      <c r="E524" s="22"/>
      <c r="F524" s="26"/>
      <c r="H524" s="5"/>
      <c r="J524" s="27"/>
      <c r="K524" s="31" t="s">
        <v>2520</v>
      </c>
      <c r="L524" s="34">
        <v>-181.9</v>
      </c>
      <c r="M524" s="35">
        <f t="shared" si="21"/>
        <v>-181.89999999999998</v>
      </c>
      <c r="N524" s="35">
        <f t="shared" si="22"/>
        <v>0</v>
      </c>
    </row>
    <row r="525" spans="2:14" x14ac:dyDescent="0.25">
      <c r="B525" t="s">
        <v>2043</v>
      </c>
      <c r="C525" s="5">
        <v>-180.6</v>
      </c>
      <c r="D525">
        <f t="shared" si="23"/>
        <v>-180.6</v>
      </c>
      <c r="E525" s="22"/>
      <c r="F525" s="26"/>
      <c r="H525" s="5"/>
      <c r="J525" s="27"/>
      <c r="K525" s="31" t="s">
        <v>2043</v>
      </c>
      <c r="L525" s="34">
        <v>-180.6</v>
      </c>
      <c r="M525" s="35">
        <f t="shared" si="21"/>
        <v>-180.6</v>
      </c>
      <c r="N525" s="35">
        <f t="shared" si="22"/>
        <v>0</v>
      </c>
    </row>
    <row r="526" spans="2:14" x14ac:dyDescent="0.25">
      <c r="B526" t="s">
        <v>1213</v>
      </c>
      <c r="C526" s="5">
        <v>-179</v>
      </c>
      <c r="D526">
        <f t="shared" si="23"/>
        <v>-179</v>
      </c>
      <c r="E526" s="22"/>
      <c r="F526" s="26"/>
      <c r="H526" s="5"/>
      <c r="I526" s="28"/>
      <c r="J526" s="27"/>
      <c r="K526" s="31" t="s">
        <v>1213</v>
      </c>
      <c r="L526" s="34">
        <v>-179</v>
      </c>
      <c r="M526" s="35">
        <f t="shared" ref="M526:M589" si="24">VLOOKUP(K526,$B$12:$C$682,2,0)</f>
        <v>-179</v>
      </c>
      <c r="N526" s="35">
        <f t="shared" ref="N526:N589" si="25">L526-M526</f>
        <v>0</v>
      </c>
    </row>
    <row r="527" spans="2:14" x14ac:dyDescent="0.25">
      <c r="B527" t="s">
        <v>2154</v>
      </c>
      <c r="C527" s="5">
        <v>-175.61</v>
      </c>
      <c r="D527">
        <f t="shared" ref="D527:D590" si="26">VLOOKUP(B527,$K:$L,2,0)</f>
        <v>-175.61</v>
      </c>
      <c r="E527" s="22"/>
      <c r="F527" s="26"/>
      <c r="H527" s="5"/>
      <c r="J527" s="27"/>
      <c r="K527" s="31" t="s">
        <v>2154</v>
      </c>
      <c r="L527" s="34">
        <v>-175.61</v>
      </c>
      <c r="M527" s="35">
        <f t="shared" si="24"/>
        <v>-175.61</v>
      </c>
      <c r="N527" s="35">
        <f t="shared" si="25"/>
        <v>0</v>
      </c>
    </row>
    <row r="528" spans="2:14" x14ac:dyDescent="0.25">
      <c r="B528" t="s">
        <v>2240</v>
      </c>
      <c r="C528" s="5">
        <v>-172.71</v>
      </c>
      <c r="D528">
        <f t="shared" si="26"/>
        <v>-172.71</v>
      </c>
      <c r="E528" s="22"/>
      <c r="F528" s="26"/>
      <c r="H528" s="5"/>
      <c r="J528" s="27"/>
      <c r="K528" s="31" t="s">
        <v>2240</v>
      </c>
      <c r="L528" s="34">
        <v>-172.71</v>
      </c>
      <c r="M528" s="35">
        <f t="shared" si="24"/>
        <v>-172.71</v>
      </c>
      <c r="N528" s="35">
        <f t="shared" si="25"/>
        <v>0</v>
      </c>
    </row>
    <row r="529" spans="2:14" x14ac:dyDescent="0.25">
      <c r="B529" t="s">
        <v>3619</v>
      </c>
      <c r="C529" s="5">
        <v>-169</v>
      </c>
      <c r="D529">
        <f t="shared" si="26"/>
        <v>-169</v>
      </c>
      <c r="E529" s="22"/>
      <c r="F529" s="26"/>
      <c r="H529" s="5"/>
      <c r="J529" s="27"/>
      <c r="K529" s="31" t="s">
        <v>3619</v>
      </c>
      <c r="L529" s="34">
        <v>-169</v>
      </c>
      <c r="M529" s="35">
        <f t="shared" si="24"/>
        <v>-169</v>
      </c>
      <c r="N529" s="35">
        <f t="shared" si="25"/>
        <v>0</v>
      </c>
    </row>
    <row r="530" spans="2:14" x14ac:dyDescent="0.25">
      <c r="B530" t="s">
        <v>3395</v>
      </c>
      <c r="C530" s="5">
        <v>-168.6</v>
      </c>
      <c r="D530">
        <f t="shared" si="26"/>
        <v>-168.6</v>
      </c>
      <c r="E530" s="22"/>
      <c r="F530" s="26"/>
      <c r="H530" s="5"/>
      <c r="J530" s="27"/>
      <c r="K530" s="31" t="s">
        <v>3395</v>
      </c>
      <c r="L530" s="34">
        <v>-168.6</v>
      </c>
      <c r="M530" s="35">
        <f t="shared" si="24"/>
        <v>-168.6</v>
      </c>
      <c r="N530" s="35">
        <f t="shared" si="25"/>
        <v>0</v>
      </c>
    </row>
    <row r="531" spans="2:14" x14ac:dyDescent="0.25">
      <c r="B531" t="s">
        <v>2193</v>
      </c>
      <c r="C531" s="5">
        <v>-158.69999999999999</v>
      </c>
      <c r="D531">
        <f t="shared" si="26"/>
        <v>-158.69999999999999</v>
      </c>
      <c r="E531" s="22"/>
      <c r="F531" s="26"/>
      <c r="H531" s="5"/>
      <c r="I531" s="28"/>
      <c r="J531" s="27"/>
      <c r="K531" s="31" t="s">
        <v>2193</v>
      </c>
      <c r="L531" s="34">
        <v>-158.69999999999999</v>
      </c>
      <c r="M531" s="35">
        <f t="shared" si="24"/>
        <v>-158.69999999999999</v>
      </c>
      <c r="N531" s="35">
        <f t="shared" si="25"/>
        <v>0</v>
      </c>
    </row>
    <row r="532" spans="2:14" x14ac:dyDescent="0.25">
      <c r="B532" t="s">
        <v>3629</v>
      </c>
      <c r="C532" s="5">
        <v>-157.79000000000002</v>
      </c>
      <c r="D532">
        <f t="shared" si="26"/>
        <v>-157.79</v>
      </c>
      <c r="E532" s="22"/>
      <c r="F532" s="26"/>
      <c r="H532" s="5"/>
      <c r="J532" s="27"/>
      <c r="K532" s="31" t="s">
        <v>3629</v>
      </c>
      <c r="L532" s="34">
        <v>-157.79</v>
      </c>
      <c r="M532" s="35">
        <f t="shared" si="24"/>
        <v>-157.79000000000002</v>
      </c>
      <c r="N532" s="35">
        <f t="shared" si="25"/>
        <v>0</v>
      </c>
    </row>
    <row r="533" spans="2:14" x14ac:dyDescent="0.25">
      <c r="B533" t="s">
        <v>1979</v>
      </c>
      <c r="C533" s="5">
        <v>-154.56</v>
      </c>
      <c r="D533">
        <f t="shared" si="26"/>
        <v>-154.56</v>
      </c>
      <c r="E533" s="22"/>
      <c r="F533" s="26"/>
      <c r="H533" s="5"/>
      <c r="J533" s="27"/>
      <c r="K533" s="31" t="s">
        <v>1979</v>
      </c>
      <c r="L533" s="34">
        <v>-154.56</v>
      </c>
      <c r="M533" s="35">
        <f t="shared" si="24"/>
        <v>-154.56</v>
      </c>
      <c r="N533" s="35">
        <f t="shared" si="25"/>
        <v>0</v>
      </c>
    </row>
    <row r="534" spans="2:14" x14ac:dyDescent="0.25">
      <c r="B534" t="s">
        <v>3588</v>
      </c>
      <c r="C534" s="5">
        <v>-154.4</v>
      </c>
      <c r="D534">
        <f t="shared" si="26"/>
        <v>-154.4</v>
      </c>
      <c r="E534" s="22"/>
      <c r="F534" s="26"/>
      <c r="H534" s="5"/>
      <c r="J534" s="27"/>
      <c r="K534" s="31" t="s">
        <v>3588</v>
      </c>
      <c r="L534" s="34">
        <v>-154.4</v>
      </c>
      <c r="M534" s="35">
        <f t="shared" si="24"/>
        <v>-154.4</v>
      </c>
      <c r="N534" s="35">
        <f t="shared" si="25"/>
        <v>0</v>
      </c>
    </row>
    <row r="535" spans="2:14" x14ac:dyDescent="0.25">
      <c r="B535" t="s">
        <v>2267</v>
      </c>
      <c r="C535" s="5">
        <v>-154</v>
      </c>
      <c r="D535">
        <f t="shared" si="26"/>
        <v>-154</v>
      </c>
      <c r="E535" s="22"/>
      <c r="F535" s="26"/>
      <c r="H535" s="5"/>
      <c r="J535" s="27"/>
      <c r="K535" s="31" t="s">
        <v>2267</v>
      </c>
      <c r="L535" s="34">
        <v>-154</v>
      </c>
      <c r="M535" s="35">
        <f t="shared" si="24"/>
        <v>-154</v>
      </c>
      <c r="N535" s="35">
        <f t="shared" si="25"/>
        <v>0</v>
      </c>
    </row>
    <row r="536" spans="2:14" x14ac:dyDescent="0.25">
      <c r="B536" t="s">
        <v>1142</v>
      </c>
      <c r="C536" s="5">
        <v>-150.94</v>
      </c>
      <c r="D536">
        <f t="shared" si="26"/>
        <v>-150.94</v>
      </c>
      <c r="E536" s="22"/>
      <c r="F536" s="26"/>
      <c r="H536" s="5"/>
      <c r="J536" s="27"/>
      <c r="K536" s="31" t="s">
        <v>1142</v>
      </c>
      <c r="L536" s="34">
        <v>-150.94</v>
      </c>
      <c r="M536" s="35">
        <f t="shared" si="24"/>
        <v>-150.94</v>
      </c>
      <c r="N536" s="35">
        <f t="shared" si="25"/>
        <v>0</v>
      </c>
    </row>
    <row r="537" spans="2:14" x14ac:dyDescent="0.25">
      <c r="B537" t="s">
        <v>3486</v>
      </c>
      <c r="C537" s="5">
        <v>-150</v>
      </c>
      <c r="D537">
        <f t="shared" si="26"/>
        <v>-150</v>
      </c>
      <c r="E537" s="22"/>
      <c r="F537" s="26"/>
      <c r="H537" s="5"/>
      <c r="J537" s="27"/>
      <c r="K537" s="31" t="s">
        <v>2576</v>
      </c>
      <c r="L537" s="34">
        <v>-150</v>
      </c>
      <c r="M537" s="35">
        <f t="shared" si="24"/>
        <v>-150</v>
      </c>
      <c r="N537" s="35">
        <f t="shared" si="25"/>
        <v>0</v>
      </c>
    </row>
    <row r="538" spans="2:14" x14ac:dyDescent="0.25">
      <c r="B538" t="s">
        <v>2576</v>
      </c>
      <c r="C538" s="5">
        <v>-150</v>
      </c>
      <c r="D538">
        <f t="shared" si="26"/>
        <v>-150</v>
      </c>
      <c r="E538" s="22"/>
      <c r="F538" s="26"/>
      <c r="H538" s="5"/>
      <c r="J538" s="27"/>
      <c r="K538" s="31" t="s">
        <v>3486</v>
      </c>
      <c r="L538" s="34">
        <v>-150</v>
      </c>
      <c r="M538" s="35">
        <f t="shared" si="24"/>
        <v>-150</v>
      </c>
      <c r="N538" s="35">
        <f t="shared" si="25"/>
        <v>0</v>
      </c>
    </row>
    <row r="539" spans="2:14" x14ac:dyDescent="0.25">
      <c r="B539" t="s">
        <v>2086</v>
      </c>
      <c r="C539" s="5">
        <v>-148.61000000000001</v>
      </c>
      <c r="D539">
        <f t="shared" si="26"/>
        <v>-148.61000000000001</v>
      </c>
      <c r="E539" s="22"/>
      <c r="F539" s="26"/>
      <c r="H539" s="5"/>
      <c r="J539" s="27"/>
      <c r="K539" s="31" t="s">
        <v>2086</v>
      </c>
      <c r="L539" s="34">
        <v>-148.61000000000001</v>
      </c>
      <c r="M539" s="35">
        <f t="shared" si="24"/>
        <v>-148.61000000000001</v>
      </c>
      <c r="N539" s="35">
        <f t="shared" si="25"/>
        <v>0</v>
      </c>
    </row>
    <row r="540" spans="2:14" x14ac:dyDescent="0.25">
      <c r="B540" t="s">
        <v>2427</v>
      </c>
      <c r="C540" s="5">
        <v>-148.13</v>
      </c>
      <c r="D540">
        <f t="shared" si="26"/>
        <v>-148.13</v>
      </c>
      <c r="E540" s="22"/>
      <c r="F540" s="26"/>
      <c r="H540" s="5"/>
      <c r="J540" s="27"/>
      <c r="K540" s="31" t="s">
        <v>2427</v>
      </c>
      <c r="L540" s="34">
        <v>-148.13</v>
      </c>
      <c r="M540" s="35">
        <f t="shared" si="24"/>
        <v>-148.13</v>
      </c>
      <c r="N540" s="35">
        <f t="shared" si="25"/>
        <v>0</v>
      </c>
    </row>
    <row r="541" spans="2:14" x14ac:dyDescent="0.25">
      <c r="B541" t="s">
        <v>2251</v>
      </c>
      <c r="C541" s="5">
        <v>-143.11000000000001</v>
      </c>
      <c r="D541">
        <f t="shared" si="26"/>
        <v>-143.11000000000001</v>
      </c>
      <c r="E541" s="22"/>
      <c r="F541" s="26"/>
      <c r="H541" s="5"/>
      <c r="J541" s="27"/>
      <c r="K541" s="31" t="s">
        <v>2251</v>
      </c>
      <c r="L541" s="34">
        <v>-143.11000000000001</v>
      </c>
      <c r="M541" s="35">
        <f t="shared" si="24"/>
        <v>-143.11000000000001</v>
      </c>
      <c r="N541" s="35">
        <f t="shared" si="25"/>
        <v>0</v>
      </c>
    </row>
    <row r="542" spans="2:14" x14ac:dyDescent="0.25">
      <c r="B542" t="s">
        <v>2174</v>
      </c>
      <c r="C542" s="5">
        <v>-142.24</v>
      </c>
      <c r="D542">
        <f t="shared" si="26"/>
        <v>-142.24</v>
      </c>
      <c r="E542" s="22"/>
      <c r="F542" s="26"/>
      <c r="H542" s="5"/>
      <c r="J542" s="27"/>
      <c r="K542" s="31" t="s">
        <v>2174</v>
      </c>
      <c r="L542" s="34">
        <v>-142.24</v>
      </c>
      <c r="M542" s="35">
        <f t="shared" si="24"/>
        <v>-142.24</v>
      </c>
      <c r="N542" s="35">
        <f t="shared" si="25"/>
        <v>0</v>
      </c>
    </row>
    <row r="543" spans="2:14" x14ac:dyDescent="0.25">
      <c r="B543" t="s">
        <v>2201</v>
      </c>
      <c r="C543" s="5">
        <v>-141.83000000000001</v>
      </c>
      <c r="D543">
        <f t="shared" si="26"/>
        <v>-141.83000000000001</v>
      </c>
      <c r="E543" s="22"/>
      <c r="F543" s="26"/>
      <c r="H543" s="5"/>
      <c r="J543" s="27"/>
      <c r="K543" s="31" t="s">
        <v>2201</v>
      </c>
      <c r="L543" s="34">
        <v>-141.83000000000001</v>
      </c>
      <c r="M543" s="35">
        <f t="shared" si="24"/>
        <v>-141.83000000000001</v>
      </c>
      <c r="N543" s="35">
        <f t="shared" si="25"/>
        <v>0</v>
      </c>
    </row>
    <row r="544" spans="2:14" x14ac:dyDescent="0.25">
      <c r="B544" t="s">
        <v>1226</v>
      </c>
      <c r="C544" s="5">
        <v>-141.75</v>
      </c>
      <c r="D544">
        <f t="shared" si="26"/>
        <v>-141.75</v>
      </c>
      <c r="E544" s="22"/>
      <c r="F544" s="26"/>
      <c r="H544" s="5"/>
      <c r="J544" s="27"/>
      <c r="K544" s="31" t="s">
        <v>1226</v>
      </c>
      <c r="L544" s="34">
        <v>-141.75</v>
      </c>
      <c r="M544" s="35">
        <f t="shared" si="24"/>
        <v>-141.75</v>
      </c>
      <c r="N544" s="35">
        <f t="shared" si="25"/>
        <v>0</v>
      </c>
    </row>
    <row r="545" spans="2:14" x14ac:dyDescent="0.25">
      <c r="B545" t="s">
        <v>3578</v>
      </c>
      <c r="C545" s="5">
        <v>-140.68</v>
      </c>
      <c r="D545">
        <f t="shared" si="26"/>
        <v>-140.68</v>
      </c>
      <c r="E545" s="22"/>
      <c r="F545" s="26"/>
      <c r="H545" s="5"/>
      <c r="J545" s="27"/>
      <c r="K545" s="31" t="s">
        <v>3578</v>
      </c>
      <c r="L545" s="34">
        <v>-140.68</v>
      </c>
      <c r="M545" s="35">
        <f t="shared" si="24"/>
        <v>-140.68</v>
      </c>
      <c r="N545" s="35">
        <f t="shared" si="25"/>
        <v>0</v>
      </c>
    </row>
    <row r="546" spans="2:14" x14ac:dyDescent="0.25">
      <c r="B546" t="s">
        <v>2216</v>
      </c>
      <c r="C546" s="5">
        <v>-138.01999999999998</v>
      </c>
      <c r="D546">
        <f t="shared" si="26"/>
        <v>-138.02000000000001</v>
      </c>
      <c r="E546" s="22"/>
      <c r="F546" s="26"/>
      <c r="H546" s="5"/>
      <c r="J546" s="27"/>
      <c r="K546" s="31" t="s">
        <v>2216</v>
      </c>
      <c r="L546" s="34">
        <v>-138.02000000000001</v>
      </c>
      <c r="M546" s="35">
        <f t="shared" si="24"/>
        <v>-138.01999999999998</v>
      </c>
      <c r="N546" s="35">
        <f t="shared" si="25"/>
        <v>0</v>
      </c>
    </row>
    <row r="547" spans="2:14" x14ac:dyDescent="0.25">
      <c r="B547" t="s">
        <v>2510</v>
      </c>
      <c r="C547" s="5">
        <v>-137.11000000000001</v>
      </c>
      <c r="D547">
        <f t="shared" si="26"/>
        <v>-137.11000000000001</v>
      </c>
      <c r="E547" s="22"/>
      <c r="F547" s="26"/>
      <c r="H547" s="5"/>
      <c r="J547" s="27"/>
      <c r="K547" s="31" t="s">
        <v>2510</v>
      </c>
      <c r="L547" s="34">
        <v>-137.11000000000001</v>
      </c>
      <c r="M547" s="35">
        <f t="shared" si="24"/>
        <v>-137.11000000000001</v>
      </c>
      <c r="N547" s="35">
        <f t="shared" si="25"/>
        <v>0</v>
      </c>
    </row>
    <row r="548" spans="2:14" x14ac:dyDescent="0.25">
      <c r="B548" t="s">
        <v>1993</v>
      </c>
      <c r="C548" s="5">
        <v>-135.01999999999998</v>
      </c>
      <c r="D548">
        <f t="shared" si="26"/>
        <v>-135.02000000000001</v>
      </c>
      <c r="E548" s="22"/>
      <c r="F548" s="26"/>
      <c r="H548" s="5"/>
      <c r="J548" s="27"/>
      <c r="K548" s="31" t="s">
        <v>2040</v>
      </c>
      <c r="L548" s="34">
        <v>-135.02000000000001</v>
      </c>
      <c r="M548" s="35">
        <f t="shared" si="24"/>
        <v>-135.01999999999998</v>
      </c>
      <c r="N548" s="35">
        <f t="shared" si="25"/>
        <v>0</v>
      </c>
    </row>
    <row r="549" spans="2:14" x14ac:dyDescent="0.25">
      <c r="B549" t="s">
        <v>2047</v>
      </c>
      <c r="C549" s="5">
        <v>-135.01999999999998</v>
      </c>
      <c r="D549">
        <f t="shared" si="26"/>
        <v>-135.02000000000001</v>
      </c>
      <c r="E549" s="22"/>
      <c r="F549" s="26"/>
      <c r="H549" s="5"/>
      <c r="J549" s="27"/>
      <c r="K549" s="31" t="s">
        <v>1993</v>
      </c>
      <c r="L549" s="34">
        <v>-135.02000000000001</v>
      </c>
      <c r="M549" s="35">
        <f t="shared" si="24"/>
        <v>-135.01999999999998</v>
      </c>
      <c r="N549" s="35">
        <f t="shared" si="25"/>
        <v>0</v>
      </c>
    </row>
    <row r="550" spans="2:14" x14ac:dyDescent="0.25">
      <c r="B550" t="s">
        <v>2040</v>
      </c>
      <c r="C550" s="5">
        <v>-135.01999999999998</v>
      </c>
      <c r="D550">
        <f t="shared" si="26"/>
        <v>-135.02000000000001</v>
      </c>
      <c r="E550" s="22"/>
      <c r="F550" s="26"/>
      <c r="H550" s="5"/>
      <c r="J550" s="27"/>
      <c r="K550" s="31" t="s">
        <v>2047</v>
      </c>
      <c r="L550" s="34">
        <v>-135.02000000000001</v>
      </c>
      <c r="M550" s="35">
        <f t="shared" si="24"/>
        <v>-135.01999999999998</v>
      </c>
      <c r="N550" s="35">
        <f t="shared" si="25"/>
        <v>0</v>
      </c>
    </row>
    <row r="551" spans="2:14" x14ac:dyDescent="0.25">
      <c r="B551" t="s">
        <v>2136</v>
      </c>
      <c r="C551" s="5">
        <v>-134.61000000000001</v>
      </c>
      <c r="D551">
        <f t="shared" si="26"/>
        <v>-134.61000000000001</v>
      </c>
      <c r="E551" s="22"/>
      <c r="F551" s="26"/>
      <c r="H551" s="5"/>
      <c r="J551" s="27"/>
      <c r="K551" s="31" t="s">
        <v>2136</v>
      </c>
      <c r="L551" s="34">
        <v>-134.61000000000001</v>
      </c>
      <c r="M551" s="35">
        <f t="shared" si="24"/>
        <v>-134.61000000000001</v>
      </c>
      <c r="N551" s="35">
        <f t="shared" si="25"/>
        <v>0</v>
      </c>
    </row>
    <row r="552" spans="2:14" x14ac:dyDescent="0.25">
      <c r="B552" t="s">
        <v>2277</v>
      </c>
      <c r="C552" s="5">
        <v>-134.61000000000001</v>
      </c>
      <c r="D552">
        <f t="shared" si="26"/>
        <v>-134.61000000000001</v>
      </c>
      <c r="E552" s="22"/>
      <c r="F552" s="26"/>
      <c r="H552" s="5"/>
      <c r="J552" s="27"/>
      <c r="K552" s="31" t="s">
        <v>2277</v>
      </c>
      <c r="L552" s="34">
        <v>-134.61000000000001</v>
      </c>
      <c r="M552" s="35">
        <f t="shared" si="24"/>
        <v>-134.61000000000001</v>
      </c>
      <c r="N552" s="35">
        <f t="shared" si="25"/>
        <v>0</v>
      </c>
    </row>
    <row r="553" spans="2:14" x14ac:dyDescent="0.25">
      <c r="B553" t="s">
        <v>1122</v>
      </c>
      <c r="C553" s="5">
        <v>-134.47999999999999</v>
      </c>
      <c r="D553">
        <f t="shared" si="26"/>
        <v>-134.47999999999999</v>
      </c>
      <c r="E553" s="22"/>
      <c r="F553" s="26"/>
      <c r="H553" s="5"/>
      <c r="J553" s="27"/>
      <c r="K553" s="31" t="s">
        <v>1122</v>
      </c>
      <c r="L553" s="34">
        <v>-134.47999999999999</v>
      </c>
      <c r="M553" s="35">
        <f t="shared" si="24"/>
        <v>-134.47999999999999</v>
      </c>
      <c r="N553" s="35">
        <f t="shared" si="25"/>
        <v>0</v>
      </c>
    </row>
    <row r="554" spans="2:14" x14ac:dyDescent="0.25">
      <c r="B554" t="s">
        <v>3596</v>
      </c>
      <c r="C554" s="5">
        <v>-134.34</v>
      </c>
      <c r="D554">
        <f t="shared" si="26"/>
        <v>-134.34</v>
      </c>
      <c r="E554" s="22"/>
      <c r="F554" s="26"/>
      <c r="H554" s="5"/>
      <c r="J554" s="27"/>
      <c r="K554" s="31" t="s">
        <v>3596</v>
      </c>
      <c r="L554" s="34">
        <v>-134.34</v>
      </c>
      <c r="M554" s="35">
        <f t="shared" si="24"/>
        <v>-134.34</v>
      </c>
      <c r="N554" s="35">
        <f t="shared" si="25"/>
        <v>0</v>
      </c>
    </row>
    <row r="555" spans="2:14" x14ac:dyDescent="0.25">
      <c r="B555" t="s">
        <v>2339</v>
      </c>
      <c r="C555" s="5">
        <v>-133.91</v>
      </c>
      <c r="D555">
        <f t="shared" si="26"/>
        <v>-133.91</v>
      </c>
      <c r="E555" s="22"/>
      <c r="F555" s="26"/>
      <c r="H555" s="5"/>
      <c r="J555" s="27"/>
      <c r="K555" s="31" t="s">
        <v>2339</v>
      </c>
      <c r="L555" s="34">
        <v>-133.91</v>
      </c>
      <c r="M555" s="35">
        <f t="shared" si="24"/>
        <v>-133.91</v>
      </c>
      <c r="N555" s="35">
        <f t="shared" si="25"/>
        <v>0</v>
      </c>
    </row>
    <row r="556" spans="2:14" x14ac:dyDescent="0.25">
      <c r="B556" t="s">
        <v>2438</v>
      </c>
      <c r="C556" s="5">
        <v>-133.05000000000001</v>
      </c>
      <c r="D556">
        <f t="shared" si="26"/>
        <v>-133.05000000000001</v>
      </c>
      <c r="E556" s="22"/>
      <c r="F556" s="26"/>
      <c r="H556" s="5"/>
      <c r="J556" s="27"/>
      <c r="K556" s="31" t="s">
        <v>2438</v>
      </c>
      <c r="L556" s="34">
        <v>-133.05000000000001</v>
      </c>
      <c r="M556" s="35">
        <f t="shared" si="24"/>
        <v>-133.05000000000001</v>
      </c>
      <c r="N556" s="35">
        <f t="shared" si="25"/>
        <v>0</v>
      </c>
    </row>
    <row r="557" spans="2:14" x14ac:dyDescent="0.25">
      <c r="B557" t="s">
        <v>2158</v>
      </c>
      <c r="C557" s="5">
        <v>-131.86000000000001</v>
      </c>
      <c r="D557">
        <f t="shared" si="26"/>
        <v>-131.86000000000001</v>
      </c>
      <c r="E557" s="22"/>
      <c r="F557" s="26"/>
      <c r="H557" s="5"/>
      <c r="J557" s="27"/>
      <c r="K557" s="31" t="s">
        <v>2158</v>
      </c>
      <c r="L557" s="34">
        <v>-131.86000000000001</v>
      </c>
      <c r="M557" s="35">
        <f t="shared" si="24"/>
        <v>-131.86000000000001</v>
      </c>
      <c r="N557" s="35">
        <f t="shared" si="25"/>
        <v>0</v>
      </c>
    </row>
    <row r="558" spans="2:14" x14ac:dyDescent="0.25">
      <c r="B558" t="s">
        <v>2254</v>
      </c>
      <c r="C558" s="5">
        <v>-131.68</v>
      </c>
      <c r="D558">
        <f t="shared" si="26"/>
        <v>-131.68</v>
      </c>
      <c r="E558" s="22"/>
      <c r="F558" s="26"/>
      <c r="H558" s="5"/>
      <c r="J558" s="27"/>
      <c r="K558" s="31" t="s">
        <v>2261</v>
      </c>
      <c r="L558" s="34">
        <v>-131.68</v>
      </c>
      <c r="M558" s="35">
        <f t="shared" si="24"/>
        <v>-131.68</v>
      </c>
      <c r="N558" s="35">
        <f t="shared" si="25"/>
        <v>0</v>
      </c>
    </row>
    <row r="559" spans="2:14" x14ac:dyDescent="0.25">
      <c r="B559" t="s">
        <v>2261</v>
      </c>
      <c r="C559" s="5">
        <v>-131.68</v>
      </c>
      <c r="D559">
        <f t="shared" si="26"/>
        <v>-131.68</v>
      </c>
      <c r="E559" s="22"/>
      <c r="F559" s="26"/>
      <c r="H559" s="5"/>
      <c r="J559" s="27"/>
      <c r="K559" s="31" t="s">
        <v>2254</v>
      </c>
      <c r="L559" s="34">
        <v>-131.68</v>
      </c>
      <c r="M559" s="35">
        <f t="shared" si="24"/>
        <v>-131.68</v>
      </c>
      <c r="N559" s="35">
        <f t="shared" si="25"/>
        <v>0</v>
      </c>
    </row>
    <row r="560" spans="2:14" x14ac:dyDescent="0.25">
      <c r="B560" t="s">
        <v>2332</v>
      </c>
      <c r="C560" s="5">
        <v>-127.65</v>
      </c>
      <c r="D560">
        <f t="shared" si="26"/>
        <v>-127.65</v>
      </c>
      <c r="E560" s="22"/>
      <c r="F560" s="26"/>
      <c r="H560" s="5"/>
      <c r="J560" s="27"/>
      <c r="K560" s="31" t="s">
        <v>2332</v>
      </c>
      <c r="L560" s="34">
        <v>-127.65</v>
      </c>
      <c r="M560" s="35">
        <f t="shared" si="24"/>
        <v>-127.65</v>
      </c>
      <c r="N560" s="35">
        <f t="shared" si="25"/>
        <v>0</v>
      </c>
    </row>
    <row r="561" spans="2:14" x14ac:dyDescent="0.25">
      <c r="B561" t="s">
        <v>2133</v>
      </c>
      <c r="C561" s="5">
        <v>-127.63</v>
      </c>
      <c r="D561">
        <f t="shared" si="26"/>
        <v>-127.63</v>
      </c>
      <c r="E561" s="22"/>
      <c r="F561" s="26"/>
      <c r="H561" s="5"/>
      <c r="J561" s="27"/>
      <c r="K561" s="31" t="s">
        <v>2133</v>
      </c>
      <c r="L561" s="34">
        <v>-127.63</v>
      </c>
      <c r="M561" s="35">
        <f t="shared" si="24"/>
        <v>-127.63</v>
      </c>
      <c r="N561" s="35">
        <f t="shared" si="25"/>
        <v>0</v>
      </c>
    </row>
    <row r="562" spans="2:14" x14ac:dyDescent="0.25">
      <c r="B562" t="s">
        <v>2513</v>
      </c>
      <c r="C562" s="5">
        <v>-127.05</v>
      </c>
      <c r="D562">
        <f t="shared" si="26"/>
        <v>-127.05</v>
      </c>
      <c r="E562" s="22"/>
      <c r="F562" s="26"/>
      <c r="H562" s="5"/>
      <c r="J562" s="27"/>
      <c r="K562" s="31" t="s">
        <v>2206</v>
      </c>
      <c r="L562" s="34">
        <v>-127.05</v>
      </c>
      <c r="M562" s="35">
        <f t="shared" si="24"/>
        <v>-127.05</v>
      </c>
      <c r="N562" s="35">
        <f t="shared" si="25"/>
        <v>0</v>
      </c>
    </row>
    <row r="563" spans="2:14" x14ac:dyDescent="0.25">
      <c r="B563" t="s">
        <v>2206</v>
      </c>
      <c r="C563" s="5">
        <v>-127.05</v>
      </c>
      <c r="D563">
        <f t="shared" si="26"/>
        <v>-127.05</v>
      </c>
      <c r="E563" s="22"/>
      <c r="F563" s="26"/>
      <c r="H563" s="5"/>
      <c r="J563" s="27"/>
      <c r="K563" s="31" t="s">
        <v>2513</v>
      </c>
      <c r="L563" s="34">
        <v>-127.05</v>
      </c>
      <c r="M563" s="35">
        <f t="shared" si="24"/>
        <v>-127.05</v>
      </c>
      <c r="N563" s="35">
        <f t="shared" si="25"/>
        <v>0</v>
      </c>
    </row>
    <row r="564" spans="2:14" x14ac:dyDescent="0.25">
      <c r="B564" t="s">
        <v>2232</v>
      </c>
      <c r="C564" s="5">
        <v>-126.44</v>
      </c>
      <c r="D564">
        <f t="shared" si="26"/>
        <v>-126.44</v>
      </c>
      <c r="E564" s="22"/>
      <c r="F564" s="26"/>
      <c r="H564" s="5"/>
      <c r="J564" s="27"/>
      <c r="K564" s="31" t="s">
        <v>2197</v>
      </c>
      <c r="L564" s="34">
        <v>-126.44</v>
      </c>
      <c r="M564" s="35">
        <f t="shared" si="24"/>
        <v>-126.44</v>
      </c>
      <c r="N564" s="35">
        <f t="shared" si="25"/>
        <v>0</v>
      </c>
    </row>
    <row r="565" spans="2:14" x14ac:dyDescent="0.25">
      <c r="B565" t="s">
        <v>2197</v>
      </c>
      <c r="C565" s="5">
        <v>-126.44</v>
      </c>
      <c r="D565">
        <f t="shared" si="26"/>
        <v>-126.44</v>
      </c>
      <c r="E565" s="22"/>
      <c r="F565" s="26"/>
      <c r="H565" s="5"/>
      <c r="J565" s="27"/>
      <c r="K565" s="31" t="s">
        <v>2232</v>
      </c>
      <c r="L565" s="34">
        <v>-126.44</v>
      </c>
      <c r="M565" s="35">
        <f t="shared" si="24"/>
        <v>-126.44</v>
      </c>
      <c r="N565" s="35">
        <f t="shared" si="25"/>
        <v>0</v>
      </c>
    </row>
    <row r="566" spans="2:14" x14ac:dyDescent="0.25">
      <c r="B566" t="s">
        <v>2018</v>
      </c>
      <c r="C566" s="5">
        <v>-116.25</v>
      </c>
      <c r="D566">
        <f t="shared" si="26"/>
        <v>-116.25</v>
      </c>
      <c r="E566" s="22"/>
      <c r="F566" s="26"/>
      <c r="H566" s="5"/>
      <c r="J566" s="27"/>
      <c r="K566" s="31" t="s">
        <v>2018</v>
      </c>
      <c r="L566" s="34">
        <v>-116.25</v>
      </c>
      <c r="M566" s="35">
        <f t="shared" si="24"/>
        <v>-116.25</v>
      </c>
      <c r="N566" s="35">
        <f t="shared" si="25"/>
        <v>0</v>
      </c>
    </row>
    <row r="567" spans="2:14" x14ac:dyDescent="0.25">
      <c r="B567" t="s">
        <v>2005</v>
      </c>
      <c r="C567" s="5">
        <v>-115.82</v>
      </c>
      <c r="D567">
        <f t="shared" si="26"/>
        <v>-115.82</v>
      </c>
      <c r="E567" s="22"/>
      <c r="F567" s="26"/>
      <c r="H567" s="5"/>
      <c r="J567" s="27"/>
      <c r="K567" s="31" t="s">
        <v>2005</v>
      </c>
      <c r="L567" s="34">
        <v>-115.82</v>
      </c>
      <c r="M567" s="35">
        <f t="shared" si="24"/>
        <v>-115.82</v>
      </c>
      <c r="N567" s="35">
        <f t="shared" si="25"/>
        <v>0</v>
      </c>
    </row>
    <row r="568" spans="2:14" x14ac:dyDescent="0.25">
      <c r="B568" t="s">
        <v>3592</v>
      </c>
      <c r="C568" s="5">
        <v>-115</v>
      </c>
      <c r="D568">
        <f t="shared" si="26"/>
        <v>-115</v>
      </c>
      <c r="E568" s="22"/>
      <c r="F568" s="26"/>
      <c r="H568" s="5"/>
      <c r="J568" s="27"/>
      <c r="K568" s="31" t="s">
        <v>3592</v>
      </c>
      <c r="L568" s="34">
        <v>-115</v>
      </c>
      <c r="M568" s="35">
        <f t="shared" si="24"/>
        <v>-115</v>
      </c>
      <c r="N568" s="35">
        <f t="shared" si="25"/>
        <v>0</v>
      </c>
    </row>
    <row r="569" spans="2:14" x14ac:dyDescent="0.25">
      <c r="B569" t="s">
        <v>2248</v>
      </c>
      <c r="C569" s="5">
        <v>-112.62</v>
      </c>
      <c r="D569">
        <f t="shared" si="26"/>
        <v>-112.62</v>
      </c>
      <c r="E569" s="22"/>
      <c r="F569" s="26"/>
      <c r="H569" s="5"/>
      <c r="J569" s="27"/>
      <c r="K569" s="31" t="s">
        <v>2248</v>
      </c>
      <c r="L569" s="34">
        <v>-112.62</v>
      </c>
      <c r="M569" s="35">
        <f t="shared" si="24"/>
        <v>-112.62</v>
      </c>
      <c r="N569" s="35">
        <f t="shared" si="25"/>
        <v>0</v>
      </c>
    </row>
    <row r="570" spans="2:14" x14ac:dyDescent="0.25">
      <c r="B570" t="s">
        <v>2097</v>
      </c>
      <c r="C570" s="5">
        <v>-109.63</v>
      </c>
      <c r="D570">
        <f t="shared" si="26"/>
        <v>-109.63</v>
      </c>
      <c r="E570" s="22"/>
      <c r="F570" s="26"/>
      <c r="H570" s="5"/>
      <c r="J570" s="27"/>
      <c r="K570" s="31" t="s">
        <v>2097</v>
      </c>
      <c r="L570" s="34">
        <v>-109.63</v>
      </c>
      <c r="M570" s="35">
        <f t="shared" si="24"/>
        <v>-109.63</v>
      </c>
      <c r="N570" s="35">
        <f t="shared" si="25"/>
        <v>0</v>
      </c>
    </row>
    <row r="571" spans="2:14" x14ac:dyDescent="0.25">
      <c r="B571" t="s">
        <v>2030</v>
      </c>
      <c r="C571" s="5">
        <v>-109.1</v>
      </c>
      <c r="D571">
        <f t="shared" si="26"/>
        <v>-109.1</v>
      </c>
      <c r="E571" s="22"/>
      <c r="F571" s="26"/>
      <c r="H571" s="5"/>
      <c r="J571" s="27"/>
      <c r="K571" s="31" t="s">
        <v>2030</v>
      </c>
      <c r="L571" s="34">
        <v>-109.1</v>
      </c>
      <c r="M571" s="35">
        <f t="shared" si="24"/>
        <v>-109.1</v>
      </c>
      <c r="N571" s="35">
        <f t="shared" si="25"/>
        <v>0</v>
      </c>
    </row>
    <row r="572" spans="2:14" x14ac:dyDescent="0.25">
      <c r="B572" t="s">
        <v>2104</v>
      </c>
      <c r="C572" s="5">
        <v>-107.99</v>
      </c>
      <c r="D572">
        <f t="shared" si="26"/>
        <v>-107.99</v>
      </c>
      <c r="E572" s="22"/>
      <c r="F572" s="26"/>
      <c r="H572" s="5"/>
      <c r="J572" s="27"/>
      <c r="K572" s="31" t="s">
        <v>2104</v>
      </c>
      <c r="L572" s="34">
        <v>-107.99</v>
      </c>
      <c r="M572" s="35">
        <f t="shared" si="24"/>
        <v>-107.99</v>
      </c>
      <c r="N572" s="35">
        <f t="shared" si="25"/>
        <v>0</v>
      </c>
    </row>
    <row r="573" spans="2:14" x14ac:dyDescent="0.25">
      <c r="B573" t="s">
        <v>2073</v>
      </c>
      <c r="C573" s="5">
        <v>-106.1</v>
      </c>
      <c r="D573">
        <f t="shared" si="26"/>
        <v>-106.1</v>
      </c>
      <c r="E573" s="22"/>
      <c r="F573" s="26"/>
      <c r="H573" s="5"/>
      <c r="J573" s="27"/>
      <c r="K573" s="31" t="s">
        <v>2073</v>
      </c>
      <c r="L573" s="34">
        <v>-106.1</v>
      </c>
      <c r="M573" s="35">
        <f t="shared" si="24"/>
        <v>-106.1</v>
      </c>
      <c r="N573" s="35">
        <f t="shared" si="25"/>
        <v>0</v>
      </c>
    </row>
    <row r="574" spans="2:14" x14ac:dyDescent="0.25">
      <c r="B574" t="s">
        <v>2473</v>
      </c>
      <c r="C574" s="5">
        <v>-105.22</v>
      </c>
      <c r="D574">
        <f t="shared" si="26"/>
        <v>-105.22</v>
      </c>
      <c r="E574" s="22"/>
      <c r="F574" s="26"/>
      <c r="H574" s="5"/>
      <c r="J574" s="27"/>
      <c r="K574" s="31" t="s">
        <v>2473</v>
      </c>
      <c r="L574" s="34">
        <v>-105.22</v>
      </c>
      <c r="M574" s="35">
        <f t="shared" si="24"/>
        <v>-105.22</v>
      </c>
      <c r="N574" s="35">
        <f t="shared" si="25"/>
        <v>0</v>
      </c>
    </row>
    <row r="575" spans="2:14" x14ac:dyDescent="0.25">
      <c r="B575" t="s">
        <v>2369</v>
      </c>
      <c r="C575" s="5">
        <v>-103.57</v>
      </c>
      <c r="D575">
        <f t="shared" si="26"/>
        <v>-103.57</v>
      </c>
      <c r="E575" s="22"/>
      <c r="F575" s="26"/>
      <c r="H575" s="5"/>
      <c r="J575" s="27"/>
      <c r="K575" s="31" t="s">
        <v>2369</v>
      </c>
      <c r="L575" s="34">
        <v>-103.57</v>
      </c>
      <c r="M575" s="35">
        <f t="shared" si="24"/>
        <v>-103.57</v>
      </c>
      <c r="N575" s="35">
        <f t="shared" si="25"/>
        <v>0</v>
      </c>
    </row>
    <row r="576" spans="2:14" x14ac:dyDescent="0.25">
      <c r="B576" t="s">
        <v>2379</v>
      </c>
      <c r="C576" s="5">
        <v>-102.15</v>
      </c>
      <c r="D576">
        <f t="shared" si="26"/>
        <v>-102.15</v>
      </c>
      <c r="E576" s="22"/>
      <c r="F576" s="26"/>
      <c r="H576" s="5"/>
      <c r="J576" s="27"/>
      <c r="K576" s="31" t="s">
        <v>2379</v>
      </c>
      <c r="L576" s="34">
        <v>-102.15</v>
      </c>
      <c r="M576" s="35">
        <f t="shared" si="24"/>
        <v>-102.15</v>
      </c>
      <c r="N576" s="35">
        <f t="shared" si="25"/>
        <v>0</v>
      </c>
    </row>
    <row r="577" spans="2:14" x14ac:dyDescent="0.25">
      <c r="B577" t="s">
        <v>2124</v>
      </c>
      <c r="C577" s="5">
        <v>-102.08</v>
      </c>
      <c r="D577">
        <f t="shared" si="26"/>
        <v>-102.08</v>
      </c>
      <c r="E577" s="22"/>
      <c r="F577" s="26"/>
      <c r="H577" s="5"/>
      <c r="J577" s="27"/>
      <c r="K577" s="31" t="s">
        <v>2124</v>
      </c>
      <c r="L577" s="34">
        <v>-102.08</v>
      </c>
      <c r="M577" s="35">
        <f t="shared" si="24"/>
        <v>-102.08</v>
      </c>
      <c r="N577" s="35">
        <f t="shared" si="25"/>
        <v>0</v>
      </c>
    </row>
    <row r="578" spans="2:14" x14ac:dyDescent="0.25">
      <c r="B578" t="s">
        <v>2725</v>
      </c>
      <c r="C578" s="5">
        <v>-100</v>
      </c>
      <c r="D578">
        <f t="shared" si="26"/>
        <v>-100</v>
      </c>
      <c r="E578" s="22"/>
      <c r="F578" s="26"/>
      <c r="H578" s="5"/>
      <c r="J578" s="27"/>
      <c r="K578" s="31" t="s">
        <v>3481</v>
      </c>
      <c r="L578" s="34">
        <v>-100</v>
      </c>
      <c r="M578" s="35">
        <f t="shared" si="24"/>
        <v>-100</v>
      </c>
      <c r="N578" s="35">
        <f t="shared" si="25"/>
        <v>0</v>
      </c>
    </row>
    <row r="579" spans="2:14" x14ac:dyDescent="0.25">
      <c r="B579" t="s">
        <v>2716</v>
      </c>
      <c r="C579" s="5">
        <v>-100</v>
      </c>
      <c r="D579">
        <f t="shared" si="26"/>
        <v>-100</v>
      </c>
      <c r="E579" s="22"/>
      <c r="F579" s="26"/>
      <c r="H579" s="5"/>
      <c r="J579" s="27"/>
      <c r="K579" s="31" t="s">
        <v>2680</v>
      </c>
      <c r="L579" s="34">
        <v>-100</v>
      </c>
      <c r="M579" s="35">
        <f t="shared" si="24"/>
        <v>-100</v>
      </c>
      <c r="N579" s="35">
        <f t="shared" si="25"/>
        <v>0</v>
      </c>
    </row>
    <row r="580" spans="2:14" x14ac:dyDescent="0.25">
      <c r="B580" t="s">
        <v>2689</v>
      </c>
      <c r="C580" s="5">
        <v>-100</v>
      </c>
      <c r="D580">
        <f t="shared" si="26"/>
        <v>-100</v>
      </c>
      <c r="E580" s="22"/>
      <c r="F580" s="26"/>
      <c r="H580" s="5"/>
      <c r="J580" s="27"/>
      <c r="K580" s="31" t="s">
        <v>2725</v>
      </c>
      <c r="L580" s="34">
        <v>-100</v>
      </c>
      <c r="M580" s="35">
        <f t="shared" si="24"/>
        <v>-100</v>
      </c>
      <c r="N580" s="35">
        <f t="shared" si="25"/>
        <v>0</v>
      </c>
    </row>
    <row r="581" spans="2:14" x14ac:dyDescent="0.25">
      <c r="B581" t="s">
        <v>2752</v>
      </c>
      <c r="C581" s="5">
        <v>-100</v>
      </c>
      <c r="D581">
        <f t="shared" si="26"/>
        <v>-100</v>
      </c>
      <c r="E581" s="22"/>
      <c r="F581" s="26"/>
      <c r="H581" s="5"/>
      <c r="J581" s="27"/>
      <c r="K581" s="31" t="s">
        <v>2689</v>
      </c>
      <c r="L581" s="34">
        <v>-100</v>
      </c>
      <c r="M581" s="35">
        <f t="shared" si="24"/>
        <v>-100</v>
      </c>
      <c r="N581" s="35">
        <f t="shared" si="25"/>
        <v>0</v>
      </c>
    </row>
    <row r="582" spans="2:14" x14ac:dyDescent="0.25">
      <c r="B582" t="s">
        <v>2680</v>
      </c>
      <c r="C582" s="5">
        <v>-100</v>
      </c>
      <c r="D582">
        <f t="shared" si="26"/>
        <v>-100</v>
      </c>
      <c r="E582" s="22"/>
      <c r="F582" s="26"/>
      <c r="H582" s="5"/>
      <c r="J582" s="27"/>
      <c r="K582" s="31" t="s">
        <v>2752</v>
      </c>
      <c r="L582" s="34">
        <v>-100</v>
      </c>
      <c r="M582" s="35">
        <f t="shared" si="24"/>
        <v>-100</v>
      </c>
      <c r="N582" s="35">
        <f t="shared" si="25"/>
        <v>0</v>
      </c>
    </row>
    <row r="583" spans="2:14" x14ac:dyDescent="0.25">
      <c r="B583" t="s">
        <v>3481</v>
      </c>
      <c r="C583" s="5">
        <v>-100</v>
      </c>
      <c r="D583">
        <f t="shared" si="26"/>
        <v>-100</v>
      </c>
      <c r="E583" s="22"/>
      <c r="F583" s="26"/>
      <c r="H583" s="5"/>
      <c r="J583" s="27"/>
      <c r="K583" s="31" t="s">
        <v>2716</v>
      </c>
      <c r="L583" s="34">
        <v>-100</v>
      </c>
      <c r="M583" s="35">
        <f t="shared" si="24"/>
        <v>-100</v>
      </c>
      <c r="N583" s="35">
        <f t="shared" si="25"/>
        <v>0</v>
      </c>
    </row>
    <row r="584" spans="2:14" x14ac:dyDescent="0.25">
      <c r="B584" t="s">
        <v>2228</v>
      </c>
      <c r="C584" s="5">
        <v>-99.25</v>
      </c>
      <c r="D584">
        <f t="shared" si="26"/>
        <v>-99.25</v>
      </c>
      <c r="E584" s="22"/>
      <c r="F584" s="26"/>
      <c r="H584" s="5"/>
      <c r="J584" s="27"/>
      <c r="K584" s="31" t="s">
        <v>2228</v>
      </c>
      <c r="L584" s="34">
        <v>-99.25</v>
      </c>
      <c r="M584" s="35">
        <f t="shared" si="24"/>
        <v>-99.25</v>
      </c>
      <c r="N584" s="35">
        <f t="shared" si="25"/>
        <v>0</v>
      </c>
    </row>
    <row r="585" spans="2:14" x14ac:dyDescent="0.25">
      <c r="B585" t="s">
        <v>2107</v>
      </c>
      <c r="C585" s="5">
        <v>-97.89</v>
      </c>
      <c r="D585">
        <f t="shared" si="26"/>
        <v>-97.89</v>
      </c>
      <c r="E585" s="22"/>
      <c r="F585" s="26"/>
      <c r="H585" s="5"/>
      <c r="J585" s="27"/>
      <c r="K585" s="31" t="s">
        <v>2107</v>
      </c>
      <c r="L585" s="34">
        <v>-97.89</v>
      </c>
      <c r="M585" s="35">
        <f t="shared" si="24"/>
        <v>-97.89</v>
      </c>
      <c r="N585" s="35">
        <f t="shared" si="25"/>
        <v>0</v>
      </c>
    </row>
    <row r="586" spans="2:14" x14ac:dyDescent="0.25">
      <c r="B586" t="s">
        <v>2742</v>
      </c>
      <c r="C586" s="5">
        <v>-95</v>
      </c>
      <c r="D586">
        <f t="shared" si="26"/>
        <v>-95</v>
      </c>
      <c r="E586" s="22"/>
      <c r="F586" s="26"/>
      <c r="H586" s="5"/>
      <c r="J586" s="27"/>
      <c r="K586" s="31" t="s">
        <v>3613</v>
      </c>
      <c r="L586" s="34">
        <v>-95</v>
      </c>
      <c r="M586" s="35">
        <f t="shared" si="24"/>
        <v>-95</v>
      </c>
      <c r="N586" s="35">
        <f t="shared" si="25"/>
        <v>0</v>
      </c>
    </row>
    <row r="587" spans="2:14" x14ac:dyDescent="0.25">
      <c r="B587" t="s">
        <v>2687</v>
      </c>
      <c r="C587" s="5">
        <v>-95</v>
      </c>
      <c r="D587">
        <f t="shared" si="26"/>
        <v>-95</v>
      </c>
      <c r="E587" s="22"/>
      <c r="F587" s="26"/>
      <c r="H587" s="5"/>
      <c r="J587" s="27"/>
      <c r="K587" s="31" t="s">
        <v>3635</v>
      </c>
      <c r="L587" s="34">
        <v>-95</v>
      </c>
      <c r="M587" s="35">
        <f t="shared" si="24"/>
        <v>-95</v>
      </c>
      <c r="N587" s="35">
        <f t="shared" si="25"/>
        <v>0</v>
      </c>
    </row>
    <row r="588" spans="2:14" x14ac:dyDescent="0.25">
      <c r="B588" t="s">
        <v>3696</v>
      </c>
      <c r="C588" s="5">
        <v>-95</v>
      </c>
      <c r="D588">
        <f t="shared" si="26"/>
        <v>-95</v>
      </c>
      <c r="E588" s="22"/>
      <c r="F588" s="26"/>
      <c r="H588" s="5"/>
      <c r="J588" s="27"/>
      <c r="K588" s="31" t="s">
        <v>3636</v>
      </c>
      <c r="L588" s="34">
        <v>-95</v>
      </c>
      <c r="M588" s="35">
        <f t="shared" si="24"/>
        <v>-95</v>
      </c>
      <c r="N588" s="35">
        <f t="shared" si="25"/>
        <v>0</v>
      </c>
    </row>
    <row r="589" spans="2:14" x14ac:dyDescent="0.25">
      <c r="B589" t="s">
        <v>3635</v>
      </c>
      <c r="C589" s="5">
        <v>-95</v>
      </c>
      <c r="D589">
        <f t="shared" si="26"/>
        <v>-95</v>
      </c>
      <c r="E589" s="22"/>
      <c r="F589" s="26"/>
      <c r="H589" s="5"/>
      <c r="J589" s="27"/>
      <c r="K589" s="31" t="s">
        <v>3696</v>
      </c>
      <c r="L589" s="34">
        <v>-95</v>
      </c>
      <c r="M589" s="35">
        <f t="shared" si="24"/>
        <v>-95</v>
      </c>
      <c r="N589" s="35">
        <f t="shared" si="25"/>
        <v>0</v>
      </c>
    </row>
    <row r="590" spans="2:14" x14ac:dyDescent="0.25">
      <c r="B590" t="s">
        <v>2739</v>
      </c>
      <c r="C590" s="5">
        <v>-95</v>
      </c>
      <c r="D590">
        <f t="shared" si="26"/>
        <v>-95</v>
      </c>
      <c r="E590" s="22"/>
      <c r="F590" s="26"/>
      <c r="H590" s="5"/>
      <c r="J590" s="27"/>
      <c r="K590" s="31" t="s">
        <v>2659</v>
      </c>
      <c r="L590" s="34">
        <v>-95</v>
      </c>
      <c r="M590" s="35">
        <f t="shared" ref="M590:M644" si="27">VLOOKUP(K590,$B$12:$C$682,2,0)</f>
        <v>-95</v>
      </c>
      <c r="N590" s="35">
        <f t="shared" ref="N590:N644" si="28">L590-M590</f>
        <v>0</v>
      </c>
    </row>
    <row r="591" spans="2:14" x14ac:dyDescent="0.25">
      <c r="B591" t="s">
        <v>3636</v>
      </c>
      <c r="C591" s="5">
        <v>-95</v>
      </c>
      <c r="D591">
        <f t="shared" ref="D591:D644" si="29">VLOOKUP(B591,$K:$L,2,0)</f>
        <v>-95</v>
      </c>
      <c r="E591" s="22"/>
      <c r="F591" s="26"/>
      <c r="H591" s="5"/>
      <c r="J591" s="27"/>
      <c r="K591" s="31" t="s">
        <v>2742</v>
      </c>
      <c r="L591" s="34">
        <v>-95</v>
      </c>
      <c r="M591" s="35">
        <f t="shared" si="27"/>
        <v>-95</v>
      </c>
      <c r="N591" s="35">
        <f t="shared" si="28"/>
        <v>0</v>
      </c>
    </row>
    <row r="592" spans="2:14" x14ac:dyDescent="0.25">
      <c r="B592" t="s">
        <v>2749</v>
      </c>
      <c r="C592" s="5">
        <v>-95</v>
      </c>
      <c r="D592">
        <f t="shared" si="29"/>
        <v>-95</v>
      </c>
      <c r="E592" s="22"/>
      <c r="F592" s="26"/>
      <c r="H592" s="5"/>
      <c r="J592" s="27"/>
      <c r="K592" s="31" t="s">
        <v>2703</v>
      </c>
      <c r="L592" s="34">
        <v>-95</v>
      </c>
      <c r="M592" s="35">
        <f t="shared" si="27"/>
        <v>-95</v>
      </c>
      <c r="N592" s="35">
        <f t="shared" si="28"/>
        <v>0</v>
      </c>
    </row>
    <row r="593" spans="2:14" x14ac:dyDescent="0.25">
      <c r="B593" t="s">
        <v>2727</v>
      </c>
      <c r="C593" s="5">
        <v>-95</v>
      </c>
      <c r="D593">
        <f t="shared" si="29"/>
        <v>-95</v>
      </c>
      <c r="E593" s="22"/>
      <c r="F593" s="26"/>
      <c r="H593" s="5"/>
      <c r="J593" s="27"/>
      <c r="K593" s="31" t="s">
        <v>2757</v>
      </c>
      <c r="L593" s="34">
        <v>-95</v>
      </c>
      <c r="M593" s="35">
        <f t="shared" si="27"/>
        <v>-95</v>
      </c>
      <c r="N593" s="35">
        <f t="shared" si="28"/>
        <v>0</v>
      </c>
    </row>
    <row r="594" spans="2:14" x14ac:dyDescent="0.25">
      <c r="B594" t="s">
        <v>2723</v>
      </c>
      <c r="C594" s="5">
        <v>-95</v>
      </c>
      <c r="D594">
        <f t="shared" si="29"/>
        <v>-95</v>
      </c>
      <c r="E594" s="22"/>
      <c r="F594" s="26"/>
      <c r="H594" s="5"/>
      <c r="J594" s="27"/>
      <c r="K594" s="31" t="s">
        <v>2705</v>
      </c>
      <c r="L594" s="34">
        <v>-95</v>
      </c>
      <c r="M594" s="35">
        <f t="shared" si="27"/>
        <v>-95</v>
      </c>
      <c r="N594" s="35">
        <f t="shared" si="28"/>
        <v>0</v>
      </c>
    </row>
    <row r="595" spans="2:14" x14ac:dyDescent="0.25">
      <c r="B595" t="s">
        <v>2718</v>
      </c>
      <c r="C595" s="5">
        <v>-95</v>
      </c>
      <c r="D595">
        <f t="shared" si="29"/>
        <v>-95</v>
      </c>
      <c r="E595" s="22"/>
      <c r="F595" s="26"/>
      <c r="H595" s="5"/>
      <c r="J595" s="27"/>
      <c r="K595" s="31" t="s">
        <v>2676</v>
      </c>
      <c r="L595" s="34">
        <v>-95</v>
      </c>
      <c r="M595" s="35">
        <f t="shared" si="27"/>
        <v>-95</v>
      </c>
      <c r="N595" s="35">
        <f t="shared" si="28"/>
        <v>0</v>
      </c>
    </row>
    <row r="596" spans="2:14" x14ac:dyDescent="0.25">
      <c r="B596" t="s">
        <v>2659</v>
      </c>
      <c r="C596" s="5">
        <v>-95</v>
      </c>
      <c r="D596">
        <f t="shared" si="29"/>
        <v>-95</v>
      </c>
      <c r="E596" s="22"/>
      <c r="F596" s="26"/>
      <c r="H596" s="5"/>
      <c r="J596" s="27"/>
      <c r="K596" s="31" t="s">
        <v>2723</v>
      </c>
      <c r="L596" s="34">
        <v>-95</v>
      </c>
      <c r="M596" s="35">
        <f t="shared" si="27"/>
        <v>-95</v>
      </c>
      <c r="N596" s="35">
        <f t="shared" si="28"/>
        <v>0</v>
      </c>
    </row>
    <row r="597" spans="2:14" x14ac:dyDescent="0.25">
      <c r="B597" t="s">
        <v>2674</v>
      </c>
      <c r="C597" s="5">
        <v>-95</v>
      </c>
      <c r="D597">
        <f t="shared" si="29"/>
        <v>-95</v>
      </c>
      <c r="E597" s="22"/>
      <c r="F597" s="26"/>
      <c r="H597" s="5"/>
      <c r="J597" s="27"/>
      <c r="K597" s="31" t="s">
        <v>2710</v>
      </c>
      <c r="L597" s="34">
        <v>-95</v>
      </c>
      <c r="M597" s="35">
        <f t="shared" si="27"/>
        <v>-95</v>
      </c>
      <c r="N597" s="35">
        <f t="shared" si="28"/>
        <v>0</v>
      </c>
    </row>
    <row r="598" spans="2:14" x14ac:dyDescent="0.25">
      <c r="B598" t="s">
        <v>2757</v>
      </c>
      <c r="C598" s="5">
        <v>-95</v>
      </c>
      <c r="D598">
        <f t="shared" si="29"/>
        <v>-95</v>
      </c>
      <c r="E598" s="22"/>
      <c r="F598" s="26"/>
      <c r="H598" s="5"/>
      <c r="J598" s="27"/>
      <c r="K598" s="31" t="s">
        <v>2739</v>
      </c>
      <c r="L598" s="34">
        <v>-95</v>
      </c>
      <c r="M598" s="35">
        <f t="shared" si="27"/>
        <v>-95</v>
      </c>
      <c r="N598" s="35">
        <f t="shared" si="28"/>
        <v>0</v>
      </c>
    </row>
    <row r="599" spans="2:14" x14ac:dyDescent="0.25">
      <c r="B599" t="s">
        <v>2729</v>
      </c>
      <c r="C599" s="5">
        <v>-95</v>
      </c>
      <c r="D599">
        <f t="shared" si="29"/>
        <v>-95</v>
      </c>
      <c r="E599" s="22"/>
      <c r="F599" s="26"/>
      <c r="H599" s="5"/>
      <c r="J599" s="27"/>
      <c r="K599" s="31" t="s">
        <v>2694</v>
      </c>
      <c r="L599" s="34">
        <v>-95</v>
      </c>
      <c r="M599" s="35">
        <f t="shared" si="27"/>
        <v>-95</v>
      </c>
      <c r="N599" s="35">
        <f t="shared" si="28"/>
        <v>0</v>
      </c>
    </row>
    <row r="600" spans="2:14" x14ac:dyDescent="0.25">
      <c r="B600" t="s">
        <v>2694</v>
      </c>
      <c r="C600" s="5">
        <v>-95</v>
      </c>
      <c r="D600">
        <f t="shared" si="29"/>
        <v>-95</v>
      </c>
      <c r="E600" s="22"/>
      <c r="F600" s="26"/>
      <c r="H600" s="5"/>
      <c r="J600" s="27"/>
      <c r="K600" s="31" t="s">
        <v>2718</v>
      </c>
      <c r="L600" s="34">
        <v>-95</v>
      </c>
      <c r="M600" s="35">
        <f t="shared" si="27"/>
        <v>-95</v>
      </c>
      <c r="N600" s="35">
        <f t="shared" si="28"/>
        <v>0</v>
      </c>
    </row>
    <row r="601" spans="2:14" x14ac:dyDescent="0.25">
      <c r="B601" t="s">
        <v>2760</v>
      </c>
      <c r="C601" s="5">
        <v>-95</v>
      </c>
      <c r="D601">
        <f t="shared" si="29"/>
        <v>-95</v>
      </c>
      <c r="E601" s="22"/>
      <c r="F601" s="26"/>
      <c r="H601" s="5"/>
      <c r="J601" s="27"/>
      <c r="K601" s="31" t="s">
        <v>2760</v>
      </c>
      <c r="L601" s="34">
        <v>-95</v>
      </c>
      <c r="M601" s="35">
        <f t="shared" si="27"/>
        <v>-95</v>
      </c>
      <c r="N601" s="35">
        <f t="shared" si="28"/>
        <v>0</v>
      </c>
    </row>
    <row r="602" spans="2:14" x14ac:dyDescent="0.25">
      <c r="B602" t="s">
        <v>2703</v>
      </c>
      <c r="C602" s="5">
        <v>-95</v>
      </c>
      <c r="D602">
        <f t="shared" si="29"/>
        <v>-95</v>
      </c>
      <c r="E602" s="22"/>
      <c r="F602" s="26"/>
      <c r="H602" s="5"/>
      <c r="J602" s="27"/>
      <c r="K602" s="31" t="s">
        <v>2749</v>
      </c>
      <c r="L602" s="34">
        <v>-95</v>
      </c>
      <c r="M602" s="35">
        <f t="shared" si="27"/>
        <v>-95</v>
      </c>
      <c r="N602" s="35">
        <f t="shared" si="28"/>
        <v>0</v>
      </c>
    </row>
    <row r="603" spans="2:14" x14ac:dyDescent="0.25">
      <c r="B603" t="s">
        <v>3613</v>
      </c>
      <c r="C603" s="5">
        <v>-95</v>
      </c>
      <c r="D603">
        <f t="shared" si="29"/>
        <v>-95</v>
      </c>
      <c r="E603" s="22"/>
      <c r="F603" s="26"/>
      <c r="H603" s="5"/>
      <c r="J603" s="27"/>
      <c r="K603" s="31" t="s">
        <v>2729</v>
      </c>
      <c r="L603" s="34">
        <v>-95</v>
      </c>
      <c r="M603" s="35">
        <f t="shared" si="27"/>
        <v>-95</v>
      </c>
      <c r="N603" s="35">
        <f t="shared" si="28"/>
        <v>0</v>
      </c>
    </row>
    <row r="604" spans="2:14" x14ac:dyDescent="0.25">
      <c r="B604" t="s">
        <v>2705</v>
      </c>
      <c r="C604" s="5">
        <v>-95</v>
      </c>
      <c r="D604">
        <f t="shared" si="29"/>
        <v>-95</v>
      </c>
      <c r="E604" s="22"/>
      <c r="F604" s="26"/>
      <c r="H604" s="5"/>
      <c r="J604" s="27"/>
      <c r="K604" s="31" t="s">
        <v>2727</v>
      </c>
      <c r="L604" s="34">
        <v>-95</v>
      </c>
      <c r="M604" s="35">
        <f t="shared" si="27"/>
        <v>-95</v>
      </c>
      <c r="N604" s="35">
        <f t="shared" si="28"/>
        <v>0</v>
      </c>
    </row>
    <row r="605" spans="2:14" x14ac:dyDescent="0.25">
      <c r="B605" t="s">
        <v>2676</v>
      </c>
      <c r="C605" s="5">
        <v>-95</v>
      </c>
      <c r="D605">
        <f t="shared" si="29"/>
        <v>-95</v>
      </c>
      <c r="E605" s="22"/>
      <c r="F605" s="26"/>
      <c r="H605" s="5"/>
      <c r="J605" s="27"/>
      <c r="K605" s="31" t="s">
        <v>2687</v>
      </c>
      <c r="L605" s="34">
        <v>-95</v>
      </c>
      <c r="M605" s="35">
        <f t="shared" si="27"/>
        <v>-95</v>
      </c>
      <c r="N605" s="35">
        <f t="shared" si="28"/>
        <v>0</v>
      </c>
    </row>
    <row r="606" spans="2:14" x14ac:dyDescent="0.25">
      <c r="B606" t="s">
        <v>2710</v>
      </c>
      <c r="C606" s="5">
        <v>-95</v>
      </c>
      <c r="D606">
        <f t="shared" si="29"/>
        <v>-95</v>
      </c>
      <c r="E606" s="22"/>
      <c r="F606" s="26"/>
      <c r="H606" s="5"/>
      <c r="J606" s="27"/>
      <c r="K606" s="31" t="s">
        <v>2674</v>
      </c>
      <c r="L606" s="34">
        <v>-95</v>
      </c>
      <c r="M606" s="35">
        <f t="shared" si="27"/>
        <v>-95</v>
      </c>
      <c r="N606" s="35">
        <f t="shared" si="28"/>
        <v>0</v>
      </c>
    </row>
    <row r="607" spans="2:14" x14ac:dyDescent="0.25">
      <c r="B607" t="s">
        <v>2326</v>
      </c>
      <c r="C607" s="5">
        <v>-93.03</v>
      </c>
      <c r="D607">
        <f t="shared" si="29"/>
        <v>-93.03</v>
      </c>
      <c r="E607" s="22"/>
      <c r="F607" s="26"/>
      <c r="H607" s="5"/>
      <c r="J607" s="27"/>
      <c r="K607" s="31" t="s">
        <v>2326</v>
      </c>
      <c r="L607" s="34">
        <v>-93.03</v>
      </c>
      <c r="M607" s="35">
        <f t="shared" si="27"/>
        <v>-93.03</v>
      </c>
      <c r="N607" s="35">
        <f t="shared" si="28"/>
        <v>0</v>
      </c>
    </row>
    <row r="608" spans="2:14" x14ac:dyDescent="0.25">
      <c r="B608" t="s">
        <v>2052</v>
      </c>
      <c r="C608" s="5">
        <v>-85.75</v>
      </c>
      <c r="D608">
        <f t="shared" si="29"/>
        <v>-85.75</v>
      </c>
      <c r="E608" s="22"/>
      <c r="F608" s="26"/>
      <c r="H608" s="5"/>
      <c r="J608" s="27"/>
      <c r="K608" s="31" t="s">
        <v>2052</v>
      </c>
      <c r="L608" s="34">
        <v>-85.75</v>
      </c>
      <c r="M608" s="35">
        <f t="shared" si="27"/>
        <v>-85.75</v>
      </c>
      <c r="N608" s="35">
        <f t="shared" si="28"/>
        <v>0</v>
      </c>
    </row>
    <row r="609" spans="2:14" x14ac:dyDescent="0.25">
      <c r="B609" t="s">
        <v>2367</v>
      </c>
      <c r="C609" s="5">
        <v>-80.260000000000005</v>
      </c>
      <c r="D609">
        <f t="shared" si="29"/>
        <v>-80.260000000000005</v>
      </c>
      <c r="E609" s="22"/>
      <c r="F609" s="26"/>
      <c r="H609" s="5"/>
      <c r="J609" s="27"/>
      <c r="K609" s="31" t="s">
        <v>2367</v>
      </c>
      <c r="L609" s="34">
        <v>-80.260000000000005</v>
      </c>
      <c r="M609" s="35">
        <f t="shared" si="27"/>
        <v>-80.260000000000005</v>
      </c>
      <c r="N609" s="35">
        <f t="shared" si="28"/>
        <v>0</v>
      </c>
    </row>
    <row r="610" spans="2:14" x14ac:dyDescent="0.25">
      <c r="B610" t="s">
        <v>2476</v>
      </c>
      <c r="C610" s="5">
        <v>-77.92</v>
      </c>
      <c r="D610">
        <f t="shared" si="29"/>
        <v>-77.92</v>
      </c>
      <c r="E610" s="22"/>
      <c r="F610" s="26"/>
      <c r="H610" s="5"/>
      <c r="J610" s="27"/>
      <c r="K610" s="31" t="s">
        <v>2476</v>
      </c>
      <c r="L610" s="34">
        <v>-77.92</v>
      </c>
      <c r="M610" s="35">
        <f t="shared" si="27"/>
        <v>-77.92</v>
      </c>
      <c r="N610" s="35">
        <f t="shared" si="28"/>
        <v>0</v>
      </c>
    </row>
    <row r="611" spans="2:14" x14ac:dyDescent="0.25">
      <c r="B611" t="s">
        <v>2384</v>
      </c>
      <c r="C611" s="5">
        <v>-77</v>
      </c>
      <c r="D611">
        <f t="shared" si="29"/>
        <v>-77</v>
      </c>
      <c r="E611" s="22"/>
      <c r="F611" s="26"/>
      <c r="H611" s="5"/>
      <c r="J611" s="27"/>
      <c r="K611" s="31" t="s">
        <v>2384</v>
      </c>
      <c r="L611" s="34">
        <v>-77</v>
      </c>
      <c r="M611" s="35">
        <f t="shared" si="27"/>
        <v>-77</v>
      </c>
      <c r="N611" s="35">
        <f t="shared" si="28"/>
        <v>0</v>
      </c>
    </row>
    <row r="612" spans="2:14" x14ac:dyDescent="0.25">
      <c r="B612" t="s">
        <v>2316</v>
      </c>
      <c r="C612" s="5">
        <v>-76.78</v>
      </c>
      <c r="D612">
        <f t="shared" si="29"/>
        <v>-76.78</v>
      </c>
      <c r="E612" s="22"/>
      <c r="F612" s="26"/>
      <c r="H612" s="5"/>
      <c r="J612" s="27"/>
      <c r="K612" s="31" t="s">
        <v>2316</v>
      </c>
      <c r="L612" s="34">
        <v>-76.78</v>
      </c>
      <c r="M612" s="35">
        <f t="shared" si="27"/>
        <v>-76.78</v>
      </c>
      <c r="N612" s="35">
        <f t="shared" si="28"/>
        <v>0</v>
      </c>
    </row>
    <row r="613" spans="2:14" x14ac:dyDescent="0.25">
      <c r="B613" t="s">
        <v>2307</v>
      </c>
      <c r="C613" s="5">
        <v>-73.92</v>
      </c>
      <c r="D613">
        <f t="shared" si="29"/>
        <v>-73.92</v>
      </c>
      <c r="E613" s="22"/>
      <c r="F613" s="26"/>
      <c r="H613" s="5"/>
      <c r="J613" s="27"/>
      <c r="K613" s="31" t="s">
        <v>2307</v>
      </c>
      <c r="L613" s="34">
        <v>-73.92</v>
      </c>
      <c r="M613" s="35">
        <f t="shared" si="27"/>
        <v>-73.92</v>
      </c>
      <c r="N613" s="35">
        <f t="shared" si="28"/>
        <v>0</v>
      </c>
    </row>
    <row r="614" spans="2:14" x14ac:dyDescent="0.25">
      <c r="B614" t="s">
        <v>2291</v>
      </c>
      <c r="C614" s="5">
        <v>-71.62</v>
      </c>
      <c r="D614">
        <f t="shared" si="29"/>
        <v>-71.62</v>
      </c>
      <c r="E614" s="22"/>
      <c r="F614" s="26"/>
      <c r="H614" s="5"/>
      <c r="J614" s="27"/>
      <c r="K614" s="31" t="s">
        <v>2291</v>
      </c>
      <c r="L614" s="34">
        <v>-71.62</v>
      </c>
      <c r="M614" s="35">
        <f t="shared" si="27"/>
        <v>-71.62</v>
      </c>
      <c r="N614" s="35">
        <f t="shared" si="28"/>
        <v>0</v>
      </c>
    </row>
    <row r="615" spans="2:14" x14ac:dyDescent="0.25">
      <c r="B615" t="s">
        <v>2050</v>
      </c>
      <c r="C615" s="5">
        <v>-71.400000000000006</v>
      </c>
      <c r="D615">
        <f t="shared" si="29"/>
        <v>-71.400000000000006</v>
      </c>
      <c r="E615" s="22"/>
      <c r="F615" s="26"/>
      <c r="H615" s="5"/>
      <c r="J615" s="27"/>
      <c r="K615" s="31" t="s">
        <v>2050</v>
      </c>
      <c r="L615" s="34">
        <v>-71.400000000000006</v>
      </c>
      <c r="M615" s="35">
        <f t="shared" si="27"/>
        <v>-71.400000000000006</v>
      </c>
      <c r="N615" s="35">
        <f t="shared" si="28"/>
        <v>0</v>
      </c>
    </row>
    <row r="616" spans="2:14" x14ac:dyDescent="0.25">
      <c r="B616" t="s">
        <v>2335</v>
      </c>
      <c r="C616" s="5">
        <v>-71.400000000000006</v>
      </c>
      <c r="D616">
        <f t="shared" si="29"/>
        <v>-71.400000000000006</v>
      </c>
      <c r="E616" s="22"/>
      <c r="F616" s="26"/>
      <c r="H616" s="5"/>
      <c r="J616" s="27"/>
      <c r="K616" s="31" t="s">
        <v>2335</v>
      </c>
      <c r="L616" s="34">
        <v>-71.400000000000006</v>
      </c>
      <c r="M616" s="35">
        <f t="shared" si="27"/>
        <v>-71.400000000000006</v>
      </c>
      <c r="N616" s="35">
        <f t="shared" si="28"/>
        <v>0</v>
      </c>
    </row>
    <row r="617" spans="2:14" x14ac:dyDescent="0.25">
      <c r="B617" t="s">
        <v>2374</v>
      </c>
      <c r="C617" s="5">
        <v>-71</v>
      </c>
      <c r="D617">
        <f t="shared" si="29"/>
        <v>-71</v>
      </c>
      <c r="E617" s="22"/>
      <c r="F617" s="26"/>
      <c r="H617" s="5"/>
      <c r="J617" s="27"/>
      <c r="K617" s="31" t="s">
        <v>2374</v>
      </c>
      <c r="L617" s="34">
        <v>-71</v>
      </c>
      <c r="M617" s="35">
        <f t="shared" si="27"/>
        <v>-71</v>
      </c>
      <c r="N617" s="35">
        <f t="shared" si="28"/>
        <v>0</v>
      </c>
    </row>
    <row r="618" spans="2:14" x14ac:dyDescent="0.25">
      <c r="B618" t="s">
        <v>2165</v>
      </c>
      <c r="C618" s="5">
        <v>-63.05</v>
      </c>
      <c r="D618">
        <f t="shared" si="29"/>
        <v>-63.05</v>
      </c>
      <c r="E618" s="22"/>
      <c r="F618" s="26"/>
      <c r="H618" s="5"/>
      <c r="J618" s="27"/>
      <c r="K618" s="31" t="s">
        <v>2165</v>
      </c>
      <c r="L618" s="34">
        <v>-63.05</v>
      </c>
      <c r="M618" s="35">
        <f t="shared" si="27"/>
        <v>-63.05</v>
      </c>
      <c r="N618" s="35">
        <f t="shared" si="28"/>
        <v>0</v>
      </c>
    </row>
    <row r="619" spans="2:14" x14ac:dyDescent="0.25">
      <c r="B619" t="s">
        <v>2273</v>
      </c>
      <c r="C619" s="5">
        <v>-63.05</v>
      </c>
      <c r="D619">
        <f t="shared" si="29"/>
        <v>-63.05</v>
      </c>
      <c r="E619" s="22"/>
      <c r="F619" s="26"/>
      <c r="H619" s="5"/>
      <c r="J619" s="27"/>
      <c r="K619" s="31" t="s">
        <v>2273</v>
      </c>
      <c r="L619" s="34">
        <v>-63.05</v>
      </c>
      <c r="M619" s="35">
        <f t="shared" si="27"/>
        <v>-63.05</v>
      </c>
      <c r="N619" s="35">
        <f t="shared" si="28"/>
        <v>0</v>
      </c>
    </row>
    <row r="620" spans="2:14" x14ac:dyDescent="0.25">
      <c r="B620" t="s">
        <v>2310</v>
      </c>
      <c r="C620" s="5">
        <v>-62.48</v>
      </c>
      <c r="D620">
        <f t="shared" si="29"/>
        <v>-62.48</v>
      </c>
      <c r="E620" s="22"/>
      <c r="F620" s="26"/>
      <c r="H620" s="5"/>
      <c r="J620" s="27"/>
      <c r="K620" s="31" t="s">
        <v>2310</v>
      </c>
      <c r="L620" s="34">
        <v>-62.48</v>
      </c>
      <c r="M620" s="35">
        <f t="shared" si="27"/>
        <v>-62.48</v>
      </c>
      <c r="N620" s="35">
        <f t="shared" si="28"/>
        <v>0</v>
      </c>
    </row>
    <row r="621" spans="2:14" x14ac:dyDescent="0.25">
      <c r="B621" t="s">
        <v>2323</v>
      </c>
      <c r="C621" s="5">
        <v>-61.02</v>
      </c>
      <c r="D621">
        <f t="shared" si="29"/>
        <v>-61.02</v>
      </c>
      <c r="E621" s="22"/>
      <c r="F621" s="26"/>
      <c r="H621" s="5"/>
      <c r="J621" s="27"/>
      <c r="K621" s="31" t="s">
        <v>2323</v>
      </c>
      <c r="L621" s="34">
        <v>-61.02</v>
      </c>
      <c r="M621" s="35">
        <f t="shared" si="27"/>
        <v>-61.02</v>
      </c>
      <c r="N621" s="35">
        <f t="shared" si="28"/>
        <v>0</v>
      </c>
    </row>
    <row r="622" spans="2:14" x14ac:dyDescent="0.25">
      <c r="B622" t="s">
        <v>2337</v>
      </c>
      <c r="C622" s="5">
        <v>-60.21</v>
      </c>
      <c r="D622">
        <f t="shared" si="29"/>
        <v>-60.21</v>
      </c>
      <c r="E622" s="22"/>
      <c r="F622" s="26"/>
      <c r="H622" s="5"/>
      <c r="J622" s="27"/>
      <c r="K622" s="31" t="s">
        <v>2337</v>
      </c>
      <c r="L622" s="34">
        <v>-60.21</v>
      </c>
      <c r="M622" s="35">
        <f t="shared" si="27"/>
        <v>-60.21</v>
      </c>
      <c r="N622" s="35">
        <f t="shared" si="28"/>
        <v>0</v>
      </c>
    </row>
    <row r="623" spans="2:14" x14ac:dyDescent="0.25">
      <c r="B623" t="s">
        <v>3464</v>
      </c>
      <c r="C623" s="5">
        <v>-60</v>
      </c>
      <c r="D623">
        <f t="shared" si="29"/>
        <v>-60</v>
      </c>
      <c r="E623" s="22"/>
      <c r="F623" s="26"/>
      <c r="H623" s="5"/>
      <c r="J623" s="27"/>
      <c r="K623" s="31" t="s">
        <v>3464</v>
      </c>
      <c r="L623" s="34">
        <v>-60</v>
      </c>
      <c r="M623" s="35">
        <f t="shared" si="27"/>
        <v>-60</v>
      </c>
      <c r="N623" s="35">
        <f t="shared" si="28"/>
        <v>0</v>
      </c>
    </row>
    <row r="624" spans="2:14" x14ac:dyDescent="0.25">
      <c r="B624" t="s">
        <v>2506</v>
      </c>
      <c r="C624" s="5">
        <v>-59.05</v>
      </c>
      <c r="D624">
        <f t="shared" si="29"/>
        <v>-59.05</v>
      </c>
      <c r="E624" s="22"/>
      <c r="F624" s="26"/>
      <c r="H624" s="5"/>
      <c r="J624" s="27"/>
      <c r="K624" s="31" t="s">
        <v>2506</v>
      </c>
      <c r="L624" s="34">
        <v>-59.05</v>
      </c>
      <c r="M624" s="35">
        <f t="shared" si="27"/>
        <v>-59.05</v>
      </c>
      <c r="N624" s="35">
        <f t="shared" si="28"/>
        <v>0</v>
      </c>
    </row>
    <row r="625" spans="2:14" x14ac:dyDescent="0.25">
      <c r="B625" t="s">
        <v>2488</v>
      </c>
      <c r="C625" s="5">
        <v>-58.25</v>
      </c>
      <c r="D625">
        <f t="shared" si="29"/>
        <v>-58.25</v>
      </c>
      <c r="E625" s="22"/>
      <c r="F625" s="26"/>
      <c r="H625" s="5"/>
      <c r="I625" s="28"/>
      <c r="J625" s="27"/>
      <c r="K625" s="31" t="s">
        <v>2488</v>
      </c>
      <c r="L625" s="34">
        <v>-58.25</v>
      </c>
      <c r="M625" s="35">
        <f t="shared" si="27"/>
        <v>-58.25</v>
      </c>
      <c r="N625" s="35">
        <f t="shared" si="28"/>
        <v>0</v>
      </c>
    </row>
    <row r="626" spans="2:14" x14ac:dyDescent="0.25">
      <c r="B626" t="s">
        <v>2204</v>
      </c>
      <c r="C626" s="5">
        <v>-57.99</v>
      </c>
      <c r="D626">
        <f t="shared" si="29"/>
        <v>-57.99</v>
      </c>
      <c r="E626" s="22"/>
      <c r="F626" s="26"/>
      <c r="H626" s="5"/>
      <c r="J626" s="27"/>
      <c r="K626" s="31" t="s">
        <v>2204</v>
      </c>
      <c r="L626" s="34">
        <v>-57.99</v>
      </c>
      <c r="M626" s="35">
        <f t="shared" si="27"/>
        <v>-57.99</v>
      </c>
      <c r="N626" s="35">
        <f t="shared" si="28"/>
        <v>0</v>
      </c>
    </row>
    <row r="627" spans="2:14" x14ac:dyDescent="0.25">
      <c r="B627" t="s">
        <v>2128</v>
      </c>
      <c r="C627" s="5">
        <v>-55.44</v>
      </c>
      <c r="D627">
        <f t="shared" si="29"/>
        <v>-55.44</v>
      </c>
      <c r="E627" s="22"/>
      <c r="F627" s="26"/>
      <c r="H627" s="5"/>
      <c r="J627" s="27"/>
      <c r="K627" s="31" t="s">
        <v>3594</v>
      </c>
      <c r="L627" s="34">
        <v>-55.44</v>
      </c>
      <c r="M627" s="35">
        <f t="shared" si="27"/>
        <v>-55.44</v>
      </c>
      <c r="N627" s="35">
        <f t="shared" si="28"/>
        <v>0</v>
      </c>
    </row>
    <row r="628" spans="2:14" x14ac:dyDescent="0.25">
      <c r="B628" t="s">
        <v>3594</v>
      </c>
      <c r="C628" s="5">
        <v>-55.44</v>
      </c>
      <c r="D628">
        <f t="shared" si="29"/>
        <v>-55.44</v>
      </c>
      <c r="E628" s="22"/>
      <c r="F628" s="26"/>
      <c r="H628" s="5"/>
      <c r="J628" s="27"/>
      <c r="K628" s="31" t="s">
        <v>2128</v>
      </c>
      <c r="L628" s="34">
        <v>-55.44</v>
      </c>
      <c r="M628" s="35">
        <f t="shared" si="27"/>
        <v>-55.44</v>
      </c>
      <c r="N628" s="35">
        <f t="shared" si="28"/>
        <v>0</v>
      </c>
    </row>
    <row r="629" spans="2:14" x14ac:dyDescent="0.25">
      <c r="B629" t="s">
        <v>1996</v>
      </c>
      <c r="C629" s="5">
        <v>-53.5</v>
      </c>
      <c r="D629">
        <f t="shared" si="29"/>
        <v>-53.5</v>
      </c>
      <c r="E629" s="22"/>
      <c r="F629" s="26"/>
      <c r="H629" s="5"/>
      <c r="J629" s="27"/>
      <c r="K629" s="31" t="s">
        <v>2224</v>
      </c>
      <c r="L629" s="34">
        <v>-53.5</v>
      </c>
      <c r="M629" s="35">
        <f t="shared" si="27"/>
        <v>-53.5</v>
      </c>
      <c r="N629" s="35">
        <f t="shared" si="28"/>
        <v>0</v>
      </c>
    </row>
    <row r="630" spans="2:14" x14ac:dyDescent="0.25">
      <c r="B630" t="s">
        <v>2224</v>
      </c>
      <c r="C630" s="5">
        <v>-53.5</v>
      </c>
      <c r="D630">
        <f t="shared" si="29"/>
        <v>-53.5</v>
      </c>
      <c r="E630" s="22"/>
      <c r="F630" s="26"/>
      <c r="H630" s="5"/>
      <c r="I630" s="28"/>
      <c r="J630" s="27"/>
      <c r="K630" s="31" t="s">
        <v>1996</v>
      </c>
      <c r="L630" s="34">
        <v>-53.5</v>
      </c>
      <c r="M630" s="35">
        <f t="shared" si="27"/>
        <v>-53.5</v>
      </c>
      <c r="N630" s="35">
        <f t="shared" si="28"/>
        <v>0</v>
      </c>
    </row>
    <row r="631" spans="2:14" x14ac:dyDescent="0.25">
      <c r="B631" t="s">
        <v>2463</v>
      </c>
      <c r="C631" s="5">
        <v>-52.47</v>
      </c>
      <c r="D631">
        <f t="shared" si="29"/>
        <v>-52.47</v>
      </c>
      <c r="E631" s="22"/>
      <c r="F631" s="26"/>
      <c r="H631" s="5"/>
      <c r="J631" s="27"/>
      <c r="K631" s="31" t="s">
        <v>2463</v>
      </c>
      <c r="L631" s="34">
        <v>-52.47</v>
      </c>
      <c r="M631" s="35">
        <f t="shared" si="27"/>
        <v>-52.47</v>
      </c>
      <c r="N631" s="35">
        <f t="shared" si="28"/>
        <v>0</v>
      </c>
    </row>
    <row r="632" spans="2:14" x14ac:dyDescent="0.25">
      <c r="B632" t="s">
        <v>2034</v>
      </c>
      <c r="C632" s="5">
        <v>-51.04</v>
      </c>
      <c r="D632">
        <f t="shared" si="29"/>
        <v>-51.04</v>
      </c>
      <c r="E632" s="22"/>
      <c r="F632" s="26"/>
      <c r="H632" s="5"/>
      <c r="J632" s="27"/>
      <c r="K632" s="31" t="s">
        <v>3576</v>
      </c>
      <c r="L632" s="34">
        <v>-51.04</v>
      </c>
      <c r="M632" s="35">
        <f t="shared" si="27"/>
        <v>-51.04</v>
      </c>
      <c r="N632" s="35">
        <f t="shared" si="28"/>
        <v>0</v>
      </c>
    </row>
    <row r="633" spans="2:14" x14ac:dyDescent="0.25">
      <c r="B633" t="s">
        <v>2479</v>
      </c>
      <c r="C633" s="5">
        <v>-51.04</v>
      </c>
      <c r="D633">
        <f t="shared" si="29"/>
        <v>-51.04</v>
      </c>
      <c r="E633" s="22"/>
      <c r="F633" s="26"/>
      <c r="H633" s="5"/>
      <c r="J633" s="27"/>
      <c r="K633" s="31" t="s">
        <v>2034</v>
      </c>
      <c r="L633" s="34">
        <v>-51.04</v>
      </c>
      <c r="M633" s="35">
        <f t="shared" si="27"/>
        <v>-51.04</v>
      </c>
      <c r="N633" s="35">
        <f t="shared" si="28"/>
        <v>0</v>
      </c>
    </row>
    <row r="634" spans="2:14" x14ac:dyDescent="0.25">
      <c r="B634" t="s">
        <v>3576</v>
      </c>
      <c r="C634" s="5">
        <v>-51.04</v>
      </c>
      <c r="D634">
        <f t="shared" si="29"/>
        <v>-51.04</v>
      </c>
      <c r="E634" s="22"/>
      <c r="F634" s="26"/>
      <c r="H634" s="5"/>
      <c r="J634" s="27"/>
      <c r="K634" s="31" t="s">
        <v>2479</v>
      </c>
      <c r="L634" s="34">
        <v>-51.04</v>
      </c>
      <c r="M634" s="35">
        <f t="shared" si="27"/>
        <v>-51.04</v>
      </c>
      <c r="N634" s="35">
        <f t="shared" si="28"/>
        <v>0</v>
      </c>
    </row>
    <row r="635" spans="2:14" x14ac:dyDescent="0.25">
      <c r="B635" t="s">
        <v>1139</v>
      </c>
      <c r="C635" s="5">
        <v>-44.28</v>
      </c>
      <c r="D635">
        <f t="shared" si="29"/>
        <v>-44.28</v>
      </c>
      <c r="E635" s="22"/>
      <c r="F635" s="26"/>
      <c r="H635" s="5"/>
      <c r="J635" s="27"/>
      <c r="K635" s="31" t="s">
        <v>1139</v>
      </c>
      <c r="L635" s="34">
        <v>-44.28</v>
      </c>
      <c r="M635" s="35">
        <f t="shared" si="27"/>
        <v>-44.28</v>
      </c>
      <c r="N635" s="35">
        <f t="shared" si="28"/>
        <v>0</v>
      </c>
    </row>
    <row r="636" spans="2:14" x14ac:dyDescent="0.25">
      <c r="B636" t="s">
        <v>2430</v>
      </c>
      <c r="C636" s="5">
        <v>-41.8</v>
      </c>
      <c r="D636">
        <f t="shared" si="29"/>
        <v>-41.8</v>
      </c>
      <c r="E636" s="22"/>
      <c r="F636" s="26"/>
      <c r="H636" s="5"/>
      <c r="J636" s="27"/>
      <c r="K636" s="31" t="s">
        <v>2430</v>
      </c>
      <c r="L636" s="34">
        <v>-41.8</v>
      </c>
      <c r="M636" s="35">
        <f t="shared" si="27"/>
        <v>-41.8</v>
      </c>
      <c r="N636" s="35">
        <f t="shared" si="28"/>
        <v>0</v>
      </c>
    </row>
    <row r="637" spans="2:14" x14ac:dyDescent="0.25">
      <c r="B637" t="s">
        <v>2002</v>
      </c>
      <c r="C637" s="5">
        <v>-41.61</v>
      </c>
      <c r="D637">
        <f t="shared" si="29"/>
        <v>-41.61</v>
      </c>
      <c r="E637" s="22"/>
      <c r="F637" s="26"/>
      <c r="H637" s="5"/>
      <c r="J637" s="27"/>
      <c r="K637" s="31" t="s">
        <v>2002</v>
      </c>
      <c r="L637" s="34">
        <v>-41.61</v>
      </c>
      <c r="M637" s="35">
        <f t="shared" si="27"/>
        <v>-41.61</v>
      </c>
      <c r="N637" s="35">
        <f t="shared" si="28"/>
        <v>0</v>
      </c>
    </row>
    <row r="638" spans="2:14" x14ac:dyDescent="0.25">
      <c r="B638" t="s">
        <v>2111</v>
      </c>
      <c r="C638" s="5">
        <v>-38.5</v>
      </c>
      <c r="D638">
        <f t="shared" si="29"/>
        <v>-38.5</v>
      </c>
      <c r="E638" s="22"/>
      <c r="F638" s="26"/>
      <c r="H638" s="5"/>
      <c r="J638" s="27"/>
      <c r="K638" s="31" t="s">
        <v>2111</v>
      </c>
      <c r="L638" s="34">
        <v>-38.5</v>
      </c>
      <c r="M638" s="35">
        <f t="shared" si="27"/>
        <v>-38.5</v>
      </c>
      <c r="N638" s="35">
        <f t="shared" si="28"/>
        <v>0</v>
      </c>
    </row>
    <row r="639" spans="2:14" x14ac:dyDescent="0.25">
      <c r="B639" t="s">
        <v>2067</v>
      </c>
      <c r="C639" s="5">
        <v>-38.5</v>
      </c>
      <c r="D639">
        <f t="shared" si="29"/>
        <v>-38.5</v>
      </c>
      <c r="E639" s="22"/>
      <c r="F639" s="26"/>
      <c r="H639" s="5"/>
      <c r="J639" s="27"/>
      <c r="K639" s="31" t="s">
        <v>2067</v>
      </c>
      <c r="L639" s="34">
        <v>-38.5</v>
      </c>
      <c r="M639" s="35">
        <f t="shared" si="27"/>
        <v>-38.5</v>
      </c>
      <c r="N639" s="35">
        <f t="shared" si="28"/>
        <v>0</v>
      </c>
    </row>
    <row r="640" spans="2:14" x14ac:dyDescent="0.25">
      <c r="B640" t="s">
        <v>1128</v>
      </c>
      <c r="C640" s="5">
        <v>-36.299999999999997</v>
      </c>
      <c r="D640">
        <f t="shared" si="29"/>
        <v>-36.299999999999997</v>
      </c>
      <c r="E640" s="22"/>
      <c r="F640" s="26"/>
      <c r="H640" s="5"/>
      <c r="J640" s="27"/>
      <c r="K640" s="31" t="s">
        <v>2037</v>
      </c>
      <c r="L640" s="34">
        <v>-36.299999999999997</v>
      </c>
      <c r="M640" s="35">
        <f t="shared" si="27"/>
        <v>-36.299999999999997</v>
      </c>
      <c r="N640" s="35">
        <f t="shared" si="28"/>
        <v>0</v>
      </c>
    </row>
    <row r="641" spans="2:14" x14ac:dyDescent="0.25">
      <c r="B641" t="s">
        <v>2037</v>
      </c>
      <c r="C641" s="5">
        <v>-36.299999999999997</v>
      </c>
      <c r="D641">
        <f t="shared" si="29"/>
        <v>-36.299999999999997</v>
      </c>
      <c r="E641" s="22"/>
      <c r="F641" s="26"/>
      <c r="H641" s="5"/>
      <c r="J641" s="27"/>
      <c r="K641" s="31" t="s">
        <v>1128</v>
      </c>
      <c r="L641" s="34">
        <v>-36.299999999999997</v>
      </c>
      <c r="M641" s="35">
        <f t="shared" si="27"/>
        <v>-36.299999999999997</v>
      </c>
      <c r="N641" s="35">
        <f t="shared" si="28"/>
        <v>0</v>
      </c>
    </row>
    <row r="642" spans="2:14" x14ac:dyDescent="0.25">
      <c r="B642" t="s">
        <v>2313</v>
      </c>
      <c r="C642" s="5">
        <v>-33.5</v>
      </c>
      <c r="D642">
        <f t="shared" si="29"/>
        <v>-33.5</v>
      </c>
      <c r="E642" s="22"/>
      <c r="F642" s="26"/>
      <c r="H642" s="5"/>
      <c r="J642" s="27"/>
      <c r="K642" s="31" t="s">
        <v>2313</v>
      </c>
      <c r="L642" s="34">
        <v>-33.5</v>
      </c>
      <c r="M642" s="35">
        <f t="shared" si="27"/>
        <v>-33.5</v>
      </c>
      <c r="N642" s="35">
        <f t="shared" si="28"/>
        <v>0</v>
      </c>
    </row>
    <row r="643" spans="2:14" x14ac:dyDescent="0.25">
      <c r="B643" t="s">
        <v>3455</v>
      </c>
      <c r="C643" s="5">
        <v>-28.78</v>
      </c>
      <c r="D643">
        <f t="shared" si="29"/>
        <v>-28.78</v>
      </c>
      <c r="E643" s="22"/>
      <c r="F643" s="26"/>
      <c r="H643" s="5"/>
      <c r="J643" s="27"/>
      <c r="K643" s="31" t="s">
        <v>3455</v>
      </c>
      <c r="L643" s="34">
        <v>-28.78</v>
      </c>
      <c r="M643" s="35">
        <f t="shared" si="27"/>
        <v>-28.78</v>
      </c>
      <c r="N643" s="35">
        <f t="shared" si="28"/>
        <v>0</v>
      </c>
    </row>
    <row r="644" spans="2:14" x14ac:dyDescent="0.25">
      <c r="B644" t="s">
        <v>2319</v>
      </c>
      <c r="C644" s="5">
        <v>-16.25</v>
      </c>
      <c r="D644">
        <f t="shared" si="29"/>
        <v>-16.25</v>
      </c>
      <c r="E644" s="22"/>
      <c r="F644" s="26"/>
      <c r="H644" s="5"/>
      <c r="J644" s="27"/>
      <c r="K644" s="31" t="s">
        <v>2319</v>
      </c>
      <c r="L644" s="34">
        <v>-16.25</v>
      </c>
      <c r="M644" s="35">
        <f t="shared" si="27"/>
        <v>-16.25</v>
      </c>
      <c r="N644" s="35">
        <f t="shared" si="28"/>
        <v>0</v>
      </c>
    </row>
    <row r="645" spans="2:14" x14ac:dyDescent="0.25">
      <c r="B645" t="s">
        <v>144</v>
      </c>
      <c r="C645" s="5">
        <v>-1118942.7199999995</v>
      </c>
      <c r="E645" s="22"/>
      <c r="F645" s="26"/>
      <c r="H645" s="5"/>
      <c r="J645" s="27"/>
      <c r="L645" s="27"/>
    </row>
    <row r="646" spans="2:14" x14ac:dyDescent="0.25">
      <c r="E646" s="22"/>
      <c r="F646" s="26"/>
      <c r="H646" s="5"/>
      <c r="J646" s="27"/>
      <c r="L646" s="27"/>
    </row>
    <row r="647" spans="2:14" x14ac:dyDescent="0.25">
      <c r="E647" s="22"/>
      <c r="F647" s="26"/>
      <c r="H647" s="5"/>
      <c r="J647" s="27"/>
      <c r="L647" s="27"/>
    </row>
    <row r="648" spans="2:14" x14ac:dyDescent="0.25">
      <c r="E648" s="22"/>
      <c r="H648" s="5"/>
      <c r="J648" s="27"/>
      <c r="L648" s="27"/>
    </row>
    <row r="649" spans="2:14" x14ac:dyDescent="0.25">
      <c r="E649" s="22"/>
      <c r="H649" s="5"/>
      <c r="J649" s="27"/>
      <c r="L649" s="27"/>
    </row>
    <row r="650" spans="2:14" x14ac:dyDescent="0.25">
      <c r="E650" s="22"/>
      <c r="H650" s="5"/>
      <c r="J650" s="27"/>
      <c r="L650" s="27"/>
    </row>
    <row r="651" spans="2:14" x14ac:dyDescent="0.25">
      <c r="E651" s="22"/>
      <c r="H651" s="5"/>
      <c r="J651" s="27"/>
      <c r="L651" s="27"/>
    </row>
    <row r="652" spans="2:14" x14ac:dyDescent="0.25">
      <c r="E652" s="22"/>
      <c r="H652" s="5"/>
      <c r="J652" s="27"/>
      <c r="L652" s="27"/>
    </row>
    <row r="653" spans="2:14" x14ac:dyDescent="0.25">
      <c r="E653" s="22"/>
      <c r="H653" s="5"/>
      <c r="J653" s="27"/>
      <c r="L653" s="27"/>
    </row>
    <row r="654" spans="2:14" x14ac:dyDescent="0.25">
      <c r="E654" s="22"/>
      <c r="H654" s="5"/>
      <c r="J654" s="27"/>
      <c r="L654" s="27"/>
    </row>
    <row r="655" spans="2:14" x14ac:dyDescent="0.25">
      <c r="E655" s="22"/>
      <c r="H655" s="5"/>
      <c r="J655" s="27"/>
      <c r="L655" s="27"/>
    </row>
    <row r="656" spans="2:14" x14ac:dyDescent="0.25">
      <c r="E656" s="22"/>
      <c r="H656" s="5"/>
      <c r="J656" s="27"/>
      <c r="L656" s="27"/>
    </row>
    <row r="657" spans="5:12" x14ac:dyDescent="0.25">
      <c r="E657" s="22"/>
      <c r="H657" s="5"/>
      <c r="J657" s="27"/>
      <c r="L657" s="27"/>
    </row>
    <row r="658" spans="5:12" x14ac:dyDescent="0.25">
      <c r="E658" s="22"/>
      <c r="H658" s="5"/>
      <c r="J658" s="27"/>
      <c r="L658" s="27"/>
    </row>
    <row r="659" spans="5:12" x14ac:dyDescent="0.25">
      <c r="E659" s="22"/>
      <c r="H659" s="5"/>
      <c r="J659" s="27"/>
      <c r="L659" s="27"/>
    </row>
    <row r="660" spans="5:12" x14ac:dyDescent="0.25">
      <c r="E660" s="22"/>
      <c r="H660" s="5"/>
      <c r="J660" s="27"/>
      <c r="L660" s="27"/>
    </row>
    <row r="661" spans="5:12" x14ac:dyDescent="0.25">
      <c r="E661" s="22"/>
      <c r="H661" s="5"/>
      <c r="J661" s="27"/>
      <c r="L661" s="27"/>
    </row>
    <row r="662" spans="5:12" x14ac:dyDescent="0.25">
      <c r="E662" s="22"/>
      <c r="H662" s="5"/>
      <c r="J662" s="27"/>
      <c r="L662" s="27"/>
    </row>
    <row r="663" spans="5:12" x14ac:dyDescent="0.25">
      <c r="E663" s="22"/>
      <c r="H663" s="5"/>
      <c r="J663" s="27"/>
      <c r="L663" s="27"/>
    </row>
    <row r="664" spans="5:12" x14ac:dyDescent="0.25">
      <c r="E664" s="22"/>
      <c r="H664" s="5"/>
      <c r="J664" s="27"/>
      <c r="L664" s="27"/>
    </row>
    <row r="665" spans="5:12" x14ac:dyDescent="0.25">
      <c r="E665" s="22"/>
      <c r="H665" s="5"/>
      <c r="J665" s="27"/>
      <c r="L665" s="27"/>
    </row>
    <row r="666" spans="5:12" x14ac:dyDescent="0.25">
      <c r="E666" s="22"/>
      <c r="H666" s="5"/>
      <c r="J666" s="27"/>
      <c r="L666" s="27"/>
    </row>
    <row r="667" spans="5:12" x14ac:dyDescent="0.25">
      <c r="E667" s="22"/>
      <c r="H667" s="5"/>
      <c r="J667" s="27"/>
      <c r="L667" s="27"/>
    </row>
    <row r="668" spans="5:12" x14ac:dyDescent="0.25">
      <c r="E668" s="22"/>
      <c r="H668" s="5"/>
      <c r="J668" s="27"/>
      <c r="L668" s="27"/>
    </row>
    <row r="669" spans="5:12" x14ac:dyDescent="0.25">
      <c r="E669" s="22"/>
      <c r="H669" s="5"/>
      <c r="J669" s="27"/>
      <c r="L669" s="27"/>
    </row>
    <row r="670" spans="5:12" x14ac:dyDescent="0.25">
      <c r="E670" s="22"/>
      <c r="H670" s="5"/>
      <c r="J670" s="27"/>
      <c r="L670" s="27"/>
    </row>
    <row r="671" spans="5:12" x14ac:dyDescent="0.25">
      <c r="E671" s="22"/>
      <c r="H671" s="5"/>
      <c r="J671" s="27"/>
      <c r="L671" s="27"/>
    </row>
    <row r="672" spans="5:12" x14ac:dyDescent="0.25">
      <c r="E672" s="22"/>
      <c r="H672" s="5"/>
      <c r="J672" s="27"/>
      <c r="L672" s="27"/>
    </row>
    <row r="673" spans="5:12" x14ac:dyDescent="0.25">
      <c r="E673" s="22"/>
      <c r="H673" s="5"/>
      <c r="J673" s="27"/>
      <c r="L673" s="27"/>
    </row>
    <row r="674" spans="5:12" x14ac:dyDescent="0.25">
      <c r="E674" s="22"/>
      <c r="H674" s="5"/>
      <c r="J674" s="27"/>
      <c r="L674" s="27"/>
    </row>
    <row r="675" spans="5:12" x14ac:dyDescent="0.25">
      <c r="H675" s="5"/>
      <c r="J675" s="27"/>
      <c r="L675" s="27"/>
    </row>
    <row r="676" spans="5:12" x14ac:dyDescent="0.25">
      <c r="H676" s="5"/>
      <c r="J676" s="27"/>
      <c r="L676" s="27"/>
    </row>
    <row r="677" spans="5:12" x14ac:dyDescent="0.25">
      <c r="H677" s="5"/>
      <c r="J677" s="27"/>
      <c r="L677" s="27"/>
    </row>
    <row r="678" spans="5:12" x14ac:dyDescent="0.25">
      <c r="H678" s="5"/>
      <c r="J678" s="27"/>
      <c r="L678" s="27"/>
    </row>
    <row r="679" spans="5:12" x14ac:dyDescent="0.25">
      <c r="H679" s="5"/>
      <c r="J679" s="27"/>
      <c r="L679" s="27"/>
    </row>
    <row r="680" spans="5:12" x14ac:dyDescent="0.25">
      <c r="H680" s="5"/>
      <c r="J680" s="27"/>
      <c r="L680" s="27"/>
    </row>
    <row r="681" spans="5:12" x14ac:dyDescent="0.25">
      <c r="H681" s="5"/>
      <c r="J681" s="27"/>
      <c r="L681" s="27"/>
    </row>
    <row r="682" spans="5:12" x14ac:dyDescent="0.25">
      <c r="H682" s="5"/>
      <c r="J682" s="27"/>
      <c r="L682" s="27"/>
    </row>
    <row r="683" spans="5:12" x14ac:dyDescent="0.25">
      <c r="H683" s="5"/>
      <c r="J683" s="27"/>
      <c r="L683" s="27"/>
    </row>
    <row r="684" spans="5:12" x14ac:dyDescent="0.25">
      <c r="H684" s="5"/>
      <c r="J684" s="27"/>
      <c r="L684" s="27"/>
    </row>
    <row r="685" spans="5:12" x14ac:dyDescent="0.25">
      <c r="H685" s="5"/>
      <c r="J685" s="27"/>
      <c r="L685" s="27"/>
    </row>
    <row r="686" spans="5:12" x14ac:dyDescent="0.25">
      <c r="H686" s="5"/>
      <c r="J686" s="27"/>
      <c r="L686" s="27"/>
    </row>
    <row r="687" spans="5:12" x14ac:dyDescent="0.25">
      <c r="H687" s="5"/>
      <c r="J687" s="27"/>
      <c r="L687" s="27"/>
    </row>
    <row r="688" spans="5:12" x14ac:dyDescent="0.25">
      <c r="H688" s="5"/>
      <c r="J688" s="27"/>
      <c r="L688" s="27"/>
    </row>
    <row r="689" spans="8:12" x14ac:dyDescent="0.25">
      <c r="H689" s="5"/>
      <c r="J689" s="27"/>
      <c r="L689" s="27"/>
    </row>
    <row r="690" spans="8:12" x14ac:dyDescent="0.25">
      <c r="H690" s="5"/>
      <c r="J690" s="27"/>
      <c r="L690" s="27"/>
    </row>
    <row r="691" spans="8:12" x14ac:dyDescent="0.25">
      <c r="H691" s="5"/>
      <c r="J691" s="27"/>
      <c r="L691" s="27"/>
    </row>
    <row r="692" spans="8:12" x14ac:dyDescent="0.25">
      <c r="H692" s="5"/>
      <c r="J692" s="27"/>
      <c r="L692" s="27"/>
    </row>
    <row r="693" spans="8:12" x14ac:dyDescent="0.25">
      <c r="H693" s="5"/>
      <c r="J693" s="27"/>
      <c r="L693" s="27"/>
    </row>
    <row r="694" spans="8:12" x14ac:dyDescent="0.25">
      <c r="H694" s="5"/>
      <c r="J694" s="27"/>
      <c r="L694" s="27"/>
    </row>
    <row r="695" spans="8:12" x14ac:dyDescent="0.25">
      <c r="H695" s="5"/>
      <c r="J695" s="27"/>
      <c r="L695" s="27"/>
    </row>
    <row r="696" spans="8:12" x14ac:dyDescent="0.25">
      <c r="H696" s="5"/>
      <c r="J696" s="27"/>
      <c r="L696" s="27"/>
    </row>
    <row r="697" spans="8:12" x14ac:dyDescent="0.25">
      <c r="H697" s="5"/>
      <c r="J697" s="27"/>
      <c r="L697" s="27"/>
    </row>
    <row r="698" spans="8:12" x14ac:dyDescent="0.25">
      <c r="H698" s="5"/>
      <c r="J698" s="27"/>
      <c r="L698" s="27"/>
    </row>
    <row r="699" spans="8:12" x14ac:dyDescent="0.25">
      <c r="H699" s="5"/>
      <c r="J699" s="27"/>
      <c r="L699" s="27"/>
    </row>
    <row r="700" spans="8:12" x14ac:dyDescent="0.25">
      <c r="H700" s="5"/>
      <c r="J700" s="27"/>
      <c r="L700" s="27"/>
    </row>
    <row r="701" spans="8:12" x14ac:dyDescent="0.25">
      <c r="H701" s="5"/>
      <c r="J701" s="27"/>
      <c r="L701" s="27"/>
    </row>
    <row r="702" spans="8:12" x14ac:dyDescent="0.25">
      <c r="H702" s="5"/>
      <c r="J702" s="27"/>
      <c r="L702" s="27"/>
    </row>
    <row r="703" spans="8:12" x14ac:dyDescent="0.25">
      <c r="H703" s="5"/>
      <c r="J703" s="27"/>
      <c r="L703" s="27"/>
    </row>
    <row r="704" spans="8:12" x14ac:dyDescent="0.25">
      <c r="H704" s="5"/>
      <c r="J704" s="27"/>
      <c r="L704" s="27"/>
    </row>
    <row r="705" spans="8:12" x14ac:dyDescent="0.25">
      <c r="H705" s="5"/>
      <c r="J705" s="27"/>
      <c r="L705" s="27"/>
    </row>
    <row r="706" spans="8:12" x14ac:dyDescent="0.25">
      <c r="H706" s="5"/>
      <c r="J706" s="27"/>
      <c r="L706" s="27"/>
    </row>
    <row r="707" spans="8:12" x14ac:dyDescent="0.25">
      <c r="H707" s="5"/>
      <c r="J707" s="27"/>
      <c r="L707" s="27"/>
    </row>
    <row r="708" spans="8:12" x14ac:dyDescent="0.25">
      <c r="H708" s="5"/>
      <c r="J708" s="27"/>
      <c r="L708" s="27"/>
    </row>
    <row r="709" spans="8:12" x14ac:dyDescent="0.25">
      <c r="H709" s="5"/>
      <c r="J709" s="27"/>
      <c r="L709" s="27"/>
    </row>
    <row r="710" spans="8:12" x14ac:dyDescent="0.25">
      <c r="H710" s="5"/>
      <c r="J710" s="27"/>
      <c r="L710" s="27"/>
    </row>
    <row r="711" spans="8:12" x14ac:dyDescent="0.25">
      <c r="H711" s="5"/>
      <c r="J711" s="27"/>
      <c r="L711" s="27"/>
    </row>
    <row r="712" spans="8:12" x14ac:dyDescent="0.25">
      <c r="H712" s="5"/>
      <c r="J712" s="27"/>
      <c r="L712" s="27"/>
    </row>
    <row r="713" spans="8:12" x14ac:dyDescent="0.25">
      <c r="H713" s="5"/>
      <c r="J713" s="27"/>
      <c r="L713" s="27"/>
    </row>
    <row r="714" spans="8:12" x14ac:dyDescent="0.25">
      <c r="H714" s="5"/>
      <c r="J714" s="27"/>
      <c r="L714" s="27"/>
    </row>
    <row r="715" spans="8:12" x14ac:dyDescent="0.25">
      <c r="H715" s="5"/>
      <c r="J715" s="27"/>
      <c r="L715" s="27"/>
    </row>
    <row r="716" spans="8:12" x14ac:dyDescent="0.25">
      <c r="H716" s="5"/>
      <c r="J716" s="27"/>
      <c r="L716" s="27"/>
    </row>
    <row r="717" spans="8:12" x14ac:dyDescent="0.25">
      <c r="H717" s="5"/>
      <c r="J717" s="27"/>
      <c r="L717" s="27"/>
    </row>
    <row r="718" spans="8:12" x14ac:dyDescent="0.25">
      <c r="H718" s="5"/>
      <c r="J718" s="27"/>
      <c r="L718" s="27"/>
    </row>
    <row r="719" spans="8:12" x14ac:dyDescent="0.25">
      <c r="H719" s="5"/>
      <c r="J719" s="27"/>
      <c r="L719" s="27"/>
    </row>
    <row r="720" spans="8:12" x14ac:dyDescent="0.25">
      <c r="H720" s="5"/>
      <c r="J720" s="27"/>
      <c r="L720" s="27"/>
    </row>
    <row r="721" spans="8:12" x14ac:dyDescent="0.25">
      <c r="H721" s="5"/>
      <c r="J721" s="27"/>
      <c r="L721" s="27"/>
    </row>
    <row r="722" spans="8:12" x14ac:dyDescent="0.25">
      <c r="H722" s="5"/>
      <c r="J722" s="27"/>
      <c r="L722" s="27"/>
    </row>
    <row r="723" spans="8:12" x14ac:dyDescent="0.25">
      <c r="H723" s="5"/>
      <c r="J723" s="27"/>
      <c r="L723" s="27"/>
    </row>
    <row r="724" spans="8:12" x14ac:dyDescent="0.25">
      <c r="H724" s="5"/>
      <c r="J724" s="27"/>
      <c r="L724" s="27"/>
    </row>
    <row r="725" spans="8:12" x14ac:dyDescent="0.25">
      <c r="H725" s="5"/>
      <c r="J725" s="27"/>
      <c r="L725" s="27"/>
    </row>
    <row r="726" spans="8:12" x14ac:dyDescent="0.25">
      <c r="H726" s="5"/>
      <c r="J726" s="27"/>
      <c r="L726" s="27"/>
    </row>
    <row r="727" spans="8:12" x14ac:dyDescent="0.25">
      <c r="H727" s="5"/>
      <c r="J727" s="27"/>
      <c r="L727" s="27"/>
    </row>
    <row r="728" spans="8:12" x14ac:dyDescent="0.25">
      <c r="H728" s="5"/>
      <c r="J728" s="27"/>
      <c r="L728" s="27"/>
    </row>
    <row r="729" spans="8:12" x14ac:dyDescent="0.25">
      <c r="H729" s="5"/>
      <c r="J729" s="27"/>
      <c r="L729" s="27"/>
    </row>
    <row r="730" spans="8:12" x14ac:dyDescent="0.25">
      <c r="H730" s="5"/>
      <c r="J730" s="27"/>
      <c r="L730" s="27"/>
    </row>
    <row r="731" spans="8:12" x14ac:dyDescent="0.25">
      <c r="H731" s="5"/>
      <c r="J731" s="27"/>
      <c r="L731" s="27"/>
    </row>
    <row r="732" spans="8:12" x14ac:dyDescent="0.25">
      <c r="H732" s="5"/>
      <c r="J732" s="27"/>
      <c r="L732" s="27"/>
    </row>
    <row r="733" spans="8:12" x14ac:dyDescent="0.25">
      <c r="H733" s="5"/>
      <c r="J733" s="27"/>
      <c r="L733" s="27"/>
    </row>
    <row r="734" spans="8:12" x14ac:dyDescent="0.25">
      <c r="H734" s="5"/>
      <c r="J734" s="27"/>
      <c r="L734" s="27"/>
    </row>
    <row r="735" spans="8:12" x14ac:dyDescent="0.25">
      <c r="H735" s="5"/>
      <c r="J735" s="27"/>
      <c r="L735" s="27"/>
    </row>
    <row r="736" spans="8:12" x14ac:dyDescent="0.25">
      <c r="H736" s="5"/>
      <c r="J736" s="27"/>
      <c r="L736" s="27"/>
    </row>
    <row r="737" spans="8:12" x14ac:dyDescent="0.25">
      <c r="H737" s="5"/>
      <c r="J737" s="27"/>
      <c r="L737" s="27"/>
    </row>
    <row r="738" spans="8:12" x14ac:dyDescent="0.25">
      <c r="H738" s="5"/>
      <c r="J738" s="27"/>
      <c r="L738" s="27"/>
    </row>
    <row r="739" spans="8:12" x14ac:dyDescent="0.25">
      <c r="H739" s="5"/>
      <c r="J739" s="27"/>
      <c r="L739" s="27"/>
    </row>
    <row r="740" spans="8:12" x14ac:dyDescent="0.25">
      <c r="H740" s="5"/>
      <c r="J740" s="27"/>
      <c r="L740" s="27"/>
    </row>
    <row r="741" spans="8:12" x14ac:dyDescent="0.25">
      <c r="H741" s="5"/>
      <c r="J741" s="27"/>
      <c r="L741" s="27"/>
    </row>
    <row r="742" spans="8:12" x14ac:dyDescent="0.25">
      <c r="H742" s="5"/>
      <c r="J742" s="27"/>
      <c r="L742" s="27"/>
    </row>
    <row r="743" spans="8:12" x14ac:dyDescent="0.25">
      <c r="H743" s="5"/>
      <c r="J743" s="27"/>
      <c r="L743" s="27"/>
    </row>
    <row r="744" spans="8:12" x14ac:dyDescent="0.25">
      <c r="H744" s="5"/>
      <c r="J744" s="27"/>
      <c r="L744" s="27"/>
    </row>
    <row r="745" spans="8:12" x14ac:dyDescent="0.25">
      <c r="H745" s="5"/>
      <c r="J745" s="27"/>
      <c r="L745" s="27"/>
    </row>
    <row r="746" spans="8:12" x14ac:dyDescent="0.25">
      <c r="H746" s="5"/>
      <c r="J746" s="27"/>
      <c r="L746" s="27"/>
    </row>
    <row r="747" spans="8:12" x14ac:dyDescent="0.25">
      <c r="H747" s="5"/>
      <c r="J747" s="27"/>
      <c r="L747" s="27"/>
    </row>
    <row r="748" spans="8:12" x14ac:dyDescent="0.25">
      <c r="H748" s="5"/>
      <c r="J748" s="27"/>
      <c r="L748" s="27"/>
    </row>
    <row r="749" spans="8:12" x14ac:dyDescent="0.25">
      <c r="H749" s="5"/>
      <c r="J749" s="27"/>
      <c r="L749" s="27"/>
    </row>
    <row r="750" spans="8:12" x14ac:dyDescent="0.25">
      <c r="H750" s="5"/>
      <c r="J750" s="27"/>
      <c r="L750" s="27"/>
    </row>
    <row r="751" spans="8:12" x14ac:dyDescent="0.25">
      <c r="H751" s="5"/>
      <c r="J751" s="27"/>
      <c r="L751" s="27"/>
    </row>
    <row r="752" spans="8:12" x14ac:dyDescent="0.25">
      <c r="H752" s="5"/>
      <c r="J752" s="27"/>
      <c r="L752" s="27"/>
    </row>
    <row r="753" spans="8:12" x14ac:dyDescent="0.25">
      <c r="H753" s="5"/>
      <c r="J753" s="27"/>
      <c r="L753" s="27"/>
    </row>
    <row r="754" spans="8:12" x14ac:dyDescent="0.25">
      <c r="H754" s="5"/>
      <c r="J754" s="27"/>
      <c r="L754" s="27"/>
    </row>
    <row r="755" spans="8:12" x14ac:dyDescent="0.25">
      <c r="H755" s="5"/>
      <c r="J755" s="27"/>
      <c r="L755" s="27"/>
    </row>
    <row r="756" spans="8:12" x14ac:dyDescent="0.25">
      <c r="H756" s="5"/>
      <c r="J756" s="27"/>
      <c r="L756" s="27"/>
    </row>
    <row r="757" spans="8:12" x14ac:dyDescent="0.25">
      <c r="H757" s="5"/>
      <c r="J757" s="27"/>
      <c r="L757" s="27"/>
    </row>
    <row r="758" spans="8:12" x14ac:dyDescent="0.25">
      <c r="H758" s="5"/>
      <c r="J758" s="27"/>
      <c r="L758" s="27"/>
    </row>
    <row r="759" spans="8:12" x14ac:dyDescent="0.25">
      <c r="H759" s="5"/>
      <c r="J759" s="27"/>
      <c r="L759" s="27"/>
    </row>
    <row r="760" spans="8:12" x14ac:dyDescent="0.25">
      <c r="H760" s="5"/>
      <c r="J760" s="27"/>
      <c r="L760" s="27"/>
    </row>
    <row r="761" spans="8:12" x14ac:dyDescent="0.25">
      <c r="H761" s="5"/>
      <c r="J761" s="27"/>
      <c r="L761" s="27"/>
    </row>
    <row r="762" spans="8:12" x14ac:dyDescent="0.25">
      <c r="H762" s="5"/>
      <c r="J762" s="27"/>
      <c r="L762" s="27"/>
    </row>
    <row r="763" spans="8:12" x14ac:dyDescent="0.25">
      <c r="H763" s="5"/>
      <c r="J763" s="27"/>
      <c r="L763" s="27"/>
    </row>
    <row r="764" spans="8:12" x14ac:dyDescent="0.25">
      <c r="H764" s="5"/>
      <c r="J764" s="27"/>
      <c r="L764" s="27"/>
    </row>
    <row r="765" spans="8:12" x14ac:dyDescent="0.25">
      <c r="H765" s="5"/>
      <c r="J765" s="27"/>
      <c r="L765" s="27"/>
    </row>
    <row r="766" spans="8:12" x14ac:dyDescent="0.25">
      <c r="H766" s="5"/>
      <c r="J766" s="27"/>
      <c r="L766" s="27"/>
    </row>
    <row r="767" spans="8:12" x14ac:dyDescent="0.25">
      <c r="H767" s="5"/>
      <c r="J767" s="27"/>
      <c r="L767" s="27"/>
    </row>
    <row r="768" spans="8:12" x14ac:dyDescent="0.25">
      <c r="H768" s="5"/>
      <c r="J768" s="27"/>
      <c r="L768" s="27"/>
    </row>
    <row r="769" spans="8:12" x14ac:dyDescent="0.25">
      <c r="H769" s="5"/>
      <c r="J769" s="27"/>
      <c r="L769" s="27"/>
    </row>
    <row r="770" spans="8:12" x14ac:dyDescent="0.25">
      <c r="H770" s="5"/>
      <c r="J770" s="27"/>
      <c r="L770" s="27"/>
    </row>
    <row r="771" spans="8:12" x14ac:dyDescent="0.25">
      <c r="H771" s="5"/>
      <c r="J771" s="27"/>
      <c r="L771" s="27"/>
    </row>
    <row r="772" spans="8:12" x14ac:dyDescent="0.25">
      <c r="H772" s="5"/>
      <c r="J772" s="27"/>
      <c r="L772" s="27"/>
    </row>
    <row r="773" spans="8:12" x14ac:dyDescent="0.25">
      <c r="H773" s="5"/>
      <c r="J773" s="27"/>
      <c r="L773" s="27"/>
    </row>
    <row r="774" spans="8:12" x14ac:dyDescent="0.25">
      <c r="H774" s="5"/>
      <c r="J774" s="27"/>
      <c r="L774" s="27"/>
    </row>
    <row r="775" spans="8:12" x14ac:dyDescent="0.25">
      <c r="H775" s="5"/>
      <c r="J775" s="27"/>
      <c r="L775" s="27"/>
    </row>
    <row r="776" spans="8:12" x14ac:dyDescent="0.25">
      <c r="H776" s="5"/>
      <c r="J776" s="27"/>
      <c r="L776" s="27"/>
    </row>
    <row r="777" spans="8:12" x14ac:dyDescent="0.25">
      <c r="H777" s="5"/>
      <c r="J777" s="27"/>
      <c r="L777" s="27"/>
    </row>
    <row r="778" spans="8:12" x14ac:dyDescent="0.25">
      <c r="H778" s="5"/>
      <c r="J778" s="27"/>
      <c r="L778" s="27"/>
    </row>
    <row r="779" spans="8:12" x14ac:dyDescent="0.25">
      <c r="H779" s="5"/>
      <c r="J779" s="27"/>
      <c r="L779" s="27"/>
    </row>
    <row r="780" spans="8:12" x14ac:dyDescent="0.25">
      <c r="H780" s="5"/>
      <c r="J780" s="27"/>
      <c r="L780" s="27"/>
    </row>
    <row r="781" spans="8:12" x14ac:dyDescent="0.25">
      <c r="H781" s="5"/>
      <c r="J781" s="27"/>
      <c r="L781" s="27"/>
    </row>
    <row r="782" spans="8:12" x14ac:dyDescent="0.25">
      <c r="H782" s="5"/>
      <c r="J782" s="27"/>
      <c r="L782" s="27"/>
    </row>
    <row r="783" spans="8:12" x14ac:dyDescent="0.25">
      <c r="H783" s="5"/>
      <c r="J783" s="27"/>
      <c r="L783" s="27"/>
    </row>
    <row r="784" spans="8:12" x14ac:dyDescent="0.25">
      <c r="H784" s="5"/>
      <c r="J784" s="27"/>
      <c r="L784" s="27"/>
    </row>
    <row r="785" spans="8:12" x14ac:dyDescent="0.25">
      <c r="H785" s="5"/>
      <c r="J785" s="27"/>
      <c r="L785" s="27"/>
    </row>
    <row r="786" spans="8:12" x14ac:dyDescent="0.25">
      <c r="H786" s="5"/>
      <c r="J786" s="27"/>
      <c r="L786" s="27"/>
    </row>
    <row r="787" spans="8:12" x14ac:dyDescent="0.25">
      <c r="H787" s="5"/>
      <c r="J787" s="27"/>
      <c r="L787" s="27"/>
    </row>
    <row r="788" spans="8:12" x14ac:dyDescent="0.25">
      <c r="H788" s="5"/>
      <c r="J788" s="27"/>
      <c r="L788" s="27"/>
    </row>
    <row r="789" spans="8:12" x14ac:dyDescent="0.25">
      <c r="H789" s="5"/>
      <c r="J789" s="27"/>
      <c r="L789" s="27"/>
    </row>
    <row r="790" spans="8:12" x14ac:dyDescent="0.25">
      <c r="H790" s="5"/>
      <c r="J790" s="27"/>
      <c r="L790" s="27"/>
    </row>
    <row r="791" spans="8:12" x14ac:dyDescent="0.25">
      <c r="H791" s="5"/>
      <c r="J791" s="27"/>
      <c r="L791" s="27"/>
    </row>
    <row r="792" spans="8:12" x14ac:dyDescent="0.25">
      <c r="H792" s="5"/>
      <c r="J792" s="27"/>
      <c r="L792" s="27"/>
    </row>
    <row r="793" spans="8:12" x14ac:dyDescent="0.25">
      <c r="H793" s="5"/>
      <c r="J793" s="27"/>
      <c r="L793" s="27"/>
    </row>
    <row r="794" spans="8:12" x14ac:dyDescent="0.25">
      <c r="H794" s="5"/>
      <c r="J794" s="27"/>
      <c r="L794" s="27"/>
    </row>
    <row r="795" spans="8:12" x14ac:dyDescent="0.25">
      <c r="H795" s="5"/>
      <c r="J795" s="27"/>
      <c r="L795" s="27"/>
    </row>
    <row r="796" spans="8:12" x14ac:dyDescent="0.25">
      <c r="H796" s="5"/>
      <c r="J796" s="27"/>
      <c r="L796" s="27"/>
    </row>
    <row r="797" spans="8:12" x14ac:dyDescent="0.25">
      <c r="H797" s="5"/>
      <c r="J797" s="27"/>
      <c r="L797" s="27"/>
    </row>
    <row r="798" spans="8:12" x14ac:dyDescent="0.25">
      <c r="H798" s="5"/>
      <c r="J798" s="27"/>
      <c r="L798" s="27"/>
    </row>
    <row r="799" spans="8:12" x14ac:dyDescent="0.25">
      <c r="H799" s="5"/>
      <c r="J799" s="27"/>
      <c r="L799" s="27"/>
    </row>
    <row r="800" spans="8:12" x14ac:dyDescent="0.25">
      <c r="H800" s="5"/>
      <c r="J800" s="27"/>
      <c r="L800" s="27"/>
    </row>
    <row r="801" spans="8:12" x14ac:dyDescent="0.25">
      <c r="H801" s="5"/>
      <c r="J801" s="27"/>
      <c r="L801" s="27"/>
    </row>
    <row r="802" spans="8:12" x14ac:dyDescent="0.25">
      <c r="H802" s="5"/>
      <c r="J802" s="27"/>
      <c r="L802" s="27"/>
    </row>
    <row r="803" spans="8:12" x14ac:dyDescent="0.25">
      <c r="H803" s="5"/>
      <c r="J803" s="27"/>
      <c r="L803" s="27"/>
    </row>
    <row r="804" spans="8:12" x14ac:dyDescent="0.25">
      <c r="H804" s="5"/>
      <c r="J804" s="27"/>
      <c r="L804" s="27"/>
    </row>
    <row r="805" spans="8:12" x14ac:dyDescent="0.25">
      <c r="H805" s="5"/>
      <c r="J805" s="27"/>
      <c r="L805" s="27"/>
    </row>
    <row r="806" spans="8:12" x14ac:dyDescent="0.25">
      <c r="H806" s="5"/>
      <c r="J806" s="27"/>
      <c r="L806" s="27"/>
    </row>
    <row r="807" spans="8:12" x14ac:dyDescent="0.25">
      <c r="H807" s="5"/>
      <c r="J807" s="27"/>
      <c r="L807" s="27"/>
    </row>
    <row r="808" spans="8:12" x14ac:dyDescent="0.25">
      <c r="H808" s="5"/>
      <c r="J808" s="27"/>
      <c r="L808" s="27"/>
    </row>
    <row r="809" spans="8:12" x14ac:dyDescent="0.25">
      <c r="H809" s="5"/>
      <c r="J809" s="27"/>
      <c r="L809" s="27"/>
    </row>
    <row r="810" spans="8:12" x14ac:dyDescent="0.25">
      <c r="H810" s="5"/>
      <c r="J810" s="27"/>
      <c r="L810" s="27"/>
    </row>
    <row r="811" spans="8:12" x14ac:dyDescent="0.25">
      <c r="H811" s="5"/>
      <c r="J811" s="27"/>
      <c r="L811" s="27"/>
    </row>
    <row r="812" spans="8:12" x14ac:dyDescent="0.25">
      <c r="H812" s="5"/>
      <c r="J812" s="27"/>
      <c r="L812" s="27"/>
    </row>
    <row r="813" spans="8:12" x14ac:dyDescent="0.25">
      <c r="H813" s="5"/>
      <c r="J813" s="27"/>
      <c r="L813" s="27"/>
    </row>
    <row r="814" spans="8:12" x14ac:dyDescent="0.25">
      <c r="H814" s="5"/>
      <c r="J814" s="27"/>
      <c r="L814" s="27"/>
    </row>
    <row r="815" spans="8:12" x14ac:dyDescent="0.25">
      <c r="H815" s="5"/>
      <c r="J815" s="27"/>
      <c r="L815" s="27"/>
    </row>
    <row r="816" spans="8:12" x14ac:dyDescent="0.25">
      <c r="H816" s="5"/>
      <c r="J816" s="27"/>
      <c r="L816" s="27"/>
    </row>
    <row r="817" spans="8:12" x14ac:dyDescent="0.25">
      <c r="H817" s="5"/>
      <c r="J817" s="27"/>
      <c r="L817" s="27"/>
    </row>
    <row r="818" spans="8:12" x14ac:dyDescent="0.25">
      <c r="H818" s="5"/>
      <c r="J818" s="27"/>
      <c r="L818" s="27"/>
    </row>
    <row r="819" spans="8:12" x14ac:dyDescent="0.25">
      <c r="H819" s="5"/>
      <c r="J819" s="27"/>
      <c r="L819" s="27"/>
    </row>
    <row r="820" spans="8:12" x14ac:dyDescent="0.25">
      <c r="H820" s="5"/>
      <c r="I820" s="28"/>
      <c r="J820" s="27"/>
      <c r="L820" s="27"/>
    </row>
    <row r="821" spans="8:12" x14ac:dyDescent="0.25">
      <c r="H821" s="5"/>
      <c r="J821" s="27"/>
      <c r="L821" s="27"/>
    </row>
    <row r="822" spans="8:12" x14ac:dyDescent="0.25">
      <c r="H822" s="5"/>
      <c r="J822" s="27"/>
      <c r="L822" s="27"/>
    </row>
    <row r="823" spans="8:12" x14ac:dyDescent="0.25">
      <c r="H823" s="5"/>
      <c r="J823" s="27"/>
      <c r="L823" s="27"/>
    </row>
    <row r="824" spans="8:12" x14ac:dyDescent="0.25">
      <c r="H824" s="5"/>
      <c r="J824" s="27"/>
      <c r="L824" s="27"/>
    </row>
    <row r="825" spans="8:12" x14ac:dyDescent="0.25">
      <c r="H825" s="5"/>
      <c r="I825" s="28"/>
      <c r="J825" s="27"/>
      <c r="L825" s="27"/>
    </row>
    <row r="826" spans="8:12" x14ac:dyDescent="0.25">
      <c r="H826" s="5"/>
      <c r="J826" s="27"/>
      <c r="L826" s="27"/>
    </row>
    <row r="827" spans="8:12" x14ac:dyDescent="0.25">
      <c r="H827" s="5"/>
      <c r="J827" s="27"/>
      <c r="L827" s="27"/>
    </row>
    <row r="828" spans="8:12" x14ac:dyDescent="0.25">
      <c r="H828" s="5"/>
      <c r="J828" s="27"/>
      <c r="L828" s="27"/>
    </row>
    <row r="829" spans="8:12" x14ac:dyDescent="0.25">
      <c r="H829" s="5"/>
      <c r="J829" s="27"/>
      <c r="L829" s="27"/>
    </row>
    <row r="830" spans="8:12" x14ac:dyDescent="0.25">
      <c r="H830" s="5"/>
      <c r="J830" s="27"/>
      <c r="L830" s="27"/>
    </row>
    <row r="831" spans="8:12" x14ac:dyDescent="0.25">
      <c r="H831" s="5"/>
      <c r="J831" s="27"/>
      <c r="L831" s="27"/>
    </row>
    <row r="832" spans="8:12" x14ac:dyDescent="0.25">
      <c r="H832" s="5"/>
      <c r="J832" s="27"/>
      <c r="L832" s="27"/>
    </row>
    <row r="833" spans="8:12" x14ac:dyDescent="0.25">
      <c r="H833" s="5"/>
      <c r="J833" s="27"/>
      <c r="L833" s="27"/>
    </row>
    <row r="834" spans="8:12" x14ac:dyDescent="0.25">
      <c r="H834" s="5"/>
      <c r="J834" s="27"/>
      <c r="L834" s="27"/>
    </row>
    <row r="835" spans="8:12" x14ac:dyDescent="0.25">
      <c r="H835" s="5"/>
      <c r="J835" s="27"/>
      <c r="L835" s="27"/>
    </row>
    <row r="836" spans="8:12" x14ac:dyDescent="0.25">
      <c r="H836" s="5"/>
      <c r="J836" s="27"/>
      <c r="L836" s="27"/>
    </row>
    <row r="837" spans="8:12" x14ac:dyDescent="0.25">
      <c r="H837" s="5"/>
      <c r="J837" s="27"/>
      <c r="L837" s="27"/>
    </row>
    <row r="838" spans="8:12" x14ac:dyDescent="0.25">
      <c r="H838" s="5"/>
      <c r="J838" s="27"/>
      <c r="L838" s="27"/>
    </row>
    <row r="839" spans="8:12" x14ac:dyDescent="0.25">
      <c r="H839" s="5"/>
      <c r="J839" s="27"/>
      <c r="L839" s="27"/>
    </row>
    <row r="840" spans="8:12" x14ac:dyDescent="0.25">
      <c r="H840" s="5"/>
      <c r="J840" s="27"/>
      <c r="L840" s="27"/>
    </row>
    <row r="841" spans="8:12" x14ac:dyDescent="0.25">
      <c r="H841" s="5"/>
      <c r="J841" s="27"/>
      <c r="L841" s="27"/>
    </row>
    <row r="842" spans="8:12" x14ac:dyDescent="0.25">
      <c r="H842" s="5"/>
      <c r="J842" s="27"/>
      <c r="L842" s="27"/>
    </row>
    <row r="843" spans="8:12" x14ac:dyDescent="0.25">
      <c r="H843" s="5"/>
      <c r="J843" s="27"/>
      <c r="L843" s="27"/>
    </row>
    <row r="844" spans="8:12" x14ac:dyDescent="0.25">
      <c r="H844" s="5"/>
      <c r="J844" s="27"/>
      <c r="L844" s="27"/>
    </row>
    <row r="845" spans="8:12" x14ac:dyDescent="0.25">
      <c r="H845" s="5"/>
      <c r="J845" s="27"/>
      <c r="L845" s="27"/>
    </row>
    <row r="846" spans="8:12" x14ac:dyDescent="0.25">
      <c r="H846" s="5"/>
      <c r="J846" s="27"/>
      <c r="L846" s="27"/>
    </row>
    <row r="847" spans="8:12" x14ac:dyDescent="0.25">
      <c r="H847" s="5"/>
      <c r="J847" s="27"/>
      <c r="L847" s="27"/>
    </row>
    <row r="848" spans="8:12" x14ac:dyDescent="0.25">
      <c r="H848" s="5"/>
      <c r="J848" s="27"/>
      <c r="L848" s="27"/>
    </row>
    <row r="849" spans="8:12" x14ac:dyDescent="0.25">
      <c r="H849" s="5"/>
      <c r="J849" s="27"/>
      <c r="L849" s="27"/>
    </row>
    <row r="850" spans="8:12" x14ac:dyDescent="0.25">
      <c r="H850" s="5"/>
      <c r="J850" s="27"/>
      <c r="L850" s="27"/>
    </row>
    <row r="851" spans="8:12" x14ac:dyDescent="0.25">
      <c r="H851" s="5"/>
      <c r="J851" s="27"/>
      <c r="L851" s="27"/>
    </row>
    <row r="852" spans="8:12" x14ac:dyDescent="0.25">
      <c r="H852" s="5"/>
      <c r="J852" s="27"/>
      <c r="L852" s="27"/>
    </row>
    <row r="853" spans="8:12" x14ac:dyDescent="0.25">
      <c r="H853" s="5"/>
      <c r="J853" s="27"/>
      <c r="L853" s="27"/>
    </row>
    <row r="854" spans="8:12" x14ac:dyDescent="0.25">
      <c r="H854" s="5"/>
      <c r="J854" s="27"/>
      <c r="L854" s="27"/>
    </row>
    <row r="855" spans="8:12" x14ac:dyDescent="0.25">
      <c r="H855" s="5"/>
      <c r="J855" s="27"/>
      <c r="L855" s="27"/>
    </row>
    <row r="856" spans="8:12" x14ac:dyDescent="0.25">
      <c r="H856" s="5"/>
      <c r="J856" s="27"/>
      <c r="L856" s="27"/>
    </row>
    <row r="857" spans="8:12" x14ac:dyDescent="0.25">
      <c r="H857" s="5"/>
      <c r="J857" s="27"/>
      <c r="L857" s="27"/>
    </row>
    <row r="858" spans="8:12" x14ac:dyDescent="0.25">
      <c r="H858" s="5"/>
      <c r="J858" s="27"/>
      <c r="L858" s="27"/>
    </row>
    <row r="859" spans="8:12" x14ac:dyDescent="0.25">
      <c r="H859" s="5"/>
      <c r="J859" s="27"/>
      <c r="L859" s="27"/>
    </row>
    <row r="860" spans="8:12" x14ac:dyDescent="0.25">
      <c r="H860" s="5"/>
      <c r="J860" s="27"/>
      <c r="L860" s="27"/>
    </row>
    <row r="861" spans="8:12" x14ac:dyDescent="0.25">
      <c r="H861" s="5"/>
      <c r="J861" s="27"/>
      <c r="L861" s="27"/>
    </row>
    <row r="862" spans="8:12" x14ac:dyDescent="0.25">
      <c r="H862" s="5"/>
      <c r="J862" s="27"/>
      <c r="L862" s="27"/>
    </row>
    <row r="863" spans="8:12" x14ac:dyDescent="0.25">
      <c r="H863" s="5"/>
      <c r="J863" s="27"/>
      <c r="L863" s="27"/>
    </row>
    <row r="864" spans="8:12" x14ac:dyDescent="0.25">
      <c r="H864" s="5"/>
      <c r="J864" s="27"/>
      <c r="L864" s="27"/>
    </row>
    <row r="865" spans="8:12" x14ac:dyDescent="0.25">
      <c r="H865" s="5"/>
      <c r="J865" s="27"/>
      <c r="L865" s="27"/>
    </row>
    <row r="866" spans="8:12" x14ac:dyDescent="0.25">
      <c r="H866" s="5"/>
      <c r="J866" s="27"/>
      <c r="L866" s="27"/>
    </row>
    <row r="867" spans="8:12" x14ac:dyDescent="0.25">
      <c r="H867" s="5"/>
      <c r="J867" s="27"/>
      <c r="L867" s="27"/>
    </row>
    <row r="868" spans="8:12" x14ac:dyDescent="0.25">
      <c r="H868" s="5"/>
      <c r="J868" s="27"/>
      <c r="L868" s="27"/>
    </row>
    <row r="869" spans="8:12" x14ac:dyDescent="0.25">
      <c r="H869" s="5"/>
      <c r="J869" s="27"/>
      <c r="L869" s="27"/>
    </row>
    <row r="870" spans="8:12" x14ac:dyDescent="0.25">
      <c r="H870" s="5"/>
      <c r="J870" s="27"/>
      <c r="L870" s="27"/>
    </row>
    <row r="871" spans="8:12" x14ac:dyDescent="0.25">
      <c r="H871" s="5"/>
      <c r="J871" s="27"/>
      <c r="L871" s="27"/>
    </row>
    <row r="872" spans="8:12" x14ac:dyDescent="0.25">
      <c r="H872" s="5"/>
      <c r="J872" s="27"/>
      <c r="L872" s="27"/>
    </row>
    <row r="873" spans="8:12" x14ac:dyDescent="0.25">
      <c r="H873" s="5"/>
      <c r="J873" s="27"/>
      <c r="L873" s="27"/>
    </row>
    <row r="874" spans="8:12" x14ac:dyDescent="0.25">
      <c r="H874" s="5"/>
      <c r="J874" s="27"/>
      <c r="L874" s="27"/>
    </row>
    <row r="875" spans="8:12" x14ac:dyDescent="0.25">
      <c r="H875" s="5"/>
      <c r="J875" s="27"/>
      <c r="L875" s="27"/>
    </row>
    <row r="876" spans="8:12" x14ac:dyDescent="0.25">
      <c r="H876" s="5"/>
      <c r="J876" s="27"/>
      <c r="L876" s="27"/>
    </row>
    <row r="877" spans="8:12" x14ac:dyDescent="0.25">
      <c r="H877" s="5"/>
      <c r="J877" s="27"/>
      <c r="L877" s="27"/>
    </row>
    <row r="878" spans="8:12" x14ac:dyDescent="0.25">
      <c r="H878" s="5"/>
      <c r="J878" s="27"/>
      <c r="L878" s="27"/>
    </row>
    <row r="879" spans="8:12" x14ac:dyDescent="0.25">
      <c r="H879" s="5"/>
      <c r="J879" s="27"/>
      <c r="L879" s="27"/>
    </row>
    <row r="880" spans="8:12" x14ac:dyDescent="0.25">
      <c r="H880" s="5"/>
      <c r="J880" s="27"/>
      <c r="L880" s="27"/>
    </row>
    <row r="881" spans="8:12" x14ac:dyDescent="0.25">
      <c r="H881" s="5"/>
      <c r="J881" s="27"/>
      <c r="L881" s="27"/>
    </row>
    <row r="882" spans="8:12" x14ac:dyDescent="0.25">
      <c r="H882" s="5"/>
      <c r="I882" s="28"/>
      <c r="J882" s="27"/>
      <c r="L882" s="27"/>
    </row>
    <row r="883" spans="8:12" x14ac:dyDescent="0.25">
      <c r="H883" s="5"/>
      <c r="J883" s="27"/>
      <c r="L883" s="27"/>
    </row>
    <row r="884" spans="8:12" x14ac:dyDescent="0.25">
      <c r="H884" s="5"/>
      <c r="J884" s="27"/>
      <c r="L884" s="27"/>
    </row>
    <row r="885" spans="8:12" x14ac:dyDescent="0.25">
      <c r="H885" s="5"/>
      <c r="J885" s="27"/>
      <c r="L885" s="27"/>
    </row>
    <row r="886" spans="8:12" x14ac:dyDescent="0.25">
      <c r="H886" s="5"/>
      <c r="J886" s="27"/>
      <c r="L886" s="27"/>
    </row>
    <row r="887" spans="8:12" x14ac:dyDescent="0.25">
      <c r="H887" s="5"/>
      <c r="I887" s="28"/>
      <c r="J887" s="27"/>
      <c r="L887" s="27"/>
    </row>
    <row r="888" spans="8:12" x14ac:dyDescent="0.25">
      <c r="H888" s="5"/>
      <c r="J888" s="27"/>
      <c r="L888" s="27"/>
    </row>
    <row r="889" spans="8:12" x14ac:dyDescent="0.25">
      <c r="H889" s="5"/>
      <c r="J889" s="27"/>
      <c r="L889" s="27"/>
    </row>
    <row r="890" spans="8:12" x14ac:dyDescent="0.25">
      <c r="H890" s="5"/>
      <c r="J890" s="27"/>
      <c r="L890" s="27"/>
    </row>
    <row r="891" spans="8:12" x14ac:dyDescent="0.25">
      <c r="H891" s="5"/>
      <c r="J891" s="27"/>
      <c r="L891" s="27"/>
    </row>
    <row r="892" spans="8:12" x14ac:dyDescent="0.25">
      <c r="H892" s="5"/>
      <c r="J892" s="27"/>
      <c r="L892" s="27"/>
    </row>
    <row r="893" spans="8:12" x14ac:dyDescent="0.25">
      <c r="H893" s="5"/>
      <c r="J893" s="27"/>
      <c r="L893" s="27"/>
    </row>
    <row r="894" spans="8:12" x14ac:dyDescent="0.25">
      <c r="H894" s="5"/>
      <c r="J894" s="27"/>
      <c r="L894" s="27"/>
    </row>
    <row r="895" spans="8:12" x14ac:dyDescent="0.25">
      <c r="H895" s="5"/>
      <c r="J895" s="27"/>
      <c r="L895" s="27"/>
    </row>
    <row r="896" spans="8:12" x14ac:dyDescent="0.25">
      <c r="H896" s="5"/>
      <c r="J896" s="27"/>
      <c r="L896" s="27"/>
    </row>
    <row r="897" spans="8:12" x14ac:dyDescent="0.25">
      <c r="H897" s="5"/>
      <c r="J897" s="27"/>
      <c r="L897" s="27"/>
    </row>
    <row r="898" spans="8:12" x14ac:dyDescent="0.25">
      <c r="H898" s="5"/>
      <c r="J898" s="27"/>
      <c r="L898" s="27"/>
    </row>
    <row r="899" spans="8:12" x14ac:dyDescent="0.25">
      <c r="H899" s="5"/>
      <c r="J899" s="27"/>
      <c r="L899" s="27"/>
    </row>
    <row r="900" spans="8:12" x14ac:dyDescent="0.25">
      <c r="H900" s="5"/>
      <c r="J900" s="27"/>
      <c r="L900" s="27"/>
    </row>
    <row r="901" spans="8:12" x14ac:dyDescent="0.25">
      <c r="H901" s="5"/>
      <c r="J901" s="27"/>
      <c r="L901" s="27"/>
    </row>
    <row r="902" spans="8:12" x14ac:dyDescent="0.25">
      <c r="H902" s="5"/>
      <c r="J902" s="27"/>
      <c r="L902" s="27"/>
    </row>
    <row r="903" spans="8:12" x14ac:dyDescent="0.25">
      <c r="H903" s="5"/>
      <c r="J903" s="27"/>
      <c r="L903" s="27"/>
    </row>
    <row r="904" spans="8:12" x14ac:dyDescent="0.25">
      <c r="H904" s="5"/>
      <c r="J904" s="27"/>
      <c r="L904" s="27"/>
    </row>
    <row r="905" spans="8:12" x14ac:dyDescent="0.25">
      <c r="H905" s="5"/>
      <c r="J905" s="27"/>
      <c r="L905" s="27"/>
    </row>
    <row r="906" spans="8:12" x14ac:dyDescent="0.25">
      <c r="H906" s="5"/>
      <c r="J906" s="27"/>
      <c r="L906" s="27"/>
    </row>
    <row r="907" spans="8:12" x14ac:dyDescent="0.25">
      <c r="H907" s="5"/>
      <c r="J907" s="27"/>
      <c r="L907" s="27"/>
    </row>
    <row r="908" spans="8:12" x14ac:dyDescent="0.25">
      <c r="H908" s="5"/>
      <c r="J908" s="27"/>
      <c r="L908" s="27"/>
    </row>
    <row r="909" spans="8:12" x14ac:dyDescent="0.25">
      <c r="H909" s="5"/>
      <c r="J909" s="27"/>
      <c r="L909" s="27"/>
    </row>
    <row r="910" spans="8:12" x14ac:dyDescent="0.25">
      <c r="H910" s="5"/>
      <c r="J910" s="27"/>
      <c r="L910" s="27"/>
    </row>
    <row r="911" spans="8:12" x14ac:dyDescent="0.25">
      <c r="H911" s="5"/>
      <c r="J911" s="27"/>
      <c r="L911" s="27"/>
    </row>
    <row r="912" spans="8:12" x14ac:dyDescent="0.25">
      <c r="H912" s="5"/>
      <c r="J912" s="27"/>
      <c r="L912" s="27"/>
    </row>
    <row r="913" spans="8:12" x14ac:dyDescent="0.25">
      <c r="H913" s="5"/>
      <c r="J913" s="27"/>
      <c r="L913" s="27"/>
    </row>
    <row r="914" spans="8:12" x14ac:dyDescent="0.25">
      <c r="H914" s="5"/>
      <c r="J914" s="27"/>
      <c r="L914" s="27"/>
    </row>
    <row r="915" spans="8:12" x14ac:dyDescent="0.25">
      <c r="H915" s="5"/>
      <c r="J915" s="27"/>
      <c r="L915" s="27"/>
    </row>
    <row r="916" spans="8:12" x14ac:dyDescent="0.25">
      <c r="H916" s="5"/>
      <c r="J916" s="27"/>
      <c r="L916" s="27"/>
    </row>
    <row r="917" spans="8:12" x14ac:dyDescent="0.25">
      <c r="H917" s="5"/>
      <c r="J917" s="27"/>
      <c r="L917" s="27"/>
    </row>
    <row r="918" spans="8:12" x14ac:dyDescent="0.25">
      <c r="H918" s="5"/>
      <c r="J918" s="27"/>
      <c r="L918" s="27"/>
    </row>
    <row r="919" spans="8:12" x14ac:dyDescent="0.25">
      <c r="H919" s="5"/>
      <c r="J919" s="27"/>
      <c r="L919" s="27"/>
    </row>
    <row r="920" spans="8:12" x14ac:dyDescent="0.25">
      <c r="H920" s="5"/>
      <c r="J920" s="27"/>
      <c r="L920" s="27"/>
    </row>
    <row r="921" spans="8:12" x14ac:dyDescent="0.25">
      <c r="H921" s="5"/>
      <c r="J921" s="27"/>
      <c r="L921" s="27"/>
    </row>
    <row r="922" spans="8:12" x14ac:dyDescent="0.25">
      <c r="H922" s="5"/>
      <c r="J922" s="27"/>
      <c r="L922" s="27"/>
    </row>
    <row r="923" spans="8:12" x14ac:dyDescent="0.25">
      <c r="H923" s="5"/>
      <c r="J923" s="27"/>
      <c r="L923" s="27"/>
    </row>
    <row r="924" spans="8:12" x14ac:dyDescent="0.25">
      <c r="H924" s="5"/>
      <c r="J924" s="27"/>
      <c r="L924" s="27"/>
    </row>
    <row r="925" spans="8:12" x14ac:dyDescent="0.25">
      <c r="H925" s="5"/>
      <c r="J925" s="27"/>
      <c r="L925" s="27"/>
    </row>
    <row r="926" spans="8:12" x14ac:dyDescent="0.25">
      <c r="H926" s="5"/>
      <c r="J926" s="27"/>
      <c r="L926" s="27"/>
    </row>
    <row r="927" spans="8:12" x14ac:dyDescent="0.25">
      <c r="H927" s="5"/>
      <c r="J927" s="27"/>
      <c r="L927" s="27"/>
    </row>
    <row r="928" spans="8:12" x14ac:dyDescent="0.25">
      <c r="H928" s="5"/>
      <c r="J928" s="27"/>
      <c r="L928" s="27"/>
    </row>
    <row r="929" spans="8:12" x14ac:dyDescent="0.25">
      <c r="H929" s="5"/>
      <c r="J929" s="27"/>
      <c r="L929" s="27"/>
    </row>
    <row r="930" spans="8:12" x14ac:dyDescent="0.25">
      <c r="H930" s="5"/>
      <c r="J930" s="27"/>
      <c r="L930" s="27"/>
    </row>
    <row r="931" spans="8:12" x14ac:dyDescent="0.25">
      <c r="H931" s="5"/>
      <c r="J931" s="27"/>
      <c r="L931" s="27"/>
    </row>
    <row r="932" spans="8:12" x14ac:dyDescent="0.25">
      <c r="H932" s="5"/>
      <c r="J932" s="27"/>
      <c r="L932" s="27"/>
    </row>
    <row r="933" spans="8:12" x14ac:dyDescent="0.25">
      <c r="H933" s="5"/>
      <c r="J933" s="27"/>
      <c r="L933" s="27"/>
    </row>
    <row r="934" spans="8:12" x14ac:dyDescent="0.25">
      <c r="H934" s="5"/>
      <c r="J934" s="27"/>
      <c r="L934" s="27"/>
    </row>
    <row r="935" spans="8:12" x14ac:dyDescent="0.25">
      <c r="H935" s="5"/>
      <c r="J935" s="27"/>
      <c r="L935" s="27"/>
    </row>
    <row r="936" spans="8:12" x14ac:dyDescent="0.25">
      <c r="H936" s="5"/>
      <c r="J936" s="27"/>
      <c r="L936" s="27"/>
    </row>
    <row r="937" spans="8:12" x14ac:dyDescent="0.25">
      <c r="H937" s="5"/>
      <c r="J937" s="27"/>
      <c r="L937" s="27"/>
    </row>
    <row r="938" spans="8:12" x14ac:dyDescent="0.25">
      <c r="H938" s="5"/>
      <c r="J938" s="27"/>
      <c r="L938" s="27"/>
    </row>
    <row r="939" spans="8:12" x14ac:dyDescent="0.25">
      <c r="H939" s="5"/>
      <c r="J939" s="27"/>
      <c r="L939" s="27"/>
    </row>
    <row r="940" spans="8:12" x14ac:dyDescent="0.25">
      <c r="H940" s="5"/>
      <c r="J940" s="27"/>
      <c r="L940" s="27"/>
    </row>
    <row r="941" spans="8:12" x14ac:dyDescent="0.25">
      <c r="H941" s="5"/>
      <c r="J941" s="27"/>
      <c r="L941" s="27"/>
    </row>
    <row r="942" spans="8:12" x14ac:dyDescent="0.25">
      <c r="H942" s="5"/>
      <c r="J942" s="27"/>
      <c r="L942" s="27"/>
    </row>
    <row r="943" spans="8:12" x14ac:dyDescent="0.25">
      <c r="H943" s="5"/>
      <c r="J943" s="27"/>
      <c r="L943" s="27"/>
    </row>
    <row r="944" spans="8:12" x14ac:dyDescent="0.25">
      <c r="H944" s="5"/>
      <c r="J944" s="27"/>
      <c r="L944" s="27"/>
    </row>
    <row r="945" spans="8:12" x14ac:dyDescent="0.25">
      <c r="H945" s="5"/>
      <c r="J945" s="27"/>
      <c r="L945" s="27"/>
    </row>
    <row r="946" spans="8:12" x14ac:dyDescent="0.25">
      <c r="H946" s="5"/>
      <c r="J946" s="27"/>
      <c r="L946" s="27"/>
    </row>
    <row r="947" spans="8:12" x14ac:dyDescent="0.25">
      <c r="H947" s="5"/>
      <c r="J947" s="27"/>
      <c r="L947" s="27"/>
    </row>
    <row r="948" spans="8:12" x14ac:dyDescent="0.25">
      <c r="H948" s="5"/>
      <c r="J948" s="27"/>
      <c r="L948" s="27"/>
    </row>
    <row r="949" spans="8:12" x14ac:dyDescent="0.25">
      <c r="H949" s="5"/>
      <c r="J949" s="27"/>
      <c r="L949" s="27"/>
    </row>
    <row r="950" spans="8:12" x14ac:dyDescent="0.25">
      <c r="H950" s="5"/>
      <c r="J950" s="27"/>
      <c r="L950" s="27"/>
    </row>
    <row r="951" spans="8:12" x14ac:dyDescent="0.25">
      <c r="H951" s="5"/>
      <c r="J951" s="27"/>
      <c r="L951" s="27"/>
    </row>
    <row r="952" spans="8:12" x14ac:dyDescent="0.25">
      <c r="H952" s="5"/>
      <c r="J952" s="27"/>
      <c r="L952" s="27"/>
    </row>
    <row r="953" spans="8:12" x14ac:dyDescent="0.25">
      <c r="H953" s="5"/>
      <c r="J953" s="27"/>
      <c r="L953" s="27"/>
    </row>
    <row r="954" spans="8:12" x14ac:dyDescent="0.25">
      <c r="H954" s="5"/>
      <c r="J954" s="27"/>
      <c r="L954" s="27"/>
    </row>
    <row r="955" spans="8:12" x14ac:dyDescent="0.25">
      <c r="H955" s="5"/>
      <c r="J955" s="27"/>
      <c r="L955" s="27"/>
    </row>
    <row r="956" spans="8:12" x14ac:dyDescent="0.25">
      <c r="H956" s="5"/>
      <c r="J956" s="27"/>
      <c r="L956" s="27"/>
    </row>
    <row r="957" spans="8:12" x14ac:dyDescent="0.25">
      <c r="H957" s="5"/>
      <c r="J957" s="27"/>
      <c r="L957" s="27"/>
    </row>
    <row r="958" spans="8:12" x14ac:dyDescent="0.25">
      <c r="H958" s="5"/>
      <c r="J958" s="27"/>
      <c r="L958" s="27"/>
    </row>
    <row r="959" spans="8:12" x14ac:dyDescent="0.25">
      <c r="H959" s="5"/>
      <c r="J959" s="27"/>
      <c r="L959" s="27"/>
    </row>
    <row r="960" spans="8:12" x14ac:dyDescent="0.25">
      <c r="H960" s="5"/>
      <c r="J960" s="27"/>
      <c r="L960" s="27"/>
    </row>
    <row r="961" spans="8:12" x14ac:dyDescent="0.25">
      <c r="H961" s="5"/>
      <c r="J961" s="27"/>
      <c r="L961" s="27"/>
    </row>
    <row r="962" spans="8:12" x14ac:dyDescent="0.25">
      <c r="H962" s="5"/>
      <c r="J962" s="27"/>
      <c r="L962" s="27"/>
    </row>
    <row r="963" spans="8:12" x14ac:dyDescent="0.25">
      <c r="H963" s="5"/>
      <c r="J963" s="27"/>
      <c r="L963" s="27"/>
    </row>
    <row r="964" spans="8:12" x14ac:dyDescent="0.25">
      <c r="H964" s="5"/>
      <c r="J964" s="27"/>
      <c r="L964" s="27"/>
    </row>
    <row r="965" spans="8:12" x14ac:dyDescent="0.25">
      <c r="H965" s="5"/>
      <c r="J965" s="27"/>
      <c r="L965" s="27"/>
    </row>
    <row r="966" spans="8:12" x14ac:dyDescent="0.25">
      <c r="H966" s="5"/>
      <c r="J966" s="27"/>
      <c r="L966" s="27"/>
    </row>
    <row r="967" spans="8:12" x14ac:dyDescent="0.25">
      <c r="H967" s="5"/>
      <c r="J967" s="27"/>
      <c r="L967" s="27"/>
    </row>
    <row r="968" spans="8:12" x14ac:dyDescent="0.25">
      <c r="H968" s="5"/>
      <c r="J968" s="27"/>
      <c r="L968" s="27"/>
    </row>
    <row r="969" spans="8:12" x14ac:dyDescent="0.25">
      <c r="H969" s="5"/>
      <c r="J969" s="27"/>
      <c r="L969" s="27"/>
    </row>
    <row r="970" spans="8:12" x14ac:dyDescent="0.25">
      <c r="H970" s="5"/>
      <c r="J970" s="27"/>
      <c r="L970" s="27"/>
    </row>
    <row r="971" spans="8:12" x14ac:dyDescent="0.25">
      <c r="H971" s="5"/>
      <c r="J971" s="27"/>
      <c r="L971" s="27"/>
    </row>
    <row r="972" spans="8:12" x14ac:dyDescent="0.25">
      <c r="H972" s="5"/>
      <c r="J972" s="27"/>
      <c r="L972" s="27"/>
    </row>
    <row r="973" spans="8:12" x14ac:dyDescent="0.25">
      <c r="H973" s="5"/>
      <c r="J973" s="27"/>
      <c r="L973" s="27"/>
    </row>
    <row r="974" spans="8:12" x14ac:dyDescent="0.25">
      <c r="H974" s="5"/>
      <c r="J974" s="27"/>
      <c r="L974" s="27"/>
    </row>
    <row r="975" spans="8:12" x14ac:dyDescent="0.25">
      <c r="H975" s="5"/>
      <c r="J975" s="27"/>
      <c r="L975" s="27"/>
    </row>
    <row r="976" spans="8:12" x14ac:dyDescent="0.25">
      <c r="H976" s="5"/>
      <c r="J976" s="27"/>
      <c r="L976" s="27"/>
    </row>
    <row r="977" spans="8:12" x14ac:dyDescent="0.25">
      <c r="H977" s="5"/>
      <c r="J977" s="27"/>
      <c r="L977" s="27"/>
    </row>
    <row r="978" spans="8:12" x14ac:dyDescent="0.25">
      <c r="H978" s="5"/>
      <c r="J978" s="27"/>
      <c r="L978" s="27"/>
    </row>
    <row r="979" spans="8:12" x14ac:dyDescent="0.25">
      <c r="H979" s="5"/>
      <c r="J979" s="27"/>
      <c r="L979" s="27"/>
    </row>
    <row r="980" spans="8:12" x14ac:dyDescent="0.25">
      <c r="H980" s="5"/>
      <c r="J980" s="27"/>
      <c r="L980" s="27"/>
    </row>
    <row r="981" spans="8:12" x14ac:dyDescent="0.25">
      <c r="H981" s="5"/>
      <c r="J981" s="27"/>
      <c r="L981" s="27"/>
    </row>
    <row r="982" spans="8:12" x14ac:dyDescent="0.25">
      <c r="H982" s="5"/>
      <c r="J982" s="27"/>
      <c r="L982" s="27"/>
    </row>
    <row r="983" spans="8:12" x14ac:dyDescent="0.25">
      <c r="H983" s="5"/>
      <c r="J983" s="27"/>
      <c r="L983" s="27"/>
    </row>
    <row r="984" spans="8:12" x14ac:dyDescent="0.25">
      <c r="H984" s="5"/>
      <c r="J984" s="27"/>
      <c r="L984" s="27"/>
    </row>
    <row r="985" spans="8:12" x14ac:dyDescent="0.25">
      <c r="H985" s="5"/>
      <c r="J985" s="27"/>
      <c r="L985" s="27"/>
    </row>
    <row r="986" spans="8:12" x14ac:dyDescent="0.25">
      <c r="H986" s="5"/>
      <c r="J986" s="27"/>
      <c r="L986" s="27"/>
    </row>
    <row r="987" spans="8:12" x14ac:dyDescent="0.25">
      <c r="H987" s="5"/>
      <c r="J987" s="27"/>
      <c r="L987" s="27"/>
    </row>
    <row r="988" spans="8:12" x14ac:dyDescent="0.25">
      <c r="H988" s="5"/>
      <c r="J988" s="27"/>
      <c r="L988" s="27"/>
    </row>
    <row r="989" spans="8:12" x14ac:dyDescent="0.25">
      <c r="H989" s="5"/>
      <c r="J989" s="27"/>
      <c r="L989" s="27"/>
    </row>
    <row r="990" spans="8:12" x14ac:dyDescent="0.25">
      <c r="H990" s="5"/>
      <c r="J990" s="27"/>
      <c r="L990" s="27"/>
    </row>
    <row r="991" spans="8:12" x14ac:dyDescent="0.25">
      <c r="H991" s="5"/>
      <c r="J991" s="27"/>
      <c r="L991" s="27"/>
    </row>
    <row r="992" spans="8:12" x14ac:dyDescent="0.25">
      <c r="H992" s="5"/>
      <c r="J992" s="27"/>
      <c r="L992" s="27"/>
    </row>
    <row r="993" spans="8:12" x14ac:dyDescent="0.25">
      <c r="H993" s="5"/>
      <c r="I993" s="28"/>
      <c r="J993" s="27"/>
      <c r="L993" s="27"/>
    </row>
    <row r="994" spans="8:12" x14ac:dyDescent="0.25">
      <c r="H994" s="5"/>
      <c r="I994" s="28"/>
      <c r="J994" s="27"/>
      <c r="L994" s="27"/>
    </row>
    <row r="995" spans="8:12" x14ac:dyDescent="0.25">
      <c r="H995" s="5"/>
      <c r="I995" s="28"/>
      <c r="J995" s="27"/>
      <c r="L995" s="27"/>
    </row>
    <row r="996" spans="8:12" x14ac:dyDescent="0.25">
      <c r="H996" s="5"/>
      <c r="I996" s="28"/>
      <c r="J996" s="27"/>
      <c r="L996" s="27"/>
    </row>
    <row r="997" spans="8:12" x14ac:dyDescent="0.25">
      <c r="H997" s="5"/>
      <c r="I997" s="28"/>
      <c r="J997" s="27"/>
      <c r="L997" s="27"/>
    </row>
    <row r="998" spans="8:12" x14ac:dyDescent="0.25">
      <c r="H998" s="5"/>
      <c r="I998" s="28"/>
      <c r="J998" s="27"/>
      <c r="L998" s="27"/>
    </row>
    <row r="999" spans="8:12" x14ac:dyDescent="0.25">
      <c r="H999" s="5"/>
      <c r="I999" s="28"/>
      <c r="J999" s="27"/>
      <c r="L999" s="27"/>
    </row>
    <row r="1000" spans="8:12" x14ac:dyDescent="0.25">
      <c r="H1000" s="5"/>
      <c r="I1000" s="28"/>
      <c r="J1000" s="27"/>
      <c r="L1000" s="27"/>
    </row>
    <row r="1001" spans="8:12" x14ac:dyDescent="0.25">
      <c r="H1001" s="5"/>
      <c r="I1001" s="28"/>
      <c r="J1001" s="27"/>
      <c r="L1001" s="27"/>
    </row>
    <row r="1002" spans="8:12" x14ac:dyDescent="0.25">
      <c r="H1002" s="5"/>
      <c r="I1002" s="28"/>
      <c r="J1002" s="27"/>
      <c r="L1002" s="27"/>
    </row>
    <row r="1003" spans="8:12" x14ac:dyDescent="0.25">
      <c r="H1003" s="5"/>
      <c r="I1003" s="28"/>
      <c r="J1003" s="27"/>
      <c r="L1003" s="27"/>
    </row>
    <row r="1004" spans="8:12" x14ac:dyDescent="0.25">
      <c r="H1004" s="5"/>
      <c r="I1004" s="28"/>
      <c r="J1004" s="27"/>
      <c r="L1004" s="27"/>
    </row>
    <row r="1005" spans="8:12" x14ac:dyDescent="0.25">
      <c r="H1005" s="5"/>
      <c r="J1005" s="27"/>
      <c r="L1005" s="27"/>
    </row>
    <row r="1006" spans="8:12" x14ac:dyDescent="0.25">
      <c r="H1006" s="5"/>
      <c r="J1006" s="27"/>
      <c r="L1006" s="27"/>
    </row>
    <row r="1007" spans="8:12" x14ac:dyDescent="0.25">
      <c r="H1007" s="5"/>
      <c r="J1007" s="27"/>
      <c r="L1007" s="27"/>
    </row>
    <row r="1008" spans="8:12" x14ac:dyDescent="0.25">
      <c r="H1008" s="5"/>
      <c r="J1008" s="27"/>
      <c r="L1008" s="27"/>
    </row>
    <row r="1009" spans="8:12" x14ac:dyDescent="0.25">
      <c r="H1009" s="5"/>
      <c r="J1009" s="27"/>
      <c r="L1009" s="27"/>
    </row>
    <row r="1010" spans="8:12" x14ac:dyDescent="0.25">
      <c r="H1010" s="5"/>
      <c r="J1010" s="27"/>
      <c r="L1010" s="27"/>
    </row>
    <row r="1011" spans="8:12" x14ac:dyDescent="0.25">
      <c r="H1011" s="5"/>
      <c r="J1011" s="27"/>
      <c r="L1011" s="27"/>
    </row>
    <row r="1012" spans="8:12" x14ac:dyDescent="0.25">
      <c r="H1012" s="5"/>
      <c r="J1012" s="27"/>
      <c r="L1012" s="27"/>
    </row>
    <row r="1013" spans="8:12" x14ac:dyDescent="0.25">
      <c r="H1013" s="5"/>
      <c r="J1013" s="27"/>
      <c r="L1013" s="27"/>
    </row>
    <row r="1014" spans="8:12" x14ac:dyDescent="0.25">
      <c r="H1014" s="5"/>
      <c r="J1014" s="27"/>
      <c r="L1014" s="27"/>
    </row>
    <row r="1015" spans="8:12" x14ac:dyDescent="0.25">
      <c r="H1015" s="5"/>
      <c r="J1015" s="27"/>
      <c r="L1015" s="27"/>
    </row>
    <row r="1016" spans="8:12" x14ac:dyDescent="0.25">
      <c r="H1016" s="5"/>
      <c r="J1016" s="27"/>
      <c r="L1016" s="27"/>
    </row>
    <row r="1017" spans="8:12" x14ac:dyDescent="0.25">
      <c r="H1017" s="5"/>
      <c r="J1017" s="27"/>
      <c r="L1017" s="27"/>
    </row>
    <row r="1018" spans="8:12" x14ac:dyDescent="0.25">
      <c r="H1018" s="5"/>
      <c r="J1018" s="27"/>
      <c r="L1018" s="27"/>
    </row>
    <row r="1019" spans="8:12" x14ac:dyDescent="0.25">
      <c r="H1019" s="5"/>
      <c r="J1019" s="27"/>
      <c r="L1019" s="27"/>
    </row>
    <row r="1020" spans="8:12" x14ac:dyDescent="0.25">
      <c r="H1020" s="5"/>
      <c r="J1020" s="27"/>
      <c r="L1020" s="27"/>
    </row>
    <row r="1021" spans="8:12" x14ac:dyDescent="0.25">
      <c r="H1021" s="5"/>
      <c r="J1021" s="27"/>
      <c r="L1021" s="27"/>
    </row>
    <row r="1022" spans="8:12" x14ac:dyDescent="0.25">
      <c r="H1022" s="5"/>
      <c r="J1022" s="27"/>
      <c r="L1022" s="27"/>
    </row>
    <row r="1023" spans="8:12" x14ac:dyDescent="0.25">
      <c r="H1023" s="5"/>
      <c r="J1023" s="27"/>
      <c r="L1023" s="27"/>
    </row>
    <row r="1024" spans="8:12" x14ac:dyDescent="0.25">
      <c r="H1024" s="5"/>
      <c r="J1024" s="27"/>
      <c r="L1024" s="27"/>
    </row>
    <row r="1025" spans="8:12" x14ac:dyDescent="0.25">
      <c r="H1025" s="5"/>
      <c r="J1025" s="27"/>
      <c r="L1025" s="27"/>
    </row>
    <row r="1026" spans="8:12" x14ac:dyDescent="0.25">
      <c r="H1026" s="5"/>
      <c r="J1026" s="27"/>
      <c r="L1026" s="27"/>
    </row>
    <row r="1027" spans="8:12" x14ac:dyDescent="0.25">
      <c r="H1027" s="5"/>
      <c r="J1027" s="27"/>
      <c r="L1027" s="27"/>
    </row>
    <row r="1028" spans="8:12" x14ac:dyDescent="0.25">
      <c r="H1028" s="5"/>
      <c r="J1028" s="27"/>
      <c r="L1028" s="27"/>
    </row>
    <row r="1029" spans="8:12" x14ac:dyDescent="0.25">
      <c r="H1029" s="5"/>
      <c r="J1029" s="27"/>
      <c r="L1029" s="27"/>
    </row>
    <row r="1030" spans="8:12" x14ac:dyDescent="0.25">
      <c r="H1030" s="5"/>
      <c r="J1030" s="27"/>
      <c r="L1030" s="27"/>
    </row>
    <row r="1031" spans="8:12" x14ac:dyDescent="0.25">
      <c r="H1031" s="5"/>
      <c r="J1031" s="27"/>
      <c r="L1031" s="27"/>
    </row>
    <row r="1032" spans="8:12" x14ac:dyDescent="0.25">
      <c r="H1032" s="5"/>
      <c r="J1032" s="27"/>
      <c r="L1032" s="27"/>
    </row>
    <row r="1033" spans="8:12" x14ac:dyDescent="0.25">
      <c r="H1033" s="5"/>
      <c r="J1033" s="27"/>
      <c r="L1033" s="27"/>
    </row>
    <row r="1034" spans="8:12" x14ac:dyDescent="0.25">
      <c r="H1034" s="5"/>
      <c r="J1034" s="27"/>
      <c r="L1034" s="27"/>
    </row>
    <row r="1035" spans="8:12" x14ac:dyDescent="0.25">
      <c r="H1035" s="5"/>
      <c r="J1035" s="27"/>
      <c r="L1035" s="27"/>
    </row>
    <row r="1036" spans="8:12" x14ac:dyDescent="0.25">
      <c r="H1036" s="5"/>
      <c r="J1036" s="27"/>
      <c r="L1036" s="27"/>
    </row>
    <row r="1037" spans="8:12" x14ac:dyDescent="0.25">
      <c r="H1037" s="5"/>
      <c r="J1037" s="27"/>
      <c r="L1037" s="27"/>
    </row>
    <row r="1038" spans="8:12" x14ac:dyDescent="0.25">
      <c r="H1038" s="5"/>
      <c r="J1038" s="27"/>
      <c r="L1038" s="27"/>
    </row>
    <row r="1039" spans="8:12" x14ac:dyDescent="0.25">
      <c r="H1039" s="5"/>
      <c r="J1039" s="27"/>
      <c r="L1039" s="27"/>
    </row>
    <row r="1040" spans="8:12" x14ac:dyDescent="0.25">
      <c r="H1040" s="5"/>
      <c r="J1040" s="27"/>
      <c r="L1040" s="27"/>
    </row>
    <row r="1041" spans="8:12" x14ac:dyDescent="0.25">
      <c r="H1041" s="5"/>
      <c r="J1041" s="27"/>
      <c r="L1041" s="27"/>
    </row>
    <row r="1042" spans="8:12" x14ac:dyDescent="0.25">
      <c r="H1042" s="5"/>
      <c r="J1042" s="27"/>
      <c r="L1042" s="27"/>
    </row>
    <row r="1043" spans="8:12" x14ac:dyDescent="0.25">
      <c r="H1043" s="5"/>
      <c r="J1043" s="27"/>
      <c r="L1043" s="27"/>
    </row>
    <row r="1044" spans="8:12" x14ac:dyDescent="0.25">
      <c r="H1044" s="5"/>
      <c r="J1044" s="27"/>
      <c r="L1044" s="27"/>
    </row>
    <row r="1045" spans="8:12" x14ac:dyDescent="0.25">
      <c r="H1045" s="5"/>
      <c r="J1045" s="27"/>
      <c r="L1045" s="27"/>
    </row>
    <row r="1046" spans="8:12" x14ac:dyDescent="0.25">
      <c r="H1046" s="5"/>
      <c r="J1046" s="27"/>
      <c r="L1046" s="27"/>
    </row>
    <row r="1047" spans="8:12" x14ac:dyDescent="0.25">
      <c r="H1047" s="5"/>
      <c r="J1047" s="27"/>
      <c r="L1047" s="27"/>
    </row>
    <row r="1048" spans="8:12" x14ac:dyDescent="0.25">
      <c r="H1048" s="5"/>
      <c r="J1048" s="27"/>
      <c r="L1048" s="27"/>
    </row>
    <row r="1049" spans="8:12" x14ac:dyDescent="0.25">
      <c r="H1049" s="5"/>
      <c r="J1049" s="27"/>
      <c r="L1049" s="27"/>
    </row>
    <row r="1050" spans="8:12" x14ac:dyDescent="0.25">
      <c r="H1050" s="5"/>
      <c r="J1050" s="27"/>
      <c r="L1050" s="27"/>
    </row>
    <row r="1051" spans="8:12" x14ac:dyDescent="0.25">
      <c r="H1051" s="5"/>
      <c r="J1051" s="27"/>
      <c r="L1051" s="27"/>
    </row>
    <row r="1052" spans="8:12" x14ac:dyDescent="0.25">
      <c r="H1052" s="5"/>
      <c r="J1052" s="27"/>
      <c r="L1052" s="27"/>
    </row>
    <row r="1053" spans="8:12" x14ac:dyDescent="0.25">
      <c r="H1053" s="5"/>
      <c r="J1053" s="27"/>
      <c r="L1053" s="27"/>
    </row>
    <row r="1054" spans="8:12" x14ac:dyDescent="0.25">
      <c r="H1054" s="5"/>
      <c r="J1054" s="27"/>
      <c r="L1054" s="27"/>
    </row>
    <row r="1055" spans="8:12" x14ac:dyDescent="0.25">
      <c r="H1055" s="5"/>
      <c r="J1055" s="27"/>
      <c r="L1055" s="27"/>
    </row>
    <row r="1056" spans="8:12" x14ac:dyDescent="0.25">
      <c r="H1056" s="5"/>
      <c r="J1056" s="27"/>
      <c r="L1056" s="27"/>
    </row>
    <row r="1057" spans="8:12" x14ac:dyDescent="0.25">
      <c r="H1057" s="5"/>
      <c r="J1057" s="27"/>
      <c r="L1057" s="27"/>
    </row>
    <row r="1058" spans="8:12" x14ac:dyDescent="0.25">
      <c r="H1058" s="5"/>
      <c r="J1058" s="27"/>
      <c r="L1058" s="27"/>
    </row>
    <row r="1059" spans="8:12" x14ac:dyDescent="0.25">
      <c r="H1059" s="5"/>
      <c r="J1059" s="27"/>
      <c r="L1059" s="27"/>
    </row>
    <row r="1060" spans="8:12" x14ac:dyDescent="0.25">
      <c r="H1060" s="5"/>
      <c r="J1060" s="27"/>
      <c r="L1060" s="27"/>
    </row>
    <row r="1061" spans="8:12" x14ac:dyDescent="0.25">
      <c r="H1061" s="5"/>
      <c r="J1061" s="27"/>
      <c r="L1061" s="27"/>
    </row>
    <row r="1062" spans="8:12" x14ac:dyDescent="0.25">
      <c r="H1062" s="5"/>
      <c r="J1062" s="27"/>
      <c r="L1062" s="27"/>
    </row>
    <row r="1063" spans="8:12" x14ac:dyDescent="0.25">
      <c r="H1063" s="5"/>
      <c r="J1063" s="27"/>
      <c r="L1063" s="27"/>
    </row>
    <row r="1064" spans="8:12" x14ac:dyDescent="0.25">
      <c r="H1064" s="5"/>
      <c r="J1064" s="27"/>
      <c r="L1064" s="27"/>
    </row>
    <row r="1065" spans="8:12" x14ac:dyDescent="0.25">
      <c r="H1065" s="5"/>
      <c r="J1065" s="27"/>
      <c r="L1065" s="27"/>
    </row>
    <row r="1066" spans="8:12" x14ac:dyDescent="0.25">
      <c r="H1066" s="5"/>
      <c r="J1066" s="27"/>
      <c r="L1066" s="27"/>
    </row>
    <row r="1067" spans="8:12" x14ac:dyDescent="0.25">
      <c r="H1067" s="5"/>
      <c r="J1067" s="27"/>
      <c r="L1067" s="27"/>
    </row>
    <row r="1068" spans="8:12" x14ac:dyDescent="0.25">
      <c r="H1068" s="5"/>
      <c r="J1068" s="27"/>
      <c r="L1068" s="27"/>
    </row>
    <row r="1069" spans="8:12" x14ac:dyDescent="0.25">
      <c r="H1069" s="5"/>
      <c r="J1069" s="27"/>
      <c r="L1069" s="27"/>
    </row>
    <row r="1070" spans="8:12" x14ac:dyDescent="0.25">
      <c r="H1070" s="5"/>
      <c r="J1070" s="27"/>
      <c r="L1070" s="27"/>
    </row>
    <row r="1071" spans="8:12" x14ac:dyDescent="0.25">
      <c r="H1071" s="5"/>
      <c r="J1071" s="27"/>
      <c r="L1071" s="27"/>
    </row>
    <row r="1072" spans="8:12" x14ac:dyDescent="0.25">
      <c r="H1072" s="5"/>
      <c r="J1072" s="27"/>
      <c r="L1072" s="27"/>
    </row>
    <row r="1073" spans="8:12" x14ac:dyDescent="0.25">
      <c r="H1073" s="5"/>
      <c r="J1073" s="27"/>
      <c r="L1073" s="27"/>
    </row>
    <row r="1074" spans="8:12" x14ac:dyDescent="0.25">
      <c r="H1074" s="5"/>
      <c r="J1074" s="27"/>
      <c r="L1074" s="27"/>
    </row>
    <row r="1075" spans="8:12" x14ac:dyDescent="0.25">
      <c r="H1075" s="5"/>
      <c r="J1075" s="27"/>
      <c r="L1075" s="27"/>
    </row>
    <row r="1076" spans="8:12" x14ac:dyDescent="0.25">
      <c r="H1076" s="5"/>
      <c r="J1076" s="27"/>
      <c r="L1076" s="27"/>
    </row>
    <row r="1077" spans="8:12" x14ac:dyDescent="0.25">
      <c r="H1077" s="5"/>
      <c r="J1077" s="27"/>
      <c r="L1077" s="27"/>
    </row>
    <row r="1078" spans="8:12" x14ac:dyDescent="0.25">
      <c r="H1078" s="5"/>
      <c r="J1078" s="27"/>
      <c r="L1078" s="27"/>
    </row>
    <row r="1079" spans="8:12" x14ac:dyDescent="0.25">
      <c r="H1079" s="5"/>
      <c r="J1079" s="27"/>
      <c r="L1079" s="27"/>
    </row>
    <row r="1080" spans="8:12" x14ac:dyDescent="0.25">
      <c r="H1080" s="5"/>
      <c r="J1080" s="27"/>
      <c r="L1080" s="27"/>
    </row>
    <row r="1081" spans="8:12" x14ac:dyDescent="0.25">
      <c r="H1081" s="5"/>
      <c r="J1081" s="27"/>
      <c r="L1081" s="27"/>
    </row>
    <row r="1082" spans="8:12" x14ac:dyDescent="0.25">
      <c r="H1082" s="5"/>
      <c r="J1082" s="27"/>
      <c r="L1082" s="27"/>
    </row>
    <row r="1083" spans="8:12" x14ac:dyDescent="0.25">
      <c r="H1083" s="5"/>
      <c r="J1083" s="27"/>
      <c r="L1083" s="27"/>
    </row>
    <row r="1084" spans="8:12" x14ac:dyDescent="0.25">
      <c r="H1084" s="5"/>
      <c r="J1084" s="27"/>
      <c r="L1084" s="27"/>
    </row>
    <row r="1085" spans="8:12" x14ac:dyDescent="0.25">
      <c r="H1085" s="5"/>
      <c r="J1085" s="27"/>
      <c r="L1085" s="27"/>
    </row>
    <row r="1086" spans="8:12" x14ac:dyDescent="0.25">
      <c r="H1086" s="5"/>
      <c r="J1086" s="27"/>
      <c r="L1086" s="27"/>
    </row>
    <row r="1087" spans="8:12" x14ac:dyDescent="0.25">
      <c r="H1087" s="5"/>
      <c r="J1087" s="27"/>
      <c r="L1087" s="27"/>
    </row>
    <row r="1088" spans="8:12" x14ac:dyDescent="0.25">
      <c r="H1088" s="5"/>
      <c r="J1088" s="27"/>
      <c r="L1088" s="27"/>
    </row>
    <row r="1089" spans="8:12" x14ac:dyDescent="0.25">
      <c r="H1089" s="5"/>
      <c r="J1089" s="27"/>
      <c r="L1089" s="27"/>
    </row>
    <row r="1090" spans="8:12" x14ac:dyDescent="0.25">
      <c r="H1090" s="5"/>
      <c r="J1090" s="27"/>
      <c r="L1090" s="27"/>
    </row>
    <row r="1091" spans="8:12" x14ac:dyDescent="0.25">
      <c r="H1091" s="5"/>
      <c r="J1091" s="27"/>
      <c r="L1091" s="27"/>
    </row>
    <row r="1092" spans="8:12" x14ac:dyDescent="0.25">
      <c r="H1092" s="5"/>
      <c r="J1092" s="27"/>
      <c r="L1092" s="27"/>
    </row>
    <row r="1093" spans="8:12" x14ac:dyDescent="0.25">
      <c r="H1093" s="5"/>
      <c r="J1093" s="27"/>
      <c r="L1093" s="27"/>
    </row>
    <row r="1094" spans="8:12" x14ac:dyDescent="0.25">
      <c r="H1094" s="5"/>
      <c r="J1094" s="27"/>
      <c r="L1094" s="27"/>
    </row>
    <row r="1095" spans="8:12" x14ac:dyDescent="0.25">
      <c r="H1095" s="5"/>
      <c r="J1095" s="27"/>
      <c r="L1095" s="27"/>
    </row>
    <row r="1096" spans="8:12" x14ac:dyDescent="0.25">
      <c r="H1096" s="5"/>
      <c r="J1096" s="27"/>
      <c r="L1096" s="27"/>
    </row>
    <row r="1097" spans="8:12" x14ac:dyDescent="0.25">
      <c r="H1097" s="5"/>
      <c r="J1097" s="27"/>
      <c r="L1097" s="27"/>
    </row>
    <row r="1098" spans="8:12" x14ac:dyDescent="0.25">
      <c r="H1098" s="5"/>
      <c r="J1098" s="27"/>
      <c r="L1098" s="27"/>
    </row>
    <row r="1099" spans="8:12" x14ac:dyDescent="0.25">
      <c r="H1099" s="5"/>
      <c r="J1099" s="27"/>
      <c r="L1099" s="27"/>
    </row>
    <row r="1100" spans="8:12" x14ac:dyDescent="0.25">
      <c r="H1100" s="5"/>
      <c r="J1100" s="27"/>
      <c r="L1100" s="27"/>
    </row>
    <row r="1101" spans="8:12" x14ac:dyDescent="0.25">
      <c r="H1101" s="5"/>
      <c r="J1101" s="27"/>
      <c r="L1101" s="27"/>
    </row>
    <row r="1102" spans="8:12" x14ac:dyDescent="0.25">
      <c r="H1102" s="5"/>
      <c r="J1102" s="27"/>
      <c r="L1102" s="27"/>
    </row>
    <row r="1103" spans="8:12" x14ac:dyDescent="0.25">
      <c r="H1103" s="5"/>
      <c r="J1103" s="27"/>
      <c r="L1103" s="27"/>
    </row>
    <row r="1104" spans="8:12" x14ac:dyDescent="0.25">
      <c r="H1104" s="5"/>
      <c r="J1104" s="27"/>
      <c r="L1104" s="27"/>
    </row>
    <row r="1105" spans="8:12" x14ac:dyDescent="0.25">
      <c r="H1105" s="5"/>
      <c r="J1105" s="27"/>
      <c r="L1105" s="27"/>
    </row>
    <row r="1106" spans="8:12" x14ac:dyDescent="0.25">
      <c r="H1106" s="5"/>
      <c r="J1106" s="27"/>
      <c r="L1106" s="27"/>
    </row>
    <row r="1107" spans="8:12" x14ac:dyDescent="0.25">
      <c r="H1107" s="5"/>
      <c r="J1107" s="27"/>
      <c r="L1107" s="27"/>
    </row>
    <row r="1108" spans="8:12" x14ac:dyDescent="0.25">
      <c r="H1108" s="5"/>
      <c r="J1108" s="27"/>
      <c r="L1108" s="27"/>
    </row>
    <row r="1109" spans="8:12" x14ac:dyDescent="0.25">
      <c r="H1109" s="5"/>
      <c r="J1109" s="27"/>
      <c r="L1109" s="27"/>
    </row>
    <row r="1110" spans="8:12" x14ac:dyDescent="0.25">
      <c r="H1110" s="5"/>
      <c r="J1110" s="27"/>
      <c r="L1110" s="27"/>
    </row>
    <row r="1111" spans="8:12" x14ac:dyDescent="0.25">
      <c r="H1111" s="5"/>
      <c r="J1111" s="27"/>
      <c r="L1111" s="27"/>
    </row>
    <row r="1112" spans="8:12" x14ac:dyDescent="0.25">
      <c r="H1112" s="5"/>
      <c r="J1112" s="27"/>
      <c r="L1112" s="27"/>
    </row>
    <row r="1113" spans="8:12" x14ac:dyDescent="0.25">
      <c r="H1113" s="5"/>
      <c r="J1113" s="27"/>
      <c r="L1113" s="27"/>
    </row>
    <row r="1114" spans="8:12" x14ac:dyDescent="0.25">
      <c r="H1114" s="5"/>
      <c r="J1114" s="27"/>
      <c r="L1114" s="27"/>
    </row>
    <row r="1115" spans="8:12" x14ac:dyDescent="0.25">
      <c r="H1115" s="5"/>
      <c r="J1115" s="27"/>
      <c r="L1115" s="27"/>
    </row>
    <row r="1116" spans="8:12" x14ac:dyDescent="0.25">
      <c r="H1116" s="5"/>
      <c r="J1116" s="27"/>
      <c r="L1116" s="27"/>
    </row>
    <row r="1117" spans="8:12" x14ac:dyDescent="0.25">
      <c r="H1117" s="5"/>
      <c r="J1117" s="27"/>
      <c r="L1117" s="27"/>
    </row>
    <row r="1118" spans="8:12" x14ac:dyDescent="0.25">
      <c r="H1118" s="5"/>
      <c r="J1118" s="27"/>
      <c r="L1118" s="27"/>
    </row>
    <row r="1119" spans="8:12" x14ac:dyDescent="0.25">
      <c r="H1119" s="5"/>
      <c r="J1119" s="27"/>
      <c r="L1119" s="27"/>
    </row>
    <row r="1120" spans="8:12" x14ac:dyDescent="0.25">
      <c r="H1120" s="5"/>
      <c r="J1120" s="27"/>
      <c r="L1120" s="27"/>
    </row>
    <row r="1121" spans="8:12" x14ac:dyDescent="0.25">
      <c r="H1121" s="5"/>
      <c r="J1121" s="27"/>
      <c r="L1121" s="27"/>
    </row>
    <row r="1122" spans="8:12" x14ac:dyDescent="0.25">
      <c r="H1122" s="5"/>
      <c r="J1122" s="27"/>
      <c r="L1122" s="27"/>
    </row>
    <row r="1123" spans="8:12" x14ac:dyDescent="0.25">
      <c r="H1123" s="5"/>
      <c r="J1123" s="27"/>
      <c r="L1123" s="27"/>
    </row>
    <row r="1124" spans="8:12" x14ac:dyDescent="0.25">
      <c r="H1124" s="5"/>
      <c r="J1124" s="27"/>
      <c r="L1124" s="27"/>
    </row>
    <row r="1125" spans="8:12" x14ac:dyDescent="0.25">
      <c r="H1125" s="5"/>
      <c r="J1125" s="27"/>
      <c r="L1125" s="27"/>
    </row>
    <row r="1126" spans="8:12" x14ac:dyDescent="0.25">
      <c r="H1126" s="5"/>
      <c r="J1126" s="27"/>
      <c r="L1126" s="27"/>
    </row>
    <row r="1127" spans="8:12" x14ac:dyDescent="0.25">
      <c r="H1127" s="5"/>
      <c r="J1127" s="27"/>
      <c r="L1127" s="27"/>
    </row>
    <row r="1128" spans="8:12" x14ac:dyDescent="0.25">
      <c r="H1128" s="5"/>
      <c r="J1128" s="27"/>
      <c r="L1128" s="27"/>
    </row>
    <row r="1129" spans="8:12" x14ac:dyDescent="0.25">
      <c r="H1129" s="5"/>
      <c r="J1129" s="27"/>
      <c r="L1129" s="27"/>
    </row>
    <row r="1130" spans="8:12" x14ac:dyDescent="0.25">
      <c r="H1130" s="5"/>
      <c r="J1130" s="27"/>
      <c r="L1130" s="27"/>
    </row>
    <row r="1131" spans="8:12" x14ac:dyDescent="0.25">
      <c r="H1131" s="5"/>
      <c r="J1131" s="27"/>
      <c r="L1131" s="27"/>
    </row>
    <row r="1132" spans="8:12" x14ac:dyDescent="0.25">
      <c r="H1132" s="5"/>
      <c r="J1132" s="27"/>
      <c r="L1132" s="27"/>
    </row>
    <row r="1133" spans="8:12" x14ac:dyDescent="0.25">
      <c r="H1133" s="5"/>
      <c r="J1133" s="27"/>
      <c r="L1133" s="27"/>
    </row>
    <row r="1134" spans="8:12" x14ac:dyDescent="0.25">
      <c r="H1134" s="5"/>
      <c r="J1134" s="27"/>
      <c r="L1134" s="27"/>
    </row>
    <row r="1135" spans="8:12" x14ac:dyDescent="0.25">
      <c r="H1135" s="5"/>
      <c r="J1135" s="27"/>
      <c r="L1135" s="27"/>
    </row>
    <row r="1136" spans="8:12" x14ac:dyDescent="0.25">
      <c r="H1136" s="5"/>
      <c r="J1136" s="27"/>
      <c r="L1136" s="27"/>
    </row>
    <row r="1137" spans="8:12" x14ac:dyDescent="0.25">
      <c r="H1137" s="5"/>
      <c r="J1137" s="27"/>
      <c r="L1137" s="27"/>
    </row>
    <row r="1138" spans="8:12" x14ac:dyDescent="0.25">
      <c r="H1138" s="5"/>
      <c r="J1138" s="27"/>
      <c r="L1138" s="27"/>
    </row>
    <row r="1139" spans="8:12" x14ac:dyDescent="0.25">
      <c r="H1139" s="5"/>
      <c r="J1139" s="27"/>
      <c r="L1139" s="27"/>
    </row>
    <row r="1140" spans="8:12" x14ac:dyDescent="0.25">
      <c r="H1140" s="5"/>
      <c r="J1140" s="27"/>
      <c r="L1140" s="27"/>
    </row>
    <row r="1141" spans="8:12" x14ac:dyDescent="0.25">
      <c r="H1141" s="5"/>
      <c r="J1141" s="27"/>
      <c r="L1141" s="27"/>
    </row>
    <row r="1142" spans="8:12" x14ac:dyDescent="0.25">
      <c r="H1142" s="5"/>
      <c r="J1142" s="27"/>
      <c r="L1142" s="27"/>
    </row>
    <row r="1143" spans="8:12" x14ac:dyDescent="0.25">
      <c r="H1143" s="5"/>
      <c r="J1143" s="27"/>
      <c r="L1143" s="27"/>
    </row>
    <row r="1144" spans="8:12" x14ac:dyDescent="0.25">
      <c r="H1144" s="5"/>
      <c r="J1144" s="27"/>
      <c r="L1144" s="27"/>
    </row>
    <row r="1145" spans="8:12" x14ac:dyDescent="0.25">
      <c r="H1145" s="5"/>
      <c r="J1145" s="27"/>
      <c r="L1145" s="27"/>
    </row>
    <row r="1146" spans="8:12" x14ac:dyDescent="0.25">
      <c r="H1146" s="5"/>
      <c r="J1146" s="27"/>
      <c r="L1146" s="27"/>
    </row>
    <row r="1147" spans="8:12" x14ac:dyDescent="0.25">
      <c r="H1147" s="5"/>
      <c r="J1147" s="27"/>
      <c r="L1147" s="27"/>
    </row>
    <row r="1148" spans="8:12" x14ac:dyDescent="0.25">
      <c r="H1148" s="5"/>
      <c r="J1148" s="27"/>
      <c r="L1148" s="27"/>
    </row>
    <row r="1149" spans="8:12" x14ac:dyDescent="0.25">
      <c r="H1149" s="5"/>
      <c r="J1149" s="27"/>
      <c r="L1149" s="27"/>
    </row>
    <row r="1150" spans="8:12" x14ac:dyDescent="0.25">
      <c r="H1150" s="5"/>
      <c r="J1150" s="27"/>
      <c r="L1150" s="27"/>
    </row>
    <row r="1151" spans="8:12" x14ac:dyDescent="0.25">
      <c r="H1151" s="5"/>
      <c r="J1151" s="27"/>
      <c r="L1151" s="27"/>
    </row>
    <row r="1152" spans="8:12" x14ac:dyDescent="0.25">
      <c r="H1152" s="5"/>
      <c r="J1152" s="27"/>
      <c r="L1152" s="27"/>
    </row>
    <row r="1153" spans="8:12" x14ac:dyDescent="0.25">
      <c r="H1153" s="5"/>
      <c r="J1153" s="27"/>
      <c r="L1153" s="27"/>
    </row>
    <row r="1154" spans="8:12" x14ac:dyDescent="0.25">
      <c r="H1154" s="5"/>
      <c r="J1154" s="27"/>
      <c r="L1154" s="27"/>
    </row>
    <row r="1155" spans="8:12" x14ac:dyDescent="0.25">
      <c r="H1155" s="5"/>
      <c r="J1155" s="27"/>
      <c r="L1155" s="27"/>
    </row>
    <row r="1156" spans="8:12" x14ac:dyDescent="0.25">
      <c r="H1156" s="5"/>
      <c r="J1156" s="27"/>
      <c r="L1156" s="27"/>
    </row>
    <row r="1157" spans="8:12" x14ac:dyDescent="0.25">
      <c r="H1157" s="5"/>
      <c r="J1157" s="27"/>
      <c r="L1157" s="27"/>
    </row>
    <row r="1158" spans="8:12" x14ac:dyDescent="0.25">
      <c r="H1158" s="5"/>
      <c r="J1158" s="27"/>
      <c r="L1158" s="27"/>
    </row>
    <row r="1159" spans="8:12" x14ac:dyDescent="0.25">
      <c r="H1159" s="5"/>
      <c r="J1159" s="27"/>
      <c r="L1159" s="27"/>
    </row>
    <row r="1160" spans="8:12" x14ac:dyDescent="0.25">
      <c r="H1160" s="5"/>
      <c r="J1160" s="27"/>
      <c r="L1160" s="27"/>
    </row>
    <row r="1161" spans="8:12" x14ac:dyDescent="0.25">
      <c r="H1161" s="5"/>
      <c r="J1161" s="27"/>
      <c r="L1161" s="27"/>
    </row>
    <row r="1162" spans="8:12" x14ac:dyDescent="0.25">
      <c r="H1162" s="5"/>
      <c r="J1162" s="27"/>
      <c r="L1162" s="27"/>
    </row>
    <row r="1163" spans="8:12" x14ac:dyDescent="0.25">
      <c r="H1163" s="5"/>
      <c r="J1163" s="27"/>
      <c r="L1163" s="27"/>
    </row>
    <row r="1164" spans="8:12" x14ac:dyDescent="0.25">
      <c r="H1164" s="5"/>
      <c r="J1164" s="27"/>
      <c r="L1164" s="27"/>
    </row>
    <row r="1165" spans="8:12" x14ac:dyDescent="0.25">
      <c r="H1165" s="5"/>
      <c r="J1165" s="27"/>
      <c r="L1165" s="27"/>
    </row>
    <row r="1166" spans="8:12" x14ac:dyDescent="0.25">
      <c r="H1166" s="5"/>
      <c r="J1166" s="27"/>
      <c r="L1166" s="27"/>
    </row>
    <row r="1167" spans="8:12" x14ac:dyDescent="0.25">
      <c r="H1167" s="5"/>
      <c r="J1167" s="27"/>
      <c r="L1167" s="27"/>
    </row>
    <row r="1168" spans="8:12" x14ac:dyDescent="0.25">
      <c r="H1168" s="5"/>
      <c r="J1168" s="27"/>
      <c r="L1168" s="27"/>
    </row>
    <row r="1169" spans="8:12" x14ac:dyDescent="0.25">
      <c r="H1169" s="5"/>
      <c r="J1169" s="27"/>
      <c r="L1169" s="27"/>
    </row>
    <row r="1170" spans="8:12" x14ac:dyDescent="0.25">
      <c r="H1170" s="5"/>
      <c r="J1170" s="27"/>
      <c r="L1170" s="27"/>
    </row>
    <row r="1171" spans="8:12" x14ac:dyDescent="0.25">
      <c r="H1171" s="5"/>
      <c r="J1171" s="27"/>
      <c r="L1171" s="27"/>
    </row>
    <row r="1172" spans="8:12" x14ac:dyDescent="0.25">
      <c r="H1172" s="5"/>
      <c r="J1172" s="27"/>
      <c r="L1172" s="27"/>
    </row>
    <row r="1173" spans="8:12" x14ac:dyDescent="0.25">
      <c r="H1173" s="5"/>
      <c r="J1173" s="27"/>
      <c r="L1173" s="27"/>
    </row>
    <row r="1174" spans="8:12" x14ac:dyDescent="0.25">
      <c r="H1174" s="5"/>
      <c r="J1174" s="27"/>
      <c r="L1174" s="27"/>
    </row>
    <row r="1175" spans="8:12" x14ac:dyDescent="0.25">
      <c r="H1175" s="5"/>
      <c r="J1175" s="27"/>
      <c r="L1175" s="27"/>
    </row>
    <row r="1176" spans="8:12" x14ac:dyDescent="0.25">
      <c r="H1176" s="5"/>
      <c r="J1176" s="27"/>
      <c r="L1176" s="27"/>
    </row>
    <row r="1177" spans="8:12" x14ac:dyDescent="0.25">
      <c r="H1177" s="5"/>
      <c r="J1177" s="27"/>
      <c r="L1177" s="27"/>
    </row>
    <row r="1178" spans="8:12" x14ac:dyDescent="0.25">
      <c r="H1178" s="5"/>
      <c r="J1178" s="27"/>
      <c r="L1178" s="27"/>
    </row>
    <row r="1179" spans="8:12" x14ac:dyDescent="0.25">
      <c r="H1179" s="5"/>
      <c r="J1179" s="27"/>
      <c r="L1179" s="27"/>
    </row>
    <row r="1180" spans="8:12" x14ac:dyDescent="0.25">
      <c r="H1180" s="5"/>
      <c r="J1180" s="27"/>
      <c r="L1180" s="27"/>
    </row>
    <row r="1181" spans="8:12" x14ac:dyDescent="0.25">
      <c r="H1181" s="5"/>
      <c r="J1181" s="27"/>
      <c r="L1181" s="27"/>
    </row>
    <row r="1182" spans="8:12" x14ac:dyDescent="0.25">
      <c r="H1182" s="5"/>
      <c r="J1182" s="27"/>
      <c r="L1182" s="27"/>
    </row>
    <row r="1183" spans="8:12" x14ac:dyDescent="0.25">
      <c r="H1183" s="5"/>
      <c r="J1183" s="27"/>
      <c r="L1183" s="27"/>
    </row>
    <row r="1184" spans="8:12" x14ac:dyDescent="0.25">
      <c r="H1184" s="5"/>
      <c r="J1184" s="27"/>
      <c r="L1184" s="27"/>
    </row>
    <row r="1185" spans="8:12" x14ac:dyDescent="0.25">
      <c r="H1185" s="5"/>
      <c r="J1185" s="27"/>
      <c r="L1185" s="27"/>
    </row>
    <row r="1186" spans="8:12" x14ac:dyDescent="0.25">
      <c r="H1186" s="5"/>
      <c r="J1186" s="27"/>
      <c r="L1186" s="27"/>
    </row>
    <row r="1187" spans="8:12" x14ac:dyDescent="0.25">
      <c r="H1187" s="5"/>
      <c r="J1187" s="27"/>
      <c r="L1187" s="27"/>
    </row>
    <row r="1188" spans="8:12" x14ac:dyDescent="0.25">
      <c r="H1188" s="5"/>
      <c r="J1188" s="27"/>
      <c r="L1188" s="27"/>
    </row>
    <row r="1189" spans="8:12" x14ac:dyDescent="0.25">
      <c r="H1189" s="5"/>
      <c r="J1189" s="27"/>
      <c r="L1189" s="27"/>
    </row>
    <row r="1190" spans="8:12" x14ac:dyDescent="0.25">
      <c r="H1190" s="5"/>
      <c r="J1190" s="27"/>
      <c r="L1190" s="27"/>
    </row>
    <row r="1191" spans="8:12" x14ac:dyDescent="0.25">
      <c r="H1191" s="5"/>
      <c r="J1191" s="27"/>
      <c r="L1191" s="27"/>
    </row>
    <row r="1192" spans="8:12" x14ac:dyDescent="0.25">
      <c r="H1192" s="5"/>
      <c r="J1192" s="27"/>
      <c r="L1192" s="27"/>
    </row>
    <row r="1193" spans="8:12" x14ac:dyDescent="0.25">
      <c r="H1193" s="5"/>
      <c r="J1193" s="27"/>
      <c r="L1193" s="27"/>
    </row>
    <row r="1194" spans="8:12" x14ac:dyDescent="0.25">
      <c r="H1194" s="5"/>
      <c r="J1194" s="27"/>
      <c r="L1194" s="27"/>
    </row>
    <row r="1195" spans="8:12" x14ac:dyDescent="0.25">
      <c r="H1195" s="5"/>
      <c r="J1195" s="27"/>
      <c r="L1195" s="27"/>
    </row>
    <row r="1196" spans="8:12" x14ac:dyDescent="0.25">
      <c r="H1196" s="5"/>
      <c r="J1196" s="27"/>
      <c r="L1196" s="27"/>
    </row>
    <row r="1197" spans="8:12" x14ac:dyDescent="0.25">
      <c r="H1197" s="5"/>
      <c r="J1197" s="27"/>
      <c r="L1197" s="27"/>
    </row>
    <row r="1198" spans="8:12" x14ac:dyDescent="0.25">
      <c r="H1198" s="5"/>
      <c r="J1198" s="27"/>
      <c r="L1198" s="27"/>
    </row>
    <row r="1199" spans="8:12" x14ac:dyDescent="0.25">
      <c r="H1199" s="5"/>
      <c r="J1199" s="27"/>
      <c r="L1199" s="27"/>
    </row>
    <row r="1200" spans="8:12" x14ac:dyDescent="0.25">
      <c r="H1200" s="5"/>
      <c r="J1200" s="27"/>
      <c r="L1200" s="27"/>
    </row>
    <row r="1201" spans="8:12" x14ac:dyDescent="0.25">
      <c r="H1201" s="5"/>
      <c r="J1201" s="27"/>
      <c r="L1201" s="27"/>
    </row>
    <row r="1202" spans="8:12" x14ac:dyDescent="0.25">
      <c r="H1202" s="5"/>
      <c r="J1202" s="27"/>
      <c r="L1202" s="27"/>
    </row>
    <row r="1203" spans="8:12" x14ac:dyDescent="0.25">
      <c r="H1203" s="5"/>
      <c r="J1203" s="27"/>
      <c r="L1203" s="27"/>
    </row>
    <row r="1204" spans="8:12" x14ac:dyDescent="0.25">
      <c r="H1204" s="5"/>
      <c r="J1204" s="27"/>
      <c r="L1204" s="27"/>
    </row>
    <row r="1205" spans="8:12" x14ac:dyDescent="0.25">
      <c r="H1205" s="5"/>
      <c r="J1205" s="27"/>
      <c r="L1205" s="27"/>
    </row>
    <row r="1206" spans="8:12" x14ac:dyDescent="0.25">
      <c r="H1206" s="5"/>
      <c r="J1206" s="27"/>
      <c r="L1206" s="27"/>
    </row>
    <row r="1207" spans="8:12" x14ac:dyDescent="0.25">
      <c r="H1207" s="5"/>
      <c r="J1207" s="27"/>
      <c r="L1207" s="27"/>
    </row>
    <row r="1208" spans="8:12" x14ac:dyDescent="0.25">
      <c r="H1208" s="5"/>
      <c r="J1208" s="27"/>
      <c r="L1208" s="27"/>
    </row>
    <row r="1209" spans="8:12" x14ac:dyDescent="0.25">
      <c r="H1209" s="5"/>
      <c r="J1209" s="27"/>
      <c r="L1209" s="27"/>
    </row>
    <row r="1210" spans="8:12" x14ac:dyDescent="0.25">
      <c r="H1210" s="5"/>
      <c r="J1210" s="27"/>
      <c r="L1210" s="27"/>
    </row>
    <row r="1211" spans="8:12" x14ac:dyDescent="0.25">
      <c r="H1211" s="5"/>
      <c r="J1211" s="27"/>
      <c r="L1211" s="27"/>
    </row>
    <row r="1212" spans="8:12" x14ac:dyDescent="0.25">
      <c r="H1212" s="5"/>
      <c r="J1212" s="27"/>
      <c r="L1212" s="27"/>
    </row>
    <row r="1213" spans="8:12" x14ac:dyDescent="0.25">
      <c r="H1213" s="5"/>
      <c r="J1213" s="27"/>
      <c r="L1213" s="27"/>
    </row>
    <row r="1214" spans="8:12" x14ac:dyDescent="0.25">
      <c r="H1214" s="5"/>
      <c r="J1214" s="27"/>
      <c r="L1214" s="27"/>
    </row>
    <row r="1215" spans="8:12" x14ac:dyDescent="0.25">
      <c r="H1215" s="5"/>
      <c r="J1215" s="27"/>
      <c r="L1215" s="27"/>
    </row>
    <row r="1216" spans="8:12" x14ac:dyDescent="0.25">
      <c r="H1216" s="5"/>
      <c r="J1216" s="27"/>
      <c r="L1216" s="27"/>
    </row>
    <row r="1217" spans="8:12" x14ac:dyDescent="0.25">
      <c r="H1217" s="5"/>
      <c r="J1217" s="27"/>
      <c r="L1217" s="27"/>
    </row>
    <row r="1218" spans="8:12" x14ac:dyDescent="0.25">
      <c r="H1218" s="5"/>
      <c r="J1218" s="27"/>
      <c r="L1218" s="27"/>
    </row>
    <row r="1219" spans="8:12" x14ac:dyDescent="0.25">
      <c r="H1219" s="5"/>
      <c r="J1219" s="27"/>
      <c r="L1219" s="27"/>
    </row>
    <row r="1220" spans="8:12" x14ac:dyDescent="0.25">
      <c r="H1220" s="5"/>
      <c r="J1220" s="27"/>
      <c r="L1220" s="27"/>
    </row>
    <row r="1221" spans="8:12" x14ac:dyDescent="0.25">
      <c r="H1221" s="5"/>
      <c r="J1221" s="27"/>
      <c r="L1221" s="27"/>
    </row>
    <row r="1222" spans="8:12" x14ac:dyDescent="0.25">
      <c r="H1222" s="5"/>
      <c r="J1222" s="27"/>
      <c r="L1222" s="27"/>
    </row>
    <row r="1223" spans="8:12" x14ac:dyDescent="0.25">
      <c r="H1223" s="5"/>
      <c r="J1223" s="27"/>
      <c r="L1223" s="27"/>
    </row>
    <row r="1224" spans="8:12" x14ac:dyDescent="0.25">
      <c r="H1224" s="5"/>
      <c r="J1224" s="27"/>
      <c r="L1224" s="27"/>
    </row>
    <row r="1225" spans="8:12" x14ac:dyDescent="0.25">
      <c r="H1225" s="5"/>
      <c r="J1225" s="27"/>
      <c r="L1225" s="27"/>
    </row>
    <row r="1226" spans="8:12" x14ac:dyDescent="0.25">
      <c r="H1226" s="5"/>
      <c r="I1226" s="28"/>
      <c r="J1226" s="27"/>
      <c r="L1226" s="27"/>
    </row>
    <row r="1227" spans="8:12" x14ac:dyDescent="0.25">
      <c r="H1227" s="5"/>
      <c r="I1227" s="28"/>
      <c r="J1227" s="27"/>
      <c r="L1227" s="27"/>
    </row>
    <row r="1228" spans="8:12" x14ac:dyDescent="0.25">
      <c r="H1228" s="5"/>
      <c r="I1228" s="28"/>
      <c r="J1228" s="27"/>
      <c r="L1228" s="27"/>
    </row>
    <row r="1229" spans="8:12" x14ac:dyDescent="0.25">
      <c r="H1229" s="5"/>
      <c r="I1229" s="28"/>
      <c r="J1229" s="27"/>
      <c r="L1229" s="27"/>
    </row>
    <row r="1230" spans="8:12" x14ac:dyDescent="0.25">
      <c r="H1230" s="5"/>
      <c r="I1230" s="28"/>
      <c r="J1230" s="27"/>
      <c r="L1230" s="27"/>
    </row>
    <row r="1231" spans="8:12" x14ac:dyDescent="0.25">
      <c r="H1231" s="5"/>
      <c r="I1231" s="28"/>
      <c r="J1231" s="27"/>
      <c r="L1231" s="27"/>
    </row>
    <row r="1232" spans="8:12" x14ac:dyDescent="0.25">
      <c r="H1232" s="5"/>
      <c r="I1232" s="28"/>
      <c r="J1232" s="27"/>
      <c r="L1232" s="27"/>
    </row>
    <row r="1233" spans="8:12" x14ac:dyDescent="0.25">
      <c r="H1233" s="5"/>
      <c r="I1233" s="28"/>
      <c r="J1233" s="27"/>
      <c r="L1233" s="27"/>
    </row>
    <row r="1234" spans="8:12" x14ac:dyDescent="0.25">
      <c r="H1234" s="5"/>
      <c r="I1234" s="28"/>
      <c r="J1234" s="27"/>
      <c r="L1234" s="27"/>
    </row>
    <row r="1235" spans="8:12" x14ac:dyDescent="0.25">
      <c r="H1235" s="5"/>
      <c r="I1235" s="28"/>
      <c r="J1235" s="27"/>
      <c r="L1235" s="27"/>
    </row>
    <row r="1236" spans="8:12" x14ac:dyDescent="0.25">
      <c r="H1236" s="5"/>
      <c r="J1236" s="27"/>
      <c r="L1236" s="27"/>
    </row>
    <row r="1237" spans="8:12" x14ac:dyDescent="0.25">
      <c r="H1237" s="5"/>
      <c r="J1237" s="27"/>
      <c r="L1237" s="27"/>
    </row>
    <row r="1238" spans="8:12" x14ac:dyDescent="0.25">
      <c r="H1238" s="5"/>
      <c r="J1238" s="27"/>
      <c r="L1238" s="27"/>
    </row>
    <row r="1239" spans="8:12" x14ac:dyDescent="0.25">
      <c r="H1239" s="5"/>
      <c r="J1239" s="27"/>
      <c r="L1239" s="27"/>
    </row>
    <row r="1240" spans="8:12" x14ac:dyDescent="0.25">
      <c r="H1240" s="5"/>
      <c r="J1240" s="27"/>
      <c r="L1240" s="27"/>
    </row>
    <row r="1241" spans="8:12" x14ac:dyDescent="0.25">
      <c r="H1241" s="5"/>
      <c r="J1241" s="27"/>
      <c r="L1241" s="27"/>
    </row>
    <row r="1242" spans="8:12" x14ac:dyDescent="0.25">
      <c r="H1242" s="5"/>
      <c r="J1242" s="27"/>
      <c r="L1242" s="27"/>
    </row>
    <row r="1243" spans="8:12" x14ac:dyDescent="0.25">
      <c r="H1243" s="5"/>
      <c r="J1243" s="27"/>
      <c r="L1243" s="27"/>
    </row>
    <row r="1244" spans="8:12" x14ac:dyDescent="0.25">
      <c r="H1244" s="5"/>
      <c r="J1244" s="27"/>
      <c r="L1244" s="27"/>
    </row>
    <row r="1245" spans="8:12" x14ac:dyDescent="0.25">
      <c r="H1245" s="5"/>
      <c r="J1245" s="27"/>
      <c r="L1245" s="27"/>
    </row>
    <row r="1246" spans="8:12" x14ac:dyDescent="0.25">
      <c r="H1246" s="5"/>
      <c r="J1246" s="27"/>
      <c r="L1246" s="27"/>
    </row>
    <row r="1247" spans="8:12" x14ac:dyDescent="0.25">
      <c r="H1247" s="5"/>
      <c r="J1247" s="27"/>
      <c r="L1247" s="27"/>
    </row>
    <row r="1248" spans="8:12" x14ac:dyDescent="0.25">
      <c r="H1248" s="5"/>
      <c r="J1248" s="27"/>
      <c r="L1248" s="27"/>
    </row>
    <row r="1249" spans="8:12" x14ac:dyDescent="0.25">
      <c r="H1249" s="5"/>
      <c r="J1249" s="27"/>
      <c r="L1249" s="27"/>
    </row>
    <row r="1250" spans="8:12" x14ac:dyDescent="0.25">
      <c r="H1250" s="5"/>
      <c r="J1250" s="27"/>
      <c r="L1250" s="27"/>
    </row>
    <row r="1251" spans="8:12" x14ac:dyDescent="0.25">
      <c r="H1251" s="5"/>
      <c r="J1251" s="27"/>
      <c r="L1251" s="27"/>
    </row>
    <row r="1252" spans="8:12" x14ac:dyDescent="0.25">
      <c r="H1252" s="5"/>
      <c r="J1252" s="27"/>
      <c r="L1252" s="27"/>
    </row>
    <row r="1253" spans="8:12" x14ac:dyDescent="0.25">
      <c r="H1253" s="5"/>
      <c r="J1253" s="27"/>
      <c r="L1253" s="27"/>
    </row>
    <row r="1254" spans="8:12" x14ac:dyDescent="0.25">
      <c r="H1254" s="5"/>
      <c r="J1254" s="27"/>
      <c r="L1254" s="27"/>
    </row>
    <row r="1255" spans="8:12" x14ac:dyDescent="0.25">
      <c r="H1255" s="5"/>
      <c r="J1255" s="27"/>
      <c r="L1255" s="27"/>
    </row>
    <row r="1256" spans="8:12" x14ac:dyDescent="0.25">
      <c r="H1256" s="5"/>
      <c r="J1256" s="27"/>
      <c r="L1256" s="27"/>
    </row>
    <row r="1257" spans="8:12" x14ac:dyDescent="0.25">
      <c r="H1257" s="5"/>
      <c r="J1257" s="27"/>
      <c r="L1257" s="27"/>
    </row>
    <row r="1258" spans="8:12" x14ac:dyDescent="0.25">
      <c r="H1258" s="5"/>
      <c r="J1258" s="27"/>
      <c r="L1258" s="27"/>
    </row>
    <row r="1259" spans="8:12" x14ac:dyDescent="0.25">
      <c r="H1259" s="5"/>
      <c r="J1259" s="27"/>
      <c r="L1259" s="27"/>
    </row>
    <row r="1260" spans="8:12" x14ac:dyDescent="0.25">
      <c r="H1260" s="5"/>
      <c r="J1260" s="27"/>
      <c r="L1260" s="27"/>
    </row>
    <row r="1261" spans="8:12" x14ac:dyDescent="0.25">
      <c r="H1261" s="5"/>
      <c r="J1261" s="27"/>
      <c r="L1261" s="27"/>
    </row>
    <row r="1262" spans="8:12" x14ac:dyDescent="0.25">
      <c r="H1262" s="5"/>
      <c r="J1262" s="27"/>
      <c r="L1262" s="27"/>
    </row>
    <row r="1263" spans="8:12" x14ac:dyDescent="0.25">
      <c r="H1263" s="5"/>
      <c r="J1263" s="27"/>
      <c r="L1263" s="27"/>
    </row>
    <row r="1264" spans="8:12" x14ac:dyDescent="0.25">
      <c r="H1264" s="5"/>
      <c r="J1264" s="27"/>
      <c r="L1264" s="27"/>
    </row>
    <row r="1265" spans="8:12" x14ac:dyDescent="0.25">
      <c r="H1265" s="5"/>
      <c r="J1265" s="27"/>
      <c r="L1265" s="27"/>
    </row>
    <row r="1266" spans="8:12" x14ac:dyDescent="0.25">
      <c r="H1266" s="5"/>
      <c r="J1266" s="27"/>
      <c r="L1266" s="27"/>
    </row>
    <row r="1267" spans="8:12" x14ac:dyDescent="0.25">
      <c r="H1267" s="5"/>
      <c r="J1267" s="27"/>
      <c r="L1267" s="27"/>
    </row>
    <row r="1268" spans="8:12" x14ac:dyDescent="0.25">
      <c r="H1268" s="5"/>
      <c r="J1268" s="27"/>
      <c r="L1268" s="27"/>
    </row>
    <row r="1269" spans="8:12" x14ac:dyDescent="0.25">
      <c r="H1269" s="5"/>
      <c r="J1269" s="27"/>
      <c r="L1269" s="27"/>
    </row>
    <row r="1270" spans="8:12" x14ac:dyDescent="0.25">
      <c r="H1270" s="5"/>
      <c r="J1270" s="27"/>
      <c r="L1270" s="27"/>
    </row>
    <row r="1271" spans="8:12" x14ac:dyDescent="0.25">
      <c r="H1271" s="5"/>
      <c r="J1271" s="27"/>
      <c r="L1271" s="27"/>
    </row>
    <row r="1272" spans="8:12" x14ac:dyDescent="0.25">
      <c r="H1272" s="5"/>
      <c r="J1272" s="27"/>
      <c r="L1272" s="27"/>
    </row>
    <row r="1273" spans="8:12" x14ac:dyDescent="0.25">
      <c r="H1273" s="5"/>
      <c r="J1273" s="27"/>
      <c r="L1273" s="27"/>
    </row>
    <row r="1274" spans="8:12" x14ac:dyDescent="0.25">
      <c r="H1274" s="5"/>
      <c r="J1274" s="27"/>
      <c r="L1274" s="27"/>
    </row>
    <row r="1275" spans="8:12" x14ac:dyDescent="0.25">
      <c r="H1275" s="5"/>
      <c r="J1275" s="27"/>
      <c r="L1275" s="27"/>
    </row>
    <row r="1276" spans="8:12" x14ac:dyDescent="0.25">
      <c r="H1276" s="5"/>
      <c r="J1276" s="27"/>
      <c r="L1276" s="27"/>
    </row>
    <row r="1277" spans="8:12" x14ac:dyDescent="0.25">
      <c r="H1277" s="5"/>
      <c r="J1277" s="27"/>
      <c r="L1277" s="27"/>
    </row>
    <row r="1278" spans="8:12" x14ac:dyDescent="0.25">
      <c r="H1278" s="5"/>
      <c r="J1278" s="27"/>
      <c r="L1278" s="27"/>
    </row>
    <row r="1279" spans="8:12" x14ac:dyDescent="0.25">
      <c r="H1279" s="5"/>
      <c r="J1279" s="27"/>
      <c r="L1279" s="27"/>
    </row>
    <row r="1280" spans="8:12" x14ac:dyDescent="0.25">
      <c r="H1280" s="5"/>
      <c r="J1280" s="27"/>
      <c r="L1280" s="27"/>
    </row>
    <row r="1281" spans="8:12" x14ac:dyDescent="0.25">
      <c r="H1281" s="5"/>
      <c r="J1281" s="27"/>
      <c r="L1281" s="27"/>
    </row>
    <row r="1282" spans="8:12" x14ac:dyDescent="0.25">
      <c r="H1282" s="5"/>
      <c r="J1282" s="27"/>
      <c r="L1282" s="27"/>
    </row>
    <row r="1283" spans="8:12" x14ac:dyDescent="0.25">
      <c r="H1283" s="5"/>
      <c r="J1283" s="27"/>
      <c r="L1283" s="27"/>
    </row>
    <row r="1284" spans="8:12" x14ac:dyDescent="0.25">
      <c r="H1284" s="5"/>
      <c r="J1284" s="27"/>
      <c r="L1284" s="27"/>
    </row>
    <row r="1285" spans="8:12" x14ac:dyDescent="0.25">
      <c r="H1285" s="5"/>
      <c r="J1285" s="27"/>
      <c r="L1285" s="27"/>
    </row>
    <row r="1286" spans="8:12" x14ac:dyDescent="0.25">
      <c r="H1286" s="5"/>
      <c r="J1286" s="27"/>
      <c r="L1286" s="27"/>
    </row>
    <row r="1287" spans="8:12" x14ac:dyDescent="0.25">
      <c r="H1287" s="5"/>
      <c r="J1287" s="27"/>
      <c r="L1287" s="27"/>
    </row>
    <row r="1288" spans="8:12" x14ac:dyDescent="0.25">
      <c r="H1288" s="5"/>
      <c r="J1288" s="27"/>
      <c r="L1288" s="27"/>
    </row>
    <row r="1289" spans="8:12" x14ac:dyDescent="0.25">
      <c r="H1289" s="5"/>
      <c r="J1289" s="27"/>
      <c r="L1289" s="27"/>
    </row>
    <row r="1290" spans="8:12" x14ac:dyDescent="0.25">
      <c r="H1290" s="5"/>
      <c r="J1290" s="27"/>
      <c r="L1290" s="27"/>
    </row>
    <row r="1291" spans="8:12" x14ac:dyDescent="0.25">
      <c r="H1291" s="5"/>
      <c r="J1291" s="27"/>
      <c r="L1291" s="27"/>
    </row>
    <row r="1292" spans="8:12" x14ac:dyDescent="0.25">
      <c r="H1292" s="5"/>
      <c r="J1292" s="27"/>
      <c r="L1292" s="27"/>
    </row>
    <row r="1293" spans="8:12" x14ac:dyDescent="0.25">
      <c r="H1293" s="5"/>
      <c r="J1293" s="27"/>
      <c r="L1293" s="27"/>
    </row>
    <row r="1294" spans="8:12" x14ac:dyDescent="0.25">
      <c r="H1294" s="5"/>
      <c r="J1294" s="27"/>
      <c r="L1294" s="27"/>
    </row>
    <row r="1295" spans="8:12" x14ac:dyDescent="0.25">
      <c r="H1295" s="5"/>
      <c r="J1295" s="27"/>
      <c r="L1295" s="27"/>
    </row>
    <row r="1296" spans="8:12" x14ac:dyDescent="0.25">
      <c r="H1296" s="5"/>
      <c r="J1296" s="27"/>
      <c r="L1296" s="27"/>
    </row>
    <row r="1297" spans="8:12" x14ac:dyDescent="0.25">
      <c r="H1297" s="5"/>
      <c r="J1297" s="27"/>
      <c r="L1297" s="27"/>
    </row>
    <row r="1298" spans="8:12" x14ac:dyDescent="0.25">
      <c r="H1298" s="5"/>
      <c r="J1298" s="27"/>
      <c r="L1298" s="27"/>
    </row>
    <row r="1299" spans="8:12" x14ac:dyDescent="0.25">
      <c r="H1299" s="5"/>
      <c r="J1299" s="27"/>
      <c r="L1299" s="27"/>
    </row>
    <row r="1300" spans="8:12" x14ac:dyDescent="0.25">
      <c r="H1300" s="5"/>
      <c r="J1300" s="27"/>
      <c r="L1300" s="27"/>
    </row>
    <row r="1301" spans="8:12" x14ac:dyDescent="0.25">
      <c r="H1301" s="5"/>
      <c r="J1301" s="27"/>
      <c r="L1301" s="27"/>
    </row>
    <row r="1302" spans="8:12" x14ac:dyDescent="0.25">
      <c r="H1302" s="5"/>
      <c r="J1302" s="27"/>
      <c r="L1302" s="27"/>
    </row>
    <row r="1303" spans="8:12" x14ac:dyDescent="0.25">
      <c r="H1303" s="5"/>
      <c r="J1303" s="27"/>
      <c r="L1303" s="27"/>
    </row>
    <row r="1304" spans="8:12" x14ac:dyDescent="0.25">
      <c r="H1304" s="5"/>
      <c r="J1304" s="27"/>
      <c r="L1304" s="27"/>
    </row>
    <row r="1305" spans="8:12" x14ac:dyDescent="0.25">
      <c r="H1305" s="5"/>
      <c r="J1305" s="27"/>
      <c r="L1305" s="27"/>
    </row>
    <row r="1306" spans="8:12" x14ac:dyDescent="0.25">
      <c r="H1306" s="5"/>
      <c r="J1306" s="27"/>
      <c r="L1306" s="27"/>
    </row>
    <row r="1307" spans="8:12" x14ac:dyDescent="0.25">
      <c r="H1307" s="5"/>
      <c r="J1307" s="27"/>
      <c r="L1307" s="27"/>
    </row>
    <row r="1308" spans="8:12" x14ac:dyDescent="0.25">
      <c r="H1308" s="5"/>
      <c r="J1308" s="27"/>
      <c r="L1308" s="27"/>
    </row>
    <row r="1309" spans="8:12" x14ac:dyDescent="0.25">
      <c r="H1309" s="5"/>
      <c r="J1309" s="27"/>
      <c r="L1309" s="27"/>
    </row>
    <row r="1310" spans="8:12" x14ac:dyDescent="0.25">
      <c r="H1310" s="5"/>
      <c r="J1310" s="27"/>
      <c r="L1310" s="27"/>
    </row>
    <row r="1311" spans="8:12" x14ac:dyDescent="0.25">
      <c r="H1311" s="5"/>
      <c r="J1311" s="27"/>
      <c r="L1311" s="27"/>
    </row>
    <row r="1312" spans="8:12" x14ac:dyDescent="0.25">
      <c r="H1312" s="5"/>
      <c r="J1312" s="27"/>
      <c r="L1312" s="27"/>
    </row>
    <row r="1313" spans="8:12" x14ac:dyDescent="0.25">
      <c r="H1313" s="5"/>
      <c r="J1313" s="27"/>
      <c r="L1313" s="27"/>
    </row>
    <row r="1314" spans="8:12" x14ac:dyDescent="0.25">
      <c r="H1314" s="5"/>
      <c r="J1314" s="27"/>
      <c r="L1314" s="27"/>
    </row>
    <row r="1315" spans="8:12" x14ac:dyDescent="0.25">
      <c r="H1315" s="5"/>
      <c r="J1315" s="27"/>
      <c r="L1315" s="27"/>
    </row>
    <row r="1316" spans="8:12" x14ac:dyDescent="0.25">
      <c r="H1316" s="5"/>
      <c r="J1316" s="27"/>
      <c r="L1316" s="27"/>
    </row>
    <row r="1317" spans="8:12" x14ac:dyDescent="0.25">
      <c r="H1317" s="5"/>
      <c r="J1317" s="27"/>
      <c r="L1317" s="27"/>
    </row>
    <row r="1318" spans="8:12" x14ac:dyDescent="0.25">
      <c r="H1318" s="5"/>
      <c r="J1318" s="27"/>
      <c r="L1318" s="27"/>
    </row>
    <row r="1319" spans="8:12" x14ac:dyDescent="0.25">
      <c r="H1319" s="5"/>
      <c r="J1319" s="27"/>
      <c r="L1319" s="27"/>
    </row>
    <row r="1320" spans="8:12" x14ac:dyDescent="0.25">
      <c r="H1320" s="5"/>
      <c r="J1320" s="27"/>
      <c r="L1320" s="27"/>
    </row>
    <row r="1321" spans="8:12" x14ac:dyDescent="0.25">
      <c r="H1321" s="5"/>
      <c r="J1321" s="27"/>
      <c r="L1321" s="27"/>
    </row>
    <row r="1322" spans="8:12" x14ac:dyDescent="0.25">
      <c r="H1322" s="5"/>
      <c r="J1322" s="27"/>
      <c r="L1322" s="27"/>
    </row>
    <row r="1323" spans="8:12" x14ac:dyDescent="0.25">
      <c r="H1323" s="5"/>
      <c r="J1323" s="27"/>
      <c r="L1323" s="27"/>
    </row>
    <row r="1324" spans="8:12" x14ac:dyDescent="0.25">
      <c r="H1324" s="5"/>
      <c r="J1324" s="27"/>
      <c r="L1324" s="27"/>
    </row>
    <row r="1325" spans="8:12" x14ac:dyDescent="0.25">
      <c r="H1325" s="5"/>
      <c r="J1325" s="27"/>
      <c r="L1325" s="27"/>
    </row>
    <row r="1326" spans="8:12" x14ac:dyDescent="0.25">
      <c r="H1326" s="5"/>
      <c r="J1326" s="27"/>
      <c r="L1326" s="27"/>
    </row>
    <row r="1327" spans="8:12" x14ac:dyDescent="0.25">
      <c r="H1327" s="5"/>
      <c r="J1327" s="27"/>
      <c r="L1327" s="27"/>
    </row>
    <row r="1328" spans="8:12" x14ac:dyDescent="0.25">
      <c r="H1328" s="5"/>
      <c r="J1328" s="27"/>
      <c r="L1328" s="27"/>
    </row>
    <row r="1329" spans="8:12" x14ac:dyDescent="0.25">
      <c r="H1329" s="5"/>
      <c r="J1329" s="27"/>
      <c r="L1329" s="27"/>
    </row>
    <row r="1330" spans="8:12" x14ac:dyDescent="0.25">
      <c r="H1330" s="5"/>
      <c r="J1330" s="27"/>
      <c r="L1330" s="27"/>
    </row>
    <row r="1331" spans="8:12" x14ac:dyDescent="0.25">
      <c r="H1331" s="5"/>
      <c r="J1331" s="27"/>
      <c r="L1331" s="27"/>
    </row>
    <row r="1332" spans="8:12" x14ac:dyDescent="0.25">
      <c r="H1332" s="5"/>
      <c r="J1332" s="27"/>
      <c r="L1332" s="27"/>
    </row>
    <row r="1333" spans="8:12" x14ac:dyDescent="0.25">
      <c r="H1333" s="5"/>
      <c r="J1333" s="27"/>
      <c r="L1333" s="27"/>
    </row>
    <row r="1334" spans="8:12" x14ac:dyDescent="0.25">
      <c r="H1334" s="5"/>
      <c r="J1334" s="27"/>
      <c r="L1334" s="27"/>
    </row>
    <row r="1335" spans="8:12" x14ac:dyDescent="0.25">
      <c r="H1335" s="5"/>
      <c r="J1335" s="27"/>
      <c r="L1335" s="27"/>
    </row>
    <row r="1336" spans="8:12" x14ac:dyDescent="0.25">
      <c r="H1336" s="5"/>
      <c r="J1336" s="27"/>
      <c r="L1336" s="27"/>
    </row>
    <row r="1337" spans="8:12" x14ac:dyDescent="0.25">
      <c r="H1337" s="5"/>
      <c r="J1337" s="27"/>
      <c r="L1337" s="27"/>
    </row>
    <row r="1338" spans="8:12" x14ac:dyDescent="0.25">
      <c r="H1338" s="5"/>
      <c r="J1338" s="27"/>
      <c r="L1338" s="27"/>
    </row>
    <row r="1339" spans="8:12" x14ac:dyDescent="0.25">
      <c r="H1339" s="5"/>
      <c r="J1339" s="27"/>
      <c r="L1339" s="27"/>
    </row>
    <row r="1340" spans="8:12" x14ac:dyDescent="0.25">
      <c r="H1340" s="5"/>
      <c r="J1340" s="27"/>
      <c r="L1340" s="27"/>
    </row>
    <row r="1341" spans="8:12" x14ac:dyDescent="0.25">
      <c r="H1341" s="5"/>
      <c r="J1341" s="27"/>
      <c r="L1341" s="27"/>
    </row>
    <row r="1342" spans="8:12" x14ac:dyDescent="0.25">
      <c r="H1342" s="5"/>
      <c r="J1342" s="27"/>
      <c r="L1342" s="27"/>
    </row>
    <row r="1343" spans="8:12" x14ac:dyDescent="0.25">
      <c r="H1343" s="5"/>
      <c r="J1343" s="27"/>
      <c r="L1343" s="27"/>
    </row>
    <row r="1344" spans="8:12" x14ac:dyDescent="0.25">
      <c r="H1344" s="5"/>
      <c r="J1344" s="27"/>
      <c r="L1344" s="27"/>
    </row>
    <row r="1345" spans="8:12" x14ac:dyDescent="0.25">
      <c r="H1345" s="5"/>
      <c r="J1345" s="27"/>
      <c r="L1345" s="27"/>
    </row>
    <row r="1346" spans="8:12" x14ac:dyDescent="0.25">
      <c r="H1346" s="5"/>
      <c r="J1346" s="27"/>
      <c r="L1346" s="27"/>
    </row>
    <row r="1347" spans="8:12" x14ac:dyDescent="0.25">
      <c r="H1347" s="5"/>
      <c r="J1347" s="27"/>
      <c r="L1347" s="27"/>
    </row>
    <row r="1348" spans="8:12" x14ac:dyDescent="0.25">
      <c r="H1348" s="5"/>
      <c r="J1348" s="27"/>
      <c r="L1348" s="27"/>
    </row>
    <row r="1349" spans="8:12" x14ac:dyDescent="0.25">
      <c r="H1349" s="5"/>
      <c r="J1349" s="27"/>
      <c r="L1349" s="27"/>
    </row>
    <row r="1350" spans="8:12" x14ac:dyDescent="0.25">
      <c r="H1350" s="5"/>
      <c r="J1350" s="27"/>
      <c r="L1350" s="27"/>
    </row>
    <row r="1351" spans="8:12" x14ac:dyDescent="0.25">
      <c r="H1351" s="5"/>
      <c r="J1351" s="27"/>
      <c r="L1351" s="27"/>
    </row>
    <row r="1352" spans="8:12" x14ac:dyDescent="0.25">
      <c r="H1352" s="5"/>
      <c r="J1352" s="27"/>
      <c r="L1352" s="27"/>
    </row>
    <row r="1353" spans="8:12" x14ac:dyDescent="0.25">
      <c r="H1353" s="5"/>
      <c r="J1353" s="27"/>
      <c r="L1353" s="27"/>
    </row>
    <row r="1354" spans="8:12" x14ac:dyDescent="0.25">
      <c r="H1354" s="5"/>
      <c r="J1354" s="27"/>
      <c r="L1354" s="27"/>
    </row>
    <row r="1355" spans="8:12" x14ac:dyDescent="0.25">
      <c r="H1355" s="5"/>
      <c r="J1355" s="27"/>
      <c r="L1355" s="27"/>
    </row>
    <row r="1356" spans="8:12" x14ac:dyDescent="0.25">
      <c r="H1356" s="5"/>
      <c r="J1356" s="27"/>
      <c r="L1356" s="27"/>
    </row>
    <row r="1357" spans="8:12" x14ac:dyDescent="0.25">
      <c r="H1357" s="5"/>
      <c r="J1357" s="27"/>
      <c r="L1357" s="27"/>
    </row>
    <row r="1358" spans="8:12" x14ac:dyDescent="0.25">
      <c r="H1358" s="5"/>
      <c r="J1358" s="27"/>
      <c r="L1358" s="27"/>
    </row>
    <row r="1359" spans="8:12" x14ac:dyDescent="0.25">
      <c r="H1359" s="5"/>
      <c r="J1359" s="27"/>
      <c r="L1359" s="27"/>
    </row>
    <row r="1360" spans="8:12" x14ac:dyDescent="0.25">
      <c r="H1360" s="5"/>
      <c r="J1360" s="27"/>
      <c r="L1360" s="27"/>
    </row>
    <row r="1361" spans="8:12" x14ac:dyDescent="0.25">
      <c r="H1361" s="5"/>
      <c r="J1361" s="27"/>
      <c r="L1361" s="27"/>
    </row>
    <row r="1362" spans="8:12" x14ac:dyDescent="0.25">
      <c r="H1362" s="5"/>
      <c r="J1362" s="27"/>
      <c r="L1362" s="27"/>
    </row>
    <row r="1363" spans="8:12" x14ac:dyDescent="0.25">
      <c r="H1363" s="5"/>
      <c r="J1363" s="27"/>
      <c r="L1363" s="27"/>
    </row>
    <row r="1364" spans="8:12" x14ac:dyDescent="0.25">
      <c r="H1364" s="5"/>
      <c r="J1364" s="27"/>
      <c r="L1364" s="27"/>
    </row>
    <row r="1365" spans="8:12" x14ac:dyDescent="0.25">
      <c r="H1365" s="5"/>
      <c r="J1365" s="27"/>
      <c r="L1365" s="27"/>
    </row>
    <row r="1366" spans="8:12" x14ac:dyDescent="0.25">
      <c r="H1366" s="5"/>
      <c r="J1366" s="27"/>
      <c r="L1366" s="27"/>
    </row>
    <row r="1367" spans="8:12" x14ac:dyDescent="0.25">
      <c r="H1367" s="5"/>
      <c r="J1367" s="27"/>
      <c r="L1367" s="27"/>
    </row>
    <row r="1368" spans="8:12" x14ac:dyDescent="0.25">
      <c r="H1368" s="5"/>
      <c r="J1368" s="27"/>
      <c r="L1368" s="27"/>
    </row>
    <row r="1369" spans="8:12" x14ac:dyDescent="0.25">
      <c r="H1369" s="5"/>
      <c r="J1369" s="27"/>
      <c r="L1369" s="27"/>
    </row>
    <row r="1370" spans="8:12" x14ac:dyDescent="0.25">
      <c r="H1370" s="5"/>
      <c r="J1370" s="27"/>
      <c r="L1370" s="27"/>
    </row>
    <row r="1371" spans="8:12" x14ac:dyDescent="0.25">
      <c r="H1371" s="5"/>
      <c r="J1371" s="27"/>
      <c r="L1371" s="27"/>
    </row>
    <row r="1372" spans="8:12" x14ac:dyDescent="0.25">
      <c r="H1372" s="5"/>
      <c r="J1372" s="27"/>
      <c r="L1372" s="27"/>
    </row>
    <row r="1373" spans="8:12" x14ac:dyDescent="0.25">
      <c r="H1373" s="5"/>
      <c r="J1373" s="27"/>
      <c r="L1373" s="27"/>
    </row>
    <row r="1374" spans="8:12" x14ac:dyDescent="0.25">
      <c r="H1374" s="5"/>
      <c r="J1374" s="27"/>
      <c r="L1374" s="27"/>
    </row>
    <row r="1375" spans="8:12" x14ac:dyDescent="0.25">
      <c r="H1375" s="5"/>
      <c r="J1375" s="27"/>
      <c r="L1375" s="27"/>
    </row>
    <row r="1376" spans="8:12" x14ac:dyDescent="0.25">
      <c r="H1376" s="5"/>
      <c r="J1376" s="27"/>
      <c r="L1376" s="27"/>
    </row>
    <row r="1377" spans="8:12" x14ac:dyDescent="0.25">
      <c r="H1377" s="5"/>
      <c r="J1377" s="27"/>
      <c r="L1377" s="27"/>
    </row>
    <row r="1378" spans="8:12" x14ac:dyDescent="0.25">
      <c r="H1378" s="5"/>
      <c r="J1378" s="27"/>
      <c r="L1378" s="27"/>
    </row>
    <row r="1379" spans="8:12" x14ac:dyDescent="0.25">
      <c r="H1379" s="5"/>
      <c r="J1379" s="27"/>
      <c r="L1379" s="27"/>
    </row>
    <row r="1380" spans="8:12" x14ac:dyDescent="0.25">
      <c r="H1380" s="5"/>
      <c r="J1380" s="27"/>
      <c r="L1380" s="27"/>
    </row>
    <row r="1381" spans="8:12" x14ac:dyDescent="0.25">
      <c r="H1381" s="5"/>
      <c r="J1381" s="27"/>
      <c r="L1381" s="27"/>
    </row>
    <row r="1382" spans="8:12" x14ac:dyDescent="0.25">
      <c r="H1382" s="5"/>
      <c r="J1382" s="27"/>
      <c r="L1382" s="27"/>
    </row>
    <row r="1383" spans="8:12" x14ac:dyDescent="0.25">
      <c r="H1383" s="5"/>
      <c r="J1383" s="27"/>
      <c r="L1383" s="27"/>
    </row>
    <row r="1384" spans="8:12" x14ac:dyDescent="0.25">
      <c r="H1384" s="5"/>
      <c r="J1384" s="27"/>
      <c r="L1384" s="27"/>
    </row>
    <row r="1385" spans="8:12" x14ac:dyDescent="0.25">
      <c r="H1385" s="5"/>
      <c r="J1385" s="27"/>
      <c r="L1385" s="27"/>
    </row>
    <row r="1386" spans="8:12" x14ac:dyDescent="0.25">
      <c r="H1386" s="5"/>
      <c r="J1386" s="27"/>
      <c r="L1386" s="27"/>
    </row>
    <row r="1387" spans="8:12" x14ac:dyDescent="0.25">
      <c r="H1387" s="5"/>
      <c r="J1387" s="27"/>
      <c r="L1387" s="27"/>
    </row>
    <row r="1388" spans="8:12" x14ac:dyDescent="0.25">
      <c r="H1388" s="5"/>
      <c r="J1388" s="27"/>
      <c r="L1388" s="27"/>
    </row>
    <row r="1389" spans="8:12" x14ac:dyDescent="0.25">
      <c r="H1389" s="5"/>
      <c r="J1389" s="27"/>
      <c r="L1389" s="27"/>
    </row>
    <row r="1390" spans="8:12" x14ac:dyDescent="0.25">
      <c r="H1390" s="5"/>
      <c r="J1390" s="27"/>
      <c r="L1390" s="27"/>
    </row>
    <row r="1391" spans="8:12" x14ac:dyDescent="0.25">
      <c r="H1391" s="5"/>
      <c r="J1391" s="27"/>
      <c r="L1391" s="27"/>
    </row>
    <row r="1392" spans="8:12" x14ac:dyDescent="0.25">
      <c r="H1392" s="5"/>
      <c r="J1392" s="27"/>
      <c r="L1392" s="27"/>
    </row>
    <row r="1393" spans="8:12" x14ac:dyDescent="0.25">
      <c r="H1393" s="5"/>
      <c r="J1393" s="27"/>
      <c r="L1393" s="27"/>
    </row>
    <row r="1394" spans="8:12" x14ac:dyDescent="0.25">
      <c r="H1394" s="5"/>
      <c r="J1394" s="27"/>
      <c r="L1394" s="27"/>
    </row>
    <row r="1395" spans="8:12" x14ac:dyDescent="0.25">
      <c r="H1395" s="5"/>
      <c r="J1395" s="27"/>
      <c r="L1395" s="27"/>
    </row>
    <row r="1396" spans="8:12" x14ac:dyDescent="0.25">
      <c r="H1396" s="5"/>
      <c r="J1396" s="27"/>
      <c r="L1396" s="27"/>
    </row>
    <row r="1397" spans="8:12" x14ac:dyDescent="0.25">
      <c r="H1397" s="5"/>
      <c r="J1397" s="27"/>
      <c r="L1397" s="27"/>
    </row>
    <row r="1398" spans="8:12" x14ac:dyDescent="0.25">
      <c r="H1398" s="5"/>
      <c r="J1398" s="27"/>
      <c r="L1398" s="27"/>
    </row>
    <row r="1399" spans="8:12" x14ac:dyDescent="0.25">
      <c r="H1399" s="5"/>
      <c r="J1399" s="27"/>
      <c r="L1399" s="27"/>
    </row>
    <row r="1400" spans="8:12" x14ac:dyDescent="0.25">
      <c r="H1400" s="5"/>
      <c r="J1400" s="27"/>
      <c r="L1400" s="27"/>
    </row>
    <row r="1401" spans="8:12" x14ac:dyDescent="0.25">
      <c r="H1401" s="5"/>
      <c r="J1401" s="27"/>
      <c r="L1401" s="27"/>
    </row>
    <row r="1402" spans="8:12" x14ac:dyDescent="0.25">
      <c r="H1402" s="5"/>
      <c r="J1402" s="27"/>
      <c r="L1402" s="27"/>
    </row>
    <row r="1403" spans="8:12" x14ac:dyDescent="0.25">
      <c r="H1403" s="5"/>
      <c r="J1403" s="27"/>
      <c r="L1403" s="27"/>
    </row>
    <row r="1404" spans="8:12" x14ac:dyDescent="0.25">
      <c r="H1404" s="5"/>
      <c r="J1404" s="27"/>
      <c r="L1404" s="27"/>
    </row>
    <row r="1405" spans="8:12" x14ac:dyDescent="0.25">
      <c r="H1405" s="5"/>
      <c r="J1405" s="27"/>
      <c r="L1405" s="27"/>
    </row>
    <row r="1406" spans="8:12" x14ac:dyDescent="0.25">
      <c r="H1406" s="5"/>
      <c r="J1406" s="27"/>
      <c r="L1406" s="27"/>
    </row>
    <row r="1407" spans="8:12" x14ac:dyDescent="0.25">
      <c r="H1407" s="5"/>
      <c r="J1407" s="27"/>
      <c r="L1407" s="27"/>
    </row>
    <row r="1408" spans="8:12" x14ac:dyDescent="0.25">
      <c r="H1408" s="5"/>
      <c r="J1408" s="27"/>
      <c r="L1408" s="27"/>
    </row>
    <row r="1409" spans="8:12" x14ac:dyDescent="0.25">
      <c r="H1409" s="5"/>
      <c r="J1409" s="27"/>
      <c r="L1409" s="27"/>
    </row>
    <row r="1410" spans="8:12" x14ac:dyDescent="0.25">
      <c r="H1410" s="5"/>
      <c r="J1410" s="27"/>
      <c r="L1410" s="27"/>
    </row>
    <row r="1411" spans="8:12" x14ac:dyDescent="0.25">
      <c r="H1411" s="5"/>
      <c r="J1411" s="27"/>
      <c r="L1411" s="27"/>
    </row>
    <row r="1412" spans="8:12" x14ac:dyDescent="0.25">
      <c r="H1412" s="5"/>
      <c r="J1412" s="27"/>
      <c r="L1412" s="27"/>
    </row>
    <row r="1413" spans="8:12" x14ac:dyDescent="0.25">
      <c r="H1413" s="5"/>
      <c r="J1413" s="27"/>
      <c r="L1413" s="27"/>
    </row>
    <row r="1414" spans="8:12" x14ac:dyDescent="0.25">
      <c r="H1414" s="5"/>
      <c r="J1414" s="27"/>
      <c r="L1414" s="27"/>
    </row>
    <row r="1415" spans="8:12" x14ac:dyDescent="0.25">
      <c r="H1415" s="5"/>
      <c r="J1415" s="27"/>
      <c r="L1415" s="27"/>
    </row>
    <row r="1416" spans="8:12" x14ac:dyDescent="0.25">
      <c r="H1416" s="5"/>
      <c r="J1416" s="27"/>
      <c r="L1416" s="27"/>
    </row>
    <row r="1417" spans="8:12" x14ac:dyDescent="0.25">
      <c r="H1417" s="5"/>
      <c r="J1417" s="27"/>
      <c r="L1417" s="27"/>
    </row>
    <row r="1418" spans="8:12" x14ac:dyDescent="0.25">
      <c r="H1418" s="5"/>
      <c r="J1418" s="27"/>
      <c r="L1418" s="27"/>
    </row>
    <row r="1419" spans="8:12" x14ac:dyDescent="0.25">
      <c r="H1419" s="5"/>
      <c r="J1419" s="27"/>
      <c r="L1419" s="27"/>
    </row>
    <row r="1420" spans="8:12" x14ac:dyDescent="0.25">
      <c r="H1420" s="5"/>
      <c r="J1420" s="27"/>
      <c r="L1420" s="27"/>
    </row>
    <row r="1421" spans="8:12" x14ac:dyDescent="0.25">
      <c r="H1421" s="5"/>
      <c r="J1421" s="27"/>
      <c r="L1421" s="27"/>
    </row>
    <row r="1422" spans="8:12" x14ac:dyDescent="0.25">
      <c r="H1422" s="5"/>
      <c r="J1422" s="27"/>
      <c r="L1422" s="27"/>
    </row>
    <row r="1423" spans="8:12" x14ac:dyDescent="0.25">
      <c r="H1423" s="5"/>
      <c r="J1423" s="27"/>
      <c r="L1423" s="27"/>
    </row>
    <row r="1424" spans="8:12" x14ac:dyDescent="0.25">
      <c r="H1424" s="5"/>
      <c r="J1424" s="27"/>
      <c r="L1424" s="27"/>
    </row>
    <row r="1425" spans="8:12" x14ac:dyDescent="0.25">
      <c r="H1425" s="5"/>
      <c r="J1425" s="27"/>
      <c r="L1425" s="27"/>
    </row>
    <row r="1426" spans="8:12" x14ac:dyDescent="0.25">
      <c r="H1426" s="5"/>
      <c r="J1426" s="27"/>
      <c r="L1426" s="27"/>
    </row>
    <row r="1427" spans="8:12" x14ac:dyDescent="0.25">
      <c r="H1427" s="5"/>
      <c r="J1427" s="27"/>
      <c r="L1427" s="27"/>
    </row>
    <row r="1428" spans="8:12" x14ac:dyDescent="0.25">
      <c r="H1428" s="5"/>
      <c r="J1428" s="27"/>
      <c r="L1428" s="27"/>
    </row>
    <row r="1429" spans="8:12" x14ac:dyDescent="0.25">
      <c r="H1429" s="5"/>
      <c r="J1429" s="27"/>
      <c r="L1429" s="27"/>
    </row>
    <row r="1430" spans="8:12" x14ac:dyDescent="0.25">
      <c r="H1430" s="5"/>
      <c r="J1430" s="27"/>
      <c r="L1430" s="27"/>
    </row>
    <row r="1431" spans="8:12" x14ac:dyDescent="0.25">
      <c r="H1431" s="5"/>
      <c r="J1431" s="27"/>
      <c r="L1431" s="27"/>
    </row>
    <row r="1432" spans="8:12" x14ac:dyDescent="0.25">
      <c r="H1432" s="5"/>
      <c r="J1432" s="27"/>
      <c r="L1432" s="27"/>
    </row>
    <row r="1433" spans="8:12" x14ac:dyDescent="0.25">
      <c r="H1433" s="5"/>
      <c r="J1433" s="27"/>
      <c r="L1433" s="27"/>
    </row>
    <row r="1434" spans="8:12" x14ac:dyDescent="0.25">
      <c r="H1434" s="5"/>
      <c r="J1434" s="27"/>
      <c r="L1434" s="27"/>
    </row>
    <row r="1435" spans="8:12" x14ac:dyDescent="0.25">
      <c r="H1435" s="5"/>
      <c r="J1435" s="27"/>
      <c r="L1435" s="27"/>
    </row>
    <row r="1436" spans="8:12" x14ac:dyDescent="0.25">
      <c r="H1436" s="5"/>
      <c r="J1436" s="27"/>
      <c r="L1436" s="27"/>
    </row>
    <row r="1437" spans="8:12" x14ac:dyDescent="0.25">
      <c r="H1437" s="5"/>
      <c r="J1437" s="27"/>
      <c r="L1437" s="27"/>
    </row>
    <row r="1438" spans="8:12" x14ac:dyDescent="0.25">
      <c r="H1438" s="5"/>
      <c r="J1438" s="27"/>
      <c r="L1438" s="27"/>
    </row>
    <row r="1439" spans="8:12" x14ac:dyDescent="0.25">
      <c r="H1439" s="5"/>
      <c r="J1439" s="27"/>
      <c r="L1439" s="27"/>
    </row>
    <row r="1440" spans="8:12" x14ac:dyDescent="0.25">
      <c r="H1440" s="5"/>
      <c r="J1440" s="27"/>
      <c r="L1440" s="27"/>
    </row>
    <row r="1441" spans="8:12" x14ac:dyDescent="0.25">
      <c r="H1441" s="5"/>
      <c r="J1441" s="27"/>
      <c r="L1441" s="27"/>
    </row>
    <row r="1442" spans="8:12" x14ac:dyDescent="0.25">
      <c r="H1442" s="5"/>
      <c r="J1442" s="27"/>
      <c r="L1442" s="27"/>
    </row>
    <row r="1443" spans="8:12" x14ac:dyDescent="0.25">
      <c r="H1443" s="5"/>
      <c r="J1443" s="27"/>
      <c r="L1443" s="27"/>
    </row>
    <row r="1444" spans="8:12" x14ac:dyDescent="0.25">
      <c r="H1444" s="5"/>
      <c r="J1444" s="27"/>
      <c r="L1444" s="27"/>
    </row>
    <row r="1445" spans="8:12" x14ac:dyDescent="0.25">
      <c r="H1445" s="5"/>
      <c r="J1445" s="27"/>
      <c r="L1445" s="27"/>
    </row>
    <row r="1446" spans="8:12" x14ac:dyDescent="0.25">
      <c r="H1446" s="5"/>
      <c r="J1446" s="27"/>
      <c r="L1446" s="27"/>
    </row>
    <row r="1447" spans="8:12" x14ac:dyDescent="0.25">
      <c r="H1447" s="5"/>
      <c r="J1447" s="27"/>
      <c r="L1447" s="27"/>
    </row>
    <row r="1448" spans="8:12" x14ac:dyDescent="0.25">
      <c r="H1448" s="5"/>
      <c r="J1448" s="27"/>
      <c r="L1448" s="27"/>
    </row>
    <row r="1449" spans="8:12" x14ac:dyDescent="0.25">
      <c r="H1449" s="5"/>
      <c r="J1449" s="27"/>
      <c r="L1449" s="27"/>
    </row>
    <row r="1450" spans="8:12" x14ac:dyDescent="0.25">
      <c r="H1450" s="5"/>
      <c r="J1450" s="27"/>
      <c r="L1450" s="27"/>
    </row>
    <row r="1451" spans="8:12" x14ac:dyDescent="0.25">
      <c r="H1451" s="5"/>
      <c r="J1451" s="27"/>
      <c r="L1451" s="27"/>
    </row>
    <row r="1452" spans="8:12" x14ac:dyDescent="0.25">
      <c r="H1452" s="5"/>
      <c r="J1452" s="27"/>
      <c r="L1452" s="27"/>
    </row>
    <row r="1453" spans="8:12" x14ac:dyDescent="0.25">
      <c r="H1453" s="5"/>
      <c r="J1453" s="27"/>
      <c r="L1453" s="27"/>
    </row>
    <row r="1454" spans="8:12" x14ac:dyDescent="0.25">
      <c r="H1454" s="5"/>
      <c r="J1454" s="27"/>
      <c r="L1454" s="27"/>
    </row>
    <row r="1455" spans="8:12" x14ac:dyDescent="0.25">
      <c r="H1455" s="5"/>
      <c r="J1455" s="27"/>
      <c r="L1455" s="27"/>
    </row>
    <row r="1456" spans="8:12" x14ac:dyDescent="0.25">
      <c r="H1456" s="5"/>
      <c r="J1456" s="27"/>
      <c r="L1456" s="27"/>
    </row>
    <row r="1457" spans="8:12" x14ac:dyDescent="0.25">
      <c r="H1457" s="5"/>
      <c r="J1457" s="27"/>
      <c r="L1457" s="27"/>
    </row>
    <row r="1458" spans="8:12" x14ac:dyDescent="0.25">
      <c r="H1458" s="5"/>
      <c r="J1458" s="27"/>
      <c r="L1458" s="27"/>
    </row>
    <row r="1459" spans="8:12" x14ac:dyDescent="0.25">
      <c r="H1459" s="5"/>
      <c r="J1459" s="27"/>
      <c r="L1459" s="27"/>
    </row>
    <row r="1460" spans="8:12" x14ac:dyDescent="0.25">
      <c r="H1460" s="5"/>
      <c r="J1460" s="27"/>
      <c r="L1460" s="27"/>
    </row>
    <row r="1461" spans="8:12" x14ac:dyDescent="0.25">
      <c r="H1461" s="5"/>
      <c r="J1461" s="27"/>
      <c r="L1461" s="27"/>
    </row>
    <row r="1462" spans="8:12" x14ac:dyDescent="0.25">
      <c r="H1462" s="5"/>
      <c r="J1462" s="27"/>
      <c r="L1462" s="27"/>
    </row>
    <row r="1463" spans="8:12" x14ac:dyDescent="0.25">
      <c r="H1463" s="5"/>
      <c r="J1463" s="27"/>
      <c r="L1463" s="27"/>
    </row>
    <row r="1464" spans="8:12" x14ac:dyDescent="0.25">
      <c r="H1464" s="5"/>
      <c r="J1464" s="27"/>
      <c r="L1464" s="27"/>
    </row>
    <row r="1465" spans="8:12" x14ac:dyDescent="0.25">
      <c r="H1465" s="5"/>
      <c r="J1465" s="27"/>
      <c r="L1465" s="27"/>
    </row>
    <row r="1466" spans="8:12" x14ac:dyDescent="0.25">
      <c r="H1466" s="5"/>
      <c r="J1466" s="27"/>
      <c r="L1466" s="27"/>
    </row>
    <row r="1467" spans="8:12" x14ac:dyDescent="0.25">
      <c r="H1467" s="5"/>
      <c r="J1467" s="27"/>
      <c r="L1467" s="27"/>
    </row>
    <row r="1468" spans="8:12" x14ac:dyDescent="0.25">
      <c r="H1468" s="5"/>
      <c r="J1468" s="27"/>
      <c r="L1468" s="27"/>
    </row>
    <row r="1469" spans="8:12" x14ac:dyDescent="0.25">
      <c r="H1469" s="5"/>
      <c r="J1469" s="27"/>
      <c r="L1469" s="27"/>
    </row>
    <row r="1470" spans="8:12" x14ac:dyDescent="0.25">
      <c r="H1470" s="5"/>
      <c r="J1470" s="27"/>
      <c r="L1470" s="27"/>
    </row>
    <row r="1471" spans="8:12" x14ac:dyDescent="0.25">
      <c r="H1471" s="5"/>
      <c r="J1471" s="27"/>
      <c r="L1471" s="27"/>
    </row>
    <row r="1472" spans="8:12" x14ac:dyDescent="0.25">
      <c r="H1472" s="5"/>
      <c r="J1472" s="27"/>
      <c r="L1472" s="27"/>
    </row>
    <row r="1473" spans="8:12" x14ac:dyDescent="0.25">
      <c r="H1473" s="5"/>
      <c r="J1473" s="27"/>
      <c r="L1473" s="27"/>
    </row>
    <row r="1474" spans="8:12" x14ac:dyDescent="0.25">
      <c r="H1474" s="5"/>
      <c r="J1474" s="27"/>
      <c r="L1474" s="27"/>
    </row>
    <row r="1475" spans="8:12" x14ac:dyDescent="0.25">
      <c r="H1475" s="5"/>
      <c r="J1475" s="27"/>
      <c r="L1475" s="27"/>
    </row>
    <row r="1476" spans="8:12" x14ac:dyDescent="0.25">
      <c r="H1476" s="5"/>
      <c r="J1476" s="27"/>
      <c r="L1476" s="27"/>
    </row>
    <row r="1477" spans="8:12" x14ac:dyDescent="0.25">
      <c r="H1477" s="5"/>
      <c r="J1477" s="27"/>
      <c r="L1477" s="27"/>
    </row>
    <row r="1478" spans="8:12" x14ac:dyDescent="0.25">
      <c r="H1478" s="5"/>
      <c r="J1478" s="27"/>
      <c r="L1478" s="27"/>
    </row>
    <row r="1479" spans="8:12" x14ac:dyDescent="0.25">
      <c r="H1479" s="5"/>
      <c r="J1479" s="27"/>
      <c r="L1479" s="27"/>
    </row>
    <row r="1480" spans="8:12" x14ac:dyDescent="0.25">
      <c r="H1480" s="5"/>
      <c r="J1480" s="27"/>
      <c r="L1480" s="27"/>
    </row>
    <row r="1481" spans="8:12" x14ac:dyDescent="0.25">
      <c r="H1481" s="5"/>
      <c r="J1481" s="27"/>
      <c r="L1481" s="27"/>
    </row>
    <row r="1482" spans="8:12" x14ac:dyDescent="0.25">
      <c r="H1482" s="5"/>
      <c r="J1482" s="27"/>
      <c r="L1482" s="27"/>
    </row>
    <row r="1483" spans="8:12" x14ac:dyDescent="0.25">
      <c r="H1483" s="5"/>
      <c r="J1483" s="27"/>
      <c r="L1483" s="27"/>
    </row>
    <row r="1484" spans="8:12" x14ac:dyDescent="0.25">
      <c r="H1484" s="5"/>
      <c r="J1484" s="27"/>
      <c r="L1484" s="27"/>
    </row>
    <row r="1485" spans="8:12" x14ac:dyDescent="0.25">
      <c r="H1485" s="5"/>
      <c r="J1485" s="27"/>
      <c r="L1485" s="27"/>
    </row>
    <row r="1486" spans="8:12" x14ac:dyDescent="0.25">
      <c r="H1486" s="5"/>
      <c r="J1486" s="27"/>
      <c r="L1486" s="27"/>
    </row>
    <row r="1487" spans="8:12" x14ac:dyDescent="0.25">
      <c r="H1487" s="5"/>
      <c r="J1487" s="27"/>
      <c r="L1487" s="27"/>
    </row>
    <row r="1488" spans="8:12" x14ac:dyDescent="0.25">
      <c r="H1488" s="5"/>
      <c r="J1488" s="27"/>
      <c r="L1488" s="27"/>
    </row>
    <row r="1489" spans="8:12" x14ac:dyDescent="0.25">
      <c r="H1489" s="5"/>
      <c r="J1489" s="27"/>
      <c r="L1489" s="27"/>
    </row>
    <row r="1490" spans="8:12" x14ac:dyDescent="0.25">
      <c r="H1490" s="5"/>
      <c r="J1490" s="27"/>
      <c r="L1490" s="27"/>
    </row>
    <row r="1491" spans="8:12" x14ac:dyDescent="0.25">
      <c r="H1491" s="5"/>
      <c r="J1491" s="27"/>
      <c r="L1491" s="27"/>
    </row>
    <row r="1492" spans="8:12" x14ac:dyDescent="0.25">
      <c r="H1492" s="5"/>
      <c r="J1492" s="27"/>
      <c r="L1492" s="27"/>
    </row>
    <row r="1493" spans="8:12" x14ac:dyDescent="0.25">
      <c r="H1493" s="5"/>
      <c r="J1493" s="27"/>
      <c r="L1493" s="27"/>
    </row>
    <row r="1494" spans="8:12" x14ac:dyDescent="0.25">
      <c r="H1494" s="5"/>
      <c r="J1494" s="27"/>
      <c r="L1494" s="27"/>
    </row>
    <row r="1495" spans="8:12" x14ac:dyDescent="0.25">
      <c r="H1495" s="5"/>
      <c r="J1495" s="27"/>
      <c r="L1495" s="27"/>
    </row>
    <row r="1496" spans="8:12" x14ac:dyDescent="0.25">
      <c r="H1496" s="5"/>
      <c r="J1496" s="27"/>
      <c r="L1496" s="27"/>
    </row>
    <row r="1497" spans="8:12" x14ac:dyDescent="0.25">
      <c r="H1497" s="5"/>
      <c r="J1497" s="27"/>
      <c r="L1497" s="27"/>
    </row>
    <row r="1498" spans="8:12" x14ac:dyDescent="0.25">
      <c r="H1498" s="5"/>
      <c r="J1498" s="27"/>
      <c r="L1498" s="27"/>
    </row>
    <row r="1499" spans="8:12" x14ac:dyDescent="0.25">
      <c r="H1499" s="5"/>
      <c r="J1499" s="27"/>
      <c r="L1499" s="27"/>
    </row>
    <row r="1500" spans="8:12" x14ac:dyDescent="0.25">
      <c r="H1500" s="5"/>
      <c r="J1500" s="27"/>
      <c r="L1500" s="27"/>
    </row>
    <row r="1501" spans="8:12" x14ac:dyDescent="0.25">
      <c r="H1501" s="5"/>
      <c r="J1501" s="27"/>
      <c r="L1501" s="27"/>
    </row>
    <row r="1502" spans="8:12" x14ac:dyDescent="0.25">
      <c r="H1502" s="5"/>
      <c r="J1502" s="27"/>
      <c r="L1502" s="27"/>
    </row>
    <row r="1503" spans="8:12" x14ac:dyDescent="0.25">
      <c r="H1503" s="5"/>
      <c r="J1503" s="27"/>
      <c r="L1503" s="27"/>
    </row>
    <row r="1504" spans="8:12" x14ac:dyDescent="0.25">
      <c r="H1504" s="5"/>
      <c r="J1504" s="27"/>
      <c r="L1504" s="27"/>
    </row>
    <row r="1505" spans="8:12" x14ac:dyDescent="0.25">
      <c r="H1505" s="5"/>
      <c r="J1505" s="27"/>
      <c r="L1505" s="27"/>
    </row>
    <row r="1506" spans="8:12" x14ac:dyDescent="0.25">
      <c r="H1506" s="5"/>
      <c r="J1506" s="27"/>
      <c r="L1506" s="27"/>
    </row>
    <row r="1507" spans="8:12" x14ac:dyDescent="0.25">
      <c r="H1507" s="5"/>
      <c r="J1507" s="27"/>
      <c r="L1507" s="27"/>
    </row>
    <row r="1508" spans="8:12" x14ac:dyDescent="0.25">
      <c r="H1508" s="5"/>
      <c r="J1508" s="27"/>
      <c r="L1508" s="27"/>
    </row>
    <row r="1509" spans="8:12" x14ac:dyDescent="0.25">
      <c r="H1509" s="5"/>
      <c r="J1509" s="27"/>
      <c r="L1509" s="27"/>
    </row>
    <row r="1510" spans="8:12" x14ac:dyDescent="0.25">
      <c r="H1510" s="5"/>
      <c r="J1510" s="27"/>
      <c r="L1510" s="27"/>
    </row>
    <row r="1511" spans="8:12" x14ac:dyDescent="0.25">
      <c r="H1511" s="5"/>
      <c r="J1511" s="27"/>
      <c r="L1511" s="27"/>
    </row>
    <row r="1512" spans="8:12" x14ac:dyDescent="0.25">
      <c r="H1512" s="5"/>
      <c r="J1512" s="27"/>
      <c r="L1512" s="27"/>
    </row>
    <row r="1513" spans="8:12" x14ac:dyDescent="0.25">
      <c r="H1513" s="5"/>
      <c r="J1513" s="27"/>
      <c r="L1513" s="27"/>
    </row>
    <row r="1514" spans="8:12" x14ac:dyDescent="0.25">
      <c r="H1514" s="5"/>
      <c r="J1514" s="27"/>
      <c r="L1514" s="27"/>
    </row>
    <row r="1515" spans="8:12" x14ac:dyDescent="0.25">
      <c r="H1515" s="5"/>
      <c r="J1515" s="27"/>
      <c r="L1515" s="27"/>
    </row>
    <row r="1516" spans="8:12" x14ac:dyDescent="0.25">
      <c r="H1516" s="5"/>
      <c r="J1516" s="27"/>
      <c r="L1516" s="27"/>
    </row>
    <row r="1517" spans="8:12" x14ac:dyDescent="0.25">
      <c r="H1517" s="5"/>
      <c r="J1517" s="27"/>
      <c r="L1517" s="27"/>
    </row>
    <row r="1518" spans="8:12" x14ac:dyDescent="0.25">
      <c r="H1518" s="5"/>
      <c r="J1518" s="27"/>
      <c r="L1518" s="27"/>
    </row>
    <row r="1519" spans="8:12" x14ac:dyDescent="0.25">
      <c r="H1519" s="5"/>
      <c r="J1519" s="27"/>
      <c r="L1519" s="27"/>
    </row>
    <row r="1520" spans="8:12" x14ac:dyDescent="0.25">
      <c r="H1520" s="5"/>
      <c r="J1520" s="27"/>
      <c r="L1520" s="27"/>
    </row>
    <row r="1521" spans="8:12" x14ac:dyDescent="0.25">
      <c r="H1521" s="5"/>
      <c r="J1521" s="27"/>
      <c r="L1521" s="27"/>
    </row>
    <row r="1522" spans="8:12" x14ac:dyDescent="0.25">
      <c r="H1522" s="5"/>
      <c r="J1522" s="27"/>
      <c r="L1522" s="27"/>
    </row>
    <row r="1523" spans="8:12" x14ac:dyDescent="0.25">
      <c r="H1523" s="5"/>
      <c r="J1523" s="27"/>
      <c r="L1523" s="27"/>
    </row>
    <row r="1524" spans="8:12" x14ac:dyDescent="0.25">
      <c r="H1524" s="5"/>
      <c r="J1524" s="27"/>
      <c r="L1524" s="27"/>
    </row>
    <row r="1525" spans="8:12" x14ac:dyDescent="0.25">
      <c r="H1525" s="5"/>
      <c r="J1525" s="27"/>
      <c r="L1525" s="27"/>
    </row>
    <row r="1526" spans="8:12" x14ac:dyDescent="0.25">
      <c r="H1526" s="5"/>
      <c r="J1526" s="27"/>
      <c r="L1526" s="27"/>
    </row>
    <row r="1527" spans="8:12" x14ac:dyDescent="0.25">
      <c r="H1527" s="5"/>
      <c r="J1527" s="27"/>
      <c r="L1527" s="27"/>
    </row>
    <row r="1528" spans="8:12" x14ac:dyDescent="0.25">
      <c r="H1528" s="5"/>
      <c r="J1528" s="27"/>
      <c r="L1528" s="27"/>
    </row>
    <row r="1529" spans="8:12" x14ac:dyDescent="0.25">
      <c r="H1529" s="5"/>
      <c r="J1529" s="27"/>
      <c r="L1529" s="27"/>
    </row>
    <row r="1530" spans="8:12" x14ac:dyDescent="0.25">
      <c r="H1530" s="5"/>
      <c r="J1530" s="27"/>
      <c r="L1530" s="27"/>
    </row>
    <row r="1531" spans="8:12" x14ac:dyDescent="0.25">
      <c r="H1531" s="5"/>
      <c r="J1531" s="27"/>
      <c r="L1531" s="27"/>
    </row>
    <row r="1532" spans="8:12" x14ac:dyDescent="0.25">
      <c r="H1532" s="5"/>
      <c r="J1532" s="27"/>
      <c r="L1532" s="27"/>
    </row>
    <row r="1533" spans="8:12" x14ac:dyDescent="0.25">
      <c r="H1533" s="5"/>
      <c r="J1533" s="27"/>
      <c r="L1533" s="27"/>
    </row>
    <row r="1534" spans="8:12" x14ac:dyDescent="0.25">
      <c r="H1534" s="5"/>
      <c r="J1534" s="27"/>
      <c r="L1534" s="27"/>
    </row>
    <row r="1535" spans="8:12" x14ac:dyDescent="0.25">
      <c r="H1535" s="5"/>
      <c r="J1535" s="27"/>
      <c r="L1535" s="27"/>
    </row>
    <row r="1536" spans="8:12" x14ac:dyDescent="0.25">
      <c r="H1536" s="5"/>
      <c r="J1536" s="27"/>
      <c r="L1536" s="27"/>
    </row>
    <row r="1537" spans="8:12" x14ac:dyDescent="0.25">
      <c r="H1537" s="5"/>
      <c r="J1537" s="27"/>
      <c r="L1537" s="27"/>
    </row>
    <row r="1538" spans="8:12" x14ac:dyDescent="0.25">
      <c r="H1538" s="5"/>
      <c r="J1538" s="27"/>
      <c r="L1538" s="27"/>
    </row>
    <row r="1539" spans="8:12" x14ac:dyDescent="0.25">
      <c r="H1539" s="5"/>
      <c r="J1539" s="27"/>
      <c r="L1539" s="27"/>
    </row>
    <row r="1540" spans="8:12" x14ac:dyDescent="0.25">
      <c r="H1540" s="5"/>
      <c r="J1540" s="27"/>
      <c r="L1540" s="27"/>
    </row>
    <row r="1541" spans="8:12" x14ac:dyDescent="0.25">
      <c r="H1541" s="5"/>
      <c r="J1541" s="27"/>
      <c r="L1541" s="27"/>
    </row>
    <row r="1542" spans="8:12" x14ac:dyDescent="0.25">
      <c r="H1542" s="5"/>
      <c r="J1542" s="27"/>
      <c r="L1542" s="27"/>
    </row>
    <row r="1543" spans="8:12" x14ac:dyDescent="0.25">
      <c r="H1543" s="5"/>
      <c r="J1543" s="27"/>
      <c r="L1543" s="27"/>
    </row>
    <row r="1544" spans="8:12" x14ac:dyDescent="0.25">
      <c r="H1544" s="5"/>
      <c r="J1544" s="27"/>
      <c r="L1544" s="27"/>
    </row>
    <row r="1545" spans="8:12" x14ac:dyDescent="0.25">
      <c r="H1545" s="5"/>
      <c r="J1545" s="27"/>
      <c r="L1545" s="27"/>
    </row>
    <row r="1546" spans="8:12" x14ac:dyDescent="0.25">
      <c r="H1546" s="5"/>
      <c r="J1546" s="27"/>
      <c r="L1546" s="27"/>
    </row>
    <row r="1547" spans="8:12" x14ac:dyDescent="0.25">
      <c r="H1547" s="5"/>
      <c r="J1547" s="27"/>
      <c r="L1547" s="27"/>
    </row>
    <row r="1548" spans="8:12" x14ac:dyDescent="0.25">
      <c r="H1548" s="5"/>
      <c r="J1548" s="27"/>
      <c r="L1548" s="27"/>
    </row>
    <row r="1549" spans="8:12" x14ac:dyDescent="0.25">
      <c r="H1549" s="5"/>
      <c r="J1549" s="27"/>
      <c r="L1549" s="27"/>
    </row>
    <row r="1550" spans="8:12" x14ac:dyDescent="0.25">
      <c r="H1550" s="5"/>
      <c r="J1550" s="27"/>
      <c r="L1550" s="27"/>
    </row>
    <row r="1551" spans="8:12" x14ac:dyDescent="0.25">
      <c r="H1551" s="5"/>
      <c r="J1551" s="27"/>
      <c r="L1551" s="27"/>
    </row>
    <row r="1552" spans="8:12" x14ac:dyDescent="0.25">
      <c r="H1552" s="5"/>
      <c r="J1552" s="27"/>
      <c r="L1552" s="27"/>
    </row>
    <row r="1553" spans="8:12" x14ac:dyDescent="0.25">
      <c r="H1553" s="5"/>
      <c r="J1553" s="27"/>
      <c r="L1553" s="27"/>
    </row>
    <row r="1554" spans="8:12" x14ac:dyDescent="0.25">
      <c r="H1554" s="5"/>
      <c r="J1554" s="27"/>
      <c r="L1554" s="27"/>
    </row>
    <row r="1555" spans="8:12" x14ac:dyDescent="0.25">
      <c r="H1555" s="5"/>
      <c r="J1555" s="27"/>
      <c r="L1555" s="27"/>
    </row>
    <row r="1556" spans="8:12" x14ac:dyDescent="0.25">
      <c r="H1556" s="5"/>
      <c r="J1556" s="27"/>
      <c r="L1556" s="27"/>
    </row>
    <row r="1557" spans="8:12" x14ac:dyDescent="0.25">
      <c r="H1557" s="5"/>
      <c r="J1557" s="27"/>
      <c r="L1557" s="27"/>
    </row>
    <row r="1558" spans="8:12" x14ac:dyDescent="0.25">
      <c r="H1558" s="5"/>
      <c r="J1558" s="27"/>
      <c r="L1558" s="27"/>
    </row>
    <row r="1559" spans="8:12" x14ac:dyDescent="0.25">
      <c r="H1559" s="5"/>
      <c r="J1559" s="27"/>
      <c r="L1559" s="27"/>
    </row>
    <row r="1560" spans="8:12" x14ac:dyDescent="0.25">
      <c r="H1560" s="5"/>
      <c r="J1560" s="27"/>
      <c r="L1560" s="27"/>
    </row>
    <row r="1561" spans="8:12" x14ac:dyDescent="0.25">
      <c r="H1561" s="5"/>
      <c r="J1561" s="27"/>
      <c r="L1561" s="27"/>
    </row>
    <row r="1562" spans="8:12" x14ac:dyDescent="0.25">
      <c r="H1562" s="5"/>
      <c r="J1562" s="27"/>
      <c r="L1562" s="27"/>
    </row>
    <row r="1563" spans="8:12" x14ac:dyDescent="0.25">
      <c r="H1563" s="5"/>
      <c r="J1563" s="27"/>
      <c r="L1563" s="27"/>
    </row>
    <row r="1564" spans="8:12" x14ac:dyDescent="0.25">
      <c r="H1564" s="5"/>
      <c r="J1564" s="27"/>
      <c r="L1564" s="27"/>
    </row>
    <row r="1565" spans="8:12" x14ac:dyDescent="0.25">
      <c r="H1565" s="5"/>
      <c r="J1565" s="27"/>
      <c r="L1565" s="27"/>
    </row>
    <row r="1566" spans="8:12" x14ac:dyDescent="0.25">
      <c r="H1566" s="5"/>
      <c r="J1566" s="27"/>
      <c r="L1566" s="27"/>
    </row>
    <row r="1567" spans="8:12" x14ac:dyDescent="0.25">
      <c r="H1567" s="5"/>
      <c r="J1567" s="27"/>
      <c r="L1567" s="27"/>
    </row>
    <row r="1568" spans="8:12" x14ac:dyDescent="0.25">
      <c r="H1568" s="5"/>
      <c r="I1568" s="28"/>
      <c r="J1568" s="27"/>
      <c r="L1568" s="27"/>
    </row>
    <row r="1569" spans="8:12" x14ac:dyDescent="0.25">
      <c r="H1569" s="5"/>
      <c r="I1569" s="28"/>
      <c r="J1569" s="27"/>
      <c r="L1569" s="27"/>
    </row>
    <row r="1570" spans="8:12" x14ac:dyDescent="0.25">
      <c r="H1570" s="5"/>
      <c r="J1570" s="27"/>
      <c r="L1570" s="27"/>
    </row>
    <row r="1571" spans="8:12" x14ac:dyDescent="0.25">
      <c r="H1571" s="5"/>
      <c r="J1571" s="27"/>
      <c r="L1571" s="27"/>
    </row>
    <row r="1572" spans="8:12" x14ac:dyDescent="0.25">
      <c r="H1572" s="5"/>
      <c r="J1572" s="27"/>
      <c r="L1572" s="27"/>
    </row>
    <row r="1573" spans="8:12" x14ac:dyDescent="0.25">
      <c r="H1573" s="5"/>
      <c r="I1573" s="28"/>
      <c r="J1573" s="27"/>
      <c r="L1573" s="27"/>
    </row>
    <row r="1574" spans="8:12" x14ac:dyDescent="0.25">
      <c r="H1574" s="5"/>
      <c r="I1574" s="28"/>
      <c r="J1574" s="27"/>
      <c r="L1574" s="27"/>
    </row>
    <row r="1575" spans="8:12" x14ac:dyDescent="0.25">
      <c r="H1575" s="5"/>
      <c r="J1575" s="27"/>
      <c r="L1575" s="27"/>
    </row>
    <row r="1576" spans="8:12" x14ac:dyDescent="0.25">
      <c r="H1576" s="5"/>
      <c r="J1576" s="27"/>
      <c r="L1576" s="27"/>
    </row>
    <row r="1577" spans="8:12" x14ac:dyDescent="0.25">
      <c r="H1577" s="5"/>
      <c r="J1577" s="27"/>
      <c r="L1577" s="27"/>
    </row>
    <row r="1578" spans="8:12" x14ac:dyDescent="0.25">
      <c r="H1578" s="5"/>
      <c r="J1578" s="27"/>
      <c r="L1578" s="27"/>
    </row>
    <row r="1579" spans="8:12" x14ac:dyDescent="0.25">
      <c r="H1579" s="5"/>
      <c r="J1579" s="27"/>
      <c r="L1579" s="27"/>
    </row>
    <row r="1580" spans="8:12" x14ac:dyDescent="0.25">
      <c r="H1580" s="5"/>
      <c r="J1580" s="27"/>
      <c r="L1580" s="27"/>
    </row>
    <row r="1581" spans="8:12" x14ac:dyDescent="0.25">
      <c r="H1581" s="5"/>
      <c r="J1581" s="27"/>
      <c r="L1581" s="27"/>
    </row>
    <row r="1582" spans="8:12" x14ac:dyDescent="0.25">
      <c r="H1582" s="5"/>
      <c r="J1582" s="27"/>
      <c r="L1582" s="27"/>
    </row>
    <row r="1583" spans="8:12" x14ac:dyDescent="0.25">
      <c r="H1583" s="5"/>
      <c r="J1583" s="27"/>
      <c r="L1583" s="27"/>
    </row>
    <row r="1584" spans="8:12" x14ac:dyDescent="0.25">
      <c r="H1584" s="5"/>
      <c r="J1584" s="27"/>
      <c r="L1584" s="27"/>
    </row>
    <row r="1585" spans="8:12" x14ac:dyDescent="0.25">
      <c r="H1585" s="5"/>
      <c r="J1585" s="27"/>
      <c r="L1585" s="27"/>
    </row>
    <row r="1586" spans="8:12" x14ac:dyDescent="0.25">
      <c r="H1586" s="5"/>
      <c r="J1586" s="27"/>
      <c r="L1586" s="27"/>
    </row>
    <row r="1587" spans="8:12" x14ac:dyDescent="0.25">
      <c r="H1587" s="5"/>
      <c r="J1587" s="27"/>
      <c r="L1587" s="27"/>
    </row>
    <row r="1588" spans="8:12" x14ac:dyDescent="0.25">
      <c r="H1588" s="5"/>
      <c r="J1588" s="27"/>
      <c r="L1588" s="27"/>
    </row>
    <row r="1589" spans="8:12" x14ac:dyDescent="0.25">
      <c r="H1589" s="5"/>
      <c r="J1589" s="27"/>
      <c r="L1589" s="27"/>
    </row>
    <row r="1590" spans="8:12" x14ac:dyDescent="0.25">
      <c r="H1590" s="5"/>
      <c r="J1590" s="27"/>
      <c r="L1590" s="27"/>
    </row>
    <row r="1591" spans="8:12" x14ac:dyDescent="0.25">
      <c r="H1591" s="5"/>
      <c r="J1591" s="27"/>
      <c r="L1591" s="27"/>
    </row>
    <row r="1592" spans="8:12" x14ac:dyDescent="0.25">
      <c r="H1592" s="5"/>
      <c r="J1592" s="27"/>
      <c r="L1592" s="27"/>
    </row>
    <row r="1593" spans="8:12" x14ac:dyDescent="0.25">
      <c r="H1593" s="5"/>
      <c r="J1593" s="27"/>
      <c r="L1593" s="27"/>
    </row>
    <row r="1594" spans="8:12" x14ac:dyDescent="0.25">
      <c r="H1594" s="5"/>
      <c r="J1594" s="27"/>
      <c r="L1594" s="27"/>
    </row>
    <row r="1595" spans="8:12" x14ac:dyDescent="0.25">
      <c r="H1595" s="5"/>
      <c r="J1595" s="27"/>
      <c r="L1595" s="27"/>
    </row>
    <row r="1596" spans="8:12" x14ac:dyDescent="0.25">
      <c r="H1596" s="5"/>
      <c r="J1596" s="27"/>
      <c r="L1596" s="27"/>
    </row>
    <row r="1597" spans="8:12" x14ac:dyDescent="0.25">
      <c r="H1597" s="5"/>
      <c r="J1597" s="27"/>
      <c r="L1597" s="27"/>
    </row>
    <row r="1598" spans="8:12" x14ac:dyDescent="0.25">
      <c r="H1598" s="5"/>
      <c r="J1598" s="27"/>
      <c r="L1598" s="27"/>
    </row>
    <row r="1599" spans="8:12" x14ac:dyDescent="0.25">
      <c r="H1599" s="5"/>
      <c r="J1599" s="27"/>
      <c r="L1599" s="27"/>
    </row>
    <row r="1600" spans="8:12" x14ac:dyDescent="0.25">
      <c r="H1600" s="5"/>
      <c r="J1600" s="27"/>
      <c r="L1600" s="27"/>
    </row>
    <row r="1601" spans="8:12" x14ac:dyDescent="0.25">
      <c r="H1601" s="5"/>
      <c r="J1601" s="27"/>
      <c r="L1601" s="27"/>
    </row>
    <row r="1602" spans="8:12" x14ac:dyDescent="0.25">
      <c r="H1602" s="5"/>
      <c r="J1602" s="27"/>
      <c r="L1602" s="27"/>
    </row>
    <row r="1603" spans="8:12" x14ac:dyDescent="0.25">
      <c r="H1603" s="5"/>
      <c r="J1603" s="27"/>
      <c r="L1603" s="27"/>
    </row>
    <row r="1604" spans="8:12" x14ac:dyDescent="0.25">
      <c r="H1604" s="5"/>
      <c r="J1604" s="27"/>
      <c r="L1604" s="27"/>
    </row>
    <row r="1605" spans="8:12" x14ac:dyDescent="0.25">
      <c r="H1605" s="5"/>
      <c r="J1605" s="27"/>
      <c r="L1605" s="27"/>
    </row>
    <row r="1606" spans="8:12" x14ac:dyDescent="0.25">
      <c r="H1606" s="5"/>
      <c r="J1606" s="27"/>
      <c r="L1606" s="27"/>
    </row>
    <row r="1607" spans="8:12" x14ac:dyDescent="0.25">
      <c r="H1607" s="5"/>
      <c r="J1607" s="27"/>
      <c r="L1607" s="27"/>
    </row>
    <row r="1608" spans="8:12" x14ac:dyDescent="0.25">
      <c r="H1608" s="5"/>
      <c r="J1608" s="27"/>
      <c r="L1608" s="27"/>
    </row>
    <row r="1609" spans="8:12" x14ac:dyDescent="0.25">
      <c r="H1609" s="5"/>
      <c r="J1609" s="27"/>
      <c r="L1609" s="27"/>
    </row>
    <row r="1610" spans="8:12" x14ac:dyDescent="0.25">
      <c r="H1610" s="5"/>
      <c r="J1610" s="27"/>
      <c r="L1610" s="27"/>
    </row>
    <row r="1611" spans="8:12" x14ac:dyDescent="0.25">
      <c r="H1611" s="5"/>
      <c r="J1611" s="27"/>
      <c r="L1611" s="27"/>
    </row>
    <row r="1612" spans="8:12" x14ac:dyDescent="0.25">
      <c r="H1612" s="5"/>
      <c r="J1612" s="27"/>
      <c r="L1612" s="27"/>
    </row>
    <row r="1613" spans="8:12" x14ac:dyDescent="0.25">
      <c r="H1613" s="5"/>
      <c r="J1613" s="27"/>
      <c r="L1613" s="27"/>
    </row>
    <row r="1614" spans="8:12" x14ac:dyDescent="0.25">
      <c r="H1614" s="5"/>
      <c r="J1614" s="27"/>
      <c r="L1614" s="27"/>
    </row>
    <row r="1615" spans="8:12" x14ac:dyDescent="0.25">
      <c r="H1615" s="5"/>
      <c r="J1615" s="27"/>
      <c r="L1615" s="27"/>
    </row>
    <row r="1616" spans="8:12" x14ac:dyDescent="0.25">
      <c r="H1616" s="5"/>
      <c r="J1616" s="27"/>
      <c r="L1616" s="27"/>
    </row>
    <row r="1617" spans="8:12" x14ac:dyDescent="0.25">
      <c r="H1617" s="5"/>
      <c r="J1617" s="27"/>
      <c r="L1617" s="27"/>
    </row>
    <row r="1618" spans="8:12" x14ac:dyDescent="0.25">
      <c r="H1618" s="5"/>
      <c r="J1618" s="27"/>
      <c r="L1618" s="27"/>
    </row>
    <row r="1619" spans="8:12" x14ac:dyDescent="0.25">
      <c r="H1619" s="5"/>
      <c r="J1619" s="27"/>
      <c r="L1619" s="27"/>
    </row>
    <row r="1620" spans="8:12" x14ac:dyDescent="0.25">
      <c r="H1620" s="5"/>
      <c r="J1620" s="27"/>
      <c r="L1620" s="27"/>
    </row>
    <row r="1621" spans="8:12" x14ac:dyDescent="0.25">
      <c r="H1621" s="5"/>
      <c r="J1621" s="27"/>
      <c r="L1621" s="27"/>
    </row>
    <row r="1622" spans="8:12" x14ac:dyDescent="0.25">
      <c r="H1622" s="5"/>
      <c r="J1622" s="27"/>
      <c r="L1622" s="27"/>
    </row>
    <row r="1623" spans="8:12" x14ac:dyDescent="0.25">
      <c r="H1623" s="5"/>
      <c r="J1623" s="27"/>
      <c r="L1623" s="27"/>
    </row>
    <row r="1624" spans="8:12" x14ac:dyDescent="0.25">
      <c r="H1624" s="5"/>
      <c r="J1624" s="27"/>
      <c r="L1624" s="27"/>
    </row>
    <row r="1625" spans="8:12" x14ac:dyDescent="0.25">
      <c r="H1625" s="5"/>
      <c r="J1625" s="27"/>
      <c r="L1625" s="27"/>
    </row>
    <row r="1626" spans="8:12" x14ac:dyDescent="0.25">
      <c r="H1626" s="5"/>
      <c r="J1626" s="27"/>
      <c r="L1626" s="27"/>
    </row>
    <row r="1627" spans="8:12" x14ac:dyDescent="0.25">
      <c r="H1627" s="5"/>
      <c r="J1627" s="27"/>
      <c r="L1627" s="27"/>
    </row>
    <row r="1628" spans="8:12" x14ac:dyDescent="0.25">
      <c r="H1628" s="5"/>
      <c r="J1628" s="27"/>
      <c r="L1628" s="27"/>
    </row>
    <row r="1629" spans="8:12" x14ac:dyDescent="0.25">
      <c r="H1629" s="5"/>
      <c r="J1629" s="27"/>
      <c r="L1629" s="27"/>
    </row>
    <row r="1630" spans="8:12" x14ac:dyDescent="0.25">
      <c r="H1630" s="5"/>
      <c r="J1630" s="27"/>
      <c r="L1630" s="27"/>
    </row>
    <row r="1631" spans="8:12" x14ac:dyDescent="0.25">
      <c r="H1631" s="5"/>
      <c r="J1631" s="27"/>
      <c r="L1631" s="27"/>
    </row>
    <row r="1632" spans="8:12" x14ac:dyDescent="0.25">
      <c r="H1632" s="5"/>
      <c r="J1632" s="27"/>
      <c r="L1632" s="27"/>
    </row>
    <row r="1633" spans="8:12" x14ac:dyDescent="0.25">
      <c r="H1633" s="5"/>
      <c r="J1633" s="27"/>
      <c r="L1633" s="27"/>
    </row>
    <row r="1634" spans="8:12" x14ac:dyDescent="0.25">
      <c r="H1634" s="5"/>
      <c r="J1634" s="27"/>
      <c r="L1634" s="27"/>
    </row>
    <row r="1635" spans="8:12" x14ac:dyDescent="0.25">
      <c r="H1635" s="5"/>
      <c r="J1635" s="27"/>
      <c r="L1635" s="27"/>
    </row>
    <row r="1636" spans="8:12" x14ac:dyDescent="0.25">
      <c r="H1636" s="5"/>
      <c r="J1636" s="27"/>
      <c r="L1636" s="27"/>
    </row>
    <row r="1637" spans="8:12" x14ac:dyDescent="0.25">
      <c r="H1637" s="5"/>
      <c r="J1637" s="27"/>
      <c r="L1637" s="27"/>
    </row>
    <row r="1638" spans="8:12" x14ac:dyDescent="0.25">
      <c r="H1638" s="5"/>
      <c r="J1638" s="27"/>
      <c r="L1638" s="27"/>
    </row>
    <row r="1639" spans="8:12" x14ac:dyDescent="0.25">
      <c r="H1639" s="5"/>
      <c r="J1639" s="27"/>
      <c r="L1639" s="27"/>
    </row>
    <row r="1640" spans="8:12" x14ac:dyDescent="0.25">
      <c r="H1640" s="5"/>
      <c r="J1640" s="27"/>
      <c r="L1640" s="27"/>
    </row>
    <row r="1641" spans="8:12" x14ac:dyDescent="0.25">
      <c r="H1641" s="5"/>
      <c r="J1641" s="27"/>
      <c r="L1641" s="27"/>
    </row>
    <row r="1642" spans="8:12" x14ac:dyDescent="0.25">
      <c r="H1642" s="5"/>
      <c r="J1642" s="27"/>
      <c r="L1642" s="27"/>
    </row>
    <row r="1643" spans="8:12" x14ac:dyDescent="0.25">
      <c r="H1643" s="5"/>
      <c r="J1643" s="27"/>
      <c r="L1643" s="27"/>
    </row>
    <row r="1644" spans="8:12" x14ac:dyDescent="0.25">
      <c r="H1644" s="5"/>
      <c r="J1644" s="27"/>
      <c r="L1644" s="27"/>
    </row>
    <row r="1645" spans="8:12" x14ac:dyDescent="0.25">
      <c r="H1645" s="5"/>
      <c r="J1645" s="27"/>
      <c r="L1645" s="27"/>
    </row>
    <row r="1646" spans="8:12" x14ac:dyDescent="0.25">
      <c r="H1646" s="5"/>
      <c r="J1646" s="27"/>
      <c r="L1646" s="27"/>
    </row>
    <row r="1647" spans="8:12" x14ac:dyDescent="0.25">
      <c r="H1647" s="5"/>
      <c r="J1647" s="27"/>
      <c r="L1647" s="27"/>
    </row>
    <row r="1648" spans="8:12" x14ac:dyDescent="0.25">
      <c r="H1648" s="5"/>
      <c r="J1648" s="27"/>
      <c r="L1648" s="27"/>
    </row>
    <row r="1649" spans="8:12" x14ac:dyDescent="0.25">
      <c r="H1649" s="5"/>
      <c r="J1649" s="27"/>
      <c r="L1649" s="27"/>
    </row>
    <row r="1650" spans="8:12" x14ac:dyDescent="0.25">
      <c r="H1650" s="5"/>
      <c r="J1650" s="27"/>
      <c r="L1650" s="27"/>
    </row>
    <row r="1651" spans="8:12" x14ac:dyDescent="0.25">
      <c r="H1651" s="5"/>
      <c r="J1651" s="27"/>
      <c r="L1651" s="27"/>
    </row>
    <row r="1652" spans="8:12" x14ac:dyDescent="0.25">
      <c r="H1652" s="5"/>
      <c r="J1652" s="27"/>
      <c r="L1652" s="27"/>
    </row>
    <row r="1653" spans="8:12" x14ac:dyDescent="0.25">
      <c r="H1653" s="5"/>
      <c r="J1653" s="27"/>
      <c r="L1653" s="27"/>
    </row>
    <row r="1654" spans="8:12" x14ac:dyDescent="0.25">
      <c r="H1654" s="5"/>
      <c r="J1654" s="27"/>
      <c r="L1654" s="27"/>
    </row>
    <row r="1655" spans="8:12" x14ac:dyDescent="0.25">
      <c r="H1655" s="5"/>
      <c r="J1655" s="27"/>
      <c r="L1655" s="27"/>
    </row>
    <row r="1656" spans="8:12" x14ac:dyDescent="0.25">
      <c r="H1656" s="5"/>
      <c r="J1656" s="27"/>
      <c r="L1656" s="27"/>
    </row>
    <row r="1657" spans="8:12" x14ac:dyDescent="0.25">
      <c r="H1657" s="5"/>
      <c r="J1657" s="27"/>
      <c r="L1657" s="27"/>
    </row>
    <row r="1658" spans="8:12" x14ac:dyDescent="0.25">
      <c r="H1658" s="5"/>
      <c r="J1658" s="27"/>
      <c r="L1658" s="27"/>
    </row>
    <row r="1659" spans="8:12" x14ac:dyDescent="0.25">
      <c r="H1659" s="5"/>
      <c r="J1659" s="27"/>
      <c r="L1659" s="27"/>
    </row>
    <row r="1660" spans="8:12" x14ac:dyDescent="0.25">
      <c r="H1660" s="5"/>
      <c r="J1660" s="27"/>
      <c r="L1660" s="27"/>
    </row>
    <row r="1661" spans="8:12" x14ac:dyDescent="0.25">
      <c r="H1661" s="5"/>
      <c r="J1661" s="27"/>
      <c r="L1661" s="27"/>
    </row>
    <row r="1662" spans="8:12" x14ac:dyDescent="0.25">
      <c r="H1662" s="5"/>
      <c r="J1662" s="27"/>
      <c r="L1662" s="27"/>
    </row>
    <row r="1663" spans="8:12" x14ac:dyDescent="0.25">
      <c r="H1663" s="5"/>
      <c r="J1663" s="27"/>
      <c r="L1663" s="27"/>
    </row>
    <row r="1664" spans="8:12" x14ac:dyDescent="0.25">
      <c r="H1664" s="5"/>
      <c r="J1664" s="27"/>
      <c r="L1664" s="27"/>
    </row>
    <row r="1665" spans="8:12" x14ac:dyDescent="0.25">
      <c r="H1665" s="5"/>
      <c r="J1665" s="27"/>
      <c r="L1665" s="27"/>
    </row>
    <row r="1666" spans="8:12" x14ac:dyDescent="0.25">
      <c r="H1666" s="5"/>
      <c r="J1666" s="27"/>
      <c r="L1666" s="27"/>
    </row>
    <row r="1667" spans="8:12" x14ac:dyDescent="0.25">
      <c r="H1667" s="5"/>
      <c r="J1667" s="27"/>
      <c r="L1667" s="27"/>
    </row>
    <row r="1668" spans="8:12" x14ac:dyDescent="0.25">
      <c r="H1668" s="5"/>
      <c r="J1668" s="27"/>
      <c r="L1668" s="27"/>
    </row>
    <row r="1669" spans="8:12" x14ac:dyDescent="0.25">
      <c r="H1669" s="5"/>
      <c r="J1669" s="27"/>
      <c r="L1669" s="27"/>
    </row>
    <row r="1670" spans="8:12" x14ac:dyDescent="0.25">
      <c r="H1670" s="5"/>
      <c r="J1670" s="27"/>
      <c r="L1670" s="27"/>
    </row>
    <row r="1671" spans="8:12" x14ac:dyDescent="0.25">
      <c r="H1671" s="5"/>
      <c r="J1671" s="27"/>
      <c r="L1671" s="27"/>
    </row>
    <row r="1672" spans="8:12" x14ac:dyDescent="0.25">
      <c r="H1672" s="5"/>
      <c r="J1672" s="27"/>
      <c r="L1672" s="27"/>
    </row>
    <row r="1673" spans="8:12" x14ac:dyDescent="0.25">
      <c r="H1673" s="5"/>
      <c r="J1673" s="27"/>
      <c r="L1673" s="27"/>
    </row>
    <row r="1674" spans="8:12" x14ac:dyDescent="0.25">
      <c r="H1674" s="5"/>
      <c r="J1674" s="27"/>
      <c r="L1674" s="27"/>
    </row>
    <row r="1675" spans="8:12" x14ac:dyDescent="0.25">
      <c r="H1675" s="5"/>
      <c r="J1675" s="27"/>
      <c r="L1675" s="27"/>
    </row>
    <row r="1676" spans="8:12" x14ac:dyDescent="0.25">
      <c r="H1676" s="5"/>
      <c r="J1676" s="27"/>
      <c r="L1676" s="27"/>
    </row>
    <row r="1677" spans="8:12" x14ac:dyDescent="0.25">
      <c r="H1677" s="5"/>
      <c r="J1677" s="27"/>
      <c r="L1677" s="27"/>
    </row>
    <row r="1678" spans="8:12" x14ac:dyDescent="0.25">
      <c r="H1678" s="5"/>
      <c r="J1678" s="27"/>
      <c r="L1678" s="27"/>
    </row>
    <row r="1679" spans="8:12" x14ac:dyDescent="0.25">
      <c r="H1679" s="5"/>
      <c r="J1679" s="27"/>
      <c r="L1679" s="27"/>
    </row>
    <row r="1680" spans="8:12" x14ac:dyDescent="0.25">
      <c r="H1680" s="5"/>
      <c r="J1680" s="27"/>
      <c r="L1680" s="27"/>
    </row>
    <row r="1681" spans="8:12" x14ac:dyDescent="0.25">
      <c r="H1681" s="5"/>
      <c r="J1681" s="27"/>
      <c r="L1681" s="27"/>
    </row>
    <row r="1682" spans="8:12" x14ac:dyDescent="0.25">
      <c r="H1682" s="5"/>
      <c r="J1682" s="27"/>
      <c r="L1682" s="27"/>
    </row>
    <row r="1683" spans="8:12" x14ac:dyDescent="0.25">
      <c r="H1683" s="5"/>
      <c r="J1683" s="27"/>
      <c r="L1683" s="27"/>
    </row>
    <row r="1684" spans="8:12" x14ac:dyDescent="0.25">
      <c r="H1684" s="5"/>
      <c r="J1684" s="27"/>
      <c r="L1684" s="27"/>
    </row>
    <row r="1685" spans="8:12" x14ac:dyDescent="0.25">
      <c r="H1685" s="5"/>
      <c r="J1685" s="27"/>
      <c r="L1685" s="27"/>
    </row>
    <row r="1686" spans="8:12" x14ac:dyDescent="0.25">
      <c r="H1686" s="5"/>
      <c r="J1686" s="27"/>
      <c r="L1686" s="27"/>
    </row>
    <row r="1687" spans="8:12" x14ac:dyDescent="0.25">
      <c r="H1687" s="5"/>
      <c r="J1687" s="27"/>
      <c r="L1687" s="27"/>
    </row>
    <row r="1688" spans="8:12" x14ac:dyDescent="0.25">
      <c r="H1688" s="5"/>
      <c r="J1688" s="27"/>
      <c r="L1688" s="27"/>
    </row>
    <row r="1689" spans="8:12" x14ac:dyDescent="0.25">
      <c r="H1689" s="5"/>
      <c r="J1689" s="27"/>
      <c r="L1689" s="27"/>
    </row>
    <row r="1690" spans="8:12" x14ac:dyDescent="0.25">
      <c r="H1690" s="5"/>
      <c r="J1690" s="27"/>
      <c r="L1690" s="27"/>
    </row>
    <row r="1691" spans="8:12" x14ac:dyDescent="0.25">
      <c r="H1691" s="5"/>
      <c r="J1691" s="27"/>
      <c r="L1691" s="27"/>
    </row>
    <row r="1692" spans="8:12" x14ac:dyDescent="0.25">
      <c r="H1692" s="5"/>
      <c r="J1692" s="27"/>
      <c r="L1692" s="27"/>
    </row>
    <row r="1693" spans="8:12" x14ac:dyDescent="0.25">
      <c r="H1693" s="5"/>
      <c r="J1693" s="27"/>
      <c r="L1693" s="27"/>
    </row>
    <row r="1694" spans="8:12" x14ac:dyDescent="0.25">
      <c r="H1694" s="5"/>
      <c r="J1694" s="27"/>
      <c r="L1694" s="27"/>
    </row>
    <row r="1695" spans="8:12" x14ac:dyDescent="0.25">
      <c r="H1695" s="5"/>
      <c r="J1695" s="27"/>
      <c r="L1695" s="27"/>
    </row>
    <row r="1696" spans="8:12" x14ac:dyDescent="0.25">
      <c r="H1696" s="5"/>
      <c r="J1696" s="27"/>
      <c r="L1696" s="27"/>
    </row>
    <row r="1697" spans="8:12" x14ac:dyDescent="0.25">
      <c r="H1697" s="5"/>
      <c r="J1697" s="27"/>
      <c r="L1697" s="27"/>
    </row>
    <row r="1698" spans="8:12" x14ac:dyDescent="0.25">
      <c r="H1698" s="5"/>
      <c r="J1698" s="27"/>
      <c r="L1698" s="27"/>
    </row>
    <row r="1699" spans="8:12" x14ac:dyDescent="0.25">
      <c r="H1699" s="5"/>
      <c r="J1699" s="27"/>
      <c r="L1699" s="27"/>
    </row>
    <row r="1700" spans="8:12" x14ac:dyDescent="0.25">
      <c r="H1700" s="5"/>
      <c r="J1700" s="27"/>
      <c r="L1700" s="27"/>
    </row>
    <row r="1701" spans="8:12" x14ac:dyDescent="0.25">
      <c r="H1701" s="5"/>
      <c r="J1701" s="27"/>
      <c r="L1701" s="27"/>
    </row>
    <row r="1702" spans="8:12" x14ac:dyDescent="0.25">
      <c r="H1702" s="5"/>
      <c r="J1702" s="27"/>
      <c r="L1702" s="27"/>
    </row>
    <row r="1703" spans="8:12" x14ac:dyDescent="0.25">
      <c r="H1703" s="5"/>
      <c r="J1703" s="27"/>
      <c r="L1703" s="27"/>
    </row>
    <row r="1704" spans="8:12" x14ac:dyDescent="0.25">
      <c r="H1704" s="5"/>
      <c r="J1704" s="27"/>
      <c r="L1704" s="27"/>
    </row>
    <row r="1705" spans="8:12" x14ac:dyDescent="0.25">
      <c r="H1705" s="5"/>
      <c r="J1705" s="27"/>
      <c r="L1705" s="27"/>
    </row>
    <row r="1706" spans="8:12" x14ac:dyDescent="0.25">
      <c r="H1706" s="5"/>
      <c r="J1706" s="27"/>
      <c r="L1706" s="27"/>
    </row>
    <row r="1707" spans="8:12" x14ac:dyDescent="0.25">
      <c r="H1707" s="5"/>
      <c r="J1707" s="27"/>
      <c r="L1707" s="27"/>
    </row>
    <row r="1708" spans="8:12" x14ac:dyDescent="0.25">
      <c r="H1708" s="5"/>
      <c r="J1708" s="27"/>
      <c r="L1708" s="27"/>
    </row>
    <row r="1709" spans="8:12" x14ac:dyDescent="0.25">
      <c r="H1709" s="5"/>
      <c r="J1709" s="27"/>
      <c r="L1709" s="27"/>
    </row>
    <row r="1710" spans="8:12" x14ac:dyDescent="0.25">
      <c r="H1710" s="5"/>
      <c r="J1710" s="27"/>
      <c r="L1710" s="27"/>
    </row>
    <row r="1711" spans="8:12" x14ac:dyDescent="0.25">
      <c r="H1711" s="5"/>
      <c r="J1711" s="27"/>
      <c r="L1711" s="27"/>
    </row>
    <row r="1712" spans="8:12" x14ac:dyDescent="0.25">
      <c r="H1712" s="5"/>
      <c r="J1712" s="27"/>
      <c r="L1712" s="27"/>
    </row>
    <row r="1713" spans="8:12" x14ac:dyDescent="0.25">
      <c r="H1713" s="5"/>
      <c r="J1713" s="27"/>
      <c r="L1713" s="27"/>
    </row>
    <row r="1714" spans="8:12" x14ac:dyDescent="0.25">
      <c r="H1714" s="5"/>
      <c r="J1714" s="27"/>
      <c r="L1714" s="27"/>
    </row>
    <row r="1715" spans="8:12" x14ac:dyDescent="0.25">
      <c r="H1715" s="5"/>
      <c r="J1715" s="27"/>
      <c r="L1715" s="27"/>
    </row>
    <row r="1716" spans="8:12" x14ac:dyDescent="0.25">
      <c r="H1716" s="5"/>
      <c r="J1716" s="27"/>
      <c r="L1716" s="27"/>
    </row>
    <row r="1717" spans="8:12" x14ac:dyDescent="0.25">
      <c r="H1717" s="5"/>
      <c r="J1717" s="27"/>
      <c r="L1717" s="27"/>
    </row>
    <row r="1718" spans="8:12" x14ac:dyDescent="0.25">
      <c r="H1718" s="5"/>
      <c r="J1718" s="27"/>
      <c r="L1718" s="27"/>
    </row>
    <row r="1719" spans="8:12" x14ac:dyDescent="0.25">
      <c r="H1719" s="5"/>
      <c r="J1719" s="27"/>
      <c r="L1719" s="27"/>
    </row>
    <row r="1720" spans="8:12" x14ac:dyDescent="0.25">
      <c r="H1720" s="5"/>
      <c r="J1720" s="27"/>
      <c r="L1720" s="27"/>
    </row>
    <row r="1721" spans="8:12" x14ac:dyDescent="0.25">
      <c r="H1721" s="5"/>
      <c r="J1721" s="27"/>
      <c r="L1721" s="27"/>
    </row>
    <row r="1722" spans="8:12" x14ac:dyDescent="0.25">
      <c r="H1722" s="5"/>
      <c r="J1722" s="27"/>
      <c r="L1722" s="27"/>
    </row>
    <row r="1723" spans="8:12" x14ac:dyDescent="0.25">
      <c r="H1723" s="5"/>
      <c r="J1723" s="27"/>
      <c r="L1723" s="27"/>
    </row>
    <row r="1724" spans="8:12" x14ac:dyDescent="0.25">
      <c r="H1724" s="5"/>
      <c r="J1724" s="27"/>
      <c r="L1724" s="27"/>
    </row>
    <row r="1725" spans="8:12" x14ac:dyDescent="0.25">
      <c r="H1725" s="5"/>
      <c r="J1725" s="27"/>
      <c r="L1725" s="27"/>
    </row>
    <row r="1726" spans="8:12" x14ac:dyDescent="0.25">
      <c r="H1726" s="5"/>
      <c r="J1726" s="27"/>
      <c r="L1726" s="27"/>
    </row>
    <row r="1727" spans="8:12" x14ac:dyDescent="0.25">
      <c r="H1727" s="5"/>
      <c r="J1727" s="27"/>
      <c r="L1727" s="27"/>
    </row>
    <row r="1728" spans="8:12" x14ac:dyDescent="0.25">
      <c r="H1728" s="5"/>
      <c r="J1728" s="27"/>
      <c r="L1728" s="27"/>
    </row>
    <row r="1729" spans="8:12" x14ac:dyDescent="0.25">
      <c r="H1729" s="5"/>
      <c r="J1729" s="27"/>
      <c r="L1729" s="27"/>
    </row>
    <row r="1730" spans="8:12" x14ac:dyDescent="0.25">
      <c r="H1730" s="5"/>
      <c r="J1730" s="27"/>
      <c r="L1730" s="27"/>
    </row>
    <row r="1731" spans="8:12" x14ac:dyDescent="0.25">
      <c r="H1731" s="5"/>
      <c r="J1731" s="27"/>
      <c r="L1731" s="27"/>
    </row>
    <row r="1732" spans="8:12" x14ac:dyDescent="0.25">
      <c r="H1732" s="5"/>
      <c r="J1732" s="27"/>
      <c r="L1732" s="27"/>
    </row>
    <row r="1733" spans="8:12" x14ac:dyDescent="0.25">
      <c r="H1733" s="5"/>
      <c r="J1733" s="27"/>
      <c r="L1733" s="27"/>
    </row>
    <row r="1734" spans="8:12" x14ac:dyDescent="0.25">
      <c r="H1734" s="5"/>
      <c r="J1734" s="27"/>
      <c r="L1734" s="27"/>
    </row>
    <row r="1735" spans="8:12" x14ac:dyDescent="0.25">
      <c r="H1735" s="5"/>
      <c r="J1735" s="27"/>
      <c r="L1735" s="27"/>
    </row>
    <row r="1736" spans="8:12" x14ac:dyDescent="0.25">
      <c r="H1736" s="5"/>
      <c r="J1736" s="27"/>
      <c r="L1736" s="27"/>
    </row>
    <row r="1737" spans="8:12" x14ac:dyDescent="0.25">
      <c r="H1737" s="5"/>
      <c r="J1737" s="27"/>
      <c r="L1737" s="27"/>
    </row>
    <row r="1738" spans="8:12" x14ac:dyDescent="0.25">
      <c r="H1738" s="5"/>
      <c r="J1738" s="27"/>
      <c r="L1738" s="27"/>
    </row>
    <row r="1739" spans="8:12" x14ac:dyDescent="0.25">
      <c r="H1739" s="5"/>
      <c r="J1739" s="27"/>
      <c r="L1739" s="27"/>
    </row>
    <row r="1740" spans="8:12" x14ac:dyDescent="0.25">
      <c r="H1740" s="5"/>
      <c r="J1740" s="27"/>
      <c r="L1740" s="27"/>
    </row>
    <row r="1741" spans="8:12" x14ac:dyDescent="0.25">
      <c r="H1741" s="5"/>
      <c r="J1741" s="27"/>
      <c r="L1741" s="27"/>
    </row>
    <row r="1742" spans="8:12" x14ac:dyDescent="0.25">
      <c r="H1742" s="5"/>
      <c r="J1742" s="27"/>
      <c r="L1742" s="27"/>
    </row>
    <row r="1743" spans="8:12" x14ac:dyDescent="0.25">
      <c r="H1743" s="5"/>
      <c r="J1743" s="27"/>
      <c r="L1743" s="27"/>
    </row>
    <row r="1744" spans="8:12" x14ac:dyDescent="0.25">
      <c r="H1744" s="5"/>
      <c r="J1744" s="27"/>
      <c r="L1744" s="27"/>
    </row>
    <row r="1745" spans="8:12" x14ac:dyDescent="0.25">
      <c r="H1745" s="5"/>
      <c r="J1745" s="27"/>
      <c r="L1745" s="27"/>
    </row>
    <row r="1746" spans="8:12" x14ac:dyDescent="0.25">
      <c r="H1746" s="5"/>
      <c r="J1746" s="27"/>
      <c r="L1746" s="27"/>
    </row>
    <row r="1747" spans="8:12" x14ac:dyDescent="0.25">
      <c r="H1747" s="5"/>
      <c r="J1747" s="27"/>
      <c r="L1747" s="27"/>
    </row>
    <row r="1748" spans="8:12" x14ac:dyDescent="0.25">
      <c r="H1748" s="5"/>
      <c r="J1748" s="27"/>
      <c r="L1748" s="27"/>
    </row>
    <row r="1749" spans="8:12" x14ac:dyDescent="0.25">
      <c r="H1749" s="5"/>
      <c r="J1749" s="27"/>
      <c r="L1749" s="27"/>
    </row>
    <row r="1750" spans="8:12" x14ac:dyDescent="0.25">
      <c r="H1750" s="5"/>
      <c r="J1750" s="27"/>
      <c r="L1750" s="27"/>
    </row>
    <row r="1751" spans="8:12" x14ac:dyDescent="0.25">
      <c r="H1751" s="5"/>
      <c r="J1751" s="27"/>
      <c r="L1751" s="27"/>
    </row>
    <row r="1752" spans="8:12" x14ac:dyDescent="0.25">
      <c r="H1752" s="5"/>
      <c r="J1752" s="27"/>
      <c r="L1752" s="27"/>
    </row>
    <row r="1753" spans="8:12" x14ac:dyDescent="0.25">
      <c r="H1753" s="5"/>
      <c r="J1753" s="27"/>
      <c r="L1753" s="27"/>
    </row>
    <row r="1754" spans="8:12" x14ac:dyDescent="0.25">
      <c r="H1754" s="5"/>
      <c r="J1754" s="27"/>
      <c r="L1754" s="27"/>
    </row>
    <row r="1755" spans="8:12" x14ac:dyDescent="0.25">
      <c r="H1755" s="5"/>
      <c r="J1755" s="27"/>
      <c r="L1755" s="27"/>
    </row>
    <row r="1756" spans="8:12" x14ac:dyDescent="0.25">
      <c r="H1756" s="5"/>
      <c r="J1756" s="27"/>
      <c r="L1756" s="27"/>
    </row>
    <row r="1757" spans="8:12" x14ac:dyDescent="0.25">
      <c r="H1757" s="5"/>
      <c r="J1757" s="27"/>
      <c r="L1757" s="27"/>
    </row>
    <row r="1758" spans="8:12" x14ac:dyDescent="0.25">
      <c r="H1758" s="5"/>
      <c r="J1758" s="27"/>
      <c r="L1758" s="27"/>
    </row>
    <row r="1759" spans="8:12" x14ac:dyDescent="0.25">
      <c r="H1759" s="5"/>
      <c r="J1759" s="27"/>
      <c r="L1759" s="27"/>
    </row>
    <row r="1760" spans="8:12" x14ac:dyDescent="0.25">
      <c r="H1760" s="5"/>
      <c r="J1760" s="27"/>
      <c r="L1760" s="27"/>
    </row>
    <row r="1761" spans="8:12" x14ac:dyDescent="0.25">
      <c r="H1761" s="5"/>
      <c r="J1761" s="27"/>
      <c r="L1761" s="27"/>
    </row>
    <row r="1762" spans="8:12" x14ac:dyDescent="0.25">
      <c r="H1762" s="5"/>
      <c r="J1762" s="27"/>
      <c r="L1762" s="27"/>
    </row>
    <row r="1763" spans="8:12" x14ac:dyDescent="0.25">
      <c r="H1763" s="5"/>
      <c r="J1763" s="27"/>
      <c r="L1763" s="27"/>
    </row>
    <row r="1764" spans="8:12" x14ac:dyDescent="0.25">
      <c r="H1764" s="5"/>
      <c r="J1764" s="27"/>
      <c r="L1764" s="27"/>
    </row>
    <row r="1765" spans="8:12" x14ac:dyDescent="0.25">
      <c r="H1765" s="5"/>
      <c r="J1765" s="27"/>
      <c r="L1765" s="27"/>
    </row>
    <row r="1766" spans="8:12" x14ac:dyDescent="0.25">
      <c r="H1766" s="5"/>
      <c r="J1766" s="27"/>
      <c r="L1766" s="27"/>
    </row>
    <row r="1767" spans="8:12" x14ac:dyDescent="0.25">
      <c r="H1767" s="5"/>
      <c r="J1767" s="27"/>
      <c r="L1767" s="27"/>
    </row>
    <row r="1768" spans="8:12" x14ac:dyDescent="0.25">
      <c r="H1768" s="5"/>
      <c r="J1768" s="27"/>
      <c r="L1768" s="27"/>
    </row>
    <row r="1769" spans="8:12" x14ac:dyDescent="0.25">
      <c r="H1769" s="5"/>
      <c r="J1769" s="27"/>
      <c r="L1769" s="27"/>
    </row>
    <row r="1770" spans="8:12" x14ac:dyDescent="0.25">
      <c r="H1770" s="5"/>
      <c r="J1770" s="27"/>
      <c r="L1770" s="27"/>
    </row>
    <row r="1771" spans="8:12" x14ac:dyDescent="0.25">
      <c r="H1771" s="5"/>
      <c r="J1771" s="27"/>
      <c r="L1771" s="27"/>
    </row>
    <row r="1772" spans="8:12" x14ac:dyDescent="0.25">
      <c r="H1772" s="5"/>
      <c r="J1772" s="27"/>
      <c r="L1772" s="27"/>
    </row>
    <row r="1773" spans="8:12" x14ac:dyDescent="0.25">
      <c r="H1773" s="5"/>
      <c r="J1773" s="27"/>
      <c r="L1773" s="27"/>
    </row>
    <row r="1774" spans="8:12" x14ac:dyDescent="0.25">
      <c r="H1774" s="5"/>
      <c r="J1774" s="27"/>
      <c r="L1774" s="27"/>
    </row>
    <row r="1775" spans="8:12" x14ac:dyDescent="0.25">
      <c r="H1775" s="5"/>
      <c r="J1775" s="27"/>
      <c r="L1775" s="27"/>
    </row>
    <row r="1776" spans="8:12" x14ac:dyDescent="0.25">
      <c r="H1776" s="5"/>
      <c r="J1776" s="27"/>
      <c r="L1776" s="27"/>
    </row>
    <row r="1777" spans="8:12" x14ac:dyDescent="0.25">
      <c r="H1777" s="5"/>
      <c r="J1777" s="27"/>
      <c r="L1777" s="27"/>
    </row>
    <row r="1778" spans="8:12" x14ac:dyDescent="0.25">
      <c r="H1778" s="5"/>
      <c r="J1778" s="27"/>
      <c r="L1778" s="27"/>
    </row>
    <row r="1779" spans="8:12" x14ac:dyDescent="0.25">
      <c r="H1779" s="5"/>
      <c r="J1779" s="27"/>
      <c r="L1779" s="27"/>
    </row>
    <row r="1780" spans="8:12" x14ac:dyDescent="0.25">
      <c r="H1780" s="5"/>
      <c r="J1780" s="27"/>
      <c r="L1780" s="27"/>
    </row>
    <row r="1781" spans="8:12" x14ac:dyDescent="0.25">
      <c r="H1781" s="5"/>
      <c r="J1781" s="27"/>
      <c r="L1781" s="27"/>
    </row>
    <row r="1782" spans="8:12" x14ac:dyDescent="0.25">
      <c r="H1782" s="5"/>
      <c r="J1782" s="27"/>
      <c r="L1782" s="27"/>
    </row>
    <row r="1783" spans="8:12" x14ac:dyDescent="0.25">
      <c r="H1783" s="5"/>
      <c r="J1783" s="27"/>
      <c r="L1783" s="27"/>
    </row>
    <row r="1784" spans="8:12" x14ac:dyDescent="0.25">
      <c r="H1784" s="5"/>
      <c r="J1784" s="27"/>
      <c r="L1784" s="27"/>
    </row>
    <row r="1785" spans="8:12" x14ac:dyDescent="0.25">
      <c r="H1785" s="5"/>
      <c r="J1785" s="27"/>
      <c r="L1785" s="27"/>
    </row>
    <row r="1786" spans="8:12" x14ac:dyDescent="0.25">
      <c r="H1786" s="5"/>
      <c r="J1786" s="27"/>
      <c r="L1786" s="27"/>
    </row>
    <row r="1787" spans="8:12" x14ac:dyDescent="0.25">
      <c r="H1787" s="5"/>
      <c r="J1787" s="27"/>
      <c r="L1787" s="27"/>
    </row>
    <row r="1788" spans="8:12" x14ac:dyDescent="0.25">
      <c r="H1788" s="5"/>
      <c r="J1788" s="27"/>
      <c r="L1788" s="27"/>
    </row>
    <row r="1789" spans="8:12" x14ac:dyDescent="0.25">
      <c r="H1789" s="5"/>
      <c r="J1789" s="27"/>
      <c r="L1789" s="27"/>
    </row>
    <row r="1790" spans="8:12" x14ac:dyDescent="0.25">
      <c r="H1790" s="5"/>
      <c r="J1790" s="27"/>
      <c r="L1790" s="27"/>
    </row>
    <row r="1791" spans="8:12" x14ac:dyDescent="0.25">
      <c r="H1791" s="5"/>
      <c r="J1791" s="27"/>
      <c r="L1791" s="27"/>
    </row>
    <row r="1792" spans="8:12" x14ac:dyDescent="0.25">
      <c r="H1792" s="5"/>
      <c r="J1792" s="27"/>
      <c r="L1792" s="27"/>
    </row>
    <row r="1793" spans="8:12" x14ac:dyDescent="0.25">
      <c r="H1793" s="5"/>
      <c r="J1793" s="27"/>
      <c r="L1793" s="27"/>
    </row>
    <row r="1794" spans="8:12" x14ac:dyDescent="0.25">
      <c r="H1794" s="5"/>
      <c r="J1794" s="27"/>
      <c r="L1794" s="27"/>
    </row>
    <row r="1795" spans="8:12" x14ac:dyDescent="0.25">
      <c r="H1795" s="5"/>
      <c r="J1795" s="27"/>
      <c r="L1795" s="27"/>
    </row>
    <row r="1796" spans="8:12" x14ac:dyDescent="0.25">
      <c r="H1796" s="5"/>
      <c r="J1796" s="27"/>
      <c r="L1796" s="27"/>
    </row>
    <row r="1797" spans="8:12" x14ac:dyDescent="0.25">
      <c r="H1797" s="5"/>
      <c r="J1797" s="27"/>
      <c r="L1797" s="27"/>
    </row>
    <row r="1798" spans="8:12" x14ac:dyDescent="0.25">
      <c r="H1798" s="5"/>
      <c r="J1798" s="27"/>
      <c r="L1798" s="27"/>
    </row>
    <row r="1799" spans="8:12" x14ac:dyDescent="0.25">
      <c r="H1799" s="5"/>
      <c r="J1799" s="27"/>
      <c r="L1799" s="27"/>
    </row>
    <row r="1800" spans="8:12" x14ac:dyDescent="0.25">
      <c r="H1800" s="5"/>
      <c r="J1800" s="27"/>
      <c r="L1800" s="27"/>
    </row>
    <row r="1801" spans="8:12" x14ac:dyDescent="0.25">
      <c r="H1801" s="5"/>
      <c r="J1801" s="27"/>
      <c r="L1801" s="27"/>
    </row>
    <row r="1802" spans="8:12" x14ac:dyDescent="0.25">
      <c r="H1802" s="5"/>
      <c r="J1802" s="27"/>
      <c r="L1802" s="27"/>
    </row>
    <row r="1803" spans="8:12" x14ac:dyDescent="0.25">
      <c r="H1803" s="5"/>
      <c r="J1803" s="27"/>
      <c r="L1803" s="27"/>
    </row>
    <row r="1804" spans="8:12" x14ac:dyDescent="0.25">
      <c r="H1804" s="5"/>
      <c r="J1804" s="27"/>
      <c r="L1804" s="27"/>
    </row>
    <row r="1805" spans="8:12" x14ac:dyDescent="0.25">
      <c r="H1805" s="5"/>
      <c r="J1805" s="27"/>
      <c r="L1805" s="27"/>
    </row>
    <row r="1806" spans="8:12" x14ac:dyDescent="0.25">
      <c r="H1806" s="5"/>
      <c r="J1806" s="27"/>
      <c r="L1806" s="27"/>
    </row>
    <row r="1807" spans="8:12" x14ac:dyDescent="0.25">
      <c r="H1807" s="5"/>
      <c r="J1807" s="27"/>
      <c r="L1807" s="27"/>
    </row>
    <row r="1808" spans="8:12" x14ac:dyDescent="0.25">
      <c r="H1808" s="5"/>
      <c r="J1808" s="27"/>
      <c r="L1808" s="27"/>
    </row>
    <row r="1809" spans="8:12" x14ac:dyDescent="0.25">
      <c r="H1809" s="5"/>
      <c r="J1809" s="27"/>
      <c r="L1809" s="27"/>
    </row>
    <row r="1810" spans="8:12" x14ac:dyDescent="0.25">
      <c r="H1810" s="5"/>
      <c r="J1810" s="27"/>
      <c r="L1810" s="27"/>
    </row>
    <row r="1811" spans="8:12" x14ac:dyDescent="0.25">
      <c r="H1811" s="5"/>
      <c r="J1811" s="27"/>
      <c r="L1811" s="27"/>
    </row>
    <row r="1812" spans="8:12" x14ac:dyDescent="0.25">
      <c r="H1812" s="5"/>
      <c r="J1812" s="27"/>
      <c r="L1812" s="27"/>
    </row>
    <row r="1813" spans="8:12" x14ac:dyDescent="0.25">
      <c r="H1813" s="5"/>
      <c r="J1813" s="27"/>
      <c r="L1813" s="27"/>
    </row>
    <row r="1814" spans="8:12" x14ac:dyDescent="0.25">
      <c r="H1814" s="5"/>
      <c r="J1814" s="27"/>
      <c r="L1814" s="27"/>
    </row>
    <row r="1815" spans="8:12" x14ac:dyDescent="0.25">
      <c r="H1815" s="5"/>
      <c r="J1815" s="27"/>
      <c r="L1815" s="27"/>
    </row>
    <row r="1816" spans="8:12" x14ac:dyDescent="0.25">
      <c r="H1816" s="5"/>
      <c r="J1816" s="27"/>
      <c r="L1816" s="27"/>
    </row>
    <row r="1817" spans="8:12" x14ac:dyDescent="0.25">
      <c r="H1817" s="5"/>
      <c r="J1817" s="27"/>
      <c r="L1817" s="27"/>
    </row>
    <row r="1818" spans="8:12" x14ac:dyDescent="0.25">
      <c r="H1818" s="5"/>
      <c r="J1818" s="27"/>
      <c r="L1818" s="27"/>
    </row>
    <row r="1819" spans="8:12" x14ac:dyDescent="0.25">
      <c r="H1819" s="5"/>
      <c r="J1819" s="27"/>
      <c r="L1819" s="27"/>
    </row>
    <row r="1820" spans="8:12" x14ac:dyDescent="0.25">
      <c r="H1820" s="5"/>
      <c r="J1820" s="27"/>
      <c r="L1820" s="27"/>
    </row>
    <row r="1821" spans="8:12" x14ac:dyDescent="0.25">
      <c r="H1821" s="5"/>
      <c r="J1821" s="27"/>
      <c r="L1821" s="27"/>
    </row>
    <row r="1822" spans="8:12" x14ac:dyDescent="0.25">
      <c r="H1822" s="5"/>
      <c r="J1822" s="27"/>
      <c r="L1822" s="27"/>
    </row>
    <row r="1823" spans="8:12" x14ac:dyDescent="0.25">
      <c r="H1823" s="5"/>
      <c r="J1823" s="27"/>
      <c r="L1823" s="27"/>
    </row>
    <row r="1824" spans="8:12" x14ac:dyDescent="0.25">
      <c r="H1824" s="5"/>
      <c r="J1824" s="27"/>
      <c r="L1824" s="27"/>
    </row>
    <row r="1825" spans="8:12" x14ac:dyDescent="0.25">
      <c r="H1825" s="5"/>
      <c r="J1825" s="27"/>
      <c r="L1825" s="27"/>
    </row>
    <row r="1826" spans="8:12" x14ac:dyDescent="0.25">
      <c r="H1826" s="5"/>
      <c r="J1826" s="27"/>
      <c r="L1826" s="27"/>
    </row>
    <row r="1827" spans="8:12" x14ac:dyDescent="0.25">
      <c r="H1827" s="5"/>
      <c r="J1827" s="27"/>
      <c r="L1827" s="27"/>
    </row>
    <row r="1828" spans="8:12" x14ac:dyDescent="0.25">
      <c r="H1828" s="5"/>
      <c r="J1828" s="27"/>
      <c r="L1828" s="27"/>
    </row>
    <row r="1829" spans="8:12" x14ac:dyDescent="0.25">
      <c r="H1829" s="5"/>
      <c r="J1829" s="27"/>
      <c r="L1829" s="27"/>
    </row>
    <row r="1830" spans="8:12" x14ac:dyDescent="0.25">
      <c r="H1830" s="5"/>
      <c r="J1830" s="27"/>
      <c r="L1830" s="27"/>
    </row>
    <row r="1831" spans="8:12" x14ac:dyDescent="0.25">
      <c r="H1831" s="5"/>
      <c r="J1831" s="27"/>
      <c r="L1831" s="27"/>
    </row>
    <row r="1832" spans="8:12" x14ac:dyDescent="0.25">
      <c r="H1832" s="5"/>
      <c r="J1832" s="27"/>
      <c r="L1832" s="27"/>
    </row>
    <row r="1833" spans="8:12" x14ac:dyDescent="0.25">
      <c r="H1833" s="5"/>
      <c r="J1833" s="27"/>
      <c r="L1833" s="27"/>
    </row>
    <row r="1834" spans="8:12" x14ac:dyDescent="0.25">
      <c r="H1834" s="5"/>
      <c r="J1834" s="27"/>
      <c r="L1834" s="27"/>
    </row>
    <row r="1835" spans="8:12" x14ac:dyDescent="0.25">
      <c r="H1835" s="5"/>
      <c r="J1835" s="27"/>
      <c r="L1835" s="27"/>
    </row>
    <row r="1836" spans="8:12" x14ac:dyDescent="0.25">
      <c r="H1836" s="5"/>
      <c r="J1836" s="27"/>
      <c r="L1836" s="27"/>
    </row>
    <row r="1837" spans="8:12" x14ac:dyDescent="0.25">
      <c r="H1837" s="5"/>
      <c r="J1837" s="27"/>
      <c r="L1837" s="27"/>
    </row>
    <row r="1838" spans="8:12" x14ac:dyDescent="0.25">
      <c r="H1838" s="5"/>
      <c r="J1838" s="27"/>
      <c r="L1838" s="27"/>
    </row>
    <row r="1839" spans="8:12" x14ac:dyDescent="0.25">
      <c r="H1839" s="5"/>
      <c r="J1839" s="27"/>
      <c r="L1839" s="27"/>
    </row>
    <row r="1840" spans="8:12" x14ac:dyDescent="0.25">
      <c r="H1840" s="5"/>
      <c r="J1840" s="27"/>
      <c r="L1840" s="27"/>
    </row>
    <row r="1841" spans="8:12" x14ac:dyDescent="0.25">
      <c r="H1841" s="5"/>
      <c r="J1841" s="27"/>
      <c r="L1841" s="27"/>
    </row>
    <row r="1842" spans="8:12" x14ac:dyDescent="0.25">
      <c r="H1842" s="5"/>
      <c r="J1842" s="27"/>
      <c r="L1842" s="27"/>
    </row>
    <row r="1843" spans="8:12" x14ac:dyDescent="0.25">
      <c r="H1843" s="5"/>
      <c r="J1843" s="27"/>
      <c r="L1843" s="27"/>
    </row>
    <row r="1844" spans="8:12" x14ac:dyDescent="0.25">
      <c r="H1844" s="5"/>
      <c r="J1844" s="27"/>
      <c r="L1844" s="27"/>
    </row>
    <row r="1845" spans="8:12" x14ac:dyDescent="0.25">
      <c r="H1845" s="5"/>
      <c r="J1845" s="27"/>
      <c r="L1845" s="27"/>
    </row>
    <row r="1846" spans="8:12" x14ac:dyDescent="0.25">
      <c r="H1846" s="5"/>
      <c r="J1846" s="27"/>
      <c r="L1846" s="27"/>
    </row>
    <row r="1847" spans="8:12" x14ac:dyDescent="0.25">
      <c r="H1847" s="5"/>
      <c r="J1847" s="27"/>
      <c r="L1847" s="27"/>
    </row>
    <row r="1848" spans="8:12" x14ac:dyDescent="0.25">
      <c r="H1848" s="5"/>
      <c r="J1848" s="27"/>
      <c r="L1848" s="27"/>
    </row>
    <row r="1849" spans="8:12" x14ac:dyDescent="0.25">
      <c r="H1849" s="5"/>
      <c r="J1849" s="27"/>
      <c r="L1849" s="27"/>
    </row>
    <row r="1850" spans="8:12" x14ac:dyDescent="0.25">
      <c r="H1850" s="5"/>
      <c r="J1850" s="27"/>
      <c r="L1850" s="27"/>
    </row>
    <row r="1851" spans="8:12" x14ac:dyDescent="0.25">
      <c r="H1851" s="5"/>
      <c r="J1851" s="27"/>
      <c r="L1851" s="27"/>
    </row>
    <row r="1852" spans="8:12" x14ac:dyDescent="0.25">
      <c r="H1852" s="5"/>
      <c r="J1852" s="27"/>
      <c r="L1852" s="27"/>
    </row>
    <row r="1853" spans="8:12" x14ac:dyDescent="0.25">
      <c r="H1853" s="5"/>
      <c r="J1853" s="27"/>
      <c r="L1853" s="27"/>
    </row>
    <row r="1854" spans="8:12" x14ac:dyDescent="0.25">
      <c r="H1854" s="5"/>
      <c r="J1854" s="27"/>
      <c r="L1854" s="27"/>
    </row>
    <row r="1855" spans="8:12" x14ac:dyDescent="0.25">
      <c r="H1855" s="5"/>
      <c r="J1855" s="27"/>
      <c r="L1855" s="27"/>
    </row>
    <row r="1856" spans="8:12" x14ac:dyDescent="0.25">
      <c r="H1856" s="5"/>
      <c r="J1856" s="27"/>
      <c r="L1856" s="27"/>
    </row>
    <row r="1857" spans="8:12" x14ac:dyDescent="0.25">
      <c r="H1857" s="5"/>
      <c r="J1857" s="27"/>
      <c r="L1857" s="27"/>
    </row>
    <row r="1858" spans="8:12" x14ac:dyDescent="0.25">
      <c r="H1858" s="5"/>
      <c r="J1858" s="27"/>
      <c r="L1858" s="27"/>
    </row>
    <row r="1859" spans="8:12" x14ac:dyDescent="0.25">
      <c r="H1859" s="5"/>
      <c r="J1859" s="27"/>
      <c r="L1859" s="27"/>
    </row>
    <row r="1860" spans="8:12" x14ac:dyDescent="0.25">
      <c r="H1860" s="5"/>
      <c r="J1860" s="27"/>
      <c r="L1860" s="27"/>
    </row>
    <row r="1861" spans="8:12" x14ac:dyDescent="0.25">
      <c r="H1861" s="5"/>
      <c r="I1861" s="28"/>
      <c r="J1861" s="27"/>
      <c r="L1861" s="27"/>
    </row>
    <row r="1862" spans="8:12" x14ac:dyDescent="0.25">
      <c r="H1862" s="5"/>
      <c r="J1862" s="27"/>
      <c r="L1862" s="27"/>
    </row>
    <row r="1863" spans="8:12" x14ac:dyDescent="0.25">
      <c r="H1863" s="5"/>
      <c r="J1863" s="27"/>
      <c r="L1863" s="27"/>
    </row>
    <row r="1864" spans="8:12" x14ac:dyDescent="0.25">
      <c r="H1864" s="5"/>
      <c r="J1864" s="27"/>
      <c r="L1864" s="27"/>
    </row>
    <row r="1865" spans="8:12" x14ac:dyDescent="0.25">
      <c r="H1865" s="5"/>
      <c r="J1865" s="27"/>
      <c r="L1865" s="27"/>
    </row>
    <row r="1866" spans="8:12" x14ac:dyDescent="0.25">
      <c r="H1866" s="5"/>
      <c r="I1866" s="28"/>
      <c r="J1866" s="27"/>
      <c r="L1866" s="27"/>
    </row>
    <row r="1867" spans="8:12" x14ac:dyDescent="0.25">
      <c r="H1867" s="5"/>
      <c r="J1867" s="27"/>
      <c r="L1867" s="27"/>
    </row>
    <row r="1868" spans="8:12" x14ac:dyDescent="0.25">
      <c r="H1868" s="5"/>
      <c r="J1868" s="27"/>
      <c r="L1868" s="27"/>
    </row>
    <row r="1869" spans="8:12" x14ac:dyDescent="0.25">
      <c r="H1869" s="5"/>
      <c r="J1869" s="27"/>
      <c r="L1869" s="27"/>
    </row>
    <row r="1870" spans="8:12" x14ac:dyDescent="0.25">
      <c r="H1870" s="5"/>
      <c r="J1870" s="27"/>
      <c r="L1870" s="27"/>
    </row>
    <row r="1871" spans="8:12" x14ac:dyDescent="0.25">
      <c r="H1871" s="5"/>
      <c r="J1871" s="27"/>
      <c r="L1871" s="27"/>
    </row>
    <row r="1872" spans="8:12" x14ac:dyDescent="0.25">
      <c r="H1872" s="5"/>
      <c r="J1872" s="27"/>
      <c r="L1872" s="27"/>
    </row>
    <row r="1873" spans="8:12" x14ac:dyDescent="0.25">
      <c r="H1873" s="5"/>
      <c r="J1873" s="27"/>
      <c r="L1873" s="27"/>
    </row>
    <row r="1874" spans="8:12" x14ac:dyDescent="0.25">
      <c r="H1874" s="5"/>
      <c r="J1874" s="27"/>
      <c r="L1874" s="27"/>
    </row>
    <row r="1875" spans="8:12" x14ac:dyDescent="0.25">
      <c r="H1875" s="5"/>
      <c r="J1875" s="27"/>
      <c r="L1875" s="27"/>
    </row>
    <row r="1876" spans="8:12" x14ac:dyDescent="0.25">
      <c r="H1876" s="5"/>
      <c r="J1876" s="27"/>
      <c r="L1876" s="27"/>
    </row>
    <row r="1877" spans="8:12" x14ac:dyDescent="0.25">
      <c r="H1877" s="5"/>
      <c r="J1877" s="27"/>
      <c r="L1877" s="27"/>
    </row>
    <row r="1878" spans="8:12" x14ac:dyDescent="0.25">
      <c r="H1878" s="5"/>
      <c r="J1878" s="27"/>
      <c r="L1878" s="27"/>
    </row>
    <row r="1879" spans="8:12" x14ac:dyDescent="0.25">
      <c r="H1879" s="5"/>
      <c r="J1879" s="27"/>
      <c r="L1879" s="27"/>
    </row>
    <row r="1880" spans="8:12" x14ac:dyDescent="0.25">
      <c r="H1880" s="5"/>
      <c r="J1880" s="27"/>
      <c r="L1880" s="27"/>
    </row>
    <row r="1881" spans="8:12" x14ac:dyDescent="0.25">
      <c r="H1881" s="5"/>
      <c r="I1881" s="28"/>
      <c r="J1881" s="27"/>
      <c r="L1881" s="27"/>
    </row>
    <row r="1882" spans="8:12" x14ac:dyDescent="0.25">
      <c r="H1882" s="5"/>
      <c r="J1882" s="27"/>
      <c r="L1882" s="27"/>
    </row>
    <row r="1883" spans="8:12" x14ac:dyDescent="0.25">
      <c r="H1883" s="5"/>
      <c r="J1883" s="27"/>
      <c r="L1883" s="27"/>
    </row>
    <row r="1884" spans="8:12" x14ac:dyDescent="0.25">
      <c r="H1884" s="5"/>
      <c r="J1884" s="27"/>
      <c r="L1884" s="27"/>
    </row>
    <row r="1885" spans="8:12" x14ac:dyDescent="0.25">
      <c r="H1885" s="5"/>
      <c r="J1885" s="27"/>
      <c r="L1885" s="27"/>
    </row>
    <row r="1886" spans="8:12" x14ac:dyDescent="0.25">
      <c r="H1886" s="5"/>
      <c r="I1886" s="28"/>
      <c r="J1886" s="27"/>
      <c r="L1886" s="27"/>
    </row>
    <row r="1887" spans="8:12" x14ac:dyDescent="0.25">
      <c r="H1887" s="5"/>
      <c r="J1887" s="27"/>
      <c r="L1887" s="27"/>
    </row>
    <row r="1888" spans="8:12" x14ac:dyDescent="0.25">
      <c r="H1888" s="5"/>
      <c r="J1888" s="27"/>
      <c r="L1888" s="27"/>
    </row>
    <row r="1889" spans="8:12" x14ac:dyDescent="0.25">
      <c r="H1889" s="5"/>
      <c r="J1889" s="27"/>
      <c r="L1889" s="27"/>
    </row>
    <row r="1890" spans="8:12" x14ac:dyDescent="0.25">
      <c r="H1890" s="5"/>
      <c r="J1890" s="27"/>
      <c r="L1890" s="27"/>
    </row>
    <row r="1891" spans="8:12" x14ac:dyDescent="0.25">
      <c r="H1891" s="5"/>
      <c r="J1891" s="27"/>
      <c r="L1891" s="27"/>
    </row>
    <row r="1892" spans="8:12" x14ac:dyDescent="0.25">
      <c r="H1892" s="5"/>
      <c r="J1892" s="27"/>
      <c r="L1892" s="27"/>
    </row>
    <row r="1893" spans="8:12" x14ac:dyDescent="0.25">
      <c r="H1893" s="5"/>
      <c r="J1893" s="27"/>
      <c r="L1893" s="27"/>
    </row>
    <row r="1894" spans="8:12" x14ac:dyDescent="0.25">
      <c r="H1894" s="5"/>
      <c r="J1894" s="27"/>
      <c r="L1894" s="27"/>
    </row>
    <row r="1895" spans="8:12" x14ac:dyDescent="0.25">
      <c r="H1895" s="5"/>
      <c r="J1895" s="27"/>
      <c r="L1895" s="27"/>
    </row>
    <row r="1896" spans="8:12" x14ac:dyDescent="0.25">
      <c r="H1896" s="5"/>
      <c r="J1896" s="27"/>
      <c r="L1896" s="27"/>
    </row>
    <row r="1897" spans="8:12" x14ac:dyDescent="0.25">
      <c r="H1897" s="5"/>
      <c r="J1897" s="27"/>
      <c r="L1897" s="27"/>
    </row>
    <row r="1898" spans="8:12" x14ac:dyDescent="0.25">
      <c r="H1898" s="5"/>
      <c r="J1898" s="27"/>
      <c r="L1898" s="27"/>
    </row>
    <row r="1899" spans="8:12" x14ac:dyDescent="0.25">
      <c r="H1899" s="5"/>
      <c r="J1899" s="27"/>
      <c r="L1899" s="27"/>
    </row>
    <row r="1900" spans="8:12" x14ac:dyDescent="0.25">
      <c r="H1900" s="5"/>
      <c r="J1900" s="27"/>
      <c r="L1900" s="27"/>
    </row>
    <row r="1901" spans="8:12" x14ac:dyDescent="0.25">
      <c r="H1901" s="5"/>
      <c r="J1901" s="27"/>
      <c r="L1901" s="27"/>
    </row>
    <row r="1902" spans="8:12" x14ac:dyDescent="0.25">
      <c r="H1902" s="5"/>
      <c r="J1902" s="27"/>
      <c r="L1902" s="27"/>
    </row>
    <row r="1903" spans="8:12" x14ac:dyDescent="0.25">
      <c r="H1903" s="5"/>
      <c r="J1903" s="27"/>
      <c r="L1903" s="27"/>
    </row>
    <row r="1904" spans="8:12" x14ac:dyDescent="0.25">
      <c r="H1904" s="5"/>
      <c r="J1904" s="27"/>
      <c r="L1904" s="27"/>
    </row>
    <row r="1905" spans="8:12" x14ac:dyDescent="0.25">
      <c r="H1905" s="5"/>
      <c r="J1905" s="27"/>
      <c r="L1905" s="27"/>
    </row>
    <row r="1906" spans="8:12" x14ac:dyDescent="0.25">
      <c r="H1906" s="5"/>
      <c r="J1906" s="27"/>
      <c r="L1906" s="27"/>
    </row>
    <row r="1907" spans="8:12" x14ac:dyDescent="0.25">
      <c r="H1907" s="5"/>
      <c r="J1907" s="27"/>
      <c r="L1907" s="27"/>
    </row>
    <row r="1908" spans="8:12" x14ac:dyDescent="0.25">
      <c r="H1908" s="5"/>
      <c r="J1908" s="27"/>
      <c r="L1908" s="27"/>
    </row>
    <row r="1909" spans="8:12" x14ac:dyDescent="0.25">
      <c r="H1909" s="5"/>
      <c r="J1909" s="27"/>
      <c r="L1909" s="27"/>
    </row>
    <row r="1910" spans="8:12" x14ac:dyDescent="0.25">
      <c r="H1910" s="5"/>
      <c r="J1910" s="27"/>
      <c r="L1910" s="27"/>
    </row>
    <row r="1911" spans="8:12" x14ac:dyDescent="0.25">
      <c r="H1911" s="5"/>
      <c r="J1911" s="27"/>
      <c r="L1911" s="27"/>
    </row>
    <row r="1912" spans="8:12" x14ac:dyDescent="0.25">
      <c r="H1912" s="5"/>
      <c r="J1912" s="27"/>
      <c r="L1912" s="27"/>
    </row>
    <row r="1913" spans="8:12" x14ac:dyDescent="0.25">
      <c r="H1913" s="5"/>
      <c r="J1913" s="27"/>
      <c r="L1913" s="27"/>
    </row>
    <row r="1914" spans="8:12" x14ac:dyDescent="0.25">
      <c r="H1914" s="5"/>
      <c r="J1914" s="27"/>
      <c r="L1914" s="27"/>
    </row>
    <row r="1915" spans="8:12" x14ac:dyDescent="0.25">
      <c r="H1915" s="5"/>
      <c r="J1915" s="27"/>
      <c r="L1915" s="27"/>
    </row>
    <row r="1916" spans="8:12" x14ac:dyDescent="0.25">
      <c r="H1916" s="5"/>
      <c r="J1916" s="27"/>
      <c r="L1916" s="27"/>
    </row>
    <row r="1917" spans="8:12" x14ac:dyDescent="0.25">
      <c r="H1917" s="5"/>
      <c r="J1917" s="27"/>
      <c r="L1917" s="27"/>
    </row>
    <row r="1918" spans="8:12" x14ac:dyDescent="0.25">
      <c r="H1918" s="5"/>
      <c r="J1918" s="27"/>
      <c r="L1918" s="27"/>
    </row>
    <row r="1919" spans="8:12" x14ac:dyDescent="0.25">
      <c r="H1919" s="5"/>
      <c r="J1919" s="27"/>
      <c r="L1919" s="27"/>
    </row>
    <row r="1920" spans="8:12" x14ac:dyDescent="0.25">
      <c r="H1920" s="5"/>
      <c r="J1920" s="27"/>
      <c r="L1920" s="27"/>
    </row>
    <row r="1921" spans="8:12" x14ac:dyDescent="0.25">
      <c r="H1921" s="5"/>
      <c r="J1921" s="27"/>
      <c r="L1921" s="27"/>
    </row>
    <row r="1922" spans="8:12" x14ac:dyDescent="0.25">
      <c r="H1922" s="5"/>
      <c r="J1922" s="27"/>
      <c r="L1922" s="27"/>
    </row>
    <row r="1923" spans="8:12" x14ac:dyDescent="0.25">
      <c r="H1923" s="5"/>
      <c r="J1923" s="27"/>
      <c r="L1923" s="27"/>
    </row>
    <row r="1924" spans="8:12" x14ac:dyDescent="0.25">
      <c r="H1924" s="5"/>
      <c r="J1924" s="27"/>
      <c r="L1924" s="27"/>
    </row>
    <row r="1925" spans="8:12" x14ac:dyDescent="0.25">
      <c r="H1925" s="5"/>
      <c r="J1925" s="27"/>
      <c r="L1925" s="27"/>
    </row>
    <row r="1926" spans="8:12" x14ac:dyDescent="0.25">
      <c r="H1926" s="5"/>
      <c r="J1926" s="27"/>
      <c r="L1926" s="27"/>
    </row>
    <row r="1927" spans="8:12" x14ac:dyDescent="0.25">
      <c r="H1927" s="5"/>
      <c r="J1927" s="27"/>
      <c r="L1927" s="27"/>
    </row>
    <row r="1928" spans="8:12" x14ac:dyDescent="0.25">
      <c r="H1928" s="5"/>
      <c r="J1928" s="27"/>
      <c r="L1928" s="27"/>
    </row>
    <row r="1929" spans="8:12" x14ac:dyDescent="0.25">
      <c r="H1929" s="5"/>
      <c r="J1929" s="27"/>
      <c r="L1929" s="27"/>
    </row>
    <row r="1930" spans="8:12" x14ac:dyDescent="0.25">
      <c r="H1930" s="5"/>
      <c r="J1930" s="27"/>
      <c r="L1930" s="27"/>
    </row>
    <row r="1931" spans="8:12" x14ac:dyDescent="0.25">
      <c r="H1931" s="5"/>
      <c r="J1931" s="27"/>
      <c r="L1931" s="27"/>
    </row>
    <row r="1932" spans="8:12" x14ac:dyDescent="0.25">
      <c r="H1932" s="5"/>
      <c r="J1932" s="27"/>
      <c r="L1932" s="27"/>
    </row>
    <row r="1933" spans="8:12" x14ac:dyDescent="0.25">
      <c r="H1933" s="5"/>
      <c r="J1933" s="27"/>
      <c r="L1933" s="27"/>
    </row>
    <row r="1934" spans="8:12" x14ac:dyDescent="0.25">
      <c r="H1934" s="5"/>
      <c r="J1934" s="27"/>
      <c r="L1934" s="27"/>
    </row>
    <row r="1935" spans="8:12" x14ac:dyDescent="0.25">
      <c r="H1935" s="5"/>
      <c r="J1935" s="27"/>
      <c r="L1935" s="27"/>
    </row>
    <row r="1936" spans="8:12" x14ac:dyDescent="0.25">
      <c r="H1936" s="5"/>
      <c r="J1936" s="27"/>
      <c r="L1936" s="27"/>
    </row>
    <row r="1937" spans="8:12" x14ac:dyDescent="0.25">
      <c r="H1937" s="5"/>
      <c r="J1937" s="27"/>
      <c r="L1937" s="27"/>
    </row>
    <row r="1938" spans="8:12" x14ac:dyDescent="0.25">
      <c r="H1938" s="5"/>
      <c r="J1938" s="27"/>
      <c r="L1938" s="27"/>
    </row>
    <row r="1939" spans="8:12" x14ac:dyDescent="0.25">
      <c r="H1939" s="5"/>
      <c r="J1939" s="27"/>
      <c r="L1939" s="27"/>
    </row>
    <row r="1940" spans="8:12" x14ac:dyDescent="0.25">
      <c r="H1940" s="5"/>
      <c r="J1940" s="27"/>
      <c r="L1940" s="27"/>
    </row>
    <row r="1941" spans="8:12" x14ac:dyDescent="0.25">
      <c r="H1941" s="5"/>
      <c r="J1941" s="27"/>
      <c r="L1941" s="27"/>
    </row>
    <row r="1942" spans="8:12" x14ac:dyDescent="0.25">
      <c r="H1942" s="5"/>
      <c r="J1942" s="27"/>
      <c r="L1942" s="27"/>
    </row>
    <row r="1943" spans="8:12" x14ac:dyDescent="0.25">
      <c r="H1943" s="5"/>
      <c r="J1943" s="27"/>
      <c r="L1943" s="27"/>
    </row>
    <row r="1944" spans="8:12" x14ac:dyDescent="0.25">
      <c r="H1944" s="5"/>
      <c r="J1944" s="27"/>
      <c r="L1944" s="27"/>
    </row>
    <row r="1945" spans="8:12" x14ac:dyDescent="0.25">
      <c r="H1945" s="5"/>
      <c r="J1945" s="27"/>
      <c r="L1945" s="27"/>
    </row>
    <row r="1946" spans="8:12" x14ac:dyDescent="0.25">
      <c r="H1946" s="5"/>
      <c r="J1946" s="27"/>
      <c r="L1946" s="27"/>
    </row>
    <row r="1947" spans="8:12" x14ac:dyDescent="0.25">
      <c r="H1947" s="5"/>
      <c r="J1947" s="27"/>
      <c r="L1947" s="27"/>
    </row>
    <row r="1948" spans="8:12" x14ac:dyDescent="0.25">
      <c r="H1948" s="5"/>
      <c r="J1948" s="27"/>
      <c r="L1948" s="27"/>
    </row>
    <row r="1949" spans="8:12" x14ac:dyDescent="0.25">
      <c r="H1949" s="5"/>
      <c r="J1949" s="27"/>
      <c r="L1949" s="27"/>
    </row>
    <row r="1950" spans="8:12" x14ac:dyDescent="0.25">
      <c r="H1950" s="5"/>
      <c r="J1950" s="27"/>
      <c r="L1950" s="27"/>
    </row>
    <row r="1951" spans="8:12" x14ac:dyDescent="0.25">
      <c r="H1951" s="5"/>
      <c r="J1951" s="27"/>
      <c r="L1951" s="27"/>
    </row>
    <row r="1952" spans="8:12" x14ac:dyDescent="0.25">
      <c r="H1952" s="5"/>
      <c r="J1952" s="27"/>
      <c r="L1952" s="27"/>
    </row>
    <row r="1953" spans="8:12" x14ac:dyDescent="0.25">
      <c r="H1953" s="5"/>
      <c r="J1953" s="27"/>
      <c r="L1953" s="27"/>
    </row>
    <row r="1954" spans="8:12" x14ac:dyDescent="0.25">
      <c r="H1954" s="5"/>
      <c r="J1954" s="27"/>
      <c r="L1954" s="27"/>
    </row>
    <row r="1955" spans="8:12" x14ac:dyDescent="0.25">
      <c r="H1955" s="5"/>
      <c r="J1955" s="27"/>
      <c r="L1955" s="27"/>
    </row>
    <row r="1956" spans="8:12" x14ac:dyDescent="0.25">
      <c r="H1956" s="5"/>
      <c r="J1956" s="27"/>
      <c r="L1956" s="27"/>
    </row>
    <row r="1957" spans="8:12" x14ac:dyDescent="0.25">
      <c r="H1957" s="5"/>
      <c r="J1957" s="27"/>
      <c r="L1957" s="27"/>
    </row>
    <row r="1958" spans="8:12" x14ac:dyDescent="0.25">
      <c r="H1958" s="5"/>
      <c r="J1958" s="27"/>
      <c r="L1958" s="27"/>
    </row>
    <row r="1959" spans="8:12" x14ac:dyDescent="0.25">
      <c r="H1959" s="5"/>
      <c r="J1959" s="27"/>
      <c r="L1959" s="27"/>
    </row>
    <row r="1960" spans="8:12" x14ac:dyDescent="0.25">
      <c r="H1960" s="5"/>
      <c r="J1960" s="27"/>
      <c r="L1960" s="27"/>
    </row>
    <row r="1961" spans="8:12" x14ac:dyDescent="0.25">
      <c r="H1961" s="5"/>
      <c r="J1961" s="27"/>
      <c r="L1961" s="27"/>
    </row>
    <row r="1962" spans="8:12" x14ac:dyDescent="0.25">
      <c r="H1962" s="5"/>
      <c r="J1962" s="27"/>
      <c r="L1962" s="27"/>
    </row>
    <row r="1963" spans="8:12" x14ac:dyDescent="0.25">
      <c r="H1963" s="5"/>
      <c r="J1963" s="27"/>
      <c r="L1963" s="27"/>
    </row>
    <row r="1964" spans="8:12" x14ac:dyDescent="0.25">
      <c r="H1964" s="5"/>
      <c r="J1964" s="27"/>
      <c r="L1964" s="27"/>
    </row>
    <row r="1965" spans="8:12" x14ac:dyDescent="0.25">
      <c r="H1965" s="5"/>
      <c r="J1965" s="27"/>
      <c r="L1965" s="27"/>
    </row>
    <row r="1966" spans="8:12" x14ac:dyDescent="0.25">
      <c r="H1966" s="5"/>
      <c r="J1966" s="27"/>
      <c r="L1966" s="27"/>
    </row>
    <row r="1967" spans="8:12" x14ac:dyDescent="0.25">
      <c r="H1967" s="5"/>
      <c r="J1967" s="27"/>
      <c r="L1967" s="27"/>
    </row>
    <row r="1968" spans="8:12" x14ac:dyDescent="0.25">
      <c r="H1968" s="5"/>
      <c r="J1968" s="27"/>
      <c r="L1968" s="27"/>
    </row>
    <row r="1969" spans="8:12" x14ac:dyDescent="0.25">
      <c r="H1969" s="5"/>
      <c r="J1969" s="27"/>
      <c r="L1969" s="27"/>
    </row>
    <row r="1970" spans="8:12" x14ac:dyDescent="0.25">
      <c r="H1970" s="5"/>
      <c r="J1970" s="27"/>
      <c r="L1970" s="27"/>
    </row>
    <row r="1971" spans="8:12" x14ac:dyDescent="0.25">
      <c r="H1971" s="5"/>
      <c r="J1971" s="27"/>
      <c r="L1971" s="27"/>
    </row>
    <row r="1972" spans="8:12" x14ac:dyDescent="0.25">
      <c r="H1972" s="5"/>
      <c r="J1972" s="27"/>
      <c r="L1972" s="27"/>
    </row>
    <row r="1973" spans="8:12" x14ac:dyDescent="0.25">
      <c r="H1973" s="5"/>
      <c r="J1973" s="27"/>
      <c r="L1973" s="27"/>
    </row>
    <row r="1974" spans="8:12" x14ac:dyDescent="0.25">
      <c r="H1974" s="5"/>
      <c r="J1974" s="27"/>
      <c r="L1974" s="27"/>
    </row>
    <row r="1975" spans="8:12" x14ac:dyDescent="0.25">
      <c r="H1975" s="5"/>
      <c r="J1975" s="27"/>
      <c r="L1975" s="27"/>
    </row>
    <row r="1976" spans="8:12" x14ac:dyDescent="0.25">
      <c r="H1976" s="5"/>
      <c r="J1976" s="27"/>
      <c r="L1976" s="27"/>
    </row>
    <row r="1977" spans="8:12" x14ac:dyDescent="0.25">
      <c r="H1977" s="5"/>
      <c r="J1977" s="27"/>
      <c r="L1977" s="27"/>
    </row>
    <row r="1978" spans="8:12" x14ac:dyDescent="0.25">
      <c r="H1978" s="5"/>
      <c r="J1978" s="27"/>
      <c r="L1978" s="27"/>
    </row>
    <row r="1979" spans="8:12" x14ac:dyDescent="0.25">
      <c r="H1979" s="5"/>
      <c r="I1979" s="28"/>
      <c r="J1979" s="27"/>
      <c r="L1979" s="27"/>
    </row>
    <row r="1980" spans="8:12" x14ac:dyDescent="0.25">
      <c r="H1980" s="5"/>
      <c r="I1980" s="28"/>
      <c r="J1980" s="27"/>
      <c r="L1980" s="27"/>
    </row>
    <row r="1981" spans="8:12" x14ac:dyDescent="0.25">
      <c r="H1981" s="5"/>
      <c r="I1981" s="28"/>
      <c r="J1981" s="27"/>
      <c r="L1981" s="27"/>
    </row>
    <row r="1982" spans="8:12" x14ac:dyDescent="0.25">
      <c r="H1982" s="5"/>
      <c r="I1982" s="28"/>
      <c r="J1982" s="27"/>
      <c r="L1982" s="27"/>
    </row>
    <row r="1983" spans="8:12" x14ac:dyDescent="0.25">
      <c r="H1983" s="5"/>
      <c r="J1983" s="27"/>
      <c r="L1983" s="27"/>
    </row>
    <row r="1984" spans="8:12" x14ac:dyDescent="0.25">
      <c r="H1984" s="5"/>
      <c r="I1984" s="28"/>
      <c r="J1984" s="27"/>
      <c r="L1984" s="27"/>
    </row>
    <row r="1985" spans="8:12" x14ac:dyDescent="0.25">
      <c r="H1985" s="5"/>
      <c r="I1985" s="28"/>
      <c r="J1985" s="27"/>
      <c r="L1985" s="27"/>
    </row>
    <row r="1986" spans="8:12" x14ac:dyDescent="0.25">
      <c r="H1986" s="5"/>
      <c r="I1986" s="28"/>
      <c r="J1986" s="27"/>
      <c r="L1986" s="27"/>
    </row>
    <row r="1987" spans="8:12" x14ac:dyDescent="0.25">
      <c r="H1987" s="5"/>
      <c r="I1987" s="28"/>
      <c r="J1987" s="27"/>
      <c r="L1987" s="27"/>
    </row>
    <row r="1988" spans="8:12" x14ac:dyDescent="0.25">
      <c r="H1988" s="5"/>
      <c r="J1988" s="27"/>
      <c r="L1988" s="27"/>
    </row>
    <row r="1989" spans="8:12" x14ac:dyDescent="0.25">
      <c r="H1989" s="5"/>
      <c r="J1989" s="27"/>
      <c r="L1989" s="27"/>
    </row>
    <row r="1990" spans="8:12" x14ac:dyDescent="0.25">
      <c r="H1990" s="5"/>
      <c r="J1990" s="27"/>
      <c r="L1990" s="27"/>
    </row>
    <row r="1991" spans="8:12" x14ac:dyDescent="0.25">
      <c r="H1991" s="5"/>
      <c r="J1991" s="27"/>
      <c r="L1991" s="27"/>
    </row>
    <row r="1992" spans="8:12" x14ac:dyDescent="0.25">
      <c r="H1992" s="5"/>
      <c r="J1992" s="27"/>
      <c r="L1992" s="27"/>
    </row>
    <row r="1993" spans="8:12" x14ac:dyDescent="0.25">
      <c r="H1993" s="5"/>
      <c r="J1993" s="27"/>
      <c r="L1993" s="27"/>
    </row>
    <row r="1994" spans="8:12" x14ac:dyDescent="0.25">
      <c r="H1994" s="5"/>
      <c r="J1994" s="27"/>
      <c r="L1994" s="27"/>
    </row>
    <row r="1995" spans="8:12" x14ac:dyDescent="0.25">
      <c r="H1995" s="5"/>
      <c r="J1995" s="27"/>
      <c r="L1995" s="27"/>
    </row>
    <row r="1996" spans="8:12" x14ac:dyDescent="0.25">
      <c r="H1996" s="5"/>
      <c r="J1996" s="27"/>
      <c r="L1996" s="27"/>
    </row>
    <row r="1997" spans="8:12" x14ac:dyDescent="0.25">
      <c r="H1997" s="5"/>
      <c r="J1997" s="27"/>
      <c r="L1997" s="27"/>
    </row>
    <row r="1998" spans="8:12" x14ac:dyDescent="0.25">
      <c r="H1998" s="5"/>
      <c r="J1998" s="27"/>
      <c r="L1998" s="27"/>
    </row>
    <row r="1999" spans="8:12" x14ac:dyDescent="0.25">
      <c r="H1999" s="5"/>
      <c r="J1999" s="27"/>
      <c r="L1999" s="27"/>
    </row>
    <row r="2000" spans="8:12" x14ac:dyDescent="0.25">
      <c r="H2000" s="5"/>
      <c r="J2000" s="27"/>
      <c r="L2000" s="27"/>
    </row>
    <row r="2001" spans="8:12" x14ac:dyDescent="0.25">
      <c r="H2001" s="5"/>
      <c r="J2001" s="27"/>
      <c r="L2001" s="27"/>
    </row>
    <row r="2002" spans="8:12" x14ac:dyDescent="0.25">
      <c r="H2002" s="5"/>
      <c r="J2002" s="27"/>
      <c r="L2002" s="27"/>
    </row>
    <row r="2003" spans="8:12" x14ac:dyDescent="0.25">
      <c r="H2003" s="5"/>
      <c r="J2003" s="27"/>
      <c r="L2003" s="27"/>
    </row>
    <row r="2004" spans="8:12" x14ac:dyDescent="0.25">
      <c r="H2004" s="5"/>
      <c r="J2004" s="27"/>
      <c r="L2004" s="27"/>
    </row>
    <row r="2005" spans="8:12" x14ac:dyDescent="0.25">
      <c r="H2005" s="5"/>
      <c r="J2005" s="27"/>
      <c r="L2005" s="27"/>
    </row>
    <row r="2006" spans="8:12" x14ac:dyDescent="0.25">
      <c r="H2006" s="5"/>
      <c r="J2006" s="27"/>
      <c r="L2006" s="27"/>
    </row>
    <row r="2007" spans="8:12" x14ac:dyDescent="0.25">
      <c r="H2007" s="5"/>
      <c r="J2007" s="27"/>
      <c r="L2007" s="27"/>
    </row>
    <row r="2008" spans="8:12" x14ac:dyDescent="0.25">
      <c r="H2008" s="5"/>
      <c r="J2008" s="27"/>
      <c r="L2008" s="27"/>
    </row>
    <row r="2009" spans="8:12" x14ac:dyDescent="0.25">
      <c r="H2009" s="5"/>
      <c r="J2009" s="27"/>
      <c r="L2009" s="27"/>
    </row>
    <row r="2010" spans="8:12" x14ac:dyDescent="0.25">
      <c r="H2010" s="5"/>
      <c r="J2010" s="27"/>
      <c r="L2010" s="27"/>
    </row>
    <row r="2011" spans="8:12" x14ac:dyDescent="0.25">
      <c r="H2011" s="5"/>
      <c r="J2011" s="27"/>
      <c r="L2011" s="27"/>
    </row>
    <row r="2012" spans="8:12" x14ac:dyDescent="0.25">
      <c r="H2012" s="5"/>
      <c r="J2012" s="27"/>
      <c r="L2012" s="27"/>
    </row>
    <row r="2013" spans="8:12" x14ac:dyDescent="0.25">
      <c r="H2013" s="5"/>
      <c r="J2013" s="27"/>
      <c r="L2013" s="27"/>
    </row>
    <row r="2014" spans="8:12" x14ac:dyDescent="0.25">
      <c r="H2014" s="5"/>
      <c r="J2014" s="27"/>
      <c r="L2014" s="27"/>
    </row>
    <row r="2015" spans="8:12" x14ac:dyDescent="0.25">
      <c r="H2015" s="5"/>
      <c r="J2015" s="27"/>
      <c r="L2015" s="27"/>
    </row>
    <row r="2016" spans="8:12" x14ac:dyDescent="0.25">
      <c r="H2016" s="5"/>
      <c r="J2016" s="27"/>
      <c r="L2016" s="27"/>
    </row>
    <row r="2017" spans="8:12" x14ac:dyDescent="0.25">
      <c r="H2017" s="5"/>
      <c r="J2017" s="27"/>
      <c r="L2017" s="27"/>
    </row>
    <row r="2018" spans="8:12" x14ac:dyDescent="0.25">
      <c r="H2018" s="5"/>
      <c r="J2018" s="27"/>
      <c r="L2018" s="27"/>
    </row>
    <row r="2019" spans="8:12" x14ac:dyDescent="0.25">
      <c r="H2019" s="5"/>
      <c r="J2019" s="27"/>
      <c r="L2019" s="27"/>
    </row>
    <row r="2020" spans="8:12" x14ac:dyDescent="0.25">
      <c r="H2020" s="5"/>
      <c r="J2020" s="27"/>
      <c r="L2020" s="27"/>
    </row>
    <row r="2021" spans="8:12" x14ac:dyDescent="0.25">
      <c r="H2021" s="5"/>
      <c r="J2021" s="27"/>
      <c r="L2021" s="27"/>
    </row>
    <row r="2022" spans="8:12" x14ac:dyDescent="0.25">
      <c r="H2022" s="5"/>
      <c r="J2022" s="27"/>
      <c r="L2022" s="27"/>
    </row>
    <row r="2023" spans="8:12" x14ac:dyDescent="0.25">
      <c r="H2023" s="5"/>
      <c r="J2023" s="27"/>
      <c r="L2023" s="27"/>
    </row>
    <row r="2024" spans="8:12" x14ac:dyDescent="0.25">
      <c r="H2024" s="5"/>
      <c r="J2024" s="27"/>
      <c r="L2024" s="27"/>
    </row>
    <row r="2025" spans="8:12" x14ac:dyDescent="0.25">
      <c r="H2025" s="5"/>
      <c r="J2025" s="27"/>
      <c r="L2025" s="27"/>
    </row>
    <row r="2026" spans="8:12" x14ac:dyDescent="0.25">
      <c r="H2026" s="5"/>
      <c r="J2026" s="27"/>
      <c r="L2026" s="27"/>
    </row>
    <row r="2027" spans="8:12" x14ac:dyDescent="0.25">
      <c r="H2027" s="5"/>
      <c r="J2027" s="27"/>
      <c r="L2027" s="27"/>
    </row>
    <row r="2028" spans="8:12" x14ac:dyDescent="0.25">
      <c r="H2028" s="5"/>
      <c r="J2028" s="27"/>
      <c r="L2028" s="27"/>
    </row>
    <row r="2029" spans="8:12" x14ac:dyDescent="0.25">
      <c r="H2029" s="5"/>
      <c r="J2029" s="27"/>
      <c r="L2029" s="27"/>
    </row>
    <row r="2030" spans="8:12" x14ac:dyDescent="0.25">
      <c r="H2030" s="5"/>
      <c r="J2030" s="27"/>
      <c r="L2030" s="27"/>
    </row>
    <row r="2031" spans="8:12" x14ac:dyDescent="0.25">
      <c r="H2031" s="5"/>
      <c r="J2031" s="27"/>
      <c r="L2031" s="27"/>
    </row>
    <row r="2032" spans="8:12" x14ac:dyDescent="0.25">
      <c r="H2032" s="5"/>
      <c r="J2032" s="27"/>
      <c r="L2032" s="27"/>
    </row>
    <row r="2033" spans="8:12" x14ac:dyDescent="0.25">
      <c r="H2033" s="5"/>
      <c r="J2033" s="27"/>
      <c r="L2033" s="27"/>
    </row>
    <row r="2034" spans="8:12" x14ac:dyDescent="0.25">
      <c r="H2034" s="5"/>
      <c r="J2034" s="27"/>
      <c r="L2034" s="27"/>
    </row>
    <row r="2035" spans="8:12" x14ac:dyDescent="0.25">
      <c r="H2035" s="5"/>
      <c r="J2035" s="27"/>
      <c r="L2035" s="27"/>
    </row>
    <row r="2036" spans="8:12" x14ac:dyDescent="0.25">
      <c r="H2036" s="5"/>
      <c r="J2036" s="27"/>
      <c r="L2036" s="27"/>
    </row>
    <row r="2037" spans="8:12" x14ac:dyDescent="0.25">
      <c r="H2037" s="5"/>
      <c r="J2037" s="27"/>
      <c r="L2037" s="27"/>
    </row>
    <row r="2038" spans="8:12" x14ac:dyDescent="0.25">
      <c r="H2038" s="5"/>
      <c r="J2038" s="27"/>
      <c r="L2038" s="27"/>
    </row>
    <row r="2039" spans="8:12" x14ac:dyDescent="0.25">
      <c r="H2039" s="5"/>
      <c r="J2039" s="27"/>
      <c r="L2039" s="27"/>
    </row>
    <row r="2040" spans="8:12" x14ac:dyDescent="0.25">
      <c r="H2040" s="5"/>
      <c r="J2040" s="27"/>
      <c r="L2040" s="27"/>
    </row>
    <row r="2041" spans="8:12" x14ac:dyDescent="0.25">
      <c r="H2041" s="5"/>
      <c r="J2041" s="27"/>
      <c r="L2041" s="27"/>
    </row>
    <row r="2042" spans="8:12" x14ac:dyDescent="0.25">
      <c r="H2042" s="5"/>
      <c r="J2042" s="27"/>
      <c r="L2042" s="27"/>
    </row>
    <row r="2043" spans="8:12" x14ac:dyDescent="0.25">
      <c r="H2043" s="5"/>
      <c r="J2043" s="27"/>
      <c r="L2043" s="27"/>
    </row>
    <row r="2044" spans="8:12" x14ac:dyDescent="0.25">
      <c r="H2044" s="5"/>
      <c r="J2044" s="27"/>
      <c r="L2044" s="27"/>
    </row>
    <row r="2045" spans="8:12" x14ac:dyDescent="0.25">
      <c r="H2045" s="5"/>
      <c r="J2045" s="27"/>
      <c r="L2045" s="27"/>
    </row>
    <row r="2046" spans="8:12" x14ac:dyDescent="0.25">
      <c r="H2046" s="5"/>
      <c r="J2046" s="27"/>
      <c r="L2046" s="27"/>
    </row>
    <row r="2047" spans="8:12" x14ac:dyDescent="0.25">
      <c r="H2047" s="5"/>
      <c r="J2047" s="27"/>
      <c r="L2047" s="27"/>
    </row>
    <row r="2048" spans="8:12" x14ac:dyDescent="0.25">
      <c r="H2048" s="5"/>
      <c r="J2048" s="27"/>
      <c r="L2048" s="27"/>
    </row>
    <row r="2049" spans="8:12" x14ac:dyDescent="0.25">
      <c r="H2049" s="5"/>
      <c r="J2049" s="27"/>
      <c r="L2049" s="27"/>
    </row>
    <row r="2050" spans="8:12" x14ac:dyDescent="0.25">
      <c r="H2050" s="5"/>
      <c r="J2050" s="27"/>
      <c r="L2050" s="27"/>
    </row>
    <row r="2051" spans="8:12" x14ac:dyDescent="0.25">
      <c r="H2051" s="5"/>
      <c r="J2051" s="27"/>
      <c r="L2051" s="27"/>
    </row>
    <row r="2052" spans="8:12" x14ac:dyDescent="0.25">
      <c r="H2052" s="5"/>
      <c r="J2052" s="27"/>
      <c r="L2052" s="27"/>
    </row>
    <row r="2053" spans="8:12" x14ac:dyDescent="0.25">
      <c r="H2053" s="5"/>
      <c r="J2053" s="27"/>
      <c r="L2053" s="27"/>
    </row>
    <row r="2054" spans="8:12" x14ac:dyDescent="0.25">
      <c r="H2054" s="5"/>
      <c r="J2054" s="27"/>
      <c r="L2054" s="27"/>
    </row>
    <row r="2055" spans="8:12" x14ac:dyDescent="0.25">
      <c r="H2055" s="5"/>
      <c r="J2055" s="27"/>
      <c r="L2055" s="27"/>
    </row>
    <row r="2056" spans="8:12" x14ac:dyDescent="0.25">
      <c r="H2056" s="5"/>
      <c r="J2056" s="27"/>
      <c r="L2056" s="27"/>
    </row>
    <row r="2057" spans="8:12" x14ac:dyDescent="0.25">
      <c r="H2057" s="5"/>
      <c r="J2057" s="27"/>
      <c r="L2057" s="27"/>
    </row>
    <row r="2058" spans="8:12" x14ac:dyDescent="0.25">
      <c r="H2058" s="5"/>
      <c r="J2058" s="27"/>
      <c r="L2058" s="27"/>
    </row>
    <row r="2059" spans="8:12" x14ac:dyDescent="0.25">
      <c r="H2059" s="5"/>
      <c r="J2059" s="27"/>
      <c r="L2059" s="27"/>
    </row>
    <row r="2060" spans="8:12" x14ac:dyDescent="0.25">
      <c r="H2060" s="5"/>
      <c r="J2060" s="27"/>
      <c r="L2060" s="27"/>
    </row>
    <row r="2061" spans="8:12" x14ac:dyDescent="0.25">
      <c r="H2061" s="5"/>
      <c r="J2061" s="27"/>
      <c r="L2061" s="27"/>
    </row>
    <row r="2062" spans="8:12" x14ac:dyDescent="0.25">
      <c r="H2062" s="5"/>
      <c r="J2062" s="27"/>
      <c r="L2062" s="27"/>
    </row>
    <row r="2063" spans="8:12" x14ac:dyDescent="0.25">
      <c r="H2063" s="5"/>
      <c r="J2063" s="27"/>
      <c r="L2063" s="27"/>
    </row>
    <row r="2064" spans="8:12" x14ac:dyDescent="0.25">
      <c r="H2064" s="5"/>
      <c r="J2064" s="27"/>
      <c r="L2064" s="27"/>
    </row>
    <row r="2065" spans="8:12" x14ac:dyDescent="0.25">
      <c r="H2065" s="5"/>
      <c r="J2065" s="27"/>
      <c r="L2065" s="27"/>
    </row>
    <row r="2066" spans="8:12" x14ac:dyDescent="0.25">
      <c r="H2066" s="5"/>
      <c r="J2066" s="27"/>
      <c r="L2066" s="27"/>
    </row>
    <row r="2067" spans="8:12" x14ac:dyDescent="0.25">
      <c r="H2067" s="5"/>
      <c r="J2067" s="27"/>
      <c r="L2067" s="27"/>
    </row>
    <row r="2068" spans="8:12" x14ac:dyDescent="0.25">
      <c r="H2068" s="5"/>
      <c r="J2068" s="27"/>
      <c r="L2068" s="27"/>
    </row>
    <row r="2069" spans="8:12" x14ac:dyDescent="0.25">
      <c r="H2069" s="5"/>
      <c r="J2069" s="27"/>
      <c r="L2069" s="27"/>
    </row>
    <row r="2070" spans="8:12" x14ac:dyDescent="0.25">
      <c r="H2070" s="5"/>
      <c r="J2070" s="27"/>
      <c r="L2070" s="27"/>
    </row>
    <row r="2071" spans="8:12" x14ac:dyDescent="0.25">
      <c r="H2071" s="5"/>
      <c r="J2071" s="27"/>
      <c r="L2071" s="27"/>
    </row>
    <row r="2072" spans="8:12" x14ac:dyDescent="0.25">
      <c r="H2072" s="5"/>
      <c r="J2072" s="27"/>
      <c r="L2072" s="27"/>
    </row>
    <row r="2073" spans="8:12" x14ac:dyDescent="0.25">
      <c r="H2073" s="5"/>
      <c r="J2073" s="27"/>
      <c r="L2073" s="27"/>
    </row>
    <row r="2074" spans="8:12" x14ac:dyDescent="0.25">
      <c r="H2074" s="5"/>
      <c r="J2074" s="27"/>
      <c r="L2074" s="27"/>
    </row>
    <row r="2075" spans="8:12" x14ac:dyDescent="0.25">
      <c r="H2075" s="5"/>
      <c r="J2075" s="27"/>
      <c r="L2075" s="27"/>
    </row>
    <row r="2076" spans="8:12" x14ac:dyDescent="0.25">
      <c r="H2076" s="5"/>
      <c r="J2076" s="27"/>
      <c r="L2076" s="27"/>
    </row>
    <row r="2077" spans="8:12" x14ac:dyDescent="0.25">
      <c r="H2077" s="5"/>
      <c r="J2077" s="27"/>
      <c r="L2077" s="27"/>
    </row>
    <row r="2078" spans="8:12" x14ac:dyDescent="0.25">
      <c r="H2078" s="5"/>
      <c r="J2078" s="27"/>
      <c r="L2078" s="27"/>
    </row>
    <row r="2079" spans="8:12" x14ac:dyDescent="0.25">
      <c r="H2079" s="5"/>
      <c r="J2079" s="27"/>
      <c r="L2079" s="27"/>
    </row>
    <row r="2080" spans="8:12" x14ac:dyDescent="0.25">
      <c r="H2080" s="5"/>
      <c r="J2080" s="27"/>
      <c r="L2080" s="27"/>
    </row>
    <row r="2081" spans="8:12" x14ac:dyDescent="0.25">
      <c r="H2081" s="5"/>
      <c r="J2081" s="27"/>
      <c r="L2081" s="27"/>
    </row>
    <row r="2082" spans="8:12" x14ac:dyDescent="0.25">
      <c r="H2082" s="5"/>
      <c r="J2082" s="27"/>
      <c r="L2082" s="27"/>
    </row>
    <row r="2083" spans="8:12" x14ac:dyDescent="0.25">
      <c r="H2083" s="5"/>
      <c r="J2083" s="27"/>
      <c r="L2083" s="27"/>
    </row>
    <row r="2084" spans="8:12" x14ac:dyDescent="0.25">
      <c r="H2084" s="5"/>
      <c r="J2084" s="27"/>
      <c r="L2084" s="27"/>
    </row>
    <row r="2085" spans="8:12" x14ac:dyDescent="0.25">
      <c r="H2085" s="5"/>
      <c r="J2085" s="27"/>
      <c r="L2085" s="27"/>
    </row>
    <row r="2086" spans="8:12" x14ac:dyDescent="0.25">
      <c r="H2086" s="5"/>
      <c r="J2086" s="27"/>
      <c r="L2086" s="27"/>
    </row>
    <row r="2087" spans="8:12" x14ac:dyDescent="0.25">
      <c r="H2087" s="5"/>
      <c r="J2087" s="27"/>
      <c r="L2087" s="27"/>
    </row>
    <row r="2088" spans="8:12" x14ac:dyDescent="0.25">
      <c r="H2088" s="5"/>
      <c r="J2088" s="27"/>
      <c r="L2088" s="27"/>
    </row>
    <row r="2089" spans="8:12" x14ac:dyDescent="0.25">
      <c r="H2089" s="5"/>
      <c r="J2089" s="27"/>
      <c r="L2089" s="27"/>
    </row>
    <row r="2090" spans="8:12" x14ac:dyDescent="0.25">
      <c r="H2090" s="5"/>
      <c r="J2090" s="27"/>
      <c r="L2090" s="27"/>
    </row>
    <row r="2091" spans="8:12" x14ac:dyDescent="0.25">
      <c r="H2091" s="5"/>
      <c r="J2091" s="27"/>
      <c r="L2091" s="27"/>
    </row>
    <row r="2092" spans="8:12" x14ac:dyDescent="0.25">
      <c r="H2092" s="5"/>
      <c r="J2092" s="27"/>
      <c r="L2092" s="27"/>
    </row>
    <row r="2093" spans="8:12" x14ac:dyDescent="0.25">
      <c r="H2093" s="5"/>
      <c r="J2093" s="27"/>
      <c r="L2093" s="27"/>
    </row>
    <row r="2094" spans="8:12" x14ac:dyDescent="0.25">
      <c r="H2094" s="5"/>
      <c r="J2094" s="27"/>
      <c r="L2094" s="27"/>
    </row>
    <row r="2095" spans="8:12" x14ac:dyDescent="0.25">
      <c r="H2095" s="5"/>
      <c r="J2095" s="27"/>
      <c r="L2095" s="27"/>
    </row>
    <row r="2096" spans="8:12" x14ac:dyDescent="0.25">
      <c r="H2096" s="5"/>
      <c r="J2096" s="27"/>
      <c r="L2096" s="27"/>
    </row>
    <row r="2097" spans="8:12" x14ac:dyDescent="0.25">
      <c r="H2097" s="5"/>
      <c r="J2097" s="27"/>
      <c r="L2097" s="27"/>
    </row>
    <row r="2098" spans="8:12" x14ac:dyDescent="0.25">
      <c r="H2098" s="5"/>
      <c r="J2098" s="27"/>
      <c r="L2098" s="27"/>
    </row>
    <row r="2099" spans="8:12" x14ac:dyDescent="0.25">
      <c r="H2099" s="5"/>
      <c r="J2099" s="27"/>
      <c r="L2099" s="27"/>
    </row>
    <row r="2100" spans="8:12" x14ac:dyDescent="0.25">
      <c r="H2100" s="5"/>
      <c r="J2100" s="27"/>
      <c r="L2100" s="27"/>
    </row>
    <row r="2101" spans="8:12" x14ac:dyDescent="0.25">
      <c r="H2101" s="5"/>
      <c r="J2101" s="27"/>
      <c r="L2101" s="27"/>
    </row>
    <row r="2102" spans="8:12" x14ac:dyDescent="0.25">
      <c r="H2102" s="5"/>
      <c r="J2102" s="27"/>
      <c r="L2102" s="27"/>
    </row>
    <row r="2103" spans="8:12" x14ac:dyDescent="0.25">
      <c r="H2103" s="5"/>
      <c r="J2103" s="27"/>
      <c r="L2103" s="27"/>
    </row>
    <row r="2104" spans="8:12" x14ac:dyDescent="0.25">
      <c r="H2104" s="5"/>
      <c r="J2104" s="27"/>
      <c r="L2104" s="27"/>
    </row>
    <row r="2105" spans="8:12" x14ac:dyDescent="0.25">
      <c r="H2105" s="5"/>
      <c r="J2105" s="27"/>
      <c r="L2105" s="27"/>
    </row>
    <row r="2106" spans="8:12" x14ac:dyDescent="0.25">
      <c r="H2106" s="5"/>
      <c r="J2106" s="27"/>
      <c r="L2106" s="27"/>
    </row>
    <row r="2107" spans="8:12" x14ac:dyDescent="0.25">
      <c r="H2107" s="5"/>
      <c r="J2107" s="27"/>
      <c r="L2107" s="27"/>
    </row>
    <row r="2108" spans="8:12" x14ac:dyDescent="0.25">
      <c r="H2108" s="5"/>
      <c r="J2108" s="27"/>
      <c r="L2108" s="27"/>
    </row>
    <row r="2109" spans="8:12" x14ac:dyDescent="0.25">
      <c r="H2109" s="5"/>
      <c r="J2109" s="27"/>
      <c r="L2109" s="27"/>
    </row>
    <row r="2110" spans="8:12" x14ac:dyDescent="0.25">
      <c r="H2110" s="5"/>
      <c r="J2110" s="27"/>
      <c r="L2110" s="27"/>
    </row>
    <row r="2111" spans="8:12" x14ac:dyDescent="0.25">
      <c r="H2111" s="5"/>
      <c r="J2111" s="27"/>
      <c r="L2111" s="27"/>
    </row>
    <row r="2112" spans="8:12" x14ac:dyDescent="0.25">
      <c r="H2112" s="5"/>
      <c r="J2112" s="27"/>
      <c r="L2112" s="27"/>
    </row>
    <row r="2113" spans="8:12" x14ac:dyDescent="0.25">
      <c r="H2113" s="5"/>
      <c r="J2113" s="27"/>
      <c r="L2113" s="27"/>
    </row>
    <row r="2114" spans="8:12" x14ac:dyDescent="0.25">
      <c r="H2114" s="5"/>
      <c r="J2114" s="27"/>
      <c r="L2114" s="27"/>
    </row>
    <row r="2115" spans="8:12" x14ac:dyDescent="0.25">
      <c r="H2115" s="5"/>
      <c r="J2115" s="27"/>
      <c r="L2115" s="27"/>
    </row>
    <row r="2116" spans="8:12" x14ac:dyDescent="0.25">
      <c r="H2116" s="5"/>
      <c r="J2116" s="27"/>
      <c r="L2116" s="27"/>
    </row>
    <row r="2117" spans="8:12" x14ac:dyDescent="0.25">
      <c r="H2117" s="5"/>
      <c r="J2117" s="27"/>
      <c r="L2117" s="27"/>
    </row>
    <row r="2118" spans="8:12" x14ac:dyDescent="0.25">
      <c r="H2118" s="5"/>
      <c r="J2118" s="27"/>
      <c r="L2118" s="27"/>
    </row>
    <row r="2119" spans="8:12" x14ac:dyDescent="0.25">
      <c r="H2119" s="5"/>
      <c r="J2119" s="27"/>
      <c r="L2119" s="27"/>
    </row>
    <row r="2120" spans="8:12" x14ac:dyDescent="0.25">
      <c r="H2120" s="5"/>
      <c r="J2120" s="27"/>
      <c r="L2120" s="27"/>
    </row>
    <row r="2121" spans="8:12" x14ac:dyDescent="0.25">
      <c r="H2121" s="5"/>
      <c r="J2121" s="27"/>
      <c r="L2121" s="27"/>
    </row>
    <row r="2122" spans="8:12" x14ac:dyDescent="0.25">
      <c r="H2122" s="5"/>
      <c r="J2122" s="27"/>
      <c r="L2122" s="27"/>
    </row>
    <row r="2123" spans="8:12" x14ac:dyDescent="0.25">
      <c r="H2123" s="5"/>
      <c r="J2123" s="27"/>
      <c r="L2123" s="27"/>
    </row>
    <row r="2124" spans="8:12" x14ac:dyDescent="0.25">
      <c r="H2124" s="5"/>
      <c r="J2124" s="27"/>
      <c r="L2124" s="27"/>
    </row>
    <row r="2125" spans="8:12" x14ac:dyDescent="0.25">
      <c r="H2125" s="5"/>
      <c r="J2125" s="27"/>
      <c r="L2125" s="27"/>
    </row>
    <row r="2126" spans="8:12" x14ac:dyDescent="0.25">
      <c r="H2126" s="5"/>
      <c r="J2126" s="27"/>
      <c r="L2126" s="27"/>
    </row>
    <row r="2127" spans="8:12" x14ac:dyDescent="0.25">
      <c r="H2127" s="5"/>
      <c r="J2127" s="27"/>
      <c r="L2127" s="27"/>
    </row>
    <row r="2128" spans="8:12" x14ac:dyDescent="0.25">
      <c r="H2128" s="5"/>
      <c r="J2128" s="27"/>
      <c r="L2128" s="27"/>
    </row>
    <row r="2129" spans="8:12" x14ac:dyDescent="0.25">
      <c r="H2129" s="5"/>
      <c r="J2129" s="27"/>
      <c r="L2129" s="27"/>
    </row>
    <row r="2130" spans="8:12" x14ac:dyDescent="0.25">
      <c r="H2130" s="5"/>
      <c r="J2130" s="27"/>
      <c r="L2130" s="27"/>
    </row>
    <row r="2131" spans="8:12" x14ac:dyDescent="0.25">
      <c r="H2131" s="5"/>
      <c r="J2131" s="27"/>
      <c r="L2131" s="27"/>
    </row>
    <row r="2132" spans="8:12" x14ac:dyDescent="0.25">
      <c r="H2132" s="5"/>
      <c r="J2132" s="27"/>
      <c r="L2132" s="27"/>
    </row>
    <row r="2133" spans="8:12" x14ac:dyDescent="0.25">
      <c r="H2133" s="5"/>
      <c r="J2133" s="27"/>
      <c r="L2133" s="27"/>
    </row>
    <row r="2134" spans="8:12" x14ac:dyDescent="0.25">
      <c r="H2134" s="5"/>
      <c r="J2134" s="27"/>
      <c r="L2134" s="27"/>
    </row>
    <row r="2135" spans="8:12" x14ac:dyDescent="0.25">
      <c r="H2135" s="5"/>
      <c r="J2135" s="27"/>
      <c r="L2135" s="27"/>
    </row>
    <row r="2136" spans="8:12" x14ac:dyDescent="0.25">
      <c r="H2136" s="5"/>
      <c r="J2136" s="27"/>
      <c r="L2136" s="27"/>
    </row>
    <row r="2137" spans="8:12" x14ac:dyDescent="0.25">
      <c r="H2137" s="5"/>
      <c r="J2137" s="27"/>
      <c r="L2137" s="27"/>
    </row>
    <row r="2138" spans="8:12" x14ac:dyDescent="0.25">
      <c r="H2138" s="5"/>
      <c r="J2138" s="27"/>
      <c r="L2138" s="27"/>
    </row>
    <row r="2139" spans="8:12" x14ac:dyDescent="0.25">
      <c r="H2139" s="5"/>
      <c r="J2139" s="27"/>
      <c r="L2139" s="27"/>
    </row>
    <row r="2140" spans="8:12" x14ac:dyDescent="0.25">
      <c r="H2140" s="5"/>
      <c r="J2140" s="27"/>
      <c r="L2140" s="27"/>
    </row>
    <row r="2141" spans="8:12" x14ac:dyDescent="0.25">
      <c r="H2141" s="5"/>
      <c r="J2141" s="27"/>
      <c r="L2141" s="27"/>
    </row>
    <row r="2142" spans="8:12" x14ac:dyDescent="0.25">
      <c r="H2142" s="5"/>
      <c r="J2142" s="27"/>
      <c r="L2142" s="27"/>
    </row>
    <row r="2143" spans="8:12" x14ac:dyDescent="0.25">
      <c r="H2143" s="5"/>
      <c r="J2143" s="27"/>
      <c r="L2143" s="27"/>
    </row>
    <row r="2144" spans="8:12" x14ac:dyDescent="0.25">
      <c r="H2144" s="5"/>
      <c r="J2144" s="27"/>
      <c r="L2144" s="27"/>
    </row>
    <row r="2145" spans="8:12" x14ac:dyDescent="0.25">
      <c r="H2145" s="5"/>
      <c r="J2145" s="27"/>
      <c r="L2145" s="27"/>
    </row>
    <row r="2146" spans="8:12" x14ac:dyDescent="0.25">
      <c r="H2146" s="5"/>
      <c r="J2146" s="27"/>
      <c r="L2146" s="27"/>
    </row>
    <row r="2147" spans="8:12" x14ac:dyDescent="0.25">
      <c r="H2147" s="5"/>
      <c r="J2147" s="27"/>
      <c r="L2147" s="27"/>
    </row>
    <row r="2148" spans="8:12" x14ac:dyDescent="0.25">
      <c r="H2148" s="5"/>
      <c r="J2148" s="27"/>
      <c r="L2148" s="27"/>
    </row>
    <row r="2149" spans="8:12" x14ac:dyDescent="0.25">
      <c r="H2149" s="5"/>
      <c r="J2149" s="27"/>
      <c r="L2149" s="27"/>
    </row>
    <row r="2150" spans="8:12" x14ac:dyDescent="0.25">
      <c r="H2150" s="5"/>
      <c r="J2150" s="27"/>
      <c r="L2150" s="27"/>
    </row>
    <row r="2151" spans="8:12" x14ac:dyDescent="0.25">
      <c r="H2151" s="5"/>
      <c r="J2151" s="27"/>
      <c r="L2151" s="27"/>
    </row>
    <row r="2152" spans="8:12" x14ac:dyDescent="0.25">
      <c r="H2152" s="5"/>
      <c r="J2152" s="27"/>
      <c r="L2152" s="27"/>
    </row>
    <row r="2153" spans="8:12" x14ac:dyDescent="0.25">
      <c r="H2153" s="5"/>
      <c r="J2153" s="27"/>
      <c r="L2153" s="27"/>
    </row>
    <row r="2154" spans="8:12" x14ac:dyDescent="0.25">
      <c r="H2154" s="5"/>
      <c r="J2154" s="27"/>
      <c r="L2154" s="27"/>
    </row>
    <row r="2155" spans="8:12" x14ac:dyDescent="0.25">
      <c r="H2155" s="5"/>
      <c r="J2155" s="27"/>
      <c r="L2155" s="27"/>
    </row>
    <row r="2156" spans="8:12" x14ac:dyDescent="0.25">
      <c r="H2156" s="5"/>
      <c r="J2156" s="27"/>
      <c r="L2156" s="27"/>
    </row>
    <row r="2157" spans="8:12" x14ac:dyDescent="0.25">
      <c r="H2157" s="5"/>
      <c r="J2157" s="27"/>
      <c r="L2157" s="27"/>
    </row>
    <row r="2158" spans="8:12" x14ac:dyDescent="0.25">
      <c r="H2158" s="5"/>
      <c r="J2158" s="27"/>
      <c r="L2158" s="27"/>
    </row>
    <row r="2159" spans="8:12" x14ac:dyDescent="0.25">
      <c r="H2159" s="5"/>
      <c r="J2159" s="27"/>
      <c r="L2159" s="27"/>
    </row>
    <row r="2160" spans="8:12" x14ac:dyDescent="0.25">
      <c r="H2160" s="5"/>
      <c r="J2160" s="27"/>
      <c r="L2160" s="27"/>
    </row>
    <row r="2161" spans="8:12" x14ac:dyDescent="0.25">
      <c r="H2161" s="5"/>
      <c r="J2161" s="27"/>
      <c r="L2161" s="27"/>
    </row>
    <row r="2162" spans="8:12" x14ac:dyDescent="0.25">
      <c r="H2162" s="5"/>
      <c r="J2162" s="27"/>
      <c r="L2162" s="27"/>
    </row>
    <row r="2163" spans="8:12" x14ac:dyDescent="0.25">
      <c r="H2163" s="5"/>
      <c r="J2163" s="27"/>
      <c r="L2163" s="27"/>
    </row>
    <row r="2164" spans="8:12" x14ac:dyDescent="0.25">
      <c r="H2164" s="5"/>
      <c r="J2164" s="27"/>
      <c r="L2164" s="27"/>
    </row>
    <row r="2165" spans="8:12" x14ac:dyDescent="0.25">
      <c r="H2165" s="5"/>
      <c r="J2165" s="27"/>
      <c r="L2165" s="27"/>
    </row>
    <row r="2166" spans="8:12" x14ac:dyDescent="0.25">
      <c r="H2166" s="5"/>
      <c r="J2166" s="27"/>
      <c r="L2166" s="27"/>
    </row>
    <row r="2167" spans="8:12" x14ac:dyDescent="0.25">
      <c r="H2167" s="5"/>
      <c r="J2167" s="27"/>
      <c r="L2167" s="27"/>
    </row>
    <row r="2168" spans="8:12" x14ac:dyDescent="0.25">
      <c r="H2168" s="5"/>
      <c r="J2168" s="27"/>
      <c r="L2168" s="27"/>
    </row>
    <row r="2169" spans="8:12" x14ac:dyDescent="0.25">
      <c r="H2169" s="5"/>
      <c r="J2169" s="27"/>
      <c r="L2169" s="27"/>
    </row>
    <row r="2170" spans="8:12" x14ac:dyDescent="0.25">
      <c r="H2170" s="5"/>
      <c r="J2170" s="27"/>
      <c r="L2170" s="27"/>
    </row>
    <row r="2171" spans="8:12" x14ac:dyDescent="0.25">
      <c r="H2171" s="5"/>
      <c r="J2171" s="27"/>
      <c r="L2171" s="27"/>
    </row>
    <row r="2172" spans="8:12" x14ac:dyDescent="0.25">
      <c r="H2172" s="5"/>
      <c r="J2172" s="27"/>
      <c r="L2172" s="27"/>
    </row>
    <row r="2173" spans="8:12" x14ac:dyDescent="0.25">
      <c r="H2173" s="5"/>
      <c r="J2173" s="27"/>
      <c r="L2173" s="27"/>
    </row>
    <row r="2174" spans="8:12" x14ac:dyDescent="0.25">
      <c r="H2174" s="5"/>
      <c r="J2174" s="27"/>
      <c r="L2174" s="27"/>
    </row>
    <row r="2175" spans="8:12" x14ac:dyDescent="0.25">
      <c r="H2175" s="5"/>
      <c r="J2175" s="27"/>
      <c r="L2175" s="27"/>
    </row>
    <row r="2176" spans="8:12" x14ac:dyDescent="0.25">
      <c r="H2176" s="5"/>
      <c r="J2176" s="27"/>
      <c r="L2176" s="27"/>
    </row>
    <row r="2177" spans="8:12" x14ac:dyDescent="0.25">
      <c r="H2177" s="5"/>
      <c r="J2177" s="27"/>
      <c r="L2177" s="27"/>
    </row>
    <row r="2178" spans="8:12" x14ac:dyDescent="0.25">
      <c r="H2178" s="5"/>
      <c r="J2178" s="27"/>
      <c r="L2178" s="27"/>
    </row>
    <row r="2179" spans="8:12" x14ac:dyDescent="0.25">
      <c r="H2179" s="5"/>
      <c r="J2179" s="27"/>
      <c r="L2179" s="27"/>
    </row>
    <row r="2180" spans="8:12" x14ac:dyDescent="0.25">
      <c r="H2180" s="5"/>
      <c r="J2180" s="27"/>
      <c r="L2180" s="27"/>
    </row>
    <row r="2181" spans="8:12" x14ac:dyDescent="0.25">
      <c r="H2181" s="5"/>
      <c r="J2181" s="27"/>
      <c r="L2181" s="27"/>
    </row>
    <row r="2182" spans="8:12" x14ac:dyDescent="0.25">
      <c r="H2182" s="5"/>
      <c r="J2182" s="27"/>
      <c r="L2182" s="27"/>
    </row>
    <row r="2183" spans="8:12" x14ac:dyDescent="0.25">
      <c r="H2183" s="5"/>
      <c r="J2183" s="27"/>
      <c r="L2183" s="27"/>
    </row>
    <row r="2184" spans="8:12" x14ac:dyDescent="0.25">
      <c r="H2184" s="5"/>
      <c r="J2184" s="27"/>
      <c r="L2184" s="27"/>
    </row>
    <row r="2185" spans="8:12" x14ac:dyDescent="0.25">
      <c r="H2185" s="5"/>
      <c r="J2185" s="27"/>
      <c r="L2185" s="27"/>
    </row>
    <row r="2186" spans="8:12" x14ac:dyDescent="0.25">
      <c r="H2186" s="5"/>
      <c r="J2186" s="27"/>
      <c r="L2186" s="27"/>
    </row>
    <row r="2187" spans="8:12" x14ac:dyDescent="0.25">
      <c r="H2187" s="5"/>
      <c r="J2187" s="27"/>
      <c r="L2187" s="27"/>
    </row>
    <row r="2188" spans="8:12" x14ac:dyDescent="0.25">
      <c r="H2188" s="5"/>
      <c r="J2188" s="27"/>
      <c r="L2188" s="27"/>
    </row>
    <row r="2189" spans="8:12" x14ac:dyDescent="0.25">
      <c r="H2189" s="5"/>
      <c r="J2189" s="27"/>
      <c r="L2189" s="27"/>
    </row>
    <row r="2190" spans="8:12" x14ac:dyDescent="0.25">
      <c r="H2190" s="5"/>
      <c r="J2190" s="27"/>
      <c r="L2190" s="27"/>
    </row>
    <row r="2191" spans="8:12" x14ac:dyDescent="0.25">
      <c r="H2191" s="5"/>
      <c r="J2191" s="27"/>
      <c r="L2191" s="27"/>
    </row>
    <row r="2192" spans="8:12" x14ac:dyDescent="0.25">
      <c r="H2192" s="5"/>
      <c r="J2192" s="27"/>
      <c r="L2192" s="27"/>
    </row>
    <row r="2193" spans="8:12" x14ac:dyDescent="0.25">
      <c r="H2193" s="5"/>
      <c r="J2193" s="27"/>
      <c r="L2193" s="27"/>
    </row>
    <row r="2194" spans="8:12" x14ac:dyDescent="0.25">
      <c r="H2194" s="5"/>
      <c r="J2194" s="27"/>
      <c r="L2194" s="27"/>
    </row>
    <row r="2195" spans="8:12" x14ac:dyDescent="0.25">
      <c r="H2195" s="5"/>
      <c r="J2195" s="27"/>
      <c r="L2195" s="27"/>
    </row>
    <row r="2196" spans="8:12" x14ac:dyDescent="0.25">
      <c r="H2196" s="5"/>
      <c r="J2196" s="27"/>
      <c r="L2196" s="27"/>
    </row>
    <row r="2197" spans="8:12" x14ac:dyDescent="0.25">
      <c r="H2197" s="5"/>
      <c r="J2197" s="27"/>
      <c r="L2197" s="27"/>
    </row>
    <row r="2198" spans="8:12" x14ac:dyDescent="0.25">
      <c r="H2198" s="5"/>
      <c r="J2198" s="27"/>
      <c r="L2198" s="27"/>
    </row>
    <row r="2199" spans="8:12" x14ac:dyDescent="0.25">
      <c r="H2199" s="5"/>
      <c r="J2199" s="27"/>
      <c r="L2199" s="27"/>
    </row>
    <row r="2200" spans="8:12" x14ac:dyDescent="0.25">
      <c r="H2200" s="5"/>
      <c r="J2200" s="27"/>
      <c r="L2200" s="27"/>
    </row>
    <row r="2201" spans="8:12" x14ac:dyDescent="0.25">
      <c r="H2201" s="5"/>
      <c r="J2201" s="27"/>
      <c r="L2201" s="27"/>
    </row>
    <row r="2202" spans="8:12" x14ac:dyDescent="0.25">
      <c r="H2202" s="5"/>
      <c r="J2202" s="27"/>
      <c r="L2202" s="27"/>
    </row>
    <row r="2203" spans="8:12" x14ac:dyDescent="0.25">
      <c r="H2203" s="5"/>
      <c r="J2203" s="27"/>
      <c r="L2203" s="27"/>
    </row>
    <row r="2204" spans="8:12" x14ac:dyDescent="0.25">
      <c r="H2204" s="5"/>
      <c r="J2204" s="27"/>
      <c r="L2204" s="27"/>
    </row>
    <row r="2205" spans="8:12" x14ac:dyDescent="0.25">
      <c r="H2205" s="5"/>
      <c r="J2205" s="27"/>
      <c r="L2205" s="27"/>
    </row>
    <row r="2206" spans="8:12" x14ac:dyDescent="0.25">
      <c r="H2206" s="5"/>
      <c r="J2206" s="27"/>
      <c r="L2206" s="27"/>
    </row>
    <row r="2207" spans="8:12" x14ac:dyDescent="0.25">
      <c r="H2207" s="5"/>
      <c r="J2207" s="27"/>
      <c r="L2207" s="27"/>
    </row>
    <row r="2208" spans="8:12" x14ac:dyDescent="0.25">
      <c r="H2208" s="5"/>
      <c r="J2208" s="27"/>
      <c r="L2208" s="27"/>
    </row>
    <row r="2209" spans="8:12" x14ac:dyDescent="0.25">
      <c r="H2209" s="5"/>
      <c r="J2209" s="27"/>
      <c r="L2209" s="27"/>
    </row>
    <row r="2210" spans="8:12" x14ac:dyDescent="0.25">
      <c r="H2210" s="5"/>
      <c r="J2210" s="27"/>
      <c r="L2210" s="27"/>
    </row>
    <row r="2211" spans="8:12" x14ac:dyDescent="0.25">
      <c r="H2211" s="5"/>
      <c r="J2211" s="27"/>
      <c r="L2211" s="27"/>
    </row>
    <row r="2212" spans="8:12" x14ac:dyDescent="0.25">
      <c r="H2212" s="5"/>
      <c r="J2212" s="27"/>
      <c r="L2212" s="27"/>
    </row>
    <row r="2213" spans="8:12" x14ac:dyDescent="0.25">
      <c r="H2213" s="5"/>
      <c r="J2213" s="27"/>
      <c r="L2213" s="27"/>
    </row>
    <row r="2214" spans="8:12" x14ac:dyDescent="0.25">
      <c r="H2214" s="5"/>
      <c r="J2214" s="27"/>
      <c r="L2214" s="27"/>
    </row>
    <row r="2215" spans="8:12" x14ac:dyDescent="0.25">
      <c r="H2215" s="5"/>
      <c r="J2215" s="27"/>
      <c r="L2215" s="27"/>
    </row>
    <row r="2216" spans="8:12" x14ac:dyDescent="0.25">
      <c r="H2216" s="5"/>
      <c r="J2216" s="27"/>
      <c r="L2216" s="27"/>
    </row>
    <row r="2217" spans="8:12" x14ac:dyDescent="0.25">
      <c r="H2217" s="5"/>
      <c r="J2217" s="27"/>
      <c r="L2217" s="27"/>
    </row>
    <row r="2218" spans="8:12" x14ac:dyDescent="0.25">
      <c r="H2218" s="5"/>
      <c r="J2218" s="27"/>
      <c r="L2218" s="27"/>
    </row>
    <row r="2219" spans="8:12" x14ac:dyDescent="0.25">
      <c r="H2219" s="5"/>
      <c r="J2219" s="27"/>
      <c r="L2219" s="27"/>
    </row>
    <row r="2220" spans="8:12" x14ac:dyDescent="0.25">
      <c r="H2220" s="5"/>
      <c r="J2220" s="27"/>
      <c r="L2220" s="27"/>
    </row>
    <row r="2221" spans="8:12" x14ac:dyDescent="0.25">
      <c r="H2221" s="5"/>
      <c r="J2221" s="27"/>
      <c r="L2221" s="27"/>
    </row>
    <row r="2222" spans="8:12" x14ac:dyDescent="0.25">
      <c r="H2222" s="5"/>
      <c r="J2222" s="27"/>
      <c r="L2222" s="27"/>
    </row>
    <row r="2223" spans="8:12" x14ac:dyDescent="0.25">
      <c r="H2223" s="5"/>
      <c r="J2223" s="27"/>
      <c r="L2223" s="27"/>
    </row>
    <row r="2224" spans="8:12" x14ac:dyDescent="0.25">
      <c r="H2224" s="5"/>
      <c r="J2224" s="27"/>
      <c r="L2224" s="27"/>
    </row>
    <row r="2225" spans="8:12" x14ac:dyDescent="0.25">
      <c r="H2225" s="5"/>
      <c r="J2225" s="27"/>
      <c r="L2225" s="27"/>
    </row>
    <row r="2226" spans="8:12" x14ac:dyDescent="0.25">
      <c r="H2226" s="5"/>
      <c r="J2226" s="27"/>
      <c r="L2226" s="27"/>
    </row>
    <row r="2227" spans="8:12" x14ac:dyDescent="0.25">
      <c r="H2227" s="5"/>
      <c r="J2227" s="27"/>
      <c r="L2227" s="27"/>
    </row>
    <row r="2228" spans="8:12" x14ac:dyDescent="0.25">
      <c r="H2228" s="5"/>
      <c r="J2228" s="27"/>
      <c r="L2228" s="27"/>
    </row>
    <row r="2229" spans="8:12" x14ac:dyDescent="0.25">
      <c r="H2229" s="5"/>
      <c r="J2229" s="27"/>
      <c r="L2229" s="27"/>
    </row>
    <row r="2230" spans="8:12" x14ac:dyDescent="0.25">
      <c r="H2230" s="5"/>
      <c r="J2230" s="27"/>
      <c r="L2230" s="27"/>
    </row>
    <row r="2231" spans="8:12" x14ac:dyDescent="0.25">
      <c r="H2231" s="5"/>
      <c r="J2231" s="27"/>
      <c r="L2231" s="27"/>
    </row>
    <row r="2232" spans="8:12" x14ac:dyDescent="0.25">
      <c r="H2232" s="5"/>
      <c r="J2232" s="27"/>
      <c r="L2232" s="27"/>
    </row>
    <row r="2233" spans="8:12" x14ac:dyDescent="0.25">
      <c r="H2233" s="5"/>
      <c r="J2233" s="27"/>
      <c r="L2233" s="27"/>
    </row>
    <row r="2234" spans="8:12" x14ac:dyDescent="0.25">
      <c r="H2234" s="5"/>
      <c r="J2234" s="27"/>
      <c r="L2234" s="27"/>
    </row>
    <row r="2235" spans="8:12" x14ac:dyDescent="0.25">
      <c r="H2235" s="5"/>
      <c r="J2235" s="27"/>
      <c r="L2235" s="27"/>
    </row>
    <row r="2236" spans="8:12" x14ac:dyDescent="0.25">
      <c r="H2236" s="5"/>
      <c r="J2236" s="27"/>
      <c r="L2236" s="27"/>
    </row>
    <row r="2237" spans="8:12" x14ac:dyDescent="0.25">
      <c r="H2237" s="5"/>
      <c r="J2237" s="27"/>
      <c r="L2237" s="27"/>
    </row>
    <row r="2238" spans="8:12" x14ac:dyDescent="0.25">
      <c r="H2238" s="5"/>
      <c r="J2238" s="27"/>
      <c r="L2238" s="27"/>
    </row>
    <row r="2239" spans="8:12" x14ac:dyDescent="0.25">
      <c r="H2239" s="5"/>
      <c r="J2239" s="27"/>
      <c r="L2239" s="27"/>
    </row>
    <row r="2240" spans="8:12" x14ac:dyDescent="0.25">
      <c r="H2240" s="5"/>
      <c r="J2240" s="27"/>
      <c r="L2240" s="27"/>
    </row>
    <row r="2241" spans="8:12" x14ac:dyDescent="0.25">
      <c r="H2241" s="5"/>
      <c r="J2241" s="27"/>
      <c r="L2241" s="27"/>
    </row>
    <row r="2242" spans="8:12" x14ac:dyDescent="0.25">
      <c r="H2242" s="5"/>
      <c r="J2242" s="27"/>
      <c r="L2242" s="27"/>
    </row>
    <row r="2243" spans="8:12" x14ac:dyDescent="0.25">
      <c r="H2243" s="5"/>
      <c r="J2243" s="27"/>
      <c r="L2243" s="27"/>
    </row>
    <row r="2244" spans="8:12" x14ac:dyDescent="0.25">
      <c r="H2244" s="5"/>
      <c r="J2244" s="27"/>
      <c r="L2244" s="27"/>
    </row>
    <row r="2245" spans="8:12" x14ac:dyDescent="0.25">
      <c r="H2245" s="5"/>
      <c r="J2245" s="27"/>
      <c r="L2245" s="27"/>
    </row>
    <row r="2246" spans="8:12" x14ac:dyDescent="0.25">
      <c r="H2246" s="5"/>
      <c r="J2246" s="27"/>
      <c r="L2246" s="27"/>
    </row>
    <row r="2247" spans="8:12" x14ac:dyDescent="0.25">
      <c r="H2247" s="5"/>
      <c r="J2247" s="27"/>
      <c r="L2247" s="27"/>
    </row>
    <row r="2248" spans="8:12" x14ac:dyDescent="0.25">
      <c r="H2248" s="5"/>
      <c r="J2248" s="27"/>
      <c r="L2248" s="27"/>
    </row>
    <row r="2249" spans="8:12" x14ac:dyDescent="0.25">
      <c r="H2249" s="5"/>
      <c r="J2249" s="27"/>
      <c r="L2249" s="27"/>
    </row>
    <row r="2250" spans="8:12" x14ac:dyDescent="0.25">
      <c r="H2250" s="5"/>
      <c r="J2250" s="27"/>
      <c r="L2250" s="27"/>
    </row>
    <row r="2251" spans="8:12" x14ac:dyDescent="0.25">
      <c r="H2251" s="5"/>
      <c r="J2251" s="27"/>
      <c r="L2251" s="27"/>
    </row>
    <row r="2252" spans="8:12" x14ac:dyDescent="0.25">
      <c r="H2252" s="5"/>
      <c r="J2252" s="27"/>
      <c r="L2252" s="27"/>
    </row>
    <row r="2253" spans="8:12" x14ac:dyDescent="0.25">
      <c r="H2253" s="5"/>
      <c r="J2253" s="27"/>
      <c r="L2253" s="27"/>
    </row>
    <row r="2254" spans="8:12" x14ac:dyDescent="0.25">
      <c r="H2254" s="5"/>
      <c r="J2254" s="27"/>
      <c r="L2254" s="27"/>
    </row>
    <row r="2255" spans="8:12" x14ac:dyDescent="0.25">
      <c r="H2255" s="5"/>
      <c r="J2255" s="27"/>
      <c r="L2255" s="27"/>
    </row>
    <row r="2256" spans="8:12" x14ac:dyDescent="0.25">
      <c r="H2256" s="5"/>
      <c r="J2256" s="27"/>
      <c r="L2256" s="27"/>
    </row>
    <row r="2257" spans="8:12" x14ac:dyDescent="0.25">
      <c r="H2257" s="5"/>
      <c r="J2257" s="27"/>
      <c r="L2257" s="27"/>
    </row>
    <row r="2258" spans="8:12" x14ac:dyDescent="0.25">
      <c r="H2258" s="5"/>
      <c r="J2258" s="27"/>
      <c r="L2258" s="27"/>
    </row>
    <row r="2259" spans="8:12" x14ac:dyDescent="0.25">
      <c r="H2259" s="5"/>
      <c r="J2259" s="27"/>
      <c r="L2259" s="27"/>
    </row>
    <row r="2260" spans="8:12" x14ac:dyDescent="0.25">
      <c r="H2260" s="5"/>
      <c r="J2260" s="27"/>
      <c r="L2260" s="27"/>
    </row>
    <row r="2261" spans="8:12" x14ac:dyDescent="0.25">
      <c r="H2261" s="5"/>
      <c r="J2261" s="27"/>
      <c r="L2261" s="27"/>
    </row>
    <row r="2262" spans="8:12" x14ac:dyDescent="0.25">
      <c r="H2262" s="5"/>
      <c r="J2262" s="27"/>
      <c r="L2262" s="27"/>
    </row>
    <row r="2263" spans="8:12" x14ac:dyDescent="0.25">
      <c r="H2263" s="5"/>
      <c r="J2263" s="27"/>
      <c r="L2263" s="27"/>
    </row>
    <row r="2264" spans="8:12" x14ac:dyDescent="0.25">
      <c r="H2264" s="5"/>
      <c r="J2264" s="27"/>
      <c r="L2264" s="27"/>
    </row>
    <row r="2265" spans="8:12" x14ac:dyDescent="0.25">
      <c r="H2265" s="5"/>
      <c r="J2265" s="27"/>
      <c r="L2265" s="27"/>
    </row>
    <row r="2266" spans="8:12" x14ac:dyDescent="0.25">
      <c r="H2266" s="5"/>
      <c r="J2266" s="27"/>
      <c r="L2266" s="27"/>
    </row>
    <row r="2267" spans="8:12" x14ac:dyDescent="0.25">
      <c r="H2267" s="5"/>
      <c r="J2267" s="27"/>
      <c r="L2267" s="27"/>
    </row>
    <row r="2268" spans="8:12" x14ac:dyDescent="0.25">
      <c r="H2268" s="5"/>
      <c r="J2268" s="27"/>
      <c r="L2268" s="27"/>
    </row>
    <row r="2269" spans="8:12" x14ac:dyDescent="0.25">
      <c r="H2269" s="5"/>
      <c r="J2269" s="27"/>
      <c r="L2269" s="27"/>
    </row>
    <row r="2270" spans="8:12" x14ac:dyDescent="0.25">
      <c r="H2270" s="5"/>
      <c r="J2270" s="27"/>
      <c r="L2270" s="27"/>
    </row>
    <row r="2271" spans="8:12" x14ac:dyDescent="0.25">
      <c r="H2271" s="5"/>
      <c r="J2271" s="27"/>
      <c r="L2271" s="27"/>
    </row>
    <row r="2272" spans="8:12" x14ac:dyDescent="0.25">
      <c r="H2272" s="5"/>
      <c r="J2272" s="27"/>
      <c r="L2272" s="27"/>
    </row>
    <row r="2273" spans="8:12" x14ac:dyDescent="0.25">
      <c r="H2273" s="5"/>
      <c r="J2273" s="27"/>
      <c r="L2273" s="27"/>
    </row>
    <row r="2274" spans="8:12" x14ac:dyDescent="0.25">
      <c r="H2274" s="5"/>
      <c r="J2274" s="27"/>
      <c r="L2274" s="27"/>
    </row>
    <row r="2275" spans="8:12" x14ac:dyDescent="0.25">
      <c r="H2275" s="5"/>
      <c r="J2275" s="27"/>
      <c r="L2275" s="27"/>
    </row>
    <row r="2276" spans="8:12" x14ac:dyDescent="0.25">
      <c r="H2276" s="5"/>
      <c r="J2276" s="27"/>
      <c r="L2276" s="27"/>
    </row>
    <row r="2277" spans="8:12" x14ac:dyDescent="0.25">
      <c r="H2277" s="5"/>
      <c r="J2277" s="27"/>
      <c r="L2277" s="27"/>
    </row>
    <row r="2278" spans="8:12" x14ac:dyDescent="0.25">
      <c r="H2278" s="5"/>
      <c r="J2278" s="27"/>
      <c r="L2278" s="27"/>
    </row>
    <row r="2279" spans="8:12" x14ac:dyDescent="0.25">
      <c r="H2279" s="5"/>
      <c r="J2279" s="27"/>
      <c r="L2279" s="27"/>
    </row>
    <row r="2280" spans="8:12" x14ac:dyDescent="0.25">
      <c r="H2280" s="5"/>
      <c r="J2280" s="27"/>
      <c r="L2280" s="27"/>
    </row>
    <row r="2281" spans="8:12" x14ac:dyDescent="0.25">
      <c r="H2281" s="5"/>
      <c r="J2281" s="27"/>
      <c r="L2281" s="27"/>
    </row>
    <row r="2282" spans="8:12" x14ac:dyDescent="0.25">
      <c r="H2282" s="5"/>
      <c r="J2282" s="27"/>
      <c r="L2282" s="27"/>
    </row>
    <row r="2283" spans="8:12" x14ac:dyDescent="0.25">
      <c r="H2283" s="5"/>
      <c r="J2283" s="27"/>
      <c r="L2283" s="27"/>
    </row>
    <row r="2284" spans="8:12" x14ac:dyDescent="0.25">
      <c r="H2284" s="5"/>
      <c r="J2284" s="27"/>
      <c r="L2284" s="27"/>
    </row>
    <row r="2285" spans="8:12" x14ac:dyDescent="0.25">
      <c r="H2285" s="5"/>
      <c r="J2285" s="27"/>
      <c r="L2285" s="27"/>
    </row>
    <row r="2286" spans="8:12" x14ac:dyDescent="0.25">
      <c r="H2286" s="5"/>
      <c r="J2286" s="27"/>
      <c r="L2286" s="27"/>
    </row>
    <row r="2287" spans="8:12" x14ac:dyDescent="0.25">
      <c r="H2287" s="5"/>
      <c r="J2287" s="27"/>
      <c r="L2287" s="27"/>
    </row>
    <row r="2288" spans="8:12" x14ac:dyDescent="0.25">
      <c r="H2288" s="5"/>
      <c r="J2288" s="27"/>
      <c r="L2288" s="27"/>
    </row>
    <row r="2289" spans="8:12" x14ac:dyDescent="0.25">
      <c r="H2289" s="5"/>
      <c r="J2289" s="27"/>
      <c r="L2289" s="27"/>
    </row>
    <row r="2290" spans="8:12" x14ac:dyDescent="0.25">
      <c r="H2290" s="5"/>
      <c r="J2290" s="27"/>
      <c r="L2290" s="27"/>
    </row>
    <row r="2291" spans="8:12" x14ac:dyDescent="0.25">
      <c r="H2291" s="5"/>
      <c r="J2291" s="27"/>
      <c r="L2291" s="27"/>
    </row>
    <row r="2292" spans="8:12" x14ac:dyDescent="0.25">
      <c r="H2292" s="5"/>
      <c r="J2292" s="27"/>
      <c r="L2292" s="27"/>
    </row>
    <row r="2293" spans="8:12" x14ac:dyDescent="0.25">
      <c r="H2293" s="5"/>
      <c r="J2293" s="27"/>
      <c r="L2293" s="27"/>
    </row>
    <row r="2294" spans="8:12" x14ac:dyDescent="0.25">
      <c r="H2294" s="5"/>
      <c r="J2294" s="27"/>
      <c r="L2294" s="27"/>
    </row>
    <row r="2295" spans="8:12" x14ac:dyDescent="0.25">
      <c r="H2295" s="5"/>
      <c r="J2295" s="27"/>
      <c r="L2295" s="27"/>
    </row>
    <row r="2296" spans="8:12" x14ac:dyDescent="0.25">
      <c r="H2296" s="5"/>
      <c r="J2296" s="27"/>
      <c r="L2296" s="27"/>
    </row>
    <row r="2297" spans="8:12" x14ac:dyDescent="0.25">
      <c r="H2297" s="5"/>
      <c r="J2297" s="27"/>
      <c r="L2297" s="27"/>
    </row>
    <row r="2298" spans="8:12" x14ac:dyDescent="0.25">
      <c r="H2298" s="5"/>
      <c r="J2298" s="27"/>
      <c r="L2298" s="27"/>
    </row>
    <row r="2299" spans="8:12" x14ac:dyDescent="0.25">
      <c r="H2299" s="5"/>
      <c r="J2299" s="27"/>
      <c r="L2299" s="27"/>
    </row>
    <row r="2300" spans="8:12" x14ac:dyDescent="0.25">
      <c r="H2300" s="5"/>
      <c r="J2300" s="27"/>
      <c r="L2300" s="27"/>
    </row>
    <row r="2301" spans="8:12" x14ac:dyDescent="0.25">
      <c r="H2301" s="5"/>
      <c r="J2301" s="27"/>
      <c r="L2301" s="27"/>
    </row>
    <row r="2302" spans="8:12" x14ac:dyDescent="0.25">
      <c r="H2302" s="5"/>
      <c r="J2302" s="27"/>
      <c r="L2302" s="27"/>
    </row>
    <row r="2303" spans="8:12" x14ac:dyDescent="0.25">
      <c r="H2303" s="5"/>
      <c r="J2303" s="27"/>
      <c r="L2303" s="27"/>
    </row>
    <row r="2304" spans="8:12" x14ac:dyDescent="0.25">
      <c r="H2304" s="5"/>
      <c r="J2304" s="27"/>
      <c r="L2304" s="27"/>
    </row>
    <row r="2305" spans="8:12" x14ac:dyDescent="0.25">
      <c r="H2305" s="5"/>
      <c r="J2305" s="27"/>
      <c r="L2305" s="27"/>
    </row>
    <row r="2306" spans="8:12" x14ac:dyDescent="0.25">
      <c r="H2306" s="5"/>
      <c r="J2306" s="27"/>
      <c r="L2306" s="27"/>
    </row>
    <row r="2307" spans="8:12" x14ac:dyDescent="0.25">
      <c r="H2307" s="5"/>
      <c r="J2307" s="27"/>
      <c r="L2307" s="27"/>
    </row>
    <row r="2308" spans="8:12" x14ac:dyDescent="0.25">
      <c r="H2308" s="5"/>
      <c r="J2308" s="27"/>
      <c r="L2308" s="27"/>
    </row>
    <row r="2309" spans="8:12" x14ac:dyDescent="0.25">
      <c r="H2309" s="5"/>
      <c r="J2309" s="27"/>
      <c r="L2309" s="27"/>
    </row>
    <row r="2310" spans="8:12" x14ac:dyDescent="0.25">
      <c r="H2310" s="5"/>
      <c r="J2310" s="27"/>
      <c r="L2310" s="27"/>
    </row>
    <row r="2311" spans="8:12" x14ac:dyDescent="0.25">
      <c r="H2311" s="5"/>
      <c r="J2311" s="27"/>
      <c r="L2311" s="27"/>
    </row>
    <row r="2312" spans="8:12" x14ac:dyDescent="0.25">
      <c r="H2312" s="5"/>
      <c r="J2312" s="27"/>
      <c r="L2312" s="27"/>
    </row>
    <row r="2313" spans="8:12" x14ac:dyDescent="0.25">
      <c r="H2313" s="5"/>
      <c r="J2313" s="27"/>
      <c r="L2313" s="27"/>
    </row>
    <row r="2314" spans="8:12" x14ac:dyDescent="0.25">
      <c r="H2314" s="5"/>
      <c r="J2314" s="27"/>
      <c r="L2314" s="27"/>
    </row>
    <row r="2315" spans="8:12" x14ac:dyDescent="0.25">
      <c r="H2315" s="5"/>
      <c r="J2315" s="27"/>
      <c r="L2315" s="27"/>
    </row>
    <row r="2316" spans="8:12" x14ac:dyDescent="0.25">
      <c r="H2316" s="5"/>
      <c r="I2316" s="28"/>
      <c r="J2316" s="27"/>
      <c r="L2316" s="27"/>
    </row>
    <row r="2317" spans="8:12" x14ac:dyDescent="0.25">
      <c r="H2317" s="5"/>
      <c r="J2317" s="27"/>
      <c r="L2317" s="27"/>
    </row>
    <row r="2318" spans="8:12" x14ac:dyDescent="0.25">
      <c r="H2318" s="5"/>
      <c r="J2318" s="27"/>
      <c r="L2318" s="27"/>
    </row>
    <row r="2319" spans="8:12" x14ac:dyDescent="0.25">
      <c r="H2319" s="5"/>
      <c r="J2319" s="27"/>
      <c r="L2319" s="27"/>
    </row>
    <row r="2320" spans="8:12" x14ac:dyDescent="0.25">
      <c r="H2320" s="5"/>
      <c r="J2320" s="27"/>
      <c r="L2320" s="27"/>
    </row>
    <row r="2321" spans="8:12" x14ac:dyDescent="0.25">
      <c r="H2321" s="5"/>
      <c r="I2321" s="28"/>
      <c r="J2321" s="27"/>
      <c r="L2321" s="27"/>
    </row>
    <row r="2322" spans="8:12" x14ac:dyDescent="0.25">
      <c r="H2322" s="5"/>
      <c r="J2322" s="27"/>
      <c r="L2322" s="27"/>
    </row>
    <row r="2323" spans="8:12" x14ac:dyDescent="0.25">
      <c r="H2323" s="5"/>
      <c r="J2323" s="27"/>
      <c r="L2323" s="27"/>
    </row>
    <row r="2324" spans="8:12" x14ac:dyDescent="0.25">
      <c r="H2324" s="5"/>
      <c r="J2324" s="27"/>
      <c r="L2324" s="27"/>
    </row>
    <row r="2325" spans="8:12" x14ac:dyDescent="0.25">
      <c r="H2325" s="5"/>
      <c r="J2325" s="27"/>
      <c r="L2325" s="27"/>
    </row>
    <row r="2326" spans="8:12" x14ac:dyDescent="0.25">
      <c r="H2326" s="5"/>
      <c r="J2326" s="27"/>
      <c r="L2326" s="27"/>
    </row>
    <row r="2327" spans="8:12" x14ac:dyDescent="0.25">
      <c r="H2327" s="5"/>
      <c r="J2327" s="27"/>
      <c r="L2327" s="27"/>
    </row>
    <row r="2328" spans="8:12" x14ac:dyDescent="0.25">
      <c r="H2328" s="5"/>
      <c r="J2328" s="27"/>
      <c r="L2328" s="27"/>
    </row>
    <row r="2329" spans="8:12" x14ac:dyDescent="0.25">
      <c r="H2329" s="5"/>
      <c r="J2329" s="27"/>
      <c r="L2329" s="27"/>
    </row>
    <row r="2330" spans="8:12" x14ac:dyDescent="0.25">
      <c r="H2330" s="5"/>
      <c r="J2330" s="27"/>
      <c r="L2330" s="27"/>
    </row>
    <row r="2331" spans="8:12" x14ac:dyDescent="0.25">
      <c r="H2331" s="5"/>
      <c r="J2331" s="27"/>
      <c r="L2331" s="27"/>
    </row>
    <row r="2332" spans="8:12" x14ac:dyDescent="0.25">
      <c r="H2332" s="5"/>
      <c r="J2332" s="27"/>
      <c r="L2332" s="27"/>
    </row>
    <row r="2333" spans="8:12" x14ac:dyDescent="0.25">
      <c r="H2333" s="5"/>
      <c r="J2333" s="27"/>
      <c r="L2333" s="27"/>
    </row>
    <row r="2334" spans="8:12" x14ac:dyDescent="0.25">
      <c r="H2334" s="5"/>
      <c r="J2334" s="27"/>
      <c r="L2334" s="27"/>
    </row>
    <row r="2335" spans="8:12" x14ac:dyDescent="0.25">
      <c r="H2335" s="5"/>
      <c r="J2335" s="27"/>
      <c r="L2335" s="27"/>
    </row>
    <row r="2336" spans="8:12" x14ac:dyDescent="0.25">
      <c r="H2336" s="5"/>
      <c r="J2336" s="27"/>
      <c r="L2336" s="27"/>
    </row>
    <row r="2337" spans="8:12" x14ac:dyDescent="0.25">
      <c r="H2337" s="5"/>
      <c r="J2337" s="27"/>
      <c r="L2337" s="27"/>
    </row>
    <row r="2338" spans="8:12" x14ac:dyDescent="0.25">
      <c r="H2338" s="5"/>
      <c r="J2338" s="27"/>
      <c r="L2338" s="27"/>
    </row>
    <row r="2339" spans="8:12" x14ac:dyDescent="0.25">
      <c r="H2339" s="5"/>
      <c r="J2339" s="27"/>
      <c r="L2339" s="27"/>
    </row>
    <row r="2340" spans="8:12" x14ac:dyDescent="0.25">
      <c r="H2340" s="5"/>
      <c r="J2340" s="27"/>
      <c r="L2340" s="27"/>
    </row>
    <row r="2341" spans="8:12" x14ac:dyDescent="0.25">
      <c r="H2341" s="5"/>
      <c r="J2341" s="27"/>
      <c r="L2341" s="27"/>
    </row>
    <row r="2342" spans="8:12" x14ac:dyDescent="0.25">
      <c r="H2342" s="5"/>
      <c r="J2342" s="27"/>
      <c r="L2342" s="27"/>
    </row>
    <row r="2343" spans="8:12" x14ac:dyDescent="0.25">
      <c r="H2343" s="5"/>
      <c r="J2343" s="27"/>
      <c r="L2343" s="27"/>
    </row>
    <row r="2344" spans="8:12" x14ac:dyDescent="0.25">
      <c r="H2344" s="5"/>
      <c r="J2344" s="27"/>
      <c r="L2344" s="27"/>
    </row>
    <row r="2345" spans="8:12" x14ac:dyDescent="0.25">
      <c r="H2345" s="5"/>
      <c r="J2345" s="27"/>
      <c r="L2345" s="27"/>
    </row>
    <row r="2346" spans="8:12" x14ac:dyDescent="0.25">
      <c r="H2346" s="5"/>
      <c r="J2346" s="27"/>
      <c r="L2346" s="27"/>
    </row>
    <row r="2347" spans="8:12" x14ac:dyDescent="0.25">
      <c r="H2347" s="5"/>
      <c r="J2347" s="27"/>
      <c r="L2347" s="27"/>
    </row>
    <row r="2348" spans="8:12" x14ac:dyDescent="0.25">
      <c r="H2348" s="5"/>
      <c r="J2348" s="27"/>
      <c r="L2348" s="27"/>
    </row>
    <row r="2349" spans="8:12" x14ac:dyDescent="0.25">
      <c r="H2349" s="5"/>
      <c r="J2349" s="27"/>
      <c r="L2349" s="27"/>
    </row>
    <row r="2350" spans="8:12" x14ac:dyDescent="0.25">
      <c r="H2350" s="5"/>
      <c r="J2350" s="27"/>
      <c r="L2350" s="27"/>
    </row>
    <row r="2351" spans="8:12" x14ac:dyDescent="0.25">
      <c r="H2351" s="5"/>
      <c r="J2351" s="27"/>
      <c r="L2351" s="27"/>
    </row>
    <row r="2352" spans="8:12" x14ac:dyDescent="0.25">
      <c r="H2352" s="5"/>
      <c r="J2352" s="27"/>
      <c r="L2352" s="27"/>
    </row>
    <row r="2353" spans="8:12" x14ac:dyDescent="0.25">
      <c r="H2353" s="5"/>
      <c r="J2353" s="27"/>
      <c r="L2353" s="27"/>
    </row>
    <row r="2354" spans="8:12" x14ac:dyDescent="0.25">
      <c r="H2354" s="5"/>
      <c r="J2354" s="27"/>
      <c r="L2354" s="27"/>
    </row>
    <row r="2355" spans="8:12" x14ac:dyDescent="0.25">
      <c r="H2355" s="5"/>
      <c r="J2355" s="27"/>
      <c r="L2355" s="27"/>
    </row>
    <row r="2356" spans="8:12" x14ac:dyDescent="0.25">
      <c r="H2356" s="5"/>
      <c r="J2356" s="27"/>
      <c r="L2356" s="27"/>
    </row>
    <row r="2357" spans="8:12" x14ac:dyDescent="0.25">
      <c r="H2357" s="5"/>
      <c r="J2357" s="27"/>
      <c r="L2357" s="27"/>
    </row>
    <row r="2358" spans="8:12" x14ac:dyDescent="0.25">
      <c r="H2358" s="5"/>
      <c r="J2358" s="27"/>
      <c r="L2358" s="27"/>
    </row>
    <row r="2359" spans="8:12" x14ac:dyDescent="0.25">
      <c r="H2359" s="5"/>
      <c r="J2359" s="27"/>
      <c r="L2359" s="27"/>
    </row>
    <row r="2360" spans="8:12" x14ac:dyDescent="0.25">
      <c r="H2360" s="5"/>
      <c r="J2360" s="27"/>
      <c r="L2360" s="27"/>
    </row>
    <row r="2361" spans="8:12" x14ac:dyDescent="0.25">
      <c r="H2361" s="5"/>
      <c r="J2361" s="27"/>
      <c r="L2361" s="27"/>
    </row>
    <row r="2362" spans="8:12" x14ac:dyDescent="0.25">
      <c r="H2362" s="5"/>
      <c r="J2362" s="27"/>
      <c r="L2362" s="27"/>
    </row>
    <row r="2363" spans="8:12" x14ac:dyDescent="0.25">
      <c r="H2363" s="5"/>
      <c r="J2363" s="27"/>
      <c r="L2363" s="27"/>
    </row>
    <row r="2364" spans="8:12" x14ac:dyDescent="0.25">
      <c r="H2364" s="5"/>
      <c r="J2364" s="27"/>
      <c r="L2364" s="27"/>
    </row>
    <row r="2365" spans="8:12" x14ac:dyDescent="0.25">
      <c r="H2365" s="5"/>
      <c r="J2365" s="27"/>
      <c r="L2365" s="27"/>
    </row>
    <row r="2366" spans="8:12" x14ac:dyDescent="0.25">
      <c r="H2366" s="5"/>
      <c r="J2366" s="27"/>
      <c r="L2366" s="27"/>
    </row>
    <row r="2367" spans="8:12" x14ac:dyDescent="0.25">
      <c r="H2367" s="5"/>
      <c r="J2367" s="27"/>
      <c r="L2367" s="27"/>
    </row>
    <row r="2368" spans="8:12" x14ac:dyDescent="0.25">
      <c r="H2368" s="5"/>
      <c r="J2368" s="27"/>
      <c r="L2368" s="27"/>
    </row>
    <row r="2369" spans="8:12" x14ac:dyDescent="0.25">
      <c r="H2369" s="5"/>
      <c r="J2369" s="27"/>
      <c r="L2369" s="27"/>
    </row>
    <row r="2370" spans="8:12" x14ac:dyDescent="0.25">
      <c r="H2370" s="5"/>
      <c r="J2370" s="27"/>
      <c r="L2370" s="27"/>
    </row>
    <row r="2371" spans="8:12" x14ac:dyDescent="0.25">
      <c r="H2371" s="5"/>
      <c r="J2371" s="27"/>
      <c r="L2371" s="27"/>
    </row>
    <row r="2372" spans="8:12" x14ac:dyDescent="0.25">
      <c r="H2372" s="5"/>
      <c r="J2372" s="27"/>
      <c r="L2372" s="27"/>
    </row>
    <row r="2373" spans="8:12" x14ac:dyDescent="0.25">
      <c r="H2373" s="5"/>
      <c r="J2373" s="27"/>
      <c r="L2373" s="27"/>
    </row>
    <row r="2374" spans="8:12" x14ac:dyDescent="0.25">
      <c r="H2374" s="5"/>
      <c r="J2374" s="27"/>
      <c r="L2374" s="27"/>
    </row>
    <row r="2375" spans="8:12" x14ac:dyDescent="0.25">
      <c r="H2375" s="5"/>
      <c r="J2375" s="27"/>
      <c r="L2375" s="27"/>
    </row>
    <row r="2376" spans="8:12" x14ac:dyDescent="0.25">
      <c r="H2376" s="5"/>
      <c r="J2376" s="27"/>
      <c r="L2376" s="27"/>
    </row>
    <row r="2377" spans="8:12" x14ac:dyDescent="0.25">
      <c r="H2377" s="5"/>
      <c r="J2377" s="27"/>
      <c r="L2377" s="27"/>
    </row>
    <row r="2378" spans="8:12" x14ac:dyDescent="0.25">
      <c r="H2378" s="5"/>
      <c r="J2378" s="27"/>
      <c r="L2378" s="27"/>
    </row>
    <row r="2379" spans="8:12" x14ac:dyDescent="0.25">
      <c r="H2379" s="5"/>
      <c r="J2379" s="27"/>
      <c r="L2379" s="27"/>
    </row>
    <row r="2380" spans="8:12" x14ac:dyDescent="0.25">
      <c r="H2380" s="5"/>
      <c r="J2380" s="27"/>
      <c r="L2380" s="27"/>
    </row>
    <row r="2381" spans="8:12" x14ac:dyDescent="0.25">
      <c r="H2381" s="5"/>
      <c r="J2381" s="27"/>
      <c r="L2381" s="27"/>
    </row>
    <row r="2382" spans="8:12" x14ac:dyDescent="0.25">
      <c r="H2382" s="5"/>
      <c r="J2382" s="27"/>
      <c r="L2382" s="27"/>
    </row>
    <row r="2383" spans="8:12" x14ac:dyDescent="0.25">
      <c r="H2383" s="5"/>
      <c r="J2383" s="27"/>
      <c r="L2383" s="27"/>
    </row>
    <row r="2384" spans="8:12" x14ac:dyDescent="0.25">
      <c r="H2384" s="5"/>
      <c r="J2384" s="27"/>
      <c r="L2384" s="27"/>
    </row>
    <row r="2385" spans="8:12" x14ac:dyDescent="0.25">
      <c r="H2385" s="5"/>
      <c r="J2385" s="27"/>
      <c r="L2385" s="27"/>
    </row>
    <row r="2386" spans="8:12" x14ac:dyDescent="0.25">
      <c r="H2386" s="5"/>
      <c r="J2386" s="27"/>
      <c r="L2386" s="27"/>
    </row>
    <row r="2387" spans="8:12" x14ac:dyDescent="0.25">
      <c r="H2387" s="5"/>
      <c r="J2387" s="27"/>
      <c r="L2387" s="27"/>
    </row>
    <row r="2388" spans="8:12" x14ac:dyDescent="0.25">
      <c r="H2388" s="5"/>
      <c r="J2388" s="27"/>
      <c r="L2388" s="27"/>
    </row>
    <row r="2389" spans="8:12" x14ac:dyDescent="0.25">
      <c r="H2389" s="5"/>
      <c r="J2389" s="27"/>
      <c r="L2389" s="27"/>
    </row>
    <row r="2390" spans="8:12" x14ac:dyDescent="0.25">
      <c r="H2390" s="5"/>
      <c r="J2390" s="27"/>
      <c r="L2390" s="27"/>
    </row>
    <row r="2391" spans="8:12" x14ac:dyDescent="0.25">
      <c r="H2391" s="5"/>
      <c r="J2391" s="27"/>
      <c r="L2391" s="27"/>
    </row>
    <row r="2392" spans="8:12" x14ac:dyDescent="0.25">
      <c r="H2392" s="5"/>
      <c r="J2392" s="27"/>
      <c r="L2392" s="27"/>
    </row>
    <row r="2393" spans="8:12" x14ac:dyDescent="0.25">
      <c r="H2393" s="5"/>
      <c r="J2393" s="27"/>
      <c r="L2393" s="27"/>
    </row>
    <row r="2394" spans="8:12" x14ac:dyDescent="0.25">
      <c r="H2394" s="5"/>
      <c r="J2394" s="27"/>
      <c r="L2394" s="27"/>
    </row>
    <row r="2395" spans="8:12" x14ac:dyDescent="0.25">
      <c r="H2395" s="5"/>
      <c r="J2395" s="27"/>
      <c r="L2395" s="27"/>
    </row>
    <row r="2396" spans="8:12" x14ac:dyDescent="0.25">
      <c r="H2396" s="5"/>
      <c r="J2396" s="27"/>
      <c r="L2396" s="27"/>
    </row>
    <row r="2397" spans="8:12" x14ac:dyDescent="0.25">
      <c r="H2397" s="5"/>
      <c r="J2397" s="27"/>
      <c r="L2397" s="27"/>
    </row>
    <row r="2398" spans="8:12" x14ac:dyDescent="0.25">
      <c r="H2398" s="5"/>
      <c r="J2398" s="27"/>
      <c r="L2398" s="27"/>
    </row>
    <row r="2399" spans="8:12" x14ac:dyDescent="0.25">
      <c r="H2399" s="5"/>
      <c r="J2399" s="27"/>
      <c r="L2399" s="27"/>
    </row>
    <row r="2400" spans="8:12" x14ac:dyDescent="0.25">
      <c r="H2400" s="5"/>
      <c r="J2400" s="27"/>
      <c r="L2400" s="27"/>
    </row>
    <row r="2401" spans="8:12" x14ac:dyDescent="0.25">
      <c r="H2401" s="5"/>
      <c r="J2401" s="27"/>
      <c r="L2401" s="27"/>
    </row>
    <row r="2402" spans="8:12" x14ac:dyDescent="0.25">
      <c r="H2402" s="5"/>
      <c r="J2402" s="27"/>
      <c r="L2402" s="27"/>
    </row>
    <row r="2403" spans="8:12" x14ac:dyDescent="0.25">
      <c r="H2403" s="5"/>
      <c r="J2403" s="27"/>
      <c r="L2403" s="27"/>
    </row>
    <row r="2404" spans="8:12" x14ac:dyDescent="0.25">
      <c r="H2404" s="5"/>
      <c r="J2404" s="27"/>
      <c r="L2404" s="27"/>
    </row>
    <row r="2405" spans="8:12" x14ac:dyDescent="0.25">
      <c r="H2405" s="5"/>
      <c r="J2405" s="27"/>
      <c r="L2405" s="27"/>
    </row>
    <row r="2406" spans="8:12" x14ac:dyDescent="0.25">
      <c r="H2406" s="5"/>
      <c r="J2406" s="27"/>
      <c r="L2406" s="27"/>
    </row>
    <row r="2407" spans="8:12" x14ac:dyDescent="0.25">
      <c r="H2407" s="5"/>
      <c r="J2407" s="27"/>
      <c r="L2407" s="27"/>
    </row>
    <row r="2408" spans="8:12" x14ac:dyDescent="0.25">
      <c r="H2408" s="5"/>
      <c r="J2408" s="27"/>
      <c r="L2408" s="27"/>
    </row>
    <row r="2409" spans="8:12" x14ac:dyDescent="0.25">
      <c r="H2409" s="5"/>
      <c r="J2409" s="27"/>
      <c r="L2409" s="27"/>
    </row>
    <row r="2410" spans="8:12" x14ac:dyDescent="0.25">
      <c r="H2410" s="5"/>
      <c r="J2410" s="27"/>
      <c r="L2410" s="27"/>
    </row>
    <row r="2411" spans="8:12" x14ac:dyDescent="0.25">
      <c r="H2411" s="5"/>
      <c r="J2411" s="27"/>
      <c r="L2411" s="27"/>
    </row>
    <row r="2412" spans="8:12" x14ac:dyDescent="0.25">
      <c r="H2412" s="5"/>
      <c r="J2412" s="27"/>
      <c r="L2412" s="27"/>
    </row>
    <row r="2413" spans="8:12" x14ac:dyDescent="0.25">
      <c r="H2413" s="5"/>
      <c r="J2413" s="27"/>
      <c r="L2413" s="27"/>
    </row>
    <row r="2414" spans="8:12" x14ac:dyDescent="0.25">
      <c r="H2414" s="5"/>
      <c r="J2414" s="27"/>
      <c r="L2414" s="27"/>
    </row>
    <row r="2415" spans="8:12" x14ac:dyDescent="0.25">
      <c r="H2415" s="5"/>
      <c r="J2415" s="27"/>
      <c r="L2415" s="27"/>
    </row>
    <row r="2416" spans="8:12" x14ac:dyDescent="0.25">
      <c r="H2416" s="5"/>
      <c r="J2416" s="27"/>
      <c r="L2416" s="27"/>
    </row>
    <row r="2417" spans="8:12" x14ac:dyDescent="0.25">
      <c r="H2417" s="5"/>
      <c r="J2417" s="27"/>
      <c r="L2417" s="27"/>
    </row>
    <row r="2418" spans="8:12" x14ac:dyDescent="0.25">
      <c r="H2418" s="5"/>
      <c r="J2418" s="27"/>
      <c r="L2418" s="27"/>
    </row>
    <row r="2419" spans="8:12" x14ac:dyDescent="0.25">
      <c r="H2419" s="5"/>
      <c r="J2419" s="27"/>
      <c r="L2419" s="27"/>
    </row>
    <row r="2420" spans="8:12" x14ac:dyDescent="0.25">
      <c r="H2420" s="5"/>
      <c r="J2420" s="27"/>
      <c r="L2420" s="27"/>
    </row>
    <row r="2421" spans="8:12" x14ac:dyDescent="0.25">
      <c r="H2421" s="5"/>
      <c r="J2421" s="27"/>
      <c r="L2421" s="27"/>
    </row>
    <row r="2422" spans="8:12" x14ac:dyDescent="0.25">
      <c r="H2422" s="5"/>
      <c r="J2422" s="27"/>
      <c r="L2422" s="27"/>
    </row>
    <row r="2423" spans="8:12" x14ac:dyDescent="0.25">
      <c r="H2423" s="5"/>
      <c r="J2423" s="27"/>
      <c r="L2423" s="27"/>
    </row>
    <row r="2424" spans="8:12" x14ac:dyDescent="0.25">
      <c r="H2424" s="5"/>
      <c r="J2424" s="27"/>
      <c r="L2424" s="27"/>
    </row>
    <row r="2425" spans="8:12" x14ac:dyDescent="0.25">
      <c r="H2425" s="5"/>
      <c r="J2425" s="27"/>
      <c r="L2425" s="27"/>
    </row>
    <row r="2426" spans="8:12" x14ac:dyDescent="0.25">
      <c r="H2426" s="5"/>
      <c r="J2426" s="27"/>
      <c r="L2426" s="27"/>
    </row>
    <row r="2427" spans="8:12" x14ac:dyDescent="0.25">
      <c r="H2427" s="5"/>
      <c r="J2427" s="27"/>
      <c r="L2427" s="27"/>
    </row>
    <row r="2428" spans="8:12" x14ac:dyDescent="0.25">
      <c r="H2428" s="5"/>
      <c r="J2428" s="27"/>
      <c r="L2428" s="27"/>
    </row>
    <row r="2429" spans="8:12" x14ac:dyDescent="0.25">
      <c r="H2429" s="5"/>
      <c r="J2429" s="27"/>
      <c r="L2429" s="27"/>
    </row>
    <row r="2430" spans="8:12" x14ac:dyDescent="0.25">
      <c r="H2430" s="5"/>
      <c r="J2430" s="27"/>
      <c r="L2430" s="27"/>
    </row>
    <row r="2431" spans="8:12" x14ac:dyDescent="0.25">
      <c r="H2431" s="5"/>
      <c r="J2431" s="27"/>
      <c r="L2431" s="27"/>
    </row>
    <row r="2432" spans="8:12" x14ac:dyDescent="0.25">
      <c r="H2432" s="5"/>
      <c r="I2432" s="28"/>
      <c r="J2432" s="27"/>
      <c r="L2432" s="27"/>
    </row>
    <row r="2433" spans="8:12" x14ac:dyDescent="0.25">
      <c r="H2433" s="5"/>
      <c r="I2433" s="28"/>
      <c r="J2433" s="27"/>
      <c r="L2433" s="27"/>
    </row>
    <row r="2434" spans="8:12" x14ac:dyDescent="0.25">
      <c r="H2434" s="5"/>
      <c r="I2434" s="28"/>
      <c r="J2434" s="27"/>
      <c r="L2434" s="27"/>
    </row>
    <row r="2435" spans="8:12" x14ac:dyDescent="0.25">
      <c r="H2435" s="5"/>
      <c r="I2435" s="28"/>
      <c r="J2435" s="27"/>
      <c r="L2435" s="27"/>
    </row>
    <row r="2436" spans="8:12" x14ac:dyDescent="0.25">
      <c r="H2436" s="5"/>
      <c r="I2436" s="28"/>
      <c r="J2436" s="27"/>
      <c r="L2436" s="27"/>
    </row>
    <row r="2437" spans="8:12" x14ac:dyDescent="0.25">
      <c r="H2437" s="5"/>
      <c r="I2437" s="28"/>
      <c r="J2437" s="27"/>
      <c r="L2437" s="27"/>
    </row>
    <row r="2438" spans="8:12" x14ac:dyDescent="0.25">
      <c r="H2438" s="5"/>
      <c r="I2438" s="28"/>
      <c r="J2438" s="27"/>
      <c r="L2438" s="27"/>
    </row>
    <row r="2439" spans="8:12" x14ac:dyDescent="0.25">
      <c r="H2439" s="5"/>
      <c r="I2439" s="28"/>
      <c r="J2439" s="27"/>
      <c r="L2439" s="27"/>
    </row>
    <row r="2440" spans="8:12" x14ac:dyDescent="0.25">
      <c r="H2440" s="5"/>
      <c r="I2440" s="28"/>
      <c r="J2440" s="27"/>
      <c r="L2440" s="27"/>
    </row>
    <row r="2441" spans="8:12" x14ac:dyDescent="0.25">
      <c r="H2441" s="5"/>
      <c r="I2441" s="28"/>
      <c r="J2441" s="27"/>
      <c r="L2441" s="27"/>
    </row>
    <row r="2442" spans="8:12" x14ac:dyDescent="0.25">
      <c r="H2442" s="5"/>
      <c r="I2442" s="28"/>
      <c r="J2442" s="27"/>
      <c r="L2442" s="27"/>
    </row>
    <row r="2443" spans="8:12" x14ac:dyDescent="0.25">
      <c r="H2443" s="5"/>
      <c r="I2443" s="28"/>
      <c r="J2443" s="27"/>
      <c r="L2443" s="27"/>
    </row>
    <row r="2444" spans="8:12" x14ac:dyDescent="0.25">
      <c r="H2444" s="5"/>
      <c r="J2444" s="27"/>
      <c r="L2444" s="27"/>
    </row>
    <row r="2445" spans="8:12" x14ac:dyDescent="0.25">
      <c r="H2445" s="5"/>
      <c r="J2445" s="27"/>
      <c r="L2445" s="27"/>
    </row>
    <row r="2446" spans="8:12" x14ac:dyDescent="0.25">
      <c r="H2446" s="5"/>
      <c r="J2446" s="27"/>
      <c r="L2446" s="27"/>
    </row>
    <row r="2447" spans="8:12" x14ac:dyDescent="0.25">
      <c r="H2447" s="5"/>
      <c r="J2447" s="27"/>
      <c r="L2447" s="27"/>
    </row>
    <row r="2448" spans="8:12" x14ac:dyDescent="0.25">
      <c r="H2448" s="5"/>
      <c r="J2448" s="27"/>
      <c r="L2448" s="27"/>
    </row>
    <row r="2449" spans="8:12" x14ac:dyDescent="0.25">
      <c r="H2449" s="5"/>
      <c r="J2449" s="27"/>
      <c r="L2449" s="27"/>
    </row>
    <row r="2450" spans="8:12" x14ac:dyDescent="0.25">
      <c r="H2450" s="5"/>
      <c r="J2450" s="27"/>
      <c r="L2450" s="27"/>
    </row>
    <row r="2451" spans="8:12" x14ac:dyDescent="0.25">
      <c r="H2451" s="5"/>
      <c r="J2451" s="27"/>
      <c r="L2451" s="27"/>
    </row>
    <row r="2452" spans="8:12" x14ac:dyDescent="0.25">
      <c r="H2452" s="5"/>
      <c r="J2452" s="27"/>
      <c r="L2452" s="27"/>
    </row>
    <row r="2453" spans="8:12" x14ac:dyDescent="0.25">
      <c r="H2453" s="5"/>
      <c r="J2453" s="27"/>
      <c r="L2453" s="27"/>
    </row>
    <row r="2454" spans="8:12" x14ac:dyDescent="0.25">
      <c r="H2454" s="5"/>
      <c r="J2454" s="27"/>
      <c r="L2454" s="27"/>
    </row>
    <row r="2455" spans="8:12" x14ac:dyDescent="0.25">
      <c r="H2455" s="5"/>
      <c r="J2455" s="27"/>
      <c r="L2455" s="27"/>
    </row>
    <row r="2456" spans="8:12" x14ac:dyDescent="0.25">
      <c r="H2456" s="5"/>
      <c r="J2456" s="27"/>
      <c r="L2456" s="27"/>
    </row>
    <row r="2457" spans="8:12" x14ac:dyDescent="0.25">
      <c r="H2457" s="5"/>
      <c r="J2457" s="27"/>
      <c r="L2457" s="27"/>
    </row>
    <row r="2458" spans="8:12" x14ac:dyDescent="0.25">
      <c r="H2458" s="5"/>
      <c r="J2458" s="27"/>
      <c r="L2458" s="27"/>
    </row>
    <row r="2459" spans="8:12" x14ac:dyDescent="0.25">
      <c r="H2459" s="5"/>
      <c r="J2459" s="27"/>
      <c r="L2459" s="27"/>
    </row>
    <row r="2460" spans="8:12" x14ac:dyDescent="0.25">
      <c r="H2460" s="5"/>
      <c r="J2460" s="27"/>
      <c r="L2460" s="27"/>
    </row>
    <row r="2461" spans="8:12" x14ac:dyDescent="0.25">
      <c r="H2461" s="5"/>
      <c r="J2461" s="27"/>
      <c r="L2461" s="27"/>
    </row>
    <row r="2462" spans="8:12" x14ac:dyDescent="0.25">
      <c r="H2462" s="5"/>
      <c r="J2462" s="27"/>
      <c r="L2462" s="27"/>
    </row>
    <row r="2463" spans="8:12" x14ac:dyDescent="0.25">
      <c r="H2463" s="5"/>
      <c r="J2463" s="27"/>
      <c r="L2463" s="27"/>
    </row>
    <row r="2464" spans="8:12" x14ac:dyDescent="0.25">
      <c r="H2464" s="5"/>
      <c r="J2464" s="27"/>
      <c r="L2464" s="27"/>
    </row>
    <row r="2465" spans="8:12" x14ac:dyDescent="0.25">
      <c r="H2465" s="5"/>
      <c r="J2465" s="27"/>
      <c r="L2465" s="27"/>
    </row>
    <row r="2466" spans="8:12" x14ac:dyDescent="0.25">
      <c r="H2466" s="5"/>
      <c r="J2466" s="27"/>
      <c r="L2466" s="27"/>
    </row>
    <row r="2467" spans="8:12" x14ac:dyDescent="0.25">
      <c r="H2467" s="5"/>
      <c r="J2467" s="27"/>
      <c r="L2467" s="27"/>
    </row>
    <row r="2468" spans="8:12" x14ac:dyDescent="0.25">
      <c r="H2468" s="5"/>
      <c r="J2468" s="27"/>
      <c r="L2468" s="27"/>
    </row>
    <row r="2469" spans="8:12" x14ac:dyDescent="0.25">
      <c r="H2469" s="5"/>
      <c r="J2469" s="27"/>
      <c r="L2469" s="27"/>
    </row>
    <row r="2470" spans="8:12" x14ac:dyDescent="0.25">
      <c r="H2470" s="5"/>
      <c r="J2470" s="27"/>
      <c r="L2470" s="27"/>
    </row>
    <row r="2471" spans="8:12" x14ac:dyDescent="0.25">
      <c r="H2471" s="5"/>
      <c r="J2471" s="27"/>
      <c r="L2471" s="27"/>
    </row>
    <row r="2472" spans="8:12" x14ac:dyDescent="0.25">
      <c r="H2472" s="5"/>
      <c r="J2472" s="27"/>
      <c r="L2472" s="27"/>
    </row>
    <row r="2473" spans="8:12" x14ac:dyDescent="0.25">
      <c r="H2473" s="5"/>
      <c r="J2473" s="27"/>
      <c r="L2473" s="27"/>
    </row>
    <row r="2474" spans="8:12" x14ac:dyDescent="0.25">
      <c r="H2474" s="5"/>
      <c r="J2474" s="27"/>
      <c r="L2474" s="27"/>
    </row>
    <row r="2475" spans="8:12" x14ac:dyDescent="0.25">
      <c r="H2475" s="5"/>
      <c r="J2475" s="27"/>
      <c r="L2475" s="27"/>
    </row>
    <row r="2476" spans="8:12" x14ac:dyDescent="0.25">
      <c r="H2476" s="5"/>
      <c r="J2476" s="27"/>
      <c r="L2476" s="27"/>
    </row>
    <row r="2477" spans="8:12" x14ac:dyDescent="0.25">
      <c r="H2477" s="5"/>
      <c r="J2477" s="27"/>
      <c r="L2477" s="27"/>
    </row>
    <row r="2478" spans="8:12" x14ac:dyDescent="0.25">
      <c r="H2478" s="5"/>
      <c r="J2478" s="27"/>
      <c r="L2478" s="27"/>
    </row>
    <row r="2479" spans="8:12" x14ac:dyDescent="0.25">
      <c r="H2479" s="5"/>
      <c r="J2479" s="27"/>
      <c r="L2479" s="27"/>
    </row>
    <row r="2480" spans="8:12" x14ac:dyDescent="0.25">
      <c r="H2480" s="5"/>
      <c r="J2480" s="27"/>
      <c r="L2480" s="27"/>
    </row>
    <row r="2481" spans="8:12" x14ac:dyDescent="0.25">
      <c r="H2481" s="5"/>
      <c r="J2481" s="27"/>
      <c r="L2481" s="27"/>
    </row>
    <row r="2482" spans="8:12" x14ac:dyDescent="0.25">
      <c r="H2482" s="5"/>
      <c r="J2482" s="27"/>
      <c r="L2482" s="27"/>
    </row>
    <row r="2483" spans="8:12" x14ac:dyDescent="0.25">
      <c r="H2483" s="5"/>
      <c r="J2483" s="27"/>
      <c r="L2483" s="27"/>
    </row>
    <row r="2484" spans="8:12" x14ac:dyDescent="0.25">
      <c r="H2484" s="5"/>
      <c r="J2484" s="27"/>
      <c r="L2484" s="27"/>
    </row>
    <row r="2485" spans="8:12" x14ac:dyDescent="0.25">
      <c r="H2485" s="5"/>
      <c r="J2485" s="27"/>
      <c r="L2485" s="27"/>
    </row>
    <row r="2486" spans="8:12" x14ac:dyDescent="0.25">
      <c r="H2486" s="5"/>
      <c r="J2486" s="27"/>
      <c r="L2486" s="27"/>
    </row>
    <row r="2487" spans="8:12" x14ac:dyDescent="0.25">
      <c r="H2487" s="5"/>
      <c r="J2487" s="27"/>
      <c r="L2487" s="27"/>
    </row>
    <row r="2488" spans="8:12" x14ac:dyDescent="0.25">
      <c r="H2488" s="5"/>
      <c r="J2488" s="27"/>
      <c r="L2488" s="27"/>
    </row>
    <row r="2489" spans="8:12" x14ac:dyDescent="0.25">
      <c r="H2489" s="5"/>
      <c r="J2489" s="27"/>
      <c r="L2489" s="27"/>
    </row>
    <row r="2490" spans="8:12" x14ac:dyDescent="0.25">
      <c r="H2490" s="5"/>
      <c r="J2490" s="27"/>
      <c r="L2490" s="27"/>
    </row>
    <row r="2491" spans="8:12" x14ac:dyDescent="0.25">
      <c r="H2491" s="5"/>
      <c r="J2491" s="27"/>
      <c r="L2491" s="27"/>
    </row>
    <row r="2492" spans="8:12" x14ac:dyDescent="0.25">
      <c r="H2492" s="5"/>
      <c r="J2492" s="27"/>
      <c r="L2492" s="27"/>
    </row>
    <row r="2493" spans="8:12" x14ac:dyDescent="0.25">
      <c r="H2493" s="5"/>
      <c r="J2493" s="27"/>
      <c r="L2493" s="27"/>
    </row>
    <row r="2494" spans="8:12" x14ac:dyDescent="0.25">
      <c r="H2494" s="5"/>
      <c r="J2494" s="27"/>
      <c r="L2494" s="27"/>
    </row>
    <row r="2495" spans="8:12" x14ac:dyDescent="0.25">
      <c r="H2495" s="5"/>
      <c r="J2495" s="27"/>
      <c r="L2495" s="27"/>
    </row>
    <row r="2496" spans="8:12" x14ac:dyDescent="0.25">
      <c r="H2496" s="5"/>
      <c r="J2496" s="27"/>
      <c r="L2496" s="27"/>
    </row>
    <row r="2497" spans="8:12" x14ac:dyDescent="0.25">
      <c r="H2497" s="5"/>
      <c r="J2497" s="27"/>
      <c r="L2497" s="27"/>
    </row>
    <row r="2498" spans="8:12" x14ac:dyDescent="0.25">
      <c r="H2498" s="5"/>
      <c r="J2498" s="27"/>
      <c r="L2498" s="27"/>
    </row>
    <row r="2499" spans="8:12" x14ac:dyDescent="0.25">
      <c r="H2499" s="5"/>
      <c r="J2499" s="27"/>
      <c r="L2499" s="27"/>
    </row>
    <row r="2500" spans="8:12" x14ac:dyDescent="0.25">
      <c r="H2500" s="5"/>
      <c r="J2500" s="27"/>
      <c r="L2500" s="27"/>
    </row>
    <row r="2501" spans="8:12" x14ac:dyDescent="0.25">
      <c r="H2501" s="5"/>
      <c r="J2501" s="27"/>
      <c r="L2501" s="27"/>
    </row>
    <row r="2502" spans="8:12" x14ac:dyDescent="0.25">
      <c r="H2502" s="5"/>
      <c r="J2502" s="27"/>
      <c r="L2502" s="27"/>
    </row>
    <row r="2503" spans="8:12" x14ac:dyDescent="0.25">
      <c r="H2503" s="5"/>
      <c r="J2503" s="27"/>
      <c r="L2503" s="27"/>
    </row>
    <row r="2504" spans="8:12" x14ac:dyDescent="0.25">
      <c r="H2504" s="5"/>
      <c r="J2504" s="27"/>
      <c r="L2504" s="27"/>
    </row>
    <row r="2505" spans="8:12" x14ac:dyDescent="0.25">
      <c r="H2505" s="5"/>
      <c r="J2505" s="27"/>
      <c r="L2505" s="27"/>
    </row>
    <row r="2506" spans="8:12" x14ac:dyDescent="0.25">
      <c r="H2506" s="5"/>
      <c r="J2506" s="27"/>
      <c r="L2506" s="27"/>
    </row>
    <row r="2507" spans="8:12" x14ac:dyDescent="0.25">
      <c r="H2507" s="5"/>
      <c r="J2507" s="27"/>
      <c r="L2507" s="27"/>
    </row>
    <row r="2508" spans="8:12" x14ac:dyDescent="0.25">
      <c r="H2508" s="5"/>
      <c r="J2508" s="27"/>
      <c r="L2508" s="27"/>
    </row>
    <row r="2509" spans="8:12" x14ac:dyDescent="0.25">
      <c r="H2509" s="5"/>
      <c r="J2509" s="27"/>
      <c r="L2509" s="27"/>
    </row>
    <row r="2510" spans="8:12" x14ac:dyDescent="0.25">
      <c r="H2510" s="5"/>
      <c r="J2510" s="27"/>
      <c r="L2510" s="27"/>
    </row>
    <row r="2511" spans="8:12" x14ac:dyDescent="0.25">
      <c r="H2511" s="5"/>
      <c r="J2511" s="27"/>
      <c r="L2511" s="27"/>
    </row>
    <row r="2512" spans="8:12" x14ac:dyDescent="0.25">
      <c r="H2512" s="5"/>
      <c r="J2512" s="27"/>
      <c r="L2512" s="27"/>
    </row>
    <row r="2513" spans="8:12" x14ac:dyDescent="0.25">
      <c r="H2513" s="5"/>
      <c r="J2513" s="27"/>
      <c r="L2513" s="27"/>
    </row>
    <row r="2514" spans="8:12" x14ac:dyDescent="0.25">
      <c r="H2514" s="5"/>
      <c r="J2514" s="27"/>
      <c r="L2514" s="27"/>
    </row>
    <row r="2515" spans="8:12" x14ac:dyDescent="0.25">
      <c r="H2515" s="5"/>
      <c r="J2515" s="27"/>
      <c r="L2515" s="27"/>
    </row>
    <row r="2516" spans="8:12" x14ac:dyDescent="0.25">
      <c r="H2516" s="5"/>
      <c r="J2516" s="27"/>
      <c r="L2516" s="27"/>
    </row>
    <row r="2517" spans="8:12" x14ac:dyDescent="0.25">
      <c r="H2517" s="5"/>
      <c r="J2517" s="27"/>
      <c r="L2517" s="27"/>
    </row>
    <row r="2518" spans="8:12" x14ac:dyDescent="0.25">
      <c r="H2518" s="5"/>
      <c r="J2518" s="27"/>
      <c r="L2518" s="27"/>
    </row>
    <row r="2519" spans="8:12" x14ac:dyDescent="0.25">
      <c r="H2519" s="5"/>
      <c r="J2519" s="27"/>
      <c r="L2519" s="27"/>
    </row>
    <row r="2520" spans="8:12" x14ac:dyDescent="0.25">
      <c r="H2520" s="5"/>
      <c r="J2520" s="27"/>
      <c r="L2520" s="27"/>
    </row>
    <row r="2521" spans="8:12" x14ac:dyDescent="0.25">
      <c r="H2521" s="5"/>
      <c r="J2521" s="27"/>
      <c r="L2521" s="27"/>
    </row>
    <row r="2522" spans="8:12" x14ac:dyDescent="0.25">
      <c r="H2522" s="5"/>
      <c r="J2522" s="27"/>
      <c r="L2522" s="27"/>
    </row>
    <row r="2523" spans="8:12" x14ac:dyDescent="0.25">
      <c r="H2523" s="5"/>
      <c r="J2523" s="27"/>
      <c r="L2523" s="27"/>
    </row>
    <row r="2524" spans="8:12" x14ac:dyDescent="0.25">
      <c r="H2524" s="5"/>
      <c r="J2524" s="27"/>
      <c r="L2524" s="27"/>
    </row>
    <row r="2525" spans="8:12" x14ac:dyDescent="0.25">
      <c r="H2525" s="5"/>
      <c r="J2525" s="27"/>
      <c r="L2525" s="27"/>
    </row>
    <row r="2526" spans="8:12" x14ac:dyDescent="0.25">
      <c r="H2526" s="5"/>
      <c r="J2526" s="27"/>
      <c r="L2526" s="27"/>
    </row>
    <row r="2527" spans="8:12" x14ac:dyDescent="0.25">
      <c r="H2527" s="5"/>
      <c r="J2527" s="27"/>
      <c r="L2527" s="27"/>
    </row>
    <row r="2528" spans="8:12" x14ac:dyDescent="0.25">
      <c r="H2528" s="5"/>
      <c r="J2528" s="27"/>
      <c r="L2528" s="27"/>
    </row>
    <row r="2529" spans="8:12" x14ac:dyDescent="0.25">
      <c r="H2529" s="5"/>
      <c r="J2529" s="27"/>
      <c r="L2529" s="27"/>
    </row>
    <row r="2530" spans="8:12" x14ac:dyDescent="0.25">
      <c r="H2530" s="5"/>
      <c r="J2530" s="27"/>
      <c r="L2530" s="27"/>
    </row>
    <row r="2531" spans="8:12" x14ac:dyDescent="0.25">
      <c r="H2531" s="5"/>
      <c r="J2531" s="27"/>
      <c r="L2531" s="27"/>
    </row>
    <row r="2532" spans="8:12" x14ac:dyDescent="0.25">
      <c r="H2532" s="5"/>
      <c r="J2532" s="27"/>
      <c r="L2532" s="27"/>
    </row>
    <row r="2533" spans="8:12" x14ac:dyDescent="0.25">
      <c r="H2533" s="5"/>
      <c r="J2533" s="27"/>
      <c r="L2533" s="27"/>
    </row>
    <row r="2534" spans="8:12" x14ac:dyDescent="0.25">
      <c r="H2534" s="5"/>
      <c r="J2534" s="27"/>
      <c r="L2534" s="27"/>
    </row>
    <row r="2535" spans="8:12" x14ac:dyDescent="0.25">
      <c r="H2535" s="5"/>
      <c r="J2535" s="27"/>
      <c r="L2535" s="27"/>
    </row>
    <row r="2536" spans="8:12" x14ac:dyDescent="0.25">
      <c r="H2536" s="5"/>
      <c r="J2536" s="27"/>
      <c r="L2536" s="27"/>
    </row>
    <row r="2537" spans="8:12" x14ac:dyDescent="0.25">
      <c r="H2537" s="5"/>
      <c r="J2537" s="27"/>
      <c r="L2537" s="27"/>
    </row>
    <row r="2538" spans="8:12" x14ac:dyDescent="0.25">
      <c r="H2538" s="5"/>
      <c r="J2538" s="27"/>
      <c r="L2538" s="27"/>
    </row>
    <row r="2539" spans="8:12" x14ac:dyDescent="0.25">
      <c r="H2539" s="5"/>
      <c r="J2539" s="27"/>
      <c r="L2539" s="27"/>
    </row>
    <row r="2540" spans="8:12" x14ac:dyDescent="0.25">
      <c r="H2540" s="5"/>
      <c r="J2540" s="27"/>
      <c r="L2540" s="27"/>
    </row>
    <row r="2541" spans="8:12" x14ac:dyDescent="0.25">
      <c r="H2541" s="5"/>
      <c r="J2541" s="27"/>
      <c r="L2541" s="27"/>
    </row>
    <row r="2542" spans="8:12" x14ac:dyDescent="0.25">
      <c r="H2542" s="5"/>
      <c r="J2542" s="27"/>
      <c r="L2542" s="27"/>
    </row>
    <row r="2543" spans="8:12" x14ac:dyDescent="0.25">
      <c r="H2543" s="5"/>
      <c r="J2543" s="27"/>
      <c r="L2543" s="27"/>
    </row>
    <row r="2544" spans="8:12" x14ac:dyDescent="0.25">
      <c r="H2544" s="5"/>
      <c r="J2544" s="27"/>
      <c r="L2544" s="27"/>
    </row>
    <row r="2545" spans="8:12" x14ac:dyDescent="0.25">
      <c r="H2545" s="5"/>
      <c r="J2545" s="27"/>
      <c r="L2545" s="27"/>
    </row>
    <row r="2546" spans="8:12" x14ac:dyDescent="0.25">
      <c r="H2546" s="5"/>
      <c r="J2546" s="27"/>
      <c r="L2546" s="27"/>
    </row>
    <row r="2547" spans="8:12" x14ac:dyDescent="0.25">
      <c r="H2547" s="5"/>
      <c r="J2547" s="27"/>
      <c r="L2547" s="27"/>
    </row>
    <row r="2548" spans="8:12" x14ac:dyDescent="0.25">
      <c r="H2548" s="5"/>
      <c r="J2548" s="27"/>
      <c r="L2548" s="27"/>
    </row>
    <row r="2549" spans="8:12" x14ac:dyDescent="0.25">
      <c r="H2549" s="5"/>
      <c r="J2549" s="27"/>
      <c r="L2549" s="27"/>
    </row>
    <row r="2550" spans="8:12" x14ac:dyDescent="0.25">
      <c r="H2550" s="5"/>
      <c r="J2550" s="27"/>
      <c r="L2550" s="27"/>
    </row>
    <row r="2551" spans="8:12" x14ac:dyDescent="0.25">
      <c r="H2551" s="5"/>
      <c r="J2551" s="27"/>
      <c r="L2551" s="27"/>
    </row>
    <row r="2552" spans="8:12" x14ac:dyDescent="0.25">
      <c r="H2552" s="5"/>
      <c r="J2552" s="27"/>
      <c r="L2552" s="27"/>
    </row>
    <row r="2553" spans="8:12" x14ac:dyDescent="0.25">
      <c r="H2553" s="5"/>
      <c r="J2553" s="27"/>
      <c r="L2553" s="27"/>
    </row>
    <row r="2554" spans="8:12" x14ac:dyDescent="0.25">
      <c r="H2554" s="5"/>
      <c r="J2554" s="27"/>
      <c r="L2554" s="27"/>
    </row>
    <row r="2555" spans="8:12" x14ac:dyDescent="0.25">
      <c r="H2555" s="5"/>
      <c r="J2555" s="27"/>
      <c r="L2555" s="27"/>
    </row>
    <row r="2556" spans="8:12" x14ac:dyDescent="0.25">
      <c r="H2556" s="5"/>
      <c r="J2556" s="27"/>
      <c r="L2556" s="27"/>
    </row>
    <row r="2557" spans="8:12" x14ac:dyDescent="0.25">
      <c r="H2557" s="5"/>
      <c r="J2557" s="27"/>
      <c r="L2557" s="27"/>
    </row>
    <row r="2558" spans="8:12" x14ac:dyDescent="0.25">
      <c r="H2558" s="5"/>
      <c r="J2558" s="27"/>
      <c r="L2558" s="27"/>
    </row>
    <row r="2559" spans="8:12" x14ac:dyDescent="0.25">
      <c r="H2559" s="5"/>
      <c r="J2559" s="27"/>
      <c r="L2559" s="27"/>
    </row>
    <row r="2560" spans="8:12" x14ac:dyDescent="0.25">
      <c r="H2560" s="5"/>
      <c r="J2560" s="27"/>
      <c r="L2560" s="27"/>
    </row>
    <row r="2561" spans="8:12" x14ac:dyDescent="0.25">
      <c r="H2561" s="5"/>
      <c r="J2561" s="27"/>
      <c r="L2561" s="27"/>
    </row>
    <row r="2562" spans="8:12" x14ac:dyDescent="0.25">
      <c r="H2562" s="5"/>
      <c r="J2562" s="27"/>
      <c r="L2562" s="27"/>
    </row>
    <row r="2563" spans="8:12" x14ac:dyDescent="0.25">
      <c r="H2563" s="5"/>
      <c r="J2563" s="27"/>
      <c r="L2563" s="27"/>
    </row>
    <row r="2564" spans="8:12" x14ac:dyDescent="0.25">
      <c r="H2564" s="5"/>
      <c r="J2564" s="27"/>
      <c r="L2564" s="27"/>
    </row>
    <row r="2565" spans="8:12" x14ac:dyDescent="0.25">
      <c r="H2565" s="5"/>
      <c r="J2565" s="27"/>
      <c r="L2565" s="27"/>
    </row>
    <row r="2566" spans="8:12" x14ac:dyDescent="0.25">
      <c r="H2566" s="5"/>
      <c r="J2566" s="27"/>
      <c r="L2566" s="27"/>
    </row>
    <row r="2567" spans="8:12" x14ac:dyDescent="0.25">
      <c r="H2567" s="5"/>
      <c r="J2567" s="27"/>
      <c r="L2567" s="27"/>
    </row>
    <row r="2568" spans="8:12" x14ac:dyDescent="0.25">
      <c r="H2568" s="5"/>
      <c r="J2568" s="27"/>
      <c r="L2568" s="27"/>
    </row>
    <row r="2569" spans="8:12" x14ac:dyDescent="0.25">
      <c r="H2569" s="5"/>
      <c r="J2569" s="27"/>
      <c r="L2569" s="27"/>
    </row>
    <row r="2570" spans="8:12" x14ac:dyDescent="0.25">
      <c r="H2570" s="5"/>
      <c r="J2570" s="27"/>
      <c r="L2570" s="27"/>
    </row>
    <row r="2571" spans="8:12" x14ac:dyDescent="0.25">
      <c r="H2571" s="5"/>
      <c r="J2571" s="27"/>
      <c r="L2571" s="27"/>
    </row>
    <row r="2572" spans="8:12" x14ac:dyDescent="0.25">
      <c r="H2572" s="5"/>
      <c r="J2572" s="27"/>
      <c r="L2572" s="27"/>
    </row>
    <row r="2573" spans="8:12" x14ac:dyDescent="0.25">
      <c r="H2573" s="5"/>
      <c r="J2573" s="27"/>
      <c r="L2573" s="27"/>
    </row>
    <row r="2574" spans="8:12" x14ac:dyDescent="0.25">
      <c r="H2574" s="5"/>
      <c r="J2574" s="27"/>
      <c r="L2574" s="27"/>
    </row>
    <row r="2575" spans="8:12" x14ac:dyDescent="0.25">
      <c r="H2575" s="5"/>
      <c r="J2575" s="27"/>
      <c r="L2575" s="27"/>
    </row>
    <row r="2576" spans="8:12" x14ac:dyDescent="0.25">
      <c r="H2576" s="5"/>
      <c r="J2576" s="27"/>
      <c r="L2576" s="27"/>
    </row>
    <row r="2577" spans="8:12" x14ac:dyDescent="0.25">
      <c r="H2577" s="5"/>
      <c r="J2577" s="27"/>
      <c r="L2577" s="27"/>
    </row>
    <row r="2578" spans="8:12" x14ac:dyDescent="0.25">
      <c r="H2578" s="5"/>
      <c r="J2578" s="27"/>
      <c r="L2578" s="27"/>
    </row>
    <row r="2579" spans="8:12" x14ac:dyDescent="0.25">
      <c r="H2579" s="5"/>
      <c r="J2579" s="27"/>
      <c r="L2579" s="27"/>
    </row>
    <row r="2580" spans="8:12" x14ac:dyDescent="0.25">
      <c r="H2580" s="5"/>
      <c r="J2580" s="27"/>
      <c r="L2580" s="27"/>
    </row>
    <row r="2581" spans="8:12" x14ac:dyDescent="0.25">
      <c r="H2581" s="5"/>
      <c r="J2581" s="27"/>
      <c r="L2581" s="27"/>
    </row>
    <row r="2582" spans="8:12" x14ac:dyDescent="0.25">
      <c r="H2582" s="5"/>
      <c r="J2582" s="27"/>
      <c r="L2582" s="27"/>
    </row>
    <row r="2583" spans="8:12" x14ac:dyDescent="0.25">
      <c r="H2583" s="5"/>
      <c r="J2583" s="27"/>
      <c r="L2583" s="27"/>
    </row>
    <row r="2584" spans="8:12" x14ac:dyDescent="0.25">
      <c r="H2584" s="5"/>
      <c r="J2584" s="27"/>
      <c r="L2584" s="27"/>
    </row>
    <row r="2585" spans="8:12" x14ac:dyDescent="0.25">
      <c r="H2585" s="5"/>
      <c r="J2585" s="27"/>
      <c r="L2585" s="27"/>
    </row>
    <row r="2586" spans="8:12" x14ac:dyDescent="0.25">
      <c r="H2586" s="5"/>
      <c r="J2586" s="27"/>
      <c r="L2586" s="27"/>
    </row>
    <row r="2587" spans="8:12" x14ac:dyDescent="0.25">
      <c r="H2587" s="5"/>
      <c r="J2587" s="27"/>
      <c r="L2587" s="27"/>
    </row>
    <row r="2588" spans="8:12" x14ac:dyDescent="0.25">
      <c r="H2588" s="5"/>
      <c r="J2588" s="27"/>
      <c r="L2588" s="27"/>
    </row>
    <row r="2589" spans="8:12" x14ac:dyDescent="0.25">
      <c r="H2589" s="5"/>
      <c r="J2589" s="27"/>
      <c r="L2589" s="27"/>
    </row>
    <row r="2590" spans="8:12" x14ac:dyDescent="0.25">
      <c r="H2590" s="5"/>
      <c r="J2590" s="27"/>
      <c r="L2590" s="27"/>
    </row>
    <row r="2591" spans="8:12" x14ac:dyDescent="0.25">
      <c r="H2591" s="5"/>
      <c r="J2591" s="27"/>
      <c r="L2591" s="27"/>
    </row>
    <row r="2592" spans="8:12" x14ac:dyDescent="0.25">
      <c r="H2592" s="5"/>
      <c r="J2592" s="27"/>
      <c r="L2592" s="27"/>
    </row>
    <row r="2593" spans="8:12" x14ac:dyDescent="0.25">
      <c r="H2593" s="5"/>
      <c r="J2593" s="27"/>
      <c r="L2593" s="27"/>
    </row>
    <row r="2594" spans="8:12" x14ac:dyDescent="0.25">
      <c r="H2594" s="5"/>
      <c r="J2594" s="27"/>
      <c r="L2594" s="27"/>
    </row>
    <row r="2595" spans="8:12" x14ac:dyDescent="0.25">
      <c r="H2595" s="5"/>
      <c r="J2595" s="27"/>
      <c r="L2595" s="27"/>
    </row>
    <row r="2596" spans="8:12" x14ac:dyDescent="0.25">
      <c r="H2596" s="5"/>
      <c r="J2596" s="27"/>
      <c r="L2596" s="27"/>
    </row>
    <row r="2597" spans="8:12" x14ac:dyDescent="0.25">
      <c r="H2597" s="5"/>
      <c r="J2597" s="27"/>
      <c r="L2597" s="27"/>
    </row>
    <row r="2598" spans="8:12" x14ac:dyDescent="0.25">
      <c r="H2598" s="5"/>
      <c r="J2598" s="27"/>
      <c r="L2598" s="27"/>
    </row>
    <row r="2599" spans="8:12" x14ac:dyDescent="0.25">
      <c r="H2599" s="5"/>
      <c r="J2599" s="27"/>
      <c r="L2599" s="27"/>
    </row>
    <row r="2600" spans="8:12" x14ac:dyDescent="0.25">
      <c r="H2600" s="5"/>
      <c r="J2600" s="27"/>
      <c r="L2600" s="27"/>
    </row>
    <row r="2601" spans="8:12" x14ac:dyDescent="0.25">
      <c r="H2601" s="5"/>
      <c r="J2601" s="27"/>
      <c r="L2601" s="27"/>
    </row>
    <row r="2602" spans="8:12" x14ac:dyDescent="0.25">
      <c r="H2602" s="5"/>
      <c r="J2602" s="27"/>
      <c r="L2602" s="27"/>
    </row>
    <row r="2603" spans="8:12" x14ac:dyDescent="0.25">
      <c r="H2603" s="5"/>
      <c r="J2603" s="27"/>
      <c r="L2603" s="27"/>
    </row>
    <row r="2604" spans="8:12" x14ac:dyDescent="0.25">
      <c r="H2604" s="5"/>
      <c r="J2604" s="27"/>
      <c r="L2604" s="27"/>
    </row>
    <row r="2605" spans="8:12" x14ac:dyDescent="0.25">
      <c r="H2605" s="5"/>
      <c r="J2605" s="27"/>
      <c r="L2605" s="27"/>
    </row>
    <row r="2606" spans="8:12" x14ac:dyDescent="0.25">
      <c r="H2606" s="5"/>
      <c r="J2606" s="27"/>
      <c r="L2606" s="27"/>
    </row>
    <row r="2607" spans="8:12" x14ac:dyDescent="0.25">
      <c r="H2607" s="5"/>
      <c r="J2607" s="27"/>
      <c r="L2607" s="27"/>
    </row>
    <row r="2608" spans="8:12" x14ac:dyDescent="0.25">
      <c r="H2608" s="5"/>
      <c r="J2608" s="27"/>
      <c r="L2608" s="27"/>
    </row>
    <row r="2609" spans="8:12" x14ac:dyDescent="0.25">
      <c r="H2609" s="5"/>
      <c r="J2609" s="27"/>
      <c r="L2609" s="27"/>
    </row>
    <row r="2610" spans="8:12" x14ac:dyDescent="0.25">
      <c r="H2610" s="5"/>
      <c r="J2610" s="27"/>
      <c r="L2610" s="27"/>
    </row>
    <row r="2611" spans="8:12" x14ac:dyDescent="0.25">
      <c r="H2611" s="5"/>
      <c r="J2611" s="27"/>
      <c r="L2611" s="27"/>
    </row>
    <row r="2612" spans="8:12" x14ac:dyDescent="0.25">
      <c r="H2612" s="5"/>
      <c r="J2612" s="27"/>
      <c r="L2612" s="27"/>
    </row>
    <row r="2613" spans="8:12" x14ac:dyDescent="0.25">
      <c r="H2613" s="5"/>
      <c r="J2613" s="27"/>
      <c r="L2613" s="27"/>
    </row>
    <row r="2614" spans="8:12" x14ac:dyDescent="0.25">
      <c r="H2614" s="5"/>
      <c r="J2614" s="27"/>
      <c r="L2614" s="27"/>
    </row>
    <row r="2615" spans="8:12" x14ac:dyDescent="0.25">
      <c r="H2615" s="5"/>
      <c r="J2615" s="27"/>
      <c r="L2615" s="27"/>
    </row>
    <row r="2616" spans="8:12" x14ac:dyDescent="0.25">
      <c r="H2616" s="5"/>
      <c r="J2616" s="27"/>
      <c r="L2616" s="27"/>
    </row>
    <row r="2617" spans="8:12" x14ac:dyDescent="0.25">
      <c r="H2617" s="5"/>
      <c r="J2617" s="27"/>
      <c r="L2617" s="27"/>
    </row>
    <row r="2618" spans="8:12" x14ac:dyDescent="0.25">
      <c r="H2618" s="5"/>
      <c r="J2618" s="27"/>
      <c r="L2618" s="27"/>
    </row>
    <row r="2619" spans="8:12" x14ac:dyDescent="0.25">
      <c r="H2619" s="5"/>
      <c r="J2619" s="27"/>
      <c r="L2619" s="27"/>
    </row>
    <row r="2620" spans="8:12" x14ac:dyDescent="0.25">
      <c r="H2620" s="5"/>
      <c r="J2620" s="27"/>
      <c r="L2620" s="27"/>
    </row>
    <row r="2621" spans="8:12" x14ac:dyDescent="0.25">
      <c r="H2621" s="5"/>
      <c r="J2621" s="27"/>
      <c r="L2621" s="27"/>
    </row>
    <row r="2622" spans="8:12" x14ac:dyDescent="0.25">
      <c r="H2622" s="5"/>
      <c r="J2622" s="27"/>
      <c r="L2622" s="27"/>
    </row>
    <row r="2623" spans="8:12" x14ac:dyDescent="0.25">
      <c r="H2623" s="5"/>
      <c r="J2623" s="27"/>
      <c r="L2623" s="27"/>
    </row>
    <row r="2624" spans="8:12" x14ac:dyDescent="0.25">
      <c r="H2624" s="5"/>
      <c r="J2624" s="27"/>
      <c r="L2624" s="27"/>
    </row>
    <row r="2625" spans="8:12" x14ac:dyDescent="0.25">
      <c r="H2625" s="5"/>
      <c r="J2625" s="27"/>
      <c r="L2625" s="27"/>
    </row>
    <row r="2626" spans="8:12" x14ac:dyDescent="0.25">
      <c r="H2626" s="5"/>
      <c r="J2626" s="27"/>
      <c r="L2626" s="27"/>
    </row>
    <row r="2627" spans="8:12" x14ac:dyDescent="0.25">
      <c r="H2627" s="5"/>
      <c r="J2627" s="27"/>
      <c r="L2627" s="27"/>
    </row>
    <row r="2628" spans="8:12" x14ac:dyDescent="0.25">
      <c r="H2628" s="5"/>
      <c r="J2628" s="27"/>
      <c r="L2628" s="27"/>
    </row>
    <row r="2629" spans="8:12" x14ac:dyDescent="0.25">
      <c r="H2629" s="5"/>
      <c r="J2629" s="27"/>
      <c r="L2629" s="27"/>
    </row>
    <row r="2630" spans="8:12" x14ac:dyDescent="0.25">
      <c r="H2630" s="5"/>
      <c r="J2630" s="27"/>
      <c r="L2630" s="27"/>
    </row>
    <row r="2631" spans="8:12" x14ac:dyDescent="0.25">
      <c r="H2631" s="5"/>
      <c r="J2631" s="27"/>
      <c r="L2631" s="27"/>
    </row>
    <row r="2632" spans="8:12" x14ac:dyDescent="0.25">
      <c r="H2632" s="5"/>
      <c r="J2632" s="27"/>
      <c r="L2632" s="27"/>
    </row>
    <row r="2633" spans="8:12" x14ac:dyDescent="0.25">
      <c r="H2633" s="5"/>
      <c r="J2633" s="27"/>
      <c r="L2633" s="27"/>
    </row>
    <row r="2634" spans="8:12" x14ac:dyDescent="0.25">
      <c r="H2634" s="5"/>
      <c r="J2634" s="27"/>
      <c r="L2634" s="27"/>
    </row>
    <row r="2635" spans="8:12" x14ac:dyDescent="0.25">
      <c r="H2635" s="5"/>
      <c r="J2635" s="27"/>
      <c r="L2635" s="27"/>
    </row>
    <row r="2636" spans="8:12" x14ac:dyDescent="0.25">
      <c r="H2636" s="5"/>
      <c r="J2636" s="27"/>
      <c r="L2636" s="27"/>
    </row>
    <row r="2637" spans="8:12" x14ac:dyDescent="0.25">
      <c r="H2637" s="5"/>
      <c r="J2637" s="27"/>
      <c r="L2637" s="27"/>
    </row>
    <row r="2638" spans="8:12" x14ac:dyDescent="0.25">
      <c r="H2638" s="5"/>
      <c r="J2638" s="27"/>
      <c r="L2638" s="27"/>
    </row>
    <row r="2639" spans="8:12" x14ac:dyDescent="0.25">
      <c r="H2639" s="5"/>
      <c r="J2639" s="27"/>
      <c r="L2639" s="27"/>
    </row>
    <row r="2640" spans="8:12" x14ac:dyDescent="0.25">
      <c r="H2640" s="5"/>
      <c r="J2640" s="27"/>
      <c r="L2640" s="27"/>
    </row>
    <row r="2641" spans="8:12" x14ac:dyDescent="0.25">
      <c r="H2641" s="5"/>
      <c r="J2641" s="27"/>
      <c r="L2641" s="27"/>
    </row>
    <row r="2642" spans="8:12" x14ac:dyDescent="0.25">
      <c r="H2642" s="5"/>
      <c r="J2642" s="27"/>
      <c r="L2642" s="27"/>
    </row>
    <row r="2643" spans="8:12" x14ac:dyDescent="0.25">
      <c r="H2643" s="5"/>
      <c r="J2643" s="27"/>
      <c r="L2643" s="27"/>
    </row>
    <row r="2644" spans="8:12" x14ac:dyDescent="0.25">
      <c r="H2644" s="5"/>
      <c r="J2644" s="27"/>
      <c r="L2644" s="27"/>
    </row>
    <row r="2645" spans="8:12" x14ac:dyDescent="0.25">
      <c r="H2645" s="5"/>
      <c r="J2645" s="27"/>
      <c r="L2645" s="27"/>
    </row>
    <row r="2646" spans="8:12" x14ac:dyDescent="0.25">
      <c r="H2646" s="5"/>
      <c r="J2646" s="27"/>
      <c r="L2646" s="27"/>
    </row>
    <row r="2647" spans="8:12" x14ac:dyDescent="0.25">
      <c r="H2647" s="5"/>
      <c r="J2647" s="27"/>
      <c r="L2647" s="27"/>
    </row>
    <row r="2648" spans="8:12" x14ac:dyDescent="0.25">
      <c r="H2648" s="5"/>
      <c r="J2648" s="27"/>
      <c r="L2648" s="27"/>
    </row>
    <row r="2649" spans="8:12" x14ac:dyDescent="0.25">
      <c r="H2649" s="5"/>
      <c r="J2649" s="27"/>
      <c r="L2649" s="27"/>
    </row>
    <row r="2650" spans="8:12" x14ac:dyDescent="0.25">
      <c r="H2650" s="5"/>
      <c r="J2650" s="27"/>
      <c r="L2650" s="27"/>
    </row>
    <row r="2651" spans="8:12" x14ac:dyDescent="0.25">
      <c r="H2651" s="5"/>
      <c r="J2651" s="27"/>
      <c r="L2651" s="27"/>
    </row>
    <row r="2652" spans="8:12" x14ac:dyDescent="0.25">
      <c r="H2652" s="5"/>
      <c r="J2652" s="27"/>
      <c r="L2652" s="27"/>
    </row>
    <row r="2653" spans="8:12" x14ac:dyDescent="0.25">
      <c r="H2653" s="5"/>
      <c r="J2653" s="27"/>
      <c r="L2653" s="27"/>
    </row>
    <row r="2654" spans="8:12" x14ac:dyDescent="0.25">
      <c r="H2654" s="5"/>
      <c r="J2654" s="27"/>
      <c r="L2654" s="27"/>
    </row>
    <row r="2655" spans="8:12" x14ac:dyDescent="0.25">
      <c r="H2655" s="5"/>
      <c r="J2655" s="27"/>
      <c r="L2655" s="27"/>
    </row>
    <row r="2656" spans="8:12" x14ac:dyDescent="0.25">
      <c r="H2656" s="5"/>
      <c r="J2656" s="27"/>
      <c r="L2656" s="27"/>
    </row>
    <row r="2657" spans="8:12" x14ac:dyDescent="0.25">
      <c r="H2657" s="5"/>
      <c r="J2657" s="27"/>
      <c r="L2657" s="27"/>
    </row>
    <row r="2658" spans="8:12" x14ac:dyDescent="0.25">
      <c r="H2658" s="5"/>
      <c r="J2658" s="27"/>
      <c r="L2658" s="27"/>
    </row>
    <row r="2659" spans="8:12" x14ac:dyDescent="0.25">
      <c r="H2659" s="5"/>
      <c r="J2659" s="27"/>
      <c r="L2659" s="27"/>
    </row>
    <row r="2660" spans="8:12" x14ac:dyDescent="0.25">
      <c r="H2660" s="5"/>
      <c r="J2660" s="27"/>
      <c r="L2660" s="27"/>
    </row>
    <row r="2661" spans="8:12" x14ac:dyDescent="0.25">
      <c r="H2661" s="5"/>
      <c r="J2661" s="27"/>
      <c r="L2661" s="27"/>
    </row>
    <row r="2662" spans="8:12" x14ac:dyDescent="0.25">
      <c r="H2662" s="5"/>
      <c r="J2662" s="27"/>
      <c r="L2662" s="27"/>
    </row>
    <row r="2663" spans="8:12" x14ac:dyDescent="0.25">
      <c r="H2663" s="5"/>
      <c r="J2663" s="27"/>
      <c r="L2663" s="27"/>
    </row>
    <row r="2664" spans="8:12" x14ac:dyDescent="0.25">
      <c r="H2664" s="5"/>
      <c r="J2664" s="27"/>
      <c r="L2664" s="27"/>
    </row>
    <row r="2665" spans="8:12" x14ac:dyDescent="0.25">
      <c r="H2665" s="5"/>
      <c r="J2665" s="27"/>
      <c r="L2665" s="27"/>
    </row>
    <row r="2666" spans="8:12" x14ac:dyDescent="0.25">
      <c r="H2666" s="5"/>
      <c r="J2666" s="27"/>
      <c r="L2666" s="27"/>
    </row>
    <row r="2667" spans="8:12" x14ac:dyDescent="0.25">
      <c r="H2667" s="5"/>
      <c r="J2667" s="27"/>
      <c r="L2667" s="27"/>
    </row>
    <row r="2668" spans="8:12" x14ac:dyDescent="0.25">
      <c r="H2668" s="5"/>
      <c r="J2668" s="27"/>
      <c r="L2668" s="27"/>
    </row>
    <row r="2669" spans="8:12" x14ac:dyDescent="0.25">
      <c r="H2669" s="5"/>
      <c r="J2669" s="27"/>
      <c r="L2669" s="27"/>
    </row>
    <row r="2670" spans="8:12" x14ac:dyDescent="0.25">
      <c r="H2670" s="5"/>
      <c r="J2670" s="27"/>
      <c r="L2670" s="27"/>
    </row>
    <row r="2671" spans="8:12" x14ac:dyDescent="0.25">
      <c r="H2671" s="5"/>
      <c r="J2671" s="27"/>
      <c r="L2671" s="27"/>
    </row>
    <row r="2672" spans="8:12" x14ac:dyDescent="0.25">
      <c r="H2672" s="5"/>
      <c r="J2672" s="27"/>
      <c r="L2672" s="27"/>
    </row>
    <row r="2673" spans="8:12" x14ac:dyDescent="0.25">
      <c r="H2673" s="5"/>
      <c r="J2673" s="27"/>
      <c r="L2673" s="27"/>
    </row>
    <row r="2674" spans="8:12" x14ac:dyDescent="0.25">
      <c r="H2674" s="5"/>
      <c r="J2674" s="27"/>
      <c r="L2674" s="27"/>
    </row>
    <row r="2675" spans="8:12" x14ac:dyDescent="0.25">
      <c r="H2675" s="5"/>
      <c r="J2675" s="27"/>
      <c r="L2675" s="27"/>
    </row>
    <row r="2676" spans="8:12" x14ac:dyDescent="0.25">
      <c r="H2676" s="5"/>
      <c r="J2676" s="27"/>
      <c r="L2676" s="27"/>
    </row>
    <row r="2677" spans="8:12" x14ac:dyDescent="0.25">
      <c r="H2677" s="5"/>
      <c r="J2677" s="27"/>
      <c r="L2677" s="27"/>
    </row>
    <row r="2678" spans="8:12" x14ac:dyDescent="0.25">
      <c r="H2678" s="5"/>
      <c r="J2678" s="27"/>
      <c r="L2678" s="27"/>
    </row>
    <row r="2679" spans="8:12" x14ac:dyDescent="0.25">
      <c r="H2679" s="5"/>
      <c r="J2679" s="27"/>
      <c r="L2679" s="27"/>
    </row>
    <row r="2680" spans="8:12" x14ac:dyDescent="0.25">
      <c r="H2680" s="5"/>
      <c r="J2680" s="27"/>
      <c r="L2680" s="27"/>
    </row>
    <row r="2681" spans="8:12" x14ac:dyDescent="0.25">
      <c r="H2681" s="5"/>
      <c r="J2681" s="27"/>
      <c r="L2681" s="27"/>
    </row>
    <row r="2682" spans="8:12" x14ac:dyDescent="0.25">
      <c r="H2682" s="5"/>
      <c r="J2682" s="27"/>
      <c r="L2682" s="27"/>
    </row>
    <row r="2683" spans="8:12" x14ac:dyDescent="0.25">
      <c r="H2683" s="5"/>
      <c r="J2683" s="27"/>
      <c r="L2683" s="27"/>
    </row>
    <row r="2684" spans="8:12" x14ac:dyDescent="0.25">
      <c r="H2684" s="5"/>
      <c r="J2684" s="27"/>
      <c r="L2684" s="27"/>
    </row>
    <row r="2685" spans="8:12" x14ac:dyDescent="0.25">
      <c r="H2685" s="5"/>
      <c r="J2685" s="27"/>
      <c r="L2685" s="27"/>
    </row>
    <row r="2686" spans="8:12" x14ac:dyDescent="0.25">
      <c r="H2686" s="5"/>
      <c r="J2686" s="27"/>
      <c r="L2686" s="27"/>
    </row>
    <row r="2687" spans="8:12" x14ac:dyDescent="0.25">
      <c r="H2687" s="5"/>
      <c r="J2687" s="27"/>
      <c r="L2687" s="27"/>
    </row>
    <row r="2688" spans="8:12" x14ac:dyDescent="0.25">
      <c r="H2688" s="5"/>
      <c r="J2688" s="27"/>
      <c r="L2688" s="27"/>
    </row>
    <row r="2689" spans="8:12" x14ac:dyDescent="0.25">
      <c r="H2689" s="5"/>
      <c r="J2689" s="27"/>
      <c r="L2689" s="27"/>
    </row>
    <row r="2690" spans="8:12" x14ac:dyDescent="0.25">
      <c r="H2690" s="5"/>
      <c r="J2690" s="27"/>
      <c r="L2690" s="27"/>
    </row>
    <row r="2691" spans="8:12" x14ac:dyDescent="0.25">
      <c r="H2691" s="5"/>
      <c r="J2691" s="27"/>
      <c r="L2691" s="27"/>
    </row>
    <row r="2692" spans="8:12" x14ac:dyDescent="0.25">
      <c r="H2692" s="5"/>
      <c r="J2692" s="27"/>
      <c r="L2692" s="27"/>
    </row>
    <row r="2693" spans="8:12" x14ac:dyDescent="0.25">
      <c r="H2693" s="5"/>
      <c r="J2693" s="27"/>
      <c r="L2693" s="27"/>
    </row>
    <row r="2694" spans="8:12" x14ac:dyDescent="0.25">
      <c r="H2694" s="5"/>
      <c r="J2694" s="27"/>
      <c r="L2694" s="27"/>
    </row>
    <row r="2695" spans="8:12" x14ac:dyDescent="0.25">
      <c r="H2695" s="5"/>
      <c r="J2695" s="27"/>
      <c r="L2695" s="27"/>
    </row>
    <row r="2696" spans="8:12" x14ac:dyDescent="0.25">
      <c r="H2696" s="5"/>
      <c r="J2696" s="27"/>
      <c r="L2696" s="27"/>
    </row>
    <row r="2697" spans="8:12" x14ac:dyDescent="0.25">
      <c r="H2697" s="5"/>
      <c r="J2697" s="27"/>
      <c r="L2697" s="27"/>
    </row>
    <row r="2698" spans="8:12" x14ac:dyDescent="0.25">
      <c r="H2698" s="5"/>
      <c r="J2698" s="27"/>
      <c r="L2698" s="27"/>
    </row>
    <row r="2699" spans="8:12" x14ac:dyDescent="0.25">
      <c r="H2699" s="5"/>
      <c r="J2699" s="27"/>
      <c r="L2699" s="27"/>
    </row>
    <row r="2700" spans="8:12" x14ac:dyDescent="0.25">
      <c r="H2700" s="5"/>
      <c r="J2700" s="27"/>
      <c r="L2700" s="27"/>
    </row>
    <row r="2701" spans="8:12" x14ac:dyDescent="0.25">
      <c r="H2701" s="5"/>
      <c r="J2701" s="27"/>
      <c r="L2701" s="27"/>
    </row>
    <row r="2702" spans="8:12" x14ac:dyDescent="0.25">
      <c r="H2702" s="5"/>
      <c r="J2702" s="27"/>
      <c r="L2702" s="27"/>
    </row>
    <row r="2703" spans="8:12" x14ac:dyDescent="0.25">
      <c r="H2703" s="5"/>
      <c r="J2703" s="27"/>
      <c r="L2703" s="27"/>
    </row>
    <row r="2704" spans="8:12" x14ac:dyDescent="0.25">
      <c r="H2704" s="5"/>
      <c r="J2704" s="27"/>
      <c r="L2704" s="27"/>
    </row>
    <row r="2705" spans="8:12" x14ac:dyDescent="0.25">
      <c r="H2705" s="5"/>
      <c r="J2705" s="27"/>
      <c r="L2705" s="27"/>
    </row>
    <row r="2706" spans="8:12" x14ac:dyDescent="0.25">
      <c r="H2706" s="5"/>
      <c r="J2706" s="27"/>
      <c r="L2706" s="27"/>
    </row>
    <row r="2707" spans="8:12" x14ac:dyDescent="0.25">
      <c r="H2707" s="5"/>
      <c r="J2707" s="27"/>
      <c r="L2707" s="27"/>
    </row>
    <row r="2708" spans="8:12" x14ac:dyDescent="0.25">
      <c r="H2708" s="5"/>
      <c r="J2708" s="27"/>
      <c r="L2708" s="27"/>
    </row>
    <row r="2709" spans="8:12" x14ac:dyDescent="0.25">
      <c r="H2709" s="5"/>
      <c r="J2709" s="27"/>
      <c r="L2709" s="27"/>
    </row>
    <row r="2710" spans="8:12" x14ac:dyDescent="0.25">
      <c r="H2710" s="5"/>
      <c r="J2710" s="27"/>
      <c r="L2710" s="27"/>
    </row>
    <row r="2711" spans="8:12" x14ac:dyDescent="0.25">
      <c r="H2711" s="5"/>
      <c r="J2711" s="27"/>
      <c r="L2711" s="27"/>
    </row>
    <row r="2712" spans="8:12" x14ac:dyDescent="0.25">
      <c r="H2712" s="5"/>
      <c r="J2712" s="27"/>
      <c r="L2712" s="27"/>
    </row>
    <row r="2713" spans="8:12" x14ac:dyDescent="0.25">
      <c r="H2713" s="5"/>
      <c r="J2713" s="27"/>
      <c r="L2713" s="27"/>
    </row>
    <row r="2714" spans="8:12" x14ac:dyDescent="0.25">
      <c r="H2714" s="5"/>
      <c r="J2714" s="27"/>
      <c r="L2714" s="27"/>
    </row>
    <row r="2715" spans="8:12" x14ac:dyDescent="0.25">
      <c r="H2715" s="5"/>
      <c r="J2715" s="27"/>
      <c r="L2715" s="27"/>
    </row>
    <row r="2716" spans="8:12" x14ac:dyDescent="0.25">
      <c r="H2716" s="5"/>
      <c r="J2716" s="27"/>
      <c r="L2716" s="27"/>
    </row>
    <row r="2717" spans="8:12" x14ac:dyDescent="0.25">
      <c r="H2717" s="5"/>
      <c r="J2717" s="27"/>
      <c r="L2717" s="27"/>
    </row>
    <row r="2718" spans="8:12" x14ac:dyDescent="0.25">
      <c r="H2718" s="5"/>
      <c r="J2718" s="27"/>
      <c r="L2718" s="27"/>
    </row>
    <row r="2719" spans="8:12" x14ac:dyDescent="0.25">
      <c r="H2719" s="5"/>
      <c r="J2719" s="27"/>
      <c r="L2719" s="27"/>
    </row>
    <row r="2720" spans="8:12" x14ac:dyDescent="0.25">
      <c r="H2720" s="5"/>
      <c r="J2720" s="27"/>
      <c r="L2720" s="27"/>
    </row>
    <row r="2721" spans="8:12" x14ac:dyDescent="0.25">
      <c r="H2721" s="5"/>
      <c r="J2721" s="27"/>
      <c r="L2721" s="27"/>
    </row>
    <row r="2722" spans="8:12" x14ac:dyDescent="0.25">
      <c r="H2722" s="5"/>
      <c r="J2722" s="27"/>
      <c r="L2722" s="27"/>
    </row>
    <row r="2723" spans="8:12" x14ac:dyDescent="0.25">
      <c r="H2723" s="5"/>
      <c r="J2723" s="27"/>
      <c r="L2723" s="27"/>
    </row>
    <row r="2724" spans="8:12" x14ac:dyDescent="0.25">
      <c r="H2724" s="5"/>
      <c r="J2724" s="27"/>
      <c r="L2724" s="27"/>
    </row>
    <row r="2725" spans="8:12" x14ac:dyDescent="0.25">
      <c r="H2725" s="5"/>
      <c r="J2725" s="27"/>
      <c r="L2725" s="27"/>
    </row>
    <row r="2726" spans="8:12" x14ac:dyDescent="0.25">
      <c r="H2726" s="5"/>
      <c r="J2726" s="27"/>
      <c r="L2726" s="27"/>
    </row>
    <row r="2727" spans="8:12" x14ac:dyDescent="0.25">
      <c r="H2727" s="5"/>
      <c r="J2727" s="27"/>
      <c r="L2727" s="27"/>
    </row>
    <row r="2728" spans="8:12" x14ac:dyDescent="0.25">
      <c r="H2728" s="5"/>
      <c r="J2728" s="27"/>
      <c r="L2728" s="27"/>
    </row>
    <row r="2729" spans="8:12" x14ac:dyDescent="0.25">
      <c r="H2729" s="5"/>
      <c r="J2729" s="27"/>
      <c r="L2729" s="27"/>
    </row>
    <row r="2730" spans="8:12" x14ac:dyDescent="0.25">
      <c r="H2730" s="5"/>
      <c r="J2730" s="27"/>
      <c r="L2730" s="27"/>
    </row>
    <row r="2731" spans="8:12" x14ac:dyDescent="0.25">
      <c r="H2731" s="5"/>
      <c r="J2731" s="27"/>
      <c r="L2731" s="27"/>
    </row>
    <row r="2732" spans="8:12" x14ac:dyDescent="0.25">
      <c r="H2732" s="5"/>
      <c r="J2732" s="27"/>
      <c r="L2732" s="27"/>
    </row>
    <row r="2733" spans="8:12" x14ac:dyDescent="0.25">
      <c r="H2733" s="5"/>
      <c r="J2733" s="27"/>
      <c r="L2733" s="27"/>
    </row>
    <row r="2734" spans="8:12" x14ac:dyDescent="0.25">
      <c r="H2734" s="5"/>
      <c r="J2734" s="27"/>
      <c r="L2734" s="27"/>
    </row>
    <row r="2735" spans="8:12" x14ac:dyDescent="0.25">
      <c r="H2735" s="5"/>
      <c r="J2735" s="27"/>
      <c r="L2735" s="27"/>
    </row>
    <row r="2736" spans="8:12" x14ac:dyDescent="0.25">
      <c r="H2736" s="5"/>
      <c r="J2736" s="27"/>
      <c r="L2736" s="27"/>
    </row>
    <row r="2737" spans="8:12" x14ac:dyDescent="0.25">
      <c r="H2737" s="5"/>
      <c r="J2737" s="27"/>
      <c r="L2737" s="27"/>
    </row>
    <row r="2738" spans="8:12" x14ac:dyDescent="0.25">
      <c r="H2738" s="5"/>
      <c r="J2738" s="27"/>
      <c r="L2738" s="27"/>
    </row>
    <row r="2739" spans="8:12" x14ac:dyDescent="0.25">
      <c r="H2739" s="5"/>
      <c r="J2739" s="27"/>
      <c r="L2739" s="27"/>
    </row>
    <row r="2740" spans="8:12" x14ac:dyDescent="0.25">
      <c r="H2740" s="5"/>
      <c r="J2740" s="27"/>
      <c r="L2740" s="27"/>
    </row>
    <row r="2741" spans="8:12" x14ac:dyDescent="0.25">
      <c r="H2741" s="5"/>
      <c r="J2741" s="27"/>
      <c r="L2741" s="27"/>
    </row>
    <row r="2742" spans="8:12" x14ac:dyDescent="0.25">
      <c r="H2742" s="5"/>
      <c r="J2742" s="27"/>
      <c r="L2742" s="27"/>
    </row>
    <row r="2743" spans="8:12" x14ac:dyDescent="0.25">
      <c r="H2743" s="5"/>
      <c r="J2743" s="27"/>
      <c r="L2743" s="27"/>
    </row>
    <row r="2744" spans="8:12" x14ac:dyDescent="0.25">
      <c r="H2744" s="5"/>
      <c r="J2744" s="27"/>
      <c r="L2744" s="27"/>
    </row>
    <row r="2745" spans="8:12" x14ac:dyDescent="0.25">
      <c r="H2745" s="5"/>
      <c r="J2745" s="27"/>
      <c r="L2745" s="27"/>
    </row>
    <row r="2746" spans="8:12" x14ac:dyDescent="0.25">
      <c r="H2746" s="5"/>
      <c r="J2746" s="27"/>
      <c r="L2746" s="27"/>
    </row>
    <row r="2747" spans="8:12" x14ac:dyDescent="0.25">
      <c r="H2747" s="5"/>
      <c r="J2747" s="27"/>
      <c r="L2747" s="27"/>
    </row>
    <row r="2748" spans="8:12" x14ac:dyDescent="0.25">
      <c r="H2748" s="5"/>
      <c r="J2748" s="27"/>
      <c r="L2748" s="27"/>
    </row>
    <row r="2749" spans="8:12" x14ac:dyDescent="0.25">
      <c r="H2749" s="5"/>
      <c r="J2749" s="27"/>
      <c r="L2749" s="27"/>
    </row>
    <row r="2750" spans="8:12" x14ac:dyDescent="0.25">
      <c r="H2750" s="5"/>
      <c r="J2750" s="27"/>
      <c r="L2750" s="27"/>
    </row>
    <row r="2751" spans="8:12" x14ac:dyDescent="0.25">
      <c r="H2751" s="5"/>
      <c r="J2751" s="27"/>
      <c r="L2751" s="27"/>
    </row>
    <row r="2752" spans="8:12" x14ac:dyDescent="0.25">
      <c r="H2752" s="5"/>
      <c r="J2752" s="27"/>
      <c r="L2752" s="27"/>
    </row>
    <row r="2753" spans="8:12" x14ac:dyDescent="0.25">
      <c r="H2753" s="5"/>
      <c r="J2753" s="27"/>
      <c r="L2753" s="27"/>
    </row>
    <row r="2754" spans="8:12" x14ac:dyDescent="0.25">
      <c r="H2754" s="5"/>
      <c r="J2754" s="27"/>
      <c r="L2754" s="27"/>
    </row>
    <row r="2755" spans="8:12" x14ac:dyDescent="0.25">
      <c r="H2755" s="5"/>
      <c r="J2755" s="27"/>
      <c r="L2755" s="27"/>
    </row>
    <row r="2756" spans="8:12" x14ac:dyDescent="0.25">
      <c r="H2756" s="5"/>
      <c r="J2756" s="27"/>
      <c r="L2756" s="27"/>
    </row>
    <row r="2757" spans="8:12" x14ac:dyDescent="0.25">
      <c r="H2757" s="5"/>
      <c r="J2757" s="27"/>
      <c r="L2757" s="27"/>
    </row>
    <row r="2758" spans="8:12" x14ac:dyDescent="0.25">
      <c r="H2758" s="5"/>
      <c r="J2758" s="27"/>
      <c r="L2758" s="27"/>
    </row>
    <row r="2759" spans="8:12" x14ac:dyDescent="0.25">
      <c r="H2759" s="5"/>
      <c r="J2759" s="27"/>
      <c r="L2759" s="27"/>
    </row>
    <row r="2760" spans="8:12" x14ac:dyDescent="0.25">
      <c r="H2760" s="5"/>
      <c r="J2760" s="27"/>
      <c r="L2760" s="27"/>
    </row>
    <row r="2761" spans="8:12" x14ac:dyDescent="0.25">
      <c r="H2761" s="5"/>
      <c r="J2761" s="27"/>
      <c r="L2761" s="27"/>
    </row>
    <row r="2762" spans="8:12" x14ac:dyDescent="0.25">
      <c r="H2762" s="5"/>
      <c r="J2762" s="27"/>
      <c r="L2762" s="27"/>
    </row>
    <row r="2763" spans="8:12" x14ac:dyDescent="0.25">
      <c r="H2763" s="5"/>
      <c r="J2763" s="27"/>
      <c r="L2763" s="27"/>
    </row>
    <row r="2764" spans="8:12" x14ac:dyDescent="0.25">
      <c r="H2764" s="5"/>
      <c r="J2764" s="27"/>
      <c r="L2764" s="27"/>
    </row>
    <row r="2765" spans="8:12" x14ac:dyDescent="0.25">
      <c r="H2765" s="5"/>
      <c r="J2765" s="27"/>
      <c r="L2765" s="27"/>
    </row>
    <row r="2766" spans="8:12" x14ac:dyDescent="0.25">
      <c r="H2766" s="5"/>
      <c r="J2766" s="27"/>
      <c r="L2766" s="27"/>
    </row>
    <row r="2767" spans="8:12" x14ac:dyDescent="0.25">
      <c r="H2767" s="5"/>
      <c r="J2767" s="27"/>
      <c r="L2767" s="27"/>
    </row>
    <row r="2768" spans="8:12" x14ac:dyDescent="0.25">
      <c r="H2768" s="5"/>
      <c r="J2768" s="27"/>
      <c r="L2768" s="27"/>
    </row>
    <row r="2769" spans="8:12" x14ac:dyDescent="0.25">
      <c r="H2769" s="5"/>
      <c r="J2769" s="27"/>
      <c r="L2769" s="27"/>
    </row>
    <row r="2770" spans="8:12" x14ac:dyDescent="0.25">
      <c r="H2770" s="5"/>
      <c r="J2770" s="27"/>
      <c r="L2770" s="27"/>
    </row>
    <row r="2771" spans="8:12" x14ac:dyDescent="0.25">
      <c r="H2771" s="5"/>
      <c r="J2771" s="27"/>
      <c r="L2771" s="27"/>
    </row>
    <row r="2772" spans="8:12" x14ac:dyDescent="0.25">
      <c r="H2772" s="5"/>
      <c r="J2772" s="27"/>
      <c r="L2772" s="27"/>
    </row>
    <row r="2773" spans="8:12" x14ac:dyDescent="0.25">
      <c r="H2773" s="5"/>
      <c r="J2773" s="27"/>
      <c r="L2773" s="27"/>
    </row>
    <row r="2774" spans="8:12" x14ac:dyDescent="0.25">
      <c r="H2774" s="5"/>
      <c r="J2774" s="27"/>
      <c r="L2774" s="27"/>
    </row>
    <row r="2775" spans="8:12" x14ac:dyDescent="0.25">
      <c r="H2775" s="5"/>
      <c r="J2775" s="27"/>
      <c r="L2775" s="27"/>
    </row>
    <row r="2776" spans="8:12" x14ac:dyDescent="0.25">
      <c r="H2776" s="5"/>
      <c r="J2776" s="27"/>
      <c r="L2776" s="27"/>
    </row>
    <row r="2777" spans="8:12" x14ac:dyDescent="0.25">
      <c r="H2777" s="5"/>
      <c r="J2777" s="27"/>
      <c r="L2777" s="27"/>
    </row>
    <row r="2778" spans="8:12" x14ac:dyDescent="0.25">
      <c r="H2778" s="5"/>
      <c r="J2778" s="27"/>
      <c r="L2778" s="27"/>
    </row>
    <row r="2779" spans="8:12" x14ac:dyDescent="0.25">
      <c r="H2779" s="5"/>
      <c r="J2779" s="27"/>
      <c r="L2779" s="27"/>
    </row>
    <row r="2780" spans="8:12" x14ac:dyDescent="0.25">
      <c r="H2780" s="5"/>
      <c r="J2780" s="27"/>
      <c r="L2780" s="27"/>
    </row>
    <row r="2781" spans="8:12" x14ac:dyDescent="0.25">
      <c r="H2781" s="5"/>
      <c r="J2781" s="27"/>
      <c r="L2781" s="27"/>
    </row>
    <row r="2782" spans="8:12" x14ac:dyDescent="0.25">
      <c r="H2782" s="5"/>
      <c r="J2782" s="27"/>
      <c r="L2782" s="27"/>
    </row>
    <row r="2783" spans="8:12" x14ac:dyDescent="0.25">
      <c r="H2783" s="5"/>
      <c r="J2783" s="27"/>
      <c r="L2783" s="27"/>
    </row>
    <row r="2784" spans="8:12" x14ac:dyDescent="0.25">
      <c r="H2784" s="5"/>
      <c r="J2784" s="27"/>
      <c r="L2784" s="27"/>
    </row>
    <row r="2785" spans="8:12" x14ac:dyDescent="0.25">
      <c r="H2785" s="5"/>
      <c r="J2785" s="27"/>
      <c r="L2785" s="27"/>
    </row>
    <row r="2786" spans="8:12" x14ac:dyDescent="0.25">
      <c r="H2786" s="5"/>
      <c r="J2786" s="27"/>
      <c r="L2786" s="27"/>
    </row>
    <row r="2787" spans="8:12" x14ac:dyDescent="0.25">
      <c r="H2787" s="5"/>
      <c r="J2787" s="27"/>
      <c r="L2787" s="27"/>
    </row>
    <row r="2788" spans="8:12" x14ac:dyDescent="0.25">
      <c r="H2788" s="5"/>
      <c r="J2788" s="27"/>
      <c r="L2788" s="27"/>
    </row>
    <row r="2789" spans="8:12" x14ac:dyDescent="0.25">
      <c r="H2789" s="5"/>
      <c r="J2789" s="27"/>
      <c r="L2789" s="27"/>
    </row>
    <row r="2790" spans="8:12" x14ac:dyDescent="0.25">
      <c r="H2790" s="5"/>
      <c r="J2790" s="27"/>
      <c r="L2790" s="27"/>
    </row>
    <row r="2791" spans="8:12" x14ac:dyDescent="0.25">
      <c r="H2791" s="5"/>
      <c r="J2791" s="27"/>
      <c r="L2791" s="27"/>
    </row>
    <row r="2792" spans="8:12" x14ac:dyDescent="0.25">
      <c r="H2792" s="5"/>
      <c r="J2792" s="27"/>
      <c r="L2792" s="27"/>
    </row>
    <row r="2793" spans="8:12" x14ac:dyDescent="0.25">
      <c r="H2793" s="5"/>
      <c r="J2793" s="27"/>
      <c r="L2793" s="27"/>
    </row>
    <row r="2794" spans="8:12" x14ac:dyDescent="0.25">
      <c r="H2794" s="5"/>
      <c r="J2794" s="27"/>
      <c r="L2794" s="27"/>
    </row>
    <row r="2795" spans="8:12" x14ac:dyDescent="0.25">
      <c r="H2795" s="5"/>
      <c r="J2795" s="27"/>
      <c r="L2795" s="27"/>
    </row>
    <row r="2796" spans="8:12" x14ac:dyDescent="0.25">
      <c r="H2796" s="5"/>
      <c r="J2796" s="27"/>
      <c r="L2796" s="27"/>
    </row>
    <row r="2797" spans="8:12" x14ac:dyDescent="0.25">
      <c r="H2797" s="5"/>
      <c r="J2797" s="27"/>
      <c r="L2797" s="27"/>
    </row>
    <row r="2798" spans="8:12" x14ac:dyDescent="0.25">
      <c r="H2798" s="5"/>
      <c r="J2798" s="27"/>
      <c r="L2798" s="27"/>
    </row>
    <row r="2799" spans="8:12" x14ac:dyDescent="0.25">
      <c r="H2799" s="5"/>
      <c r="J2799" s="27"/>
      <c r="L2799" s="27"/>
    </row>
    <row r="2800" spans="8:12" x14ac:dyDescent="0.25">
      <c r="H2800" s="5"/>
      <c r="J2800" s="27"/>
      <c r="L2800" s="27"/>
    </row>
    <row r="2801" spans="8:12" x14ac:dyDescent="0.25">
      <c r="H2801" s="5"/>
      <c r="J2801" s="27"/>
      <c r="L2801" s="27"/>
    </row>
    <row r="2802" spans="8:12" x14ac:dyDescent="0.25">
      <c r="H2802" s="5"/>
      <c r="J2802" s="27"/>
      <c r="L2802" s="27"/>
    </row>
    <row r="2803" spans="8:12" x14ac:dyDescent="0.25">
      <c r="H2803" s="5"/>
      <c r="J2803" s="27"/>
      <c r="L2803" s="27"/>
    </row>
    <row r="2804" spans="8:12" x14ac:dyDescent="0.25">
      <c r="H2804" s="5"/>
      <c r="J2804" s="27"/>
      <c r="L2804" s="27"/>
    </row>
    <row r="2805" spans="8:12" x14ac:dyDescent="0.25">
      <c r="H2805" s="5"/>
      <c r="J2805" s="27"/>
      <c r="L2805" s="27"/>
    </row>
    <row r="2806" spans="8:12" x14ac:dyDescent="0.25">
      <c r="H2806" s="5"/>
      <c r="J2806" s="27"/>
      <c r="L2806" s="27"/>
    </row>
    <row r="2807" spans="8:12" x14ac:dyDescent="0.25">
      <c r="H2807" s="5"/>
      <c r="J2807" s="27"/>
      <c r="L2807" s="27"/>
    </row>
    <row r="2808" spans="8:12" x14ac:dyDescent="0.25">
      <c r="H2808" s="5"/>
      <c r="J2808" s="27"/>
      <c r="L2808" s="27"/>
    </row>
    <row r="2809" spans="8:12" x14ac:dyDescent="0.25">
      <c r="H2809" s="5"/>
      <c r="J2809" s="27"/>
      <c r="L2809" s="27"/>
    </row>
    <row r="2810" spans="8:12" x14ac:dyDescent="0.25">
      <c r="H2810" s="5"/>
      <c r="J2810" s="27"/>
      <c r="L2810" s="27"/>
    </row>
    <row r="2811" spans="8:12" x14ac:dyDescent="0.25">
      <c r="H2811" s="5"/>
      <c r="J2811" s="27"/>
      <c r="L2811" s="27"/>
    </row>
    <row r="2812" spans="8:12" x14ac:dyDescent="0.25">
      <c r="H2812" s="5"/>
      <c r="J2812" s="27"/>
      <c r="L2812" s="27"/>
    </row>
    <row r="2813" spans="8:12" x14ac:dyDescent="0.25">
      <c r="H2813" s="5"/>
      <c r="J2813" s="27"/>
      <c r="L2813" s="27"/>
    </row>
    <row r="2814" spans="8:12" x14ac:dyDescent="0.25">
      <c r="H2814" s="5"/>
      <c r="J2814" s="27"/>
      <c r="L2814" s="27"/>
    </row>
    <row r="2815" spans="8:12" x14ac:dyDescent="0.25">
      <c r="H2815" s="5"/>
      <c r="J2815" s="27"/>
      <c r="L2815" s="27"/>
    </row>
    <row r="2816" spans="8:12" x14ac:dyDescent="0.25">
      <c r="H2816" s="5"/>
      <c r="J2816" s="27"/>
      <c r="L2816" s="27"/>
    </row>
    <row r="2817" spans="8:12" x14ac:dyDescent="0.25">
      <c r="H2817" s="5"/>
      <c r="J2817" s="27"/>
      <c r="L2817" s="27"/>
    </row>
    <row r="2818" spans="8:12" x14ac:dyDescent="0.25">
      <c r="H2818" s="5"/>
      <c r="J2818" s="27"/>
      <c r="L2818" s="27"/>
    </row>
    <row r="2819" spans="8:12" x14ac:dyDescent="0.25">
      <c r="H2819" s="5"/>
      <c r="J2819" s="27"/>
      <c r="L2819" s="27"/>
    </row>
    <row r="2820" spans="8:12" x14ac:dyDescent="0.25">
      <c r="H2820" s="5"/>
      <c r="J2820" s="27"/>
      <c r="L2820" s="27"/>
    </row>
    <row r="2821" spans="8:12" x14ac:dyDescent="0.25">
      <c r="H2821" s="5"/>
      <c r="J2821" s="27"/>
      <c r="L2821" s="27"/>
    </row>
    <row r="2822" spans="8:12" x14ac:dyDescent="0.25">
      <c r="H2822" s="5"/>
      <c r="J2822" s="27"/>
      <c r="L2822" s="27"/>
    </row>
    <row r="2823" spans="8:12" x14ac:dyDescent="0.25">
      <c r="H2823" s="5"/>
      <c r="J2823" s="27"/>
      <c r="L2823" s="27"/>
    </row>
    <row r="2824" spans="8:12" x14ac:dyDescent="0.25">
      <c r="H2824" s="5"/>
      <c r="J2824" s="27"/>
      <c r="L2824" s="27"/>
    </row>
    <row r="2825" spans="8:12" x14ac:dyDescent="0.25">
      <c r="H2825" s="5"/>
      <c r="J2825" s="27"/>
      <c r="L2825" s="27"/>
    </row>
    <row r="2826" spans="8:12" x14ac:dyDescent="0.25">
      <c r="H2826" s="5"/>
      <c r="J2826" s="27"/>
      <c r="L2826" s="27"/>
    </row>
    <row r="2827" spans="8:12" x14ac:dyDescent="0.25">
      <c r="H2827" s="5"/>
      <c r="J2827" s="27"/>
      <c r="L2827" s="27"/>
    </row>
    <row r="2828" spans="8:12" x14ac:dyDescent="0.25">
      <c r="H2828" s="5"/>
      <c r="J2828" s="27"/>
      <c r="L2828" s="27"/>
    </row>
    <row r="2829" spans="8:12" x14ac:dyDescent="0.25">
      <c r="H2829" s="5"/>
      <c r="J2829" s="27"/>
      <c r="L2829" s="27"/>
    </row>
    <row r="2830" spans="8:12" x14ac:dyDescent="0.25">
      <c r="H2830" s="5"/>
      <c r="J2830" s="27"/>
      <c r="L2830" s="27"/>
    </row>
    <row r="2831" spans="8:12" x14ac:dyDescent="0.25">
      <c r="H2831" s="5"/>
      <c r="J2831" s="27"/>
      <c r="L2831" s="27"/>
    </row>
    <row r="2832" spans="8:12" x14ac:dyDescent="0.25">
      <c r="H2832" s="5"/>
      <c r="J2832" s="27"/>
      <c r="L2832" s="27"/>
    </row>
    <row r="2833" spans="8:12" x14ac:dyDescent="0.25">
      <c r="H2833" s="5"/>
      <c r="J2833" s="27"/>
      <c r="L2833" s="27"/>
    </row>
    <row r="2834" spans="8:12" x14ac:dyDescent="0.25">
      <c r="H2834" s="5"/>
      <c r="J2834" s="27"/>
      <c r="L2834" s="27"/>
    </row>
    <row r="2835" spans="8:12" x14ac:dyDescent="0.25">
      <c r="H2835" s="5"/>
      <c r="J2835" s="27"/>
      <c r="L2835" s="27"/>
    </row>
    <row r="2836" spans="8:12" x14ac:dyDescent="0.25">
      <c r="H2836" s="5"/>
      <c r="J2836" s="27"/>
      <c r="L2836" s="27"/>
    </row>
    <row r="2837" spans="8:12" x14ac:dyDescent="0.25">
      <c r="H2837" s="5"/>
      <c r="J2837" s="27"/>
      <c r="L2837" s="27"/>
    </row>
    <row r="2838" spans="8:12" x14ac:dyDescent="0.25">
      <c r="H2838" s="5"/>
      <c r="J2838" s="27"/>
      <c r="L2838" s="27"/>
    </row>
    <row r="2839" spans="8:12" x14ac:dyDescent="0.25">
      <c r="H2839" s="5"/>
      <c r="J2839" s="27"/>
      <c r="L2839" s="27"/>
    </row>
    <row r="2840" spans="8:12" x14ac:dyDescent="0.25">
      <c r="H2840" s="5"/>
      <c r="J2840" s="27"/>
      <c r="L2840" s="27"/>
    </row>
    <row r="2841" spans="8:12" x14ac:dyDescent="0.25">
      <c r="H2841" s="5"/>
      <c r="J2841" s="27"/>
      <c r="L2841" s="27"/>
    </row>
    <row r="2842" spans="8:12" x14ac:dyDescent="0.25">
      <c r="H2842" s="5"/>
      <c r="J2842" s="27"/>
      <c r="L2842" s="27"/>
    </row>
    <row r="2843" spans="8:12" x14ac:dyDescent="0.25">
      <c r="H2843" s="5"/>
      <c r="J2843" s="27"/>
      <c r="L2843" s="27"/>
    </row>
    <row r="2844" spans="8:12" x14ac:dyDescent="0.25">
      <c r="H2844" s="5"/>
      <c r="J2844" s="27"/>
      <c r="L2844" s="27"/>
    </row>
    <row r="2845" spans="8:12" x14ac:dyDescent="0.25">
      <c r="H2845" s="5"/>
      <c r="J2845" s="27"/>
      <c r="L2845" s="27"/>
    </row>
    <row r="2846" spans="8:12" x14ac:dyDescent="0.25">
      <c r="H2846" s="5"/>
      <c r="J2846" s="27"/>
      <c r="L2846" s="27"/>
    </row>
    <row r="2847" spans="8:12" x14ac:dyDescent="0.25">
      <c r="H2847" s="5"/>
      <c r="J2847" s="27"/>
      <c r="L2847" s="27"/>
    </row>
    <row r="2848" spans="8:12" x14ac:dyDescent="0.25">
      <c r="H2848" s="5"/>
      <c r="J2848" s="27"/>
      <c r="L2848" s="27"/>
    </row>
    <row r="2849" spans="8:12" x14ac:dyDescent="0.25">
      <c r="H2849" s="5"/>
      <c r="J2849" s="27"/>
      <c r="L2849" s="27"/>
    </row>
    <row r="2850" spans="8:12" x14ac:dyDescent="0.25">
      <c r="H2850" s="5"/>
      <c r="J2850" s="27"/>
      <c r="L2850" s="27"/>
    </row>
    <row r="2851" spans="8:12" x14ac:dyDescent="0.25">
      <c r="H2851" s="5"/>
      <c r="J2851" s="27"/>
      <c r="L2851" s="27"/>
    </row>
    <row r="2852" spans="8:12" x14ac:dyDescent="0.25">
      <c r="H2852" s="5"/>
      <c r="J2852" s="27"/>
      <c r="L2852" s="27"/>
    </row>
    <row r="2853" spans="8:12" x14ac:dyDescent="0.25">
      <c r="H2853" s="5"/>
      <c r="J2853" s="27"/>
      <c r="L2853" s="27"/>
    </row>
    <row r="2854" spans="8:12" x14ac:dyDescent="0.25">
      <c r="H2854" s="5"/>
      <c r="J2854" s="27"/>
      <c r="L2854" s="27"/>
    </row>
    <row r="2855" spans="8:12" x14ac:dyDescent="0.25">
      <c r="H2855" s="5"/>
      <c r="J2855" s="27"/>
      <c r="L2855" s="27"/>
    </row>
    <row r="2856" spans="8:12" x14ac:dyDescent="0.25">
      <c r="H2856" s="5"/>
      <c r="J2856" s="27"/>
      <c r="L2856" s="27"/>
    </row>
    <row r="2857" spans="8:12" x14ac:dyDescent="0.25">
      <c r="H2857" s="5"/>
      <c r="J2857" s="27"/>
      <c r="L2857" s="27"/>
    </row>
    <row r="2858" spans="8:12" x14ac:dyDescent="0.25">
      <c r="H2858" s="5"/>
      <c r="J2858" s="27"/>
      <c r="L2858" s="27"/>
    </row>
    <row r="2859" spans="8:12" x14ac:dyDescent="0.25">
      <c r="H2859" s="5"/>
      <c r="J2859" s="27"/>
      <c r="L2859" s="27"/>
    </row>
    <row r="2860" spans="8:12" x14ac:dyDescent="0.25">
      <c r="H2860" s="5"/>
      <c r="J2860" s="27"/>
      <c r="L2860" s="27"/>
    </row>
    <row r="2861" spans="8:12" x14ac:dyDescent="0.25">
      <c r="H2861" s="5"/>
      <c r="J2861" s="27"/>
      <c r="L2861" s="27"/>
    </row>
    <row r="2862" spans="8:12" x14ac:dyDescent="0.25">
      <c r="H2862" s="5"/>
      <c r="J2862" s="27"/>
      <c r="L2862" s="27"/>
    </row>
    <row r="2863" spans="8:12" x14ac:dyDescent="0.25">
      <c r="H2863" s="5"/>
      <c r="J2863" s="27"/>
      <c r="L2863" s="27"/>
    </row>
    <row r="2864" spans="8:12" x14ac:dyDescent="0.25">
      <c r="H2864" s="5"/>
      <c r="J2864" s="27"/>
      <c r="L2864" s="27"/>
    </row>
    <row r="2865" spans="8:12" x14ac:dyDescent="0.25">
      <c r="H2865" s="5"/>
      <c r="J2865" s="27"/>
      <c r="L2865" s="27"/>
    </row>
    <row r="2866" spans="8:12" x14ac:dyDescent="0.25">
      <c r="H2866" s="5"/>
      <c r="J2866" s="27"/>
      <c r="L2866" s="27"/>
    </row>
    <row r="2867" spans="8:12" x14ac:dyDescent="0.25">
      <c r="H2867" s="5"/>
      <c r="J2867" s="27"/>
      <c r="L2867" s="27"/>
    </row>
    <row r="2868" spans="8:12" x14ac:dyDescent="0.25">
      <c r="H2868" s="5"/>
      <c r="J2868" s="27"/>
      <c r="L2868" s="27"/>
    </row>
    <row r="2869" spans="8:12" x14ac:dyDescent="0.25">
      <c r="H2869" s="5"/>
      <c r="J2869" s="27"/>
      <c r="L2869" s="27"/>
    </row>
    <row r="2870" spans="8:12" x14ac:dyDescent="0.25">
      <c r="H2870" s="5"/>
      <c r="J2870" s="27"/>
      <c r="L2870" s="27"/>
    </row>
    <row r="2871" spans="8:12" x14ac:dyDescent="0.25">
      <c r="H2871" s="5"/>
      <c r="J2871" s="27"/>
      <c r="L2871" s="27"/>
    </row>
    <row r="2872" spans="8:12" x14ac:dyDescent="0.25">
      <c r="H2872" s="5"/>
      <c r="J2872" s="27"/>
      <c r="L2872" s="27"/>
    </row>
    <row r="2873" spans="8:12" x14ac:dyDescent="0.25">
      <c r="H2873" s="5"/>
      <c r="J2873" s="27"/>
      <c r="L2873" s="27"/>
    </row>
    <row r="2874" spans="8:12" x14ac:dyDescent="0.25">
      <c r="H2874" s="5"/>
      <c r="J2874" s="27"/>
      <c r="L2874" s="27"/>
    </row>
    <row r="2875" spans="8:12" x14ac:dyDescent="0.25">
      <c r="H2875" s="5"/>
      <c r="J2875" s="27"/>
      <c r="L2875" s="27"/>
    </row>
    <row r="2876" spans="8:12" x14ac:dyDescent="0.25">
      <c r="H2876" s="5"/>
      <c r="J2876" s="27"/>
      <c r="L2876" s="27"/>
    </row>
    <row r="2877" spans="8:12" x14ac:dyDescent="0.25">
      <c r="H2877" s="5"/>
      <c r="J2877" s="27"/>
      <c r="L2877" s="27"/>
    </row>
    <row r="2878" spans="8:12" x14ac:dyDescent="0.25">
      <c r="H2878" s="5"/>
      <c r="J2878" s="27"/>
      <c r="L2878" s="27"/>
    </row>
    <row r="2879" spans="8:12" x14ac:dyDescent="0.25">
      <c r="H2879" s="5"/>
      <c r="J2879" s="27"/>
      <c r="L2879" s="27"/>
    </row>
    <row r="2880" spans="8:12" x14ac:dyDescent="0.25">
      <c r="H2880" s="5"/>
      <c r="J2880" s="27"/>
      <c r="L2880" s="27"/>
    </row>
    <row r="2881" spans="8:12" x14ac:dyDescent="0.25">
      <c r="H2881" s="5"/>
      <c r="J2881" s="27"/>
      <c r="L2881" s="27"/>
    </row>
    <row r="2882" spans="8:12" x14ac:dyDescent="0.25">
      <c r="H2882" s="5"/>
      <c r="J2882" s="27"/>
      <c r="L2882" s="27"/>
    </row>
    <row r="2883" spans="8:12" x14ac:dyDescent="0.25">
      <c r="H2883" s="5"/>
      <c r="J2883" s="27"/>
      <c r="L2883" s="27"/>
    </row>
    <row r="2884" spans="8:12" x14ac:dyDescent="0.25">
      <c r="H2884" s="5"/>
      <c r="J2884" s="27"/>
      <c r="L2884" s="27"/>
    </row>
    <row r="2885" spans="8:12" x14ac:dyDescent="0.25">
      <c r="H2885" s="5"/>
      <c r="J2885" s="27"/>
      <c r="L2885" s="27"/>
    </row>
    <row r="2886" spans="8:12" x14ac:dyDescent="0.25">
      <c r="H2886" s="5"/>
      <c r="J2886" s="27"/>
      <c r="L2886" s="27"/>
    </row>
    <row r="2887" spans="8:12" x14ac:dyDescent="0.25">
      <c r="H2887" s="5"/>
      <c r="J2887" s="27"/>
      <c r="L2887" s="27"/>
    </row>
    <row r="2888" spans="8:12" x14ac:dyDescent="0.25">
      <c r="H2888" s="5"/>
      <c r="J2888" s="27"/>
      <c r="L2888" s="27"/>
    </row>
    <row r="2889" spans="8:12" x14ac:dyDescent="0.25">
      <c r="H2889" s="5"/>
      <c r="J2889" s="27"/>
      <c r="L2889" s="27"/>
    </row>
    <row r="2890" spans="8:12" x14ac:dyDescent="0.25">
      <c r="H2890" s="5"/>
      <c r="J2890" s="27"/>
      <c r="L2890" s="27"/>
    </row>
    <row r="2891" spans="8:12" x14ac:dyDescent="0.25">
      <c r="H2891" s="5"/>
      <c r="J2891" s="27"/>
      <c r="L2891" s="27"/>
    </row>
    <row r="2892" spans="8:12" x14ac:dyDescent="0.25">
      <c r="H2892" s="5"/>
      <c r="J2892" s="27"/>
      <c r="L2892" s="27"/>
    </row>
    <row r="2893" spans="8:12" x14ac:dyDescent="0.25">
      <c r="H2893" s="5"/>
      <c r="J2893" s="27"/>
      <c r="L2893" s="27"/>
    </row>
    <row r="2894" spans="8:12" x14ac:dyDescent="0.25">
      <c r="H2894" s="5"/>
      <c r="J2894" s="27"/>
      <c r="L2894" s="27"/>
    </row>
    <row r="2895" spans="8:12" x14ac:dyDescent="0.25">
      <c r="H2895" s="5"/>
      <c r="J2895" s="27"/>
      <c r="L2895" s="27"/>
    </row>
    <row r="2896" spans="8:12" x14ac:dyDescent="0.25">
      <c r="H2896" s="5"/>
      <c r="J2896" s="27"/>
      <c r="L2896" s="27"/>
    </row>
    <row r="2897" spans="8:12" x14ac:dyDescent="0.25">
      <c r="H2897" s="5"/>
      <c r="J2897" s="27"/>
      <c r="L2897" s="27"/>
    </row>
    <row r="2898" spans="8:12" x14ac:dyDescent="0.25">
      <c r="H2898" s="5"/>
      <c r="J2898" s="27"/>
      <c r="L2898" s="27"/>
    </row>
    <row r="2899" spans="8:12" x14ac:dyDescent="0.25">
      <c r="H2899" s="5"/>
      <c r="J2899" s="27"/>
      <c r="L2899" s="27"/>
    </row>
    <row r="2900" spans="8:12" x14ac:dyDescent="0.25">
      <c r="H2900" s="5"/>
      <c r="J2900" s="27"/>
      <c r="L2900" s="27"/>
    </row>
    <row r="2901" spans="8:12" x14ac:dyDescent="0.25">
      <c r="H2901" s="5"/>
      <c r="J2901" s="27"/>
      <c r="L2901" s="27"/>
    </row>
    <row r="2902" spans="8:12" x14ac:dyDescent="0.25">
      <c r="H2902" s="5"/>
      <c r="J2902" s="27"/>
      <c r="L2902" s="27"/>
    </row>
    <row r="2903" spans="8:12" x14ac:dyDescent="0.25">
      <c r="H2903" s="5"/>
      <c r="J2903" s="27"/>
      <c r="L2903" s="27"/>
    </row>
    <row r="2904" spans="8:12" x14ac:dyDescent="0.25">
      <c r="H2904" s="5"/>
      <c r="J2904" s="27"/>
      <c r="L2904" s="27"/>
    </row>
    <row r="2905" spans="8:12" x14ac:dyDescent="0.25">
      <c r="H2905" s="5"/>
      <c r="J2905" s="27"/>
      <c r="L2905" s="27"/>
    </row>
    <row r="2906" spans="8:12" x14ac:dyDescent="0.25">
      <c r="H2906" s="5"/>
      <c r="J2906" s="27"/>
      <c r="L2906" s="27"/>
    </row>
    <row r="2907" spans="8:12" x14ac:dyDescent="0.25">
      <c r="H2907" s="5"/>
      <c r="J2907" s="27"/>
      <c r="L2907" s="27"/>
    </row>
    <row r="2908" spans="8:12" x14ac:dyDescent="0.25">
      <c r="H2908" s="5"/>
      <c r="J2908" s="27"/>
      <c r="L2908" s="27"/>
    </row>
    <row r="2909" spans="8:12" x14ac:dyDescent="0.25">
      <c r="H2909" s="5"/>
      <c r="J2909" s="27"/>
      <c r="L2909" s="27"/>
    </row>
    <row r="2910" spans="8:12" x14ac:dyDescent="0.25">
      <c r="H2910" s="5"/>
      <c r="J2910" s="27"/>
      <c r="L2910" s="27"/>
    </row>
    <row r="2911" spans="8:12" x14ac:dyDescent="0.25">
      <c r="H2911" s="5"/>
      <c r="J2911" s="27"/>
      <c r="L2911" s="27"/>
    </row>
    <row r="2912" spans="8:12" x14ac:dyDescent="0.25">
      <c r="H2912" s="5"/>
      <c r="J2912" s="27"/>
      <c r="L2912" s="27"/>
    </row>
    <row r="2913" spans="8:12" x14ac:dyDescent="0.25">
      <c r="H2913" s="5"/>
      <c r="J2913" s="27"/>
      <c r="L2913" s="27"/>
    </row>
    <row r="2914" spans="8:12" x14ac:dyDescent="0.25">
      <c r="H2914" s="5"/>
      <c r="J2914" s="27"/>
      <c r="L2914" s="27"/>
    </row>
    <row r="2915" spans="8:12" x14ac:dyDescent="0.25">
      <c r="H2915" s="5"/>
      <c r="J2915" s="27"/>
      <c r="L2915" s="27"/>
    </row>
    <row r="2916" spans="8:12" x14ac:dyDescent="0.25">
      <c r="H2916" s="5"/>
      <c r="J2916" s="27"/>
      <c r="L2916" s="27"/>
    </row>
    <row r="2917" spans="8:12" x14ac:dyDescent="0.25">
      <c r="H2917" s="5"/>
      <c r="J2917" s="27"/>
      <c r="L2917" s="27"/>
    </row>
    <row r="2918" spans="8:12" x14ac:dyDescent="0.25">
      <c r="H2918" s="5"/>
      <c r="J2918" s="27"/>
      <c r="L2918" s="27"/>
    </row>
    <row r="2919" spans="8:12" x14ac:dyDescent="0.25">
      <c r="H2919" s="5"/>
      <c r="J2919" s="27"/>
      <c r="L2919" s="27"/>
    </row>
    <row r="2920" spans="8:12" x14ac:dyDescent="0.25">
      <c r="H2920" s="5"/>
      <c r="J2920" s="27"/>
      <c r="L2920" s="27"/>
    </row>
    <row r="2921" spans="8:12" x14ac:dyDescent="0.25">
      <c r="H2921" s="5"/>
      <c r="J2921" s="27"/>
      <c r="L2921" s="27"/>
    </row>
    <row r="2922" spans="8:12" x14ac:dyDescent="0.25">
      <c r="H2922" s="5"/>
      <c r="J2922" s="27"/>
      <c r="L2922" s="27"/>
    </row>
    <row r="2923" spans="8:12" x14ac:dyDescent="0.25">
      <c r="H2923" s="5"/>
      <c r="J2923" s="27"/>
      <c r="L2923" s="27"/>
    </row>
    <row r="2924" spans="8:12" x14ac:dyDescent="0.25">
      <c r="H2924" s="5"/>
      <c r="J2924" s="27"/>
      <c r="L2924" s="27"/>
    </row>
    <row r="2925" spans="8:12" x14ac:dyDescent="0.25">
      <c r="H2925" s="5"/>
      <c r="J2925" s="27"/>
      <c r="L2925" s="27"/>
    </row>
    <row r="2926" spans="8:12" x14ac:dyDescent="0.25">
      <c r="H2926" s="5"/>
      <c r="J2926" s="27"/>
      <c r="L2926" s="27"/>
    </row>
    <row r="2927" spans="8:12" x14ac:dyDescent="0.25">
      <c r="H2927" s="5"/>
      <c r="J2927" s="27"/>
      <c r="L2927" s="27"/>
    </row>
    <row r="2928" spans="8:12" x14ac:dyDescent="0.25">
      <c r="H2928" s="5"/>
      <c r="J2928" s="27"/>
      <c r="L2928" s="27"/>
    </row>
    <row r="2929" spans="8:12" x14ac:dyDescent="0.25">
      <c r="H2929" s="5"/>
      <c r="J2929" s="27"/>
      <c r="L2929" s="27"/>
    </row>
    <row r="2930" spans="8:12" x14ac:dyDescent="0.25">
      <c r="H2930" s="5"/>
      <c r="J2930" s="27"/>
      <c r="L2930" s="27"/>
    </row>
    <row r="2931" spans="8:12" x14ac:dyDescent="0.25">
      <c r="H2931" s="5"/>
      <c r="J2931" s="27"/>
      <c r="L2931" s="27"/>
    </row>
    <row r="2932" spans="8:12" x14ac:dyDescent="0.25">
      <c r="H2932" s="5"/>
      <c r="J2932" s="27"/>
      <c r="L2932" s="27"/>
    </row>
    <row r="2933" spans="8:12" x14ac:dyDescent="0.25">
      <c r="H2933" s="5"/>
      <c r="J2933" s="27"/>
      <c r="L2933" s="27"/>
    </row>
    <row r="2934" spans="8:12" x14ac:dyDescent="0.25">
      <c r="H2934" s="5"/>
      <c r="J2934" s="27"/>
      <c r="L2934" s="27"/>
    </row>
    <row r="2935" spans="8:12" x14ac:dyDescent="0.25">
      <c r="H2935" s="5"/>
      <c r="J2935" s="27"/>
      <c r="L2935" s="27"/>
    </row>
    <row r="2936" spans="8:12" x14ac:dyDescent="0.25">
      <c r="H2936" s="5"/>
      <c r="J2936" s="27"/>
      <c r="L2936" s="27"/>
    </row>
    <row r="2937" spans="8:12" x14ac:dyDescent="0.25">
      <c r="H2937" s="5"/>
      <c r="J2937" s="27"/>
      <c r="L2937" s="27"/>
    </row>
    <row r="2938" spans="8:12" x14ac:dyDescent="0.25">
      <c r="H2938" s="5"/>
      <c r="J2938" s="27"/>
      <c r="L2938" s="27"/>
    </row>
    <row r="2939" spans="8:12" x14ac:dyDescent="0.25">
      <c r="H2939" s="5"/>
      <c r="J2939" s="27"/>
      <c r="L2939" s="27"/>
    </row>
    <row r="2940" spans="8:12" x14ac:dyDescent="0.25">
      <c r="H2940" s="5"/>
      <c r="J2940" s="27"/>
      <c r="L2940" s="27"/>
    </row>
    <row r="2941" spans="8:12" x14ac:dyDescent="0.25">
      <c r="H2941" s="5"/>
      <c r="J2941" s="27"/>
      <c r="L2941" s="27"/>
    </row>
    <row r="2942" spans="8:12" x14ac:dyDescent="0.25">
      <c r="H2942" s="5"/>
      <c r="J2942" s="27"/>
      <c r="L2942" s="27"/>
    </row>
    <row r="2943" spans="8:12" x14ac:dyDescent="0.25">
      <c r="H2943" s="5"/>
      <c r="J2943" s="27"/>
      <c r="L2943" s="27"/>
    </row>
    <row r="2944" spans="8:12" x14ac:dyDescent="0.25">
      <c r="H2944" s="5"/>
      <c r="J2944" s="27"/>
      <c r="L2944" s="27"/>
    </row>
    <row r="2945" spans="8:12" x14ac:dyDescent="0.25">
      <c r="H2945" s="5"/>
      <c r="J2945" s="27"/>
      <c r="L2945" s="27"/>
    </row>
    <row r="2946" spans="8:12" x14ac:dyDescent="0.25">
      <c r="H2946" s="5"/>
      <c r="J2946" s="27"/>
      <c r="L2946" s="27"/>
    </row>
    <row r="2947" spans="8:12" x14ac:dyDescent="0.25">
      <c r="H2947" s="5"/>
      <c r="J2947" s="27"/>
      <c r="L2947" s="27"/>
    </row>
    <row r="2948" spans="8:12" x14ac:dyDescent="0.25">
      <c r="H2948" s="5"/>
      <c r="J2948" s="27"/>
      <c r="L2948" s="27"/>
    </row>
    <row r="2949" spans="8:12" x14ac:dyDescent="0.25">
      <c r="H2949" s="5"/>
      <c r="J2949" s="27"/>
      <c r="L2949" s="27"/>
    </row>
    <row r="2950" spans="8:12" x14ac:dyDescent="0.25">
      <c r="H2950" s="5"/>
      <c r="J2950" s="27"/>
      <c r="L2950" s="27"/>
    </row>
    <row r="2951" spans="8:12" x14ac:dyDescent="0.25">
      <c r="H2951" s="5"/>
      <c r="J2951" s="27"/>
      <c r="L2951" s="27"/>
    </row>
    <row r="2952" spans="8:12" x14ac:dyDescent="0.25">
      <c r="H2952" s="5"/>
      <c r="J2952" s="27"/>
      <c r="L2952" s="27"/>
    </row>
    <row r="2953" spans="8:12" x14ac:dyDescent="0.25">
      <c r="H2953" s="5"/>
      <c r="J2953" s="27"/>
      <c r="L2953" s="27"/>
    </row>
    <row r="2954" spans="8:12" x14ac:dyDescent="0.25">
      <c r="H2954" s="5"/>
      <c r="J2954" s="27"/>
      <c r="L2954" s="27"/>
    </row>
    <row r="2955" spans="8:12" x14ac:dyDescent="0.25">
      <c r="H2955" s="5"/>
      <c r="I2955" s="28"/>
      <c r="J2955" s="27"/>
      <c r="L2955" s="27"/>
    </row>
    <row r="2956" spans="8:12" x14ac:dyDescent="0.25">
      <c r="H2956" s="5"/>
      <c r="I2956" s="28"/>
      <c r="J2956" s="27"/>
      <c r="L2956" s="27"/>
    </row>
    <row r="2957" spans="8:12" x14ac:dyDescent="0.25">
      <c r="H2957" s="5"/>
      <c r="I2957" s="28"/>
      <c r="J2957" s="27"/>
      <c r="L2957" s="27"/>
    </row>
    <row r="2958" spans="8:12" x14ac:dyDescent="0.25">
      <c r="H2958" s="5"/>
      <c r="I2958" s="28"/>
      <c r="J2958" s="27"/>
      <c r="L2958" s="27"/>
    </row>
    <row r="2959" spans="8:12" x14ac:dyDescent="0.25">
      <c r="H2959" s="5"/>
      <c r="I2959" s="28"/>
      <c r="J2959" s="27"/>
      <c r="L2959" s="27"/>
    </row>
    <row r="2960" spans="8:12" x14ac:dyDescent="0.25">
      <c r="H2960" s="5"/>
      <c r="I2960" s="28"/>
      <c r="J2960" s="27"/>
      <c r="L2960" s="27"/>
    </row>
    <row r="2961" spans="8:12" x14ac:dyDescent="0.25">
      <c r="H2961" s="5"/>
      <c r="I2961" s="28"/>
      <c r="J2961" s="27"/>
      <c r="L2961" s="27"/>
    </row>
    <row r="2962" spans="8:12" x14ac:dyDescent="0.25">
      <c r="H2962" s="5"/>
      <c r="I2962" s="28"/>
      <c r="J2962" s="27"/>
      <c r="L2962" s="27"/>
    </row>
    <row r="2963" spans="8:12" x14ac:dyDescent="0.25">
      <c r="H2963" s="5"/>
      <c r="I2963" s="28"/>
      <c r="J2963" s="27"/>
      <c r="L2963" s="27"/>
    </row>
    <row r="2964" spans="8:12" x14ac:dyDescent="0.25">
      <c r="H2964" s="5"/>
      <c r="I2964" s="28"/>
      <c r="J2964" s="27"/>
      <c r="L2964" s="27"/>
    </row>
    <row r="2965" spans="8:12" x14ac:dyDescent="0.25">
      <c r="H2965" s="5"/>
      <c r="J2965" s="27"/>
      <c r="L2965" s="27"/>
    </row>
    <row r="2966" spans="8:12" x14ac:dyDescent="0.25">
      <c r="H2966" s="5"/>
      <c r="J2966" s="27"/>
      <c r="L2966" s="27"/>
    </row>
    <row r="2967" spans="8:12" x14ac:dyDescent="0.25">
      <c r="H2967" s="5"/>
      <c r="J2967" s="27"/>
      <c r="L2967" s="27"/>
    </row>
    <row r="2968" spans="8:12" x14ac:dyDescent="0.25">
      <c r="H2968" s="5"/>
      <c r="J2968" s="27"/>
      <c r="L2968" s="27"/>
    </row>
    <row r="2969" spans="8:12" x14ac:dyDescent="0.25">
      <c r="H2969" s="5"/>
      <c r="J2969" s="27"/>
      <c r="L2969" s="27"/>
    </row>
    <row r="2970" spans="8:12" x14ac:dyDescent="0.25">
      <c r="H2970" s="5"/>
      <c r="J2970" s="27"/>
      <c r="L2970" s="27"/>
    </row>
    <row r="2971" spans="8:12" x14ac:dyDescent="0.25">
      <c r="H2971" s="5"/>
      <c r="J2971" s="27"/>
      <c r="L2971" s="27"/>
    </row>
    <row r="2972" spans="8:12" x14ac:dyDescent="0.25">
      <c r="H2972" s="5"/>
      <c r="J2972" s="27"/>
      <c r="L2972" s="27"/>
    </row>
    <row r="2973" spans="8:12" x14ac:dyDescent="0.25">
      <c r="H2973" s="5"/>
      <c r="J2973" s="27"/>
      <c r="L2973" s="27"/>
    </row>
    <row r="2974" spans="8:12" x14ac:dyDescent="0.25">
      <c r="H2974" s="5"/>
      <c r="J2974" s="27"/>
      <c r="L2974" s="27"/>
    </row>
    <row r="2975" spans="8:12" x14ac:dyDescent="0.25">
      <c r="H2975" s="5"/>
      <c r="J2975" s="27"/>
      <c r="L2975" s="27"/>
    </row>
    <row r="2976" spans="8:12" x14ac:dyDescent="0.25">
      <c r="H2976" s="5"/>
      <c r="J2976" s="27"/>
      <c r="L2976" s="27"/>
    </row>
    <row r="2977" spans="8:12" x14ac:dyDescent="0.25">
      <c r="H2977" s="5"/>
      <c r="J2977" s="27"/>
      <c r="L2977" s="27"/>
    </row>
    <row r="2978" spans="8:12" x14ac:dyDescent="0.25">
      <c r="H2978" s="5"/>
      <c r="J2978" s="27"/>
      <c r="L2978" s="27"/>
    </row>
    <row r="2979" spans="8:12" x14ac:dyDescent="0.25">
      <c r="H2979" s="5"/>
      <c r="J2979" s="27"/>
      <c r="L2979" s="27"/>
    </row>
    <row r="2980" spans="8:12" x14ac:dyDescent="0.25">
      <c r="H2980" s="5"/>
      <c r="J2980" s="27"/>
      <c r="L2980" s="27"/>
    </row>
    <row r="2981" spans="8:12" x14ac:dyDescent="0.25">
      <c r="H2981" s="5"/>
      <c r="J2981" s="27"/>
      <c r="L2981" s="27"/>
    </row>
    <row r="2982" spans="8:12" x14ac:dyDescent="0.25">
      <c r="H2982" s="5"/>
      <c r="J2982" s="27"/>
      <c r="L2982" s="27"/>
    </row>
    <row r="2983" spans="8:12" x14ac:dyDescent="0.25">
      <c r="H2983" s="5"/>
      <c r="J2983" s="27"/>
      <c r="L2983" s="27"/>
    </row>
    <row r="2984" spans="8:12" x14ac:dyDescent="0.25">
      <c r="H2984" s="5"/>
      <c r="J2984" s="27"/>
      <c r="L2984" s="27"/>
    </row>
    <row r="2985" spans="8:12" x14ac:dyDescent="0.25">
      <c r="H2985" s="5"/>
      <c r="J2985" s="27"/>
      <c r="L2985" s="27"/>
    </row>
    <row r="2986" spans="8:12" x14ac:dyDescent="0.25">
      <c r="H2986" s="5"/>
      <c r="J2986" s="27"/>
      <c r="L2986" s="27"/>
    </row>
    <row r="2987" spans="8:12" x14ac:dyDescent="0.25">
      <c r="H2987" s="5"/>
      <c r="J2987" s="27"/>
      <c r="L2987" s="27"/>
    </row>
    <row r="2988" spans="8:12" x14ac:dyDescent="0.25">
      <c r="H2988" s="5"/>
      <c r="J2988" s="27"/>
      <c r="L2988" s="27"/>
    </row>
    <row r="2989" spans="8:12" x14ac:dyDescent="0.25">
      <c r="H2989" s="5"/>
      <c r="J2989" s="27"/>
      <c r="L2989" s="27"/>
    </row>
    <row r="2990" spans="8:12" x14ac:dyDescent="0.25">
      <c r="H2990" s="5"/>
      <c r="J2990" s="27"/>
      <c r="L2990" s="27"/>
    </row>
    <row r="2991" spans="8:12" x14ac:dyDescent="0.25">
      <c r="H2991" s="5"/>
      <c r="J2991" s="27"/>
      <c r="L2991" s="27"/>
    </row>
    <row r="2992" spans="8:12" x14ac:dyDescent="0.25">
      <c r="H2992" s="5"/>
      <c r="J2992" s="27"/>
      <c r="L2992" s="27"/>
    </row>
    <row r="2993" spans="8:12" x14ac:dyDescent="0.25">
      <c r="H2993" s="5"/>
      <c r="J2993" s="27"/>
      <c r="L2993" s="27"/>
    </row>
    <row r="2994" spans="8:12" x14ac:dyDescent="0.25">
      <c r="H2994" s="5"/>
      <c r="J2994" s="27"/>
      <c r="L2994" s="27"/>
    </row>
    <row r="2995" spans="8:12" x14ac:dyDescent="0.25">
      <c r="H2995" s="5"/>
      <c r="J2995" s="27"/>
      <c r="L2995" s="27"/>
    </row>
    <row r="2996" spans="8:12" x14ac:dyDescent="0.25">
      <c r="H2996" s="5"/>
      <c r="J2996" s="27"/>
      <c r="L2996" s="27"/>
    </row>
    <row r="2997" spans="8:12" x14ac:dyDescent="0.25">
      <c r="H2997" s="5"/>
      <c r="J2997" s="27"/>
      <c r="L2997" s="27"/>
    </row>
    <row r="2998" spans="8:12" x14ac:dyDescent="0.25">
      <c r="H2998" s="5"/>
      <c r="J2998" s="27"/>
      <c r="L2998" s="27"/>
    </row>
    <row r="2999" spans="8:12" x14ac:dyDescent="0.25">
      <c r="H2999" s="5"/>
      <c r="J2999" s="27"/>
      <c r="L2999" s="27"/>
    </row>
    <row r="3000" spans="8:12" x14ac:dyDescent="0.25">
      <c r="H3000" s="5"/>
      <c r="J3000" s="27"/>
      <c r="L3000" s="27"/>
    </row>
    <row r="3001" spans="8:12" x14ac:dyDescent="0.25">
      <c r="H3001" s="5"/>
      <c r="J3001" s="27"/>
      <c r="L3001" s="27"/>
    </row>
    <row r="3002" spans="8:12" x14ac:dyDescent="0.25">
      <c r="H3002" s="5"/>
      <c r="J3002" s="27"/>
      <c r="L3002" s="27"/>
    </row>
    <row r="3003" spans="8:12" x14ac:dyDescent="0.25">
      <c r="H3003" s="5"/>
      <c r="J3003" s="27"/>
      <c r="L3003" s="27"/>
    </row>
    <row r="3004" spans="8:12" x14ac:dyDescent="0.25">
      <c r="H3004" s="5"/>
      <c r="J3004" s="27"/>
      <c r="L3004" s="27"/>
    </row>
    <row r="3005" spans="8:12" x14ac:dyDescent="0.25">
      <c r="H3005" s="5"/>
      <c r="J3005" s="27"/>
      <c r="L3005" s="27"/>
    </row>
    <row r="3006" spans="8:12" x14ac:dyDescent="0.25">
      <c r="H3006" s="5"/>
      <c r="J3006" s="27"/>
      <c r="L3006" s="27"/>
    </row>
    <row r="3007" spans="8:12" x14ac:dyDescent="0.25">
      <c r="H3007" s="5"/>
      <c r="J3007" s="27"/>
      <c r="L3007" s="27"/>
    </row>
    <row r="3008" spans="8:12" x14ac:dyDescent="0.25">
      <c r="H3008" s="5"/>
      <c r="J3008" s="27"/>
      <c r="L3008" s="27"/>
    </row>
    <row r="3009" spans="8:12" x14ac:dyDescent="0.25">
      <c r="H3009" s="5"/>
      <c r="J3009" s="27"/>
      <c r="L3009" s="27"/>
    </row>
    <row r="3010" spans="8:12" x14ac:dyDescent="0.25">
      <c r="H3010" s="5"/>
      <c r="J3010" s="27"/>
      <c r="L3010" s="27"/>
    </row>
    <row r="3011" spans="8:12" x14ac:dyDescent="0.25">
      <c r="H3011" s="5"/>
      <c r="J3011" s="27"/>
      <c r="L3011" s="27"/>
    </row>
    <row r="3012" spans="8:12" x14ac:dyDescent="0.25">
      <c r="H3012" s="5"/>
      <c r="J3012" s="27"/>
      <c r="L3012" s="27"/>
    </row>
    <row r="3013" spans="8:12" x14ac:dyDescent="0.25">
      <c r="H3013" s="5"/>
      <c r="J3013" s="27"/>
      <c r="L3013" s="27"/>
    </row>
    <row r="3014" spans="8:12" x14ac:dyDescent="0.25">
      <c r="H3014" s="5"/>
      <c r="J3014" s="27"/>
      <c r="L3014" s="27"/>
    </row>
    <row r="3015" spans="8:12" x14ac:dyDescent="0.25">
      <c r="H3015" s="5"/>
      <c r="J3015" s="27"/>
      <c r="L3015" s="27"/>
    </row>
    <row r="3016" spans="8:12" x14ac:dyDescent="0.25">
      <c r="H3016" s="5"/>
      <c r="J3016" s="27"/>
      <c r="L3016" s="27"/>
    </row>
    <row r="3017" spans="8:12" x14ac:dyDescent="0.25">
      <c r="H3017" s="5"/>
      <c r="J3017" s="27"/>
      <c r="L3017" s="27"/>
    </row>
    <row r="3018" spans="8:12" x14ac:dyDescent="0.25">
      <c r="H3018" s="5"/>
      <c r="J3018" s="27"/>
      <c r="L3018" s="27"/>
    </row>
    <row r="3019" spans="8:12" x14ac:dyDescent="0.25">
      <c r="H3019" s="5"/>
      <c r="J3019" s="27"/>
      <c r="L3019" s="27"/>
    </row>
    <row r="3020" spans="8:12" x14ac:dyDescent="0.25">
      <c r="H3020" s="5"/>
      <c r="J3020" s="27"/>
      <c r="L3020" s="27"/>
    </row>
    <row r="3021" spans="8:12" x14ac:dyDescent="0.25">
      <c r="H3021" s="5"/>
      <c r="J3021" s="27"/>
      <c r="L3021" s="27"/>
    </row>
    <row r="3022" spans="8:12" x14ac:dyDescent="0.25">
      <c r="H3022" s="5"/>
      <c r="J3022" s="27"/>
      <c r="L3022" s="27"/>
    </row>
    <row r="3023" spans="8:12" x14ac:dyDescent="0.25">
      <c r="H3023" s="5"/>
      <c r="J3023" s="27"/>
      <c r="L3023" s="27"/>
    </row>
    <row r="3024" spans="8:12" x14ac:dyDescent="0.25">
      <c r="H3024" s="5"/>
      <c r="J3024" s="27"/>
      <c r="L3024" s="27"/>
    </row>
    <row r="3025" spans="8:12" x14ac:dyDescent="0.25">
      <c r="H3025" s="5"/>
      <c r="J3025" s="27"/>
      <c r="L3025" s="27"/>
    </row>
    <row r="3026" spans="8:12" x14ac:dyDescent="0.25">
      <c r="H3026" s="5"/>
      <c r="J3026" s="27"/>
      <c r="L3026" s="27"/>
    </row>
    <row r="3027" spans="8:12" x14ac:dyDescent="0.25">
      <c r="H3027" s="5"/>
      <c r="J3027" s="27"/>
      <c r="L3027" s="27"/>
    </row>
    <row r="3028" spans="8:12" x14ac:dyDescent="0.25">
      <c r="H3028" s="5"/>
      <c r="J3028" s="27"/>
      <c r="L3028" s="27"/>
    </row>
    <row r="3029" spans="8:12" x14ac:dyDescent="0.25">
      <c r="H3029" s="5"/>
      <c r="J3029" s="27"/>
      <c r="L3029" s="27"/>
    </row>
    <row r="3030" spans="8:12" x14ac:dyDescent="0.25">
      <c r="H3030" s="5"/>
      <c r="J3030" s="27"/>
      <c r="L3030" s="27"/>
    </row>
    <row r="3031" spans="8:12" x14ac:dyDescent="0.25">
      <c r="H3031" s="5"/>
      <c r="J3031" s="27"/>
      <c r="L3031" s="27"/>
    </row>
    <row r="3032" spans="8:12" x14ac:dyDescent="0.25">
      <c r="H3032" s="5"/>
      <c r="J3032" s="27"/>
      <c r="L3032" s="27"/>
    </row>
    <row r="3033" spans="8:12" x14ac:dyDescent="0.25">
      <c r="H3033" s="5"/>
      <c r="J3033" s="27"/>
      <c r="L3033" s="27"/>
    </row>
    <row r="3034" spans="8:12" x14ac:dyDescent="0.25">
      <c r="H3034" s="5"/>
      <c r="J3034" s="27"/>
      <c r="L3034" s="27"/>
    </row>
    <row r="3035" spans="8:12" x14ac:dyDescent="0.25">
      <c r="H3035" s="5"/>
      <c r="J3035" s="27"/>
      <c r="L3035" s="27"/>
    </row>
    <row r="3036" spans="8:12" x14ac:dyDescent="0.25">
      <c r="H3036" s="5"/>
      <c r="J3036" s="27"/>
      <c r="L3036" s="27"/>
    </row>
    <row r="3037" spans="8:12" x14ac:dyDescent="0.25">
      <c r="H3037" s="5"/>
      <c r="J3037" s="27"/>
      <c r="L3037" s="27"/>
    </row>
    <row r="3038" spans="8:12" x14ac:dyDescent="0.25">
      <c r="H3038" s="5"/>
      <c r="J3038" s="27"/>
      <c r="L3038" s="27"/>
    </row>
    <row r="3039" spans="8:12" x14ac:dyDescent="0.25">
      <c r="H3039" s="5"/>
      <c r="J3039" s="27"/>
      <c r="L3039" s="27"/>
    </row>
    <row r="3040" spans="8:12" x14ac:dyDescent="0.25">
      <c r="H3040" s="5"/>
      <c r="J3040" s="27"/>
      <c r="L3040" s="27"/>
    </row>
    <row r="3041" spans="8:12" x14ac:dyDescent="0.25">
      <c r="H3041" s="5"/>
      <c r="J3041" s="27"/>
      <c r="L3041" s="27"/>
    </row>
    <row r="3042" spans="8:12" x14ac:dyDescent="0.25">
      <c r="H3042" s="5"/>
      <c r="J3042" s="27"/>
      <c r="L3042" s="27"/>
    </row>
    <row r="3043" spans="8:12" x14ac:dyDescent="0.25">
      <c r="H3043" s="5"/>
      <c r="J3043" s="27"/>
      <c r="L3043" s="27"/>
    </row>
    <row r="3044" spans="8:12" x14ac:dyDescent="0.25">
      <c r="H3044" s="5"/>
      <c r="J3044" s="27"/>
      <c r="L3044" s="27"/>
    </row>
    <row r="3045" spans="8:12" x14ac:dyDescent="0.25">
      <c r="H3045" s="5"/>
      <c r="J3045" s="27"/>
      <c r="L3045" s="27"/>
    </row>
    <row r="3046" spans="8:12" x14ac:dyDescent="0.25">
      <c r="H3046" s="5"/>
      <c r="J3046" s="27"/>
      <c r="L3046" s="27"/>
    </row>
    <row r="3047" spans="8:12" x14ac:dyDescent="0.25">
      <c r="H3047" s="5"/>
      <c r="J3047" s="27"/>
      <c r="L3047" s="27"/>
    </row>
    <row r="3048" spans="8:12" x14ac:dyDescent="0.25">
      <c r="H3048" s="5"/>
      <c r="J3048" s="27"/>
      <c r="L3048" s="27"/>
    </row>
    <row r="3049" spans="8:12" x14ac:dyDescent="0.25">
      <c r="H3049" s="5"/>
      <c r="J3049" s="27"/>
      <c r="L3049" s="27"/>
    </row>
    <row r="3050" spans="8:12" x14ac:dyDescent="0.25">
      <c r="H3050" s="5"/>
      <c r="J3050" s="27"/>
      <c r="L3050" s="27"/>
    </row>
    <row r="3051" spans="8:12" x14ac:dyDescent="0.25">
      <c r="H3051" s="5"/>
      <c r="J3051" s="27"/>
      <c r="L3051" s="27"/>
    </row>
    <row r="3052" spans="8:12" x14ac:dyDescent="0.25">
      <c r="H3052" s="5"/>
      <c r="J3052" s="27"/>
      <c r="L3052" s="27"/>
    </row>
    <row r="3053" spans="8:12" x14ac:dyDescent="0.25">
      <c r="H3053" s="5"/>
      <c r="J3053" s="27"/>
      <c r="L3053" s="27"/>
    </row>
    <row r="3054" spans="8:12" x14ac:dyDescent="0.25">
      <c r="H3054" s="5"/>
      <c r="J3054" s="27"/>
      <c r="L3054" s="27"/>
    </row>
    <row r="3055" spans="8:12" x14ac:dyDescent="0.25">
      <c r="H3055" s="5"/>
      <c r="J3055" s="27"/>
      <c r="L3055" s="27"/>
    </row>
    <row r="3056" spans="8:12" x14ac:dyDescent="0.25">
      <c r="H3056" s="5"/>
      <c r="J3056" s="27"/>
      <c r="L3056" s="27"/>
    </row>
    <row r="3057" spans="8:12" x14ac:dyDescent="0.25">
      <c r="H3057" s="5"/>
      <c r="J3057" s="27"/>
      <c r="L3057" s="27"/>
    </row>
    <row r="3058" spans="8:12" x14ac:dyDescent="0.25">
      <c r="H3058" s="5"/>
      <c r="J3058" s="27"/>
      <c r="L3058" s="27"/>
    </row>
    <row r="3059" spans="8:12" x14ac:dyDescent="0.25">
      <c r="H3059" s="5"/>
      <c r="J3059" s="27"/>
      <c r="L3059" s="27"/>
    </row>
    <row r="3060" spans="8:12" x14ac:dyDescent="0.25">
      <c r="H3060" s="5"/>
      <c r="J3060" s="27"/>
      <c r="L3060" s="27"/>
    </row>
    <row r="3061" spans="8:12" x14ac:dyDescent="0.25">
      <c r="H3061" s="5"/>
      <c r="J3061" s="27"/>
      <c r="L3061" s="27"/>
    </row>
    <row r="3062" spans="8:12" x14ac:dyDescent="0.25">
      <c r="H3062" s="5"/>
      <c r="J3062" s="27"/>
      <c r="L3062" s="27"/>
    </row>
    <row r="3063" spans="8:12" x14ac:dyDescent="0.25">
      <c r="H3063" s="5"/>
      <c r="J3063" s="27"/>
      <c r="L3063" s="27"/>
    </row>
    <row r="3064" spans="8:12" x14ac:dyDescent="0.25">
      <c r="H3064" s="5"/>
      <c r="J3064" s="27"/>
      <c r="L3064" s="27"/>
    </row>
    <row r="3065" spans="8:12" x14ac:dyDescent="0.25">
      <c r="H3065" s="5"/>
      <c r="J3065" s="27"/>
      <c r="L3065" s="27"/>
    </row>
    <row r="3066" spans="8:12" x14ac:dyDescent="0.25">
      <c r="H3066" s="5"/>
      <c r="J3066" s="27"/>
      <c r="L3066" s="27"/>
    </row>
    <row r="3067" spans="8:12" x14ac:dyDescent="0.25">
      <c r="H3067" s="5"/>
      <c r="J3067" s="27"/>
      <c r="L3067" s="27"/>
    </row>
    <row r="3068" spans="8:12" x14ac:dyDescent="0.25">
      <c r="H3068" s="5"/>
      <c r="J3068" s="27"/>
      <c r="L3068" s="27"/>
    </row>
    <row r="3069" spans="8:12" x14ac:dyDescent="0.25">
      <c r="H3069" s="5"/>
      <c r="J3069" s="27"/>
      <c r="L3069" s="27"/>
    </row>
    <row r="3070" spans="8:12" x14ac:dyDescent="0.25">
      <c r="H3070" s="5"/>
      <c r="J3070" s="27"/>
      <c r="L3070" s="27"/>
    </row>
    <row r="3071" spans="8:12" x14ac:dyDescent="0.25">
      <c r="H3071" s="5"/>
      <c r="J3071" s="27"/>
      <c r="L3071" s="27"/>
    </row>
    <row r="3072" spans="8:12" x14ac:dyDescent="0.25">
      <c r="H3072" s="5"/>
      <c r="J3072" s="27"/>
      <c r="L3072" s="27"/>
    </row>
    <row r="3073" spans="8:12" x14ac:dyDescent="0.25">
      <c r="H3073" s="5"/>
      <c r="J3073" s="27"/>
      <c r="L3073" s="27"/>
    </row>
    <row r="3074" spans="8:12" x14ac:dyDescent="0.25">
      <c r="H3074" s="5"/>
      <c r="J3074" s="27"/>
      <c r="L3074" s="27"/>
    </row>
    <row r="3075" spans="8:12" x14ac:dyDescent="0.25">
      <c r="H3075" s="5"/>
      <c r="J3075" s="27"/>
      <c r="L3075" s="27"/>
    </row>
    <row r="3076" spans="8:12" x14ac:dyDescent="0.25">
      <c r="H3076" s="5"/>
      <c r="J3076" s="27"/>
      <c r="L3076" s="27"/>
    </row>
    <row r="3077" spans="8:12" x14ac:dyDescent="0.25">
      <c r="H3077" s="5"/>
      <c r="J3077" s="27"/>
      <c r="L3077" s="27"/>
    </row>
    <row r="3078" spans="8:12" x14ac:dyDescent="0.25">
      <c r="H3078" s="5"/>
      <c r="J3078" s="27"/>
      <c r="L3078" s="27"/>
    </row>
    <row r="3079" spans="8:12" x14ac:dyDescent="0.25">
      <c r="H3079" s="5"/>
      <c r="J3079" s="27"/>
      <c r="L3079" s="27"/>
    </row>
    <row r="3080" spans="8:12" x14ac:dyDescent="0.25">
      <c r="H3080" s="5"/>
      <c r="J3080" s="27"/>
      <c r="L3080" s="27"/>
    </row>
    <row r="3081" spans="8:12" x14ac:dyDescent="0.25">
      <c r="H3081" s="5"/>
      <c r="J3081" s="27"/>
      <c r="L3081" s="27"/>
    </row>
    <row r="3082" spans="8:12" x14ac:dyDescent="0.25">
      <c r="H3082" s="5"/>
      <c r="J3082" s="27"/>
      <c r="L3082" s="27"/>
    </row>
    <row r="3083" spans="8:12" x14ac:dyDescent="0.25">
      <c r="H3083" s="5"/>
      <c r="J3083" s="27"/>
      <c r="L3083" s="27"/>
    </row>
    <row r="3084" spans="8:12" x14ac:dyDescent="0.25">
      <c r="H3084" s="5"/>
      <c r="J3084" s="27"/>
      <c r="L3084" s="27"/>
    </row>
    <row r="3085" spans="8:12" x14ac:dyDescent="0.25">
      <c r="H3085" s="5"/>
      <c r="J3085" s="27"/>
      <c r="L3085" s="27"/>
    </row>
    <row r="3086" spans="8:12" x14ac:dyDescent="0.25">
      <c r="H3086" s="5"/>
      <c r="J3086" s="27"/>
      <c r="L3086" s="27"/>
    </row>
    <row r="3087" spans="8:12" x14ac:dyDescent="0.25">
      <c r="H3087" s="5"/>
      <c r="J3087" s="27"/>
      <c r="L3087" s="27"/>
    </row>
    <row r="3088" spans="8:12" x14ac:dyDescent="0.25">
      <c r="H3088" s="5"/>
      <c r="J3088" s="27"/>
      <c r="L3088" s="27"/>
    </row>
    <row r="3089" spans="8:12" x14ac:dyDescent="0.25">
      <c r="H3089" s="5"/>
      <c r="J3089" s="27"/>
      <c r="L3089" s="27"/>
    </row>
    <row r="3090" spans="8:12" x14ac:dyDescent="0.25">
      <c r="H3090" s="5"/>
      <c r="J3090" s="27"/>
      <c r="L3090" s="27"/>
    </row>
    <row r="3091" spans="8:12" x14ac:dyDescent="0.25">
      <c r="H3091" s="5"/>
      <c r="J3091" s="27"/>
      <c r="L3091" s="27"/>
    </row>
    <row r="3092" spans="8:12" x14ac:dyDescent="0.25">
      <c r="H3092" s="5"/>
      <c r="J3092" s="27"/>
      <c r="L3092" s="27"/>
    </row>
    <row r="3093" spans="8:12" x14ac:dyDescent="0.25">
      <c r="H3093" s="5"/>
      <c r="J3093" s="27"/>
      <c r="L3093" s="27"/>
    </row>
    <row r="3094" spans="8:12" x14ac:dyDescent="0.25">
      <c r="H3094" s="5"/>
      <c r="J3094" s="27"/>
      <c r="L3094" s="27"/>
    </row>
    <row r="3095" spans="8:12" x14ac:dyDescent="0.25">
      <c r="H3095" s="5"/>
      <c r="J3095" s="27"/>
      <c r="L3095" s="27"/>
    </row>
    <row r="3096" spans="8:12" x14ac:dyDescent="0.25">
      <c r="H3096" s="5"/>
      <c r="J3096" s="27"/>
      <c r="L3096" s="27"/>
    </row>
    <row r="3097" spans="8:12" x14ac:dyDescent="0.25">
      <c r="H3097" s="5"/>
      <c r="J3097" s="27"/>
      <c r="L3097" s="27"/>
    </row>
    <row r="3098" spans="8:12" x14ac:dyDescent="0.25">
      <c r="H3098" s="5"/>
      <c r="J3098" s="27"/>
      <c r="L3098" s="27"/>
    </row>
    <row r="3099" spans="8:12" x14ac:dyDescent="0.25">
      <c r="H3099" s="5"/>
      <c r="J3099" s="27"/>
      <c r="L3099" s="27"/>
    </row>
    <row r="3100" spans="8:12" x14ac:dyDescent="0.25">
      <c r="H3100" s="5"/>
      <c r="J3100" s="27"/>
      <c r="L3100" s="27"/>
    </row>
    <row r="3101" spans="8:12" x14ac:dyDescent="0.25">
      <c r="H3101" s="5"/>
      <c r="J3101" s="27"/>
      <c r="L3101" s="27"/>
    </row>
    <row r="3102" spans="8:12" x14ac:dyDescent="0.25">
      <c r="H3102" s="5"/>
      <c r="J3102" s="27"/>
      <c r="L3102" s="27"/>
    </row>
    <row r="3103" spans="8:12" x14ac:dyDescent="0.25">
      <c r="H3103" s="5"/>
      <c r="J3103" s="27"/>
      <c r="L3103" s="27"/>
    </row>
    <row r="3104" spans="8:12" x14ac:dyDescent="0.25">
      <c r="H3104" s="5"/>
      <c r="J3104" s="27"/>
      <c r="L3104" s="27"/>
    </row>
    <row r="3105" spans="8:12" x14ac:dyDescent="0.25">
      <c r="H3105" s="5"/>
      <c r="J3105" s="27"/>
      <c r="L3105" s="27"/>
    </row>
    <row r="3106" spans="8:12" x14ac:dyDescent="0.25">
      <c r="H3106" s="5"/>
      <c r="J3106" s="27"/>
      <c r="L3106" s="27"/>
    </row>
    <row r="3107" spans="8:12" x14ac:dyDescent="0.25">
      <c r="H3107" s="5"/>
      <c r="J3107" s="27"/>
      <c r="L3107" s="27"/>
    </row>
    <row r="3108" spans="8:12" x14ac:dyDescent="0.25">
      <c r="H3108" s="5"/>
      <c r="J3108" s="27"/>
      <c r="L3108" s="27"/>
    </row>
    <row r="3109" spans="8:12" x14ac:dyDescent="0.25">
      <c r="H3109" s="5"/>
      <c r="J3109" s="27"/>
      <c r="L3109" s="27"/>
    </row>
    <row r="3110" spans="8:12" x14ac:dyDescent="0.25">
      <c r="H3110" s="5"/>
      <c r="J3110" s="27"/>
      <c r="L3110" s="27"/>
    </row>
    <row r="3111" spans="8:12" x14ac:dyDescent="0.25">
      <c r="H3111" s="5"/>
      <c r="J3111" s="27"/>
      <c r="L3111" s="27"/>
    </row>
    <row r="3112" spans="8:12" x14ac:dyDescent="0.25">
      <c r="H3112" s="5"/>
      <c r="J3112" s="27"/>
      <c r="L3112" s="27"/>
    </row>
    <row r="3113" spans="8:12" x14ac:dyDescent="0.25">
      <c r="H3113" s="5"/>
      <c r="J3113" s="27"/>
      <c r="L3113" s="27"/>
    </row>
    <row r="3114" spans="8:12" x14ac:dyDescent="0.25">
      <c r="H3114" s="5"/>
      <c r="J3114" s="27"/>
      <c r="L3114" s="27"/>
    </row>
    <row r="3115" spans="8:12" x14ac:dyDescent="0.25">
      <c r="H3115" s="5"/>
      <c r="J3115" s="27"/>
      <c r="L3115" s="27"/>
    </row>
    <row r="3116" spans="8:12" x14ac:dyDescent="0.25">
      <c r="H3116" s="5"/>
      <c r="J3116" s="27"/>
      <c r="L3116" s="27"/>
    </row>
    <row r="3117" spans="8:12" x14ac:dyDescent="0.25">
      <c r="H3117" s="5"/>
      <c r="J3117" s="27"/>
      <c r="L3117" s="27"/>
    </row>
    <row r="3118" spans="8:12" x14ac:dyDescent="0.25">
      <c r="H3118" s="5"/>
      <c r="J3118" s="27"/>
      <c r="L3118" s="27"/>
    </row>
    <row r="3119" spans="8:12" x14ac:dyDescent="0.25">
      <c r="H3119" s="5"/>
      <c r="J3119" s="27"/>
      <c r="L3119" s="27"/>
    </row>
    <row r="3120" spans="8:12" x14ac:dyDescent="0.25">
      <c r="H3120" s="5"/>
      <c r="J3120" s="27"/>
      <c r="L3120" s="27"/>
    </row>
    <row r="3121" spans="8:12" x14ac:dyDescent="0.25">
      <c r="H3121" s="5"/>
      <c r="J3121" s="27"/>
      <c r="L3121" s="27"/>
    </row>
    <row r="3122" spans="8:12" x14ac:dyDescent="0.25">
      <c r="H3122" s="5"/>
      <c r="J3122" s="27"/>
      <c r="L3122" s="27"/>
    </row>
    <row r="3123" spans="8:12" x14ac:dyDescent="0.25">
      <c r="H3123" s="5"/>
      <c r="J3123" s="27"/>
      <c r="L3123" s="27"/>
    </row>
    <row r="3124" spans="8:12" x14ac:dyDescent="0.25">
      <c r="H3124" s="5"/>
      <c r="J3124" s="27"/>
      <c r="L3124" s="27"/>
    </row>
    <row r="3125" spans="8:12" x14ac:dyDescent="0.25">
      <c r="H3125" s="5"/>
      <c r="J3125" s="27"/>
      <c r="L3125" s="27"/>
    </row>
    <row r="3126" spans="8:12" x14ac:dyDescent="0.25">
      <c r="H3126" s="5"/>
      <c r="J3126" s="27"/>
      <c r="L3126" s="27"/>
    </row>
    <row r="3127" spans="8:12" x14ac:dyDescent="0.25">
      <c r="H3127" s="5"/>
      <c r="J3127" s="27"/>
      <c r="L3127" s="27"/>
    </row>
    <row r="3128" spans="8:12" x14ac:dyDescent="0.25">
      <c r="H3128" s="5"/>
      <c r="J3128" s="27"/>
      <c r="L3128" s="27"/>
    </row>
    <row r="3129" spans="8:12" x14ac:dyDescent="0.25">
      <c r="H3129" s="5"/>
      <c r="J3129" s="27"/>
      <c r="L3129" s="27"/>
    </row>
    <row r="3130" spans="8:12" x14ac:dyDescent="0.25">
      <c r="H3130" s="5"/>
      <c r="J3130" s="27"/>
      <c r="L3130" s="27"/>
    </row>
    <row r="3131" spans="8:12" x14ac:dyDescent="0.25">
      <c r="H3131" s="5"/>
      <c r="J3131" s="27"/>
      <c r="L3131" s="27"/>
    </row>
    <row r="3132" spans="8:12" x14ac:dyDescent="0.25">
      <c r="H3132" s="5"/>
      <c r="J3132" s="27"/>
      <c r="L3132" s="27"/>
    </row>
    <row r="3133" spans="8:12" x14ac:dyDescent="0.25">
      <c r="H3133" s="5"/>
      <c r="J3133" s="27"/>
      <c r="L3133" s="27"/>
    </row>
    <row r="3134" spans="8:12" x14ac:dyDescent="0.25">
      <c r="H3134" s="5"/>
      <c r="J3134" s="27"/>
      <c r="L3134" s="27"/>
    </row>
    <row r="3135" spans="8:12" x14ac:dyDescent="0.25">
      <c r="H3135" s="5"/>
      <c r="J3135" s="27"/>
      <c r="L3135" s="27"/>
    </row>
    <row r="3136" spans="8:12" x14ac:dyDescent="0.25">
      <c r="H3136" s="5"/>
      <c r="J3136" s="27"/>
      <c r="L3136" s="27"/>
    </row>
    <row r="3137" spans="8:12" x14ac:dyDescent="0.25">
      <c r="H3137" s="5"/>
      <c r="J3137" s="27"/>
      <c r="L3137" s="27"/>
    </row>
    <row r="3138" spans="8:12" x14ac:dyDescent="0.25">
      <c r="H3138" s="5"/>
      <c r="J3138" s="27"/>
      <c r="L3138" s="27"/>
    </row>
    <row r="3139" spans="8:12" x14ac:dyDescent="0.25">
      <c r="H3139" s="5"/>
      <c r="J3139" s="27"/>
      <c r="L3139" s="27"/>
    </row>
    <row r="3140" spans="8:12" x14ac:dyDescent="0.25">
      <c r="H3140" s="5"/>
      <c r="J3140" s="27"/>
      <c r="L3140" s="27"/>
    </row>
    <row r="3141" spans="8:12" x14ac:dyDescent="0.25">
      <c r="H3141" s="5"/>
      <c r="J3141" s="27"/>
      <c r="L3141" s="27"/>
    </row>
    <row r="3142" spans="8:12" x14ac:dyDescent="0.25">
      <c r="H3142" s="5"/>
      <c r="J3142" s="27"/>
      <c r="L3142" s="27"/>
    </row>
    <row r="3143" spans="8:12" x14ac:dyDescent="0.25">
      <c r="H3143" s="5"/>
      <c r="J3143" s="27"/>
      <c r="L3143" s="27"/>
    </row>
    <row r="3144" spans="8:12" x14ac:dyDescent="0.25">
      <c r="H3144" s="5"/>
      <c r="J3144" s="27"/>
      <c r="L3144" s="27"/>
    </row>
    <row r="3145" spans="8:12" x14ac:dyDescent="0.25">
      <c r="H3145" s="5"/>
      <c r="J3145" s="27"/>
      <c r="L3145" s="27"/>
    </row>
    <row r="3146" spans="8:12" x14ac:dyDescent="0.25">
      <c r="H3146" s="5"/>
      <c r="J3146" s="27"/>
      <c r="L3146" s="27"/>
    </row>
    <row r="3147" spans="8:12" x14ac:dyDescent="0.25">
      <c r="H3147" s="5"/>
      <c r="J3147" s="27"/>
      <c r="L3147" s="27"/>
    </row>
    <row r="3148" spans="8:12" x14ac:dyDescent="0.25">
      <c r="H3148" s="5"/>
      <c r="J3148" s="27"/>
      <c r="L3148" s="27"/>
    </row>
    <row r="3149" spans="8:12" x14ac:dyDescent="0.25">
      <c r="H3149" s="5"/>
      <c r="J3149" s="27"/>
      <c r="L3149" s="27"/>
    </row>
    <row r="3150" spans="8:12" x14ac:dyDescent="0.25">
      <c r="H3150" s="5"/>
      <c r="J3150" s="27"/>
      <c r="L3150" s="27"/>
    </row>
    <row r="3151" spans="8:12" x14ac:dyDescent="0.25">
      <c r="H3151" s="5"/>
      <c r="J3151" s="27"/>
      <c r="L3151" s="27"/>
    </row>
    <row r="3152" spans="8:12" x14ac:dyDescent="0.25">
      <c r="H3152" s="5"/>
      <c r="J3152" s="27"/>
      <c r="L3152" s="27"/>
    </row>
    <row r="3153" spans="8:12" x14ac:dyDescent="0.25">
      <c r="H3153" s="5"/>
      <c r="J3153" s="27"/>
      <c r="L3153" s="27"/>
    </row>
    <row r="3154" spans="8:12" x14ac:dyDescent="0.25">
      <c r="H3154" s="5"/>
      <c r="J3154" s="27"/>
      <c r="L3154" s="27"/>
    </row>
    <row r="3155" spans="8:12" x14ac:dyDescent="0.25">
      <c r="H3155" s="5"/>
      <c r="J3155" s="27"/>
      <c r="L3155" s="27"/>
    </row>
    <row r="3156" spans="8:12" x14ac:dyDescent="0.25">
      <c r="H3156" s="5"/>
      <c r="J3156" s="27"/>
      <c r="L3156" s="27"/>
    </row>
    <row r="3157" spans="8:12" x14ac:dyDescent="0.25">
      <c r="H3157" s="5"/>
      <c r="J3157" s="27"/>
      <c r="L3157" s="27"/>
    </row>
    <row r="3158" spans="8:12" x14ac:dyDescent="0.25">
      <c r="H3158" s="5"/>
      <c r="J3158" s="27"/>
      <c r="L3158" s="27"/>
    </row>
    <row r="3159" spans="8:12" x14ac:dyDescent="0.25">
      <c r="H3159" s="5"/>
      <c r="J3159" s="27"/>
      <c r="L3159" s="27"/>
    </row>
    <row r="3160" spans="8:12" x14ac:dyDescent="0.25">
      <c r="H3160" s="5"/>
      <c r="J3160" s="27"/>
      <c r="L3160" s="27"/>
    </row>
    <row r="3161" spans="8:12" x14ac:dyDescent="0.25">
      <c r="H3161" s="5"/>
      <c r="J3161" s="27"/>
      <c r="L3161" s="27"/>
    </row>
    <row r="3162" spans="8:12" x14ac:dyDescent="0.25">
      <c r="H3162" s="5"/>
      <c r="J3162" s="27"/>
      <c r="L3162" s="27"/>
    </row>
    <row r="3163" spans="8:12" x14ac:dyDescent="0.25">
      <c r="H3163" s="5"/>
      <c r="J3163" s="27"/>
      <c r="L3163" s="27"/>
    </row>
    <row r="3164" spans="8:12" x14ac:dyDescent="0.25">
      <c r="H3164" s="5"/>
      <c r="J3164" s="27"/>
      <c r="L3164" s="27"/>
    </row>
    <row r="3165" spans="8:12" x14ac:dyDescent="0.25">
      <c r="H3165" s="5"/>
      <c r="J3165" s="27"/>
      <c r="L3165" s="27"/>
    </row>
    <row r="3166" spans="8:12" x14ac:dyDescent="0.25">
      <c r="H3166" s="5"/>
      <c r="J3166" s="27"/>
      <c r="L3166" s="27"/>
    </row>
    <row r="3167" spans="8:12" x14ac:dyDescent="0.25">
      <c r="H3167" s="5"/>
      <c r="J3167" s="27"/>
      <c r="L3167" s="27"/>
    </row>
    <row r="3168" spans="8:12" x14ac:dyDescent="0.25">
      <c r="H3168" s="5"/>
      <c r="J3168" s="27"/>
      <c r="L3168" s="27"/>
    </row>
    <row r="3169" spans="8:12" x14ac:dyDescent="0.25">
      <c r="H3169" s="5"/>
      <c r="J3169" s="27"/>
      <c r="L3169" s="27"/>
    </row>
    <row r="3170" spans="8:12" x14ac:dyDescent="0.25">
      <c r="H3170" s="5"/>
      <c r="J3170" s="27"/>
      <c r="L3170" s="27"/>
    </row>
    <row r="3171" spans="8:12" x14ac:dyDescent="0.25">
      <c r="H3171" s="5"/>
      <c r="J3171" s="27"/>
      <c r="L3171" s="27"/>
    </row>
    <row r="3172" spans="8:12" x14ac:dyDescent="0.25">
      <c r="H3172" s="5"/>
      <c r="J3172" s="27"/>
      <c r="L3172" s="27"/>
    </row>
    <row r="3173" spans="8:12" x14ac:dyDescent="0.25">
      <c r="H3173" s="5"/>
      <c r="J3173" s="27"/>
      <c r="L3173" s="27"/>
    </row>
    <row r="3174" spans="8:12" x14ac:dyDescent="0.25">
      <c r="H3174" s="5"/>
      <c r="J3174" s="27"/>
      <c r="L3174" s="27"/>
    </row>
    <row r="3175" spans="8:12" x14ac:dyDescent="0.25">
      <c r="H3175" s="5"/>
      <c r="J3175" s="27"/>
      <c r="L3175" s="27"/>
    </row>
    <row r="3176" spans="8:12" x14ac:dyDescent="0.25">
      <c r="H3176" s="5"/>
      <c r="J3176" s="27"/>
      <c r="L3176" s="27"/>
    </row>
    <row r="3177" spans="8:12" x14ac:dyDescent="0.25">
      <c r="H3177" s="5"/>
      <c r="J3177" s="27"/>
      <c r="L3177" s="27"/>
    </row>
    <row r="3178" spans="8:12" x14ac:dyDescent="0.25">
      <c r="H3178" s="5"/>
      <c r="J3178" s="27"/>
      <c r="L3178" s="27"/>
    </row>
    <row r="3179" spans="8:12" x14ac:dyDescent="0.25">
      <c r="H3179" s="5"/>
      <c r="J3179" s="27"/>
      <c r="L3179" s="27"/>
    </row>
    <row r="3180" spans="8:12" x14ac:dyDescent="0.25">
      <c r="H3180" s="5"/>
      <c r="J3180" s="27"/>
      <c r="L3180" s="27"/>
    </row>
    <row r="3181" spans="8:12" x14ac:dyDescent="0.25">
      <c r="H3181" s="5"/>
      <c r="J3181" s="27"/>
      <c r="L3181" s="27"/>
    </row>
    <row r="3182" spans="8:12" x14ac:dyDescent="0.25">
      <c r="H3182" s="5"/>
      <c r="J3182" s="27"/>
      <c r="L3182" s="27"/>
    </row>
    <row r="3183" spans="8:12" x14ac:dyDescent="0.25">
      <c r="H3183" s="5"/>
      <c r="J3183" s="27"/>
      <c r="L3183" s="27"/>
    </row>
    <row r="3184" spans="8:12" x14ac:dyDescent="0.25">
      <c r="H3184" s="5"/>
      <c r="J3184" s="27"/>
      <c r="L3184" s="27"/>
    </row>
    <row r="3185" spans="8:12" x14ac:dyDescent="0.25">
      <c r="H3185" s="5"/>
      <c r="J3185" s="27"/>
      <c r="L3185" s="27"/>
    </row>
    <row r="3186" spans="8:12" x14ac:dyDescent="0.25">
      <c r="H3186" s="5"/>
      <c r="J3186" s="27"/>
      <c r="L3186" s="27"/>
    </row>
    <row r="3187" spans="8:12" x14ac:dyDescent="0.25">
      <c r="H3187" s="5"/>
      <c r="J3187" s="27"/>
      <c r="L3187" s="27"/>
    </row>
    <row r="3188" spans="8:12" x14ac:dyDescent="0.25">
      <c r="H3188" s="5"/>
      <c r="J3188" s="27"/>
      <c r="L3188" s="27"/>
    </row>
    <row r="3189" spans="8:12" x14ac:dyDescent="0.25">
      <c r="H3189" s="5"/>
      <c r="J3189" s="27"/>
      <c r="L3189" s="27"/>
    </row>
    <row r="3190" spans="8:12" x14ac:dyDescent="0.25">
      <c r="H3190" s="5"/>
      <c r="J3190" s="27"/>
      <c r="L3190" s="27"/>
    </row>
    <row r="3191" spans="8:12" x14ac:dyDescent="0.25">
      <c r="H3191" s="5"/>
      <c r="J3191" s="27"/>
      <c r="L3191" s="27"/>
    </row>
    <row r="3192" spans="8:12" x14ac:dyDescent="0.25">
      <c r="H3192" s="5"/>
      <c r="J3192" s="27"/>
      <c r="L3192" s="27"/>
    </row>
    <row r="3193" spans="8:12" x14ac:dyDescent="0.25">
      <c r="H3193" s="5"/>
      <c r="J3193" s="27"/>
      <c r="L3193" s="27"/>
    </row>
    <row r="3194" spans="8:12" x14ac:dyDescent="0.25">
      <c r="H3194" s="5"/>
      <c r="J3194" s="27"/>
      <c r="L3194" s="27"/>
    </row>
    <row r="3195" spans="8:12" x14ac:dyDescent="0.25">
      <c r="H3195" s="5"/>
      <c r="J3195" s="27"/>
      <c r="L3195" s="27"/>
    </row>
    <row r="3196" spans="8:12" x14ac:dyDescent="0.25">
      <c r="H3196" s="5"/>
      <c r="J3196" s="27"/>
      <c r="L3196" s="27"/>
    </row>
    <row r="3197" spans="8:12" x14ac:dyDescent="0.25">
      <c r="H3197" s="5"/>
      <c r="J3197" s="27"/>
      <c r="L3197" s="27"/>
    </row>
    <row r="3198" spans="8:12" x14ac:dyDescent="0.25">
      <c r="H3198" s="5"/>
      <c r="J3198" s="27"/>
      <c r="L3198" s="27"/>
    </row>
    <row r="3199" spans="8:12" x14ac:dyDescent="0.25">
      <c r="H3199" s="5"/>
      <c r="J3199" s="27"/>
      <c r="L3199" s="27"/>
    </row>
    <row r="3200" spans="8:12" x14ac:dyDescent="0.25">
      <c r="H3200" s="5"/>
      <c r="J3200" s="27"/>
      <c r="L3200" s="27"/>
    </row>
    <row r="3201" spans="8:12" x14ac:dyDescent="0.25">
      <c r="H3201" s="5"/>
      <c r="J3201" s="27"/>
      <c r="L3201" s="27"/>
    </row>
    <row r="3202" spans="8:12" x14ac:dyDescent="0.25">
      <c r="H3202" s="5"/>
      <c r="J3202" s="27"/>
      <c r="L3202" s="27"/>
    </row>
    <row r="3203" spans="8:12" x14ac:dyDescent="0.25">
      <c r="H3203" s="5"/>
      <c r="J3203" s="27"/>
      <c r="L3203" s="27"/>
    </row>
    <row r="3204" spans="8:12" x14ac:dyDescent="0.25">
      <c r="H3204" s="5"/>
      <c r="J3204" s="27"/>
      <c r="L3204" s="27"/>
    </row>
    <row r="3205" spans="8:12" x14ac:dyDescent="0.25">
      <c r="H3205" s="5"/>
      <c r="J3205" s="27"/>
      <c r="L3205" s="27"/>
    </row>
    <row r="3206" spans="8:12" x14ac:dyDescent="0.25">
      <c r="H3206" s="5"/>
      <c r="J3206" s="27"/>
      <c r="L3206" s="27"/>
    </row>
    <row r="3207" spans="8:12" x14ac:dyDescent="0.25">
      <c r="H3207" s="5"/>
      <c r="J3207" s="27"/>
      <c r="L3207" s="27"/>
    </row>
    <row r="3208" spans="8:12" x14ac:dyDescent="0.25">
      <c r="H3208" s="5"/>
      <c r="J3208" s="27"/>
      <c r="L3208" s="27"/>
    </row>
    <row r="3209" spans="8:12" x14ac:dyDescent="0.25">
      <c r="H3209" s="5"/>
      <c r="J3209" s="27"/>
      <c r="L3209" s="27"/>
    </row>
    <row r="3210" spans="8:12" x14ac:dyDescent="0.25">
      <c r="H3210" s="5"/>
      <c r="J3210" s="27"/>
      <c r="L3210" s="27"/>
    </row>
    <row r="3211" spans="8:12" x14ac:dyDescent="0.25">
      <c r="H3211" s="5"/>
      <c r="J3211" s="27"/>
      <c r="L3211" s="27"/>
    </row>
    <row r="3212" spans="8:12" x14ac:dyDescent="0.25">
      <c r="H3212" s="5"/>
      <c r="J3212" s="27"/>
      <c r="L3212" s="27"/>
    </row>
    <row r="3213" spans="8:12" x14ac:dyDescent="0.25">
      <c r="H3213" s="5"/>
      <c r="J3213" s="27"/>
      <c r="L3213" s="27"/>
    </row>
    <row r="3214" spans="8:12" x14ac:dyDescent="0.25">
      <c r="H3214" s="5"/>
      <c r="J3214" s="27"/>
      <c r="L3214" s="27"/>
    </row>
    <row r="3215" spans="8:12" x14ac:dyDescent="0.25">
      <c r="H3215" s="5"/>
      <c r="J3215" s="27"/>
      <c r="L3215" s="27"/>
    </row>
    <row r="3216" spans="8:12" x14ac:dyDescent="0.25">
      <c r="H3216" s="5"/>
      <c r="J3216" s="27"/>
      <c r="L3216" s="27"/>
    </row>
    <row r="3217" spans="8:12" x14ac:dyDescent="0.25">
      <c r="H3217" s="5"/>
      <c r="J3217" s="27"/>
      <c r="L3217" s="27"/>
    </row>
    <row r="3218" spans="8:12" x14ac:dyDescent="0.25">
      <c r="H3218" s="5"/>
      <c r="J3218" s="27"/>
      <c r="L3218" s="27"/>
    </row>
    <row r="3219" spans="8:12" x14ac:dyDescent="0.25">
      <c r="H3219" s="5"/>
      <c r="J3219" s="27"/>
      <c r="L3219" s="27"/>
    </row>
    <row r="3220" spans="8:12" x14ac:dyDescent="0.25">
      <c r="H3220" s="5"/>
      <c r="J3220" s="27"/>
      <c r="L3220" s="27"/>
    </row>
    <row r="3221" spans="8:12" x14ac:dyDescent="0.25">
      <c r="H3221" s="5"/>
      <c r="J3221" s="27"/>
      <c r="L3221" s="27"/>
    </row>
    <row r="3222" spans="8:12" x14ac:dyDescent="0.25">
      <c r="H3222" s="5"/>
      <c r="J3222" s="27"/>
      <c r="L3222" s="27"/>
    </row>
    <row r="3223" spans="8:12" x14ac:dyDescent="0.25">
      <c r="H3223" s="5"/>
      <c r="J3223" s="27"/>
      <c r="L3223" s="27"/>
    </row>
    <row r="3224" spans="8:12" x14ac:dyDescent="0.25">
      <c r="H3224" s="5"/>
      <c r="J3224" s="27"/>
      <c r="L3224" s="27"/>
    </row>
    <row r="3225" spans="8:12" x14ac:dyDescent="0.25">
      <c r="H3225" s="5"/>
      <c r="J3225" s="27"/>
      <c r="L3225" s="27"/>
    </row>
    <row r="3226" spans="8:12" x14ac:dyDescent="0.25">
      <c r="H3226" s="5"/>
      <c r="J3226" s="27"/>
      <c r="L3226" s="27"/>
    </row>
    <row r="3227" spans="8:12" x14ac:dyDescent="0.25">
      <c r="H3227" s="5"/>
      <c r="J3227" s="27"/>
      <c r="L3227" s="27"/>
    </row>
    <row r="3228" spans="8:12" x14ac:dyDescent="0.25">
      <c r="H3228" s="5"/>
      <c r="J3228" s="27"/>
      <c r="L3228" s="27"/>
    </row>
    <row r="3229" spans="8:12" x14ac:dyDescent="0.25">
      <c r="H3229" s="5"/>
      <c r="J3229" s="27"/>
      <c r="L3229" s="27"/>
    </row>
    <row r="3230" spans="8:12" x14ac:dyDescent="0.25">
      <c r="H3230" s="5"/>
      <c r="J3230" s="27"/>
      <c r="L3230" s="27"/>
    </row>
    <row r="3231" spans="8:12" x14ac:dyDescent="0.25">
      <c r="H3231" s="5"/>
      <c r="J3231" s="27"/>
      <c r="L3231" s="27"/>
    </row>
    <row r="3232" spans="8:12" x14ac:dyDescent="0.25">
      <c r="H3232" s="5"/>
      <c r="J3232" s="27"/>
      <c r="L3232" s="27"/>
    </row>
    <row r="3233" spans="8:12" x14ac:dyDescent="0.25">
      <c r="H3233" s="5"/>
      <c r="J3233" s="27"/>
      <c r="L3233" s="27"/>
    </row>
    <row r="3234" spans="8:12" x14ac:dyDescent="0.25">
      <c r="H3234" s="5"/>
      <c r="J3234" s="27"/>
      <c r="L3234" s="27"/>
    </row>
    <row r="3235" spans="8:12" x14ac:dyDescent="0.25">
      <c r="H3235" s="5"/>
      <c r="J3235" s="27"/>
      <c r="L3235" s="27"/>
    </row>
    <row r="3236" spans="8:12" x14ac:dyDescent="0.25">
      <c r="H3236" s="5"/>
      <c r="J3236" s="27"/>
      <c r="L3236" s="27"/>
    </row>
    <row r="3237" spans="8:12" x14ac:dyDescent="0.25">
      <c r="H3237" s="5"/>
      <c r="J3237" s="27"/>
      <c r="L3237" s="27"/>
    </row>
    <row r="3238" spans="8:12" x14ac:dyDescent="0.25">
      <c r="H3238" s="5"/>
      <c r="J3238" s="27"/>
      <c r="L3238" s="27"/>
    </row>
    <row r="3239" spans="8:12" x14ac:dyDescent="0.25">
      <c r="H3239" s="5"/>
      <c r="J3239" s="27"/>
      <c r="L3239" s="27"/>
    </row>
    <row r="3240" spans="8:12" x14ac:dyDescent="0.25">
      <c r="H3240" s="5"/>
      <c r="J3240" s="27"/>
      <c r="L3240" s="27"/>
    </row>
    <row r="3241" spans="8:12" x14ac:dyDescent="0.25">
      <c r="H3241" s="5"/>
      <c r="J3241" s="27"/>
      <c r="L3241" s="27"/>
    </row>
    <row r="3242" spans="8:12" x14ac:dyDescent="0.25">
      <c r="H3242" s="5"/>
      <c r="J3242" s="27"/>
      <c r="L3242" s="27"/>
    </row>
    <row r="3243" spans="8:12" x14ac:dyDescent="0.25">
      <c r="H3243" s="5"/>
      <c r="J3243" s="27"/>
      <c r="L3243" s="27"/>
    </row>
    <row r="3244" spans="8:12" x14ac:dyDescent="0.25">
      <c r="H3244" s="5"/>
      <c r="J3244" s="27"/>
      <c r="L3244" s="27"/>
    </row>
    <row r="3245" spans="8:12" x14ac:dyDescent="0.25">
      <c r="H3245" s="5"/>
      <c r="J3245" s="27"/>
      <c r="L3245" s="27"/>
    </row>
    <row r="3246" spans="8:12" x14ac:dyDescent="0.25">
      <c r="H3246" s="5"/>
      <c r="J3246" s="27"/>
      <c r="L3246" s="27"/>
    </row>
    <row r="3247" spans="8:12" x14ac:dyDescent="0.25">
      <c r="H3247" s="5"/>
      <c r="J3247" s="27"/>
      <c r="L3247" s="27"/>
    </row>
    <row r="3248" spans="8:12" x14ac:dyDescent="0.25">
      <c r="H3248" s="5"/>
      <c r="J3248" s="27"/>
      <c r="L3248" s="27"/>
    </row>
    <row r="3249" spans="8:12" x14ac:dyDescent="0.25">
      <c r="H3249" s="5"/>
      <c r="J3249" s="27"/>
      <c r="L3249" s="27"/>
    </row>
    <row r="3250" spans="8:12" x14ac:dyDescent="0.25">
      <c r="H3250" s="5"/>
      <c r="J3250" s="27"/>
      <c r="L3250" s="27"/>
    </row>
    <row r="3251" spans="8:12" x14ac:dyDescent="0.25">
      <c r="H3251" s="5"/>
      <c r="J3251" s="27"/>
      <c r="L3251" s="27"/>
    </row>
    <row r="3252" spans="8:12" x14ac:dyDescent="0.25">
      <c r="H3252" s="5"/>
      <c r="J3252" s="27"/>
      <c r="L3252" s="27"/>
    </row>
    <row r="3253" spans="8:12" x14ac:dyDescent="0.25">
      <c r="H3253" s="5"/>
      <c r="J3253" s="27"/>
      <c r="L3253" s="27"/>
    </row>
    <row r="3254" spans="8:12" x14ac:dyDescent="0.25">
      <c r="H3254" s="5"/>
      <c r="J3254" s="27"/>
      <c r="L3254" s="27"/>
    </row>
    <row r="3255" spans="8:12" x14ac:dyDescent="0.25">
      <c r="H3255" s="5"/>
      <c r="J3255" s="27"/>
      <c r="L3255" s="27"/>
    </row>
    <row r="3256" spans="8:12" x14ac:dyDescent="0.25">
      <c r="H3256" s="5"/>
      <c r="J3256" s="27"/>
      <c r="L3256" s="27"/>
    </row>
    <row r="3257" spans="8:12" x14ac:dyDescent="0.25">
      <c r="H3257" s="5"/>
      <c r="J3257" s="27"/>
      <c r="L3257" s="27"/>
    </row>
    <row r="3258" spans="8:12" x14ac:dyDescent="0.25">
      <c r="H3258" s="5"/>
      <c r="J3258" s="27"/>
      <c r="L3258" s="27"/>
    </row>
    <row r="3259" spans="8:12" x14ac:dyDescent="0.25">
      <c r="H3259" s="5"/>
      <c r="J3259" s="27"/>
      <c r="L3259" s="27"/>
    </row>
    <row r="3260" spans="8:12" x14ac:dyDescent="0.25">
      <c r="H3260" s="5"/>
      <c r="J3260" s="27"/>
      <c r="L3260" s="27"/>
    </row>
    <row r="3261" spans="8:12" x14ac:dyDescent="0.25">
      <c r="H3261" s="5"/>
      <c r="J3261" s="27"/>
      <c r="L3261" s="27"/>
    </row>
    <row r="3262" spans="8:12" x14ac:dyDescent="0.25">
      <c r="H3262" s="5"/>
      <c r="J3262" s="27"/>
      <c r="L3262" s="27"/>
    </row>
    <row r="3263" spans="8:12" x14ac:dyDescent="0.25">
      <c r="H3263" s="5"/>
      <c r="J3263" s="27"/>
      <c r="L3263" s="27"/>
    </row>
    <row r="3264" spans="8:12" x14ac:dyDescent="0.25">
      <c r="H3264" s="5"/>
      <c r="J3264" s="27"/>
      <c r="L3264" s="27"/>
    </row>
    <row r="3265" spans="8:12" x14ac:dyDescent="0.25">
      <c r="H3265" s="5"/>
      <c r="J3265" s="27"/>
      <c r="L3265" s="27"/>
    </row>
    <row r="3266" spans="8:12" x14ac:dyDescent="0.25">
      <c r="H3266" s="5"/>
      <c r="J3266" s="27"/>
      <c r="L3266" s="27"/>
    </row>
    <row r="3267" spans="8:12" x14ac:dyDescent="0.25">
      <c r="H3267" s="5"/>
      <c r="J3267" s="27"/>
      <c r="L3267" s="27"/>
    </row>
    <row r="3268" spans="8:12" x14ac:dyDescent="0.25">
      <c r="H3268" s="5"/>
      <c r="J3268" s="27"/>
      <c r="L3268" s="27"/>
    </row>
    <row r="3269" spans="8:12" x14ac:dyDescent="0.25">
      <c r="H3269" s="5"/>
      <c r="J3269" s="27"/>
      <c r="L3269" s="27"/>
    </row>
    <row r="3270" spans="8:12" x14ac:dyDescent="0.25">
      <c r="H3270" s="5"/>
      <c r="J3270" s="27"/>
      <c r="L3270" s="27"/>
    </row>
    <row r="3271" spans="8:12" x14ac:dyDescent="0.25">
      <c r="H3271" s="5"/>
      <c r="J3271" s="27"/>
      <c r="L3271" s="27"/>
    </row>
    <row r="3272" spans="8:12" x14ac:dyDescent="0.25">
      <c r="H3272" s="5"/>
      <c r="J3272" s="27"/>
      <c r="L3272" s="27"/>
    </row>
    <row r="3273" spans="8:12" x14ac:dyDescent="0.25">
      <c r="H3273" s="5"/>
      <c r="J3273" s="27"/>
      <c r="L3273" s="27"/>
    </row>
    <row r="3274" spans="8:12" x14ac:dyDescent="0.25">
      <c r="H3274" s="5"/>
      <c r="J3274" s="27"/>
      <c r="L3274" s="27"/>
    </row>
    <row r="3275" spans="8:12" x14ac:dyDescent="0.25">
      <c r="H3275" s="5"/>
      <c r="J3275" s="27"/>
      <c r="L3275" s="27"/>
    </row>
    <row r="3276" spans="8:12" x14ac:dyDescent="0.25">
      <c r="H3276" s="5"/>
      <c r="J3276" s="27"/>
      <c r="L3276" s="27"/>
    </row>
    <row r="3277" spans="8:12" x14ac:dyDescent="0.25">
      <c r="H3277" s="5"/>
      <c r="J3277" s="27"/>
      <c r="L3277" s="27"/>
    </row>
    <row r="3278" spans="8:12" x14ac:dyDescent="0.25">
      <c r="H3278" s="5"/>
      <c r="I3278" s="28"/>
      <c r="J3278" s="27"/>
      <c r="L3278" s="27"/>
    </row>
    <row r="3279" spans="8:12" x14ac:dyDescent="0.25">
      <c r="H3279" s="5"/>
      <c r="J3279" s="27"/>
      <c r="L3279" s="27"/>
    </row>
    <row r="3280" spans="8:12" x14ac:dyDescent="0.25">
      <c r="H3280" s="5"/>
      <c r="J3280" s="27"/>
      <c r="L3280" s="27"/>
    </row>
    <row r="3281" spans="8:12" x14ac:dyDescent="0.25">
      <c r="H3281" s="5"/>
      <c r="J3281" s="27"/>
      <c r="L3281" s="27"/>
    </row>
    <row r="3282" spans="8:12" x14ac:dyDescent="0.25">
      <c r="H3282" s="5"/>
      <c r="J3282" s="27"/>
      <c r="L3282" s="27"/>
    </row>
    <row r="3283" spans="8:12" x14ac:dyDescent="0.25">
      <c r="H3283" s="5"/>
      <c r="I3283" s="28"/>
      <c r="J3283" s="27"/>
      <c r="L3283" s="27"/>
    </row>
    <row r="3284" spans="8:12" x14ac:dyDescent="0.25">
      <c r="H3284" s="5"/>
      <c r="J3284" s="27"/>
      <c r="L3284" s="27"/>
    </row>
    <row r="3285" spans="8:12" x14ac:dyDescent="0.25">
      <c r="H3285" s="5"/>
      <c r="I3285" s="28"/>
      <c r="J3285" s="27"/>
      <c r="L3285" s="27"/>
    </row>
    <row r="3286" spans="8:12" x14ac:dyDescent="0.25">
      <c r="H3286" s="5"/>
      <c r="J3286" s="27"/>
      <c r="L3286" s="27"/>
    </row>
    <row r="3287" spans="8:12" x14ac:dyDescent="0.25">
      <c r="H3287" s="5"/>
      <c r="J3287" s="27"/>
      <c r="L3287" s="27"/>
    </row>
    <row r="3288" spans="8:12" x14ac:dyDescent="0.25">
      <c r="H3288" s="5"/>
      <c r="J3288" s="27"/>
      <c r="L3288" s="27"/>
    </row>
    <row r="3289" spans="8:12" x14ac:dyDescent="0.25">
      <c r="H3289" s="5"/>
      <c r="J3289" s="27"/>
      <c r="L3289" s="27"/>
    </row>
    <row r="3290" spans="8:12" x14ac:dyDescent="0.25">
      <c r="H3290" s="5"/>
      <c r="I3290" s="28"/>
      <c r="J3290" s="27"/>
      <c r="L3290" s="27"/>
    </row>
    <row r="3291" spans="8:12" x14ac:dyDescent="0.25">
      <c r="H3291" s="5"/>
      <c r="J3291" s="27"/>
      <c r="L3291" s="27"/>
    </row>
    <row r="3292" spans="8:12" x14ac:dyDescent="0.25">
      <c r="H3292" s="5"/>
      <c r="J3292" s="27"/>
      <c r="L3292" s="27"/>
    </row>
    <row r="3293" spans="8:12" x14ac:dyDescent="0.25">
      <c r="H3293" s="5"/>
      <c r="J3293" s="27"/>
      <c r="L3293" s="27"/>
    </row>
    <row r="3294" spans="8:12" x14ac:dyDescent="0.25">
      <c r="H3294" s="5"/>
      <c r="J3294" s="27"/>
      <c r="L3294" s="27"/>
    </row>
    <row r="3295" spans="8:12" x14ac:dyDescent="0.25">
      <c r="H3295" s="5"/>
      <c r="J3295" s="27"/>
      <c r="L3295" s="27"/>
    </row>
    <row r="3296" spans="8:12" x14ac:dyDescent="0.25">
      <c r="H3296" s="5"/>
      <c r="J3296" s="27"/>
      <c r="L3296" s="27"/>
    </row>
    <row r="3297" spans="8:12" x14ac:dyDescent="0.25">
      <c r="H3297" s="5"/>
      <c r="J3297" s="27"/>
      <c r="L3297" s="27"/>
    </row>
    <row r="3298" spans="8:12" x14ac:dyDescent="0.25">
      <c r="H3298" s="5"/>
      <c r="J3298" s="27"/>
      <c r="L3298" s="27"/>
    </row>
    <row r="3299" spans="8:12" x14ac:dyDescent="0.25">
      <c r="H3299" s="5"/>
      <c r="J3299" s="27"/>
      <c r="L3299" s="27"/>
    </row>
    <row r="3300" spans="8:12" x14ac:dyDescent="0.25">
      <c r="H3300" s="5"/>
      <c r="J3300" s="27"/>
      <c r="L3300" s="27"/>
    </row>
    <row r="3301" spans="8:12" x14ac:dyDescent="0.25">
      <c r="H3301" s="5"/>
      <c r="J3301" s="27"/>
      <c r="L3301" s="27"/>
    </row>
    <row r="3302" spans="8:12" x14ac:dyDescent="0.25">
      <c r="H3302" s="5"/>
      <c r="J3302" s="27"/>
      <c r="L3302" s="27"/>
    </row>
    <row r="3303" spans="8:12" x14ac:dyDescent="0.25">
      <c r="H3303" s="5"/>
      <c r="J3303" s="27"/>
      <c r="L3303" s="27"/>
    </row>
    <row r="3304" spans="8:12" x14ac:dyDescent="0.25">
      <c r="H3304" s="5"/>
      <c r="J3304" s="27"/>
      <c r="L3304" s="27"/>
    </row>
    <row r="3305" spans="8:12" x14ac:dyDescent="0.25">
      <c r="H3305" s="5"/>
      <c r="J3305" s="27"/>
      <c r="L3305" s="27"/>
    </row>
    <row r="3306" spans="8:12" x14ac:dyDescent="0.25">
      <c r="H3306" s="5"/>
      <c r="J3306" s="27"/>
      <c r="L3306" s="27"/>
    </row>
    <row r="3307" spans="8:12" x14ac:dyDescent="0.25">
      <c r="H3307" s="5"/>
      <c r="J3307" s="27"/>
      <c r="L3307" s="27"/>
    </row>
    <row r="3308" spans="8:12" x14ac:dyDescent="0.25">
      <c r="H3308" s="5"/>
      <c r="J3308" s="27"/>
      <c r="L3308" s="27"/>
    </row>
    <row r="3309" spans="8:12" x14ac:dyDescent="0.25">
      <c r="H3309" s="5"/>
      <c r="J3309" s="27"/>
      <c r="L3309" s="27"/>
    </row>
    <row r="3310" spans="8:12" x14ac:dyDescent="0.25">
      <c r="H3310" s="5"/>
      <c r="J3310" s="27"/>
      <c r="L3310" s="27"/>
    </row>
    <row r="3311" spans="8:12" x14ac:dyDescent="0.25">
      <c r="H3311" s="5"/>
      <c r="J3311" s="27"/>
      <c r="L3311" s="27"/>
    </row>
    <row r="3312" spans="8:12" x14ac:dyDescent="0.25">
      <c r="H3312" s="5"/>
      <c r="J3312" s="27"/>
      <c r="L3312" s="27"/>
    </row>
    <row r="3313" spans="8:12" x14ac:dyDescent="0.25">
      <c r="H3313" s="5"/>
      <c r="J3313" s="27"/>
      <c r="L3313" s="27"/>
    </row>
    <row r="3314" spans="8:12" x14ac:dyDescent="0.25">
      <c r="H3314" s="5"/>
      <c r="J3314" s="27"/>
      <c r="L3314" s="27"/>
    </row>
    <row r="3315" spans="8:12" x14ac:dyDescent="0.25">
      <c r="H3315" s="5"/>
      <c r="J3315" s="27"/>
      <c r="L3315" s="27"/>
    </row>
    <row r="3316" spans="8:12" x14ac:dyDescent="0.25">
      <c r="H3316" s="5"/>
      <c r="J3316" s="27"/>
      <c r="L3316" s="27"/>
    </row>
    <row r="3317" spans="8:12" x14ac:dyDescent="0.25">
      <c r="H3317" s="5"/>
      <c r="J3317" s="27"/>
      <c r="L3317" s="27"/>
    </row>
    <row r="3318" spans="8:12" x14ac:dyDescent="0.25">
      <c r="H3318" s="5"/>
      <c r="J3318" s="27"/>
      <c r="L3318" s="27"/>
    </row>
    <row r="3319" spans="8:12" x14ac:dyDescent="0.25">
      <c r="H3319" s="5"/>
      <c r="J3319" s="27"/>
      <c r="L3319" s="27"/>
    </row>
    <row r="3320" spans="8:12" x14ac:dyDescent="0.25">
      <c r="H3320" s="5"/>
      <c r="J3320" s="27"/>
      <c r="L3320" s="27"/>
    </row>
    <row r="3321" spans="8:12" x14ac:dyDescent="0.25">
      <c r="H3321" s="5"/>
      <c r="J3321" s="27"/>
      <c r="L3321" s="27"/>
    </row>
    <row r="3322" spans="8:12" x14ac:dyDescent="0.25">
      <c r="H3322" s="5"/>
      <c r="J3322" s="27"/>
      <c r="L3322" s="27"/>
    </row>
    <row r="3323" spans="8:12" x14ac:dyDescent="0.25">
      <c r="H3323" s="5"/>
      <c r="J3323" s="27"/>
      <c r="L3323" s="27"/>
    </row>
    <row r="3324" spans="8:12" x14ac:dyDescent="0.25">
      <c r="H3324" s="5"/>
      <c r="J3324" s="27"/>
      <c r="L3324" s="27"/>
    </row>
    <row r="3325" spans="8:12" x14ac:dyDescent="0.25">
      <c r="H3325" s="5"/>
      <c r="J3325" s="27"/>
      <c r="L3325" s="27"/>
    </row>
    <row r="3326" spans="8:12" x14ac:dyDescent="0.25">
      <c r="H3326" s="5"/>
      <c r="J3326" s="27"/>
      <c r="L3326" s="27"/>
    </row>
    <row r="3327" spans="8:12" x14ac:dyDescent="0.25">
      <c r="H3327" s="5"/>
      <c r="J3327" s="27"/>
      <c r="L3327" s="27"/>
    </row>
    <row r="3328" spans="8:12" x14ac:dyDescent="0.25">
      <c r="H3328" s="5"/>
      <c r="J3328" s="27"/>
      <c r="L3328" s="27"/>
    </row>
    <row r="3329" spans="8:12" x14ac:dyDescent="0.25">
      <c r="H3329" s="5"/>
      <c r="J3329" s="27"/>
      <c r="L3329" s="27"/>
    </row>
    <row r="3330" spans="8:12" x14ac:dyDescent="0.25">
      <c r="H3330" s="5"/>
      <c r="J3330" s="27"/>
      <c r="L3330" s="27"/>
    </row>
    <row r="3331" spans="8:12" x14ac:dyDescent="0.25">
      <c r="H3331" s="5"/>
      <c r="J3331" s="27"/>
      <c r="L3331" s="27"/>
    </row>
    <row r="3332" spans="8:12" x14ac:dyDescent="0.25">
      <c r="H3332" s="5"/>
      <c r="J3332" s="27"/>
      <c r="L3332" s="27"/>
    </row>
    <row r="3333" spans="8:12" x14ac:dyDescent="0.25">
      <c r="H3333" s="5"/>
      <c r="J3333" s="27"/>
      <c r="L3333" s="27"/>
    </row>
    <row r="3334" spans="8:12" x14ac:dyDescent="0.25">
      <c r="H3334" s="5"/>
      <c r="J3334" s="27"/>
      <c r="L3334" s="27"/>
    </row>
    <row r="3335" spans="8:12" x14ac:dyDescent="0.25">
      <c r="H3335" s="5"/>
      <c r="J3335" s="27"/>
      <c r="L3335" s="27"/>
    </row>
    <row r="3336" spans="8:12" x14ac:dyDescent="0.25">
      <c r="H3336" s="5"/>
      <c r="J3336" s="27"/>
      <c r="L3336" s="27"/>
    </row>
    <row r="3337" spans="8:12" x14ac:dyDescent="0.25">
      <c r="H3337" s="5"/>
      <c r="J3337" s="27"/>
      <c r="L3337" s="27"/>
    </row>
    <row r="3338" spans="8:12" x14ac:dyDescent="0.25">
      <c r="H3338" s="5"/>
      <c r="J3338" s="27"/>
      <c r="L3338" s="27"/>
    </row>
    <row r="3339" spans="8:12" x14ac:dyDescent="0.25">
      <c r="H3339" s="5"/>
      <c r="J3339" s="27"/>
      <c r="L3339" s="27"/>
    </row>
    <row r="3340" spans="8:12" x14ac:dyDescent="0.25">
      <c r="H3340" s="5"/>
      <c r="J3340" s="27"/>
      <c r="L3340" s="27"/>
    </row>
    <row r="3341" spans="8:12" x14ac:dyDescent="0.25">
      <c r="H3341" s="5"/>
      <c r="J3341" s="27"/>
      <c r="L3341" s="27"/>
    </row>
    <row r="3342" spans="8:12" x14ac:dyDescent="0.25">
      <c r="H3342" s="5"/>
      <c r="J3342" s="27"/>
      <c r="L3342" s="27"/>
    </row>
    <row r="3343" spans="8:12" x14ac:dyDescent="0.25">
      <c r="H3343" s="5"/>
      <c r="J3343" s="27"/>
      <c r="L3343" s="27"/>
    </row>
    <row r="3344" spans="8:12" x14ac:dyDescent="0.25">
      <c r="H3344" s="5"/>
      <c r="J3344" s="27"/>
      <c r="L3344" s="27"/>
    </row>
    <row r="3345" spans="8:12" x14ac:dyDescent="0.25">
      <c r="H3345" s="5"/>
      <c r="J3345" s="27"/>
      <c r="L3345" s="27"/>
    </row>
    <row r="3346" spans="8:12" x14ac:dyDescent="0.25">
      <c r="H3346" s="5"/>
      <c r="J3346" s="27"/>
      <c r="L3346" s="27"/>
    </row>
    <row r="3347" spans="8:12" x14ac:dyDescent="0.25">
      <c r="H3347" s="5"/>
      <c r="J3347" s="27"/>
      <c r="L3347" s="27"/>
    </row>
    <row r="3348" spans="8:12" x14ac:dyDescent="0.25">
      <c r="H3348" s="5"/>
      <c r="J3348" s="27"/>
      <c r="L3348" s="27"/>
    </row>
    <row r="3349" spans="8:12" x14ac:dyDescent="0.25">
      <c r="H3349" s="5"/>
      <c r="J3349" s="27"/>
      <c r="L3349" s="27"/>
    </row>
    <row r="3350" spans="8:12" x14ac:dyDescent="0.25">
      <c r="H3350" s="5"/>
      <c r="J3350" s="27"/>
      <c r="L3350" s="27"/>
    </row>
    <row r="3351" spans="8:12" x14ac:dyDescent="0.25">
      <c r="H3351" s="5"/>
      <c r="J3351" s="27"/>
      <c r="L3351" s="27"/>
    </row>
    <row r="3352" spans="8:12" x14ac:dyDescent="0.25">
      <c r="H3352" s="5"/>
      <c r="J3352" s="27"/>
      <c r="L3352" s="27"/>
    </row>
    <row r="3353" spans="8:12" x14ac:dyDescent="0.25">
      <c r="H3353" s="5"/>
      <c r="J3353" s="27"/>
      <c r="L3353" s="27"/>
    </row>
    <row r="3354" spans="8:12" x14ac:dyDescent="0.25">
      <c r="H3354" s="5"/>
      <c r="J3354" s="27"/>
      <c r="L3354" s="27"/>
    </row>
    <row r="3355" spans="8:12" x14ac:dyDescent="0.25">
      <c r="H3355" s="5"/>
      <c r="J3355" s="27"/>
      <c r="L3355" s="27"/>
    </row>
    <row r="3356" spans="8:12" x14ac:dyDescent="0.25">
      <c r="H3356" s="5"/>
      <c r="J3356" s="27"/>
      <c r="L3356" s="27"/>
    </row>
    <row r="3357" spans="8:12" x14ac:dyDescent="0.25">
      <c r="H3357" s="5"/>
      <c r="J3357" s="27"/>
      <c r="L3357" s="27"/>
    </row>
    <row r="3358" spans="8:12" x14ac:dyDescent="0.25">
      <c r="H3358" s="5"/>
      <c r="J3358" s="27"/>
      <c r="L3358" s="27"/>
    </row>
    <row r="3359" spans="8:12" x14ac:dyDescent="0.25">
      <c r="H3359" s="5"/>
      <c r="J3359" s="27"/>
      <c r="L3359" s="27"/>
    </row>
    <row r="3360" spans="8:12" x14ac:dyDescent="0.25">
      <c r="H3360" s="5"/>
      <c r="J3360" s="27"/>
      <c r="L3360" s="27"/>
    </row>
    <row r="3361" spans="8:12" x14ac:dyDescent="0.25">
      <c r="H3361" s="5"/>
      <c r="J3361" s="27"/>
      <c r="L3361" s="27"/>
    </row>
    <row r="3362" spans="8:12" x14ac:dyDescent="0.25">
      <c r="H3362" s="5"/>
      <c r="J3362" s="27"/>
      <c r="L3362" s="27"/>
    </row>
    <row r="3363" spans="8:12" x14ac:dyDescent="0.25">
      <c r="H3363" s="5"/>
      <c r="J3363" s="27"/>
      <c r="L3363" s="27"/>
    </row>
    <row r="3364" spans="8:12" x14ac:dyDescent="0.25">
      <c r="H3364" s="5"/>
      <c r="J3364" s="27"/>
      <c r="L3364" s="27"/>
    </row>
    <row r="3365" spans="8:12" x14ac:dyDescent="0.25">
      <c r="H3365" s="5"/>
      <c r="J3365" s="27"/>
      <c r="L3365" s="27"/>
    </row>
    <row r="3366" spans="8:12" x14ac:dyDescent="0.25">
      <c r="H3366" s="5"/>
      <c r="J3366" s="27"/>
      <c r="L3366" s="27"/>
    </row>
    <row r="3367" spans="8:12" x14ac:dyDescent="0.25">
      <c r="H3367" s="5"/>
      <c r="J3367" s="27"/>
      <c r="L3367" s="27"/>
    </row>
    <row r="3368" spans="8:12" x14ac:dyDescent="0.25">
      <c r="H3368" s="5"/>
      <c r="J3368" s="27"/>
      <c r="L3368" s="27"/>
    </row>
    <row r="3369" spans="8:12" x14ac:dyDescent="0.25">
      <c r="H3369" s="5"/>
      <c r="J3369" s="27"/>
      <c r="L3369" s="27"/>
    </row>
    <row r="3370" spans="8:12" x14ac:dyDescent="0.25">
      <c r="H3370" s="5"/>
      <c r="J3370" s="27"/>
      <c r="L3370" s="27"/>
    </row>
    <row r="3371" spans="8:12" x14ac:dyDescent="0.25">
      <c r="H3371" s="5"/>
      <c r="J3371" s="27"/>
      <c r="L3371" s="27"/>
    </row>
    <row r="3372" spans="8:12" x14ac:dyDescent="0.25">
      <c r="H3372" s="5"/>
      <c r="J3372" s="27"/>
      <c r="L3372" s="27"/>
    </row>
    <row r="3373" spans="8:12" x14ac:dyDescent="0.25">
      <c r="H3373" s="5"/>
      <c r="J3373" s="27"/>
      <c r="L3373" s="27"/>
    </row>
    <row r="3374" spans="8:12" x14ac:dyDescent="0.25">
      <c r="H3374" s="5"/>
      <c r="J3374" s="27"/>
      <c r="L3374" s="27"/>
    </row>
    <row r="3375" spans="8:12" x14ac:dyDescent="0.25">
      <c r="H3375" s="5"/>
      <c r="J3375" s="27"/>
      <c r="L3375" s="27"/>
    </row>
    <row r="3376" spans="8:12" x14ac:dyDescent="0.25">
      <c r="H3376" s="5"/>
      <c r="J3376" s="27"/>
      <c r="L3376" s="27"/>
    </row>
    <row r="3377" spans="8:12" x14ac:dyDescent="0.25">
      <c r="H3377" s="5"/>
      <c r="J3377" s="27"/>
      <c r="L3377" s="27"/>
    </row>
    <row r="3378" spans="8:12" x14ac:dyDescent="0.25">
      <c r="H3378" s="5"/>
      <c r="J3378" s="27"/>
      <c r="L3378" s="27"/>
    </row>
    <row r="3379" spans="8:12" x14ac:dyDescent="0.25">
      <c r="H3379" s="5"/>
      <c r="J3379" s="27"/>
      <c r="L3379" s="27"/>
    </row>
    <row r="3380" spans="8:12" x14ac:dyDescent="0.25">
      <c r="H3380" s="5"/>
      <c r="J3380" s="27"/>
      <c r="L3380" s="27"/>
    </row>
    <row r="3381" spans="8:12" x14ac:dyDescent="0.25">
      <c r="H3381" s="5"/>
      <c r="J3381" s="27"/>
      <c r="L3381" s="27"/>
    </row>
    <row r="3382" spans="8:12" x14ac:dyDescent="0.25">
      <c r="H3382" s="5"/>
      <c r="J3382" s="27"/>
      <c r="L3382" s="27"/>
    </row>
    <row r="3383" spans="8:12" x14ac:dyDescent="0.25">
      <c r="H3383" s="5"/>
      <c r="J3383" s="27"/>
      <c r="L3383" s="27"/>
    </row>
    <row r="3384" spans="8:12" x14ac:dyDescent="0.25">
      <c r="H3384" s="5"/>
      <c r="J3384" s="27"/>
      <c r="L3384" s="27"/>
    </row>
    <row r="3385" spans="8:12" x14ac:dyDescent="0.25">
      <c r="H3385" s="5"/>
      <c r="J3385" s="27"/>
      <c r="L3385" s="27"/>
    </row>
    <row r="3386" spans="8:12" x14ac:dyDescent="0.25">
      <c r="H3386" s="5"/>
      <c r="J3386" s="27"/>
      <c r="L3386" s="27"/>
    </row>
    <row r="3387" spans="8:12" x14ac:dyDescent="0.25">
      <c r="H3387" s="5"/>
      <c r="J3387" s="27"/>
      <c r="L3387" s="27"/>
    </row>
    <row r="3388" spans="8:12" x14ac:dyDescent="0.25">
      <c r="H3388" s="5"/>
      <c r="J3388" s="27"/>
      <c r="L3388" s="27"/>
    </row>
    <row r="3389" spans="8:12" x14ac:dyDescent="0.25">
      <c r="H3389" s="5"/>
      <c r="J3389" s="27"/>
      <c r="L3389" s="27"/>
    </row>
    <row r="3390" spans="8:12" x14ac:dyDescent="0.25">
      <c r="H3390" s="5"/>
      <c r="J3390" s="27"/>
      <c r="L3390" s="27"/>
    </row>
    <row r="3391" spans="8:12" x14ac:dyDescent="0.25">
      <c r="H3391" s="5"/>
      <c r="J3391" s="27"/>
      <c r="L3391" s="27"/>
    </row>
    <row r="3392" spans="8:12" x14ac:dyDescent="0.25">
      <c r="H3392" s="5"/>
      <c r="J3392" s="27"/>
      <c r="L3392" s="27"/>
    </row>
    <row r="3393" spans="8:12" x14ac:dyDescent="0.25">
      <c r="H3393" s="5"/>
      <c r="J3393" s="27"/>
      <c r="L3393" s="27"/>
    </row>
    <row r="3394" spans="8:12" x14ac:dyDescent="0.25">
      <c r="H3394" s="5"/>
      <c r="J3394" s="27"/>
      <c r="L3394" s="27"/>
    </row>
    <row r="3395" spans="8:12" x14ac:dyDescent="0.25">
      <c r="H3395" s="5"/>
      <c r="J3395" s="27"/>
      <c r="L3395" s="27"/>
    </row>
    <row r="3396" spans="8:12" x14ac:dyDescent="0.25">
      <c r="H3396" s="5"/>
      <c r="J3396" s="27"/>
      <c r="L3396" s="27"/>
    </row>
    <row r="3397" spans="8:12" x14ac:dyDescent="0.25">
      <c r="H3397" s="5"/>
      <c r="J3397" s="27"/>
      <c r="L3397" s="27"/>
    </row>
    <row r="3398" spans="8:12" x14ac:dyDescent="0.25">
      <c r="H3398" s="5"/>
      <c r="J3398" s="27"/>
      <c r="L3398" s="27"/>
    </row>
    <row r="3399" spans="8:12" x14ac:dyDescent="0.25">
      <c r="H3399" s="5"/>
      <c r="J3399" s="27"/>
      <c r="L3399" s="27"/>
    </row>
    <row r="3400" spans="8:12" x14ac:dyDescent="0.25">
      <c r="H3400" s="5"/>
      <c r="J3400" s="27"/>
      <c r="L3400" s="27"/>
    </row>
    <row r="3401" spans="8:12" x14ac:dyDescent="0.25">
      <c r="H3401" s="5"/>
      <c r="J3401" s="27"/>
      <c r="L3401" s="27"/>
    </row>
    <row r="3402" spans="8:12" x14ac:dyDescent="0.25">
      <c r="H3402" s="5"/>
      <c r="J3402" s="27"/>
      <c r="L3402" s="27"/>
    </row>
    <row r="3403" spans="8:12" x14ac:dyDescent="0.25">
      <c r="H3403" s="5"/>
      <c r="J3403" s="27"/>
      <c r="L3403" s="27"/>
    </row>
    <row r="3404" spans="8:12" x14ac:dyDescent="0.25">
      <c r="H3404" s="5"/>
      <c r="J3404" s="27"/>
      <c r="L3404" s="27"/>
    </row>
    <row r="3405" spans="8:12" x14ac:dyDescent="0.25">
      <c r="H3405" s="5"/>
      <c r="J3405" s="27"/>
      <c r="L3405" s="27"/>
    </row>
    <row r="3406" spans="8:12" x14ac:dyDescent="0.25">
      <c r="H3406" s="5"/>
      <c r="J3406" s="27"/>
      <c r="L3406" s="27"/>
    </row>
    <row r="3407" spans="8:12" x14ac:dyDescent="0.25">
      <c r="H3407" s="5"/>
      <c r="J3407" s="27"/>
      <c r="L3407" s="27"/>
    </row>
    <row r="3408" spans="8:12" x14ac:dyDescent="0.25">
      <c r="H3408" s="5"/>
      <c r="J3408" s="27"/>
      <c r="L3408" s="27"/>
    </row>
    <row r="3409" spans="8:12" x14ac:dyDescent="0.25">
      <c r="H3409" s="5"/>
      <c r="J3409" s="27"/>
      <c r="L3409" s="27"/>
    </row>
    <row r="3410" spans="8:12" x14ac:dyDescent="0.25">
      <c r="H3410" s="5"/>
      <c r="J3410" s="27"/>
      <c r="L3410" s="27"/>
    </row>
    <row r="3411" spans="8:12" x14ac:dyDescent="0.25">
      <c r="H3411" s="5"/>
      <c r="J3411" s="27"/>
      <c r="L3411" s="27"/>
    </row>
    <row r="3412" spans="8:12" x14ac:dyDescent="0.25">
      <c r="H3412" s="5"/>
      <c r="J3412" s="27"/>
      <c r="L3412" s="27"/>
    </row>
    <row r="3413" spans="8:12" x14ac:dyDescent="0.25">
      <c r="H3413" s="5"/>
      <c r="J3413" s="27"/>
      <c r="L3413" s="27"/>
    </row>
    <row r="3414" spans="8:12" x14ac:dyDescent="0.25">
      <c r="H3414" s="5"/>
      <c r="J3414" s="27"/>
      <c r="L3414" s="27"/>
    </row>
    <row r="3415" spans="8:12" x14ac:dyDescent="0.25">
      <c r="H3415" s="5"/>
      <c r="J3415" s="27"/>
      <c r="L3415" s="27"/>
    </row>
    <row r="3416" spans="8:12" x14ac:dyDescent="0.25">
      <c r="H3416" s="5"/>
      <c r="J3416" s="27"/>
      <c r="L3416" s="27"/>
    </row>
    <row r="3417" spans="8:12" x14ac:dyDescent="0.25">
      <c r="H3417" s="5"/>
      <c r="J3417" s="27"/>
      <c r="L3417" s="27"/>
    </row>
    <row r="3418" spans="8:12" x14ac:dyDescent="0.25">
      <c r="H3418" s="5"/>
      <c r="J3418" s="27"/>
      <c r="L3418" s="27"/>
    </row>
    <row r="3419" spans="8:12" x14ac:dyDescent="0.25">
      <c r="H3419" s="5"/>
      <c r="J3419" s="27"/>
      <c r="L3419" s="27"/>
    </row>
    <row r="3420" spans="8:12" x14ac:dyDescent="0.25">
      <c r="H3420" s="5"/>
      <c r="J3420" s="27"/>
      <c r="L3420" s="27"/>
    </row>
    <row r="3421" spans="8:12" x14ac:dyDescent="0.25">
      <c r="H3421" s="5"/>
      <c r="J3421" s="27"/>
      <c r="L3421" s="27"/>
    </row>
    <row r="3422" spans="8:12" x14ac:dyDescent="0.25">
      <c r="H3422" s="5"/>
      <c r="J3422" s="27"/>
      <c r="L3422" s="27"/>
    </row>
    <row r="3423" spans="8:12" x14ac:dyDescent="0.25">
      <c r="H3423" s="5"/>
      <c r="J3423" s="27"/>
      <c r="L3423" s="27"/>
    </row>
    <row r="3424" spans="8:12" x14ac:dyDescent="0.25">
      <c r="H3424" s="5"/>
      <c r="J3424" s="27"/>
      <c r="L3424" s="27"/>
    </row>
    <row r="3425" spans="8:12" x14ac:dyDescent="0.25">
      <c r="H3425" s="5"/>
      <c r="J3425" s="27"/>
      <c r="L3425" s="27"/>
    </row>
    <row r="3426" spans="8:12" x14ac:dyDescent="0.25">
      <c r="H3426" s="5"/>
      <c r="J3426" s="27"/>
      <c r="L3426" s="27"/>
    </row>
    <row r="3427" spans="8:12" x14ac:dyDescent="0.25">
      <c r="H3427" s="5"/>
      <c r="J3427" s="27"/>
      <c r="L3427" s="27"/>
    </row>
    <row r="3428" spans="8:12" x14ac:dyDescent="0.25">
      <c r="H3428" s="5"/>
      <c r="J3428" s="27"/>
      <c r="L3428" s="27"/>
    </row>
    <row r="3429" spans="8:12" x14ac:dyDescent="0.25">
      <c r="H3429" s="5"/>
      <c r="J3429" s="27"/>
      <c r="L3429" s="27"/>
    </row>
    <row r="3430" spans="8:12" x14ac:dyDescent="0.25">
      <c r="H3430" s="5"/>
      <c r="J3430" s="27"/>
      <c r="L3430" s="27"/>
    </row>
    <row r="3431" spans="8:12" x14ac:dyDescent="0.25">
      <c r="H3431" s="5"/>
      <c r="J3431" s="27"/>
      <c r="L3431" s="27"/>
    </row>
    <row r="3432" spans="8:12" x14ac:dyDescent="0.25">
      <c r="H3432" s="5"/>
      <c r="J3432" s="27"/>
      <c r="L3432" s="27"/>
    </row>
    <row r="3433" spans="8:12" x14ac:dyDescent="0.25">
      <c r="H3433" s="5"/>
      <c r="J3433" s="27"/>
      <c r="L3433" s="27"/>
    </row>
    <row r="3434" spans="8:12" x14ac:dyDescent="0.25">
      <c r="H3434" s="5"/>
      <c r="J3434" s="27"/>
      <c r="L3434" s="27"/>
    </row>
    <row r="3435" spans="8:12" x14ac:dyDescent="0.25">
      <c r="H3435" s="5"/>
      <c r="J3435" s="27"/>
      <c r="L3435" s="27"/>
    </row>
    <row r="3436" spans="8:12" x14ac:dyDescent="0.25">
      <c r="H3436" s="5"/>
      <c r="J3436" s="27"/>
      <c r="L3436" s="27"/>
    </row>
    <row r="3437" spans="8:12" x14ac:dyDescent="0.25">
      <c r="H3437" s="5"/>
      <c r="J3437" s="27"/>
      <c r="L3437" s="27"/>
    </row>
    <row r="3438" spans="8:12" x14ac:dyDescent="0.25">
      <c r="H3438" s="5"/>
      <c r="J3438" s="27"/>
      <c r="L3438" s="27"/>
    </row>
    <row r="3439" spans="8:12" x14ac:dyDescent="0.25">
      <c r="H3439" s="5"/>
      <c r="J3439" s="27"/>
      <c r="L3439" s="27"/>
    </row>
    <row r="3440" spans="8:12" x14ac:dyDescent="0.25">
      <c r="H3440" s="5"/>
      <c r="J3440" s="27"/>
      <c r="L3440" s="27"/>
    </row>
    <row r="3441" spans="8:12" x14ac:dyDescent="0.25">
      <c r="H3441" s="5"/>
      <c r="J3441" s="27"/>
      <c r="L3441" s="27"/>
    </row>
    <row r="3442" spans="8:12" x14ac:dyDescent="0.25">
      <c r="H3442" s="5"/>
      <c r="J3442" s="27"/>
      <c r="L3442" s="27"/>
    </row>
    <row r="3443" spans="8:12" x14ac:dyDescent="0.25">
      <c r="H3443" s="5"/>
      <c r="J3443" s="27"/>
      <c r="L3443" s="27"/>
    </row>
    <row r="3444" spans="8:12" x14ac:dyDescent="0.25">
      <c r="H3444" s="5"/>
      <c r="J3444" s="27"/>
      <c r="L3444" s="27"/>
    </row>
    <row r="3445" spans="8:12" x14ac:dyDescent="0.25">
      <c r="H3445" s="5"/>
      <c r="J3445" s="27"/>
      <c r="L3445" s="27"/>
    </row>
    <row r="3446" spans="8:12" x14ac:dyDescent="0.25">
      <c r="H3446" s="5"/>
      <c r="J3446" s="27"/>
      <c r="L3446" s="27"/>
    </row>
    <row r="3447" spans="8:12" x14ac:dyDescent="0.25">
      <c r="H3447" s="5"/>
      <c r="J3447" s="27"/>
      <c r="L3447" s="27"/>
    </row>
    <row r="3448" spans="8:12" x14ac:dyDescent="0.25">
      <c r="H3448" s="5"/>
      <c r="J3448" s="27"/>
      <c r="L3448" s="27"/>
    </row>
    <row r="3449" spans="8:12" x14ac:dyDescent="0.25">
      <c r="H3449" s="5"/>
      <c r="J3449" s="27"/>
      <c r="L3449" s="27"/>
    </row>
    <row r="3450" spans="8:12" x14ac:dyDescent="0.25">
      <c r="H3450" s="5"/>
      <c r="J3450" s="27"/>
      <c r="L3450" s="27"/>
    </row>
    <row r="3451" spans="8:12" x14ac:dyDescent="0.25">
      <c r="H3451" s="5"/>
      <c r="J3451" s="27"/>
      <c r="L3451" s="27"/>
    </row>
    <row r="3452" spans="8:12" x14ac:dyDescent="0.25">
      <c r="H3452" s="5"/>
      <c r="J3452" s="27"/>
      <c r="L3452" s="27"/>
    </row>
    <row r="3453" spans="8:12" x14ac:dyDescent="0.25">
      <c r="H3453" s="5"/>
      <c r="J3453" s="27"/>
      <c r="L3453" s="27"/>
    </row>
    <row r="3454" spans="8:12" x14ac:dyDescent="0.25">
      <c r="H3454" s="5"/>
      <c r="J3454" s="27"/>
      <c r="L3454" s="27"/>
    </row>
    <row r="3455" spans="8:12" x14ac:dyDescent="0.25">
      <c r="H3455" s="5"/>
      <c r="J3455" s="27"/>
      <c r="L3455" s="27"/>
    </row>
    <row r="3456" spans="8:12" x14ac:dyDescent="0.25">
      <c r="H3456" s="5"/>
      <c r="J3456" s="27"/>
      <c r="L3456" s="27"/>
    </row>
    <row r="3457" spans="8:12" x14ac:dyDescent="0.25">
      <c r="H3457" s="5"/>
      <c r="J3457" s="27"/>
      <c r="L3457" s="27"/>
    </row>
    <row r="3458" spans="8:12" x14ac:dyDescent="0.25">
      <c r="H3458" s="5"/>
      <c r="J3458" s="27"/>
      <c r="L3458" s="27"/>
    </row>
    <row r="3459" spans="8:12" x14ac:dyDescent="0.25">
      <c r="H3459" s="5"/>
      <c r="J3459" s="27"/>
      <c r="L3459" s="27"/>
    </row>
    <row r="3460" spans="8:12" x14ac:dyDescent="0.25">
      <c r="H3460" s="5"/>
      <c r="J3460" s="27"/>
      <c r="L3460" s="27"/>
    </row>
    <row r="3461" spans="8:12" x14ac:dyDescent="0.25">
      <c r="H3461" s="5"/>
      <c r="J3461" s="27"/>
      <c r="L3461" s="27"/>
    </row>
    <row r="3462" spans="8:12" x14ac:dyDescent="0.25">
      <c r="H3462" s="5"/>
      <c r="J3462" s="27"/>
      <c r="L3462" s="27"/>
    </row>
    <row r="3463" spans="8:12" x14ac:dyDescent="0.25">
      <c r="H3463" s="5"/>
      <c r="J3463" s="27"/>
      <c r="L3463" s="27"/>
    </row>
    <row r="3464" spans="8:12" x14ac:dyDescent="0.25">
      <c r="H3464" s="5"/>
      <c r="J3464" s="27"/>
      <c r="L3464" s="27"/>
    </row>
    <row r="3465" spans="8:12" x14ac:dyDescent="0.25">
      <c r="H3465" s="5"/>
      <c r="J3465" s="27"/>
      <c r="L3465" s="27"/>
    </row>
    <row r="3466" spans="8:12" x14ac:dyDescent="0.25">
      <c r="H3466" s="5"/>
      <c r="J3466" s="27"/>
      <c r="L3466" s="27"/>
    </row>
    <row r="3467" spans="8:12" x14ac:dyDescent="0.25">
      <c r="H3467" s="5"/>
      <c r="J3467" s="27"/>
      <c r="L3467" s="27"/>
    </row>
    <row r="3468" spans="8:12" x14ac:dyDescent="0.25">
      <c r="H3468" s="5"/>
      <c r="J3468" s="27"/>
      <c r="L3468" s="27"/>
    </row>
    <row r="3469" spans="8:12" x14ac:dyDescent="0.25">
      <c r="H3469" s="5"/>
      <c r="J3469" s="27"/>
      <c r="L3469" s="27"/>
    </row>
    <row r="3470" spans="8:12" x14ac:dyDescent="0.25">
      <c r="H3470" s="5"/>
      <c r="J3470" s="27"/>
      <c r="L3470" s="27"/>
    </row>
    <row r="3471" spans="8:12" x14ac:dyDescent="0.25">
      <c r="H3471" s="5"/>
      <c r="J3471" s="27"/>
      <c r="L3471" s="27"/>
    </row>
    <row r="3472" spans="8:12" x14ac:dyDescent="0.25">
      <c r="H3472" s="5"/>
      <c r="J3472" s="27"/>
      <c r="L3472" s="27"/>
    </row>
    <row r="3473" spans="8:12" x14ac:dyDescent="0.25">
      <c r="H3473" s="5"/>
      <c r="J3473" s="27"/>
      <c r="L3473" s="27"/>
    </row>
    <row r="3474" spans="8:12" x14ac:dyDescent="0.25">
      <c r="H3474" s="5"/>
      <c r="J3474" s="27"/>
      <c r="L3474" s="27"/>
    </row>
    <row r="3475" spans="8:12" x14ac:dyDescent="0.25">
      <c r="H3475" s="5"/>
      <c r="J3475" s="27"/>
      <c r="L3475" s="27"/>
    </row>
    <row r="3476" spans="8:12" x14ac:dyDescent="0.25">
      <c r="H3476" s="5"/>
      <c r="J3476" s="27"/>
      <c r="L3476" s="27"/>
    </row>
    <row r="3477" spans="8:12" x14ac:dyDescent="0.25">
      <c r="H3477" s="5"/>
      <c r="J3477" s="27"/>
      <c r="L3477" s="27"/>
    </row>
    <row r="3478" spans="8:12" x14ac:dyDescent="0.25">
      <c r="H3478" s="5"/>
      <c r="J3478" s="27"/>
      <c r="L3478" s="27"/>
    </row>
    <row r="3479" spans="8:12" x14ac:dyDescent="0.25">
      <c r="H3479" s="5"/>
      <c r="J3479" s="27"/>
      <c r="L3479" s="27"/>
    </row>
    <row r="3480" spans="8:12" x14ac:dyDescent="0.25">
      <c r="H3480" s="5"/>
      <c r="J3480" s="27"/>
      <c r="L3480" s="27"/>
    </row>
    <row r="3481" spans="8:12" x14ac:dyDescent="0.25">
      <c r="H3481" s="5"/>
      <c r="J3481" s="27"/>
      <c r="L3481" s="27"/>
    </row>
    <row r="3482" spans="8:12" x14ac:dyDescent="0.25">
      <c r="H3482" s="5"/>
      <c r="J3482" s="27"/>
      <c r="L3482" s="27"/>
    </row>
    <row r="3483" spans="8:12" x14ac:dyDescent="0.25">
      <c r="H3483" s="5"/>
      <c r="J3483" s="27"/>
      <c r="L3483" s="27"/>
    </row>
    <row r="3484" spans="8:12" x14ac:dyDescent="0.25">
      <c r="H3484" s="5"/>
      <c r="J3484" s="27"/>
      <c r="L3484" s="27"/>
    </row>
    <row r="3485" spans="8:12" x14ac:dyDescent="0.25">
      <c r="H3485" s="5"/>
      <c r="J3485" s="27"/>
      <c r="L3485" s="27"/>
    </row>
    <row r="3486" spans="8:12" x14ac:dyDescent="0.25">
      <c r="H3486" s="5"/>
      <c r="J3486" s="27"/>
      <c r="L3486" s="27"/>
    </row>
    <row r="3487" spans="8:12" x14ac:dyDescent="0.25">
      <c r="H3487" s="5"/>
      <c r="J3487" s="27"/>
      <c r="L3487" s="27"/>
    </row>
    <row r="3488" spans="8:12" x14ac:dyDescent="0.25">
      <c r="H3488" s="5"/>
      <c r="J3488" s="27"/>
      <c r="L3488" s="27"/>
    </row>
    <row r="3489" spans="8:12" x14ac:dyDescent="0.25">
      <c r="H3489" s="5"/>
      <c r="J3489" s="27"/>
      <c r="L3489" s="27"/>
    </row>
    <row r="3490" spans="8:12" x14ac:dyDescent="0.25">
      <c r="H3490" s="5"/>
      <c r="J3490" s="27"/>
      <c r="L3490" s="27"/>
    </row>
    <row r="3491" spans="8:12" x14ac:dyDescent="0.25">
      <c r="H3491" s="5"/>
      <c r="J3491" s="27"/>
      <c r="L3491" s="27"/>
    </row>
    <row r="3492" spans="8:12" x14ac:dyDescent="0.25">
      <c r="H3492" s="5"/>
      <c r="J3492" s="27"/>
      <c r="L3492" s="27"/>
    </row>
    <row r="3493" spans="8:12" x14ac:dyDescent="0.25">
      <c r="H3493" s="5"/>
      <c r="J3493" s="27"/>
      <c r="L3493" s="27"/>
    </row>
    <row r="3494" spans="8:12" x14ac:dyDescent="0.25">
      <c r="H3494" s="5"/>
      <c r="J3494" s="27"/>
      <c r="L3494" s="27"/>
    </row>
    <row r="3495" spans="8:12" x14ac:dyDescent="0.25">
      <c r="H3495" s="5"/>
      <c r="J3495" s="27"/>
      <c r="L3495" s="27"/>
    </row>
    <row r="3496" spans="8:12" x14ac:dyDescent="0.25">
      <c r="H3496" s="5"/>
      <c r="J3496" s="27"/>
      <c r="L3496" s="27"/>
    </row>
    <row r="3497" spans="8:12" x14ac:dyDescent="0.25">
      <c r="H3497" s="5"/>
      <c r="J3497" s="27"/>
      <c r="L3497" s="27"/>
    </row>
    <row r="3498" spans="8:12" x14ac:dyDescent="0.25">
      <c r="H3498" s="5"/>
      <c r="J3498" s="27"/>
      <c r="L3498" s="27"/>
    </row>
    <row r="3499" spans="8:12" x14ac:dyDescent="0.25">
      <c r="H3499" s="5"/>
      <c r="J3499" s="27"/>
      <c r="L3499" s="27"/>
    </row>
    <row r="3500" spans="8:12" x14ac:dyDescent="0.25">
      <c r="H3500" s="5"/>
      <c r="J3500" s="27"/>
      <c r="L3500" s="27"/>
    </row>
    <row r="3501" spans="8:12" x14ac:dyDescent="0.25">
      <c r="H3501" s="5"/>
      <c r="J3501" s="27"/>
      <c r="L3501" s="27"/>
    </row>
    <row r="3502" spans="8:12" x14ac:dyDescent="0.25">
      <c r="H3502" s="5"/>
      <c r="J3502" s="27"/>
      <c r="L3502" s="27"/>
    </row>
    <row r="3503" spans="8:12" x14ac:dyDescent="0.25">
      <c r="H3503" s="5"/>
      <c r="J3503" s="27"/>
      <c r="L3503" s="27"/>
    </row>
    <row r="3504" spans="8:12" x14ac:dyDescent="0.25">
      <c r="H3504" s="5"/>
      <c r="J3504" s="27"/>
      <c r="L3504" s="27"/>
    </row>
    <row r="3505" spans="8:12" x14ac:dyDescent="0.25">
      <c r="H3505" s="5"/>
      <c r="J3505" s="27"/>
      <c r="L3505" s="27"/>
    </row>
    <row r="3506" spans="8:12" x14ac:dyDescent="0.25">
      <c r="H3506" s="5"/>
      <c r="J3506" s="27"/>
      <c r="L3506" s="27"/>
    </row>
    <row r="3507" spans="8:12" x14ac:dyDescent="0.25">
      <c r="H3507" s="5"/>
      <c r="J3507" s="27"/>
      <c r="L3507" s="27"/>
    </row>
    <row r="3508" spans="8:12" x14ac:dyDescent="0.25">
      <c r="H3508" s="5"/>
      <c r="J3508" s="27"/>
      <c r="L3508" s="27"/>
    </row>
    <row r="3509" spans="8:12" x14ac:dyDescent="0.25">
      <c r="H3509" s="5"/>
      <c r="J3509" s="27"/>
      <c r="L3509" s="27"/>
    </row>
    <row r="3510" spans="8:12" x14ac:dyDescent="0.25">
      <c r="H3510" s="5"/>
      <c r="J3510" s="27"/>
      <c r="L3510" s="27"/>
    </row>
    <row r="3511" spans="8:12" x14ac:dyDescent="0.25">
      <c r="H3511" s="5"/>
      <c r="J3511" s="27"/>
      <c r="L3511" s="27"/>
    </row>
    <row r="3512" spans="8:12" x14ac:dyDescent="0.25">
      <c r="H3512" s="5"/>
      <c r="J3512" s="27"/>
      <c r="L3512" s="27"/>
    </row>
    <row r="3513" spans="8:12" x14ac:dyDescent="0.25">
      <c r="H3513" s="5"/>
      <c r="J3513" s="27"/>
      <c r="L3513" s="27"/>
    </row>
    <row r="3514" spans="8:12" x14ac:dyDescent="0.25">
      <c r="H3514" s="5"/>
      <c r="J3514" s="27"/>
      <c r="L3514" s="27"/>
    </row>
    <row r="3515" spans="8:12" x14ac:dyDescent="0.25">
      <c r="H3515" s="5"/>
      <c r="J3515" s="27"/>
      <c r="L3515" s="27"/>
    </row>
    <row r="3516" spans="8:12" x14ac:dyDescent="0.25">
      <c r="H3516" s="5"/>
      <c r="J3516" s="27"/>
      <c r="L3516" s="27"/>
    </row>
    <row r="3517" spans="8:12" x14ac:dyDescent="0.25">
      <c r="H3517" s="5"/>
      <c r="J3517" s="27"/>
      <c r="L3517" s="27"/>
    </row>
    <row r="3518" spans="8:12" x14ac:dyDescent="0.25">
      <c r="H3518" s="5"/>
      <c r="J3518" s="27"/>
      <c r="L3518" s="27"/>
    </row>
    <row r="3519" spans="8:12" x14ac:dyDescent="0.25">
      <c r="H3519" s="5"/>
      <c r="J3519" s="27"/>
      <c r="L3519" s="27"/>
    </row>
    <row r="3520" spans="8:12" x14ac:dyDescent="0.25">
      <c r="H3520" s="5"/>
      <c r="J3520" s="27"/>
      <c r="L3520" s="27"/>
    </row>
    <row r="3521" spans="8:12" x14ac:dyDescent="0.25">
      <c r="H3521" s="5"/>
      <c r="J3521" s="27"/>
      <c r="L3521" s="27"/>
    </row>
    <row r="3522" spans="8:12" x14ac:dyDescent="0.25">
      <c r="H3522" s="5"/>
      <c r="J3522" s="27"/>
      <c r="L3522" s="27"/>
    </row>
    <row r="3523" spans="8:12" x14ac:dyDescent="0.25">
      <c r="H3523" s="5"/>
      <c r="J3523" s="27"/>
      <c r="L3523" s="27"/>
    </row>
    <row r="3524" spans="8:12" x14ac:dyDescent="0.25">
      <c r="H3524" s="5"/>
      <c r="J3524" s="27"/>
      <c r="L3524" s="27"/>
    </row>
    <row r="3525" spans="8:12" x14ac:dyDescent="0.25">
      <c r="H3525" s="5"/>
      <c r="J3525" s="27"/>
      <c r="L3525" s="27"/>
    </row>
    <row r="3526" spans="8:12" x14ac:dyDescent="0.25">
      <c r="H3526" s="5"/>
      <c r="J3526" s="27"/>
      <c r="L3526" s="27"/>
    </row>
    <row r="3527" spans="8:12" x14ac:dyDescent="0.25">
      <c r="H3527" s="5"/>
      <c r="J3527" s="27"/>
      <c r="L3527" s="27"/>
    </row>
    <row r="3528" spans="8:12" x14ac:dyDescent="0.25">
      <c r="H3528" s="5"/>
      <c r="J3528" s="27"/>
      <c r="L3528" s="27"/>
    </row>
    <row r="3529" spans="8:12" x14ac:dyDescent="0.25">
      <c r="H3529" s="5"/>
      <c r="J3529" s="27"/>
      <c r="L3529" s="27"/>
    </row>
    <row r="3530" spans="8:12" x14ac:dyDescent="0.25">
      <c r="H3530" s="5"/>
      <c r="J3530" s="27"/>
      <c r="L3530" s="27"/>
    </row>
    <row r="3531" spans="8:12" x14ac:dyDescent="0.25">
      <c r="H3531" s="5"/>
      <c r="J3531" s="27"/>
      <c r="L3531" s="27"/>
    </row>
    <row r="3532" spans="8:12" x14ac:dyDescent="0.25">
      <c r="H3532" s="5"/>
      <c r="J3532" s="27"/>
      <c r="L3532" s="27"/>
    </row>
    <row r="3533" spans="8:12" x14ac:dyDescent="0.25">
      <c r="H3533" s="5"/>
      <c r="J3533" s="27"/>
      <c r="L3533" s="27"/>
    </row>
    <row r="3534" spans="8:12" x14ac:dyDescent="0.25">
      <c r="H3534" s="5"/>
      <c r="J3534" s="27"/>
      <c r="L3534" s="27"/>
    </row>
    <row r="3535" spans="8:12" x14ac:dyDescent="0.25">
      <c r="H3535" s="5"/>
      <c r="J3535" s="27"/>
      <c r="L3535" s="27"/>
    </row>
    <row r="3536" spans="8:12" x14ac:dyDescent="0.25">
      <c r="H3536" s="5"/>
      <c r="J3536" s="27"/>
      <c r="L3536" s="27"/>
    </row>
    <row r="3537" spans="8:12" x14ac:dyDescent="0.25">
      <c r="H3537" s="5"/>
      <c r="J3537" s="27"/>
      <c r="L3537" s="27"/>
    </row>
    <row r="3538" spans="8:12" x14ac:dyDescent="0.25">
      <c r="H3538" s="5"/>
      <c r="J3538" s="27"/>
      <c r="L3538" s="27"/>
    </row>
    <row r="3539" spans="8:12" x14ac:dyDescent="0.25">
      <c r="H3539" s="5"/>
      <c r="J3539" s="27"/>
      <c r="L3539" s="27"/>
    </row>
    <row r="3540" spans="8:12" x14ac:dyDescent="0.25">
      <c r="H3540" s="5"/>
      <c r="J3540" s="27"/>
      <c r="L3540" s="27"/>
    </row>
    <row r="3541" spans="8:12" x14ac:dyDescent="0.25">
      <c r="H3541" s="5"/>
      <c r="J3541" s="27"/>
      <c r="L3541" s="27"/>
    </row>
    <row r="3542" spans="8:12" x14ac:dyDescent="0.25">
      <c r="H3542" s="5"/>
      <c r="J3542" s="27"/>
      <c r="L3542" s="27"/>
    </row>
    <row r="3543" spans="8:12" x14ac:dyDescent="0.25">
      <c r="H3543" s="5"/>
      <c r="J3543" s="27"/>
      <c r="L3543" s="27"/>
    </row>
    <row r="3544" spans="8:12" x14ac:dyDescent="0.25">
      <c r="H3544" s="5"/>
      <c r="J3544" s="27"/>
      <c r="L3544" s="27"/>
    </row>
    <row r="3545" spans="8:12" x14ac:dyDescent="0.25">
      <c r="H3545" s="5"/>
      <c r="J3545" s="27"/>
      <c r="L3545" s="27"/>
    </row>
    <row r="3546" spans="8:12" x14ac:dyDescent="0.25">
      <c r="H3546" s="5"/>
      <c r="J3546" s="27"/>
      <c r="L3546" s="27"/>
    </row>
    <row r="3547" spans="8:12" x14ac:dyDescent="0.25">
      <c r="H3547" s="5"/>
      <c r="J3547" s="27"/>
      <c r="L3547" s="27"/>
    </row>
    <row r="3548" spans="8:12" x14ac:dyDescent="0.25">
      <c r="H3548" s="5"/>
      <c r="J3548" s="27"/>
      <c r="L3548" s="27"/>
    </row>
    <row r="3549" spans="8:12" x14ac:dyDescent="0.25">
      <c r="H3549" s="5"/>
      <c r="J3549" s="27"/>
      <c r="L3549" s="27"/>
    </row>
    <row r="3550" spans="8:12" x14ac:dyDescent="0.25">
      <c r="H3550" s="5"/>
      <c r="J3550" s="27"/>
      <c r="L3550" s="27"/>
    </row>
    <row r="3551" spans="8:12" x14ac:dyDescent="0.25">
      <c r="H3551" s="5"/>
      <c r="J3551" s="27"/>
      <c r="L3551" s="27"/>
    </row>
    <row r="3552" spans="8:12" x14ac:dyDescent="0.25">
      <c r="H3552" s="5"/>
      <c r="J3552" s="27"/>
      <c r="L3552" s="27"/>
    </row>
    <row r="3553" spans="8:12" x14ac:dyDescent="0.25">
      <c r="H3553" s="5"/>
      <c r="J3553" s="27"/>
      <c r="L3553" s="27"/>
    </row>
    <row r="3554" spans="8:12" x14ac:dyDescent="0.25">
      <c r="H3554" s="5"/>
      <c r="J3554" s="27"/>
      <c r="L3554" s="27"/>
    </row>
    <row r="3555" spans="8:12" x14ac:dyDescent="0.25">
      <c r="H3555" s="5"/>
      <c r="J3555" s="27"/>
      <c r="L3555" s="27"/>
    </row>
    <row r="3556" spans="8:12" x14ac:dyDescent="0.25">
      <c r="H3556" s="5"/>
      <c r="J3556" s="27"/>
      <c r="L3556" s="27"/>
    </row>
    <row r="3557" spans="8:12" x14ac:dyDescent="0.25">
      <c r="H3557" s="5"/>
      <c r="J3557" s="27"/>
      <c r="L3557" s="27"/>
    </row>
    <row r="3558" spans="8:12" x14ac:dyDescent="0.25">
      <c r="H3558" s="5"/>
      <c r="J3558" s="27"/>
      <c r="L3558" s="27"/>
    </row>
    <row r="3559" spans="8:12" x14ac:dyDescent="0.25">
      <c r="H3559" s="5"/>
      <c r="J3559" s="27"/>
      <c r="L3559" s="27"/>
    </row>
    <row r="3560" spans="8:12" x14ac:dyDescent="0.25">
      <c r="H3560" s="5"/>
      <c r="J3560" s="27"/>
      <c r="L3560" s="27"/>
    </row>
    <row r="3561" spans="8:12" x14ac:dyDescent="0.25">
      <c r="H3561" s="5"/>
      <c r="J3561" s="27"/>
      <c r="L3561" s="27"/>
    </row>
    <row r="3562" spans="8:12" x14ac:dyDescent="0.25">
      <c r="H3562" s="5"/>
      <c r="J3562" s="27"/>
      <c r="L3562" s="27"/>
    </row>
    <row r="3563" spans="8:12" x14ac:dyDescent="0.25">
      <c r="H3563" s="5"/>
      <c r="J3563" s="27"/>
      <c r="L3563" s="27"/>
    </row>
    <row r="3564" spans="8:12" x14ac:dyDescent="0.25">
      <c r="H3564" s="5"/>
      <c r="J3564" s="27"/>
      <c r="L3564" s="27"/>
    </row>
    <row r="3565" spans="8:12" x14ac:dyDescent="0.25">
      <c r="H3565" s="5"/>
      <c r="J3565" s="27"/>
      <c r="L3565" s="27"/>
    </row>
    <row r="3566" spans="8:12" x14ac:dyDescent="0.25">
      <c r="H3566" s="5"/>
      <c r="J3566" s="27"/>
      <c r="L3566" s="27"/>
    </row>
    <row r="3567" spans="8:12" x14ac:dyDescent="0.25">
      <c r="H3567" s="5"/>
      <c r="J3567" s="27"/>
      <c r="L3567" s="27"/>
    </row>
    <row r="3568" spans="8:12" x14ac:dyDescent="0.25">
      <c r="H3568" s="5"/>
      <c r="J3568" s="27"/>
      <c r="L3568" s="27"/>
    </row>
    <row r="3569" spans="8:12" x14ac:dyDescent="0.25">
      <c r="H3569" s="5"/>
      <c r="J3569" s="27"/>
      <c r="L3569" s="27"/>
    </row>
    <row r="3570" spans="8:12" x14ac:dyDescent="0.25">
      <c r="H3570" s="5"/>
      <c r="J3570" s="27"/>
      <c r="L3570" s="27"/>
    </row>
    <row r="3571" spans="8:12" x14ac:dyDescent="0.25">
      <c r="H3571" s="5"/>
      <c r="J3571" s="27"/>
      <c r="L3571" s="27"/>
    </row>
    <row r="3572" spans="8:12" x14ac:dyDescent="0.25">
      <c r="H3572" s="5"/>
      <c r="J3572" s="27"/>
      <c r="L3572" s="27"/>
    </row>
    <row r="3573" spans="8:12" x14ac:dyDescent="0.25">
      <c r="H3573" s="5"/>
      <c r="J3573" s="27"/>
      <c r="L3573" s="27"/>
    </row>
    <row r="3574" spans="8:12" x14ac:dyDescent="0.25">
      <c r="H3574" s="5"/>
      <c r="J3574" s="27"/>
      <c r="L3574" s="27"/>
    </row>
    <row r="3575" spans="8:12" x14ac:dyDescent="0.25">
      <c r="H3575" s="5"/>
      <c r="J3575" s="27"/>
      <c r="L3575" s="27"/>
    </row>
    <row r="3576" spans="8:12" x14ac:dyDescent="0.25">
      <c r="H3576" s="5"/>
      <c r="J3576" s="27"/>
      <c r="L3576" s="27"/>
    </row>
    <row r="3577" spans="8:12" x14ac:dyDescent="0.25">
      <c r="H3577" s="5"/>
      <c r="J3577" s="27"/>
      <c r="L3577" s="27"/>
    </row>
    <row r="3578" spans="8:12" x14ac:dyDescent="0.25">
      <c r="H3578" s="5"/>
      <c r="J3578" s="27"/>
      <c r="L3578" s="27"/>
    </row>
    <row r="3579" spans="8:12" x14ac:dyDescent="0.25">
      <c r="H3579" s="5"/>
      <c r="J3579" s="27"/>
      <c r="L3579" s="27"/>
    </row>
    <row r="3580" spans="8:12" x14ac:dyDescent="0.25">
      <c r="H3580" s="5"/>
      <c r="J3580" s="27"/>
      <c r="L3580" s="27"/>
    </row>
    <row r="3581" spans="8:12" x14ac:dyDescent="0.25">
      <c r="H3581" s="5"/>
      <c r="J3581" s="27"/>
      <c r="L3581" s="27"/>
    </row>
    <row r="3582" spans="8:12" x14ac:dyDescent="0.25">
      <c r="H3582" s="5"/>
      <c r="J3582" s="27"/>
      <c r="L3582" s="27"/>
    </row>
    <row r="3583" spans="8:12" x14ac:dyDescent="0.25">
      <c r="H3583" s="5"/>
      <c r="J3583" s="27"/>
      <c r="L3583" s="27"/>
    </row>
    <row r="3584" spans="8:12" x14ac:dyDescent="0.25">
      <c r="H3584" s="5"/>
      <c r="J3584" s="27"/>
      <c r="L3584" s="27"/>
    </row>
    <row r="3585" spans="8:12" x14ac:dyDescent="0.25">
      <c r="H3585" s="5"/>
      <c r="J3585" s="27"/>
      <c r="L3585" s="27"/>
    </row>
    <row r="3586" spans="8:12" x14ac:dyDescent="0.25">
      <c r="H3586" s="5"/>
      <c r="J3586" s="27"/>
      <c r="L3586" s="27"/>
    </row>
    <row r="3587" spans="8:12" x14ac:dyDescent="0.25">
      <c r="H3587" s="5"/>
      <c r="J3587" s="27"/>
      <c r="L3587" s="27"/>
    </row>
    <row r="3588" spans="8:12" x14ac:dyDescent="0.25">
      <c r="H3588" s="5"/>
      <c r="J3588" s="27"/>
      <c r="L3588" s="27"/>
    </row>
    <row r="3589" spans="8:12" x14ac:dyDescent="0.25">
      <c r="H3589" s="5"/>
      <c r="J3589" s="27"/>
      <c r="L3589" s="27"/>
    </row>
    <row r="3590" spans="8:12" x14ac:dyDescent="0.25">
      <c r="H3590" s="5"/>
      <c r="J3590" s="27"/>
      <c r="L3590" s="27"/>
    </row>
    <row r="3591" spans="8:12" x14ac:dyDescent="0.25">
      <c r="H3591" s="5"/>
      <c r="J3591" s="27"/>
      <c r="L3591" s="27"/>
    </row>
    <row r="3592" spans="8:12" x14ac:dyDescent="0.25">
      <c r="H3592" s="5"/>
      <c r="J3592" s="27"/>
      <c r="L3592" s="27"/>
    </row>
    <row r="3593" spans="8:12" x14ac:dyDescent="0.25">
      <c r="H3593" s="5"/>
      <c r="J3593" s="27"/>
      <c r="L3593" s="27"/>
    </row>
    <row r="3594" spans="8:12" x14ac:dyDescent="0.25">
      <c r="H3594" s="5"/>
      <c r="J3594" s="27"/>
      <c r="L3594" s="27"/>
    </row>
    <row r="3595" spans="8:12" x14ac:dyDescent="0.25">
      <c r="H3595" s="5"/>
      <c r="J3595" s="27"/>
      <c r="L3595" s="27"/>
    </row>
    <row r="3596" spans="8:12" x14ac:dyDescent="0.25">
      <c r="H3596" s="5"/>
      <c r="J3596" s="27"/>
      <c r="L3596" s="27"/>
    </row>
    <row r="3597" spans="8:12" x14ac:dyDescent="0.25">
      <c r="H3597" s="5"/>
      <c r="J3597" s="27"/>
      <c r="L3597" s="27"/>
    </row>
    <row r="3598" spans="8:12" x14ac:dyDescent="0.25">
      <c r="H3598" s="5"/>
      <c r="J3598" s="27"/>
      <c r="L3598" s="27"/>
    </row>
    <row r="3599" spans="8:12" x14ac:dyDescent="0.25">
      <c r="H3599" s="5"/>
      <c r="J3599" s="27"/>
      <c r="L3599" s="27"/>
    </row>
    <row r="3600" spans="8:12" x14ac:dyDescent="0.25">
      <c r="H3600" s="5"/>
      <c r="J3600" s="27"/>
      <c r="L3600" s="27"/>
    </row>
    <row r="3601" spans="8:12" x14ac:dyDescent="0.25">
      <c r="H3601" s="5"/>
      <c r="J3601" s="27"/>
      <c r="L3601" s="27"/>
    </row>
    <row r="3602" spans="8:12" x14ac:dyDescent="0.25">
      <c r="H3602" s="5"/>
      <c r="J3602" s="27"/>
      <c r="L3602" s="27"/>
    </row>
    <row r="3603" spans="8:12" x14ac:dyDescent="0.25">
      <c r="H3603" s="5"/>
      <c r="J3603" s="27"/>
      <c r="L3603" s="27"/>
    </row>
    <row r="3604" spans="8:12" x14ac:dyDescent="0.25">
      <c r="H3604" s="5"/>
      <c r="J3604" s="27"/>
      <c r="L3604" s="27"/>
    </row>
    <row r="3605" spans="8:12" x14ac:dyDescent="0.25">
      <c r="H3605" s="5"/>
      <c r="J3605" s="27"/>
      <c r="L3605" s="27"/>
    </row>
    <row r="3606" spans="8:12" x14ac:dyDescent="0.25">
      <c r="H3606" s="5"/>
      <c r="J3606" s="27"/>
      <c r="L3606" s="27"/>
    </row>
    <row r="3607" spans="8:12" x14ac:dyDescent="0.25">
      <c r="H3607" s="5"/>
      <c r="J3607" s="27"/>
      <c r="L3607" s="27"/>
    </row>
    <row r="3608" spans="8:12" x14ac:dyDescent="0.25">
      <c r="H3608" s="5"/>
      <c r="J3608" s="27"/>
      <c r="L3608" s="27"/>
    </row>
    <row r="3609" spans="8:12" x14ac:dyDescent="0.25">
      <c r="H3609" s="5"/>
      <c r="J3609" s="27"/>
      <c r="L3609" s="27"/>
    </row>
    <row r="3610" spans="8:12" x14ac:dyDescent="0.25">
      <c r="H3610" s="5"/>
      <c r="J3610" s="27"/>
      <c r="L3610" s="27"/>
    </row>
    <row r="3611" spans="8:12" x14ac:dyDescent="0.25">
      <c r="H3611" s="5"/>
      <c r="J3611" s="27"/>
      <c r="L3611" s="27"/>
    </row>
    <row r="3612" spans="8:12" x14ac:dyDescent="0.25">
      <c r="H3612" s="5"/>
      <c r="J3612" s="27"/>
      <c r="L3612" s="27"/>
    </row>
    <row r="3613" spans="8:12" x14ac:dyDescent="0.25">
      <c r="H3613" s="5"/>
      <c r="J3613" s="27"/>
      <c r="L3613" s="27"/>
    </row>
    <row r="3614" spans="8:12" x14ac:dyDescent="0.25">
      <c r="H3614" s="5"/>
      <c r="J3614" s="27"/>
      <c r="L3614" s="27"/>
    </row>
    <row r="3615" spans="8:12" x14ac:dyDescent="0.25">
      <c r="H3615" s="5"/>
      <c r="J3615" s="27"/>
      <c r="L3615" s="27"/>
    </row>
    <row r="3616" spans="8:12" x14ac:dyDescent="0.25">
      <c r="H3616" s="5"/>
      <c r="J3616" s="27"/>
      <c r="L3616" s="27"/>
    </row>
    <row r="3617" spans="8:12" x14ac:dyDescent="0.25">
      <c r="H3617" s="5"/>
      <c r="J3617" s="27"/>
      <c r="L3617" s="27"/>
    </row>
    <row r="3618" spans="8:12" x14ac:dyDescent="0.25">
      <c r="H3618" s="5"/>
      <c r="J3618" s="27"/>
      <c r="L3618" s="27"/>
    </row>
    <row r="3619" spans="8:12" x14ac:dyDescent="0.25">
      <c r="H3619" s="5"/>
      <c r="J3619" s="27"/>
      <c r="L3619" s="27"/>
    </row>
    <row r="3620" spans="8:12" x14ac:dyDescent="0.25">
      <c r="H3620" s="5"/>
      <c r="J3620" s="27"/>
      <c r="L3620" s="27"/>
    </row>
    <row r="3621" spans="8:12" x14ac:dyDescent="0.25">
      <c r="H3621" s="5"/>
      <c r="J3621" s="27"/>
      <c r="L3621" s="27"/>
    </row>
    <row r="3622" spans="8:12" x14ac:dyDescent="0.25">
      <c r="H3622" s="5"/>
      <c r="J3622" s="27"/>
      <c r="L3622" s="27"/>
    </row>
    <row r="3623" spans="8:12" x14ac:dyDescent="0.25">
      <c r="H3623" s="5"/>
      <c r="J3623" s="27"/>
      <c r="L3623" s="27"/>
    </row>
    <row r="3624" spans="8:12" x14ac:dyDescent="0.25">
      <c r="H3624" s="5"/>
      <c r="J3624" s="27"/>
      <c r="L3624" s="27"/>
    </row>
    <row r="3625" spans="8:12" x14ac:dyDescent="0.25">
      <c r="H3625" s="5"/>
      <c r="J3625" s="27"/>
      <c r="L3625" s="27"/>
    </row>
    <row r="3626" spans="8:12" x14ac:dyDescent="0.25">
      <c r="H3626" s="5"/>
      <c r="J3626" s="27"/>
      <c r="L3626" s="27"/>
    </row>
    <row r="3627" spans="8:12" x14ac:dyDescent="0.25">
      <c r="H3627" s="5"/>
      <c r="J3627" s="27"/>
      <c r="L3627" s="27"/>
    </row>
    <row r="3628" spans="8:12" x14ac:dyDescent="0.25">
      <c r="H3628" s="5"/>
      <c r="J3628" s="27"/>
      <c r="L3628" s="27"/>
    </row>
    <row r="3629" spans="8:12" x14ac:dyDescent="0.25">
      <c r="H3629" s="5"/>
      <c r="J3629" s="27"/>
      <c r="L3629" s="27"/>
    </row>
    <row r="3630" spans="8:12" x14ac:dyDescent="0.25">
      <c r="H3630" s="5"/>
      <c r="J3630" s="27"/>
      <c r="L3630" s="27"/>
    </row>
    <row r="3631" spans="8:12" x14ac:dyDescent="0.25">
      <c r="H3631" s="5"/>
      <c r="J3631" s="27"/>
      <c r="L3631" s="27"/>
    </row>
    <row r="3632" spans="8:12" x14ac:dyDescent="0.25">
      <c r="H3632" s="5"/>
      <c r="J3632" s="27"/>
      <c r="L3632" s="27"/>
    </row>
    <row r="3633" spans="8:12" x14ac:dyDescent="0.25">
      <c r="H3633" s="5"/>
      <c r="J3633" s="27"/>
      <c r="L3633" s="27"/>
    </row>
    <row r="3634" spans="8:12" x14ac:dyDescent="0.25">
      <c r="H3634" s="5"/>
      <c r="J3634" s="27"/>
      <c r="L3634" s="27"/>
    </row>
    <row r="3635" spans="8:12" x14ac:dyDescent="0.25">
      <c r="H3635" s="5"/>
      <c r="J3635" s="27"/>
      <c r="L3635" s="27"/>
    </row>
    <row r="3636" spans="8:12" x14ac:dyDescent="0.25">
      <c r="H3636" s="5"/>
      <c r="J3636" s="27"/>
      <c r="L3636" s="27"/>
    </row>
    <row r="3637" spans="8:12" x14ac:dyDescent="0.25">
      <c r="H3637" s="5"/>
      <c r="J3637" s="27"/>
      <c r="L3637" s="27"/>
    </row>
    <row r="3638" spans="8:12" x14ac:dyDescent="0.25">
      <c r="H3638" s="5"/>
      <c r="J3638" s="27"/>
      <c r="L3638" s="27"/>
    </row>
    <row r="3639" spans="8:12" x14ac:dyDescent="0.25">
      <c r="H3639" s="5"/>
      <c r="J3639" s="27"/>
      <c r="L3639" s="27"/>
    </row>
    <row r="3640" spans="8:12" x14ac:dyDescent="0.25">
      <c r="H3640" s="5"/>
      <c r="J3640" s="27"/>
      <c r="L3640" s="27"/>
    </row>
    <row r="3641" spans="8:12" x14ac:dyDescent="0.25">
      <c r="H3641" s="5"/>
      <c r="J3641" s="27"/>
      <c r="L3641" s="27"/>
    </row>
    <row r="3642" spans="8:12" x14ac:dyDescent="0.25">
      <c r="H3642" s="5"/>
      <c r="J3642" s="27"/>
      <c r="L3642" s="27"/>
    </row>
    <row r="3643" spans="8:12" x14ac:dyDescent="0.25">
      <c r="H3643" s="5"/>
      <c r="J3643" s="27"/>
      <c r="L3643" s="27"/>
    </row>
    <row r="3644" spans="8:12" x14ac:dyDescent="0.25">
      <c r="H3644" s="5"/>
      <c r="J3644" s="27"/>
      <c r="L3644" s="27"/>
    </row>
    <row r="3645" spans="8:12" x14ac:dyDescent="0.25">
      <c r="H3645" s="5"/>
      <c r="J3645" s="27"/>
      <c r="L3645" s="27"/>
    </row>
    <row r="3646" spans="8:12" x14ac:dyDescent="0.25">
      <c r="H3646" s="5"/>
      <c r="J3646" s="27"/>
      <c r="L3646" s="27"/>
    </row>
    <row r="3647" spans="8:12" x14ac:dyDescent="0.25">
      <c r="H3647" s="5"/>
      <c r="J3647" s="27"/>
      <c r="L3647" s="27"/>
    </row>
    <row r="3648" spans="8:12" x14ac:dyDescent="0.25">
      <c r="H3648" s="5"/>
      <c r="J3648" s="27"/>
      <c r="L3648" s="27"/>
    </row>
    <row r="3649" spans="8:12" x14ac:dyDescent="0.25">
      <c r="H3649" s="5"/>
      <c r="J3649" s="27"/>
      <c r="L3649" s="27"/>
    </row>
    <row r="3650" spans="8:12" x14ac:dyDescent="0.25">
      <c r="H3650" s="5"/>
      <c r="J3650" s="27"/>
      <c r="L3650" s="27"/>
    </row>
    <row r="3651" spans="8:12" x14ac:dyDescent="0.25">
      <c r="H3651" s="5"/>
      <c r="J3651" s="27"/>
      <c r="L3651" s="27"/>
    </row>
    <row r="3652" spans="8:12" x14ac:dyDescent="0.25">
      <c r="H3652" s="5"/>
      <c r="J3652" s="27"/>
      <c r="L3652" s="27"/>
    </row>
    <row r="3653" spans="8:12" x14ac:dyDescent="0.25">
      <c r="H3653" s="5"/>
      <c r="J3653" s="27"/>
      <c r="L3653" s="27"/>
    </row>
    <row r="3654" spans="8:12" x14ac:dyDescent="0.25">
      <c r="H3654" s="5"/>
      <c r="J3654" s="27"/>
      <c r="L3654" s="27"/>
    </row>
    <row r="3655" spans="8:12" x14ac:dyDescent="0.25">
      <c r="H3655" s="5"/>
      <c r="J3655" s="27"/>
      <c r="L3655" s="27"/>
    </row>
    <row r="3656" spans="8:12" x14ac:dyDescent="0.25">
      <c r="H3656" s="5"/>
      <c r="J3656" s="27"/>
      <c r="L3656" s="27"/>
    </row>
    <row r="3657" spans="8:12" x14ac:dyDescent="0.25">
      <c r="H3657" s="5"/>
      <c r="J3657" s="27"/>
      <c r="L3657" s="27"/>
    </row>
    <row r="3658" spans="8:12" x14ac:dyDescent="0.25">
      <c r="H3658" s="5"/>
      <c r="J3658" s="27"/>
      <c r="L3658" s="27"/>
    </row>
    <row r="3659" spans="8:12" x14ac:dyDescent="0.25">
      <c r="H3659" s="5"/>
      <c r="J3659" s="27"/>
      <c r="L3659" s="27"/>
    </row>
    <row r="3660" spans="8:12" x14ac:dyDescent="0.25">
      <c r="H3660" s="5"/>
      <c r="J3660" s="27"/>
      <c r="L3660" s="27"/>
    </row>
    <row r="3661" spans="8:12" x14ac:dyDescent="0.25">
      <c r="H3661" s="5"/>
      <c r="J3661" s="27"/>
      <c r="L3661" s="27"/>
    </row>
    <row r="3662" spans="8:12" x14ac:dyDescent="0.25">
      <c r="H3662" s="5"/>
      <c r="J3662" s="27"/>
      <c r="L3662" s="27"/>
    </row>
    <row r="3663" spans="8:12" x14ac:dyDescent="0.25">
      <c r="H3663" s="5"/>
      <c r="J3663" s="27"/>
      <c r="L3663" s="27"/>
    </row>
    <row r="3664" spans="8:12" x14ac:dyDescent="0.25">
      <c r="H3664" s="5"/>
      <c r="J3664" s="27"/>
      <c r="L3664" s="27"/>
    </row>
    <row r="3665" spans="8:12" x14ac:dyDescent="0.25">
      <c r="H3665" s="5"/>
      <c r="J3665" s="27"/>
      <c r="L3665" s="27"/>
    </row>
    <row r="3666" spans="8:12" x14ac:dyDescent="0.25">
      <c r="H3666" s="5"/>
      <c r="J3666" s="27"/>
      <c r="L3666" s="27"/>
    </row>
    <row r="3667" spans="8:12" x14ac:dyDescent="0.25">
      <c r="H3667" s="5"/>
      <c r="J3667" s="27"/>
      <c r="L3667" s="27"/>
    </row>
    <row r="3668" spans="8:12" x14ac:dyDescent="0.25">
      <c r="H3668" s="5"/>
      <c r="J3668" s="27"/>
      <c r="L3668" s="27"/>
    </row>
    <row r="3669" spans="8:12" x14ac:dyDescent="0.25">
      <c r="H3669" s="5"/>
      <c r="J3669" s="27"/>
      <c r="L3669" s="27"/>
    </row>
    <row r="3670" spans="8:12" x14ac:dyDescent="0.25">
      <c r="H3670" s="5"/>
      <c r="J3670" s="27"/>
      <c r="L3670" s="27"/>
    </row>
    <row r="3671" spans="8:12" x14ac:dyDescent="0.25">
      <c r="H3671" s="5"/>
      <c r="J3671" s="27"/>
      <c r="L3671" s="27"/>
    </row>
    <row r="3672" spans="8:12" x14ac:dyDescent="0.25">
      <c r="H3672" s="5"/>
      <c r="J3672" s="27"/>
      <c r="L3672" s="27"/>
    </row>
    <row r="3673" spans="8:12" x14ac:dyDescent="0.25">
      <c r="H3673" s="5"/>
      <c r="J3673" s="27"/>
      <c r="L3673" s="27"/>
    </row>
    <row r="3674" spans="8:12" x14ac:dyDescent="0.25">
      <c r="H3674" s="5"/>
      <c r="J3674" s="27"/>
      <c r="L3674" s="27"/>
    </row>
    <row r="3675" spans="8:12" x14ac:dyDescent="0.25">
      <c r="H3675" s="5"/>
      <c r="J3675" s="27"/>
      <c r="L3675" s="27"/>
    </row>
    <row r="3676" spans="8:12" x14ac:dyDescent="0.25">
      <c r="H3676" s="5"/>
      <c r="J3676" s="27"/>
      <c r="L3676" s="27"/>
    </row>
    <row r="3677" spans="8:12" x14ac:dyDescent="0.25">
      <c r="H3677" s="5"/>
      <c r="J3677" s="27"/>
      <c r="L3677" s="27"/>
    </row>
    <row r="3678" spans="8:12" x14ac:dyDescent="0.25">
      <c r="H3678" s="5"/>
      <c r="J3678" s="27"/>
      <c r="L3678" s="27"/>
    </row>
    <row r="3679" spans="8:12" x14ac:dyDescent="0.25">
      <c r="H3679" s="5"/>
      <c r="J3679" s="27"/>
      <c r="L3679" s="27"/>
    </row>
    <row r="3680" spans="8:12" x14ac:dyDescent="0.25">
      <c r="H3680" s="5"/>
      <c r="J3680" s="27"/>
      <c r="L3680" s="27"/>
    </row>
    <row r="3681" spans="8:12" x14ac:dyDescent="0.25">
      <c r="H3681" s="5"/>
      <c r="J3681" s="27"/>
      <c r="L3681" s="27"/>
    </row>
    <row r="3682" spans="8:12" x14ac:dyDescent="0.25">
      <c r="H3682" s="5"/>
      <c r="J3682" s="27"/>
      <c r="L3682" s="27"/>
    </row>
    <row r="3683" spans="8:12" x14ac:dyDescent="0.25">
      <c r="H3683" s="5"/>
      <c r="J3683" s="27"/>
      <c r="L3683" s="27"/>
    </row>
    <row r="3684" spans="8:12" x14ac:dyDescent="0.25">
      <c r="H3684" s="5"/>
      <c r="J3684" s="27"/>
      <c r="L3684" s="27"/>
    </row>
    <row r="3685" spans="8:12" x14ac:dyDescent="0.25">
      <c r="H3685" s="5"/>
      <c r="J3685" s="27"/>
      <c r="L3685" s="27"/>
    </row>
    <row r="3686" spans="8:12" x14ac:dyDescent="0.25">
      <c r="H3686" s="5"/>
      <c r="J3686" s="27"/>
      <c r="L3686" s="27"/>
    </row>
    <row r="3687" spans="8:12" x14ac:dyDescent="0.25">
      <c r="H3687" s="5"/>
      <c r="J3687" s="27"/>
      <c r="L3687" s="27"/>
    </row>
    <row r="3688" spans="8:12" x14ac:dyDescent="0.25">
      <c r="H3688" s="5"/>
      <c r="J3688" s="27"/>
      <c r="L3688" s="27"/>
    </row>
    <row r="3689" spans="8:12" x14ac:dyDescent="0.25">
      <c r="H3689" s="5"/>
      <c r="J3689" s="27"/>
      <c r="L3689" s="27"/>
    </row>
    <row r="3690" spans="8:12" x14ac:dyDescent="0.25">
      <c r="H3690" s="5"/>
      <c r="J3690" s="27"/>
      <c r="L3690" s="27"/>
    </row>
    <row r="3691" spans="8:12" x14ac:dyDescent="0.25">
      <c r="H3691" s="5"/>
      <c r="J3691" s="27"/>
      <c r="L3691" s="27"/>
    </row>
    <row r="3692" spans="8:12" x14ac:dyDescent="0.25">
      <c r="H3692" s="5"/>
      <c r="J3692" s="27"/>
      <c r="L3692" s="27"/>
    </row>
    <row r="3693" spans="8:12" x14ac:dyDescent="0.25">
      <c r="H3693" s="5"/>
      <c r="J3693" s="27"/>
      <c r="L3693" s="27"/>
    </row>
    <row r="3694" spans="8:12" x14ac:dyDescent="0.25">
      <c r="H3694" s="5"/>
      <c r="J3694" s="27"/>
      <c r="L3694" s="27"/>
    </row>
    <row r="3695" spans="8:12" x14ac:dyDescent="0.25">
      <c r="H3695" s="5"/>
      <c r="J3695" s="27"/>
      <c r="L3695" s="27"/>
    </row>
    <row r="3696" spans="8:12" x14ac:dyDescent="0.25">
      <c r="H3696" s="5"/>
      <c r="J3696" s="27"/>
      <c r="L3696" s="27"/>
    </row>
    <row r="3697" spans="8:12" x14ac:dyDescent="0.25">
      <c r="H3697" s="5"/>
      <c r="J3697" s="27"/>
      <c r="L3697" s="27"/>
    </row>
    <row r="3698" spans="8:12" x14ac:dyDescent="0.25">
      <c r="H3698" s="5"/>
      <c r="J3698" s="27"/>
      <c r="L3698" s="27"/>
    </row>
    <row r="3699" spans="8:12" x14ac:dyDescent="0.25">
      <c r="H3699" s="5"/>
      <c r="J3699" s="27"/>
      <c r="L3699" s="27"/>
    </row>
    <row r="3700" spans="8:12" x14ac:dyDescent="0.25">
      <c r="H3700" s="5"/>
      <c r="J3700" s="27"/>
      <c r="L3700" s="27"/>
    </row>
    <row r="3701" spans="8:12" x14ac:dyDescent="0.25">
      <c r="H3701" s="5"/>
      <c r="J3701" s="27"/>
      <c r="L3701" s="27"/>
    </row>
    <row r="3702" spans="8:12" x14ac:dyDescent="0.25">
      <c r="H3702" s="5"/>
      <c r="J3702" s="27"/>
      <c r="L3702" s="27"/>
    </row>
    <row r="3703" spans="8:12" x14ac:dyDescent="0.25">
      <c r="H3703" s="5"/>
      <c r="J3703" s="27"/>
      <c r="L3703" s="27"/>
    </row>
    <row r="3704" spans="8:12" x14ac:dyDescent="0.25">
      <c r="H3704" s="5"/>
      <c r="J3704" s="27"/>
      <c r="L3704" s="27"/>
    </row>
    <row r="3705" spans="8:12" x14ac:dyDescent="0.25">
      <c r="H3705" s="5"/>
      <c r="J3705" s="27"/>
      <c r="L3705" s="27"/>
    </row>
    <row r="3706" spans="8:12" x14ac:dyDescent="0.25">
      <c r="H3706" s="5"/>
      <c r="J3706" s="27"/>
      <c r="L3706" s="27"/>
    </row>
    <row r="3707" spans="8:12" x14ac:dyDescent="0.25">
      <c r="H3707" s="5"/>
      <c r="J3707" s="27"/>
      <c r="L3707" s="27"/>
    </row>
    <row r="3708" spans="8:12" x14ac:dyDescent="0.25">
      <c r="H3708" s="5"/>
      <c r="J3708" s="27"/>
      <c r="L3708" s="27"/>
    </row>
    <row r="3709" spans="8:12" x14ac:dyDescent="0.25">
      <c r="H3709" s="5"/>
      <c r="J3709" s="27"/>
      <c r="L3709" s="27"/>
    </row>
    <row r="3710" spans="8:12" x14ac:dyDescent="0.25">
      <c r="H3710" s="5"/>
      <c r="J3710" s="27"/>
      <c r="L3710" s="27"/>
    </row>
    <row r="3711" spans="8:12" x14ac:dyDescent="0.25">
      <c r="H3711" s="5"/>
      <c r="J3711" s="27"/>
      <c r="L3711" s="27"/>
    </row>
    <row r="3712" spans="8:12" x14ac:dyDescent="0.25">
      <c r="H3712" s="5"/>
      <c r="J3712" s="27"/>
      <c r="L3712" s="27"/>
    </row>
    <row r="3713" spans="8:12" x14ac:dyDescent="0.25">
      <c r="H3713" s="5"/>
      <c r="J3713" s="27"/>
      <c r="L3713" s="27"/>
    </row>
    <row r="3714" spans="8:12" x14ac:dyDescent="0.25">
      <c r="H3714" s="5"/>
      <c r="J3714" s="27"/>
      <c r="L3714" s="27"/>
    </row>
    <row r="3715" spans="8:12" x14ac:dyDescent="0.25">
      <c r="H3715" s="5"/>
      <c r="J3715" s="27"/>
      <c r="L3715" s="27"/>
    </row>
    <row r="3716" spans="8:12" x14ac:dyDescent="0.25">
      <c r="H3716" s="5"/>
      <c r="J3716" s="27"/>
      <c r="L3716" s="27"/>
    </row>
    <row r="3717" spans="8:12" x14ac:dyDescent="0.25">
      <c r="H3717" s="5"/>
      <c r="J3717" s="27"/>
      <c r="L3717" s="27"/>
    </row>
    <row r="3718" spans="8:12" x14ac:dyDescent="0.25">
      <c r="H3718" s="5"/>
      <c r="J3718" s="27"/>
      <c r="L3718" s="27"/>
    </row>
    <row r="3719" spans="8:12" x14ac:dyDescent="0.25">
      <c r="H3719" s="5"/>
      <c r="J3719" s="27"/>
      <c r="L3719" s="27"/>
    </row>
    <row r="3720" spans="8:12" x14ac:dyDescent="0.25">
      <c r="H3720" s="5"/>
      <c r="J3720" s="27"/>
      <c r="L3720" s="27"/>
    </row>
    <row r="3721" spans="8:12" x14ac:dyDescent="0.25">
      <c r="H3721" s="5"/>
      <c r="J3721" s="27"/>
      <c r="L3721" s="27"/>
    </row>
    <row r="3722" spans="8:12" x14ac:dyDescent="0.25">
      <c r="H3722" s="5"/>
      <c r="J3722" s="27"/>
      <c r="L3722" s="27"/>
    </row>
    <row r="3723" spans="8:12" x14ac:dyDescent="0.25">
      <c r="H3723" s="5"/>
      <c r="J3723" s="27"/>
      <c r="L3723" s="27"/>
    </row>
    <row r="3724" spans="8:12" x14ac:dyDescent="0.25">
      <c r="H3724" s="5"/>
      <c r="J3724" s="27"/>
      <c r="L3724" s="27"/>
    </row>
    <row r="3725" spans="8:12" x14ac:dyDescent="0.25">
      <c r="H3725" s="5"/>
      <c r="J3725" s="27"/>
      <c r="L3725" s="27"/>
    </row>
    <row r="3726" spans="8:12" x14ac:dyDescent="0.25">
      <c r="H3726" s="5"/>
      <c r="J3726" s="27"/>
      <c r="L3726" s="27"/>
    </row>
    <row r="3727" spans="8:12" x14ac:dyDescent="0.25">
      <c r="H3727" s="5"/>
      <c r="J3727" s="27"/>
      <c r="L3727" s="27"/>
    </row>
    <row r="3728" spans="8:12" x14ac:dyDescent="0.25">
      <c r="H3728" s="5"/>
      <c r="J3728" s="27"/>
      <c r="L3728" s="27"/>
    </row>
    <row r="3729" spans="8:12" x14ac:dyDescent="0.25">
      <c r="H3729" s="5"/>
      <c r="J3729" s="27"/>
      <c r="L3729" s="27"/>
    </row>
    <row r="3730" spans="8:12" x14ac:dyDescent="0.25">
      <c r="H3730" s="5"/>
      <c r="J3730" s="27"/>
      <c r="L3730" s="27"/>
    </row>
    <row r="3731" spans="8:12" x14ac:dyDescent="0.25">
      <c r="H3731" s="5"/>
      <c r="J3731" s="27"/>
      <c r="L3731" s="27"/>
    </row>
    <row r="3732" spans="8:12" x14ac:dyDescent="0.25">
      <c r="H3732" s="5"/>
      <c r="J3732" s="27"/>
      <c r="L3732" s="27"/>
    </row>
    <row r="3733" spans="8:12" x14ac:dyDescent="0.25">
      <c r="H3733" s="5"/>
      <c r="J3733" s="27"/>
      <c r="L3733" s="27"/>
    </row>
    <row r="3734" spans="8:12" x14ac:dyDescent="0.25">
      <c r="H3734" s="5"/>
      <c r="J3734" s="27"/>
      <c r="L3734" s="27"/>
    </row>
    <row r="3735" spans="8:12" x14ac:dyDescent="0.25">
      <c r="H3735" s="5"/>
      <c r="J3735" s="27"/>
      <c r="L3735" s="27"/>
    </row>
    <row r="3736" spans="8:12" x14ac:dyDescent="0.25">
      <c r="H3736" s="5"/>
      <c r="J3736" s="27"/>
      <c r="L3736" s="27"/>
    </row>
    <row r="3737" spans="8:12" x14ac:dyDescent="0.25">
      <c r="H3737" s="5"/>
      <c r="J3737" s="27"/>
      <c r="L3737" s="27"/>
    </row>
    <row r="3738" spans="8:12" x14ac:dyDescent="0.25">
      <c r="H3738" s="5"/>
      <c r="J3738" s="27"/>
      <c r="L3738" s="27"/>
    </row>
    <row r="3739" spans="8:12" x14ac:dyDescent="0.25">
      <c r="H3739" s="5"/>
      <c r="J3739" s="27"/>
      <c r="L3739" s="27"/>
    </row>
    <row r="3740" spans="8:12" x14ac:dyDescent="0.25">
      <c r="H3740" s="5"/>
      <c r="J3740" s="27"/>
      <c r="L3740" s="27"/>
    </row>
    <row r="3741" spans="8:12" x14ac:dyDescent="0.25">
      <c r="H3741" s="5"/>
      <c r="J3741" s="27"/>
      <c r="L3741" s="27"/>
    </row>
    <row r="3742" spans="8:12" x14ac:dyDescent="0.25">
      <c r="H3742" s="5"/>
      <c r="J3742" s="27"/>
      <c r="L3742" s="27"/>
    </row>
    <row r="3743" spans="8:12" x14ac:dyDescent="0.25">
      <c r="H3743" s="5"/>
      <c r="J3743" s="27"/>
      <c r="L3743" s="27"/>
    </row>
    <row r="3744" spans="8:12" x14ac:dyDescent="0.25">
      <c r="H3744" s="5"/>
      <c r="J3744" s="27"/>
      <c r="L3744" s="27"/>
    </row>
    <row r="3745" spans="8:12" x14ac:dyDescent="0.25">
      <c r="H3745" s="5"/>
      <c r="J3745" s="27"/>
      <c r="L3745" s="27"/>
    </row>
    <row r="3746" spans="8:12" x14ac:dyDescent="0.25">
      <c r="H3746" s="5"/>
      <c r="J3746" s="27"/>
      <c r="L3746" s="27"/>
    </row>
    <row r="3747" spans="8:12" x14ac:dyDescent="0.25">
      <c r="H3747" s="5"/>
      <c r="J3747" s="27"/>
      <c r="L3747" s="27"/>
    </row>
    <row r="3748" spans="8:12" x14ac:dyDescent="0.25">
      <c r="H3748" s="5"/>
      <c r="J3748" s="27"/>
      <c r="L3748" s="27"/>
    </row>
    <row r="3749" spans="8:12" x14ac:dyDescent="0.25">
      <c r="H3749" s="5"/>
      <c r="J3749" s="27"/>
      <c r="L3749" s="27"/>
    </row>
    <row r="3750" spans="8:12" x14ac:dyDescent="0.25">
      <c r="H3750" s="5"/>
      <c r="J3750" s="27"/>
      <c r="L3750" s="27"/>
    </row>
    <row r="3751" spans="8:12" x14ac:dyDescent="0.25">
      <c r="H3751" s="5"/>
      <c r="J3751" s="27"/>
      <c r="L3751" s="27"/>
    </row>
    <row r="3752" spans="8:12" x14ac:dyDescent="0.25">
      <c r="H3752" s="5"/>
      <c r="J3752" s="27"/>
      <c r="L3752" s="27"/>
    </row>
    <row r="3753" spans="8:12" x14ac:dyDescent="0.25">
      <c r="H3753" s="5"/>
      <c r="J3753" s="27"/>
      <c r="L3753" s="27"/>
    </row>
    <row r="3754" spans="8:12" x14ac:dyDescent="0.25">
      <c r="H3754" s="5"/>
      <c r="J3754" s="27"/>
      <c r="L3754" s="27"/>
    </row>
    <row r="3755" spans="8:12" x14ac:dyDescent="0.25">
      <c r="H3755" s="5"/>
      <c r="J3755" s="27"/>
      <c r="L3755" s="27"/>
    </row>
    <row r="3756" spans="8:12" x14ac:dyDescent="0.25">
      <c r="H3756" s="5"/>
      <c r="J3756" s="27"/>
      <c r="L3756" s="27"/>
    </row>
    <row r="3757" spans="8:12" x14ac:dyDescent="0.25">
      <c r="H3757" s="5"/>
      <c r="J3757" s="27"/>
      <c r="L3757" s="27"/>
    </row>
    <row r="3758" spans="8:12" x14ac:dyDescent="0.25">
      <c r="H3758" s="5"/>
      <c r="J3758" s="27"/>
      <c r="L3758" s="27"/>
    </row>
    <row r="3759" spans="8:12" x14ac:dyDescent="0.25">
      <c r="H3759" s="5"/>
      <c r="J3759" s="27"/>
      <c r="L3759" s="27"/>
    </row>
    <row r="3760" spans="8:12" x14ac:dyDescent="0.25">
      <c r="H3760" s="5"/>
      <c r="J3760" s="27"/>
      <c r="L3760" s="27"/>
    </row>
    <row r="3761" spans="8:12" x14ac:dyDescent="0.25">
      <c r="H3761" s="5"/>
      <c r="J3761" s="27"/>
      <c r="L3761" s="27"/>
    </row>
    <row r="3762" spans="8:12" x14ac:dyDescent="0.25">
      <c r="H3762" s="5"/>
      <c r="J3762" s="27"/>
      <c r="L3762" s="27"/>
    </row>
    <row r="3763" spans="8:12" x14ac:dyDescent="0.25">
      <c r="H3763" s="5"/>
      <c r="J3763" s="27"/>
      <c r="L3763" s="27"/>
    </row>
    <row r="3764" spans="8:12" x14ac:dyDescent="0.25">
      <c r="H3764" s="5"/>
      <c r="J3764" s="27"/>
      <c r="L3764" s="27"/>
    </row>
    <row r="3765" spans="8:12" x14ac:dyDescent="0.25">
      <c r="H3765" s="5"/>
      <c r="J3765" s="27"/>
      <c r="L3765" s="27"/>
    </row>
    <row r="3766" spans="8:12" x14ac:dyDescent="0.25">
      <c r="H3766" s="5"/>
      <c r="J3766" s="27"/>
      <c r="L3766" s="27"/>
    </row>
    <row r="3767" spans="8:12" x14ac:dyDescent="0.25">
      <c r="H3767" s="5"/>
      <c r="J3767" s="27"/>
      <c r="L3767" s="27"/>
    </row>
    <row r="3768" spans="8:12" x14ac:dyDescent="0.25">
      <c r="H3768" s="5"/>
      <c r="J3768" s="27"/>
      <c r="L3768" s="27"/>
    </row>
    <row r="3769" spans="8:12" x14ac:dyDescent="0.25">
      <c r="H3769" s="5"/>
      <c r="J3769" s="27"/>
      <c r="L3769" s="27"/>
    </row>
    <row r="3770" spans="8:12" x14ac:dyDescent="0.25">
      <c r="H3770" s="5"/>
      <c r="J3770" s="27"/>
      <c r="L3770" s="27"/>
    </row>
    <row r="3771" spans="8:12" x14ac:dyDescent="0.25">
      <c r="H3771" s="5"/>
      <c r="J3771" s="27"/>
      <c r="L3771" s="27"/>
    </row>
    <row r="3772" spans="8:12" x14ac:dyDescent="0.25">
      <c r="H3772" s="5"/>
      <c r="J3772" s="27"/>
      <c r="L3772" s="27"/>
    </row>
    <row r="3773" spans="8:12" x14ac:dyDescent="0.25">
      <c r="H3773" s="5"/>
      <c r="J3773" s="27"/>
      <c r="L3773" s="27"/>
    </row>
    <row r="3774" spans="8:12" x14ac:dyDescent="0.25">
      <c r="H3774" s="5"/>
      <c r="J3774" s="27"/>
      <c r="L3774" s="27"/>
    </row>
    <row r="3775" spans="8:12" x14ac:dyDescent="0.25">
      <c r="H3775" s="5"/>
      <c r="J3775" s="27"/>
      <c r="L3775" s="27"/>
    </row>
    <row r="3776" spans="8:12" x14ac:dyDescent="0.25">
      <c r="H3776" s="5"/>
      <c r="J3776" s="27"/>
      <c r="L3776" s="27"/>
    </row>
    <row r="3777" spans="8:12" x14ac:dyDescent="0.25">
      <c r="H3777" s="5"/>
      <c r="J3777" s="27"/>
      <c r="L3777" s="27"/>
    </row>
    <row r="3778" spans="8:12" x14ac:dyDescent="0.25">
      <c r="H3778" s="5"/>
      <c r="J3778" s="27"/>
      <c r="L3778" s="27"/>
    </row>
    <row r="3779" spans="8:12" x14ac:dyDescent="0.25">
      <c r="H3779" s="5"/>
      <c r="J3779" s="27"/>
      <c r="L3779" s="27"/>
    </row>
    <row r="3780" spans="8:12" x14ac:dyDescent="0.25">
      <c r="H3780" s="5"/>
      <c r="J3780" s="27"/>
      <c r="L3780" s="27"/>
    </row>
    <row r="3781" spans="8:12" x14ac:dyDescent="0.25">
      <c r="H3781" s="5"/>
      <c r="J3781" s="27"/>
      <c r="L3781" s="27"/>
    </row>
    <row r="3782" spans="8:12" x14ac:dyDescent="0.25">
      <c r="H3782" s="5"/>
      <c r="J3782" s="27"/>
      <c r="L3782" s="27"/>
    </row>
    <row r="3783" spans="8:12" x14ac:dyDescent="0.25">
      <c r="H3783" s="5"/>
      <c r="J3783" s="27"/>
      <c r="L3783" s="27"/>
    </row>
    <row r="3784" spans="8:12" x14ac:dyDescent="0.25">
      <c r="H3784" s="5"/>
      <c r="J3784" s="27"/>
      <c r="L3784" s="27"/>
    </row>
    <row r="3785" spans="8:12" x14ac:dyDescent="0.25">
      <c r="H3785" s="5"/>
      <c r="J3785" s="27"/>
      <c r="L3785" s="27"/>
    </row>
    <row r="3786" spans="8:12" x14ac:dyDescent="0.25">
      <c r="H3786" s="5"/>
      <c r="J3786" s="27"/>
      <c r="L3786" s="27"/>
    </row>
    <row r="3787" spans="8:12" x14ac:dyDescent="0.25">
      <c r="H3787" s="5"/>
      <c r="J3787" s="27"/>
      <c r="L3787" s="27"/>
    </row>
    <row r="3788" spans="8:12" x14ac:dyDescent="0.25">
      <c r="H3788" s="5"/>
      <c r="J3788" s="27"/>
      <c r="L3788" s="27"/>
    </row>
    <row r="3789" spans="8:12" x14ac:dyDescent="0.25">
      <c r="H3789" s="5"/>
      <c r="J3789" s="27"/>
      <c r="L3789" s="27"/>
    </row>
    <row r="3790" spans="8:12" x14ac:dyDescent="0.25">
      <c r="H3790" s="5"/>
      <c r="J3790" s="27"/>
      <c r="L3790" s="27"/>
    </row>
    <row r="3791" spans="8:12" x14ac:dyDescent="0.25">
      <c r="H3791" s="5"/>
      <c r="J3791" s="27"/>
      <c r="L3791" s="27"/>
    </row>
    <row r="3792" spans="8:12" x14ac:dyDescent="0.25">
      <c r="H3792" s="5"/>
      <c r="J3792" s="27"/>
      <c r="L3792" s="27"/>
    </row>
    <row r="3793" spans="8:12" x14ac:dyDescent="0.25">
      <c r="H3793" s="5"/>
      <c r="J3793" s="27"/>
      <c r="L3793" s="27"/>
    </row>
    <row r="3794" spans="8:12" x14ac:dyDescent="0.25">
      <c r="H3794" s="5"/>
      <c r="J3794" s="27"/>
      <c r="L3794" s="27"/>
    </row>
    <row r="3795" spans="8:12" x14ac:dyDescent="0.25">
      <c r="H3795" s="5"/>
      <c r="J3795" s="27"/>
      <c r="L3795" s="27"/>
    </row>
    <row r="3796" spans="8:12" x14ac:dyDescent="0.25">
      <c r="H3796" s="5"/>
      <c r="J3796" s="27"/>
      <c r="L3796" s="27"/>
    </row>
    <row r="3797" spans="8:12" x14ac:dyDescent="0.25">
      <c r="H3797" s="5"/>
      <c r="J3797" s="27"/>
      <c r="L3797" s="27"/>
    </row>
    <row r="3798" spans="8:12" x14ac:dyDescent="0.25">
      <c r="H3798" s="5"/>
      <c r="J3798" s="27"/>
      <c r="L3798" s="27"/>
    </row>
    <row r="3799" spans="8:12" x14ac:dyDescent="0.25">
      <c r="H3799" s="5"/>
      <c r="J3799" s="27"/>
      <c r="L3799" s="27"/>
    </row>
    <row r="3800" spans="8:12" x14ac:dyDescent="0.25">
      <c r="H3800" s="5"/>
      <c r="J3800" s="27"/>
      <c r="L3800" s="27"/>
    </row>
    <row r="3801" spans="8:12" x14ac:dyDescent="0.25">
      <c r="H3801" s="5"/>
      <c r="J3801" s="27"/>
      <c r="L3801" s="27"/>
    </row>
    <row r="3802" spans="8:12" x14ac:dyDescent="0.25">
      <c r="H3802" s="5"/>
      <c r="J3802" s="27"/>
      <c r="L3802" s="27"/>
    </row>
    <row r="3803" spans="8:12" x14ac:dyDescent="0.25">
      <c r="H3803" s="5"/>
      <c r="J3803" s="27"/>
      <c r="L3803" s="27"/>
    </row>
    <row r="3804" spans="8:12" x14ac:dyDescent="0.25">
      <c r="H3804" s="5"/>
      <c r="J3804" s="27"/>
      <c r="L3804" s="27"/>
    </row>
    <row r="3805" spans="8:12" x14ac:dyDescent="0.25">
      <c r="H3805" s="5"/>
      <c r="J3805" s="27"/>
      <c r="L3805" s="27"/>
    </row>
    <row r="3806" spans="8:12" x14ac:dyDescent="0.25">
      <c r="H3806" s="5"/>
      <c r="J3806" s="27"/>
      <c r="L3806" s="27"/>
    </row>
    <row r="3807" spans="8:12" x14ac:dyDescent="0.25">
      <c r="H3807" s="5"/>
      <c r="J3807" s="27"/>
      <c r="L3807" s="27"/>
    </row>
    <row r="3808" spans="8:12" x14ac:dyDescent="0.25">
      <c r="H3808" s="5"/>
      <c r="J3808" s="27"/>
      <c r="L3808" s="27"/>
    </row>
    <row r="3809" spans="8:12" x14ac:dyDescent="0.25">
      <c r="H3809" s="5"/>
      <c r="J3809" s="27"/>
      <c r="L3809" s="27"/>
    </row>
    <row r="3810" spans="8:12" x14ac:dyDescent="0.25">
      <c r="H3810" s="5"/>
      <c r="J3810" s="27"/>
      <c r="L3810" s="27"/>
    </row>
    <row r="3811" spans="8:12" x14ac:dyDescent="0.25">
      <c r="H3811" s="5"/>
      <c r="J3811" s="27"/>
      <c r="L3811" s="27"/>
    </row>
    <row r="3812" spans="8:12" x14ac:dyDescent="0.25">
      <c r="H3812" s="5"/>
      <c r="J3812" s="27"/>
      <c r="L3812" s="27"/>
    </row>
    <row r="3813" spans="8:12" x14ac:dyDescent="0.25">
      <c r="H3813" s="5"/>
      <c r="J3813" s="27"/>
      <c r="L3813" s="27"/>
    </row>
    <row r="3814" spans="8:12" x14ac:dyDescent="0.25">
      <c r="H3814" s="5"/>
      <c r="J3814" s="27"/>
      <c r="L3814" s="27"/>
    </row>
    <row r="3815" spans="8:12" x14ac:dyDescent="0.25">
      <c r="H3815" s="5"/>
      <c r="J3815" s="27"/>
      <c r="L3815" s="27"/>
    </row>
    <row r="3816" spans="8:12" x14ac:dyDescent="0.25">
      <c r="H3816" s="5"/>
      <c r="J3816" s="27"/>
      <c r="L3816" s="27"/>
    </row>
    <row r="3817" spans="8:12" x14ac:dyDescent="0.25">
      <c r="H3817" s="5"/>
      <c r="J3817" s="27"/>
      <c r="L3817" s="27"/>
    </row>
    <row r="3818" spans="8:12" x14ac:dyDescent="0.25">
      <c r="H3818" s="5"/>
      <c r="J3818" s="27"/>
      <c r="L3818" s="27"/>
    </row>
    <row r="3819" spans="8:12" x14ac:dyDescent="0.25">
      <c r="H3819" s="5"/>
      <c r="J3819" s="27"/>
      <c r="L3819" s="27"/>
    </row>
    <row r="3820" spans="8:12" x14ac:dyDescent="0.25">
      <c r="H3820" s="5"/>
      <c r="J3820" s="27"/>
      <c r="L3820" s="27"/>
    </row>
    <row r="3821" spans="8:12" x14ac:dyDescent="0.25">
      <c r="H3821" s="5"/>
      <c r="J3821" s="27"/>
      <c r="L3821" s="27"/>
    </row>
    <row r="3822" spans="8:12" x14ac:dyDescent="0.25">
      <c r="H3822" s="5"/>
      <c r="J3822" s="27"/>
      <c r="L3822" s="27"/>
    </row>
    <row r="3823" spans="8:12" x14ac:dyDescent="0.25">
      <c r="H3823" s="5"/>
      <c r="J3823" s="27"/>
      <c r="L3823" s="27"/>
    </row>
    <row r="3824" spans="8:12" x14ac:dyDescent="0.25">
      <c r="H3824" s="5"/>
      <c r="J3824" s="27"/>
      <c r="L3824" s="27"/>
    </row>
    <row r="3825" spans="8:12" x14ac:dyDescent="0.25">
      <c r="H3825" s="5"/>
      <c r="J3825" s="27"/>
      <c r="L3825" s="27"/>
    </row>
    <row r="3826" spans="8:12" x14ac:dyDescent="0.25">
      <c r="H3826" s="5"/>
      <c r="J3826" s="27"/>
      <c r="L3826" s="27"/>
    </row>
    <row r="3827" spans="8:12" x14ac:dyDescent="0.25">
      <c r="H3827" s="5"/>
      <c r="J3827" s="27"/>
      <c r="L3827" s="27"/>
    </row>
    <row r="3828" spans="8:12" x14ac:dyDescent="0.25">
      <c r="H3828" s="5"/>
      <c r="J3828" s="27"/>
      <c r="L3828" s="27"/>
    </row>
    <row r="3829" spans="8:12" x14ac:dyDescent="0.25">
      <c r="H3829" s="5"/>
      <c r="J3829" s="27"/>
      <c r="L3829" s="27"/>
    </row>
    <row r="3830" spans="8:12" x14ac:dyDescent="0.25">
      <c r="H3830" s="5"/>
      <c r="J3830" s="27"/>
      <c r="L3830" s="27"/>
    </row>
    <row r="3831" spans="8:12" x14ac:dyDescent="0.25">
      <c r="H3831" s="5"/>
      <c r="J3831" s="27"/>
      <c r="L3831" s="27"/>
    </row>
    <row r="3832" spans="8:12" x14ac:dyDescent="0.25">
      <c r="H3832" s="5"/>
      <c r="J3832" s="27"/>
      <c r="L3832" s="27"/>
    </row>
    <row r="3833" spans="8:12" x14ac:dyDescent="0.25">
      <c r="H3833" s="5"/>
      <c r="J3833" s="27"/>
      <c r="L3833" s="27"/>
    </row>
    <row r="3834" spans="8:12" x14ac:dyDescent="0.25">
      <c r="H3834" s="5"/>
      <c r="J3834" s="27"/>
      <c r="L3834" s="27"/>
    </row>
    <row r="3835" spans="8:12" x14ac:dyDescent="0.25">
      <c r="H3835" s="5"/>
      <c r="J3835" s="27"/>
      <c r="L3835" s="27"/>
    </row>
    <row r="3836" spans="8:12" x14ac:dyDescent="0.25">
      <c r="H3836" s="5"/>
      <c r="J3836" s="27"/>
      <c r="L3836" s="27"/>
    </row>
    <row r="3837" spans="8:12" x14ac:dyDescent="0.25">
      <c r="H3837" s="5"/>
      <c r="J3837" s="27"/>
      <c r="L3837" s="27"/>
    </row>
    <row r="3838" spans="8:12" x14ac:dyDescent="0.25">
      <c r="H3838" s="5"/>
      <c r="J3838" s="27"/>
      <c r="L3838" s="27"/>
    </row>
    <row r="3839" spans="8:12" x14ac:dyDescent="0.25">
      <c r="H3839" s="5"/>
      <c r="J3839" s="27"/>
      <c r="L3839" s="27"/>
    </row>
    <row r="3840" spans="8:12" x14ac:dyDescent="0.25">
      <c r="H3840" s="5"/>
      <c r="J3840" s="27"/>
      <c r="L3840" s="27"/>
    </row>
    <row r="3841" spans="8:12" x14ac:dyDescent="0.25">
      <c r="H3841" s="5"/>
      <c r="J3841" s="27"/>
      <c r="L3841" s="27"/>
    </row>
    <row r="3842" spans="8:12" x14ac:dyDescent="0.25">
      <c r="H3842" s="5"/>
      <c r="J3842" s="27"/>
      <c r="L3842" s="27"/>
    </row>
    <row r="3843" spans="8:12" x14ac:dyDescent="0.25">
      <c r="H3843" s="5"/>
      <c r="J3843" s="27"/>
      <c r="L3843" s="27"/>
    </row>
    <row r="3844" spans="8:12" x14ac:dyDescent="0.25">
      <c r="H3844" s="5"/>
      <c r="J3844" s="27"/>
      <c r="L3844" s="27"/>
    </row>
    <row r="3845" spans="8:12" x14ac:dyDescent="0.25">
      <c r="H3845" s="5"/>
      <c r="J3845" s="27"/>
      <c r="L3845" s="27"/>
    </row>
    <row r="3846" spans="8:12" x14ac:dyDescent="0.25">
      <c r="H3846" s="5"/>
      <c r="J3846" s="27"/>
      <c r="L3846" s="27"/>
    </row>
    <row r="3847" spans="8:12" x14ac:dyDescent="0.25">
      <c r="H3847" s="5"/>
      <c r="J3847" s="27"/>
      <c r="L3847" s="27"/>
    </row>
    <row r="3848" spans="8:12" x14ac:dyDescent="0.25">
      <c r="H3848" s="5"/>
      <c r="J3848" s="27"/>
      <c r="L3848" s="27"/>
    </row>
    <row r="3849" spans="8:12" x14ac:dyDescent="0.25">
      <c r="H3849" s="5"/>
      <c r="J3849" s="27"/>
      <c r="L3849" s="27"/>
    </row>
    <row r="3850" spans="8:12" x14ac:dyDescent="0.25">
      <c r="H3850" s="5"/>
      <c r="J3850" s="27"/>
      <c r="L3850" s="27"/>
    </row>
    <row r="3851" spans="8:12" x14ac:dyDescent="0.25">
      <c r="H3851" s="5"/>
      <c r="J3851" s="27"/>
      <c r="L3851" s="27"/>
    </row>
    <row r="3852" spans="8:12" x14ac:dyDescent="0.25">
      <c r="H3852" s="5"/>
      <c r="J3852" s="27"/>
      <c r="L3852" s="27"/>
    </row>
    <row r="3853" spans="8:12" x14ac:dyDescent="0.25">
      <c r="H3853" s="5"/>
      <c r="J3853" s="27"/>
      <c r="L3853" s="27"/>
    </row>
    <row r="3854" spans="8:12" x14ac:dyDescent="0.25">
      <c r="H3854" s="5"/>
      <c r="J3854" s="27"/>
      <c r="L3854" s="27"/>
    </row>
    <row r="3855" spans="8:12" x14ac:dyDescent="0.25">
      <c r="H3855" s="5"/>
      <c r="J3855" s="27"/>
      <c r="L3855" s="27"/>
    </row>
    <row r="3856" spans="8:12" x14ac:dyDescent="0.25">
      <c r="H3856" s="5"/>
      <c r="J3856" s="27"/>
      <c r="L3856" s="27"/>
    </row>
    <row r="3857" spans="8:12" x14ac:dyDescent="0.25">
      <c r="H3857" s="5"/>
      <c r="J3857" s="27"/>
      <c r="L3857" s="27"/>
    </row>
    <row r="3858" spans="8:12" x14ac:dyDescent="0.25">
      <c r="H3858" s="5"/>
      <c r="J3858" s="27"/>
      <c r="L3858" s="27"/>
    </row>
    <row r="3859" spans="8:12" x14ac:dyDescent="0.25">
      <c r="H3859" s="5"/>
      <c r="J3859" s="27"/>
      <c r="L3859" s="27"/>
    </row>
    <row r="3860" spans="8:12" x14ac:dyDescent="0.25">
      <c r="H3860" s="5"/>
      <c r="J3860" s="27"/>
      <c r="L3860" s="27"/>
    </row>
    <row r="3861" spans="8:12" x14ac:dyDescent="0.25">
      <c r="H3861" s="5"/>
      <c r="J3861" s="27"/>
      <c r="L3861" s="27"/>
    </row>
    <row r="3862" spans="8:12" x14ac:dyDescent="0.25">
      <c r="H3862" s="5"/>
      <c r="J3862" s="27"/>
      <c r="L3862" s="27"/>
    </row>
    <row r="3863" spans="8:12" x14ac:dyDescent="0.25">
      <c r="H3863" s="5"/>
      <c r="J3863" s="27"/>
      <c r="L3863" s="27"/>
    </row>
    <row r="3864" spans="8:12" x14ac:dyDescent="0.25">
      <c r="H3864" s="5"/>
      <c r="J3864" s="27"/>
      <c r="L3864" s="27"/>
    </row>
    <row r="3865" spans="8:12" x14ac:dyDescent="0.25">
      <c r="H3865" s="5"/>
      <c r="J3865" s="27"/>
      <c r="L3865" s="27"/>
    </row>
    <row r="3866" spans="8:12" x14ac:dyDescent="0.25">
      <c r="H3866" s="5"/>
      <c r="J3866" s="27"/>
      <c r="L3866" s="27"/>
    </row>
    <row r="3867" spans="8:12" x14ac:dyDescent="0.25">
      <c r="H3867" s="5"/>
      <c r="J3867" s="27"/>
      <c r="L3867" s="27"/>
    </row>
    <row r="3868" spans="8:12" x14ac:dyDescent="0.25">
      <c r="H3868" s="5"/>
      <c r="J3868" s="27"/>
      <c r="L3868" s="27"/>
    </row>
    <row r="3869" spans="8:12" x14ac:dyDescent="0.25">
      <c r="H3869" s="5"/>
      <c r="J3869" s="27"/>
      <c r="L3869" s="27"/>
    </row>
    <row r="3870" spans="8:12" x14ac:dyDescent="0.25">
      <c r="H3870" s="5"/>
      <c r="J3870" s="27"/>
      <c r="L3870" s="27"/>
    </row>
    <row r="3871" spans="8:12" x14ac:dyDescent="0.25">
      <c r="H3871" s="5"/>
      <c r="J3871" s="27"/>
      <c r="L3871" s="27"/>
    </row>
    <row r="3872" spans="8:12" x14ac:dyDescent="0.25">
      <c r="H3872" s="5"/>
      <c r="J3872" s="27"/>
      <c r="L3872" s="27"/>
    </row>
    <row r="3873" spans="8:12" x14ac:dyDescent="0.25">
      <c r="H3873" s="5"/>
      <c r="J3873" s="27"/>
      <c r="L3873" s="27"/>
    </row>
    <row r="3874" spans="8:12" x14ac:dyDescent="0.25">
      <c r="H3874" s="5"/>
      <c r="J3874" s="27"/>
      <c r="L3874" s="27"/>
    </row>
    <row r="3875" spans="8:12" x14ac:dyDescent="0.25">
      <c r="H3875" s="5"/>
      <c r="J3875" s="27"/>
      <c r="L3875" s="27"/>
    </row>
    <row r="3876" spans="8:12" x14ac:dyDescent="0.25">
      <c r="H3876" s="5"/>
      <c r="J3876" s="27"/>
      <c r="L3876" s="27"/>
    </row>
    <row r="3877" spans="8:12" x14ac:dyDescent="0.25">
      <c r="H3877" s="5"/>
      <c r="J3877" s="27"/>
      <c r="L3877" s="27"/>
    </row>
    <row r="3878" spans="8:12" x14ac:dyDescent="0.25">
      <c r="H3878" s="5"/>
      <c r="J3878" s="27"/>
      <c r="L3878" s="27"/>
    </row>
    <row r="3879" spans="8:12" x14ac:dyDescent="0.25">
      <c r="H3879" s="5"/>
      <c r="J3879" s="27"/>
      <c r="L3879" s="27"/>
    </row>
    <row r="3880" spans="8:12" x14ac:dyDescent="0.25">
      <c r="H3880" s="5"/>
      <c r="J3880" s="27"/>
      <c r="L3880" s="27"/>
    </row>
    <row r="3881" spans="8:12" x14ac:dyDescent="0.25">
      <c r="H3881" s="5"/>
      <c r="J3881" s="27"/>
      <c r="L3881" s="27"/>
    </row>
    <row r="3882" spans="8:12" x14ac:dyDescent="0.25">
      <c r="H3882" s="5"/>
      <c r="J3882" s="27"/>
      <c r="L3882" s="27"/>
    </row>
    <row r="3883" spans="8:12" x14ac:dyDescent="0.25">
      <c r="H3883" s="5"/>
      <c r="J3883" s="27"/>
      <c r="L3883" s="27"/>
    </row>
    <row r="3884" spans="8:12" x14ac:dyDescent="0.25">
      <c r="H3884" s="5"/>
      <c r="J3884" s="27"/>
      <c r="L3884" s="27"/>
    </row>
    <row r="3885" spans="8:12" x14ac:dyDescent="0.25">
      <c r="H3885" s="5"/>
      <c r="J3885" s="27"/>
      <c r="L3885" s="27"/>
    </row>
    <row r="3886" spans="8:12" x14ac:dyDescent="0.25">
      <c r="H3886" s="5"/>
      <c r="J3886" s="27"/>
      <c r="L3886" s="27"/>
    </row>
    <row r="3887" spans="8:12" x14ac:dyDescent="0.25">
      <c r="H3887" s="5"/>
      <c r="J3887" s="27"/>
      <c r="L3887" s="27"/>
    </row>
    <row r="3888" spans="8:12" x14ac:dyDescent="0.25">
      <c r="H3888" s="5"/>
      <c r="J3888" s="27"/>
      <c r="L3888" s="27"/>
    </row>
    <row r="3889" spans="8:12" x14ac:dyDescent="0.25">
      <c r="H3889" s="5"/>
      <c r="J3889" s="27"/>
      <c r="L3889" s="27"/>
    </row>
    <row r="3890" spans="8:12" x14ac:dyDescent="0.25">
      <c r="H3890" s="5"/>
      <c r="J3890" s="27"/>
      <c r="L3890" s="27"/>
    </row>
    <row r="3891" spans="8:12" x14ac:dyDescent="0.25">
      <c r="H3891" s="5"/>
      <c r="J3891" s="27"/>
      <c r="L3891" s="27"/>
    </row>
    <row r="3892" spans="8:12" x14ac:dyDescent="0.25">
      <c r="H3892" s="5"/>
      <c r="J3892" s="27"/>
      <c r="L3892" s="27"/>
    </row>
    <row r="3893" spans="8:12" x14ac:dyDescent="0.25">
      <c r="H3893" s="5"/>
      <c r="J3893" s="27"/>
      <c r="L3893" s="27"/>
    </row>
    <row r="3894" spans="8:12" x14ac:dyDescent="0.25">
      <c r="H3894" s="5"/>
      <c r="J3894" s="27"/>
      <c r="L3894" s="27"/>
    </row>
    <row r="3895" spans="8:12" x14ac:dyDescent="0.25">
      <c r="H3895" s="5"/>
      <c r="J3895" s="27"/>
      <c r="L3895" s="27"/>
    </row>
    <row r="3896" spans="8:12" x14ac:dyDescent="0.25">
      <c r="H3896" s="5"/>
      <c r="J3896" s="27"/>
      <c r="L3896" s="27"/>
    </row>
    <row r="3897" spans="8:12" x14ac:dyDescent="0.25">
      <c r="H3897" s="5"/>
      <c r="J3897" s="27"/>
      <c r="L3897" s="27"/>
    </row>
    <row r="3898" spans="8:12" x14ac:dyDescent="0.25">
      <c r="H3898" s="5"/>
      <c r="J3898" s="27"/>
      <c r="L3898" s="27"/>
    </row>
    <row r="3899" spans="8:12" x14ac:dyDescent="0.25">
      <c r="H3899" s="5"/>
      <c r="J3899" s="27"/>
      <c r="L3899" s="27"/>
    </row>
    <row r="3900" spans="8:12" x14ac:dyDescent="0.25">
      <c r="H3900" s="5"/>
      <c r="J3900" s="27"/>
      <c r="L3900" s="27"/>
    </row>
    <row r="3901" spans="8:12" x14ac:dyDescent="0.25">
      <c r="H3901" s="5"/>
      <c r="J3901" s="27"/>
      <c r="L3901" s="27"/>
    </row>
    <row r="3902" spans="8:12" x14ac:dyDescent="0.25">
      <c r="H3902" s="5"/>
      <c r="J3902" s="27"/>
      <c r="L3902" s="27"/>
    </row>
    <row r="3903" spans="8:12" x14ac:dyDescent="0.25">
      <c r="H3903" s="5"/>
      <c r="J3903" s="27"/>
      <c r="L3903" s="27"/>
    </row>
    <row r="3904" spans="8:12" x14ac:dyDescent="0.25">
      <c r="H3904" s="5"/>
      <c r="J3904" s="27"/>
      <c r="L3904" s="27"/>
    </row>
    <row r="3905" spans="8:12" x14ac:dyDescent="0.25">
      <c r="H3905" s="5"/>
      <c r="J3905" s="27"/>
      <c r="L3905" s="27"/>
    </row>
    <row r="3906" spans="8:12" x14ac:dyDescent="0.25">
      <c r="H3906" s="5"/>
      <c r="J3906" s="27"/>
      <c r="L3906" s="27"/>
    </row>
    <row r="3907" spans="8:12" x14ac:dyDescent="0.25">
      <c r="H3907" s="5"/>
      <c r="J3907" s="27"/>
      <c r="L3907" s="27"/>
    </row>
    <row r="3908" spans="8:12" x14ac:dyDescent="0.25">
      <c r="H3908" s="5"/>
      <c r="J3908" s="27"/>
      <c r="L3908" s="27"/>
    </row>
    <row r="3909" spans="8:12" x14ac:dyDescent="0.25">
      <c r="H3909" s="5"/>
      <c r="J3909" s="27"/>
      <c r="L3909" s="27"/>
    </row>
    <row r="3910" spans="8:12" x14ac:dyDescent="0.25">
      <c r="H3910" s="5"/>
      <c r="J3910" s="27"/>
      <c r="L3910" s="27"/>
    </row>
    <row r="3911" spans="8:12" x14ac:dyDescent="0.25">
      <c r="H3911" s="5"/>
      <c r="J3911" s="27"/>
      <c r="L3911" s="27"/>
    </row>
    <row r="3912" spans="8:12" x14ac:dyDescent="0.25">
      <c r="H3912" s="5"/>
      <c r="J3912" s="27"/>
      <c r="L3912" s="27"/>
    </row>
    <row r="3913" spans="8:12" x14ac:dyDescent="0.25">
      <c r="H3913" s="5"/>
      <c r="J3913" s="27"/>
      <c r="L3913" s="27"/>
    </row>
    <row r="3914" spans="8:12" x14ac:dyDescent="0.25">
      <c r="H3914" s="5"/>
      <c r="J3914" s="27"/>
      <c r="L3914" s="27"/>
    </row>
    <row r="3915" spans="8:12" x14ac:dyDescent="0.25">
      <c r="H3915" s="5"/>
      <c r="J3915" s="27"/>
      <c r="L3915" s="27"/>
    </row>
    <row r="3916" spans="8:12" x14ac:dyDescent="0.25">
      <c r="H3916" s="5"/>
      <c r="J3916" s="27"/>
      <c r="L3916" s="27"/>
    </row>
    <row r="3917" spans="8:12" x14ac:dyDescent="0.25">
      <c r="H3917" s="5"/>
      <c r="J3917" s="27"/>
      <c r="L3917" s="27"/>
    </row>
    <row r="3918" spans="8:12" x14ac:dyDescent="0.25">
      <c r="H3918" s="5"/>
      <c r="J3918" s="27"/>
      <c r="L3918" s="27"/>
    </row>
    <row r="3919" spans="8:12" x14ac:dyDescent="0.25">
      <c r="H3919" s="5"/>
      <c r="J3919" s="27"/>
      <c r="L3919" s="27"/>
    </row>
    <row r="3920" spans="8:12" x14ac:dyDescent="0.25">
      <c r="H3920" s="5"/>
      <c r="J3920" s="27"/>
      <c r="L3920" s="27"/>
    </row>
    <row r="3921" spans="8:12" x14ac:dyDescent="0.25">
      <c r="H3921" s="5"/>
      <c r="J3921" s="27"/>
      <c r="L3921" s="27"/>
    </row>
    <row r="3922" spans="8:12" x14ac:dyDescent="0.25">
      <c r="H3922" s="5"/>
      <c r="J3922" s="27"/>
      <c r="L3922" s="27"/>
    </row>
    <row r="3923" spans="8:12" x14ac:dyDescent="0.25">
      <c r="H3923" s="5"/>
      <c r="J3923" s="27"/>
      <c r="L3923" s="27"/>
    </row>
    <row r="3924" spans="8:12" x14ac:dyDescent="0.25">
      <c r="H3924" s="5"/>
      <c r="J3924" s="27"/>
      <c r="L3924" s="27"/>
    </row>
    <row r="3925" spans="8:12" x14ac:dyDescent="0.25">
      <c r="H3925" s="5"/>
      <c r="J3925" s="27"/>
      <c r="L3925" s="27"/>
    </row>
    <row r="3926" spans="8:12" x14ac:dyDescent="0.25">
      <c r="H3926" s="5"/>
      <c r="J3926" s="27"/>
      <c r="L3926" s="27"/>
    </row>
    <row r="3927" spans="8:12" x14ac:dyDescent="0.25">
      <c r="H3927" s="5"/>
      <c r="J3927" s="27"/>
      <c r="L3927" s="27"/>
    </row>
    <row r="3928" spans="8:12" x14ac:dyDescent="0.25">
      <c r="H3928" s="5"/>
      <c r="J3928" s="27"/>
      <c r="L3928" s="27"/>
    </row>
    <row r="3929" spans="8:12" x14ac:dyDescent="0.25">
      <c r="H3929" s="5"/>
      <c r="J3929" s="27"/>
      <c r="L3929" s="27"/>
    </row>
    <row r="3930" spans="8:12" x14ac:dyDescent="0.25">
      <c r="H3930" s="5"/>
      <c r="J3930" s="27"/>
      <c r="L3930" s="27"/>
    </row>
    <row r="3931" spans="8:12" x14ac:dyDescent="0.25">
      <c r="H3931" s="5"/>
      <c r="J3931" s="27"/>
      <c r="L3931" s="27"/>
    </row>
    <row r="3932" spans="8:12" x14ac:dyDescent="0.25">
      <c r="H3932" s="5"/>
      <c r="J3932" s="27"/>
      <c r="L3932" s="27"/>
    </row>
    <row r="3933" spans="8:12" x14ac:dyDescent="0.25">
      <c r="H3933" s="5"/>
      <c r="J3933" s="27"/>
      <c r="L3933" s="27"/>
    </row>
    <row r="3934" spans="8:12" x14ac:dyDescent="0.25">
      <c r="H3934" s="5"/>
      <c r="J3934" s="27"/>
      <c r="L3934" s="27"/>
    </row>
    <row r="3935" spans="8:12" x14ac:dyDescent="0.25">
      <c r="H3935" s="5"/>
      <c r="J3935" s="27"/>
      <c r="L3935" s="27"/>
    </row>
    <row r="3936" spans="8:12" x14ac:dyDescent="0.25">
      <c r="H3936" s="5"/>
      <c r="J3936" s="27"/>
      <c r="L3936" s="27"/>
    </row>
    <row r="3937" spans="8:12" x14ac:dyDescent="0.25">
      <c r="H3937" s="5"/>
      <c r="J3937" s="27"/>
      <c r="L3937" s="27"/>
    </row>
    <row r="3938" spans="8:12" x14ac:dyDescent="0.25">
      <c r="H3938" s="5"/>
      <c r="J3938" s="27"/>
      <c r="L3938" s="27"/>
    </row>
    <row r="3939" spans="8:12" x14ac:dyDescent="0.25">
      <c r="H3939" s="5"/>
      <c r="J3939" s="27"/>
      <c r="L3939" s="27"/>
    </row>
    <row r="3940" spans="8:12" x14ac:dyDescent="0.25">
      <c r="H3940" s="5"/>
      <c r="J3940" s="27"/>
      <c r="L3940" s="27"/>
    </row>
    <row r="3941" spans="8:12" x14ac:dyDescent="0.25">
      <c r="H3941" s="5"/>
      <c r="J3941" s="27"/>
      <c r="L3941" s="27"/>
    </row>
    <row r="3942" spans="8:12" x14ac:dyDescent="0.25">
      <c r="H3942" s="5"/>
      <c r="J3942" s="27"/>
      <c r="L3942" s="27"/>
    </row>
    <row r="3943" spans="8:12" x14ac:dyDescent="0.25">
      <c r="H3943" s="5"/>
      <c r="J3943" s="27"/>
      <c r="L3943" s="27"/>
    </row>
    <row r="3944" spans="8:12" x14ac:dyDescent="0.25">
      <c r="H3944" s="5"/>
      <c r="J3944" s="27"/>
      <c r="L3944" s="27"/>
    </row>
    <row r="3945" spans="8:12" x14ac:dyDescent="0.25">
      <c r="H3945" s="5"/>
      <c r="J3945" s="27"/>
      <c r="L3945" s="27"/>
    </row>
    <row r="3946" spans="8:12" x14ac:dyDescent="0.25">
      <c r="H3946" s="5"/>
      <c r="J3946" s="27"/>
      <c r="L3946" s="27"/>
    </row>
    <row r="3947" spans="8:12" x14ac:dyDescent="0.25">
      <c r="H3947" s="5"/>
      <c r="J3947" s="27"/>
      <c r="L3947" s="27"/>
    </row>
    <row r="3948" spans="8:12" x14ac:dyDescent="0.25">
      <c r="H3948" s="5"/>
      <c r="J3948" s="27"/>
      <c r="L3948" s="27"/>
    </row>
    <row r="3949" spans="8:12" x14ac:dyDescent="0.25">
      <c r="H3949" s="5"/>
      <c r="J3949" s="27"/>
      <c r="L3949" s="27"/>
    </row>
    <row r="3950" spans="8:12" x14ac:dyDescent="0.25">
      <c r="H3950" s="5"/>
      <c r="J3950" s="27"/>
      <c r="L3950" s="27"/>
    </row>
    <row r="3951" spans="8:12" x14ac:dyDescent="0.25">
      <c r="H3951" s="5"/>
      <c r="J3951" s="27"/>
      <c r="L3951" s="27"/>
    </row>
    <row r="3952" spans="8:12" x14ac:dyDescent="0.25">
      <c r="H3952" s="5"/>
      <c r="J3952" s="27"/>
      <c r="L3952" s="27"/>
    </row>
    <row r="3953" spans="8:12" x14ac:dyDescent="0.25">
      <c r="H3953" s="5"/>
      <c r="J3953" s="27"/>
      <c r="L3953" s="27"/>
    </row>
    <row r="3954" spans="8:12" x14ac:dyDescent="0.25">
      <c r="H3954" s="5"/>
      <c r="J3954" s="27"/>
      <c r="L3954" s="27"/>
    </row>
    <row r="3955" spans="8:12" x14ac:dyDescent="0.25">
      <c r="H3955" s="5"/>
      <c r="J3955" s="27"/>
      <c r="L3955" s="27"/>
    </row>
    <row r="3956" spans="8:12" x14ac:dyDescent="0.25">
      <c r="H3956" s="5"/>
      <c r="J3956" s="27"/>
      <c r="L3956" s="27"/>
    </row>
    <row r="3957" spans="8:12" x14ac:dyDescent="0.25">
      <c r="H3957" s="5"/>
      <c r="J3957" s="27"/>
      <c r="L3957" s="27"/>
    </row>
    <row r="3958" spans="8:12" x14ac:dyDescent="0.25">
      <c r="H3958" s="5"/>
      <c r="J3958" s="27"/>
      <c r="L3958" s="27"/>
    </row>
    <row r="3959" spans="8:12" x14ac:dyDescent="0.25">
      <c r="H3959" s="5"/>
      <c r="J3959" s="27"/>
      <c r="L3959" s="27"/>
    </row>
    <row r="3960" spans="8:12" x14ac:dyDescent="0.25">
      <c r="H3960" s="5"/>
      <c r="J3960" s="27"/>
      <c r="L3960" s="27"/>
    </row>
    <row r="3961" spans="8:12" x14ac:dyDescent="0.25">
      <c r="H3961" s="5"/>
      <c r="J3961" s="27"/>
      <c r="L3961" s="27"/>
    </row>
    <row r="3962" spans="8:12" x14ac:dyDescent="0.25">
      <c r="H3962" s="5"/>
      <c r="J3962" s="27"/>
      <c r="L3962" s="27"/>
    </row>
    <row r="3963" spans="8:12" x14ac:dyDescent="0.25">
      <c r="H3963" s="5"/>
      <c r="J3963" s="27"/>
      <c r="L3963" s="27"/>
    </row>
    <row r="3964" spans="8:12" x14ac:dyDescent="0.25">
      <c r="H3964" s="5"/>
      <c r="J3964" s="27"/>
      <c r="L3964" s="27"/>
    </row>
    <row r="3965" spans="8:12" x14ac:dyDescent="0.25">
      <c r="H3965" s="5"/>
      <c r="J3965" s="27"/>
      <c r="L3965" s="27"/>
    </row>
    <row r="3966" spans="8:12" x14ac:dyDescent="0.25">
      <c r="H3966" s="5"/>
      <c r="J3966" s="27"/>
      <c r="L3966" s="27"/>
    </row>
    <row r="3967" spans="8:12" x14ac:dyDescent="0.25">
      <c r="H3967" s="5"/>
      <c r="J3967" s="27"/>
      <c r="L3967" s="27"/>
    </row>
    <row r="3968" spans="8:12" x14ac:dyDescent="0.25">
      <c r="H3968" s="5"/>
      <c r="J3968" s="27"/>
      <c r="L3968" s="27"/>
    </row>
    <row r="3969" spans="8:12" x14ac:dyDescent="0.25">
      <c r="H3969" s="5"/>
      <c r="J3969" s="27"/>
      <c r="L3969" s="27"/>
    </row>
    <row r="3970" spans="8:12" x14ac:dyDescent="0.25">
      <c r="H3970" s="5"/>
      <c r="J3970" s="27"/>
      <c r="L3970" s="27"/>
    </row>
    <row r="3971" spans="8:12" x14ac:dyDescent="0.25">
      <c r="H3971" s="5"/>
      <c r="J3971" s="27"/>
      <c r="L3971" s="27"/>
    </row>
    <row r="3972" spans="8:12" x14ac:dyDescent="0.25">
      <c r="H3972" s="5"/>
      <c r="J3972" s="27"/>
      <c r="L3972" s="27"/>
    </row>
    <row r="3973" spans="8:12" x14ac:dyDescent="0.25">
      <c r="H3973" s="5"/>
      <c r="J3973" s="27"/>
      <c r="L3973" s="27"/>
    </row>
    <row r="3974" spans="8:12" x14ac:dyDescent="0.25">
      <c r="H3974" s="5"/>
      <c r="J3974" s="27"/>
      <c r="L3974" s="27"/>
    </row>
    <row r="3975" spans="8:12" x14ac:dyDescent="0.25">
      <c r="H3975" s="5"/>
      <c r="J3975" s="27"/>
      <c r="L3975" s="27"/>
    </row>
    <row r="3976" spans="8:12" x14ac:dyDescent="0.25">
      <c r="H3976" s="5"/>
      <c r="J3976" s="27"/>
      <c r="L3976" s="27"/>
    </row>
    <row r="3977" spans="8:12" x14ac:dyDescent="0.25">
      <c r="H3977" s="5"/>
      <c r="J3977" s="27"/>
      <c r="L3977" s="27"/>
    </row>
    <row r="3978" spans="8:12" x14ac:dyDescent="0.25">
      <c r="H3978" s="5"/>
      <c r="J3978" s="27"/>
      <c r="L3978" s="27"/>
    </row>
    <row r="3979" spans="8:12" x14ac:dyDescent="0.25">
      <c r="H3979" s="5"/>
      <c r="J3979" s="27"/>
      <c r="L3979" s="27"/>
    </row>
    <row r="3980" spans="8:12" x14ac:dyDescent="0.25">
      <c r="H3980" s="5"/>
      <c r="J3980" s="27"/>
      <c r="L3980" s="27"/>
    </row>
    <row r="3981" spans="8:12" x14ac:dyDescent="0.25">
      <c r="H3981" s="5"/>
      <c r="J3981" s="27"/>
      <c r="L3981" s="27"/>
    </row>
    <row r="3982" spans="8:12" x14ac:dyDescent="0.25">
      <c r="H3982" s="5"/>
      <c r="J3982" s="27"/>
      <c r="L3982" s="27"/>
    </row>
    <row r="3983" spans="8:12" x14ac:dyDescent="0.25">
      <c r="H3983" s="5"/>
      <c r="J3983" s="27"/>
      <c r="L3983" s="27"/>
    </row>
    <row r="3984" spans="8:12" x14ac:dyDescent="0.25">
      <c r="H3984" s="5"/>
      <c r="J3984" s="27"/>
      <c r="L3984" s="27"/>
    </row>
    <row r="3985" spans="8:12" x14ac:dyDescent="0.25">
      <c r="H3985" s="5"/>
      <c r="J3985" s="27"/>
      <c r="L3985" s="27"/>
    </row>
    <row r="3986" spans="8:12" x14ac:dyDescent="0.25">
      <c r="H3986" s="5"/>
      <c r="J3986" s="27"/>
      <c r="L3986" s="27"/>
    </row>
    <row r="3987" spans="8:12" x14ac:dyDescent="0.25">
      <c r="H3987" s="5"/>
      <c r="J3987" s="27"/>
      <c r="L3987" s="27"/>
    </row>
    <row r="3988" spans="8:12" x14ac:dyDescent="0.25">
      <c r="H3988" s="5"/>
      <c r="J3988" s="27"/>
      <c r="L3988" s="27"/>
    </row>
    <row r="3989" spans="8:12" x14ac:dyDescent="0.25">
      <c r="H3989" s="5"/>
      <c r="J3989" s="27"/>
      <c r="L3989" s="27"/>
    </row>
    <row r="3990" spans="8:12" x14ac:dyDescent="0.25">
      <c r="H3990" s="5"/>
      <c r="J3990" s="27"/>
      <c r="L3990" s="27"/>
    </row>
    <row r="3991" spans="8:12" x14ac:dyDescent="0.25">
      <c r="H3991" s="5"/>
      <c r="J3991" s="27"/>
      <c r="L3991" s="27"/>
    </row>
    <row r="3992" spans="8:12" x14ac:dyDescent="0.25">
      <c r="H3992" s="5"/>
      <c r="J3992" s="27"/>
      <c r="L3992" s="27"/>
    </row>
    <row r="3993" spans="8:12" x14ac:dyDescent="0.25">
      <c r="H3993" s="5"/>
      <c r="J3993" s="27"/>
      <c r="L3993" s="27"/>
    </row>
    <row r="3994" spans="8:12" x14ac:dyDescent="0.25">
      <c r="H3994" s="5"/>
      <c r="J3994" s="27"/>
      <c r="L3994" s="27"/>
    </row>
    <row r="3995" spans="8:12" x14ac:dyDescent="0.25">
      <c r="H3995" s="5"/>
      <c r="J3995" s="27"/>
      <c r="L3995" s="27"/>
    </row>
    <row r="3996" spans="8:12" x14ac:dyDescent="0.25">
      <c r="H3996" s="5"/>
      <c r="J3996" s="27"/>
      <c r="L3996" s="27"/>
    </row>
    <row r="3997" spans="8:12" x14ac:dyDescent="0.25">
      <c r="H3997" s="5"/>
      <c r="J3997" s="27"/>
      <c r="L3997" s="27"/>
    </row>
    <row r="3998" spans="8:12" x14ac:dyDescent="0.25">
      <c r="H3998" s="5"/>
      <c r="J3998" s="27"/>
      <c r="L3998" s="27"/>
    </row>
    <row r="3999" spans="8:12" x14ac:dyDescent="0.25">
      <c r="H3999" s="5"/>
      <c r="J3999" s="27"/>
      <c r="L3999" s="27"/>
    </row>
    <row r="4000" spans="8:12" x14ac:dyDescent="0.25">
      <c r="H4000" s="5"/>
      <c r="J4000" s="27"/>
      <c r="L4000" s="27"/>
    </row>
    <row r="4001" spans="8:12" x14ac:dyDescent="0.25">
      <c r="H4001" s="5"/>
      <c r="J4001" s="27"/>
      <c r="L4001" s="27"/>
    </row>
    <row r="4002" spans="8:12" x14ac:dyDescent="0.25">
      <c r="H4002" s="5"/>
      <c r="J4002" s="27"/>
      <c r="L4002" s="27"/>
    </row>
    <row r="4003" spans="8:12" x14ac:dyDescent="0.25">
      <c r="H4003" s="5"/>
      <c r="J4003" s="27"/>
      <c r="L4003" s="27"/>
    </row>
    <row r="4004" spans="8:12" x14ac:dyDescent="0.25">
      <c r="H4004" s="5"/>
      <c r="J4004" s="27"/>
      <c r="L4004" s="27"/>
    </row>
    <row r="4005" spans="8:12" x14ac:dyDescent="0.25">
      <c r="H4005" s="5"/>
      <c r="J4005" s="27"/>
      <c r="L4005" s="27"/>
    </row>
    <row r="4006" spans="8:12" x14ac:dyDescent="0.25">
      <c r="H4006" s="5"/>
      <c r="J4006" s="27"/>
      <c r="L4006" s="27"/>
    </row>
    <row r="4007" spans="8:12" x14ac:dyDescent="0.25">
      <c r="H4007" s="5"/>
      <c r="J4007" s="27"/>
      <c r="L4007" s="27"/>
    </row>
    <row r="4008" spans="8:12" x14ac:dyDescent="0.25">
      <c r="H4008" s="5"/>
      <c r="J4008" s="27"/>
      <c r="L4008" s="27"/>
    </row>
    <row r="4009" spans="8:12" x14ac:dyDescent="0.25">
      <c r="H4009" s="5"/>
      <c r="J4009" s="27"/>
      <c r="L4009" s="27"/>
    </row>
    <row r="4010" spans="8:12" x14ac:dyDescent="0.25">
      <c r="H4010" s="5"/>
      <c r="J4010" s="27"/>
      <c r="L4010" s="27"/>
    </row>
    <row r="4011" spans="8:12" x14ac:dyDescent="0.25">
      <c r="H4011" s="5"/>
      <c r="J4011" s="27"/>
      <c r="L4011" s="27"/>
    </row>
    <row r="4012" spans="8:12" x14ac:dyDescent="0.25">
      <c r="H4012" s="5"/>
      <c r="J4012" s="27"/>
      <c r="L4012" s="27"/>
    </row>
    <row r="4013" spans="8:12" x14ac:dyDescent="0.25">
      <c r="H4013" s="5"/>
      <c r="J4013" s="27"/>
      <c r="L4013" s="27"/>
    </row>
    <row r="4014" spans="8:12" x14ac:dyDescent="0.25">
      <c r="H4014" s="5"/>
      <c r="J4014" s="27"/>
      <c r="L4014" s="27"/>
    </row>
    <row r="4015" spans="8:12" x14ac:dyDescent="0.25">
      <c r="H4015" s="5"/>
      <c r="J4015" s="27"/>
      <c r="L4015" s="27"/>
    </row>
    <row r="4016" spans="8:12" x14ac:dyDescent="0.25">
      <c r="H4016" s="5"/>
      <c r="J4016" s="27"/>
      <c r="L4016" s="27"/>
    </row>
    <row r="4017" spans="8:12" x14ac:dyDescent="0.25">
      <c r="H4017" s="5"/>
      <c r="J4017" s="27"/>
      <c r="L4017" s="27"/>
    </row>
    <row r="4018" spans="8:12" x14ac:dyDescent="0.25">
      <c r="H4018" s="5"/>
      <c r="J4018" s="27"/>
      <c r="L4018" s="27"/>
    </row>
    <row r="4019" spans="8:12" x14ac:dyDescent="0.25">
      <c r="H4019" s="5"/>
      <c r="J4019" s="27"/>
      <c r="L4019" s="27"/>
    </row>
    <row r="4020" spans="8:12" x14ac:dyDescent="0.25">
      <c r="H4020" s="5"/>
      <c r="J4020" s="27"/>
      <c r="L4020" s="27"/>
    </row>
    <row r="4021" spans="8:12" x14ac:dyDescent="0.25">
      <c r="H4021" s="5"/>
      <c r="J4021" s="27"/>
      <c r="L4021" s="27"/>
    </row>
    <row r="4022" spans="8:12" x14ac:dyDescent="0.25">
      <c r="H4022" s="5"/>
      <c r="J4022" s="27"/>
      <c r="L4022" s="27"/>
    </row>
    <row r="4023" spans="8:12" x14ac:dyDescent="0.25">
      <c r="H4023" s="5"/>
      <c r="J4023" s="27"/>
      <c r="L4023" s="27"/>
    </row>
    <row r="4024" spans="8:12" x14ac:dyDescent="0.25">
      <c r="H4024" s="5"/>
      <c r="J4024" s="27"/>
      <c r="L4024" s="27"/>
    </row>
    <row r="4025" spans="8:12" x14ac:dyDescent="0.25">
      <c r="H4025" s="5"/>
      <c r="J4025" s="27"/>
      <c r="L4025" s="27"/>
    </row>
    <row r="4026" spans="8:12" x14ac:dyDescent="0.25">
      <c r="H4026" s="5"/>
      <c r="J4026" s="27"/>
      <c r="L4026" s="27"/>
    </row>
    <row r="4027" spans="8:12" x14ac:dyDescent="0.25">
      <c r="H4027" s="5"/>
      <c r="J4027" s="27"/>
      <c r="L4027" s="27"/>
    </row>
    <row r="4028" spans="8:12" x14ac:dyDescent="0.25">
      <c r="H4028" s="5"/>
      <c r="J4028" s="27"/>
      <c r="L4028" s="27"/>
    </row>
    <row r="4029" spans="8:12" x14ac:dyDescent="0.25">
      <c r="H4029" s="5"/>
      <c r="J4029" s="27"/>
      <c r="L4029" s="27"/>
    </row>
    <row r="4030" spans="8:12" x14ac:dyDescent="0.25">
      <c r="H4030" s="5"/>
      <c r="J4030" s="27"/>
      <c r="L4030" s="27"/>
    </row>
    <row r="4031" spans="8:12" x14ac:dyDescent="0.25">
      <c r="H4031" s="5"/>
      <c r="J4031" s="27"/>
      <c r="L4031" s="27"/>
    </row>
    <row r="4032" spans="8:12" x14ac:dyDescent="0.25">
      <c r="H4032" s="5"/>
      <c r="J4032" s="27"/>
      <c r="L4032" s="27"/>
    </row>
    <row r="4033" spans="8:12" x14ac:dyDescent="0.25">
      <c r="H4033" s="5"/>
      <c r="J4033" s="27"/>
      <c r="L4033" s="27"/>
    </row>
    <row r="4034" spans="8:12" x14ac:dyDescent="0.25">
      <c r="H4034" s="5"/>
      <c r="J4034" s="27"/>
      <c r="L4034" s="27"/>
    </row>
    <row r="4035" spans="8:12" x14ac:dyDescent="0.25">
      <c r="H4035" s="5"/>
      <c r="J4035" s="27"/>
      <c r="L4035" s="27"/>
    </row>
    <row r="4036" spans="8:12" x14ac:dyDescent="0.25">
      <c r="H4036" s="5"/>
      <c r="J4036" s="27"/>
      <c r="L4036" s="27"/>
    </row>
    <row r="4037" spans="8:12" x14ac:dyDescent="0.25">
      <c r="H4037" s="5"/>
      <c r="J4037" s="27"/>
      <c r="L4037" s="27"/>
    </row>
    <row r="4038" spans="8:12" x14ac:dyDescent="0.25">
      <c r="H4038" s="5"/>
      <c r="J4038" s="27"/>
      <c r="L4038" s="27"/>
    </row>
    <row r="4039" spans="8:12" x14ac:dyDescent="0.25">
      <c r="H4039" s="5"/>
      <c r="J4039" s="27"/>
      <c r="L4039" s="27"/>
    </row>
    <row r="4040" spans="8:12" x14ac:dyDescent="0.25">
      <c r="H4040" s="5"/>
      <c r="J4040" s="27"/>
      <c r="L4040" s="27"/>
    </row>
    <row r="4041" spans="8:12" x14ac:dyDescent="0.25">
      <c r="H4041" s="5"/>
      <c r="J4041" s="27"/>
      <c r="L4041" s="27"/>
    </row>
    <row r="4042" spans="8:12" x14ac:dyDescent="0.25">
      <c r="H4042" s="5"/>
      <c r="J4042" s="27"/>
      <c r="L4042" s="27"/>
    </row>
    <row r="4043" spans="8:12" x14ac:dyDescent="0.25">
      <c r="H4043" s="5"/>
      <c r="J4043" s="27"/>
      <c r="L4043" s="27"/>
    </row>
    <row r="4044" spans="8:12" x14ac:dyDescent="0.25">
      <c r="H4044" s="5"/>
      <c r="J4044" s="27"/>
      <c r="L4044" s="27"/>
    </row>
    <row r="4045" spans="8:12" x14ac:dyDescent="0.25">
      <c r="H4045" s="5"/>
      <c r="J4045" s="27"/>
      <c r="L4045" s="27"/>
    </row>
    <row r="4046" spans="8:12" x14ac:dyDescent="0.25">
      <c r="H4046" s="5"/>
      <c r="J4046" s="27"/>
      <c r="L4046" s="27"/>
    </row>
    <row r="4047" spans="8:12" x14ac:dyDescent="0.25">
      <c r="H4047" s="5"/>
      <c r="J4047" s="27"/>
      <c r="L4047" s="27"/>
    </row>
    <row r="4048" spans="8:12" x14ac:dyDescent="0.25">
      <c r="H4048" s="5"/>
      <c r="J4048" s="27"/>
      <c r="L4048" s="27"/>
    </row>
    <row r="4049" spans="8:12" x14ac:dyDescent="0.25">
      <c r="H4049" s="5"/>
      <c r="J4049" s="27"/>
      <c r="L4049" s="27"/>
    </row>
    <row r="4050" spans="8:12" x14ac:dyDescent="0.25">
      <c r="H4050" s="5"/>
      <c r="J4050" s="27"/>
      <c r="L4050" s="27"/>
    </row>
    <row r="4051" spans="8:12" x14ac:dyDescent="0.25">
      <c r="H4051" s="5"/>
      <c r="J4051" s="27"/>
      <c r="L4051" s="27"/>
    </row>
    <row r="4052" spans="8:12" x14ac:dyDescent="0.25">
      <c r="H4052" s="5"/>
      <c r="J4052" s="27"/>
      <c r="L4052" s="27"/>
    </row>
    <row r="4053" spans="8:12" x14ac:dyDescent="0.25">
      <c r="H4053" s="5"/>
      <c r="J4053" s="27"/>
      <c r="L4053" s="27"/>
    </row>
    <row r="4054" spans="8:12" x14ac:dyDescent="0.25">
      <c r="H4054" s="5"/>
      <c r="J4054" s="27"/>
      <c r="L4054" s="27"/>
    </row>
    <row r="4055" spans="8:12" x14ac:dyDescent="0.25">
      <c r="H4055" s="5"/>
      <c r="J4055" s="27"/>
      <c r="L4055" s="27"/>
    </row>
    <row r="4056" spans="8:12" x14ac:dyDescent="0.25">
      <c r="H4056" s="5"/>
      <c r="J4056" s="27"/>
      <c r="L4056" s="27"/>
    </row>
    <row r="4057" spans="8:12" x14ac:dyDescent="0.25">
      <c r="H4057" s="5"/>
      <c r="J4057" s="27"/>
      <c r="L4057" s="27"/>
    </row>
    <row r="4058" spans="8:12" x14ac:dyDescent="0.25">
      <c r="H4058" s="5"/>
      <c r="J4058" s="27"/>
      <c r="L4058" s="27"/>
    </row>
    <row r="4059" spans="8:12" x14ac:dyDescent="0.25">
      <c r="H4059" s="5"/>
      <c r="J4059" s="27"/>
      <c r="L4059" s="27"/>
    </row>
    <row r="4060" spans="8:12" x14ac:dyDescent="0.25">
      <c r="H4060" s="5"/>
      <c r="J4060" s="27"/>
      <c r="L4060" s="27"/>
    </row>
    <row r="4061" spans="8:12" x14ac:dyDescent="0.25">
      <c r="H4061" s="5"/>
      <c r="J4061" s="27"/>
      <c r="L4061" s="27"/>
    </row>
    <row r="4062" spans="8:12" x14ac:dyDescent="0.25">
      <c r="H4062" s="5"/>
      <c r="J4062" s="27"/>
      <c r="L4062" s="27"/>
    </row>
    <row r="4063" spans="8:12" x14ac:dyDescent="0.25">
      <c r="H4063" s="5"/>
      <c r="J4063" s="27"/>
      <c r="L4063" s="27"/>
    </row>
    <row r="4064" spans="8:12" x14ac:dyDescent="0.25">
      <c r="H4064" s="5"/>
      <c r="J4064" s="27"/>
      <c r="L4064" s="27"/>
    </row>
    <row r="4065" spans="8:12" x14ac:dyDescent="0.25">
      <c r="H4065" s="5"/>
      <c r="J4065" s="27"/>
      <c r="L4065" s="27"/>
    </row>
    <row r="4066" spans="8:12" x14ac:dyDescent="0.25">
      <c r="H4066" s="5"/>
      <c r="J4066" s="27"/>
      <c r="L4066" s="27"/>
    </row>
    <row r="4067" spans="8:12" x14ac:dyDescent="0.25">
      <c r="H4067" s="5"/>
      <c r="J4067" s="27"/>
      <c r="L4067" s="27"/>
    </row>
    <row r="4068" spans="8:12" x14ac:dyDescent="0.25">
      <c r="H4068" s="5"/>
      <c r="J4068" s="27"/>
      <c r="L4068" s="27"/>
    </row>
    <row r="4069" spans="8:12" x14ac:dyDescent="0.25">
      <c r="H4069" s="5"/>
      <c r="J4069" s="27"/>
      <c r="L4069" s="27"/>
    </row>
    <row r="4070" spans="8:12" x14ac:dyDescent="0.25">
      <c r="H4070" s="5"/>
      <c r="J4070" s="27"/>
      <c r="L4070" s="27"/>
    </row>
    <row r="4071" spans="8:12" x14ac:dyDescent="0.25">
      <c r="H4071" s="5"/>
      <c r="J4071" s="27"/>
      <c r="L4071" s="27"/>
    </row>
    <row r="4072" spans="8:12" x14ac:dyDescent="0.25">
      <c r="H4072" s="5"/>
      <c r="J4072" s="27"/>
      <c r="L4072" s="27"/>
    </row>
    <row r="4073" spans="8:12" x14ac:dyDescent="0.25">
      <c r="H4073" s="5"/>
      <c r="J4073" s="27"/>
      <c r="L4073" s="27"/>
    </row>
    <row r="4074" spans="8:12" x14ac:dyDescent="0.25">
      <c r="H4074" s="5"/>
      <c r="J4074" s="27"/>
      <c r="L4074" s="27"/>
    </row>
    <row r="4075" spans="8:12" x14ac:dyDescent="0.25">
      <c r="H4075" s="5"/>
      <c r="J4075" s="27"/>
      <c r="L4075" s="27"/>
    </row>
    <row r="4076" spans="8:12" x14ac:dyDescent="0.25">
      <c r="H4076" s="5"/>
      <c r="J4076" s="27"/>
      <c r="L4076" s="27"/>
    </row>
    <row r="4077" spans="8:12" x14ac:dyDescent="0.25">
      <c r="H4077" s="5"/>
      <c r="J4077" s="27"/>
      <c r="L4077" s="27"/>
    </row>
    <row r="4078" spans="8:12" x14ac:dyDescent="0.25">
      <c r="H4078" s="5"/>
      <c r="J4078" s="27"/>
      <c r="L4078" s="27"/>
    </row>
    <row r="4079" spans="8:12" x14ac:dyDescent="0.25">
      <c r="H4079" s="5"/>
      <c r="J4079" s="27"/>
      <c r="L4079" s="27"/>
    </row>
    <row r="4080" spans="8:12" x14ac:dyDescent="0.25">
      <c r="H4080" s="5"/>
      <c r="J4080" s="27"/>
      <c r="L4080" s="27"/>
    </row>
    <row r="4081" spans="8:12" x14ac:dyDescent="0.25">
      <c r="H4081" s="5"/>
      <c r="J4081" s="27"/>
      <c r="L4081" s="27"/>
    </row>
    <row r="4082" spans="8:12" x14ac:dyDescent="0.25">
      <c r="H4082" s="5"/>
      <c r="J4082" s="27"/>
      <c r="L4082" s="27"/>
    </row>
    <row r="4083" spans="8:12" x14ac:dyDescent="0.25">
      <c r="H4083" s="5"/>
      <c r="J4083" s="27"/>
      <c r="L4083" s="27"/>
    </row>
    <row r="4084" spans="8:12" x14ac:dyDescent="0.25">
      <c r="H4084" s="5"/>
      <c r="J4084" s="27"/>
      <c r="L4084" s="27"/>
    </row>
    <row r="4085" spans="8:12" x14ac:dyDescent="0.25">
      <c r="H4085" s="5"/>
      <c r="J4085" s="27"/>
      <c r="L4085" s="27"/>
    </row>
    <row r="4086" spans="8:12" x14ac:dyDescent="0.25">
      <c r="H4086" s="5"/>
      <c r="J4086" s="27"/>
      <c r="L4086" s="27"/>
    </row>
    <row r="4087" spans="8:12" x14ac:dyDescent="0.25">
      <c r="H4087" s="5"/>
      <c r="J4087" s="27"/>
      <c r="L4087" s="27"/>
    </row>
    <row r="4088" spans="8:12" x14ac:dyDescent="0.25">
      <c r="H4088" s="5"/>
      <c r="J4088" s="27"/>
      <c r="L4088" s="27"/>
    </row>
    <row r="4089" spans="8:12" x14ac:dyDescent="0.25">
      <c r="H4089" s="5"/>
      <c r="J4089" s="27"/>
      <c r="L4089" s="27"/>
    </row>
    <row r="4090" spans="8:12" x14ac:dyDescent="0.25">
      <c r="H4090" s="5"/>
      <c r="J4090" s="27"/>
      <c r="L4090" s="27"/>
    </row>
    <row r="4091" spans="8:12" x14ac:dyDescent="0.25">
      <c r="H4091" s="5"/>
      <c r="J4091" s="27"/>
      <c r="L4091" s="27"/>
    </row>
    <row r="4092" spans="8:12" x14ac:dyDescent="0.25">
      <c r="H4092" s="5"/>
      <c r="J4092" s="27"/>
      <c r="L4092" s="27"/>
    </row>
    <row r="4093" spans="8:12" x14ac:dyDescent="0.25">
      <c r="H4093" s="5"/>
      <c r="J4093" s="27"/>
      <c r="L4093" s="27"/>
    </row>
    <row r="4094" spans="8:12" x14ac:dyDescent="0.25">
      <c r="H4094" s="5"/>
      <c r="J4094" s="27"/>
      <c r="L4094" s="27"/>
    </row>
    <row r="4095" spans="8:12" x14ac:dyDescent="0.25">
      <c r="H4095" s="5"/>
      <c r="J4095" s="27"/>
      <c r="L4095" s="27"/>
    </row>
    <row r="4096" spans="8:12" x14ac:dyDescent="0.25">
      <c r="H4096" s="5"/>
      <c r="J4096" s="27"/>
      <c r="L4096" s="27"/>
    </row>
    <row r="4097" spans="8:12" x14ac:dyDescent="0.25">
      <c r="H4097" s="5"/>
      <c r="J4097" s="27"/>
      <c r="L4097" s="27"/>
    </row>
    <row r="4098" spans="8:12" x14ac:dyDescent="0.25">
      <c r="H4098" s="5"/>
      <c r="J4098" s="27"/>
      <c r="L4098" s="27"/>
    </row>
    <row r="4099" spans="8:12" x14ac:dyDescent="0.25">
      <c r="H4099" s="5"/>
      <c r="J4099" s="27"/>
      <c r="L4099" s="27"/>
    </row>
    <row r="4100" spans="8:12" x14ac:dyDescent="0.25">
      <c r="H4100" s="5"/>
      <c r="J4100" s="27"/>
      <c r="L4100" s="27"/>
    </row>
    <row r="4101" spans="8:12" x14ac:dyDescent="0.25">
      <c r="H4101" s="5"/>
      <c r="J4101" s="27"/>
      <c r="L4101" s="27"/>
    </row>
    <row r="4102" spans="8:12" x14ac:dyDescent="0.25">
      <c r="H4102" s="5"/>
      <c r="J4102" s="27"/>
      <c r="L4102" s="27"/>
    </row>
    <row r="4103" spans="8:12" x14ac:dyDescent="0.25">
      <c r="H4103" s="5"/>
      <c r="J4103" s="27"/>
      <c r="L4103" s="27"/>
    </row>
    <row r="4104" spans="8:12" x14ac:dyDescent="0.25">
      <c r="H4104" s="5"/>
      <c r="J4104" s="27"/>
      <c r="L4104" s="27"/>
    </row>
    <row r="4105" spans="8:12" x14ac:dyDescent="0.25">
      <c r="H4105" s="5"/>
      <c r="J4105" s="27"/>
      <c r="L4105" s="27"/>
    </row>
    <row r="4106" spans="8:12" x14ac:dyDescent="0.25">
      <c r="H4106" s="5"/>
      <c r="J4106" s="27"/>
      <c r="L4106" s="27"/>
    </row>
    <row r="4107" spans="8:12" x14ac:dyDescent="0.25">
      <c r="H4107" s="5"/>
      <c r="J4107" s="27"/>
      <c r="L4107" s="27"/>
    </row>
    <row r="4108" spans="8:12" x14ac:dyDescent="0.25">
      <c r="H4108" s="5"/>
      <c r="J4108" s="27"/>
      <c r="L4108" s="27"/>
    </row>
    <row r="4109" spans="8:12" x14ac:dyDescent="0.25">
      <c r="H4109" s="5"/>
      <c r="J4109" s="27"/>
      <c r="L4109" s="27"/>
    </row>
    <row r="4110" spans="8:12" x14ac:dyDescent="0.25">
      <c r="H4110" s="5"/>
      <c r="J4110" s="27"/>
      <c r="L4110" s="27"/>
    </row>
    <row r="4111" spans="8:12" x14ac:dyDescent="0.25">
      <c r="H4111" s="5"/>
      <c r="J4111" s="27"/>
      <c r="L4111" s="27"/>
    </row>
    <row r="4112" spans="8:12" x14ac:dyDescent="0.25">
      <c r="H4112" s="5"/>
      <c r="J4112" s="27"/>
      <c r="L4112" s="27"/>
    </row>
    <row r="4113" spans="8:12" x14ac:dyDescent="0.25">
      <c r="H4113" s="5"/>
      <c r="J4113" s="27"/>
      <c r="L4113" s="27"/>
    </row>
    <row r="4114" spans="8:12" x14ac:dyDescent="0.25">
      <c r="H4114" s="5"/>
      <c r="J4114" s="27"/>
      <c r="L4114" s="27"/>
    </row>
    <row r="4115" spans="8:12" x14ac:dyDescent="0.25">
      <c r="H4115" s="5"/>
      <c r="J4115" s="27"/>
      <c r="L4115" s="27"/>
    </row>
    <row r="4116" spans="8:12" x14ac:dyDescent="0.25">
      <c r="H4116" s="5"/>
      <c r="J4116" s="27"/>
      <c r="L4116" s="27"/>
    </row>
    <row r="4117" spans="8:12" x14ac:dyDescent="0.25">
      <c r="H4117" s="5"/>
      <c r="J4117" s="27"/>
      <c r="L4117" s="27"/>
    </row>
    <row r="4118" spans="8:12" x14ac:dyDescent="0.25">
      <c r="H4118" s="5"/>
      <c r="J4118" s="27"/>
      <c r="L4118" s="27"/>
    </row>
    <row r="4119" spans="8:12" x14ac:dyDescent="0.25">
      <c r="H4119" s="5"/>
      <c r="J4119" s="27"/>
      <c r="L4119" s="27"/>
    </row>
    <row r="4120" spans="8:12" x14ac:dyDescent="0.25">
      <c r="H4120" s="5"/>
      <c r="J4120" s="27"/>
      <c r="L4120" s="27"/>
    </row>
    <row r="4121" spans="8:12" x14ac:dyDescent="0.25">
      <c r="H4121" s="5"/>
      <c r="J4121" s="27"/>
      <c r="L4121" s="27"/>
    </row>
    <row r="4122" spans="8:12" x14ac:dyDescent="0.25">
      <c r="H4122" s="5"/>
      <c r="J4122" s="27"/>
      <c r="L4122" s="27"/>
    </row>
    <row r="4123" spans="8:12" x14ac:dyDescent="0.25">
      <c r="H4123" s="5"/>
      <c r="J4123" s="27"/>
      <c r="L4123" s="27"/>
    </row>
    <row r="4124" spans="8:12" x14ac:dyDescent="0.25">
      <c r="H4124" s="5"/>
      <c r="J4124" s="27"/>
      <c r="L4124" s="27"/>
    </row>
    <row r="4125" spans="8:12" x14ac:dyDescent="0.25">
      <c r="H4125" s="5"/>
      <c r="J4125" s="27"/>
      <c r="L4125" s="27"/>
    </row>
    <row r="4126" spans="8:12" x14ac:dyDescent="0.25">
      <c r="H4126" s="5"/>
      <c r="J4126" s="27"/>
      <c r="L4126" s="27"/>
    </row>
    <row r="4127" spans="8:12" x14ac:dyDescent="0.25">
      <c r="H4127" s="5"/>
      <c r="J4127" s="27"/>
      <c r="L4127" s="27"/>
    </row>
    <row r="4128" spans="8:12" x14ac:dyDescent="0.25">
      <c r="H4128" s="5"/>
      <c r="J4128" s="27"/>
      <c r="L4128" s="27"/>
    </row>
    <row r="4129" spans="8:12" x14ac:dyDescent="0.25">
      <c r="H4129" s="5"/>
      <c r="J4129" s="27"/>
      <c r="L4129" s="27"/>
    </row>
    <row r="4130" spans="8:12" x14ac:dyDescent="0.25">
      <c r="H4130" s="5"/>
      <c r="J4130" s="27"/>
      <c r="L4130" s="27"/>
    </row>
    <row r="4131" spans="8:12" x14ac:dyDescent="0.25">
      <c r="H4131" s="5"/>
      <c r="J4131" s="27"/>
      <c r="L4131" s="27"/>
    </row>
    <row r="4132" spans="8:12" x14ac:dyDescent="0.25">
      <c r="H4132" s="5"/>
      <c r="J4132" s="27"/>
      <c r="L4132" s="27"/>
    </row>
    <row r="4133" spans="8:12" x14ac:dyDescent="0.25">
      <c r="H4133" s="5"/>
      <c r="J4133" s="27"/>
      <c r="L4133" s="27"/>
    </row>
    <row r="4134" spans="8:12" x14ac:dyDescent="0.25">
      <c r="H4134" s="5"/>
      <c r="J4134" s="27"/>
      <c r="L4134" s="27"/>
    </row>
    <row r="4135" spans="8:12" x14ac:dyDescent="0.25">
      <c r="H4135" s="5"/>
      <c r="J4135" s="27"/>
      <c r="L4135" s="27"/>
    </row>
    <row r="4136" spans="8:12" x14ac:dyDescent="0.25">
      <c r="H4136" s="5"/>
      <c r="J4136" s="27"/>
      <c r="L4136" s="27"/>
    </row>
    <row r="4137" spans="8:12" x14ac:dyDescent="0.25">
      <c r="H4137" s="5"/>
      <c r="J4137" s="27"/>
      <c r="L4137" s="27"/>
    </row>
    <row r="4138" spans="8:12" x14ac:dyDescent="0.25">
      <c r="H4138" s="5"/>
      <c r="J4138" s="27"/>
      <c r="L4138" s="27"/>
    </row>
    <row r="4139" spans="8:12" x14ac:dyDescent="0.25">
      <c r="H4139" s="5"/>
      <c r="J4139" s="27"/>
      <c r="L4139" s="27"/>
    </row>
    <row r="4140" spans="8:12" x14ac:dyDescent="0.25">
      <c r="H4140" s="5"/>
      <c r="J4140" s="27"/>
      <c r="L4140" s="27"/>
    </row>
    <row r="4141" spans="8:12" x14ac:dyDescent="0.25">
      <c r="H4141" s="5"/>
      <c r="J4141" s="27"/>
      <c r="L4141" s="27"/>
    </row>
    <row r="4142" spans="8:12" x14ac:dyDescent="0.25">
      <c r="H4142" s="5"/>
      <c r="J4142" s="27"/>
      <c r="L4142" s="27"/>
    </row>
    <row r="4143" spans="8:12" x14ac:dyDescent="0.25">
      <c r="H4143" s="5"/>
      <c r="J4143" s="27"/>
      <c r="L4143" s="27"/>
    </row>
    <row r="4144" spans="8:12" x14ac:dyDescent="0.25">
      <c r="H4144" s="5"/>
      <c r="J4144" s="27"/>
      <c r="L4144" s="27"/>
    </row>
    <row r="4145" spans="8:12" x14ac:dyDescent="0.25">
      <c r="H4145" s="5"/>
      <c r="J4145" s="27"/>
      <c r="L4145" s="27"/>
    </row>
    <row r="4146" spans="8:12" x14ac:dyDescent="0.25">
      <c r="H4146" s="5"/>
      <c r="J4146" s="27"/>
      <c r="L4146" s="27"/>
    </row>
    <row r="4147" spans="8:12" x14ac:dyDescent="0.25">
      <c r="H4147" s="5"/>
      <c r="J4147" s="27"/>
      <c r="L4147" s="27"/>
    </row>
    <row r="4148" spans="8:12" x14ac:dyDescent="0.25">
      <c r="H4148" s="5"/>
      <c r="J4148" s="27"/>
      <c r="L4148" s="27"/>
    </row>
    <row r="4149" spans="8:12" x14ac:dyDescent="0.25">
      <c r="H4149" s="5"/>
      <c r="J4149" s="27"/>
      <c r="L4149" s="27"/>
    </row>
    <row r="4150" spans="8:12" x14ac:dyDescent="0.25">
      <c r="H4150" s="5"/>
      <c r="J4150" s="27"/>
      <c r="L4150" s="27"/>
    </row>
    <row r="4151" spans="8:12" x14ac:dyDescent="0.25">
      <c r="H4151" s="5"/>
      <c r="J4151" s="27"/>
      <c r="L4151" s="27"/>
    </row>
    <row r="4152" spans="8:12" x14ac:dyDescent="0.25">
      <c r="H4152" s="5"/>
      <c r="J4152" s="27"/>
      <c r="L4152" s="27"/>
    </row>
    <row r="4153" spans="8:12" x14ac:dyDescent="0.25">
      <c r="H4153" s="5"/>
      <c r="J4153" s="27"/>
      <c r="L4153" s="27"/>
    </row>
    <row r="4154" spans="8:12" x14ac:dyDescent="0.25">
      <c r="H4154" s="5"/>
      <c r="J4154" s="27"/>
      <c r="L4154" s="27"/>
    </row>
    <row r="4155" spans="8:12" x14ac:dyDescent="0.25">
      <c r="H4155" s="5"/>
      <c r="J4155" s="27"/>
      <c r="L4155" s="27"/>
    </row>
    <row r="4156" spans="8:12" x14ac:dyDescent="0.25">
      <c r="H4156" s="5"/>
      <c r="J4156" s="27"/>
      <c r="L4156" s="27"/>
    </row>
    <row r="4157" spans="8:12" x14ac:dyDescent="0.25">
      <c r="H4157" s="5"/>
      <c r="J4157" s="27"/>
      <c r="L4157" s="27"/>
    </row>
    <row r="4158" spans="8:12" x14ac:dyDescent="0.25">
      <c r="H4158" s="5"/>
      <c r="J4158" s="27"/>
      <c r="L4158" s="27"/>
    </row>
    <row r="4159" spans="8:12" x14ac:dyDescent="0.25">
      <c r="H4159" s="5"/>
      <c r="J4159" s="27"/>
      <c r="L4159" s="27"/>
    </row>
    <row r="4160" spans="8:12" x14ac:dyDescent="0.25">
      <c r="H4160" s="5"/>
      <c r="J4160" s="27"/>
      <c r="L4160" s="27"/>
    </row>
    <row r="4161" spans="8:12" x14ac:dyDescent="0.25">
      <c r="H4161" s="5"/>
      <c r="J4161" s="27"/>
      <c r="L4161" s="27"/>
    </row>
    <row r="4162" spans="8:12" x14ac:dyDescent="0.25">
      <c r="H4162" s="5"/>
      <c r="J4162" s="27"/>
      <c r="L4162" s="27"/>
    </row>
    <row r="4163" spans="8:12" x14ac:dyDescent="0.25">
      <c r="H4163" s="5"/>
      <c r="J4163" s="27"/>
      <c r="L4163" s="27"/>
    </row>
    <row r="4164" spans="8:12" x14ac:dyDescent="0.25">
      <c r="H4164" s="5"/>
      <c r="J4164" s="27"/>
      <c r="L4164" s="27"/>
    </row>
    <row r="4165" spans="8:12" x14ac:dyDescent="0.25">
      <c r="H4165" s="5"/>
      <c r="J4165" s="27"/>
      <c r="L4165" s="27"/>
    </row>
    <row r="4166" spans="8:12" x14ac:dyDescent="0.25">
      <c r="H4166" s="5"/>
      <c r="J4166" s="27"/>
      <c r="L4166" s="27"/>
    </row>
    <row r="4167" spans="8:12" x14ac:dyDescent="0.25">
      <c r="H4167" s="5"/>
      <c r="J4167" s="27"/>
      <c r="L4167" s="27"/>
    </row>
    <row r="4168" spans="8:12" x14ac:dyDescent="0.25">
      <c r="H4168" s="5"/>
      <c r="J4168" s="27"/>
      <c r="L4168" s="27"/>
    </row>
    <row r="4169" spans="8:12" x14ac:dyDescent="0.25">
      <c r="H4169" s="5"/>
      <c r="J4169" s="27"/>
      <c r="L4169" s="27"/>
    </row>
    <row r="4170" spans="8:12" x14ac:dyDescent="0.25">
      <c r="H4170" s="5"/>
      <c r="J4170" s="27"/>
      <c r="L4170" s="27"/>
    </row>
    <row r="4171" spans="8:12" x14ac:dyDescent="0.25">
      <c r="H4171" s="5"/>
      <c r="J4171" s="27"/>
      <c r="L4171" s="27"/>
    </row>
    <row r="4172" spans="8:12" x14ac:dyDescent="0.25">
      <c r="H4172" s="5"/>
      <c r="J4172" s="27"/>
      <c r="L4172" s="27"/>
    </row>
    <row r="4173" spans="8:12" x14ac:dyDescent="0.25">
      <c r="H4173" s="5"/>
      <c r="J4173" s="27"/>
      <c r="L4173" s="27"/>
    </row>
    <row r="4174" spans="8:12" x14ac:dyDescent="0.25">
      <c r="H4174" s="5"/>
      <c r="J4174" s="27"/>
      <c r="L4174" s="27"/>
    </row>
    <row r="4175" spans="8:12" x14ac:dyDescent="0.25">
      <c r="H4175" s="5"/>
      <c r="J4175" s="27"/>
      <c r="L4175" s="27"/>
    </row>
    <row r="4176" spans="8:12" x14ac:dyDescent="0.25">
      <c r="H4176" s="5"/>
      <c r="J4176" s="27"/>
      <c r="L4176" s="27"/>
    </row>
    <row r="4177" spans="8:12" x14ac:dyDescent="0.25">
      <c r="H4177" s="5"/>
      <c r="J4177" s="27"/>
      <c r="L4177" s="27"/>
    </row>
    <row r="4178" spans="8:12" x14ac:dyDescent="0.25">
      <c r="H4178" s="5"/>
      <c r="J4178" s="27"/>
      <c r="L4178" s="27"/>
    </row>
    <row r="4179" spans="8:12" x14ac:dyDescent="0.25">
      <c r="H4179" s="5"/>
      <c r="J4179" s="27"/>
      <c r="L4179" s="27"/>
    </row>
    <row r="4180" spans="8:12" x14ac:dyDescent="0.25">
      <c r="H4180" s="5"/>
      <c r="J4180" s="27"/>
      <c r="L4180" s="27"/>
    </row>
    <row r="4181" spans="8:12" x14ac:dyDescent="0.25">
      <c r="H4181" s="5"/>
      <c r="J4181" s="27"/>
      <c r="L4181" s="27"/>
    </row>
    <row r="4182" spans="8:12" x14ac:dyDescent="0.25">
      <c r="H4182" s="5"/>
      <c r="J4182" s="27"/>
      <c r="L4182" s="27"/>
    </row>
    <row r="4183" spans="8:12" x14ac:dyDescent="0.25">
      <c r="H4183" s="5"/>
      <c r="J4183" s="27"/>
      <c r="L4183" s="27"/>
    </row>
    <row r="4184" spans="8:12" x14ac:dyDescent="0.25">
      <c r="H4184" s="5"/>
      <c r="J4184" s="27"/>
      <c r="L4184" s="27"/>
    </row>
    <row r="4185" spans="8:12" x14ac:dyDescent="0.25">
      <c r="H4185" s="5"/>
      <c r="J4185" s="27"/>
      <c r="L4185" s="27"/>
    </row>
    <row r="4186" spans="8:12" x14ac:dyDescent="0.25">
      <c r="H4186" s="5"/>
      <c r="J4186" s="27"/>
      <c r="L4186" s="27"/>
    </row>
    <row r="4187" spans="8:12" x14ac:dyDescent="0.25">
      <c r="H4187" s="5"/>
      <c r="J4187" s="27"/>
      <c r="L4187" s="27"/>
    </row>
    <row r="4188" spans="8:12" x14ac:dyDescent="0.25">
      <c r="H4188" s="5"/>
      <c r="J4188" s="27"/>
      <c r="L4188" s="27"/>
    </row>
    <row r="4189" spans="8:12" x14ac:dyDescent="0.25">
      <c r="H4189" s="5"/>
      <c r="J4189" s="27"/>
      <c r="L4189" s="27"/>
    </row>
    <row r="4190" spans="8:12" x14ac:dyDescent="0.25">
      <c r="H4190" s="5"/>
      <c r="J4190" s="27"/>
      <c r="L4190" s="27"/>
    </row>
    <row r="4191" spans="8:12" x14ac:dyDescent="0.25">
      <c r="H4191" s="5"/>
      <c r="J4191" s="27"/>
      <c r="L4191" s="27"/>
    </row>
    <row r="4192" spans="8:12" x14ac:dyDescent="0.25">
      <c r="H4192" s="5"/>
      <c r="J4192" s="27"/>
      <c r="L4192" s="27"/>
    </row>
    <row r="4193" spans="8:12" x14ac:dyDescent="0.25">
      <c r="H4193" s="5"/>
      <c r="J4193" s="27"/>
      <c r="L4193" s="27"/>
    </row>
    <row r="4194" spans="8:12" x14ac:dyDescent="0.25">
      <c r="H4194" s="5"/>
      <c r="J4194" s="27"/>
      <c r="L4194" s="27"/>
    </row>
    <row r="4195" spans="8:12" x14ac:dyDescent="0.25">
      <c r="H4195" s="5"/>
      <c r="J4195" s="27"/>
      <c r="L4195" s="27"/>
    </row>
    <row r="4196" spans="8:12" x14ac:dyDescent="0.25">
      <c r="H4196" s="5"/>
      <c r="J4196" s="27"/>
      <c r="L4196" s="27"/>
    </row>
    <row r="4197" spans="8:12" x14ac:dyDescent="0.25">
      <c r="H4197" s="5"/>
      <c r="J4197" s="27"/>
      <c r="L4197" s="27"/>
    </row>
    <row r="4198" spans="8:12" x14ac:dyDescent="0.25">
      <c r="H4198" s="5"/>
      <c r="J4198" s="27"/>
      <c r="L4198" s="27"/>
    </row>
    <row r="4199" spans="8:12" x14ac:dyDescent="0.25">
      <c r="H4199" s="5"/>
      <c r="J4199" s="27"/>
      <c r="L4199" s="27"/>
    </row>
    <row r="4200" spans="8:12" x14ac:dyDescent="0.25">
      <c r="H4200" s="5"/>
      <c r="J4200" s="27"/>
      <c r="L4200" s="27"/>
    </row>
    <row r="4201" spans="8:12" x14ac:dyDescent="0.25">
      <c r="H4201" s="5"/>
      <c r="J4201" s="27"/>
      <c r="L4201" s="27"/>
    </row>
    <row r="4202" spans="8:12" x14ac:dyDescent="0.25">
      <c r="H4202" s="5"/>
      <c r="J4202" s="27"/>
      <c r="L4202" s="27"/>
    </row>
    <row r="4203" spans="8:12" x14ac:dyDescent="0.25">
      <c r="H4203" s="5"/>
      <c r="J4203" s="27"/>
      <c r="L4203" s="27"/>
    </row>
    <row r="4204" spans="8:12" x14ac:dyDescent="0.25">
      <c r="H4204" s="5"/>
      <c r="J4204" s="27"/>
      <c r="L4204" s="27"/>
    </row>
    <row r="4205" spans="8:12" x14ac:dyDescent="0.25">
      <c r="H4205" s="5"/>
      <c r="J4205" s="27"/>
      <c r="L4205" s="27"/>
    </row>
    <row r="4206" spans="8:12" x14ac:dyDescent="0.25">
      <c r="H4206" s="5"/>
      <c r="J4206" s="27"/>
      <c r="L4206" s="27"/>
    </row>
    <row r="4207" spans="8:12" x14ac:dyDescent="0.25">
      <c r="H4207" s="5"/>
      <c r="J4207" s="27"/>
      <c r="L4207" s="27"/>
    </row>
    <row r="4208" spans="8:12" x14ac:dyDescent="0.25">
      <c r="H4208" s="5"/>
      <c r="J4208" s="27"/>
      <c r="L4208" s="27"/>
    </row>
    <row r="4209" spans="8:12" x14ac:dyDescent="0.25">
      <c r="H4209" s="5"/>
      <c r="J4209" s="27"/>
      <c r="L4209" s="27"/>
    </row>
    <row r="4210" spans="8:12" x14ac:dyDescent="0.25">
      <c r="H4210" s="5"/>
      <c r="J4210" s="27"/>
      <c r="L4210" s="27"/>
    </row>
    <row r="4211" spans="8:12" x14ac:dyDescent="0.25">
      <c r="H4211" s="5"/>
      <c r="J4211" s="27"/>
      <c r="L4211" s="27"/>
    </row>
    <row r="4212" spans="8:12" x14ac:dyDescent="0.25">
      <c r="H4212" s="5"/>
      <c r="J4212" s="27"/>
      <c r="L4212" s="27"/>
    </row>
    <row r="4213" spans="8:12" x14ac:dyDescent="0.25">
      <c r="H4213" s="5"/>
      <c r="J4213" s="27"/>
      <c r="L4213" s="27"/>
    </row>
    <row r="4214" spans="8:12" x14ac:dyDescent="0.25">
      <c r="H4214" s="5"/>
      <c r="J4214" s="27"/>
      <c r="L4214" s="27"/>
    </row>
    <row r="4215" spans="8:12" x14ac:dyDescent="0.25">
      <c r="H4215" s="5"/>
      <c r="J4215" s="27"/>
      <c r="L4215" s="27"/>
    </row>
    <row r="4216" spans="8:12" x14ac:dyDescent="0.25">
      <c r="H4216" s="5"/>
      <c r="J4216" s="27"/>
      <c r="L4216" s="27"/>
    </row>
    <row r="4217" spans="8:12" x14ac:dyDescent="0.25">
      <c r="H4217" s="5"/>
      <c r="J4217" s="27"/>
      <c r="L4217" s="27"/>
    </row>
    <row r="4218" spans="8:12" x14ac:dyDescent="0.25">
      <c r="H4218" s="5"/>
      <c r="J4218" s="27"/>
      <c r="L4218" s="27"/>
    </row>
    <row r="4219" spans="8:12" x14ac:dyDescent="0.25">
      <c r="H4219" s="5"/>
      <c r="J4219" s="27"/>
      <c r="L4219" s="27"/>
    </row>
    <row r="4220" spans="8:12" x14ac:dyDescent="0.25">
      <c r="H4220" s="5"/>
      <c r="J4220" s="27"/>
      <c r="L4220" s="27"/>
    </row>
    <row r="4221" spans="8:12" x14ac:dyDescent="0.25">
      <c r="H4221" s="5"/>
      <c r="J4221" s="27"/>
      <c r="L4221" s="27"/>
    </row>
    <row r="4222" spans="8:12" x14ac:dyDescent="0.25">
      <c r="H4222" s="5"/>
      <c r="J4222" s="27"/>
      <c r="L4222" s="27"/>
    </row>
    <row r="4223" spans="8:12" x14ac:dyDescent="0.25">
      <c r="H4223" s="5"/>
      <c r="J4223" s="27"/>
      <c r="L4223" s="27"/>
    </row>
    <row r="4224" spans="8:12" x14ac:dyDescent="0.25">
      <c r="H4224" s="5"/>
      <c r="J4224" s="27"/>
      <c r="L4224" s="27"/>
    </row>
    <row r="4225" spans="8:12" x14ac:dyDescent="0.25">
      <c r="H4225" s="5"/>
      <c r="J4225" s="27"/>
      <c r="L4225" s="27"/>
    </row>
    <row r="4226" spans="8:12" x14ac:dyDescent="0.25">
      <c r="H4226" s="5"/>
      <c r="J4226" s="27"/>
      <c r="L4226" s="27"/>
    </row>
    <row r="4227" spans="8:12" x14ac:dyDescent="0.25">
      <c r="H4227" s="5"/>
      <c r="J4227" s="27"/>
      <c r="L4227" s="27"/>
    </row>
    <row r="4228" spans="8:12" x14ac:dyDescent="0.25">
      <c r="H4228" s="5"/>
      <c r="J4228" s="27"/>
      <c r="L4228" s="27"/>
    </row>
    <row r="4229" spans="8:12" x14ac:dyDescent="0.25">
      <c r="H4229" s="5"/>
      <c r="J4229" s="27"/>
      <c r="L4229" s="27"/>
    </row>
    <row r="4230" spans="8:12" x14ac:dyDescent="0.25">
      <c r="H4230" s="5"/>
      <c r="J4230" s="27"/>
      <c r="L4230" s="27"/>
    </row>
    <row r="4231" spans="8:12" x14ac:dyDescent="0.25">
      <c r="H4231" s="5"/>
      <c r="J4231" s="27"/>
      <c r="L4231" s="27"/>
    </row>
    <row r="4232" spans="8:12" x14ac:dyDescent="0.25">
      <c r="H4232" s="5"/>
      <c r="J4232" s="27"/>
      <c r="L4232" s="27"/>
    </row>
    <row r="4233" spans="8:12" x14ac:dyDescent="0.25">
      <c r="H4233" s="5"/>
      <c r="J4233" s="27"/>
      <c r="L4233" s="27"/>
    </row>
    <row r="4234" spans="8:12" x14ac:dyDescent="0.25">
      <c r="H4234" s="5"/>
      <c r="J4234" s="27"/>
      <c r="L4234" s="27"/>
    </row>
    <row r="4235" spans="8:12" x14ac:dyDescent="0.25">
      <c r="H4235" s="5"/>
      <c r="J4235" s="27"/>
      <c r="L4235" s="27"/>
    </row>
    <row r="4236" spans="8:12" x14ac:dyDescent="0.25">
      <c r="H4236" s="5"/>
      <c r="J4236" s="27"/>
      <c r="L4236" s="27"/>
    </row>
    <row r="4237" spans="8:12" x14ac:dyDescent="0.25">
      <c r="H4237" s="5"/>
      <c r="J4237" s="27"/>
      <c r="L4237" s="27"/>
    </row>
    <row r="4238" spans="8:12" x14ac:dyDescent="0.25">
      <c r="H4238" s="5"/>
      <c r="J4238" s="27"/>
      <c r="L4238" s="27"/>
    </row>
    <row r="4239" spans="8:12" x14ac:dyDescent="0.25">
      <c r="H4239" s="5"/>
      <c r="J4239" s="27"/>
      <c r="L4239" s="27"/>
    </row>
    <row r="4240" spans="8:12" x14ac:dyDescent="0.25">
      <c r="H4240" s="5"/>
      <c r="J4240" s="27"/>
      <c r="L4240" s="27"/>
    </row>
    <row r="4241" spans="8:12" x14ac:dyDescent="0.25">
      <c r="H4241" s="5"/>
      <c r="J4241" s="27"/>
      <c r="L4241" s="27"/>
    </row>
    <row r="4242" spans="8:12" x14ac:dyDescent="0.25">
      <c r="H4242" s="5"/>
      <c r="J4242" s="27"/>
      <c r="L4242" s="27"/>
    </row>
    <row r="4243" spans="8:12" x14ac:dyDescent="0.25">
      <c r="H4243" s="5"/>
      <c r="J4243" s="27"/>
      <c r="L4243" s="27"/>
    </row>
    <row r="4244" spans="8:12" x14ac:dyDescent="0.25">
      <c r="H4244" s="5"/>
      <c r="J4244" s="27"/>
      <c r="L4244" s="27"/>
    </row>
    <row r="4245" spans="8:12" x14ac:dyDescent="0.25">
      <c r="H4245" s="5"/>
      <c r="J4245" s="27"/>
      <c r="L4245" s="27"/>
    </row>
    <row r="4246" spans="8:12" x14ac:dyDescent="0.25">
      <c r="H4246" s="5"/>
      <c r="J4246" s="27"/>
      <c r="L4246" s="27"/>
    </row>
    <row r="4247" spans="8:12" x14ac:dyDescent="0.25">
      <c r="H4247" s="5"/>
      <c r="J4247" s="27"/>
      <c r="L4247" s="27"/>
    </row>
    <row r="4248" spans="8:12" x14ac:dyDescent="0.25">
      <c r="H4248" s="5"/>
      <c r="J4248" s="27"/>
      <c r="L4248" s="27"/>
    </row>
    <row r="4249" spans="8:12" x14ac:dyDescent="0.25">
      <c r="H4249" s="5"/>
      <c r="J4249" s="27"/>
      <c r="L4249" s="27"/>
    </row>
    <row r="4250" spans="8:12" x14ac:dyDescent="0.25">
      <c r="H4250" s="5"/>
      <c r="J4250" s="27"/>
      <c r="L4250" s="27"/>
    </row>
    <row r="4251" spans="8:12" x14ac:dyDescent="0.25">
      <c r="H4251" s="5"/>
      <c r="J4251" s="27"/>
      <c r="L4251" s="27"/>
    </row>
    <row r="4252" spans="8:12" x14ac:dyDescent="0.25">
      <c r="H4252" s="5"/>
      <c r="J4252" s="27"/>
      <c r="L4252" s="27"/>
    </row>
    <row r="4253" spans="8:12" x14ac:dyDescent="0.25">
      <c r="H4253" s="5"/>
      <c r="J4253" s="27"/>
      <c r="L4253" s="27"/>
    </row>
    <row r="4254" spans="8:12" x14ac:dyDescent="0.25">
      <c r="H4254" s="5"/>
      <c r="J4254" s="27"/>
      <c r="L4254" s="27"/>
    </row>
    <row r="4255" spans="8:12" x14ac:dyDescent="0.25">
      <c r="H4255" s="5"/>
      <c r="J4255" s="27"/>
      <c r="L4255" s="27"/>
    </row>
    <row r="4256" spans="8:12" x14ac:dyDescent="0.25">
      <c r="H4256" s="5"/>
      <c r="J4256" s="27"/>
      <c r="L4256" s="27"/>
    </row>
    <row r="4257" spans="8:12" x14ac:dyDescent="0.25">
      <c r="H4257" s="5"/>
      <c r="J4257" s="27"/>
      <c r="L4257" s="27"/>
    </row>
    <row r="4258" spans="8:12" x14ac:dyDescent="0.25">
      <c r="H4258" s="5"/>
      <c r="J4258" s="27"/>
      <c r="L4258" s="27"/>
    </row>
    <row r="4259" spans="8:12" x14ac:dyDescent="0.25">
      <c r="H4259" s="5"/>
      <c r="J4259" s="27"/>
      <c r="L4259" s="27"/>
    </row>
    <row r="4260" spans="8:12" x14ac:dyDescent="0.25">
      <c r="H4260" s="5"/>
      <c r="J4260" s="27"/>
      <c r="L4260" s="27"/>
    </row>
    <row r="4261" spans="8:12" x14ac:dyDescent="0.25">
      <c r="H4261" s="5"/>
      <c r="J4261" s="27"/>
      <c r="L4261" s="27"/>
    </row>
    <row r="4262" spans="8:12" x14ac:dyDescent="0.25">
      <c r="H4262" s="5"/>
      <c r="J4262" s="27"/>
      <c r="L4262" s="27"/>
    </row>
    <row r="4263" spans="8:12" x14ac:dyDescent="0.25">
      <c r="H4263" s="5"/>
      <c r="J4263" s="27"/>
      <c r="L4263" s="27"/>
    </row>
    <row r="4264" spans="8:12" x14ac:dyDescent="0.25">
      <c r="H4264" s="5"/>
      <c r="J4264" s="27"/>
      <c r="L4264" s="27"/>
    </row>
    <row r="4265" spans="8:12" x14ac:dyDescent="0.25">
      <c r="H4265" s="5"/>
      <c r="J4265" s="27"/>
      <c r="L4265" s="27"/>
    </row>
    <row r="4266" spans="8:12" x14ac:dyDescent="0.25">
      <c r="H4266" s="5"/>
      <c r="J4266" s="27"/>
      <c r="L4266" s="27"/>
    </row>
    <row r="4267" spans="8:12" x14ac:dyDescent="0.25">
      <c r="H4267" s="5"/>
      <c r="J4267" s="27"/>
      <c r="L4267" s="27"/>
    </row>
    <row r="4268" spans="8:12" x14ac:dyDescent="0.25">
      <c r="H4268" s="5"/>
      <c r="J4268" s="27"/>
      <c r="L4268" s="27"/>
    </row>
    <row r="4269" spans="8:12" x14ac:dyDescent="0.25">
      <c r="H4269" s="5"/>
      <c r="J4269" s="27"/>
      <c r="L4269" s="27"/>
    </row>
    <row r="4270" spans="8:12" x14ac:dyDescent="0.25">
      <c r="H4270" s="5"/>
      <c r="J4270" s="27"/>
      <c r="L4270" s="27"/>
    </row>
    <row r="4271" spans="8:12" x14ac:dyDescent="0.25">
      <c r="H4271" s="5"/>
      <c r="J4271" s="27"/>
      <c r="L4271" s="27"/>
    </row>
    <row r="4272" spans="8:12" x14ac:dyDescent="0.25">
      <c r="H4272" s="5"/>
      <c r="J4272" s="27"/>
      <c r="L4272" s="27"/>
    </row>
    <row r="4273" spans="8:12" x14ac:dyDescent="0.25">
      <c r="H4273" s="5"/>
      <c r="J4273" s="27"/>
      <c r="L4273" s="27"/>
    </row>
    <row r="4274" spans="8:12" x14ac:dyDescent="0.25">
      <c r="H4274" s="5"/>
      <c r="J4274" s="27"/>
      <c r="L4274" s="27"/>
    </row>
    <row r="4275" spans="8:12" x14ac:dyDescent="0.25">
      <c r="H4275" s="5"/>
      <c r="J4275" s="27"/>
      <c r="L4275" s="27"/>
    </row>
    <row r="4276" spans="8:12" x14ac:dyDescent="0.25">
      <c r="H4276" s="5"/>
      <c r="J4276" s="27"/>
      <c r="L4276" s="27"/>
    </row>
    <row r="4277" spans="8:12" x14ac:dyDescent="0.25">
      <c r="H4277" s="5"/>
      <c r="J4277" s="27"/>
      <c r="L4277" s="27"/>
    </row>
    <row r="4278" spans="8:12" x14ac:dyDescent="0.25">
      <c r="H4278" s="5"/>
      <c r="J4278" s="27"/>
      <c r="L4278" s="27"/>
    </row>
    <row r="4279" spans="8:12" x14ac:dyDescent="0.25">
      <c r="H4279" s="5"/>
      <c r="J4279" s="27"/>
      <c r="L4279" s="27"/>
    </row>
    <row r="4280" spans="8:12" x14ac:dyDescent="0.25">
      <c r="H4280" s="5"/>
      <c r="J4280" s="27"/>
      <c r="L4280" s="27"/>
    </row>
    <row r="4281" spans="8:12" x14ac:dyDescent="0.25">
      <c r="H4281" s="5"/>
      <c r="J4281" s="27"/>
      <c r="L4281" s="27"/>
    </row>
    <row r="4282" spans="8:12" x14ac:dyDescent="0.25">
      <c r="H4282" s="5"/>
      <c r="J4282" s="27"/>
      <c r="L4282" s="27"/>
    </row>
    <row r="4283" spans="8:12" x14ac:dyDescent="0.25">
      <c r="H4283" s="5"/>
      <c r="J4283" s="27"/>
      <c r="L4283" s="27"/>
    </row>
    <row r="4284" spans="8:12" x14ac:dyDescent="0.25">
      <c r="H4284" s="5"/>
      <c r="J4284" s="27"/>
      <c r="L4284" s="27"/>
    </row>
    <row r="4285" spans="8:12" x14ac:dyDescent="0.25">
      <c r="H4285" s="5"/>
      <c r="J4285" s="27"/>
      <c r="L4285" s="27"/>
    </row>
    <row r="4286" spans="8:12" x14ac:dyDescent="0.25">
      <c r="H4286" s="5"/>
      <c r="J4286" s="27"/>
      <c r="L4286" s="27"/>
    </row>
    <row r="4287" spans="8:12" x14ac:dyDescent="0.25">
      <c r="H4287" s="5"/>
      <c r="J4287" s="27"/>
      <c r="L4287" s="27"/>
    </row>
    <row r="4288" spans="8:12" x14ac:dyDescent="0.25">
      <c r="H4288" s="5"/>
      <c r="J4288" s="27"/>
      <c r="L4288" s="27"/>
    </row>
    <row r="4289" spans="8:12" x14ac:dyDescent="0.25">
      <c r="H4289" s="5"/>
      <c r="J4289" s="27"/>
      <c r="L4289" s="27"/>
    </row>
    <row r="4290" spans="8:12" x14ac:dyDescent="0.25">
      <c r="H4290" s="5"/>
      <c r="J4290" s="27"/>
      <c r="L4290" s="27"/>
    </row>
    <row r="4291" spans="8:12" x14ac:dyDescent="0.25">
      <c r="H4291" s="5"/>
      <c r="J4291" s="27"/>
      <c r="L4291" s="27"/>
    </row>
    <row r="4292" spans="8:12" x14ac:dyDescent="0.25">
      <c r="H4292" s="5"/>
      <c r="J4292" s="27"/>
      <c r="L4292" s="27"/>
    </row>
    <row r="4293" spans="8:12" x14ac:dyDescent="0.25">
      <c r="H4293" s="5"/>
      <c r="J4293" s="27"/>
      <c r="L4293" s="27"/>
    </row>
    <row r="4294" spans="8:12" x14ac:dyDescent="0.25">
      <c r="H4294" s="5"/>
      <c r="J4294" s="27"/>
      <c r="L4294" s="27"/>
    </row>
    <row r="4295" spans="8:12" x14ac:dyDescent="0.25">
      <c r="H4295" s="5"/>
      <c r="J4295" s="27"/>
      <c r="L4295" s="27"/>
    </row>
    <row r="4296" spans="8:12" x14ac:dyDescent="0.25">
      <c r="H4296" s="5"/>
      <c r="J4296" s="27"/>
      <c r="L4296" s="27"/>
    </row>
    <row r="4297" spans="8:12" x14ac:dyDescent="0.25">
      <c r="H4297" s="5"/>
      <c r="J4297" s="27"/>
      <c r="L4297" s="27"/>
    </row>
    <row r="4298" spans="8:12" x14ac:dyDescent="0.25">
      <c r="H4298" s="5"/>
      <c r="J4298" s="27"/>
      <c r="L4298" s="27"/>
    </row>
    <row r="4299" spans="8:12" x14ac:dyDescent="0.25">
      <c r="H4299" s="5"/>
      <c r="J4299" s="27"/>
      <c r="L4299" s="27"/>
    </row>
    <row r="4300" spans="8:12" x14ac:dyDescent="0.25">
      <c r="H4300" s="5"/>
      <c r="J4300" s="27"/>
      <c r="L4300" s="27"/>
    </row>
    <row r="4301" spans="8:12" x14ac:dyDescent="0.25">
      <c r="H4301" s="5"/>
      <c r="J4301" s="27"/>
      <c r="L4301" s="27"/>
    </row>
    <row r="4302" spans="8:12" x14ac:dyDescent="0.25">
      <c r="H4302" s="5"/>
      <c r="J4302" s="27"/>
      <c r="L4302" s="27"/>
    </row>
    <row r="4303" spans="8:12" x14ac:dyDescent="0.25">
      <c r="H4303" s="5"/>
      <c r="J4303" s="27"/>
      <c r="L4303" s="27"/>
    </row>
    <row r="4304" spans="8:12" x14ac:dyDescent="0.25">
      <c r="H4304" s="5"/>
      <c r="J4304" s="27"/>
      <c r="L4304" s="27"/>
    </row>
    <row r="4305" spans="8:12" x14ac:dyDescent="0.25">
      <c r="H4305" s="5"/>
      <c r="J4305" s="27"/>
      <c r="L4305" s="27"/>
    </row>
    <row r="4306" spans="8:12" x14ac:dyDescent="0.25">
      <c r="H4306" s="5"/>
      <c r="J4306" s="27"/>
      <c r="L4306" s="27"/>
    </row>
    <row r="4307" spans="8:12" x14ac:dyDescent="0.25">
      <c r="H4307" s="5"/>
      <c r="J4307" s="27"/>
      <c r="L4307" s="27"/>
    </row>
    <row r="4308" spans="8:12" x14ac:dyDescent="0.25">
      <c r="H4308" s="5"/>
      <c r="J4308" s="27"/>
      <c r="L4308" s="27"/>
    </row>
    <row r="4309" spans="8:12" x14ac:dyDescent="0.25">
      <c r="H4309" s="5"/>
      <c r="J4309" s="27"/>
      <c r="L4309" s="27"/>
    </row>
    <row r="4310" spans="8:12" x14ac:dyDescent="0.25">
      <c r="H4310" s="5"/>
      <c r="J4310" s="27"/>
      <c r="L4310" s="27"/>
    </row>
    <row r="4311" spans="8:12" x14ac:dyDescent="0.25">
      <c r="H4311" s="5"/>
      <c r="J4311" s="27"/>
      <c r="L4311" s="27"/>
    </row>
    <row r="4312" spans="8:12" x14ac:dyDescent="0.25">
      <c r="H4312" s="5"/>
      <c r="J4312" s="27"/>
      <c r="L4312" s="27"/>
    </row>
    <row r="4313" spans="8:12" x14ac:dyDescent="0.25">
      <c r="H4313" s="5"/>
      <c r="J4313" s="27"/>
      <c r="L4313" s="27"/>
    </row>
    <row r="4314" spans="8:12" x14ac:dyDescent="0.25">
      <c r="H4314" s="5"/>
      <c r="J4314" s="27"/>
      <c r="L4314" s="27"/>
    </row>
    <row r="4315" spans="8:12" x14ac:dyDescent="0.25">
      <c r="H4315" s="5"/>
      <c r="J4315" s="27"/>
      <c r="L4315" s="27"/>
    </row>
    <row r="4316" spans="8:12" x14ac:dyDescent="0.25">
      <c r="H4316" s="5"/>
      <c r="J4316" s="27"/>
      <c r="L4316" s="27"/>
    </row>
    <row r="4317" spans="8:12" x14ac:dyDescent="0.25">
      <c r="H4317" s="5"/>
      <c r="J4317" s="27"/>
      <c r="L4317" s="27"/>
    </row>
    <row r="4318" spans="8:12" x14ac:dyDescent="0.25">
      <c r="H4318" s="5"/>
      <c r="J4318" s="27"/>
      <c r="L4318" s="27"/>
    </row>
    <row r="4319" spans="8:12" x14ac:dyDescent="0.25">
      <c r="H4319" s="5"/>
      <c r="J4319" s="27"/>
      <c r="L4319" s="27"/>
    </row>
    <row r="4320" spans="8:12" x14ac:dyDescent="0.25">
      <c r="H4320" s="5"/>
      <c r="J4320" s="27"/>
      <c r="L4320" s="27"/>
    </row>
    <row r="4321" spans="8:12" x14ac:dyDescent="0.25">
      <c r="H4321" s="5"/>
      <c r="J4321" s="27"/>
      <c r="L4321" s="27"/>
    </row>
    <row r="4322" spans="8:12" x14ac:dyDescent="0.25">
      <c r="H4322" s="5"/>
      <c r="J4322" s="27"/>
      <c r="L4322" s="27"/>
    </row>
    <row r="4323" spans="8:12" x14ac:dyDescent="0.25">
      <c r="H4323" s="5"/>
      <c r="J4323" s="27"/>
      <c r="L4323" s="27"/>
    </row>
    <row r="4324" spans="8:12" x14ac:dyDescent="0.25">
      <c r="H4324" s="5"/>
      <c r="J4324" s="27"/>
      <c r="L4324" s="27"/>
    </row>
    <row r="4325" spans="8:12" x14ac:dyDescent="0.25">
      <c r="H4325" s="5"/>
      <c r="J4325" s="27"/>
      <c r="L4325" s="27"/>
    </row>
    <row r="4326" spans="8:12" x14ac:dyDescent="0.25">
      <c r="H4326" s="5"/>
      <c r="J4326" s="27"/>
      <c r="L4326" s="27"/>
    </row>
    <row r="4327" spans="8:12" x14ac:dyDescent="0.25">
      <c r="H4327" s="5"/>
      <c r="J4327" s="27"/>
      <c r="L4327" s="27"/>
    </row>
    <row r="4328" spans="8:12" x14ac:dyDescent="0.25">
      <c r="H4328" s="5"/>
      <c r="J4328" s="27"/>
      <c r="L4328" s="27"/>
    </row>
    <row r="4329" spans="8:12" x14ac:dyDescent="0.25">
      <c r="H4329" s="5"/>
      <c r="J4329" s="27"/>
      <c r="L4329" s="27"/>
    </row>
    <row r="4330" spans="8:12" x14ac:dyDescent="0.25">
      <c r="H4330" s="5"/>
      <c r="J4330" s="27"/>
      <c r="L4330" s="27"/>
    </row>
    <row r="4331" spans="8:12" x14ac:dyDescent="0.25">
      <c r="H4331" s="5"/>
      <c r="J4331" s="27"/>
      <c r="L4331" s="27"/>
    </row>
    <row r="4332" spans="8:12" x14ac:dyDescent="0.25">
      <c r="H4332" s="5"/>
      <c r="J4332" s="27"/>
      <c r="L4332" s="27"/>
    </row>
    <row r="4333" spans="8:12" x14ac:dyDescent="0.25">
      <c r="H4333" s="5"/>
      <c r="J4333" s="27"/>
      <c r="L4333" s="27"/>
    </row>
    <row r="4334" spans="8:12" x14ac:dyDescent="0.25">
      <c r="H4334" s="5"/>
      <c r="J4334" s="27"/>
      <c r="L4334" s="27"/>
    </row>
    <row r="4335" spans="8:12" x14ac:dyDescent="0.25">
      <c r="H4335" s="5"/>
      <c r="J4335" s="27"/>
      <c r="L4335" s="27"/>
    </row>
    <row r="4336" spans="8:12" x14ac:dyDescent="0.25">
      <c r="H4336" s="5"/>
      <c r="J4336" s="27"/>
      <c r="L4336" s="27"/>
    </row>
    <row r="4337" spans="8:12" x14ac:dyDescent="0.25">
      <c r="H4337" s="5"/>
      <c r="J4337" s="27"/>
      <c r="L4337" s="27"/>
    </row>
    <row r="4338" spans="8:12" x14ac:dyDescent="0.25">
      <c r="H4338" s="5"/>
      <c r="J4338" s="27"/>
      <c r="L4338" s="27"/>
    </row>
    <row r="4339" spans="8:12" x14ac:dyDescent="0.25">
      <c r="H4339" s="5"/>
      <c r="J4339" s="27"/>
      <c r="L4339" s="27"/>
    </row>
    <row r="4340" spans="8:12" x14ac:dyDescent="0.25">
      <c r="H4340" s="5"/>
      <c r="J4340" s="27"/>
      <c r="L4340" s="27"/>
    </row>
    <row r="4341" spans="8:12" x14ac:dyDescent="0.25">
      <c r="H4341" s="5"/>
      <c r="J4341" s="27"/>
      <c r="L4341" s="27"/>
    </row>
    <row r="4342" spans="8:12" x14ac:dyDescent="0.25">
      <c r="H4342" s="5"/>
      <c r="J4342" s="27"/>
      <c r="L4342" s="27"/>
    </row>
    <row r="4343" spans="8:12" x14ac:dyDescent="0.25">
      <c r="H4343" s="5"/>
      <c r="J4343" s="27"/>
      <c r="L4343" s="27"/>
    </row>
    <row r="4344" spans="8:12" x14ac:dyDescent="0.25">
      <c r="H4344" s="5"/>
      <c r="J4344" s="27"/>
      <c r="L4344" s="27"/>
    </row>
    <row r="4345" spans="8:12" x14ac:dyDescent="0.25">
      <c r="H4345" s="5"/>
      <c r="J4345" s="27"/>
      <c r="L4345" s="27"/>
    </row>
    <row r="4346" spans="8:12" x14ac:dyDescent="0.25">
      <c r="H4346" s="5"/>
      <c r="J4346" s="27"/>
      <c r="L4346" s="27"/>
    </row>
    <row r="4347" spans="8:12" x14ac:dyDescent="0.25">
      <c r="H4347" s="5"/>
      <c r="J4347" s="27"/>
      <c r="L4347" s="27"/>
    </row>
    <row r="4348" spans="8:12" x14ac:dyDescent="0.25">
      <c r="H4348" s="5"/>
      <c r="J4348" s="27"/>
      <c r="L4348" s="27"/>
    </row>
    <row r="4349" spans="8:12" x14ac:dyDescent="0.25">
      <c r="H4349" s="5"/>
      <c r="J4349" s="27"/>
      <c r="L4349" s="27"/>
    </row>
    <row r="4350" spans="8:12" x14ac:dyDescent="0.25">
      <c r="H4350" s="5"/>
      <c r="J4350" s="27"/>
      <c r="L4350" s="27"/>
    </row>
    <row r="4351" spans="8:12" x14ac:dyDescent="0.25">
      <c r="H4351" s="5"/>
      <c r="J4351" s="27"/>
      <c r="L4351" s="27"/>
    </row>
    <row r="4352" spans="8:12" x14ac:dyDescent="0.25">
      <c r="H4352" s="5"/>
      <c r="J4352" s="27"/>
      <c r="L4352" s="27"/>
    </row>
    <row r="4353" spans="8:12" x14ac:dyDescent="0.25">
      <c r="H4353" s="5"/>
      <c r="J4353" s="27"/>
      <c r="L4353" s="27"/>
    </row>
    <row r="4354" spans="8:12" x14ac:dyDescent="0.25">
      <c r="H4354" s="5"/>
      <c r="J4354" s="27"/>
      <c r="L4354" s="27"/>
    </row>
    <row r="4355" spans="8:12" x14ac:dyDescent="0.25">
      <c r="H4355" s="5"/>
      <c r="J4355" s="27"/>
      <c r="L4355" s="27"/>
    </row>
    <row r="4356" spans="8:12" x14ac:dyDescent="0.25">
      <c r="H4356" s="5"/>
      <c r="J4356" s="27"/>
      <c r="L4356" s="27"/>
    </row>
    <row r="4357" spans="8:12" x14ac:dyDescent="0.25">
      <c r="H4357" s="5"/>
      <c r="J4357" s="27"/>
      <c r="L4357" s="27"/>
    </row>
    <row r="4358" spans="8:12" x14ac:dyDescent="0.25">
      <c r="H4358" s="5"/>
      <c r="J4358" s="27"/>
      <c r="L4358" s="27"/>
    </row>
    <row r="4359" spans="8:12" x14ac:dyDescent="0.25">
      <c r="H4359" s="5"/>
      <c r="J4359" s="27"/>
      <c r="L4359" s="27"/>
    </row>
    <row r="4360" spans="8:12" x14ac:dyDescent="0.25">
      <c r="H4360" s="5"/>
      <c r="J4360" s="27"/>
      <c r="L4360" s="27"/>
    </row>
    <row r="4361" spans="8:12" x14ac:dyDescent="0.25">
      <c r="H4361" s="5"/>
      <c r="J4361" s="27"/>
      <c r="L4361" s="27"/>
    </row>
    <row r="4362" spans="8:12" x14ac:dyDescent="0.25">
      <c r="H4362" s="5"/>
      <c r="J4362" s="27"/>
      <c r="L4362" s="27"/>
    </row>
    <row r="4363" spans="8:12" x14ac:dyDescent="0.25">
      <c r="H4363" s="5"/>
      <c r="J4363" s="27"/>
      <c r="L4363" s="27"/>
    </row>
    <row r="4364" spans="8:12" x14ac:dyDescent="0.25">
      <c r="H4364" s="5"/>
      <c r="J4364" s="27"/>
      <c r="L4364" s="27"/>
    </row>
    <row r="4365" spans="8:12" x14ac:dyDescent="0.25">
      <c r="H4365" s="5"/>
      <c r="J4365" s="27"/>
      <c r="L4365" s="27"/>
    </row>
    <row r="4366" spans="8:12" x14ac:dyDescent="0.25">
      <c r="H4366" s="5"/>
      <c r="J4366" s="27"/>
      <c r="L4366" s="27"/>
    </row>
    <row r="4367" spans="8:12" x14ac:dyDescent="0.25">
      <c r="H4367" s="5"/>
      <c r="J4367" s="27"/>
      <c r="L4367" s="27"/>
    </row>
    <row r="4368" spans="8:12" x14ac:dyDescent="0.25">
      <c r="H4368" s="5"/>
      <c r="J4368" s="27"/>
      <c r="L4368" s="27"/>
    </row>
    <row r="4369" spans="8:12" x14ac:dyDescent="0.25">
      <c r="H4369" s="5"/>
      <c r="J4369" s="27"/>
      <c r="L4369" s="27"/>
    </row>
    <row r="4370" spans="8:12" x14ac:dyDescent="0.25">
      <c r="H4370" s="5"/>
      <c r="J4370" s="27"/>
      <c r="L4370" s="27"/>
    </row>
    <row r="4371" spans="8:12" x14ac:dyDescent="0.25">
      <c r="H4371" s="5"/>
      <c r="J4371" s="27"/>
      <c r="L4371" s="27"/>
    </row>
    <row r="4372" spans="8:12" x14ac:dyDescent="0.25">
      <c r="H4372" s="5"/>
      <c r="J4372" s="27"/>
      <c r="L4372" s="27"/>
    </row>
    <row r="4373" spans="8:12" x14ac:dyDescent="0.25">
      <c r="H4373" s="5"/>
      <c r="J4373" s="27"/>
      <c r="L4373" s="27"/>
    </row>
    <row r="4374" spans="8:12" x14ac:dyDescent="0.25">
      <c r="H4374" s="5"/>
      <c r="J4374" s="27"/>
      <c r="L4374" s="27"/>
    </row>
    <row r="4375" spans="8:12" x14ac:dyDescent="0.25">
      <c r="H4375" s="5"/>
      <c r="J4375" s="27"/>
      <c r="L4375" s="27"/>
    </row>
    <row r="4376" spans="8:12" x14ac:dyDescent="0.25">
      <c r="H4376" s="5"/>
      <c r="J4376" s="27"/>
      <c r="L4376" s="27"/>
    </row>
    <row r="4377" spans="8:12" x14ac:dyDescent="0.25">
      <c r="H4377" s="5"/>
      <c r="J4377" s="27"/>
      <c r="L4377" s="27"/>
    </row>
    <row r="4378" spans="8:12" x14ac:dyDescent="0.25">
      <c r="H4378" s="5"/>
      <c r="J4378" s="27"/>
      <c r="L4378" s="27"/>
    </row>
    <row r="4379" spans="8:12" x14ac:dyDescent="0.25">
      <c r="H4379" s="5"/>
      <c r="J4379" s="27"/>
      <c r="L4379" s="27"/>
    </row>
    <row r="4380" spans="8:12" x14ac:dyDescent="0.25">
      <c r="H4380" s="5"/>
      <c r="J4380" s="27"/>
      <c r="L4380" s="27"/>
    </row>
    <row r="4381" spans="8:12" x14ac:dyDescent="0.25">
      <c r="H4381" s="5"/>
      <c r="J4381" s="27"/>
      <c r="L4381" s="27"/>
    </row>
    <row r="4382" spans="8:12" x14ac:dyDescent="0.25">
      <c r="H4382" s="5"/>
      <c r="J4382" s="27"/>
      <c r="L4382" s="27"/>
    </row>
    <row r="4383" spans="8:12" x14ac:dyDescent="0.25">
      <c r="H4383" s="5"/>
      <c r="J4383" s="27"/>
      <c r="L4383" s="27"/>
    </row>
    <row r="4384" spans="8:12" x14ac:dyDescent="0.25">
      <c r="H4384" s="5"/>
      <c r="J4384" s="27"/>
      <c r="L4384" s="27"/>
    </row>
    <row r="4385" spans="8:12" x14ac:dyDescent="0.25">
      <c r="H4385" s="5"/>
      <c r="J4385" s="27"/>
      <c r="L4385" s="27"/>
    </row>
    <row r="4386" spans="8:12" x14ac:dyDescent="0.25">
      <c r="H4386" s="5"/>
      <c r="J4386" s="27"/>
      <c r="L4386" s="27"/>
    </row>
    <row r="4387" spans="8:12" x14ac:dyDescent="0.25">
      <c r="H4387" s="5"/>
      <c r="J4387" s="27"/>
      <c r="L4387" s="27"/>
    </row>
    <row r="4388" spans="8:12" x14ac:dyDescent="0.25">
      <c r="H4388" s="5"/>
      <c r="J4388" s="27"/>
      <c r="L4388" s="27"/>
    </row>
    <row r="4389" spans="8:12" x14ac:dyDescent="0.25">
      <c r="H4389" s="5"/>
      <c r="J4389" s="27"/>
      <c r="L4389" s="27"/>
    </row>
    <row r="4390" spans="8:12" x14ac:dyDescent="0.25">
      <c r="H4390" s="5"/>
      <c r="J4390" s="27"/>
      <c r="L4390" s="27"/>
    </row>
    <row r="4391" spans="8:12" x14ac:dyDescent="0.25">
      <c r="H4391" s="5"/>
      <c r="J4391" s="27"/>
      <c r="L4391" s="27"/>
    </row>
    <row r="4392" spans="8:12" x14ac:dyDescent="0.25">
      <c r="H4392" s="5"/>
      <c r="J4392" s="27"/>
      <c r="L4392" s="27"/>
    </row>
    <row r="4393" spans="8:12" x14ac:dyDescent="0.25">
      <c r="H4393" s="5"/>
      <c r="J4393" s="27"/>
      <c r="L4393" s="27"/>
    </row>
    <row r="4394" spans="8:12" x14ac:dyDescent="0.25">
      <c r="H4394" s="5"/>
      <c r="J4394" s="27"/>
      <c r="L4394" s="27"/>
    </row>
    <row r="4395" spans="8:12" x14ac:dyDescent="0.25">
      <c r="H4395" s="5"/>
      <c r="J4395" s="27"/>
      <c r="L4395" s="27"/>
    </row>
    <row r="4396" spans="8:12" x14ac:dyDescent="0.25">
      <c r="H4396" s="5"/>
      <c r="J4396" s="27"/>
      <c r="L4396" s="27"/>
    </row>
    <row r="4397" spans="8:12" x14ac:dyDescent="0.25">
      <c r="H4397" s="5"/>
      <c r="J4397" s="27"/>
      <c r="L4397" s="27"/>
    </row>
    <row r="4398" spans="8:12" x14ac:dyDescent="0.25">
      <c r="H4398" s="5"/>
      <c r="J4398" s="27"/>
      <c r="L4398" s="27"/>
    </row>
    <row r="4399" spans="8:12" x14ac:dyDescent="0.25">
      <c r="H4399" s="5"/>
      <c r="J4399" s="27"/>
      <c r="L4399" s="27"/>
    </row>
    <row r="4400" spans="8:12" x14ac:dyDescent="0.25">
      <c r="H4400" s="5"/>
      <c r="J4400" s="27"/>
      <c r="L4400" s="27"/>
    </row>
    <row r="4401" spans="8:12" x14ac:dyDescent="0.25">
      <c r="H4401" s="5"/>
      <c r="J4401" s="27"/>
      <c r="L4401" s="27"/>
    </row>
    <row r="4402" spans="8:12" x14ac:dyDescent="0.25">
      <c r="H4402" s="5"/>
      <c r="J4402" s="27"/>
      <c r="L4402" s="27"/>
    </row>
    <row r="4403" spans="8:12" x14ac:dyDescent="0.25">
      <c r="H4403" s="5"/>
      <c r="J4403" s="27"/>
      <c r="L4403" s="27"/>
    </row>
    <row r="4404" spans="8:12" x14ac:dyDescent="0.25">
      <c r="H4404" s="5"/>
      <c r="J4404" s="27"/>
      <c r="L4404" s="27"/>
    </row>
    <row r="4405" spans="8:12" x14ac:dyDescent="0.25">
      <c r="H4405" s="5"/>
      <c r="J4405" s="27"/>
      <c r="L4405" s="27"/>
    </row>
    <row r="4406" spans="8:12" x14ac:dyDescent="0.25">
      <c r="H4406" s="5"/>
      <c r="J4406" s="27"/>
      <c r="L4406" s="27"/>
    </row>
    <row r="4407" spans="8:12" x14ac:dyDescent="0.25">
      <c r="H4407" s="5"/>
      <c r="J4407" s="27"/>
      <c r="L4407" s="27"/>
    </row>
    <row r="4408" spans="8:12" x14ac:dyDescent="0.25">
      <c r="H4408" s="5"/>
      <c r="J4408" s="27"/>
      <c r="L4408" s="27"/>
    </row>
    <row r="4409" spans="8:12" x14ac:dyDescent="0.25">
      <c r="H4409" s="5"/>
      <c r="J4409" s="27"/>
      <c r="L4409" s="27"/>
    </row>
    <row r="4410" spans="8:12" x14ac:dyDescent="0.25">
      <c r="H4410" s="5"/>
      <c r="J4410" s="27"/>
      <c r="L4410" s="27"/>
    </row>
    <row r="4411" spans="8:12" x14ac:dyDescent="0.25">
      <c r="H4411" s="5"/>
      <c r="J4411" s="27"/>
      <c r="L4411" s="27"/>
    </row>
    <row r="4412" spans="8:12" x14ac:dyDescent="0.25">
      <c r="H4412" s="5"/>
      <c r="J4412" s="27"/>
      <c r="L4412" s="27"/>
    </row>
    <row r="4413" spans="8:12" x14ac:dyDescent="0.25">
      <c r="H4413" s="5"/>
      <c r="J4413" s="27"/>
      <c r="L4413" s="27"/>
    </row>
    <row r="4414" spans="8:12" x14ac:dyDescent="0.25">
      <c r="H4414" s="5"/>
      <c r="J4414" s="27"/>
      <c r="L4414" s="27"/>
    </row>
    <row r="4415" spans="8:12" x14ac:dyDescent="0.25">
      <c r="H4415" s="5"/>
      <c r="J4415" s="27"/>
      <c r="L4415" s="27"/>
    </row>
    <row r="4416" spans="8:12" x14ac:dyDescent="0.25">
      <c r="H4416" s="5"/>
      <c r="J4416" s="27"/>
      <c r="L4416" s="27"/>
    </row>
    <row r="4417" spans="8:12" x14ac:dyDescent="0.25">
      <c r="H4417" s="5"/>
      <c r="J4417" s="27"/>
      <c r="L4417" s="27"/>
    </row>
    <row r="4418" spans="8:12" x14ac:dyDescent="0.25">
      <c r="H4418" s="5"/>
      <c r="J4418" s="27"/>
      <c r="L4418" s="27"/>
    </row>
    <row r="4419" spans="8:12" x14ac:dyDescent="0.25">
      <c r="H4419" s="5"/>
      <c r="J4419" s="27"/>
      <c r="L4419" s="27"/>
    </row>
    <row r="4420" spans="8:12" x14ac:dyDescent="0.25">
      <c r="H4420" s="5"/>
      <c r="J4420" s="27"/>
      <c r="L4420" s="27"/>
    </row>
    <row r="4421" spans="8:12" x14ac:dyDescent="0.25">
      <c r="H4421" s="5"/>
      <c r="J4421" s="27"/>
      <c r="L4421" s="27"/>
    </row>
    <row r="4422" spans="8:12" x14ac:dyDescent="0.25">
      <c r="H4422" s="5"/>
      <c r="J4422" s="27"/>
      <c r="L4422" s="27"/>
    </row>
    <row r="4423" spans="8:12" x14ac:dyDescent="0.25">
      <c r="H4423" s="5"/>
      <c r="J4423" s="27"/>
      <c r="L4423" s="27"/>
    </row>
    <row r="4424" spans="8:12" x14ac:dyDescent="0.25">
      <c r="H4424" s="5"/>
      <c r="J4424" s="27"/>
      <c r="L4424" s="27"/>
    </row>
    <row r="4425" spans="8:12" x14ac:dyDescent="0.25">
      <c r="H4425" s="5"/>
      <c r="J4425" s="27"/>
      <c r="L4425" s="27"/>
    </row>
    <row r="4426" spans="8:12" x14ac:dyDescent="0.25">
      <c r="H4426" s="5"/>
      <c r="J4426" s="27"/>
      <c r="L4426" s="27"/>
    </row>
    <row r="4427" spans="8:12" x14ac:dyDescent="0.25">
      <c r="H4427" s="5"/>
      <c r="J4427" s="27"/>
      <c r="L4427" s="27"/>
    </row>
    <row r="4428" spans="8:12" x14ac:dyDescent="0.25">
      <c r="H4428" s="5"/>
      <c r="J4428" s="27"/>
      <c r="L4428" s="27"/>
    </row>
    <row r="4429" spans="8:12" x14ac:dyDescent="0.25">
      <c r="H4429" s="5"/>
      <c r="J4429" s="27"/>
      <c r="L4429" s="27"/>
    </row>
    <row r="4430" spans="8:12" x14ac:dyDescent="0.25">
      <c r="H4430" s="5"/>
      <c r="J4430" s="27"/>
      <c r="L4430" s="27"/>
    </row>
    <row r="4431" spans="8:12" x14ac:dyDescent="0.25">
      <c r="H4431" s="5"/>
      <c r="J4431" s="27"/>
      <c r="L4431" s="27"/>
    </row>
    <row r="4432" spans="8:12" x14ac:dyDescent="0.25">
      <c r="H4432" s="5"/>
      <c r="J4432" s="27"/>
      <c r="L4432" s="27"/>
    </row>
    <row r="4433" spans="8:12" x14ac:dyDescent="0.25">
      <c r="H4433" s="5"/>
      <c r="J4433" s="27"/>
      <c r="L4433" s="27"/>
    </row>
    <row r="4434" spans="8:12" x14ac:dyDescent="0.25">
      <c r="H4434" s="5"/>
      <c r="J4434" s="27"/>
      <c r="L4434" s="27"/>
    </row>
    <row r="4435" spans="8:12" x14ac:dyDescent="0.25">
      <c r="H4435" s="5"/>
      <c r="J4435" s="27"/>
      <c r="L4435" s="27"/>
    </row>
    <row r="4436" spans="8:12" x14ac:dyDescent="0.25">
      <c r="H4436" s="5"/>
      <c r="J4436" s="27"/>
      <c r="L4436" s="27"/>
    </row>
    <row r="4437" spans="8:12" x14ac:dyDescent="0.25">
      <c r="H4437" s="5"/>
      <c r="J4437" s="27"/>
      <c r="L4437" s="27"/>
    </row>
    <row r="4438" spans="8:12" x14ac:dyDescent="0.25">
      <c r="H4438" s="5"/>
      <c r="J4438" s="27"/>
      <c r="L4438" s="27"/>
    </row>
    <row r="4439" spans="8:12" x14ac:dyDescent="0.25">
      <c r="H4439" s="5"/>
      <c r="J4439" s="27"/>
      <c r="L4439" s="27"/>
    </row>
    <row r="4440" spans="8:12" x14ac:dyDescent="0.25">
      <c r="H4440" s="5"/>
      <c r="J4440" s="27"/>
      <c r="L4440" s="27"/>
    </row>
    <row r="4441" spans="8:12" x14ac:dyDescent="0.25">
      <c r="H4441" s="5"/>
      <c r="J4441" s="27"/>
      <c r="L4441" s="27"/>
    </row>
    <row r="4442" spans="8:12" x14ac:dyDescent="0.25">
      <c r="H4442" s="5"/>
      <c r="J4442" s="27"/>
      <c r="L4442" s="27"/>
    </row>
    <row r="4443" spans="8:12" x14ac:dyDescent="0.25">
      <c r="H4443" s="5"/>
      <c r="J4443" s="27"/>
      <c r="L4443" s="27"/>
    </row>
    <row r="4444" spans="8:12" x14ac:dyDescent="0.25">
      <c r="H4444" s="5"/>
      <c r="J4444" s="27"/>
      <c r="L4444" s="27"/>
    </row>
    <row r="4445" spans="8:12" x14ac:dyDescent="0.25">
      <c r="H4445" s="5"/>
      <c r="J4445" s="27"/>
      <c r="L4445" s="27"/>
    </row>
    <row r="4446" spans="8:12" x14ac:dyDescent="0.25">
      <c r="H4446" s="5"/>
      <c r="J4446" s="27"/>
      <c r="L4446" s="27"/>
    </row>
    <row r="4447" spans="8:12" x14ac:dyDescent="0.25">
      <c r="H4447" s="5"/>
      <c r="J4447" s="27"/>
      <c r="L4447" s="27"/>
    </row>
    <row r="4448" spans="8:12" x14ac:dyDescent="0.25">
      <c r="H4448" s="5"/>
      <c r="J4448" s="27"/>
      <c r="L4448" s="27"/>
    </row>
    <row r="4449" spans="8:12" x14ac:dyDescent="0.25">
      <c r="H4449" s="5"/>
      <c r="J4449" s="27"/>
      <c r="L4449" s="27"/>
    </row>
    <row r="4450" spans="8:12" x14ac:dyDescent="0.25">
      <c r="H4450" s="5"/>
      <c r="J4450" s="27"/>
      <c r="L4450" s="27"/>
    </row>
    <row r="4451" spans="8:12" x14ac:dyDescent="0.25">
      <c r="H4451" s="5"/>
      <c r="J4451" s="27"/>
      <c r="L4451" s="27"/>
    </row>
    <row r="4452" spans="8:12" x14ac:dyDescent="0.25">
      <c r="H4452" s="5"/>
      <c r="J4452" s="27"/>
      <c r="L4452" s="27"/>
    </row>
    <row r="4453" spans="8:12" x14ac:dyDescent="0.25">
      <c r="H4453" s="5"/>
      <c r="J4453" s="27"/>
      <c r="L4453" s="27"/>
    </row>
    <row r="4454" spans="8:12" x14ac:dyDescent="0.25">
      <c r="H4454" s="5"/>
      <c r="J4454" s="27"/>
      <c r="L4454" s="27"/>
    </row>
    <row r="4455" spans="8:12" x14ac:dyDescent="0.25">
      <c r="H4455" s="5"/>
      <c r="J4455" s="27"/>
      <c r="L4455" s="27"/>
    </row>
    <row r="4456" spans="8:12" x14ac:dyDescent="0.25">
      <c r="H4456" s="5"/>
      <c r="J4456" s="27"/>
      <c r="L4456" s="27"/>
    </row>
    <row r="4457" spans="8:12" x14ac:dyDescent="0.25">
      <c r="H4457" s="5"/>
      <c r="J4457" s="27"/>
      <c r="L4457" s="27"/>
    </row>
    <row r="4458" spans="8:12" x14ac:dyDescent="0.25">
      <c r="H4458" s="5"/>
      <c r="J4458" s="27"/>
      <c r="L4458" s="27"/>
    </row>
    <row r="4459" spans="8:12" x14ac:dyDescent="0.25">
      <c r="H4459" s="5"/>
      <c r="J4459" s="27"/>
      <c r="L4459" s="27"/>
    </row>
    <row r="4460" spans="8:12" x14ac:dyDescent="0.25">
      <c r="H4460" s="5"/>
      <c r="J4460" s="27"/>
      <c r="L4460" s="27"/>
    </row>
    <row r="4461" spans="8:12" x14ac:dyDescent="0.25">
      <c r="H4461" s="5"/>
      <c r="J4461" s="27"/>
      <c r="L4461" s="27"/>
    </row>
    <row r="4462" spans="8:12" x14ac:dyDescent="0.25">
      <c r="H4462" s="5"/>
      <c r="J4462" s="27"/>
      <c r="L4462" s="27"/>
    </row>
    <row r="4463" spans="8:12" x14ac:dyDescent="0.25">
      <c r="H4463" s="5"/>
      <c r="J4463" s="27"/>
      <c r="L4463" s="27"/>
    </row>
    <row r="4464" spans="8:12" x14ac:dyDescent="0.25">
      <c r="H4464" s="5"/>
      <c r="J4464" s="27"/>
      <c r="L4464" s="27"/>
    </row>
    <row r="4465" spans="8:12" x14ac:dyDescent="0.25">
      <c r="H4465" s="5"/>
      <c r="J4465" s="27"/>
      <c r="L4465" s="27"/>
    </row>
    <row r="4466" spans="8:12" x14ac:dyDescent="0.25">
      <c r="H4466" s="5"/>
      <c r="J4466" s="27"/>
      <c r="L4466" s="27"/>
    </row>
    <row r="4467" spans="8:12" x14ac:dyDescent="0.25">
      <c r="H4467" s="5"/>
      <c r="J4467" s="27"/>
      <c r="L4467" s="27"/>
    </row>
    <row r="4468" spans="8:12" x14ac:dyDescent="0.25">
      <c r="H4468" s="5"/>
      <c r="J4468" s="27"/>
      <c r="L4468" s="27"/>
    </row>
    <row r="4469" spans="8:12" x14ac:dyDescent="0.25">
      <c r="H4469" s="5"/>
      <c r="J4469" s="27"/>
      <c r="L4469" s="27"/>
    </row>
    <row r="4470" spans="8:12" x14ac:dyDescent="0.25">
      <c r="H4470" s="5"/>
      <c r="J4470" s="27"/>
      <c r="L4470" s="27"/>
    </row>
    <row r="4471" spans="8:12" x14ac:dyDescent="0.25">
      <c r="H4471" s="5"/>
      <c r="J4471" s="27"/>
      <c r="L4471" s="27"/>
    </row>
    <row r="4472" spans="8:12" x14ac:dyDescent="0.25">
      <c r="H4472" s="5"/>
      <c r="J4472" s="27"/>
      <c r="L4472" s="27"/>
    </row>
    <row r="4473" spans="8:12" x14ac:dyDescent="0.25">
      <c r="H4473" s="5"/>
      <c r="J4473" s="27"/>
      <c r="L4473" s="27"/>
    </row>
    <row r="4474" spans="8:12" x14ac:dyDescent="0.25">
      <c r="H4474" s="5"/>
      <c r="J4474" s="27"/>
      <c r="L4474" s="27"/>
    </row>
    <row r="4475" spans="8:12" x14ac:dyDescent="0.25">
      <c r="H4475" s="5"/>
      <c r="J4475" s="27"/>
      <c r="L4475" s="27"/>
    </row>
    <row r="4476" spans="8:12" x14ac:dyDescent="0.25">
      <c r="H4476" s="5"/>
      <c r="J4476" s="27"/>
      <c r="L4476" s="27"/>
    </row>
    <row r="4477" spans="8:12" x14ac:dyDescent="0.25">
      <c r="H4477" s="5"/>
      <c r="J4477" s="27"/>
      <c r="L4477" s="27"/>
    </row>
    <row r="4478" spans="8:12" x14ac:dyDescent="0.25">
      <c r="H4478" s="5"/>
      <c r="J4478" s="27"/>
      <c r="L4478" s="27"/>
    </row>
    <row r="4479" spans="8:12" x14ac:dyDescent="0.25">
      <c r="H4479" s="5"/>
      <c r="J4479" s="27"/>
      <c r="L4479" s="27"/>
    </row>
    <row r="4480" spans="8:12" x14ac:dyDescent="0.25">
      <c r="H4480" s="5"/>
      <c r="J4480" s="27"/>
      <c r="L4480" s="27"/>
    </row>
    <row r="4481" spans="8:12" x14ac:dyDescent="0.25">
      <c r="H4481" s="5"/>
      <c r="J4481" s="27"/>
      <c r="L4481" s="27"/>
    </row>
    <row r="4482" spans="8:12" x14ac:dyDescent="0.25">
      <c r="H4482" s="5"/>
      <c r="J4482" s="27"/>
      <c r="L4482" s="27"/>
    </row>
    <row r="4483" spans="8:12" x14ac:dyDescent="0.25">
      <c r="H4483" s="5"/>
      <c r="J4483" s="27"/>
      <c r="L4483" s="27"/>
    </row>
    <row r="4484" spans="8:12" x14ac:dyDescent="0.25">
      <c r="H4484" s="5"/>
      <c r="J4484" s="27"/>
      <c r="L4484" s="27"/>
    </row>
    <row r="4485" spans="8:12" x14ac:dyDescent="0.25">
      <c r="H4485" s="5"/>
      <c r="J4485" s="27"/>
      <c r="L4485" s="27"/>
    </row>
    <row r="4486" spans="8:12" x14ac:dyDescent="0.25">
      <c r="H4486" s="5"/>
      <c r="J4486" s="27"/>
      <c r="L4486" s="27"/>
    </row>
    <row r="4487" spans="8:12" x14ac:dyDescent="0.25">
      <c r="H4487" s="5"/>
      <c r="J4487" s="27"/>
      <c r="L4487" s="27"/>
    </row>
    <row r="4488" spans="8:12" x14ac:dyDescent="0.25">
      <c r="H4488" s="5"/>
      <c r="J4488" s="27"/>
      <c r="L4488" s="27"/>
    </row>
    <row r="4489" spans="8:12" x14ac:dyDescent="0.25">
      <c r="H4489" s="5"/>
      <c r="J4489" s="27"/>
      <c r="L4489" s="27"/>
    </row>
    <row r="4490" spans="8:12" x14ac:dyDescent="0.25">
      <c r="H4490" s="5"/>
      <c r="J4490" s="27"/>
      <c r="L4490" s="27"/>
    </row>
    <row r="4491" spans="8:12" x14ac:dyDescent="0.25">
      <c r="H4491" s="5"/>
      <c r="J4491" s="27"/>
      <c r="L4491" s="27"/>
    </row>
    <row r="4492" spans="8:12" x14ac:dyDescent="0.25">
      <c r="H4492" s="5"/>
      <c r="J4492" s="27"/>
      <c r="L4492" s="27"/>
    </row>
    <row r="4493" spans="8:12" x14ac:dyDescent="0.25">
      <c r="H4493" s="5"/>
      <c r="J4493" s="27"/>
      <c r="L4493" s="27"/>
    </row>
    <row r="4494" spans="8:12" x14ac:dyDescent="0.25">
      <c r="H4494" s="5"/>
      <c r="J4494" s="27"/>
      <c r="L4494" s="27"/>
    </row>
    <row r="4495" spans="8:12" x14ac:dyDescent="0.25">
      <c r="H4495" s="5"/>
      <c r="J4495" s="27"/>
      <c r="L4495" s="27"/>
    </row>
    <row r="4496" spans="8:12" x14ac:dyDescent="0.25">
      <c r="H4496" s="5"/>
      <c r="J4496" s="27"/>
      <c r="L4496" s="27"/>
    </row>
    <row r="4497" spans="8:12" x14ac:dyDescent="0.25">
      <c r="H4497" s="5"/>
      <c r="J4497" s="27"/>
      <c r="L4497" s="27"/>
    </row>
    <row r="4498" spans="8:12" x14ac:dyDescent="0.25">
      <c r="H4498" s="5"/>
      <c r="J4498" s="27"/>
      <c r="L4498" s="27"/>
    </row>
    <row r="4499" spans="8:12" x14ac:dyDescent="0.25">
      <c r="H4499" s="5"/>
      <c r="J4499" s="27"/>
      <c r="L4499" s="27"/>
    </row>
    <row r="4500" spans="8:12" x14ac:dyDescent="0.25">
      <c r="H4500" s="5"/>
      <c r="J4500" s="27"/>
      <c r="L4500" s="27"/>
    </row>
    <row r="4501" spans="8:12" x14ac:dyDescent="0.25">
      <c r="H4501" s="5"/>
      <c r="J4501" s="27"/>
      <c r="L4501" s="27"/>
    </row>
    <row r="4502" spans="8:12" x14ac:dyDescent="0.25">
      <c r="H4502" s="5"/>
      <c r="J4502" s="27"/>
      <c r="L4502" s="27"/>
    </row>
    <row r="4503" spans="8:12" x14ac:dyDescent="0.25">
      <c r="H4503" s="5"/>
      <c r="J4503" s="27"/>
      <c r="L4503" s="27"/>
    </row>
    <row r="4504" spans="8:12" x14ac:dyDescent="0.25">
      <c r="H4504" s="5"/>
      <c r="J4504" s="27"/>
      <c r="L4504" s="27"/>
    </row>
    <row r="4505" spans="8:12" x14ac:dyDescent="0.25">
      <c r="H4505" s="5"/>
      <c r="J4505" s="27"/>
      <c r="L4505" s="27"/>
    </row>
    <row r="4506" spans="8:12" x14ac:dyDescent="0.25">
      <c r="H4506" s="5"/>
      <c r="J4506" s="27"/>
      <c r="L4506" s="27"/>
    </row>
    <row r="4507" spans="8:12" x14ac:dyDescent="0.25">
      <c r="H4507" s="5"/>
      <c r="J4507" s="27"/>
      <c r="L4507" s="27"/>
    </row>
    <row r="4508" spans="8:12" x14ac:dyDescent="0.25">
      <c r="H4508" s="5"/>
      <c r="J4508" s="27"/>
      <c r="L4508" s="27"/>
    </row>
    <row r="4509" spans="8:12" x14ac:dyDescent="0.25">
      <c r="H4509" s="5"/>
      <c r="J4509" s="27"/>
      <c r="L4509" s="27"/>
    </row>
    <row r="4510" spans="8:12" x14ac:dyDescent="0.25">
      <c r="H4510" s="5"/>
      <c r="J4510" s="27"/>
      <c r="L4510" s="27"/>
    </row>
    <row r="4511" spans="8:12" x14ac:dyDescent="0.25">
      <c r="H4511" s="5"/>
      <c r="J4511" s="27"/>
      <c r="L4511" s="27"/>
    </row>
    <row r="4512" spans="8:12" x14ac:dyDescent="0.25">
      <c r="H4512" s="5"/>
      <c r="J4512" s="27"/>
      <c r="L4512" s="27"/>
    </row>
    <row r="4513" spans="8:12" x14ac:dyDescent="0.25">
      <c r="H4513" s="5"/>
      <c r="J4513" s="27"/>
      <c r="L4513" s="27"/>
    </row>
    <row r="4514" spans="8:12" x14ac:dyDescent="0.25">
      <c r="H4514" s="5"/>
      <c r="J4514" s="27"/>
      <c r="L4514" s="27"/>
    </row>
    <row r="4515" spans="8:12" x14ac:dyDescent="0.25">
      <c r="H4515" s="5"/>
      <c r="J4515" s="27"/>
      <c r="L4515" s="27"/>
    </row>
    <row r="4516" spans="8:12" x14ac:dyDescent="0.25">
      <c r="H4516" s="5"/>
      <c r="J4516" s="27"/>
      <c r="L4516" s="27"/>
    </row>
    <row r="4517" spans="8:12" x14ac:dyDescent="0.25">
      <c r="H4517" s="5"/>
      <c r="J4517" s="27"/>
      <c r="L4517" s="27"/>
    </row>
    <row r="4518" spans="8:12" x14ac:dyDescent="0.25">
      <c r="H4518" s="5"/>
      <c r="J4518" s="27"/>
      <c r="L4518" s="27"/>
    </row>
    <row r="4519" spans="8:12" x14ac:dyDescent="0.25">
      <c r="H4519" s="5"/>
      <c r="J4519" s="27"/>
      <c r="L4519" s="27"/>
    </row>
    <row r="4520" spans="8:12" x14ac:dyDescent="0.25">
      <c r="H4520" s="5"/>
      <c r="J4520" s="27"/>
      <c r="L4520" s="27"/>
    </row>
    <row r="4521" spans="8:12" x14ac:dyDescent="0.25">
      <c r="H4521" s="5"/>
      <c r="J4521" s="27"/>
      <c r="L4521" s="27"/>
    </row>
    <row r="4522" spans="8:12" x14ac:dyDescent="0.25">
      <c r="H4522" s="5"/>
      <c r="J4522" s="27"/>
      <c r="L4522" s="27"/>
    </row>
    <row r="4523" spans="8:12" x14ac:dyDescent="0.25">
      <c r="H4523" s="5"/>
      <c r="J4523" s="27"/>
      <c r="L4523" s="27"/>
    </row>
    <row r="4524" spans="8:12" x14ac:dyDescent="0.25">
      <c r="H4524" s="5"/>
      <c r="J4524" s="27"/>
      <c r="L4524" s="27"/>
    </row>
    <row r="4525" spans="8:12" x14ac:dyDescent="0.25">
      <c r="H4525" s="5"/>
      <c r="J4525" s="27"/>
      <c r="L4525" s="27"/>
    </row>
    <row r="4526" spans="8:12" x14ac:dyDescent="0.25">
      <c r="H4526" s="5"/>
      <c r="J4526" s="27"/>
      <c r="L4526" s="27"/>
    </row>
    <row r="4527" spans="8:12" x14ac:dyDescent="0.25">
      <c r="H4527" s="5"/>
      <c r="J4527" s="27"/>
      <c r="L4527" s="27"/>
    </row>
    <row r="4528" spans="8:12" x14ac:dyDescent="0.25">
      <c r="H4528" s="5"/>
      <c r="J4528" s="27"/>
      <c r="L4528" s="27"/>
    </row>
    <row r="4529" spans="8:12" x14ac:dyDescent="0.25">
      <c r="H4529" s="5"/>
      <c r="J4529" s="27"/>
      <c r="L4529" s="27"/>
    </row>
    <row r="4530" spans="8:12" x14ac:dyDescent="0.25">
      <c r="H4530" s="5"/>
      <c r="J4530" s="27"/>
      <c r="L4530" s="27"/>
    </row>
    <row r="4531" spans="8:12" x14ac:dyDescent="0.25">
      <c r="H4531" s="5"/>
      <c r="J4531" s="27"/>
      <c r="L4531" s="27"/>
    </row>
    <row r="4532" spans="8:12" x14ac:dyDescent="0.25">
      <c r="H4532" s="5"/>
      <c r="J4532" s="27"/>
      <c r="L4532" s="27"/>
    </row>
    <row r="4533" spans="8:12" x14ac:dyDescent="0.25">
      <c r="H4533" s="5"/>
      <c r="J4533" s="27"/>
      <c r="L4533" s="27"/>
    </row>
    <row r="4534" spans="8:12" x14ac:dyDescent="0.25">
      <c r="H4534" s="5"/>
      <c r="J4534" s="27"/>
      <c r="L4534" s="27"/>
    </row>
    <row r="4535" spans="8:12" x14ac:dyDescent="0.25">
      <c r="H4535" s="5"/>
      <c r="J4535" s="27"/>
      <c r="L4535" s="27"/>
    </row>
    <row r="4536" spans="8:12" x14ac:dyDescent="0.25">
      <c r="H4536" s="5"/>
      <c r="J4536" s="27"/>
      <c r="L4536" s="27"/>
    </row>
    <row r="4537" spans="8:12" x14ac:dyDescent="0.25">
      <c r="H4537" s="5"/>
      <c r="J4537" s="27"/>
      <c r="L4537" s="27"/>
    </row>
    <row r="4538" spans="8:12" x14ac:dyDescent="0.25">
      <c r="H4538" s="5"/>
      <c r="J4538" s="27"/>
      <c r="L4538" s="27"/>
    </row>
    <row r="4539" spans="8:12" x14ac:dyDescent="0.25">
      <c r="H4539" s="5"/>
      <c r="J4539" s="27"/>
      <c r="L4539" s="27"/>
    </row>
    <row r="4540" spans="8:12" x14ac:dyDescent="0.25">
      <c r="H4540" s="5"/>
      <c r="J4540" s="27"/>
      <c r="L4540" s="27"/>
    </row>
    <row r="4541" spans="8:12" x14ac:dyDescent="0.25">
      <c r="H4541" s="5"/>
      <c r="J4541" s="27"/>
      <c r="L4541" s="27"/>
    </row>
    <row r="4542" spans="8:12" x14ac:dyDescent="0.25">
      <c r="H4542" s="5"/>
      <c r="J4542" s="27"/>
      <c r="L4542" s="27"/>
    </row>
    <row r="4543" spans="8:12" x14ac:dyDescent="0.25">
      <c r="H4543" s="5"/>
      <c r="J4543" s="27"/>
      <c r="L4543" s="27"/>
    </row>
    <row r="4544" spans="8:12" x14ac:dyDescent="0.25">
      <c r="H4544" s="5"/>
      <c r="J4544" s="27"/>
      <c r="L4544" s="27"/>
    </row>
    <row r="4545" spans="8:12" x14ac:dyDescent="0.25">
      <c r="H4545" s="5"/>
      <c r="J4545" s="27"/>
      <c r="L4545" s="27"/>
    </row>
    <row r="4546" spans="8:12" x14ac:dyDescent="0.25">
      <c r="H4546" s="5"/>
      <c r="J4546" s="27"/>
      <c r="L4546" s="27"/>
    </row>
    <row r="4547" spans="8:12" x14ac:dyDescent="0.25">
      <c r="H4547" s="5"/>
      <c r="J4547" s="27"/>
      <c r="L4547" s="27"/>
    </row>
    <row r="4548" spans="8:12" x14ac:dyDescent="0.25">
      <c r="H4548" s="5"/>
      <c r="J4548" s="27"/>
      <c r="L4548" s="27"/>
    </row>
    <row r="4549" spans="8:12" x14ac:dyDescent="0.25">
      <c r="H4549" s="5"/>
      <c r="J4549" s="27"/>
      <c r="L4549" s="27"/>
    </row>
    <row r="4550" spans="8:12" x14ac:dyDescent="0.25">
      <c r="H4550" s="5"/>
      <c r="J4550" s="27"/>
      <c r="L4550" s="27"/>
    </row>
    <row r="4551" spans="8:12" x14ac:dyDescent="0.25">
      <c r="H4551" s="5"/>
      <c r="J4551" s="27"/>
      <c r="L4551" s="27"/>
    </row>
    <row r="4552" spans="8:12" x14ac:dyDescent="0.25">
      <c r="H4552" s="5"/>
      <c r="J4552" s="27"/>
      <c r="L4552" s="27"/>
    </row>
    <row r="4553" spans="8:12" x14ac:dyDescent="0.25">
      <c r="H4553" s="5"/>
      <c r="J4553" s="27"/>
      <c r="L4553" s="27"/>
    </row>
    <row r="4554" spans="8:12" x14ac:dyDescent="0.25">
      <c r="H4554" s="5"/>
      <c r="J4554" s="27"/>
      <c r="L4554" s="27"/>
    </row>
    <row r="4555" spans="8:12" x14ac:dyDescent="0.25">
      <c r="H4555" s="5"/>
      <c r="J4555" s="27"/>
      <c r="L4555" s="27"/>
    </row>
    <row r="4556" spans="8:12" x14ac:dyDescent="0.25">
      <c r="H4556" s="5"/>
      <c r="J4556" s="27"/>
      <c r="L4556" s="27"/>
    </row>
    <row r="4557" spans="8:12" x14ac:dyDescent="0.25">
      <c r="H4557" s="5"/>
      <c r="J4557" s="27"/>
      <c r="L4557" s="27"/>
    </row>
    <row r="4558" spans="8:12" x14ac:dyDescent="0.25">
      <c r="H4558" s="5"/>
      <c r="J4558" s="27"/>
      <c r="L4558" s="27"/>
    </row>
    <row r="4559" spans="8:12" x14ac:dyDescent="0.25">
      <c r="H4559" s="5"/>
      <c r="J4559" s="27"/>
      <c r="L4559" s="27"/>
    </row>
    <row r="4560" spans="8:12" x14ac:dyDescent="0.25">
      <c r="H4560" s="5"/>
      <c r="J4560" s="27"/>
      <c r="L4560" s="27"/>
    </row>
    <row r="4561" spans="8:12" x14ac:dyDescent="0.25">
      <c r="H4561" s="5"/>
      <c r="J4561" s="27"/>
      <c r="L4561" s="27"/>
    </row>
    <row r="4562" spans="8:12" x14ac:dyDescent="0.25">
      <c r="H4562" s="5"/>
      <c r="J4562" s="27"/>
      <c r="L4562" s="27"/>
    </row>
    <row r="4563" spans="8:12" x14ac:dyDescent="0.25">
      <c r="H4563" s="5"/>
      <c r="J4563" s="27"/>
      <c r="L4563" s="27"/>
    </row>
    <row r="4564" spans="8:12" x14ac:dyDescent="0.25">
      <c r="H4564" s="5"/>
      <c r="J4564" s="27"/>
      <c r="L4564" s="27"/>
    </row>
    <row r="4565" spans="8:12" x14ac:dyDescent="0.25">
      <c r="H4565" s="5"/>
      <c r="J4565" s="27"/>
      <c r="L4565" s="27"/>
    </row>
    <row r="4566" spans="8:12" x14ac:dyDescent="0.25">
      <c r="H4566" s="5"/>
      <c r="J4566" s="27"/>
      <c r="L4566" s="27"/>
    </row>
    <row r="4567" spans="8:12" x14ac:dyDescent="0.25">
      <c r="H4567" s="5"/>
      <c r="J4567" s="27"/>
      <c r="L4567" s="27"/>
    </row>
    <row r="4568" spans="8:12" x14ac:dyDescent="0.25">
      <c r="H4568" s="5"/>
      <c r="J4568" s="27"/>
      <c r="L4568" s="27"/>
    </row>
    <row r="4569" spans="8:12" x14ac:dyDescent="0.25">
      <c r="H4569" s="5"/>
      <c r="J4569" s="27"/>
      <c r="L4569" s="27"/>
    </row>
    <row r="4570" spans="8:12" x14ac:dyDescent="0.25">
      <c r="H4570" s="5"/>
      <c r="J4570" s="27"/>
      <c r="L4570" s="27"/>
    </row>
    <row r="4571" spans="8:12" x14ac:dyDescent="0.25">
      <c r="H4571" s="5"/>
      <c r="J4571" s="27"/>
      <c r="L4571" s="27"/>
    </row>
    <row r="4572" spans="8:12" x14ac:dyDescent="0.25">
      <c r="H4572" s="5"/>
      <c r="J4572" s="27"/>
      <c r="L4572" s="27"/>
    </row>
    <row r="4573" spans="8:12" x14ac:dyDescent="0.25">
      <c r="H4573" s="5"/>
      <c r="J4573" s="27"/>
      <c r="L4573" s="27"/>
    </row>
    <row r="4574" spans="8:12" x14ac:dyDescent="0.25">
      <c r="H4574" s="5"/>
      <c r="J4574" s="27"/>
      <c r="L4574" s="27"/>
    </row>
    <row r="4575" spans="8:12" x14ac:dyDescent="0.25">
      <c r="H4575" s="5"/>
      <c r="J4575" s="27"/>
      <c r="L4575" s="27"/>
    </row>
    <row r="4576" spans="8:12" x14ac:dyDescent="0.25">
      <c r="H4576" s="5"/>
      <c r="J4576" s="27"/>
      <c r="L4576" s="27"/>
    </row>
    <row r="4577" spans="8:12" x14ac:dyDescent="0.25">
      <c r="H4577" s="5"/>
      <c r="J4577" s="27"/>
      <c r="L4577" s="27"/>
    </row>
    <row r="4578" spans="8:12" x14ac:dyDescent="0.25">
      <c r="H4578" s="5"/>
      <c r="J4578" s="27"/>
      <c r="L4578" s="27"/>
    </row>
    <row r="4579" spans="8:12" x14ac:dyDescent="0.25">
      <c r="H4579" s="5"/>
      <c r="J4579" s="27"/>
      <c r="L4579" s="27"/>
    </row>
    <row r="4580" spans="8:12" x14ac:dyDescent="0.25">
      <c r="H4580" s="5"/>
      <c r="J4580" s="27"/>
      <c r="L4580" s="27"/>
    </row>
    <row r="4581" spans="8:12" x14ac:dyDescent="0.25">
      <c r="H4581" s="5"/>
      <c r="J4581" s="27"/>
      <c r="L4581" s="27"/>
    </row>
    <row r="4582" spans="8:12" x14ac:dyDescent="0.25">
      <c r="H4582" s="5"/>
      <c r="J4582" s="27"/>
      <c r="L4582" s="27"/>
    </row>
    <row r="4583" spans="8:12" x14ac:dyDescent="0.25">
      <c r="H4583" s="5"/>
      <c r="J4583" s="27"/>
      <c r="L4583" s="27"/>
    </row>
    <row r="4584" spans="8:12" x14ac:dyDescent="0.25">
      <c r="H4584" s="5"/>
      <c r="J4584" s="27"/>
      <c r="L4584" s="27"/>
    </row>
    <row r="4585" spans="8:12" x14ac:dyDescent="0.25">
      <c r="H4585" s="5"/>
      <c r="J4585" s="27"/>
      <c r="L4585" s="27"/>
    </row>
    <row r="4586" spans="8:12" x14ac:dyDescent="0.25">
      <c r="H4586" s="5"/>
      <c r="J4586" s="27"/>
      <c r="L4586" s="27"/>
    </row>
    <row r="4587" spans="8:12" x14ac:dyDescent="0.25">
      <c r="H4587" s="5"/>
      <c r="J4587" s="27"/>
      <c r="L4587" s="27"/>
    </row>
    <row r="4588" spans="8:12" x14ac:dyDescent="0.25">
      <c r="H4588" s="5"/>
      <c r="J4588" s="27"/>
      <c r="L4588" s="27"/>
    </row>
    <row r="4589" spans="8:12" x14ac:dyDescent="0.25">
      <c r="H4589" s="5"/>
      <c r="J4589" s="27"/>
      <c r="L4589" s="27"/>
    </row>
    <row r="4590" spans="8:12" x14ac:dyDescent="0.25">
      <c r="H4590" s="5"/>
      <c r="J4590" s="27"/>
      <c r="L4590" s="27"/>
    </row>
    <row r="4591" spans="8:12" x14ac:dyDescent="0.25">
      <c r="H4591" s="5"/>
      <c r="J4591" s="27"/>
      <c r="L4591" s="27"/>
    </row>
    <row r="4592" spans="8:12" x14ac:dyDescent="0.25">
      <c r="H4592" s="5"/>
      <c r="J4592" s="27"/>
      <c r="L4592" s="27"/>
    </row>
    <row r="4593" spans="8:12" x14ac:dyDescent="0.25">
      <c r="H4593" s="5"/>
      <c r="J4593" s="27"/>
      <c r="L4593" s="27"/>
    </row>
    <row r="4594" spans="8:12" x14ac:dyDescent="0.25">
      <c r="H4594" s="5"/>
      <c r="J4594" s="27"/>
      <c r="L4594" s="27"/>
    </row>
    <row r="4595" spans="8:12" x14ac:dyDescent="0.25">
      <c r="H4595" s="5"/>
      <c r="J4595" s="27"/>
      <c r="L4595" s="27"/>
    </row>
    <row r="4596" spans="8:12" x14ac:dyDescent="0.25">
      <c r="H4596" s="5"/>
      <c r="J4596" s="27"/>
      <c r="L4596" s="27"/>
    </row>
    <row r="4597" spans="8:12" x14ac:dyDescent="0.25">
      <c r="H4597" s="5"/>
      <c r="J4597" s="27"/>
      <c r="L4597" s="27"/>
    </row>
    <row r="4598" spans="8:12" x14ac:dyDescent="0.25">
      <c r="H4598" s="5"/>
      <c r="J4598" s="27"/>
      <c r="L4598" s="27"/>
    </row>
    <row r="4599" spans="8:12" x14ac:dyDescent="0.25">
      <c r="H4599" s="5"/>
      <c r="J4599" s="27"/>
      <c r="L4599" s="27"/>
    </row>
    <row r="4600" spans="8:12" x14ac:dyDescent="0.25">
      <c r="H4600" s="5"/>
      <c r="J4600" s="27"/>
      <c r="L4600" s="27"/>
    </row>
    <row r="4601" spans="8:12" x14ac:dyDescent="0.25">
      <c r="H4601" s="5"/>
      <c r="J4601" s="27"/>
      <c r="L4601" s="27"/>
    </row>
    <row r="4602" spans="8:12" x14ac:dyDescent="0.25">
      <c r="H4602" s="5"/>
      <c r="J4602" s="27"/>
      <c r="L4602" s="27"/>
    </row>
    <row r="4603" spans="8:12" x14ac:dyDescent="0.25">
      <c r="H4603" s="5"/>
      <c r="J4603" s="27"/>
      <c r="L4603" s="27"/>
    </row>
    <row r="4604" spans="8:12" x14ac:dyDescent="0.25">
      <c r="H4604" s="5"/>
      <c r="J4604" s="27"/>
      <c r="L4604" s="27"/>
    </row>
    <row r="4605" spans="8:12" x14ac:dyDescent="0.25">
      <c r="H4605" s="5"/>
      <c r="J4605" s="27"/>
      <c r="L4605" s="27"/>
    </row>
    <row r="4606" spans="8:12" x14ac:dyDescent="0.25">
      <c r="H4606" s="5"/>
      <c r="J4606" s="27"/>
      <c r="L4606" s="27"/>
    </row>
    <row r="4607" spans="8:12" x14ac:dyDescent="0.25">
      <c r="H4607" s="5"/>
      <c r="J4607" s="27"/>
      <c r="L4607" s="27"/>
    </row>
    <row r="4608" spans="8:12" x14ac:dyDescent="0.25">
      <c r="H4608" s="5"/>
      <c r="J4608" s="27"/>
      <c r="L4608" s="27"/>
    </row>
    <row r="4609" spans="8:12" x14ac:dyDescent="0.25">
      <c r="H4609" s="5"/>
      <c r="J4609" s="27"/>
      <c r="L4609" s="27"/>
    </row>
    <row r="4610" spans="8:12" x14ac:dyDescent="0.25">
      <c r="H4610" s="5"/>
      <c r="J4610" s="27"/>
      <c r="L4610" s="27"/>
    </row>
    <row r="4611" spans="8:12" x14ac:dyDescent="0.25">
      <c r="H4611" s="5"/>
      <c r="J4611" s="27"/>
      <c r="L4611" s="27"/>
    </row>
    <row r="4612" spans="8:12" x14ac:dyDescent="0.25">
      <c r="H4612" s="5"/>
      <c r="J4612" s="27"/>
      <c r="L4612" s="27"/>
    </row>
    <row r="4613" spans="8:12" x14ac:dyDescent="0.25">
      <c r="H4613" s="5"/>
      <c r="J4613" s="27"/>
      <c r="L4613" s="27"/>
    </row>
    <row r="4614" spans="8:12" x14ac:dyDescent="0.25">
      <c r="H4614" s="5"/>
      <c r="J4614" s="27"/>
      <c r="L4614" s="27"/>
    </row>
    <row r="4615" spans="8:12" x14ac:dyDescent="0.25">
      <c r="H4615" s="5"/>
      <c r="J4615" s="27"/>
      <c r="L4615" s="27"/>
    </row>
    <row r="4616" spans="8:12" x14ac:dyDescent="0.25">
      <c r="H4616" s="5"/>
      <c r="J4616" s="27"/>
      <c r="L4616" s="27"/>
    </row>
    <row r="4617" spans="8:12" x14ac:dyDescent="0.25">
      <c r="H4617" s="5"/>
      <c r="J4617" s="27"/>
      <c r="L4617" s="27"/>
    </row>
    <row r="4618" spans="8:12" x14ac:dyDescent="0.25">
      <c r="H4618" s="5"/>
      <c r="J4618" s="27"/>
      <c r="L4618" s="27"/>
    </row>
    <row r="4619" spans="8:12" x14ac:dyDescent="0.25">
      <c r="H4619" s="5"/>
      <c r="J4619" s="27"/>
      <c r="L4619" s="27"/>
    </row>
    <row r="4620" spans="8:12" x14ac:dyDescent="0.25">
      <c r="H4620" s="5"/>
      <c r="J4620" s="27"/>
      <c r="L4620" s="27"/>
    </row>
    <row r="4621" spans="8:12" x14ac:dyDescent="0.25">
      <c r="H4621" s="5"/>
      <c r="J4621" s="27"/>
      <c r="L4621" s="27"/>
    </row>
    <row r="4622" spans="8:12" x14ac:dyDescent="0.25">
      <c r="H4622" s="5"/>
      <c r="J4622" s="27"/>
      <c r="L4622" s="27"/>
    </row>
    <row r="4623" spans="8:12" x14ac:dyDescent="0.25">
      <c r="H4623" s="5"/>
      <c r="J4623" s="27"/>
      <c r="L4623" s="27"/>
    </row>
    <row r="4624" spans="8:12" x14ac:dyDescent="0.25">
      <c r="H4624" s="5"/>
      <c r="J4624" s="27"/>
      <c r="L4624" s="27"/>
    </row>
    <row r="4625" spans="8:12" x14ac:dyDescent="0.25">
      <c r="H4625" s="5"/>
      <c r="J4625" s="27"/>
      <c r="L4625" s="27"/>
    </row>
    <row r="4626" spans="8:12" x14ac:dyDescent="0.25">
      <c r="H4626" s="5"/>
      <c r="J4626" s="27"/>
      <c r="L4626" s="27"/>
    </row>
    <row r="4627" spans="8:12" x14ac:dyDescent="0.25">
      <c r="H4627" s="5"/>
      <c r="J4627" s="27"/>
      <c r="L4627" s="27"/>
    </row>
    <row r="4628" spans="8:12" x14ac:dyDescent="0.25">
      <c r="H4628" s="5"/>
      <c r="J4628" s="27"/>
      <c r="L4628" s="27"/>
    </row>
    <row r="4629" spans="8:12" x14ac:dyDescent="0.25">
      <c r="H4629" s="5"/>
      <c r="J4629" s="27"/>
      <c r="L4629" s="27"/>
    </row>
    <row r="4630" spans="8:12" x14ac:dyDescent="0.25">
      <c r="H4630" s="5"/>
      <c r="J4630" s="27"/>
      <c r="L4630" s="27"/>
    </row>
    <row r="4631" spans="8:12" x14ac:dyDescent="0.25">
      <c r="H4631" s="5"/>
      <c r="J4631" s="27"/>
      <c r="L4631" s="27"/>
    </row>
    <row r="4632" spans="8:12" x14ac:dyDescent="0.25">
      <c r="H4632" s="5"/>
      <c r="J4632" s="27"/>
      <c r="L4632" s="27"/>
    </row>
    <row r="4633" spans="8:12" x14ac:dyDescent="0.25">
      <c r="H4633" s="5"/>
      <c r="J4633" s="27"/>
      <c r="L4633" s="27"/>
    </row>
    <row r="4634" spans="8:12" x14ac:dyDescent="0.25">
      <c r="H4634" s="5"/>
      <c r="J4634" s="27"/>
      <c r="L4634" s="27"/>
    </row>
    <row r="4635" spans="8:12" x14ac:dyDescent="0.25">
      <c r="H4635" s="5"/>
      <c r="J4635" s="27"/>
      <c r="L4635" s="27"/>
    </row>
    <row r="4636" spans="8:12" x14ac:dyDescent="0.25">
      <c r="H4636" s="5"/>
      <c r="J4636" s="27"/>
      <c r="L4636" s="27"/>
    </row>
    <row r="4637" spans="8:12" x14ac:dyDescent="0.25">
      <c r="H4637" s="5"/>
      <c r="J4637" s="27"/>
      <c r="L4637" s="27"/>
    </row>
    <row r="4638" spans="8:12" x14ac:dyDescent="0.25">
      <c r="H4638" s="5"/>
      <c r="J4638" s="27"/>
      <c r="L4638" s="27"/>
    </row>
    <row r="4639" spans="8:12" x14ac:dyDescent="0.25">
      <c r="H4639" s="5"/>
      <c r="J4639" s="27"/>
      <c r="L4639" s="27"/>
    </row>
    <row r="4640" spans="8:12" x14ac:dyDescent="0.25">
      <c r="H4640" s="5"/>
      <c r="J4640" s="27"/>
      <c r="L4640" s="27"/>
    </row>
    <row r="4641" spans="8:12" x14ac:dyDescent="0.25">
      <c r="H4641" s="5"/>
      <c r="J4641" s="27"/>
      <c r="L4641" s="27"/>
    </row>
    <row r="4642" spans="8:12" x14ac:dyDescent="0.25">
      <c r="H4642" s="5"/>
      <c r="J4642" s="27"/>
      <c r="L4642" s="27"/>
    </row>
    <row r="4643" spans="8:12" x14ac:dyDescent="0.25">
      <c r="H4643" s="5"/>
      <c r="J4643" s="27"/>
      <c r="L4643" s="27"/>
    </row>
    <row r="4644" spans="8:12" x14ac:dyDescent="0.25">
      <c r="H4644" s="5"/>
      <c r="J4644" s="27"/>
      <c r="L4644" s="27"/>
    </row>
    <row r="4645" spans="8:12" x14ac:dyDescent="0.25">
      <c r="H4645" s="5"/>
      <c r="J4645" s="27"/>
      <c r="L4645" s="27"/>
    </row>
    <row r="4646" spans="8:12" x14ac:dyDescent="0.25">
      <c r="H4646" s="5"/>
      <c r="J4646" s="27"/>
      <c r="L4646" s="27"/>
    </row>
    <row r="4647" spans="8:12" x14ac:dyDescent="0.25">
      <c r="H4647" s="5"/>
      <c r="J4647" s="27"/>
      <c r="L4647" s="27"/>
    </row>
    <row r="4648" spans="8:12" x14ac:dyDescent="0.25">
      <c r="H4648" s="5"/>
      <c r="J4648" s="27"/>
      <c r="L4648" s="27"/>
    </row>
    <row r="4649" spans="8:12" x14ac:dyDescent="0.25">
      <c r="H4649" s="5"/>
      <c r="J4649" s="27"/>
      <c r="L4649" s="27"/>
    </row>
    <row r="4650" spans="8:12" x14ac:dyDescent="0.25">
      <c r="H4650" s="5"/>
      <c r="J4650" s="27"/>
      <c r="L4650" s="27"/>
    </row>
    <row r="4651" spans="8:12" x14ac:dyDescent="0.25">
      <c r="H4651" s="5"/>
      <c r="J4651" s="27"/>
      <c r="L4651" s="27"/>
    </row>
    <row r="4652" spans="8:12" x14ac:dyDescent="0.25">
      <c r="H4652" s="5"/>
      <c r="J4652" s="27"/>
      <c r="L4652" s="27"/>
    </row>
    <row r="4653" spans="8:12" x14ac:dyDescent="0.25">
      <c r="H4653" s="5"/>
      <c r="J4653" s="27"/>
      <c r="L4653" s="27"/>
    </row>
    <row r="4654" spans="8:12" x14ac:dyDescent="0.25">
      <c r="H4654" s="5"/>
      <c r="J4654" s="27"/>
      <c r="L4654" s="27"/>
    </row>
    <row r="4655" spans="8:12" x14ac:dyDescent="0.25">
      <c r="H4655" s="5"/>
      <c r="J4655" s="27"/>
      <c r="L4655" s="27"/>
    </row>
    <row r="4656" spans="8:12" x14ac:dyDescent="0.25">
      <c r="H4656" s="5"/>
      <c r="J4656" s="27"/>
      <c r="L4656" s="27"/>
    </row>
    <row r="4657" spans="8:12" x14ac:dyDescent="0.25">
      <c r="H4657" s="5"/>
      <c r="J4657" s="27"/>
      <c r="L4657" s="27"/>
    </row>
    <row r="4658" spans="8:12" x14ac:dyDescent="0.25">
      <c r="H4658" s="5"/>
      <c r="J4658" s="27"/>
      <c r="L4658" s="27"/>
    </row>
    <row r="4659" spans="8:12" x14ac:dyDescent="0.25">
      <c r="H4659" s="5"/>
      <c r="J4659" s="27"/>
      <c r="L4659" s="27"/>
    </row>
    <row r="4660" spans="8:12" x14ac:dyDescent="0.25">
      <c r="H4660" s="5"/>
      <c r="J4660" s="27"/>
      <c r="L4660" s="27"/>
    </row>
    <row r="4661" spans="8:12" x14ac:dyDescent="0.25">
      <c r="H4661" s="5"/>
      <c r="J4661" s="27"/>
      <c r="L4661" s="27"/>
    </row>
    <row r="4662" spans="8:12" x14ac:dyDescent="0.25">
      <c r="H4662" s="5"/>
      <c r="J4662" s="27"/>
      <c r="L4662" s="27"/>
    </row>
    <row r="4663" spans="8:12" x14ac:dyDescent="0.25">
      <c r="H4663" s="5"/>
      <c r="J4663" s="27"/>
      <c r="L4663" s="27"/>
    </row>
    <row r="4664" spans="8:12" x14ac:dyDescent="0.25">
      <c r="H4664" s="5"/>
      <c r="J4664" s="27"/>
      <c r="L4664" s="27"/>
    </row>
    <row r="4665" spans="8:12" x14ac:dyDescent="0.25">
      <c r="H4665" s="5"/>
      <c r="J4665" s="27"/>
      <c r="L4665" s="27"/>
    </row>
    <row r="4666" spans="8:12" x14ac:dyDescent="0.25">
      <c r="H4666" s="5"/>
      <c r="J4666" s="27"/>
      <c r="L4666" s="27"/>
    </row>
    <row r="4667" spans="8:12" x14ac:dyDescent="0.25">
      <c r="H4667" s="5"/>
      <c r="J4667" s="27"/>
      <c r="L4667" s="27"/>
    </row>
    <row r="4668" spans="8:12" x14ac:dyDescent="0.25">
      <c r="H4668" s="5"/>
      <c r="J4668" s="27"/>
      <c r="L4668" s="27"/>
    </row>
    <row r="4669" spans="8:12" x14ac:dyDescent="0.25">
      <c r="H4669" s="5"/>
      <c r="J4669" s="27"/>
      <c r="L4669" s="27"/>
    </row>
    <row r="4670" spans="8:12" x14ac:dyDescent="0.25">
      <c r="H4670" s="5"/>
      <c r="J4670" s="27"/>
      <c r="L4670" s="27"/>
    </row>
    <row r="4671" spans="8:12" x14ac:dyDescent="0.25">
      <c r="H4671" s="5"/>
      <c r="J4671" s="27"/>
      <c r="L4671" s="27"/>
    </row>
    <row r="4672" spans="8:12" x14ac:dyDescent="0.25">
      <c r="H4672" s="5"/>
      <c r="J4672" s="27"/>
      <c r="L4672" s="27"/>
    </row>
    <row r="4673" spans="8:12" x14ac:dyDescent="0.25">
      <c r="H4673" s="5"/>
      <c r="J4673" s="27"/>
      <c r="L4673" s="27"/>
    </row>
    <row r="4674" spans="8:12" x14ac:dyDescent="0.25">
      <c r="H4674" s="5"/>
      <c r="J4674" s="27"/>
      <c r="L4674" s="27"/>
    </row>
    <row r="4675" spans="8:12" x14ac:dyDescent="0.25">
      <c r="H4675" s="5"/>
      <c r="J4675" s="27"/>
      <c r="L4675" s="27"/>
    </row>
    <row r="4676" spans="8:12" x14ac:dyDescent="0.25">
      <c r="H4676" s="5"/>
      <c r="J4676" s="27"/>
      <c r="L4676" s="27"/>
    </row>
    <row r="4677" spans="8:12" x14ac:dyDescent="0.25">
      <c r="H4677" s="5"/>
      <c r="J4677" s="27"/>
      <c r="L4677" s="27"/>
    </row>
    <row r="4678" spans="8:12" x14ac:dyDescent="0.25">
      <c r="H4678" s="5"/>
      <c r="J4678" s="27"/>
      <c r="L4678" s="27"/>
    </row>
    <row r="4679" spans="8:12" x14ac:dyDescent="0.25">
      <c r="H4679" s="5"/>
      <c r="J4679" s="27"/>
      <c r="L4679" s="27"/>
    </row>
    <row r="4680" spans="8:12" x14ac:dyDescent="0.25">
      <c r="H4680" s="5"/>
      <c r="J4680" s="27"/>
      <c r="L4680" s="27"/>
    </row>
    <row r="4681" spans="8:12" x14ac:dyDescent="0.25">
      <c r="H4681" s="5"/>
      <c r="J4681" s="27"/>
      <c r="L4681" s="27"/>
    </row>
    <row r="4682" spans="8:12" x14ac:dyDescent="0.25">
      <c r="H4682" s="5"/>
      <c r="J4682" s="27"/>
      <c r="L4682" s="27"/>
    </row>
    <row r="4683" spans="8:12" x14ac:dyDescent="0.25">
      <c r="H4683" s="5"/>
      <c r="J4683" s="27"/>
      <c r="L4683" s="27"/>
    </row>
    <row r="4684" spans="8:12" x14ac:dyDescent="0.25">
      <c r="H4684" s="5"/>
      <c r="J4684" s="27"/>
      <c r="L4684" s="27"/>
    </row>
    <row r="4685" spans="8:12" x14ac:dyDescent="0.25">
      <c r="H4685" s="5"/>
      <c r="J4685" s="27"/>
      <c r="L4685" s="27"/>
    </row>
    <row r="4686" spans="8:12" x14ac:dyDescent="0.25">
      <c r="H4686" s="5"/>
      <c r="J4686" s="27"/>
      <c r="L4686" s="27"/>
    </row>
    <row r="4687" spans="8:12" x14ac:dyDescent="0.25">
      <c r="H4687" s="5"/>
      <c r="J4687" s="27"/>
      <c r="L4687" s="27"/>
    </row>
    <row r="4688" spans="8:12" x14ac:dyDescent="0.25">
      <c r="H4688" s="5"/>
      <c r="J4688" s="27"/>
      <c r="L4688" s="27"/>
    </row>
    <row r="4689" spans="8:12" x14ac:dyDescent="0.25">
      <c r="H4689" s="5"/>
      <c r="J4689" s="27"/>
      <c r="L4689" s="27"/>
    </row>
    <row r="4690" spans="8:12" x14ac:dyDescent="0.25">
      <c r="H4690" s="5"/>
      <c r="J4690" s="27"/>
      <c r="L4690" s="27"/>
    </row>
    <row r="4691" spans="8:12" x14ac:dyDescent="0.25">
      <c r="H4691" s="5"/>
      <c r="J4691" s="27"/>
      <c r="L4691" s="27"/>
    </row>
    <row r="4692" spans="8:12" x14ac:dyDescent="0.25">
      <c r="H4692" s="5"/>
      <c r="J4692" s="27"/>
      <c r="L4692" s="27"/>
    </row>
    <row r="4693" spans="8:12" x14ac:dyDescent="0.25">
      <c r="H4693" s="5"/>
      <c r="J4693" s="27"/>
      <c r="L4693" s="27"/>
    </row>
    <row r="4694" spans="8:12" x14ac:dyDescent="0.25">
      <c r="H4694" s="5"/>
      <c r="J4694" s="27"/>
      <c r="L4694" s="27"/>
    </row>
    <row r="4695" spans="8:12" x14ac:dyDescent="0.25">
      <c r="H4695" s="5"/>
      <c r="J4695" s="27"/>
      <c r="L4695" s="27"/>
    </row>
    <row r="4696" spans="8:12" x14ac:dyDescent="0.25">
      <c r="H4696" s="5"/>
      <c r="J4696" s="27"/>
      <c r="L4696" s="27"/>
    </row>
    <row r="4697" spans="8:12" x14ac:dyDescent="0.25">
      <c r="H4697" s="5"/>
      <c r="J4697" s="27"/>
      <c r="L4697" s="27"/>
    </row>
    <row r="4698" spans="8:12" x14ac:dyDescent="0.25">
      <c r="H4698" s="5"/>
      <c r="J4698" s="27"/>
      <c r="L4698" s="27"/>
    </row>
    <row r="4699" spans="8:12" x14ac:dyDescent="0.25">
      <c r="H4699" s="5"/>
      <c r="J4699" s="27"/>
      <c r="L4699" s="27"/>
    </row>
    <row r="4700" spans="8:12" x14ac:dyDescent="0.25">
      <c r="H4700" s="5"/>
      <c r="J4700" s="27"/>
      <c r="L4700" s="27"/>
    </row>
    <row r="4701" spans="8:12" x14ac:dyDescent="0.25">
      <c r="H4701" s="5"/>
      <c r="J4701" s="27"/>
      <c r="L4701" s="27"/>
    </row>
    <row r="4702" spans="8:12" x14ac:dyDescent="0.25">
      <c r="H4702" s="5"/>
      <c r="J4702" s="27"/>
      <c r="L4702" s="27"/>
    </row>
    <row r="4703" spans="8:12" x14ac:dyDescent="0.25">
      <c r="H4703" s="5"/>
      <c r="J4703" s="27"/>
      <c r="L4703" s="27"/>
    </row>
    <row r="4704" spans="8:12" x14ac:dyDescent="0.25">
      <c r="H4704" s="5"/>
      <c r="J4704" s="27"/>
      <c r="L4704" s="27"/>
    </row>
    <row r="4705" spans="8:12" x14ac:dyDescent="0.25">
      <c r="H4705" s="5"/>
      <c r="J4705" s="27"/>
      <c r="L4705" s="27"/>
    </row>
    <row r="4706" spans="8:12" x14ac:dyDescent="0.25">
      <c r="H4706" s="5"/>
      <c r="J4706" s="27"/>
      <c r="L4706" s="27"/>
    </row>
    <row r="4707" spans="8:12" x14ac:dyDescent="0.25">
      <c r="H4707" s="5"/>
      <c r="J4707" s="27"/>
      <c r="L4707" s="27"/>
    </row>
    <row r="4708" spans="8:12" x14ac:dyDescent="0.25">
      <c r="H4708" s="5"/>
      <c r="J4708" s="27"/>
      <c r="L4708" s="27"/>
    </row>
    <row r="4709" spans="8:12" x14ac:dyDescent="0.25">
      <c r="H4709" s="5"/>
      <c r="J4709" s="27"/>
      <c r="L4709" s="27"/>
    </row>
    <row r="4710" spans="8:12" x14ac:dyDescent="0.25">
      <c r="H4710" s="5"/>
      <c r="J4710" s="27"/>
      <c r="L4710" s="27"/>
    </row>
    <row r="4711" spans="8:12" x14ac:dyDescent="0.25">
      <c r="H4711" s="5"/>
      <c r="J4711" s="27"/>
      <c r="L4711" s="27"/>
    </row>
    <row r="4712" spans="8:12" x14ac:dyDescent="0.25">
      <c r="H4712" s="5"/>
      <c r="J4712" s="27"/>
      <c r="L4712" s="27"/>
    </row>
    <row r="4713" spans="8:12" x14ac:dyDescent="0.25">
      <c r="H4713" s="5"/>
      <c r="J4713" s="27"/>
      <c r="L4713" s="27"/>
    </row>
    <row r="4714" spans="8:12" x14ac:dyDescent="0.25">
      <c r="H4714" s="5"/>
      <c r="J4714" s="27"/>
      <c r="L4714" s="27"/>
    </row>
    <row r="4715" spans="8:12" x14ac:dyDescent="0.25">
      <c r="H4715" s="5"/>
      <c r="J4715" s="27"/>
      <c r="L4715" s="27"/>
    </row>
    <row r="4716" spans="8:12" x14ac:dyDescent="0.25">
      <c r="H4716" s="5"/>
      <c r="J4716" s="27"/>
      <c r="L4716" s="27"/>
    </row>
    <row r="4717" spans="8:12" x14ac:dyDescent="0.25">
      <c r="H4717" s="5"/>
      <c r="J4717" s="27"/>
      <c r="L4717" s="27"/>
    </row>
    <row r="4718" spans="8:12" x14ac:dyDescent="0.25">
      <c r="H4718" s="5"/>
      <c r="J4718" s="27"/>
      <c r="L4718" s="27"/>
    </row>
    <row r="4719" spans="8:12" x14ac:dyDescent="0.25">
      <c r="H4719" s="5"/>
      <c r="J4719" s="27"/>
      <c r="L4719" s="27"/>
    </row>
    <row r="4720" spans="8:12" x14ac:dyDescent="0.25">
      <c r="H4720" s="5"/>
      <c r="J4720" s="27"/>
      <c r="L4720" s="27"/>
    </row>
    <row r="4721" spans="8:12" x14ac:dyDescent="0.25">
      <c r="H4721" s="5"/>
      <c r="J4721" s="27"/>
      <c r="L4721" s="27"/>
    </row>
    <row r="4722" spans="8:12" x14ac:dyDescent="0.25">
      <c r="H4722" s="5"/>
      <c r="J4722" s="27"/>
      <c r="L4722" s="27"/>
    </row>
    <row r="4723" spans="8:12" x14ac:dyDescent="0.25">
      <c r="H4723" s="5"/>
      <c r="J4723" s="27"/>
      <c r="L4723" s="27"/>
    </row>
    <row r="4724" spans="8:12" x14ac:dyDescent="0.25">
      <c r="H4724" s="5"/>
      <c r="J4724" s="27"/>
      <c r="L4724" s="27"/>
    </row>
    <row r="4725" spans="8:12" x14ac:dyDescent="0.25">
      <c r="H4725" s="5"/>
      <c r="J4725" s="27"/>
      <c r="L4725" s="27"/>
    </row>
    <row r="4726" spans="8:12" x14ac:dyDescent="0.25">
      <c r="H4726" s="5"/>
      <c r="J4726" s="27"/>
      <c r="L4726" s="27"/>
    </row>
    <row r="4727" spans="8:12" x14ac:dyDescent="0.25">
      <c r="H4727" s="5"/>
      <c r="J4727" s="27"/>
      <c r="L4727" s="27"/>
    </row>
    <row r="4728" spans="8:12" x14ac:dyDescent="0.25">
      <c r="H4728" s="5"/>
      <c r="J4728" s="27"/>
      <c r="L4728" s="27"/>
    </row>
    <row r="4729" spans="8:12" x14ac:dyDescent="0.25">
      <c r="H4729" s="5"/>
      <c r="J4729" s="27"/>
      <c r="L4729" s="27"/>
    </row>
    <row r="4730" spans="8:12" x14ac:dyDescent="0.25">
      <c r="H4730" s="5"/>
      <c r="J4730" s="27"/>
      <c r="L4730" s="27"/>
    </row>
    <row r="4731" spans="8:12" x14ac:dyDescent="0.25">
      <c r="H4731" s="5"/>
      <c r="J4731" s="27"/>
      <c r="L4731" s="27"/>
    </row>
    <row r="4732" spans="8:12" x14ac:dyDescent="0.25">
      <c r="H4732" s="5"/>
      <c r="J4732" s="27"/>
      <c r="L4732" s="27"/>
    </row>
    <row r="4733" spans="8:12" x14ac:dyDescent="0.25">
      <c r="H4733" s="5"/>
      <c r="J4733" s="27"/>
      <c r="L4733" s="27"/>
    </row>
    <row r="4734" spans="8:12" x14ac:dyDescent="0.25">
      <c r="H4734" s="5"/>
      <c r="J4734" s="27"/>
      <c r="L4734" s="27"/>
    </row>
    <row r="4735" spans="8:12" x14ac:dyDescent="0.25">
      <c r="H4735" s="5"/>
      <c r="J4735" s="27"/>
      <c r="L4735" s="27"/>
    </row>
    <row r="4736" spans="8:12" x14ac:dyDescent="0.25">
      <c r="H4736" s="5"/>
      <c r="J4736" s="27"/>
      <c r="L4736" s="27"/>
    </row>
    <row r="4737" spans="8:12" x14ac:dyDescent="0.25">
      <c r="H4737" s="5"/>
      <c r="J4737" s="27"/>
      <c r="L4737" s="27"/>
    </row>
    <row r="4738" spans="8:12" x14ac:dyDescent="0.25">
      <c r="H4738" s="5"/>
      <c r="J4738" s="27"/>
      <c r="L4738" s="27"/>
    </row>
    <row r="4739" spans="8:12" x14ac:dyDescent="0.25">
      <c r="H4739" s="5"/>
      <c r="J4739" s="27"/>
      <c r="L4739" s="27"/>
    </row>
    <row r="4740" spans="8:12" x14ac:dyDescent="0.25">
      <c r="H4740" s="5"/>
      <c r="J4740" s="27"/>
      <c r="L4740" s="27"/>
    </row>
    <row r="4741" spans="8:12" x14ac:dyDescent="0.25">
      <c r="H4741" s="5"/>
      <c r="J4741" s="27"/>
      <c r="L4741" s="27"/>
    </row>
    <row r="4742" spans="8:12" x14ac:dyDescent="0.25">
      <c r="H4742" s="5"/>
      <c r="J4742" s="27"/>
      <c r="L4742" s="27"/>
    </row>
    <row r="4743" spans="8:12" x14ac:dyDescent="0.25">
      <c r="H4743" s="5"/>
      <c r="J4743" s="27"/>
      <c r="L4743" s="27"/>
    </row>
    <row r="4744" spans="8:12" x14ac:dyDescent="0.25">
      <c r="H4744" s="5"/>
      <c r="J4744" s="27"/>
      <c r="L4744" s="27"/>
    </row>
    <row r="4745" spans="8:12" x14ac:dyDescent="0.25">
      <c r="H4745" s="5"/>
      <c r="J4745" s="27"/>
      <c r="L4745" s="27"/>
    </row>
    <row r="4746" spans="8:12" x14ac:dyDescent="0.25">
      <c r="H4746" s="5"/>
      <c r="J4746" s="27"/>
      <c r="L4746" s="27"/>
    </row>
    <row r="4747" spans="8:12" x14ac:dyDescent="0.25">
      <c r="H4747" s="5"/>
      <c r="J4747" s="27"/>
      <c r="L4747" s="27"/>
    </row>
    <row r="4748" spans="8:12" x14ac:dyDescent="0.25">
      <c r="H4748" s="5"/>
      <c r="J4748" s="27"/>
      <c r="L4748" s="27"/>
    </row>
    <row r="4749" spans="8:12" x14ac:dyDescent="0.25">
      <c r="H4749" s="5"/>
      <c r="J4749" s="27"/>
      <c r="L4749" s="27"/>
    </row>
    <row r="4750" spans="8:12" x14ac:dyDescent="0.25">
      <c r="H4750" s="5"/>
      <c r="J4750" s="27"/>
      <c r="L4750" s="27"/>
    </row>
    <row r="4751" spans="8:12" x14ac:dyDescent="0.25">
      <c r="H4751" s="5"/>
      <c r="J4751" s="27"/>
      <c r="L4751" s="27"/>
    </row>
    <row r="4752" spans="8:12" x14ac:dyDescent="0.25">
      <c r="H4752" s="5"/>
      <c r="J4752" s="27"/>
      <c r="L4752" s="27"/>
    </row>
    <row r="4753" spans="8:12" x14ac:dyDescent="0.25">
      <c r="H4753" s="5"/>
      <c r="J4753" s="27"/>
      <c r="L4753" s="27"/>
    </row>
    <row r="4754" spans="8:12" x14ac:dyDescent="0.25">
      <c r="H4754" s="5"/>
      <c r="J4754" s="27"/>
      <c r="L4754" s="27"/>
    </row>
    <row r="4755" spans="8:12" x14ac:dyDescent="0.25">
      <c r="H4755" s="5"/>
      <c r="J4755" s="27"/>
      <c r="L4755" s="27"/>
    </row>
    <row r="4756" spans="8:12" x14ac:dyDescent="0.25">
      <c r="H4756" s="5"/>
      <c r="J4756" s="27"/>
      <c r="L4756" s="27"/>
    </row>
    <row r="4757" spans="8:12" x14ac:dyDescent="0.25">
      <c r="H4757" s="5"/>
      <c r="J4757" s="27"/>
      <c r="L4757" s="27"/>
    </row>
    <row r="4758" spans="8:12" x14ac:dyDescent="0.25">
      <c r="H4758" s="5"/>
      <c r="J4758" s="27"/>
      <c r="L4758" s="27"/>
    </row>
    <row r="4759" spans="8:12" x14ac:dyDescent="0.25">
      <c r="H4759" s="5"/>
      <c r="J4759" s="27"/>
      <c r="L4759" s="27"/>
    </row>
    <row r="4760" spans="8:12" x14ac:dyDescent="0.25">
      <c r="H4760" s="5"/>
      <c r="J4760" s="27"/>
      <c r="L4760" s="27"/>
    </row>
    <row r="4761" spans="8:12" x14ac:dyDescent="0.25">
      <c r="H4761" s="5"/>
      <c r="J4761" s="27"/>
      <c r="L4761" s="27"/>
    </row>
    <row r="4762" spans="8:12" x14ac:dyDescent="0.25">
      <c r="H4762" s="5"/>
      <c r="J4762" s="27"/>
      <c r="L4762" s="27"/>
    </row>
    <row r="4763" spans="8:12" x14ac:dyDescent="0.25">
      <c r="H4763" s="5"/>
      <c r="J4763" s="27"/>
      <c r="L4763" s="27"/>
    </row>
    <row r="4764" spans="8:12" x14ac:dyDescent="0.25">
      <c r="H4764" s="5"/>
      <c r="J4764" s="27"/>
      <c r="L4764" s="27"/>
    </row>
    <row r="4765" spans="8:12" x14ac:dyDescent="0.25">
      <c r="H4765" s="5"/>
      <c r="J4765" s="27"/>
      <c r="L4765" s="27"/>
    </row>
    <row r="4766" spans="8:12" x14ac:dyDescent="0.25">
      <c r="H4766" s="5"/>
      <c r="J4766" s="27"/>
      <c r="L4766" s="27"/>
    </row>
    <row r="4767" spans="8:12" x14ac:dyDescent="0.25">
      <c r="H4767" s="5"/>
      <c r="J4767" s="27"/>
      <c r="L4767" s="27"/>
    </row>
    <row r="4768" spans="8:12" x14ac:dyDescent="0.25">
      <c r="H4768" s="5"/>
      <c r="J4768" s="27"/>
      <c r="L4768" s="27"/>
    </row>
    <row r="4769" spans="8:12" x14ac:dyDescent="0.25">
      <c r="H4769" s="5"/>
      <c r="J4769" s="27"/>
      <c r="L4769" s="27"/>
    </row>
    <row r="4770" spans="8:12" x14ac:dyDescent="0.25">
      <c r="H4770" s="5"/>
      <c r="J4770" s="27"/>
      <c r="L4770" s="27"/>
    </row>
    <row r="4771" spans="8:12" x14ac:dyDescent="0.25">
      <c r="H4771" s="5"/>
      <c r="J4771" s="27"/>
      <c r="L4771" s="27"/>
    </row>
    <row r="4772" spans="8:12" x14ac:dyDescent="0.25">
      <c r="H4772" s="5"/>
      <c r="J4772" s="27"/>
      <c r="L4772" s="27"/>
    </row>
    <row r="4773" spans="8:12" x14ac:dyDescent="0.25">
      <c r="H4773" s="5"/>
      <c r="J4773" s="27"/>
      <c r="L4773" s="27"/>
    </row>
    <row r="4774" spans="8:12" x14ac:dyDescent="0.25">
      <c r="H4774" s="5"/>
      <c r="J4774" s="27"/>
      <c r="L4774" s="27"/>
    </row>
    <row r="4775" spans="8:12" x14ac:dyDescent="0.25">
      <c r="H4775" s="5"/>
      <c r="J4775" s="27"/>
      <c r="L4775" s="27"/>
    </row>
    <row r="4776" spans="8:12" x14ac:dyDescent="0.25">
      <c r="H4776" s="5"/>
      <c r="J4776" s="27"/>
      <c r="L4776" s="27"/>
    </row>
    <row r="4777" spans="8:12" x14ac:dyDescent="0.25">
      <c r="H4777" s="5"/>
      <c r="J4777" s="27"/>
      <c r="L4777" s="27"/>
    </row>
    <row r="4778" spans="8:12" x14ac:dyDescent="0.25">
      <c r="H4778" s="5"/>
      <c r="J4778" s="27"/>
      <c r="L4778" s="27"/>
    </row>
    <row r="4779" spans="8:12" x14ac:dyDescent="0.25">
      <c r="H4779" s="5"/>
      <c r="J4779" s="27"/>
      <c r="L4779" s="27"/>
    </row>
    <row r="4780" spans="8:12" x14ac:dyDescent="0.25">
      <c r="H4780" s="5"/>
      <c r="J4780" s="27"/>
      <c r="L4780" s="27"/>
    </row>
    <row r="4781" spans="8:12" x14ac:dyDescent="0.25">
      <c r="H4781" s="5"/>
      <c r="J4781" s="27"/>
      <c r="L4781" s="27"/>
    </row>
    <row r="4782" spans="8:12" x14ac:dyDescent="0.25">
      <c r="H4782" s="5"/>
      <c r="J4782" s="27"/>
      <c r="L4782" s="27"/>
    </row>
    <row r="4783" spans="8:12" x14ac:dyDescent="0.25">
      <c r="H4783" s="5"/>
      <c r="J4783" s="27"/>
      <c r="L4783" s="27"/>
    </row>
    <row r="4784" spans="8:12" x14ac:dyDescent="0.25">
      <c r="H4784" s="5"/>
      <c r="J4784" s="27"/>
      <c r="L4784" s="27"/>
    </row>
    <row r="4785" spans="8:12" x14ac:dyDescent="0.25">
      <c r="H4785" s="5"/>
      <c r="J4785" s="27"/>
      <c r="L4785" s="27"/>
    </row>
    <row r="4786" spans="8:12" x14ac:dyDescent="0.25">
      <c r="H4786" s="5"/>
      <c r="J4786" s="27"/>
      <c r="L4786" s="27"/>
    </row>
    <row r="4787" spans="8:12" x14ac:dyDescent="0.25">
      <c r="H4787" s="5"/>
      <c r="J4787" s="27"/>
      <c r="L4787" s="27"/>
    </row>
    <row r="4788" spans="8:12" x14ac:dyDescent="0.25">
      <c r="H4788" s="5"/>
      <c r="J4788" s="27"/>
      <c r="L4788" s="27"/>
    </row>
    <row r="4789" spans="8:12" x14ac:dyDescent="0.25">
      <c r="H4789" s="5"/>
      <c r="J4789" s="27"/>
      <c r="L4789" s="27"/>
    </row>
    <row r="4790" spans="8:12" x14ac:dyDescent="0.25">
      <c r="H4790" s="5"/>
      <c r="J4790" s="27"/>
      <c r="L4790" s="27"/>
    </row>
    <row r="4791" spans="8:12" x14ac:dyDescent="0.25">
      <c r="H4791" s="5"/>
      <c r="J4791" s="27"/>
      <c r="L4791" s="27"/>
    </row>
    <row r="4792" spans="8:12" x14ac:dyDescent="0.25">
      <c r="H4792" s="5"/>
      <c r="J4792" s="27"/>
      <c r="L4792" s="27"/>
    </row>
    <row r="4793" spans="8:12" x14ac:dyDescent="0.25">
      <c r="H4793" s="5"/>
      <c r="J4793" s="27"/>
      <c r="L4793" s="27"/>
    </row>
    <row r="4794" spans="8:12" x14ac:dyDescent="0.25">
      <c r="H4794" s="5"/>
      <c r="J4794" s="27"/>
      <c r="L4794" s="27"/>
    </row>
    <row r="4795" spans="8:12" x14ac:dyDescent="0.25">
      <c r="H4795" s="5"/>
      <c r="J4795" s="27"/>
      <c r="L4795" s="27"/>
    </row>
    <row r="4796" spans="8:12" x14ac:dyDescent="0.25">
      <c r="H4796" s="5"/>
      <c r="J4796" s="27"/>
      <c r="L4796" s="27"/>
    </row>
    <row r="4797" spans="8:12" x14ac:dyDescent="0.25">
      <c r="H4797" s="5"/>
      <c r="J4797" s="27"/>
      <c r="L4797" s="27"/>
    </row>
    <row r="4798" spans="8:12" x14ac:dyDescent="0.25">
      <c r="H4798" s="5"/>
      <c r="J4798" s="27"/>
      <c r="L4798" s="27"/>
    </row>
    <row r="4799" spans="8:12" x14ac:dyDescent="0.25">
      <c r="H4799" s="5"/>
      <c r="J4799" s="27"/>
      <c r="L4799" s="27"/>
    </row>
    <row r="4800" spans="8:12" x14ac:dyDescent="0.25">
      <c r="H4800" s="5"/>
      <c r="J4800" s="27"/>
      <c r="L4800" s="27"/>
    </row>
    <row r="4801" spans="8:12" x14ac:dyDescent="0.25">
      <c r="H4801" s="5"/>
      <c r="J4801" s="27"/>
      <c r="L4801" s="27"/>
    </row>
    <row r="4802" spans="8:12" x14ac:dyDescent="0.25">
      <c r="H4802" s="5"/>
      <c r="J4802" s="27"/>
      <c r="L4802" s="27"/>
    </row>
    <row r="4803" spans="8:12" x14ac:dyDescent="0.25">
      <c r="H4803" s="5"/>
      <c r="J4803" s="27"/>
      <c r="L4803" s="27"/>
    </row>
    <row r="4804" spans="8:12" x14ac:dyDescent="0.25">
      <c r="H4804" s="5"/>
      <c r="J4804" s="27"/>
      <c r="L4804" s="27"/>
    </row>
    <row r="4805" spans="8:12" x14ac:dyDescent="0.25">
      <c r="H4805" s="5"/>
      <c r="J4805" s="27"/>
      <c r="L4805" s="27"/>
    </row>
    <row r="4806" spans="8:12" x14ac:dyDescent="0.25">
      <c r="H4806" s="5"/>
      <c r="J4806" s="27"/>
      <c r="L4806" s="27"/>
    </row>
    <row r="4807" spans="8:12" x14ac:dyDescent="0.25">
      <c r="H4807" s="5"/>
      <c r="J4807" s="27"/>
      <c r="L4807" s="27"/>
    </row>
    <row r="4808" spans="8:12" x14ac:dyDescent="0.25">
      <c r="H4808" s="5"/>
      <c r="J4808" s="27"/>
      <c r="L4808" s="27"/>
    </row>
    <row r="4809" spans="8:12" x14ac:dyDescent="0.25">
      <c r="H4809" s="5"/>
      <c r="J4809" s="27"/>
      <c r="L4809" s="27"/>
    </row>
    <row r="4810" spans="8:12" x14ac:dyDescent="0.25">
      <c r="H4810" s="5"/>
      <c r="J4810" s="27"/>
      <c r="L4810" s="27"/>
    </row>
    <row r="4811" spans="8:12" x14ac:dyDescent="0.25">
      <c r="H4811" s="5"/>
      <c r="J4811" s="27"/>
      <c r="L4811" s="27"/>
    </row>
    <row r="4812" spans="8:12" x14ac:dyDescent="0.25">
      <c r="H4812" s="5"/>
      <c r="J4812" s="27"/>
      <c r="L4812" s="27"/>
    </row>
    <row r="4813" spans="8:12" x14ac:dyDescent="0.25">
      <c r="H4813" s="5"/>
      <c r="J4813" s="27"/>
      <c r="L4813" s="27"/>
    </row>
    <row r="4814" spans="8:12" x14ac:dyDescent="0.25">
      <c r="H4814" s="5"/>
      <c r="J4814" s="27"/>
      <c r="L4814" s="27"/>
    </row>
    <row r="4815" spans="8:12" x14ac:dyDescent="0.25">
      <c r="H4815" s="5"/>
      <c r="J4815" s="27"/>
      <c r="L4815" s="27"/>
    </row>
    <row r="4816" spans="8:12" x14ac:dyDescent="0.25">
      <c r="H4816" s="5"/>
      <c r="J4816" s="27"/>
      <c r="L4816" s="27"/>
    </row>
    <row r="4817" spans="8:12" x14ac:dyDescent="0.25">
      <c r="H4817" s="5"/>
      <c r="J4817" s="27"/>
      <c r="L4817" s="27"/>
    </row>
    <row r="4818" spans="8:12" x14ac:dyDescent="0.25">
      <c r="H4818" s="5"/>
      <c r="J4818" s="27"/>
      <c r="L4818" s="27"/>
    </row>
    <row r="4819" spans="8:12" x14ac:dyDescent="0.25">
      <c r="H4819" s="5"/>
      <c r="J4819" s="27"/>
      <c r="L4819" s="27"/>
    </row>
    <row r="4820" spans="8:12" x14ac:dyDescent="0.25">
      <c r="H4820" s="5"/>
      <c r="J4820" s="27"/>
      <c r="L4820" s="27"/>
    </row>
    <row r="4821" spans="8:12" x14ac:dyDescent="0.25">
      <c r="H4821" s="5"/>
      <c r="J4821" s="27"/>
      <c r="L4821" s="27"/>
    </row>
    <row r="4822" spans="8:12" x14ac:dyDescent="0.25">
      <c r="H4822" s="5"/>
      <c r="J4822" s="27"/>
      <c r="L4822" s="27"/>
    </row>
    <row r="4823" spans="8:12" x14ac:dyDescent="0.25">
      <c r="H4823" s="5"/>
      <c r="J4823" s="27"/>
      <c r="L4823" s="27"/>
    </row>
    <row r="4824" spans="8:12" x14ac:dyDescent="0.25">
      <c r="H4824" s="5"/>
      <c r="J4824" s="27"/>
      <c r="L4824" s="27"/>
    </row>
    <row r="4825" spans="8:12" x14ac:dyDescent="0.25">
      <c r="H4825" s="5"/>
      <c r="J4825" s="27"/>
      <c r="L4825" s="27"/>
    </row>
    <row r="4826" spans="8:12" x14ac:dyDescent="0.25">
      <c r="H4826" s="5"/>
      <c r="J4826" s="27"/>
      <c r="L4826" s="27"/>
    </row>
    <row r="4827" spans="8:12" x14ac:dyDescent="0.25">
      <c r="H4827" s="5"/>
      <c r="J4827" s="27"/>
      <c r="L4827" s="27"/>
    </row>
    <row r="4828" spans="8:12" x14ac:dyDescent="0.25">
      <c r="H4828" s="5"/>
      <c r="J4828" s="27"/>
      <c r="L4828" s="27"/>
    </row>
    <row r="4829" spans="8:12" x14ac:dyDescent="0.25">
      <c r="H4829" s="5"/>
      <c r="J4829" s="27"/>
      <c r="L4829" s="27"/>
    </row>
    <row r="4830" spans="8:12" x14ac:dyDescent="0.25">
      <c r="H4830" s="5"/>
      <c r="J4830" s="27"/>
      <c r="L4830" s="27"/>
    </row>
    <row r="4831" spans="8:12" x14ac:dyDescent="0.25">
      <c r="H4831" s="5"/>
      <c r="J4831" s="27"/>
      <c r="L4831" s="27"/>
    </row>
    <row r="4832" spans="8:12" x14ac:dyDescent="0.25">
      <c r="H4832" s="5"/>
      <c r="J4832" s="27"/>
      <c r="L4832" s="27"/>
    </row>
    <row r="4833" spans="8:12" x14ac:dyDescent="0.25">
      <c r="H4833" s="5"/>
      <c r="J4833" s="27"/>
      <c r="L4833" s="27"/>
    </row>
    <row r="4834" spans="8:12" x14ac:dyDescent="0.25">
      <c r="H4834" s="5"/>
      <c r="J4834" s="27"/>
      <c r="L4834" s="27"/>
    </row>
    <row r="4835" spans="8:12" x14ac:dyDescent="0.25">
      <c r="H4835" s="5"/>
      <c r="J4835" s="27"/>
      <c r="L4835" s="27"/>
    </row>
    <row r="4836" spans="8:12" x14ac:dyDescent="0.25">
      <c r="H4836" s="5"/>
      <c r="J4836" s="27"/>
      <c r="L4836" s="27"/>
    </row>
    <row r="4837" spans="8:12" x14ac:dyDescent="0.25">
      <c r="H4837" s="5"/>
      <c r="J4837" s="27"/>
      <c r="L4837" s="27"/>
    </row>
    <row r="4838" spans="8:12" x14ac:dyDescent="0.25">
      <c r="H4838" s="5"/>
      <c r="J4838" s="27"/>
      <c r="L4838" s="27"/>
    </row>
    <row r="4839" spans="8:12" x14ac:dyDescent="0.25">
      <c r="H4839" s="5"/>
      <c r="J4839" s="27"/>
      <c r="L4839" s="27"/>
    </row>
    <row r="4840" spans="8:12" x14ac:dyDescent="0.25">
      <c r="H4840" s="5"/>
      <c r="J4840" s="27"/>
      <c r="L4840" s="27"/>
    </row>
    <row r="4841" spans="8:12" x14ac:dyDescent="0.25">
      <c r="H4841" s="5"/>
      <c r="J4841" s="27"/>
      <c r="L4841" s="27"/>
    </row>
    <row r="4842" spans="8:12" x14ac:dyDescent="0.25">
      <c r="H4842" s="5"/>
      <c r="J4842" s="27"/>
      <c r="L4842" s="27"/>
    </row>
    <row r="4843" spans="8:12" x14ac:dyDescent="0.25">
      <c r="H4843" s="5"/>
      <c r="J4843" s="27"/>
      <c r="L4843" s="27"/>
    </row>
    <row r="4844" spans="8:12" x14ac:dyDescent="0.25">
      <c r="H4844" s="5"/>
      <c r="J4844" s="27"/>
      <c r="L4844" s="27"/>
    </row>
    <row r="4845" spans="8:12" x14ac:dyDescent="0.25">
      <c r="H4845" s="5"/>
      <c r="J4845" s="27"/>
      <c r="L4845" s="27"/>
    </row>
    <row r="4846" spans="8:12" x14ac:dyDescent="0.25">
      <c r="H4846" s="5"/>
      <c r="J4846" s="27"/>
      <c r="L4846" s="27"/>
    </row>
    <row r="4847" spans="8:12" x14ac:dyDescent="0.25">
      <c r="H4847" s="5"/>
      <c r="J4847" s="27"/>
      <c r="L4847" s="27"/>
    </row>
    <row r="4848" spans="8:12" x14ac:dyDescent="0.25">
      <c r="H4848" s="5"/>
      <c r="J4848" s="27"/>
      <c r="L4848" s="27"/>
    </row>
    <row r="4849" spans="8:12" x14ac:dyDescent="0.25">
      <c r="H4849" s="5"/>
      <c r="J4849" s="27"/>
      <c r="L4849" s="27"/>
    </row>
    <row r="4850" spans="8:12" x14ac:dyDescent="0.25">
      <c r="H4850" s="5"/>
      <c r="J4850" s="27"/>
      <c r="L4850" s="27"/>
    </row>
    <row r="4851" spans="8:12" x14ac:dyDescent="0.25">
      <c r="H4851" s="5"/>
      <c r="J4851" s="27"/>
      <c r="L4851" s="27"/>
    </row>
    <row r="4852" spans="8:12" x14ac:dyDescent="0.25">
      <c r="H4852" s="5"/>
      <c r="J4852" s="27"/>
      <c r="L4852" s="27"/>
    </row>
    <row r="4853" spans="8:12" x14ac:dyDescent="0.25">
      <c r="H4853" s="5"/>
      <c r="J4853" s="27"/>
      <c r="L4853" s="27"/>
    </row>
    <row r="4854" spans="8:12" x14ac:dyDescent="0.25">
      <c r="H4854" s="5"/>
      <c r="J4854" s="27"/>
      <c r="L4854" s="27"/>
    </row>
    <row r="4855" spans="8:12" x14ac:dyDescent="0.25">
      <c r="H4855" s="5"/>
      <c r="J4855" s="27"/>
      <c r="L4855" s="27"/>
    </row>
    <row r="4856" spans="8:12" x14ac:dyDescent="0.25">
      <c r="H4856" s="5"/>
      <c r="J4856" s="27"/>
      <c r="L4856" s="27"/>
    </row>
    <row r="4857" spans="8:12" x14ac:dyDescent="0.25">
      <c r="H4857" s="5"/>
      <c r="J4857" s="27"/>
      <c r="L4857" s="27"/>
    </row>
    <row r="4858" spans="8:12" x14ac:dyDescent="0.25">
      <c r="H4858" s="5"/>
      <c r="J4858" s="27"/>
      <c r="L4858" s="27"/>
    </row>
    <row r="4859" spans="8:12" x14ac:dyDescent="0.25">
      <c r="H4859" s="5"/>
      <c r="J4859" s="27"/>
      <c r="L4859" s="27"/>
    </row>
    <row r="4860" spans="8:12" x14ac:dyDescent="0.25">
      <c r="H4860" s="5"/>
      <c r="J4860" s="27"/>
      <c r="L4860" s="27"/>
    </row>
    <row r="4861" spans="8:12" x14ac:dyDescent="0.25">
      <c r="H4861" s="5"/>
      <c r="J4861" s="27"/>
      <c r="L4861" s="27"/>
    </row>
    <row r="4862" spans="8:12" x14ac:dyDescent="0.25">
      <c r="H4862" s="5"/>
      <c r="J4862" s="27"/>
      <c r="L4862" s="27"/>
    </row>
    <row r="4863" spans="8:12" x14ac:dyDescent="0.25">
      <c r="H4863" s="5"/>
      <c r="J4863" s="27"/>
      <c r="L4863" s="27"/>
    </row>
    <row r="4864" spans="8:12" x14ac:dyDescent="0.25">
      <c r="H4864" s="5"/>
      <c r="J4864" s="27"/>
      <c r="L4864" s="27"/>
    </row>
    <row r="4865" spans="8:12" x14ac:dyDescent="0.25">
      <c r="H4865" s="5"/>
      <c r="J4865" s="27"/>
      <c r="L4865" s="27"/>
    </row>
    <row r="4866" spans="8:12" x14ac:dyDescent="0.25">
      <c r="H4866" s="5"/>
      <c r="J4866" s="27"/>
      <c r="L4866" s="27"/>
    </row>
    <row r="4867" spans="8:12" x14ac:dyDescent="0.25">
      <c r="H4867" s="5"/>
      <c r="J4867" s="27"/>
      <c r="L4867" s="27"/>
    </row>
    <row r="4868" spans="8:12" x14ac:dyDescent="0.25">
      <c r="H4868" s="5"/>
      <c r="J4868" s="27"/>
      <c r="L4868" s="27"/>
    </row>
    <row r="4869" spans="8:12" x14ac:dyDescent="0.25">
      <c r="H4869" s="5"/>
      <c r="J4869" s="27"/>
      <c r="L4869" s="27"/>
    </row>
    <row r="4870" spans="8:12" x14ac:dyDescent="0.25">
      <c r="H4870" s="5"/>
      <c r="J4870" s="27"/>
      <c r="L4870" s="27"/>
    </row>
    <row r="4871" spans="8:12" x14ac:dyDescent="0.25">
      <c r="H4871" s="5"/>
      <c r="J4871" s="27"/>
      <c r="L4871" s="27"/>
    </row>
    <row r="4872" spans="8:12" x14ac:dyDescent="0.25">
      <c r="H4872" s="5"/>
      <c r="J4872" s="27"/>
      <c r="L4872" s="27"/>
    </row>
    <row r="4873" spans="8:12" x14ac:dyDescent="0.25">
      <c r="H4873" s="5"/>
      <c r="J4873" s="27"/>
      <c r="L4873" s="27"/>
    </row>
    <row r="4874" spans="8:12" x14ac:dyDescent="0.25">
      <c r="H4874" s="5"/>
      <c r="J4874" s="27"/>
      <c r="L4874" s="27"/>
    </row>
    <row r="4875" spans="8:12" x14ac:dyDescent="0.25">
      <c r="H4875" s="5"/>
      <c r="J4875" s="27"/>
      <c r="L4875" s="27"/>
    </row>
    <row r="4876" spans="8:12" x14ac:dyDescent="0.25">
      <c r="H4876" s="5"/>
      <c r="J4876" s="27"/>
      <c r="L4876" s="27"/>
    </row>
    <row r="4877" spans="8:12" x14ac:dyDescent="0.25">
      <c r="H4877" s="5"/>
      <c r="J4877" s="27"/>
      <c r="L4877" s="27"/>
    </row>
    <row r="4878" spans="8:12" x14ac:dyDescent="0.25">
      <c r="H4878" s="5"/>
      <c r="J4878" s="27"/>
      <c r="L4878" s="27"/>
    </row>
    <row r="4879" spans="8:12" x14ac:dyDescent="0.25">
      <c r="H4879" s="5"/>
      <c r="J4879" s="27"/>
      <c r="L4879" s="27"/>
    </row>
    <row r="4880" spans="8:12" x14ac:dyDescent="0.25">
      <c r="H4880" s="5"/>
      <c r="J4880" s="27"/>
      <c r="L4880" s="27"/>
    </row>
    <row r="4881" spans="8:12" x14ac:dyDescent="0.25">
      <c r="H4881" s="5"/>
      <c r="J4881" s="27"/>
      <c r="L4881" s="27"/>
    </row>
    <row r="4882" spans="8:12" x14ac:dyDescent="0.25">
      <c r="H4882" s="5"/>
      <c r="J4882" s="27"/>
      <c r="L4882" s="27"/>
    </row>
    <row r="4883" spans="8:12" x14ac:dyDescent="0.25">
      <c r="H4883" s="5"/>
      <c r="J4883" s="27"/>
      <c r="L4883" s="27"/>
    </row>
    <row r="4884" spans="8:12" x14ac:dyDescent="0.25">
      <c r="H4884" s="5"/>
      <c r="J4884" s="27"/>
      <c r="L4884" s="27"/>
    </row>
    <row r="4885" spans="8:12" x14ac:dyDescent="0.25">
      <c r="H4885" s="5"/>
      <c r="J4885" s="27"/>
      <c r="L4885" s="27"/>
    </row>
    <row r="4886" spans="8:12" x14ac:dyDescent="0.25">
      <c r="H4886" s="5"/>
      <c r="J4886" s="27"/>
      <c r="L4886" s="27"/>
    </row>
    <row r="4887" spans="8:12" x14ac:dyDescent="0.25">
      <c r="H4887" s="5"/>
      <c r="J4887" s="27"/>
      <c r="L4887" s="27"/>
    </row>
    <row r="4888" spans="8:12" x14ac:dyDescent="0.25">
      <c r="H4888" s="5"/>
      <c r="J4888" s="27"/>
      <c r="L4888" s="27"/>
    </row>
    <row r="4889" spans="8:12" x14ac:dyDescent="0.25">
      <c r="H4889" s="5"/>
      <c r="J4889" s="27"/>
      <c r="L4889" s="27"/>
    </row>
    <row r="4890" spans="8:12" x14ac:dyDescent="0.25">
      <c r="H4890" s="5"/>
      <c r="J4890" s="27"/>
      <c r="L4890" s="27"/>
    </row>
    <row r="4891" spans="8:12" x14ac:dyDescent="0.25">
      <c r="H4891" s="5"/>
      <c r="J4891" s="27"/>
      <c r="L4891" s="27"/>
    </row>
    <row r="4892" spans="8:12" x14ac:dyDescent="0.25">
      <c r="H4892" s="5"/>
      <c r="J4892" s="27"/>
      <c r="L4892" s="27"/>
    </row>
    <row r="4893" spans="8:12" x14ac:dyDescent="0.25">
      <c r="H4893" s="5"/>
      <c r="J4893" s="27"/>
      <c r="L4893" s="27"/>
    </row>
    <row r="4894" spans="8:12" x14ac:dyDescent="0.25">
      <c r="H4894" s="5"/>
      <c r="J4894" s="27"/>
      <c r="L4894" s="27"/>
    </row>
    <row r="4895" spans="8:12" x14ac:dyDescent="0.25">
      <c r="H4895" s="5"/>
      <c r="J4895" s="27"/>
      <c r="L4895" s="27"/>
    </row>
    <row r="4896" spans="8:12" x14ac:dyDescent="0.25">
      <c r="H4896" s="5"/>
      <c r="J4896" s="27"/>
      <c r="L4896" s="27"/>
    </row>
    <row r="4897" spans="8:12" x14ac:dyDescent="0.25">
      <c r="H4897" s="5"/>
      <c r="J4897" s="27"/>
      <c r="L4897" s="27"/>
    </row>
    <row r="4898" spans="8:12" x14ac:dyDescent="0.25">
      <c r="H4898" s="5"/>
      <c r="J4898" s="27"/>
      <c r="L4898" s="27"/>
    </row>
    <row r="4899" spans="8:12" x14ac:dyDescent="0.25">
      <c r="H4899" s="5"/>
      <c r="J4899" s="27"/>
      <c r="L4899" s="27"/>
    </row>
    <row r="4900" spans="8:12" x14ac:dyDescent="0.25">
      <c r="H4900" s="5"/>
      <c r="J4900" s="27"/>
      <c r="L4900" s="27"/>
    </row>
    <row r="4901" spans="8:12" x14ac:dyDescent="0.25">
      <c r="H4901" s="5"/>
      <c r="J4901" s="27"/>
      <c r="L4901" s="27"/>
    </row>
    <row r="4902" spans="8:12" x14ac:dyDescent="0.25">
      <c r="H4902" s="5"/>
      <c r="J4902" s="27"/>
      <c r="L4902" s="27"/>
    </row>
    <row r="4903" spans="8:12" x14ac:dyDescent="0.25">
      <c r="H4903" s="5"/>
      <c r="J4903" s="27"/>
      <c r="L4903" s="27"/>
    </row>
    <row r="4904" spans="8:12" x14ac:dyDescent="0.25">
      <c r="H4904" s="5"/>
      <c r="J4904" s="27"/>
      <c r="L4904" s="27"/>
    </row>
    <row r="4905" spans="8:12" x14ac:dyDescent="0.25">
      <c r="H4905" s="5"/>
      <c r="J4905" s="27"/>
      <c r="L4905" s="27"/>
    </row>
    <row r="4906" spans="8:12" x14ac:dyDescent="0.25">
      <c r="H4906" s="5"/>
      <c r="J4906" s="27"/>
      <c r="L4906" s="27"/>
    </row>
    <row r="4907" spans="8:12" x14ac:dyDescent="0.25">
      <c r="H4907" s="5"/>
      <c r="J4907" s="27"/>
      <c r="L4907" s="27"/>
    </row>
    <row r="4908" spans="8:12" x14ac:dyDescent="0.25">
      <c r="H4908" s="5"/>
      <c r="J4908" s="27"/>
      <c r="L4908" s="27"/>
    </row>
    <row r="4909" spans="8:12" x14ac:dyDescent="0.25">
      <c r="H4909" s="5"/>
      <c r="J4909" s="27"/>
      <c r="L4909" s="27"/>
    </row>
    <row r="4910" spans="8:12" x14ac:dyDescent="0.25">
      <c r="H4910" s="5"/>
      <c r="J4910" s="27"/>
      <c r="L4910" s="27"/>
    </row>
    <row r="4911" spans="8:12" x14ac:dyDescent="0.25">
      <c r="H4911" s="5"/>
      <c r="J4911" s="27"/>
      <c r="L4911" s="27"/>
    </row>
    <row r="4912" spans="8:12" x14ac:dyDescent="0.25">
      <c r="H4912" s="5"/>
      <c r="J4912" s="27"/>
      <c r="L4912" s="27"/>
    </row>
    <row r="4913" spans="8:12" x14ac:dyDescent="0.25">
      <c r="H4913" s="5"/>
      <c r="J4913" s="27"/>
      <c r="L4913" s="27"/>
    </row>
    <row r="4914" spans="8:12" x14ac:dyDescent="0.25">
      <c r="H4914" s="5"/>
      <c r="J4914" s="27"/>
      <c r="L4914" s="27"/>
    </row>
    <row r="4915" spans="8:12" x14ac:dyDescent="0.25">
      <c r="H4915" s="5"/>
      <c r="J4915" s="27"/>
      <c r="L4915" s="27"/>
    </row>
    <row r="4916" spans="8:12" x14ac:dyDescent="0.25">
      <c r="H4916" s="5"/>
      <c r="J4916" s="27"/>
      <c r="L4916" s="27"/>
    </row>
    <row r="4917" spans="8:12" x14ac:dyDescent="0.25">
      <c r="H4917" s="5"/>
      <c r="J4917" s="27"/>
      <c r="L4917" s="27"/>
    </row>
    <row r="4918" spans="8:12" x14ac:dyDescent="0.25">
      <c r="H4918" s="5"/>
      <c r="J4918" s="27"/>
      <c r="L4918" s="27"/>
    </row>
    <row r="4919" spans="8:12" x14ac:dyDescent="0.25">
      <c r="H4919" s="5"/>
      <c r="J4919" s="27"/>
      <c r="L4919" s="27"/>
    </row>
    <row r="4920" spans="8:12" x14ac:dyDescent="0.25">
      <c r="H4920" s="5"/>
      <c r="J4920" s="27"/>
      <c r="L4920" s="27"/>
    </row>
    <row r="4921" spans="8:12" x14ac:dyDescent="0.25">
      <c r="H4921" s="5"/>
      <c r="J4921" s="27"/>
      <c r="L4921" s="27"/>
    </row>
    <row r="4922" spans="8:12" x14ac:dyDescent="0.25">
      <c r="H4922" s="5"/>
      <c r="J4922" s="27"/>
      <c r="L4922" s="27"/>
    </row>
    <row r="4923" spans="8:12" x14ac:dyDescent="0.25">
      <c r="H4923" s="5"/>
      <c r="J4923" s="27"/>
      <c r="L4923" s="27"/>
    </row>
    <row r="4924" spans="8:12" x14ac:dyDescent="0.25">
      <c r="H4924" s="5"/>
      <c r="J4924" s="27"/>
      <c r="L4924" s="27"/>
    </row>
    <row r="4925" spans="8:12" x14ac:dyDescent="0.25">
      <c r="H4925" s="5"/>
      <c r="J4925" s="27"/>
      <c r="L4925" s="27"/>
    </row>
    <row r="4926" spans="8:12" x14ac:dyDescent="0.25">
      <c r="H4926" s="5"/>
      <c r="J4926" s="27"/>
      <c r="L4926" s="27"/>
    </row>
    <row r="4927" spans="8:12" x14ac:dyDescent="0.25">
      <c r="H4927" s="5"/>
      <c r="J4927" s="27"/>
      <c r="L4927" s="27"/>
    </row>
    <row r="4928" spans="8:12" x14ac:dyDescent="0.25">
      <c r="H4928" s="5"/>
      <c r="J4928" s="27"/>
      <c r="L4928" s="27"/>
    </row>
    <row r="4929" spans="8:12" x14ac:dyDescent="0.25">
      <c r="H4929" s="5"/>
      <c r="J4929" s="27"/>
      <c r="L4929" s="27"/>
    </row>
    <row r="4930" spans="8:12" x14ac:dyDescent="0.25">
      <c r="H4930" s="5"/>
      <c r="J4930" s="27"/>
      <c r="L4930" s="27"/>
    </row>
    <row r="4931" spans="8:12" x14ac:dyDescent="0.25">
      <c r="H4931" s="5"/>
      <c r="J4931" s="27"/>
      <c r="L4931" s="27"/>
    </row>
    <row r="4932" spans="8:12" x14ac:dyDescent="0.25">
      <c r="H4932" s="5"/>
      <c r="J4932" s="27"/>
      <c r="L4932" s="27"/>
    </row>
    <row r="4933" spans="8:12" x14ac:dyDescent="0.25">
      <c r="H4933" s="5"/>
      <c r="J4933" s="27"/>
      <c r="L4933" s="27"/>
    </row>
    <row r="4934" spans="8:12" x14ac:dyDescent="0.25">
      <c r="H4934" s="5"/>
      <c r="J4934" s="27"/>
      <c r="L4934" s="27"/>
    </row>
    <row r="4935" spans="8:12" x14ac:dyDescent="0.25">
      <c r="H4935" s="5"/>
      <c r="J4935" s="27"/>
      <c r="L4935" s="27"/>
    </row>
    <row r="4936" spans="8:12" x14ac:dyDescent="0.25">
      <c r="H4936" s="5"/>
      <c r="J4936" s="27"/>
      <c r="L4936" s="27"/>
    </row>
    <row r="4937" spans="8:12" x14ac:dyDescent="0.25">
      <c r="H4937" s="5"/>
      <c r="J4937" s="27"/>
      <c r="L4937" s="27"/>
    </row>
    <row r="4938" spans="8:12" x14ac:dyDescent="0.25">
      <c r="H4938" s="5"/>
      <c r="J4938" s="27"/>
      <c r="L4938" s="27"/>
    </row>
    <row r="4939" spans="8:12" x14ac:dyDescent="0.25">
      <c r="H4939" s="5"/>
      <c r="J4939" s="27"/>
      <c r="L4939" s="27"/>
    </row>
    <row r="4940" spans="8:12" x14ac:dyDescent="0.25">
      <c r="H4940" s="5"/>
      <c r="J4940" s="27"/>
      <c r="L4940" s="27"/>
    </row>
    <row r="4941" spans="8:12" x14ac:dyDescent="0.25">
      <c r="H4941" s="5"/>
      <c r="J4941" s="27"/>
      <c r="L4941" s="27"/>
    </row>
    <row r="4942" spans="8:12" x14ac:dyDescent="0.25">
      <c r="H4942" s="5"/>
      <c r="J4942" s="27"/>
      <c r="L4942" s="27"/>
    </row>
    <row r="4943" spans="8:12" x14ac:dyDescent="0.25">
      <c r="H4943" s="5"/>
      <c r="J4943" s="27"/>
      <c r="L4943" s="27"/>
    </row>
    <row r="4944" spans="8:12" x14ac:dyDescent="0.25">
      <c r="H4944" s="5"/>
      <c r="J4944" s="27"/>
      <c r="L4944" s="27"/>
    </row>
    <row r="4945" spans="8:12" x14ac:dyDescent="0.25">
      <c r="H4945" s="5"/>
      <c r="J4945" s="27"/>
      <c r="L4945" s="27"/>
    </row>
    <row r="4946" spans="8:12" x14ac:dyDescent="0.25">
      <c r="H4946" s="5"/>
      <c r="J4946" s="27"/>
      <c r="L4946" s="27"/>
    </row>
    <row r="4947" spans="8:12" x14ac:dyDescent="0.25">
      <c r="H4947" s="5"/>
      <c r="J4947" s="27"/>
      <c r="L4947" s="27"/>
    </row>
    <row r="4948" spans="8:12" x14ac:dyDescent="0.25">
      <c r="H4948" s="5"/>
      <c r="J4948" s="27"/>
      <c r="L4948" s="27"/>
    </row>
    <row r="4949" spans="8:12" x14ac:dyDescent="0.25">
      <c r="H4949" s="5"/>
      <c r="J4949" s="27"/>
      <c r="L4949" s="27"/>
    </row>
    <row r="4950" spans="8:12" x14ac:dyDescent="0.25">
      <c r="H4950" s="5"/>
      <c r="J4950" s="27"/>
      <c r="L4950" s="27"/>
    </row>
    <row r="4951" spans="8:12" x14ac:dyDescent="0.25">
      <c r="H4951" s="5"/>
      <c r="J4951" s="27"/>
      <c r="L4951" s="27"/>
    </row>
    <row r="4952" spans="8:12" x14ac:dyDescent="0.25">
      <c r="H4952" s="5"/>
      <c r="J4952" s="27"/>
      <c r="L4952" s="27"/>
    </row>
    <row r="4953" spans="8:12" x14ac:dyDescent="0.25">
      <c r="H4953" s="5"/>
      <c r="J4953" s="27"/>
      <c r="L4953" s="27"/>
    </row>
    <row r="4954" spans="8:12" x14ac:dyDescent="0.25">
      <c r="H4954" s="5"/>
      <c r="J4954" s="27"/>
      <c r="L4954" s="27"/>
    </row>
    <row r="4955" spans="8:12" x14ac:dyDescent="0.25">
      <c r="H4955" s="5"/>
      <c r="J4955" s="27"/>
      <c r="L4955" s="27"/>
    </row>
    <row r="4956" spans="8:12" x14ac:dyDescent="0.25">
      <c r="H4956" s="5"/>
      <c r="J4956" s="27"/>
      <c r="L4956" s="27"/>
    </row>
    <row r="4957" spans="8:12" x14ac:dyDescent="0.25">
      <c r="H4957" s="5"/>
      <c r="J4957" s="27"/>
      <c r="L4957" s="27"/>
    </row>
    <row r="4958" spans="8:12" x14ac:dyDescent="0.25">
      <c r="H4958" s="5"/>
      <c r="J4958" s="27"/>
      <c r="L4958" s="27"/>
    </row>
    <row r="4959" spans="8:12" x14ac:dyDescent="0.25">
      <c r="H4959" s="5"/>
      <c r="J4959" s="27"/>
      <c r="L4959" s="27"/>
    </row>
    <row r="4960" spans="8:12" x14ac:dyDescent="0.25">
      <c r="H4960" s="5"/>
      <c r="J4960" s="27"/>
      <c r="L4960" s="27"/>
    </row>
    <row r="4961" spans="8:12" x14ac:dyDescent="0.25">
      <c r="H4961" s="5"/>
      <c r="J4961" s="27"/>
      <c r="L4961" s="27"/>
    </row>
    <row r="4962" spans="8:12" x14ac:dyDescent="0.25">
      <c r="H4962" s="5"/>
      <c r="J4962" s="27"/>
      <c r="L4962" s="27"/>
    </row>
    <row r="4963" spans="8:12" x14ac:dyDescent="0.25">
      <c r="H4963" s="5"/>
      <c r="J4963" s="27"/>
      <c r="L4963" s="27"/>
    </row>
    <row r="4964" spans="8:12" x14ac:dyDescent="0.25">
      <c r="H4964" s="5"/>
      <c r="J4964" s="27"/>
      <c r="L4964" s="27"/>
    </row>
    <row r="4965" spans="8:12" x14ac:dyDescent="0.25">
      <c r="H4965" s="5"/>
      <c r="J4965" s="27"/>
      <c r="L4965" s="27"/>
    </row>
    <row r="4966" spans="8:12" x14ac:dyDescent="0.25">
      <c r="H4966" s="5"/>
      <c r="J4966" s="27"/>
      <c r="L4966" s="27"/>
    </row>
    <row r="4967" spans="8:12" x14ac:dyDescent="0.25">
      <c r="H4967" s="5"/>
      <c r="J4967" s="27"/>
      <c r="L4967" s="27"/>
    </row>
    <row r="4968" spans="8:12" x14ac:dyDescent="0.25">
      <c r="H4968" s="5"/>
      <c r="J4968" s="27"/>
      <c r="L4968" s="27"/>
    </row>
    <row r="4969" spans="8:12" x14ac:dyDescent="0.25">
      <c r="H4969" s="5"/>
      <c r="J4969" s="27"/>
      <c r="L4969" s="27"/>
    </row>
    <row r="4970" spans="8:12" x14ac:dyDescent="0.25">
      <c r="H4970" s="5"/>
      <c r="J4970" s="27"/>
      <c r="L4970" s="27"/>
    </row>
    <row r="4971" spans="8:12" x14ac:dyDescent="0.25">
      <c r="H4971" s="5"/>
      <c r="J4971" s="27"/>
      <c r="L4971" s="27"/>
    </row>
    <row r="4972" spans="8:12" x14ac:dyDescent="0.25">
      <c r="H4972" s="5"/>
      <c r="J4972" s="27"/>
      <c r="L4972" s="27"/>
    </row>
    <row r="4973" spans="8:12" x14ac:dyDescent="0.25">
      <c r="H4973" s="5"/>
      <c r="J4973" s="27"/>
      <c r="L4973" s="27"/>
    </row>
    <row r="4974" spans="8:12" x14ac:dyDescent="0.25">
      <c r="H4974" s="5"/>
      <c r="J4974" s="27"/>
      <c r="L4974" s="27"/>
    </row>
    <row r="4975" spans="8:12" x14ac:dyDescent="0.25">
      <c r="H4975" s="5"/>
      <c r="J4975" s="27"/>
      <c r="L4975" s="27"/>
    </row>
    <row r="4976" spans="8:12" x14ac:dyDescent="0.25">
      <c r="H4976" s="5"/>
      <c r="J4976" s="27"/>
      <c r="L4976" s="27"/>
    </row>
    <row r="4977" spans="8:12" x14ac:dyDescent="0.25">
      <c r="H4977" s="5"/>
      <c r="J4977" s="27"/>
      <c r="L4977" s="27"/>
    </row>
    <row r="4978" spans="8:12" x14ac:dyDescent="0.25">
      <c r="H4978" s="5"/>
      <c r="J4978" s="27"/>
      <c r="L4978" s="27"/>
    </row>
    <row r="4979" spans="8:12" x14ac:dyDescent="0.25">
      <c r="H4979" s="5"/>
      <c r="J4979" s="27"/>
      <c r="L4979" s="27"/>
    </row>
    <row r="4980" spans="8:12" x14ac:dyDescent="0.25">
      <c r="H4980" s="5"/>
      <c r="J4980" s="27"/>
      <c r="L4980" s="27"/>
    </row>
    <row r="4981" spans="8:12" x14ac:dyDescent="0.25">
      <c r="H4981" s="5"/>
      <c r="J4981" s="27"/>
      <c r="L4981" s="27"/>
    </row>
    <row r="4982" spans="8:12" x14ac:dyDescent="0.25">
      <c r="H4982" s="5"/>
      <c r="J4982" s="27"/>
      <c r="L4982" s="27"/>
    </row>
    <row r="4983" spans="8:12" x14ac:dyDescent="0.25">
      <c r="H4983" s="5"/>
      <c r="J4983" s="27"/>
      <c r="L4983" s="27"/>
    </row>
    <row r="4984" spans="8:12" x14ac:dyDescent="0.25">
      <c r="H4984" s="5"/>
      <c r="J4984" s="27"/>
      <c r="L4984" s="27"/>
    </row>
    <row r="4985" spans="8:12" x14ac:dyDescent="0.25">
      <c r="H4985" s="5"/>
      <c r="J4985" s="27"/>
      <c r="L4985" s="27"/>
    </row>
    <row r="4986" spans="8:12" x14ac:dyDescent="0.25">
      <c r="H4986" s="5"/>
      <c r="J4986" s="27"/>
      <c r="L4986" s="27"/>
    </row>
    <row r="4987" spans="8:12" x14ac:dyDescent="0.25">
      <c r="H4987" s="5"/>
      <c r="J4987" s="27"/>
      <c r="L4987" s="27"/>
    </row>
    <row r="4988" spans="8:12" x14ac:dyDescent="0.25">
      <c r="H4988" s="5"/>
      <c r="J4988" s="27"/>
      <c r="L4988" s="27"/>
    </row>
    <row r="4989" spans="8:12" x14ac:dyDescent="0.25">
      <c r="H4989" s="5"/>
      <c r="J4989" s="27"/>
      <c r="L4989" s="27"/>
    </row>
    <row r="4990" spans="8:12" x14ac:dyDescent="0.25">
      <c r="H4990" s="5"/>
      <c r="J4990" s="27"/>
      <c r="L4990" s="27"/>
    </row>
    <row r="4991" spans="8:12" x14ac:dyDescent="0.25">
      <c r="H4991" s="5"/>
      <c r="J4991" s="27"/>
      <c r="L4991" s="27"/>
    </row>
    <row r="4992" spans="8:12" x14ac:dyDescent="0.25">
      <c r="H4992" s="5"/>
      <c r="J4992" s="27"/>
      <c r="L4992" s="27"/>
    </row>
    <row r="4993" spans="8:12" x14ac:dyDescent="0.25">
      <c r="H4993" s="5"/>
      <c r="J4993" s="27"/>
      <c r="L4993" s="27"/>
    </row>
    <row r="4994" spans="8:12" x14ac:dyDescent="0.25">
      <c r="H4994" s="5"/>
      <c r="J4994" s="27"/>
      <c r="L4994" s="27"/>
    </row>
    <row r="4995" spans="8:12" x14ac:dyDescent="0.25">
      <c r="H4995" s="5"/>
      <c r="J4995" s="27"/>
      <c r="L4995" s="27"/>
    </row>
    <row r="4996" spans="8:12" x14ac:dyDescent="0.25">
      <c r="H4996" s="5"/>
      <c r="J4996" s="27"/>
      <c r="L4996" s="27"/>
    </row>
    <row r="4997" spans="8:12" x14ac:dyDescent="0.25">
      <c r="H4997" s="5"/>
      <c r="J4997" s="27"/>
      <c r="L4997" s="27"/>
    </row>
    <row r="4998" spans="8:12" x14ac:dyDescent="0.25">
      <c r="H4998" s="5"/>
      <c r="J4998" s="27"/>
      <c r="L4998" s="27"/>
    </row>
    <row r="4999" spans="8:12" x14ac:dyDescent="0.25">
      <c r="H4999" s="5"/>
      <c r="J4999" s="27"/>
      <c r="L4999" s="27"/>
    </row>
    <row r="5000" spans="8:12" x14ac:dyDescent="0.25">
      <c r="H5000" s="5"/>
      <c r="J5000" s="27"/>
      <c r="L5000" s="27"/>
    </row>
    <row r="5001" spans="8:12" x14ac:dyDescent="0.25">
      <c r="H5001" s="5"/>
      <c r="J5001" s="27"/>
      <c r="L5001" s="27"/>
    </row>
    <row r="5002" spans="8:12" x14ac:dyDescent="0.25">
      <c r="H5002" s="5"/>
      <c r="J5002" s="27"/>
      <c r="L5002" s="27"/>
    </row>
    <row r="5003" spans="8:12" x14ac:dyDescent="0.25">
      <c r="H5003" s="5"/>
      <c r="J5003" s="27"/>
      <c r="L5003" s="27"/>
    </row>
    <row r="5004" spans="8:12" x14ac:dyDescent="0.25">
      <c r="H5004" s="5"/>
      <c r="J5004" s="27"/>
      <c r="L5004" s="27"/>
    </row>
    <row r="5005" spans="8:12" x14ac:dyDescent="0.25">
      <c r="H5005" s="5"/>
      <c r="J5005" s="27"/>
      <c r="L5005" s="27"/>
    </row>
    <row r="5006" spans="8:12" x14ac:dyDescent="0.25">
      <c r="H5006" s="5"/>
      <c r="J5006" s="27"/>
      <c r="L5006" s="27"/>
    </row>
    <row r="5007" spans="8:12" x14ac:dyDescent="0.25">
      <c r="H5007" s="5"/>
      <c r="J5007" s="27"/>
      <c r="L5007" s="27"/>
    </row>
    <row r="5008" spans="8:12" x14ac:dyDescent="0.25">
      <c r="H5008" s="5"/>
      <c r="J5008" s="27"/>
      <c r="L5008" s="27"/>
    </row>
    <row r="5009" spans="8:12" x14ac:dyDescent="0.25">
      <c r="H5009" s="5"/>
      <c r="J5009" s="27"/>
      <c r="L5009" s="27"/>
    </row>
    <row r="5010" spans="8:12" x14ac:dyDescent="0.25">
      <c r="H5010" s="5"/>
      <c r="J5010" s="27"/>
      <c r="L5010" s="27"/>
    </row>
    <row r="5011" spans="8:12" x14ac:dyDescent="0.25">
      <c r="H5011" s="5"/>
      <c r="J5011" s="27"/>
      <c r="L5011" s="27"/>
    </row>
    <row r="5012" spans="8:12" x14ac:dyDescent="0.25">
      <c r="H5012" s="5"/>
      <c r="J5012" s="27"/>
      <c r="L5012" s="27"/>
    </row>
    <row r="5013" spans="8:12" x14ac:dyDescent="0.25">
      <c r="H5013" s="5"/>
      <c r="J5013" s="27"/>
      <c r="L5013" s="27"/>
    </row>
    <row r="5014" spans="8:12" x14ac:dyDescent="0.25">
      <c r="H5014" s="5"/>
      <c r="J5014" s="27"/>
      <c r="L5014" s="27"/>
    </row>
    <row r="5015" spans="8:12" x14ac:dyDescent="0.25">
      <c r="H5015" s="5"/>
      <c r="J5015" s="27"/>
      <c r="L5015" s="27"/>
    </row>
    <row r="5016" spans="8:12" x14ac:dyDescent="0.25">
      <c r="H5016" s="5"/>
      <c r="J5016" s="27"/>
      <c r="L5016" s="27"/>
    </row>
    <row r="5017" spans="8:12" x14ac:dyDescent="0.25">
      <c r="H5017" s="5"/>
      <c r="J5017" s="27"/>
      <c r="L5017" s="27"/>
    </row>
    <row r="5018" spans="8:12" x14ac:dyDescent="0.25">
      <c r="H5018" s="5"/>
      <c r="J5018" s="27"/>
      <c r="L5018" s="27"/>
    </row>
    <row r="5019" spans="8:12" x14ac:dyDescent="0.25">
      <c r="H5019" s="5"/>
      <c r="J5019" s="27"/>
      <c r="L5019" s="27"/>
    </row>
    <row r="5020" spans="8:12" x14ac:dyDescent="0.25">
      <c r="H5020" s="5"/>
      <c r="J5020" s="27"/>
      <c r="L5020" s="27"/>
    </row>
    <row r="5021" spans="8:12" x14ac:dyDescent="0.25">
      <c r="H5021" s="5"/>
      <c r="J5021" s="27"/>
      <c r="L5021" s="27"/>
    </row>
    <row r="5022" spans="8:12" x14ac:dyDescent="0.25">
      <c r="H5022" s="5"/>
      <c r="J5022" s="27"/>
      <c r="L5022" s="27"/>
    </row>
    <row r="5023" spans="8:12" x14ac:dyDescent="0.25">
      <c r="H5023" s="5"/>
      <c r="J5023" s="27"/>
      <c r="L5023" s="27"/>
    </row>
    <row r="5024" spans="8:12" x14ac:dyDescent="0.25">
      <c r="H5024" s="5"/>
      <c r="J5024" s="27"/>
      <c r="L5024" s="27"/>
    </row>
    <row r="5025" spans="8:12" x14ac:dyDescent="0.25">
      <c r="H5025" s="5"/>
      <c r="J5025" s="27"/>
      <c r="L5025" s="27"/>
    </row>
    <row r="5026" spans="8:12" x14ac:dyDescent="0.25">
      <c r="H5026" s="5"/>
      <c r="J5026" s="27"/>
      <c r="L5026" s="27"/>
    </row>
    <row r="5027" spans="8:12" x14ac:dyDescent="0.25">
      <c r="H5027" s="5"/>
      <c r="J5027" s="27"/>
      <c r="L5027" s="27"/>
    </row>
    <row r="5028" spans="8:12" x14ac:dyDescent="0.25">
      <c r="H5028" s="5"/>
      <c r="J5028" s="27"/>
      <c r="L5028" s="27"/>
    </row>
    <row r="5029" spans="8:12" x14ac:dyDescent="0.25">
      <c r="H5029" s="5"/>
      <c r="J5029" s="27"/>
      <c r="L5029" s="27"/>
    </row>
    <row r="5030" spans="8:12" x14ac:dyDescent="0.25">
      <c r="H5030" s="5"/>
      <c r="J5030" s="27"/>
      <c r="L5030" s="27"/>
    </row>
    <row r="5031" spans="8:12" x14ac:dyDescent="0.25">
      <c r="H5031" s="5"/>
      <c r="J5031" s="27"/>
      <c r="L5031" s="27"/>
    </row>
    <row r="5032" spans="8:12" x14ac:dyDescent="0.25">
      <c r="H5032" s="5"/>
      <c r="J5032" s="27"/>
      <c r="L5032" s="27"/>
    </row>
    <row r="5033" spans="8:12" x14ac:dyDescent="0.25">
      <c r="H5033" s="5"/>
      <c r="J5033" s="27"/>
      <c r="L5033" s="27"/>
    </row>
    <row r="5034" spans="8:12" x14ac:dyDescent="0.25">
      <c r="H5034" s="5"/>
      <c r="J5034" s="27"/>
      <c r="L5034" s="27"/>
    </row>
    <row r="5035" spans="8:12" x14ac:dyDescent="0.25">
      <c r="H5035" s="5"/>
      <c r="J5035" s="27"/>
      <c r="L5035" s="27"/>
    </row>
    <row r="5036" spans="8:12" x14ac:dyDescent="0.25">
      <c r="H5036" s="5"/>
      <c r="J5036" s="27"/>
      <c r="L5036" s="27"/>
    </row>
    <row r="5037" spans="8:12" x14ac:dyDescent="0.25">
      <c r="H5037" s="5"/>
      <c r="J5037" s="27"/>
      <c r="L5037" s="27"/>
    </row>
    <row r="5038" spans="8:12" x14ac:dyDescent="0.25">
      <c r="H5038" s="5"/>
      <c r="J5038" s="27"/>
      <c r="L5038" s="27"/>
    </row>
    <row r="5039" spans="8:12" x14ac:dyDescent="0.25">
      <c r="H5039" s="5"/>
      <c r="J5039" s="27"/>
      <c r="L5039" s="27"/>
    </row>
    <row r="5040" spans="8:12" x14ac:dyDescent="0.25">
      <c r="H5040" s="5"/>
      <c r="J5040" s="27"/>
      <c r="L5040" s="27"/>
    </row>
    <row r="5041" spans="8:12" x14ac:dyDescent="0.25">
      <c r="H5041" s="5"/>
      <c r="J5041" s="27"/>
      <c r="L5041" s="27"/>
    </row>
    <row r="5042" spans="8:12" x14ac:dyDescent="0.25">
      <c r="H5042" s="5"/>
      <c r="J5042" s="27"/>
      <c r="L5042" s="27"/>
    </row>
    <row r="5043" spans="8:12" x14ac:dyDescent="0.25">
      <c r="H5043" s="5"/>
      <c r="J5043" s="27"/>
      <c r="L5043" s="27"/>
    </row>
    <row r="5044" spans="8:12" x14ac:dyDescent="0.25">
      <c r="H5044" s="5"/>
      <c r="J5044" s="27"/>
      <c r="L5044" s="27"/>
    </row>
    <row r="5045" spans="8:12" x14ac:dyDescent="0.25">
      <c r="H5045" s="5"/>
      <c r="J5045" s="27"/>
      <c r="L5045" s="27"/>
    </row>
    <row r="5046" spans="8:12" x14ac:dyDescent="0.25">
      <c r="H5046" s="5"/>
      <c r="J5046" s="27"/>
      <c r="L5046" s="27"/>
    </row>
    <row r="5047" spans="8:12" x14ac:dyDescent="0.25">
      <c r="H5047" s="5"/>
      <c r="J5047" s="27"/>
      <c r="L5047" s="27"/>
    </row>
    <row r="5048" spans="8:12" x14ac:dyDescent="0.25">
      <c r="H5048" s="5"/>
      <c r="J5048" s="27"/>
      <c r="L5048" s="27"/>
    </row>
    <row r="5049" spans="8:12" x14ac:dyDescent="0.25">
      <c r="H5049" s="5"/>
      <c r="J5049" s="27"/>
      <c r="L5049" s="27"/>
    </row>
    <row r="5050" spans="8:12" x14ac:dyDescent="0.25">
      <c r="H5050" s="5"/>
      <c r="J5050" s="27"/>
      <c r="L5050" s="27"/>
    </row>
    <row r="5051" spans="8:12" x14ac:dyDescent="0.25">
      <c r="H5051" s="5"/>
      <c r="J5051" s="27"/>
      <c r="L5051" s="27"/>
    </row>
    <row r="5052" spans="8:12" x14ac:dyDescent="0.25">
      <c r="H5052" s="5"/>
      <c r="J5052" s="27"/>
      <c r="L5052" s="27"/>
    </row>
    <row r="5053" spans="8:12" x14ac:dyDescent="0.25">
      <c r="H5053" s="5"/>
      <c r="J5053" s="27"/>
      <c r="L5053" s="27"/>
    </row>
    <row r="5054" spans="8:12" x14ac:dyDescent="0.25">
      <c r="H5054" s="5"/>
      <c r="J5054" s="27"/>
      <c r="L5054" s="27"/>
    </row>
    <row r="5055" spans="8:12" x14ac:dyDescent="0.25">
      <c r="H5055" s="5"/>
      <c r="J5055" s="27"/>
      <c r="L5055" s="27"/>
    </row>
    <row r="5056" spans="8:12" x14ac:dyDescent="0.25">
      <c r="H5056" s="5"/>
      <c r="J5056" s="27"/>
      <c r="L5056" s="27"/>
    </row>
    <row r="5057" spans="8:12" x14ac:dyDescent="0.25">
      <c r="H5057" s="5"/>
      <c r="J5057" s="27"/>
      <c r="L5057" s="27"/>
    </row>
    <row r="5058" spans="8:12" x14ac:dyDescent="0.25">
      <c r="H5058" s="5"/>
      <c r="J5058" s="27"/>
      <c r="L5058" s="27"/>
    </row>
    <row r="5059" spans="8:12" x14ac:dyDescent="0.25">
      <c r="H5059" s="5"/>
      <c r="J5059" s="27"/>
      <c r="L5059" s="27"/>
    </row>
    <row r="5060" spans="8:12" x14ac:dyDescent="0.25">
      <c r="H5060" s="5"/>
      <c r="J5060" s="27"/>
      <c r="L5060" s="27"/>
    </row>
    <row r="5061" spans="8:12" x14ac:dyDescent="0.25">
      <c r="H5061" s="5"/>
      <c r="J5061" s="27"/>
      <c r="L5061" s="27"/>
    </row>
    <row r="5062" spans="8:12" x14ac:dyDescent="0.25">
      <c r="H5062" s="5"/>
      <c r="J5062" s="27"/>
      <c r="L5062" s="27"/>
    </row>
    <row r="5063" spans="8:12" x14ac:dyDescent="0.25">
      <c r="H5063" s="5"/>
      <c r="J5063" s="27"/>
      <c r="L5063" s="27"/>
    </row>
    <row r="5064" spans="8:12" x14ac:dyDescent="0.25">
      <c r="H5064" s="5"/>
      <c r="J5064" s="27"/>
      <c r="L5064" s="27"/>
    </row>
    <row r="5065" spans="8:12" x14ac:dyDescent="0.25">
      <c r="H5065" s="5"/>
      <c r="J5065" s="27"/>
      <c r="L5065" s="27"/>
    </row>
    <row r="5066" spans="8:12" x14ac:dyDescent="0.25">
      <c r="H5066" s="5"/>
      <c r="J5066" s="27"/>
      <c r="L5066" s="27"/>
    </row>
    <row r="5067" spans="8:12" x14ac:dyDescent="0.25">
      <c r="H5067" s="5"/>
      <c r="J5067" s="27"/>
      <c r="L5067" s="27"/>
    </row>
    <row r="5068" spans="8:12" x14ac:dyDescent="0.25">
      <c r="H5068" s="5"/>
      <c r="J5068" s="27"/>
      <c r="L5068" s="27"/>
    </row>
    <row r="5069" spans="8:12" x14ac:dyDescent="0.25">
      <c r="H5069" s="5"/>
      <c r="J5069" s="27"/>
      <c r="L5069" s="27"/>
    </row>
    <row r="5070" spans="8:12" x14ac:dyDescent="0.25">
      <c r="H5070" s="5"/>
      <c r="J5070" s="27"/>
      <c r="L5070" s="27"/>
    </row>
    <row r="5071" spans="8:12" x14ac:dyDescent="0.25">
      <c r="H5071" s="5"/>
      <c r="J5071" s="27"/>
      <c r="L5071" s="27"/>
    </row>
    <row r="5072" spans="8:12" x14ac:dyDescent="0.25">
      <c r="H5072" s="5"/>
      <c r="J5072" s="27"/>
      <c r="L5072" s="27"/>
    </row>
    <row r="5073" spans="8:12" x14ac:dyDescent="0.25">
      <c r="H5073" s="5"/>
      <c r="J5073" s="27"/>
      <c r="L5073" s="27"/>
    </row>
    <row r="5074" spans="8:12" x14ac:dyDescent="0.25">
      <c r="H5074" s="5"/>
      <c r="J5074" s="27"/>
      <c r="L5074" s="27"/>
    </row>
    <row r="5075" spans="8:12" x14ac:dyDescent="0.25">
      <c r="H5075" s="5"/>
      <c r="J5075" s="27"/>
      <c r="L5075" s="27"/>
    </row>
    <row r="5076" spans="8:12" x14ac:dyDescent="0.25">
      <c r="H5076" s="5"/>
      <c r="J5076" s="27"/>
      <c r="L5076" s="27"/>
    </row>
    <row r="5077" spans="8:12" x14ac:dyDescent="0.25">
      <c r="H5077" s="5"/>
      <c r="J5077" s="27"/>
      <c r="L5077" s="27"/>
    </row>
    <row r="5078" spans="8:12" x14ac:dyDescent="0.25">
      <c r="H5078" s="5"/>
      <c r="J5078" s="27"/>
      <c r="L5078" s="27"/>
    </row>
    <row r="5079" spans="8:12" x14ac:dyDescent="0.25">
      <c r="H5079" s="5"/>
      <c r="J5079" s="27"/>
      <c r="L5079" s="27"/>
    </row>
    <row r="5080" spans="8:12" x14ac:dyDescent="0.25">
      <c r="H5080" s="5"/>
      <c r="J5080" s="27"/>
      <c r="L5080" s="27"/>
    </row>
    <row r="5081" spans="8:12" x14ac:dyDescent="0.25">
      <c r="H5081" s="5"/>
      <c r="J5081" s="27"/>
      <c r="L5081" s="27"/>
    </row>
    <row r="5082" spans="8:12" x14ac:dyDescent="0.25">
      <c r="H5082" s="5"/>
      <c r="J5082" s="27"/>
      <c r="L5082" s="27"/>
    </row>
    <row r="5083" spans="8:12" x14ac:dyDescent="0.25">
      <c r="H5083" s="5"/>
      <c r="J5083" s="27"/>
      <c r="L5083" s="27"/>
    </row>
    <row r="5084" spans="8:12" x14ac:dyDescent="0.25">
      <c r="H5084" s="5"/>
      <c r="J5084" s="27"/>
      <c r="L5084" s="27"/>
    </row>
    <row r="5085" spans="8:12" x14ac:dyDescent="0.25">
      <c r="H5085" s="5"/>
      <c r="J5085" s="27"/>
      <c r="L5085" s="27"/>
    </row>
    <row r="5086" spans="8:12" x14ac:dyDescent="0.25">
      <c r="H5086" s="5"/>
      <c r="J5086" s="27"/>
      <c r="L5086" s="27"/>
    </row>
    <row r="5087" spans="8:12" x14ac:dyDescent="0.25">
      <c r="H5087" s="5"/>
      <c r="J5087" s="27"/>
      <c r="L5087" s="27"/>
    </row>
    <row r="5088" spans="8:12" x14ac:dyDescent="0.25">
      <c r="H5088" s="5"/>
      <c r="J5088" s="27"/>
      <c r="L5088" s="27"/>
    </row>
    <row r="5089" spans="8:12" x14ac:dyDescent="0.25">
      <c r="H5089" s="5"/>
      <c r="J5089" s="27"/>
      <c r="L5089" s="27"/>
    </row>
    <row r="5090" spans="8:12" x14ac:dyDescent="0.25">
      <c r="H5090" s="5"/>
      <c r="J5090" s="27"/>
      <c r="L5090" s="27"/>
    </row>
    <row r="5091" spans="8:12" x14ac:dyDescent="0.25">
      <c r="H5091" s="5"/>
      <c r="J5091" s="27"/>
      <c r="L5091" s="27"/>
    </row>
    <row r="5092" spans="8:12" x14ac:dyDescent="0.25">
      <c r="H5092" s="5"/>
      <c r="J5092" s="27"/>
      <c r="L5092" s="27"/>
    </row>
    <row r="5093" spans="8:12" x14ac:dyDescent="0.25">
      <c r="H5093" s="5"/>
      <c r="J5093" s="27"/>
      <c r="L5093" s="27"/>
    </row>
    <row r="5094" spans="8:12" x14ac:dyDescent="0.25">
      <c r="H5094" s="5"/>
      <c r="J5094" s="27"/>
      <c r="L5094" s="27"/>
    </row>
    <row r="5095" spans="8:12" x14ac:dyDescent="0.25">
      <c r="H5095" s="5"/>
      <c r="J5095" s="27"/>
      <c r="L5095" s="27"/>
    </row>
    <row r="5096" spans="8:12" x14ac:dyDescent="0.25">
      <c r="H5096" s="5"/>
      <c r="J5096" s="27"/>
      <c r="L5096" s="27"/>
    </row>
    <row r="5097" spans="8:12" x14ac:dyDescent="0.25">
      <c r="H5097" s="5"/>
      <c r="J5097" s="27"/>
      <c r="L5097" s="27"/>
    </row>
    <row r="5098" spans="8:12" x14ac:dyDescent="0.25">
      <c r="H5098" s="5"/>
      <c r="J5098" s="27"/>
      <c r="L5098" s="27"/>
    </row>
    <row r="5099" spans="8:12" x14ac:dyDescent="0.25">
      <c r="H5099" s="5"/>
      <c r="J5099" s="27"/>
      <c r="L5099" s="27"/>
    </row>
    <row r="5100" spans="8:12" x14ac:dyDescent="0.25">
      <c r="H5100" s="5"/>
      <c r="J5100" s="27"/>
      <c r="L5100" s="27"/>
    </row>
    <row r="5101" spans="8:12" x14ac:dyDescent="0.25">
      <c r="H5101" s="5"/>
      <c r="J5101" s="27"/>
      <c r="L5101" s="27"/>
    </row>
    <row r="5102" spans="8:12" x14ac:dyDescent="0.25">
      <c r="H5102" s="5"/>
      <c r="J5102" s="27"/>
      <c r="L5102" s="27"/>
    </row>
    <row r="5103" spans="8:12" x14ac:dyDescent="0.25">
      <c r="H5103" s="5"/>
      <c r="J5103" s="27"/>
      <c r="L5103" s="27"/>
    </row>
    <row r="5104" spans="8:12" x14ac:dyDescent="0.25">
      <c r="H5104" s="5"/>
      <c r="J5104" s="27"/>
      <c r="L5104" s="27"/>
    </row>
    <row r="5105" spans="8:12" x14ac:dyDescent="0.25">
      <c r="H5105" s="5"/>
      <c r="J5105" s="27"/>
      <c r="L5105" s="27"/>
    </row>
    <row r="5106" spans="8:12" x14ac:dyDescent="0.25">
      <c r="H5106" s="5"/>
      <c r="J5106" s="27"/>
      <c r="L5106" s="27"/>
    </row>
    <row r="5107" spans="8:12" x14ac:dyDescent="0.25">
      <c r="H5107" s="5"/>
      <c r="J5107" s="27"/>
      <c r="L5107" s="27"/>
    </row>
    <row r="5108" spans="8:12" x14ac:dyDescent="0.25">
      <c r="H5108" s="5"/>
      <c r="J5108" s="27"/>
      <c r="L5108" s="27"/>
    </row>
    <row r="5109" spans="8:12" x14ac:dyDescent="0.25">
      <c r="H5109" s="5"/>
      <c r="J5109" s="27"/>
      <c r="L5109" s="27"/>
    </row>
    <row r="5110" spans="8:12" x14ac:dyDescent="0.25">
      <c r="H5110" s="5"/>
      <c r="J5110" s="27"/>
      <c r="L5110" s="27"/>
    </row>
    <row r="5111" spans="8:12" x14ac:dyDescent="0.25">
      <c r="H5111" s="5"/>
      <c r="J5111" s="27"/>
      <c r="L5111" s="27"/>
    </row>
    <row r="5112" spans="8:12" x14ac:dyDescent="0.25">
      <c r="H5112" s="5"/>
      <c r="J5112" s="27"/>
      <c r="L5112" s="27"/>
    </row>
    <row r="5113" spans="8:12" x14ac:dyDescent="0.25">
      <c r="H5113" s="5"/>
      <c r="J5113" s="27"/>
      <c r="L5113" s="27"/>
    </row>
    <row r="5114" spans="8:12" x14ac:dyDescent="0.25">
      <c r="H5114" s="5"/>
      <c r="J5114" s="27"/>
      <c r="L5114" s="27"/>
    </row>
    <row r="5115" spans="8:12" x14ac:dyDescent="0.25">
      <c r="H5115" s="5"/>
      <c r="J5115" s="27"/>
      <c r="L5115" s="27"/>
    </row>
    <row r="5116" spans="8:12" x14ac:dyDescent="0.25">
      <c r="H5116" s="5"/>
      <c r="J5116" s="27"/>
      <c r="L5116" s="27"/>
    </row>
    <row r="5117" spans="8:12" x14ac:dyDescent="0.25">
      <c r="H5117" s="5"/>
      <c r="J5117" s="27"/>
      <c r="L5117" s="27"/>
    </row>
    <row r="5118" spans="8:12" x14ac:dyDescent="0.25">
      <c r="H5118" s="5"/>
      <c r="J5118" s="27"/>
      <c r="L5118" s="27"/>
    </row>
    <row r="5119" spans="8:12" x14ac:dyDescent="0.25">
      <c r="H5119" s="5"/>
      <c r="J5119" s="27"/>
      <c r="L5119" s="27"/>
    </row>
    <row r="5120" spans="8:12" x14ac:dyDescent="0.25">
      <c r="H5120" s="5"/>
      <c r="J5120" s="27"/>
      <c r="L5120" s="27"/>
    </row>
    <row r="5121" spans="8:12" x14ac:dyDescent="0.25">
      <c r="H5121" s="5"/>
      <c r="J5121" s="27"/>
      <c r="L5121" s="27"/>
    </row>
    <row r="5122" spans="8:12" x14ac:dyDescent="0.25">
      <c r="H5122" s="5"/>
      <c r="J5122" s="27"/>
      <c r="L5122" s="27"/>
    </row>
    <row r="5123" spans="8:12" x14ac:dyDescent="0.25">
      <c r="H5123" s="5"/>
      <c r="J5123" s="27"/>
      <c r="L5123" s="27"/>
    </row>
    <row r="5124" spans="8:12" x14ac:dyDescent="0.25">
      <c r="H5124" s="5"/>
      <c r="J5124" s="27"/>
      <c r="L5124" s="27"/>
    </row>
    <row r="5125" spans="8:12" x14ac:dyDescent="0.25">
      <c r="H5125" s="5"/>
      <c r="J5125" s="27"/>
      <c r="L5125" s="27"/>
    </row>
    <row r="5126" spans="8:12" x14ac:dyDescent="0.25">
      <c r="H5126" s="5"/>
      <c r="J5126" s="27"/>
      <c r="L5126" s="27"/>
    </row>
    <row r="5127" spans="8:12" x14ac:dyDescent="0.25">
      <c r="H5127" s="5"/>
      <c r="J5127" s="27"/>
      <c r="L5127" s="27"/>
    </row>
    <row r="5128" spans="8:12" x14ac:dyDescent="0.25">
      <c r="H5128" s="5"/>
      <c r="J5128" s="27"/>
      <c r="L5128" s="27"/>
    </row>
    <row r="5129" spans="8:12" x14ac:dyDescent="0.25">
      <c r="H5129" s="5"/>
      <c r="J5129" s="27"/>
      <c r="L5129" s="27"/>
    </row>
    <row r="5130" spans="8:12" x14ac:dyDescent="0.25">
      <c r="H5130" s="5"/>
      <c r="J5130" s="27"/>
      <c r="L5130" s="27"/>
    </row>
    <row r="5131" spans="8:12" x14ac:dyDescent="0.25">
      <c r="H5131" s="5"/>
      <c r="J5131" s="27"/>
      <c r="L5131" s="27"/>
    </row>
    <row r="5132" spans="8:12" x14ac:dyDescent="0.25">
      <c r="H5132" s="5"/>
      <c r="J5132" s="27"/>
      <c r="L5132" s="27"/>
    </row>
    <row r="5133" spans="8:12" x14ac:dyDescent="0.25">
      <c r="H5133" s="5"/>
      <c r="J5133" s="27"/>
      <c r="L5133" s="27"/>
    </row>
    <row r="5134" spans="8:12" x14ac:dyDescent="0.25">
      <c r="H5134" s="5"/>
      <c r="J5134" s="27"/>
      <c r="L5134" s="27"/>
    </row>
    <row r="5135" spans="8:12" x14ac:dyDescent="0.25">
      <c r="H5135" s="5"/>
      <c r="J5135" s="27"/>
      <c r="L5135" s="27"/>
    </row>
    <row r="5136" spans="8:12" x14ac:dyDescent="0.25">
      <c r="H5136" s="5"/>
      <c r="J5136" s="27"/>
      <c r="L5136" s="27"/>
    </row>
    <row r="5137" spans="8:12" x14ac:dyDescent="0.25">
      <c r="H5137" s="5"/>
      <c r="J5137" s="27"/>
      <c r="L5137" s="27"/>
    </row>
    <row r="5138" spans="8:12" x14ac:dyDescent="0.25">
      <c r="H5138" s="5"/>
      <c r="J5138" s="27"/>
      <c r="L5138" s="27"/>
    </row>
    <row r="5139" spans="8:12" x14ac:dyDescent="0.25">
      <c r="H5139" s="5"/>
      <c r="J5139" s="27"/>
      <c r="L5139" s="27"/>
    </row>
    <row r="5140" spans="8:12" x14ac:dyDescent="0.25">
      <c r="H5140" s="5"/>
      <c r="J5140" s="27"/>
      <c r="L5140" s="27"/>
    </row>
    <row r="5141" spans="8:12" x14ac:dyDescent="0.25">
      <c r="H5141" s="5"/>
      <c r="J5141" s="27"/>
      <c r="L5141" s="27"/>
    </row>
    <row r="5142" spans="8:12" x14ac:dyDescent="0.25">
      <c r="H5142" s="5"/>
      <c r="J5142" s="27"/>
      <c r="L5142" s="27"/>
    </row>
    <row r="5143" spans="8:12" x14ac:dyDescent="0.25">
      <c r="H5143" s="5"/>
      <c r="J5143" s="27"/>
      <c r="L5143" s="27"/>
    </row>
    <row r="5144" spans="8:12" x14ac:dyDescent="0.25">
      <c r="H5144" s="5"/>
      <c r="J5144" s="27"/>
      <c r="L5144" s="27"/>
    </row>
    <row r="5145" spans="8:12" x14ac:dyDescent="0.25">
      <c r="H5145" s="5"/>
      <c r="J5145" s="27"/>
      <c r="L5145" s="27"/>
    </row>
    <row r="5146" spans="8:12" x14ac:dyDescent="0.25">
      <c r="H5146" s="5"/>
      <c r="J5146" s="27"/>
      <c r="L5146" s="27"/>
    </row>
    <row r="5147" spans="8:12" x14ac:dyDescent="0.25">
      <c r="H5147" s="5"/>
      <c r="J5147" s="27"/>
      <c r="L5147" s="27"/>
    </row>
    <row r="5148" spans="8:12" x14ac:dyDescent="0.25">
      <c r="H5148" s="5"/>
      <c r="J5148" s="27"/>
      <c r="L5148" s="27"/>
    </row>
    <row r="5149" spans="8:12" x14ac:dyDescent="0.25">
      <c r="H5149" s="5"/>
      <c r="J5149" s="27"/>
      <c r="L5149" s="27"/>
    </row>
    <row r="5150" spans="8:12" x14ac:dyDescent="0.25">
      <c r="H5150" s="5"/>
      <c r="J5150" s="27"/>
      <c r="L5150" s="27"/>
    </row>
    <row r="5151" spans="8:12" x14ac:dyDescent="0.25">
      <c r="H5151" s="5"/>
      <c r="J5151" s="27"/>
      <c r="L5151" s="27"/>
    </row>
    <row r="5152" spans="8:12" x14ac:dyDescent="0.25">
      <c r="H5152" s="5"/>
      <c r="J5152" s="27"/>
      <c r="L5152" s="27"/>
    </row>
    <row r="5153" spans="8:12" x14ac:dyDescent="0.25">
      <c r="H5153" s="5"/>
      <c r="J5153" s="27"/>
      <c r="L5153" s="27"/>
    </row>
    <row r="5154" spans="8:12" x14ac:dyDescent="0.25">
      <c r="H5154" s="5"/>
      <c r="J5154" s="27"/>
      <c r="L5154" s="27"/>
    </row>
    <row r="5155" spans="8:12" x14ac:dyDescent="0.25">
      <c r="H5155" s="5"/>
      <c r="J5155" s="27"/>
      <c r="L5155" s="27"/>
    </row>
    <row r="5156" spans="8:12" x14ac:dyDescent="0.25">
      <c r="H5156" s="5"/>
      <c r="J5156" s="27"/>
      <c r="L5156" s="27"/>
    </row>
    <row r="5157" spans="8:12" x14ac:dyDescent="0.25">
      <c r="H5157" s="5"/>
      <c r="J5157" s="27"/>
      <c r="L5157" s="27"/>
    </row>
    <row r="5158" spans="8:12" x14ac:dyDescent="0.25">
      <c r="H5158" s="5"/>
      <c r="J5158" s="27"/>
      <c r="L5158" s="27"/>
    </row>
    <row r="5159" spans="8:12" x14ac:dyDescent="0.25">
      <c r="H5159" s="5"/>
      <c r="J5159" s="27"/>
      <c r="L5159" s="27"/>
    </row>
    <row r="5160" spans="8:12" x14ac:dyDescent="0.25">
      <c r="H5160" s="5"/>
      <c r="J5160" s="27"/>
      <c r="L5160" s="27"/>
    </row>
    <row r="5161" spans="8:12" x14ac:dyDescent="0.25">
      <c r="H5161" s="5"/>
      <c r="J5161" s="27"/>
      <c r="L5161" s="27"/>
    </row>
    <row r="5162" spans="8:12" x14ac:dyDescent="0.25">
      <c r="H5162" s="5"/>
      <c r="J5162" s="27"/>
      <c r="L5162" s="27"/>
    </row>
    <row r="5163" spans="8:12" x14ac:dyDescent="0.25">
      <c r="H5163" s="5"/>
      <c r="J5163" s="27"/>
      <c r="L5163" s="27"/>
    </row>
    <row r="5164" spans="8:12" x14ac:dyDescent="0.25">
      <c r="H5164" s="5"/>
      <c r="J5164" s="27"/>
      <c r="L5164" s="27"/>
    </row>
    <row r="5165" spans="8:12" x14ac:dyDescent="0.25">
      <c r="H5165" s="5"/>
      <c r="J5165" s="27"/>
      <c r="L5165" s="27"/>
    </row>
    <row r="5166" spans="8:12" x14ac:dyDescent="0.25">
      <c r="H5166" s="5"/>
      <c r="J5166" s="27"/>
      <c r="L5166" s="27"/>
    </row>
    <row r="5167" spans="8:12" x14ac:dyDescent="0.25">
      <c r="H5167" s="5"/>
      <c r="J5167" s="27"/>
      <c r="L5167" s="27"/>
    </row>
    <row r="5168" spans="8:12" x14ac:dyDescent="0.25">
      <c r="H5168" s="5"/>
      <c r="J5168" s="27"/>
      <c r="L5168" s="27"/>
    </row>
    <row r="5169" spans="8:12" x14ac:dyDescent="0.25">
      <c r="H5169" s="5"/>
      <c r="J5169" s="27"/>
      <c r="L5169" s="27"/>
    </row>
    <row r="5170" spans="8:12" x14ac:dyDescent="0.25">
      <c r="H5170" s="5"/>
      <c r="J5170" s="27"/>
      <c r="L5170" s="27"/>
    </row>
    <row r="5171" spans="8:12" x14ac:dyDescent="0.25">
      <c r="H5171" s="5"/>
      <c r="J5171" s="27"/>
      <c r="L5171" s="27"/>
    </row>
    <row r="5172" spans="8:12" x14ac:dyDescent="0.25">
      <c r="H5172" s="5"/>
      <c r="J5172" s="27"/>
      <c r="L5172" s="27"/>
    </row>
    <row r="5173" spans="8:12" x14ac:dyDescent="0.25">
      <c r="H5173" s="5"/>
      <c r="J5173" s="27"/>
      <c r="L5173" s="27"/>
    </row>
    <row r="5174" spans="8:12" x14ac:dyDescent="0.25">
      <c r="H5174" s="5"/>
      <c r="J5174" s="27"/>
      <c r="L5174" s="27"/>
    </row>
    <row r="5175" spans="8:12" x14ac:dyDescent="0.25">
      <c r="H5175" s="5"/>
      <c r="J5175" s="27"/>
      <c r="L5175" s="27"/>
    </row>
    <row r="5176" spans="8:12" x14ac:dyDescent="0.25">
      <c r="H5176" s="5"/>
      <c r="J5176" s="27"/>
      <c r="L5176" s="27"/>
    </row>
    <row r="5177" spans="8:12" x14ac:dyDescent="0.25">
      <c r="H5177" s="5"/>
      <c r="J5177" s="27"/>
      <c r="L5177" s="27"/>
    </row>
    <row r="5178" spans="8:12" x14ac:dyDescent="0.25">
      <c r="H5178" s="5"/>
      <c r="J5178" s="27"/>
      <c r="L5178" s="27"/>
    </row>
    <row r="5179" spans="8:12" x14ac:dyDescent="0.25">
      <c r="H5179" s="5"/>
      <c r="J5179" s="27"/>
      <c r="L5179" s="27"/>
    </row>
    <row r="5180" spans="8:12" x14ac:dyDescent="0.25">
      <c r="H5180" s="5"/>
      <c r="J5180" s="27"/>
      <c r="L5180" s="27"/>
    </row>
    <row r="5181" spans="8:12" x14ac:dyDescent="0.25">
      <c r="H5181" s="5"/>
      <c r="J5181" s="27"/>
      <c r="L5181" s="27"/>
    </row>
    <row r="5182" spans="8:12" x14ac:dyDescent="0.25">
      <c r="H5182" s="5"/>
      <c r="J5182" s="27"/>
      <c r="L5182" s="27"/>
    </row>
    <row r="5183" spans="8:12" x14ac:dyDescent="0.25">
      <c r="H5183" s="5"/>
      <c r="J5183" s="27"/>
      <c r="L5183" s="27"/>
    </row>
    <row r="5184" spans="8:12" x14ac:dyDescent="0.25">
      <c r="H5184" s="5"/>
      <c r="J5184" s="27"/>
      <c r="L5184" s="27"/>
    </row>
    <row r="5185" spans="8:12" x14ac:dyDescent="0.25">
      <c r="H5185" s="5"/>
      <c r="J5185" s="27"/>
      <c r="L5185" s="27"/>
    </row>
    <row r="5186" spans="8:12" x14ac:dyDescent="0.25">
      <c r="H5186" s="5"/>
      <c r="J5186" s="27"/>
      <c r="L5186" s="27"/>
    </row>
    <row r="5187" spans="8:12" x14ac:dyDescent="0.25">
      <c r="H5187" s="5"/>
      <c r="J5187" s="27"/>
      <c r="L5187" s="27"/>
    </row>
    <row r="5188" spans="8:12" x14ac:dyDescent="0.25">
      <c r="H5188" s="5"/>
      <c r="J5188" s="27"/>
      <c r="L5188" s="27"/>
    </row>
    <row r="5189" spans="8:12" x14ac:dyDescent="0.25">
      <c r="H5189" s="5"/>
      <c r="J5189" s="27"/>
      <c r="L5189" s="27"/>
    </row>
    <row r="5190" spans="8:12" x14ac:dyDescent="0.25">
      <c r="H5190" s="5"/>
      <c r="J5190" s="27"/>
      <c r="L5190" s="27"/>
    </row>
    <row r="5191" spans="8:12" x14ac:dyDescent="0.25">
      <c r="H5191" s="5"/>
      <c r="J5191" s="27"/>
      <c r="L5191" s="27"/>
    </row>
    <row r="5192" spans="8:12" x14ac:dyDescent="0.25">
      <c r="H5192" s="5"/>
      <c r="J5192" s="27"/>
      <c r="L5192" s="27"/>
    </row>
    <row r="5193" spans="8:12" x14ac:dyDescent="0.25">
      <c r="H5193" s="5"/>
      <c r="J5193" s="27"/>
      <c r="L5193" s="27"/>
    </row>
    <row r="5194" spans="8:12" x14ac:dyDescent="0.25">
      <c r="H5194" s="5"/>
      <c r="J5194" s="27"/>
      <c r="L5194" s="27"/>
    </row>
    <row r="5195" spans="8:12" x14ac:dyDescent="0.25">
      <c r="H5195" s="5"/>
      <c r="J5195" s="27"/>
      <c r="L5195" s="27"/>
    </row>
    <row r="5196" spans="8:12" x14ac:dyDescent="0.25">
      <c r="H5196" s="5"/>
      <c r="J5196" s="27"/>
      <c r="L5196" s="27"/>
    </row>
    <row r="5197" spans="8:12" x14ac:dyDescent="0.25">
      <c r="H5197" s="5"/>
      <c r="J5197" s="27"/>
      <c r="L5197" s="27"/>
    </row>
    <row r="5198" spans="8:12" x14ac:dyDescent="0.25">
      <c r="H5198" s="5"/>
      <c r="J5198" s="27"/>
      <c r="L5198" s="27"/>
    </row>
    <row r="5199" spans="8:12" x14ac:dyDescent="0.25">
      <c r="H5199" s="5"/>
      <c r="J5199" s="27"/>
      <c r="L5199" s="27"/>
    </row>
    <row r="5200" spans="8:12" x14ac:dyDescent="0.25">
      <c r="H5200" s="5"/>
      <c r="J5200" s="27"/>
      <c r="L5200" s="27"/>
    </row>
    <row r="5201" spans="8:12" x14ac:dyDescent="0.25">
      <c r="H5201" s="5"/>
      <c r="J5201" s="27"/>
      <c r="L5201" s="27"/>
    </row>
    <row r="5202" spans="8:12" x14ac:dyDescent="0.25">
      <c r="H5202" s="5"/>
      <c r="J5202" s="27"/>
      <c r="L5202" s="27"/>
    </row>
    <row r="5203" spans="8:12" x14ac:dyDescent="0.25">
      <c r="H5203" s="5"/>
      <c r="J5203" s="27"/>
      <c r="L5203" s="27"/>
    </row>
    <row r="5204" spans="8:12" x14ac:dyDescent="0.25">
      <c r="H5204" s="5"/>
      <c r="J5204" s="27"/>
      <c r="L5204" s="27"/>
    </row>
    <row r="5205" spans="8:12" x14ac:dyDescent="0.25">
      <c r="H5205" s="5"/>
      <c r="J5205" s="27"/>
      <c r="L5205" s="27"/>
    </row>
    <row r="5206" spans="8:12" x14ac:dyDescent="0.25">
      <c r="H5206" s="5"/>
      <c r="J5206" s="27"/>
      <c r="L5206" s="27"/>
    </row>
    <row r="5207" spans="8:12" x14ac:dyDescent="0.25">
      <c r="H5207" s="5"/>
      <c r="J5207" s="27"/>
      <c r="L5207" s="27"/>
    </row>
    <row r="5208" spans="8:12" x14ac:dyDescent="0.25">
      <c r="H5208" s="5"/>
      <c r="J5208" s="27"/>
      <c r="L5208" s="27"/>
    </row>
    <row r="5209" spans="8:12" x14ac:dyDescent="0.25">
      <c r="H5209" s="5"/>
      <c r="J5209" s="27"/>
      <c r="L5209" s="27"/>
    </row>
    <row r="5210" spans="8:12" x14ac:dyDescent="0.25">
      <c r="H5210" s="5"/>
      <c r="J5210" s="27"/>
      <c r="L5210" s="27"/>
    </row>
    <row r="5211" spans="8:12" x14ac:dyDescent="0.25">
      <c r="H5211" s="5"/>
      <c r="J5211" s="27"/>
      <c r="L5211" s="27"/>
    </row>
    <row r="5212" spans="8:12" x14ac:dyDescent="0.25">
      <c r="H5212" s="5"/>
      <c r="J5212" s="27"/>
      <c r="L5212" s="27"/>
    </row>
    <row r="5213" spans="8:12" x14ac:dyDescent="0.25">
      <c r="H5213" s="5"/>
      <c r="J5213" s="27"/>
      <c r="L5213" s="27"/>
    </row>
    <row r="5214" spans="8:12" x14ac:dyDescent="0.25">
      <c r="H5214" s="5"/>
      <c r="J5214" s="27"/>
      <c r="L5214" s="27"/>
    </row>
    <row r="5215" spans="8:12" x14ac:dyDescent="0.25">
      <c r="H5215" s="5"/>
      <c r="J5215" s="27"/>
      <c r="L5215" s="27"/>
    </row>
    <row r="5216" spans="8:12" x14ac:dyDescent="0.25">
      <c r="H5216" s="5"/>
      <c r="J5216" s="27"/>
      <c r="L5216" s="27"/>
    </row>
    <row r="5217" spans="8:12" x14ac:dyDescent="0.25">
      <c r="H5217" s="5"/>
      <c r="J5217" s="27"/>
      <c r="L5217" s="27"/>
    </row>
    <row r="5218" spans="8:12" x14ac:dyDescent="0.25">
      <c r="H5218" s="5"/>
      <c r="J5218" s="27"/>
      <c r="L5218" s="27"/>
    </row>
    <row r="5219" spans="8:12" x14ac:dyDescent="0.25">
      <c r="H5219" s="5"/>
      <c r="J5219" s="27"/>
      <c r="L5219" s="27"/>
    </row>
    <row r="5220" spans="8:12" x14ac:dyDescent="0.25">
      <c r="H5220" s="5"/>
      <c r="J5220" s="27"/>
      <c r="L5220" s="27"/>
    </row>
    <row r="5221" spans="8:12" x14ac:dyDescent="0.25">
      <c r="H5221" s="5"/>
      <c r="J5221" s="27"/>
      <c r="L5221" s="27"/>
    </row>
    <row r="5222" spans="8:12" x14ac:dyDescent="0.25">
      <c r="H5222" s="5"/>
      <c r="J5222" s="27"/>
      <c r="L5222" s="27"/>
    </row>
    <row r="5223" spans="8:12" x14ac:dyDescent="0.25">
      <c r="H5223" s="5"/>
      <c r="J5223" s="27"/>
      <c r="L5223" s="27"/>
    </row>
    <row r="5224" spans="8:12" x14ac:dyDescent="0.25">
      <c r="H5224" s="5"/>
      <c r="J5224" s="27"/>
      <c r="L5224" s="27"/>
    </row>
    <row r="5225" spans="8:12" x14ac:dyDescent="0.25">
      <c r="H5225" s="5"/>
      <c r="J5225" s="27"/>
      <c r="L5225" s="27"/>
    </row>
    <row r="5226" spans="8:12" x14ac:dyDescent="0.25">
      <c r="H5226" s="5"/>
      <c r="J5226" s="27"/>
      <c r="L5226" s="27"/>
    </row>
    <row r="5227" spans="8:12" x14ac:dyDescent="0.25">
      <c r="H5227" s="5"/>
      <c r="J5227" s="27"/>
      <c r="L5227" s="27"/>
    </row>
    <row r="5228" spans="8:12" x14ac:dyDescent="0.25">
      <c r="H5228" s="5"/>
      <c r="J5228" s="27"/>
      <c r="L5228" s="27"/>
    </row>
    <row r="5229" spans="8:12" x14ac:dyDescent="0.25">
      <c r="H5229" s="5"/>
      <c r="J5229" s="27"/>
      <c r="L5229" s="27"/>
    </row>
    <row r="5230" spans="8:12" x14ac:dyDescent="0.25">
      <c r="H5230" s="5"/>
      <c r="J5230" s="27"/>
      <c r="L5230" s="27"/>
    </row>
    <row r="5231" spans="8:12" x14ac:dyDescent="0.25">
      <c r="H5231" s="5"/>
      <c r="J5231" s="27"/>
      <c r="L5231" s="27"/>
    </row>
    <row r="5232" spans="8:12" x14ac:dyDescent="0.25">
      <c r="H5232" s="5"/>
      <c r="J5232" s="27"/>
      <c r="L5232" s="27"/>
    </row>
    <row r="5233" spans="8:12" x14ac:dyDescent="0.25">
      <c r="H5233" s="5"/>
      <c r="J5233" s="27"/>
      <c r="L5233" s="27"/>
    </row>
    <row r="5234" spans="8:12" x14ac:dyDescent="0.25">
      <c r="H5234" s="5"/>
      <c r="J5234" s="27"/>
      <c r="L5234" s="27"/>
    </row>
    <row r="5235" spans="8:12" x14ac:dyDescent="0.25">
      <c r="H5235" s="5"/>
      <c r="J5235" s="27"/>
      <c r="L5235" s="27"/>
    </row>
    <row r="5236" spans="8:12" x14ac:dyDescent="0.25">
      <c r="H5236" s="5"/>
      <c r="J5236" s="27"/>
      <c r="L5236" s="27"/>
    </row>
    <row r="5237" spans="8:12" x14ac:dyDescent="0.25">
      <c r="H5237" s="5"/>
      <c r="J5237" s="27"/>
      <c r="L5237" s="27"/>
    </row>
    <row r="5238" spans="8:12" x14ac:dyDescent="0.25">
      <c r="H5238" s="5"/>
      <c r="J5238" s="27"/>
      <c r="L5238" s="27"/>
    </row>
    <row r="5239" spans="8:12" x14ac:dyDescent="0.25">
      <c r="H5239" s="5"/>
      <c r="J5239" s="27"/>
      <c r="L5239" s="27"/>
    </row>
    <row r="5240" spans="8:12" x14ac:dyDescent="0.25">
      <c r="H5240" s="5"/>
      <c r="J5240" s="27"/>
      <c r="L5240" s="27"/>
    </row>
    <row r="5241" spans="8:12" x14ac:dyDescent="0.25">
      <c r="H5241" s="5"/>
      <c r="J5241" s="27"/>
      <c r="L5241" s="27"/>
    </row>
    <row r="5242" spans="8:12" x14ac:dyDescent="0.25">
      <c r="H5242" s="5"/>
      <c r="J5242" s="27"/>
      <c r="L5242" s="27"/>
    </row>
    <row r="5243" spans="8:12" x14ac:dyDescent="0.25">
      <c r="H5243" s="5"/>
      <c r="J5243" s="27"/>
      <c r="L5243" s="27"/>
    </row>
    <row r="5244" spans="8:12" x14ac:dyDescent="0.25">
      <c r="H5244" s="5"/>
      <c r="J5244" s="27"/>
      <c r="L5244" s="27"/>
    </row>
    <row r="5245" spans="8:12" x14ac:dyDescent="0.25">
      <c r="H5245" s="5"/>
      <c r="J5245" s="27"/>
      <c r="L5245" s="27"/>
    </row>
    <row r="5246" spans="8:12" x14ac:dyDescent="0.25">
      <c r="H5246" s="5"/>
      <c r="J5246" s="27"/>
      <c r="L5246" s="27"/>
    </row>
    <row r="5247" spans="8:12" x14ac:dyDescent="0.25">
      <c r="H5247" s="5"/>
      <c r="J5247" s="27"/>
      <c r="L5247" s="27"/>
    </row>
    <row r="5248" spans="8:12" x14ac:dyDescent="0.25">
      <c r="H5248" s="5"/>
      <c r="J5248" s="27"/>
      <c r="L5248" s="27"/>
    </row>
    <row r="5249" spans="8:12" x14ac:dyDescent="0.25">
      <c r="H5249" s="5"/>
      <c r="J5249" s="27"/>
      <c r="L5249" s="27"/>
    </row>
    <row r="5250" spans="8:12" x14ac:dyDescent="0.25">
      <c r="H5250" s="5"/>
      <c r="J5250" s="27"/>
      <c r="L5250" s="27"/>
    </row>
    <row r="5251" spans="8:12" x14ac:dyDescent="0.25">
      <c r="H5251" s="5"/>
      <c r="J5251" s="27"/>
      <c r="L5251" s="27"/>
    </row>
    <row r="5252" spans="8:12" x14ac:dyDescent="0.25">
      <c r="H5252" s="5"/>
      <c r="J5252" s="27"/>
      <c r="L5252" s="27"/>
    </row>
    <row r="5253" spans="8:12" x14ac:dyDescent="0.25">
      <c r="H5253" s="5"/>
      <c r="J5253" s="27"/>
      <c r="L5253" s="27"/>
    </row>
    <row r="5254" spans="8:12" x14ac:dyDescent="0.25">
      <c r="H5254" s="5"/>
      <c r="J5254" s="27"/>
      <c r="L5254" s="27"/>
    </row>
    <row r="5255" spans="8:12" x14ac:dyDescent="0.25">
      <c r="H5255" s="5"/>
      <c r="J5255" s="27"/>
      <c r="L5255" s="27"/>
    </row>
    <row r="5256" spans="8:12" x14ac:dyDescent="0.25">
      <c r="H5256" s="5"/>
      <c r="J5256" s="27"/>
      <c r="L5256" s="27"/>
    </row>
    <row r="5257" spans="8:12" x14ac:dyDescent="0.25">
      <c r="H5257" s="5"/>
      <c r="J5257" s="27"/>
      <c r="L5257" s="27"/>
    </row>
    <row r="5258" spans="8:12" x14ac:dyDescent="0.25">
      <c r="H5258" s="5"/>
      <c r="J5258" s="27"/>
      <c r="L5258" s="27"/>
    </row>
    <row r="5259" spans="8:12" x14ac:dyDescent="0.25">
      <c r="H5259" s="5"/>
      <c r="J5259" s="27"/>
      <c r="L5259" s="27"/>
    </row>
    <row r="5260" spans="8:12" x14ac:dyDescent="0.25">
      <c r="H5260" s="5"/>
      <c r="J5260" s="27"/>
      <c r="L5260" s="27"/>
    </row>
    <row r="5261" spans="8:12" x14ac:dyDescent="0.25">
      <c r="H5261" s="5"/>
      <c r="J5261" s="27"/>
      <c r="L5261" s="27"/>
    </row>
    <row r="5262" spans="8:12" x14ac:dyDescent="0.25">
      <c r="H5262" s="5"/>
      <c r="J5262" s="27"/>
      <c r="L5262" s="27"/>
    </row>
    <row r="5263" spans="8:12" x14ac:dyDescent="0.25">
      <c r="H5263" s="5"/>
      <c r="J5263" s="27"/>
      <c r="L5263" s="27"/>
    </row>
    <row r="5264" spans="8:12" x14ac:dyDescent="0.25">
      <c r="H5264" s="5"/>
      <c r="J5264" s="27"/>
      <c r="L5264" s="27"/>
    </row>
    <row r="5265" spans="8:12" x14ac:dyDescent="0.25">
      <c r="H5265" s="5"/>
      <c r="J5265" s="27"/>
      <c r="L5265" s="27"/>
    </row>
    <row r="5266" spans="8:12" x14ac:dyDescent="0.25">
      <c r="H5266" s="5"/>
      <c r="J5266" s="27"/>
      <c r="L5266" s="27"/>
    </row>
    <row r="5267" spans="8:12" x14ac:dyDescent="0.25">
      <c r="H5267" s="5"/>
      <c r="J5267" s="27"/>
      <c r="L5267" s="27"/>
    </row>
    <row r="5268" spans="8:12" x14ac:dyDescent="0.25">
      <c r="H5268" s="5"/>
      <c r="J5268" s="27"/>
      <c r="L5268" s="27"/>
    </row>
    <row r="5269" spans="8:12" x14ac:dyDescent="0.25">
      <c r="H5269" s="5"/>
      <c r="J5269" s="27"/>
      <c r="L5269" s="27"/>
    </row>
    <row r="5270" spans="8:12" x14ac:dyDescent="0.25">
      <c r="H5270" s="5"/>
      <c r="J5270" s="27"/>
      <c r="L5270" s="27"/>
    </row>
    <row r="5271" spans="8:12" x14ac:dyDescent="0.25">
      <c r="H5271" s="5"/>
      <c r="J5271" s="27"/>
      <c r="L5271" s="27"/>
    </row>
    <row r="5272" spans="8:12" x14ac:dyDescent="0.25">
      <c r="H5272" s="5"/>
      <c r="J5272" s="27"/>
      <c r="L5272" s="27"/>
    </row>
    <row r="5273" spans="8:12" x14ac:dyDescent="0.25">
      <c r="H5273" s="5"/>
      <c r="J5273" s="27"/>
      <c r="L5273" s="27"/>
    </row>
    <row r="5274" spans="8:12" x14ac:dyDescent="0.25">
      <c r="H5274" s="5"/>
      <c r="J5274" s="27"/>
      <c r="L5274" s="27"/>
    </row>
    <row r="5275" spans="8:12" x14ac:dyDescent="0.25">
      <c r="H5275" s="5"/>
      <c r="J5275" s="27"/>
      <c r="L5275" s="27"/>
    </row>
    <row r="5276" spans="8:12" x14ac:dyDescent="0.25">
      <c r="H5276" s="5"/>
      <c r="J5276" s="27"/>
      <c r="L5276" s="27"/>
    </row>
    <row r="5277" spans="8:12" x14ac:dyDescent="0.25">
      <c r="H5277" s="5"/>
      <c r="J5277" s="27"/>
      <c r="L5277" s="27"/>
    </row>
    <row r="5278" spans="8:12" x14ac:dyDescent="0.25">
      <c r="H5278" s="5"/>
      <c r="J5278" s="27"/>
      <c r="L5278" s="27"/>
    </row>
    <row r="5279" spans="8:12" x14ac:dyDescent="0.25">
      <c r="H5279" s="5"/>
      <c r="J5279" s="27"/>
      <c r="L5279" s="27"/>
    </row>
    <row r="5280" spans="8:12" x14ac:dyDescent="0.25">
      <c r="H5280" s="5"/>
      <c r="J5280" s="27"/>
      <c r="L5280" s="27"/>
    </row>
    <row r="5281" spans="8:12" x14ac:dyDescent="0.25">
      <c r="H5281" s="5"/>
      <c r="J5281" s="27"/>
      <c r="L5281" s="27"/>
    </row>
    <row r="5282" spans="8:12" x14ac:dyDescent="0.25">
      <c r="H5282" s="5"/>
      <c r="J5282" s="27"/>
      <c r="L5282" s="27"/>
    </row>
    <row r="5283" spans="8:12" x14ac:dyDescent="0.25">
      <c r="H5283" s="5"/>
      <c r="J5283" s="27"/>
      <c r="L5283" s="27"/>
    </row>
    <row r="5284" spans="8:12" x14ac:dyDescent="0.25">
      <c r="H5284" s="5"/>
      <c r="J5284" s="27"/>
      <c r="L5284" s="27"/>
    </row>
    <row r="5285" spans="8:12" x14ac:dyDescent="0.25">
      <c r="H5285" s="5"/>
      <c r="J5285" s="27"/>
      <c r="L5285" s="27"/>
    </row>
    <row r="5286" spans="8:12" x14ac:dyDescent="0.25">
      <c r="H5286" s="5"/>
      <c r="J5286" s="27"/>
      <c r="L5286" s="27"/>
    </row>
    <row r="5287" spans="8:12" x14ac:dyDescent="0.25">
      <c r="H5287" s="5"/>
      <c r="J5287" s="27"/>
      <c r="L5287" s="27"/>
    </row>
    <row r="5288" spans="8:12" x14ac:dyDescent="0.25">
      <c r="H5288" s="5"/>
      <c r="J5288" s="27"/>
      <c r="L5288" s="27"/>
    </row>
    <row r="5289" spans="8:12" x14ac:dyDescent="0.25">
      <c r="H5289" s="5"/>
      <c r="J5289" s="27"/>
      <c r="L5289" s="27"/>
    </row>
    <row r="5290" spans="8:12" x14ac:dyDescent="0.25">
      <c r="H5290" s="5"/>
      <c r="J5290" s="27"/>
      <c r="L5290" s="27"/>
    </row>
    <row r="5291" spans="8:12" x14ac:dyDescent="0.25">
      <c r="H5291" s="5"/>
      <c r="J5291" s="27"/>
      <c r="L5291" s="27"/>
    </row>
    <row r="5292" spans="8:12" x14ac:dyDescent="0.25">
      <c r="H5292" s="5"/>
      <c r="J5292" s="27"/>
      <c r="L5292" s="27"/>
    </row>
    <row r="5293" spans="8:12" x14ac:dyDescent="0.25">
      <c r="H5293" s="5"/>
      <c r="J5293" s="27"/>
      <c r="L5293" s="27"/>
    </row>
    <row r="5294" spans="8:12" x14ac:dyDescent="0.25">
      <c r="H5294" s="5"/>
      <c r="J5294" s="27"/>
      <c r="L5294" s="27"/>
    </row>
    <row r="5295" spans="8:12" x14ac:dyDescent="0.25">
      <c r="H5295" s="5"/>
      <c r="J5295" s="27"/>
      <c r="L5295" s="27"/>
    </row>
    <row r="5296" spans="8:12" x14ac:dyDescent="0.25">
      <c r="H5296" s="5"/>
      <c r="J5296" s="27"/>
      <c r="L5296" s="27"/>
    </row>
    <row r="5297" spans="8:12" x14ac:dyDescent="0.25">
      <c r="H5297" s="5"/>
      <c r="J5297" s="27"/>
      <c r="L5297" s="27"/>
    </row>
    <row r="5298" spans="8:12" x14ac:dyDescent="0.25">
      <c r="H5298" s="5"/>
      <c r="J5298" s="27"/>
      <c r="L5298" s="27"/>
    </row>
    <row r="5299" spans="8:12" x14ac:dyDescent="0.25">
      <c r="H5299" s="5"/>
      <c r="J5299" s="27"/>
      <c r="L5299" s="27"/>
    </row>
    <row r="5300" spans="8:12" x14ac:dyDescent="0.25">
      <c r="H5300" s="5"/>
      <c r="J5300" s="27"/>
      <c r="L5300" s="27"/>
    </row>
    <row r="5301" spans="8:12" x14ac:dyDescent="0.25">
      <c r="H5301" s="5"/>
      <c r="J5301" s="27"/>
      <c r="L5301" s="27"/>
    </row>
    <row r="5302" spans="8:12" x14ac:dyDescent="0.25">
      <c r="H5302" s="5"/>
      <c r="J5302" s="27"/>
      <c r="L5302" s="27"/>
    </row>
    <row r="5303" spans="8:12" x14ac:dyDescent="0.25">
      <c r="H5303" s="5"/>
      <c r="J5303" s="27"/>
      <c r="L5303" s="27"/>
    </row>
    <row r="5304" spans="8:12" x14ac:dyDescent="0.25">
      <c r="H5304" s="5"/>
      <c r="J5304" s="27"/>
      <c r="L5304" s="27"/>
    </row>
    <row r="5305" spans="8:12" x14ac:dyDescent="0.25">
      <c r="H5305" s="5"/>
      <c r="J5305" s="27"/>
      <c r="L5305" s="27"/>
    </row>
    <row r="5306" spans="8:12" x14ac:dyDescent="0.25">
      <c r="H5306" s="5"/>
      <c r="J5306" s="27"/>
      <c r="L5306" s="27"/>
    </row>
    <row r="5307" spans="8:12" x14ac:dyDescent="0.25">
      <c r="H5307" s="5"/>
      <c r="J5307" s="27"/>
      <c r="L5307" s="27"/>
    </row>
    <row r="5308" spans="8:12" x14ac:dyDescent="0.25">
      <c r="H5308" s="5"/>
      <c r="J5308" s="27"/>
      <c r="L5308" s="27"/>
    </row>
    <row r="5309" spans="8:12" x14ac:dyDescent="0.25">
      <c r="H5309" s="5"/>
      <c r="J5309" s="27"/>
      <c r="L5309" s="27"/>
    </row>
    <row r="5310" spans="8:12" x14ac:dyDescent="0.25">
      <c r="H5310" s="5"/>
      <c r="J5310" s="27"/>
      <c r="L5310" s="27"/>
    </row>
    <row r="5311" spans="8:12" x14ac:dyDescent="0.25">
      <c r="H5311" s="5"/>
      <c r="J5311" s="27"/>
      <c r="L5311" s="27"/>
    </row>
    <row r="5312" spans="8:12" x14ac:dyDescent="0.25">
      <c r="H5312" s="5"/>
      <c r="J5312" s="27"/>
      <c r="L5312" s="27"/>
    </row>
    <row r="5313" spans="8:12" x14ac:dyDescent="0.25">
      <c r="H5313" s="5"/>
      <c r="J5313" s="27"/>
      <c r="L5313" s="27"/>
    </row>
    <row r="5314" spans="8:12" x14ac:dyDescent="0.25">
      <c r="H5314" s="5"/>
      <c r="J5314" s="27"/>
      <c r="L5314" s="27"/>
    </row>
    <row r="5315" spans="8:12" x14ac:dyDescent="0.25">
      <c r="H5315" s="5"/>
      <c r="J5315" s="27"/>
      <c r="L5315" s="27"/>
    </row>
    <row r="5316" spans="8:12" x14ac:dyDescent="0.25">
      <c r="H5316" s="5"/>
      <c r="J5316" s="27"/>
      <c r="L5316" s="27"/>
    </row>
    <row r="5317" spans="8:12" x14ac:dyDescent="0.25">
      <c r="H5317" s="5"/>
      <c r="J5317" s="27"/>
      <c r="L5317" s="27"/>
    </row>
    <row r="5318" spans="8:12" x14ac:dyDescent="0.25">
      <c r="H5318" s="5"/>
      <c r="J5318" s="27"/>
      <c r="L5318" s="27"/>
    </row>
    <row r="5319" spans="8:12" x14ac:dyDescent="0.25">
      <c r="H5319" s="5"/>
      <c r="J5319" s="27"/>
      <c r="L5319" s="27"/>
    </row>
    <row r="5320" spans="8:12" x14ac:dyDescent="0.25">
      <c r="H5320" s="5"/>
      <c r="J5320" s="27"/>
      <c r="L5320" s="27"/>
    </row>
    <row r="5321" spans="8:12" x14ac:dyDescent="0.25">
      <c r="H5321" s="5"/>
      <c r="J5321" s="27"/>
      <c r="L5321" s="27"/>
    </row>
    <row r="5322" spans="8:12" x14ac:dyDescent="0.25">
      <c r="H5322" s="5"/>
      <c r="J5322" s="27"/>
      <c r="L5322" s="27"/>
    </row>
    <row r="5323" spans="8:12" x14ac:dyDescent="0.25">
      <c r="H5323" s="5"/>
      <c r="J5323" s="27"/>
      <c r="L5323" s="27"/>
    </row>
    <row r="5324" spans="8:12" x14ac:dyDescent="0.25">
      <c r="H5324" s="5"/>
      <c r="J5324" s="27"/>
      <c r="L5324" s="27"/>
    </row>
    <row r="5325" spans="8:12" x14ac:dyDescent="0.25">
      <c r="H5325" s="5"/>
      <c r="J5325" s="27"/>
      <c r="L5325" s="27"/>
    </row>
    <row r="5326" spans="8:12" x14ac:dyDescent="0.25">
      <c r="H5326" s="5"/>
      <c r="J5326" s="27"/>
      <c r="L5326" s="27"/>
    </row>
    <row r="5327" spans="8:12" x14ac:dyDescent="0.25">
      <c r="J5327" s="27"/>
      <c r="L5327" s="27"/>
    </row>
    <row r="5328" spans="8:12" x14ac:dyDescent="0.25">
      <c r="J5328" s="27"/>
      <c r="L5328" s="27"/>
    </row>
    <row r="5329" spans="10:12" x14ac:dyDescent="0.25">
      <c r="J5329" s="27"/>
      <c r="L5329" s="27"/>
    </row>
    <row r="5330" spans="10:12" x14ac:dyDescent="0.25">
      <c r="J5330" s="27"/>
      <c r="L5330" s="27"/>
    </row>
    <row r="5331" spans="10:12" x14ac:dyDescent="0.25">
      <c r="L5331" s="27"/>
    </row>
    <row r="5332" spans="10:12" x14ac:dyDescent="0.25">
      <c r="L5332" s="27"/>
    </row>
    <row r="5333" spans="10:12" x14ac:dyDescent="0.25">
      <c r="L5333" s="27"/>
    </row>
    <row r="5334" spans="10:12" x14ac:dyDescent="0.25">
      <c r="L5334" s="27"/>
    </row>
    <row r="5335" spans="10:12" x14ac:dyDescent="0.25">
      <c r="L5335" s="27"/>
    </row>
    <row r="5336" spans="10:12" x14ac:dyDescent="0.25">
      <c r="L5336" s="27"/>
    </row>
    <row r="5337" spans="10:12" x14ac:dyDescent="0.25">
      <c r="L5337" s="27"/>
    </row>
    <row r="5338" spans="10:12" x14ac:dyDescent="0.25">
      <c r="L5338" s="27"/>
    </row>
    <row r="5339" spans="10:12" x14ac:dyDescent="0.25">
      <c r="L5339" s="27"/>
    </row>
    <row r="5340" spans="10:12" x14ac:dyDescent="0.25">
      <c r="L5340" s="27"/>
    </row>
    <row r="5341" spans="10:12" x14ac:dyDescent="0.25">
      <c r="L5341" s="27"/>
    </row>
    <row r="5342" spans="10:12" x14ac:dyDescent="0.25">
      <c r="L5342" s="27"/>
    </row>
    <row r="5343" spans="10:12" x14ac:dyDescent="0.25">
      <c r="L5343" s="27"/>
    </row>
    <row r="5344" spans="10:12" x14ac:dyDescent="0.25">
      <c r="L5344" s="27"/>
    </row>
    <row r="5345" spans="12:12" x14ac:dyDescent="0.25">
      <c r="L5345" s="27"/>
    </row>
    <row r="5346" spans="12:12" x14ac:dyDescent="0.25">
      <c r="L5346" s="27"/>
    </row>
    <row r="5347" spans="12:12" x14ac:dyDescent="0.25">
      <c r="L5347" s="27"/>
    </row>
    <row r="5348" spans="12:12" x14ac:dyDescent="0.25">
      <c r="L5348" s="27"/>
    </row>
    <row r="5349" spans="12:12" x14ac:dyDescent="0.25">
      <c r="L5349" s="27"/>
    </row>
    <row r="5350" spans="12:12" x14ac:dyDescent="0.25">
      <c r="L5350" s="27"/>
    </row>
    <row r="5351" spans="12:12" x14ac:dyDescent="0.25">
      <c r="L5351" s="27"/>
    </row>
    <row r="5352" spans="12:12" x14ac:dyDescent="0.25">
      <c r="L5352" s="27"/>
    </row>
    <row r="5353" spans="12:12" x14ac:dyDescent="0.25">
      <c r="L5353" s="27"/>
    </row>
    <row r="5354" spans="12:12" x14ac:dyDescent="0.25">
      <c r="L5354" s="27"/>
    </row>
    <row r="5355" spans="12:12" x14ac:dyDescent="0.25">
      <c r="L5355" s="27"/>
    </row>
    <row r="5356" spans="12:12" x14ac:dyDescent="0.25">
      <c r="L5356" s="27"/>
    </row>
    <row r="5357" spans="12:12" x14ac:dyDescent="0.25">
      <c r="L5357" s="27"/>
    </row>
    <row r="5358" spans="12:12" x14ac:dyDescent="0.25">
      <c r="L5358" s="27"/>
    </row>
  </sheetData>
  <autoFilter ref="K12:N644"/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L660"/>
  <sheetViews>
    <sheetView zoomScale="75" zoomScaleNormal="75" workbookViewId="0">
      <selection activeCell="H48" sqref="H48"/>
    </sheetView>
  </sheetViews>
  <sheetFormatPr defaultColWidth="9.140625" defaultRowHeight="12.75" x14ac:dyDescent="0.2"/>
  <cols>
    <col min="1" max="1" width="13.140625" style="2" bestFit="1" customWidth="1"/>
    <col min="2" max="2" width="13.140625" style="2" customWidth="1"/>
    <col min="3" max="3" width="17.28515625" style="2" bestFit="1" customWidth="1"/>
    <col min="4" max="4" width="18.7109375" style="2" bestFit="1" customWidth="1"/>
    <col min="5" max="6" width="13.42578125" style="2" customWidth="1"/>
    <col min="7" max="7" width="17.28515625" style="2" bestFit="1" customWidth="1"/>
    <col min="8" max="8" width="8.85546875" style="2" bestFit="1" customWidth="1"/>
    <col min="9" max="9" width="13.7109375" style="2" bestFit="1" customWidth="1"/>
    <col min="10" max="10" width="19.140625" style="2" bestFit="1" customWidth="1"/>
    <col min="11" max="11" width="8.140625" style="2" customWidth="1"/>
    <col min="12" max="12" width="20.42578125" style="2" bestFit="1" customWidth="1"/>
    <col min="13" max="16384" width="9.140625" style="2"/>
  </cols>
  <sheetData>
    <row r="1" spans="1:12" ht="25.5" x14ac:dyDescent="0.2">
      <c r="A1" s="21" t="s">
        <v>650</v>
      </c>
      <c r="B1" s="21" t="s">
        <v>567</v>
      </c>
      <c r="C1" s="21" t="s">
        <v>651</v>
      </c>
      <c r="D1" s="21" t="s">
        <v>652</v>
      </c>
      <c r="E1" s="21" t="s">
        <v>653</v>
      </c>
      <c r="F1" s="21"/>
      <c r="G1" s="3" t="s">
        <v>2</v>
      </c>
      <c r="H1" s="3" t="s">
        <v>98</v>
      </c>
      <c r="I1" s="3" t="s">
        <v>350</v>
      </c>
      <c r="J1" s="3" t="s">
        <v>351</v>
      </c>
      <c r="K1" s="3"/>
      <c r="L1" s="3" t="s">
        <v>534</v>
      </c>
    </row>
    <row r="2" spans="1:12" ht="15" x14ac:dyDescent="0.25">
      <c r="A2" t="s">
        <v>51</v>
      </c>
      <c r="B2" t="s">
        <v>546</v>
      </c>
      <c r="C2" t="s">
        <v>654</v>
      </c>
      <c r="D2" t="s">
        <v>261</v>
      </c>
      <c r="E2" t="s">
        <v>655</v>
      </c>
      <c r="F2"/>
      <c r="G2" s="2" t="s">
        <v>42</v>
      </c>
      <c r="H2" s="2" t="s">
        <v>100</v>
      </c>
      <c r="I2" s="15" t="s">
        <v>24</v>
      </c>
      <c r="J2" s="15" t="s">
        <v>352</v>
      </c>
      <c r="L2" t="s">
        <v>532</v>
      </c>
    </row>
    <row r="3" spans="1:12" ht="15" x14ac:dyDescent="0.25">
      <c r="A3" t="s">
        <v>262</v>
      </c>
      <c r="B3" t="s">
        <v>546</v>
      </c>
      <c r="C3" t="s">
        <v>654</v>
      </c>
      <c r="D3" t="s">
        <v>261</v>
      </c>
      <c r="E3" t="s">
        <v>655</v>
      </c>
      <c r="F3"/>
      <c r="G3" s="2" t="s">
        <v>78</v>
      </c>
      <c r="H3" s="2" t="s">
        <v>100</v>
      </c>
      <c r="I3" s="15" t="s">
        <v>259</v>
      </c>
      <c r="J3" s="15" t="s">
        <v>352</v>
      </c>
      <c r="L3" t="s">
        <v>533</v>
      </c>
    </row>
    <row r="4" spans="1:12" ht="15" x14ac:dyDescent="0.25">
      <c r="A4" t="s">
        <v>263</v>
      </c>
      <c r="B4" t="s">
        <v>546</v>
      </c>
      <c r="C4" t="s">
        <v>654</v>
      </c>
      <c r="D4" t="s">
        <v>261</v>
      </c>
      <c r="E4" t="s">
        <v>655</v>
      </c>
      <c r="F4"/>
      <c r="G4" s="2" t="s">
        <v>26</v>
      </c>
      <c r="H4" s="2" t="s">
        <v>100</v>
      </c>
      <c r="I4" s="15" t="s">
        <v>258</v>
      </c>
      <c r="J4" s="15" t="s">
        <v>352</v>
      </c>
      <c r="L4" t="s">
        <v>389</v>
      </c>
    </row>
    <row r="5" spans="1:12" ht="15" x14ac:dyDescent="0.25">
      <c r="A5" t="s">
        <v>264</v>
      </c>
      <c r="B5" t="s">
        <v>546</v>
      </c>
      <c r="C5" t="s">
        <v>654</v>
      </c>
      <c r="D5" t="s">
        <v>261</v>
      </c>
      <c r="E5" t="s">
        <v>655</v>
      </c>
      <c r="F5"/>
      <c r="G5" s="2" t="s">
        <v>39</v>
      </c>
      <c r="H5" s="2" t="s">
        <v>100</v>
      </c>
      <c r="I5" s="15" t="s">
        <v>43</v>
      </c>
      <c r="J5" s="15" t="s">
        <v>352</v>
      </c>
      <c r="L5" t="s">
        <v>385</v>
      </c>
    </row>
    <row r="6" spans="1:12" ht="15" x14ac:dyDescent="0.25">
      <c r="A6" t="s">
        <v>265</v>
      </c>
      <c r="B6" t="s">
        <v>546</v>
      </c>
      <c r="C6" t="s">
        <v>654</v>
      </c>
      <c r="D6" t="s">
        <v>266</v>
      </c>
      <c r="E6" t="s">
        <v>655</v>
      </c>
      <c r="F6"/>
      <c r="G6" s="2" t="s">
        <v>34</v>
      </c>
      <c r="H6" s="2" t="s">
        <v>100</v>
      </c>
      <c r="I6" s="15" t="s">
        <v>260</v>
      </c>
      <c r="J6" s="15" t="s">
        <v>352</v>
      </c>
      <c r="L6" t="s">
        <v>386</v>
      </c>
    </row>
    <row r="7" spans="1:12" ht="15" x14ac:dyDescent="0.25">
      <c r="A7" t="s">
        <v>237</v>
      </c>
      <c r="B7" t="s">
        <v>546</v>
      </c>
      <c r="C7" t="s">
        <v>654</v>
      </c>
      <c r="D7" t="s">
        <v>266</v>
      </c>
      <c r="E7" t="s">
        <v>656</v>
      </c>
      <c r="F7"/>
      <c r="G7" s="2" t="s">
        <v>58</v>
      </c>
      <c r="H7" s="2" t="s">
        <v>100</v>
      </c>
      <c r="I7" s="15" t="s">
        <v>383</v>
      </c>
      <c r="J7" s="15" t="s">
        <v>352</v>
      </c>
      <c r="L7" t="s">
        <v>387</v>
      </c>
    </row>
    <row r="8" spans="1:12" ht="15" x14ac:dyDescent="0.25">
      <c r="A8" t="s">
        <v>394</v>
      </c>
      <c r="B8" t="s">
        <v>546</v>
      </c>
      <c r="C8" t="s">
        <v>654</v>
      </c>
      <c r="D8" t="s">
        <v>261</v>
      </c>
      <c r="E8" t="s">
        <v>656</v>
      </c>
      <c r="F8"/>
      <c r="G8" s="2" t="s">
        <v>35</v>
      </c>
      <c r="H8" s="2" t="s">
        <v>100</v>
      </c>
      <c r="I8" s="15" t="s">
        <v>353</v>
      </c>
      <c r="J8" s="15" t="s">
        <v>354</v>
      </c>
      <c r="L8" t="s">
        <v>391</v>
      </c>
    </row>
    <row r="9" spans="1:12" ht="15" x14ac:dyDescent="0.25">
      <c r="A9" t="s">
        <v>270</v>
      </c>
      <c r="B9" t="s">
        <v>546</v>
      </c>
      <c r="C9" t="s">
        <v>657</v>
      </c>
      <c r="D9" t="s">
        <v>261</v>
      </c>
      <c r="E9" t="s">
        <v>395</v>
      </c>
      <c r="F9"/>
      <c r="G9" s="2" t="s">
        <v>38</v>
      </c>
      <c r="H9" s="2" t="s">
        <v>100</v>
      </c>
      <c r="I9" s="15" t="s">
        <v>64</v>
      </c>
      <c r="J9" s="15" t="s">
        <v>354</v>
      </c>
      <c r="L9" t="s">
        <v>390</v>
      </c>
    </row>
    <row r="10" spans="1:12" ht="15" x14ac:dyDescent="0.25">
      <c r="A10" t="s">
        <v>271</v>
      </c>
      <c r="B10" t="s">
        <v>546</v>
      </c>
      <c r="C10" t="s">
        <v>654</v>
      </c>
      <c r="D10" t="s">
        <v>261</v>
      </c>
      <c r="E10" t="s">
        <v>655</v>
      </c>
      <c r="F10"/>
      <c r="G10" s="2" t="s">
        <v>44</v>
      </c>
      <c r="H10" s="2" t="s">
        <v>100</v>
      </c>
      <c r="L10" t="s">
        <v>384</v>
      </c>
    </row>
    <row r="11" spans="1:12" ht="15" x14ac:dyDescent="0.25">
      <c r="A11" t="s">
        <v>396</v>
      </c>
      <c r="B11" t="s">
        <v>546</v>
      </c>
      <c r="C11" t="s">
        <v>654</v>
      </c>
      <c r="D11" t="s">
        <v>261</v>
      </c>
      <c r="E11" t="s">
        <v>655</v>
      </c>
      <c r="F11"/>
      <c r="G11" s="2" t="s">
        <v>45</v>
      </c>
      <c r="H11" s="2" t="s">
        <v>100</v>
      </c>
    </row>
    <row r="12" spans="1:12" ht="15" x14ac:dyDescent="0.25">
      <c r="A12" t="s">
        <v>272</v>
      </c>
      <c r="B12" t="s">
        <v>547</v>
      </c>
      <c r="C12" t="s">
        <v>654</v>
      </c>
      <c r="D12" t="s">
        <v>261</v>
      </c>
      <c r="E12" t="s">
        <v>655</v>
      </c>
      <c r="F12"/>
      <c r="G12" s="2" t="s">
        <v>16</v>
      </c>
      <c r="H12" s="2" t="s">
        <v>100</v>
      </c>
    </row>
    <row r="13" spans="1:12" ht="15" x14ac:dyDescent="0.25">
      <c r="A13" t="s">
        <v>185</v>
      </c>
      <c r="B13" t="s">
        <v>546</v>
      </c>
      <c r="C13" t="s">
        <v>654</v>
      </c>
      <c r="D13" t="s">
        <v>261</v>
      </c>
      <c r="E13" t="s">
        <v>655</v>
      </c>
      <c r="F13"/>
      <c r="G13" s="2" t="s">
        <v>33</v>
      </c>
      <c r="H13" s="2" t="s">
        <v>100</v>
      </c>
    </row>
    <row r="14" spans="1:12" ht="15" x14ac:dyDescent="0.25">
      <c r="A14" t="s">
        <v>273</v>
      </c>
      <c r="B14" t="s">
        <v>546</v>
      </c>
      <c r="C14" t="s">
        <v>654</v>
      </c>
      <c r="D14" t="s">
        <v>261</v>
      </c>
      <c r="E14" t="s">
        <v>655</v>
      </c>
      <c r="F14"/>
      <c r="G14" s="2" t="s">
        <v>49</v>
      </c>
      <c r="H14" s="2" t="s">
        <v>100</v>
      </c>
    </row>
    <row r="15" spans="1:12" ht="15" x14ac:dyDescent="0.25">
      <c r="A15" t="s">
        <v>274</v>
      </c>
      <c r="B15" t="s">
        <v>546</v>
      </c>
      <c r="C15" t="s">
        <v>654</v>
      </c>
      <c r="D15" t="s">
        <v>261</v>
      </c>
      <c r="E15" t="s">
        <v>655</v>
      </c>
      <c r="F15"/>
      <c r="G15" s="2" t="s">
        <v>81</v>
      </c>
      <c r="H15" s="2" t="s">
        <v>100</v>
      </c>
    </row>
    <row r="16" spans="1:12" ht="15" x14ac:dyDescent="0.25">
      <c r="A16" t="s">
        <v>275</v>
      </c>
      <c r="B16" t="s">
        <v>546</v>
      </c>
      <c r="C16" t="s">
        <v>654</v>
      </c>
      <c r="D16" t="s">
        <v>266</v>
      </c>
      <c r="E16" t="s">
        <v>655</v>
      </c>
      <c r="F16"/>
      <c r="G16" s="2" t="s">
        <v>32</v>
      </c>
      <c r="H16" s="2" t="s">
        <v>100</v>
      </c>
    </row>
    <row r="17" spans="1:8" ht="15" x14ac:dyDescent="0.25">
      <c r="A17" t="s">
        <v>276</v>
      </c>
      <c r="B17" t="s">
        <v>546</v>
      </c>
      <c r="C17" t="s">
        <v>654</v>
      </c>
      <c r="D17" t="s">
        <v>261</v>
      </c>
      <c r="E17" t="s">
        <v>655</v>
      </c>
      <c r="F17"/>
      <c r="G17" s="2" t="s">
        <v>36</v>
      </c>
      <c r="H17" s="2" t="s">
        <v>109</v>
      </c>
    </row>
    <row r="18" spans="1:8" ht="15" x14ac:dyDescent="0.25">
      <c r="A18" t="s">
        <v>277</v>
      </c>
      <c r="B18" t="s">
        <v>546</v>
      </c>
      <c r="C18" t="s">
        <v>654</v>
      </c>
      <c r="D18" t="s">
        <v>261</v>
      </c>
      <c r="E18" t="s">
        <v>655</v>
      </c>
      <c r="F18"/>
      <c r="G18" s="2" t="s">
        <v>28</v>
      </c>
      <c r="H18" s="2" t="s">
        <v>109</v>
      </c>
    </row>
    <row r="19" spans="1:8" ht="15" x14ac:dyDescent="0.25">
      <c r="A19" t="s">
        <v>278</v>
      </c>
      <c r="B19" t="s">
        <v>546</v>
      </c>
      <c r="C19" t="s">
        <v>654</v>
      </c>
      <c r="D19" t="s">
        <v>266</v>
      </c>
      <c r="E19" t="s">
        <v>655</v>
      </c>
      <c r="F19"/>
      <c r="G19" s="2" t="s">
        <v>20</v>
      </c>
      <c r="H19" s="2" t="s">
        <v>109</v>
      </c>
    </row>
    <row r="20" spans="1:8" ht="15" x14ac:dyDescent="0.25">
      <c r="A20" t="s">
        <v>397</v>
      </c>
      <c r="B20" t="s">
        <v>546</v>
      </c>
      <c r="C20" t="s">
        <v>654</v>
      </c>
      <c r="D20" t="s">
        <v>266</v>
      </c>
      <c r="E20" t="s">
        <v>268</v>
      </c>
      <c r="F20"/>
      <c r="G20" s="2" t="s">
        <v>25</v>
      </c>
      <c r="H20" s="2" t="s">
        <v>109</v>
      </c>
    </row>
    <row r="21" spans="1:8" ht="15" x14ac:dyDescent="0.25">
      <c r="A21" t="s">
        <v>279</v>
      </c>
      <c r="B21" t="s">
        <v>546</v>
      </c>
      <c r="C21" t="s">
        <v>654</v>
      </c>
      <c r="D21" t="s">
        <v>266</v>
      </c>
      <c r="E21" t="s">
        <v>268</v>
      </c>
      <c r="F21"/>
      <c r="G21" s="2" t="s">
        <v>19</v>
      </c>
      <c r="H21" s="2" t="s">
        <v>109</v>
      </c>
    </row>
    <row r="22" spans="1:8" ht="15" x14ac:dyDescent="0.25">
      <c r="A22" t="s">
        <v>280</v>
      </c>
      <c r="B22" t="s">
        <v>546</v>
      </c>
      <c r="C22" t="s">
        <v>657</v>
      </c>
      <c r="D22" t="s">
        <v>266</v>
      </c>
      <c r="E22" t="s">
        <v>268</v>
      </c>
      <c r="F22"/>
      <c r="G22" s="2" t="s">
        <v>111</v>
      </c>
      <c r="H22" s="2" t="s">
        <v>109</v>
      </c>
    </row>
    <row r="23" spans="1:8" ht="15" x14ac:dyDescent="0.25">
      <c r="A23" t="s">
        <v>281</v>
      </c>
      <c r="B23" t="s">
        <v>546</v>
      </c>
      <c r="C23" t="s">
        <v>654</v>
      </c>
      <c r="D23" t="s">
        <v>266</v>
      </c>
      <c r="E23" t="s">
        <v>268</v>
      </c>
      <c r="F23"/>
      <c r="G23" s="2" t="s">
        <v>22</v>
      </c>
      <c r="H23" s="2" t="s">
        <v>109</v>
      </c>
    </row>
    <row r="24" spans="1:8" ht="15" x14ac:dyDescent="0.25">
      <c r="A24" t="s">
        <v>282</v>
      </c>
      <c r="B24" t="s">
        <v>546</v>
      </c>
      <c r="C24" t="s">
        <v>657</v>
      </c>
      <c r="D24" t="s">
        <v>266</v>
      </c>
      <c r="E24" t="s">
        <v>268</v>
      </c>
      <c r="F24"/>
      <c r="G24" s="2" t="s">
        <v>85</v>
      </c>
      <c r="H24" s="2" t="s">
        <v>109</v>
      </c>
    </row>
    <row r="25" spans="1:8" ht="15" x14ac:dyDescent="0.25">
      <c r="A25" t="s">
        <v>283</v>
      </c>
      <c r="B25" t="s">
        <v>546</v>
      </c>
      <c r="C25" t="s">
        <v>654</v>
      </c>
      <c r="D25" t="s">
        <v>266</v>
      </c>
      <c r="E25" t="s">
        <v>268</v>
      </c>
      <c r="F25"/>
      <c r="G25" s="2" t="s">
        <v>30</v>
      </c>
      <c r="H25" s="2" t="s">
        <v>109</v>
      </c>
    </row>
    <row r="26" spans="1:8" ht="15" x14ac:dyDescent="0.25">
      <c r="A26" t="s">
        <v>284</v>
      </c>
      <c r="B26" t="s">
        <v>546</v>
      </c>
      <c r="C26" t="s">
        <v>654</v>
      </c>
      <c r="D26" t="s">
        <v>266</v>
      </c>
      <c r="E26" t="s">
        <v>268</v>
      </c>
      <c r="F26"/>
      <c r="G26" s="2" t="s">
        <v>41</v>
      </c>
      <c r="H26" s="2" t="s">
        <v>109</v>
      </c>
    </row>
    <row r="27" spans="1:8" ht="15" x14ac:dyDescent="0.25">
      <c r="A27" t="s">
        <v>285</v>
      </c>
      <c r="B27" t="s">
        <v>546</v>
      </c>
      <c r="C27" t="s">
        <v>654</v>
      </c>
      <c r="D27" t="s">
        <v>266</v>
      </c>
      <c r="E27" t="s">
        <v>268</v>
      </c>
      <c r="F27"/>
      <c r="G27" s="2" t="s">
        <v>18</v>
      </c>
      <c r="H27" s="2" t="s">
        <v>109</v>
      </c>
    </row>
    <row r="28" spans="1:8" ht="15" x14ac:dyDescent="0.25">
      <c r="A28" t="s">
        <v>286</v>
      </c>
      <c r="B28" t="s">
        <v>546</v>
      </c>
      <c r="C28" t="s">
        <v>657</v>
      </c>
      <c r="D28" t="s">
        <v>266</v>
      </c>
      <c r="E28" t="s">
        <v>268</v>
      </c>
      <c r="F28"/>
      <c r="G28" s="2" t="s">
        <v>29</v>
      </c>
      <c r="H28" s="2" t="s">
        <v>109</v>
      </c>
    </row>
    <row r="29" spans="1:8" ht="15" x14ac:dyDescent="0.25">
      <c r="A29" t="s">
        <v>287</v>
      </c>
      <c r="B29" t="s">
        <v>546</v>
      </c>
      <c r="C29" t="s">
        <v>654</v>
      </c>
      <c r="D29" t="s">
        <v>266</v>
      </c>
      <c r="E29" t="s">
        <v>268</v>
      </c>
      <c r="F29"/>
      <c r="G29" s="2" t="s">
        <v>21</v>
      </c>
      <c r="H29" s="2" t="s">
        <v>109</v>
      </c>
    </row>
    <row r="30" spans="1:8" ht="15" x14ac:dyDescent="0.25">
      <c r="A30" t="s">
        <v>288</v>
      </c>
      <c r="B30" t="s">
        <v>546</v>
      </c>
      <c r="C30" t="s">
        <v>657</v>
      </c>
      <c r="D30" t="s">
        <v>266</v>
      </c>
      <c r="E30" t="s">
        <v>268</v>
      </c>
      <c r="F30"/>
      <c r="G30" s="2" t="s">
        <v>37</v>
      </c>
      <c r="H30" s="2" t="s">
        <v>109</v>
      </c>
    </row>
    <row r="31" spans="1:8" ht="15" x14ac:dyDescent="0.25">
      <c r="A31" t="s">
        <v>289</v>
      </c>
      <c r="B31" t="s">
        <v>546</v>
      </c>
      <c r="C31" t="s">
        <v>654</v>
      </c>
      <c r="D31" t="s">
        <v>266</v>
      </c>
      <c r="E31" t="s">
        <v>268</v>
      </c>
      <c r="F31"/>
      <c r="G31" s="2" t="s">
        <v>77</v>
      </c>
      <c r="H31" s="2" t="s">
        <v>109</v>
      </c>
    </row>
    <row r="32" spans="1:8" ht="15" x14ac:dyDescent="0.25">
      <c r="A32" t="s">
        <v>290</v>
      </c>
      <c r="B32" t="s">
        <v>546</v>
      </c>
      <c r="C32" t="s">
        <v>654</v>
      </c>
      <c r="D32" t="s">
        <v>266</v>
      </c>
      <c r="E32" t="s">
        <v>268</v>
      </c>
      <c r="F32"/>
      <c r="G32" s="2" t="s">
        <v>23</v>
      </c>
      <c r="H32" s="2" t="s">
        <v>109</v>
      </c>
    </row>
    <row r="33" spans="1:8" ht="15" x14ac:dyDescent="0.25">
      <c r="A33" t="s">
        <v>291</v>
      </c>
      <c r="B33" t="s">
        <v>547</v>
      </c>
      <c r="C33" t="s">
        <v>654</v>
      </c>
      <c r="D33" t="s">
        <v>266</v>
      </c>
      <c r="E33" t="s">
        <v>268</v>
      </c>
      <c r="F33"/>
      <c r="G33" s="2" t="s">
        <v>27</v>
      </c>
      <c r="H33" s="2" t="s">
        <v>109</v>
      </c>
    </row>
    <row r="34" spans="1:8" ht="15" x14ac:dyDescent="0.25">
      <c r="A34" t="s">
        <v>292</v>
      </c>
      <c r="B34" t="s">
        <v>547</v>
      </c>
      <c r="C34" t="s">
        <v>657</v>
      </c>
      <c r="D34" t="s">
        <v>266</v>
      </c>
      <c r="E34" t="s">
        <v>268</v>
      </c>
      <c r="F34"/>
      <c r="G34" s="2" t="s">
        <v>59</v>
      </c>
      <c r="H34" s="2" t="s">
        <v>124</v>
      </c>
    </row>
    <row r="35" spans="1:8" ht="15" x14ac:dyDescent="0.25">
      <c r="A35" t="s">
        <v>293</v>
      </c>
      <c r="B35" t="s">
        <v>547</v>
      </c>
      <c r="C35" t="s">
        <v>654</v>
      </c>
      <c r="D35" t="s">
        <v>266</v>
      </c>
      <c r="E35" t="s">
        <v>268</v>
      </c>
      <c r="F35"/>
      <c r="G35" s="2" t="s">
        <v>12</v>
      </c>
      <c r="H35" s="2" t="s">
        <v>124</v>
      </c>
    </row>
    <row r="36" spans="1:8" ht="15" x14ac:dyDescent="0.25">
      <c r="A36" t="s">
        <v>294</v>
      </c>
      <c r="B36" t="s">
        <v>547</v>
      </c>
      <c r="C36" t="s">
        <v>657</v>
      </c>
      <c r="D36" t="s">
        <v>266</v>
      </c>
      <c r="E36" t="s">
        <v>268</v>
      </c>
      <c r="F36"/>
      <c r="G36" s="2" t="s">
        <v>65</v>
      </c>
      <c r="H36" s="2" t="s">
        <v>124</v>
      </c>
    </row>
    <row r="37" spans="1:8" ht="15" x14ac:dyDescent="0.25">
      <c r="A37" t="s">
        <v>295</v>
      </c>
      <c r="B37" t="s">
        <v>547</v>
      </c>
      <c r="C37" t="s">
        <v>654</v>
      </c>
      <c r="D37" t="s">
        <v>266</v>
      </c>
      <c r="E37" t="s">
        <v>268</v>
      </c>
      <c r="F37"/>
      <c r="G37" s="2" t="s">
        <v>61</v>
      </c>
      <c r="H37" s="2" t="s">
        <v>124</v>
      </c>
    </row>
    <row r="38" spans="1:8" ht="15" x14ac:dyDescent="0.25">
      <c r="A38" t="s">
        <v>296</v>
      </c>
      <c r="B38" t="s">
        <v>547</v>
      </c>
      <c r="C38" t="s">
        <v>654</v>
      </c>
      <c r="D38" t="s">
        <v>266</v>
      </c>
      <c r="E38" t="s">
        <v>268</v>
      </c>
      <c r="F38"/>
      <c r="G38" s="2" t="s">
        <v>31</v>
      </c>
      <c r="H38" s="2" t="s">
        <v>124</v>
      </c>
    </row>
    <row r="39" spans="1:8" ht="15" x14ac:dyDescent="0.25">
      <c r="A39" t="s">
        <v>297</v>
      </c>
      <c r="B39" t="s">
        <v>546</v>
      </c>
      <c r="C39" t="s">
        <v>654</v>
      </c>
      <c r="D39" t="s">
        <v>266</v>
      </c>
      <c r="E39" t="s">
        <v>268</v>
      </c>
      <c r="F39"/>
      <c r="G39" s="2" t="s">
        <v>54</v>
      </c>
      <c r="H39" s="2" t="s">
        <v>124</v>
      </c>
    </row>
    <row r="40" spans="1:8" ht="15" x14ac:dyDescent="0.25">
      <c r="A40" t="s">
        <v>298</v>
      </c>
      <c r="B40" t="s">
        <v>547</v>
      </c>
      <c r="C40" t="s">
        <v>654</v>
      </c>
      <c r="D40" t="s">
        <v>266</v>
      </c>
      <c r="E40" t="s">
        <v>268</v>
      </c>
      <c r="F40"/>
      <c r="G40" s="2" t="s">
        <v>70</v>
      </c>
      <c r="H40" s="2" t="s">
        <v>124</v>
      </c>
    </row>
    <row r="41" spans="1:8" ht="15" x14ac:dyDescent="0.25">
      <c r="A41" t="s">
        <v>299</v>
      </c>
      <c r="B41" t="s">
        <v>546</v>
      </c>
      <c r="C41" t="s">
        <v>657</v>
      </c>
      <c r="D41" t="s">
        <v>266</v>
      </c>
      <c r="E41" t="s">
        <v>268</v>
      </c>
      <c r="F41"/>
      <c r="G41" s="2" t="s">
        <v>40</v>
      </c>
      <c r="H41" s="2" t="s">
        <v>124</v>
      </c>
    </row>
    <row r="42" spans="1:8" ht="15" x14ac:dyDescent="0.25">
      <c r="A42" t="s">
        <v>300</v>
      </c>
      <c r="B42" t="s">
        <v>546</v>
      </c>
      <c r="C42" t="s">
        <v>654</v>
      </c>
      <c r="D42" t="s">
        <v>266</v>
      </c>
      <c r="E42" t="s">
        <v>268</v>
      </c>
      <c r="F42"/>
      <c r="G42" s="2" t="s">
        <v>47</v>
      </c>
      <c r="H42" s="2" t="s">
        <v>124</v>
      </c>
    </row>
    <row r="43" spans="1:8" ht="15" x14ac:dyDescent="0.25">
      <c r="A43" t="s">
        <v>301</v>
      </c>
      <c r="B43" t="s">
        <v>546</v>
      </c>
      <c r="C43" t="s">
        <v>657</v>
      </c>
      <c r="D43" t="s">
        <v>266</v>
      </c>
      <c r="E43" t="s">
        <v>268</v>
      </c>
      <c r="F43"/>
    </row>
    <row r="44" spans="1:8" ht="15" x14ac:dyDescent="0.25">
      <c r="A44" t="s">
        <v>302</v>
      </c>
      <c r="B44" t="s">
        <v>546</v>
      </c>
      <c r="C44" t="s">
        <v>654</v>
      </c>
      <c r="D44" t="s">
        <v>266</v>
      </c>
      <c r="E44" t="s">
        <v>268</v>
      </c>
      <c r="F44"/>
    </row>
    <row r="45" spans="1:8" ht="15" x14ac:dyDescent="0.25">
      <c r="A45" t="s">
        <v>303</v>
      </c>
      <c r="B45" t="s">
        <v>546</v>
      </c>
      <c r="C45" t="s">
        <v>654</v>
      </c>
      <c r="D45" t="s">
        <v>266</v>
      </c>
      <c r="E45" t="s">
        <v>268</v>
      </c>
      <c r="F45"/>
    </row>
    <row r="46" spans="1:8" ht="15" x14ac:dyDescent="0.25">
      <c r="A46" t="s">
        <v>304</v>
      </c>
      <c r="B46" t="s">
        <v>546</v>
      </c>
      <c r="C46" t="s">
        <v>654</v>
      </c>
      <c r="D46" t="s">
        <v>266</v>
      </c>
      <c r="E46" t="s">
        <v>268</v>
      </c>
      <c r="F46"/>
    </row>
    <row r="47" spans="1:8" ht="15" x14ac:dyDescent="0.25">
      <c r="A47" t="s">
        <v>305</v>
      </c>
      <c r="B47" t="s">
        <v>546</v>
      </c>
      <c r="C47" t="s">
        <v>654</v>
      </c>
      <c r="D47" t="s">
        <v>266</v>
      </c>
      <c r="E47" t="s">
        <v>268</v>
      </c>
      <c r="F47"/>
    </row>
    <row r="48" spans="1:8" ht="15" x14ac:dyDescent="0.25">
      <c r="A48" t="s">
        <v>306</v>
      </c>
      <c r="B48" t="s">
        <v>546</v>
      </c>
      <c r="C48" t="s">
        <v>654</v>
      </c>
      <c r="D48" t="s">
        <v>266</v>
      </c>
      <c r="E48" t="s">
        <v>268</v>
      </c>
      <c r="F48"/>
    </row>
    <row r="49" spans="1:6" ht="15" x14ac:dyDescent="0.25">
      <c r="A49" t="s">
        <v>398</v>
      </c>
      <c r="B49" t="s">
        <v>546</v>
      </c>
      <c r="C49" t="s">
        <v>657</v>
      </c>
      <c r="D49" t="s">
        <v>266</v>
      </c>
      <c r="E49" t="s">
        <v>268</v>
      </c>
      <c r="F49"/>
    </row>
    <row r="50" spans="1:6" ht="15" x14ac:dyDescent="0.25">
      <c r="A50" t="s">
        <v>399</v>
      </c>
      <c r="B50" t="s">
        <v>546</v>
      </c>
      <c r="C50" t="s">
        <v>654</v>
      </c>
      <c r="D50" t="s">
        <v>266</v>
      </c>
      <c r="E50" t="s">
        <v>268</v>
      </c>
      <c r="F50"/>
    </row>
    <row r="51" spans="1:6" ht="15" x14ac:dyDescent="0.25">
      <c r="A51" t="s">
        <v>548</v>
      </c>
      <c r="B51" t="s">
        <v>546</v>
      </c>
      <c r="C51" t="s">
        <v>654</v>
      </c>
      <c r="D51" t="s">
        <v>266</v>
      </c>
      <c r="E51" t="s">
        <v>268</v>
      </c>
      <c r="F51"/>
    </row>
    <row r="52" spans="1:6" ht="15" x14ac:dyDescent="0.25">
      <c r="A52" t="s">
        <v>400</v>
      </c>
      <c r="B52" t="s">
        <v>546</v>
      </c>
      <c r="C52" t="s">
        <v>657</v>
      </c>
      <c r="D52" t="s">
        <v>266</v>
      </c>
      <c r="E52" t="s">
        <v>268</v>
      </c>
      <c r="F52"/>
    </row>
    <row r="53" spans="1:6" ht="15" x14ac:dyDescent="0.25">
      <c r="A53" t="s">
        <v>401</v>
      </c>
      <c r="B53" t="s">
        <v>547</v>
      </c>
      <c r="C53" t="s">
        <v>654</v>
      </c>
      <c r="D53" t="s">
        <v>266</v>
      </c>
      <c r="E53" t="s">
        <v>268</v>
      </c>
      <c r="F53"/>
    </row>
    <row r="54" spans="1:6" ht="15" x14ac:dyDescent="0.25">
      <c r="A54" t="s">
        <v>402</v>
      </c>
      <c r="B54" t="s">
        <v>547</v>
      </c>
      <c r="C54" t="s">
        <v>657</v>
      </c>
      <c r="D54" t="s">
        <v>266</v>
      </c>
      <c r="E54" t="s">
        <v>268</v>
      </c>
      <c r="F54"/>
    </row>
    <row r="55" spans="1:6" ht="15" x14ac:dyDescent="0.25">
      <c r="A55" t="s">
        <v>403</v>
      </c>
      <c r="B55" t="s">
        <v>547</v>
      </c>
      <c r="C55" t="s">
        <v>654</v>
      </c>
      <c r="D55" t="s">
        <v>266</v>
      </c>
      <c r="E55" t="s">
        <v>268</v>
      </c>
      <c r="F55"/>
    </row>
    <row r="56" spans="1:6" ht="15" x14ac:dyDescent="0.25">
      <c r="A56" t="s">
        <v>267</v>
      </c>
      <c r="B56" t="s">
        <v>546</v>
      </c>
      <c r="C56" t="s">
        <v>654</v>
      </c>
      <c r="D56" t="s">
        <v>266</v>
      </c>
      <c r="E56" t="s">
        <v>268</v>
      </c>
      <c r="F56"/>
    </row>
    <row r="57" spans="1:6" ht="15" x14ac:dyDescent="0.25">
      <c r="A57" t="s">
        <v>269</v>
      </c>
      <c r="B57" t="s">
        <v>546</v>
      </c>
      <c r="C57" t="s">
        <v>657</v>
      </c>
      <c r="D57" t="s">
        <v>266</v>
      </c>
      <c r="E57" t="s">
        <v>268</v>
      </c>
      <c r="F57"/>
    </row>
    <row r="58" spans="1:6" ht="15" x14ac:dyDescent="0.25">
      <c r="A58" t="s">
        <v>404</v>
      </c>
      <c r="B58" t="s">
        <v>546</v>
      </c>
      <c r="C58" t="s">
        <v>654</v>
      </c>
      <c r="D58" t="s">
        <v>266</v>
      </c>
      <c r="E58" t="s">
        <v>268</v>
      </c>
      <c r="F58"/>
    </row>
    <row r="59" spans="1:6" ht="15" x14ac:dyDescent="0.25">
      <c r="A59" t="s">
        <v>405</v>
      </c>
      <c r="B59" t="s">
        <v>546</v>
      </c>
      <c r="C59" t="s">
        <v>657</v>
      </c>
      <c r="D59" t="s">
        <v>266</v>
      </c>
      <c r="E59" t="s">
        <v>268</v>
      </c>
      <c r="F59"/>
    </row>
    <row r="60" spans="1:6" ht="15" x14ac:dyDescent="0.25">
      <c r="A60" t="s">
        <v>406</v>
      </c>
      <c r="B60" t="s">
        <v>546</v>
      </c>
      <c r="C60" t="s">
        <v>657</v>
      </c>
      <c r="D60" t="s">
        <v>266</v>
      </c>
      <c r="E60" t="s">
        <v>268</v>
      </c>
      <c r="F60"/>
    </row>
    <row r="61" spans="1:6" ht="15" x14ac:dyDescent="0.25">
      <c r="A61" t="s">
        <v>407</v>
      </c>
      <c r="B61" t="s">
        <v>546</v>
      </c>
      <c r="C61" t="s">
        <v>654</v>
      </c>
      <c r="D61" t="s">
        <v>266</v>
      </c>
      <c r="E61" t="s">
        <v>268</v>
      </c>
      <c r="F61"/>
    </row>
    <row r="62" spans="1:6" ht="15" x14ac:dyDescent="0.25">
      <c r="A62" t="s">
        <v>408</v>
      </c>
      <c r="B62" t="s">
        <v>547</v>
      </c>
      <c r="C62" t="s">
        <v>657</v>
      </c>
      <c r="D62" t="s">
        <v>266</v>
      </c>
      <c r="E62" t="s">
        <v>268</v>
      </c>
      <c r="F62"/>
    </row>
    <row r="63" spans="1:6" ht="15" x14ac:dyDescent="0.25">
      <c r="A63" t="s">
        <v>409</v>
      </c>
      <c r="B63" t="s">
        <v>547</v>
      </c>
      <c r="C63" t="s">
        <v>654</v>
      </c>
      <c r="D63" t="s">
        <v>266</v>
      </c>
      <c r="E63" t="s">
        <v>268</v>
      </c>
      <c r="F63"/>
    </row>
    <row r="64" spans="1:6" ht="15" x14ac:dyDescent="0.25">
      <c r="A64" t="s">
        <v>410</v>
      </c>
      <c r="B64" t="s">
        <v>547</v>
      </c>
      <c r="C64" t="s">
        <v>654</v>
      </c>
      <c r="D64" t="s">
        <v>266</v>
      </c>
      <c r="E64" t="s">
        <v>268</v>
      </c>
      <c r="F64"/>
    </row>
    <row r="65" spans="1:6" ht="15" x14ac:dyDescent="0.25">
      <c r="A65" t="s">
        <v>411</v>
      </c>
      <c r="B65" t="s">
        <v>546</v>
      </c>
      <c r="C65" t="s">
        <v>657</v>
      </c>
      <c r="D65" t="s">
        <v>266</v>
      </c>
      <c r="E65" t="s">
        <v>268</v>
      </c>
      <c r="F65"/>
    </row>
    <row r="66" spans="1:6" ht="15" x14ac:dyDescent="0.25">
      <c r="A66" t="s">
        <v>412</v>
      </c>
      <c r="B66" t="s">
        <v>546</v>
      </c>
      <c r="C66" t="s">
        <v>654</v>
      </c>
      <c r="D66" t="s">
        <v>266</v>
      </c>
      <c r="E66" t="s">
        <v>268</v>
      </c>
      <c r="F66"/>
    </row>
    <row r="67" spans="1:6" ht="15" x14ac:dyDescent="0.25">
      <c r="A67" t="s">
        <v>413</v>
      </c>
      <c r="B67" t="s">
        <v>546</v>
      </c>
      <c r="C67" t="s">
        <v>654</v>
      </c>
      <c r="D67" t="s">
        <v>266</v>
      </c>
      <c r="E67" t="s">
        <v>268</v>
      </c>
      <c r="F67"/>
    </row>
    <row r="68" spans="1:6" ht="15" x14ac:dyDescent="0.25">
      <c r="A68" t="s">
        <v>414</v>
      </c>
      <c r="B68" t="s">
        <v>546</v>
      </c>
      <c r="C68" t="s">
        <v>654</v>
      </c>
      <c r="D68" t="s">
        <v>266</v>
      </c>
      <c r="E68" t="s">
        <v>268</v>
      </c>
      <c r="F68"/>
    </row>
    <row r="69" spans="1:6" ht="15" x14ac:dyDescent="0.25">
      <c r="A69" t="s">
        <v>415</v>
      </c>
      <c r="B69" t="s">
        <v>546</v>
      </c>
      <c r="C69" t="s">
        <v>654</v>
      </c>
      <c r="D69" t="s">
        <v>266</v>
      </c>
      <c r="E69" t="s">
        <v>268</v>
      </c>
      <c r="F69"/>
    </row>
    <row r="70" spans="1:6" ht="15" x14ac:dyDescent="0.25">
      <c r="A70" t="s">
        <v>416</v>
      </c>
      <c r="B70" t="s">
        <v>546</v>
      </c>
      <c r="C70" t="s">
        <v>654</v>
      </c>
      <c r="D70" t="s">
        <v>266</v>
      </c>
      <c r="E70" t="s">
        <v>268</v>
      </c>
      <c r="F70"/>
    </row>
    <row r="71" spans="1:6" ht="15" x14ac:dyDescent="0.25">
      <c r="A71" t="s">
        <v>232</v>
      </c>
      <c r="B71" t="s">
        <v>546</v>
      </c>
      <c r="C71" t="s">
        <v>657</v>
      </c>
      <c r="D71" t="s">
        <v>261</v>
      </c>
      <c r="E71" t="s">
        <v>395</v>
      </c>
      <c r="F71"/>
    </row>
    <row r="72" spans="1:6" ht="15" x14ac:dyDescent="0.25">
      <c r="A72" t="s">
        <v>186</v>
      </c>
      <c r="B72" t="s">
        <v>546</v>
      </c>
      <c r="C72" t="s">
        <v>654</v>
      </c>
      <c r="D72" t="s">
        <v>261</v>
      </c>
      <c r="E72" t="s">
        <v>655</v>
      </c>
      <c r="F72"/>
    </row>
    <row r="73" spans="1:6" ht="15" x14ac:dyDescent="0.25">
      <c r="A73" t="s">
        <v>187</v>
      </c>
      <c r="B73" t="s">
        <v>546</v>
      </c>
      <c r="C73" t="s">
        <v>654</v>
      </c>
      <c r="D73" t="s">
        <v>266</v>
      </c>
      <c r="E73" t="s">
        <v>655</v>
      </c>
      <c r="F73"/>
    </row>
    <row r="74" spans="1:6" ht="15" x14ac:dyDescent="0.25">
      <c r="A74" t="s">
        <v>86</v>
      </c>
      <c r="B74" t="s">
        <v>546</v>
      </c>
      <c r="C74" t="s">
        <v>654</v>
      </c>
      <c r="D74" t="s">
        <v>261</v>
      </c>
      <c r="E74" t="s">
        <v>655</v>
      </c>
      <c r="F74"/>
    </row>
    <row r="75" spans="1:6" ht="15" x14ac:dyDescent="0.25">
      <c r="A75" t="s">
        <v>63</v>
      </c>
      <c r="B75" t="s">
        <v>546</v>
      </c>
      <c r="C75" t="s">
        <v>654</v>
      </c>
      <c r="D75" t="s">
        <v>261</v>
      </c>
      <c r="E75" t="s">
        <v>655</v>
      </c>
      <c r="F75"/>
    </row>
    <row r="76" spans="1:6" ht="15" x14ac:dyDescent="0.25">
      <c r="A76" t="s">
        <v>307</v>
      </c>
      <c r="B76" t="s">
        <v>546</v>
      </c>
      <c r="C76" t="s">
        <v>654</v>
      </c>
      <c r="D76" t="s">
        <v>261</v>
      </c>
      <c r="E76" t="s">
        <v>655</v>
      </c>
      <c r="F76"/>
    </row>
    <row r="77" spans="1:6" ht="15" x14ac:dyDescent="0.25">
      <c r="A77" t="s">
        <v>60</v>
      </c>
      <c r="B77" t="s">
        <v>546</v>
      </c>
      <c r="C77" t="s">
        <v>654</v>
      </c>
      <c r="D77" t="s">
        <v>261</v>
      </c>
      <c r="E77" t="s">
        <v>655</v>
      </c>
      <c r="F77"/>
    </row>
    <row r="78" spans="1:6" ht="15" x14ac:dyDescent="0.25">
      <c r="A78" t="s">
        <v>238</v>
      </c>
      <c r="B78" t="s">
        <v>546</v>
      </c>
      <c r="C78" t="s">
        <v>654</v>
      </c>
      <c r="D78" t="s">
        <v>261</v>
      </c>
      <c r="E78" t="s">
        <v>655</v>
      </c>
      <c r="F78"/>
    </row>
    <row r="79" spans="1:6" ht="15" x14ac:dyDescent="0.25">
      <c r="A79" t="s">
        <v>308</v>
      </c>
      <c r="B79" t="s">
        <v>546</v>
      </c>
      <c r="C79" t="s">
        <v>654</v>
      </c>
      <c r="D79" t="s">
        <v>261</v>
      </c>
      <c r="E79" t="s">
        <v>655</v>
      </c>
      <c r="F79"/>
    </row>
    <row r="80" spans="1:6" ht="15" x14ac:dyDescent="0.25">
      <c r="A80" t="s">
        <v>142</v>
      </c>
      <c r="B80" t="s">
        <v>546</v>
      </c>
      <c r="C80" t="s">
        <v>657</v>
      </c>
      <c r="D80" t="s">
        <v>261</v>
      </c>
      <c r="E80" t="s">
        <v>395</v>
      </c>
      <c r="F80"/>
    </row>
    <row r="81" spans="1:6" ht="15" x14ac:dyDescent="0.25">
      <c r="A81" t="s">
        <v>188</v>
      </c>
      <c r="B81" t="s">
        <v>546</v>
      </c>
      <c r="C81" t="s">
        <v>654</v>
      </c>
      <c r="D81" t="s">
        <v>261</v>
      </c>
      <c r="E81" t="s">
        <v>655</v>
      </c>
      <c r="F81"/>
    </row>
    <row r="82" spans="1:6" ht="15" x14ac:dyDescent="0.25">
      <c r="A82" t="s">
        <v>239</v>
      </c>
      <c r="B82" t="s">
        <v>546</v>
      </c>
      <c r="C82" t="s">
        <v>654</v>
      </c>
      <c r="D82" t="s">
        <v>261</v>
      </c>
      <c r="E82" t="s">
        <v>655</v>
      </c>
      <c r="F82"/>
    </row>
    <row r="83" spans="1:6" ht="15" x14ac:dyDescent="0.25">
      <c r="A83" t="s">
        <v>168</v>
      </c>
      <c r="B83" t="s">
        <v>546</v>
      </c>
      <c r="C83" t="s">
        <v>654</v>
      </c>
      <c r="D83" t="s">
        <v>261</v>
      </c>
      <c r="E83" t="s">
        <v>655</v>
      </c>
      <c r="F83"/>
    </row>
    <row r="84" spans="1:6" ht="15" x14ac:dyDescent="0.25">
      <c r="A84" t="s">
        <v>244</v>
      </c>
      <c r="B84" t="s">
        <v>546</v>
      </c>
      <c r="C84" t="s">
        <v>654</v>
      </c>
      <c r="D84" t="s">
        <v>261</v>
      </c>
      <c r="E84" t="s">
        <v>655</v>
      </c>
      <c r="F84"/>
    </row>
    <row r="85" spans="1:6" ht="15" x14ac:dyDescent="0.25">
      <c r="A85" t="s">
        <v>87</v>
      </c>
      <c r="B85" t="s">
        <v>546</v>
      </c>
      <c r="C85" t="s">
        <v>654</v>
      </c>
      <c r="D85" t="s">
        <v>261</v>
      </c>
      <c r="E85" t="s">
        <v>655</v>
      </c>
      <c r="F85"/>
    </row>
    <row r="86" spans="1:6" ht="15" x14ac:dyDescent="0.25">
      <c r="A86" t="s">
        <v>240</v>
      </c>
      <c r="B86" t="s">
        <v>546</v>
      </c>
      <c r="C86" t="s">
        <v>654</v>
      </c>
      <c r="D86" t="s">
        <v>261</v>
      </c>
      <c r="E86" t="s">
        <v>655</v>
      </c>
      <c r="F86"/>
    </row>
    <row r="87" spans="1:6" ht="15" x14ac:dyDescent="0.25">
      <c r="A87" t="s">
        <v>417</v>
      </c>
      <c r="B87" t="s">
        <v>546</v>
      </c>
      <c r="C87" t="s">
        <v>654</v>
      </c>
      <c r="D87" t="s">
        <v>261</v>
      </c>
      <c r="E87" t="s">
        <v>655</v>
      </c>
      <c r="F87"/>
    </row>
    <row r="88" spans="1:6" ht="15" x14ac:dyDescent="0.25">
      <c r="A88" t="s">
        <v>418</v>
      </c>
      <c r="B88" t="s">
        <v>546</v>
      </c>
      <c r="C88" t="s">
        <v>654</v>
      </c>
      <c r="D88" t="s">
        <v>261</v>
      </c>
      <c r="E88" t="s">
        <v>655</v>
      </c>
      <c r="F88"/>
    </row>
    <row r="89" spans="1:6" ht="15" x14ac:dyDescent="0.25">
      <c r="A89" t="s">
        <v>233</v>
      </c>
      <c r="B89" t="s">
        <v>546</v>
      </c>
      <c r="C89" t="s">
        <v>654</v>
      </c>
      <c r="D89" t="s">
        <v>261</v>
      </c>
      <c r="E89" t="s">
        <v>655</v>
      </c>
      <c r="F89"/>
    </row>
    <row r="90" spans="1:6" ht="15" x14ac:dyDescent="0.25">
      <c r="A90" t="s">
        <v>241</v>
      </c>
      <c r="B90" t="s">
        <v>546</v>
      </c>
      <c r="C90" t="s">
        <v>654</v>
      </c>
      <c r="D90" t="s">
        <v>261</v>
      </c>
      <c r="E90" t="s">
        <v>655</v>
      </c>
      <c r="F90"/>
    </row>
    <row r="91" spans="1:6" ht="15" x14ac:dyDescent="0.25">
      <c r="A91" t="s">
        <v>91</v>
      </c>
      <c r="B91" t="s">
        <v>546</v>
      </c>
      <c r="C91" t="s">
        <v>654</v>
      </c>
      <c r="D91" t="s">
        <v>261</v>
      </c>
      <c r="E91" t="s">
        <v>655</v>
      </c>
      <c r="F91"/>
    </row>
    <row r="92" spans="1:6" ht="15" x14ac:dyDescent="0.25">
      <c r="A92" t="s">
        <v>80</v>
      </c>
      <c r="B92" t="s">
        <v>546</v>
      </c>
      <c r="C92" t="s">
        <v>654</v>
      </c>
      <c r="D92" t="s">
        <v>261</v>
      </c>
      <c r="E92" t="s">
        <v>655</v>
      </c>
      <c r="F92"/>
    </row>
    <row r="93" spans="1:6" ht="15" x14ac:dyDescent="0.25">
      <c r="A93" t="s">
        <v>92</v>
      </c>
      <c r="B93" t="s">
        <v>546</v>
      </c>
      <c r="C93" t="s">
        <v>657</v>
      </c>
      <c r="D93" t="s">
        <v>266</v>
      </c>
      <c r="E93" t="s">
        <v>395</v>
      </c>
      <c r="F93"/>
    </row>
    <row r="94" spans="1:6" ht="15" x14ac:dyDescent="0.25">
      <c r="A94" t="s">
        <v>112</v>
      </c>
      <c r="B94" t="s">
        <v>546</v>
      </c>
      <c r="C94" t="s">
        <v>657</v>
      </c>
      <c r="D94" t="s">
        <v>261</v>
      </c>
      <c r="E94" t="s">
        <v>395</v>
      </c>
      <c r="F94"/>
    </row>
    <row r="95" spans="1:6" ht="15" x14ac:dyDescent="0.25">
      <c r="A95" t="s">
        <v>309</v>
      </c>
      <c r="B95" t="s">
        <v>546</v>
      </c>
      <c r="C95" t="s">
        <v>654</v>
      </c>
      <c r="D95" t="s">
        <v>261</v>
      </c>
      <c r="E95" t="s">
        <v>655</v>
      </c>
      <c r="F95"/>
    </row>
    <row r="96" spans="1:6" ht="15" x14ac:dyDescent="0.25">
      <c r="A96" t="s">
        <v>242</v>
      </c>
      <c r="B96" t="s">
        <v>547</v>
      </c>
      <c r="C96" t="s">
        <v>657</v>
      </c>
      <c r="D96" t="s">
        <v>261</v>
      </c>
      <c r="E96" t="s">
        <v>395</v>
      </c>
      <c r="F96"/>
    </row>
    <row r="97" spans="1:6" ht="15" x14ac:dyDescent="0.25">
      <c r="A97" t="s">
        <v>245</v>
      </c>
      <c r="B97" t="s">
        <v>547</v>
      </c>
      <c r="C97" t="s">
        <v>654</v>
      </c>
      <c r="D97" t="s">
        <v>266</v>
      </c>
      <c r="E97" t="s">
        <v>655</v>
      </c>
      <c r="F97"/>
    </row>
    <row r="98" spans="1:6" ht="15" x14ac:dyDescent="0.25">
      <c r="A98" t="s">
        <v>234</v>
      </c>
      <c r="B98" t="s">
        <v>546</v>
      </c>
      <c r="C98" t="s">
        <v>654</v>
      </c>
      <c r="D98" t="s">
        <v>261</v>
      </c>
      <c r="E98" t="s">
        <v>655</v>
      </c>
      <c r="F98"/>
    </row>
    <row r="99" spans="1:6" ht="15" x14ac:dyDescent="0.25">
      <c r="A99" t="s">
        <v>310</v>
      </c>
      <c r="B99" t="s">
        <v>546</v>
      </c>
      <c r="C99" t="s">
        <v>654</v>
      </c>
      <c r="D99" t="s">
        <v>261</v>
      </c>
      <c r="E99" t="s">
        <v>655</v>
      </c>
      <c r="F99"/>
    </row>
    <row r="100" spans="1:6" ht="15" x14ac:dyDescent="0.25">
      <c r="A100" t="s">
        <v>123</v>
      </c>
      <c r="B100" t="s">
        <v>546</v>
      </c>
      <c r="C100" t="s">
        <v>654</v>
      </c>
      <c r="D100" t="s">
        <v>261</v>
      </c>
      <c r="E100" t="s">
        <v>655</v>
      </c>
      <c r="F100"/>
    </row>
    <row r="101" spans="1:6" ht="15" x14ac:dyDescent="0.25">
      <c r="A101" t="s">
        <v>311</v>
      </c>
      <c r="B101" t="s">
        <v>546</v>
      </c>
      <c r="C101" t="s">
        <v>657</v>
      </c>
      <c r="D101" t="s">
        <v>419</v>
      </c>
      <c r="E101" t="s">
        <v>656</v>
      </c>
      <c r="F101"/>
    </row>
    <row r="102" spans="1:6" ht="15" x14ac:dyDescent="0.25">
      <c r="A102" t="s">
        <v>420</v>
      </c>
      <c r="B102" t="s">
        <v>546</v>
      </c>
      <c r="C102" t="s">
        <v>657</v>
      </c>
      <c r="D102" t="s">
        <v>419</v>
      </c>
      <c r="E102" t="s">
        <v>656</v>
      </c>
      <c r="F102"/>
    </row>
    <row r="103" spans="1:6" ht="15" x14ac:dyDescent="0.25">
      <c r="A103" t="s">
        <v>189</v>
      </c>
      <c r="B103" t="s">
        <v>546</v>
      </c>
      <c r="C103" t="s">
        <v>657</v>
      </c>
      <c r="D103" t="s">
        <v>261</v>
      </c>
      <c r="E103" t="s">
        <v>395</v>
      </c>
      <c r="F103"/>
    </row>
    <row r="104" spans="1:6" ht="15" x14ac:dyDescent="0.25">
      <c r="A104" t="s">
        <v>84</v>
      </c>
      <c r="B104" t="s">
        <v>547</v>
      </c>
      <c r="C104" t="s">
        <v>658</v>
      </c>
      <c r="D104" t="s">
        <v>261</v>
      </c>
      <c r="E104" t="s">
        <v>422</v>
      </c>
      <c r="F104"/>
    </row>
    <row r="105" spans="1:6" ht="15" x14ac:dyDescent="0.25">
      <c r="A105" t="s">
        <v>145</v>
      </c>
      <c r="B105" t="s">
        <v>546</v>
      </c>
      <c r="C105" t="s">
        <v>657</v>
      </c>
      <c r="D105" t="s">
        <v>261</v>
      </c>
      <c r="E105" t="s">
        <v>395</v>
      </c>
      <c r="F105"/>
    </row>
    <row r="106" spans="1:6" ht="15" x14ac:dyDescent="0.25">
      <c r="A106" t="s">
        <v>72</v>
      </c>
      <c r="B106" t="s">
        <v>546</v>
      </c>
      <c r="C106" t="s">
        <v>654</v>
      </c>
      <c r="D106" t="s">
        <v>261</v>
      </c>
      <c r="E106" t="s">
        <v>655</v>
      </c>
      <c r="F106"/>
    </row>
    <row r="107" spans="1:6" ht="15" x14ac:dyDescent="0.25">
      <c r="A107" t="s">
        <v>76</v>
      </c>
      <c r="B107" t="s">
        <v>546</v>
      </c>
      <c r="C107" t="s">
        <v>657</v>
      </c>
      <c r="D107" t="s">
        <v>261</v>
      </c>
      <c r="E107" t="s">
        <v>395</v>
      </c>
      <c r="F107"/>
    </row>
    <row r="108" spans="1:6" ht="15" x14ac:dyDescent="0.25">
      <c r="A108" t="s">
        <v>423</v>
      </c>
      <c r="B108" t="s">
        <v>546</v>
      </c>
      <c r="C108" t="s">
        <v>654</v>
      </c>
      <c r="D108" t="s">
        <v>261</v>
      </c>
      <c r="E108" t="s">
        <v>655</v>
      </c>
      <c r="F108"/>
    </row>
    <row r="109" spans="1:6" ht="15" x14ac:dyDescent="0.25">
      <c r="A109" t="s">
        <v>424</v>
      </c>
      <c r="B109" t="s">
        <v>546</v>
      </c>
      <c r="C109" t="s">
        <v>654</v>
      </c>
      <c r="D109" t="s">
        <v>266</v>
      </c>
      <c r="E109" t="s">
        <v>268</v>
      </c>
      <c r="F109"/>
    </row>
    <row r="110" spans="1:6" ht="15" x14ac:dyDescent="0.25">
      <c r="A110" t="s">
        <v>425</v>
      </c>
      <c r="B110" t="s">
        <v>547</v>
      </c>
      <c r="C110" t="s">
        <v>654</v>
      </c>
      <c r="D110" t="s">
        <v>266</v>
      </c>
      <c r="E110" t="s">
        <v>268</v>
      </c>
      <c r="F110"/>
    </row>
    <row r="111" spans="1:6" ht="15" x14ac:dyDescent="0.25">
      <c r="A111" t="s">
        <v>426</v>
      </c>
      <c r="B111" t="s">
        <v>546</v>
      </c>
      <c r="C111" t="s">
        <v>654</v>
      </c>
      <c r="D111" t="s">
        <v>266</v>
      </c>
      <c r="E111" t="s">
        <v>268</v>
      </c>
      <c r="F111"/>
    </row>
    <row r="112" spans="1:6" ht="15" x14ac:dyDescent="0.25">
      <c r="A112" t="s">
        <v>146</v>
      </c>
      <c r="B112" t="s">
        <v>546</v>
      </c>
      <c r="C112" t="s">
        <v>654</v>
      </c>
      <c r="D112" t="s">
        <v>266</v>
      </c>
      <c r="E112" t="s">
        <v>655</v>
      </c>
      <c r="F112"/>
    </row>
    <row r="113" spans="1:6" ht="15" x14ac:dyDescent="0.25">
      <c r="A113" t="s">
        <v>190</v>
      </c>
      <c r="B113" t="s">
        <v>546</v>
      </c>
      <c r="C113" t="s">
        <v>654</v>
      </c>
      <c r="D113" t="s">
        <v>266</v>
      </c>
      <c r="E113" t="s">
        <v>655</v>
      </c>
      <c r="F113"/>
    </row>
    <row r="114" spans="1:6" ht="15" x14ac:dyDescent="0.25">
      <c r="A114" t="s">
        <v>73</v>
      </c>
      <c r="B114" t="s">
        <v>546</v>
      </c>
      <c r="C114" t="s">
        <v>654</v>
      </c>
      <c r="D114" t="s">
        <v>266</v>
      </c>
      <c r="E114" t="s">
        <v>655</v>
      </c>
      <c r="F114"/>
    </row>
    <row r="115" spans="1:6" ht="15" x14ac:dyDescent="0.25">
      <c r="A115" t="s">
        <v>67</v>
      </c>
      <c r="B115" t="s">
        <v>546</v>
      </c>
      <c r="C115" t="s">
        <v>654</v>
      </c>
      <c r="D115" t="s">
        <v>266</v>
      </c>
      <c r="E115" t="s">
        <v>655</v>
      </c>
      <c r="F115"/>
    </row>
    <row r="116" spans="1:6" ht="15" x14ac:dyDescent="0.25">
      <c r="A116" t="s">
        <v>191</v>
      </c>
      <c r="B116" t="s">
        <v>546</v>
      </c>
      <c r="C116" t="s">
        <v>654</v>
      </c>
      <c r="D116" t="s">
        <v>266</v>
      </c>
      <c r="E116" t="s">
        <v>655</v>
      </c>
      <c r="F116"/>
    </row>
    <row r="117" spans="1:6" ht="15" x14ac:dyDescent="0.25">
      <c r="A117" t="s">
        <v>427</v>
      </c>
      <c r="B117" t="s">
        <v>546</v>
      </c>
      <c r="C117" t="s">
        <v>654</v>
      </c>
      <c r="D117" t="s">
        <v>266</v>
      </c>
      <c r="E117" t="s">
        <v>655</v>
      </c>
      <c r="F117"/>
    </row>
    <row r="118" spans="1:6" ht="15" x14ac:dyDescent="0.25">
      <c r="A118" t="s">
        <v>428</v>
      </c>
      <c r="B118" t="s">
        <v>546</v>
      </c>
      <c r="C118" t="s">
        <v>654</v>
      </c>
      <c r="D118" t="s">
        <v>266</v>
      </c>
      <c r="E118" t="s">
        <v>655</v>
      </c>
      <c r="F118"/>
    </row>
    <row r="119" spans="1:6" ht="15" x14ac:dyDescent="0.25">
      <c r="A119" t="s">
        <v>312</v>
      </c>
      <c r="B119" t="s">
        <v>546</v>
      </c>
      <c r="C119" t="s">
        <v>654</v>
      </c>
      <c r="D119" t="s">
        <v>266</v>
      </c>
      <c r="E119" t="s">
        <v>655</v>
      </c>
      <c r="F119"/>
    </row>
    <row r="120" spans="1:6" ht="15" x14ac:dyDescent="0.25">
      <c r="A120" t="s">
        <v>66</v>
      </c>
      <c r="B120" t="s">
        <v>546</v>
      </c>
      <c r="C120" t="s">
        <v>654</v>
      </c>
      <c r="D120" t="s">
        <v>266</v>
      </c>
      <c r="E120" t="s">
        <v>655</v>
      </c>
      <c r="F120"/>
    </row>
    <row r="121" spans="1:6" ht="15" x14ac:dyDescent="0.25">
      <c r="A121" t="s">
        <v>82</v>
      </c>
      <c r="B121" t="s">
        <v>546</v>
      </c>
      <c r="C121" t="s">
        <v>654</v>
      </c>
      <c r="D121" t="s">
        <v>266</v>
      </c>
      <c r="E121" t="s">
        <v>655</v>
      </c>
      <c r="F121"/>
    </row>
    <row r="122" spans="1:6" ht="15" x14ac:dyDescent="0.25">
      <c r="A122" t="s">
        <v>313</v>
      </c>
      <c r="B122" t="s">
        <v>546</v>
      </c>
      <c r="C122" t="s">
        <v>654</v>
      </c>
      <c r="D122" t="s">
        <v>261</v>
      </c>
      <c r="E122" t="s">
        <v>655</v>
      </c>
      <c r="F122"/>
    </row>
    <row r="123" spans="1:6" ht="15" x14ac:dyDescent="0.25">
      <c r="A123" t="s">
        <v>315</v>
      </c>
      <c r="B123" t="s">
        <v>546</v>
      </c>
      <c r="C123" t="s">
        <v>654</v>
      </c>
      <c r="D123" t="s">
        <v>261</v>
      </c>
      <c r="E123" t="s">
        <v>655</v>
      </c>
      <c r="F123"/>
    </row>
    <row r="124" spans="1:6" ht="15" x14ac:dyDescent="0.25">
      <c r="A124" t="s">
        <v>314</v>
      </c>
      <c r="B124" t="s">
        <v>546</v>
      </c>
      <c r="C124" t="s">
        <v>654</v>
      </c>
      <c r="D124" t="s">
        <v>266</v>
      </c>
      <c r="E124" t="s">
        <v>655</v>
      </c>
      <c r="F124"/>
    </row>
    <row r="125" spans="1:6" ht="15" x14ac:dyDescent="0.25">
      <c r="A125" t="s">
        <v>202</v>
      </c>
      <c r="B125" t="s">
        <v>546</v>
      </c>
      <c r="C125" t="s">
        <v>654</v>
      </c>
      <c r="D125" t="s">
        <v>261</v>
      </c>
      <c r="E125" t="s">
        <v>655</v>
      </c>
      <c r="F125"/>
    </row>
    <row r="126" spans="1:6" ht="15" x14ac:dyDescent="0.25">
      <c r="A126" t="s">
        <v>429</v>
      </c>
      <c r="B126" t="s">
        <v>546</v>
      </c>
      <c r="C126" t="s">
        <v>654</v>
      </c>
      <c r="D126" t="s">
        <v>266</v>
      </c>
      <c r="E126" t="s">
        <v>655</v>
      </c>
      <c r="F126"/>
    </row>
    <row r="127" spans="1:6" ht="15" x14ac:dyDescent="0.25">
      <c r="A127" t="s">
        <v>46</v>
      </c>
      <c r="B127" t="s">
        <v>546</v>
      </c>
      <c r="C127" t="s">
        <v>657</v>
      </c>
      <c r="D127" t="s">
        <v>261</v>
      </c>
      <c r="E127" t="s">
        <v>395</v>
      </c>
      <c r="F127"/>
    </row>
    <row r="128" spans="1:6" ht="15" x14ac:dyDescent="0.25">
      <c r="A128" t="s">
        <v>316</v>
      </c>
      <c r="B128" t="s">
        <v>546</v>
      </c>
      <c r="C128" t="s">
        <v>654</v>
      </c>
      <c r="D128" t="s">
        <v>261</v>
      </c>
      <c r="E128" t="s">
        <v>655</v>
      </c>
      <c r="F128"/>
    </row>
    <row r="129" spans="1:6" ht="15" x14ac:dyDescent="0.25">
      <c r="A129" t="s">
        <v>430</v>
      </c>
      <c r="B129" t="s">
        <v>546</v>
      </c>
      <c r="C129" t="s">
        <v>654</v>
      </c>
      <c r="D129" t="s">
        <v>261</v>
      </c>
      <c r="E129" t="s">
        <v>655</v>
      </c>
      <c r="F129"/>
    </row>
    <row r="130" spans="1:6" ht="15" x14ac:dyDescent="0.25">
      <c r="A130" t="s">
        <v>317</v>
      </c>
      <c r="B130" t="s">
        <v>546</v>
      </c>
      <c r="C130" t="s">
        <v>654</v>
      </c>
      <c r="D130" t="s">
        <v>261</v>
      </c>
      <c r="E130" t="s">
        <v>655</v>
      </c>
      <c r="F130"/>
    </row>
    <row r="131" spans="1:6" ht="15" x14ac:dyDescent="0.25">
      <c r="A131" t="s">
        <v>318</v>
      </c>
      <c r="B131" t="s">
        <v>546</v>
      </c>
      <c r="C131" t="s">
        <v>657</v>
      </c>
      <c r="D131" t="s">
        <v>261</v>
      </c>
      <c r="E131" t="s">
        <v>395</v>
      </c>
      <c r="F131"/>
    </row>
    <row r="132" spans="1:6" ht="15" x14ac:dyDescent="0.25">
      <c r="A132" t="s">
        <v>319</v>
      </c>
      <c r="B132" t="s">
        <v>547</v>
      </c>
      <c r="C132" t="s">
        <v>657</v>
      </c>
      <c r="D132" t="s">
        <v>261</v>
      </c>
      <c r="E132" t="s">
        <v>395</v>
      </c>
      <c r="F132"/>
    </row>
    <row r="133" spans="1:6" ht="15" x14ac:dyDescent="0.25">
      <c r="A133" t="s">
        <v>431</v>
      </c>
      <c r="B133" t="s">
        <v>547</v>
      </c>
      <c r="C133" t="s">
        <v>654</v>
      </c>
      <c r="D133" t="s">
        <v>261</v>
      </c>
      <c r="E133" t="s">
        <v>655</v>
      </c>
      <c r="F133"/>
    </row>
    <row r="134" spans="1:6" ht="15" x14ac:dyDescent="0.25">
      <c r="A134" t="s">
        <v>192</v>
      </c>
      <c r="B134" t="s">
        <v>547</v>
      </c>
      <c r="C134" t="s">
        <v>654</v>
      </c>
      <c r="D134" t="s">
        <v>261</v>
      </c>
      <c r="E134" t="s">
        <v>655</v>
      </c>
      <c r="F134"/>
    </row>
    <row r="135" spans="1:6" ht="15" x14ac:dyDescent="0.25">
      <c r="A135" t="s">
        <v>432</v>
      </c>
      <c r="B135" t="s">
        <v>547</v>
      </c>
      <c r="C135" t="s">
        <v>654</v>
      </c>
      <c r="D135" t="s">
        <v>261</v>
      </c>
      <c r="E135" t="s">
        <v>655</v>
      </c>
      <c r="F135"/>
    </row>
    <row r="136" spans="1:6" ht="15" x14ac:dyDescent="0.25">
      <c r="A136" t="s">
        <v>243</v>
      </c>
      <c r="B136" t="s">
        <v>547</v>
      </c>
      <c r="C136" t="s">
        <v>654</v>
      </c>
      <c r="D136" t="s">
        <v>261</v>
      </c>
      <c r="E136" t="s">
        <v>655</v>
      </c>
      <c r="F136"/>
    </row>
    <row r="137" spans="1:6" ht="15" x14ac:dyDescent="0.25">
      <c r="A137" t="s">
        <v>320</v>
      </c>
      <c r="B137" t="s">
        <v>547</v>
      </c>
      <c r="C137" t="s">
        <v>654</v>
      </c>
      <c r="D137" t="s">
        <v>261</v>
      </c>
      <c r="E137" t="s">
        <v>655</v>
      </c>
      <c r="F137"/>
    </row>
    <row r="138" spans="1:6" ht="15" x14ac:dyDescent="0.25">
      <c r="A138" t="s">
        <v>193</v>
      </c>
      <c r="B138" t="s">
        <v>547</v>
      </c>
      <c r="C138" t="s">
        <v>657</v>
      </c>
      <c r="D138" t="s">
        <v>261</v>
      </c>
      <c r="E138" t="s">
        <v>395</v>
      </c>
      <c r="F138"/>
    </row>
    <row r="139" spans="1:6" ht="15" x14ac:dyDescent="0.25">
      <c r="A139" t="s">
        <v>169</v>
      </c>
      <c r="B139" t="s">
        <v>547</v>
      </c>
      <c r="C139" t="s">
        <v>654</v>
      </c>
      <c r="D139" t="s">
        <v>261</v>
      </c>
      <c r="E139" t="s">
        <v>655</v>
      </c>
      <c r="F139"/>
    </row>
    <row r="140" spans="1:6" ht="15" x14ac:dyDescent="0.25">
      <c r="A140" t="s">
        <v>213</v>
      </c>
      <c r="B140" t="s">
        <v>547</v>
      </c>
      <c r="C140" t="s">
        <v>654</v>
      </c>
      <c r="D140" t="s">
        <v>261</v>
      </c>
      <c r="E140" t="s">
        <v>655</v>
      </c>
      <c r="F140"/>
    </row>
    <row r="141" spans="1:6" ht="15" x14ac:dyDescent="0.25">
      <c r="A141" t="s">
        <v>321</v>
      </c>
      <c r="B141" t="s">
        <v>547</v>
      </c>
      <c r="C141" t="s">
        <v>654</v>
      </c>
      <c r="D141" t="s">
        <v>266</v>
      </c>
      <c r="E141" t="s">
        <v>655</v>
      </c>
      <c r="F141"/>
    </row>
    <row r="142" spans="1:6" ht="15" x14ac:dyDescent="0.25">
      <c r="A142" t="s">
        <v>214</v>
      </c>
      <c r="B142" t="s">
        <v>547</v>
      </c>
      <c r="C142" t="s">
        <v>654</v>
      </c>
      <c r="D142" t="s">
        <v>261</v>
      </c>
      <c r="E142" t="s">
        <v>655</v>
      </c>
      <c r="F142"/>
    </row>
    <row r="143" spans="1:6" ht="15" x14ac:dyDescent="0.25">
      <c r="A143" t="s">
        <v>194</v>
      </c>
      <c r="B143" t="s">
        <v>547</v>
      </c>
      <c r="C143" t="s">
        <v>657</v>
      </c>
      <c r="D143" t="s">
        <v>261</v>
      </c>
      <c r="E143" t="s">
        <v>395</v>
      </c>
      <c r="F143"/>
    </row>
    <row r="144" spans="1:6" ht="15" x14ac:dyDescent="0.25">
      <c r="A144" t="s">
        <v>322</v>
      </c>
      <c r="B144" t="s">
        <v>547</v>
      </c>
      <c r="C144" t="s">
        <v>654</v>
      </c>
      <c r="D144" t="s">
        <v>261</v>
      </c>
      <c r="E144" t="s">
        <v>655</v>
      </c>
      <c r="F144"/>
    </row>
    <row r="145" spans="1:6" ht="15" x14ac:dyDescent="0.25">
      <c r="A145" t="s">
        <v>323</v>
      </c>
      <c r="B145" t="s">
        <v>547</v>
      </c>
      <c r="C145" t="s">
        <v>654</v>
      </c>
      <c r="D145" t="s">
        <v>261</v>
      </c>
      <c r="E145" t="s">
        <v>655</v>
      </c>
      <c r="F145"/>
    </row>
    <row r="146" spans="1:6" ht="15" x14ac:dyDescent="0.25">
      <c r="A146" t="s">
        <v>195</v>
      </c>
      <c r="B146" t="s">
        <v>547</v>
      </c>
      <c r="C146" t="s">
        <v>654</v>
      </c>
      <c r="D146" t="s">
        <v>261</v>
      </c>
      <c r="E146" t="s">
        <v>655</v>
      </c>
      <c r="F146"/>
    </row>
    <row r="147" spans="1:6" ht="15" x14ac:dyDescent="0.25">
      <c r="A147" t="s">
        <v>56</v>
      </c>
      <c r="B147" t="s">
        <v>547</v>
      </c>
      <c r="C147" t="s">
        <v>654</v>
      </c>
      <c r="D147" t="s">
        <v>266</v>
      </c>
      <c r="E147" t="s">
        <v>655</v>
      </c>
      <c r="F147"/>
    </row>
    <row r="148" spans="1:6" ht="15" x14ac:dyDescent="0.25">
      <c r="A148" t="s">
        <v>433</v>
      </c>
      <c r="B148" t="s">
        <v>547</v>
      </c>
      <c r="C148" t="s">
        <v>654</v>
      </c>
      <c r="D148" t="s">
        <v>261</v>
      </c>
      <c r="E148" t="s">
        <v>655</v>
      </c>
      <c r="F148"/>
    </row>
    <row r="149" spans="1:6" ht="15" x14ac:dyDescent="0.25">
      <c r="A149" t="s">
        <v>53</v>
      </c>
      <c r="B149" t="s">
        <v>547</v>
      </c>
      <c r="C149" t="s">
        <v>654</v>
      </c>
      <c r="D149" t="s">
        <v>261</v>
      </c>
      <c r="E149" t="s">
        <v>655</v>
      </c>
      <c r="F149"/>
    </row>
    <row r="150" spans="1:6" ht="15" x14ac:dyDescent="0.25">
      <c r="A150" t="s">
        <v>88</v>
      </c>
      <c r="B150" t="s">
        <v>547</v>
      </c>
      <c r="C150" t="s">
        <v>654</v>
      </c>
      <c r="D150" t="s">
        <v>261</v>
      </c>
      <c r="E150" t="s">
        <v>655</v>
      </c>
      <c r="F150"/>
    </row>
    <row r="151" spans="1:6" ht="15" x14ac:dyDescent="0.25">
      <c r="A151" t="s">
        <v>196</v>
      </c>
      <c r="B151" t="s">
        <v>547</v>
      </c>
      <c r="C151" t="s">
        <v>654</v>
      </c>
      <c r="D151" t="s">
        <v>261</v>
      </c>
      <c r="E151" t="s">
        <v>655</v>
      </c>
      <c r="F151"/>
    </row>
    <row r="152" spans="1:6" ht="15" x14ac:dyDescent="0.25">
      <c r="A152" t="s">
        <v>204</v>
      </c>
      <c r="B152" t="s">
        <v>547</v>
      </c>
      <c r="C152" t="s">
        <v>654</v>
      </c>
      <c r="D152" t="s">
        <v>266</v>
      </c>
      <c r="E152" t="s">
        <v>655</v>
      </c>
      <c r="F152"/>
    </row>
    <row r="153" spans="1:6" ht="15" x14ac:dyDescent="0.25">
      <c r="A153" t="s">
        <v>246</v>
      </c>
      <c r="B153" t="s">
        <v>547</v>
      </c>
      <c r="C153" t="s">
        <v>654</v>
      </c>
      <c r="D153" t="s">
        <v>261</v>
      </c>
      <c r="E153" t="s">
        <v>655</v>
      </c>
      <c r="F153"/>
    </row>
    <row r="154" spans="1:6" ht="15" x14ac:dyDescent="0.25">
      <c r="A154" t="s">
        <v>247</v>
      </c>
      <c r="B154" t="s">
        <v>547</v>
      </c>
      <c r="C154" t="s">
        <v>654</v>
      </c>
      <c r="D154" t="s">
        <v>266</v>
      </c>
      <c r="E154" t="s">
        <v>655</v>
      </c>
      <c r="F154"/>
    </row>
    <row r="155" spans="1:6" ht="15" x14ac:dyDescent="0.25">
      <c r="A155" t="s">
        <v>147</v>
      </c>
      <c r="B155" t="s">
        <v>547</v>
      </c>
      <c r="C155" t="s">
        <v>654</v>
      </c>
      <c r="D155" t="s">
        <v>266</v>
      </c>
      <c r="E155" t="s">
        <v>655</v>
      </c>
      <c r="F155"/>
    </row>
    <row r="156" spans="1:6" ht="15" x14ac:dyDescent="0.25">
      <c r="A156" t="s">
        <v>248</v>
      </c>
      <c r="B156" t="s">
        <v>547</v>
      </c>
      <c r="C156" t="s">
        <v>657</v>
      </c>
      <c r="D156" t="s">
        <v>266</v>
      </c>
      <c r="E156" t="s">
        <v>395</v>
      </c>
      <c r="F156"/>
    </row>
    <row r="157" spans="1:6" ht="15" x14ac:dyDescent="0.25">
      <c r="A157" t="s">
        <v>57</v>
      </c>
      <c r="B157" t="s">
        <v>547</v>
      </c>
      <c r="C157" t="s">
        <v>657</v>
      </c>
      <c r="D157" t="s">
        <v>261</v>
      </c>
      <c r="E157" t="s">
        <v>395</v>
      </c>
      <c r="F157"/>
    </row>
    <row r="158" spans="1:6" ht="15" x14ac:dyDescent="0.25">
      <c r="A158" t="s">
        <v>324</v>
      </c>
      <c r="B158" t="s">
        <v>547</v>
      </c>
      <c r="C158" t="s">
        <v>654</v>
      </c>
      <c r="D158" t="s">
        <v>261</v>
      </c>
      <c r="E158" t="s">
        <v>655</v>
      </c>
      <c r="F158"/>
    </row>
    <row r="159" spans="1:6" ht="15" x14ac:dyDescent="0.25">
      <c r="A159" t="s">
        <v>48</v>
      </c>
      <c r="B159" t="s">
        <v>547</v>
      </c>
      <c r="C159" t="s">
        <v>654</v>
      </c>
      <c r="D159" t="s">
        <v>261</v>
      </c>
      <c r="E159" t="s">
        <v>655</v>
      </c>
      <c r="F159"/>
    </row>
    <row r="160" spans="1:6" ht="15" x14ac:dyDescent="0.25">
      <c r="A160" t="s">
        <v>17</v>
      </c>
      <c r="B160" t="s">
        <v>547</v>
      </c>
      <c r="C160" t="s">
        <v>654</v>
      </c>
      <c r="D160" t="s">
        <v>261</v>
      </c>
      <c r="E160" t="s">
        <v>655</v>
      </c>
      <c r="F160"/>
    </row>
    <row r="161" spans="1:6" ht="15" x14ac:dyDescent="0.25">
      <c r="A161" t="s">
        <v>215</v>
      </c>
      <c r="B161" t="s">
        <v>547</v>
      </c>
      <c r="C161" t="s">
        <v>654</v>
      </c>
      <c r="D161" t="s">
        <v>261</v>
      </c>
      <c r="E161" t="s">
        <v>655</v>
      </c>
      <c r="F161"/>
    </row>
    <row r="162" spans="1:6" ht="15" x14ac:dyDescent="0.25">
      <c r="A162" t="s">
        <v>325</v>
      </c>
      <c r="B162" t="s">
        <v>547</v>
      </c>
      <c r="C162" t="s">
        <v>654</v>
      </c>
      <c r="D162" t="s">
        <v>261</v>
      </c>
      <c r="E162" t="s">
        <v>655</v>
      </c>
      <c r="F162"/>
    </row>
    <row r="163" spans="1:6" ht="15" x14ac:dyDescent="0.25">
      <c r="A163" t="s">
        <v>326</v>
      </c>
      <c r="B163" t="s">
        <v>547</v>
      </c>
      <c r="C163" t="s">
        <v>654</v>
      </c>
      <c r="D163" t="s">
        <v>261</v>
      </c>
      <c r="E163" t="s">
        <v>655</v>
      </c>
      <c r="F163"/>
    </row>
    <row r="164" spans="1:6" ht="15" x14ac:dyDescent="0.25">
      <c r="A164" t="s">
        <v>434</v>
      </c>
      <c r="B164" t="s">
        <v>547</v>
      </c>
      <c r="C164" t="s">
        <v>654</v>
      </c>
      <c r="D164" t="s">
        <v>261</v>
      </c>
      <c r="E164" t="s">
        <v>655</v>
      </c>
      <c r="F164"/>
    </row>
    <row r="165" spans="1:6" ht="15" x14ac:dyDescent="0.25">
      <c r="A165" t="s">
        <v>435</v>
      </c>
      <c r="B165" t="s">
        <v>547</v>
      </c>
      <c r="C165" t="s">
        <v>654</v>
      </c>
      <c r="D165" t="s">
        <v>261</v>
      </c>
      <c r="E165" t="s">
        <v>655</v>
      </c>
      <c r="F165"/>
    </row>
    <row r="166" spans="1:6" ht="15" x14ac:dyDescent="0.25">
      <c r="A166" t="s">
        <v>436</v>
      </c>
      <c r="B166" t="s">
        <v>547</v>
      </c>
      <c r="C166" t="s">
        <v>654</v>
      </c>
      <c r="D166" t="s">
        <v>261</v>
      </c>
      <c r="E166" t="s">
        <v>655</v>
      </c>
      <c r="F166"/>
    </row>
    <row r="167" spans="1:6" ht="15" x14ac:dyDescent="0.25">
      <c r="A167" t="s">
        <v>327</v>
      </c>
      <c r="B167" t="s">
        <v>547</v>
      </c>
      <c r="C167" t="s">
        <v>654</v>
      </c>
      <c r="D167" t="s">
        <v>261</v>
      </c>
      <c r="E167" t="s">
        <v>655</v>
      </c>
      <c r="F167"/>
    </row>
    <row r="168" spans="1:6" ht="15" x14ac:dyDescent="0.25">
      <c r="A168" t="s">
        <v>328</v>
      </c>
      <c r="B168" t="s">
        <v>547</v>
      </c>
      <c r="C168" t="s">
        <v>654</v>
      </c>
      <c r="D168" t="s">
        <v>261</v>
      </c>
      <c r="E168" t="s">
        <v>655</v>
      </c>
      <c r="F168"/>
    </row>
    <row r="169" spans="1:6" ht="15" x14ac:dyDescent="0.25">
      <c r="A169" t="s">
        <v>83</v>
      </c>
      <c r="B169" t="s">
        <v>547</v>
      </c>
      <c r="C169" t="s">
        <v>654</v>
      </c>
      <c r="D169" t="s">
        <v>266</v>
      </c>
      <c r="E169" t="s">
        <v>655</v>
      </c>
      <c r="F169"/>
    </row>
    <row r="170" spans="1:6" ht="15" x14ac:dyDescent="0.25">
      <c r="A170" t="s">
        <v>68</v>
      </c>
      <c r="B170" t="s">
        <v>547</v>
      </c>
      <c r="C170" t="s">
        <v>654</v>
      </c>
      <c r="D170" t="s">
        <v>266</v>
      </c>
      <c r="E170" t="s">
        <v>655</v>
      </c>
      <c r="F170"/>
    </row>
    <row r="171" spans="1:6" ht="15" x14ac:dyDescent="0.25">
      <c r="A171" t="s">
        <v>216</v>
      </c>
      <c r="B171" t="s">
        <v>547</v>
      </c>
      <c r="C171" t="s">
        <v>654</v>
      </c>
      <c r="D171" t="s">
        <v>266</v>
      </c>
      <c r="E171" t="s">
        <v>655</v>
      </c>
      <c r="F171"/>
    </row>
    <row r="172" spans="1:6" ht="15" x14ac:dyDescent="0.25">
      <c r="A172" t="s">
        <v>79</v>
      </c>
      <c r="B172" t="s">
        <v>547</v>
      </c>
      <c r="C172" t="s">
        <v>657</v>
      </c>
      <c r="D172" t="s">
        <v>261</v>
      </c>
      <c r="E172" t="s">
        <v>395</v>
      </c>
      <c r="F172"/>
    </row>
    <row r="173" spans="1:6" ht="15" x14ac:dyDescent="0.25">
      <c r="A173" t="s">
        <v>170</v>
      </c>
      <c r="B173" t="s">
        <v>547</v>
      </c>
      <c r="C173" t="s">
        <v>654</v>
      </c>
      <c r="D173" t="s">
        <v>266</v>
      </c>
      <c r="E173" t="s">
        <v>655</v>
      </c>
      <c r="F173"/>
    </row>
    <row r="174" spans="1:6" ht="15" x14ac:dyDescent="0.25">
      <c r="A174" t="s">
        <v>217</v>
      </c>
      <c r="B174" t="s">
        <v>547</v>
      </c>
      <c r="C174" t="s">
        <v>654</v>
      </c>
      <c r="D174" t="s">
        <v>266</v>
      </c>
      <c r="E174" t="s">
        <v>655</v>
      </c>
      <c r="F174"/>
    </row>
    <row r="175" spans="1:6" ht="15" x14ac:dyDescent="0.25">
      <c r="A175" t="s">
        <v>171</v>
      </c>
      <c r="B175" t="s">
        <v>547</v>
      </c>
      <c r="C175" t="s">
        <v>654</v>
      </c>
      <c r="D175" t="s">
        <v>261</v>
      </c>
      <c r="E175" t="s">
        <v>655</v>
      </c>
      <c r="F175"/>
    </row>
    <row r="176" spans="1:6" ht="15" x14ac:dyDescent="0.25">
      <c r="A176" t="s">
        <v>218</v>
      </c>
      <c r="B176" t="s">
        <v>547</v>
      </c>
      <c r="C176" t="s">
        <v>654</v>
      </c>
      <c r="D176" t="s">
        <v>261</v>
      </c>
      <c r="E176" t="s">
        <v>655</v>
      </c>
      <c r="F176"/>
    </row>
    <row r="177" spans="1:6" ht="15" x14ac:dyDescent="0.25">
      <c r="A177" t="s">
        <v>90</v>
      </c>
      <c r="B177" t="s">
        <v>547</v>
      </c>
      <c r="C177" t="s">
        <v>654</v>
      </c>
      <c r="D177" t="s">
        <v>261</v>
      </c>
      <c r="E177" t="s">
        <v>655</v>
      </c>
      <c r="F177"/>
    </row>
    <row r="178" spans="1:6" ht="15" x14ac:dyDescent="0.25">
      <c r="A178" t="s">
        <v>249</v>
      </c>
      <c r="B178" t="s">
        <v>547</v>
      </c>
      <c r="C178" t="s">
        <v>654</v>
      </c>
      <c r="D178" t="s">
        <v>261</v>
      </c>
      <c r="E178" t="s">
        <v>655</v>
      </c>
      <c r="F178"/>
    </row>
    <row r="179" spans="1:6" ht="15" x14ac:dyDescent="0.25">
      <c r="A179" t="s">
        <v>437</v>
      </c>
      <c r="B179" t="s">
        <v>547</v>
      </c>
      <c r="C179" t="s">
        <v>654</v>
      </c>
      <c r="D179" t="s">
        <v>261</v>
      </c>
      <c r="E179" t="s">
        <v>655</v>
      </c>
      <c r="F179"/>
    </row>
    <row r="180" spans="1:6" ht="15" x14ac:dyDescent="0.25">
      <c r="A180" t="s">
        <v>69</v>
      </c>
      <c r="B180" t="s">
        <v>547</v>
      </c>
      <c r="C180" t="s">
        <v>657</v>
      </c>
      <c r="D180" t="s">
        <v>261</v>
      </c>
      <c r="E180" t="s">
        <v>395</v>
      </c>
      <c r="F180"/>
    </row>
    <row r="181" spans="1:6" ht="15" x14ac:dyDescent="0.25">
      <c r="A181" t="s">
        <v>163</v>
      </c>
      <c r="B181" t="s">
        <v>547</v>
      </c>
      <c r="C181" t="s">
        <v>654</v>
      </c>
      <c r="D181" t="s">
        <v>261</v>
      </c>
      <c r="E181" t="s">
        <v>655</v>
      </c>
      <c r="F181"/>
    </row>
    <row r="182" spans="1:6" ht="15" x14ac:dyDescent="0.25">
      <c r="A182" t="s">
        <v>219</v>
      </c>
      <c r="B182" t="s">
        <v>547</v>
      </c>
      <c r="C182" t="s">
        <v>654</v>
      </c>
      <c r="D182" t="s">
        <v>261</v>
      </c>
      <c r="E182" t="s">
        <v>655</v>
      </c>
      <c r="F182"/>
    </row>
    <row r="183" spans="1:6" ht="15" x14ac:dyDescent="0.25">
      <c r="A183" t="s">
        <v>50</v>
      </c>
      <c r="B183" t="s">
        <v>547</v>
      </c>
      <c r="C183" t="s">
        <v>654</v>
      </c>
      <c r="D183" t="s">
        <v>261</v>
      </c>
      <c r="E183" t="s">
        <v>655</v>
      </c>
      <c r="F183"/>
    </row>
    <row r="184" spans="1:6" ht="15" x14ac:dyDescent="0.25">
      <c r="A184" t="s">
        <v>220</v>
      </c>
      <c r="B184" t="s">
        <v>547</v>
      </c>
      <c r="C184" t="s">
        <v>654</v>
      </c>
      <c r="D184" t="s">
        <v>261</v>
      </c>
      <c r="E184" t="s">
        <v>655</v>
      </c>
      <c r="F184"/>
    </row>
    <row r="185" spans="1:6" ht="15" x14ac:dyDescent="0.25">
      <c r="A185" t="s">
        <v>329</v>
      </c>
      <c r="B185" t="s">
        <v>547</v>
      </c>
      <c r="C185" t="s">
        <v>654</v>
      </c>
      <c r="D185" t="s">
        <v>261</v>
      </c>
      <c r="E185" t="s">
        <v>655</v>
      </c>
      <c r="F185"/>
    </row>
    <row r="186" spans="1:6" ht="15" x14ac:dyDescent="0.25">
      <c r="A186" t="s">
        <v>330</v>
      </c>
      <c r="B186" t="s">
        <v>547</v>
      </c>
      <c r="C186" t="s">
        <v>654</v>
      </c>
      <c r="D186" t="s">
        <v>261</v>
      </c>
      <c r="E186" t="s">
        <v>655</v>
      </c>
      <c r="F186"/>
    </row>
    <row r="187" spans="1:6" ht="15" x14ac:dyDescent="0.25">
      <c r="A187" t="s">
        <v>148</v>
      </c>
      <c r="B187" t="s">
        <v>547</v>
      </c>
      <c r="C187" t="s">
        <v>654</v>
      </c>
      <c r="D187" t="s">
        <v>261</v>
      </c>
      <c r="E187" t="s">
        <v>655</v>
      </c>
      <c r="F187"/>
    </row>
    <row r="188" spans="1:6" ht="15" x14ac:dyDescent="0.25">
      <c r="A188" t="s">
        <v>55</v>
      </c>
      <c r="B188" t="s">
        <v>547</v>
      </c>
      <c r="C188" t="s">
        <v>654</v>
      </c>
      <c r="D188" t="s">
        <v>261</v>
      </c>
      <c r="E188" t="s">
        <v>655</v>
      </c>
      <c r="F188"/>
    </row>
    <row r="189" spans="1:6" ht="15" x14ac:dyDescent="0.25">
      <c r="A189" t="s">
        <v>52</v>
      </c>
      <c r="B189" t="s">
        <v>547</v>
      </c>
      <c r="C189" t="s">
        <v>654</v>
      </c>
      <c r="D189" t="s">
        <v>261</v>
      </c>
      <c r="E189" t="s">
        <v>655</v>
      </c>
      <c r="F189"/>
    </row>
    <row r="190" spans="1:6" ht="15" x14ac:dyDescent="0.25">
      <c r="A190" t="s">
        <v>197</v>
      </c>
      <c r="B190" t="s">
        <v>547</v>
      </c>
      <c r="C190" t="s">
        <v>654</v>
      </c>
      <c r="D190" t="s">
        <v>261</v>
      </c>
      <c r="E190" t="s">
        <v>655</v>
      </c>
      <c r="F190"/>
    </row>
    <row r="191" spans="1:6" ht="15" x14ac:dyDescent="0.25">
      <c r="A191" t="s">
        <v>438</v>
      </c>
      <c r="B191" t="s">
        <v>547</v>
      </c>
      <c r="C191" t="s">
        <v>654</v>
      </c>
      <c r="D191" t="s">
        <v>261</v>
      </c>
      <c r="E191" t="s">
        <v>655</v>
      </c>
      <c r="F191"/>
    </row>
    <row r="192" spans="1:6" ht="15" x14ac:dyDescent="0.25">
      <c r="A192" t="s">
        <v>89</v>
      </c>
      <c r="B192" t="s">
        <v>547</v>
      </c>
      <c r="C192" t="s">
        <v>654</v>
      </c>
      <c r="D192" t="s">
        <v>266</v>
      </c>
      <c r="E192" t="s">
        <v>655</v>
      </c>
      <c r="F192"/>
    </row>
    <row r="193" spans="1:6" ht="15" x14ac:dyDescent="0.25">
      <c r="A193" t="s">
        <v>62</v>
      </c>
      <c r="B193" t="s">
        <v>547</v>
      </c>
      <c r="C193" t="s">
        <v>654</v>
      </c>
      <c r="D193" t="s">
        <v>261</v>
      </c>
      <c r="E193" t="s">
        <v>655</v>
      </c>
      <c r="F193"/>
    </row>
    <row r="194" spans="1:6" ht="15" x14ac:dyDescent="0.25">
      <c r="A194" t="s">
        <v>198</v>
      </c>
      <c r="B194" t="s">
        <v>546</v>
      </c>
      <c r="C194" t="s">
        <v>654</v>
      </c>
      <c r="D194" t="s">
        <v>261</v>
      </c>
      <c r="E194" t="s">
        <v>655</v>
      </c>
      <c r="F194"/>
    </row>
    <row r="195" spans="1:6" ht="15" x14ac:dyDescent="0.25">
      <c r="A195" t="s">
        <v>199</v>
      </c>
      <c r="B195" t="s">
        <v>546</v>
      </c>
      <c r="C195" t="s">
        <v>654</v>
      </c>
      <c r="D195" t="s">
        <v>266</v>
      </c>
      <c r="E195" t="s">
        <v>655</v>
      </c>
      <c r="F195"/>
    </row>
    <row r="196" spans="1:6" ht="15" x14ac:dyDescent="0.25">
      <c r="A196" t="s">
        <v>439</v>
      </c>
      <c r="B196" t="s">
        <v>546</v>
      </c>
      <c r="C196" t="s">
        <v>654</v>
      </c>
      <c r="D196" t="s">
        <v>261</v>
      </c>
      <c r="E196" t="s">
        <v>655</v>
      </c>
      <c r="F196"/>
    </row>
    <row r="197" spans="1:6" ht="15" x14ac:dyDescent="0.25">
      <c r="A197" t="s">
        <v>200</v>
      </c>
      <c r="B197" t="s">
        <v>546</v>
      </c>
      <c r="C197" t="s">
        <v>654</v>
      </c>
      <c r="D197" t="s">
        <v>261</v>
      </c>
      <c r="E197" t="s">
        <v>655</v>
      </c>
      <c r="F197"/>
    </row>
    <row r="198" spans="1:6" ht="15" x14ac:dyDescent="0.25">
      <c r="A198" t="s">
        <v>221</v>
      </c>
      <c r="B198" t="s">
        <v>546</v>
      </c>
      <c r="C198" t="s">
        <v>654</v>
      </c>
      <c r="D198" t="s">
        <v>261</v>
      </c>
      <c r="E198" t="s">
        <v>655</v>
      </c>
      <c r="F198"/>
    </row>
    <row r="199" spans="1:6" ht="15" x14ac:dyDescent="0.25">
      <c r="A199" t="s">
        <v>331</v>
      </c>
      <c r="B199" t="s">
        <v>546</v>
      </c>
      <c r="C199" t="s">
        <v>654</v>
      </c>
      <c r="D199" t="s">
        <v>261</v>
      </c>
      <c r="E199" t="s">
        <v>655</v>
      </c>
      <c r="F199"/>
    </row>
    <row r="200" spans="1:6" ht="15" x14ac:dyDescent="0.25">
      <c r="A200" t="s">
        <v>165</v>
      </c>
      <c r="B200" t="s">
        <v>546</v>
      </c>
      <c r="C200" t="s">
        <v>654</v>
      </c>
      <c r="D200" t="s">
        <v>261</v>
      </c>
      <c r="E200" t="s">
        <v>655</v>
      </c>
      <c r="F200"/>
    </row>
    <row r="201" spans="1:6" ht="15" x14ac:dyDescent="0.25">
      <c r="A201" t="s">
        <v>129</v>
      </c>
      <c r="B201" t="s">
        <v>546</v>
      </c>
      <c r="C201" t="s">
        <v>654</v>
      </c>
      <c r="D201" t="s">
        <v>261</v>
      </c>
      <c r="E201" t="s">
        <v>655</v>
      </c>
      <c r="F201"/>
    </row>
    <row r="202" spans="1:6" ht="15" x14ac:dyDescent="0.25">
      <c r="A202" t="s">
        <v>201</v>
      </c>
      <c r="B202" t="s">
        <v>546</v>
      </c>
      <c r="C202" t="s">
        <v>654</v>
      </c>
      <c r="D202" t="s">
        <v>261</v>
      </c>
      <c r="E202" t="s">
        <v>655</v>
      </c>
      <c r="F202"/>
    </row>
    <row r="203" spans="1:6" ht="15" x14ac:dyDescent="0.25">
      <c r="A203" t="s">
        <v>440</v>
      </c>
      <c r="B203" t="s">
        <v>546</v>
      </c>
      <c r="C203" t="s">
        <v>654</v>
      </c>
      <c r="D203" t="s">
        <v>261</v>
      </c>
      <c r="E203" t="s">
        <v>655</v>
      </c>
      <c r="F203"/>
    </row>
    <row r="204" spans="1:6" ht="15" x14ac:dyDescent="0.25">
      <c r="A204" t="s">
        <v>441</v>
      </c>
      <c r="B204" t="s">
        <v>547</v>
      </c>
      <c r="C204" t="s">
        <v>654</v>
      </c>
      <c r="D204" t="s">
        <v>261</v>
      </c>
      <c r="E204" t="s">
        <v>655</v>
      </c>
      <c r="F204"/>
    </row>
    <row r="205" spans="1:6" ht="15" x14ac:dyDescent="0.25">
      <c r="A205" t="s">
        <v>203</v>
      </c>
      <c r="B205" t="s">
        <v>546</v>
      </c>
      <c r="C205" t="s">
        <v>654</v>
      </c>
      <c r="D205" t="s">
        <v>261</v>
      </c>
      <c r="E205" t="s">
        <v>442</v>
      </c>
      <c r="F205"/>
    </row>
    <row r="206" spans="1:6" ht="15" x14ac:dyDescent="0.25">
      <c r="A206" t="s">
        <v>149</v>
      </c>
      <c r="B206" t="s">
        <v>546</v>
      </c>
      <c r="C206" t="s">
        <v>654</v>
      </c>
      <c r="D206" t="s">
        <v>261</v>
      </c>
      <c r="E206" t="s">
        <v>655</v>
      </c>
      <c r="F206"/>
    </row>
    <row r="207" spans="1:6" ht="15" x14ac:dyDescent="0.25">
      <c r="A207" t="s">
        <v>11</v>
      </c>
      <c r="B207" t="s">
        <v>546</v>
      </c>
      <c r="C207" t="s">
        <v>654</v>
      </c>
      <c r="D207" t="s">
        <v>261</v>
      </c>
      <c r="E207" t="s">
        <v>655</v>
      </c>
      <c r="F207"/>
    </row>
    <row r="208" spans="1:6" ht="15" x14ac:dyDescent="0.25">
      <c r="A208" t="s">
        <v>15</v>
      </c>
      <c r="B208" t="s">
        <v>546</v>
      </c>
      <c r="C208" t="s">
        <v>654</v>
      </c>
      <c r="D208" t="s">
        <v>261</v>
      </c>
      <c r="E208" t="s">
        <v>655</v>
      </c>
      <c r="F208"/>
    </row>
    <row r="209" spans="1:6" ht="15" x14ac:dyDescent="0.25">
      <c r="A209" t="s">
        <v>205</v>
      </c>
      <c r="B209" t="s">
        <v>546</v>
      </c>
      <c r="C209" t="s">
        <v>654</v>
      </c>
      <c r="D209" t="s">
        <v>261</v>
      </c>
      <c r="E209" t="s">
        <v>655</v>
      </c>
      <c r="F209"/>
    </row>
    <row r="210" spans="1:6" ht="15" x14ac:dyDescent="0.25">
      <c r="A210" t="s">
        <v>332</v>
      </c>
      <c r="B210" t="s">
        <v>546</v>
      </c>
      <c r="C210" t="s">
        <v>654</v>
      </c>
      <c r="D210" t="s">
        <v>261</v>
      </c>
      <c r="E210" t="s">
        <v>655</v>
      </c>
      <c r="F210"/>
    </row>
    <row r="211" spans="1:6" ht="15" x14ac:dyDescent="0.25">
      <c r="A211" t="s">
        <v>257</v>
      </c>
      <c r="B211" t="s">
        <v>546</v>
      </c>
      <c r="C211" t="s">
        <v>654</v>
      </c>
      <c r="D211" t="s">
        <v>261</v>
      </c>
      <c r="E211" t="s">
        <v>655</v>
      </c>
      <c r="F211"/>
    </row>
    <row r="212" spans="1:6" ht="15" x14ac:dyDescent="0.25">
      <c r="A212" t="s">
        <v>443</v>
      </c>
      <c r="B212" t="s">
        <v>546</v>
      </c>
      <c r="C212" t="s">
        <v>654</v>
      </c>
      <c r="D212" t="s">
        <v>261</v>
      </c>
      <c r="E212" t="s">
        <v>655</v>
      </c>
      <c r="F212"/>
    </row>
    <row r="213" spans="1:6" ht="15" x14ac:dyDescent="0.25">
      <c r="A213" t="s">
        <v>444</v>
      </c>
      <c r="B213" t="s">
        <v>547</v>
      </c>
      <c r="C213" t="s">
        <v>654</v>
      </c>
      <c r="D213" t="s">
        <v>261</v>
      </c>
      <c r="E213" t="s">
        <v>655</v>
      </c>
      <c r="F213"/>
    </row>
    <row r="214" spans="1:6" ht="15" x14ac:dyDescent="0.25">
      <c r="A214" t="s">
        <v>445</v>
      </c>
      <c r="B214" t="s">
        <v>546</v>
      </c>
      <c r="C214" t="s">
        <v>654</v>
      </c>
      <c r="D214" t="s">
        <v>261</v>
      </c>
      <c r="E214" t="s">
        <v>655</v>
      </c>
      <c r="F214"/>
    </row>
    <row r="215" spans="1:6" ht="15" x14ac:dyDescent="0.25">
      <c r="A215" t="s">
        <v>446</v>
      </c>
      <c r="B215" t="s">
        <v>546</v>
      </c>
      <c r="C215" t="s">
        <v>654</v>
      </c>
      <c r="D215" t="s">
        <v>261</v>
      </c>
      <c r="E215" t="s">
        <v>655</v>
      </c>
      <c r="F215"/>
    </row>
    <row r="216" spans="1:6" ht="15" x14ac:dyDescent="0.25">
      <c r="A216" t="s">
        <v>447</v>
      </c>
      <c r="B216" t="s">
        <v>546</v>
      </c>
      <c r="C216" t="s">
        <v>654</v>
      </c>
      <c r="D216" t="s">
        <v>261</v>
      </c>
      <c r="E216" t="s">
        <v>655</v>
      </c>
      <c r="F216"/>
    </row>
    <row r="217" spans="1:6" ht="15" x14ac:dyDescent="0.25">
      <c r="A217" t="s">
        <v>448</v>
      </c>
      <c r="B217" t="s">
        <v>546</v>
      </c>
      <c r="C217" t="s">
        <v>654</v>
      </c>
      <c r="D217" t="s">
        <v>261</v>
      </c>
      <c r="E217" t="s">
        <v>655</v>
      </c>
      <c r="F217"/>
    </row>
    <row r="218" spans="1:6" ht="15" x14ac:dyDescent="0.25">
      <c r="A218" t="s">
        <v>449</v>
      </c>
      <c r="B218" t="s">
        <v>546</v>
      </c>
      <c r="C218" t="s">
        <v>654</v>
      </c>
      <c r="D218" t="s">
        <v>261</v>
      </c>
      <c r="E218" t="s">
        <v>655</v>
      </c>
      <c r="F218"/>
    </row>
    <row r="219" spans="1:6" ht="15" x14ac:dyDescent="0.25">
      <c r="A219" t="s">
        <v>450</v>
      </c>
      <c r="B219" t="s">
        <v>546</v>
      </c>
      <c r="C219" t="s">
        <v>657</v>
      </c>
      <c r="D219" t="s">
        <v>261</v>
      </c>
      <c r="E219" t="s">
        <v>395</v>
      </c>
      <c r="F219"/>
    </row>
    <row r="220" spans="1:6" ht="15" x14ac:dyDescent="0.25">
      <c r="A220" t="s">
        <v>451</v>
      </c>
      <c r="B220" t="s">
        <v>546</v>
      </c>
      <c r="C220" t="s">
        <v>654</v>
      </c>
      <c r="D220" t="s">
        <v>261</v>
      </c>
      <c r="E220" t="s">
        <v>655</v>
      </c>
      <c r="F220"/>
    </row>
    <row r="221" spans="1:6" ht="15" x14ac:dyDescent="0.25">
      <c r="A221" t="s">
        <v>452</v>
      </c>
      <c r="B221" t="s">
        <v>546</v>
      </c>
      <c r="C221" t="s">
        <v>654</v>
      </c>
      <c r="D221" t="s">
        <v>261</v>
      </c>
      <c r="E221" t="s">
        <v>655</v>
      </c>
      <c r="F221"/>
    </row>
    <row r="222" spans="1:6" ht="15" x14ac:dyDescent="0.25">
      <c r="A222" t="s">
        <v>453</v>
      </c>
      <c r="B222" t="s">
        <v>547</v>
      </c>
      <c r="C222" t="s">
        <v>654</v>
      </c>
      <c r="D222" t="s">
        <v>261</v>
      </c>
      <c r="E222" t="s">
        <v>655</v>
      </c>
      <c r="F222"/>
    </row>
    <row r="223" spans="1:6" ht="15" x14ac:dyDescent="0.25">
      <c r="A223" t="s">
        <v>454</v>
      </c>
      <c r="B223" t="s">
        <v>546</v>
      </c>
      <c r="C223" t="s">
        <v>654</v>
      </c>
      <c r="D223" t="s">
        <v>261</v>
      </c>
      <c r="E223" t="s">
        <v>655</v>
      </c>
      <c r="F223"/>
    </row>
    <row r="224" spans="1:6" ht="15" x14ac:dyDescent="0.25">
      <c r="A224" t="s">
        <v>455</v>
      </c>
      <c r="B224" t="s">
        <v>546</v>
      </c>
      <c r="C224" t="s">
        <v>654</v>
      </c>
      <c r="D224" t="s">
        <v>261</v>
      </c>
      <c r="E224" t="s">
        <v>655</v>
      </c>
      <c r="F224"/>
    </row>
    <row r="225" spans="1:6" ht="15" x14ac:dyDescent="0.25">
      <c r="A225" t="s">
        <v>333</v>
      </c>
      <c r="B225" t="s">
        <v>546</v>
      </c>
      <c r="C225" t="s">
        <v>654</v>
      </c>
      <c r="D225" t="s">
        <v>261</v>
      </c>
      <c r="E225" t="s">
        <v>655</v>
      </c>
      <c r="F225"/>
    </row>
    <row r="226" spans="1:6" ht="15" x14ac:dyDescent="0.25">
      <c r="A226" t="s">
        <v>334</v>
      </c>
      <c r="B226" t="s">
        <v>546</v>
      </c>
      <c r="C226" t="s">
        <v>654</v>
      </c>
      <c r="D226" t="s">
        <v>261</v>
      </c>
      <c r="E226" t="s">
        <v>655</v>
      </c>
      <c r="F226"/>
    </row>
    <row r="227" spans="1:6" ht="15" x14ac:dyDescent="0.25">
      <c r="A227" t="s">
        <v>456</v>
      </c>
      <c r="B227" t="s">
        <v>546</v>
      </c>
      <c r="C227" t="s">
        <v>654</v>
      </c>
      <c r="D227" t="s">
        <v>261</v>
      </c>
      <c r="E227" t="s">
        <v>655</v>
      </c>
      <c r="F227"/>
    </row>
    <row r="228" spans="1:6" ht="15" x14ac:dyDescent="0.25">
      <c r="A228" t="s">
        <v>457</v>
      </c>
      <c r="B228" t="s">
        <v>547</v>
      </c>
      <c r="C228" t="s">
        <v>654</v>
      </c>
      <c r="D228" t="s">
        <v>261</v>
      </c>
      <c r="E228" t="s">
        <v>655</v>
      </c>
      <c r="F228"/>
    </row>
    <row r="229" spans="1:6" ht="15" x14ac:dyDescent="0.25">
      <c r="A229" t="s">
        <v>458</v>
      </c>
      <c r="B229" t="s">
        <v>547</v>
      </c>
      <c r="C229" t="s">
        <v>654</v>
      </c>
      <c r="D229" t="s">
        <v>261</v>
      </c>
      <c r="E229" t="s">
        <v>655</v>
      </c>
      <c r="F229"/>
    </row>
    <row r="230" spans="1:6" ht="15" x14ac:dyDescent="0.25">
      <c r="A230" t="s">
        <v>459</v>
      </c>
      <c r="B230" t="s">
        <v>546</v>
      </c>
      <c r="C230" t="s">
        <v>654</v>
      </c>
      <c r="D230" t="s">
        <v>261</v>
      </c>
      <c r="E230" t="s">
        <v>655</v>
      </c>
      <c r="F230"/>
    </row>
    <row r="231" spans="1:6" ht="15" x14ac:dyDescent="0.25">
      <c r="A231" t="s">
        <v>460</v>
      </c>
      <c r="B231" t="s">
        <v>546</v>
      </c>
      <c r="C231" t="s">
        <v>654</v>
      </c>
      <c r="D231" t="s">
        <v>261</v>
      </c>
      <c r="E231" t="s">
        <v>655</v>
      </c>
      <c r="F231"/>
    </row>
    <row r="232" spans="1:6" ht="15" x14ac:dyDescent="0.25">
      <c r="A232" t="s">
        <v>461</v>
      </c>
      <c r="B232" t="s">
        <v>546</v>
      </c>
      <c r="C232" t="s">
        <v>654</v>
      </c>
      <c r="D232" t="s">
        <v>261</v>
      </c>
      <c r="E232" t="s">
        <v>655</v>
      </c>
      <c r="F232"/>
    </row>
    <row r="233" spans="1:6" ht="15" x14ac:dyDescent="0.25">
      <c r="A233" t="s">
        <v>462</v>
      </c>
      <c r="B233" t="s">
        <v>546</v>
      </c>
      <c r="C233" t="s">
        <v>654</v>
      </c>
      <c r="D233" t="s">
        <v>261</v>
      </c>
      <c r="E233" t="s">
        <v>655</v>
      </c>
      <c r="F233"/>
    </row>
    <row r="234" spans="1:6" ht="15" x14ac:dyDescent="0.25">
      <c r="A234" t="s">
        <v>463</v>
      </c>
      <c r="B234" t="s">
        <v>546</v>
      </c>
      <c r="C234" t="s">
        <v>654</v>
      </c>
      <c r="D234" t="s">
        <v>261</v>
      </c>
      <c r="E234" t="s">
        <v>655</v>
      </c>
      <c r="F234"/>
    </row>
    <row r="235" spans="1:6" ht="15" x14ac:dyDescent="0.25">
      <c r="A235" t="s">
        <v>464</v>
      </c>
      <c r="B235" t="s">
        <v>546</v>
      </c>
      <c r="C235" t="s">
        <v>654</v>
      </c>
      <c r="D235" t="s">
        <v>261</v>
      </c>
      <c r="E235" t="s">
        <v>655</v>
      </c>
      <c r="F235"/>
    </row>
    <row r="236" spans="1:6" ht="15" x14ac:dyDescent="0.25">
      <c r="A236" t="s">
        <v>465</v>
      </c>
      <c r="B236" t="s">
        <v>546</v>
      </c>
      <c r="C236" t="s">
        <v>654</v>
      </c>
      <c r="D236" t="s">
        <v>261</v>
      </c>
      <c r="E236" t="s">
        <v>655</v>
      </c>
      <c r="F236"/>
    </row>
    <row r="237" spans="1:6" ht="15" x14ac:dyDescent="0.25">
      <c r="A237" t="s">
        <v>466</v>
      </c>
      <c r="B237" t="s">
        <v>547</v>
      </c>
      <c r="C237" t="s">
        <v>654</v>
      </c>
      <c r="D237" t="s">
        <v>261</v>
      </c>
      <c r="E237" t="s">
        <v>655</v>
      </c>
      <c r="F237"/>
    </row>
    <row r="238" spans="1:6" ht="15" x14ac:dyDescent="0.25">
      <c r="A238" t="s">
        <v>335</v>
      </c>
      <c r="B238" t="s">
        <v>546</v>
      </c>
      <c r="C238" t="s">
        <v>654</v>
      </c>
      <c r="D238" t="s">
        <v>261</v>
      </c>
      <c r="E238" t="s">
        <v>655</v>
      </c>
      <c r="F238"/>
    </row>
    <row r="239" spans="1:6" ht="15" x14ac:dyDescent="0.25">
      <c r="A239" t="s">
        <v>467</v>
      </c>
      <c r="B239" t="s">
        <v>546</v>
      </c>
      <c r="C239" t="s">
        <v>654</v>
      </c>
      <c r="D239" t="s">
        <v>261</v>
      </c>
      <c r="E239" t="s">
        <v>655</v>
      </c>
      <c r="F239"/>
    </row>
    <row r="240" spans="1:6" ht="15" x14ac:dyDescent="0.25">
      <c r="A240" t="s">
        <v>468</v>
      </c>
      <c r="B240" t="s">
        <v>546</v>
      </c>
      <c r="C240" t="s">
        <v>654</v>
      </c>
      <c r="D240" t="s">
        <v>261</v>
      </c>
      <c r="E240" t="s">
        <v>655</v>
      </c>
      <c r="F240"/>
    </row>
    <row r="241" spans="1:6" ht="15" x14ac:dyDescent="0.25">
      <c r="A241" t="s">
        <v>469</v>
      </c>
      <c r="B241" t="s">
        <v>546</v>
      </c>
      <c r="C241" t="s">
        <v>654</v>
      </c>
      <c r="D241" t="s">
        <v>261</v>
      </c>
      <c r="E241" t="s">
        <v>655</v>
      </c>
      <c r="F241"/>
    </row>
    <row r="242" spans="1:6" ht="15" x14ac:dyDescent="0.25">
      <c r="A242" t="s">
        <v>470</v>
      </c>
      <c r="B242" t="s">
        <v>546</v>
      </c>
      <c r="C242" t="s">
        <v>654</v>
      </c>
      <c r="D242" t="s">
        <v>261</v>
      </c>
      <c r="E242" t="s">
        <v>655</v>
      </c>
      <c r="F242"/>
    </row>
    <row r="243" spans="1:6" ht="15" x14ac:dyDescent="0.25">
      <c r="A243" t="s">
        <v>336</v>
      </c>
      <c r="B243" t="s">
        <v>546</v>
      </c>
      <c r="C243" t="s">
        <v>654</v>
      </c>
      <c r="D243" t="s">
        <v>261</v>
      </c>
      <c r="E243" t="s">
        <v>655</v>
      </c>
      <c r="F243"/>
    </row>
    <row r="244" spans="1:6" ht="15" x14ac:dyDescent="0.25">
      <c r="A244" t="s">
        <v>337</v>
      </c>
      <c r="B244" t="s">
        <v>546</v>
      </c>
      <c r="C244" t="s">
        <v>654</v>
      </c>
      <c r="D244" t="s">
        <v>261</v>
      </c>
      <c r="E244" t="s">
        <v>655</v>
      </c>
      <c r="F244"/>
    </row>
    <row r="245" spans="1:6" ht="15" x14ac:dyDescent="0.25">
      <c r="A245" t="s">
        <v>338</v>
      </c>
      <c r="B245" t="s">
        <v>546</v>
      </c>
      <c r="C245" t="s">
        <v>654</v>
      </c>
      <c r="D245" t="s">
        <v>261</v>
      </c>
      <c r="E245" t="s">
        <v>655</v>
      </c>
      <c r="F245"/>
    </row>
    <row r="246" spans="1:6" ht="15" x14ac:dyDescent="0.25">
      <c r="A246" t="s">
        <v>339</v>
      </c>
      <c r="B246" t="s">
        <v>546</v>
      </c>
      <c r="C246" t="s">
        <v>654</v>
      </c>
      <c r="D246" t="s">
        <v>261</v>
      </c>
      <c r="E246" t="s">
        <v>655</v>
      </c>
      <c r="F246"/>
    </row>
    <row r="247" spans="1:6" ht="15" x14ac:dyDescent="0.25">
      <c r="A247" t="s">
        <v>471</v>
      </c>
      <c r="B247" t="s">
        <v>546</v>
      </c>
      <c r="C247" t="s">
        <v>654</v>
      </c>
      <c r="D247" t="s">
        <v>261</v>
      </c>
      <c r="E247" t="s">
        <v>655</v>
      </c>
      <c r="F247"/>
    </row>
    <row r="248" spans="1:6" ht="15" x14ac:dyDescent="0.25">
      <c r="A248" t="s">
        <v>340</v>
      </c>
      <c r="B248" t="s">
        <v>546</v>
      </c>
      <c r="C248" t="s">
        <v>654</v>
      </c>
      <c r="D248" t="s">
        <v>261</v>
      </c>
      <c r="E248" t="s">
        <v>655</v>
      </c>
      <c r="F248"/>
    </row>
    <row r="249" spans="1:6" ht="15" x14ac:dyDescent="0.25">
      <c r="A249" t="s">
        <v>472</v>
      </c>
      <c r="B249" t="s">
        <v>546</v>
      </c>
      <c r="C249" t="s">
        <v>654</v>
      </c>
      <c r="D249" t="s">
        <v>261</v>
      </c>
      <c r="E249" t="s">
        <v>655</v>
      </c>
      <c r="F249"/>
    </row>
    <row r="250" spans="1:6" ht="15" x14ac:dyDescent="0.25">
      <c r="A250" t="s">
        <v>341</v>
      </c>
      <c r="B250" t="s">
        <v>546</v>
      </c>
      <c r="C250" t="s">
        <v>654</v>
      </c>
      <c r="D250" t="s">
        <v>261</v>
      </c>
      <c r="E250" t="s">
        <v>655</v>
      </c>
      <c r="F250"/>
    </row>
    <row r="251" spans="1:6" ht="15" x14ac:dyDescent="0.25">
      <c r="A251" t="s">
        <v>342</v>
      </c>
      <c r="B251" t="s">
        <v>546</v>
      </c>
      <c r="C251" t="s">
        <v>654</v>
      </c>
      <c r="D251" t="s">
        <v>261</v>
      </c>
      <c r="E251" t="s">
        <v>655</v>
      </c>
      <c r="F251"/>
    </row>
    <row r="252" spans="1:6" ht="15" x14ac:dyDescent="0.25">
      <c r="A252" t="s">
        <v>343</v>
      </c>
      <c r="B252" t="s">
        <v>546</v>
      </c>
      <c r="C252" t="s">
        <v>654</v>
      </c>
      <c r="D252" t="s">
        <v>261</v>
      </c>
      <c r="E252" t="s">
        <v>655</v>
      </c>
      <c r="F252"/>
    </row>
    <row r="253" spans="1:6" ht="15" x14ac:dyDescent="0.25">
      <c r="A253" t="s">
        <v>473</v>
      </c>
      <c r="B253" t="s">
        <v>546</v>
      </c>
      <c r="C253" t="s">
        <v>654</v>
      </c>
      <c r="D253" t="s">
        <v>261</v>
      </c>
      <c r="E253" t="s">
        <v>655</v>
      </c>
      <c r="F253"/>
    </row>
    <row r="254" spans="1:6" ht="15" x14ac:dyDescent="0.25">
      <c r="A254" t="s">
        <v>164</v>
      </c>
      <c r="B254" t="s">
        <v>546</v>
      </c>
      <c r="C254" t="s">
        <v>654</v>
      </c>
      <c r="D254" t="s">
        <v>261</v>
      </c>
      <c r="E254" t="s">
        <v>655</v>
      </c>
      <c r="F254"/>
    </row>
    <row r="255" spans="1:6" ht="15" x14ac:dyDescent="0.25">
      <c r="A255" t="s">
        <v>344</v>
      </c>
      <c r="B255" t="s">
        <v>546</v>
      </c>
      <c r="C255" t="s">
        <v>654</v>
      </c>
      <c r="D255" t="s">
        <v>261</v>
      </c>
      <c r="E255" t="s">
        <v>655</v>
      </c>
      <c r="F255"/>
    </row>
    <row r="256" spans="1:6" ht="15" x14ac:dyDescent="0.25">
      <c r="A256" t="s">
        <v>150</v>
      </c>
      <c r="B256" t="s">
        <v>546</v>
      </c>
      <c r="C256" t="s">
        <v>654</v>
      </c>
      <c r="D256" t="s">
        <v>261</v>
      </c>
      <c r="E256" t="s">
        <v>655</v>
      </c>
      <c r="F256"/>
    </row>
    <row r="257" spans="1:6" ht="15" x14ac:dyDescent="0.25">
      <c r="A257" t="s">
        <v>474</v>
      </c>
      <c r="B257" t="s">
        <v>546</v>
      </c>
      <c r="C257" t="s">
        <v>654</v>
      </c>
      <c r="D257" t="s">
        <v>261</v>
      </c>
      <c r="E257" t="s">
        <v>655</v>
      </c>
      <c r="F257"/>
    </row>
    <row r="258" spans="1:6" ht="15" x14ac:dyDescent="0.25">
      <c r="A258" t="s">
        <v>475</v>
      </c>
      <c r="B258" t="s">
        <v>546</v>
      </c>
      <c r="C258" t="s">
        <v>654</v>
      </c>
      <c r="D258" t="s">
        <v>261</v>
      </c>
      <c r="E258" t="s">
        <v>655</v>
      </c>
      <c r="F258"/>
    </row>
    <row r="259" spans="1:6" ht="15" x14ac:dyDescent="0.25">
      <c r="A259" t="s">
        <v>345</v>
      </c>
      <c r="B259" t="s">
        <v>546</v>
      </c>
      <c r="C259" t="s">
        <v>654</v>
      </c>
      <c r="D259" t="s">
        <v>261</v>
      </c>
      <c r="E259" t="s">
        <v>655</v>
      </c>
      <c r="F259"/>
    </row>
    <row r="260" spans="1:6" ht="15" x14ac:dyDescent="0.25">
      <c r="A260" t="s">
        <v>172</v>
      </c>
      <c r="B260" t="s">
        <v>546</v>
      </c>
      <c r="C260" t="s">
        <v>654</v>
      </c>
      <c r="D260" t="s">
        <v>266</v>
      </c>
      <c r="E260" t="s">
        <v>655</v>
      </c>
      <c r="F260"/>
    </row>
    <row r="261" spans="1:6" ht="15" x14ac:dyDescent="0.25">
      <c r="A261" t="s">
        <v>206</v>
      </c>
      <c r="B261" t="s">
        <v>546</v>
      </c>
      <c r="C261" t="s">
        <v>654</v>
      </c>
      <c r="D261" t="s">
        <v>266</v>
      </c>
      <c r="E261" t="s">
        <v>655</v>
      </c>
      <c r="F261"/>
    </row>
    <row r="262" spans="1:6" ht="15" x14ac:dyDescent="0.25">
      <c r="A262" t="s">
        <v>167</v>
      </c>
      <c r="B262" t="s">
        <v>546</v>
      </c>
      <c r="C262" t="s">
        <v>654</v>
      </c>
      <c r="D262" t="s">
        <v>261</v>
      </c>
      <c r="E262" t="s">
        <v>655</v>
      </c>
      <c r="F262"/>
    </row>
    <row r="263" spans="1:6" ht="15" x14ac:dyDescent="0.25">
      <c r="A263" t="s">
        <v>207</v>
      </c>
      <c r="B263" t="s">
        <v>546</v>
      </c>
      <c r="C263" t="s">
        <v>654</v>
      </c>
      <c r="D263" t="s">
        <v>261</v>
      </c>
      <c r="E263" t="s">
        <v>655</v>
      </c>
      <c r="F263"/>
    </row>
    <row r="264" spans="1:6" ht="15" x14ac:dyDescent="0.25">
      <c r="A264" t="s">
        <v>476</v>
      </c>
      <c r="B264" t="s">
        <v>546</v>
      </c>
      <c r="C264" t="s">
        <v>654</v>
      </c>
      <c r="D264" t="s">
        <v>261</v>
      </c>
      <c r="E264" t="s">
        <v>655</v>
      </c>
      <c r="F264"/>
    </row>
    <row r="265" spans="1:6" ht="15" x14ac:dyDescent="0.25">
      <c r="A265" t="s">
        <v>346</v>
      </c>
      <c r="B265" t="s">
        <v>546</v>
      </c>
      <c r="C265" t="s">
        <v>654</v>
      </c>
      <c r="D265" t="s">
        <v>261</v>
      </c>
      <c r="E265" t="s">
        <v>655</v>
      </c>
      <c r="F265"/>
    </row>
    <row r="266" spans="1:6" ht="15" x14ac:dyDescent="0.25">
      <c r="A266" t="s">
        <v>477</v>
      </c>
      <c r="B266" t="s">
        <v>547</v>
      </c>
      <c r="C266" t="s">
        <v>654</v>
      </c>
      <c r="D266" t="s">
        <v>261</v>
      </c>
      <c r="E266" t="s">
        <v>655</v>
      </c>
      <c r="F266"/>
    </row>
    <row r="267" spans="1:6" ht="15" x14ac:dyDescent="0.25">
      <c r="A267" t="s">
        <v>478</v>
      </c>
      <c r="B267" t="s">
        <v>546</v>
      </c>
      <c r="C267" t="s">
        <v>654</v>
      </c>
      <c r="D267" t="s">
        <v>261</v>
      </c>
      <c r="E267" t="s">
        <v>655</v>
      </c>
      <c r="F267"/>
    </row>
    <row r="268" spans="1:6" ht="15" x14ac:dyDescent="0.25">
      <c r="A268" t="s">
        <v>479</v>
      </c>
      <c r="B268" t="s">
        <v>546</v>
      </c>
      <c r="C268" t="s">
        <v>654</v>
      </c>
      <c r="D268" t="s">
        <v>261</v>
      </c>
      <c r="E268" t="s">
        <v>659</v>
      </c>
      <c r="F268"/>
    </row>
    <row r="269" spans="1:6" ht="15" x14ac:dyDescent="0.25">
      <c r="A269" t="s">
        <v>549</v>
      </c>
      <c r="B269" t="s">
        <v>546</v>
      </c>
      <c r="C269" t="s">
        <v>654</v>
      </c>
      <c r="D269" t="s">
        <v>261</v>
      </c>
      <c r="E269" t="s">
        <v>659</v>
      </c>
      <c r="F269"/>
    </row>
    <row r="270" spans="1:6" ht="15" x14ac:dyDescent="0.25">
      <c r="A270" t="s">
        <v>347</v>
      </c>
      <c r="B270" t="s">
        <v>547</v>
      </c>
      <c r="C270" t="s">
        <v>654</v>
      </c>
      <c r="D270" t="s">
        <v>261</v>
      </c>
      <c r="E270" t="s">
        <v>655</v>
      </c>
      <c r="F270"/>
    </row>
    <row r="271" spans="1:6" ht="15" x14ac:dyDescent="0.25">
      <c r="A271" t="s">
        <v>480</v>
      </c>
      <c r="B271" t="s">
        <v>546</v>
      </c>
      <c r="C271" t="s">
        <v>654</v>
      </c>
      <c r="D271" t="s">
        <v>261</v>
      </c>
      <c r="E271" t="s">
        <v>655</v>
      </c>
      <c r="F271"/>
    </row>
    <row r="272" spans="1:6" ht="15" x14ac:dyDescent="0.25">
      <c r="A272" t="s">
        <v>481</v>
      </c>
      <c r="B272" t="s">
        <v>547</v>
      </c>
      <c r="C272" t="s">
        <v>654</v>
      </c>
      <c r="D272" t="s">
        <v>261</v>
      </c>
      <c r="E272" t="s">
        <v>655</v>
      </c>
      <c r="F272"/>
    </row>
    <row r="273" spans="1:6" ht="15" x14ac:dyDescent="0.25">
      <c r="A273" t="s">
        <v>482</v>
      </c>
      <c r="B273" t="s">
        <v>547</v>
      </c>
      <c r="C273" t="s">
        <v>654</v>
      </c>
      <c r="D273" t="s">
        <v>261</v>
      </c>
      <c r="E273" t="s">
        <v>655</v>
      </c>
      <c r="F273"/>
    </row>
    <row r="274" spans="1:6" ht="15" x14ac:dyDescent="0.25">
      <c r="A274" t="s">
        <v>151</v>
      </c>
      <c r="B274" t="s">
        <v>546</v>
      </c>
      <c r="C274" t="s">
        <v>654</v>
      </c>
      <c r="D274" t="s">
        <v>261</v>
      </c>
      <c r="E274" t="s">
        <v>655</v>
      </c>
      <c r="F274"/>
    </row>
    <row r="275" spans="1:6" ht="15" x14ac:dyDescent="0.25">
      <c r="A275" t="s">
        <v>222</v>
      </c>
      <c r="B275" t="s">
        <v>546</v>
      </c>
      <c r="C275" t="s">
        <v>657</v>
      </c>
      <c r="D275" t="s">
        <v>261</v>
      </c>
      <c r="E275" t="s">
        <v>395</v>
      </c>
      <c r="F275"/>
    </row>
    <row r="276" spans="1:6" ht="15" x14ac:dyDescent="0.25">
      <c r="A276" t="s">
        <v>250</v>
      </c>
      <c r="B276" t="s">
        <v>546</v>
      </c>
      <c r="C276" t="s">
        <v>654</v>
      </c>
      <c r="D276" t="s">
        <v>261</v>
      </c>
      <c r="E276" t="s">
        <v>655</v>
      </c>
      <c r="F276"/>
    </row>
    <row r="277" spans="1:6" ht="15" x14ac:dyDescent="0.25">
      <c r="A277" t="s">
        <v>251</v>
      </c>
      <c r="B277" t="s">
        <v>546</v>
      </c>
      <c r="C277" t="s">
        <v>660</v>
      </c>
      <c r="D277" t="s">
        <v>261</v>
      </c>
      <c r="E277" t="s">
        <v>655</v>
      </c>
      <c r="F277"/>
    </row>
    <row r="278" spans="1:6" ht="15" x14ac:dyDescent="0.25">
      <c r="A278" t="s">
        <v>348</v>
      </c>
      <c r="B278" t="s">
        <v>546</v>
      </c>
      <c r="C278" t="s">
        <v>654</v>
      </c>
      <c r="D278" t="s">
        <v>261</v>
      </c>
      <c r="E278" t="s">
        <v>655</v>
      </c>
      <c r="F278"/>
    </row>
    <row r="279" spans="1:6" ht="15" x14ac:dyDescent="0.25">
      <c r="A279" t="s">
        <v>99</v>
      </c>
      <c r="B279" t="s">
        <v>546</v>
      </c>
      <c r="C279" t="s">
        <v>654</v>
      </c>
      <c r="D279" t="s">
        <v>261</v>
      </c>
      <c r="E279" t="s">
        <v>655</v>
      </c>
      <c r="F279"/>
    </row>
    <row r="280" spans="1:6" ht="15" x14ac:dyDescent="0.25">
      <c r="A280" t="s">
        <v>101</v>
      </c>
      <c r="B280" t="s">
        <v>546</v>
      </c>
      <c r="C280" t="s">
        <v>654</v>
      </c>
      <c r="D280" t="s">
        <v>261</v>
      </c>
      <c r="E280" t="s">
        <v>655</v>
      </c>
      <c r="F280"/>
    </row>
    <row r="281" spans="1:6" ht="15" x14ac:dyDescent="0.25">
      <c r="A281" t="s">
        <v>102</v>
      </c>
      <c r="B281" t="s">
        <v>546</v>
      </c>
      <c r="C281" t="s">
        <v>654</v>
      </c>
      <c r="D281" t="s">
        <v>261</v>
      </c>
      <c r="E281" t="s">
        <v>655</v>
      </c>
      <c r="F281"/>
    </row>
    <row r="282" spans="1:6" ht="15" x14ac:dyDescent="0.25">
      <c r="A282" t="s">
        <v>103</v>
      </c>
      <c r="B282" t="s">
        <v>546</v>
      </c>
      <c r="C282" t="s">
        <v>654</v>
      </c>
      <c r="D282" t="s">
        <v>261</v>
      </c>
      <c r="E282" t="s">
        <v>655</v>
      </c>
      <c r="F282"/>
    </row>
    <row r="283" spans="1:6" ht="15" x14ac:dyDescent="0.25">
      <c r="A283" t="s">
        <v>235</v>
      </c>
      <c r="B283" t="s">
        <v>546</v>
      </c>
      <c r="C283" t="s">
        <v>657</v>
      </c>
      <c r="D283" t="s">
        <v>261</v>
      </c>
      <c r="E283" t="s">
        <v>395</v>
      </c>
      <c r="F283"/>
    </row>
    <row r="284" spans="1:6" ht="15" x14ac:dyDescent="0.25">
      <c r="A284" t="s">
        <v>135</v>
      </c>
      <c r="B284" t="s">
        <v>546</v>
      </c>
      <c r="C284" t="s">
        <v>657</v>
      </c>
      <c r="D284" t="s">
        <v>261</v>
      </c>
      <c r="E284" t="s">
        <v>395</v>
      </c>
      <c r="F284"/>
    </row>
    <row r="285" spans="1:6" ht="15" x14ac:dyDescent="0.25">
      <c r="A285" t="s">
        <v>152</v>
      </c>
      <c r="B285" t="s">
        <v>546</v>
      </c>
      <c r="C285" t="s">
        <v>654</v>
      </c>
      <c r="D285" t="s">
        <v>261</v>
      </c>
      <c r="E285" t="s">
        <v>655</v>
      </c>
      <c r="F285"/>
    </row>
    <row r="286" spans="1:6" ht="15" x14ac:dyDescent="0.25">
      <c r="A286" t="s">
        <v>71</v>
      </c>
      <c r="B286" t="s">
        <v>546</v>
      </c>
      <c r="C286" t="s">
        <v>654</v>
      </c>
      <c r="D286" t="s">
        <v>261</v>
      </c>
      <c r="E286" t="s">
        <v>655</v>
      </c>
      <c r="F286"/>
    </row>
    <row r="287" spans="1:6" ht="15" x14ac:dyDescent="0.25">
      <c r="A287" t="s">
        <v>104</v>
      </c>
      <c r="B287" t="s">
        <v>546</v>
      </c>
      <c r="C287" t="s">
        <v>654</v>
      </c>
      <c r="D287" t="s">
        <v>261</v>
      </c>
      <c r="E287" t="s">
        <v>655</v>
      </c>
      <c r="F287"/>
    </row>
    <row r="288" spans="1:6" ht="15" x14ac:dyDescent="0.25">
      <c r="A288" t="s">
        <v>105</v>
      </c>
      <c r="B288" t="s">
        <v>546</v>
      </c>
      <c r="C288" t="s">
        <v>654</v>
      </c>
      <c r="D288" t="s">
        <v>261</v>
      </c>
      <c r="E288" t="s">
        <v>655</v>
      </c>
      <c r="F288"/>
    </row>
    <row r="289" spans="1:6" ht="15" x14ac:dyDescent="0.25">
      <c r="A289" t="s">
        <v>74</v>
      </c>
      <c r="B289" t="s">
        <v>546</v>
      </c>
      <c r="C289" t="s">
        <v>654</v>
      </c>
      <c r="D289" t="s">
        <v>261</v>
      </c>
      <c r="E289" t="s">
        <v>655</v>
      </c>
      <c r="F289"/>
    </row>
    <row r="290" spans="1:6" ht="15" x14ac:dyDescent="0.25">
      <c r="A290" t="s">
        <v>106</v>
      </c>
      <c r="B290" t="s">
        <v>546</v>
      </c>
      <c r="C290" t="s">
        <v>654</v>
      </c>
      <c r="D290" t="s">
        <v>261</v>
      </c>
      <c r="E290" t="s">
        <v>655</v>
      </c>
      <c r="F290"/>
    </row>
    <row r="291" spans="1:6" ht="15" x14ac:dyDescent="0.25">
      <c r="A291" t="s">
        <v>107</v>
      </c>
      <c r="B291" t="s">
        <v>546</v>
      </c>
      <c r="C291" t="s">
        <v>654</v>
      </c>
      <c r="D291" t="s">
        <v>261</v>
      </c>
      <c r="E291" t="s">
        <v>655</v>
      </c>
      <c r="F291"/>
    </row>
    <row r="292" spans="1:6" ht="15" x14ac:dyDescent="0.25">
      <c r="A292" t="s">
        <v>136</v>
      </c>
      <c r="B292" t="s">
        <v>546</v>
      </c>
      <c r="C292" t="s">
        <v>657</v>
      </c>
      <c r="D292" t="s">
        <v>261</v>
      </c>
      <c r="E292" t="s">
        <v>395</v>
      </c>
      <c r="F292"/>
    </row>
    <row r="293" spans="1:6" ht="15" x14ac:dyDescent="0.25">
      <c r="A293" t="s">
        <v>108</v>
      </c>
      <c r="B293" t="s">
        <v>546</v>
      </c>
      <c r="C293" t="s">
        <v>654</v>
      </c>
      <c r="D293" t="s">
        <v>261</v>
      </c>
      <c r="E293" t="s">
        <v>655</v>
      </c>
      <c r="F293"/>
    </row>
    <row r="294" spans="1:6" ht="15" x14ac:dyDescent="0.25">
      <c r="A294" t="s">
        <v>153</v>
      </c>
      <c r="B294" t="s">
        <v>546</v>
      </c>
      <c r="C294" t="s">
        <v>654</v>
      </c>
      <c r="D294" t="s">
        <v>266</v>
      </c>
      <c r="E294" t="s">
        <v>655</v>
      </c>
      <c r="F294"/>
    </row>
    <row r="295" spans="1:6" ht="15" x14ac:dyDescent="0.25">
      <c r="A295" t="s">
        <v>154</v>
      </c>
      <c r="B295" t="s">
        <v>546</v>
      </c>
      <c r="C295" t="s">
        <v>654</v>
      </c>
      <c r="D295" t="s">
        <v>261</v>
      </c>
      <c r="E295" t="s">
        <v>655</v>
      </c>
      <c r="F295"/>
    </row>
    <row r="296" spans="1:6" ht="15" x14ac:dyDescent="0.25">
      <c r="A296" t="s">
        <v>110</v>
      </c>
      <c r="B296" t="s">
        <v>546</v>
      </c>
      <c r="C296" t="s">
        <v>654</v>
      </c>
      <c r="D296" t="s">
        <v>261</v>
      </c>
      <c r="E296" t="s">
        <v>655</v>
      </c>
      <c r="F296"/>
    </row>
    <row r="297" spans="1:6" ht="15" x14ac:dyDescent="0.25">
      <c r="A297" t="s">
        <v>137</v>
      </c>
      <c r="B297" t="s">
        <v>546</v>
      </c>
      <c r="C297" t="s">
        <v>657</v>
      </c>
      <c r="D297" t="s">
        <v>261</v>
      </c>
      <c r="E297" t="s">
        <v>395</v>
      </c>
      <c r="F297"/>
    </row>
    <row r="298" spans="1:6" ht="15" x14ac:dyDescent="0.25">
      <c r="A298" t="s">
        <v>173</v>
      </c>
      <c r="B298" t="s">
        <v>546</v>
      </c>
      <c r="C298" t="s">
        <v>654</v>
      </c>
      <c r="D298" t="s">
        <v>261</v>
      </c>
      <c r="E298" t="s">
        <v>655</v>
      </c>
      <c r="F298"/>
    </row>
    <row r="299" spans="1:6" ht="15" x14ac:dyDescent="0.25">
      <c r="A299" t="s">
        <v>113</v>
      </c>
      <c r="B299" t="s">
        <v>546</v>
      </c>
      <c r="C299" t="s">
        <v>654</v>
      </c>
      <c r="D299" t="s">
        <v>261</v>
      </c>
      <c r="E299" t="s">
        <v>655</v>
      </c>
      <c r="F299"/>
    </row>
    <row r="300" spans="1:6" ht="15" x14ac:dyDescent="0.25">
      <c r="A300" t="s">
        <v>114</v>
      </c>
      <c r="B300" t="s">
        <v>546</v>
      </c>
      <c r="C300" t="s">
        <v>654</v>
      </c>
      <c r="D300" t="s">
        <v>261</v>
      </c>
      <c r="E300" t="s">
        <v>655</v>
      </c>
      <c r="F300"/>
    </row>
    <row r="301" spans="1:6" ht="15" x14ac:dyDescent="0.25">
      <c r="A301" t="s">
        <v>115</v>
      </c>
      <c r="B301" t="s">
        <v>546</v>
      </c>
      <c r="C301" t="s">
        <v>654</v>
      </c>
      <c r="D301" t="s">
        <v>261</v>
      </c>
      <c r="E301" t="s">
        <v>655</v>
      </c>
      <c r="F301"/>
    </row>
    <row r="302" spans="1:6" ht="15" x14ac:dyDescent="0.25">
      <c r="A302" t="s">
        <v>138</v>
      </c>
      <c r="B302" t="s">
        <v>546</v>
      </c>
      <c r="C302" t="s">
        <v>657</v>
      </c>
      <c r="D302" t="s">
        <v>261</v>
      </c>
      <c r="E302" t="s">
        <v>395</v>
      </c>
      <c r="F302"/>
    </row>
    <row r="303" spans="1:6" ht="15" x14ac:dyDescent="0.25">
      <c r="A303" t="s">
        <v>116</v>
      </c>
      <c r="B303" t="s">
        <v>546</v>
      </c>
      <c r="C303" t="s">
        <v>654</v>
      </c>
      <c r="D303" t="s">
        <v>261</v>
      </c>
      <c r="E303" t="s">
        <v>655</v>
      </c>
      <c r="F303"/>
    </row>
    <row r="304" spans="1:6" ht="15" x14ac:dyDescent="0.25">
      <c r="A304" t="s">
        <v>117</v>
      </c>
      <c r="B304" t="s">
        <v>546</v>
      </c>
      <c r="C304" t="s">
        <v>654</v>
      </c>
      <c r="D304" t="s">
        <v>261</v>
      </c>
      <c r="E304" t="s">
        <v>655</v>
      </c>
      <c r="F304"/>
    </row>
    <row r="305" spans="1:6" ht="15" x14ac:dyDescent="0.25">
      <c r="A305" t="s">
        <v>118</v>
      </c>
      <c r="B305" t="s">
        <v>546</v>
      </c>
      <c r="C305" t="s">
        <v>654</v>
      </c>
      <c r="D305" t="s">
        <v>261</v>
      </c>
      <c r="E305" t="s">
        <v>655</v>
      </c>
      <c r="F305"/>
    </row>
    <row r="306" spans="1:6" ht="15" x14ac:dyDescent="0.25">
      <c r="A306" t="s">
        <v>139</v>
      </c>
      <c r="B306" t="s">
        <v>546</v>
      </c>
      <c r="C306" t="s">
        <v>657</v>
      </c>
      <c r="D306" t="s">
        <v>261</v>
      </c>
      <c r="E306" t="s">
        <v>395</v>
      </c>
      <c r="F306"/>
    </row>
    <row r="307" spans="1:6" ht="15" x14ac:dyDescent="0.25">
      <c r="A307" t="s">
        <v>119</v>
      </c>
      <c r="B307" t="s">
        <v>546</v>
      </c>
      <c r="C307" t="s">
        <v>654</v>
      </c>
      <c r="D307" t="s">
        <v>261</v>
      </c>
      <c r="E307" t="s">
        <v>655</v>
      </c>
      <c r="F307"/>
    </row>
    <row r="308" spans="1:6" ht="15" x14ac:dyDescent="0.25">
      <c r="A308" t="s">
        <v>120</v>
      </c>
      <c r="B308" t="s">
        <v>546</v>
      </c>
      <c r="C308" t="s">
        <v>654</v>
      </c>
      <c r="D308" t="s">
        <v>261</v>
      </c>
      <c r="E308" t="s">
        <v>655</v>
      </c>
      <c r="F308"/>
    </row>
    <row r="309" spans="1:6" ht="15" x14ac:dyDescent="0.25">
      <c r="A309" t="s">
        <v>140</v>
      </c>
      <c r="B309" t="s">
        <v>546</v>
      </c>
      <c r="C309" t="s">
        <v>657</v>
      </c>
      <c r="D309" t="s">
        <v>261</v>
      </c>
      <c r="E309" t="s">
        <v>395</v>
      </c>
      <c r="F309"/>
    </row>
    <row r="310" spans="1:6" ht="15" x14ac:dyDescent="0.25">
      <c r="A310" t="s">
        <v>155</v>
      </c>
      <c r="B310" t="s">
        <v>546</v>
      </c>
      <c r="C310" t="s">
        <v>654</v>
      </c>
      <c r="D310" t="s">
        <v>266</v>
      </c>
      <c r="E310" t="s">
        <v>655</v>
      </c>
      <c r="F310"/>
    </row>
    <row r="311" spans="1:6" ht="15" x14ac:dyDescent="0.25">
      <c r="A311" t="s">
        <v>236</v>
      </c>
      <c r="B311" t="s">
        <v>546</v>
      </c>
      <c r="C311" t="s">
        <v>657</v>
      </c>
      <c r="D311" t="s">
        <v>266</v>
      </c>
      <c r="E311" t="s">
        <v>395</v>
      </c>
      <c r="F311"/>
    </row>
    <row r="312" spans="1:6" ht="15" x14ac:dyDescent="0.25">
      <c r="A312" t="s">
        <v>141</v>
      </c>
      <c r="B312" t="s">
        <v>546</v>
      </c>
      <c r="C312" t="s">
        <v>657</v>
      </c>
      <c r="D312" t="s">
        <v>261</v>
      </c>
      <c r="E312" t="s">
        <v>395</v>
      </c>
      <c r="F312"/>
    </row>
    <row r="313" spans="1:6" ht="15" x14ac:dyDescent="0.25">
      <c r="A313" t="s">
        <v>349</v>
      </c>
      <c r="B313" t="s">
        <v>546</v>
      </c>
      <c r="C313" t="s">
        <v>657</v>
      </c>
      <c r="D313" t="s">
        <v>261</v>
      </c>
      <c r="E313" t="s">
        <v>395</v>
      </c>
      <c r="F313"/>
    </row>
    <row r="314" spans="1:6" ht="15" x14ac:dyDescent="0.25">
      <c r="A314" t="s">
        <v>121</v>
      </c>
      <c r="B314" t="s">
        <v>546</v>
      </c>
      <c r="C314" t="s">
        <v>657</v>
      </c>
      <c r="D314" t="s">
        <v>266</v>
      </c>
      <c r="E314" t="s">
        <v>395</v>
      </c>
      <c r="F314"/>
    </row>
    <row r="315" spans="1:6" ht="15" x14ac:dyDescent="0.25">
      <c r="A315" t="s">
        <v>122</v>
      </c>
      <c r="B315" t="s">
        <v>546</v>
      </c>
      <c r="C315" t="s">
        <v>654</v>
      </c>
      <c r="D315" t="s">
        <v>261</v>
      </c>
      <c r="E315" t="s">
        <v>655</v>
      </c>
      <c r="F315"/>
    </row>
    <row r="316" spans="1:6" ht="15" x14ac:dyDescent="0.25">
      <c r="A316" t="s">
        <v>125</v>
      </c>
      <c r="B316" t="s">
        <v>546</v>
      </c>
      <c r="C316" t="s">
        <v>654</v>
      </c>
      <c r="D316" t="s">
        <v>266</v>
      </c>
      <c r="E316" t="s">
        <v>655</v>
      </c>
      <c r="F316"/>
    </row>
    <row r="317" spans="1:6" ht="15" x14ac:dyDescent="0.25">
      <c r="A317" t="s">
        <v>126</v>
      </c>
      <c r="B317" t="s">
        <v>546</v>
      </c>
      <c r="C317" t="s">
        <v>654</v>
      </c>
      <c r="D317" t="s">
        <v>266</v>
      </c>
      <c r="E317" t="s">
        <v>655</v>
      </c>
      <c r="F317"/>
    </row>
    <row r="318" spans="1:6" ht="15" x14ac:dyDescent="0.25">
      <c r="A318" t="s">
        <v>156</v>
      </c>
      <c r="B318" t="s">
        <v>546</v>
      </c>
      <c r="C318" t="s">
        <v>654</v>
      </c>
      <c r="D318" t="s">
        <v>266</v>
      </c>
      <c r="E318" t="s">
        <v>655</v>
      </c>
      <c r="F318"/>
    </row>
    <row r="319" spans="1:6" ht="15" x14ac:dyDescent="0.25">
      <c r="A319" t="s">
        <v>157</v>
      </c>
      <c r="B319" t="s">
        <v>546</v>
      </c>
      <c r="C319" t="s">
        <v>654</v>
      </c>
      <c r="D319" t="s">
        <v>266</v>
      </c>
      <c r="E319" t="s">
        <v>655</v>
      </c>
      <c r="F319"/>
    </row>
    <row r="320" spans="1:6" ht="15" x14ac:dyDescent="0.25">
      <c r="A320" t="s">
        <v>75</v>
      </c>
      <c r="B320" t="s">
        <v>546</v>
      </c>
      <c r="C320" t="s">
        <v>654</v>
      </c>
      <c r="D320" t="s">
        <v>261</v>
      </c>
      <c r="E320" t="s">
        <v>655</v>
      </c>
      <c r="F320"/>
    </row>
    <row r="321" spans="1:6" ht="15" x14ac:dyDescent="0.25">
      <c r="A321" t="s">
        <v>127</v>
      </c>
      <c r="B321" t="s">
        <v>546</v>
      </c>
      <c r="C321" t="s">
        <v>654</v>
      </c>
      <c r="D321" t="s">
        <v>261</v>
      </c>
      <c r="E321" t="s">
        <v>655</v>
      </c>
      <c r="F321"/>
    </row>
    <row r="322" spans="1:6" ht="15" x14ac:dyDescent="0.25">
      <c r="A322" t="s">
        <v>128</v>
      </c>
      <c r="B322" t="s">
        <v>546</v>
      </c>
      <c r="C322" t="s">
        <v>654</v>
      </c>
      <c r="D322" t="s">
        <v>261</v>
      </c>
      <c r="E322" t="s">
        <v>655</v>
      </c>
      <c r="F322"/>
    </row>
    <row r="323" spans="1:6" ht="15" x14ac:dyDescent="0.25">
      <c r="A323" t="s">
        <v>130</v>
      </c>
      <c r="B323" t="s">
        <v>546</v>
      </c>
      <c r="C323" t="s">
        <v>654</v>
      </c>
      <c r="D323" t="s">
        <v>261</v>
      </c>
      <c r="E323" t="s">
        <v>655</v>
      </c>
      <c r="F323"/>
    </row>
    <row r="324" spans="1:6" ht="15" x14ac:dyDescent="0.25">
      <c r="A324" t="s">
        <v>131</v>
      </c>
      <c r="B324" t="s">
        <v>546</v>
      </c>
      <c r="C324" t="s">
        <v>654</v>
      </c>
      <c r="D324" t="s">
        <v>261</v>
      </c>
      <c r="E324" t="s">
        <v>655</v>
      </c>
      <c r="F324"/>
    </row>
    <row r="325" spans="1:6" ht="15" x14ac:dyDescent="0.25">
      <c r="A325" t="s">
        <v>132</v>
      </c>
      <c r="B325" t="s">
        <v>546</v>
      </c>
      <c r="C325" t="s">
        <v>654</v>
      </c>
      <c r="D325" t="s">
        <v>261</v>
      </c>
      <c r="E325" t="s">
        <v>655</v>
      </c>
      <c r="F325"/>
    </row>
    <row r="326" spans="1:6" ht="15" x14ac:dyDescent="0.25">
      <c r="A326" t="s">
        <v>133</v>
      </c>
      <c r="B326" t="s">
        <v>546</v>
      </c>
      <c r="C326" t="s">
        <v>654</v>
      </c>
      <c r="D326" t="s">
        <v>261</v>
      </c>
      <c r="E326" t="s">
        <v>655</v>
      </c>
      <c r="F326"/>
    </row>
    <row r="327" spans="1:6" ht="15" x14ac:dyDescent="0.25">
      <c r="A327" t="s">
        <v>134</v>
      </c>
      <c r="B327" t="s">
        <v>546</v>
      </c>
      <c r="C327" t="s">
        <v>654</v>
      </c>
      <c r="D327" t="s">
        <v>261</v>
      </c>
      <c r="E327" t="s">
        <v>655</v>
      </c>
      <c r="F327"/>
    </row>
    <row r="328" spans="1:6" ht="15" x14ac:dyDescent="0.25">
      <c r="A328" t="s">
        <v>483</v>
      </c>
      <c r="B328" t="s">
        <v>546</v>
      </c>
      <c r="C328" t="s">
        <v>654</v>
      </c>
      <c r="D328" t="s">
        <v>266</v>
      </c>
      <c r="E328" t="s">
        <v>655</v>
      </c>
      <c r="F328"/>
    </row>
    <row r="329" spans="1:6" ht="15" x14ac:dyDescent="0.25">
      <c r="A329" t="s">
        <v>484</v>
      </c>
      <c r="B329" t="s">
        <v>546</v>
      </c>
      <c r="C329" t="s">
        <v>654</v>
      </c>
      <c r="D329" t="s">
        <v>266</v>
      </c>
      <c r="E329" t="s">
        <v>655</v>
      </c>
      <c r="F329"/>
    </row>
    <row r="330" spans="1:6" ht="15" x14ac:dyDescent="0.25">
      <c r="A330" t="s">
        <v>485</v>
      </c>
      <c r="B330" t="s">
        <v>546</v>
      </c>
      <c r="C330" t="s">
        <v>654</v>
      </c>
      <c r="D330" t="s">
        <v>266</v>
      </c>
      <c r="E330" t="s">
        <v>268</v>
      </c>
      <c r="F330"/>
    </row>
    <row r="331" spans="1:6" ht="15" x14ac:dyDescent="0.25">
      <c r="A331" t="s">
        <v>486</v>
      </c>
      <c r="B331" t="s">
        <v>546</v>
      </c>
      <c r="C331" t="s">
        <v>654</v>
      </c>
      <c r="D331" t="s">
        <v>266</v>
      </c>
      <c r="E331" t="s">
        <v>268</v>
      </c>
      <c r="F331"/>
    </row>
    <row r="332" spans="1:6" ht="15" x14ac:dyDescent="0.25">
      <c r="A332" t="s">
        <v>487</v>
      </c>
      <c r="B332" t="s">
        <v>546</v>
      </c>
      <c r="C332" t="s">
        <v>654</v>
      </c>
      <c r="D332" t="s">
        <v>261</v>
      </c>
      <c r="E332" t="s">
        <v>655</v>
      </c>
      <c r="F332"/>
    </row>
    <row r="333" spans="1:6" ht="15" x14ac:dyDescent="0.25">
      <c r="A333" t="s">
        <v>488</v>
      </c>
      <c r="B333" t="s">
        <v>546</v>
      </c>
      <c r="C333" t="s">
        <v>654</v>
      </c>
      <c r="D333" t="s">
        <v>261</v>
      </c>
      <c r="E333" t="s">
        <v>655</v>
      </c>
      <c r="F333"/>
    </row>
    <row r="334" spans="1:6" ht="15" x14ac:dyDescent="0.25">
      <c r="A334" t="s">
        <v>489</v>
      </c>
      <c r="B334" t="s">
        <v>546</v>
      </c>
      <c r="C334" t="s">
        <v>654</v>
      </c>
      <c r="D334" t="s">
        <v>261</v>
      </c>
      <c r="E334" t="s">
        <v>655</v>
      </c>
      <c r="F334"/>
    </row>
    <row r="335" spans="1:6" ht="15" x14ac:dyDescent="0.25">
      <c r="A335" t="s">
        <v>490</v>
      </c>
      <c r="B335" t="s">
        <v>546</v>
      </c>
      <c r="C335" t="s">
        <v>654</v>
      </c>
      <c r="D335" t="s">
        <v>261</v>
      </c>
      <c r="E335" t="s">
        <v>655</v>
      </c>
      <c r="F335"/>
    </row>
    <row r="336" spans="1:6" ht="15" x14ac:dyDescent="0.25">
      <c r="A336" t="s">
        <v>491</v>
      </c>
      <c r="B336" t="s">
        <v>546</v>
      </c>
      <c r="C336" t="s">
        <v>654</v>
      </c>
      <c r="D336" t="s">
        <v>261</v>
      </c>
      <c r="E336" t="s">
        <v>655</v>
      </c>
      <c r="F336"/>
    </row>
    <row r="337" spans="1:6" ht="15" x14ac:dyDescent="0.25">
      <c r="A337" t="s">
        <v>492</v>
      </c>
      <c r="B337" t="s">
        <v>546</v>
      </c>
      <c r="C337" t="s">
        <v>654</v>
      </c>
      <c r="D337" t="s">
        <v>261</v>
      </c>
      <c r="E337" t="s">
        <v>655</v>
      </c>
      <c r="F337"/>
    </row>
    <row r="338" spans="1:6" ht="15" x14ac:dyDescent="0.25">
      <c r="A338" t="s">
        <v>493</v>
      </c>
      <c r="B338" t="s">
        <v>546</v>
      </c>
      <c r="C338" t="s">
        <v>654</v>
      </c>
      <c r="D338" t="s">
        <v>261</v>
      </c>
      <c r="E338" t="s">
        <v>655</v>
      </c>
      <c r="F338"/>
    </row>
    <row r="339" spans="1:6" ht="15" x14ac:dyDescent="0.25">
      <c r="A339" t="s">
        <v>494</v>
      </c>
      <c r="B339" t="s">
        <v>546</v>
      </c>
      <c r="C339" t="s">
        <v>654</v>
      </c>
      <c r="D339" t="s">
        <v>266</v>
      </c>
      <c r="E339" t="s">
        <v>268</v>
      </c>
      <c r="F339"/>
    </row>
    <row r="340" spans="1:6" ht="15" x14ac:dyDescent="0.25">
      <c r="A340" t="s">
        <v>495</v>
      </c>
      <c r="B340" t="s">
        <v>546</v>
      </c>
      <c r="C340" t="s">
        <v>654</v>
      </c>
      <c r="D340" t="s">
        <v>261</v>
      </c>
      <c r="E340" t="s">
        <v>655</v>
      </c>
      <c r="F340"/>
    </row>
    <row r="341" spans="1:6" ht="15" x14ac:dyDescent="0.25">
      <c r="A341" t="s">
        <v>496</v>
      </c>
      <c r="B341" t="s">
        <v>546</v>
      </c>
      <c r="C341" t="s">
        <v>654</v>
      </c>
      <c r="D341" t="s">
        <v>261</v>
      </c>
      <c r="E341" t="s">
        <v>655</v>
      </c>
      <c r="F341"/>
    </row>
    <row r="342" spans="1:6" ht="15" x14ac:dyDescent="0.25">
      <c r="A342" t="s">
        <v>497</v>
      </c>
      <c r="B342" t="s">
        <v>546</v>
      </c>
      <c r="C342" t="s">
        <v>654</v>
      </c>
      <c r="D342" t="s">
        <v>261</v>
      </c>
      <c r="E342" t="s">
        <v>655</v>
      </c>
      <c r="F342"/>
    </row>
    <row r="343" spans="1:6" ht="15" x14ac:dyDescent="0.25">
      <c r="A343" t="s">
        <v>498</v>
      </c>
      <c r="B343" t="s">
        <v>546</v>
      </c>
      <c r="C343" t="s">
        <v>654</v>
      </c>
      <c r="D343" t="s">
        <v>266</v>
      </c>
      <c r="E343" t="s">
        <v>655</v>
      </c>
      <c r="F343"/>
    </row>
    <row r="344" spans="1:6" ht="15" x14ac:dyDescent="0.25">
      <c r="A344" t="s">
        <v>499</v>
      </c>
      <c r="B344" t="s">
        <v>546</v>
      </c>
      <c r="C344" t="s">
        <v>654</v>
      </c>
      <c r="D344" t="s">
        <v>266</v>
      </c>
      <c r="E344" t="s">
        <v>655</v>
      </c>
      <c r="F344"/>
    </row>
    <row r="345" spans="1:6" ht="15" x14ac:dyDescent="0.25">
      <c r="A345" t="s">
        <v>500</v>
      </c>
      <c r="B345" t="s">
        <v>546</v>
      </c>
      <c r="C345" t="s">
        <v>654</v>
      </c>
      <c r="D345" t="s">
        <v>266</v>
      </c>
      <c r="E345" t="s">
        <v>655</v>
      </c>
      <c r="F345"/>
    </row>
    <row r="346" spans="1:6" ht="15" x14ac:dyDescent="0.25">
      <c r="A346" t="s">
        <v>501</v>
      </c>
      <c r="B346" t="s">
        <v>546</v>
      </c>
      <c r="C346" t="s">
        <v>654</v>
      </c>
      <c r="D346" t="s">
        <v>266</v>
      </c>
      <c r="E346" t="s">
        <v>655</v>
      </c>
      <c r="F346"/>
    </row>
    <row r="347" spans="1:6" ht="15" x14ac:dyDescent="0.25">
      <c r="A347" t="s">
        <v>502</v>
      </c>
      <c r="B347" t="s">
        <v>546</v>
      </c>
      <c r="C347" t="s">
        <v>654</v>
      </c>
      <c r="D347" t="s">
        <v>261</v>
      </c>
      <c r="E347" t="s">
        <v>655</v>
      </c>
      <c r="F347"/>
    </row>
    <row r="348" spans="1:6" ht="15" x14ac:dyDescent="0.25">
      <c r="A348" t="s">
        <v>503</v>
      </c>
      <c r="B348" t="s">
        <v>546</v>
      </c>
      <c r="C348" t="s">
        <v>654</v>
      </c>
      <c r="D348" t="s">
        <v>261</v>
      </c>
      <c r="E348" t="s">
        <v>655</v>
      </c>
      <c r="F348"/>
    </row>
    <row r="349" spans="1:6" ht="15" x14ac:dyDescent="0.25">
      <c r="A349" t="s">
        <v>504</v>
      </c>
      <c r="B349" t="s">
        <v>547</v>
      </c>
      <c r="C349" t="s">
        <v>654</v>
      </c>
      <c r="D349" t="s">
        <v>266</v>
      </c>
      <c r="E349" t="s">
        <v>268</v>
      </c>
      <c r="F349"/>
    </row>
    <row r="350" spans="1:6" ht="15" x14ac:dyDescent="0.25">
      <c r="A350" t="s">
        <v>505</v>
      </c>
      <c r="B350" t="s">
        <v>547</v>
      </c>
      <c r="C350" t="s">
        <v>657</v>
      </c>
      <c r="D350" t="s">
        <v>266</v>
      </c>
      <c r="E350" t="s">
        <v>268</v>
      </c>
      <c r="F350"/>
    </row>
    <row r="351" spans="1:6" ht="15" x14ac:dyDescent="0.25">
      <c r="A351" t="s">
        <v>506</v>
      </c>
      <c r="B351" t="s">
        <v>547</v>
      </c>
      <c r="C351" t="s">
        <v>654</v>
      </c>
      <c r="D351" t="s">
        <v>266</v>
      </c>
      <c r="E351" t="s">
        <v>268</v>
      </c>
      <c r="F351"/>
    </row>
    <row r="352" spans="1:6" ht="15" x14ac:dyDescent="0.25">
      <c r="A352" t="s">
        <v>507</v>
      </c>
      <c r="B352" t="s">
        <v>547</v>
      </c>
      <c r="C352" t="s">
        <v>654</v>
      </c>
      <c r="D352" t="s">
        <v>261</v>
      </c>
      <c r="E352" t="s">
        <v>655</v>
      </c>
      <c r="F352"/>
    </row>
    <row r="353" spans="1:6" ht="15" x14ac:dyDescent="0.25">
      <c r="A353" t="s">
        <v>508</v>
      </c>
      <c r="B353" t="s">
        <v>547</v>
      </c>
      <c r="C353" t="s">
        <v>654</v>
      </c>
      <c r="D353" t="s">
        <v>261</v>
      </c>
      <c r="E353" t="s">
        <v>655</v>
      </c>
      <c r="F353"/>
    </row>
    <row r="354" spans="1:6" ht="15" x14ac:dyDescent="0.25">
      <c r="A354" t="s">
        <v>509</v>
      </c>
      <c r="B354" t="s">
        <v>547</v>
      </c>
      <c r="C354" t="s">
        <v>654</v>
      </c>
      <c r="D354" t="s">
        <v>266</v>
      </c>
      <c r="E354" t="s">
        <v>268</v>
      </c>
      <c r="F354"/>
    </row>
    <row r="355" spans="1:6" ht="15" x14ac:dyDescent="0.25">
      <c r="A355" t="s">
        <v>510</v>
      </c>
      <c r="B355" t="s">
        <v>547</v>
      </c>
      <c r="C355" t="s">
        <v>657</v>
      </c>
      <c r="D355" t="s">
        <v>266</v>
      </c>
      <c r="E355" t="s">
        <v>268</v>
      </c>
      <c r="F355"/>
    </row>
    <row r="356" spans="1:6" ht="15" x14ac:dyDescent="0.25">
      <c r="A356" t="s">
        <v>511</v>
      </c>
      <c r="B356" t="s">
        <v>547</v>
      </c>
      <c r="C356" t="s">
        <v>654</v>
      </c>
      <c r="D356" t="s">
        <v>266</v>
      </c>
      <c r="E356" t="s">
        <v>655</v>
      </c>
      <c r="F356"/>
    </row>
    <row r="357" spans="1:6" ht="15" x14ac:dyDescent="0.25">
      <c r="A357" t="s">
        <v>512</v>
      </c>
      <c r="B357" t="s">
        <v>547</v>
      </c>
      <c r="C357" t="s">
        <v>654</v>
      </c>
      <c r="D357" t="s">
        <v>261</v>
      </c>
      <c r="E357" t="s">
        <v>655</v>
      </c>
      <c r="F357"/>
    </row>
    <row r="358" spans="1:6" ht="15" x14ac:dyDescent="0.25">
      <c r="A358" t="s">
        <v>513</v>
      </c>
      <c r="B358" t="s">
        <v>547</v>
      </c>
      <c r="C358" t="s">
        <v>654</v>
      </c>
      <c r="D358" t="s">
        <v>266</v>
      </c>
      <c r="E358" t="s">
        <v>442</v>
      </c>
      <c r="F358"/>
    </row>
    <row r="359" spans="1:6" ht="15" x14ac:dyDescent="0.25">
      <c r="A359" t="s">
        <v>514</v>
      </c>
      <c r="B359" t="s">
        <v>547</v>
      </c>
      <c r="C359" t="s">
        <v>654</v>
      </c>
      <c r="D359" t="s">
        <v>266</v>
      </c>
      <c r="E359" t="s">
        <v>268</v>
      </c>
      <c r="F359"/>
    </row>
    <row r="360" spans="1:6" ht="15" x14ac:dyDescent="0.25">
      <c r="A360" t="s">
        <v>515</v>
      </c>
      <c r="B360" t="s">
        <v>547</v>
      </c>
      <c r="C360" t="s">
        <v>657</v>
      </c>
      <c r="D360" t="s">
        <v>266</v>
      </c>
      <c r="E360" t="s">
        <v>268</v>
      </c>
      <c r="F360"/>
    </row>
    <row r="361" spans="1:6" ht="15" x14ac:dyDescent="0.25">
      <c r="A361" t="s">
        <v>516</v>
      </c>
      <c r="B361" t="s">
        <v>547</v>
      </c>
      <c r="C361" t="s">
        <v>654</v>
      </c>
      <c r="D361" t="s">
        <v>266</v>
      </c>
      <c r="E361" t="s">
        <v>655</v>
      </c>
      <c r="F361"/>
    </row>
    <row r="362" spans="1:6" ht="15" x14ac:dyDescent="0.25">
      <c r="A362" t="s">
        <v>517</v>
      </c>
      <c r="B362" t="s">
        <v>547</v>
      </c>
      <c r="C362" t="s">
        <v>654</v>
      </c>
      <c r="D362" t="s">
        <v>261</v>
      </c>
      <c r="E362" t="s">
        <v>655</v>
      </c>
      <c r="F362"/>
    </row>
    <row r="363" spans="1:6" ht="15" x14ac:dyDescent="0.25">
      <c r="A363" t="s">
        <v>518</v>
      </c>
      <c r="B363" t="s">
        <v>547</v>
      </c>
      <c r="C363" t="s">
        <v>654</v>
      </c>
      <c r="D363" t="s">
        <v>266</v>
      </c>
      <c r="E363" t="s">
        <v>655</v>
      </c>
      <c r="F363"/>
    </row>
    <row r="364" spans="1:6" ht="15" x14ac:dyDescent="0.25">
      <c r="A364" t="s">
        <v>519</v>
      </c>
      <c r="B364" t="s">
        <v>546</v>
      </c>
      <c r="C364" t="s">
        <v>654</v>
      </c>
      <c r="D364" t="s">
        <v>261</v>
      </c>
      <c r="E364" t="s">
        <v>655</v>
      </c>
      <c r="F364"/>
    </row>
    <row r="365" spans="1:6" ht="15" x14ac:dyDescent="0.25">
      <c r="A365" t="s">
        <v>520</v>
      </c>
      <c r="B365" t="s">
        <v>547</v>
      </c>
      <c r="C365" t="s">
        <v>654</v>
      </c>
      <c r="D365" t="s">
        <v>266</v>
      </c>
      <c r="E365" t="s">
        <v>268</v>
      </c>
      <c r="F365"/>
    </row>
    <row r="366" spans="1:6" ht="15" x14ac:dyDescent="0.25">
      <c r="A366" t="s">
        <v>521</v>
      </c>
      <c r="B366" t="s">
        <v>547</v>
      </c>
      <c r="C366" t="s">
        <v>654</v>
      </c>
      <c r="D366" t="s">
        <v>266</v>
      </c>
      <c r="E366" t="s">
        <v>268</v>
      </c>
      <c r="F366"/>
    </row>
    <row r="367" spans="1:6" ht="15" x14ac:dyDescent="0.25">
      <c r="A367" t="s">
        <v>522</v>
      </c>
      <c r="B367" t="s">
        <v>547</v>
      </c>
      <c r="C367" t="s">
        <v>654</v>
      </c>
      <c r="D367" t="s">
        <v>266</v>
      </c>
      <c r="E367" t="s">
        <v>268</v>
      </c>
      <c r="F367"/>
    </row>
    <row r="368" spans="1:6" ht="15" x14ac:dyDescent="0.25">
      <c r="A368" t="s">
        <v>523</v>
      </c>
      <c r="B368" t="s">
        <v>547</v>
      </c>
      <c r="C368" t="s">
        <v>654</v>
      </c>
      <c r="D368" t="s">
        <v>261</v>
      </c>
      <c r="E368" t="s">
        <v>655</v>
      </c>
      <c r="F368"/>
    </row>
    <row r="369" spans="1:6" ht="15" x14ac:dyDescent="0.25">
      <c r="A369" t="s">
        <v>524</v>
      </c>
      <c r="B369" t="s">
        <v>546</v>
      </c>
      <c r="C369" t="s">
        <v>654</v>
      </c>
      <c r="D369" t="s">
        <v>266</v>
      </c>
      <c r="E369" t="s">
        <v>655</v>
      </c>
      <c r="F369"/>
    </row>
    <row r="370" spans="1:6" ht="15" x14ac:dyDescent="0.25">
      <c r="A370" t="s">
        <v>525</v>
      </c>
      <c r="B370" t="s">
        <v>546</v>
      </c>
      <c r="C370" t="s">
        <v>654</v>
      </c>
      <c r="D370" t="s">
        <v>261</v>
      </c>
      <c r="E370" t="s">
        <v>655</v>
      </c>
      <c r="F370"/>
    </row>
    <row r="371" spans="1:6" ht="15" x14ac:dyDescent="0.25">
      <c r="A371" t="s">
        <v>526</v>
      </c>
      <c r="B371" t="s">
        <v>546</v>
      </c>
      <c r="C371" t="s">
        <v>654</v>
      </c>
      <c r="D371" t="s">
        <v>266</v>
      </c>
      <c r="E371" t="s">
        <v>655</v>
      </c>
      <c r="F371"/>
    </row>
    <row r="372" spans="1:6" ht="15" x14ac:dyDescent="0.25">
      <c r="A372" t="s">
        <v>527</v>
      </c>
      <c r="B372" t="s">
        <v>546</v>
      </c>
      <c r="C372" t="s">
        <v>654</v>
      </c>
      <c r="D372" t="s">
        <v>261</v>
      </c>
      <c r="E372" t="s">
        <v>442</v>
      </c>
      <c r="F372"/>
    </row>
    <row r="373" spans="1:6" ht="15" x14ac:dyDescent="0.25">
      <c r="A373" t="s">
        <v>528</v>
      </c>
      <c r="B373" t="s">
        <v>546</v>
      </c>
      <c r="C373" t="s">
        <v>654</v>
      </c>
      <c r="D373" t="s">
        <v>261</v>
      </c>
      <c r="E373" t="s">
        <v>655</v>
      </c>
      <c r="F373"/>
    </row>
    <row r="374" spans="1:6" ht="15" x14ac:dyDescent="0.25">
      <c r="A374" t="s">
        <v>529</v>
      </c>
      <c r="B374" t="s">
        <v>546</v>
      </c>
      <c r="C374" t="s">
        <v>654</v>
      </c>
      <c r="D374" t="s">
        <v>261</v>
      </c>
      <c r="E374" t="s">
        <v>655</v>
      </c>
      <c r="F374"/>
    </row>
    <row r="375" spans="1:6" ht="15" x14ac:dyDescent="0.25">
      <c r="A375" t="s">
        <v>530</v>
      </c>
      <c r="B375" t="s">
        <v>547</v>
      </c>
      <c r="C375" t="s">
        <v>654</v>
      </c>
      <c r="D375" t="s">
        <v>261</v>
      </c>
      <c r="E375" t="s">
        <v>655</v>
      </c>
      <c r="F375"/>
    </row>
    <row r="376" spans="1:6" ht="15" x14ac:dyDescent="0.25">
      <c r="A376" t="s">
        <v>531</v>
      </c>
      <c r="B376" t="s">
        <v>547</v>
      </c>
      <c r="C376" t="s">
        <v>654</v>
      </c>
      <c r="D376" t="s">
        <v>261</v>
      </c>
      <c r="E376" t="s">
        <v>655</v>
      </c>
      <c r="F376"/>
    </row>
    <row r="377" spans="1:6" ht="15" x14ac:dyDescent="0.25">
      <c r="A377" t="s">
        <v>535</v>
      </c>
      <c r="B377" t="s">
        <v>546</v>
      </c>
      <c r="C377" t="s">
        <v>654</v>
      </c>
      <c r="D377" t="s">
        <v>261</v>
      </c>
      <c r="E377" t="s">
        <v>655</v>
      </c>
      <c r="F377"/>
    </row>
    <row r="378" spans="1:6" ht="15" x14ac:dyDescent="0.25">
      <c r="A378" t="s">
        <v>536</v>
      </c>
      <c r="B378" t="s">
        <v>546</v>
      </c>
      <c r="C378" t="s">
        <v>654</v>
      </c>
      <c r="D378" t="s">
        <v>261</v>
      </c>
      <c r="E378" t="s">
        <v>655</v>
      </c>
      <c r="F378"/>
    </row>
    <row r="379" spans="1:6" ht="15" x14ac:dyDescent="0.25">
      <c r="A379" t="s">
        <v>537</v>
      </c>
      <c r="B379" t="s">
        <v>546</v>
      </c>
      <c r="C379" t="s">
        <v>657</v>
      </c>
      <c r="D379" t="s">
        <v>261</v>
      </c>
      <c r="E379" t="s">
        <v>395</v>
      </c>
      <c r="F379"/>
    </row>
    <row r="380" spans="1:6" ht="15" x14ac:dyDescent="0.25">
      <c r="A380" t="s">
        <v>538</v>
      </c>
      <c r="B380" t="s">
        <v>546</v>
      </c>
      <c r="C380" t="s">
        <v>654</v>
      </c>
      <c r="D380" t="s">
        <v>261</v>
      </c>
      <c r="E380" t="s">
        <v>655</v>
      </c>
      <c r="F380"/>
    </row>
    <row r="381" spans="1:6" ht="15" x14ac:dyDescent="0.25">
      <c r="A381" t="s">
        <v>539</v>
      </c>
      <c r="B381" t="s">
        <v>546</v>
      </c>
      <c r="C381" t="s">
        <v>654</v>
      </c>
      <c r="D381" t="s">
        <v>266</v>
      </c>
      <c r="E381" t="s">
        <v>268</v>
      </c>
      <c r="F381"/>
    </row>
    <row r="382" spans="1:6" ht="15" x14ac:dyDescent="0.25">
      <c r="A382" t="s">
        <v>540</v>
      </c>
      <c r="B382" t="s">
        <v>546</v>
      </c>
      <c r="C382" t="s">
        <v>654</v>
      </c>
      <c r="D382" t="s">
        <v>261</v>
      </c>
      <c r="E382" t="s">
        <v>655</v>
      </c>
      <c r="F382"/>
    </row>
    <row r="383" spans="1:6" ht="15" x14ac:dyDescent="0.25">
      <c r="A383" t="s">
        <v>541</v>
      </c>
      <c r="B383" t="s">
        <v>547</v>
      </c>
      <c r="C383" t="s">
        <v>654</v>
      </c>
      <c r="D383" t="s">
        <v>261</v>
      </c>
      <c r="E383" t="s">
        <v>655</v>
      </c>
      <c r="F383"/>
    </row>
    <row r="384" spans="1:6" ht="15" x14ac:dyDescent="0.25">
      <c r="A384" t="s">
        <v>542</v>
      </c>
      <c r="B384" t="s">
        <v>547</v>
      </c>
      <c r="C384" t="s">
        <v>654</v>
      </c>
      <c r="D384" t="s">
        <v>261</v>
      </c>
      <c r="E384" t="s">
        <v>655</v>
      </c>
      <c r="F384"/>
    </row>
    <row r="385" spans="1:6" ht="15" x14ac:dyDescent="0.25">
      <c r="A385" t="s">
        <v>550</v>
      </c>
      <c r="B385" t="s">
        <v>546</v>
      </c>
      <c r="C385" t="s">
        <v>654</v>
      </c>
      <c r="D385" t="s">
        <v>266</v>
      </c>
      <c r="E385" t="s">
        <v>268</v>
      </c>
      <c r="F385"/>
    </row>
    <row r="386" spans="1:6" ht="15" x14ac:dyDescent="0.25">
      <c r="A386" t="s">
        <v>551</v>
      </c>
      <c r="B386" t="s">
        <v>546</v>
      </c>
      <c r="C386" t="s">
        <v>654</v>
      </c>
      <c r="D386" t="s">
        <v>266</v>
      </c>
      <c r="E386" t="s">
        <v>268</v>
      </c>
      <c r="F386"/>
    </row>
    <row r="387" spans="1:6" ht="15" x14ac:dyDescent="0.25">
      <c r="A387" t="s">
        <v>552</v>
      </c>
      <c r="B387" t="s">
        <v>546</v>
      </c>
      <c r="C387" t="s">
        <v>654</v>
      </c>
      <c r="D387" t="s">
        <v>266</v>
      </c>
      <c r="E387" t="s">
        <v>268</v>
      </c>
      <c r="F387"/>
    </row>
    <row r="388" spans="1:6" ht="15" x14ac:dyDescent="0.25">
      <c r="A388" t="s">
        <v>553</v>
      </c>
      <c r="B388" t="s">
        <v>546</v>
      </c>
      <c r="C388" t="s">
        <v>654</v>
      </c>
      <c r="D388" t="s">
        <v>266</v>
      </c>
      <c r="E388" t="s">
        <v>268</v>
      </c>
      <c r="F388"/>
    </row>
    <row r="389" spans="1:6" ht="15" x14ac:dyDescent="0.25">
      <c r="A389" t="s">
        <v>554</v>
      </c>
      <c r="B389" t="s">
        <v>546</v>
      </c>
      <c r="C389" t="s">
        <v>654</v>
      </c>
      <c r="D389" t="s">
        <v>266</v>
      </c>
      <c r="E389" t="s">
        <v>655</v>
      </c>
      <c r="F389"/>
    </row>
    <row r="390" spans="1:6" ht="15" x14ac:dyDescent="0.25">
      <c r="A390" t="s">
        <v>555</v>
      </c>
      <c r="B390" t="s">
        <v>546</v>
      </c>
      <c r="C390" t="s">
        <v>654</v>
      </c>
      <c r="D390" t="s">
        <v>261</v>
      </c>
      <c r="E390" t="s">
        <v>655</v>
      </c>
      <c r="F390"/>
    </row>
    <row r="391" spans="1:6" ht="15" x14ac:dyDescent="0.25">
      <c r="A391" t="s">
        <v>556</v>
      </c>
      <c r="B391" t="s">
        <v>546</v>
      </c>
      <c r="C391" t="s">
        <v>654</v>
      </c>
      <c r="D391" t="s">
        <v>261</v>
      </c>
      <c r="E391" t="s">
        <v>655</v>
      </c>
      <c r="F391"/>
    </row>
    <row r="392" spans="1:6" ht="15" x14ac:dyDescent="0.25">
      <c r="A392" t="s">
        <v>557</v>
      </c>
      <c r="B392" t="s">
        <v>547</v>
      </c>
      <c r="C392" t="s">
        <v>654</v>
      </c>
      <c r="D392" t="s">
        <v>266</v>
      </c>
      <c r="E392" t="s">
        <v>268</v>
      </c>
      <c r="F392"/>
    </row>
    <row r="393" spans="1:6" ht="15" x14ac:dyDescent="0.25">
      <c r="A393" t="s">
        <v>558</v>
      </c>
      <c r="B393" t="s">
        <v>547</v>
      </c>
      <c r="C393" t="s">
        <v>657</v>
      </c>
      <c r="D393" t="s">
        <v>266</v>
      </c>
      <c r="E393" t="s">
        <v>268</v>
      </c>
      <c r="F393"/>
    </row>
    <row r="394" spans="1:6" ht="15" x14ac:dyDescent="0.25">
      <c r="A394" t="s">
        <v>559</v>
      </c>
      <c r="B394" t="s">
        <v>547</v>
      </c>
      <c r="C394" t="s">
        <v>654</v>
      </c>
      <c r="D394" t="s">
        <v>266</v>
      </c>
      <c r="E394" t="s">
        <v>268</v>
      </c>
      <c r="F394"/>
    </row>
    <row r="395" spans="1:6" ht="15" x14ac:dyDescent="0.25">
      <c r="A395" t="s">
        <v>560</v>
      </c>
      <c r="B395" t="s">
        <v>547</v>
      </c>
      <c r="C395" t="s">
        <v>657</v>
      </c>
      <c r="D395" t="s">
        <v>266</v>
      </c>
      <c r="E395" t="s">
        <v>268</v>
      </c>
      <c r="F395"/>
    </row>
    <row r="396" spans="1:6" ht="15" x14ac:dyDescent="0.25">
      <c r="A396" t="s">
        <v>561</v>
      </c>
      <c r="B396" t="s">
        <v>546</v>
      </c>
      <c r="C396" t="s">
        <v>654</v>
      </c>
      <c r="D396" t="s">
        <v>261</v>
      </c>
      <c r="E396" t="s">
        <v>655</v>
      </c>
      <c r="F396"/>
    </row>
    <row r="397" spans="1:6" ht="15" x14ac:dyDescent="0.25">
      <c r="A397" t="s">
        <v>562</v>
      </c>
      <c r="B397" t="s">
        <v>546</v>
      </c>
      <c r="C397" t="s">
        <v>654</v>
      </c>
      <c r="D397" t="s">
        <v>261</v>
      </c>
      <c r="E397" t="s">
        <v>655</v>
      </c>
      <c r="F397"/>
    </row>
    <row r="398" spans="1:6" ht="15" x14ac:dyDescent="0.25">
      <c r="A398" t="s">
        <v>563</v>
      </c>
      <c r="B398" t="s">
        <v>546</v>
      </c>
      <c r="C398" t="s">
        <v>654</v>
      </c>
      <c r="D398" t="s">
        <v>266</v>
      </c>
      <c r="E398" t="s">
        <v>268</v>
      </c>
      <c r="F398"/>
    </row>
    <row r="399" spans="1:6" ht="15" x14ac:dyDescent="0.25">
      <c r="A399" t="s">
        <v>564</v>
      </c>
      <c r="B399" t="s">
        <v>546</v>
      </c>
      <c r="C399" t="s">
        <v>654</v>
      </c>
      <c r="D399" t="s">
        <v>266</v>
      </c>
      <c r="E399" t="s">
        <v>268</v>
      </c>
      <c r="F399"/>
    </row>
    <row r="400" spans="1:6" ht="15" x14ac:dyDescent="0.25">
      <c r="A400" t="s">
        <v>565</v>
      </c>
      <c r="B400" t="s">
        <v>546</v>
      </c>
      <c r="C400" t="s">
        <v>654</v>
      </c>
      <c r="D400" t="s">
        <v>261</v>
      </c>
      <c r="E400" t="s">
        <v>442</v>
      </c>
      <c r="F400"/>
    </row>
    <row r="401" spans="1:6" ht="15" x14ac:dyDescent="0.25">
      <c r="A401" t="s">
        <v>661</v>
      </c>
      <c r="B401" t="s">
        <v>546</v>
      </c>
      <c r="C401" t="s">
        <v>654</v>
      </c>
      <c r="D401" t="s">
        <v>266</v>
      </c>
      <c r="E401" t="s">
        <v>268</v>
      </c>
      <c r="F401"/>
    </row>
    <row r="402" spans="1:6" ht="15" x14ac:dyDescent="0.25">
      <c r="A402" t="s">
        <v>662</v>
      </c>
      <c r="B402" t="s">
        <v>547</v>
      </c>
      <c r="C402" t="s">
        <v>657</v>
      </c>
      <c r="D402" t="s">
        <v>266</v>
      </c>
      <c r="E402" t="s">
        <v>268</v>
      </c>
      <c r="F402"/>
    </row>
    <row r="403" spans="1:6" ht="15" x14ac:dyDescent="0.25">
      <c r="A403" t="s">
        <v>663</v>
      </c>
      <c r="B403" t="s">
        <v>547</v>
      </c>
      <c r="C403" t="s">
        <v>654</v>
      </c>
      <c r="D403" t="s">
        <v>266</v>
      </c>
      <c r="E403" t="s">
        <v>268</v>
      </c>
      <c r="F403"/>
    </row>
    <row r="404" spans="1:6" ht="15" x14ac:dyDescent="0.25">
      <c r="A404" t="s">
        <v>664</v>
      </c>
      <c r="B404" t="s">
        <v>547</v>
      </c>
      <c r="C404" t="s">
        <v>654</v>
      </c>
      <c r="D404" t="s">
        <v>266</v>
      </c>
      <c r="E404" t="s">
        <v>268</v>
      </c>
      <c r="F404"/>
    </row>
    <row r="405" spans="1:6" ht="15" x14ac:dyDescent="0.25">
      <c r="A405" t="s">
        <v>665</v>
      </c>
      <c r="B405" t="s">
        <v>546</v>
      </c>
      <c r="C405" t="s">
        <v>654</v>
      </c>
      <c r="D405" t="s">
        <v>266</v>
      </c>
      <c r="E405" t="s">
        <v>656</v>
      </c>
      <c r="F405"/>
    </row>
    <row r="406" spans="1:6" ht="15" x14ac:dyDescent="0.25">
      <c r="A406" t="s">
        <v>666</v>
      </c>
      <c r="B406" t="s">
        <v>546</v>
      </c>
      <c r="C406" t="s">
        <v>654</v>
      </c>
      <c r="D406" t="s">
        <v>266</v>
      </c>
      <c r="E406" t="s">
        <v>656</v>
      </c>
      <c r="F406"/>
    </row>
    <row r="407" spans="1:6" ht="15" x14ac:dyDescent="0.25">
      <c r="A407" t="s">
        <v>667</v>
      </c>
      <c r="B407" t="s">
        <v>547</v>
      </c>
      <c r="C407" t="s">
        <v>654</v>
      </c>
      <c r="D407" t="s">
        <v>266</v>
      </c>
      <c r="E407" t="s">
        <v>268</v>
      </c>
      <c r="F407"/>
    </row>
    <row r="408" spans="1:6" ht="15" x14ac:dyDescent="0.25">
      <c r="A408" t="s">
        <v>668</v>
      </c>
      <c r="B408" t="s">
        <v>546</v>
      </c>
      <c r="C408" t="s">
        <v>654</v>
      </c>
      <c r="D408" t="s">
        <v>266</v>
      </c>
      <c r="E408" t="s">
        <v>268</v>
      </c>
      <c r="F408"/>
    </row>
    <row r="409" spans="1:6" ht="15" x14ac:dyDescent="0.25">
      <c r="A409" t="s">
        <v>566</v>
      </c>
      <c r="B409" t="s">
        <v>546</v>
      </c>
      <c r="C409" t="s">
        <v>654</v>
      </c>
      <c r="D409" t="s">
        <v>261</v>
      </c>
      <c r="E409" t="s">
        <v>442</v>
      </c>
      <c r="F409"/>
    </row>
    <row r="410" spans="1:6" ht="15" x14ac:dyDescent="0.25">
      <c r="A410" t="s">
        <v>669</v>
      </c>
      <c r="B410" t="s">
        <v>546</v>
      </c>
      <c r="C410" t="s">
        <v>654</v>
      </c>
      <c r="D410" t="s">
        <v>261</v>
      </c>
      <c r="E410" t="s">
        <v>655</v>
      </c>
      <c r="F410"/>
    </row>
    <row r="411" spans="1:6" ht="15" x14ac:dyDescent="0.25">
      <c r="A411" t="s">
        <v>670</v>
      </c>
      <c r="B411" t="s">
        <v>546</v>
      </c>
      <c r="C411" t="s">
        <v>654</v>
      </c>
      <c r="D411" t="s">
        <v>266</v>
      </c>
      <c r="E411" t="s">
        <v>268</v>
      </c>
      <c r="F411"/>
    </row>
    <row r="412" spans="1:6" ht="15" x14ac:dyDescent="0.25">
      <c r="A412" t="s">
        <v>671</v>
      </c>
      <c r="B412" t="s">
        <v>547</v>
      </c>
      <c r="C412" t="s">
        <v>654</v>
      </c>
      <c r="D412" t="s">
        <v>261</v>
      </c>
      <c r="E412" t="s">
        <v>655</v>
      </c>
      <c r="F412"/>
    </row>
    <row r="413" spans="1:6" ht="15" x14ac:dyDescent="0.25">
      <c r="A413" t="s">
        <v>672</v>
      </c>
      <c r="B413" t="s">
        <v>546</v>
      </c>
      <c r="C413" t="s">
        <v>654</v>
      </c>
      <c r="D413" t="s">
        <v>261</v>
      </c>
      <c r="E413" t="s">
        <v>655</v>
      </c>
      <c r="F413"/>
    </row>
    <row r="414" spans="1:6" ht="15" x14ac:dyDescent="0.25">
      <c r="A414" t="s">
        <v>673</v>
      </c>
      <c r="B414" t="s">
        <v>547</v>
      </c>
      <c r="C414" t="s">
        <v>657</v>
      </c>
      <c r="D414" t="s">
        <v>266</v>
      </c>
      <c r="E414" t="s">
        <v>268</v>
      </c>
      <c r="F414"/>
    </row>
    <row r="415" spans="1:6" ht="15" x14ac:dyDescent="0.25">
      <c r="A415" t="s">
        <v>674</v>
      </c>
      <c r="B415" t="s">
        <v>546</v>
      </c>
      <c r="C415" t="s">
        <v>654</v>
      </c>
      <c r="D415" t="s">
        <v>266</v>
      </c>
      <c r="E415" t="s">
        <v>656</v>
      </c>
      <c r="F415"/>
    </row>
    <row r="416" spans="1:6" ht="15" x14ac:dyDescent="0.25">
      <c r="A416" t="s">
        <v>675</v>
      </c>
      <c r="B416" t="s">
        <v>547</v>
      </c>
      <c r="C416" t="s">
        <v>654</v>
      </c>
      <c r="D416" t="s">
        <v>266</v>
      </c>
      <c r="E416" t="s">
        <v>268</v>
      </c>
      <c r="F416"/>
    </row>
    <row r="417" spans="1:6" ht="15" x14ac:dyDescent="0.25">
      <c r="A417" t="s">
        <v>676</v>
      </c>
      <c r="B417" t="s">
        <v>546</v>
      </c>
      <c r="C417" t="s">
        <v>654</v>
      </c>
      <c r="D417" t="s">
        <v>261</v>
      </c>
      <c r="E417" t="s">
        <v>655</v>
      </c>
      <c r="F417"/>
    </row>
    <row r="418" spans="1:6" ht="15" x14ac:dyDescent="0.25">
      <c r="A418" t="s">
        <v>677</v>
      </c>
      <c r="B418" t="s">
        <v>547</v>
      </c>
      <c r="C418" t="s">
        <v>654</v>
      </c>
      <c r="D418" t="s">
        <v>261</v>
      </c>
      <c r="E418" t="s">
        <v>655</v>
      </c>
      <c r="F418"/>
    </row>
    <row r="419" spans="1:6" ht="15" x14ac:dyDescent="0.25">
      <c r="A419" t="s">
        <v>678</v>
      </c>
      <c r="B419" t="s">
        <v>546</v>
      </c>
      <c r="C419" t="s">
        <v>654</v>
      </c>
      <c r="D419" t="s">
        <v>261</v>
      </c>
      <c r="E419" t="s">
        <v>655</v>
      </c>
      <c r="F419"/>
    </row>
    <row r="420" spans="1:6" ht="15" x14ac:dyDescent="0.25">
      <c r="A420" t="s">
        <v>679</v>
      </c>
      <c r="B420" t="s">
        <v>546</v>
      </c>
      <c r="C420" t="s">
        <v>654</v>
      </c>
      <c r="D420" t="s">
        <v>261</v>
      </c>
      <c r="E420" t="s">
        <v>442</v>
      </c>
      <c r="F420"/>
    </row>
    <row r="421" spans="1:6" ht="15" x14ac:dyDescent="0.25">
      <c r="A421" t="s">
        <v>680</v>
      </c>
      <c r="B421" t="s">
        <v>546</v>
      </c>
      <c r="C421" t="s">
        <v>654</v>
      </c>
      <c r="D421" t="s">
        <v>261</v>
      </c>
      <c r="E421" t="s">
        <v>655</v>
      </c>
      <c r="F421"/>
    </row>
    <row r="422" spans="1:6" ht="15" x14ac:dyDescent="0.25">
      <c r="A422" t="s">
        <v>681</v>
      </c>
      <c r="B422" t="s">
        <v>546</v>
      </c>
      <c r="C422" t="s">
        <v>654</v>
      </c>
      <c r="D422" t="s">
        <v>261</v>
      </c>
      <c r="E422" t="s">
        <v>655</v>
      </c>
      <c r="F422"/>
    </row>
    <row r="423" spans="1:6" ht="15" x14ac:dyDescent="0.25">
      <c r="A423" t="s">
        <v>682</v>
      </c>
      <c r="B423" t="s">
        <v>546</v>
      </c>
      <c r="C423" t="s">
        <v>654</v>
      </c>
      <c r="D423" t="s">
        <v>266</v>
      </c>
      <c r="E423" t="s">
        <v>656</v>
      </c>
      <c r="F423"/>
    </row>
    <row r="424" spans="1:6" ht="15" x14ac:dyDescent="0.25">
      <c r="A424" t="s">
        <v>683</v>
      </c>
      <c r="B424" t="s">
        <v>546</v>
      </c>
      <c r="C424" t="s">
        <v>654</v>
      </c>
      <c r="D424" t="s">
        <v>266</v>
      </c>
      <c r="E424" t="s">
        <v>656</v>
      </c>
      <c r="F424"/>
    </row>
    <row r="425" spans="1:6" ht="15" x14ac:dyDescent="0.25">
      <c r="A425" t="s">
        <v>684</v>
      </c>
      <c r="B425" t="s">
        <v>546</v>
      </c>
      <c r="C425" t="s">
        <v>654</v>
      </c>
      <c r="D425" t="s">
        <v>266</v>
      </c>
      <c r="E425" t="s">
        <v>656</v>
      </c>
      <c r="F425"/>
    </row>
    <row r="426" spans="1:6" ht="15" x14ac:dyDescent="0.25">
      <c r="A426" t="s">
        <v>685</v>
      </c>
      <c r="B426" t="s">
        <v>547</v>
      </c>
      <c r="C426" t="s">
        <v>654</v>
      </c>
      <c r="D426" t="s">
        <v>266</v>
      </c>
      <c r="E426" t="s">
        <v>268</v>
      </c>
      <c r="F426"/>
    </row>
    <row r="427" spans="1:6" ht="15" x14ac:dyDescent="0.25">
      <c r="A427" t="s">
        <v>686</v>
      </c>
      <c r="B427" t="s">
        <v>547</v>
      </c>
      <c r="C427" t="s">
        <v>654</v>
      </c>
      <c r="D427" t="s">
        <v>266</v>
      </c>
      <c r="E427" t="s">
        <v>268</v>
      </c>
      <c r="F427"/>
    </row>
    <row r="428" spans="1:6" ht="15" x14ac:dyDescent="0.25">
      <c r="A428" t="s">
        <v>687</v>
      </c>
      <c r="B428" t="s">
        <v>547</v>
      </c>
      <c r="C428" t="s">
        <v>654</v>
      </c>
      <c r="D428" t="s">
        <v>266</v>
      </c>
      <c r="E428" t="s">
        <v>268</v>
      </c>
      <c r="F428"/>
    </row>
    <row r="429" spans="1:6" ht="15" x14ac:dyDescent="0.25">
      <c r="A429" t="s">
        <v>688</v>
      </c>
      <c r="B429" t="s">
        <v>546</v>
      </c>
      <c r="C429" t="s">
        <v>654</v>
      </c>
      <c r="D429" t="s">
        <v>261</v>
      </c>
      <c r="E429" t="s">
        <v>655</v>
      </c>
      <c r="F429"/>
    </row>
    <row r="430" spans="1:6" ht="15" x14ac:dyDescent="0.25">
      <c r="A430" t="s">
        <v>689</v>
      </c>
      <c r="B430" t="s">
        <v>546</v>
      </c>
      <c r="C430" t="s">
        <v>654</v>
      </c>
      <c r="D430" t="s">
        <v>266</v>
      </c>
      <c r="E430" t="s">
        <v>268</v>
      </c>
      <c r="F430"/>
    </row>
    <row r="431" spans="1:6" ht="15" x14ac:dyDescent="0.25">
      <c r="A431" t="s">
        <v>690</v>
      </c>
      <c r="B431" t="s">
        <v>546</v>
      </c>
      <c r="C431" t="s">
        <v>654</v>
      </c>
      <c r="D431" t="s">
        <v>261</v>
      </c>
      <c r="E431" t="s">
        <v>655</v>
      </c>
      <c r="F431"/>
    </row>
    <row r="432" spans="1:6" ht="15" x14ac:dyDescent="0.25">
      <c r="A432" t="s">
        <v>691</v>
      </c>
      <c r="B432" t="s">
        <v>546</v>
      </c>
      <c r="C432" t="s">
        <v>657</v>
      </c>
      <c r="D432" t="s">
        <v>419</v>
      </c>
      <c r="E432" t="s">
        <v>656</v>
      </c>
      <c r="F432"/>
    </row>
    <row r="433" spans="1:6" ht="15" x14ac:dyDescent="0.25">
      <c r="A433" t="s">
        <v>692</v>
      </c>
      <c r="B433" t="s">
        <v>546</v>
      </c>
      <c r="C433" t="s">
        <v>654</v>
      </c>
      <c r="D433" t="s">
        <v>261</v>
      </c>
      <c r="E433" t="s">
        <v>655</v>
      </c>
      <c r="F433"/>
    </row>
    <row r="434" spans="1:6" ht="15" x14ac:dyDescent="0.25">
      <c r="A434" t="s">
        <v>693</v>
      </c>
      <c r="B434" t="s">
        <v>546</v>
      </c>
      <c r="C434" t="s">
        <v>654</v>
      </c>
      <c r="D434" t="s">
        <v>261</v>
      </c>
      <c r="E434" t="s">
        <v>655</v>
      </c>
      <c r="F434"/>
    </row>
    <row r="435" spans="1:6" ht="15" x14ac:dyDescent="0.25">
      <c r="A435" t="s">
        <v>694</v>
      </c>
      <c r="B435" t="s">
        <v>546</v>
      </c>
      <c r="C435" t="s">
        <v>654</v>
      </c>
      <c r="D435" t="s">
        <v>261</v>
      </c>
      <c r="E435" t="s">
        <v>655</v>
      </c>
      <c r="F435"/>
    </row>
    <row r="436" spans="1:6" ht="15" x14ac:dyDescent="0.25">
      <c r="A436" t="s">
        <v>695</v>
      </c>
      <c r="B436" t="s">
        <v>547</v>
      </c>
      <c r="C436" t="s">
        <v>654</v>
      </c>
      <c r="D436" t="s">
        <v>261</v>
      </c>
      <c r="E436" t="s">
        <v>655</v>
      </c>
      <c r="F436"/>
    </row>
    <row r="437" spans="1:6" ht="15" x14ac:dyDescent="0.25">
      <c r="A437" t="s">
        <v>696</v>
      </c>
      <c r="B437" t="s">
        <v>547</v>
      </c>
      <c r="C437" t="s">
        <v>654</v>
      </c>
      <c r="D437" t="s">
        <v>261</v>
      </c>
      <c r="E437" t="s">
        <v>655</v>
      </c>
      <c r="F437"/>
    </row>
    <row r="438" spans="1:6" ht="15" x14ac:dyDescent="0.25">
      <c r="A438" t="s">
        <v>697</v>
      </c>
      <c r="B438" t="s">
        <v>547</v>
      </c>
      <c r="C438" t="s">
        <v>654</v>
      </c>
      <c r="D438" t="s">
        <v>266</v>
      </c>
      <c r="E438" t="s">
        <v>268</v>
      </c>
      <c r="F438"/>
    </row>
    <row r="439" spans="1:6" ht="15" x14ac:dyDescent="0.25">
      <c r="A439" t="s">
        <v>698</v>
      </c>
      <c r="B439" t="s">
        <v>547</v>
      </c>
      <c r="C439" t="s">
        <v>654</v>
      </c>
      <c r="D439" t="s">
        <v>261</v>
      </c>
      <c r="E439" t="s">
        <v>655</v>
      </c>
      <c r="F439"/>
    </row>
    <row r="440" spans="1:6" ht="15" x14ac:dyDescent="0.25">
      <c r="A440" t="s">
        <v>699</v>
      </c>
      <c r="B440" t="s">
        <v>546</v>
      </c>
      <c r="C440" t="s">
        <v>654</v>
      </c>
      <c r="D440" t="s">
        <v>261</v>
      </c>
      <c r="E440" t="s">
        <v>655</v>
      </c>
      <c r="F440"/>
    </row>
    <row r="441" spans="1:6" ht="15" x14ac:dyDescent="0.25">
      <c r="A441" t="s">
        <v>700</v>
      </c>
      <c r="B441" t="s">
        <v>547</v>
      </c>
      <c r="C441" t="s">
        <v>654</v>
      </c>
      <c r="D441" t="s">
        <v>261</v>
      </c>
      <c r="E441" t="s">
        <v>655</v>
      </c>
      <c r="F441"/>
    </row>
    <row r="442" spans="1:6" ht="15" x14ac:dyDescent="0.25">
      <c r="A442" t="s">
        <v>701</v>
      </c>
      <c r="B442" t="s">
        <v>546</v>
      </c>
      <c r="C442" t="s">
        <v>654</v>
      </c>
      <c r="D442" t="s">
        <v>261</v>
      </c>
      <c r="E442" t="s">
        <v>655</v>
      </c>
      <c r="F442"/>
    </row>
    <row r="443" spans="1:6" ht="15" x14ac:dyDescent="0.25">
      <c r="A443" t="s">
        <v>702</v>
      </c>
      <c r="B443" t="s">
        <v>546</v>
      </c>
      <c r="C443" t="s">
        <v>654</v>
      </c>
      <c r="D443" t="s">
        <v>261</v>
      </c>
      <c r="E443" t="s">
        <v>655</v>
      </c>
      <c r="F443"/>
    </row>
    <row r="444" spans="1:6" ht="15" x14ac:dyDescent="0.25">
      <c r="A444" t="s">
        <v>703</v>
      </c>
      <c r="B444" t="s">
        <v>546</v>
      </c>
      <c r="C444" t="s">
        <v>654</v>
      </c>
      <c r="D444" t="s">
        <v>261</v>
      </c>
      <c r="E444" t="s">
        <v>655</v>
      </c>
      <c r="F444"/>
    </row>
    <row r="445" spans="1:6" ht="15" x14ac:dyDescent="0.25">
      <c r="A445" t="s">
        <v>704</v>
      </c>
      <c r="B445" t="s">
        <v>546</v>
      </c>
      <c r="C445" t="s">
        <v>654</v>
      </c>
      <c r="D445" t="s">
        <v>261</v>
      </c>
      <c r="E445" t="s">
        <v>655</v>
      </c>
      <c r="F445"/>
    </row>
    <row r="446" spans="1:6" ht="15" x14ac:dyDescent="0.25">
      <c r="A446" t="s">
        <v>705</v>
      </c>
      <c r="B446" t="s">
        <v>547</v>
      </c>
      <c r="C446" t="s">
        <v>654</v>
      </c>
      <c r="D446" t="s">
        <v>261</v>
      </c>
      <c r="E446" t="s">
        <v>655</v>
      </c>
      <c r="F446"/>
    </row>
    <row r="447" spans="1:6" ht="15" x14ac:dyDescent="0.25">
      <c r="A447" t="s">
        <v>706</v>
      </c>
      <c r="B447" t="s">
        <v>546</v>
      </c>
      <c r="C447" t="s">
        <v>654</v>
      </c>
      <c r="D447" t="s">
        <v>266</v>
      </c>
      <c r="E447" t="s">
        <v>268</v>
      </c>
      <c r="F447"/>
    </row>
    <row r="448" spans="1:6" ht="15" x14ac:dyDescent="0.25">
      <c r="A448" t="s">
        <v>707</v>
      </c>
      <c r="B448" t="s">
        <v>546</v>
      </c>
      <c r="C448" t="s">
        <v>654</v>
      </c>
      <c r="D448" t="s">
        <v>261</v>
      </c>
      <c r="E448" t="s">
        <v>655</v>
      </c>
      <c r="F448"/>
    </row>
    <row r="449" spans="1:6" ht="15" x14ac:dyDescent="0.25">
      <c r="A449" t="s">
        <v>708</v>
      </c>
      <c r="B449" t="s">
        <v>546</v>
      </c>
      <c r="C449" t="s">
        <v>654</v>
      </c>
      <c r="D449" t="s">
        <v>266</v>
      </c>
      <c r="E449" t="s">
        <v>268</v>
      </c>
      <c r="F449"/>
    </row>
    <row r="450" spans="1:6" ht="15" x14ac:dyDescent="0.25">
      <c r="A450" t="s">
        <v>709</v>
      </c>
      <c r="B450" t="s">
        <v>547</v>
      </c>
      <c r="C450" t="s">
        <v>654</v>
      </c>
      <c r="D450" t="s">
        <v>266</v>
      </c>
      <c r="E450" t="s">
        <v>268</v>
      </c>
      <c r="F450"/>
    </row>
    <row r="451" spans="1:6" ht="15" x14ac:dyDescent="0.25">
      <c r="A451" t="s">
        <v>710</v>
      </c>
      <c r="B451" t="s">
        <v>547</v>
      </c>
      <c r="C451" t="s">
        <v>654</v>
      </c>
      <c r="D451" t="s">
        <v>261</v>
      </c>
      <c r="E451" t="s">
        <v>655</v>
      </c>
      <c r="F451"/>
    </row>
    <row r="452" spans="1:6" ht="15" x14ac:dyDescent="0.25">
      <c r="A452" t="s">
        <v>711</v>
      </c>
      <c r="B452" t="s">
        <v>547</v>
      </c>
      <c r="C452" t="s">
        <v>654</v>
      </c>
      <c r="D452" t="s">
        <v>266</v>
      </c>
      <c r="E452" t="s">
        <v>268</v>
      </c>
      <c r="F452"/>
    </row>
    <row r="453" spans="1:6" ht="15" x14ac:dyDescent="0.25">
      <c r="A453" t="s">
        <v>712</v>
      </c>
      <c r="B453" t="s">
        <v>547</v>
      </c>
      <c r="C453" t="s">
        <v>654</v>
      </c>
      <c r="D453" t="s">
        <v>261</v>
      </c>
      <c r="E453" t="s">
        <v>655</v>
      </c>
      <c r="F453"/>
    </row>
    <row r="454" spans="1:6" ht="15" x14ac:dyDescent="0.25">
      <c r="A454" t="s">
        <v>713</v>
      </c>
      <c r="B454" t="s">
        <v>547</v>
      </c>
      <c r="C454" t="s">
        <v>654</v>
      </c>
      <c r="D454" t="s">
        <v>266</v>
      </c>
      <c r="E454" t="s">
        <v>655</v>
      </c>
      <c r="F454"/>
    </row>
    <row r="455" spans="1:6" ht="15" x14ac:dyDescent="0.25">
      <c r="A455" t="s">
        <v>714</v>
      </c>
      <c r="B455" t="s">
        <v>546</v>
      </c>
      <c r="C455" t="s">
        <v>654</v>
      </c>
      <c r="D455" t="s">
        <v>261</v>
      </c>
      <c r="E455" t="s">
        <v>655</v>
      </c>
      <c r="F455"/>
    </row>
    <row r="456" spans="1:6" ht="15" x14ac:dyDescent="0.25">
      <c r="A456" t="s">
        <v>715</v>
      </c>
      <c r="B456" t="s">
        <v>546</v>
      </c>
      <c r="C456" t="s">
        <v>654</v>
      </c>
      <c r="D456" t="s">
        <v>266</v>
      </c>
      <c r="E456" t="s">
        <v>268</v>
      </c>
      <c r="F456"/>
    </row>
    <row r="457" spans="1:6" ht="15" x14ac:dyDescent="0.25">
      <c r="A457" t="s">
        <v>716</v>
      </c>
      <c r="B457" t="s">
        <v>546</v>
      </c>
      <c r="C457" t="s">
        <v>654</v>
      </c>
      <c r="D457" t="s">
        <v>266</v>
      </c>
      <c r="E457" t="s">
        <v>268</v>
      </c>
      <c r="F457"/>
    </row>
    <row r="458" spans="1:6" ht="15" x14ac:dyDescent="0.25">
      <c r="A458" t="s">
        <v>717</v>
      </c>
      <c r="B458" t="s">
        <v>546</v>
      </c>
      <c r="C458" t="s">
        <v>657</v>
      </c>
      <c r="D458" t="s">
        <v>266</v>
      </c>
      <c r="E458" t="s">
        <v>395</v>
      </c>
      <c r="F458"/>
    </row>
    <row r="459" spans="1:6" ht="15" x14ac:dyDescent="0.25">
      <c r="A459" t="s">
        <v>718</v>
      </c>
      <c r="B459" t="s">
        <v>546</v>
      </c>
      <c r="C459" t="s">
        <v>660</v>
      </c>
      <c r="D459" t="s">
        <v>266</v>
      </c>
      <c r="E459" t="s">
        <v>442</v>
      </c>
      <c r="F459"/>
    </row>
    <row r="460" spans="1:6" ht="15" x14ac:dyDescent="0.25">
      <c r="A460" t="s">
        <v>719</v>
      </c>
      <c r="B460" t="s">
        <v>546</v>
      </c>
      <c r="C460" t="s">
        <v>654</v>
      </c>
      <c r="D460" t="s">
        <v>261</v>
      </c>
      <c r="E460" t="s">
        <v>442</v>
      </c>
      <c r="F460"/>
    </row>
    <row r="461" spans="1:6" ht="15" x14ac:dyDescent="0.25">
      <c r="A461" t="s">
        <v>720</v>
      </c>
      <c r="B461" t="s">
        <v>547</v>
      </c>
      <c r="C461" t="s">
        <v>654</v>
      </c>
      <c r="D461" t="s">
        <v>266</v>
      </c>
      <c r="E461" t="s">
        <v>268</v>
      </c>
      <c r="F461"/>
    </row>
    <row r="462" spans="1:6" ht="15" x14ac:dyDescent="0.25">
      <c r="A462" t="s">
        <v>721</v>
      </c>
      <c r="B462" t="s">
        <v>547</v>
      </c>
      <c r="C462" t="s">
        <v>654</v>
      </c>
      <c r="D462" t="s">
        <v>261</v>
      </c>
      <c r="E462" t="s">
        <v>655</v>
      </c>
      <c r="F462"/>
    </row>
    <row r="463" spans="1:6" ht="15" x14ac:dyDescent="0.25">
      <c r="A463" t="s">
        <v>722</v>
      </c>
      <c r="B463" t="s">
        <v>547</v>
      </c>
      <c r="C463" t="s">
        <v>654</v>
      </c>
      <c r="D463" t="s">
        <v>266</v>
      </c>
      <c r="E463" t="s">
        <v>268</v>
      </c>
      <c r="F463"/>
    </row>
    <row r="464" spans="1:6" ht="15" x14ac:dyDescent="0.25">
      <c r="A464" t="s">
        <v>723</v>
      </c>
      <c r="B464" t="s">
        <v>547</v>
      </c>
      <c r="C464" t="s">
        <v>654</v>
      </c>
      <c r="D464" t="s">
        <v>266</v>
      </c>
      <c r="E464" t="s">
        <v>268</v>
      </c>
      <c r="F464"/>
    </row>
    <row r="465" spans="1:6" ht="15" x14ac:dyDescent="0.25">
      <c r="A465" t="s">
        <v>724</v>
      </c>
      <c r="B465" t="s">
        <v>547</v>
      </c>
      <c r="C465" t="s">
        <v>654</v>
      </c>
      <c r="D465" t="s">
        <v>266</v>
      </c>
      <c r="E465" t="s">
        <v>268</v>
      </c>
      <c r="F465"/>
    </row>
    <row r="466" spans="1:6" ht="15" x14ac:dyDescent="0.25">
      <c r="A466" t="s">
        <v>725</v>
      </c>
      <c r="B466" t="s">
        <v>547</v>
      </c>
      <c r="C466" t="s">
        <v>657</v>
      </c>
      <c r="D466" t="s">
        <v>266</v>
      </c>
      <c r="E466" t="s">
        <v>268</v>
      </c>
      <c r="F466"/>
    </row>
    <row r="467" spans="1:6" ht="15" x14ac:dyDescent="0.25">
      <c r="A467" t="s">
        <v>726</v>
      </c>
      <c r="B467" t="s">
        <v>547</v>
      </c>
      <c r="C467" t="s">
        <v>654</v>
      </c>
      <c r="D467" t="s">
        <v>266</v>
      </c>
      <c r="E467" t="s">
        <v>268</v>
      </c>
      <c r="F467"/>
    </row>
    <row r="468" spans="1:6" ht="15" x14ac:dyDescent="0.25">
      <c r="A468" t="s">
        <v>727</v>
      </c>
      <c r="B468" t="s">
        <v>547</v>
      </c>
      <c r="C468" t="s">
        <v>654</v>
      </c>
      <c r="D468" t="s">
        <v>266</v>
      </c>
      <c r="E468" t="s">
        <v>268</v>
      </c>
      <c r="F468"/>
    </row>
    <row r="469" spans="1:6" ht="15" x14ac:dyDescent="0.25">
      <c r="A469" t="s">
        <v>728</v>
      </c>
      <c r="B469" t="s">
        <v>546</v>
      </c>
      <c r="C469" t="s">
        <v>654</v>
      </c>
      <c r="D469" t="s">
        <v>261</v>
      </c>
      <c r="E469" t="s">
        <v>655</v>
      </c>
      <c r="F469"/>
    </row>
    <row r="470" spans="1:6" ht="15" x14ac:dyDescent="0.25">
      <c r="A470" t="s">
        <v>729</v>
      </c>
      <c r="B470" t="s">
        <v>546</v>
      </c>
      <c r="C470" t="s">
        <v>657</v>
      </c>
      <c r="D470" t="s">
        <v>261</v>
      </c>
      <c r="E470" t="s">
        <v>395</v>
      </c>
      <c r="F470"/>
    </row>
    <row r="471" spans="1:6" ht="15" x14ac:dyDescent="0.25">
      <c r="A471" t="s">
        <v>730</v>
      </c>
      <c r="B471" t="s">
        <v>546</v>
      </c>
      <c r="C471" t="s">
        <v>654</v>
      </c>
      <c r="D471" t="s">
        <v>266</v>
      </c>
      <c r="E471" t="s">
        <v>268</v>
      </c>
      <c r="F471"/>
    </row>
    <row r="472" spans="1:6" ht="15" x14ac:dyDescent="0.25">
      <c r="A472" t="s">
        <v>731</v>
      </c>
      <c r="B472" t="s">
        <v>546</v>
      </c>
      <c r="C472" t="s">
        <v>657</v>
      </c>
      <c r="D472" t="s">
        <v>266</v>
      </c>
      <c r="E472" t="s">
        <v>395</v>
      </c>
      <c r="F472"/>
    </row>
    <row r="473" spans="1:6" ht="15" x14ac:dyDescent="0.25">
      <c r="A473" t="s">
        <v>732</v>
      </c>
      <c r="B473" t="s">
        <v>546</v>
      </c>
      <c r="C473" t="s">
        <v>654</v>
      </c>
      <c r="D473" t="s">
        <v>261</v>
      </c>
      <c r="E473" t="s">
        <v>655</v>
      </c>
      <c r="F473"/>
    </row>
    <row r="474" spans="1:6" ht="15" x14ac:dyDescent="0.25">
      <c r="A474" t="s">
        <v>733</v>
      </c>
      <c r="B474" t="s">
        <v>546</v>
      </c>
      <c r="C474" t="s">
        <v>654</v>
      </c>
      <c r="D474" t="s">
        <v>266</v>
      </c>
      <c r="E474" t="s">
        <v>268</v>
      </c>
      <c r="F474"/>
    </row>
    <row r="475" spans="1:6" ht="15" x14ac:dyDescent="0.25">
      <c r="A475" t="s">
        <v>734</v>
      </c>
      <c r="B475" t="s">
        <v>546</v>
      </c>
      <c r="C475" t="s">
        <v>654</v>
      </c>
      <c r="D475" t="s">
        <v>261</v>
      </c>
      <c r="E475" t="s">
        <v>655</v>
      </c>
      <c r="F475"/>
    </row>
    <row r="476" spans="1:6" ht="15" x14ac:dyDescent="0.25">
      <c r="A476" t="s">
        <v>735</v>
      </c>
      <c r="B476" t="s">
        <v>547</v>
      </c>
      <c r="C476" t="s">
        <v>654</v>
      </c>
      <c r="D476" t="s">
        <v>266</v>
      </c>
      <c r="E476" t="s">
        <v>268</v>
      </c>
      <c r="F476"/>
    </row>
    <row r="477" spans="1:6" ht="15" x14ac:dyDescent="0.25">
      <c r="A477" t="s">
        <v>736</v>
      </c>
      <c r="B477" t="s">
        <v>547</v>
      </c>
      <c r="C477" t="s">
        <v>654</v>
      </c>
      <c r="D477" t="s">
        <v>266</v>
      </c>
      <c r="E477" t="s">
        <v>268</v>
      </c>
      <c r="F477"/>
    </row>
    <row r="478" spans="1:6" ht="15" x14ac:dyDescent="0.25">
      <c r="A478" t="s">
        <v>737</v>
      </c>
      <c r="B478" t="s">
        <v>547</v>
      </c>
      <c r="C478" t="s">
        <v>654</v>
      </c>
      <c r="D478" t="s">
        <v>261</v>
      </c>
      <c r="E478" t="s">
        <v>655</v>
      </c>
      <c r="F478"/>
    </row>
    <row r="479" spans="1:6" ht="15" x14ac:dyDescent="0.25">
      <c r="A479" t="s">
        <v>738</v>
      </c>
      <c r="B479" t="s">
        <v>547</v>
      </c>
      <c r="C479" t="s">
        <v>654</v>
      </c>
      <c r="D479" t="s">
        <v>261</v>
      </c>
      <c r="E479" t="s">
        <v>655</v>
      </c>
      <c r="F479"/>
    </row>
    <row r="480" spans="1:6" ht="15" x14ac:dyDescent="0.25">
      <c r="A480" t="s">
        <v>739</v>
      </c>
      <c r="B480" t="s">
        <v>547</v>
      </c>
      <c r="C480" t="s">
        <v>654</v>
      </c>
      <c r="D480" t="s">
        <v>266</v>
      </c>
      <c r="E480" t="s">
        <v>656</v>
      </c>
      <c r="F480"/>
    </row>
    <row r="481" spans="1:6" ht="15" x14ac:dyDescent="0.25">
      <c r="A481" t="s">
        <v>740</v>
      </c>
      <c r="B481" t="s">
        <v>547</v>
      </c>
      <c r="C481" t="s">
        <v>654</v>
      </c>
      <c r="D481" t="s">
        <v>261</v>
      </c>
      <c r="E481" t="s">
        <v>655</v>
      </c>
      <c r="F481"/>
    </row>
    <row r="482" spans="1:6" ht="15" x14ac:dyDescent="0.25">
      <c r="A482" t="s">
        <v>741</v>
      </c>
      <c r="B482" t="s">
        <v>547</v>
      </c>
      <c r="C482" t="s">
        <v>654</v>
      </c>
      <c r="D482" t="s">
        <v>261</v>
      </c>
      <c r="E482" t="s">
        <v>655</v>
      </c>
      <c r="F482"/>
    </row>
    <row r="483" spans="1:6" ht="15" x14ac:dyDescent="0.25">
      <c r="A483" t="s">
        <v>742</v>
      </c>
      <c r="B483" t="s">
        <v>547</v>
      </c>
      <c r="C483" t="s">
        <v>654</v>
      </c>
      <c r="D483" t="s">
        <v>266</v>
      </c>
      <c r="E483" t="s">
        <v>268</v>
      </c>
      <c r="F483"/>
    </row>
    <row r="484" spans="1:6" ht="15" x14ac:dyDescent="0.25">
      <c r="A484" t="s">
        <v>743</v>
      </c>
      <c r="B484" t="s">
        <v>547</v>
      </c>
      <c r="C484" t="s">
        <v>654</v>
      </c>
      <c r="D484" t="s">
        <v>266</v>
      </c>
      <c r="E484" t="s">
        <v>268</v>
      </c>
      <c r="F484"/>
    </row>
    <row r="485" spans="1:6" ht="15" x14ac:dyDescent="0.25">
      <c r="A485" t="s">
        <v>744</v>
      </c>
      <c r="B485" t="s">
        <v>547</v>
      </c>
      <c r="C485" t="s">
        <v>657</v>
      </c>
      <c r="D485" t="s">
        <v>266</v>
      </c>
      <c r="E485" t="s">
        <v>268</v>
      </c>
      <c r="F485"/>
    </row>
    <row r="486" spans="1:6" ht="15" x14ac:dyDescent="0.25">
      <c r="A486" t="s">
        <v>745</v>
      </c>
      <c r="B486" t="s">
        <v>547</v>
      </c>
      <c r="C486" t="s">
        <v>654</v>
      </c>
      <c r="D486" t="s">
        <v>266</v>
      </c>
      <c r="E486" t="s">
        <v>268</v>
      </c>
      <c r="F486"/>
    </row>
    <row r="487" spans="1:6" ht="15" x14ac:dyDescent="0.25">
      <c r="A487" t="s">
        <v>746</v>
      </c>
      <c r="B487" t="s">
        <v>547</v>
      </c>
      <c r="C487" t="s">
        <v>657</v>
      </c>
      <c r="D487" t="s">
        <v>266</v>
      </c>
      <c r="E487" t="s">
        <v>268</v>
      </c>
      <c r="F487"/>
    </row>
    <row r="488" spans="1:6" ht="15" x14ac:dyDescent="0.25">
      <c r="A488" t="s">
        <v>747</v>
      </c>
      <c r="B488" t="s">
        <v>547</v>
      </c>
      <c r="C488" t="s">
        <v>654</v>
      </c>
      <c r="D488" t="s">
        <v>266</v>
      </c>
      <c r="E488" t="s">
        <v>268</v>
      </c>
      <c r="F488"/>
    </row>
    <row r="489" spans="1:6" ht="15" x14ac:dyDescent="0.25">
      <c r="A489" t="s">
        <v>748</v>
      </c>
      <c r="B489" t="s">
        <v>547</v>
      </c>
      <c r="C489" t="s">
        <v>654</v>
      </c>
      <c r="D489" t="s">
        <v>266</v>
      </c>
      <c r="E489" t="s">
        <v>268</v>
      </c>
      <c r="F489"/>
    </row>
    <row r="490" spans="1:6" ht="15" x14ac:dyDescent="0.25">
      <c r="A490" t="s">
        <v>749</v>
      </c>
      <c r="B490" t="s">
        <v>547</v>
      </c>
      <c r="C490" t="s">
        <v>654</v>
      </c>
      <c r="D490" t="s">
        <v>261</v>
      </c>
      <c r="E490" t="s">
        <v>655</v>
      </c>
      <c r="F490"/>
    </row>
    <row r="491" spans="1:6" ht="15" x14ac:dyDescent="0.25">
      <c r="A491" t="s">
        <v>750</v>
      </c>
      <c r="B491" t="s">
        <v>547</v>
      </c>
      <c r="C491" t="s">
        <v>654</v>
      </c>
      <c r="D491" t="s">
        <v>261</v>
      </c>
      <c r="E491" t="s">
        <v>655</v>
      </c>
      <c r="F491"/>
    </row>
    <row r="492" spans="1:6" ht="15" x14ac:dyDescent="0.25">
      <c r="A492" t="s">
        <v>751</v>
      </c>
      <c r="B492" t="s">
        <v>547</v>
      </c>
      <c r="C492" t="s">
        <v>654</v>
      </c>
      <c r="D492" t="s">
        <v>261</v>
      </c>
      <c r="E492" t="s">
        <v>655</v>
      </c>
      <c r="F492"/>
    </row>
    <row r="493" spans="1:6" ht="15" x14ac:dyDescent="0.25">
      <c r="A493" t="s">
        <v>752</v>
      </c>
      <c r="B493" t="s">
        <v>547</v>
      </c>
      <c r="C493" t="s">
        <v>654</v>
      </c>
      <c r="D493" t="s">
        <v>266</v>
      </c>
      <c r="E493" t="s">
        <v>268</v>
      </c>
      <c r="F493"/>
    </row>
    <row r="494" spans="1:6" ht="15" x14ac:dyDescent="0.25">
      <c r="A494" t="s">
        <v>753</v>
      </c>
      <c r="B494" t="s">
        <v>547</v>
      </c>
      <c r="C494" t="s">
        <v>654</v>
      </c>
      <c r="D494" t="s">
        <v>266</v>
      </c>
      <c r="E494" t="s">
        <v>268</v>
      </c>
      <c r="F494"/>
    </row>
    <row r="495" spans="1:6" ht="15" x14ac:dyDescent="0.25">
      <c r="A495" t="s">
        <v>754</v>
      </c>
      <c r="B495" t="s">
        <v>546</v>
      </c>
      <c r="C495" t="s">
        <v>654</v>
      </c>
      <c r="D495" t="s">
        <v>261</v>
      </c>
      <c r="E495" t="s">
        <v>655</v>
      </c>
      <c r="F495"/>
    </row>
    <row r="496" spans="1:6" ht="15" x14ac:dyDescent="0.25">
      <c r="A496" t="s">
        <v>755</v>
      </c>
      <c r="B496" t="s">
        <v>546</v>
      </c>
      <c r="C496" t="s">
        <v>654</v>
      </c>
      <c r="D496" t="s">
        <v>261</v>
      </c>
      <c r="E496" t="s">
        <v>655</v>
      </c>
      <c r="F496"/>
    </row>
    <row r="497" spans="1:6" ht="15" x14ac:dyDescent="0.25">
      <c r="A497" t="s">
        <v>756</v>
      </c>
      <c r="B497" t="s">
        <v>546</v>
      </c>
      <c r="C497" t="s">
        <v>654</v>
      </c>
      <c r="D497" t="s">
        <v>261</v>
      </c>
      <c r="E497" t="s">
        <v>655</v>
      </c>
      <c r="F497"/>
    </row>
    <row r="498" spans="1:6" ht="15" x14ac:dyDescent="0.25">
      <c r="A498" t="s">
        <v>757</v>
      </c>
      <c r="B498" t="s">
        <v>546</v>
      </c>
      <c r="C498" t="s">
        <v>660</v>
      </c>
      <c r="D498" t="s">
        <v>266</v>
      </c>
      <c r="E498" t="s">
        <v>442</v>
      </c>
      <c r="F498"/>
    </row>
    <row r="499" spans="1:6" ht="15" x14ac:dyDescent="0.25">
      <c r="A499" t="s">
        <v>758</v>
      </c>
      <c r="B499" t="s">
        <v>546</v>
      </c>
      <c r="C499" t="s">
        <v>654</v>
      </c>
      <c r="D499" t="s">
        <v>266</v>
      </c>
      <c r="E499" t="s">
        <v>656</v>
      </c>
      <c r="F499"/>
    </row>
    <row r="500" spans="1:6" ht="15" x14ac:dyDescent="0.25">
      <c r="A500" t="s">
        <v>759</v>
      </c>
      <c r="B500" t="s">
        <v>546</v>
      </c>
      <c r="C500" t="s">
        <v>654</v>
      </c>
      <c r="D500" t="s">
        <v>266</v>
      </c>
      <c r="E500" t="s">
        <v>656</v>
      </c>
      <c r="F500"/>
    </row>
    <row r="501" spans="1:6" ht="15" x14ac:dyDescent="0.25">
      <c r="A501" t="s">
        <v>760</v>
      </c>
      <c r="B501" t="s">
        <v>546</v>
      </c>
      <c r="C501" t="s">
        <v>654</v>
      </c>
      <c r="D501" t="s">
        <v>266</v>
      </c>
      <c r="E501" t="s">
        <v>656</v>
      </c>
      <c r="F501"/>
    </row>
    <row r="502" spans="1:6" ht="15" x14ac:dyDescent="0.25">
      <c r="A502" t="s">
        <v>761</v>
      </c>
      <c r="B502" t="s">
        <v>546</v>
      </c>
      <c r="C502" t="s">
        <v>654</v>
      </c>
      <c r="D502" t="s">
        <v>261</v>
      </c>
      <c r="E502" t="s">
        <v>655</v>
      </c>
      <c r="F502"/>
    </row>
    <row r="503" spans="1:6" ht="15" x14ac:dyDescent="0.25">
      <c r="A503" t="s">
        <v>762</v>
      </c>
      <c r="B503" t="s">
        <v>546</v>
      </c>
      <c r="C503" t="s">
        <v>654</v>
      </c>
      <c r="D503" t="s">
        <v>261</v>
      </c>
      <c r="E503" t="s">
        <v>655</v>
      </c>
      <c r="F503"/>
    </row>
    <row r="504" spans="1:6" ht="15" x14ac:dyDescent="0.25">
      <c r="A504" t="s">
        <v>763</v>
      </c>
      <c r="B504" t="s">
        <v>546</v>
      </c>
      <c r="C504" t="s">
        <v>654</v>
      </c>
      <c r="D504" t="s">
        <v>261</v>
      </c>
      <c r="E504" t="s">
        <v>655</v>
      </c>
      <c r="F504"/>
    </row>
    <row r="505" spans="1:6" ht="15" x14ac:dyDescent="0.25">
      <c r="A505" t="s">
        <v>764</v>
      </c>
      <c r="B505" t="s">
        <v>546</v>
      </c>
      <c r="C505" t="s">
        <v>654</v>
      </c>
      <c r="D505" t="s">
        <v>261</v>
      </c>
      <c r="E505" t="s">
        <v>655</v>
      </c>
      <c r="F505"/>
    </row>
    <row r="506" spans="1:6" ht="15" x14ac:dyDescent="0.25">
      <c r="A506" t="s">
        <v>765</v>
      </c>
      <c r="B506" t="s">
        <v>546</v>
      </c>
      <c r="C506" t="s">
        <v>654</v>
      </c>
      <c r="D506" t="s">
        <v>266</v>
      </c>
      <c r="E506" t="s">
        <v>655</v>
      </c>
      <c r="F506"/>
    </row>
    <row r="507" spans="1:6" ht="15" x14ac:dyDescent="0.25">
      <c r="A507" t="s">
        <v>766</v>
      </c>
      <c r="B507" t="s">
        <v>546</v>
      </c>
      <c r="C507" t="s">
        <v>654</v>
      </c>
      <c r="D507" t="s">
        <v>266</v>
      </c>
      <c r="E507" t="s">
        <v>268</v>
      </c>
      <c r="F507"/>
    </row>
    <row r="508" spans="1:6" ht="15" x14ac:dyDescent="0.25">
      <c r="A508" t="s">
        <v>767</v>
      </c>
      <c r="B508" t="s">
        <v>546</v>
      </c>
      <c r="C508" t="s">
        <v>654</v>
      </c>
      <c r="D508" t="s">
        <v>266</v>
      </c>
      <c r="E508" t="s">
        <v>268</v>
      </c>
      <c r="F508"/>
    </row>
    <row r="509" spans="1:6" ht="15" x14ac:dyDescent="0.25">
      <c r="A509" t="s">
        <v>768</v>
      </c>
      <c r="B509" t="s">
        <v>546</v>
      </c>
      <c r="C509" t="s">
        <v>654</v>
      </c>
      <c r="D509" t="s">
        <v>266</v>
      </c>
      <c r="E509" t="s">
        <v>442</v>
      </c>
      <c r="F509"/>
    </row>
    <row r="510" spans="1:6" ht="15" x14ac:dyDescent="0.25">
      <c r="A510" t="s">
        <v>769</v>
      </c>
      <c r="B510" t="s">
        <v>546</v>
      </c>
      <c r="C510" t="s">
        <v>654</v>
      </c>
      <c r="D510" t="s">
        <v>266</v>
      </c>
      <c r="E510" t="s">
        <v>442</v>
      </c>
      <c r="F510"/>
    </row>
    <row r="511" spans="1:6" ht="15" x14ac:dyDescent="0.25">
      <c r="A511" t="s">
        <v>770</v>
      </c>
      <c r="B511" t="s">
        <v>546</v>
      </c>
      <c r="C511" t="s">
        <v>654</v>
      </c>
      <c r="D511" t="s">
        <v>266</v>
      </c>
      <c r="E511" t="s">
        <v>268</v>
      </c>
      <c r="F511"/>
    </row>
    <row r="512" spans="1:6" ht="15" x14ac:dyDescent="0.25">
      <c r="A512" t="s">
        <v>771</v>
      </c>
      <c r="B512" t="s">
        <v>546</v>
      </c>
      <c r="C512" t="s">
        <v>654</v>
      </c>
      <c r="D512" t="s">
        <v>261</v>
      </c>
      <c r="E512" t="s">
        <v>655</v>
      </c>
      <c r="F512"/>
    </row>
    <row r="513" spans="1:6" ht="15" x14ac:dyDescent="0.25">
      <c r="A513" t="s">
        <v>772</v>
      </c>
      <c r="B513" t="s">
        <v>546</v>
      </c>
      <c r="C513" t="s">
        <v>654</v>
      </c>
      <c r="D513" t="s">
        <v>261</v>
      </c>
      <c r="E513" t="s">
        <v>655</v>
      </c>
      <c r="F513"/>
    </row>
    <row r="514" spans="1:6" ht="15" x14ac:dyDescent="0.25">
      <c r="A514" t="s">
        <v>773</v>
      </c>
      <c r="B514" t="s">
        <v>546</v>
      </c>
      <c r="C514" t="s">
        <v>654</v>
      </c>
      <c r="D514" t="s">
        <v>261</v>
      </c>
      <c r="E514" t="s">
        <v>655</v>
      </c>
      <c r="F514"/>
    </row>
    <row r="515" spans="1:6" ht="15" x14ac:dyDescent="0.25">
      <c r="A515" t="s">
        <v>774</v>
      </c>
      <c r="B515" t="s">
        <v>546</v>
      </c>
      <c r="C515" t="s">
        <v>654</v>
      </c>
      <c r="D515" t="s">
        <v>261</v>
      </c>
      <c r="E515" t="s">
        <v>655</v>
      </c>
      <c r="F515"/>
    </row>
    <row r="516" spans="1:6" ht="15" x14ac:dyDescent="0.25">
      <c r="A516" t="s">
        <v>775</v>
      </c>
      <c r="B516" t="s">
        <v>546</v>
      </c>
      <c r="C516" t="s">
        <v>654</v>
      </c>
      <c r="D516" t="s">
        <v>261</v>
      </c>
      <c r="E516" t="s">
        <v>655</v>
      </c>
      <c r="F516"/>
    </row>
    <row r="517" spans="1:6" ht="15" x14ac:dyDescent="0.25">
      <c r="A517" t="s">
        <v>776</v>
      </c>
      <c r="B517" t="s">
        <v>546</v>
      </c>
      <c r="C517" t="s">
        <v>654</v>
      </c>
      <c r="D517" t="s">
        <v>266</v>
      </c>
      <c r="E517" t="s">
        <v>442</v>
      </c>
      <c r="F517"/>
    </row>
    <row r="518" spans="1:6" ht="15" x14ac:dyDescent="0.25">
      <c r="A518" t="s">
        <v>777</v>
      </c>
      <c r="B518" t="s">
        <v>546</v>
      </c>
      <c r="C518" t="s">
        <v>654</v>
      </c>
      <c r="D518" t="s">
        <v>261</v>
      </c>
      <c r="E518" t="s">
        <v>655</v>
      </c>
      <c r="F518"/>
    </row>
    <row r="519" spans="1:6" ht="15" x14ac:dyDescent="0.25">
      <c r="A519" t="s">
        <v>778</v>
      </c>
      <c r="B519" t="s">
        <v>546</v>
      </c>
      <c r="C519" t="s">
        <v>654</v>
      </c>
      <c r="D519" t="s">
        <v>261</v>
      </c>
      <c r="E519" t="s">
        <v>655</v>
      </c>
      <c r="F519"/>
    </row>
    <row r="520" spans="1:6" ht="15" x14ac:dyDescent="0.25">
      <c r="A520" t="s">
        <v>779</v>
      </c>
      <c r="B520" t="s">
        <v>546</v>
      </c>
      <c r="C520" t="s">
        <v>654</v>
      </c>
      <c r="D520" t="s">
        <v>261</v>
      </c>
      <c r="E520" t="s">
        <v>655</v>
      </c>
      <c r="F520"/>
    </row>
    <row r="521" spans="1:6" ht="15" x14ac:dyDescent="0.25">
      <c r="A521" t="s">
        <v>780</v>
      </c>
      <c r="B521" t="s">
        <v>546</v>
      </c>
      <c r="C521" t="s">
        <v>654</v>
      </c>
      <c r="D521" t="s">
        <v>261</v>
      </c>
      <c r="E521" t="s">
        <v>655</v>
      </c>
      <c r="F521"/>
    </row>
    <row r="522" spans="1:6" ht="15" x14ac:dyDescent="0.25">
      <c r="A522" t="s">
        <v>781</v>
      </c>
      <c r="B522" t="s">
        <v>546</v>
      </c>
      <c r="C522" t="s">
        <v>654</v>
      </c>
      <c r="D522" t="s">
        <v>266</v>
      </c>
      <c r="E522" t="s">
        <v>656</v>
      </c>
      <c r="F522"/>
    </row>
    <row r="523" spans="1:6" ht="15" x14ac:dyDescent="0.25">
      <c r="A523" t="s">
        <v>782</v>
      </c>
      <c r="B523" t="s">
        <v>546</v>
      </c>
      <c r="C523" t="s">
        <v>654</v>
      </c>
      <c r="D523" t="s">
        <v>261</v>
      </c>
      <c r="E523" t="s">
        <v>655</v>
      </c>
      <c r="F523"/>
    </row>
    <row r="524" spans="1:6" ht="15" x14ac:dyDescent="0.25">
      <c r="A524" t="s">
        <v>783</v>
      </c>
      <c r="B524" t="s">
        <v>546</v>
      </c>
      <c r="C524" t="s">
        <v>654</v>
      </c>
      <c r="D524" t="s">
        <v>261</v>
      </c>
      <c r="E524" t="s">
        <v>655</v>
      </c>
      <c r="F524"/>
    </row>
    <row r="525" spans="1:6" ht="15" x14ac:dyDescent="0.25">
      <c r="A525" t="s">
        <v>784</v>
      </c>
      <c r="B525" t="s">
        <v>547</v>
      </c>
      <c r="C525" t="s">
        <v>654</v>
      </c>
      <c r="D525" t="s">
        <v>261</v>
      </c>
      <c r="E525" t="s">
        <v>655</v>
      </c>
      <c r="F525"/>
    </row>
    <row r="526" spans="1:6" ht="15" x14ac:dyDescent="0.25">
      <c r="A526" t="s">
        <v>785</v>
      </c>
      <c r="B526" t="s">
        <v>547</v>
      </c>
      <c r="C526" t="s">
        <v>654</v>
      </c>
      <c r="D526" t="s">
        <v>261</v>
      </c>
      <c r="E526" t="s">
        <v>655</v>
      </c>
      <c r="F526"/>
    </row>
    <row r="527" spans="1:6" ht="15" x14ac:dyDescent="0.25">
      <c r="A527" t="s">
        <v>786</v>
      </c>
      <c r="B527" t="s">
        <v>546</v>
      </c>
      <c r="C527" t="s">
        <v>654</v>
      </c>
      <c r="D527" t="s">
        <v>261</v>
      </c>
      <c r="E527" t="s">
        <v>655</v>
      </c>
      <c r="F527"/>
    </row>
    <row r="528" spans="1:6" ht="15" x14ac:dyDescent="0.25">
      <c r="A528" t="s">
        <v>787</v>
      </c>
      <c r="B528" t="s">
        <v>546</v>
      </c>
      <c r="C528" t="s">
        <v>654</v>
      </c>
      <c r="D528" t="s">
        <v>261</v>
      </c>
      <c r="E528" t="s">
        <v>655</v>
      </c>
      <c r="F528"/>
    </row>
    <row r="529" spans="1:6" ht="15" x14ac:dyDescent="0.25">
      <c r="A529" t="s">
        <v>788</v>
      </c>
      <c r="B529" t="s">
        <v>547</v>
      </c>
      <c r="C529" t="s">
        <v>654</v>
      </c>
      <c r="D529" t="s">
        <v>266</v>
      </c>
      <c r="E529" t="s">
        <v>268</v>
      </c>
      <c r="F529"/>
    </row>
    <row r="530" spans="1:6" ht="15" x14ac:dyDescent="0.25">
      <c r="A530" t="s">
        <v>789</v>
      </c>
      <c r="B530" t="s">
        <v>547</v>
      </c>
      <c r="C530" t="s">
        <v>654</v>
      </c>
      <c r="D530" t="s">
        <v>266</v>
      </c>
      <c r="E530" t="s">
        <v>268</v>
      </c>
      <c r="F530"/>
    </row>
    <row r="531" spans="1:6" ht="15" x14ac:dyDescent="0.25">
      <c r="A531" t="s">
        <v>790</v>
      </c>
      <c r="B531" t="s">
        <v>546</v>
      </c>
      <c r="C531" t="s">
        <v>654</v>
      </c>
      <c r="D531" t="s">
        <v>261</v>
      </c>
      <c r="E531" t="s">
        <v>655</v>
      </c>
      <c r="F531"/>
    </row>
    <row r="532" spans="1:6" ht="15" x14ac:dyDescent="0.25">
      <c r="A532" t="s">
        <v>791</v>
      </c>
      <c r="B532" t="s">
        <v>546</v>
      </c>
      <c r="C532" t="s">
        <v>654</v>
      </c>
      <c r="D532" t="s">
        <v>261</v>
      </c>
      <c r="E532" t="s">
        <v>655</v>
      </c>
      <c r="F532"/>
    </row>
    <row r="533" spans="1:6" ht="15" x14ac:dyDescent="0.25">
      <c r="A533" t="s">
        <v>792</v>
      </c>
      <c r="B533" t="s">
        <v>546</v>
      </c>
      <c r="C533" t="s">
        <v>654</v>
      </c>
      <c r="D533" t="s">
        <v>261</v>
      </c>
      <c r="E533" t="s">
        <v>655</v>
      </c>
      <c r="F533"/>
    </row>
    <row r="534" spans="1:6" ht="15" x14ac:dyDescent="0.25">
      <c r="A534" t="s">
        <v>793</v>
      </c>
      <c r="B534" t="s">
        <v>547</v>
      </c>
      <c r="C534" t="s">
        <v>654</v>
      </c>
      <c r="D534" t="s">
        <v>261</v>
      </c>
      <c r="E534" t="s">
        <v>655</v>
      </c>
      <c r="F534"/>
    </row>
    <row r="535" spans="1:6" ht="15" x14ac:dyDescent="0.25">
      <c r="A535" t="s">
        <v>794</v>
      </c>
      <c r="B535" t="s">
        <v>546</v>
      </c>
      <c r="C535" t="s">
        <v>654</v>
      </c>
      <c r="D535" t="s">
        <v>261</v>
      </c>
      <c r="E535" t="s">
        <v>655</v>
      </c>
      <c r="F535"/>
    </row>
    <row r="536" spans="1:6" ht="15" x14ac:dyDescent="0.25">
      <c r="A536" t="s">
        <v>795</v>
      </c>
      <c r="B536" t="s">
        <v>546</v>
      </c>
      <c r="C536" t="s">
        <v>654</v>
      </c>
      <c r="D536" t="s">
        <v>266</v>
      </c>
      <c r="E536" t="s">
        <v>442</v>
      </c>
      <c r="F536"/>
    </row>
    <row r="537" spans="1:6" ht="15" x14ac:dyDescent="0.25">
      <c r="A537" t="s">
        <v>421</v>
      </c>
      <c r="B537" t="s">
        <v>546</v>
      </c>
      <c r="C537" t="s">
        <v>657</v>
      </c>
      <c r="D537" t="s">
        <v>419</v>
      </c>
      <c r="E537" t="s">
        <v>656</v>
      </c>
      <c r="F537"/>
    </row>
    <row r="538" spans="1:6" ht="15" x14ac:dyDescent="0.25">
      <c r="A538" t="s">
        <v>796</v>
      </c>
      <c r="B538" t="s">
        <v>547</v>
      </c>
      <c r="C538" t="s">
        <v>654</v>
      </c>
      <c r="D538" t="s">
        <v>261</v>
      </c>
      <c r="E538" t="s">
        <v>655</v>
      </c>
      <c r="F538"/>
    </row>
    <row r="539" spans="1:6" ht="15" x14ac:dyDescent="0.25">
      <c r="A539" t="s">
        <v>797</v>
      </c>
      <c r="B539" t="s">
        <v>547</v>
      </c>
      <c r="C539" t="s">
        <v>654</v>
      </c>
      <c r="D539" t="s">
        <v>261</v>
      </c>
      <c r="E539" t="s">
        <v>655</v>
      </c>
      <c r="F539"/>
    </row>
    <row r="540" spans="1:6" ht="15" x14ac:dyDescent="0.25">
      <c r="A540" t="s">
        <v>798</v>
      </c>
      <c r="B540" t="s">
        <v>546</v>
      </c>
      <c r="C540" t="s">
        <v>654</v>
      </c>
      <c r="D540" t="s">
        <v>266</v>
      </c>
      <c r="E540" t="s">
        <v>656</v>
      </c>
      <c r="F540"/>
    </row>
    <row r="541" spans="1:6" ht="15" x14ac:dyDescent="0.25">
      <c r="A541" t="s">
        <v>799</v>
      </c>
      <c r="B541" t="s">
        <v>547</v>
      </c>
      <c r="C541" t="s">
        <v>654</v>
      </c>
      <c r="D541" t="s">
        <v>266</v>
      </c>
      <c r="E541" t="s">
        <v>268</v>
      </c>
      <c r="F541"/>
    </row>
    <row r="542" spans="1:6" ht="15" x14ac:dyDescent="0.25">
      <c r="A542" t="s">
        <v>800</v>
      </c>
      <c r="B542" t="s">
        <v>546</v>
      </c>
      <c r="C542" t="s">
        <v>654</v>
      </c>
      <c r="D542" t="s">
        <v>261</v>
      </c>
      <c r="E542" t="s">
        <v>655</v>
      </c>
      <c r="F542"/>
    </row>
    <row r="543" spans="1:6" ht="15" x14ac:dyDescent="0.25">
      <c r="A543" t="s">
        <v>801</v>
      </c>
      <c r="B543" t="s">
        <v>546</v>
      </c>
      <c r="C543" t="s">
        <v>654</v>
      </c>
      <c r="D543" t="s">
        <v>261</v>
      </c>
      <c r="E543" t="s">
        <v>655</v>
      </c>
      <c r="F543"/>
    </row>
    <row r="544" spans="1:6" ht="15" x14ac:dyDescent="0.25">
      <c r="A544" t="s">
        <v>802</v>
      </c>
      <c r="B544" t="s">
        <v>547</v>
      </c>
      <c r="C544" t="s">
        <v>654</v>
      </c>
      <c r="D544" t="s">
        <v>261</v>
      </c>
      <c r="E544" t="s">
        <v>655</v>
      </c>
      <c r="F544"/>
    </row>
    <row r="545" spans="1:6" ht="15" x14ac:dyDescent="0.25">
      <c r="A545" t="s">
        <v>803</v>
      </c>
      <c r="B545" t="s">
        <v>546</v>
      </c>
      <c r="C545" t="s">
        <v>654</v>
      </c>
      <c r="D545" t="s">
        <v>266</v>
      </c>
      <c r="E545" t="s">
        <v>268</v>
      </c>
      <c r="F545"/>
    </row>
    <row r="546" spans="1:6" ht="15" x14ac:dyDescent="0.25">
      <c r="A546" t="s">
        <v>804</v>
      </c>
      <c r="B546" t="s">
        <v>547</v>
      </c>
      <c r="C546" t="s">
        <v>654</v>
      </c>
      <c r="D546" t="s">
        <v>266</v>
      </c>
      <c r="E546" t="s">
        <v>655</v>
      </c>
      <c r="F546"/>
    </row>
    <row r="547" spans="1:6" ht="15" x14ac:dyDescent="0.25">
      <c r="A547" t="s">
        <v>805</v>
      </c>
      <c r="B547" t="s">
        <v>546</v>
      </c>
      <c r="C547" t="s">
        <v>654</v>
      </c>
      <c r="D547" t="s">
        <v>266</v>
      </c>
      <c r="E547" t="s">
        <v>656</v>
      </c>
      <c r="F547"/>
    </row>
    <row r="548" spans="1:6" ht="15" x14ac:dyDescent="0.25">
      <c r="A548" t="s">
        <v>806</v>
      </c>
      <c r="B548" t="s">
        <v>546</v>
      </c>
      <c r="C548" t="s">
        <v>654</v>
      </c>
      <c r="D548" t="s">
        <v>261</v>
      </c>
      <c r="E548" t="s">
        <v>655</v>
      </c>
      <c r="F548"/>
    </row>
    <row r="549" spans="1:6" ht="15" x14ac:dyDescent="0.25">
      <c r="A549" t="s">
        <v>807</v>
      </c>
      <c r="B549" t="s">
        <v>546</v>
      </c>
      <c r="C549" t="s">
        <v>654</v>
      </c>
      <c r="D549" t="s">
        <v>261</v>
      </c>
      <c r="E549" t="s">
        <v>655</v>
      </c>
      <c r="F549"/>
    </row>
    <row r="550" spans="1:6" ht="15" x14ac:dyDescent="0.25">
      <c r="A550" t="s">
        <v>808</v>
      </c>
      <c r="B550" t="s">
        <v>547</v>
      </c>
      <c r="C550" t="s">
        <v>654</v>
      </c>
      <c r="D550" t="s">
        <v>261</v>
      </c>
      <c r="E550" t="s">
        <v>655</v>
      </c>
      <c r="F550"/>
    </row>
    <row r="551" spans="1:6" ht="15" x14ac:dyDescent="0.25">
      <c r="A551" t="s">
        <v>809</v>
      </c>
      <c r="B551" t="s">
        <v>547</v>
      </c>
      <c r="C551" t="s">
        <v>654</v>
      </c>
      <c r="D551" t="s">
        <v>261</v>
      </c>
      <c r="E551" t="s">
        <v>655</v>
      </c>
      <c r="F551"/>
    </row>
    <row r="552" spans="1:6" ht="15" x14ac:dyDescent="0.25">
      <c r="A552" t="s">
        <v>810</v>
      </c>
      <c r="B552" t="s">
        <v>547</v>
      </c>
      <c r="C552" t="s">
        <v>654</v>
      </c>
      <c r="D552" t="s">
        <v>261</v>
      </c>
      <c r="E552" t="s">
        <v>655</v>
      </c>
      <c r="F552"/>
    </row>
    <row r="553" spans="1:6" ht="15" x14ac:dyDescent="0.25">
      <c r="A553" t="s">
        <v>811</v>
      </c>
      <c r="B553" t="s">
        <v>546</v>
      </c>
      <c r="C553" t="s">
        <v>654</v>
      </c>
      <c r="D553" t="s">
        <v>261</v>
      </c>
      <c r="E553" t="s">
        <v>655</v>
      </c>
      <c r="F553"/>
    </row>
    <row r="554" spans="1:6" ht="15" x14ac:dyDescent="0.25">
      <c r="A554" t="s">
        <v>812</v>
      </c>
      <c r="B554" t="s">
        <v>546</v>
      </c>
      <c r="C554" t="s">
        <v>654</v>
      </c>
      <c r="D554" t="s">
        <v>266</v>
      </c>
      <c r="E554" t="s">
        <v>442</v>
      </c>
      <c r="F554"/>
    </row>
    <row r="555" spans="1:6" ht="15" x14ac:dyDescent="0.25">
      <c r="A555" t="s">
        <v>813</v>
      </c>
      <c r="B555" t="s">
        <v>546</v>
      </c>
      <c r="C555" t="s">
        <v>660</v>
      </c>
      <c r="D555" t="s">
        <v>266</v>
      </c>
      <c r="E555" t="s">
        <v>442</v>
      </c>
      <c r="F555"/>
    </row>
    <row r="556" spans="1:6" ht="15" x14ac:dyDescent="0.25">
      <c r="A556" t="s">
        <v>814</v>
      </c>
      <c r="B556" t="s">
        <v>546</v>
      </c>
      <c r="C556" t="s">
        <v>654</v>
      </c>
      <c r="D556" t="s">
        <v>261</v>
      </c>
      <c r="E556" t="s">
        <v>655</v>
      </c>
      <c r="F556"/>
    </row>
    <row r="557" spans="1:6" ht="15" x14ac:dyDescent="0.25">
      <c r="A557" t="s">
        <v>815</v>
      </c>
      <c r="B557" t="s">
        <v>546</v>
      </c>
      <c r="C557" t="s">
        <v>654</v>
      </c>
      <c r="D557" t="s">
        <v>266</v>
      </c>
      <c r="E557" t="s">
        <v>442</v>
      </c>
      <c r="F557"/>
    </row>
    <row r="558" spans="1:6" ht="15" x14ac:dyDescent="0.25">
      <c r="A558" t="s">
        <v>816</v>
      </c>
      <c r="B558" t="s">
        <v>546</v>
      </c>
      <c r="C558" t="s">
        <v>654</v>
      </c>
      <c r="D558" t="s">
        <v>266</v>
      </c>
      <c r="E558" t="s">
        <v>655</v>
      </c>
      <c r="F558"/>
    </row>
    <row r="559" spans="1:6" ht="15" x14ac:dyDescent="0.25">
      <c r="A559" t="s">
        <v>817</v>
      </c>
      <c r="B559" t="s">
        <v>546</v>
      </c>
      <c r="C559" t="s">
        <v>654</v>
      </c>
      <c r="D559" t="s">
        <v>266</v>
      </c>
      <c r="E559" t="s">
        <v>268</v>
      </c>
      <c r="F559"/>
    </row>
    <row r="560" spans="1:6" ht="15" x14ac:dyDescent="0.25">
      <c r="A560" t="s">
        <v>818</v>
      </c>
      <c r="B560" t="s">
        <v>546</v>
      </c>
      <c r="C560" t="s">
        <v>654</v>
      </c>
      <c r="D560" t="s">
        <v>266</v>
      </c>
      <c r="E560" t="s">
        <v>442</v>
      </c>
      <c r="F560"/>
    </row>
    <row r="561" spans="1:6" ht="15" x14ac:dyDescent="0.25">
      <c r="A561" t="s">
        <v>819</v>
      </c>
      <c r="B561" t="s">
        <v>546</v>
      </c>
      <c r="C561" t="s">
        <v>654</v>
      </c>
      <c r="D561" t="s">
        <v>266</v>
      </c>
      <c r="E561" t="s">
        <v>268</v>
      </c>
      <c r="F561"/>
    </row>
    <row r="562" spans="1:6" ht="15" x14ac:dyDescent="0.25">
      <c r="A562" t="s">
        <v>820</v>
      </c>
      <c r="B562" t="s">
        <v>547</v>
      </c>
      <c r="C562" t="s">
        <v>654</v>
      </c>
      <c r="D562" t="s">
        <v>261</v>
      </c>
      <c r="E562" t="s">
        <v>655</v>
      </c>
      <c r="F562"/>
    </row>
    <row r="563" spans="1:6" ht="15" x14ac:dyDescent="0.25">
      <c r="A563" t="s">
        <v>821</v>
      </c>
      <c r="B563" t="s">
        <v>546</v>
      </c>
      <c r="C563" t="s">
        <v>657</v>
      </c>
      <c r="D563" t="s">
        <v>266</v>
      </c>
      <c r="E563" t="s">
        <v>268</v>
      </c>
      <c r="F563"/>
    </row>
    <row r="564" spans="1:6" ht="15" x14ac:dyDescent="0.25">
      <c r="A564" t="s">
        <v>822</v>
      </c>
      <c r="B564" t="s">
        <v>546</v>
      </c>
      <c r="C564" t="s">
        <v>654</v>
      </c>
      <c r="D564" t="s">
        <v>266</v>
      </c>
      <c r="E564" t="s">
        <v>268</v>
      </c>
      <c r="F564"/>
    </row>
    <row r="565" spans="1:6" ht="15" x14ac:dyDescent="0.25">
      <c r="A565" t="s">
        <v>823</v>
      </c>
      <c r="B565" t="s">
        <v>546</v>
      </c>
      <c r="C565" t="s">
        <v>657</v>
      </c>
      <c r="D565" t="s">
        <v>266</v>
      </c>
      <c r="E565" t="s">
        <v>268</v>
      </c>
      <c r="F565"/>
    </row>
    <row r="566" spans="1:6" ht="15" x14ac:dyDescent="0.25">
      <c r="A566" t="s">
        <v>824</v>
      </c>
      <c r="B566" t="s">
        <v>546</v>
      </c>
      <c r="C566" t="s">
        <v>654</v>
      </c>
      <c r="D566" t="s">
        <v>261</v>
      </c>
      <c r="E566" t="s">
        <v>655</v>
      </c>
      <c r="F566"/>
    </row>
    <row r="567" spans="1:6" ht="15" x14ac:dyDescent="0.25">
      <c r="A567" t="s">
        <v>825</v>
      </c>
      <c r="B567" t="s">
        <v>546</v>
      </c>
      <c r="C567" t="s">
        <v>654</v>
      </c>
      <c r="D567" t="s">
        <v>266</v>
      </c>
      <c r="E567" t="s">
        <v>268</v>
      </c>
      <c r="F567"/>
    </row>
    <row r="568" spans="1:6" ht="15" x14ac:dyDescent="0.25">
      <c r="A568" t="s">
        <v>826</v>
      </c>
      <c r="B568" t="s">
        <v>546</v>
      </c>
      <c r="C568" t="s">
        <v>654</v>
      </c>
      <c r="D568" t="s">
        <v>261</v>
      </c>
      <c r="E568" t="s">
        <v>442</v>
      </c>
      <c r="F568"/>
    </row>
    <row r="569" spans="1:6" ht="15" x14ac:dyDescent="0.25">
      <c r="A569" t="s">
        <v>827</v>
      </c>
      <c r="B569" t="s">
        <v>546</v>
      </c>
      <c r="C569" t="s">
        <v>654</v>
      </c>
      <c r="D569" t="s">
        <v>266</v>
      </c>
      <c r="E569" t="s">
        <v>656</v>
      </c>
      <c r="F569"/>
    </row>
    <row r="570" spans="1:6" ht="15" x14ac:dyDescent="0.25">
      <c r="A570" t="s">
        <v>828</v>
      </c>
      <c r="B570" t="s">
        <v>546</v>
      </c>
      <c r="C570" t="s">
        <v>654</v>
      </c>
      <c r="D570" t="s">
        <v>261</v>
      </c>
      <c r="E570" t="s">
        <v>655</v>
      </c>
      <c r="F570"/>
    </row>
    <row r="571" spans="1:6" ht="15" x14ac:dyDescent="0.25">
      <c r="A571" t="s">
        <v>829</v>
      </c>
      <c r="B571" t="s">
        <v>546</v>
      </c>
      <c r="C571" t="s">
        <v>654</v>
      </c>
      <c r="D571" t="s">
        <v>261</v>
      </c>
      <c r="E571" t="s">
        <v>655</v>
      </c>
      <c r="F571"/>
    </row>
    <row r="572" spans="1:6" ht="15" x14ac:dyDescent="0.25">
      <c r="A572" t="s">
        <v>830</v>
      </c>
      <c r="B572" t="s">
        <v>546</v>
      </c>
      <c r="C572" t="s">
        <v>654</v>
      </c>
      <c r="D572" t="s">
        <v>261</v>
      </c>
      <c r="E572" t="s">
        <v>655</v>
      </c>
      <c r="F572"/>
    </row>
    <row r="573" spans="1:6" ht="15" x14ac:dyDescent="0.25">
      <c r="A573" t="s">
        <v>831</v>
      </c>
      <c r="B573" t="s">
        <v>546</v>
      </c>
      <c r="C573" t="s">
        <v>657</v>
      </c>
      <c r="D573" t="s">
        <v>261</v>
      </c>
      <c r="E573" t="s">
        <v>395</v>
      </c>
      <c r="F573"/>
    </row>
    <row r="574" spans="1:6" ht="15" x14ac:dyDescent="0.25">
      <c r="A574" t="s">
        <v>832</v>
      </c>
      <c r="B574" t="s">
        <v>546</v>
      </c>
      <c r="C574" t="s">
        <v>654</v>
      </c>
      <c r="D574" t="s">
        <v>261</v>
      </c>
      <c r="E574" t="s">
        <v>655</v>
      </c>
      <c r="F574"/>
    </row>
    <row r="575" spans="1:6" ht="15" x14ac:dyDescent="0.25">
      <c r="A575" t="s">
        <v>833</v>
      </c>
      <c r="B575" t="s">
        <v>547</v>
      </c>
      <c r="C575" t="s">
        <v>654</v>
      </c>
      <c r="D575" t="s">
        <v>266</v>
      </c>
      <c r="E575" t="s">
        <v>268</v>
      </c>
      <c r="F575"/>
    </row>
    <row r="576" spans="1:6" ht="15" x14ac:dyDescent="0.25">
      <c r="A576" t="s">
        <v>834</v>
      </c>
      <c r="B576" t="s">
        <v>547</v>
      </c>
      <c r="C576" t="s">
        <v>654</v>
      </c>
      <c r="D576" t="s">
        <v>266</v>
      </c>
      <c r="E576" t="s">
        <v>268</v>
      </c>
      <c r="F576"/>
    </row>
    <row r="577" spans="1:6" ht="15" x14ac:dyDescent="0.25">
      <c r="A577" t="s">
        <v>835</v>
      </c>
      <c r="B577" t="s">
        <v>546</v>
      </c>
      <c r="C577" t="s">
        <v>654</v>
      </c>
      <c r="D577" t="s">
        <v>266</v>
      </c>
      <c r="E577" t="s">
        <v>659</v>
      </c>
      <c r="F577"/>
    </row>
    <row r="578" spans="1:6" ht="15" x14ac:dyDescent="0.25">
      <c r="A578" t="s">
        <v>836</v>
      </c>
      <c r="B578" t="s">
        <v>546</v>
      </c>
      <c r="C578" t="s">
        <v>654</v>
      </c>
      <c r="D578" t="s">
        <v>266</v>
      </c>
      <c r="E578" t="s">
        <v>659</v>
      </c>
      <c r="F578"/>
    </row>
    <row r="579" spans="1:6" ht="15" x14ac:dyDescent="0.25">
      <c r="A579" t="s">
        <v>837</v>
      </c>
      <c r="B579" t="s">
        <v>547</v>
      </c>
      <c r="C579" t="s">
        <v>654</v>
      </c>
      <c r="D579" t="s">
        <v>266</v>
      </c>
      <c r="E579" t="s">
        <v>268</v>
      </c>
      <c r="F579"/>
    </row>
    <row r="580" spans="1:6" ht="15" x14ac:dyDescent="0.25">
      <c r="A580" t="s">
        <v>838</v>
      </c>
      <c r="B580" t="s">
        <v>546</v>
      </c>
      <c r="C580" t="s">
        <v>654</v>
      </c>
      <c r="D580" t="s">
        <v>261</v>
      </c>
      <c r="E580" t="s">
        <v>655</v>
      </c>
      <c r="F580"/>
    </row>
    <row r="581" spans="1:6" ht="15" x14ac:dyDescent="0.25">
      <c r="A581" t="s">
        <v>839</v>
      </c>
      <c r="B581" t="s">
        <v>546</v>
      </c>
      <c r="C581" t="s">
        <v>654</v>
      </c>
      <c r="D581" t="s">
        <v>261</v>
      </c>
      <c r="E581" t="s">
        <v>655</v>
      </c>
      <c r="F581"/>
    </row>
    <row r="582" spans="1:6" ht="15" x14ac:dyDescent="0.25">
      <c r="A582" t="s">
        <v>840</v>
      </c>
      <c r="B582" t="s">
        <v>546</v>
      </c>
      <c r="C582" t="s">
        <v>654</v>
      </c>
      <c r="D582" t="s">
        <v>261</v>
      </c>
      <c r="E582" t="s">
        <v>442</v>
      </c>
      <c r="F582"/>
    </row>
    <row r="583" spans="1:6" ht="15" x14ac:dyDescent="0.25">
      <c r="A583" t="s">
        <v>841</v>
      </c>
      <c r="B583" t="s">
        <v>546</v>
      </c>
      <c r="C583" t="s">
        <v>654</v>
      </c>
      <c r="D583" t="s">
        <v>266</v>
      </c>
      <c r="E583" t="s">
        <v>268</v>
      </c>
      <c r="F583"/>
    </row>
    <row r="584" spans="1:6" ht="15" x14ac:dyDescent="0.25">
      <c r="A584" t="s">
        <v>842</v>
      </c>
      <c r="B584" t="s">
        <v>546</v>
      </c>
      <c r="C584" t="s">
        <v>654</v>
      </c>
      <c r="D584" t="s">
        <v>266</v>
      </c>
      <c r="E584" t="s">
        <v>268</v>
      </c>
      <c r="F584"/>
    </row>
    <row r="585" spans="1:6" ht="15" x14ac:dyDescent="0.25">
      <c r="A585" t="s">
        <v>843</v>
      </c>
      <c r="B585" t="s">
        <v>546</v>
      </c>
      <c r="C585" t="s">
        <v>654</v>
      </c>
      <c r="D585" t="s">
        <v>266</v>
      </c>
      <c r="E585" t="s">
        <v>268</v>
      </c>
      <c r="F585"/>
    </row>
    <row r="586" spans="1:6" ht="15" x14ac:dyDescent="0.25">
      <c r="A586" t="s">
        <v>844</v>
      </c>
      <c r="B586" t="s">
        <v>546</v>
      </c>
      <c r="C586" t="s">
        <v>654</v>
      </c>
      <c r="D586" t="s">
        <v>266</v>
      </c>
      <c r="E586" t="s">
        <v>268</v>
      </c>
      <c r="F586"/>
    </row>
    <row r="587" spans="1:6" ht="15" x14ac:dyDescent="0.25">
      <c r="A587" t="s">
        <v>845</v>
      </c>
      <c r="B587" t="s">
        <v>546</v>
      </c>
      <c r="C587" t="s">
        <v>654</v>
      </c>
      <c r="D587" t="s">
        <v>266</v>
      </c>
      <c r="E587" t="s">
        <v>268</v>
      </c>
      <c r="F587"/>
    </row>
    <row r="588" spans="1:6" ht="15" x14ac:dyDescent="0.25">
      <c r="A588" t="s">
        <v>846</v>
      </c>
      <c r="B588" t="s">
        <v>546</v>
      </c>
      <c r="C588" t="s">
        <v>654</v>
      </c>
      <c r="D588" t="s">
        <v>261</v>
      </c>
      <c r="E588" t="s">
        <v>655</v>
      </c>
      <c r="F588"/>
    </row>
    <row r="589" spans="1:6" ht="15" x14ac:dyDescent="0.25">
      <c r="A589" t="s">
        <v>847</v>
      </c>
      <c r="B589" t="s">
        <v>547</v>
      </c>
      <c r="C589" t="s">
        <v>654</v>
      </c>
      <c r="D589" t="s">
        <v>266</v>
      </c>
      <c r="E589" t="s">
        <v>656</v>
      </c>
      <c r="F589"/>
    </row>
    <row r="590" spans="1:6" ht="15" x14ac:dyDescent="0.25">
      <c r="A590" t="s">
        <v>848</v>
      </c>
      <c r="B590" t="s">
        <v>546</v>
      </c>
      <c r="C590" t="s">
        <v>654</v>
      </c>
      <c r="D590" t="s">
        <v>261</v>
      </c>
      <c r="E590" t="s">
        <v>655</v>
      </c>
      <c r="F590"/>
    </row>
    <row r="591" spans="1:6" ht="15" x14ac:dyDescent="0.25">
      <c r="A591" t="s">
        <v>849</v>
      </c>
      <c r="B591" t="s">
        <v>546</v>
      </c>
      <c r="C591" t="s">
        <v>654</v>
      </c>
      <c r="D591" t="s">
        <v>266</v>
      </c>
      <c r="E591" t="s">
        <v>655</v>
      </c>
      <c r="F591"/>
    </row>
    <row r="592" spans="1:6" ht="15" x14ac:dyDescent="0.25">
      <c r="A592" t="s">
        <v>850</v>
      </c>
      <c r="B592" t="s">
        <v>546</v>
      </c>
      <c r="C592" t="s">
        <v>654</v>
      </c>
      <c r="D592" t="s">
        <v>266</v>
      </c>
      <c r="E592" t="s">
        <v>268</v>
      </c>
      <c r="F592"/>
    </row>
    <row r="593" spans="1:6" ht="15" x14ac:dyDescent="0.25">
      <c r="A593" t="s">
        <v>851</v>
      </c>
      <c r="B593" t="s">
        <v>546</v>
      </c>
      <c r="C593" t="s">
        <v>654</v>
      </c>
      <c r="D593" t="s">
        <v>266</v>
      </c>
      <c r="E593" t="s">
        <v>268</v>
      </c>
      <c r="F593"/>
    </row>
    <row r="594" spans="1:6" ht="15" x14ac:dyDescent="0.25">
      <c r="A594" t="s">
        <v>852</v>
      </c>
      <c r="B594" t="s">
        <v>546</v>
      </c>
      <c r="C594" t="s">
        <v>654</v>
      </c>
      <c r="D594" t="s">
        <v>261</v>
      </c>
      <c r="E594" t="s">
        <v>659</v>
      </c>
      <c r="F594"/>
    </row>
    <row r="595" spans="1:6" ht="15" x14ac:dyDescent="0.25">
      <c r="A595" t="s">
        <v>853</v>
      </c>
      <c r="B595" t="s">
        <v>546</v>
      </c>
      <c r="C595" t="s">
        <v>654</v>
      </c>
      <c r="D595" t="s">
        <v>261</v>
      </c>
      <c r="E595" t="s">
        <v>655</v>
      </c>
      <c r="F595"/>
    </row>
    <row r="596" spans="1:6" ht="15" x14ac:dyDescent="0.25">
      <c r="A596" t="s">
        <v>854</v>
      </c>
      <c r="B596" t="s">
        <v>546</v>
      </c>
      <c r="C596" t="s">
        <v>654</v>
      </c>
      <c r="D596" t="s">
        <v>261</v>
      </c>
      <c r="E596" t="s">
        <v>655</v>
      </c>
      <c r="F596"/>
    </row>
    <row r="597" spans="1:6" ht="15" x14ac:dyDescent="0.25">
      <c r="A597" t="s">
        <v>855</v>
      </c>
      <c r="B597" t="s">
        <v>547</v>
      </c>
      <c r="C597" t="s">
        <v>654</v>
      </c>
      <c r="D597" t="s">
        <v>266</v>
      </c>
      <c r="E597" t="s">
        <v>268</v>
      </c>
      <c r="F597"/>
    </row>
    <row r="598" spans="1:6" ht="15" x14ac:dyDescent="0.25">
      <c r="A598" t="s">
        <v>856</v>
      </c>
      <c r="B598" t="s">
        <v>547</v>
      </c>
      <c r="C598" t="s">
        <v>654</v>
      </c>
      <c r="D598" t="s">
        <v>266</v>
      </c>
      <c r="E598" t="s">
        <v>268</v>
      </c>
      <c r="F598"/>
    </row>
    <row r="599" spans="1:6" ht="15" x14ac:dyDescent="0.25">
      <c r="A599" t="s">
        <v>857</v>
      </c>
      <c r="B599" t="s">
        <v>547</v>
      </c>
      <c r="C599" t="s">
        <v>654</v>
      </c>
      <c r="D599" t="s">
        <v>266</v>
      </c>
      <c r="E599" t="s">
        <v>268</v>
      </c>
      <c r="F599"/>
    </row>
    <row r="600" spans="1:6" ht="15" x14ac:dyDescent="0.25">
      <c r="A600" t="s">
        <v>858</v>
      </c>
      <c r="B600" t="s">
        <v>547</v>
      </c>
      <c r="C600" t="s">
        <v>654</v>
      </c>
      <c r="D600" t="s">
        <v>266</v>
      </c>
      <c r="E600" t="s">
        <v>268</v>
      </c>
      <c r="F600"/>
    </row>
    <row r="601" spans="1:6" ht="15" x14ac:dyDescent="0.25">
      <c r="A601" t="s">
        <v>859</v>
      </c>
      <c r="B601" t="s">
        <v>546</v>
      </c>
      <c r="C601" t="s">
        <v>654</v>
      </c>
      <c r="D601" t="s">
        <v>266</v>
      </c>
      <c r="E601" t="s">
        <v>268</v>
      </c>
      <c r="F601"/>
    </row>
    <row r="602" spans="1:6" ht="15" x14ac:dyDescent="0.25">
      <c r="A602" t="s">
        <v>860</v>
      </c>
      <c r="B602" t="s">
        <v>546</v>
      </c>
      <c r="C602" t="s">
        <v>654</v>
      </c>
      <c r="D602" t="s">
        <v>266</v>
      </c>
      <c r="E602" t="s">
        <v>268</v>
      </c>
      <c r="F602"/>
    </row>
    <row r="603" spans="1:6" ht="15" x14ac:dyDescent="0.25">
      <c r="A603" t="s">
        <v>861</v>
      </c>
      <c r="B603" t="s">
        <v>546</v>
      </c>
      <c r="C603" t="s">
        <v>657</v>
      </c>
      <c r="D603" t="s">
        <v>261</v>
      </c>
      <c r="E603" t="s">
        <v>395</v>
      </c>
      <c r="F603"/>
    </row>
    <row r="604" spans="1:6" ht="15" x14ac:dyDescent="0.25">
      <c r="A604" t="s">
        <v>862</v>
      </c>
      <c r="B604" t="s">
        <v>546</v>
      </c>
      <c r="C604" t="s">
        <v>654</v>
      </c>
      <c r="D604" t="s">
        <v>266</v>
      </c>
      <c r="E604" t="s">
        <v>442</v>
      </c>
      <c r="F604"/>
    </row>
    <row r="605" spans="1:6" ht="15" x14ac:dyDescent="0.25">
      <c r="A605" t="s">
        <v>863</v>
      </c>
      <c r="B605" t="s">
        <v>546</v>
      </c>
      <c r="C605" t="s">
        <v>654</v>
      </c>
      <c r="D605" t="s">
        <v>261</v>
      </c>
      <c r="E605" t="s">
        <v>655</v>
      </c>
      <c r="F605"/>
    </row>
    <row r="606" spans="1:6" ht="15" x14ac:dyDescent="0.25">
      <c r="A606" t="s">
        <v>864</v>
      </c>
      <c r="B606" t="s">
        <v>547</v>
      </c>
      <c r="C606" t="s">
        <v>654</v>
      </c>
      <c r="D606" t="s">
        <v>261</v>
      </c>
      <c r="E606" t="s">
        <v>655</v>
      </c>
      <c r="F606"/>
    </row>
    <row r="607" spans="1:6" ht="15" x14ac:dyDescent="0.25">
      <c r="A607" t="s">
        <v>865</v>
      </c>
      <c r="B607" t="s">
        <v>546</v>
      </c>
      <c r="C607" t="s">
        <v>654</v>
      </c>
      <c r="D607" t="s">
        <v>266</v>
      </c>
      <c r="E607" t="s">
        <v>442</v>
      </c>
      <c r="F607"/>
    </row>
    <row r="608" spans="1:6" ht="15" x14ac:dyDescent="0.25">
      <c r="A608" t="s">
        <v>866</v>
      </c>
      <c r="B608" t="s">
        <v>546</v>
      </c>
      <c r="C608" t="s">
        <v>654</v>
      </c>
      <c r="D608" t="s">
        <v>266</v>
      </c>
      <c r="E608" t="s">
        <v>268</v>
      </c>
      <c r="F608"/>
    </row>
    <row r="609" spans="1:6" ht="15" x14ac:dyDescent="0.25">
      <c r="A609" t="s">
        <v>867</v>
      </c>
      <c r="B609" t="s">
        <v>546</v>
      </c>
      <c r="C609" t="s">
        <v>654</v>
      </c>
      <c r="D609" t="s">
        <v>261</v>
      </c>
      <c r="E609" t="s">
        <v>655</v>
      </c>
      <c r="F609"/>
    </row>
    <row r="610" spans="1:6" ht="15" x14ac:dyDescent="0.25">
      <c r="A610" t="s">
        <v>868</v>
      </c>
      <c r="B610" t="s">
        <v>546</v>
      </c>
      <c r="C610" t="s">
        <v>654</v>
      </c>
      <c r="D610" t="s">
        <v>261</v>
      </c>
      <c r="E610" t="s">
        <v>655</v>
      </c>
      <c r="F610"/>
    </row>
    <row r="611" spans="1:6" ht="15" x14ac:dyDescent="0.25">
      <c r="A611" t="s">
        <v>869</v>
      </c>
      <c r="B611" t="s">
        <v>546</v>
      </c>
      <c r="C611" t="s">
        <v>654</v>
      </c>
      <c r="D611" t="s">
        <v>261</v>
      </c>
      <c r="E611" t="s">
        <v>655</v>
      </c>
      <c r="F611"/>
    </row>
    <row r="612" spans="1:6" ht="15" x14ac:dyDescent="0.25">
      <c r="A612" t="s">
        <v>870</v>
      </c>
      <c r="B612" t="s">
        <v>546</v>
      </c>
      <c r="C612" t="s">
        <v>654</v>
      </c>
      <c r="D612" t="s">
        <v>261</v>
      </c>
      <c r="E612" t="s">
        <v>655</v>
      </c>
      <c r="F612"/>
    </row>
    <row r="613" spans="1:6" ht="15" x14ac:dyDescent="0.25">
      <c r="A613" t="s">
        <v>871</v>
      </c>
      <c r="B613" t="s">
        <v>546</v>
      </c>
      <c r="C613" t="s">
        <v>654</v>
      </c>
      <c r="D613" t="s">
        <v>261</v>
      </c>
      <c r="E613" t="s">
        <v>655</v>
      </c>
      <c r="F613"/>
    </row>
    <row r="614" spans="1:6" ht="15" x14ac:dyDescent="0.25">
      <c r="A614" t="s">
        <v>872</v>
      </c>
      <c r="B614" t="s">
        <v>546</v>
      </c>
      <c r="C614" t="s">
        <v>654</v>
      </c>
      <c r="D614" t="s">
        <v>261</v>
      </c>
      <c r="E614" t="s">
        <v>655</v>
      </c>
      <c r="F614"/>
    </row>
    <row r="615" spans="1:6" ht="15" x14ac:dyDescent="0.25">
      <c r="A615" t="s">
        <v>873</v>
      </c>
      <c r="B615" t="s">
        <v>546</v>
      </c>
      <c r="C615" t="s">
        <v>654</v>
      </c>
      <c r="D615" t="s">
        <v>261</v>
      </c>
      <c r="E615" t="s">
        <v>655</v>
      </c>
      <c r="F615"/>
    </row>
    <row r="616" spans="1:6" ht="15" x14ac:dyDescent="0.25">
      <c r="A616" t="s">
        <v>874</v>
      </c>
      <c r="B616" t="s">
        <v>546</v>
      </c>
      <c r="C616" t="s">
        <v>654</v>
      </c>
      <c r="D616" t="s">
        <v>261</v>
      </c>
      <c r="E616" t="s">
        <v>655</v>
      </c>
      <c r="F616"/>
    </row>
    <row r="617" spans="1:6" ht="15" x14ac:dyDescent="0.25">
      <c r="A617" t="s">
        <v>875</v>
      </c>
      <c r="B617" t="s">
        <v>546</v>
      </c>
      <c r="C617" t="s">
        <v>654</v>
      </c>
      <c r="D617" t="s">
        <v>261</v>
      </c>
      <c r="E617" t="s">
        <v>655</v>
      </c>
      <c r="F617"/>
    </row>
    <row r="618" spans="1:6" ht="15" x14ac:dyDescent="0.25">
      <c r="A618" t="s">
        <v>876</v>
      </c>
      <c r="B618" t="s">
        <v>546</v>
      </c>
      <c r="C618" t="s">
        <v>654</v>
      </c>
      <c r="D618" t="s">
        <v>266</v>
      </c>
      <c r="E618" t="s">
        <v>268</v>
      </c>
      <c r="F618"/>
    </row>
    <row r="619" spans="1:6" ht="15" x14ac:dyDescent="0.25">
      <c r="A619" t="s">
        <v>877</v>
      </c>
      <c r="B619" t="s">
        <v>547</v>
      </c>
      <c r="C619" t="s">
        <v>657</v>
      </c>
      <c r="D619" t="s">
        <v>266</v>
      </c>
      <c r="E619" t="s">
        <v>268</v>
      </c>
      <c r="F619"/>
    </row>
    <row r="620" spans="1:6" ht="15" x14ac:dyDescent="0.25">
      <c r="A620" t="s">
        <v>878</v>
      </c>
      <c r="B620" t="s">
        <v>546</v>
      </c>
      <c r="C620" t="s">
        <v>654</v>
      </c>
      <c r="D620" t="s">
        <v>261</v>
      </c>
      <c r="E620" t="s">
        <v>655</v>
      </c>
      <c r="F620"/>
    </row>
    <row r="621" spans="1:6" ht="15" x14ac:dyDescent="0.25">
      <c r="A621" t="s">
        <v>879</v>
      </c>
      <c r="B621" t="s">
        <v>546</v>
      </c>
      <c r="C621" t="s">
        <v>654</v>
      </c>
      <c r="D621" t="s">
        <v>261</v>
      </c>
      <c r="E621" t="s">
        <v>655</v>
      </c>
      <c r="F621"/>
    </row>
    <row r="622" spans="1:6" ht="15" x14ac:dyDescent="0.25">
      <c r="A622" t="s">
        <v>880</v>
      </c>
      <c r="B622" t="s">
        <v>546</v>
      </c>
      <c r="C622" t="s">
        <v>654</v>
      </c>
      <c r="D622" t="s">
        <v>261</v>
      </c>
      <c r="E622" t="s">
        <v>655</v>
      </c>
      <c r="F622"/>
    </row>
    <row r="623" spans="1:6" ht="15" x14ac:dyDescent="0.25">
      <c r="A623" t="s">
        <v>881</v>
      </c>
      <c r="B623" t="s">
        <v>546</v>
      </c>
      <c r="C623" t="s">
        <v>654</v>
      </c>
      <c r="D623" t="s">
        <v>261</v>
      </c>
      <c r="E623" t="s">
        <v>655</v>
      </c>
      <c r="F623"/>
    </row>
    <row r="624" spans="1:6" ht="15" x14ac:dyDescent="0.25">
      <c r="A624" t="s">
        <v>882</v>
      </c>
      <c r="B624" t="s">
        <v>546</v>
      </c>
      <c r="C624" t="s">
        <v>654</v>
      </c>
      <c r="D624" t="s">
        <v>261</v>
      </c>
      <c r="E624" t="s">
        <v>659</v>
      </c>
      <c r="F624"/>
    </row>
    <row r="625" spans="1:6" ht="15" x14ac:dyDescent="0.25">
      <c r="A625" t="s">
        <v>883</v>
      </c>
      <c r="B625" t="s">
        <v>546</v>
      </c>
      <c r="C625" t="s">
        <v>654</v>
      </c>
      <c r="D625" t="s">
        <v>261</v>
      </c>
      <c r="E625" t="s">
        <v>659</v>
      </c>
      <c r="F625"/>
    </row>
    <row r="626" spans="1:6" ht="15" x14ac:dyDescent="0.25">
      <c r="A626" t="s">
        <v>884</v>
      </c>
      <c r="B626" t="s">
        <v>547</v>
      </c>
      <c r="C626" t="s">
        <v>654</v>
      </c>
      <c r="D626" t="s">
        <v>266</v>
      </c>
      <c r="E626" t="s">
        <v>268</v>
      </c>
      <c r="F626"/>
    </row>
    <row r="627" spans="1:6" ht="15" x14ac:dyDescent="0.25">
      <c r="A627" t="s">
        <v>885</v>
      </c>
      <c r="B627" t="s">
        <v>547</v>
      </c>
      <c r="C627" t="s">
        <v>654</v>
      </c>
      <c r="D627" t="s">
        <v>261</v>
      </c>
      <c r="E627" t="s">
        <v>655</v>
      </c>
      <c r="F627"/>
    </row>
    <row r="628" spans="1:6" ht="15" x14ac:dyDescent="0.25">
      <c r="A628" t="s">
        <v>886</v>
      </c>
      <c r="B628" t="s">
        <v>546</v>
      </c>
      <c r="C628" t="s">
        <v>657</v>
      </c>
      <c r="D628" t="s">
        <v>419</v>
      </c>
      <c r="E628" t="s">
        <v>656</v>
      </c>
      <c r="F628"/>
    </row>
    <row r="629" spans="1:6" ht="15" x14ac:dyDescent="0.25">
      <c r="A629" t="s">
        <v>887</v>
      </c>
      <c r="B629" t="s">
        <v>547</v>
      </c>
      <c r="C629" t="s">
        <v>654</v>
      </c>
      <c r="D629" t="s">
        <v>266</v>
      </c>
      <c r="E629" t="s">
        <v>268</v>
      </c>
      <c r="F629"/>
    </row>
    <row r="630" spans="1:6" ht="15" x14ac:dyDescent="0.25">
      <c r="A630" t="s">
        <v>888</v>
      </c>
      <c r="B630" t="s">
        <v>546</v>
      </c>
      <c r="C630" t="s">
        <v>654</v>
      </c>
      <c r="D630" t="s">
        <v>261</v>
      </c>
      <c r="E630" t="s">
        <v>655</v>
      </c>
      <c r="F630"/>
    </row>
    <row r="631" spans="1:6" ht="15" x14ac:dyDescent="0.25">
      <c r="A631" t="s">
        <v>889</v>
      </c>
      <c r="B631" t="s">
        <v>546</v>
      </c>
      <c r="C631" t="s">
        <v>654</v>
      </c>
      <c r="D631" t="s">
        <v>266</v>
      </c>
      <c r="E631" t="s">
        <v>656</v>
      </c>
      <c r="F631"/>
    </row>
    <row r="632" spans="1:6" ht="15" x14ac:dyDescent="0.25">
      <c r="A632" t="s">
        <v>890</v>
      </c>
      <c r="B632" t="s">
        <v>546</v>
      </c>
      <c r="C632" t="s">
        <v>654</v>
      </c>
      <c r="D632" t="s">
        <v>266</v>
      </c>
      <c r="E632" t="s">
        <v>268</v>
      </c>
      <c r="F632"/>
    </row>
    <row r="633" spans="1:6" ht="15" x14ac:dyDescent="0.25">
      <c r="A633" t="s">
        <v>891</v>
      </c>
      <c r="B633" t="s">
        <v>547</v>
      </c>
      <c r="C633" t="s">
        <v>654</v>
      </c>
      <c r="D633" t="s">
        <v>266</v>
      </c>
      <c r="E633" t="s">
        <v>268</v>
      </c>
      <c r="F633"/>
    </row>
    <row r="634" spans="1:6" ht="15" x14ac:dyDescent="0.25">
      <c r="A634" t="s">
        <v>892</v>
      </c>
      <c r="B634" t="s">
        <v>546</v>
      </c>
      <c r="C634" t="s">
        <v>654</v>
      </c>
      <c r="D634" t="s">
        <v>266</v>
      </c>
      <c r="E634" t="s">
        <v>268</v>
      </c>
      <c r="F634"/>
    </row>
    <row r="635" spans="1:6" ht="15" x14ac:dyDescent="0.25">
      <c r="A635" t="s">
        <v>893</v>
      </c>
      <c r="B635" t="s">
        <v>546</v>
      </c>
      <c r="C635" t="s">
        <v>654</v>
      </c>
      <c r="D635" t="s">
        <v>261</v>
      </c>
      <c r="E635" t="s">
        <v>655</v>
      </c>
      <c r="F635"/>
    </row>
    <row r="636" spans="1:6" ht="15" x14ac:dyDescent="0.25">
      <c r="A636" t="s">
        <v>894</v>
      </c>
      <c r="B636" t="s">
        <v>546</v>
      </c>
      <c r="C636" t="s">
        <v>654</v>
      </c>
      <c r="D636" t="s">
        <v>261</v>
      </c>
      <c r="E636" t="s">
        <v>655</v>
      </c>
      <c r="F636"/>
    </row>
    <row r="637" spans="1:6" ht="15" x14ac:dyDescent="0.25">
      <c r="A637" t="s">
        <v>895</v>
      </c>
      <c r="B637" t="s">
        <v>546</v>
      </c>
      <c r="C637" t="s">
        <v>654</v>
      </c>
      <c r="D637" t="s">
        <v>266</v>
      </c>
      <c r="E637" t="s">
        <v>268</v>
      </c>
      <c r="F637"/>
    </row>
    <row r="638" spans="1:6" ht="15" x14ac:dyDescent="0.25">
      <c r="A638" t="s">
        <v>896</v>
      </c>
      <c r="B638" t="s">
        <v>546</v>
      </c>
      <c r="C638" t="s">
        <v>654</v>
      </c>
      <c r="D638" t="s">
        <v>266</v>
      </c>
      <c r="E638" t="s">
        <v>655</v>
      </c>
      <c r="F638"/>
    </row>
    <row r="639" spans="1:6" ht="15" x14ac:dyDescent="0.25">
      <c r="A639" t="s">
        <v>897</v>
      </c>
      <c r="B639" t="s">
        <v>546</v>
      </c>
      <c r="C639" t="s">
        <v>654</v>
      </c>
      <c r="D639" t="s">
        <v>266</v>
      </c>
      <c r="E639" t="s">
        <v>655</v>
      </c>
      <c r="F639"/>
    </row>
    <row r="640" spans="1:6" ht="15" x14ac:dyDescent="0.25">
      <c r="A640" t="s">
        <v>898</v>
      </c>
      <c r="B640" t="s">
        <v>547</v>
      </c>
      <c r="C640" t="s">
        <v>654</v>
      </c>
      <c r="D640" t="s">
        <v>266</v>
      </c>
      <c r="E640" t="s">
        <v>655</v>
      </c>
      <c r="F640"/>
    </row>
    <row r="641" spans="1:6" ht="15" x14ac:dyDescent="0.25">
      <c r="A641" t="s">
        <v>899</v>
      </c>
      <c r="B641" t="s">
        <v>546</v>
      </c>
      <c r="C641" t="s">
        <v>654</v>
      </c>
      <c r="D641" t="s">
        <v>266</v>
      </c>
      <c r="E641" t="s">
        <v>655</v>
      </c>
      <c r="F641"/>
    </row>
    <row r="642" spans="1:6" ht="15" x14ac:dyDescent="0.25">
      <c r="A642" t="s">
        <v>900</v>
      </c>
      <c r="B642" t="s">
        <v>546</v>
      </c>
      <c r="C642" t="s">
        <v>654</v>
      </c>
      <c r="D642" t="s">
        <v>266</v>
      </c>
      <c r="E642" t="s">
        <v>268</v>
      </c>
      <c r="F642"/>
    </row>
    <row r="643" spans="1:6" ht="15" x14ac:dyDescent="0.25">
      <c r="A643" t="s">
        <v>901</v>
      </c>
      <c r="B643" t="s">
        <v>547</v>
      </c>
      <c r="C643" t="s">
        <v>654</v>
      </c>
      <c r="D643" t="s">
        <v>266</v>
      </c>
      <c r="E643" t="s">
        <v>268</v>
      </c>
      <c r="F643"/>
    </row>
    <row r="644" spans="1:6" ht="15" x14ac:dyDescent="0.25">
      <c r="A644" t="s">
        <v>902</v>
      </c>
      <c r="B644" t="s">
        <v>546</v>
      </c>
      <c r="C644" t="s">
        <v>654</v>
      </c>
      <c r="D644" t="s">
        <v>266</v>
      </c>
      <c r="E644" t="s">
        <v>268</v>
      </c>
      <c r="F644"/>
    </row>
    <row r="645" spans="1:6" ht="15" x14ac:dyDescent="0.25">
      <c r="A645" t="s">
        <v>903</v>
      </c>
      <c r="B645" t="s">
        <v>546</v>
      </c>
      <c r="C645" t="s">
        <v>654</v>
      </c>
      <c r="D645" t="s">
        <v>261</v>
      </c>
      <c r="E645" t="s">
        <v>655</v>
      </c>
      <c r="F645"/>
    </row>
    <row r="646" spans="1:6" ht="15" x14ac:dyDescent="0.25">
      <c r="A646" t="s">
        <v>904</v>
      </c>
      <c r="B646" t="s">
        <v>546</v>
      </c>
      <c r="C646" t="s">
        <v>654</v>
      </c>
      <c r="D646" t="s">
        <v>266</v>
      </c>
      <c r="E646" t="s">
        <v>268</v>
      </c>
      <c r="F646"/>
    </row>
    <row r="647" spans="1:6" ht="15" x14ac:dyDescent="0.25">
      <c r="A647" t="s">
        <v>905</v>
      </c>
      <c r="B647" t="s">
        <v>547</v>
      </c>
      <c r="C647" t="s">
        <v>654</v>
      </c>
      <c r="D647" t="s">
        <v>266</v>
      </c>
      <c r="E647" t="s">
        <v>656</v>
      </c>
      <c r="F647"/>
    </row>
    <row r="648" spans="1:6" ht="15" x14ac:dyDescent="0.25">
      <c r="A648" t="s">
        <v>906</v>
      </c>
      <c r="B648" t="s">
        <v>546</v>
      </c>
      <c r="C648" t="s">
        <v>654</v>
      </c>
      <c r="D648" t="s">
        <v>266</v>
      </c>
      <c r="E648" t="s">
        <v>656</v>
      </c>
      <c r="F648"/>
    </row>
    <row r="649" spans="1:6" ht="15" x14ac:dyDescent="0.25">
      <c r="A649" t="s">
        <v>907</v>
      </c>
      <c r="B649" t="s">
        <v>546</v>
      </c>
      <c r="C649" t="s">
        <v>654</v>
      </c>
      <c r="D649" t="s">
        <v>266</v>
      </c>
      <c r="E649" t="s">
        <v>656</v>
      </c>
      <c r="F649"/>
    </row>
    <row r="650" spans="1:6" ht="15" x14ac:dyDescent="0.25">
      <c r="A650" t="s">
        <v>908</v>
      </c>
      <c r="B650" t="s">
        <v>546</v>
      </c>
      <c r="C650" t="s">
        <v>654</v>
      </c>
      <c r="D650" t="s">
        <v>261</v>
      </c>
      <c r="E650" t="s">
        <v>655</v>
      </c>
      <c r="F650"/>
    </row>
    <row r="651" spans="1:6" ht="15" x14ac:dyDescent="0.25">
      <c r="A651" t="s">
        <v>909</v>
      </c>
      <c r="B651" t="s">
        <v>546</v>
      </c>
      <c r="C651" t="s">
        <v>654</v>
      </c>
      <c r="D651" t="s">
        <v>261</v>
      </c>
      <c r="E651" t="s">
        <v>655</v>
      </c>
      <c r="F651"/>
    </row>
    <row r="652" spans="1:6" ht="15" x14ac:dyDescent="0.25">
      <c r="A652" t="s">
        <v>910</v>
      </c>
      <c r="B652" t="s">
        <v>547</v>
      </c>
      <c r="C652" t="s">
        <v>654</v>
      </c>
      <c r="D652" t="s">
        <v>261</v>
      </c>
      <c r="E652" t="s">
        <v>655</v>
      </c>
      <c r="F652"/>
    </row>
    <row r="653" spans="1:6" ht="15" x14ac:dyDescent="0.25">
      <c r="A653" t="s">
        <v>911</v>
      </c>
      <c r="B653" t="s">
        <v>546</v>
      </c>
      <c r="C653" t="s">
        <v>654</v>
      </c>
      <c r="D653" t="s">
        <v>261</v>
      </c>
      <c r="E653" t="s">
        <v>655</v>
      </c>
      <c r="F653"/>
    </row>
    <row r="654" spans="1:6" ht="15" x14ac:dyDescent="0.25">
      <c r="A654" t="s">
        <v>912</v>
      </c>
      <c r="B654" t="s">
        <v>547</v>
      </c>
      <c r="C654" t="s">
        <v>654</v>
      </c>
      <c r="D654" t="s">
        <v>261</v>
      </c>
      <c r="E654" t="s">
        <v>655</v>
      </c>
      <c r="F654"/>
    </row>
    <row r="655" spans="1:6" ht="15" x14ac:dyDescent="0.25">
      <c r="A655" t="s">
        <v>913</v>
      </c>
      <c r="B655" t="s">
        <v>546</v>
      </c>
      <c r="C655" t="s">
        <v>654</v>
      </c>
      <c r="D655" t="s">
        <v>261</v>
      </c>
      <c r="E655" t="s">
        <v>655</v>
      </c>
      <c r="F655"/>
    </row>
    <row r="656" spans="1:6" ht="15" x14ac:dyDescent="0.25">
      <c r="A656" t="s">
        <v>914</v>
      </c>
      <c r="B656" t="s">
        <v>546</v>
      </c>
      <c r="C656" t="s">
        <v>654</v>
      </c>
      <c r="D656" t="s">
        <v>261</v>
      </c>
      <c r="E656" t="s">
        <v>655</v>
      </c>
      <c r="F656"/>
    </row>
    <row r="657" spans="1:6" ht="15" x14ac:dyDescent="0.25">
      <c r="A657" t="s">
        <v>915</v>
      </c>
      <c r="B657" t="s">
        <v>546</v>
      </c>
      <c r="C657" t="s">
        <v>654</v>
      </c>
      <c r="D657" t="s">
        <v>266</v>
      </c>
      <c r="E657" t="s">
        <v>268</v>
      </c>
      <c r="F657"/>
    </row>
    <row r="658" spans="1:6" ht="15" x14ac:dyDescent="0.25">
      <c r="A658" t="s">
        <v>916</v>
      </c>
      <c r="B658" t="s">
        <v>547</v>
      </c>
      <c r="C658" t="s">
        <v>654</v>
      </c>
      <c r="D658" t="s">
        <v>261</v>
      </c>
      <c r="E658" t="s">
        <v>655</v>
      </c>
      <c r="F658"/>
    </row>
    <row r="659" spans="1:6" ht="15" x14ac:dyDescent="0.25">
      <c r="A659" t="s">
        <v>917</v>
      </c>
      <c r="B659" t="s">
        <v>546</v>
      </c>
      <c r="C659" t="s">
        <v>654</v>
      </c>
      <c r="D659" t="s">
        <v>261</v>
      </c>
      <c r="E659" t="s">
        <v>655</v>
      </c>
      <c r="F659"/>
    </row>
    <row r="660" spans="1:6" ht="15" x14ac:dyDescent="0.25">
      <c r="A660" t="s">
        <v>918</v>
      </c>
      <c r="B660" t="s">
        <v>546</v>
      </c>
      <c r="C660" t="s">
        <v>654</v>
      </c>
      <c r="D660" t="s">
        <v>261</v>
      </c>
      <c r="E660" t="s">
        <v>655</v>
      </c>
      <c r="F660"/>
    </row>
  </sheetData>
  <autoFilter ref="A1:E1"/>
  <conditionalFormatting sqref="A408">
    <cfRule type="duplicateValues" dxfId="19" priority="18"/>
  </conditionalFormatting>
  <conditionalFormatting sqref="A435">
    <cfRule type="duplicateValues" dxfId="18" priority="17"/>
  </conditionalFormatting>
  <conditionalFormatting sqref="A436">
    <cfRule type="duplicateValues" dxfId="17" priority="16"/>
  </conditionalFormatting>
  <conditionalFormatting sqref="A438">
    <cfRule type="duplicateValues" dxfId="16" priority="15"/>
  </conditionalFormatting>
  <conditionalFormatting sqref="A440">
    <cfRule type="duplicateValues" dxfId="15" priority="14"/>
  </conditionalFormatting>
  <conditionalFormatting sqref="A441">
    <cfRule type="duplicateValues" dxfId="14" priority="13"/>
  </conditionalFormatting>
  <conditionalFormatting sqref="A442">
    <cfRule type="duplicateValues" dxfId="13" priority="12"/>
  </conditionalFormatting>
  <conditionalFormatting sqref="A443">
    <cfRule type="duplicateValues" dxfId="12" priority="11"/>
  </conditionalFormatting>
  <conditionalFormatting sqref="A444">
    <cfRule type="duplicateValues" dxfId="11" priority="10"/>
  </conditionalFormatting>
  <conditionalFormatting sqref="A445">
    <cfRule type="duplicateValues" dxfId="10" priority="9"/>
  </conditionalFormatting>
  <conditionalFormatting sqref="A446">
    <cfRule type="duplicateValues" dxfId="9" priority="8"/>
  </conditionalFormatting>
  <conditionalFormatting sqref="A447">
    <cfRule type="duplicateValues" dxfId="8" priority="7"/>
  </conditionalFormatting>
  <conditionalFormatting sqref="A448">
    <cfRule type="duplicateValues" dxfId="7" priority="6"/>
  </conditionalFormatting>
  <conditionalFormatting sqref="A449">
    <cfRule type="duplicateValues" dxfId="6" priority="5"/>
  </conditionalFormatting>
  <conditionalFormatting sqref="A450:A451 A439 A437 A1:A407 A409:A434 A456:A503 A559:A660">
    <cfRule type="duplicateValues" dxfId="5" priority="20"/>
  </conditionalFormatting>
  <conditionalFormatting sqref="A452">
    <cfRule type="duplicateValues" dxfId="4" priority="4"/>
  </conditionalFormatting>
  <conditionalFormatting sqref="A453">
    <cfRule type="duplicateValues" dxfId="3" priority="3"/>
  </conditionalFormatting>
  <conditionalFormatting sqref="A454">
    <cfRule type="duplicateValues" dxfId="2" priority="2"/>
  </conditionalFormatting>
  <conditionalFormatting sqref="A455">
    <cfRule type="duplicateValues" dxfId="1" priority="1"/>
  </conditionalFormatting>
  <conditionalFormatting sqref="A504:A558">
    <cfRule type="duplicateValues" dxfId="0" priority="19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454"/>
  <sheetViews>
    <sheetView topLeftCell="A3416" workbookViewId="0">
      <selection activeCell="A2" sqref="A2:AB3454"/>
    </sheetView>
  </sheetViews>
  <sheetFormatPr defaultRowHeight="15" x14ac:dyDescent="0.25"/>
  <cols>
    <col min="22" max="22" width="11.140625" customWidth="1"/>
    <col min="27" max="27" width="13.140625" customWidth="1"/>
  </cols>
  <sheetData>
    <row r="1" spans="1:28" x14ac:dyDescent="0.25">
      <c r="A1" t="s">
        <v>3650</v>
      </c>
      <c r="B1" t="s">
        <v>3651</v>
      </c>
      <c r="C1" t="s">
        <v>3652</v>
      </c>
      <c r="D1" t="s">
        <v>3653</v>
      </c>
      <c r="E1" t="s">
        <v>3654</v>
      </c>
      <c r="F1" t="s">
        <v>3655</v>
      </c>
      <c r="G1" t="s">
        <v>3656</v>
      </c>
      <c r="H1" t="s">
        <v>3657</v>
      </c>
      <c r="I1" t="s">
        <v>3658</v>
      </c>
      <c r="J1" t="s">
        <v>3659</v>
      </c>
      <c r="K1" t="s">
        <v>3660</v>
      </c>
      <c r="L1" t="s">
        <v>3661</v>
      </c>
      <c r="M1" t="s">
        <v>3662</v>
      </c>
      <c r="N1" t="s">
        <v>3663</v>
      </c>
      <c r="O1" t="s">
        <v>3664</v>
      </c>
      <c r="P1" t="s">
        <v>3665</v>
      </c>
      <c r="Q1" t="s">
        <v>3666</v>
      </c>
      <c r="R1" t="s">
        <v>3667</v>
      </c>
      <c r="S1" t="s">
        <v>3668</v>
      </c>
      <c r="T1" t="s">
        <v>3669</v>
      </c>
      <c r="U1" t="s">
        <v>3670</v>
      </c>
      <c r="V1" t="s">
        <v>3671</v>
      </c>
      <c r="W1" t="s">
        <v>3672</v>
      </c>
      <c r="X1" t="s">
        <v>3673</v>
      </c>
      <c r="Y1" t="s">
        <v>3674</v>
      </c>
      <c r="Z1" t="s">
        <v>3675</v>
      </c>
      <c r="AA1" t="s">
        <v>3676</v>
      </c>
      <c r="AB1" t="s">
        <v>632</v>
      </c>
    </row>
    <row r="2" spans="1:28" x14ac:dyDescent="0.25">
      <c r="A2" t="s">
        <v>3697</v>
      </c>
      <c r="B2" t="s">
        <v>3698</v>
      </c>
      <c r="C2">
        <v>2</v>
      </c>
      <c r="D2">
        <v>2</v>
      </c>
      <c r="E2" t="s">
        <v>382</v>
      </c>
      <c r="F2" t="s">
        <v>464</v>
      </c>
      <c r="G2" t="s">
        <v>12</v>
      </c>
      <c r="H2" t="s">
        <v>3699</v>
      </c>
      <c r="I2">
        <v>113875</v>
      </c>
      <c r="J2" s="19">
        <v>45255</v>
      </c>
      <c r="K2" s="19">
        <v>45295</v>
      </c>
      <c r="L2">
        <v>202401</v>
      </c>
      <c r="M2" s="19">
        <v>45292</v>
      </c>
      <c r="N2">
        <v>24616</v>
      </c>
      <c r="O2" t="s">
        <v>1076</v>
      </c>
      <c r="P2" t="s">
        <v>1183</v>
      </c>
      <c r="Q2" t="s">
        <v>924</v>
      </c>
      <c r="R2" t="s">
        <v>3166</v>
      </c>
      <c r="S2" s="19">
        <v>45359</v>
      </c>
      <c r="T2">
        <v>116079</v>
      </c>
      <c r="U2" t="s">
        <v>357</v>
      </c>
      <c r="V2" s="19">
        <v>45364</v>
      </c>
      <c r="W2" t="s">
        <v>2536</v>
      </c>
      <c r="X2" t="s">
        <v>2537</v>
      </c>
      <c r="Y2" t="s">
        <v>1065</v>
      </c>
      <c r="Z2" t="s">
        <v>14</v>
      </c>
      <c r="AA2" s="29">
        <v>-3024.15</v>
      </c>
      <c r="AB2" t="b">
        <v>0</v>
      </c>
    </row>
    <row r="3" spans="1:28" x14ac:dyDescent="0.25">
      <c r="A3" t="s">
        <v>3700</v>
      </c>
      <c r="B3" t="s">
        <v>3701</v>
      </c>
      <c r="C3">
        <v>1</v>
      </c>
      <c r="D3">
        <v>2</v>
      </c>
      <c r="E3" t="s">
        <v>382</v>
      </c>
      <c r="F3" t="s">
        <v>464</v>
      </c>
      <c r="G3" t="s">
        <v>31</v>
      </c>
      <c r="H3" t="s">
        <v>3702</v>
      </c>
      <c r="I3">
        <v>81535</v>
      </c>
      <c r="J3" s="19">
        <v>45149</v>
      </c>
      <c r="K3" s="19">
        <v>45174</v>
      </c>
      <c r="L3">
        <v>202309</v>
      </c>
      <c r="M3" s="19">
        <v>45170</v>
      </c>
      <c r="N3">
        <v>24616</v>
      </c>
      <c r="O3" t="s">
        <v>1076</v>
      </c>
      <c r="P3" t="s">
        <v>1183</v>
      </c>
      <c r="Q3" t="s">
        <v>924</v>
      </c>
      <c r="R3" t="s">
        <v>3166</v>
      </c>
      <c r="S3" s="19">
        <v>45274</v>
      </c>
      <c r="T3">
        <v>86601</v>
      </c>
      <c r="U3" t="s">
        <v>357</v>
      </c>
      <c r="V3" s="19">
        <v>45364</v>
      </c>
      <c r="W3" t="s">
        <v>2536</v>
      </c>
      <c r="X3" t="s">
        <v>2537</v>
      </c>
      <c r="Y3" t="s">
        <v>1065</v>
      </c>
      <c r="Z3" t="s">
        <v>14</v>
      </c>
      <c r="AA3" s="29">
        <v>-403.91</v>
      </c>
      <c r="AB3" t="b">
        <v>0</v>
      </c>
    </row>
    <row r="4" spans="1:28" x14ac:dyDescent="0.25">
      <c r="A4" t="s">
        <v>3127</v>
      </c>
      <c r="B4" t="s">
        <v>3128</v>
      </c>
      <c r="C4">
        <v>3</v>
      </c>
      <c r="D4">
        <v>1</v>
      </c>
      <c r="E4" t="s">
        <v>382</v>
      </c>
      <c r="F4" t="s">
        <v>464</v>
      </c>
      <c r="G4" t="s">
        <v>543</v>
      </c>
      <c r="H4" t="s">
        <v>933</v>
      </c>
      <c r="I4">
        <v>63338</v>
      </c>
      <c r="J4" s="19">
        <v>44704</v>
      </c>
      <c r="K4" s="19">
        <v>44734</v>
      </c>
      <c r="L4">
        <v>202206</v>
      </c>
      <c r="M4" s="19">
        <v>44713</v>
      </c>
      <c r="N4">
        <v>24617</v>
      </c>
      <c r="O4" t="s">
        <v>1070</v>
      </c>
      <c r="P4" t="s">
        <v>3129</v>
      </c>
      <c r="Q4" t="s">
        <v>924</v>
      </c>
      <c r="R4">
        <v>329673</v>
      </c>
      <c r="S4" s="19">
        <v>45287</v>
      </c>
      <c r="T4">
        <v>72649</v>
      </c>
      <c r="U4" t="s">
        <v>356</v>
      </c>
      <c r="V4" s="19">
        <v>45352</v>
      </c>
      <c r="W4" t="s">
        <v>572</v>
      </c>
      <c r="X4" t="s">
        <v>573</v>
      </c>
      <c r="Y4" t="s">
        <v>94</v>
      </c>
      <c r="Z4" t="s">
        <v>574</v>
      </c>
      <c r="AA4" s="29">
        <v>-189.95</v>
      </c>
      <c r="AB4" t="b">
        <v>0</v>
      </c>
    </row>
    <row r="5" spans="1:28" x14ac:dyDescent="0.25">
      <c r="A5" t="s">
        <v>3127</v>
      </c>
      <c r="B5" t="s">
        <v>3128</v>
      </c>
      <c r="C5">
        <v>3</v>
      </c>
      <c r="D5">
        <v>1</v>
      </c>
      <c r="E5" t="s">
        <v>382</v>
      </c>
      <c r="F5" t="s">
        <v>464</v>
      </c>
      <c r="G5" t="s">
        <v>543</v>
      </c>
      <c r="H5" t="s">
        <v>933</v>
      </c>
      <c r="I5">
        <v>63338</v>
      </c>
      <c r="J5" s="19">
        <v>44704</v>
      </c>
      <c r="K5" s="19">
        <v>44734</v>
      </c>
      <c r="L5">
        <v>202206</v>
      </c>
      <c r="M5" s="19">
        <v>44713</v>
      </c>
      <c r="N5">
        <v>24617</v>
      </c>
      <c r="O5" t="s">
        <v>1070</v>
      </c>
      <c r="P5" t="s">
        <v>3129</v>
      </c>
      <c r="Q5" t="s">
        <v>924</v>
      </c>
      <c r="R5">
        <v>329673</v>
      </c>
      <c r="S5" s="19">
        <v>45287</v>
      </c>
      <c r="T5">
        <v>72649</v>
      </c>
      <c r="U5" t="s">
        <v>356</v>
      </c>
      <c r="V5" s="19">
        <v>45352</v>
      </c>
      <c r="W5" t="s">
        <v>3703</v>
      </c>
      <c r="X5" t="s">
        <v>3704</v>
      </c>
      <c r="Y5" t="s">
        <v>94</v>
      </c>
      <c r="Z5" t="s">
        <v>603</v>
      </c>
      <c r="AA5" s="29">
        <v>-810.6</v>
      </c>
      <c r="AB5" t="b">
        <v>0</v>
      </c>
    </row>
    <row r="6" spans="1:28" x14ac:dyDescent="0.25">
      <c r="A6" t="s">
        <v>3127</v>
      </c>
      <c r="B6" t="s">
        <v>3128</v>
      </c>
      <c r="C6">
        <v>3</v>
      </c>
      <c r="D6">
        <v>1</v>
      </c>
      <c r="E6" t="s">
        <v>382</v>
      </c>
      <c r="F6" t="s">
        <v>464</v>
      </c>
      <c r="G6" t="s">
        <v>543</v>
      </c>
      <c r="H6" t="s">
        <v>933</v>
      </c>
      <c r="I6">
        <v>63338</v>
      </c>
      <c r="J6" s="19">
        <v>44704</v>
      </c>
      <c r="K6" s="19">
        <v>44734</v>
      </c>
      <c r="L6">
        <v>202206</v>
      </c>
      <c r="M6" s="19">
        <v>44713</v>
      </c>
      <c r="N6">
        <v>24617</v>
      </c>
      <c r="O6" t="s">
        <v>1070</v>
      </c>
      <c r="P6" t="s">
        <v>3129</v>
      </c>
      <c r="Q6" t="s">
        <v>924</v>
      </c>
      <c r="R6">
        <v>329673</v>
      </c>
      <c r="S6" s="19">
        <v>45287</v>
      </c>
      <c r="T6">
        <v>72649</v>
      </c>
      <c r="U6" t="s">
        <v>356</v>
      </c>
      <c r="V6" s="19">
        <v>45352</v>
      </c>
      <c r="W6" t="s">
        <v>3703</v>
      </c>
      <c r="X6" t="s">
        <v>3704</v>
      </c>
      <c r="Y6" t="s">
        <v>95</v>
      </c>
      <c r="Z6" t="s">
        <v>603</v>
      </c>
      <c r="AA6" s="29">
        <v>-2136.16</v>
      </c>
      <c r="AB6" t="b">
        <v>0</v>
      </c>
    </row>
    <row r="7" spans="1:28" x14ac:dyDescent="0.25">
      <c r="J7" s="30"/>
      <c r="K7" s="30"/>
      <c r="M7" s="19"/>
      <c r="S7" s="30"/>
      <c r="V7" s="30"/>
      <c r="AA7" s="29"/>
    </row>
    <row r="8" spans="1:28" x14ac:dyDescent="0.25">
      <c r="J8" s="30"/>
      <c r="K8" s="30"/>
      <c r="M8" s="19"/>
      <c r="S8" s="30"/>
      <c r="V8" s="30"/>
      <c r="AA8" s="29"/>
    </row>
    <row r="9" spans="1:28" x14ac:dyDescent="0.25">
      <c r="J9" s="30"/>
      <c r="K9" s="30"/>
      <c r="M9" s="19"/>
      <c r="S9" s="30"/>
      <c r="V9" s="30"/>
      <c r="AA9" s="29"/>
    </row>
    <row r="10" spans="1:28" x14ac:dyDescent="0.25">
      <c r="J10" s="30"/>
      <c r="K10" s="30"/>
      <c r="M10" s="19"/>
      <c r="S10" s="30"/>
      <c r="V10" s="30"/>
      <c r="AA10" s="29"/>
    </row>
    <row r="11" spans="1:28" x14ac:dyDescent="0.25">
      <c r="J11" s="30"/>
      <c r="K11" s="30"/>
      <c r="M11" s="19"/>
      <c r="S11" s="30"/>
      <c r="V11" s="30"/>
      <c r="AA11" s="29"/>
    </row>
    <row r="12" spans="1:28" x14ac:dyDescent="0.25">
      <c r="J12" s="30"/>
      <c r="K12" s="30"/>
      <c r="M12" s="19"/>
      <c r="S12" s="30"/>
      <c r="V12" s="30"/>
      <c r="AA12" s="29"/>
    </row>
    <row r="13" spans="1:28" x14ac:dyDescent="0.25">
      <c r="J13" s="30"/>
      <c r="K13" s="30"/>
      <c r="M13" s="19"/>
      <c r="S13" s="30"/>
      <c r="V13" s="30"/>
      <c r="AA13" s="29"/>
    </row>
    <row r="14" spans="1:28" x14ac:dyDescent="0.25">
      <c r="J14" s="30"/>
      <c r="K14" s="30"/>
      <c r="M14" s="19"/>
      <c r="S14" s="30"/>
      <c r="V14" s="30"/>
      <c r="AA14" s="29"/>
    </row>
    <row r="15" spans="1:28" x14ac:dyDescent="0.25">
      <c r="J15" s="30"/>
      <c r="K15" s="30"/>
      <c r="M15" s="19"/>
      <c r="S15" s="30"/>
      <c r="V15" s="30"/>
      <c r="AA15" s="29"/>
    </row>
    <row r="16" spans="1:28" x14ac:dyDescent="0.25">
      <c r="J16" s="30"/>
      <c r="K16" s="30"/>
      <c r="M16" s="19"/>
      <c r="S16" s="30"/>
      <c r="V16" s="30"/>
      <c r="AA16" s="29"/>
    </row>
    <row r="17" spans="10:27" x14ac:dyDescent="0.25">
      <c r="J17" s="30"/>
      <c r="K17" s="30"/>
      <c r="M17" s="19"/>
      <c r="S17" s="30"/>
      <c r="V17" s="30"/>
      <c r="AA17" s="29"/>
    </row>
    <row r="18" spans="10:27" x14ac:dyDescent="0.25">
      <c r="J18" s="30"/>
      <c r="K18" s="30"/>
      <c r="M18" s="19"/>
      <c r="S18" s="30"/>
      <c r="V18" s="30"/>
      <c r="AA18" s="29"/>
    </row>
    <row r="19" spans="10:27" x14ac:dyDescent="0.25">
      <c r="J19" s="30"/>
      <c r="K19" s="30"/>
      <c r="M19" s="19"/>
      <c r="S19" s="30"/>
      <c r="V19" s="30"/>
      <c r="AA19" s="29"/>
    </row>
    <row r="20" spans="10:27" x14ac:dyDescent="0.25">
      <c r="J20" s="30"/>
      <c r="K20" s="30"/>
      <c r="M20" s="19"/>
      <c r="S20" s="30"/>
      <c r="V20" s="30"/>
      <c r="AA20" s="29"/>
    </row>
    <row r="21" spans="10:27" x14ac:dyDescent="0.25">
      <c r="J21" s="30"/>
      <c r="K21" s="30"/>
      <c r="M21" s="19"/>
      <c r="S21" s="30"/>
      <c r="V21" s="30"/>
      <c r="AA21" s="29"/>
    </row>
    <row r="22" spans="10:27" x14ac:dyDescent="0.25">
      <c r="J22" s="30"/>
      <c r="K22" s="30"/>
      <c r="M22" s="19"/>
      <c r="S22" s="30"/>
      <c r="V22" s="30"/>
    </row>
    <row r="23" spans="10:27" x14ac:dyDescent="0.25">
      <c r="J23" s="30"/>
      <c r="K23" s="30"/>
      <c r="M23" s="19"/>
      <c r="S23" s="30"/>
      <c r="V23" s="30"/>
    </row>
    <row r="24" spans="10:27" x14ac:dyDescent="0.25">
      <c r="J24" s="30"/>
      <c r="K24" s="30"/>
      <c r="M24" s="19"/>
      <c r="S24" s="30"/>
      <c r="V24" s="30"/>
    </row>
    <row r="25" spans="10:27" x14ac:dyDescent="0.25">
      <c r="J25" s="30"/>
      <c r="K25" s="30"/>
      <c r="M25" s="19"/>
      <c r="S25" s="30"/>
      <c r="V25" s="30"/>
    </row>
    <row r="26" spans="10:27" x14ac:dyDescent="0.25">
      <c r="J26" s="30"/>
      <c r="K26" s="30"/>
      <c r="M26" s="19"/>
      <c r="S26" s="30"/>
      <c r="V26" s="30"/>
    </row>
    <row r="27" spans="10:27" x14ac:dyDescent="0.25">
      <c r="J27" s="30"/>
      <c r="K27" s="30"/>
      <c r="M27" s="19"/>
      <c r="S27" s="30"/>
      <c r="V27" s="30"/>
    </row>
    <row r="28" spans="10:27" x14ac:dyDescent="0.25">
      <c r="J28" s="30"/>
      <c r="K28" s="30"/>
      <c r="M28" s="19"/>
      <c r="S28" s="30"/>
      <c r="V28" s="30"/>
    </row>
    <row r="29" spans="10:27" x14ac:dyDescent="0.25">
      <c r="J29" s="30"/>
      <c r="K29" s="30"/>
      <c r="M29" s="19"/>
      <c r="S29" s="30"/>
      <c r="V29" s="30"/>
    </row>
    <row r="30" spans="10:27" x14ac:dyDescent="0.25">
      <c r="J30" s="30"/>
      <c r="K30" s="30"/>
      <c r="M30" s="19"/>
      <c r="S30" s="30"/>
      <c r="V30" s="30"/>
    </row>
    <row r="31" spans="10:27" x14ac:dyDescent="0.25">
      <c r="J31" s="30"/>
      <c r="K31" s="30"/>
      <c r="M31" s="19"/>
      <c r="S31" s="30"/>
      <c r="V31" s="30"/>
    </row>
    <row r="32" spans="10:27" x14ac:dyDescent="0.25">
      <c r="J32" s="30"/>
      <c r="K32" s="30"/>
      <c r="M32" s="19"/>
      <c r="S32" s="30"/>
      <c r="V32" s="30"/>
    </row>
    <row r="33" spans="10:22" x14ac:dyDescent="0.25">
      <c r="J33" s="30"/>
      <c r="K33" s="30"/>
      <c r="M33" s="19"/>
      <c r="S33" s="30"/>
      <c r="V33" s="30"/>
    </row>
    <row r="34" spans="10:22" x14ac:dyDescent="0.25">
      <c r="J34" s="30"/>
      <c r="K34" s="30"/>
      <c r="M34" s="19"/>
      <c r="S34" s="30"/>
      <c r="V34" s="30"/>
    </row>
    <row r="35" spans="10:22" x14ac:dyDescent="0.25">
      <c r="J35" s="30"/>
      <c r="K35" s="30"/>
      <c r="M35" s="19"/>
      <c r="S35" s="30"/>
      <c r="V35" s="30"/>
    </row>
    <row r="36" spans="10:22" x14ac:dyDescent="0.25">
      <c r="J36" s="30"/>
      <c r="K36" s="30"/>
      <c r="M36" s="19"/>
      <c r="S36" s="30"/>
      <c r="V36" s="30"/>
    </row>
    <row r="37" spans="10:22" x14ac:dyDescent="0.25">
      <c r="J37" s="30"/>
      <c r="K37" s="30"/>
      <c r="M37" s="19"/>
      <c r="S37" s="30"/>
      <c r="V37" s="30"/>
    </row>
    <row r="38" spans="10:22" x14ac:dyDescent="0.25">
      <c r="J38" s="30"/>
      <c r="K38" s="30"/>
      <c r="M38" s="19"/>
      <c r="S38" s="30"/>
      <c r="V38" s="30"/>
    </row>
    <row r="39" spans="10:22" x14ac:dyDescent="0.25">
      <c r="J39" s="30"/>
      <c r="K39" s="30"/>
      <c r="M39" s="19"/>
      <c r="S39" s="30"/>
      <c r="V39" s="30"/>
    </row>
    <row r="40" spans="10:22" x14ac:dyDescent="0.25">
      <c r="J40" s="30"/>
      <c r="K40" s="30"/>
      <c r="M40" s="19"/>
      <c r="S40" s="30"/>
      <c r="V40" s="30"/>
    </row>
    <row r="41" spans="10:22" x14ac:dyDescent="0.25">
      <c r="J41" s="30"/>
      <c r="K41" s="30"/>
      <c r="M41" s="19"/>
      <c r="S41" s="30"/>
      <c r="V41" s="30"/>
    </row>
    <row r="42" spans="10:22" x14ac:dyDescent="0.25">
      <c r="J42" s="30"/>
      <c r="K42" s="30"/>
      <c r="M42" s="19"/>
      <c r="S42" s="30"/>
      <c r="V42" s="30"/>
    </row>
    <row r="43" spans="10:22" x14ac:dyDescent="0.25">
      <c r="J43" s="30"/>
      <c r="K43" s="30"/>
      <c r="M43" s="19"/>
      <c r="S43" s="30"/>
      <c r="V43" s="30"/>
    </row>
    <row r="44" spans="10:22" x14ac:dyDescent="0.25">
      <c r="J44" s="30"/>
      <c r="K44" s="30"/>
      <c r="M44" s="19"/>
      <c r="S44" s="30"/>
      <c r="V44" s="30"/>
    </row>
    <row r="45" spans="10:22" x14ac:dyDescent="0.25">
      <c r="J45" s="30"/>
      <c r="K45" s="30"/>
      <c r="M45" s="19"/>
      <c r="S45" s="30"/>
      <c r="V45" s="30"/>
    </row>
    <row r="46" spans="10:22" x14ac:dyDescent="0.25">
      <c r="J46" s="30"/>
      <c r="K46" s="30"/>
      <c r="M46" s="19"/>
      <c r="S46" s="30"/>
      <c r="V46" s="30"/>
    </row>
    <row r="47" spans="10:22" x14ac:dyDescent="0.25">
      <c r="J47" s="30"/>
      <c r="K47" s="30"/>
      <c r="M47" s="19"/>
      <c r="S47" s="30"/>
      <c r="V47" s="30"/>
    </row>
    <row r="48" spans="10:22" x14ac:dyDescent="0.25">
      <c r="J48" s="30"/>
      <c r="K48" s="30"/>
      <c r="M48" s="19"/>
      <c r="S48" s="30"/>
      <c r="V48" s="30"/>
    </row>
    <row r="49" spans="10:22" x14ac:dyDescent="0.25">
      <c r="J49" s="30"/>
      <c r="K49" s="30"/>
      <c r="M49" s="19"/>
      <c r="S49" s="30"/>
      <c r="V49" s="30"/>
    </row>
    <row r="50" spans="10:22" x14ac:dyDescent="0.25">
      <c r="J50" s="30"/>
      <c r="K50" s="30"/>
      <c r="M50" s="19"/>
      <c r="S50" s="30"/>
      <c r="V50" s="30"/>
    </row>
    <row r="51" spans="10:22" x14ac:dyDescent="0.25">
      <c r="J51" s="30"/>
      <c r="K51" s="30"/>
      <c r="M51" s="19"/>
      <c r="S51" s="30"/>
      <c r="V51" s="30"/>
    </row>
    <row r="52" spans="10:22" x14ac:dyDescent="0.25">
      <c r="J52" s="30"/>
      <c r="K52" s="30"/>
      <c r="M52" s="19"/>
      <c r="S52" s="30"/>
      <c r="V52" s="30"/>
    </row>
    <row r="53" spans="10:22" x14ac:dyDescent="0.25">
      <c r="J53" s="30"/>
      <c r="K53" s="30"/>
      <c r="M53" s="19"/>
      <c r="S53" s="30"/>
      <c r="V53" s="30"/>
    </row>
    <row r="54" spans="10:22" x14ac:dyDescent="0.25">
      <c r="J54" s="30"/>
      <c r="K54" s="30"/>
      <c r="M54" s="19"/>
      <c r="S54" s="30"/>
      <c r="V54" s="30"/>
    </row>
    <row r="55" spans="10:22" x14ac:dyDescent="0.25">
      <c r="J55" s="30"/>
      <c r="K55" s="30"/>
      <c r="M55" s="19"/>
      <c r="S55" s="30"/>
      <c r="V55" s="30"/>
    </row>
    <row r="56" spans="10:22" x14ac:dyDescent="0.25">
      <c r="J56" s="30"/>
      <c r="K56" s="30"/>
      <c r="M56" s="19"/>
      <c r="S56" s="30"/>
      <c r="V56" s="30"/>
    </row>
    <row r="57" spans="10:22" x14ac:dyDescent="0.25">
      <c r="J57" s="30"/>
      <c r="K57" s="30"/>
      <c r="M57" s="19"/>
      <c r="S57" s="30"/>
      <c r="V57" s="30"/>
    </row>
    <row r="58" spans="10:22" x14ac:dyDescent="0.25">
      <c r="J58" s="30"/>
      <c r="K58" s="30"/>
      <c r="M58" s="19"/>
      <c r="S58" s="30"/>
      <c r="V58" s="30"/>
    </row>
    <row r="59" spans="10:22" x14ac:dyDescent="0.25">
      <c r="J59" s="30"/>
      <c r="K59" s="30"/>
      <c r="M59" s="19"/>
      <c r="S59" s="30"/>
      <c r="V59" s="30"/>
    </row>
    <row r="60" spans="10:22" x14ac:dyDescent="0.25">
      <c r="J60" s="30"/>
      <c r="K60" s="30"/>
      <c r="M60" s="19"/>
      <c r="S60" s="30"/>
      <c r="V60" s="30"/>
    </row>
    <row r="61" spans="10:22" x14ac:dyDescent="0.25">
      <c r="J61" s="30"/>
      <c r="K61" s="30"/>
      <c r="M61" s="19"/>
      <c r="S61" s="30"/>
      <c r="V61" s="30"/>
    </row>
    <row r="62" spans="10:22" x14ac:dyDescent="0.25">
      <c r="J62" s="30"/>
      <c r="K62" s="30"/>
      <c r="M62" s="19"/>
      <c r="S62" s="30"/>
      <c r="V62" s="30"/>
    </row>
    <row r="63" spans="10:22" x14ac:dyDescent="0.25">
      <c r="J63" s="30"/>
      <c r="K63" s="30"/>
      <c r="M63" s="19"/>
      <c r="S63" s="30"/>
      <c r="V63" s="30"/>
    </row>
    <row r="64" spans="10:22" x14ac:dyDescent="0.25">
      <c r="J64" s="30"/>
      <c r="K64" s="30"/>
      <c r="M64" s="19"/>
      <c r="S64" s="30"/>
      <c r="V64" s="30"/>
    </row>
    <row r="65" spans="10:22" x14ac:dyDescent="0.25">
      <c r="J65" s="30"/>
      <c r="K65" s="30"/>
      <c r="M65" s="19"/>
      <c r="S65" s="30"/>
      <c r="V65" s="30"/>
    </row>
    <row r="66" spans="10:22" x14ac:dyDescent="0.25">
      <c r="J66" s="30"/>
      <c r="K66" s="30"/>
      <c r="M66" s="19"/>
      <c r="S66" s="30"/>
      <c r="V66" s="30"/>
    </row>
    <row r="67" spans="10:22" x14ac:dyDescent="0.25">
      <c r="J67" s="30"/>
      <c r="K67" s="30"/>
      <c r="M67" s="19"/>
      <c r="S67" s="30"/>
      <c r="V67" s="30"/>
    </row>
    <row r="68" spans="10:22" x14ac:dyDescent="0.25">
      <c r="J68" s="30"/>
      <c r="K68" s="30"/>
      <c r="M68" s="19"/>
      <c r="S68" s="30"/>
      <c r="V68" s="30"/>
    </row>
    <row r="69" spans="10:22" x14ac:dyDescent="0.25">
      <c r="J69" s="30"/>
      <c r="K69" s="30"/>
      <c r="M69" s="19"/>
      <c r="S69" s="30"/>
      <c r="V69" s="30"/>
    </row>
    <row r="70" spans="10:22" x14ac:dyDescent="0.25">
      <c r="J70" s="30"/>
      <c r="K70" s="30"/>
      <c r="M70" s="19"/>
      <c r="S70" s="30"/>
      <c r="V70" s="30"/>
    </row>
    <row r="71" spans="10:22" x14ac:dyDescent="0.25">
      <c r="J71" s="30"/>
      <c r="K71" s="30"/>
      <c r="M71" s="19"/>
      <c r="S71" s="30"/>
      <c r="V71" s="30"/>
    </row>
    <row r="72" spans="10:22" x14ac:dyDescent="0.25">
      <c r="J72" s="30"/>
      <c r="K72" s="30"/>
      <c r="M72" s="19"/>
      <c r="S72" s="30"/>
      <c r="V72" s="30"/>
    </row>
    <row r="73" spans="10:22" x14ac:dyDescent="0.25">
      <c r="J73" s="30"/>
      <c r="K73" s="30"/>
      <c r="M73" s="19"/>
      <c r="S73" s="30"/>
      <c r="V73" s="30"/>
    </row>
    <row r="74" spans="10:22" x14ac:dyDescent="0.25">
      <c r="J74" s="30"/>
      <c r="K74" s="30"/>
      <c r="M74" s="19"/>
      <c r="S74" s="30"/>
      <c r="V74" s="30"/>
    </row>
    <row r="75" spans="10:22" x14ac:dyDescent="0.25">
      <c r="J75" s="30"/>
      <c r="K75" s="30"/>
      <c r="M75" s="19"/>
      <c r="S75" s="30"/>
      <c r="V75" s="30"/>
    </row>
    <row r="76" spans="10:22" x14ac:dyDescent="0.25">
      <c r="J76" s="30"/>
      <c r="K76" s="30"/>
      <c r="M76" s="19"/>
      <c r="S76" s="30"/>
      <c r="V76" s="30"/>
    </row>
    <row r="77" spans="10:22" x14ac:dyDescent="0.25">
      <c r="J77" s="30"/>
      <c r="K77" s="30"/>
      <c r="M77" s="19"/>
      <c r="S77" s="30"/>
      <c r="V77" s="30"/>
    </row>
    <row r="78" spans="10:22" x14ac:dyDescent="0.25">
      <c r="J78" s="30"/>
      <c r="K78" s="30"/>
      <c r="M78" s="19"/>
      <c r="R78" s="33"/>
      <c r="S78" s="30"/>
      <c r="V78" s="30"/>
    </row>
    <row r="79" spans="10:22" x14ac:dyDescent="0.25">
      <c r="J79" s="30"/>
      <c r="K79" s="30"/>
      <c r="M79" s="19"/>
      <c r="S79" s="30"/>
      <c r="V79" s="30"/>
    </row>
    <row r="80" spans="10:22" x14ac:dyDescent="0.25">
      <c r="J80" s="30"/>
      <c r="K80" s="30"/>
      <c r="M80" s="19"/>
      <c r="S80" s="30"/>
      <c r="V80" s="30"/>
    </row>
    <row r="81" spans="10:22" x14ac:dyDescent="0.25">
      <c r="J81" s="30"/>
      <c r="K81" s="30"/>
      <c r="M81" s="19"/>
      <c r="S81" s="30"/>
      <c r="V81" s="30"/>
    </row>
    <row r="82" spans="10:22" x14ac:dyDescent="0.25">
      <c r="J82" s="30"/>
      <c r="K82" s="30"/>
      <c r="M82" s="19"/>
      <c r="S82" s="30"/>
      <c r="V82" s="30"/>
    </row>
    <row r="83" spans="10:22" x14ac:dyDescent="0.25">
      <c r="J83" s="30"/>
      <c r="K83" s="30"/>
      <c r="M83" s="19"/>
      <c r="S83" s="30"/>
      <c r="V83" s="30"/>
    </row>
    <row r="84" spans="10:22" x14ac:dyDescent="0.25">
      <c r="J84" s="30"/>
      <c r="K84" s="30"/>
      <c r="M84" s="19"/>
      <c r="S84" s="30"/>
      <c r="V84" s="30"/>
    </row>
    <row r="85" spans="10:22" x14ac:dyDescent="0.25">
      <c r="J85" s="30"/>
      <c r="K85" s="30"/>
      <c r="M85" s="19"/>
      <c r="S85" s="30"/>
      <c r="V85" s="30"/>
    </row>
    <row r="86" spans="10:22" x14ac:dyDescent="0.25">
      <c r="J86" s="30"/>
      <c r="K86" s="30"/>
      <c r="M86" s="19"/>
      <c r="S86" s="30"/>
      <c r="V86" s="30"/>
    </row>
    <row r="87" spans="10:22" x14ac:dyDescent="0.25">
      <c r="J87" s="30"/>
      <c r="K87" s="30"/>
      <c r="M87" s="19"/>
      <c r="S87" s="30"/>
      <c r="V87" s="30"/>
    </row>
    <row r="88" spans="10:22" x14ac:dyDescent="0.25">
      <c r="J88" s="30"/>
      <c r="K88" s="30"/>
      <c r="M88" s="19"/>
      <c r="S88" s="30"/>
      <c r="V88" s="30"/>
    </row>
    <row r="89" spans="10:22" x14ac:dyDescent="0.25">
      <c r="J89" s="30"/>
      <c r="K89" s="30"/>
      <c r="M89" s="19"/>
      <c r="S89" s="30"/>
      <c r="V89" s="30"/>
    </row>
    <row r="90" spans="10:22" x14ac:dyDescent="0.25">
      <c r="J90" s="30"/>
      <c r="K90" s="30"/>
      <c r="M90" s="19"/>
      <c r="S90" s="30"/>
      <c r="V90" s="30"/>
    </row>
    <row r="91" spans="10:22" x14ac:dyDescent="0.25">
      <c r="J91" s="30"/>
      <c r="K91" s="30"/>
      <c r="M91" s="19"/>
      <c r="S91" s="30"/>
      <c r="V91" s="30"/>
    </row>
    <row r="92" spans="10:22" x14ac:dyDescent="0.25">
      <c r="J92" s="30"/>
      <c r="K92" s="30"/>
      <c r="M92" s="19"/>
      <c r="S92" s="30"/>
      <c r="V92" s="30"/>
    </row>
    <row r="93" spans="10:22" x14ac:dyDescent="0.25">
      <c r="J93" s="30"/>
      <c r="K93" s="30"/>
      <c r="M93" s="19"/>
      <c r="S93" s="30"/>
      <c r="V93" s="30"/>
    </row>
    <row r="94" spans="10:22" x14ac:dyDescent="0.25">
      <c r="J94" s="30"/>
      <c r="K94" s="30"/>
      <c r="M94" s="19"/>
      <c r="S94" s="30"/>
      <c r="V94" s="30"/>
    </row>
    <row r="95" spans="10:22" x14ac:dyDescent="0.25">
      <c r="J95" s="30"/>
      <c r="K95" s="30"/>
      <c r="M95" s="19"/>
      <c r="S95" s="30"/>
      <c r="V95" s="30"/>
    </row>
    <row r="96" spans="10:22" x14ac:dyDescent="0.25">
      <c r="J96" s="30"/>
      <c r="K96" s="30"/>
      <c r="M96" s="19"/>
      <c r="S96" s="30"/>
      <c r="V96" s="30"/>
    </row>
    <row r="97" spans="10:22" x14ac:dyDescent="0.25">
      <c r="J97" s="30"/>
      <c r="K97" s="30"/>
      <c r="M97" s="19"/>
      <c r="S97" s="30"/>
      <c r="V97" s="30"/>
    </row>
    <row r="98" spans="10:22" x14ac:dyDescent="0.25">
      <c r="J98" s="30"/>
      <c r="K98" s="30"/>
      <c r="M98" s="19"/>
      <c r="S98" s="30"/>
      <c r="V98" s="30"/>
    </row>
    <row r="99" spans="10:22" x14ac:dyDescent="0.25">
      <c r="J99" s="30"/>
      <c r="K99" s="30"/>
      <c r="M99" s="19"/>
      <c r="S99" s="30"/>
      <c r="V99" s="30"/>
    </row>
    <row r="100" spans="10:22" x14ac:dyDescent="0.25">
      <c r="J100" s="30"/>
      <c r="K100" s="30"/>
      <c r="M100" s="19"/>
      <c r="S100" s="30"/>
      <c r="V100" s="30"/>
    </row>
    <row r="101" spans="10:22" x14ac:dyDescent="0.25">
      <c r="J101" s="30"/>
      <c r="K101" s="30"/>
      <c r="M101" s="19"/>
      <c r="S101" s="30"/>
      <c r="V101" s="30"/>
    </row>
    <row r="102" spans="10:22" x14ac:dyDescent="0.25">
      <c r="J102" s="30"/>
      <c r="K102" s="30"/>
      <c r="M102" s="19"/>
      <c r="S102" s="30"/>
      <c r="V102" s="30"/>
    </row>
    <row r="103" spans="10:22" x14ac:dyDescent="0.25">
      <c r="J103" s="30"/>
      <c r="K103" s="30"/>
      <c r="M103" s="19"/>
      <c r="S103" s="30"/>
      <c r="V103" s="30"/>
    </row>
    <row r="104" spans="10:22" x14ac:dyDescent="0.25">
      <c r="J104" s="30"/>
      <c r="K104" s="30"/>
      <c r="M104" s="19"/>
      <c r="S104" s="30"/>
      <c r="V104" s="30"/>
    </row>
    <row r="105" spans="10:22" x14ac:dyDescent="0.25">
      <c r="J105" s="30"/>
      <c r="K105" s="30"/>
      <c r="M105" s="19"/>
      <c r="S105" s="30"/>
      <c r="V105" s="30"/>
    </row>
    <row r="106" spans="10:22" x14ac:dyDescent="0.25">
      <c r="J106" s="30"/>
      <c r="K106" s="30"/>
      <c r="M106" s="19"/>
      <c r="S106" s="30"/>
      <c r="V106" s="30"/>
    </row>
    <row r="107" spans="10:22" x14ac:dyDescent="0.25">
      <c r="J107" s="30"/>
      <c r="K107" s="30"/>
      <c r="M107" s="19"/>
      <c r="S107" s="30"/>
      <c r="V107" s="30"/>
    </row>
    <row r="108" spans="10:22" x14ac:dyDescent="0.25">
      <c r="J108" s="30"/>
      <c r="K108" s="30"/>
      <c r="M108" s="19"/>
      <c r="S108" s="30"/>
      <c r="V108" s="30"/>
    </row>
    <row r="109" spans="10:22" x14ac:dyDescent="0.25">
      <c r="J109" s="30"/>
      <c r="K109" s="30"/>
      <c r="M109" s="19"/>
      <c r="S109" s="30"/>
      <c r="V109" s="30"/>
    </row>
    <row r="110" spans="10:22" x14ac:dyDescent="0.25">
      <c r="J110" s="30"/>
      <c r="K110" s="30"/>
      <c r="M110" s="19"/>
      <c r="S110" s="30"/>
      <c r="V110" s="30"/>
    </row>
    <row r="111" spans="10:22" x14ac:dyDescent="0.25">
      <c r="J111" s="30"/>
      <c r="K111" s="30"/>
      <c r="M111" s="19"/>
      <c r="S111" s="30"/>
      <c r="V111" s="30"/>
    </row>
    <row r="112" spans="10:22" x14ac:dyDescent="0.25">
      <c r="J112" s="30"/>
      <c r="K112" s="30"/>
      <c r="M112" s="19"/>
      <c r="S112" s="30"/>
      <c r="V112" s="30"/>
    </row>
    <row r="113" spans="10:22" x14ac:dyDescent="0.25">
      <c r="J113" s="30"/>
      <c r="K113" s="30"/>
      <c r="M113" s="19"/>
      <c r="S113" s="30"/>
      <c r="V113" s="30"/>
    </row>
    <row r="114" spans="10:22" x14ac:dyDescent="0.25">
      <c r="J114" s="30"/>
      <c r="K114" s="30"/>
      <c r="M114" s="19"/>
      <c r="S114" s="30"/>
      <c r="V114" s="30"/>
    </row>
    <row r="115" spans="10:22" x14ac:dyDescent="0.25">
      <c r="J115" s="30"/>
      <c r="K115" s="30"/>
      <c r="M115" s="19"/>
      <c r="S115" s="30"/>
      <c r="V115" s="30"/>
    </row>
    <row r="116" spans="10:22" x14ac:dyDescent="0.25">
      <c r="J116" s="30"/>
      <c r="K116" s="30"/>
      <c r="M116" s="19"/>
      <c r="S116" s="30"/>
      <c r="V116" s="30"/>
    </row>
    <row r="117" spans="10:22" x14ac:dyDescent="0.25">
      <c r="J117" s="30"/>
      <c r="K117" s="30"/>
      <c r="M117" s="19"/>
      <c r="S117" s="30"/>
      <c r="V117" s="30"/>
    </row>
    <row r="118" spans="10:22" x14ac:dyDescent="0.25">
      <c r="J118" s="30"/>
      <c r="K118" s="30"/>
      <c r="M118" s="19"/>
      <c r="S118" s="30"/>
      <c r="V118" s="30"/>
    </row>
    <row r="119" spans="10:22" x14ac:dyDescent="0.25">
      <c r="J119" s="30"/>
      <c r="K119" s="30"/>
      <c r="M119" s="19"/>
      <c r="S119" s="30"/>
      <c r="V119" s="30"/>
    </row>
    <row r="120" spans="10:22" x14ac:dyDescent="0.25">
      <c r="J120" s="30"/>
      <c r="K120" s="30"/>
      <c r="M120" s="19"/>
      <c r="S120" s="30"/>
      <c r="V120" s="30"/>
    </row>
    <row r="121" spans="10:22" x14ac:dyDescent="0.25">
      <c r="J121" s="30"/>
      <c r="K121" s="30"/>
      <c r="M121" s="19"/>
      <c r="S121" s="30"/>
      <c r="V121" s="30"/>
    </row>
    <row r="122" spans="10:22" x14ac:dyDescent="0.25">
      <c r="J122" s="30"/>
      <c r="K122" s="30"/>
      <c r="M122" s="19"/>
      <c r="S122" s="30"/>
      <c r="V122" s="30"/>
    </row>
    <row r="123" spans="10:22" x14ac:dyDescent="0.25">
      <c r="J123" s="30"/>
      <c r="K123" s="30"/>
      <c r="M123" s="19"/>
      <c r="S123" s="30"/>
      <c r="V123" s="30"/>
    </row>
    <row r="124" spans="10:22" x14ac:dyDescent="0.25">
      <c r="J124" s="30"/>
      <c r="K124" s="30"/>
      <c r="M124" s="19"/>
      <c r="S124" s="30"/>
      <c r="V124" s="30"/>
    </row>
    <row r="125" spans="10:22" x14ac:dyDescent="0.25">
      <c r="J125" s="30"/>
      <c r="K125" s="30"/>
      <c r="M125" s="19"/>
      <c r="S125" s="30"/>
      <c r="V125" s="30"/>
    </row>
    <row r="126" spans="10:22" x14ac:dyDescent="0.25">
      <c r="J126" s="30"/>
      <c r="K126" s="30"/>
      <c r="M126" s="19"/>
      <c r="S126" s="30"/>
      <c r="V126" s="30"/>
    </row>
    <row r="127" spans="10:22" x14ac:dyDescent="0.25">
      <c r="J127" s="30"/>
      <c r="K127" s="30"/>
      <c r="M127" s="19"/>
      <c r="S127" s="30"/>
      <c r="V127" s="30"/>
    </row>
    <row r="128" spans="10:22" x14ac:dyDescent="0.25">
      <c r="J128" s="30"/>
      <c r="K128" s="30"/>
      <c r="M128" s="19"/>
      <c r="S128" s="30"/>
      <c r="V128" s="30"/>
    </row>
    <row r="129" spans="10:22" x14ac:dyDescent="0.25">
      <c r="J129" s="30"/>
      <c r="K129" s="30"/>
      <c r="M129" s="19"/>
      <c r="S129" s="30"/>
      <c r="V129" s="30"/>
    </row>
    <row r="130" spans="10:22" x14ac:dyDescent="0.25">
      <c r="J130" s="30"/>
      <c r="K130" s="30"/>
      <c r="M130" s="19"/>
      <c r="S130" s="30"/>
      <c r="V130" s="30"/>
    </row>
    <row r="131" spans="10:22" x14ac:dyDescent="0.25">
      <c r="J131" s="30"/>
      <c r="K131" s="30"/>
      <c r="M131" s="19"/>
      <c r="S131" s="30"/>
      <c r="V131" s="30"/>
    </row>
    <row r="132" spans="10:22" x14ac:dyDescent="0.25">
      <c r="J132" s="30"/>
      <c r="K132" s="30"/>
      <c r="M132" s="19"/>
      <c r="S132" s="30"/>
      <c r="V132" s="30"/>
    </row>
    <row r="133" spans="10:22" x14ac:dyDescent="0.25">
      <c r="J133" s="30"/>
      <c r="K133" s="30"/>
      <c r="M133" s="19"/>
      <c r="S133" s="30"/>
      <c r="V133" s="30"/>
    </row>
    <row r="134" spans="10:22" x14ac:dyDescent="0.25">
      <c r="J134" s="30"/>
      <c r="K134" s="30"/>
      <c r="M134" s="19"/>
      <c r="S134" s="30"/>
      <c r="V134" s="30"/>
    </row>
    <row r="135" spans="10:22" x14ac:dyDescent="0.25">
      <c r="J135" s="30"/>
      <c r="K135" s="30"/>
      <c r="M135" s="19"/>
      <c r="S135" s="30"/>
      <c r="V135" s="30"/>
    </row>
    <row r="136" spans="10:22" x14ac:dyDescent="0.25">
      <c r="J136" s="30"/>
      <c r="K136" s="30"/>
      <c r="M136" s="19"/>
      <c r="S136" s="30"/>
      <c r="V136" s="30"/>
    </row>
    <row r="137" spans="10:22" x14ac:dyDescent="0.25">
      <c r="J137" s="30"/>
      <c r="K137" s="30"/>
      <c r="M137" s="19"/>
      <c r="S137" s="30"/>
      <c r="V137" s="30"/>
    </row>
    <row r="138" spans="10:22" x14ac:dyDescent="0.25">
      <c r="J138" s="30"/>
      <c r="K138" s="30"/>
      <c r="M138" s="19"/>
      <c r="S138" s="30"/>
      <c r="V138" s="30"/>
    </row>
    <row r="139" spans="10:22" x14ac:dyDescent="0.25">
      <c r="J139" s="30"/>
      <c r="K139" s="30"/>
      <c r="M139" s="19"/>
      <c r="S139" s="30"/>
      <c r="V139" s="30"/>
    </row>
    <row r="140" spans="10:22" x14ac:dyDescent="0.25">
      <c r="J140" s="30"/>
      <c r="K140" s="30"/>
      <c r="M140" s="19"/>
      <c r="S140" s="30"/>
      <c r="V140" s="30"/>
    </row>
    <row r="141" spans="10:22" x14ac:dyDescent="0.25">
      <c r="J141" s="30"/>
      <c r="K141" s="30"/>
      <c r="M141" s="19"/>
      <c r="S141" s="30"/>
      <c r="V141" s="30"/>
    </row>
    <row r="142" spans="10:22" x14ac:dyDescent="0.25">
      <c r="J142" s="30"/>
      <c r="K142" s="30"/>
      <c r="M142" s="19"/>
      <c r="S142" s="30"/>
      <c r="V142" s="30"/>
    </row>
    <row r="143" spans="10:22" x14ac:dyDescent="0.25">
      <c r="J143" s="30"/>
      <c r="K143" s="30"/>
      <c r="M143" s="19"/>
      <c r="S143" s="30"/>
      <c r="V143" s="30"/>
    </row>
    <row r="144" spans="10:22" x14ac:dyDescent="0.25">
      <c r="J144" s="30"/>
      <c r="K144" s="30"/>
      <c r="M144" s="19"/>
      <c r="S144" s="30"/>
      <c r="V144" s="30"/>
    </row>
    <row r="145" spans="10:22" x14ac:dyDescent="0.25">
      <c r="J145" s="30"/>
      <c r="K145" s="30"/>
      <c r="M145" s="19"/>
      <c r="S145" s="30"/>
      <c r="V145" s="30"/>
    </row>
    <row r="146" spans="10:22" x14ac:dyDescent="0.25">
      <c r="J146" s="30"/>
      <c r="K146" s="30"/>
      <c r="M146" s="19"/>
      <c r="S146" s="30"/>
      <c r="V146" s="30"/>
    </row>
    <row r="147" spans="10:22" x14ac:dyDescent="0.25">
      <c r="J147" s="30"/>
      <c r="K147" s="30"/>
      <c r="M147" s="19"/>
      <c r="S147" s="30"/>
      <c r="V147" s="30"/>
    </row>
    <row r="148" spans="10:22" x14ac:dyDescent="0.25">
      <c r="J148" s="30"/>
      <c r="K148" s="30"/>
      <c r="M148" s="19"/>
      <c r="S148" s="30"/>
      <c r="V148" s="30"/>
    </row>
    <row r="149" spans="10:22" x14ac:dyDescent="0.25">
      <c r="J149" s="30"/>
      <c r="K149" s="30"/>
      <c r="M149" s="19"/>
      <c r="S149" s="30"/>
      <c r="V149" s="30"/>
    </row>
    <row r="150" spans="10:22" x14ac:dyDescent="0.25">
      <c r="J150" s="30"/>
      <c r="K150" s="30"/>
      <c r="M150" s="19"/>
      <c r="S150" s="30"/>
      <c r="V150" s="30"/>
    </row>
    <row r="151" spans="10:22" x14ac:dyDescent="0.25">
      <c r="J151" s="30"/>
      <c r="K151" s="30"/>
      <c r="M151" s="19"/>
      <c r="S151" s="30"/>
      <c r="V151" s="30"/>
    </row>
    <row r="152" spans="10:22" x14ac:dyDescent="0.25">
      <c r="J152" s="30"/>
      <c r="K152" s="30"/>
      <c r="M152" s="19"/>
      <c r="S152" s="30"/>
      <c r="V152" s="30"/>
    </row>
    <row r="153" spans="10:22" x14ac:dyDescent="0.25">
      <c r="J153" s="30"/>
      <c r="K153" s="30"/>
      <c r="M153" s="19"/>
      <c r="S153" s="30"/>
      <c r="V153" s="30"/>
    </row>
    <row r="154" spans="10:22" x14ac:dyDescent="0.25">
      <c r="J154" s="30"/>
      <c r="K154" s="30"/>
      <c r="M154" s="19"/>
      <c r="S154" s="30"/>
      <c r="V154" s="30"/>
    </row>
    <row r="155" spans="10:22" x14ac:dyDescent="0.25">
      <c r="J155" s="30"/>
      <c r="K155" s="30"/>
      <c r="M155" s="19"/>
      <c r="S155" s="30"/>
      <c r="V155" s="30"/>
    </row>
    <row r="156" spans="10:22" x14ac:dyDescent="0.25">
      <c r="J156" s="30"/>
      <c r="K156" s="30"/>
      <c r="M156" s="19"/>
      <c r="S156" s="30"/>
      <c r="V156" s="30"/>
    </row>
    <row r="157" spans="10:22" x14ac:dyDescent="0.25">
      <c r="J157" s="30"/>
      <c r="K157" s="30"/>
      <c r="M157" s="19"/>
      <c r="S157" s="30"/>
      <c r="V157" s="30"/>
    </row>
    <row r="158" spans="10:22" x14ac:dyDescent="0.25">
      <c r="J158" s="30"/>
      <c r="K158" s="30"/>
      <c r="M158" s="19"/>
      <c r="S158" s="30"/>
      <c r="V158" s="30"/>
    </row>
    <row r="159" spans="10:22" x14ac:dyDescent="0.25">
      <c r="J159" s="30"/>
      <c r="K159" s="30"/>
      <c r="M159" s="19"/>
      <c r="S159" s="30"/>
      <c r="V159" s="30"/>
    </row>
    <row r="160" spans="10:22" x14ac:dyDescent="0.25">
      <c r="J160" s="30"/>
      <c r="K160" s="30"/>
      <c r="M160" s="19"/>
      <c r="S160" s="30"/>
      <c r="V160" s="30"/>
    </row>
    <row r="161" spans="2:22" x14ac:dyDescent="0.25">
      <c r="B161" s="28"/>
      <c r="J161" s="30"/>
      <c r="K161" s="30"/>
      <c r="M161" s="19"/>
      <c r="S161" s="30"/>
      <c r="V161" s="30"/>
    </row>
    <row r="162" spans="2:22" x14ac:dyDescent="0.25">
      <c r="J162" s="30"/>
      <c r="K162" s="30"/>
      <c r="M162" s="19"/>
      <c r="S162" s="30"/>
      <c r="V162" s="30"/>
    </row>
    <row r="163" spans="2:22" x14ac:dyDescent="0.25">
      <c r="J163" s="30"/>
      <c r="K163" s="30"/>
      <c r="M163" s="19"/>
      <c r="S163" s="30"/>
      <c r="V163" s="30"/>
    </row>
    <row r="164" spans="2:22" x14ac:dyDescent="0.25">
      <c r="J164" s="30"/>
      <c r="K164" s="30"/>
      <c r="M164" s="19"/>
      <c r="S164" s="30"/>
      <c r="V164" s="30"/>
    </row>
    <row r="165" spans="2:22" x14ac:dyDescent="0.25">
      <c r="J165" s="30"/>
      <c r="K165" s="30"/>
      <c r="M165" s="19"/>
      <c r="S165" s="30"/>
      <c r="V165" s="30"/>
    </row>
    <row r="166" spans="2:22" x14ac:dyDescent="0.25">
      <c r="J166" s="30"/>
      <c r="K166" s="30"/>
      <c r="M166" s="19"/>
      <c r="S166" s="30"/>
      <c r="V166" s="30"/>
    </row>
    <row r="167" spans="2:22" x14ac:dyDescent="0.25">
      <c r="J167" s="30"/>
      <c r="K167" s="30"/>
      <c r="M167" s="19"/>
      <c r="S167" s="30"/>
      <c r="V167" s="30"/>
    </row>
    <row r="168" spans="2:22" x14ac:dyDescent="0.25">
      <c r="J168" s="30"/>
      <c r="K168" s="30"/>
      <c r="M168" s="19"/>
      <c r="S168" s="30"/>
      <c r="V168" s="30"/>
    </row>
    <row r="169" spans="2:22" x14ac:dyDescent="0.25">
      <c r="J169" s="30"/>
      <c r="K169" s="30"/>
      <c r="M169" s="19"/>
      <c r="S169" s="30"/>
      <c r="V169" s="30"/>
    </row>
    <row r="170" spans="2:22" x14ac:dyDescent="0.25">
      <c r="J170" s="30"/>
      <c r="K170" s="30"/>
      <c r="M170" s="19"/>
      <c r="S170" s="30"/>
      <c r="V170" s="30"/>
    </row>
    <row r="171" spans="2:22" x14ac:dyDescent="0.25">
      <c r="J171" s="30"/>
      <c r="K171" s="30"/>
      <c r="M171" s="19"/>
      <c r="S171" s="30"/>
      <c r="V171" s="30"/>
    </row>
    <row r="172" spans="2:22" x14ac:dyDescent="0.25">
      <c r="J172" s="30"/>
      <c r="K172" s="30"/>
      <c r="M172" s="19"/>
      <c r="S172" s="30"/>
      <c r="V172" s="30"/>
    </row>
    <row r="173" spans="2:22" x14ac:dyDescent="0.25">
      <c r="J173" s="30"/>
      <c r="K173" s="30"/>
      <c r="M173" s="19"/>
      <c r="S173" s="30"/>
      <c r="V173" s="30"/>
    </row>
    <row r="174" spans="2:22" x14ac:dyDescent="0.25">
      <c r="J174" s="30"/>
      <c r="K174" s="30"/>
      <c r="M174" s="19"/>
      <c r="S174" s="30"/>
      <c r="V174" s="30"/>
    </row>
    <row r="175" spans="2:22" x14ac:dyDescent="0.25">
      <c r="J175" s="30"/>
      <c r="K175" s="30"/>
      <c r="M175" s="19"/>
      <c r="S175" s="30"/>
      <c r="V175" s="30"/>
    </row>
    <row r="176" spans="2:22" x14ac:dyDescent="0.25">
      <c r="J176" s="30"/>
      <c r="K176" s="30"/>
      <c r="M176" s="19"/>
      <c r="S176" s="30"/>
      <c r="V176" s="30"/>
    </row>
    <row r="177" spans="10:22" x14ac:dyDescent="0.25">
      <c r="J177" s="30"/>
      <c r="K177" s="30"/>
      <c r="M177" s="19"/>
      <c r="S177" s="30"/>
      <c r="V177" s="30"/>
    </row>
    <row r="178" spans="10:22" x14ac:dyDescent="0.25">
      <c r="J178" s="30"/>
      <c r="K178" s="30"/>
      <c r="M178" s="19"/>
      <c r="S178" s="30"/>
      <c r="V178" s="30"/>
    </row>
    <row r="179" spans="10:22" x14ac:dyDescent="0.25">
      <c r="J179" s="30"/>
      <c r="K179" s="30"/>
      <c r="M179" s="19"/>
      <c r="S179" s="30"/>
      <c r="V179" s="30"/>
    </row>
    <row r="180" spans="10:22" x14ac:dyDescent="0.25">
      <c r="J180" s="30"/>
      <c r="K180" s="30"/>
      <c r="M180" s="19"/>
      <c r="S180" s="30"/>
      <c r="V180" s="30"/>
    </row>
    <row r="181" spans="10:22" x14ac:dyDescent="0.25">
      <c r="J181" s="30"/>
      <c r="K181" s="30"/>
      <c r="M181" s="19"/>
      <c r="S181" s="30"/>
      <c r="V181" s="30"/>
    </row>
    <row r="182" spans="10:22" x14ac:dyDescent="0.25">
      <c r="J182" s="30"/>
      <c r="K182" s="30"/>
      <c r="M182" s="19"/>
      <c r="S182" s="30"/>
      <c r="V182" s="30"/>
    </row>
    <row r="183" spans="10:22" x14ac:dyDescent="0.25">
      <c r="J183" s="30"/>
      <c r="K183" s="30"/>
      <c r="M183" s="19"/>
      <c r="S183" s="30"/>
      <c r="V183" s="30"/>
    </row>
    <row r="184" spans="10:22" x14ac:dyDescent="0.25">
      <c r="J184" s="30"/>
      <c r="K184" s="30"/>
      <c r="M184" s="19"/>
      <c r="S184" s="30"/>
      <c r="V184" s="30"/>
    </row>
    <row r="185" spans="10:22" x14ac:dyDescent="0.25">
      <c r="J185" s="30"/>
      <c r="K185" s="30"/>
      <c r="M185" s="19"/>
      <c r="S185" s="30"/>
      <c r="V185" s="30"/>
    </row>
    <row r="186" spans="10:22" x14ac:dyDescent="0.25">
      <c r="J186" s="30"/>
      <c r="K186" s="30"/>
      <c r="M186" s="19"/>
      <c r="S186" s="30"/>
      <c r="V186" s="30"/>
    </row>
    <row r="187" spans="10:22" x14ac:dyDescent="0.25">
      <c r="J187" s="30"/>
      <c r="K187" s="30"/>
      <c r="M187" s="19"/>
      <c r="S187" s="30"/>
      <c r="V187" s="30"/>
    </row>
    <row r="188" spans="10:22" x14ac:dyDescent="0.25">
      <c r="J188" s="30"/>
      <c r="K188" s="30"/>
      <c r="M188" s="19"/>
      <c r="S188" s="30"/>
      <c r="V188" s="30"/>
    </row>
    <row r="189" spans="10:22" x14ac:dyDescent="0.25">
      <c r="J189" s="30"/>
      <c r="K189" s="30"/>
      <c r="M189" s="19"/>
      <c r="S189" s="30"/>
      <c r="V189" s="30"/>
    </row>
    <row r="190" spans="10:22" x14ac:dyDescent="0.25">
      <c r="J190" s="30"/>
      <c r="K190" s="30"/>
      <c r="M190" s="19"/>
      <c r="S190" s="30"/>
      <c r="V190" s="30"/>
    </row>
    <row r="191" spans="10:22" x14ac:dyDescent="0.25">
      <c r="J191" s="30"/>
      <c r="K191" s="30"/>
      <c r="M191" s="19"/>
      <c r="S191" s="30"/>
      <c r="V191" s="30"/>
    </row>
    <row r="192" spans="10:22" x14ac:dyDescent="0.25">
      <c r="J192" s="30"/>
      <c r="K192" s="30"/>
      <c r="M192" s="19"/>
      <c r="S192" s="30"/>
      <c r="V192" s="30"/>
    </row>
    <row r="193" spans="10:22" x14ac:dyDescent="0.25">
      <c r="J193" s="30"/>
      <c r="K193" s="30"/>
      <c r="M193" s="19"/>
      <c r="S193" s="30"/>
      <c r="V193" s="30"/>
    </row>
    <row r="194" spans="10:22" x14ac:dyDescent="0.25">
      <c r="J194" s="30"/>
      <c r="K194" s="30"/>
      <c r="M194" s="19"/>
      <c r="S194" s="30"/>
      <c r="V194" s="30"/>
    </row>
    <row r="195" spans="10:22" x14ac:dyDescent="0.25">
      <c r="J195" s="30"/>
      <c r="K195" s="30"/>
      <c r="M195" s="19"/>
      <c r="S195" s="30"/>
      <c r="V195" s="30"/>
    </row>
    <row r="196" spans="10:22" x14ac:dyDescent="0.25">
      <c r="J196" s="30"/>
      <c r="K196" s="30"/>
      <c r="M196" s="19"/>
      <c r="S196" s="30"/>
      <c r="V196" s="30"/>
    </row>
    <row r="197" spans="10:22" x14ac:dyDescent="0.25">
      <c r="J197" s="30"/>
      <c r="K197" s="30"/>
      <c r="M197" s="19"/>
      <c r="S197" s="30"/>
      <c r="V197" s="30"/>
    </row>
    <row r="198" spans="10:22" x14ac:dyDescent="0.25">
      <c r="J198" s="30"/>
      <c r="K198" s="30"/>
      <c r="M198" s="19"/>
      <c r="S198" s="30"/>
      <c r="V198" s="30"/>
    </row>
    <row r="199" spans="10:22" x14ac:dyDescent="0.25">
      <c r="J199" s="30"/>
      <c r="K199" s="30"/>
      <c r="M199" s="19"/>
      <c r="S199" s="30"/>
      <c r="V199" s="30"/>
    </row>
    <row r="200" spans="10:22" x14ac:dyDescent="0.25">
      <c r="J200" s="30"/>
      <c r="K200" s="30"/>
      <c r="M200" s="19"/>
      <c r="S200" s="30"/>
      <c r="V200" s="30"/>
    </row>
    <row r="201" spans="10:22" x14ac:dyDescent="0.25">
      <c r="J201" s="30"/>
      <c r="K201" s="30"/>
      <c r="M201" s="19"/>
      <c r="S201" s="30"/>
      <c r="V201" s="30"/>
    </row>
    <row r="202" spans="10:22" x14ac:dyDescent="0.25">
      <c r="J202" s="30"/>
      <c r="K202" s="30"/>
      <c r="M202" s="19"/>
      <c r="S202" s="30"/>
      <c r="V202" s="30"/>
    </row>
    <row r="203" spans="10:22" x14ac:dyDescent="0.25">
      <c r="J203" s="30"/>
      <c r="K203" s="30"/>
      <c r="M203" s="19"/>
      <c r="S203" s="30"/>
      <c r="V203" s="30"/>
    </row>
    <row r="204" spans="10:22" x14ac:dyDescent="0.25">
      <c r="J204" s="30"/>
      <c r="K204" s="30"/>
      <c r="M204" s="19"/>
      <c r="S204" s="30"/>
      <c r="V204" s="30"/>
    </row>
    <row r="205" spans="10:22" x14ac:dyDescent="0.25">
      <c r="J205" s="30"/>
      <c r="K205" s="30"/>
      <c r="M205" s="19"/>
      <c r="S205" s="30"/>
      <c r="V205" s="30"/>
    </row>
    <row r="206" spans="10:22" x14ac:dyDescent="0.25">
      <c r="J206" s="30"/>
      <c r="K206" s="30"/>
      <c r="M206" s="19"/>
      <c r="S206" s="30"/>
      <c r="V206" s="30"/>
    </row>
    <row r="207" spans="10:22" x14ac:dyDescent="0.25">
      <c r="J207" s="30"/>
      <c r="K207" s="30"/>
      <c r="M207" s="19"/>
      <c r="S207" s="30"/>
      <c r="V207" s="30"/>
    </row>
    <row r="208" spans="10:22" x14ac:dyDescent="0.25">
      <c r="J208" s="30"/>
      <c r="K208" s="30"/>
      <c r="M208" s="19"/>
      <c r="S208" s="30"/>
      <c r="V208" s="30"/>
    </row>
    <row r="209" spans="10:22" x14ac:dyDescent="0.25">
      <c r="J209" s="30"/>
      <c r="K209" s="30"/>
      <c r="M209" s="19"/>
      <c r="S209" s="30"/>
      <c r="V209" s="30"/>
    </row>
    <row r="210" spans="10:22" x14ac:dyDescent="0.25">
      <c r="J210" s="30"/>
      <c r="K210" s="30"/>
      <c r="M210" s="19"/>
      <c r="S210" s="30"/>
      <c r="V210" s="30"/>
    </row>
    <row r="211" spans="10:22" x14ac:dyDescent="0.25">
      <c r="J211" s="30"/>
      <c r="K211" s="30"/>
      <c r="M211" s="19"/>
      <c r="S211" s="30"/>
      <c r="V211" s="30"/>
    </row>
    <row r="212" spans="10:22" x14ac:dyDescent="0.25">
      <c r="J212" s="30"/>
      <c r="K212" s="30"/>
      <c r="M212" s="19"/>
      <c r="S212" s="30"/>
      <c r="V212" s="30"/>
    </row>
    <row r="213" spans="10:22" x14ac:dyDescent="0.25">
      <c r="J213" s="30"/>
      <c r="K213" s="30"/>
      <c r="M213" s="19"/>
      <c r="S213" s="30"/>
      <c r="V213" s="30"/>
    </row>
    <row r="214" spans="10:22" x14ac:dyDescent="0.25">
      <c r="J214" s="30"/>
      <c r="K214" s="30"/>
      <c r="M214" s="19"/>
      <c r="S214" s="30"/>
      <c r="V214" s="30"/>
    </row>
    <row r="215" spans="10:22" x14ac:dyDescent="0.25">
      <c r="J215" s="30"/>
      <c r="K215" s="30"/>
      <c r="M215" s="19"/>
      <c r="S215" s="30"/>
      <c r="V215" s="30"/>
    </row>
    <row r="216" spans="10:22" x14ac:dyDescent="0.25">
      <c r="J216" s="30"/>
      <c r="K216" s="30"/>
      <c r="M216" s="19"/>
      <c r="S216" s="30"/>
      <c r="V216" s="30"/>
    </row>
    <row r="217" spans="10:22" x14ac:dyDescent="0.25">
      <c r="J217" s="30"/>
      <c r="K217" s="30"/>
      <c r="M217" s="19"/>
      <c r="S217" s="30"/>
      <c r="V217" s="30"/>
    </row>
    <row r="218" spans="10:22" x14ac:dyDescent="0.25">
      <c r="J218" s="30"/>
      <c r="K218" s="30"/>
      <c r="M218" s="19"/>
      <c r="S218" s="30"/>
      <c r="V218" s="30"/>
    </row>
    <row r="219" spans="10:22" x14ac:dyDescent="0.25">
      <c r="J219" s="30"/>
      <c r="K219" s="30"/>
      <c r="M219" s="19"/>
      <c r="S219" s="30"/>
      <c r="V219" s="30"/>
    </row>
    <row r="220" spans="10:22" x14ac:dyDescent="0.25">
      <c r="J220" s="30"/>
      <c r="K220" s="30"/>
      <c r="M220" s="19"/>
      <c r="S220" s="30"/>
      <c r="V220" s="30"/>
    </row>
    <row r="221" spans="10:22" x14ac:dyDescent="0.25">
      <c r="J221" s="30"/>
      <c r="K221" s="30"/>
      <c r="M221" s="19"/>
      <c r="S221" s="30"/>
      <c r="V221" s="30"/>
    </row>
    <row r="222" spans="10:22" x14ac:dyDescent="0.25">
      <c r="J222" s="30"/>
      <c r="K222" s="30"/>
      <c r="M222" s="19"/>
      <c r="S222" s="30"/>
      <c r="V222" s="30"/>
    </row>
    <row r="223" spans="10:22" x14ac:dyDescent="0.25">
      <c r="J223" s="30"/>
      <c r="K223" s="30"/>
      <c r="M223" s="19"/>
      <c r="S223" s="30"/>
      <c r="V223" s="30"/>
    </row>
    <row r="224" spans="10:22" x14ac:dyDescent="0.25">
      <c r="J224" s="30"/>
      <c r="K224" s="30"/>
      <c r="M224" s="19"/>
      <c r="S224" s="30"/>
      <c r="V224" s="30"/>
    </row>
    <row r="225" spans="10:22" x14ac:dyDescent="0.25">
      <c r="J225" s="30"/>
      <c r="K225" s="30"/>
      <c r="M225" s="19"/>
      <c r="S225" s="30"/>
      <c r="V225" s="30"/>
    </row>
    <row r="226" spans="10:22" x14ac:dyDescent="0.25">
      <c r="J226" s="30"/>
      <c r="K226" s="30"/>
      <c r="M226" s="19"/>
      <c r="S226" s="30"/>
      <c r="V226" s="30"/>
    </row>
    <row r="227" spans="10:22" x14ac:dyDescent="0.25">
      <c r="J227" s="30"/>
      <c r="K227" s="30"/>
      <c r="M227" s="19"/>
      <c r="S227" s="30"/>
      <c r="V227" s="30"/>
    </row>
    <row r="228" spans="10:22" x14ac:dyDescent="0.25">
      <c r="J228" s="30"/>
      <c r="K228" s="30"/>
      <c r="M228" s="19"/>
      <c r="S228" s="30"/>
      <c r="V228" s="30"/>
    </row>
    <row r="229" spans="10:22" x14ac:dyDescent="0.25">
      <c r="J229" s="30"/>
      <c r="K229" s="30"/>
      <c r="M229" s="19"/>
      <c r="S229" s="30"/>
      <c r="V229" s="30"/>
    </row>
    <row r="230" spans="10:22" x14ac:dyDescent="0.25">
      <c r="J230" s="30"/>
      <c r="K230" s="30"/>
      <c r="M230" s="19"/>
      <c r="S230" s="30"/>
      <c r="V230" s="30"/>
    </row>
    <row r="231" spans="10:22" x14ac:dyDescent="0.25">
      <c r="J231" s="30"/>
      <c r="K231" s="30"/>
      <c r="M231" s="19"/>
      <c r="S231" s="30"/>
      <c r="V231" s="30"/>
    </row>
    <row r="232" spans="10:22" x14ac:dyDescent="0.25">
      <c r="J232" s="30"/>
      <c r="K232" s="30"/>
      <c r="M232" s="19"/>
      <c r="S232" s="30"/>
      <c r="V232" s="30"/>
    </row>
    <row r="233" spans="10:22" x14ac:dyDescent="0.25">
      <c r="J233" s="30"/>
      <c r="K233" s="30"/>
      <c r="M233" s="19"/>
      <c r="S233" s="30"/>
      <c r="V233" s="30"/>
    </row>
    <row r="234" spans="10:22" x14ac:dyDescent="0.25">
      <c r="J234" s="30"/>
      <c r="K234" s="30"/>
      <c r="M234" s="19"/>
      <c r="S234" s="30"/>
      <c r="V234" s="30"/>
    </row>
    <row r="235" spans="10:22" x14ac:dyDescent="0.25">
      <c r="J235" s="30"/>
      <c r="K235" s="30"/>
      <c r="M235" s="19"/>
      <c r="S235" s="30"/>
      <c r="V235" s="30"/>
    </row>
    <row r="236" spans="10:22" x14ac:dyDescent="0.25">
      <c r="J236" s="30"/>
      <c r="K236" s="30"/>
      <c r="M236" s="19"/>
      <c r="S236" s="30"/>
      <c r="V236" s="30"/>
    </row>
    <row r="237" spans="10:22" x14ac:dyDescent="0.25">
      <c r="J237" s="30"/>
      <c r="K237" s="30"/>
      <c r="M237" s="19"/>
      <c r="S237" s="30"/>
      <c r="V237" s="30"/>
    </row>
    <row r="238" spans="10:22" x14ac:dyDescent="0.25">
      <c r="J238" s="30"/>
      <c r="K238" s="30"/>
      <c r="M238" s="19"/>
      <c r="S238" s="30"/>
      <c r="V238" s="30"/>
    </row>
    <row r="239" spans="10:22" x14ac:dyDescent="0.25">
      <c r="J239" s="30"/>
      <c r="K239" s="30"/>
      <c r="M239" s="19"/>
      <c r="S239" s="30"/>
      <c r="V239" s="30"/>
    </row>
    <row r="240" spans="10:22" x14ac:dyDescent="0.25">
      <c r="J240" s="30"/>
      <c r="K240" s="30"/>
      <c r="M240" s="19"/>
      <c r="S240" s="30"/>
      <c r="V240" s="30"/>
    </row>
    <row r="241" spans="10:22" x14ac:dyDescent="0.25">
      <c r="J241" s="30"/>
      <c r="K241" s="30"/>
      <c r="M241" s="19"/>
      <c r="S241" s="30"/>
      <c r="V241" s="30"/>
    </row>
    <row r="242" spans="10:22" x14ac:dyDescent="0.25">
      <c r="J242" s="30"/>
      <c r="K242" s="30"/>
      <c r="M242" s="19"/>
      <c r="S242" s="30"/>
      <c r="V242" s="30"/>
    </row>
    <row r="243" spans="10:22" x14ac:dyDescent="0.25">
      <c r="J243" s="30"/>
      <c r="K243" s="30"/>
      <c r="M243" s="19"/>
      <c r="S243" s="30"/>
      <c r="V243" s="30"/>
    </row>
    <row r="244" spans="10:22" x14ac:dyDescent="0.25">
      <c r="J244" s="30"/>
      <c r="K244" s="30"/>
      <c r="M244" s="19"/>
      <c r="S244" s="30"/>
      <c r="V244" s="30"/>
    </row>
    <row r="245" spans="10:22" x14ac:dyDescent="0.25">
      <c r="J245" s="30"/>
      <c r="K245" s="30"/>
      <c r="M245" s="19"/>
      <c r="S245" s="30"/>
      <c r="V245" s="30"/>
    </row>
    <row r="246" spans="10:22" x14ac:dyDescent="0.25">
      <c r="J246" s="30"/>
      <c r="K246" s="30"/>
      <c r="M246" s="19"/>
      <c r="S246" s="30"/>
      <c r="V246" s="30"/>
    </row>
    <row r="247" spans="10:22" x14ac:dyDescent="0.25">
      <c r="J247" s="30"/>
      <c r="K247" s="30"/>
      <c r="M247" s="19"/>
      <c r="S247" s="30"/>
      <c r="V247" s="30"/>
    </row>
    <row r="248" spans="10:22" x14ac:dyDescent="0.25">
      <c r="J248" s="30"/>
      <c r="K248" s="30"/>
      <c r="M248" s="19"/>
      <c r="S248" s="30"/>
      <c r="V248" s="30"/>
    </row>
    <row r="249" spans="10:22" x14ac:dyDescent="0.25">
      <c r="J249" s="30"/>
      <c r="K249" s="30"/>
      <c r="M249" s="19"/>
      <c r="S249" s="30"/>
      <c r="V249" s="30"/>
    </row>
    <row r="250" spans="10:22" x14ac:dyDescent="0.25">
      <c r="J250" s="30"/>
      <c r="K250" s="30"/>
      <c r="M250" s="19"/>
      <c r="S250" s="30"/>
      <c r="V250" s="30"/>
    </row>
    <row r="251" spans="10:22" x14ac:dyDescent="0.25">
      <c r="J251" s="30"/>
      <c r="K251" s="30"/>
      <c r="M251" s="19"/>
      <c r="S251" s="30"/>
      <c r="V251" s="30"/>
    </row>
    <row r="252" spans="10:22" x14ac:dyDescent="0.25">
      <c r="J252" s="30"/>
      <c r="K252" s="30"/>
      <c r="M252" s="19"/>
      <c r="S252" s="30"/>
      <c r="V252" s="30"/>
    </row>
    <row r="253" spans="10:22" x14ac:dyDescent="0.25">
      <c r="J253" s="30"/>
      <c r="K253" s="30"/>
      <c r="M253" s="19"/>
      <c r="S253" s="30"/>
      <c r="V253" s="30"/>
    </row>
    <row r="254" spans="10:22" x14ac:dyDescent="0.25">
      <c r="J254" s="30"/>
      <c r="K254" s="30"/>
      <c r="M254" s="19"/>
      <c r="S254" s="30"/>
      <c r="V254" s="30"/>
    </row>
    <row r="255" spans="10:22" x14ac:dyDescent="0.25">
      <c r="J255" s="30"/>
      <c r="K255" s="30"/>
      <c r="M255" s="19"/>
      <c r="S255" s="30"/>
      <c r="V255" s="30"/>
    </row>
    <row r="256" spans="10:22" x14ac:dyDescent="0.25">
      <c r="J256" s="30"/>
      <c r="K256" s="30"/>
      <c r="M256" s="19"/>
      <c r="S256" s="30"/>
      <c r="V256" s="30"/>
    </row>
    <row r="257" spans="10:22" x14ac:dyDescent="0.25">
      <c r="J257" s="30"/>
      <c r="K257" s="30"/>
      <c r="M257" s="19"/>
      <c r="S257" s="30"/>
      <c r="V257" s="30"/>
    </row>
    <row r="258" spans="10:22" x14ac:dyDescent="0.25">
      <c r="J258" s="30"/>
      <c r="K258" s="30"/>
      <c r="M258" s="19"/>
      <c r="S258" s="30"/>
      <c r="V258" s="30"/>
    </row>
    <row r="259" spans="10:22" x14ac:dyDescent="0.25">
      <c r="J259" s="30"/>
      <c r="K259" s="30"/>
      <c r="M259" s="19"/>
      <c r="S259" s="30"/>
      <c r="V259" s="30"/>
    </row>
    <row r="260" spans="10:22" x14ac:dyDescent="0.25">
      <c r="J260" s="30"/>
      <c r="K260" s="30"/>
      <c r="M260" s="19"/>
      <c r="S260" s="30"/>
      <c r="V260" s="30"/>
    </row>
    <row r="261" spans="10:22" x14ac:dyDescent="0.25">
      <c r="J261" s="30"/>
      <c r="K261" s="30"/>
      <c r="M261" s="19"/>
      <c r="S261" s="30"/>
      <c r="V261" s="30"/>
    </row>
    <row r="262" spans="10:22" x14ac:dyDescent="0.25">
      <c r="J262" s="30"/>
      <c r="K262" s="30"/>
      <c r="M262" s="19"/>
      <c r="S262" s="30"/>
      <c r="V262" s="30"/>
    </row>
    <row r="263" spans="10:22" x14ac:dyDescent="0.25">
      <c r="J263" s="30"/>
      <c r="K263" s="30"/>
      <c r="M263" s="19"/>
      <c r="S263" s="30"/>
      <c r="V263" s="30"/>
    </row>
    <row r="264" spans="10:22" x14ac:dyDescent="0.25">
      <c r="J264" s="30"/>
      <c r="K264" s="30"/>
      <c r="M264" s="19"/>
      <c r="S264" s="30"/>
      <c r="V264" s="30"/>
    </row>
    <row r="265" spans="10:22" x14ac:dyDescent="0.25">
      <c r="J265" s="30"/>
      <c r="K265" s="30"/>
      <c r="M265" s="19"/>
      <c r="S265" s="30"/>
      <c r="V265" s="30"/>
    </row>
    <row r="266" spans="10:22" x14ac:dyDescent="0.25">
      <c r="J266" s="30"/>
      <c r="K266" s="30"/>
      <c r="M266" s="19"/>
      <c r="S266" s="30"/>
      <c r="V266" s="30"/>
    </row>
    <row r="267" spans="10:22" x14ac:dyDescent="0.25">
      <c r="J267" s="30"/>
      <c r="K267" s="30"/>
      <c r="M267" s="19"/>
      <c r="S267" s="30"/>
      <c r="V267" s="30"/>
    </row>
    <row r="268" spans="10:22" x14ac:dyDescent="0.25">
      <c r="J268" s="30"/>
      <c r="K268" s="30"/>
      <c r="M268" s="19"/>
      <c r="S268" s="30"/>
      <c r="V268" s="30"/>
    </row>
    <row r="269" spans="10:22" x14ac:dyDescent="0.25">
      <c r="J269" s="30"/>
      <c r="K269" s="30"/>
      <c r="M269" s="19"/>
      <c r="S269" s="30"/>
      <c r="V269" s="30"/>
    </row>
    <row r="270" spans="10:22" x14ac:dyDescent="0.25">
      <c r="J270" s="30"/>
      <c r="K270" s="30"/>
      <c r="M270" s="19"/>
      <c r="S270" s="30"/>
      <c r="V270" s="30"/>
    </row>
    <row r="271" spans="10:22" x14ac:dyDescent="0.25">
      <c r="J271" s="30"/>
      <c r="K271" s="30"/>
      <c r="M271" s="19"/>
      <c r="S271" s="30"/>
      <c r="V271" s="30"/>
    </row>
    <row r="272" spans="10:22" x14ac:dyDescent="0.25">
      <c r="J272" s="30"/>
      <c r="K272" s="30"/>
      <c r="M272" s="19"/>
      <c r="S272" s="30"/>
      <c r="V272" s="30"/>
    </row>
    <row r="273" spans="2:22" x14ac:dyDescent="0.25">
      <c r="J273" s="30"/>
      <c r="K273" s="30"/>
      <c r="M273" s="19"/>
      <c r="S273" s="30"/>
      <c r="V273" s="30"/>
    </row>
    <row r="274" spans="2:22" x14ac:dyDescent="0.25">
      <c r="J274" s="30"/>
      <c r="K274" s="30"/>
      <c r="M274" s="19"/>
      <c r="S274" s="30"/>
      <c r="V274" s="30"/>
    </row>
    <row r="275" spans="2:22" x14ac:dyDescent="0.25">
      <c r="J275" s="30"/>
      <c r="K275" s="30"/>
      <c r="M275" s="19"/>
      <c r="S275" s="30"/>
      <c r="V275" s="30"/>
    </row>
    <row r="276" spans="2:22" x14ac:dyDescent="0.25">
      <c r="J276" s="30"/>
      <c r="K276" s="30"/>
      <c r="M276" s="19"/>
      <c r="S276" s="30"/>
      <c r="V276" s="30"/>
    </row>
    <row r="277" spans="2:22" x14ac:dyDescent="0.25">
      <c r="J277" s="30"/>
      <c r="K277" s="30"/>
      <c r="M277" s="19"/>
      <c r="S277" s="30"/>
      <c r="V277" s="30"/>
    </row>
    <row r="278" spans="2:22" x14ac:dyDescent="0.25">
      <c r="J278" s="30"/>
      <c r="K278" s="30"/>
      <c r="M278" s="19"/>
      <c r="S278" s="30"/>
      <c r="V278" s="30"/>
    </row>
    <row r="279" spans="2:22" x14ac:dyDescent="0.25">
      <c r="J279" s="30"/>
      <c r="K279" s="30"/>
      <c r="M279" s="19"/>
      <c r="S279" s="30"/>
      <c r="V279" s="30"/>
    </row>
    <row r="280" spans="2:22" x14ac:dyDescent="0.25">
      <c r="B280" s="28"/>
      <c r="J280" s="30"/>
      <c r="K280" s="30"/>
      <c r="M280" s="19"/>
      <c r="S280" s="30"/>
      <c r="V280" s="30"/>
    </row>
    <row r="281" spans="2:22" x14ac:dyDescent="0.25">
      <c r="B281" s="28"/>
      <c r="J281" s="30"/>
      <c r="K281" s="30"/>
      <c r="M281" s="19"/>
      <c r="S281" s="30"/>
      <c r="V281" s="30"/>
    </row>
    <row r="282" spans="2:22" x14ac:dyDescent="0.25">
      <c r="J282" s="30"/>
      <c r="K282" s="30"/>
      <c r="M282" s="19"/>
      <c r="S282" s="30"/>
      <c r="V282" s="30"/>
    </row>
    <row r="283" spans="2:22" x14ac:dyDescent="0.25">
      <c r="J283" s="30"/>
      <c r="K283" s="30"/>
      <c r="M283" s="19"/>
      <c r="S283" s="30"/>
      <c r="V283" s="30"/>
    </row>
    <row r="284" spans="2:22" x14ac:dyDescent="0.25">
      <c r="J284" s="30"/>
      <c r="K284" s="30"/>
      <c r="M284" s="19"/>
      <c r="S284" s="30"/>
      <c r="V284" s="30"/>
    </row>
    <row r="285" spans="2:22" x14ac:dyDescent="0.25">
      <c r="J285" s="30"/>
      <c r="K285" s="30"/>
      <c r="M285" s="19"/>
      <c r="S285" s="30"/>
      <c r="V285" s="30"/>
    </row>
    <row r="286" spans="2:22" x14ac:dyDescent="0.25">
      <c r="J286" s="30"/>
      <c r="K286" s="30"/>
      <c r="M286" s="19"/>
      <c r="S286" s="30"/>
      <c r="V286" s="30"/>
    </row>
    <row r="287" spans="2:22" x14ac:dyDescent="0.25">
      <c r="J287" s="30"/>
      <c r="K287" s="30"/>
      <c r="M287" s="19"/>
      <c r="S287" s="30"/>
      <c r="V287" s="30"/>
    </row>
    <row r="288" spans="2:22" x14ac:dyDescent="0.25">
      <c r="J288" s="30"/>
      <c r="K288" s="30"/>
      <c r="M288" s="19"/>
      <c r="S288" s="30"/>
      <c r="V288" s="30"/>
    </row>
    <row r="289" spans="10:22" x14ac:dyDescent="0.25">
      <c r="J289" s="30"/>
      <c r="K289" s="30"/>
      <c r="M289" s="19"/>
      <c r="S289" s="30"/>
      <c r="V289" s="30"/>
    </row>
    <row r="290" spans="10:22" x14ac:dyDescent="0.25">
      <c r="J290" s="30"/>
      <c r="K290" s="30"/>
      <c r="M290" s="19"/>
      <c r="S290" s="30"/>
      <c r="V290" s="30"/>
    </row>
    <row r="291" spans="10:22" x14ac:dyDescent="0.25">
      <c r="J291" s="30"/>
      <c r="K291" s="30"/>
      <c r="M291" s="19"/>
      <c r="S291" s="30"/>
      <c r="V291" s="30"/>
    </row>
    <row r="292" spans="10:22" x14ac:dyDescent="0.25">
      <c r="J292" s="30"/>
      <c r="K292" s="30"/>
      <c r="M292" s="19"/>
      <c r="S292" s="30"/>
      <c r="V292" s="30"/>
    </row>
    <row r="293" spans="10:22" x14ac:dyDescent="0.25">
      <c r="J293" s="30"/>
      <c r="K293" s="30"/>
      <c r="M293" s="19"/>
      <c r="S293" s="30"/>
      <c r="V293" s="30"/>
    </row>
    <row r="294" spans="10:22" x14ac:dyDescent="0.25">
      <c r="J294" s="30"/>
      <c r="K294" s="30"/>
      <c r="M294" s="19"/>
      <c r="S294" s="30"/>
      <c r="V294" s="30"/>
    </row>
    <row r="295" spans="10:22" x14ac:dyDescent="0.25">
      <c r="J295" s="30"/>
      <c r="K295" s="30"/>
      <c r="M295" s="19"/>
      <c r="S295" s="30"/>
      <c r="V295" s="30"/>
    </row>
    <row r="296" spans="10:22" x14ac:dyDescent="0.25">
      <c r="J296" s="30"/>
      <c r="K296" s="30"/>
      <c r="M296" s="19"/>
      <c r="S296" s="30"/>
      <c r="V296" s="30"/>
    </row>
    <row r="297" spans="10:22" x14ac:dyDescent="0.25">
      <c r="J297" s="30"/>
      <c r="K297" s="30"/>
      <c r="M297" s="19"/>
      <c r="S297" s="30"/>
      <c r="V297" s="30"/>
    </row>
    <row r="298" spans="10:22" x14ac:dyDescent="0.25">
      <c r="J298" s="30"/>
      <c r="K298" s="30"/>
      <c r="M298" s="19"/>
      <c r="S298" s="30"/>
      <c r="V298" s="30"/>
    </row>
    <row r="299" spans="10:22" x14ac:dyDescent="0.25">
      <c r="J299" s="30"/>
      <c r="K299" s="30"/>
      <c r="M299" s="19"/>
      <c r="S299" s="30"/>
      <c r="V299" s="30"/>
    </row>
    <row r="300" spans="10:22" x14ac:dyDescent="0.25">
      <c r="J300" s="30"/>
      <c r="K300" s="30"/>
      <c r="M300" s="19"/>
      <c r="S300" s="30"/>
      <c r="V300" s="30"/>
    </row>
    <row r="301" spans="10:22" x14ac:dyDescent="0.25">
      <c r="J301" s="30"/>
      <c r="K301" s="30"/>
      <c r="M301" s="19"/>
      <c r="S301" s="30"/>
      <c r="V301" s="30"/>
    </row>
    <row r="302" spans="10:22" x14ac:dyDescent="0.25">
      <c r="J302" s="30"/>
      <c r="K302" s="30"/>
      <c r="M302" s="19"/>
      <c r="S302" s="30"/>
      <c r="V302" s="30"/>
    </row>
    <row r="303" spans="10:22" x14ac:dyDescent="0.25">
      <c r="J303" s="30"/>
      <c r="K303" s="30"/>
      <c r="M303" s="19"/>
      <c r="S303" s="30"/>
      <c r="V303" s="30"/>
    </row>
    <row r="304" spans="10:22" x14ac:dyDescent="0.25">
      <c r="J304" s="30"/>
      <c r="K304" s="30"/>
      <c r="M304" s="19"/>
      <c r="S304" s="30"/>
      <c r="V304" s="30"/>
    </row>
    <row r="305" spans="10:22" x14ac:dyDescent="0.25">
      <c r="J305" s="30"/>
      <c r="K305" s="30"/>
      <c r="M305" s="19"/>
      <c r="S305" s="30"/>
      <c r="V305" s="30"/>
    </row>
    <row r="306" spans="10:22" x14ac:dyDescent="0.25">
      <c r="J306" s="30"/>
      <c r="K306" s="30"/>
      <c r="M306" s="19"/>
      <c r="S306" s="30"/>
      <c r="V306" s="30"/>
    </row>
    <row r="307" spans="10:22" x14ac:dyDescent="0.25">
      <c r="J307" s="30"/>
      <c r="K307" s="30"/>
      <c r="M307" s="19"/>
      <c r="S307" s="30"/>
      <c r="V307" s="30"/>
    </row>
    <row r="308" spans="10:22" x14ac:dyDescent="0.25">
      <c r="J308" s="30"/>
      <c r="K308" s="30"/>
      <c r="M308" s="19"/>
      <c r="S308" s="30"/>
      <c r="V308" s="30"/>
    </row>
    <row r="309" spans="10:22" x14ac:dyDescent="0.25">
      <c r="J309" s="30"/>
      <c r="K309" s="30"/>
      <c r="M309" s="19"/>
      <c r="S309" s="30"/>
      <c r="V309" s="30"/>
    </row>
    <row r="310" spans="10:22" x14ac:dyDescent="0.25">
      <c r="J310" s="30"/>
      <c r="K310" s="30"/>
      <c r="M310" s="19"/>
      <c r="S310" s="30"/>
      <c r="V310" s="30"/>
    </row>
    <row r="311" spans="10:22" x14ac:dyDescent="0.25">
      <c r="J311" s="30"/>
      <c r="K311" s="30"/>
      <c r="M311" s="19"/>
      <c r="S311" s="30"/>
      <c r="V311" s="30"/>
    </row>
    <row r="312" spans="10:22" x14ac:dyDescent="0.25">
      <c r="J312" s="30"/>
      <c r="K312" s="30"/>
      <c r="M312" s="19"/>
      <c r="S312" s="30"/>
      <c r="V312" s="30"/>
    </row>
    <row r="313" spans="10:22" x14ac:dyDescent="0.25">
      <c r="J313" s="30"/>
      <c r="K313" s="30"/>
      <c r="M313" s="19"/>
      <c r="S313" s="30"/>
      <c r="V313" s="30"/>
    </row>
    <row r="314" spans="10:22" x14ac:dyDescent="0.25">
      <c r="J314" s="30"/>
      <c r="K314" s="30"/>
      <c r="M314" s="19"/>
      <c r="S314" s="30"/>
      <c r="V314" s="30"/>
    </row>
    <row r="315" spans="10:22" x14ac:dyDescent="0.25">
      <c r="J315" s="30"/>
      <c r="K315" s="30"/>
      <c r="M315" s="19"/>
      <c r="S315" s="30"/>
      <c r="V315" s="30"/>
    </row>
    <row r="316" spans="10:22" x14ac:dyDescent="0.25">
      <c r="J316" s="30"/>
      <c r="K316" s="30"/>
      <c r="M316" s="19"/>
      <c r="S316" s="30"/>
      <c r="V316" s="30"/>
    </row>
    <row r="317" spans="10:22" x14ac:dyDescent="0.25">
      <c r="J317" s="30"/>
      <c r="K317" s="30"/>
      <c r="M317" s="19"/>
      <c r="S317" s="30"/>
      <c r="V317" s="30"/>
    </row>
    <row r="318" spans="10:22" x14ac:dyDescent="0.25">
      <c r="J318" s="30"/>
      <c r="K318" s="30"/>
      <c r="M318" s="19"/>
      <c r="S318" s="30"/>
      <c r="V318" s="30"/>
    </row>
    <row r="319" spans="10:22" x14ac:dyDescent="0.25">
      <c r="J319" s="30"/>
      <c r="K319" s="30"/>
      <c r="M319" s="19"/>
      <c r="S319" s="30"/>
      <c r="V319" s="30"/>
    </row>
    <row r="320" spans="10:22" x14ac:dyDescent="0.25">
      <c r="J320" s="30"/>
      <c r="K320" s="30"/>
      <c r="M320" s="19"/>
      <c r="S320" s="30"/>
      <c r="V320" s="30"/>
    </row>
    <row r="321" spans="10:22" x14ac:dyDescent="0.25">
      <c r="J321" s="30"/>
      <c r="K321" s="30"/>
      <c r="M321" s="19"/>
      <c r="S321" s="30"/>
      <c r="V321" s="30"/>
    </row>
    <row r="322" spans="10:22" x14ac:dyDescent="0.25">
      <c r="J322" s="30"/>
      <c r="K322" s="30"/>
      <c r="M322" s="19"/>
      <c r="S322" s="30"/>
      <c r="V322" s="30"/>
    </row>
    <row r="323" spans="10:22" x14ac:dyDescent="0.25">
      <c r="J323" s="30"/>
      <c r="K323" s="30"/>
      <c r="M323" s="19"/>
      <c r="S323" s="30"/>
      <c r="V323" s="30"/>
    </row>
    <row r="324" spans="10:22" x14ac:dyDescent="0.25">
      <c r="J324" s="30"/>
      <c r="K324" s="30"/>
      <c r="M324" s="19"/>
      <c r="S324" s="30"/>
      <c r="V324" s="30"/>
    </row>
    <row r="325" spans="10:22" x14ac:dyDescent="0.25">
      <c r="J325" s="30"/>
      <c r="K325" s="30"/>
      <c r="M325" s="19"/>
      <c r="S325" s="30"/>
      <c r="V325" s="30"/>
    </row>
    <row r="326" spans="10:22" x14ac:dyDescent="0.25">
      <c r="J326" s="30"/>
      <c r="K326" s="30"/>
      <c r="M326" s="19"/>
      <c r="S326" s="30"/>
      <c r="V326" s="30"/>
    </row>
    <row r="327" spans="10:22" x14ac:dyDescent="0.25">
      <c r="J327" s="30"/>
      <c r="K327" s="30"/>
      <c r="M327" s="19"/>
      <c r="S327" s="30"/>
      <c r="V327" s="30"/>
    </row>
    <row r="328" spans="10:22" x14ac:dyDescent="0.25">
      <c r="J328" s="30"/>
      <c r="K328" s="30"/>
      <c r="M328" s="19"/>
      <c r="S328" s="30"/>
      <c r="V328" s="30"/>
    </row>
    <row r="329" spans="10:22" x14ac:dyDescent="0.25">
      <c r="J329" s="30"/>
      <c r="K329" s="30"/>
      <c r="M329" s="19"/>
      <c r="S329" s="30"/>
      <c r="V329" s="30"/>
    </row>
    <row r="330" spans="10:22" x14ac:dyDescent="0.25">
      <c r="J330" s="30"/>
      <c r="K330" s="30"/>
      <c r="M330" s="19"/>
      <c r="S330" s="30"/>
      <c r="V330" s="30"/>
    </row>
    <row r="331" spans="10:22" x14ac:dyDescent="0.25">
      <c r="J331" s="30"/>
      <c r="K331" s="30"/>
      <c r="M331" s="19"/>
      <c r="S331" s="30"/>
      <c r="V331" s="30"/>
    </row>
    <row r="332" spans="10:22" x14ac:dyDescent="0.25">
      <c r="J332" s="30"/>
      <c r="K332" s="30"/>
      <c r="M332" s="19"/>
      <c r="S332" s="30"/>
      <c r="V332" s="30"/>
    </row>
    <row r="333" spans="10:22" x14ac:dyDescent="0.25">
      <c r="J333" s="30"/>
      <c r="K333" s="30"/>
      <c r="M333" s="19"/>
      <c r="S333" s="30"/>
      <c r="V333" s="30"/>
    </row>
    <row r="334" spans="10:22" x14ac:dyDescent="0.25">
      <c r="J334" s="30"/>
      <c r="K334" s="30"/>
      <c r="M334" s="19"/>
      <c r="S334" s="30"/>
      <c r="V334" s="30"/>
    </row>
    <row r="335" spans="10:22" x14ac:dyDescent="0.25">
      <c r="J335" s="30"/>
      <c r="K335" s="30"/>
      <c r="M335" s="19"/>
      <c r="S335" s="30"/>
      <c r="V335" s="30"/>
    </row>
    <row r="336" spans="10:22" x14ac:dyDescent="0.25">
      <c r="J336" s="30"/>
      <c r="K336" s="30"/>
      <c r="M336" s="19"/>
      <c r="S336" s="30"/>
      <c r="V336" s="30"/>
    </row>
    <row r="337" spans="10:22" x14ac:dyDescent="0.25">
      <c r="J337" s="30"/>
      <c r="K337" s="30"/>
      <c r="M337" s="19"/>
      <c r="S337" s="30"/>
      <c r="V337" s="30"/>
    </row>
    <row r="338" spans="10:22" x14ac:dyDescent="0.25">
      <c r="J338" s="30"/>
      <c r="K338" s="30"/>
      <c r="M338" s="19"/>
      <c r="S338" s="30"/>
      <c r="V338" s="30"/>
    </row>
    <row r="339" spans="10:22" x14ac:dyDescent="0.25">
      <c r="J339" s="30"/>
      <c r="K339" s="30"/>
      <c r="M339" s="19"/>
      <c r="S339" s="30"/>
      <c r="V339" s="30"/>
    </row>
    <row r="340" spans="10:22" x14ac:dyDescent="0.25">
      <c r="J340" s="30"/>
      <c r="K340" s="30"/>
      <c r="M340" s="19"/>
      <c r="S340" s="30"/>
      <c r="V340" s="30"/>
    </row>
    <row r="341" spans="10:22" x14ac:dyDescent="0.25">
      <c r="J341" s="30"/>
      <c r="K341" s="30"/>
      <c r="M341" s="19"/>
      <c r="S341" s="30"/>
      <c r="V341" s="30"/>
    </row>
    <row r="342" spans="10:22" x14ac:dyDescent="0.25">
      <c r="J342" s="30"/>
      <c r="K342" s="30"/>
      <c r="M342" s="19"/>
      <c r="S342" s="30"/>
      <c r="V342" s="30"/>
    </row>
    <row r="343" spans="10:22" x14ac:dyDescent="0.25">
      <c r="J343" s="30"/>
      <c r="K343" s="30"/>
      <c r="M343" s="19"/>
      <c r="S343" s="30"/>
      <c r="V343" s="30"/>
    </row>
    <row r="344" spans="10:22" x14ac:dyDescent="0.25">
      <c r="J344" s="30"/>
      <c r="K344" s="30"/>
      <c r="M344" s="19"/>
      <c r="S344" s="30"/>
      <c r="V344" s="30"/>
    </row>
    <row r="345" spans="10:22" x14ac:dyDescent="0.25">
      <c r="J345" s="30"/>
      <c r="K345" s="30"/>
      <c r="M345" s="19"/>
      <c r="S345" s="30"/>
      <c r="V345" s="30"/>
    </row>
    <row r="346" spans="10:22" x14ac:dyDescent="0.25">
      <c r="J346" s="30"/>
      <c r="K346" s="30"/>
      <c r="M346" s="19"/>
      <c r="S346" s="30"/>
      <c r="V346" s="30"/>
    </row>
    <row r="347" spans="10:22" x14ac:dyDescent="0.25">
      <c r="J347" s="30"/>
      <c r="K347" s="30"/>
      <c r="M347" s="19"/>
      <c r="S347" s="30"/>
      <c r="V347" s="30"/>
    </row>
    <row r="348" spans="10:22" x14ac:dyDescent="0.25">
      <c r="J348" s="30"/>
      <c r="K348" s="30"/>
      <c r="M348" s="19"/>
      <c r="S348" s="30"/>
      <c r="V348" s="30"/>
    </row>
    <row r="349" spans="10:22" x14ac:dyDescent="0.25">
      <c r="J349" s="30"/>
      <c r="K349" s="30"/>
      <c r="M349" s="19"/>
      <c r="S349" s="30"/>
      <c r="V349" s="30"/>
    </row>
    <row r="350" spans="10:22" x14ac:dyDescent="0.25">
      <c r="J350" s="30"/>
      <c r="K350" s="30"/>
      <c r="M350" s="19"/>
      <c r="S350" s="30"/>
      <c r="V350" s="30"/>
    </row>
    <row r="351" spans="10:22" x14ac:dyDescent="0.25">
      <c r="J351" s="30"/>
      <c r="K351" s="30"/>
      <c r="M351" s="19"/>
      <c r="S351" s="30"/>
      <c r="V351" s="30"/>
    </row>
    <row r="352" spans="10:22" x14ac:dyDescent="0.25">
      <c r="J352" s="30"/>
      <c r="K352" s="30"/>
      <c r="M352" s="19"/>
      <c r="S352" s="30"/>
      <c r="V352" s="30"/>
    </row>
    <row r="353" spans="10:22" x14ac:dyDescent="0.25">
      <c r="J353" s="30"/>
      <c r="K353" s="30"/>
      <c r="M353" s="19"/>
      <c r="S353" s="30"/>
      <c r="V353" s="30"/>
    </row>
    <row r="354" spans="10:22" x14ac:dyDescent="0.25">
      <c r="J354" s="30"/>
      <c r="K354" s="30"/>
      <c r="M354" s="19"/>
      <c r="S354" s="30"/>
      <c r="V354" s="30"/>
    </row>
    <row r="355" spans="10:22" x14ac:dyDescent="0.25">
      <c r="J355" s="30"/>
      <c r="K355" s="30"/>
      <c r="M355" s="19"/>
      <c r="S355" s="30"/>
      <c r="V355" s="30"/>
    </row>
    <row r="356" spans="10:22" x14ac:dyDescent="0.25">
      <c r="J356" s="30"/>
      <c r="K356" s="30"/>
      <c r="M356" s="19"/>
      <c r="S356" s="30"/>
      <c r="V356" s="30"/>
    </row>
    <row r="357" spans="10:22" x14ac:dyDescent="0.25">
      <c r="J357" s="30"/>
      <c r="K357" s="30"/>
      <c r="M357" s="19"/>
      <c r="S357" s="30"/>
      <c r="V357" s="30"/>
    </row>
    <row r="358" spans="10:22" x14ac:dyDescent="0.25">
      <c r="J358" s="30"/>
      <c r="K358" s="30"/>
      <c r="M358" s="19"/>
      <c r="S358" s="30"/>
      <c r="V358" s="30"/>
    </row>
    <row r="359" spans="10:22" x14ac:dyDescent="0.25">
      <c r="J359" s="30"/>
      <c r="K359" s="30"/>
      <c r="M359" s="19"/>
      <c r="S359" s="30"/>
      <c r="V359" s="30"/>
    </row>
    <row r="360" spans="10:22" x14ac:dyDescent="0.25">
      <c r="J360" s="30"/>
      <c r="K360" s="30"/>
      <c r="M360" s="19"/>
      <c r="S360" s="30"/>
      <c r="V360" s="30"/>
    </row>
    <row r="361" spans="10:22" x14ac:dyDescent="0.25">
      <c r="J361" s="30"/>
      <c r="K361" s="30"/>
      <c r="M361" s="19"/>
      <c r="S361" s="30"/>
      <c r="V361" s="30"/>
    </row>
    <row r="362" spans="10:22" x14ac:dyDescent="0.25">
      <c r="J362" s="30"/>
      <c r="K362" s="30"/>
      <c r="M362" s="19"/>
      <c r="S362" s="30"/>
      <c r="V362" s="30"/>
    </row>
    <row r="363" spans="10:22" x14ac:dyDescent="0.25">
      <c r="J363" s="30"/>
      <c r="K363" s="30"/>
      <c r="M363" s="19"/>
      <c r="S363" s="30"/>
      <c r="V363" s="30"/>
    </row>
    <row r="364" spans="10:22" x14ac:dyDescent="0.25">
      <c r="J364" s="30"/>
      <c r="K364" s="30"/>
      <c r="M364" s="19"/>
      <c r="S364" s="30"/>
      <c r="V364" s="30"/>
    </row>
    <row r="365" spans="10:22" x14ac:dyDescent="0.25">
      <c r="J365" s="30"/>
      <c r="K365" s="30"/>
      <c r="M365" s="19"/>
      <c r="S365" s="30"/>
      <c r="V365" s="30"/>
    </row>
    <row r="366" spans="10:22" x14ac:dyDescent="0.25">
      <c r="J366" s="30"/>
      <c r="K366" s="30"/>
      <c r="M366" s="19"/>
      <c r="S366" s="30"/>
      <c r="V366" s="30"/>
    </row>
    <row r="367" spans="10:22" x14ac:dyDescent="0.25">
      <c r="J367" s="30"/>
      <c r="K367" s="30"/>
      <c r="M367" s="19"/>
      <c r="S367" s="30"/>
      <c r="V367" s="30"/>
    </row>
    <row r="368" spans="10:22" x14ac:dyDescent="0.25">
      <c r="J368" s="30"/>
      <c r="K368" s="30"/>
      <c r="M368" s="19"/>
      <c r="S368" s="30"/>
      <c r="V368" s="30"/>
    </row>
    <row r="369" spans="10:22" x14ac:dyDescent="0.25">
      <c r="J369" s="30"/>
      <c r="K369" s="30"/>
      <c r="M369" s="19"/>
      <c r="S369" s="30"/>
      <c r="V369" s="30"/>
    </row>
    <row r="370" spans="10:22" x14ac:dyDescent="0.25">
      <c r="J370" s="30"/>
      <c r="K370" s="30"/>
      <c r="M370" s="19"/>
      <c r="S370" s="30"/>
      <c r="V370" s="30"/>
    </row>
    <row r="371" spans="10:22" x14ac:dyDescent="0.25">
      <c r="J371" s="30"/>
      <c r="K371" s="30"/>
      <c r="M371" s="19"/>
      <c r="S371" s="30"/>
      <c r="V371" s="30"/>
    </row>
    <row r="372" spans="10:22" x14ac:dyDescent="0.25">
      <c r="J372" s="30"/>
      <c r="K372" s="30"/>
      <c r="M372" s="19"/>
      <c r="S372" s="30"/>
      <c r="V372" s="30"/>
    </row>
    <row r="373" spans="10:22" x14ac:dyDescent="0.25">
      <c r="J373" s="30"/>
      <c r="K373" s="30"/>
      <c r="M373" s="19"/>
      <c r="S373" s="30"/>
      <c r="V373" s="30"/>
    </row>
    <row r="374" spans="10:22" x14ac:dyDescent="0.25">
      <c r="J374" s="30"/>
      <c r="K374" s="30"/>
      <c r="M374" s="19"/>
      <c r="S374" s="30"/>
      <c r="V374" s="30"/>
    </row>
    <row r="375" spans="10:22" x14ac:dyDescent="0.25">
      <c r="J375" s="30"/>
      <c r="K375" s="30"/>
      <c r="M375" s="19"/>
      <c r="S375" s="30"/>
      <c r="V375" s="30"/>
    </row>
    <row r="376" spans="10:22" x14ac:dyDescent="0.25">
      <c r="J376" s="30"/>
      <c r="K376" s="30"/>
      <c r="M376" s="19"/>
      <c r="S376" s="30"/>
      <c r="V376" s="30"/>
    </row>
    <row r="377" spans="10:22" x14ac:dyDescent="0.25">
      <c r="J377" s="30"/>
      <c r="K377" s="30"/>
      <c r="M377" s="19"/>
      <c r="S377" s="30"/>
      <c r="V377" s="30"/>
    </row>
    <row r="378" spans="10:22" x14ac:dyDescent="0.25">
      <c r="J378" s="30"/>
      <c r="K378" s="30"/>
      <c r="M378" s="19"/>
      <c r="S378" s="30"/>
      <c r="V378" s="30"/>
    </row>
    <row r="379" spans="10:22" x14ac:dyDescent="0.25">
      <c r="J379" s="30"/>
      <c r="K379" s="30"/>
      <c r="M379" s="19"/>
      <c r="S379" s="30"/>
      <c r="V379" s="30"/>
    </row>
    <row r="380" spans="10:22" x14ac:dyDescent="0.25">
      <c r="J380" s="30"/>
      <c r="K380" s="30"/>
      <c r="M380" s="19"/>
      <c r="S380" s="30"/>
      <c r="V380" s="30"/>
    </row>
    <row r="381" spans="10:22" x14ac:dyDescent="0.25">
      <c r="J381" s="30"/>
      <c r="K381" s="30"/>
      <c r="M381" s="19"/>
      <c r="S381" s="30"/>
      <c r="V381" s="30"/>
    </row>
    <row r="382" spans="10:22" x14ac:dyDescent="0.25">
      <c r="J382" s="30"/>
      <c r="K382" s="30"/>
      <c r="M382" s="19"/>
      <c r="S382" s="30"/>
      <c r="V382" s="30"/>
    </row>
    <row r="383" spans="10:22" x14ac:dyDescent="0.25">
      <c r="J383" s="30"/>
      <c r="K383" s="30"/>
      <c r="M383" s="19"/>
      <c r="S383" s="30"/>
      <c r="V383" s="30"/>
    </row>
    <row r="384" spans="10:22" x14ac:dyDescent="0.25">
      <c r="J384" s="30"/>
      <c r="K384" s="30"/>
      <c r="M384" s="19"/>
      <c r="S384" s="30"/>
      <c r="V384" s="30"/>
    </row>
    <row r="385" spans="10:22" x14ac:dyDescent="0.25">
      <c r="J385" s="30"/>
      <c r="K385" s="30"/>
      <c r="M385" s="19"/>
      <c r="S385" s="30"/>
      <c r="V385" s="30"/>
    </row>
    <row r="386" spans="10:22" x14ac:dyDescent="0.25">
      <c r="J386" s="30"/>
      <c r="K386" s="30"/>
      <c r="M386" s="19"/>
      <c r="S386" s="30"/>
      <c r="V386" s="30"/>
    </row>
    <row r="387" spans="10:22" x14ac:dyDescent="0.25">
      <c r="J387" s="30"/>
      <c r="K387" s="30"/>
      <c r="M387" s="19"/>
      <c r="S387" s="30"/>
      <c r="V387" s="30"/>
    </row>
    <row r="388" spans="10:22" x14ac:dyDescent="0.25">
      <c r="J388" s="30"/>
      <c r="K388" s="30"/>
      <c r="M388" s="19"/>
      <c r="S388" s="30"/>
      <c r="V388" s="30"/>
    </row>
    <row r="389" spans="10:22" x14ac:dyDescent="0.25">
      <c r="J389" s="30"/>
      <c r="K389" s="30"/>
      <c r="M389" s="19"/>
      <c r="S389" s="30"/>
      <c r="V389" s="30"/>
    </row>
    <row r="390" spans="10:22" x14ac:dyDescent="0.25">
      <c r="J390" s="30"/>
      <c r="K390" s="30"/>
      <c r="M390" s="19"/>
      <c r="S390" s="30"/>
      <c r="V390" s="30"/>
    </row>
    <row r="391" spans="10:22" x14ac:dyDescent="0.25">
      <c r="J391" s="30"/>
      <c r="K391" s="30"/>
      <c r="M391" s="19"/>
      <c r="S391" s="30"/>
      <c r="V391" s="30"/>
    </row>
    <row r="392" spans="10:22" x14ac:dyDescent="0.25">
      <c r="J392" s="30"/>
      <c r="K392" s="30"/>
      <c r="M392" s="19"/>
      <c r="S392" s="30"/>
      <c r="V392" s="30"/>
    </row>
    <row r="393" spans="10:22" x14ac:dyDescent="0.25">
      <c r="J393" s="30"/>
      <c r="K393" s="30"/>
      <c r="M393" s="19"/>
      <c r="S393" s="30"/>
      <c r="V393" s="30"/>
    </row>
    <row r="394" spans="10:22" x14ac:dyDescent="0.25">
      <c r="J394" s="30"/>
      <c r="K394" s="30"/>
      <c r="M394" s="19"/>
      <c r="S394" s="30"/>
      <c r="V394" s="30"/>
    </row>
    <row r="395" spans="10:22" x14ac:dyDescent="0.25">
      <c r="J395" s="30"/>
      <c r="K395" s="30"/>
      <c r="M395" s="19"/>
      <c r="S395" s="30"/>
      <c r="V395" s="30"/>
    </row>
    <row r="396" spans="10:22" x14ac:dyDescent="0.25">
      <c r="J396" s="30"/>
      <c r="K396" s="30"/>
      <c r="M396" s="19"/>
      <c r="S396" s="30"/>
      <c r="V396" s="30"/>
    </row>
    <row r="397" spans="10:22" x14ac:dyDescent="0.25">
      <c r="J397" s="30"/>
      <c r="K397" s="30"/>
      <c r="M397" s="19"/>
      <c r="S397" s="30"/>
      <c r="V397" s="30"/>
    </row>
    <row r="398" spans="10:22" x14ac:dyDescent="0.25">
      <c r="J398" s="30"/>
      <c r="K398" s="30"/>
      <c r="M398" s="19"/>
      <c r="S398" s="30"/>
      <c r="V398" s="30"/>
    </row>
    <row r="399" spans="10:22" x14ac:dyDescent="0.25">
      <c r="J399" s="30"/>
      <c r="K399" s="30"/>
      <c r="M399" s="19"/>
      <c r="S399" s="30"/>
      <c r="V399" s="30"/>
    </row>
    <row r="400" spans="10:22" x14ac:dyDescent="0.25">
      <c r="J400" s="30"/>
      <c r="K400" s="30"/>
      <c r="M400" s="19"/>
      <c r="S400" s="30"/>
      <c r="V400" s="30"/>
    </row>
    <row r="401" spans="2:22" x14ac:dyDescent="0.25">
      <c r="J401" s="30"/>
      <c r="K401" s="30"/>
      <c r="M401" s="19"/>
      <c r="S401" s="30"/>
      <c r="V401" s="30"/>
    </row>
    <row r="402" spans="2:22" x14ac:dyDescent="0.25">
      <c r="B402" s="28"/>
      <c r="J402" s="30"/>
      <c r="K402" s="30"/>
      <c r="M402" s="19"/>
      <c r="S402" s="30"/>
      <c r="V402" s="30"/>
    </row>
    <row r="403" spans="2:22" x14ac:dyDescent="0.25">
      <c r="J403" s="30"/>
      <c r="K403" s="30"/>
      <c r="M403" s="19"/>
      <c r="S403" s="30"/>
      <c r="V403" s="30"/>
    </row>
    <row r="404" spans="2:22" x14ac:dyDescent="0.25">
      <c r="J404" s="30"/>
      <c r="K404" s="30"/>
      <c r="M404" s="19"/>
      <c r="S404" s="30"/>
      <c r="V404" s="30"/>
    </row>
    <row r="405" spans="2:22" x14ac:dyDescent="0.25">
      <c r="J405" s="30"/>
      <c r="K405" s="30"/>
      <c r="M405" s="19"/>
      <c r="S405" s="30"/>
      <c r="V405" s="30"/>
    </row>
    <row r="406" spans="2:22" x14ac:dyDescent="0.25">
      <c r="J406" s="30"/>
      <c r="K406" s="30"/>
      <c r="M406" s="19"/>
      <c r="S406" s="30"/>
      <c r="V406" s="30"/>
    </row>
    <row r="407" spans="2:22" x14ac:dyDescent="0.25">
      <c r="J407" s="30"/>
      <c r="K407" s="30"/>
      <c r="M407" s="19"/>
      <c r="S407" s="30"/>
      <c r="V407" s="30"/>
    </row>
    <row r="408" spans="2:22" x14ac:dyDescent="0.25">
      <c r="J408" s="30"/>
      <c r="K408" s="30"/>
      <c r="M408" s="19"/>
      <c r="S408" s="30"/>
      <c r="V408" s="30"/>
    </row>
    <row r="409" spans="2:22" x14ac:dyDescent="0.25">
      <c r="J409" s="30"/>
      <c r="K409" s="30"/>
      <c r="M409" s="19"/>
      <c r="S409" s="30"/>
      <c r="V409" s="30"/>
    </row>
    <row r="410" spans="2:22" x14ac:dyDescent="0.25">
      <c r="J410" s="30"/>
      <c r="K410" s="30"/>
      <c r="M410" s="19"/>
      <c r="S410" s="30"/>
      <c r="V410" s="30"/>
    </row>
    <row r="411" spans="2:22" x14ac:dyDescent="0.25">
      <c r="J411" s="30"/>
      <c r="K411" s="30"/>
      <c r="M411" s="19"/>
      <c r="S411" s="30"/>
      <c r="V411" s="30"/>
    </row>
    <row r="412" spans="2:22" x14ac:dyDescent="0.25">
      <c r="J412" s="30"/>
      <c r="K412" s="30"/>
      <c r="M412" s="19"/>
      <c r="S412" s="30"/>
      <c r="V412" s="30"/>
    </row>
    <row r="413" spans="2:22" x14ac:dyDescent="0.25">
      <c r="J413" s="30"/>
      <c r="K413" s="30"/>
      <c r="M413" s="19"/>
      <c r="S413" s="30"/>
      <c r="V413" s="30"/>
    </row>
    <row r="414" spans="2:22" x14ac:dyDescent="0.25">
      <c r="J414" s="30"/>
      <c r="K414" s="30"/>
      <c r="M414" s="19"/>
      <c r="S414" s="30"/>
      <c r="V414" s="30"/>
    </row>
    <row r="415" spans="2:22" x14ac:dyDescent="0.25">
      <c r="J415" s="30"/>
      <c r="K415" s="30"/>
      <c r="M415" s="19"/>
      <c r="S415" s="30"/>
      <c r="V415" s="30"/>
    </row>
    <row r="416" spans="2:22" x14ac:dyDescent="0.25">
      <c r="J416" s="30"/>
      <c r="K416" s="30"/>
      <c r="M416" s="19"/>
      <c r="S416" s="30"/>
      <c r="V416" s="30"/>
    </row>
    <row r="417" spans="10:22" x14ac:dyDescent="0.25">
      <c r="J417" s="30"/>
      <c r="K417" s="30"/>
      <c r="M417" s="19"/>
      <c r="S417" s="30"/>
      <c r="V417" s="30"/>
    </row>
    <row r="418" spans="10:22" x14ac:dyDescent="0.25">
      <c r="J418" s="30"/>
      <c r="K418" s="30"/>
      <c r="M418" s="19"/>
      <c r="S418" s="30"/>
      <c r="V418" s="30"/>
    </row>
    <row r="419" spans="10:22" x14ac:dyDescent="0.25">
      <c r="J419" s="30"/>
      <c r="K419" s="30"/>
      <c r="M419" s="19"/>
      <c r="S419" s="30"/>
      <c r="V419" s="30"/>
    </row>
    <row r="420" spans="10:22" x14ac:dyDescent="0.25">
      <c r="J420" s="30"/>
      <c r="K420" s="30"/>
      <c r="M420" s="19"/>
      <c r="S420" s="30"/>
      <c r="V420" s="30"/>
    </row>
    <row r="421" spans="10:22" x14ac:dyDescent="0.25">
      <c r="J421" s="30"/>
      <c r="K421" s="30"/>
      <c r="M421" s="19"/>
      <c r="S421" s="30"/>
      <c r="V421" s="30"/>
    </row>
    <row r="422" spans="10:22" x14ac:dyDescent="0.25">
      <c r="J422" s="30"/>
      <c r="K422" s="30"/>
      <c r="M422" s="19"/>
      <c r="S422" s="30"/>
      <c r="V422" s="30"/>
    </row>
    <row r="423" spans="10:22" x14ac:dyDescent="0.25">
      <c r="J423" s="30"/>
      <c r="K423" s="30"/>
      <c r="M423" s="19"/>
      <c r="S423" s="30"/>
      <c r="V423" s="30"/>
    </row>
    <row r="424" spans="10:22" x14ac:dyDescent="0.25">
      <c r="J424" s="30"/>
      <c r="K424" s="30"/>
      <c r="M424" s="19"/>
      <c r="S424" s="30"/>
      <c r="V424" s="30"/>
    </row>
    <row r="425" spans="10:22" x14ac:dyDescent="0.25">
      <c r="J425" s="30"/>
      <c r="K425" s="30"/>
      <c r="M425" s="19"/>
      <c r="S425" s="30"/>
      <c r="V425" s="30"/>
    </row>
    <row r="426" spans="10:22" x14ac:dyDescent="0.25">
      <c r="J426" s="30"/>
      <c r="K426" s="30"/>
      <c r="M426" s="19"/>
      <c r="S426" s="30"/>
      <c r="V426" s="30"/>
    </row>
    <row r="427" spans="10:22" x14ac:dyDescent="0.25">
      <c r="J427" s="30"/>
      <c r="K427" s="30"/>
      <c r="M427" s="19"/>
      <c r="S427" s="30"/>
      <c r="V427" s="30"/>
    </row>
    <row r="428" spans="10:22" x14ac:dyDescent="0.25">
      <c r="J428" s="30"/>
      <c r="K428" s="30"/>
      <c r="M428" s="19"/>
      <c r="S428" s="30"/>
      <c r="V428" s="30"/>
    </row>
    <row r="429" spans="10:22" x14ac:dyDescent="0.25">
      <c r="J429" s="30"/>
      <c r="K429" s="30"/>
      <c r="M429" s="19"/>
      <c r="S429" s="30"/>
      <c r="V429" s="30"/>
    </row>
    <row r="430" spans="10:22" x14ac:dyDescent="0.25">
      <c r="J430" s="30"/>
      <c r="K430" s="30"/>
      <c r="M430" s="19"/>
      <c r="S430" s="30"/>
      <c r="V430" s="30"/>
    </row>
    <row r="431" spans="10:22" x14ac:dyDescent="0.25">
      <c r="J431" s="30"/>
      <c r="K431" s="30"/>
      <c r="M431" s="19"/>
      <c r="S431" s="30"/>
      <c r="V431" s="30"/>
    </row>
    <row r="432" spans="10:22" x14ac:dyDescent="0.25">
      <c r="J432" s="30"/>
      <c r="K432" s="30"/>
      <c r="M432" s="19"/>
      <c r="S432" s="30"/>
      <c r="V432" s="30"/>
    </row>
    <row r="433" spans="10:22" x14ac:dyDescent="0.25">
      <c r="J433" s="30"/>
      <c r="K433" s="30"/>
      <c r="M433" s="19"/>
      <c r="S433" s="30"/>
      <c r="V433" s="30"/>
    </row>
    <row r="434" spans="10:22" x14ac:dyDescent="0.25">
      <c r="J434" s="30"/>
      <c r="K434" s="30"/>
      <c r="M434" s="19"/>
      <c r="S434" s="30"/>
      <c r="V434" s="30"/>
    </row>
    <row r="435" spans="10:22" x14ac:dyDescent="0.25">
      <c r="J435" s="30"/>
      <c r="K435" s="30"/>
      <c r="M435" s="19"/>
      <c r="S435" s="30"/>
      <c r="V435" s="30"/>
    </row>
    <row r="436" spans="10:22" x14ac:dyDescent="0.25">
      <c r="J436" s="30"/>
      <c r="K436" s="30"/>
      <c r="M436" s="19"/>
      <c r="S436" s="30"/>
      <c r="V436" s="30"/>
    </row>
    <row r="437" spans="10:22" x14ac:dyDescent="0.25">
      <c r="J437" s="30"/>
      <c r="K437" s="30"/>
      <c r="M437" s="19"/>
      <c r="S437" s="30"/>
      <c r="V437" s="30"/>
    </row>
    <row r="438" spans="10:22" x14ac:dyDescent="0.25">
      <c r="J438" s="30"/>
      <c r="K438" s="30"/>
      <c r="M438" s="19"/>
      <c r="S438" s="30"/>
      <c r="V438" s="30"/>
    </row>
    <row r="439" spans="10:22" x14ac:dyDescent="0.25">
      <c r="J439" s="30"/>
      <c r="K439" s="30"/>
      <c r="M439" s="19"/>
      <c r="S439" s="30"/>
      <c r="V439" s="30"/>
    </row>
    <row r="440" spans="10:22" x14ac:dyDescent="0.25">
      <c r="J440" s="30"/>
      <c r="K440" s="30"/>
      <c r="M440" s="19"/>
      <c r="S440" s="30"/>
      <c r="V440" s="30"/>
    </row>
    <row r="441" spans="10:22" x14ac:dyDescent="0.25">
      <c r="J441" s="30"/>
      <c r="K441" s="30"/>
      <c r="M441" s="19"/>
      <c r="S441" s="30"/>
      <c r="V441" s="30"/>
    </row>
    <row r="442" spans="10:22" x14ac:dyDescent="0.25">
      <c r="J442" s="30"/>
      <c r="K442" s="30"/>
      <c r="M442" s="19"/>
      <c r="S442" s="30"/>
      <c r="V442" s="30"/>
    </row>
    <row r="443" spans="10:22" x14ac:dyDescent="0.25">
      <c r="J443" s="30"/>
      <c r="K443" s="30"/>
      <c r="M443" s="19"/>
      <c r="S443" s="30"/>
      <c r="V443" s="30"/>
    </row>
    <row r="444" spans="10:22" x14ac:dyDescent="0.25">
      <c r="J444" s="30"/>
      <c r="K444" s="30"/>
      <c r="M444" s="19"/>
      <c r="S444" s="30"/>
      <c r="V444" s="30"/>
    </row>
    <row r="445" spans="10:22" x14ac:dyDescent="0.25">
      <c r="J445" s="30"/>
      <c r="K445" s="30"/>
      <c r="M445" s="19"/>
      <c r="S445" s="30"/>
      <c r="V445" s="30"/>
    </row>
    <row r="446" spans="10:22" x14ac:dyDescent="0.25">
      <c r="J446" s="30"/>
      <c r="K446" s="30"/>
      <c r="M446" s="19"/>
      <c r="S446" s="30"/>
      <c r="V446" s="30"/>
    </row>
    <row r="447" spans="10:22" x14ac:dyDescent="0.25">
      <c r="J447" s="30"/>
      <c r="K447" s="30"/>
      <c r="M447" s="19"/>
      <c r="S447" s="30"/>
      <c r="V447" s="30"/>
    </row>
    <row r="448" spans="10:22" x14ac:dyDescent="0.25">
      <c r="J448" s="30"/>
      <c r="K448" s="30"/>
      <c r="M448" s="19"/>
      <c r="S448" s="30"/>
      <c r="V448" s="30"/>
    </row>
    <row r="449" spans="10:22" x14ac:dyDescent="0.25">
      <c r="J449" s="30"/>
      <c r="K449" s="30"/>
      <c r="M449" s="19"/>
      <c r="S449" s="30"/>
      <c r="V449" s="30"/>
    </row>
    <row r="450" spans="10:22" x14ac:dyDescent="0.25">
      <c r="J450" s="30"/>
      <c r="K450" s="30"/>
      <c r="M450" s="19"/>
      <c r="S450" s="30"/>
      <c r="V450" s="30"/>
    </row>
    <row r="451" spans="10:22" x14ac:dyDescent="0.25">
      <c r="J451" s="30"/>
      <c r="K451" s="30"/>
      <c r="M451" s="19"/>
      <c r="S451" s="30"/>
      <c r="V451" s="30"/>
    </row>
    <row r="452" spans="10:22" x14ac:dyDescent="0.25">
      <c r="J452" s="30"/>
      <c r="K452" s="30"/>
      <c r="M452" s="19"/>
      <c r="S452" s="30"/>
      <c r="V452" s="30"/>
    </row>
    <row r="453" spans="10:22" x14ac:dyDescent="0.25">
      <c r="J453" s="30"/>
      <c r="K453" s="30"/>
      <c r="M453" s="19"/>
      <c r="S453" s="30"/>
      <c r="V453" s="30"/>
    </row>
    <row r="454" spans="10:22" x14ac:dyDescent="0.25">
      <c r="J454" s="30"/>
      <c r="K454" s="30"/>
      <c r="M454" s="19"/>
      <c r="S454" s="30"/>
      <c r="V454" s="30"/>
    </row>
    <row r="455" spans="10:22" x14ac:dyDescent="0.25">
      <c r="J455" s="30"/>
      <c r="K455" s="30"/>
      <c r="M455" s="19"/>
      <c r="S455" s="30"/>
      <c r="V455" s="30"/>
    </row>
    <row r="456" spans="10:22" x14ac:dyDescent="0.25">
      <c r="J456" s="30"/>
      <c r="K456" s="30"/>
      <c r="M456" s="19"/>
      <c r="S456" s="30"/>
      <c r="V456" s="30"/>
    </row>
    <row r="457" spans="10:22" x14ac:dyDescent="0.25">
      <c r="J457" s="30"/>
      <c r="K457" s="30"/>
      <c r="M457" s="19"/>
      <c r="S457" s="30"/>
      <c r="V457" s="30"/>
    </row>
    <row r="458" spans="10:22" x14ac:dyDescent="0.25">
      <c r="J458" s="30"/>
      <c r="K458" s="30"/>
      <c r="M458" s="19"/>
      <c r="S458" s="30"/>
      <c r="V458" s="30"/>
    </row>
    <row r="459" spans="10:22" x14ac:dyDescent="0.25">
      <c r="J459" s="30"/>
      <c r="K459" s="30"/>
      <c r="M459" s="19"/>
      <c r="S459" s="30"/>
      <c r="V459" s="30"/>
    </row>
    <row r="460" spans="10:22" x14ac:dyDescent="0.25">
      <c r="J460" s="30"/>
      <c r="K460" s="30"/>
      <c r="M460" s="19"/>
      <c r="S460" s="30"/>
      <c r="V460" s="30"/>
    </row>
    <row r="461" spans="10:22" x14ac:dyDescent="0.25">
      <c r="J461" s="30"/>
      <c r="K461" s="30"/>
      <c r="M461" s="19"/>
      <c r="S461" s="30"/>
      <c r="V461" s="30"/>
    </row>
    <row r="462" spans="10:22" x14ac:dyDescent="0.25">
      <c r="J462" s="30"/>
      <c r="K462" s="30"/>
      <c r="M462" s="19"/>
      <c r="S462" s="30"/>
      <c r="V462" s="30"/>
    </row>
    <row r="463" spans="10:22" x14ac:dyDescent="0.25">
      <c r="J463" s="30"/>
      <c r="K463" s="30"/>
      <c r="M463" s="19"/>
      <c r="S463" s="30"/>
      <c r="V463" s="30"/>
    </row>
    <row r="464" spans="10:22" x14ac:dyDescent="0.25">
      <c r="J464" s="30"/>
      <c r="K464" s="30"/>
      <c r="M464" s="19"/>
      <c r="S464" s="30"/>
      <c r="V464" s="30"/>
    </row>
    <row r="465" spans="10:22" x14ac:dyDescent="0.25">
      <c r="J465" s="30"/>
      <c r="K465" s="30"/>
      <c r="M465" s="19"/>
      <c r="S465" s="30"/>
      <c r="V465" s="30"/>
    </row>
    <row r="466" spans="10:22" x14ac:dyDescent="0.25">
      <c r="J466" s="30"/>
      <c r="K466" s="30"/>
      <c r="M466" s="19"/>
      <c r="S466" s="30"/>
      <c r="V466" s="30"/>
    </row>
    <row r="467" spans="10:22" x14ac:dyDescent="0.25">
      <c r="J467" s="30"/>
      <c r="K467" s="30"/>
      <c r="M467" s="19"/>
      <c r="S467" s="30"/>
      <c r="V467" s="30"/>
    </row>
    <row r="468" spans="10:22" x14ac:dyDescent="0.25">
      <c r="J468" s="30"/>
      <c r="K468" s="30"/>
      <c r="M468" s="19"/>
      <c r="S468" s="30"/>
      <c r="V468" s="30"/>
    </row>
    <row r="469" spans="10:22" x14ac:dyDescent="0.25">
      <c r="J469" s="30"/>
      <c r="K469" s="30"/>
      <c r="M469" s="19"/>
      <c r="S469" s="30"/>
      <c r="V469" s="30"/>
    </row>
    <row r="470" spans="10:22" x14ac:dyDescent="0.25">
      <c r="J470" s="30"/>
      <c r="K470" s="30"/>
      <c r="M470" s="19"/>
      <c r="S470" s="30"/>
      <c r="V470" s="30"/>
    </row>
    <row r="471" spans="10:22" x14ac:dyDescent="0.25">
      <c r="J471" s="30"/>
      <c r="K471" s="30"/>
      <c r="M471" s="19"/>
      <c r="S471" s="30"/>
      <c r="V471" s="30"/>
    </row>
    <row r="472" spans="10:22" x14ac:dyDescent="0.25">
      <c r="J472" s="30"/>
      <c r="K472" s="30"/>
      <c r="M472" s="19"/>
      <c r="S472" s="30"/>
      <c r="V472" s="30"/>
    </row>
    <row r="473" spans="10:22" x14ac:dyDescent="0.25">
      <c r="J473" s="30"/>
      <c r="K473" s="30"/>
      <c r="M473" s="19"/>
      <c r="S473" s="30"/>
      <c r="V473" s="30"/>
    </row>
    <row r="474" spans="10:22" x14ac:dyDescent="0.25">
      <c r="J474" s="30"/>
      <c r="K474" s="30"/>
      <c r="M474" s="19"/>
      <c r="S474" s="30"/>
      <c r="V474" s="30"/>
    </row>
    <row r="475" spans="10:22" x14ac:dyDescent="0.25">
      <c r="J475" s="30"/>
      <c r="K475" s="30"/>
      <c r="M475" s="19"/>
      <c r="S475" s="30"/>
      <c r="V475" s="30"/>
    </row>
    <row r="476" spans="10:22" x14ac:dyDescent="0.25">
      <c r="J476" s="30"/>
      <c r="K476" s="30"/>
      <c r="M476" s="19"/>
      <c r="S476" s="30"/>
      <c r="V476" s="30"/>
    </row>
    <row r="477" spans="10:22" x14ac:dyDescent="0.25">
      <c r="J477" s="30"/>
      <c r="K477" s="30"/>
      <c r="M477" s="19"/>
      <c r="S477" s="30"/>
      <c r="V477" s="30"/>
    </row>
    <row r="478" spans="10:22" x14ac:dyDescent="0.25">
      <c r="J478" s="30"/>
      <c r="K478" s="30"/>
      <c r="M478" s="19"/>
      <c r="S478" s="30"/>
      <c r="V478" s="30"/>
    </row>
    <row r="479" spans="10:22" x14ac:dyDescent="0.25">
      <c r="J479" s="30"/>
      <c r="K479" s="30"/>
      <c r="M479" s="19"/>
      <c r="S479" s="30"/>
      <c r="V479" s="30"/>
    </row>
    <row r="480" spans="10:22" x14ac:dyDescent="0.25">
      <c r="J480" s="30"/>
      <c r="K480" s="30"/>
      <c r="M480" s="19"/>
      <c r="S480" s="30"/>
      <c r="V480" s="30"/>
    </row>
    <row r="481" spans="10:22" x14ac:dyDescent="0.25">
      <c r="J481" s="30"/>
      <c r="K481" s="30"/>
      <c r="M481" s="19"/>
      <c r="S481" s="30"/>
      <c r="V481" s="30"/>
    </row>
    <row r="482" spans="10:22" x14ac:dyDescent="0.25">
      <c r="J482" s="30"/>
      <c r="K482" s="30"/>
      <c r="M482" s="19"/>
      <c r="S482" s="30"/>
      <c r="V482" s="30"/>
    </row>
    <row r="483" spans="10:22" x14ac:dyDescent="0.25">
      <c r="J483" s="30"/>
      <c r="K483" s="30"/>
      <c r="M483" s="19"/>
      <c r="S483" s="30"/>
      <c r="V483" s="30"/>
    </row>
    <row r="484" spans="10:22" x14ac:dyDescent="0.25">
      <c r="J484" s="30"/>
      <c r="K484" s="30"/>
      <c r="M484" s="19"/>
      <c r="S484" s="30"/>
      <c r="V484" s="30"/>
    </row>
    <row r="485" spans="10:22" x14ac:dyDescent="0.25">
      <c r="J485" s="30"/>
      <c r="K485" s="30"/>
      <c r="M485" s="19"/>
      <c r="S485" s="30"/>
      <c r="V485" s="30"/>
    </row>
    <row r="486" spans="10:22" x14ac:dyDescent="0.25">
      <c r="J486" s="30"/>
      <c r="K486" s="30"/>
      <c r="M486" s="19"/>
      <c r="S486" s="30"/>
      <c r="V486" s="30"/>
    </row>
    <row r="487" spans="10:22" x14ac:dyDescent="0.25">
      <c r="J487" s="30"/>
      <c r="K487" s="30"/>
      <c r="M487" s="19"/>
      <c r="S487" s="30"/>
      <c r="V487" s="30"/>
    </row>
    <row r="488" spans="10:22" x14ac:dyDescent="0.25">
      <c r="J488" s="30"/>
      <c r="K488" s="30"/>
      <c r="M488" s="19"/>
      <c r="S488" s="30"/>
      <c r="V488" s="30"/>
    </row>
    <row r="489" spans="10:22" x14ac:dyDescent="0.25">
      <c r="J489" s="30"/>
      <c r="K489" s="30"/>
      <c r="M489" s="19"/>
      <c r="S489" s="30"/>
      <c r="V489" s="30"/>
    </row>
    <row r="490" spans="10:22" x14ac:dyDescent="0.25">
      <c r="J490" s="30"/>
      <c r="K490" s="30"/>
      <c r="M490" s="19"/>
      <c r="S490" s="30"/>
      <c r="V490" s="30"/>
    </row>
    <row r="491" spans="10:22" x14ac:dyDescent="0.25">
      <c r="J491" s="30"/>
      <c r="K491" s="30"/>
      <c r="M491" s="19"/>
      <c r="S491" s="30"/>
      <c r="V491" s="30"/>
    </row>
    <row r="492" spans="10:22" x14ac:dyDescent="0.25">
      <c r="J492" s="30"/>
      <c r="K492" s="30"/>
      <c r="M492" s="19"/>
      <c r="S492" s="30"/>
      <c r="V492" s="30"/>
    </row>
    <row r="493" spans="10:22" x14ac:dyDescent="0.25">
      <c r="J493" s="30"/>
      <c r="K493" s="30"/>
      <c r="M493" s="19"/>
      <c r="S493" s="30"/>
      <c r="V493" s="30"/>
    </row>
    <row r="494" spans="10:22" x14ac:dyDescent="0.25">
      <c r="J494" s="30"/>
      <c r="K494" s="30"/>
      <c r="M494" s="19"/>
      <c r="S494" s="30"/>
      <c r="V494" s="30"/>
    </row>
    <row r="495" spans="10:22" x14ac:dyDescent="0.25">
      <c r="J495" s="30"/>
      <c r="K495" s="30"/>
      <c r="M495" s="19"/>
      <c r="S495" s="30"/>
      <c r="V495" s="30"/>
    </row>
    <row r="496" spans="10:22" x14ac:dyDescent="0.25">
      <c r="J496" s="30"/>
      <c r="K496" s="30"/>
      <c r="M496" s="19"/>
      <c r="S496" s="30"/>
      <c r="V496" s="30"/>
    </row>
    <row r="497" spans="2:22" x14ac:dyDescent="0.25">
      <c r="J497" s="30"/>
      <c r="K497" s="30"/>
      <c r="M497" s="19"/>
      <c r="S497" s="30"/>
      <c r="V497" s="30"/>
    </row>
    <row r="498" spans="2:22" x14ac:dyDescent="0.25">
      <c r="J498" s="30"/>
      <c r="K498" s="30"/>
      <c r="M498" s="19"/>
      <c r="S498" s="30"/>
      <c r="V498" s="30"/>
    </row>
    <row r="499" spans="2:22" x14ac:dyDescent="0.25">
      <c r="J499" s="30"/>
      <c r="K499" s="30"/>
      <c r="M499" s="19"/>
      <c r="S499" s="30"/>
      <c r="V499" s="30"/>
    </row>
    <row r="500" spans="2:22" x14ac:dyDescent="0.25">
      <c r="J500" s="30"/>
      <c r="K500" s="30"/>
      <c r="M500" s="19"/>
      <c r="S500" s="30"/>
      <c r="V500" s="30"/>
    </row>
    <row r="501" spans="2:22" x14ac:dyDescent="0.25">
      <c r="J501" s="30"/>
      <c r="K501" s="30"/>
      <c r="M501" s="19"/>
      <c r="S501" s="30"/>
      <c r="V501" s="30"/>
    </row>
    <row r="502" spans="2:22" x14ac:dyDescent="0.25">
      <c r="J502" s="30"/>
      <c r="K502" s="30"/>
      <c r="M502" s="19"/>
      <c r="S502" s="30"/>
      <c r="V502" s="30"/>
    </row>
    <row r="503" spans="2:22" x14ac:dyDescent="0.25">
      <c r="J503" s="30"/>
      <c r="K503" s="30"/>
      <c r="M503" s="19"/>
      <c r="S503" s="30"/>
      <c r="V503" s="30"/>
    </row>
    <row r="504" spans="2:22" x14ac:dyDescent="0.25">
      <c r="J504" s="30"/>
      <c r="K504" s="30"/>
      <c r="M504" s="19"/>
      <c r="S504" s="30"/>
      <c r="V504" s="30"/>
    </row>
    <row r="505" spans="2:22" x14ac:dyDescent="0.25">
      <c r="J505" s="30"/>
      <c r="K505" s="30"/>
      <c r="M505" s="19"/>
      <c r="S505" s="30"/>
      <c r="V505" s="30"/>
    </row>
    <row r="506" spans="2:22" x14ac:dyDescent="0.25">
      <c r="J506" s="30"/>
      <c r="K506" s="30"/>
      <c r="M506" s="19"/>
      <c r="S506" s="30"/>
      <c r="V506" s="30"/>
    </row>
    <row r="507" spans="2:22" x14ac:dyDescent="0.25">
      <c r="J507" s="30"/>
      <c r="K507" s="30"/>
      <c r="M507" s="19"/>
      <c r="S507" s="30"/>
      <c r="V507" s="30"/>
    </row>
    <row r="508" spans="2:22" x14ac:dyDescent="0.25">
      <c r="J508" s="30"/>
      <c r="K508" s="30"/>
      <c r="M508" s="19"/>
      <c r="S508" s="30"/>
      <c r="V508" s="30"/>
    </row>
    <row r="509" spans="2:22" x14ac:dyDescent="0.25">
      <c r="B509" s="28"/>
      <c r="J509" s="30"/>
      <c r="K509" s="30"/>
      <c r="M509" s="19"/>
      <c r="S509" s="30"/>
      <c r="V509" s="30"/>
    </row>
    <row r="510" spans="2:22" x14ac:dyDescent="0.25">
      <c r="J510" s="30"/>
      <c r="K510" s="30"/>
      <c r="M510" s="19"/>
      <c r="S510" s="30"/>
      <c r="V510" s="30"/>
    </row>
    <row r="511" spans="2:22" x14ac:dyDescent="0.25">
      <c r="J511" s="30"/>
      <c r="K511" s="30"/>
      <c r="M511" s="19"/>
      <c r="S511" s="30"/>
      <c r="V511" s="30"/>
    </row>
    <row r="512" spans="2:22" x14ac:dyDescent="0.25">
      <c r="J512" s="30"/>
      <c r="K512" s="30"/>
      <c r="M512" s="19"/>
      <c r="S512" s="30"/>
      <c r="V512" s="30"/>
    </row>
    <row r="513" spans="10:22" x14ac:dyDescent="0.25">
      <c r="J513" s="30"/>
      <c r="K513" s="30"/>
      <c r="M513" s="19"/>
      <c r="S513" s="30"/>
      <c r="V513" s="30"/>
    </row>
    <row r="514" spans="10:22" x14ac:dyDescent="0.25">
      <c r="J514" s="30"/>
      <c r="K514" s="30"/>
      <c r="M514" s="19"/>
      <c r="S514" s="30"/>
      <c r="V514" s="30"/>
    </row>
    <row r="515" spans="10:22" x14ac:dyDescent="0.25">
      <c r="J515" s="30"/>
      <c r="K515" s="30"/>
      <c r="M515" s="19"/>
      <c r="S515" s="30"/>
      <c r="V515" s="30"/>
    </row>
    <row r="516" spans="10:22" x14ac:dyDescent="0.25">
      <c r="J516" s="30"/>
      <c r="K516" s="30"/>
      <c r="M516" s="19"/>
      <c r="S516" s="30"/>
      <c r="V516" s="30"/>
    </row>
    <row r="517" spans="10:22" x14ac:dyDescent="0.25">
      <c r="J517" s="30"/>
      <c r="K517" s="30"/>
      <c r="M517" s="19"/>
      <c r="S517" s="30"/>
      <c r="V517" s="30"/>
    </row>
    <row r="518" spans="10:22" x14ac:dyDescent="0.25">
      <c r="J518" s="30"/>
      <c r="K518" s="30"/>
      <c r="M518" s="19"/>
      <c r="S518" s="30"/>
      <c r="V518" s="30"/>
    </row>
    <row r="519" spans="10:22" x14ac:dyDescent="0.25">
      <c r="J519" s="30"/>
      <c r="K519" s="30"/>
      <c r="M519" s="19"/>
      <c r="S519" s="30"/>
      <c r="V519" s="30"/>
    </row>
    <row r="520" spans="10:22" x14ac:dyDescent="0.25">
      <c r="J520" s="30"/>
      <c r="K520" s="30"/>
      <c r="M520" s="19"/>
      <c r="S520" s="30"/>
      <c r="V520" s="30"/>
    </row>
    <row r="521" spans="10:22" x14ac:dyDescent="0.25">
      <c r="J521" s="30"/>
      <c r="K521" s="30"/>
      <c r="M521" s="19"/>
      <c r="S521" s="30"/>
      <c r="V521" s="30"/>
    </row>
    <row r="522" spans="10:22" x14ac:dyDescent="0.25">
      <c r="J522" s="30"/>
      <c r="K522" s="30"/>
      <c r="M522" s="19"/>
      <c r="S522" s="30"/>
      <c r="V522" s="30"/>
    </row>
    <row r="523" spans="10:22" x14ac:dyDescent="0.25">
      <c r="J523" s="30"/>
      <c r="K523" s="30"/>
      <c r="M523" s="19"/>
      <c r="S523" s="30"/>
      <c r="V523" s="30"/>
    </row>
    <row r="524" spans="10:22" x14ac:dyDescent="0.25">
      <c r="J524" s="30"/>
      <c r="K524" s="30"/>
      <c r="M524" s="19"/>
      <c r="S524" s="30"/>
      <c r="V524" s="30"/>
    </row>
    <row r="525" spans="10:22" x14ac:dyDescent="0.25">
      <c r="J525" s="30"/>
      <c r="K525" s="30"/>
      <c r="M525" s="19"/>
      <c r="S525" s="30"/>
      <c r="V525" s="30"/>
    </row>
    <row r="526" spans="10:22" x14ac:dyDescent="0.25">
      <c r="J526" s="30"/>
      <c r="K526" s="30"/>
      <c r="M526" s="19"/>
      <c r="S526" s="30"/>
      <c r="V526" s="30"/>
    </row>
    <row r="527" spans="10:22" x14ac:dyDescent="0.25">
      <c r="J527" s="30"/>
      <c r="K527" s="30"/>
      <c r="M527" s="19"/>
      <c r="S527" s="30"/>
      <c r="V527" s="30"/>
    </row>
    <row r="528" spans="10:22" x14ac:dyDescent="0.25">
      <c r="J528" s="30"/>
      <c r="K528" s="30"/>
      <c r="M528" s="19"/>
      <c r="S528" s="30"/>
      <c r="V528" s="30"/>
    </row>
    <row r="529" spans="10:22" x14ac:dyDescent="0.25">
      <c r="J529" s="30"/>
      <c r="K529" s="30"/>
      <c r="M529" s="19"/>
      <c r="S529" s="30"/>
      <c r="V529" s="30"/>
    </row>
    <row r="530" spans="10:22" x14ac:dyDescent="0.25">
      <c r="J530" s="30"/>
      <c r="K530" s="30"/>
      <c r="M530" s="19"/>
      <c r="S530" s="30"/>
      <c r="V530" s="30"/>
    </row>
    <row r="531" spans="10:22" x14ac:dyDescent="0.25">
      <c r="J531" s="30"/>
      <c r="K531" s="30"/>
      <c r="M531" s="19"/>
      <c r="S531" s="30"/>
      <c r="V531" s="30"/>
    </row>
    <row r="532" spans="10:22" x14ac:dyDescent="0.25">
      <c r="J532" s="30"/>
      <c r="K532" s="30"/>
      <c r="M532" s="19"/>
      <c r="S532" s="30"/>
      <c r="V532" s="30"/>
    </row>
    <row r="533" spans="10:22" x14ac:dyDescent="0.25">
      <c r="J533" s="30"/>
      <c r="K533" s="30"/>
      <c r="M533" s="19"/>
      <c r="S533" s="30"/>
      <c r="V533" s="30"/>
    </row>
    <row r="534" spans="10:22" x14ac:dyDescent="0.25">
      <c r="J534" s="30"/>
      <c r="K534" s="30"/>
      <c r="M534" s="19"/>
      <c r="S534" s="30"/>
      <c r="V534" s="30"/>
    </row>
    <row r="535" spans="10:22" x14ac:dyDescent="0.25">
      <c r="J535" s="30"/>
      <c r="K535" s="30"/>
      <c r="M535" s="19"/>
      <c r="S535" s="30"/>
      <c r="V535" s="30"/>
    </row>
    <row r="536" spans="10:22" x14ac:dyDescent="0.25">
      <c r="J536" s="30"/>
      <c r="K536" s="30"/>
      <c r="M536" s="19"/>
      <c r="S536" s="30"/>
      <c r="V536" s="30"/>
    </row>
    <row r="537" spans="10:22" x14ac:dyDescent="0.25">
      <c r="J537" s="30"/>
      <c r="K537" s="30"/>
      <c r="M537" s="19"/>
      <c r="S537" s="30"/>
      <c r="V537" s="30"/>
    </row>
    <row r="538" spans="10:22" x14ac:dyDescent="0.25">
      <c r="J538" s="30"/>
      <c r="K538" s="30"/>
      <c r="M538" s="19"/>
      <c r="S538" s="30"/>
      <c r="V538" s="30"/>
    </row>
    <row r="539" spans="10:22" x14ac:dyDescent="0.25">
      <c r="J539" s="30"/>
      <c r="K539" s="30"/>
      <c r="M539" s="19"/>
      <c r="S539" s="30"/>
      <c r="V539" s="30"/>
    </row>
    <row r="540" spans="10:22" x14ac:dyDescent="0.25">
      <c r="J540" s="30"/>
      <c r="K540" s="30"/>
      <c r="M540" s="19"/>
      <c r="S540" s="30"/>
      <c r="V540" s="30"/>
    </row>
    <row r="541" spans="10:22" x14ac:dyDescent="0.25">
      <c r="J541" s="30"/>
      <c r="K541" s="30"/>
      <c r="M541" s="19"/>
      <c r="S541" s="30"/>
      <c r="V541" s="30"/>
    </row>
    <row r="542" spans="10:22" x14ac:dyDescent="0.25">
      <c r="J542" s="30"/>
      <c r="K542" s="30"/>
      <c r="M542" s="19"/>
      <c r="S542" s="30"/>
      <c r="V542" s="30"/>
    </row>
    <row r="543" spans="10:22" x14ac:dyDescent="0.25">
      <c r="J543" s="30"/>
      <c r="K543" s="30"/>
      <c r="M543" s="19"/>
      <c r="S543" s="30"/>
      <c r="V543" s="30"/>
    </row>
    <row r="544" spans="10:22" x14ac:dyDescent="0.25">
      <c r="J544" s="30"/>
      <c r="K544" s="30"/>
      <c r="M544" s="19"/>
      <c r="S544" s="30"/>
      <c r="V544" s="30"/>
    </row>
    <row r="545" spans="10:22" x14ac:dyDescent="0.25">
      <c r="J545" s="30"/>
      <c r="K545" s="30"/>
      <c r="M545" s="19"/>
      <c r="S545" s="30"/>
      <c r="V545" s="30"/>
    </row>
    <row r="546" spans="10:22" x14ac:dyDescent="0.25">
      <c r="J546" s="30"/>
      <c r="K546" s="30"/>
      <c r="M546" s="19"/>
      <c r="S546" s="30"/>
      <c r="V546" s="30"/>
    </row>
    <row r="547" spans="10:22" x14ac:dyDescent="0.25">
      <c r="J547" s="30"/>
      <c r="K547" s="30"/>
      <c r="M547" s="19"/>
      <c r="S547" s="30"/>
      <c r="V547" s="30"/>
    </row>
    <row r="548" spans="10:22" x14ac:dyDescent="0.25">
      <c r="J548" s="30"/>
      <c r="K548" s="30"/>
      <c r="M548" s="19"/>
      <c r="S548" s="30"/>
      <c r="V548" s="30"/>
    </row>
    <row r="549" spans="10:22" x14ac:dyDescent="0.25">
      <c r="J549" s="30"/>
      <c r="K549" s="30"/>
      <c r="M549" s="19"/>
      <c r="S549" s="30"/>
      <c r="V549" s="30"/>
    </row>
    <row r="550" spans="10:22" x14ac:dyDescent="0.25">
      <c r="J550" s="30"/>
      <c r="K550" s="30"/>
      <c r="M550" s="19"/>
      <c r="S550" s="30"/>
      <c r="V550" s="30"/>
    </row>
    <row r="551" spans="10:22" x14ac:dyDescent="0.25">
      <c r="J551" s="30"/>
      <c r="K551" s="30"/>
      <c r="M551" s="19"/>
      <c r="S551" s="30"/>
      <c r="V551" s="30"/>
    </row>
    <row r="552" spans="10:22" x14ac:dyDescent="0.25">
      <c r="J552" s="30"/>
      <c r="K552" s="30"/>
      <c r="M552" s="19"/>
      <c r="S552" s="30"/>
      <c r="V552" s="30"/>
    </row>
    <row r="553" spans="10:22" x14ac:dyDescent="0.25">
      <c r="J553" s="30"/>
      <c r="K553" s="30"/>
      <c r="M553" s="19"/>
      <c r="S553" s="30"/>
      <c r="V553" s="30"/>
    </row>
    <row r="554" spans="10:22" x14ac:dyDescent="0.25">
      <c r="J554" s="30"/>
      <c r="K554" s="30"/>
      <c r="M554" s="19"/>
      <c r="S554" s="30"/>
      <c r="V554" s="30"/>
    </row>
    <row r="555" spans="10:22" x14ac:dyDescent="0.25">
      <c r="J555" s="30"/>
      <c r="K555" s="30"/>
      <c r="M555" s="19"/>
      <c r="S555" s="30"/>
      <c r="V555" s="30"/>
    </row>
    <row r="556" spans="10:22" x14ac:dyDescent="0.25">
      <c r="J556" s="30"/>
      <c r="K556" s="30"/>
      <c r="M556" s="19"/>
      <c r="S556" s="30"/>
      <c r="V556" s="30"/>
    </row>
    <row r="557" spans="10:22" x14ac:dyDescent="0.25">
      <c r="J557" s="30"/>
      <c r="K557" s="30"/>
      <c r="M557" s="19"/>
      <c r="S557" s="30"/>
      <c r="V557" s="30"/>
    </row>
    <row r="558" spans="10:22" x14ac:dyDescent="0.25">
      <c r="J558" s="30"/>
      <c r="K558" s="30"/>
      <c r="M558" s="19"/>
      <c r="S558" s="30"/>
      <c r="V558" s="30"/>
    </row>
    <row r="559" spans="10:22" x14ac:dyDescent="0.25">
      <c r="J559" s="30"/>
      <c r="K559" s="30"/>
      <c r="M559" s="19"/>
      <c r="S559" s="30"/>
      <c r="V559" s="30"/>
    </row>
    <row r="560" spans="10:22" x14ac:dyDescent="0.25">
      <c r="J560" s="30"/>
      <c r="K560" s="30"/>
      <c r="M560" s="19"/>
      <c r="S560" s="30"/>
      <c r="V560" s="30"/>
    </row>
    <row r="561" spans="10:22" x14ac:dyDescent="0.25">
      <c r="J561" s="30"/>
      <c r="K561" s="30"/>
      <c r="M561" s="19"/>
      <c r="S561" s="30"/>
      <c r="V561" s="30"/>
    </row>
    <row r="562" spans="10:22" x14ac:dyDescent="0.25">
      <c r="J562" s="30"/>
      <c r="K562" s="30"/>
      <c r="M562" s="19"/>
      <c r="S562" s="30"/>
      <c r="V562" s="30"/>
    </row>
    <row r="563" spans="10:22" x14ac:dyDescent="0.25">
      <c r="J563" s="30"/>
      <c r="K563" s="30"/>
      <c r="M563" s="19"/>
      <c r="S563" s="30"/>
      <c r="V563" s="30"/>
    </row>
    <row r="564" spans="10:22" x14ac:dyDescent="0.25">
      <c r="J564" s="30"/>
      <c r="K564" s="30"/>
      <c r="M564" s="19"/>
      <c r="S564" s="30"/>
      <c r="V564" s="30"/>
    </row>
    <row r="565" spans="10:22" x14ac:dyDescent="0.25">
      <c r="J565" s="30"/>
      <c r="K565" s="30"/>
      <c r="M565" s="19"/>
      <c r="S565" s="30"/>
      <c r="V565" s="30"/>
    </row>
    <row r="566" spans="10:22" x14ac:dyDescent="0.25">
      <c r="J566" s="30"/>
      <c r="K566" s="30"/>
      <c r="M566" s="19"/>
      <c r="S566" s="30"/>
      <c r="V566" s="30"/>
    </row>
    <row r="567" spans="10:22" x14ac:dyDescent="0.25">
      <c r="J567" s="30"/>
      <c r="K567" s="30"/>
      <c r="M567" s="19"/>
      <c r="S567" s="30"/>
      <c r="V567" s="30"/>
    </row>
    <row r="568" spans="10:22" x14ac:dyDescent="0.25">
      <c r="J568" s="30"/>
      <c r="K568" s="30"/>
      <c r="M568" s="19"/>
      <c r="S568" s="30"/>
      <c r="V568" s="30"/>
    </row>
    <row r="569" spans="10:22" x14ac:dyDescent="0.25">
      <c r="J569" s="30"/>
      <c r="K569" s="30"/>
      <c r="M569" s="19"/>
      <c r="S569" s="30"/>
      <c r="V569" s="30"/>
    </row>
    <row r="570" spans="10:22" x14ac:dyDescent="0.25">
      <c r="J570" s="30"/>
      <c r="K570" s="30"/>
      <c r="M570" s="19"/>
      <c r="S570" s="30"/>
      <c r="V570" s="30"/>
    </row>
    <row r="571" spans="10:22" x14ac:dyDescent="0.25">
      <c r="J571" s="30"/>
      <c r="K571" s="30"/>
      <c r="M571" s="19"/>
      <c r="S571" s="30"/>
      <c r="V571" s="30"/>
    </row>
    <row r="572" spans="10:22" x14ac:dyDescent="0.25">
      <c r="J572" s="30"/>
      <c r="K572" s="30"/>
      <c r="M572" s="19"/>
      <c r="S572" s="30"/>
      <c r="V572" s="30"/>
    </row>
    <row r="573" spans="10:22" x14ac:dyDescent="0.25">
      <c r="J573" s="30"/>
      <c r="K573" s="30"/>
      <c r="M573" s="19"/>
      <c r="S573" s="30"/>
      <c r="V573" s="30"/>
    </row>
    <row r="574" spans="10:22" x14ac:dyDescent="0.25">
      <c r="J574" s="30"/>
      <c r="K574" s="30"/>
      <c r="M574" s="19"/>
      <c r="S574" s="30"/>
      <c r="V574" s="30"/>
    </row>
    <row r="575" spans="10:22" x14ac:dyDescent="0.25">
      <c r="J575" s="30"/>
      <c r="K575" s="30"/>
      <c r="M575" s="19"/>
      <c r="S575" s="30"/>
      <c r="V575" s="30"/>
    </row>
    <row r="576" spans="10:22" x14ac:dyDescent="0.25">
      <c r="J576" s="30"/>
      <c r="K576" s="30"/>
      <c r="M576" s="19"/>
      <c r="S576" s="30"/>
      <c r="V576" s="30"/>
    </row>
    <row r="577" spans="10:22" x14ac:dyDescent="0.25">
      <c r="J577" s="30"/>
      <c r="K577" s="30"/>
      <c r="M577" s="19"/>
      <c r="S577" s="30"/>
      <c r="V577" s="30"/>
    </row>
    <row r="578" spans="10:22" x14ac:dyDescent="0.25">
      <c r="J578" s="30"/>
      <c r="K578" s="30"/>
      <c r="M578" s="19"/>
      <c r="S578" s="30"/>
      <c r="V578" s="30"/>
    </row>
    <row r="579" spans="10:22" x14ac:dyDescent="0.25">
      <c r="J579" s="30"/>
      <c r="K579" s="30"/>
      <c r="M579" s="19"/>
      <c r="S579" s="30"/>
      <c r="V579" s="30"/>
    </row>
    <row r="580" spans="10:22" x14ac:dyDescent="0.25">
      <c r="J580" s="30"/>
      <c r="K580" s="30"/>
      <c r="M580" s="19"/>
      <c r="S580" s="30"/>
      <c r="V580" s="30"/>
    </row>
    <row r="581" spans="10:22" x14ac:dyDescent="0.25">
      <c r="J581" s="30"/>
      <c r="K581" s="30"/>
      <c r="M581" s="19"/>
      <c r="S581" s="30"/>
      <c r="V581" s="30"/>
    </row>
    <row r="582" spans="10:22" x14ac:dyDescent="0.25">
      <c r="J582" s="30"/>
      <c r="K582" s="30"/>
      <c r="M582" s="19"/>
      <c r="S582" s="30"/>
      <c r="V582" s="30"/>
    </row>
    <row r="583" spans="10:22" x14ac:dyDescent="0.25">
      <c r="J583" s="30"/>
      <c r="K583" s="30"/>
      <c r="M583" s="19"/>
      <c r="S583" s="30"/>
      <c r="V583" s="30"/>
    </row>
    <row r="584" spans="10:22" x14ac:dyDescent="0.25">
      <c r="J584" s="30"/>
      <c r="K584" s="30"/>
      <c r="M584" s="19"/>
      <c r="S584" s="30"/>
      <c r="V584" s="30"/>
    </row>
    <row r="585" spans="10:22" x14ac:dyDescent="0.25">
      <c r="J585" s="30"/>
      <c r="K585" s="30"/>
      <c r="M585" s="19"/>
      <c r="S585" s="30"/>
      <c r="V585" s="30"/>
    </row>
    <row r="586" spans="10:22" x14ac:dyDescent="0.25">
      <c r="J586" s="30"/>
      <c r="K586" s="30"/>
      <c r="M586" s="19"/>
      <c r="S586" s="30"/>
      <c r="V586" s="30"/>
    </row>
    <row r="587" spans="10:22" x14ac:dyDescent="0.25">
      <c r="J587" s="30"/>
      <c r="K587" s="30"/>
      <c r="M587" s="19"/>
      <c r="S587" s="30"/>
      <c r="V587" s="30"/>
    </row>
    <row r="588" spans="10:22" x14ac:dyDescent="0.25">
      <c r="J588" s="30"/>
      <c r="K588" s="30"/>
      <c r="M588" s="19"/>
      <c r="S588" s="30"/>
      <c r="V588" s="30"/>
    </row>
    <row r="589" spans="10:22" x14ac:dyDescent="0.25">
      <c r="J589" s="30"/>
      <c r="K589" s="30"/>
      <c r="M589" s="19"/>
      <c r="S589" s="30"/>
      <c r="V589" s="30"/>
    </row>
    <row r="590" spans="10:22" x14ac:dyDescent="0.25">
      <c r="J590" s="30"/>
      <c r="K590" s="30"/>
      <c r="M590" s="19"/>
      <c r="S590" s="30"/>
      <c r="V590" s="30"/>
    </row>
    <row r="591" spans="10:22" x14ac:dyDescent="0.25">
      <c r="J591" s="30"/>
      <c r="K591" s="30"/>
      <c r="M591" s="19"/>
      <c r="S591" s="30"/>
      <c r="V591" s="30"/>
    </row>
    <row r="592" spans="10:22" x14ac:dyDescent="0.25">
      <c r="J592" s="30"/>
      <c r="K592" s="30"/>
      <c r="M592" s="19"/>
      <c r="S592" s="30"/>
      <c r="V592" s="30"/>
    </row>
    <row r="593" spans="10:22" x14ac:dyDescent="0.25">
      <c r="J593" s="30"/>
      <c r="K593" s="30"/>
      <c r="M593" s="19"/>
      <c r="S593" s="30"/>
      <c r="V593" s="30"/>
    </row>
    <row r="594" spans="10:22" x14ac:dyDescent="0.25">
      <c r="J594" s="30"/>
      <c r="K594" s="30"/>
      <c r="M594" s="19"/>
      <c r="S594" s="30"/>
      <c r="V594" s="30"/>
    </row>
    <row r="595" spans="10:22" x14ac:dyDescent="0.25">
      <c r="J595" s="30"/>
      <c r="K595" s="30"/>
      <c r="M595" s="19"/>
      <c r="S595" s="30"/>
      <c r="V595" s="30"/>
    </row>
    <row r="596" spans="10:22" x14ac:dyDescent="0.25">
      <c r="J596" s="30"/>
      <c r="K596" s="30"/>
      <c r="M596" s="19"/>
      <c r="S596" s="30"/>
      <c r="V596" s="30"/>
    </row>
    <row r="597" spans="10:22" x14ac:dyDescent="0.25">
      <c r="J597" s="30"/>
      <c r="K597" s="30"/>
      <c r="M597" s="19"/>
      <c r="S597" s="30"/>
      <c r="V597" s="30"/>
    </row>
    <row r="598" spans="10:22" x14ac:dyDescent="0.25">
      <c r="J598" s="30"/>
      <c r="K598" s="30"/>
      <c r="M598" s="19"/>
      <c r="S598" s="30"/>
      <c r="V598" s="30"/>
    </row>
    <row r="599" spans="10:22" x14ac:dyDescent="0.25">
      <c r="J599" s="30"/>
      <c r="K599" s="30"/>
      <c r="M599" s="19"/>
      <c r="S599" s="30"/>
      <c r="V599" s="30"/>
    </row>
    <row r="600" spans="10:22" x14ac:dyDescent="0.25">
      <c r="J600" s="30"/>
      <c r="K600" s="30"/>
      <c r="M600" s="19"/>
      <c r="S600" s="30"/>
      <c r="V600" s="30"/>
    </row>
    <row r="601" spans="10:22" x14ac:dyDescent="0.25">
      <c r="J601" s="30"/>
      <c r="K601" s="30"/>
      <c r="M601" s="19"/>
      <c r="S601" s="30"/>
      <c r="V601" s="30"/>
    </row>
    <row r="602" spans="10:22" x14ac:dyDescent="0.25">
      <c r="J602" s="30"/>
      <c r="K602" s="30"/>
      <c r="M602" s="19"/>
      <c r="S602" s="30"/>
      <c r="V602" s="30"/>
    </row>
    <row r="603" spans="10:22" x14ac:dyDescent="0.25">
      <c r="J603" s="30"/>
      <c r="K603" s="30"/>
      <c r="M603" s="19"/>
      <c r="S603" s="30"/>
      <c r="V603" s="30"/>
    </row>
    <row r="604" spans="10:22" x14ac:dyDescent="0.25">
      <c r="J604" s="30"/>
      <c r="K604" s="30"/>
      <c r="M604" s="19"/>
      <c r="S604" s="30"/>
      <c r="V604" s="30"/>
    </row>
    <row r="605" spans="10:22" x14ac:dyDescent="0.25">
      <c r="J605" s="30"/>
      <c r="K605" s="30"/>
      <c r="M605" s="19"/>
      <c r="S605" s="30"/>
      <c r="V605" s="30"/>
    </row>
    <row r="606" spans="10:22" x14ac:dyDescent="0.25">
      <c r="J606" s="30"/>
      <c r="K606" s="30"/>
      <c r="M606" s="19"/>
      <c r="S606" s="30"/>
      <c r="V606" s="30"/>
    </row>
    <row r="607" spans="10:22" x14ac:dyDescent="0.25">
      <c r="J607" s="30"/>
      <c r="K607" s="30"/>
      <c r="M607" s="19"/>
      <c r="S607" s="30"/>
      <c r="V607" s="30"/>
    </row>
    <row r="608" spans="10:22" x14ac:dyDescent="0.25">
      <c r="J608" s="30"/>
      <c r="K608" s="30"/>
      <c r="M608" s="19"/>
      <c r="S608" s="30"/>
      <c r="V608" s="30"/>
    </row>
    <row r="609" spans="10:22" x14ac:dyDescent="0.25">
      <c r="J609" s="30"/>
      <c r="K609" s="30"/>
      <c r="M609" s="19"/>
      <c r="S609" s="30"/>
      <c r="V609" s="30"/>
    </row>
    <row r="610" spans="10:22" x14ac:dyDescent="0.25">
      <c r="J610" s="30"/>
      <c r="K610" s="30"/>
      <c r="M610" s="19"/>
      <c r="S610" s="30"/>
      <c r="V610" s="30"/>
    </row>
    <row r="611" spans="10:22" x14ac:dyDescent="0.25">
      <c r="J611" s="30"/>
      <c r="K611" s="30"/>
      <c r="M611" s="19"/>
      <c r="S611" s="30"/>
      <c r="V611" s="30"/>
    </row>
    <row r="612" spans="10:22" x14ac:dyDescent="0.25">
      <c r="J612" s="30"/>
      <c r="K612" s="30"/>
      <c r="M612" s="19"/>
      <c r="S612" s="30"/>
      <c r="V612" s="30"/>
    </row>
    <row r="613" spans="10:22" x14ac:dyDescent="0.25">
      <c r="J613" s="30"/>
      <c r="K613" s="30"/>
      <c r="M613" s="19"/>
      <c r="S613" s="30"/>
      <c r="V613" s="30"/>
    </row>
    <row r="614" spans="10:22" x14ac:dyDescent="0.25">
      <c r="J614" s="30"/>
      <c r="K614" s="30"/>
      <c r="M614" s="19"/>
      <c r="S614" s="30"/>
      <c r="V614" s="30"/>
    </row>
    <row r="615" spans="10:22" x14ac:dyDescent="0.25">
      <c r="J615" s="30"/>
      <c r="K615" s="30"/>
      <c r="M615" s="19"/>
      <c r="S615" s="30"/>
      <c r="V615" s="30"/>
    </row>
    <row r="616" spans="10:22" x14ac:dyDescent="0.25">
      <c r="J616" s="30"/>
      <c r="K616" s="30"/>
      <c r="M616" s="19"/>
      <c r="S616" s="30"/>
      <c r="V616" s="30"/>
    </row>
    <row r="617" spans="10:22" x14ac:dyDescent="0.25">
      <c r="J617" s="30"/>
      <c r="K617" s="30"/>
      <c r="M617" s="19"/>
      <c r="S617" s="30"/>
      <c r="V617" s="30"/>
    </row>
    <row r="618" spans="10:22" x14ac:dyDescent="0.25">
      <c r="J618" s="30"/>
      <c r="K618" s="30"/>
      <c r="M618" s="19"/>
      <c r="S618" s="30"/>
      <c r="V618" s="30"/>
    </row>
    <row r="619" spans="10:22" x14ac:dyDescent="0.25">
      <c r="J619" s="30"/>
      <c r="K619" s="30"/>
      <c r="M619" s="19"/>
      <c r="S619" s="30"/>
      <c r="V619" s="30"/>
    </row>
    <row r="620" spans="10:22" x14ac:dyDescent="0.25">
      <c r="J620" s="30"/>
      <c r="K620" s="30"/>
      <c r="M620" s="19"/>
      <c r="S620" s="30"/>
      <c r="V620" s="30"/>
    </row>
    <row r="621" spans="10:22" x14ac:dyDescent="0.25">
      <c r="J621" s="30"/>
      <c r="K621" s="30"/>
      <c r="M621" s="19"/>
      <c r="S621" s="30"/>
      <c r="V621" s="30"/>
    </row>
    <row r="622" spans="10:22" x14ac:dyDescent="0.25">
      <c r="J622" s="30"/>
      <c r="K622" s="30"/>
      <c r="M622" s="19"/>
      <c r="S622" s="30"/>
      <c r="V622" s="30"/>
    </row>
    <row r="623" spans="10:22" x14ac:dyDescent="0.25">
      <c r="J623" s="30"/>
      <c r="K623" s="30"/>
      <c r="M623" s="19"/>
      <c r="S623" s="30"/>
      <c r="V623" s="30"/>
    </row>
    <row r="624" spans="10:22" x14ac:dyDescent="0.25">
      <c r="J624" s="30"/>
      <c r="K624" s="30"/>
      <c r="M624" s="19"/>
      <c r="S624" s="30"/>
      <c r="V624" s="30"/>
    </row>
    <row r="625" spans="10:22" x14ac:dyDescent="0.25">
      <c r="J625" s="30"/>
      <c r="K625" s="30"/>
      <c r="M625" s="19"/>
      <c r="S625" s="30"/>
      <c r="V625" s="30"/>
    </row>
    <row r="626" spans="10:22" x14ac:dyDescent="0.25">
      <c r="J626" s="30"/>
      <c r="K626" s="30"/>
      <c r="M626" s="19"/>
      <c r="S626" s="30"/>
      <c r="V626" s="30"/>
    </row>
    <row r="627" spans="10:22" x14ac:dyDescent="0.25">
      <c r="J627" s="30"/>
      <c r="K627" s="30"/>
      <c r="M627" s="19"/>
      <c r="S627" s="30"/>
      <c r="V627" s="30"/>
    </row>
    <row r="628" spans="10:22" x14ac:dyDescent="0.25">
      <c r="J628" s="30"/>
      <c r="K628" s="30"/>
      <c r="M628" s="19"/>
      <c r="S628" s="30"/>
      <c r="V628" s="30"/>
    </row>
    <row r="629" spans="10:22" x14ac:dyDescent="0.25">
      <c r="J629" s="30"/>
      <c r="K629" s="30"/>
      <c r="M629" s="19"/>
      <c r="S629" s="30"/>
      <c r="V629" s="30"/>
    </row>
    <row r="630" spans="10:22" x14ac:dyDescent="0.25">
      <c r="J630" s="30"/>
      <c r="K630" s="30"/>
      <c r="M630" s="19"/>
      <c r="S630" s="30"/>
      <c r="V630" s="30"/>
    </row>
    <row r="631" spans="10:22" x14ac:dyDescent="0.25">
      <c r="J631" s="30"/>
      <c r="K631" s="30"/>
      <c r="M631" s="19"/>
      <c r="S631" s="30"/>
      <c r="V631" s="30"/>
    </row>
    <row r="632" spans="10:22" x14ac:dyDescent="0.25">
      <c r="J632" s="30"/>
      <c r="K632" s="30"/>
      <c r="M632" s="19"/>
      <c r="S632" s="30"/>
      <c r="V632" s="30"/>
    </row>
    <row r="633" spans="10:22" x14ac:dyDescent="0.25">
      <c r="J633" s="30"/>
      <c r="K633" s="30"/>
      <c r="M633" s="19"/>
      <c r="S633" s="30"/>
      <c r="V633" s="30"/>
    </row>
    <row r="634" spans="10:22" x14ac:dyDescent="0.25">
      <c r="J634" s="30"/>
      <c r="K634" s="30"/>
      <c r="M634" s="19"/>
      <c r="S634" s="30"/>
      <c r="V634" s="30"/>
    </row>
    <row r="635" spans="10:22" x14ac:dyDescent="0.25">
      <c r="J635" s="30"/>
      <c r="K635" s="30"/>
      <c r="M635" s="19"/>
      <c r="S635" s="30"/>
      <c r="V635" s="30"/>
    </row>
    <row r="636" spans="10:22" x14ac:dyDescent="0.25">
      <c r="J636" s="30"/>
      <c r="K636" s="30"/>
      <c r="M636" s="19"/>
      <c r="S636" s="30"/>
      <c r="V636" s="30"/>
    </row>
    <row r="637" spans="10:22" x14ac:dyDescent="0.25">
      <c r="J637" s="30"/>
      <c r="K637" s="30"/>
      <c r="M637" s="19"/>
      <c r="S637" s="30"/>
      <c r="V637" s="30"/>
    </row>
    <row r="638" spans="10:22" x14ac:dyDescent="0.25">
      <c r="J638" s="30"/>
      <c r="K638" s="30"/>
      <c r="M638" s="19"/>
      <c r="S638" s="30"/>
      <c r="V638" s="30"/>
    </row>
    <row r="639" spans="10:22" x14ac:dyDescent="0.25">
      <c r="J639" s="30"/>
      <c r="K639" s="30"/>
      <c r="M639" s="19"/>
      <c r="S639" s="30"/>
      <c r="V639" s="30"/>
    </row>
    <row r="640" spans="10:22" x14ac:dyDescent="0.25">
      <c r="J640" s="30"/>
      <c r="K640" s="30"/>
      <c r="M640" s="19"/>
      <c r="S640" s="30"/>
      <c r="V640" s="30"/>
    </row>
    <row r="641" spans="2:22" x14ac:dyDescent="0.25">
      <c r="J641" s="30"/>
      <c r="K641" s="30"/>
      <c r="M641" s="19"/>
      <c r="S641" s="30"/>
      <c r="V641" s="30"/>
    </row>
    <row r="642" spans="2:22" x14ac:dyDescent="0.25">
      <c r="J642" s="30"/>
      <c r="K642" s="30"/>
      <c r="M642" s="19"/>
      <c r="S642" s="30"/>
      <c r="V642" s="30"/>
    </row>
    <row r="643" spans="2:22" x14ac:dyDescent="0.25">
      <c r="J643" s="30"/>
      <c r="K643" s="30"/>
      <c r="M643" s="19"/>
      <c r="S643" s="30"/>
      <c r="V643" s="30"/>
    </row>
    <row r="644" spans="2:22" x14ac:dyDescent="0.25">
      <c r="J644" s="30"/>
      <c r="K644" s="30"/>
      <c r="M644" s="19"/>
      <c r="S644" s="30"/>
      <c r="V644" s="30"/>
    </row>
    <row r="645" spans="2:22" x14ac:dyDescent="0.25">
      <c r="J645" s="30"/>
      <c r="K645" s="30"/>
      <c r="M645" s="19"/>
      <c r="S645" s="30"/>
      <c r="V645" s="30"/>
    </row>
    <row r="646" spans="2:22" x14ac:dyDescent="0.25">
      <c r="J646" s="30"/>
      <c r="K646" s="30"/>
      <c r="M646" s="19"/>
      <c r="S646" s="30"/>
      <c r="V646" s="30"/>
    </row>
    <row r="647" spans="2:22" x14ac:dyDescent="0.25">
      <c r="J647" s="30"/>
      <c r="K647" s="30"/>
      <c r="M647" s="19"/>
      <c r="S647" s="30"/>
      <c r="V647" s="30"/>
    </row>
    <row r="648" spans="2:22" x14ac:dyDescent="0.25">
      <c r="J648" s="30"/>
      <c r="K648" s="30"/>
      <c r="M648" s="19"/>
      <c r="S648" s="30"/>
      <c r="V648" s="30"/>
    </row>
    <row r="649" spans="2:22" x14ac:dyDescent="0.25">
      <c r="J649" s="30"/>
      <c r="K649" s="30"/>
      <c r="M649" s="19"/>
      <c r="S649" s="30"/>
      <c r="V649" s="30"/>
    </row>
    <row r="650" spans="2:22" x14ac:dyDescent="0.25">
      <c r="J650" s="30"/>
      <c r="K650" s="30"/>
      <c r="M650" s="19"/>
      <c r="S650" s="30"/>
      <c r="V650" s="30"/>
    </row>
    <row r="651" spans="2:22" x14ac:dyDescent="0.25">
      <c r="J651" s="30"/>
      <c r="K651" s="30"/>
      <c r="M651" s="19"/>
      <c r="S651" s="30"/>
      <c r="V651" s="30"/>
    </row>
    <row r="652" spans="2:22" x14ac:dyDescent="0.25">
      <c r="J652" s="30"/>
      <c r="K652" s="30"/>
      <c r="M652" s="19"/>
      <c r="S652" s="30"/>
      <c r="V652" s="30"/>
    </row>
    <row r="653" spans="2:22" x14ac:dyDescent="0.25">
      <c r="B653" s="28"/>
      <c r="J653" s="30"/>
      <c r="K653" s="30"/>
      <c r="M653" s="19"/>
      <c r="S653" s="30"/>
      <c r="V653" s="30"/>
    </row>
    <row r="654" spans="2:22" x14ac:dyDescent="0.25">
      <c r="B654" s="28"/>
      <c r="J654" s="30"/>
      <c r="K654" s="30"/>
      <c r="M654" s="19"/>
      <c r="S654" s="30"/>
      <c r="V654" s="30"/>
    </row>
    <row r="655" spans="2:22" x14ac:dyDescent="0.25">
      <c r="J655" s="30"/>
      <c r="K655" s="30"/>
      <c r="M655" s="19"/>
      <c r="S655" s="30"/>
      <c r="V655" s="30"/>
    </row>
    <row r="656" spans="2:22" x14ac:dyDescent="0.25">
      <c r="J656" s="30"/>
      <c r="K656" s="30"/>
      <c r="M656" s="19"/>
      <c r="S656" s="30"/>
      <c r="V656" s="30"/>
    </row>
    <row r="657" spans="10:22" x14ac:dyDescent="0.25">
      <c r="J657" s="30"/>
      <c r="K657" s="30"/>
      <c r="M657" s="19"/>
      <c r="S657" s="30"/>
      <c r="V657" s="30"/>
    </row>
    <row r="658" spans="10:22" x14ac:dyDescent="0.25">
      <c r="J658" s="30"/>
      <c r="K658" s="30"/>
      <c r="M658" s="19"/>
      <c r="S658" s="30"/>
      <c r="V658" s="30"/>
    </row>
    <row r="659" spans="10:22" x14ac:dyDescent="0.25">
      <c r="J659" s="30"/>
      <c r="K659" s="30"/>
      <c r="M659" s="19"/>
      <c r="S659" s="30"/>
      <c r="V659" s="30"/>
    </row>
    <row r="660" spans="10:22" x14ac:dyDescent="0.25">
      <c r="J660" s="30"/>
      <c r="K660" s="30"/>
      <c r="M660" s="19"/>
      <c r="S660" s="30"/>
      <c r="V660" s="30"/>
    </row>
    <row r="661" spans="10:22" x14ac:dyDescent="0.25">
      <c r="J661" s="30"/>
      <c r="K661" s="30"/>
      <c r="M661" s="19"/>
      <c r="S661" s="30"/>
      <c r="V661" s="30"/>
    </row>
    <row r="662" spans="10:22" x14ac:dyDescent="0.25">
      <c r="J662" s="30"/>
      <c r="K662" s="30"/>
      <c r="M662" s="19"/>
      <c r="S662" s="30"/>
      <c r="V662" s="30"/>
    </row>
    <row r="663" spans="10:22" x14ac:dyDescent="0.25">
      <c r="J663" s="30"/>
      <c r="K663" s="30"/>
      <c r="M663" s="19"/>
      <c r="S663" s="30"/>
      <c r="V663" s="30"/>
    </row>
    <row r="664" spans="10:22" x14ac:dyDescent="0.25">
      <c r="J664" s="30"/>
      <c r="K664" s="30"/>
      <c r="M664" s="19"/>
      <c r="S664" s="30"/>
      <c r="V664" s="30"/>
    </row>
    <row r="665" spans="10:22" x14ac:dyDescent="0.25">
      <c r="J665" s="30"/>
      <c r="K665" s="30"/>
      <c r="M665" s="19"/>
      <c r="S665" s="30"/>
      <c r="V665" s="30"/>
    </row>
    <row r="666" spans="10:22" x14ac:dyDescent="0.25">
      <c r="J666" s="30"/>
      <c r="K666" s="30"/>
      <c r="M666" s="19"/>
      <c r="S666" s="30"/>
      <c r="V666" s="30"/>
    </row>
    <row r="667" spans="10:22" x14ac:dyDescent="0.25">
      <c r="J667" s="30"/>
      <c r="K667" s="30"/>
      <c r="M667" s="19"/>
      <c r="S667" s="30"/>
      <c r="V667" s="30"/>
    </row>
    <row r="668" spans="10:22" x14ac:dyDescent="0.25">
      <c r="J668" s="30"/>
      <c r="K668" s="30"/>
      <c r="M668" s="19"/>
      <c r="S668" s="30"/>
      <c r="V668" s="30"/>
    </row>
    <row r="669" spans="10:22" x14ac:dyDescent="0.25">
      <c r="J669" s="30"/>
      <c r="K669" s="30"/>
      <c r="M669" s="19"/>
      <c r="S669" s="30"/>
      <c r="V669" s="30"/>
    </row>
    <row r="670" spans="10:22" x14ac:dyDescent="0.25">
      <c r="J670" s="30"/>
      <c r="K670" s="30"/>
      <c r="M670" s="19"/>
      <c r="S670" s="30"/>
      <c r="V670" s="30"/>
    </row>
    <row r="671" spans="10:22" x14ac:dyDescent="0.25">
      <c r="J671" s="30"/>
      <c r="K671" s="30"/>
      <c r="M671" s="19"/>
      <c r="S671" s="30"/>
      <c r="V671" s="30"/>
    </row>
    <row r="672" spans="10:22" x14ac:dyDescent="0.25">
      <c r="J672" s="30"/>
      <c r="K672" s="30"/>
      <c r="M672" s="19"/>
      <c r="S672" s="30"/>
      <c r="V672" s="30"/>
    </row>
    <row r="673" spans="10:22" x14ac:dyDescent="0.25">
      <c r="J673" s="30"/>
      <c r="K673" s="30"/>
      <c r="M673" s="19"/>
      <c r="S673" s="30"/>
      <c r="V673" s="30"/>
    </row>
    <row r="674" spans="10:22" x14ac:dyDescent="0.25">
      <c r="J674" s="30"/>
      <c r="K674" s="30"/>
      <c r="M674" s="19"/>
      <c r="S674" s="30"/>
      <c r="V674" s="30"/>
    </row>
    <row r="675" spans="10:22" x14ac:dyDescent="0.25">
      <c r="J675" s="30"/>
      <c r="K675" s="30"/>
      <c r="M675" s="19"/>
      <c r="S675" s="30"/>
      <c r="V675" s="30"/>
    </row>
    <row r="676" spans="10:22" x14ac:dyDescent="0.25">
      <c r="J676" s="30"/>
      <c r="K676" s="30"/>
      <c r="M676" s="19"/>
      <c r="S676" s="30"/>
      <c r="V676" s="30"/>
    </row>
    <row r="677" spans="10:22" x14ac:dyDescent="0.25">
      <c r="J677" s="30"/>
      <c r="K677" s="30"/>
      <c r="M677" s="19"/>
      <c r="S677" s="30"/>
      <c r="V677" s="30"/>
    </row>
    <row r="678" spans="10:22" x14ac:dyDescent="0.25">
      <c r="J678" s="30"/>
      <c r="K678" s="30"/>
      <c r="M678" s="19"/>
      <c r="S678" s="30"/>
      <c r="V678" s="30"/>
    </row>
    <row r="679" spans="10:22" x14ac:dyDescent="0.25">
      <c r="J679" s="30"/>
      <c r="K679" s="30"/>
      <c r="M679" s="19"/>
      <c r="S679" s="30"/>
      <c r="V679" s="30"/>
    </row>
    <row r="680" spans="10:22" x14ac:dyDescent="0.25">
      <c r="J680" s="30"/>
      <c r="K680" s="30"/>
      <c r="M680" s="19"/>
      <c r="S680" s="30"/>
      <c r="V680" s="30"/>
    </row>
    <row r="681" spans="10:22" x14ac:dyDescent="0.25">
      <c r="J681" s="30"/>
      <c r="K681" s="30"/>
      <c r="M681" s="19"/>
      <c r="S681" s="30"/>
      <c r="V681" s="30"/>
    </row>
    <row r="682" spans="10:22" x14ac:dyDescent="0.25">
      <c r="J682" s="30"/>
      <c r="K682" s="30"/>
      <c r="M682" s="19"/>
      <c r="S682" s="30"/>
      <c r="V682" s="30"/>
    </row>
    <row r="683" spans="10:22" x14ac:dyDescent="0.25">
      <c r="J683" s="30"/>
      <c r="K683" s="30"/>
      <c r="M683" s="19"/>
      <c r="S683" s="30"/>
      <c r="V683" s="30"/>
    </row>
    <row r="684" spans="10:22" x14ac:dyDescent="0.25">
      <c r="J684" s="30"/>
      <c r="K684" s="30"/>
      <c r="M684" s="19"/>
      <c r="S684" s="30"/>
      <c r="V684" s="30"/>
    </row>
    <row r="685" spans="10:22" x14ac:dyDescent="0.25">
      <c r="J685" s="30"/>
      <c r="K685" s="30"/>
      <c r="M685" s="19"/>
      <c r="S685" s="30"/>
      <c r="V685" s="30"/>
    </row>
    <row r="686" spans="10:22" x14ac:dyDescent="0.25">
      <c r="J686" s="30"/>
      <c r="K686" s="30"/>
      <c r="M686" s="19"/>
      <c r="S686" s="30"/>
      <c r="V686" s="30"/>
    </row>
    <row r="687" spans="10:22" x14ac:dyDescent="0.25">
      <c r="J687" s="30"/>
      <c r="K687" s="30"/>
      <c r="M687" s="19"/>
      <c r="S687" s="30"/>
      <c r="V687" s="30"/>
    </row>
    <row r="688" spans="10:22" x14ac:dyDescent="0.25">
      <c r="J688" s="30"/>
      <c r="K688" s="30"/>
      <c r="M688" s="19"/>
      <c r="S688" s="30"/>
      <c r="V688" s="30"/>
    </row>
    <row r="689" spans="10:22" x14ac:dyDescent="0.25">
      <c r="J689" s="30"/>
      <c r="K689" s="30"/>
      <c r="M689" s="19"/>
      <c r="S689" s="30"/>
      <c r="V689" s="30"/>
    </row>
    <row r="690" spans="10:22" x14ac:dyDescent="0.25">
      <c r="J690" s="30"/>
      <c r="K690" s="30"/>
      <c r="M690" s="19"/>
      <c r="S690" s="30"/>
      <c r="V690" s="30"/>
    </row>
    <row r="691" spans="10:22" x14ac:dyDescent="0.25">
      <c r="J691" s="30"/>
      <c r="K691" s="30"/>
      <c r="M691" s="19"/>
      <c r="S691" s="30"/>
      <c r="V691" s="30"/>
    </row>
    <row r="692" spans="10:22" x14ac:dyDescent="0.25">
      <c r="J692" s="30"/>
      <c r="K692" s="30"/>
      <c r="M692" s="19"/>
      <c r="S692" s="30"/>
      <c r="V692" s="30"/>
    </row>
    <row r="693" spans="10:22" x14ac:dyDescent="0.25">
      <c r="J693" s="30"/>
      <c r="K693" s="30"/>
      <c r="M693" s="19"/>
      <c r="S693" s="30"/>
      <c r="V693" s="30"/>
    </row>
    <row r="694" spans="10:22" x14ac:dyDescent="0.25">
      <c r="J694" s="30"/>
      <c r="K694" s="30"/>
      <c r="M694" s="19"/>
      <c r="S694" s="30"/>
      <c r="V694" s="30"/>
    </row>
    <row r="695" spans="10:22" x14ac:dyDescent="0.25">
      <c r="J695" s="30"/>
      <c r="K695" s="30"/>
      <c r="M695" s="19"/>
      <c r="S695" s="30"/>
      <c r="V695" s="30"/>
    </row>
    <row r="696" spans="10:22" x14ac:dyDescent="0.25">
      <c r="J696" s="30"/>
      <c r="K696" s="30"/>
      <c r="M696" s="19"/>
      <c r="S696" s="30"/>
      <c r="V696" s="30"/>
    </row>
    <row r="697" spans="10:22" x14ac:dyDescent="0.25">
      <c r="J697" s="30"/>
      <c r="K697" s="30"/>
      <c r="M697" s="19"/>
      <c r="S697" s="30"/>
      <c r="V697" s="30"/>
    </row>
    <row r="698" spans="10:22" x14ac:dyDescent="0.25">
      <c r="J698" s="30"/>
      <c r="K698" s="30"/>
      <c r="M698" s="19"/>
      <c r="S698" s="30"/>
      <c r="V698" s="30"/>
    </row>
    <row r="699" spans="10:22" x14ac:dyDescent="0.25">
      <c r="J699" s="30"/>
      <c r="K699" s="30"/>
      <c r="M699" s="19"/>
      <c r="S699" s="30"/>
      <c r="V699" s="30"/>
    </row>
    <row r="700" spans="10:22" x14ac:dyDescent="0.25">
      <c r="J700" s="30"/>
      <c r="K700" s="30"/>
      <c r="M700" s="19"/>
      <c r="S700" s="30"/>
      <c r="V700" s="30"/>
    </row>
    <row r="701" spans="10:22" x14ac:dyDescent="0.25">
      <c r="J701" s="30"/>
      <c r="K701" s="30"/>
      <c r="M701" s="19"/>
      <c r="S701" s="30"/>
      <c r="V701" s="30"/>
    </row>
    <row r="702" spans="10:22" x14ac:dyDescent="0.25">
      <c r="J702" s="30"/>
      <c r="K702" s="30"/>
      <c r="M702" s="19"/>
      <c r="S702" s="30"/>
      <c r="V702" s="30"/>
    </row>
    <row r="703" spans="10:22" x14ac:dyDescent="0.25">
      <c r="J703" s="30"/>
      <c r="K703" s="30"/>
      <c r="M703" s="19"/>
      <c r="S703" s="30"/>
      <c r="V703" s="30"/>
    </row>
    <row r="704" spans="10:22" x14ac:dyDescent="0.25">
      <c r="J704" s="30"/>
      <c r="K704" s="30"/>
      <c r="M704" s="19"/>
      <c r="S704" s="30"/>
      <c r="V704" s="30"/>
    </row>
    <row r="705" spans="10:22" x14ac:dyDescent="0.25">
      <c r="J705" s="30"/>
      <c r="K705" s="30"/>
      <c r="M705" s="19"/>
      <c r="S705" s="30"/>
      <c r="V705" s="30"/>
    </row>
    <row r="706" spans="10:22" x14ac:dyDescent="0.25">
      <c r="J706" s="30"/>
      <c r="K706" s="30"/>
      <c r="M706" s="19"/>
      <c r="S706" s="30"/>
      <c r="V706" s="30"/>
    </row>
    <row r="707" spans="10:22" x14ac:dyDescent="0.25">
      <c r="J707" s="30"/>
      <c r="K707" s="30"/>
      <c r="M707" s="19"/>
      <c r="S707" s="30"/>
      <c r="V707" s="30"/>
    </row>
    <row r="708" spans="10:22" x14ac:dyDescent="0.25">
      <c r="J708" s="30"/>
      <c r="K708" s="30"/>
      <c r="M708" s="19"/>
      <c r="S708" s="30"/>
      <c r="V708" s="30"/>
    </row>
    <row r="709" spans="10:22" x14ac:dyDescent="0.25">
      <c r="J709" s="30"/>
      <c r="K709" s="30"/>
      <c r="M709" s="19"/>
      <c r="S709" s="30"/>
      <c r="V709" s="30"/>
    </row>
    <row r="710" spans="10:22" x14ac:dyDescent="0.25">
      <c r="J710" s="30"/>
      <c r="K710" s="30"/>
      <c r="M710" s="19"/>
      <c r="S710" s="30"/>
      <c r="V710" s="30"/>
    </row>
    <row r="711" spans="10:22" x14ac:dyDescent="0.25">
      <c r="J711" s="30"/>
      <c r="K711" s="30"/>
      <c r="M711" s="19"/>
      <c r="S711" s="30"/>
      <c r="V711" s="30"/>
    </row>
    <row r="712" spans="10:22" x14ac:dyDescent="0.25">
      <c r="J712" s="30"/>
      <c r="K712" s="30"/>
      <c r="M712" s="19"/>
      <c r="S712" s="30"/>
      <c r="V712" s="30"/>
    </row>
    <row r="713" spans="10:22" x14ac:dyDescent="0.25">
      <c r="J713" s="30"/>
      <c r="K713" s="30"/>
      <c r="M713" s="19"/>
      <c r="S713" s="30"/>
      <c r="V713" s="30"/>
    </row>
    <row r="714" spans="10:22" x14ac:dyDescent="0.25">
      <c r="J714" s="30"/>
      <c r="K714" s="30"/>
      <c r="M714" s="19"/>
      <c r="S714" s="30"/>
      <c r="V714" s="30"/>
    </row>
    <row r="715" spans="10:22" x14ac:dyDescent="0.25">
      <c r="J715" s="30"/>
      <c r="K715" s="30"/>
      <c r="M715" s="19"/>
      <c r="S715" s="30"/>
      <c r="V715" s="30"/>
    </row>
    <row r="716" spans="10:22" x14ac:dyDescent="0.25">
      <c r="J716" s="30"/>
      <c r="K716" s="30"/>
      <c r="M716" s="19"/>
      <c r="S716" s="30"/>
      <c r="V716" s="30"/>
    </row>
    <row r="717" spans="10:22" x14ac:dyDescent="0.25">
      <c r="J717" s="30"/>
      <c r="K717" s="30"/>
      <c r="M717" s="19"/>
      <c r="S717" s="30"/>
      <c r="V717" s="30"/>
    </row>
    <row r="718" spans="10:22" x14ac:dyDescent="0.25">
      <c r="J718" s="30"/>
      <c r="K718" s="30"/>
      <c r="M718" s="19"/>
      <c r="S718" s="30"/>
      <c r="V718" s="30"/>
    </row>
    <row r="719" spans="10:22" x14ac:dyDescent="0.25">
      <c r="J719" s="30"/>
      <c r="K719" s="30"/>
      <c r="M719" s="19"/>
      <c r="S719" s="30"/>
      <c r="V719" s="30"/>
    </row>
    <row r="720" spans="10:22" x14ac:dyDescent="0.25">
      <c r="J720" s="30"/>
      <c r="K720" s="30"/>
      <c r="M720" s="19"/>
      <c r="S720" s="30"/>
      <c r="V720" s="30"/>
    </row>
    <row r="721" spans="10:22" x14ac:dyDescent="0.25">
      <c r="J721" s="30"/>
      <c r="K721" s="30"/>
      <c r="M721" s="19"/>
      <c r="S721" s="30"/>
      <c r="V721" s="30"/>
    </row>
    <row r="722" spans="10:22" x14ac:dyDescent="0.25">
      <c r="J722" s="30"/>
      <c r="K722" s="30"/>
      <c r="M722" s="19"/>
      <c r="S722" s="30"/>
      <c r="V722" s="30"/>
    </row>
    <row r="723" spans="10:22" x14ac:dyDescent="0.25">
      <c r="J723" s="30"/>
      <c r="K723" s="30"/>
      <c r="M723" s="19"/>
      <c r="S723" s="30"/>
      <c r="V723" s="30"/>
    </row>
    <row r="724" spans="10:22" x14ac:dyDescent="0.25">
      <c r="J724" s="30"/>
      <c r="K724" s="30"/>
      <c r="M724" s="19"/>
      <c r="S724" s="30"/>
      <c r="V724" s="30"/>
    </row>
    <row r="725" spans="10:22" x14ac:dyDescent="0.25">
      <c r="J725" s="30"/>
      <c r="K725" s="30"/>
      <c r="M725" s="19"/>
      <c r="S725" s="30"/>
      <c r="V725" s="30"/>
    </row>
    <row r="726" spans="10:22" x14ac:dyDescent="0.25">
      <c r="J726" s="30"/>
      <c r="K726" s="30"/>
      <c r="M726" s="19"/>
      <c r="S726" s="30"/>
      <c r="V726" s="30"/>
    </row>
    <row r="727" spans="10:22" x14ac:dyDescent="0.25">
      <c r="J727" s="30"/>
      <c r="K727" s="30"/>
      <c r="M727" s="19"/>
      <c r="S727" s="30"/>
      <c r="V727" s="30"/>
    </row>
    <row r="728" spans="10:22" x14ac:dyDescent="0.25">
      <c r="J728" s="30"/>
      <c r="K728" s="30"/>
      <c r="M728" s="19"/>
      <c r="S728" s="30"/>
      <c r="V728" s="30"/>
    </row>
    <row r="729" spans="10:22" x14ac:dyDescent="0.25">
      <c r="J729" s="30"/>
      <c r="K729" s="30"/>
      <c r="M729" s="19"/>
      <c r="S729" s="30"/>
      <c r="V729" s="30"/>
    </row>
    <row r="730" spans="10:22" x14ac:dyDescent="0.25">
      <c r="J730" s="30"/>
      <c r="K730" s="30"/>
      <c r="M730" s="19"/>
      <c r="S730" s="30"/>
      <c r="V730" s="30"/>
    </row>
    <row r="731" spans="10:22" x14ac:dyDescent="0.25">
      <c r="J731" s="30"/>
      <c r="K731" s="30"/>
      <c r="M731" s="19"/>
      <c r="S731" s="30"/>
      <c r="V731" s="30"/>
    </row>
    <row r="732" spans="10:22" x14ac:dyDescent="0.25">
      <c r="J732" s="30"/>
      <c r="K732" s="30"/>
      <c r="M732" s="19"/>
      <c r="S732" s="30"/>
      <c r="V732" s="30"/>
    </row>
    <row r="733" spans="10:22" x14ac:dyDescent="0.25">
      <c r="J733" s="30"/>
      <c r="K733" s="30"/>
      <c r="M733" s="19"/>
      <c r="S733" s="30"/>
      <c r="V733" s="30"/>
    </row>
    <row r="734" spans="10:22" x14ac:dyDescent="0.25">
      <c r="J734" s="30"/>
      <c r="K734" s="30"/>
      <c r="M734" s="19"/>
      <c r="S734" s="30"/>
      <c r="V734" s="30"/>
    </row>
    <row r="735" spans="10:22" x14ac:dyDescent="0.25">
      <c r="J735" s="30"/>
      <c r="K735" s="30"/>
      <c r="M735" s="19"/>
      <c r="S735" s="30"/>
      <c r="V735" s="30"/>
    </row>
    <row r="736" spans="10:22" x14ac:dyDescent="0.25">
      <c r="J736" s="30"/>
      <c r="K736" s="30"/>
      <c r="M736" s="19"/>
      <c r="S736" s="30"/>
      <c r="V736" s="30"/>
    </row>
    <row r="737" spans="10:22" x14ac:dyDescent="0.25">
      <c r="J737" s="30"/>
      <c r="K737" s="30"/>
      <c r="M737" s="19"/>
      <c r="S737" s="30"/>
      <c r="V737" s="30"/>
    </row>
    <row r="738" spans="10:22" x14ac:dyDescent="0.25">
      <c r="J738" s="30"/>
      <c r="K738" s="30"/>
      <c r="M738" s="19"/>
      <c r="S738" s="30"/>
      <c r="V738" s="30"/>
    </row>
    <row r="739" spans="10:22" x14ac:dyDescent="0.25">
      <c r="J739" s="30"/>
      <c r="K739" s="30"/>
      <c r="M739" s="19"/>
      <c r="S739" s="30"/>
      <c r="V739" s="30"/>
    </row>
    <row r="740" spans="10:22" x14ac:dyDescent="0.25">
      <c r="J740" s="30"/>
      <c r="K740" s="30"/>
      <c r="M740" s="19"/>
      <c r="S740" s="30"/>
      <c r="V740" s="30"/>
    </row>
    <row r="741" spans="10:22" x14ac:dyDescent="0.25">
      <c r="J741" s="30"/>
      <c r="K741" s="30"/>
      <c r="M741" s="19"/>
      <c r="S741" s="30"/>
      <c r="V741" s="30"/>
    </row>
    <row r="742" spans="10:22" x14ac:dyDescent="0.25">
      <c r="J742" s="30"/>
      <c r="K742" s="30"/>
      <c r="M742" s="19"/>
      <c r="S742" s="30"/>
      <c r="V742" s="30"/>
    </row>
    <row r="743" spans="10:22" x14ac:dyDescent="0.25">
      <c r="J743" s="30"/>
      <c r="K743" s="30"/>
      <c r="M743" s="19"/>
      <c r="S743" s="30"/>
      <c r="V743" s="30"/>
    </row>
    <row r="744" spans="10:22" x14ac:dyDescent="0.25">
      <c r="J744" s="30"/>
      <c r="K744" s="30"/>
      <c r="M744" s="19"/>
      <c r="S744" s="30"/>
      <c r="V744" s="30"/>
    </row>
    <row r="745" spans="10:22" x14ac:dyDescent="0.25">
      <c r="J745" s="30"/>
      <c r="K745" s="30"/>
      <c r="M745" s="19"/>
      <c r="S745" s="30"/>
      <c r="V745" s="30"/>
    </row>
    <row r="746" spans="10:22" x14ac:dyDescent="0.25">
      <c r="J746" s="30"/>
      <c r="K746" s="30"/>
      <c r="M746" s="19"/>
      <c r="S746" s="30"/>
      <c r="V746" s="30"/>
    </row>
    <row r="747" spans="10:22" x14ac:dyDescent="0.25">
      <c r="J747" s="30"/>
      <c r="K747" s="30"/>
      <c r="M747" s="19"/>
      <c r="S747" s="30"/>
      <c r="V747" s="30"/>
    </row>
    <row r="748" spans="10:22" x14ac:dyDescent="0.25">
      <c r="J748" s="30"/>
      <c r="K748" s="30"/>
      <c r="M748" s="19"/>
      <c r="S748" s="30"/>
      <c r="V748" s="30"/>
    </row>
    <row r="749" spans="10:22" x14ac:dyDescent="0.25">
      <c r="J749" s="30"/>
      <c r="K749" s="30"/>
      <c r="M749" s="19"/>
      <c r="S749" s="30"/>
      <c r="V749" s="30"/>
    </row>
    <row r="750" spans="10:22" x14ac:dyDescent="0.25">
      <c r="J750" s="30"/>
      <c r="K750" s="30"/>
      <c r="M750" s="19"/>
      <c r="S750" s="30"/>
      <c r="V750" s="30"/>
    </row>
    <row r="751" spans="10:22" x14ac:dyDescent="0.25">
      <c r="J751" s="30"/>
      <c r="K751" s="30"/>
      <c r="M751" s="19"/>
      <c r="S751" s="30"/>
      <c r="V751" s="30"/>
    </row>
    <row r="752" spans="10:22" x14ac:dyDescent="0.25">
      <c r="J752" s="30"/>
      <c r="K752" s="30"/>
      <c r="M752" s="19"/>
      <c r="S752" s="30"/>
      <c r="V752" s="30"/>
    </row>
    <row r="753" spans="10:22" x14ac:dyDescent="0.25">
      <c r="J753" s="30"/>
      <c r="K753" s="30"/>
      <c r="M753" s="19"/>
      <c r="S753" s="30"/>
      <c r="V753" s="30"/>
    </row>
    <row r="754" spans="10:22" x14ac:dyDescent="0.25">
      <c r="J754" s="30"/>
      <c r="K754" s="30"/>
      <c r="M754" s="19"/>
      <c r="S754" s="30"/>
      <c r="V754" s="30"/>
    </row>
    <row r="755" spans="10:22" x14ac:dyDescent="0.25">
      <c r="J755" s="30"/>
      <c r="K755" s="30"/>
      <c r="M755" s="19"/>
      <c r="S755" s="30"/>
      <c r="V755" s="30"/>
    </row>
    <row r="756" spans="10:22" x14ac:dyDescent="0.25">
      <c r="J756" s="30"/>
      <c r="K756" s="30"/>
      <c r="M756" s="19"/>
      <c r="S756" s="30"/>
      <c r="V756" s="30"/>
    </row>
    <row r="757" spans="10:22" x14ac:dyDescent="0.25">
      <c r="J757" s="30"/>
      <c r="K757" s="30"/>
      <c r="M757" s="19"/>
      <c r="S757" s="30"/>
      <c r="V757" s="30"/>
    </row>
    <row r="758" spans="10:22" x14ac:dyDescent="0.25">
      <c r="J758" s="30"/>
      <c r="K758" s="30"/>
      <c r="M758" s="19"/>
      <c r="S758" s="30"/>
      <c r="V758" s="30"/>
    </row>
    <row r="759" spans="10:22" x14ac:dyDescent="0.25">
      <c r="J759" s="30"/>
      <c r="K759" s="30"/>
      <c r="M759" s="19"/>
      <c r="S759" s="30"/>
      <c r="V759" s="30"/>
    </row>
    <row r="760" spans="10:22" x14ac:dyDescent="0.25">
      <c r="J760" s="30"/>
      <c r="K760" s="30"/>
      <c r="M760" s="19"/>
      <c r="S760" s="30"/>
      <c r="V760" s="30"/>
    </row>
    <row r="761" spans="10:22" x14ac:dyDescent="0.25">
      <c r="J761" s="30"/>
      <c r="K761" s="30"/>
      <c r="M761" s="19"/>
      <c r="S761" s="30"/>
      <c r="V761" s="30"/>
    </row>
    <row r="762" spans="10:22" x14ac:dyDescent="0.25">
      <c r="J762" s="30"/>
      <c r="K762" s="30"/>
      <c r="M762" s="19"/>
      <c r="S762" s="30"/>
      <c r="V762" s="30"/>
    </row>
    <row r="763" spans="10:22" x14ac:dyDescent="0.25">
      <c r="J763" s="30"/>
      <c r="K763" s="30"/>
      <c r="M763" s="19"/>
      <c r="S763" s="30"/>
      <c r="V763" s="30"/>
    </row>
    <row r="764" spans="10:22" x14ac:dyDescent="0.25">
      <c r="J764" s="30"/>
      <c r="K764" s="30"/>
      <c r="M764" s="19"/>
      <c r="S764" s="30"/>
      <c r="V764" s="30"/>
    </row>
    <row r="765" spans="10:22" x14ac:dyDescent="0.25">
      <c r="J765" s="30"/>
      <c r="K765" s="30"/>
      <c r="M765" s="19"/>
      <c r="S765" s="30"/>
      <c r="V765" s="30"/>
    </row>
    <row r="766" spans="10:22" x14ac:dyDescent="0.25">
      <c r="J766" s="30"/>
      <c r="K766" s="30"/>
      <c r="M766" s="19"/>
      <c r="S766" s="30"/>
      <c r="V766" s="30"/>
    </row>
    <row r="767" spans="10:22" x14ac:dyDescent="0.25">
      <c r="J767" s="30"/>
      <c r="K767" s="30"/>
      <c r="M767" s="19"/>
      <c r="S767" s="30"/>
      <c r="V767" s="30"/>
    </row>
    <row r="768" spans="10:22" x14ac:dyDescent="0.25">
      <c r="J768" s="30"/>
      <c r="K768" s="30"/>
      <c r="M768" s="19"/>
      <c r="S768" s="30"/>
      <c r="V768" s="30"/>
    </row>
    <row r="769" spans="10:22" x14ac:dyDescent="0.25">
      <c r="J769" s="30"/>
      <c r="K769" s="30"/>
      <c r="M769" s="19"/>
      <c r="S769" s="30"/>
      <c r="V769" s="30"/>
    </row>
    <row r="770" spans="10:22" x14ac:dyDescent="0.25">
      <c r="J770" s="30"/>
      <c r="K770" s="30"/>
      <c r="M770" s="19"/>
      <c r="S770" s="30"/>
      <c r="V770" s="30"/>
    </row>
    <row r="771" spans="10:22" x14ac:dyDescent="0.25">
      <c r="J771" s="30"/>
      <c r="K771" s="30"/>
      <c r="M771" s="19"/>
      <c r="S771" s="30"/>
      <c r="V771" s="30"/>
    </row>
    <row r="772" spans="10:22" x14ac:dyDescent="0.25">
      <c r="J772" s="30"/>
      <c r="K772" s="30"/>
      <c r="M772" s="19"/>
      <c r="S772" s="30"/>
      <c r="V772" s="30"/>
    </row>
    <row r="773" spans="10:22" x14ac:dyDescent="0.25">
      <c r="J773" s="30"/>
      <c r="K773" s="30"/>
      <c r="M773" s="19"/>
      <c r="S773" s="30"/>
      <c r="V773" s="30"/>
    </row>
    <row r="774" spans="10:22" x14ac:dyDescent="0.25">
      <c r="J774" s="30"/>
      <c r="K774" s="30"/>
      <c r="M774" s="19"/>
      <c r="S774" s="30"/>
      <c r="V774" s="30"/>
    </row>
    <row r="775" spans="10:22" x14ac:dyDescent="0.25">
      <c r="J775" s="30"/>
      <c r="K775" s="30"/>
      <c r="M775" s="19"/>
      <c r="S775" s="30"/>
      <c r="V775" s="30"/>
    </row>
    <row r="776" spans="10:22" x14ac:dyDescent="0.25">
      <c r="J776" s="30"/>
      <c r="K776" s="30"/>
      <c r="M776" s="19"/>
      <c r="S776" s="30"/>
      <c r="V776" s="30"/>
    </row>
    <row r="777" spans="10:22" x14ac:dyDescent="0.25">
      <c r="J777" s="30"/>
      <c r="K777" s="30"/>
      <c r="M777" s="19"/>
      <c r="S777" s="30"/>
      <c r="V777" s="30"/>
    </row>
    <row r="778" spans="10:22" x14ac:dyDescent="0.25">
      <c r="J778" s="30"/>
      <c r="K778" s="30"/>
      <c r="M778" s="19"/>
      <c r="S778" s="30"/>
      <c r="V778" s="30"/>
    </row>
    <row r="779" spans="10:22" x14ac:dyDescent="0.25">
      <c r="J779" s="30"/>
      <c r="K779" s="30"/>
      <c r="M779" s="19"/>
      <c r="S779" s="30"/>
      <c r="V779" s="30"/>
    </row>
    <row r="780" spans="10:22" x14ac:dyDescent="0.25">
      <c r="J780" s="30"/>
      <c r="K780" s="30"/>
      <c r="M780" s="19"/>
      <c r="S780" s="30"/>
      <c r="V780" s="30"/>
    </row>
    <row r="781" spans="10:22" x14ac:dyDescent="0.25">
      <c r="J781" s="30"/>
      <c r="K781" s="30"/>
      <c r="M781" s="19"/>
      <c r="S781" s="30"/>
      <c r="V781" s="30"/>
    </row>
    <row r="782" spans="10:22" x14ac:dyDescent="0.25">
      <c r="J782" s="30"/>
      <c r="K782" s="30"/>
      <c r="M782" s="19"/>
      <c r="S782" s="30"/>
      <c r="V782" s="30"/>
    </row>
    <row r="783" spans="10:22" x14ac:dyDescent="0.25">
      <c r="J783" s="30"/>
      <c r="K783" s="30"/>
      <c r="M783" s="19"/>
      <c r="S783" s="30"/>
      <c r="V783" s="30"/>
    </row>
    <row r="784" spans="10:22" x14ac:dyDescent="0.25">
      <c r="J784" s="30"/>
      <c r="K784" s="30"/>
      <c r="M784" s="19"/>
      <c r="S784" s="30"/>
      <c r="V784" s="30"/>
    </row>
    <row r="785" spans="10:22" x14ac:dyDescent="0.25">
      <c r="J785" s="30"/>
      <c r="K785" s="30"/>
      <c r="M785" s="19"/>
      <c r="S785" s="30"/>
      <c r="V785" s="30"/>
    </row>
    <row r="786" spans="10:22" x14ac:dyDescent="0.25">
      <c r="J786" s="30"/>
      <c r="K786" s="30"/>
      <c r="M786" s="19"/>
      <c r="S786" s="30"/>
      <c r="V786" s="30"/>
    </row>
    <row r="787" spans="10:22" x14ac:dyDescent="0.25">
      <c r="J787" s="30"/>
      <c r="K787" s="30"/>
      <c r="M787" s="19"/>
      <c r="S787" s="30"/>
      <c r="V787" s="30"/>
    </row>
    <row r="788" spans="10:22" x14ac:dyDescent="0.25">
      <c r="J788" s="30"/>
      <c r="K788" s="30"/>
      <c r="M788" s="19"/>
      <c r="S788" s="30"/>
      <c r="V788" s="30"/>
    </row>
    <row r="789" spans="10:22" x14ac:dyDescent="0.25">
      <c r="J789" s="30"/>
      <c r="K789" s="30"/>
      <c r="M789" s="19"/>
      <c r="S789" s="30"/>
      <c r="V789" s="30"/>
    </row>
    <row r="790" spans="10:22" x14ac:dyDescent="0.25">
      <c r="J790" s="30"/>
      <c r="K790" s="30"/>
      <c r="M790" s="19"/>
      <c r="S790" s="30"/>
      <c r="V790" s="30"/>
    </row>
    <row r="791" spans="10:22" x14ac:dyDescent="0.25">
      <c r="J791" s="30"/>
      <c r="K791" s="30"/>
      <c r="M791" s="19"/>
      <c r="S791" s="30"/>
      <c r="V791" s="30"/>
    </row>
    <row r="792" spans="10:22" x14ac:dyDescent="0.25">
      <c r="J792" s="30"/>
      <c r="K792" s="30"/>
      <c r="M792" s="19"/>
      <c r="S792" s="30"/>
      <c r="V792" s="30"/>
    </row>
    <row r="793" spans="10:22" x14ac:dyDescent="0.25">
      <c r="J793" s="30"/>
      <c r="K793" s="30"/>
      <c r="M793" s="19"/>
      <c r="S793" s="30"/>
      <c r="V793" s="30"/>
    </row>
    <row r="794" spans="10:22" x14ac:dyDescent="0.25">
      <c r="J794" s="30"/>
      <c r="K794" s="30"/>
      <c r="M794" s="19"/>
      <c r="S794" s="30"/>
      <c r="V794" s="30"/>
    </row>
    <row r="795" spans="10:22" x14ac:dyDescent="0.25">
      <c r="J795" s="30"/>
      <c r="K795" s="30"/>
      <c r="M795" s="19"/>
      <c r="S795" s="30"/>
      <c r="V795" s="30"/>
    </row>
    <row r="796" spans="10:22" x14ac:dyDescent="0.25">
      <c r="J796" s="30"/>
      <c r="K796" s="30"/>
      <c r="M796" s="19"/>
      <c r="S796" s="30"/>
      <c r="V796" s="30"/>
    </row>
    <row r="797" spans="10:22" x14ac:dyDescent="0.25">
      <c r="J797" s="30"/>
      <c r="K797" s="30"/>
      <c r="M797" s="19"/>
      <c r="S797" s="30"/>
      <c r="V797" s="30"/>
    </row>
    <row r="798" spans="10:22" x14ac:dyDescent="0.25">
      <c r="J798" s="30"/>
      <c r="K798" s="30"/>
      <c r="M798" s="19"/>
      <c r="S798" s="30"/>
      <c r="V798" s="30"/>
    </row>
    <row r="799" spans="10:22" x14ac:dyDescent="0.25">
      <c r="J799" s="30"/>
      <c r="K799" s="30"/>
      <c r="M799" s="19"/>
      <c r="S799" s="30"/>
      <c r="V799" s="30"/>
    </row>
    <row r="800" spans="10:22" x14ac:dyDescent="0.25">
      <c r="J800" s="30"/>
      <c r="K800" s="30"/>
      <c r="M800" s="19"/>
      <c r="S800" s="30"/>
      <c r="V800" s="30"/>
    </row>
    <row r="801" spans="10:22" x14ac:dyDescent="0.25">
      <c r="J801" s="30"/>
      <c r="K801" s="30"/>
      <c r="M801" s="19"/>
      <c r="S801" s="30"/>
      <c r="V801" s="30"/>
    </row>
    <row r="802" spans="10:22" x14ac:dyDescent="0.25">
      <c r="J802" s="30"/>
      <c r="K802" s="30"/>
      <c r="M802" s="19"/>
      <c r="S802" s="30"/>
      <c r="V802" s="30"/>
    </row>
    <row r="803" spans="10:22" x14ac:dyDescent="0.25">
      <c r="J803" s="30"/>
      <c r="K803" s="30"/>
      <c r="M803" s="19"/>
      <c r="S803" s="30"/>
      <c r="V803" s="30"/>
    </row>
    <row r="804" spans="10:22" x14ac:dyDescent="0.25">
      <c r="J804" s="30"/>
      <c r="K804" s="30"/>
      <c r="M804" s="19"/>
      <c r="S804" s="30"/>
      <c r="V804" s="30"/>
    </row>
    <row r="805" spans="10:22" x14ac:dyDescent="0.25">
      <c r="J805" s="30"/>
      <c r="K805" s="30"/>
      <c r="M805" s="19"/>
      <c r="S805" s="30"/>
      <c r="V805" s="30"/>
    </row>
    <row r="806" spans="10:22" x14ac:dyDescent="0.25">
      <c r="J806" s="30"/>
      <c r="K806" s="30"/>
      <c r="M806" s="19"/>
      <c r="S806" s="30"/>
      <c r="V806" s="30"/>
    </row>
    <row r="807" spans="10:22" x14ac:dyDescent="0.25">
      <c r="J807" s="30"/>
      <c r="K807" s="30"/>
      <c r="M807" s="19"/>
      <c r="S807" s="30"/>
      <c r="V807" s="30"/>
    </row>
    <row r="808" spans="10:22" x14ac:dyDescent="0.25">
      <c r="J808" s="30"/>
      <c r="K808" s="30"/>
      <c r="M808" s="19"/>
      <c r="S808" s="30"/>
      <c r="V808" s="30"/>
    </row>
    <row r="809" spans="10:22" x14ac:dyDescent="0.25">
      <c r="J809" s="30"/>
      <c r="K809" s="30"/>
      <c r="M809" s="19"/>
      <c r="S809" s="30"/>
      <c r="V809" s="30"/>
    </row>
    <row r="810" spans="10:22" x14ac:dyDescent="0.25">
      <c r="J810" s="30"/>
      <c r="K810" s="30"/>
      <c r="M810" s="19"/>
      <c r="S810" s="30"/>
      <c r="V810" s="30"/>
    </row>
    <row r="811" spans="10:22" x14ac:dyDescent="0.25">
      <c r="J811" s="30"/>
      <c r="K811" s="30"/>
      <c r="M811" s="19"/>
      <c r="S811" s="30"/>
      <c r="V811" s="30"/>
    </row>
    <row r="812" spans="10:22" x14ac:dyDescent="0.25">
      <c r="J812" s="30"/>
      <c r="K812" s="30"/>
      <c r="M812" s="19"/>
      <c r="S812" s="30"/>
      <c r="V812" s="30"/>
    </row>
    <row r="813" spans="10:22" x14ac:dyDescent="0.25">
      <c r="J813" s="30"/>
      <c r="K813" s="30"/>
      <c r="M813" s="19"/>
      <c r="S813" s="30"/>
      <c r="V813" s="30"/>
    </row>
    <row r="814" spans="10:22" x14ac:dyDescent="0.25">
      <c r="J814" s="30"/>
      <c r="K814" s="30"/>
      <c r="M814" s="19"/>
      <c r="S814" s="30"/>
      <c r="V814" s="30"/>
    </row>
    <row r="815" spans="10:22" x14ac:dyDescent="0.25">
      <c r="J815" s="30"/>
      <c r="K815" s="30"/>
      <c r="M815" s="19"/>
      <c r="S815" s="30"/>
      <c r="V815" s="30"/>
    </row>
    <row r="816" spans="10:22" x14ac:dyDescent="0.25">
      <c r="J816" s="30"/>
      <c r="K816" s="30"/>
      <c r="M816" s="19"/>
      <c r="S816" s="30"/>
      <c r="V816" s="30"/>
    </row>
    <row r="817" spans="10:22" x14ac:dyDescent="0.25">
      <c r="J817" s="30"/>
      <c r="K817" s="30"/>
      <c r="M817" s="19"/>
      <c r="S817" s="30"/>
      <c r="V817" s="30"/>
    </row>
    <row r="818" spans="10:22" x14ac:dyDescent="0.25">
      <c r="J818" s="30"/>
      <c r="K818" s="30"/>
      <c r="M818" s="19"/>
      <c r="S818" s="30"/>
      <c r="V818" s="30"/>
    </row>
    <row r="819" spans="10:22" x14ac:dyDescent="0.25">
      <c r="J819" s="30"/>
      <c r="K819" s="30"/>
      <c r="M819" s="19"/>
      <c r="S819" s="30"/>
      <c r="V819" s="30"/>
    </row>
    <row r="820" spans="10:22" x14ac:dyDescent="0.25">
      <c r="J820" s="30"/>
      <c r="K820" s="30"/>
      <c r="M820" s="19"/>
      <c r="S820" s="30"/>
      <c r="V820" s="30"/>
    </row>
    <row r="821" spans="10:22" x14ac:dyDescent="0.25">
      <c r="J821" s="30"/>
      <c r="K821" s="30"/>
      <c r="M821" s="19"/>
      <c r="S821" s="30"/>
      <c r="V821" s="30"/>
    </row>
    <row r="822" spans="10:22" x14ac:dyDescent="0.25">
      <c r="J822" s="30"/>
      <c r="K822" s="30"/>
      <c r="M822" s="19"/>
      <c r="S822" s="30"/>
      <c r="V822" s="30"/>
    </row>
    <row r="823" spans="10:22" x14ac:dyDescent="0.25">
      <c r="J823" s="30"/>
      <c r="K823" s="30"/>
      <c r="M823" s="19"/>
      <c r="S823" s="30"/>
      <c r="V823" s="30"/>
    </row>
    <row r="824" spans="10:22" x14ac:dyDescent="0.25">
      <c r="J824" s="30"/>
      <c r="K824" s="30"/>
      <c r="M824" s="19"/>
      <c r="S824" s="30"/>
      <c r="V824" s="30"/>
    </row>
    <row r="825" spans="10:22" x14ac:dyDescent="0.25">
      <c r="J825" s="30"/>
      <c r="K825" s="30"/>
      <c r="M825" s="19"/>
      <c r="S825" s="30"/>
      <c r="V825" s="30"/>
    </row>
    <row r="826" spans="10:22" x14ac:dyDescent="0.25">
      <c r="J826" s="30"/>
      <c r="K826" s="30"/>
      <c r="M826" s="19"/>
      <c r="S826" s="30"/>
      <c r="V826" s="30"/>
    </row>
    <row r="827" spans="10:22" x14ac:dyDescent="0.25">
      <c r="J827" s="30"/>
      <c r="K827" s="30"/>
      <c r="M827" s="19"/>
      <c r="S827" s="30"/>
      <c r="V827" s="30"/>
    </row>
    <row r="828" spans="10:22" x14ac:dyDescent="0.25">
      <c r="J828" s="30"/>
      <c r="K828" s="30"/>
      <c r="M828" s="19"/>
      <c r="S828" s="30"/>
      <c r="V828" s="30"/>
    </row>
    <row r="829" spans="10:22" x14ac:dyDescent="0.25">
      <c r="J829" s="30"/>
      <c r="K829" s="30"/>
      <c r="M829" s="19"/>
      <c r="S829" s="30"/>
      <c r="V829" s="30"/>
    </row>
    <row r="830" spans="10:22" x14ac:dyDescent="0.25">
      <c r="J830" s="30"/>
      <c r="K830" s="30"/>
      <c r="M830" s="19"/>
      <c r="S830" s="30"/>
      <c r="V830" s="30"/>
    </row>
    <row r="831" spans="10:22" x14ac:dyDescent="0.25">
      <c r="J831" s="30"/>
      <c r="K831" s="30"/>
      <c r="M831" s="19"/>
      <c r="S831" s="30"/>
      <c r="V831" s="30"/>
    </row>
    <row r="832" spans="10:22" x14ac:dyDescent="0.25">
      <c r="J832" s="30"/>
      <c r="K832" s="30"/>
      <c r="M832" s="19"/>
      <c r="S832" s="30"/>
      <c r="V832" s="30"/>
    </row>
    <row r="833" spans="2:22" x14ac:dyDescent="0.25">
      <c r="J833" s="30"/>
      <c r="K833" s="30"/>
      <c r="M833" s="19"/>
      <c r="S833" s="30"/>
      <c r="V833" s="30"/>
    </row>
    <row r="834" spans="2:22" x14ac:dyDescent="0.25">
      <c r="J834" s="30"/>
      <c r="K834" s="30"/>
      <c r="M834" s="19"/>
      <c r="S834" s="30"/>
      <c r="V834" s="30"/>
    </row>
    <row r="835" spans="2:22" x14ac:dyDescent="0.25">
      <c r="B835" s="28"/>
      <c r="J835" s="30"/>
      <c r="K835" s="30"/>
      <c r="M835" s="19"/>
      <c r="S835" s="30"/>
      <c r="V835" s="30"/>
    </row>
    <row r="836" spans="2:22" x14ac:dyDescent="0.25">
      <c r="B836" s="28"/>
      <c r="J836" s="30"/>
      <c r="K836" s="30"/>
      <c r="M836" s="19"/>
      <c r="S836" s="30"/>
      <c r="V836" s="30"/>
    </row>
    <row r="837" spans="2:22" x14ac:dyDescent="0.25">
      <c r="J837" s="30"/>
      <c r="K837" s="30"/>
      <c r="M837" s="19"/>
      <c r="S837" s="30"/>
      <c r="V837" s="30"/>
    </row>
    <row r="838" spans="2:22" x14ac:dyDescent="0.25">
      <c r="J838" s="30"/>
      <c r="K838" s="30"/>
      <c r="M838" s="19"/>
      <c r="S838" s="30"/>
      <c r="V838" s="30"/>
    </row>
    <row r="839" spans="2:22" x14ac:dyDescent="0.25">
      <c r="J839" s="30"/>
      <c r="K839" s="30"/>
      <c r="M839" s="19"/>
      <c r="S839" s="30"/>
      <c r="V839" s="30"/>
    </row>
    <row r="840" spans="2:22" x14ac:dyDescent="0.25">
      <c r="J840" s="30"/>
      <c r="K840" s="30"/>
      <c r="M840" s="19"/>
      <c r="S840" s="30"/>
      <c r="V840" s="30"/>
    </row>
    <row r="841" spans="2:22" x14ac:dyDescent="0.25">
      <c r="J841" s="30"/>
      <c r="K841" s="30"/>
      <c r="M841" s="19"/>
      <c r="S841" s="30"/>
      <c r="V841" s="30"/>
    </row>
    <row r="842" spans="2:22" x14ac:dyDescent="0.25">
      <c r="J842" s="30"/>
      <c r="K842" s="30"/>
      <c r="M842" s="19"/>
      <c r="S842" s="30"/>
      <c r="V842" s="30"/>
    </row>
    <row r="843" spans="2:22" x14ac:dyDescent="0.25">
      <c r="J843" s="30"/>
      <c r="K843" s="30"/>
      <c r="M843" s="19"/>
      <c r="S843" s="30"/>
      <c r="V843" s="30"/>
    </row>
    <row r="844" spans="2:22" x14ac:dyDescent="0.25">
      <c r="J844" s="30"/>
      <c r="K844" s="30"/>
      <c r="M844" s="19"/>
      <c r="S844" s="30"/>
      <c r="V844" s="30"/>
    </row>
    <row r="845" spans="2:22" x14ac:dyDescent="0.25">
      <c r="J845" s="30"/>
      <c r="K845" s="30"/>
      <c r="M845" s="19"/>
      <c r="S845" s="30"/>
      <c r="V845" s="30"/>
    </row>
    <row r="846" spans="2:22" x14ac:dyDescent="0.25">
      <c r="J846" s="30"/>
      <c r="K846" s="30"/>
      <c r="M846" s="19"/>
      <c r="S846" s="30"/>
      <c r="V846" s="30"/>
    </row>
    <row r="847" spans="2:22" x14ac:dyDescent="0.25">
      <c r="J847" s="30"/>
      <c r="K847" s="30"/>
      <c r="M847" s="19"/>
      <c r="S847" s="30"/>
      <c r="V847" s="30"/>
    </row>
    <row r="848" spans="2:22" x14ac:dyDescent="0.25">
      <c r="J848" s="30"/>
      <c r="K848" s="30"/>
      <c r="M848" s="19"/>
      <c r="S848" s="30"/>
      <c r="V848" s="30"/>
    </row>
    <row r="849" spans="2:22" x14ac:dyDescent="0.25">
      <c r="J849" s="30"/>
      <c r="K849" s="30"/>
      <c r="M849" s="19"/>
      <c r="S849" s="30"/>
      <c r="V849" s="30"/>
    </row>
    <row r="850" spans="2:22" x14ac:dyDescent="0.25">
      <c r="J850" s="30"/>
      <c r="K850" s="30"/>
      <c r="M850" s="19"/>
      <c r="S850" s="30"/>
      <c r="V850" s="30"/>
    </row>
    <row r="851" spans="2:22" x14ac:dyDescent="0.25">
      <c r="J851" s="30"/>
      <c r="K851" s="30"/>
      <c r="M851" s="19"/>
      <c r="S851" s="30"/>
      <c r="V851" s="30"/>
    </row>
    <row r="852" spans="2:22" x14ac:dyDescent="0.25">
      <c r="J852" s="30"/>
      <c r="K852" s="30"/>
      <c r="M852" s="19"/>
      <c r="S852" s="30"/>
      <c r="V852" s="30"/>
    </row>
    <row r="853" spans="2:22" x14ac:dyDescent="0.25">
      <c r="J853" s="30"/>
      <c r="K853" s="30"/>
      <c r="M853" s="19"/>
      <c r="S853" s="30"/>
      <c r="V853" s="30"/>
    </row>
    <row r="854" spans="2:22" x14ac:dyDescent="0.25">
      <c r="J854" s="30"/>
      <c r="K854" s="30"/>
      <c r="M854" s="19"/>
      <c r="S854" s="30"/>
      <c r="V854" s="30"/>
    </row>
    <row r="855" spans="2:22" x14ac:dyDescent="0.25">
      <c r="J855" s="30"/>
      <c r="K855" s="30"/>
      <c r="M855" s="19"/>
      <c r="S855" s="30"/>
      <c r="V855" s="30"/>
    </row>
    <row r="856" spans="2:22" x14ac:dyDescent="0.25">
      <c r="J856" s="30"/>
      <c r="K856" s="30"/>
      <c r="M856" s="19"/>
      <c r="S856" s="30"/>
      <c r="V856" s="30"/>
    </row>
    <row r="857" spans="2:22" x14ac:dyDescent="0.25">
      <c r="J857" s="30"/>
      <c r="K857" s="30"/>
      <c r="M857" s="19"/>
      <c r="S857" s="30"/>
      <c r="V857" s="30"/>
    </row>
    <row r="858" spans="2:22" x14ac:dyDescent="0.25">
      <c r="J858" s="30"/>
      <c r="K858" s="30"/>
      <c r="M858" s="19"/>
      <c r="S858" s="30"/>
      <c r="V858" s="30"/>
    </row>
    <row r="859" spans="2:22" x14ac:dyDescent="0.25">
      <c r="J859" s="30"/>
      <c r="K859" s="30"/>
      <c r="M859" s="19"/>
      <c r="S859" s="30"/>
      <c r="V859" s="30"/>
    </row>
    <row r="860" spans="2:22" x14ac:dyDescent="0.25">
      <c r="J860" s="30"/>
      <c r="K860" s="30"/>
      <c r="M860" s="19"/>
      <c r="S860" s="30"/>
      <c r="V860" s="30"/>
    </row>
    <row r="861" spans="2:22" x14ac:dyDescent="0.25">
      <c r="J861" s="30"/>
      <c r="K861" s="30"/>
      <c r="M861" s="19"/>
      <c r="S861" s="30"/>
      <c r="V861" s="30"/>
    </row>
    <row r="862" spans="2:22" x14ac:dyDescent="0.25">
      <c r="B862" s="28"/>
      <c r="J862" s="30"/>
      <c r="K862" s="30"/>
      <c r="M862" s="19"/>
      <c r="S862" s="30"/>
      <c r="V862" s="30"/>
    </row>
    <row r="863" spans="2:22" x14ac:dyDescent="0.25">
      <c r="J863" s="30"/>
      <c r="K863" s="30"/>
      <c r="M863" s="19"/>
      <c r="S863" s="30"/>
      <c r="V863" s="30"/>
    </row>
    <row r="864" spans="2:22" x14ac:dyDescent="0.25">
      <c r="J864" s="30"/>
      <c r="K864" s="30"/>
      <c r="M864" s="19"/>
      <c r="S864" s="30"/>
      <c r="V864" s="30"/>
    </row>
    <row r="865" spans="10:22" x14ac:dyDescent="0.25">
      <c r="J865" s="30"/>
      <c r="K865" s="30"/>
      <c r="M865" s="19"/>
      <c r="S865" s="30"/>
      <c r="V865" s="30"/>
    </row>
    <row r="866" spans="10:22" x14ac:dyDescent="0.25">
      <c r="J866" s="30"/>
      <c r="K866" s="30"/>
      <c r="M866" s="19"/>
      <c r="S866" s="30"/>
      <c r="V866" s="30"/>
    </row>
    <row r="867" spans="10:22" x14ac:dyDescent="0.25">
      <c r="J867" s="30"/>
      <c r="K867" s="30"/>
      <c r="M867" s="19"/>
      <c r="S867" s="30"/>
      <c r="V867" s="30"/>
    </row>
    <row r="868" spans="10:22" x14ac:dyDescent="0.25">
      <c r="J868" s="30"/>
      <c r="K868" s="30"/>
      <c r="M868" s="19"/>
      <c r="S868" s="30"/>
      <c r="V868" s="30"/>
    </row>
    <row r="869" spans="10:22" x14ac:dyDescent="0.25">
      <c r="J869" s="30"/>
      <c r="K869" s="30"/>
      <c r="M869" s="19"/>
      <c r="S869" s="30"/>
      <c r="V869" s="30"/>
    </row>
    <row r="870" spans="10:22" x14ac:dyDescent="0.25">
      <c r="J870" s="30"/>
      <c r="K870" s="30"/>
      <c r="M870" s="19"/>
      <c r="S870" s="30"/>
      <c r="V870" s="30"/>
    </row>
    <row r="871" spans="10:22" x14ac:dyDescent="0.25">
      <c r="J871" s="30"/>
      <c r="K871" s="30"/>
      <c r="M871" s="19"/>
      <c r="S871" s="30"/>
      <c r="V871" s="30"/>
    </row>
    <row r="872" spans="10:22" x14ac:dyDescent="0.25">
      <c r="J872" s="30"/>
      <c r="K872" s="30"/>
      <c r="M872" s="19"/>
      <c r="S872" s="30"/>
      <c r="V872" s="30"/>
    </row>
    <row r="873" spans="10:22" x14ac:dyDescent="0.25">
      <c r="J873" s="30"/>
      <c r="K873" s="30"/>
      <c r="M873" s="19"/>
      <c r="S873" s="30"/>
      <c r="V873" s="30"/>
    </row>
    <row r="874" spans="10:22" x14ac:dyDescent="0.25">
      <c r="J874" s="30"/>
      <c r="K874" s="30"/>
      <c r="M874" s="19"/>
      <c r="S874" s="30"/>
      <c r="V874" s="30"/>
    </row>
    <row r="875" spans="10:22" x14ac:dyDescent="0.25">
      <c r="J875" s="30"/>
      <c r="K875" s="30"/>
      <c r="M875" s="19"/>
      <c r="S875" s="30"/>
      <c r="V875" s="30"/>
    </row>
    <row r="876" spans="10:22" x14ac:dyDescent="0.25">
      <c r="J876" s="30"/>
      <c r="K876" s="30"/>
      <c r="M876" s="19"/>
      <c r="S876" s="30"/>
      <c r="V876" s="30"/>
    </row>
    <row r="877" spans="10:22" x14ac:dyDescent="0.25">
      <c r="J877" s="30"/>
      <c r="K877" s="30"/>
      <c r="M877" s="19"/>
      <c r="S877" s="30"/>
      <c r="V877" s="30"/>
    </row>
    <row r="878" spans="10:22" x14ac:dyDescent="0.25">
      <c r="J878" s="30"/>
      <c r="K878" s="30"/>
      <c r="M878" s="19"/>
      <c r="S878" s="30"/>
      <c r="V878" s="30"/>
    </row>
    <row r="879" spans="10:22" x14ac:dyDescent="0.25">
      <c r="J879" s="30"/>
      <c r="K879" s="30"/>
      <c r="M879" s="19"/>
      <c r="S879" s="30"/>
      <c r="V879" s="30"/>
    </row>
    <row r="880" spans="10:22" x14ac:dyDescent="0.25">
      <c r="J880" s="30"/>
      <c r="K880" s="30"/>
      <c r="M880" s="19"/>
      <c r="S880" s="30"/>
      <c r="V880" s="30"/>
    </row>
    <row r="881" spans="2:22" x14ac:dyDescent="0.25">
      <c r="J881" s="30"/>
      <c r="K881" s="30"/>
      <c r="M881" s="19"/>
      <c r="S881" s="30"/>
      <c r="V881" s="30"/>
    </row>
    <row r="882" spans="2:22" x14ac:dyDescent="0.25">
      <c r="J882" s="30"/>
      <c r="K882" s="30"/>
      <c r="M882" s="19"/>
      <c r="S882" s="30"/>
      <c r="V882" s="30"/>
    </row>
    <row r="883" spans="2:22" x14ac:dyDescent="0.25">
      <c r="J883" s="30"/>
      <c r="K883" s="30"/>
      <c r="M883" s="19"/>
      <c r="S883" s="30"/>
      <c r="V883" s="30"/>
    </row>
    <row r="884" spans="2:22" x14ac:dyDescent="0.25">
      <c r="J884" s="30"/>
      <c r="K884" s="30"/>
      <c r="M884" s="19"/>
      <c r="S884" s="30"/>
      <c r="V884" s="30"/>
    </row>
    <row r="885" spans="2:22" x14ac:dyDescent="0.25">
      <c r="J885" s="30"/>
      <c r="K885" s="30"/>
      <c r="M885" s="19"/>
      <c r="S885" s="30"/>
      <c r="V885" s="30"/>
    </row>
    <row r="886" spans="2:22" x14ac:dyDescent="0.25">
      <c r="J886" s="30"/>
      <c r="K886" s="30"/>
      <c r="M886" s="19"/>
      <c r="S886" s="30"/>
      <c r="V886" s="30"/>
    </row>
    <row r="887" spans="2:22" x14ac:dyDescent="0.25">
      <c r="J887" s="30"/>
      <c r="K887" s="30"/>
      <c r="M887" s="19"/>
      <c r="S887" s="30"/>
      <c r="V887" s="30"/>
    </row>
    <row r="888" spans="2:22" x14ac:dyDescent="0.25">
      <c r="B888" s="28"/>
      <c r="J888" s="30"/>
      <c r="K888" s="30"/>
      <c r="M888" s="19"/>
      <c r="S888" s="30"/>
      <c r="V888" s="30"/>
    </row>
    <row r="889" spans="2:22" x14ac:dyDescent="0.25">
      <c r="J889" s="30"/>
      <c r="K889" s="30"/>
      <c r="M889" s="19"/>
      <c r="S889" s="30"/>
      <c r="V889" s="30"/>
    </row>
    <row r="890" spans="2:22" x14ac:dyDescent="0.25">
      <c r="J890" s="30"/>
      <c r="K890" s="30"/>
      <c r="M890" s="19"/>
      <c r="S890" s="30"/>
      <c r="V890" s="30"/>
    </row>
    <row r="891" spans="2:22" x14ac:dyDescent="0.25">
      <c r="J891" s="30"/>
      <c r="K891" s="30"/>
      <c r="M891" s="19"/>
      <c r="S891" s="30"/>
      <c r="V891" s="30"/>
    </row>
    <row r="892" spans="2:22" x14ac:dyDescent="0.25">
      <c r="J892" s="30"/>
      <c r="K892" s="30"/>
      <c r="M892" s="19"/>
      <c r="S892" s="30"/>
      <c r="V892" s="30"/>
    </row>
    <row r="893" spans="2:22" x14ac:dyDescent="0.25">
      <c r="J893" s="30"/>
      <c r="K893" s="30"/>
      <c r="M893" s="19"/>
      <c r="S893" s="30"/>
      <c r="V893" s="30"/>
    </row>
    <row r="894" spans="2:22" x14ac:dyDescent="0.25">
      <c r="J894" s="30"/>
      <c r="K894" s="30"/>
      <c r="M894" s="19"/>
      <c r="S894" s="30"/>
      <c r="V894" s="30"/>
    </row>
    <row r="895" spans="2:22" x14ac:dyDescent="0.25">
      <c r="J895" s="30"/>
      <c r="K895" s="30"/>
      <c r="M895" s="19"/>
      <c r="S895" s="30"/>
      <c r="V895" s="30"/>
    </row>
    <row r="896" spans="2:22" x14ac:dyDescent="0.25">
      <c r="J896" s="30"/>
      <c r="K896" s="30"/>
      <c r="M896" s="19"/>
      <c r="S896" s="30"/>
      <c r="V896" s="30"/>
    </row>
    <row r="897" spans="10:22" x14ac:dyDescent="0.25">
      <c r="J897" s="30"/>
      <c r="K897" s="30"/>
      <c r="M897" s="19"/>
      <c r="S897" s="30"/>
      <c r="V897" s="30"/>
    </row>
    <row r="898" spans="10:22" x14ac:dyDescent="0.25">
      <c r="J898" s="30"/>
      <c r="K898" s="30"/>
      <c r="M898" s="19"/>
      <c r="S898" s="30"/>
      <c r="V898" s="30"/>
    </row>
    <row r="899" spans="10:22" x14ac:dyDescent="0.25">
      <c r="J899" s="30"/>
      <c r="K899" s="30"/>
      <c r="M899" s="19"/>
      <c r="S899" s="30"/>
      <c r="V899" s="30"/>
    </row>
    <row r="900" spans="10:22" x14ac:dyDescent="0.25">
      <c r="J900" s="30"/>
      <c r="K900" s="30"/>
      <c r="M900" s="19"/>
      <c r="S900" s="30"/>
      <c r="V900" s="30"/>
    </row>
    <row r="901" spans="10:22" x14ac:dyDescent="0.25">
      <c r="J901" s="30"/>
      <c r="K901" s="30"/>
      <c r="M901" s="19"/>
      <c r="S901" s="30"/>
      <c r="V901" s="30"/>
    </row>
    <row r="902" spans="10:22" x14ac:dyDescent="0.25">
      <c r="J902" s="30"/>
      <c r="K902" s="30"/>
      <c r="M902" s="19"/>
      <c r="S902" s="30"/>
      <c r="V902" s="30"/>
    </row>
    <row r="903" spans="10:22" x14ac:dyDescent="0.25">
      <c r="J903" s="30"/>
      <c r="K903" s="30"/>
      <c r="M903" s="19"/>
      <c r="S903" s="30"/>
      <c r="V903" s="30"/>
    </row>
    <row r="904" spans="10:22" x14ac:dyDescent="0.25">
      <c r="J904" s="30"/>
      <c r="K904" s="30"/>
      <c r="M904" s="19"/>
      <c r="S904" s="30"/>
      <c r="V904" s="30"/>
    </row>
    <row r="905" spans="10:22" x14ac:dyDescent="0.25">
      <c r="J905" s="30"/>
      <c r="K905" s="30"/>
      <c r="M905" s="19"/>
      <c r="S905" s="30"/>
      <c r="V905" s="30"/>
    </row>
    <row r="906" spans="10:22" x14ac:dyDescent="0.25">
      <c r="J906" s="30"/>
      <c r="K906" s="30"/>
      <c r="M906" s="19"/>
      <c r="S906" s="30"/>
      <c r="V906" s="30"/>
    </row>
    <row r="907" spans="10:22" x14ac:dyDescent="0.25">
      <c r="J907" s="30"/>
      <c r="K907" s="30"/>
      <c r="M907" s="19"/>
      <c r="S907" s="30"/>
      <c r="V907" s="30"/>
    </row>
    <row r="908" spans="10:22" x14ac:dyDescent="0.25">
      <c r="J908" s="30"/>
      <c r="K908" s="30"/>
      <c r="M908" s="19"/>
      <c r="S908" s="30"/>
      <c r="V908" s="30"/>
    </row>
    <row r="909" spans="10:22" x14ac:dyDescent="0.25">
      <c r="J909" s="30"/>
      <c r="K909" s="30"/>
      <c r="M909" s="19"/>
      <c r="S909" s="30"/>
      <c r="V909" s="30"/>
    </row>
    <row r="910" spans="10:22" x14ac:dyDescent="0.25">
      <c r="J910" s="30"/>
      <c r="K910" s="30"/>
      <c r="M910" s="19"/>
      <c r="S910" s="30"/>
      <c r="V910" s="30"/>
    </row>
    <row r="911" spans="10:22" x14ac:dyDescent="0.25">
      <c r="J911" s="30"/>
      <c r="K911" s="30"/>
      <c r="M911" s="19"/>
      <c r="V911" s="30"/>
    </row>
    <row r="912" spans="10:22" x14ac:dyDescent="0.25">
      <c r="J912" s="30"/>
      <c r="K912" s="30"/>
      <c r="M912" s="19"/>
      <c r="S912" s="30"/>
      <c r="V912" s="30"/>
    </row>
    <row r="913" spans="10:22" x14ac:dyDescent="0.25">
      <c r="J913" s="30"/>
      <c r="K913" s="30"/>
      <c r="M913" s="19"/>
      <c r="S913" s="30"/>
      <c r="V913" s="30"/>
    </row>
    <row r="914" spans="10:22" x14ac:dyDescent="0.25">
      <c r="J914" s="30"/>
      <c r="K914" s="30"/>
      <c r="M914" s="19"/>
      <c r="S914" s="30"/>
      <c r="V914" s="30"/>
    </row>
    <row r="915" spans="10:22" x14ac:dyDescent="0.25">
      <c r="J915" s="30"/>
      <c r="K915" s="30"/>
      <c r="M915" s="19"/>
      <c r="S915" s="30"/>
      <c r="V915" s="30"/>
    </row>
    <row r="916" spans="10:22" x14ac:dyDescent="0.25">
      <c r="J916" s="30"/>
      <c r="K916" s="30"/>
      <c r="M916" s="19"/>
      <c r="S916" s="30"/>
      <c r="V916" s="30"/>
    </row>
    <row r="917" spans="10:22" x14ac:dyDescent="0.25">
      <c r="J917" s="30"/>
      <c r="K917" s="30"/>
      <c r="M917" s="19"/>
      <c r="S917" s="30"/>
      <c r="V917" s="30"/>
    </row>
    <row r="918" spans="10:22" x14ac:dyDescent="0.25">
      <c r="J918" s="30"/>
      <c r="K918" s="30"/>
      <c r="M918" s="19"/>
      <c r="S918" s="30"/>
      <c r="V918" s="30"/>
    </row>
    <row r="919" spans="10:22" x14ac:dyDescent="0.25">
      <c r="J919" s="30"/>
      <c r="K919" s="30"/>
      <c r="M919" s="19"/>
      <c r="S919" s="30"/>
      <c r="V919" s="30"/>
    </row>
    <row r="920" spans="10:22" x14ac:dyDescent="0.25">
      <c r="J920" s="30"/>
      <c r="K920" s="30"/>
      <c r="M920" s="19"/>
      <c r="S920" s="30"/>
      <c r="V920" s="30"/>
    </row>
    <row r="921" spans="10:22" x14ac:dyDescent="0.25">
      <c r="J921" s="30"/>
      <c r="K921" s="30"/>
      <c r="M921" s="19"/>
      <c r="S921" s="30"/>
      <c r="V921" s="30"/>
    </row>
    <row r="922" spans="10:22" x14ac:dyDescent="0.25">
      <c r="J922" s="30"/>
      <c r="K922" s="30"/>
      <c r="M922" s="19"/>
      <c r="S922" s="30"/>
      <c r="V922" s="30"/>
    </row>
    <row r="923" spans="10:22" x14ac:dyDescent="0.25">
      <c r="J923" s="30"/>
      <c r="K923" s="30"/>
      <c r="M923" s="19"/>
      <c r="S923" s="30"/>
      <c r="V923" s="30"/>
    </row>
    <row r="924" spans="10:22" x14ac:dyDescent="0.25">
      <c r="J924" s="30"/>
      <c r="K924" s="30"/>
      <c r="M924" s="19"/>
      <c r="S924" s="30"/>
      <c r="V924" s="30"/>
    </row>
    <row r="925" spans="10:22" x14ac:dyDescent="0.25">
      <c r="J925" s="30"/>
      <c r="K925" s="30"/>
      <c r="M925" s="19"/>
      <c r="S925" s="30"/>
      <c r="V925" s="30"/>
    </row>
    <row r="926" spans="10:22" x14ac:dyDescent="0.25">
      <c r="J926" s="30"/>
      <c r="K926" s="30"/>
      <c r="M926" s="19"/>
      <c r="S926" s="30"/>
      <c r="V926" s="30"/>
    </row>
    <row r="927" spans="10:22" x14ac:dyDescent="0.25">
      <c r="J927" s="30"/>
      <c r="K927" s="30"/>
      <c r="M927" s="19"/>
      <c r="S927" s="30"/>
      <c r="V927" s="30"/>
    </row>
    <row r="928" spans="10:22" x14ac:dyDescent="0.25">
      <c r="J928" s="30"/>
      <c r="K928" s="30"/>
      <c r="M928" s="19"/>
      <c r="S928" s="30"/>
      <c r="V928" s="30"/>
    </row>
    <row r="929" spans="10:22" x14ac:dyDescent="0.25">
      <c r="J929" s="30"/>
      <c r="K929" s="30"/>
      <c r="M929" s="19"/>
      <c r="S929" s="30"/>
      <c r="V929" s="30"/>
    </row>
    <row r="930" spans="10:22" x14ac:dyDescent="0.25">
      <c r="J930" s="30"/>
      <c r="K930" s="30"/>
      <c r="M930" s="19"/>
      <c r="S930" s="30"/>
      <c r="V930" s="30"/>
    </row>
    <row r="931" spans="10:22" x14ac:dyDescent="0.25">
      <c r="J931" s="30"/>
      <c r="K931" s="30"/>
      <c r="M931" s="19"/>
      <c r="S931" s="30"/>
      <c r="V931" s="30"/>
    </row>
    <row r="932" spans="10:22" x14ac:dyDescent="0.25">
      <c r="J932" s="30"/>
      <c r="K932" s="30"/>
      <c r="M932" s="19"/>
      <c r="S932" s="30"/>
      <c r="V932" s="30"/>
    </row>
    <row r="933" spans="10:22" x14ac:dyDescent="0.25">
      <c r="J933" s="30"/>
      <c r="K933" s="30"/>
      <c r="M933" s="19"/>
      <c r="S933" s="30"/>
      <c r="V933" s="30"/>
    </row>
    <row r="934" spans="10:22" x14ac:dyDescent="0.25">
      <c r="J934" s="30"/>
      <c r="K934" s="30"/>
      <c r="M934" s="19"/>
      <c r="S934" s="30"/>
      <c r="V934" s="30"/>
    </row>
    <row r="935" spans="10:22" x14ac:dyDescent="0.25">
      <c r="J935" s="30"/>
      <c r="K935" s="30"/>
      <c r="M935" s="19"/>
      <c r="S935" s="30"/>
      <c r="V935" s="30"/>
    </row>
    <row r="936" spans="10:22" x14ac:dyDescent="0.25">
      <c r="J936" s="30"/>
      <c r="K936" s="30"/>
      <c r="M936" s="19"/>
      <c r="S936" s="30"/>
      <c r="V936" s="30"/>
    </row>
    <row r="937" spans="10:22" x14ac:dyDescent="0.25">
      <c r="J937" s="30"/>
      <c r="K937" s="30"/>
      <c r="M937" s="19"/>
      <c r="S937" s="30"/>
      <c r="V937" s="30"/>
    </row>
    <row r="938" spans="10:22" x14ac:dyDescent="0.25">
      <c r="J938" s="30"/>
      <c r="K938" s="30"/>
      <c r="M938" s="19"/>
      <c r="S938" s="30"/>
      <c r="V938" s="30"/>
    </row>
    <row r="939" spans="10:22" x14ac:dyDescent="0.25">
      <c r="J939" s="30"/>
      <c r="K939" s="30"/>
      <c r="M939" s="19"/>
      <c r="S939" s="30"/>
      <c r="V939" s="30"/>
    </row>
    <row r="940" spans="10:22" x14ac:dyDescent="0.25">
      <c r="J940" s="30"/>
      <c r="K940" s="30"/>
      <c r="M940" s="19"/>
      <c r="S940" s="30"/>
      <c r="V940" s="30"/>
    </row>
    <row r="941" spans="10:22" x14ac:dyDescent="0.25">
      <c r="J941" s="30"/>
      <c r="K941" s="30"/>
      <c r="M941" s="19"/>
      <c r="S941" s="30"/>
      <c r="V941" s="30"/>
    </row>
    <row r="942" spans="10:22" x14ac:dyDescent="0.25">
      <c r="J942" s="30"/>
      <c r="K942" s="30"/>
      <c r="M942" s="19"/>
      <c r="S942" s="30"/>
      <c r="V942" s="30"/>
    </row>
    <row r="943" spans="10:22" x14ac:dyDescent="0.25">
      <c r="J943" s="30"/>
      <c r="K943" s="30"/>
      <c r="M943" s="19"/>
      <c r="S943" s="30"/>
      <c r="V943" s="30"/>
    </row>
    <row r="944" spans="10:22" x14ac:dyDescent="0.25">
      <c r="J944" s="30"/>
      <c r="K944" s="30"/>
      <c r="M944" s="19"/>
      <c r="S944" s="30"/>
      <c r="V944" s="30"/>
    </row>
    <row r="945" spans="10:22" x14ac:dyDescent="0.25">
      <c r="J945" s="30"/>
      <c r="K945" s="30"/>
      <c r="M945" s="19"/>
      <c r="S945" s="30"/>
      <c r="V945" s="30"/>
    </row>
    <row r="946" spans="10:22" x14ac:dyDescent="0.25">
      <c r="J946" s="30"/>
      <c r="K946" s="30"/>
      <c r="M946" s="19"/>
      <c r="S946" s="30"/>
      <c r="V946" s="30"/>
    </row>
    <row r="947" spans="10:22" x14ac:dyDescent="0.25">
      <c r="J947" s="30"/>
      <c r="K947" s="30"/>
      <c r="M947" s="19"/>
      <c r="S947" s="30"/>
      <c r="V947" s="30"/>
    </row>
    <row r="948" spans="10:22" x14ac:dyDescent="0.25">
      <c r="J948" s="30"/>
      <c r="K948" s="30"/>
      <c r="M948" s="19"/>
      <c r="S948" s="30"/>
      <c r="V948" s="30"/>
    </row>
    <row r="949" spans="10:22" x14ac:dyDescent="0.25">
      <c r="J949" s="30"/>
      <c r="K949" s="30"/>
      <c r="M949" s="19"/>
      <c r="S949" s="30"/>
      <c r="V949" s="30"/>
    </row>
    <row r="950" spans="10:22" x14ac:dyDescent="0.25">
      <c r="J950" s="30"/>
      <c r="K950" s="30"/>
      <c r="M950" s="19"/>
      <c r="S950" s="30"/>
      <c r="V950" s="30"/>
    </row>
    <row r="951" spans="10:22" x14ac:dyDescent="0.25">
      <c r="J951" s="30"/>
      <c r="K951" s="30"/>
      <c r="M951" s="19"/>
      <c r="S951" s="30"/>
      <c r="V951" s="30"/>
    </row>
    <row r="952" spans="10:22" x14ac:dyDescent="0.25">
      <c r="J952" s="30"/>
      <c r="K952" s="30"/>
      <c r="M952" s="19"/>
      <c r="S952" s="30"/>
      <c r="V952" s="30"/>
    </row>
    <row r="953" spans="10:22" x14ac:dyDescent="0.25">
      <c r="J953" s="30"/>
      <c r="K953" s="30"/>
      <c r="M953" s="19"/>
      <c r="S953" s="30"/>
      <c r="V953" s="30"/>
    </row>
    <row r="954" spans="10:22" x14ac:dyDescent="0.25">
      <c r="J954" s="30"/>
      <c r="K954" s="30"/>
      <c r="M954" s="19"/>
      <c r="S954" s="30"/>
      <c r="V954" s="30"/>
    </row>
    <row r="955" spans="10:22" x14ac:dyDescent="0.25">
      <c r="J955" s="30"/>
      <c r="K955" s="30"/>
      <c r="M955" s="19"/>
      <c r="S955" s="30"/>
      <c r="V955" s="30"/>
    </row>
    <row r="956" spans="10:22" x14ac:dyDescent="0.25">
      <c r="J956" s="30"/>
      <c r="K956" s="30"/>
      <c r="M956" s="19"/>
      <c r="S956" s="30"/>
      <c r="V956" s="30"/>
    </row>
    <row r="957" spans="10:22" x14ac:dyDescent="0.25">
      <c r="J957" s="30"/>
      <c r="K957" s="30"/>
      <c r="M957" s="19"/>
      <c r="S957" s="30"/>
      <c r="V957" s="30"/>
    </row>
    <row r="958" spans="10:22" x14ac:dyDescent="0.25">
      <c r="J958" s="30"/>
      <c r="K958" s="30"/>
      <c r="M958" s="19"/>
      <c r="S958" s="30"/>
      <c r="V958" s="30"/>
    </row>
    <row r="959" spans="10:22" x14ac:dyDescent="0.25">
      <c r="J959" s="30"/>
      <c r="K959" s="30"/>
      <c r="M959" s="19"/>
      <c r="S959" s="30"/>
      <c r="V959" s="30"/>
    </row>
    <row r="960" spans="10:22" x14ac:dyDescent="0.25">
      <c r="J960" s="30"/>
      <c r="K960" s="30"/>
      <c r="M960" s="19"/>
      <c r="S960" s="30"/>
      <c r="V960" s="30"/>
    </row>
    <row r="961" spans="10:22" x14ac:dyDescent="0.25">
      <c r="J961" s="30"/>
      <c r="K961" s="30"/>
      <c r="M961" s="19"/>
      <c r="S961" s="30"/>
      <c r="V961" s="30"/>
    </row>
    <row r="962" spans="10:22" x14ac:dyDescent="0.25">
      <c r="J962" s="30"/>
      <c r="K962" s="30"/>
      <c r="M962" s="19"/>
      <c r="S962" s="30"/>
      <c r="V962" s="30"/>
    </row>
    <row r="963" spans="10:22" x14ac:dyDescent="0.25">
      <c r="J963" s="30"/>
      <c r="K963" s="30"/>
      <c r="M963" s="19"/>
      <c r="S963" s="30"/>
      <c r="V963" s="30"/>
    </row>
    <row r="964" spans="10:22" x14ac:dyDescent="0.25">
      <c r="J964" s="30"/>
      <c r="K964" s="30"/>
      <c r="M964" s="19"/>
      <c r="S964" s="30"/>
      <c r="V964" s="30"/>
    </row>
    <row r="965" spans="10:22" x14ac:dyDescent="0.25">
      <c r="J965" s="30"/>
      <c r="K965" s="30"/>
      <c r="M965" s="19"/>
      <c r="S965" s="30"/>
      <c r="V965" s="30"/>
    </row>
    <row r="966" spans="10:22" x14ac:dyDescent="0.25">
      <c r="J966" s="30"/>
      <c r="K966" s="30"/>
      <c r="M966" s="19"/>
      <c r="S966" s="30"/>
      <c r="V966" s="30"/>
    </row>
    <row r="967" spans="10:22" x14ac:dyDescent="0.25">
      <c r="J967" s="30"/>
      <c r="K967" s="30"/>
      <c r="M967" s="19"/>
      <c r="S967" s="30"/>
      <c r="V967" s="30"/>
    </row>
    <row r="968" spans="10:22" x14ac:dyDescent="0.25">
      <c r="J968" s="30"/>
      <c r="K968" s="30"/>
      <c r="M968" s="19"/>
      <c r="S968" s="30"/>
      <c r="V968" s="30"/>
    </row>
    <row r="969" spans="10:22" x14ac:dyDescent="0.25">
      <c r="J969" s="30"/>
      <c r="K969" s="30"/>
      <c r="M969" s="19"/>
      <c r="S969" s="30"/>
      <c r="V969" s="30"/>
    </row>
    <row r="970" spans="10:22" x14ac:dyDescent="0.25">
      <c r="J970" s="30"/>
      <c r="K970" s="30"/>
      <c r="M970" s="19"/>
      <c r="S970" s="30"/>
      <c r="V970" s="30"/>
    </row>
    <row r="971" spans="10:22" x14ac:dyDescent="0.25">
      <c r="J971" s="30"/>
      <c r="K971" s="30"/>
      <c r="M971" s="19"/>
      <c r="S971" s="30"/>
      <c r="V971" s="30"/>
    </row>
    <row r="972" spans="10:22" x14ac:dyDescent="0.25">
      <c r="J972" s="30"/>
      <c r="K972" s="30"/>
      <c r="M972" s="19"/>
      <c r="S972" s="30"/>
      <c r="V972" s="30"/>
    </row>
    <row r="973" spans="10:22" x14ac:dyDescent="0.25">
      <c r="J973" s="30"/>
      <c r="K973" s="30"/>
      <c r="M973" s="19"/>
      <c r="S973" s="30"/>
      <c r="V973" s="30"/>
    </row>
    <row r="974" spans="10:22" x14ac:dyDescent="0.25">
      <c r="J974" s="30"/>
      <c r="K974" s="30"/>
      <c r="M974" s="19"/>
      <c r="S974" s="30"/>
      <c r="V974" s="30"/>
    </row>
    <row r="975" spans="10:22" x14ac:dyDescent="0.25">
      <c r="J975" s="30"/>
      <c r="K975" s="30"/>
      <c r="M975" s="19"/>
      <c r="S975" s="30"/>
      <c r="V975" s="30"/>
    </row>
    <row r="976" spans="10:22" x14ac:dyDescent="0.25">
      <c r="J976" s="30"/>
      <c r="K976" s="30"/>
      <c r="M976" s="19"/>
      <c r="S976" s="30"/>
      <c r="V976" s="30"/>
    </row>
    <row r="977" spans="10:22" x14ac:dyDescent="0.25">
      <c r="J977" s="30"/>
      <c r="K977" s="30"/>
      <c r="M977" s="19"/>
      <c r="S977" s="30"/>
      <c r="V977" s="30"/>
    </row>
    <row r="978" spans="10:22" x14ac:dyDescent="0.25">
      <c r="J978" s="30"/>
      <c r="K978" s="30"/>
      <c r="M978" s="19"/>
      <c r="S978" s="30"/>
      <c r="V978" s="30"/>
    </row>
    <row r="979" spans="10:22" x14ac:dyDescent="0.25">
      <c r="J979" s="30"/>
      <c r="K979" s="30"/>
      <c r="M979" s="19"/>
      <c r="S979" s="30"/>
      <c r="V979" s="30"/>
    </row>
    <row r="980" spans="10:22" x14ac:dyDescent="0.25">
      <c r="J980" s="30"/>
      <c r="K980" s="30"/>
      <c r="M980" s="19"/>
      <c r="S980" s="30"/>
      <c r="V980" s="30"/>
    </row>
    <row r="981" spans="10:22" x14ac:dyDescent="0.25">
      <c r="J981" s="30"/>
      <c r="K981" s="30"/>
      <c r="M981" s="19"/>
      <c r="S981" s="30"/>
      <c r="V981" s="30"/>
    </row>
    <row r="982" spans="10:22" x14ac:dyDescent="0.25">
      <c r="J982" s="30"/>
      <c r="K982" s="30"/>
      <c r="M982" s="19"/>
      <c r="S982" s="30"/>
      <c r="V982" s="30"/>
    </row>
    <row r="983" spans="10:22" x14ac:dyDescent="0.25">
      <c r="J983" s="30"/>
      <c r="K983" s="30"/>
      <c r="M983" s="19"/>
      <c r="S983" s="30"/>
      <c r="V983" s="30"/>
    </row>
    <row r="984" spans="10:22" x14ac:dyDescent="0.25">
      <c r="J984" s="30"/>
      <c r="K984" s="30"/>
      <c r="M984" s="19"/>
      <c r="S984" s="30"/>
      <c r="V984" s="30"/>
    </row>
    <row r="985" spans="10:22" x14ac:dyDescent="0.25">
      <c r="J985" s="30"/>
      <c r="K985" s="30"/>
      <c r="M985" s="19"/>
      <c r="S985" s="30"/>
      <c r="V985" s="30"/>
    </row>
    <row r="986" spans="10:22" x14ac:dyDescent="0.25">
      <c r="J986" s="30"/>
      <c r="K986" s="30"/>
      <c r="M986" s="19"/>
      <c r="S986" s="30"/>
      <c r="V986" s="30"/>
    </row>
    <row r="987" spans="10:22" x14ac:dyDescent="0.25">
      <c r="J987" s="30"/>
      <c r="K987" s="30"/>
      <c r="M987" s="19"/>
      <c r="S987" s="30"/>
      <c r="V987" s="30"/>
    </row>
    <row r="988" spans="10:22" x14ac:dyDescent="0.25">
      <c r="J988" s="30"/>
      <c r="K988" s="30"/>
      <c r="M988" s="19"/>
      <c r="S988" s="30"/>
      <c r="V988" s="30"/>
    </row>
    <row r="989" spans="10:22" x14ac:dyDescent="0.25">
      <c r="J989" s="30"/>
      <c r="K989" s="30"/>
      <c r="M989" s="19"/>
      <c r="S989" s="30"/>
      <c r="V989" s="30"/>
    </row>
    <row r="990" spans="10:22" x14ac:dyDescent="0.25">
      <c r="J990" s="30"/>
      <c r="K990" s="30"/>
      <c r="M990" s="19"/>
      <c r="S990" s="30"/>
      <c r="V990" s="30"/>
    </row>
    <row r="991" spans="10:22" x14ac:dyDescent="0.25">
      <c r="J991" s="30"/>
      <c r="K991" s="30"/>
      <c r="M991" s="19"/>
      <c r="S991" s="30"/>
      <c r="V991" s="30"/>
    </row>
    <row r="992" spans="10:22" x14ac:dyDescent="0.25">
      <c r="J992" s="30"/>
      <c r="K992" s="30"/>
      <c r="M992" s="19"/>
      <c r="S992" s="30"/>
      <c r="V992" s="30"/>
    </row>
    <row r="993" spans="10:22" x14ac:dyDescent="0.25">
      <c r="J993" s="30"/>
      <c r="K993" s="30"/>
      <c r="M993" s="19"/>
      <c r="S993" s="30"/>
      <c r="V993" s="30"/>
    </row>
    <row r="994" spans="10:22" x14ac:dyDescent="0.25">
      <c r="J994" s="30"/>
      <c r="K994" s="30"/>
      <c r="M994" s="19"/>
      <c r="S994" s="30"/>
      <c r="V994" s="30"/>
    </row>
    <row r="995" spans="10:22" x14ac:dyDescent="0.25">
      <c r="J995" s="30"/>
      <c r="K995" s="30"/>
      <c r="M995" s="19"/>
      <c r="S995" s="30"/>
      <c r="V995" s="30"/>
    </row>
    <row r="996" spans="10:22" x14ac:dyDescent="0.25">
      <c r="J996" s="30"/>
      <c r="K996" s="30"/>
      <c r="M996" s="19"/>
      <c r="S996" s="30"/>
      <c r="V996" s="30"/>
    </row>
    <row r="997" spans="10:22" x14ac:dyDescent="0.25">
      <c r="J997" s="30"/>
      <c r="K997" s="30"/>
      <c r="M997" s="19"/>
      <c r="S997" s="30"/>
      <c r="V997" s="30"/>
    </row>
    <row r="998" spans="10:22" x14ac:dyDescent="0.25">
      <c r="J998" s="30"/>
      <c r="K998" s="30"/>
      <c r="M998" s="19"/>
      <c r="S998" s="30"/>
      <c r="V998" s="30"/>
    </row>
    <row r="999" spans="10:22" x14ac:dyDescent="0.25">
      <c r="J999" s="30"/>
      <c r="K999" s="30"/>
      <c r="M999" s="19"/>
      <c r="S999" s="30"/>
      <c r="V999" s="30"/>
    </row>
    <row r="1000" spans="10:22" x14ac:dyDescent="0.25">
      <c r="J1000" s="30"/>
      <c r="K1000" s="30"/>
      <c r="M1000" s="19"/>
      <c r="S1000" s="30"/>
      <c r="V1000" s="30"/>
    </row>
    <row r="1001" spans="10:22" x14ac:dyDescent="0.25">
      <c r="J1001" s="30"/>
      <c r="K1001" s="30"/>
      <c r="M1001" s="19"/>
      <c r="S1001" s="30"/>
      <c r="V1001" s="30"/>
    </row>
    <row r="1002" spans="10:22" x14ac:dyDescent="0.25">
      <c r="J1002" s="30"/>
      <c r="K1002" s="30"/>
      <c r="M1002" s="19"/>
      <c r="S1002" s="30"/>
      <c r="V1002" s="30"/>
    </row>
    <row r="1003" spans="10:22" x14ac:dyDescent="0.25">
      <c r="J1003" s="30"/>
      <c r="K1003" s="30"/>
      <c r="M1003" s="19"/>
      <c r="S1003" s="30"/>
      <c r="V1003" s="30"/>
    </row>
    <row r="1004" spans="10:22" x14ac:dyDescent="0.25">
      <c r="J1004" s="30"/>
      <c r="K1004" s="30"/>
      <c r="M1004" s="19"/>
      <c r="S1004" s="30"/>
      <c r="V1004" s="30"/>
    </row>
    <row r="1005" spans="10:22" x14ac:dyDescent="0.25">
      <c r="J1005" s="30"/>
      <c r="K1005" s="30"/>
      <c r="M1005" s="19"/>
      <c r="S1005" s="30"/>
      <c r="V1005" s="30"/>
    </row>
    <row r="1006" spans="10:22" x14ac:dyDescent="0.25">
      <c r="J1006" s="30"/>
      <c r="K1006" s="30"/>
      <c r="M1006" s="19"/>
      <c r="S1006" s="30"/>
      <c r="V1006" s="30"/>
    </row>
    <row r="1007" spans="10:22" x14ac:dyDescent="0.25">
      <c r="J1007" s="30"/>
      <c r="K1007" s="30"/>
      <c r="M1007" s="19"/>
      <c r="S1007" s="30"/>
      <c r="V1007" s="30"/>
    </row>
    <row r="1008" spans="10:22" x14ac:dyDescent="0.25">
      <c r="J1008" s="30"/>
      <c r="K1008" s="30"/>
      <c r="M1008" s="19"/>
      <c r="S1008" s="30"/>
      <c r="V1008" s="30"/>
    </row>
    <row r="1009" spans="10:22" x14ac:dyDescent="0.25">
      <c r="J1009" s="30"/>
      <c r="K1009" s="30"/>
      <c r="M1009" s="19"/>
      <c r="S1009" s="30"/>
      <c r="V1009" s="30"/>
    </row>
    <row r="1010" spans="10:22" x14ac:dyDescent="0.25">
      <c r="J1010" s="30"/>
      <c r="K1010" s="30"/>
      <c r="M1010" s="19"/>
      <c r="S1010" s="30"/>
      <c r="V1010" s="30"/>
    </row>
    <row r="1011" spans="10:22" x14ac:dyDescent="0.25">
      <c r="J1011" s="30"/>
      <c r="K1011" s="30"/>
      <c r="M1011" s="19"/>
      <c r="S1011" s="30"/>
      <c r="V1011" s="30"/>
    </row>
    <row r="1012" spans="10:22" x14ac:dyDescent="0.25">
      <c r="J1012" s="30"/>
      <c r="K1012" s="30"/>
      <c r="M1012" s="19"/>
      <c r="S1012" s="30"/>
      <c r="V1012" s="30"/>
    </row>
    <row r="1013" spans="10:22" x14ac:dyDescent="0.25">
      <c r="J1013" s="30"/>
      <c r="K1013" s="30"/>
      <c r="M1013" s="19"/>
      <c r="S1013" s="30"/>
      <c r="V1013" s="30"/>
    </row>
    <row r="1014" spans="10:22" x14ac:dyDescent="0.25">
      <c r="J1014" s="30"/>
      <c r="K1014" s="30"/>
      <c r="M1014" s="19"/>
      <c r="S1014" s="30"/>
      <c r="V1014" s="30"/>
    </row>
    <row r="1015" spans="10:22" x14ac:dyDescent="0.25">
      <c r="J1015" s="30"/>
      <c r="K1015" s="30"/>
      <c r="M1015" s="19"/>
      <c r="S1015" s="30"/>
      <c r="V1015" s="30"/>
    </row>
    <row r="1016" spans="10:22" x14ac:dyDescent="0.25">
      <c r="J1016" s="30"/>
      <c r="K1016" s="30"/>
      <c r="M1016" s="19"/>
      <c r="S1016" s="30"/>
      <c r="V1016" s="30"/>
    </row>
    <row r="1017" spans="10:22" x14ac:dyDescent="0.25">
      <c r="J1017" s="30"/>
      <c r="K1017" s="30"/>
      <c r="M1017" s="19"/>
      <c r="S1017" s="30"/>
      <c r="V1017" s="30"/>
    </row>
    <row r="1018" spans="10:22" x14ac:dyDescent="0.25">
      <c r="J1018" s="30"/>
      <c r="K1018" s="30"/>
      <c r="M1018" s="19"/>
      <c r="S1018" s="30"/>
      <c r="V1018" s="30"/>
    </row>
    <row r="1019" spans="10:22" x14ac:dyDescent="0.25">
      <c r="J1019" s="30"/>
      <c r="K1019" s="30"/>
      <c r="M1019" s="19"/>
      <c r="S1019" s="30"/>
      <c r="V1019" s="30"/>
    </row>
    <row r="1020" spans="10:22" x14ac:dyDescent="0.25">
      <c r="J1020" s="30"/>
      <c r="K1020" s="30"/>
      <c r="M1020" s="19"/>
      <c r="S1020" s="30"/>
      <c r="V1020" s="30"/>
    </row>
    <row r="1021" spans="10:22" x14ac:dyDescent="0.25">
      <c r="J1021" s="30"/>
      <c r="K1021" s="30"/>
      <c r="M1021" s="19"/>
      <c r="S1021" s="30"/>
      <c r="V1021" s="30"/>
    </row>
    <row r="1022" spans="10:22" x14ac:dyDescent="0.25">
      <c r="J1022" s="30"/>
      <c r="K1022" s="30"/>
      <c r="M1022" s="19"/>
      <c r="S1022" s="30"/>
      <c r="V1022" s="30"/>
    </row>
    <row r="1023" spans="10:22" x14ac:dyDescent="0.25">
      <c r="J1023" s="30"/>
      <c r="K1023" s="30"/>
      <c r="M1023" s="19"/>
      <c r="S1023" s="30"/>
      <c r="V1023" s="30"/>
    </row>
    <row r="1024" spans="10:22" x14ac:dyDescent="0.25">
      <c r="J1024" s="30"/>
      <c r="K1024" s="30"/>
      <c r="M1024" s="19"/>
      <c r="S1024" s="30"/>
      <c r="V1024" s="30"/>
    </row>
    <row r="1025" spans="10:22" x14ac:dyDescent="0.25">
      <c r="J1025" s="30"/>
      <c r="K1025" s="30"/>
      <c r="M1025" s="19"/>
      <c r="S1025" s="30"/>
      <c r="V1025" s="30"/>
    </row>
    <row r="1026" spans="10:22" x14ac:dyDescent="0.25">
      <c r="J1026" s="30"/>
      <c r="K1026" s="30"/>
      <c r="M1026" s="19"/>
      <c r="S1026" s="30"/>
      <c r="V1026" s="30"/>
    </row>
    <row r="1027" spans="10:22" x14ac:dyDescent="0.25">
      <c r="J1027" s="30"/>
      <c r="K1027" s="30"/>
      <c r="M1027" s="19"/>
      <c r="S1027" s="30"/>
      <c r="V1027" s="30"/>
    </row>
    <row r="1028" spans="10:22" x14ac:dyDescent="0.25">
      <c r="J1028" s="30"/>
      <c r="K1028" s="30"/>
      <c r="M1028" s="19"/>
      <c r="S1028" s="30"/>
      <c r="V1028" s="30"/>
    </row>
    <row r="1029" spans="10:22" x14ac:dyDescent="0.25">
      <c r="J1029" s="30"/>
      <c r="K1029" s="30"/>
      <c r="M1029" s="19"/>
      <c r="S1029" s="30"/>
      <c r="V1029" s="30"/>
    </row>
    <row r="1030" spans="10:22" x14ac:dyDescent="0.25">
      <c r="J1030" s="30"/>
      <c r="K1030" s="30"/>
      <c r="M1030" s="19"/>
      <c r="S1030" s="30"/>
      <c r="V1030" s="30"/>
    </row>
    <row r="1031" spans="10:22" x14ac:dyDescent="0.25">
      <c r="J1031" s="30"/>
      <c r="K1031" s="30"/>
      <c r="M1031" s="19"/>
      <c r="S1031" s="30"/>
      <c r="V1031" s="30"/>
    </row>
    <row r="1032" spans="10:22" x14ac:dyDescent="0.25">
      <c r="J1032" s="30"/>
      <c r="K1032" s="30"/>
      <c r="M1032" s="19"/>
      <c r="S1032" s="30"/>
      <c r="V1032" s="30"/>
    </row>
    <row r="1033" spans="10:22" x14ac:dyDescent="0.25">
      <c r="J1033" s="30"/>
      <c r="K1033" s="30"/>
      <c r="M1033" s="19"/>
      <c r="S1033" s="30"/>
      <c r="V1033" s="30"/>
    </row>
    <row r="1034" spans="10:22" x14ac:dyDescent="0.25">
      <c r="J1034" s="30"/>
      <c r="K1034" s="30"/>
      <c r="M1034" s="19"/>
      <c r="S1034" s="30"/>
      <c r="V1034" s="30"/>
    </row>
    <row r="1035" spans="10:22" x14ac:dyDescent="0.25">
      <c r="J1035" s="30"/>
      <c r="K1035" s="30"/>
      <c r="M1035" s="19"/>
      <c r="S1035" s="30"/>
      <c r="V1035" s="30"/>
    </row>
    <row r="1036" spans="10:22" x14ac:dyDescent="0.25">
      <c r="J1036" s="30"/>
      <c r="K1036" s="30"/>
      <c r="M1036" s="19"/>
      <c r="S1036" s="30"/>
      <c r="V1036" s="30"/>
    </row>
    <row r="1037" spans="10:22" x14ac:dyDescent="0.25">
      <c r="J1037" s="30"/>
      <c r="K1037" s="30"/>
      <c r="M1037" s="19"/>
      <c r="S1037" s="30"/>
      <c r="V1037" s="30"/>
    </row>
    <row r="1038" spans="10:22" x14ac:dyDescent="0.25">
      <c r="J1038" s="30"/>
      <c r="K1038" s="30"/>
      <c r="M1038" s="19"/>
      <c r="S1038" s="30"/>
      <c r="V1038" s="30"/>
    </row>
    <row r="1039" spans="10:22" x14ac:dyDescent="0.25">
      <c r="J1039" s="30"/>
      <c r="K1039" s="30"/>
      <c r="M1039" s="19"/>
      <c r="S1039" s="30"/>
      <c r="V1039" s="30"/>
    </row>
    <row r="1040" spans="10:22" x14ac:dyDescent="0.25">
      <c r="J1040" s="30"/>
      <c r="K1040" s="30"/>
      <c r="M1040" s="19"/>
      <c r="S1040" s="30"/>
      <c r="V1040" s="30"/>
    </row>
    <row r="1041" spans="10:22" x14ac:dyDescent="0.25">
      <c r="J1041" s="30"/>
      <c r="K1041" s="30"/>
      <c r="M1041" s="19"/>
      <c r="S1041" s="30"/>
      <c r="V1041" s="30"/>
    </row>
    <row r="1042" spans="10:22" x14ac:dyDescent="0.25">
      <c r="J1042" s="30"/>
      <c r="K1042" s="30"/>
      <c r="M1042" s="19"/>
      <c r="S1042" s="30"/>
      <c r="V1042" s="30"/>
    </row>
    <row r="1043" spans="10:22" x14ac:dyDescent="0.25">
      <c r="J1043" s="30"/>
      <c r="K1043" s="30"/>
      <c r="M1043" s="19"/>
      <c r="S1043" s="30"/>
      <c r="V1043" s="30"/>
    </row>
    <row r="1044" spans="10:22" x14ac:dyDescent="0.25">
      <c r="J1044" s="30"/>
      <c r="K1044" s="30"/>
      <c r="M1044" s="19"/>
      <c r="S1044" s="30"/>
      <c r="V1044" s="30"/>
    </row>
    <row r="1045" spans="10:22" x14ac:dyDescent="0.25">
      <c r="J1045" s="30"/>
      <c r="K1045" s="30"/>
      <c r="M1045" s="19"/>
      <c r="S1045" s="30"/>
      <c r="V1045" s="30"/>
    </row>
    <row r="1046" spans="10:22" x14ac:dyDescent="0.25">
      <c r="J1046" s="30"/>
      <c r="K1046" s="30"/>
      <c r="M1046" s="19"/>
      <c r="S1046" s="30"/>
      <c r="V1046" s="30"/>
    </row>
    <row r="1047" spans="10:22" x14ac:dyDescent="0.25">
      <c r="J1047" s="30"/>
      <c r="K1047" s="30"/>
      <c r="M1047" s="19"/>
      <c r="S1047" s="30"/>
      <c r="V1047" s="30"/>
    </row>
    <row r="1048" spans="10:22" x14ac:dyDescent="0.25">
      <c r="J1048" s="30"/>
      <c r="K1048" s="30"/>
      <c r="M1048" s="19"/>
      <c r="S1048" s="30"/>
      <c r="V1048" s="30"/>
    </row>
    <row r="1049" spans="10:22" x14ac:dyDescent="0.25">
      <c r="J1049" s="30"/>
      <c r="K1049" s="30"/>
      <c r="M1049" s="19"/>
      <c r="S1049" s="30"/>
      <c r="V1049" s="30"/>
    </row>
    <row r="1050" spans="10:22" x14ac:dyDescent="0.25">
      <c r="J1050" s="30"/>
      <c r="K1050" s="30"/>
      <c r="M1050" s="19"/>
      <c r="S1050" s="30"/>
      <c r="V1050" s="30"/>
    </row>
    <row r="1051" spans="10:22" x14ac:dyDescent="0.25">
      <c r="J1051" s="30"/>
      <c r="K1051" s="30"/>
      <c r="M1051" s="19"/>
      <c r="S1051" s="30"/>
      <c r="V1051" s="30"/>
    </row>
    <row r="1052" spans="10:22" x14ac:dyDescent="0.25">
      <c r="J1052" s="30"/>
      <c r="K1052" s="30"/>
      <c r="M1052" s="19"/>
      <c r="S1052" s="30"/>
      <c r="V1052" s="30"/>
    </row>
    <row r="1053" spans="10:22" x14ac:dyDescent="0.25">
      <c r="J1053" s="30"/>
      <c r="K1053" s="30"/>
      <c r="M1053" s="19"/>
      <c r="S1053" s="30"/>
      <c r="V1053" s="30"/>
    </row>
    <row r="1054" spans="10:22" x14ac:dyDescent="0.25">
      <c r="J1054" s="30"/>
      <c r="K1054" s="30"/>
      <c r="M1054" s="19"/>
      <c r="S1054" s="30"/>
      <c r="V1054" s="30"/>
    </row>
    <row r="1055" spans="10:22" x14ac:dyDescent="0.25">
      <c r="J1055" s="30"/>
      <c r="K1055" s="30"/>
      <c r="M1055" s="19"/>
      <c r="S1055" s="30"/>
      <c r="V1055" s="30"/>
    </row>
    <row r="1056" spans="10:22" x14ac:dyDescent="0.25">
      <c r="J1056" s="30"/>
      <c r="K1056" s="30"/>
      <c r="M1056" s="19"/>
      <c r="S1056" s="30"/>
      <c r="V1056" s="30"/>
    </row>
    <row r="1057" spans="10:22" x14ac:dyDescent="0.25">
      <c r="J1057" s="30"/>
      <c r="K1057" s="30"/>
      <c r="M1057" s="19"/>
      <c r="S1057" s="30"/>
      <c r="V1057" s="30"/>
    </row>
    <row r="1058" spans="10:22" x14ac:dyDescent="0.25">
      <c r="J1058" s="30"/>
      <c r="K1058" s="30"/>
      <c r="M1058" s="19"/>
      <c r="S1058" s="30"/>
      <c r="V1058" s="30"/>
    </row>
    <row r="1059" spans="10:22" x14ac:dyDescent="0.25">
      <c r="J1059" s="30"/>
      <c r="K1059" s="30"/>
      <c r="M1059" s="19"/>
      <c r="S1059" s="30"/>
      <c r="V1059" s="30"/>
    </row>
    <row r="1060" spans="10:22" x14ac:dyDescent="0.25">
      <c r="J1060" s="30"/>
      <c r="K1060" s="30"/>
      <c r="M1060" s="19"/>
      <c r="S1060" s="30"/>
      <c r="V1060" s="30"/>
    </row>
    <row r="1061" spans="10:22" x14ac:dyDescent="0.25">
      <c r="J1061" s="30"/>
      <c r="K1061" s="30"/>
      <c r="M1061" s="19"/>
      <c r="S1061" s="30"/>
      <c r="V1061" s="30"/>
    </row>
    <row r="1062" spans="10:22" x14ac:dyDescent="0.25">
      <c r="J1062" s="30"/>
      <c r="K1062" s="30"/>
      <c r="M1062" s="19"/>
      <c r="S1062" s="30"/>
      <c r="V1062" s="30"/>
    </row>
    <row r="1063" spans="10:22" x14ac:dyDescent="0.25">
      <c r="J1063" s="30"/>
      <c r="K1063" s="30"/>
      <c r="M1063" s="19"/>
      <c r="S1063" s="30"/>
      <c r="V1063" s="30"/>
    </row>
    <row r="1064" spans="10:22" x14ac:dyDescent="0.25">
      <c r="J1064" s="30"/>
      <c r="K1064" s="30"/>
      <c r="M1064" s="19"/>
      <c r="S1064" s="30"/>
      <c r="V1064" s="30"/>
    </row>
    <row r="1065" spans="10:22" x14ac:dyDescent="0.25">
      <c r="J1065" s="30"/>
      <c r="K1065" s="30"/>
      <c r="M1065" s="19"/>
      <c r="S1065" s="30"/>
      <c r="V1065" s="30"/>
    </row>
    <row r="1066" spans="10:22" x14ac:dyDescent="0.25">
      <c r="J1066" s="30"/>
      <c r="K1066" s="30"/>
      <c r="M1066" s="19"/>
      <c r="S1066" s="30"/>
      <c r="V1066" s="30"/>
    </row>
    <row r="1067" spans="10:22" x14ac:dyDescent="0.25">
      <c r="J1067" s="30"/>
      <c r="K1067" s="30"/>
      <c r="M1067" s="19"/>
      <c r="S1067" s="30"/>
      <c r="V1067" s="30"/>
    </row>
    <row r="1068" spans="10:22" x14ac:dyDescent="0.25">
      <c r="J1068" s="30"/>
      <c r="K1068" s="30"/>
      <c r="M1068" s="19"/>
      <c r="S1068" s="30"/>
      <c r="V1068" s="30"/>
    </row>
    <row r="1069" spans="10:22" x14ac:dyDescent="0.25">
      <c r="J1069" s="30"/>
      <c r="K1069" s="30"/>
      <c r="M1069" s="19"/>
      <c r="S1069" s="30"/>
      <c r="V1069" s="30"/>
    </row>
    <row r="1070" spans="10:22" x14ac:dyDescent="0.25">
      <c r="J1070" s="30"/>
      <c r="K1070" s="30"/>
      <c r="M1070" s="19"/>
      <c r="S1070" s="30"/>
      <c r="V1070" s="30"/>
    </row>
    <row r="1071" spans="10:22" x14ac:dyDescent="0.25">
      <c r="J1071" s="30"/>
      <c r="K1071" s="30"/>
      <c r="M1071" s="19"/>
      <c r="S1071" s="30"/>
      <c r="V1071" s="30"/>
    </row>
    <row r="1072" spans="10:22" x14ac:dyDescent="0.25">
      <c r="J1072" s="30"/>
      <c r="K1072" s="30"/>
      <c r="M1072" s="19"/>
      <c r="S1072" s="30"/>
      <c r="V1072" s="30"/>
    </row>
    <row r="1073" spans="10:22" x14ac:dyDescent="0.25">
      <c r="J1073" s="30"/>
      <c r="K1073" s="30"/>
      <c r="M1073" s="19"/>
      <c r="S1073" s="30"/>
      <c r="V1073" s="30"/>
    </row>
    <row r="1074" spans="10:22" x14ac:dyDescent="0.25">
      <c r="J1074" s="30"/>
      <c r="K1074" s="30"/>
      <c r="M1074" s="19"/>
      <c r="S1074" s="30"/>
      <c r="V1074" s="30"/>
    </row>
    <row r="1075" spans="10:22" x14ac:dyDescent="0.25">
      <c r="J1075" s="30"/>
      <c r="K1075" s="30"/>
      <c r="M1075" s="19"/>
      <c r="S1075" s="30"/>
      <c r="V1075" s="30"/>
    </row>
    <row r="1076" spans="10:22" x14ac:dyDescent="0.25">
      <c r="J1076" s="30"/>
      <c r="K1076" s="30"/>
      <c r="M1076" s="19"/>
      <c r="S1076" s="30"/>
      <c r="V1076" s="30"/>
    </row>
    <row r="1077" spans="10:22" x14ac:dyDescent="0.25">
      <c r="J1077" s="30"/>
      <c r="K1077" s="30"/>
      <c r="M1077" s="19"/>
      <c r="S1077" s="30"/>
      <c r="V1077" s="30"/>
    </row>
    <row r="1078" spans="10:22" x14ac:dyDescent="0.25">
      <c r="J1078" s="30"/>
      <c r="K1078" s="30"/>
      <c r="M1078" s="19"/>
      <c r="S1078" s="30"/>
      <c r="V1078" s="30"/>
    </row>
    <row r="1079" spans="10:22" x14ac:dyDescent="0.25">
      <c r="J1079" s="30"/>
      <c r="K1079" s="30"/>
      <c r="M1079" s="19"/>
      <c r="S1079" s="30"/>
      <c r="V1079" s="30"/>
    </row>
    <row r="1080" spans="10:22" x14ac:dyDescent="0.25">
      <c r="J1080" s="30"/>
      <c r="K1080" s="30"/>
      <c r="M1080" s="19"/>
      <c r="S1080" s="30"/>
      <c r="V1080" s="30"/>
    </row>
    <row r="1081" spans="10:22" x14ac:dyDescent="0.25">
      <c r="J1081" s="30"/>
      <c r="K1081" s="30"/>
      <c r="M1081" s="19"/>
      <c r="S1081" s="30"/>
      <c r="V1081" s="30"/>
    </row>
    <row r="1082" spans="10:22" x14ac:dyDescent="0.25">
      <c r="J1082" s="30"/>
      <c r="K1082" s="30"/>
      <c r="M1082" s="19"/>
      <c r="S1082" s="30"/>
      <c r="V1082" s="30"/>
    </row>
    <row r="1083" spans="10:22" x14ac:dyDescent="0.25">
      <c r="J1083" s="30"/>
      <c r="K1083" s="30"/>
      <c r="M1083" s="19"/>
      <c r="S1083" s="30"/>
      <c r="V1083" s="30"/>
    </row>
    <row r="1084" spans="10:22" x14ac:dyDescent="0.25">
      <c r="J1084" s="30"/>
      <c r="K1084" s="30"/>
      <c r="M1084" s="19"/>
      <c r="S1084" s="30"/>
      <c r="V1084" s="30"/>
    </row>
    <row r="1085" spans="10:22" x14ac:dyDescent="0.25">
      <c r="J1085" s="30"/>
      <c r="K1085" s="30"/>
      <c r="M1085" s="19"/>
      <c r="S1085" s="30"/>
      <c r="V1085" s="30"/>
    </row>
    <row r="1086" spans="10:22" x14ac:dyDescent="0.25">
      <c r="J1086" s="30"/>
      <c r="K1086" s="30"/>
      <c r="M1086" s="19"/>
      <c r="S1086" s="30"/>
      <c r="V1086" s="30"/>
    </row>
    <row r="1087" spans="10:22" x14ac:dyDescent="0.25">
      <c r="J1087" s="30"/>
      <c r="K1087" s="30"/>
      <c r="M1087" s="19"/>
      <c r="S1087" s="30"/>
      <c r="V1087" s="30"/>
    </row>
    <row r="1088" spans="10:22" x14ac:dyDescent="0.25">
      <c r="J1088" s="30"/>
      <c r="K1088" s="30"/>
      <c r="M1088" s="19"/>
      <c r="S1088" s="30"/>
      <c r="V1088" s="30"/>
    </row>
    <row r="1089" spans="10:22" x14ac:dyDescent="0.25">
      <c r="J1089" s="30"/>
      <c r="K1089" s="30"/>
      <c r="M1089" s="19"/>
      <c r="S1089" s="30"/>
      <c r="V1089" s="30"/>
    </row>
    <row r="1090" spans="10:22" x14ac:dyDescent="0.25">
      <c r="J1090" s="30"/>
      <c r="K1090" s="30"/>
      <c r="M1090" s="19"/>
      <c r="S1090" s="30"/>
      <c r="V1090" s="30"/>
    </row>
    <row r="1091" spans="10:22" x14ac:dyDescent="0.25">
      <c r="J1091" s="30"/>
      <c r="K1091" s="30"/>
      <c r="M1091" s="19"/>
      <c r="S1091" s="30"/>
      <c r="V1091" s="30"/>
    </row>
    <row r="1092" spans="10:22" x14ac:dyDescent="0.25">
      <c r="J1092" s="30"/>
      <c r="K1092" s="30"/>
      <c r="M1092" s="19"/>
      <c r="S1092" s="30"/>
      <c r="V1092" s="30"/>
    </row>
    <row r="1093" spans="10:22" x14ac:dyDescent="0.25">
      <c r="J1093" s="30"/>
      <c r="K1093" s="30"/>
      <c r="M1093" s="19"/>
      <c r="S1093" s="30"/>
      <c r="V1093" s="30"/>
    </row>
    <row r="1094" spans="10:22" x14ac:dyDescent="0.25">
      <c r="J1094" s="30"/>
      <c r="K1094" s="30"/>
      <c r="M1094" s="19"/>
      <c r="S1094" s="30"/>
      <c r="V1094" s="30"/>
    </row>
    <row r="1095" spans="10:22" x14ac:dyDescent="0.25">
      <c r="J1095" s="30"/>
      <c r="K1095" s="30"/>
      <c r="M1095" s="19"/>
      <c r="S1095" s="30"/>
      <c r="V1095" s="30"/>
    </row>
    <row r="1096" spans="10:22" x14ac:dyDescent="0.25">
      <c r="J1096" s="30"/>
      <c r="K1096" s="30"/>
      <c r="M1096" s="19"/>
      <c r="S1096" s="30"/>
      <c r="V1096" s="30"/>
    </row>
    <row r="1097" spans="10:22" x14ac:dyDescent="0.25">
      <c r="J1097" s="30"/>
      <c r="K1097" s="30"/>
      <c r="M1097" s="19"/>
      <c r="S1097" s="30"/>
      <c r="V1097" s="30"/>
    </row>
    <row r="1098" spans="10:22" x14ac:dyDescent="0.25">
      <c r="J1098" s="30"/>
      <c r="K1098" s="30"/>
      <c r="M1098" s="19"/>
      <c r="S1098" s="30"/>
      <c r="V1098" s="30"/>
    </row>
    <row r="1099" spans="10:22" x14ac:dyDescent="0.25">
      <c r="J1099" s="30"/>
      <c r="K1099" s="30"/>
      <c r="M1099" s="19"/>
      <c r="S1099" s="30"/>
      <c r="V1099" s="30"/>
    </row>
    <row r="1100" spans="10:22" x14ac:dyDescent="0.25">
      <c r="J1100" s="30"/>
      <c r="K1100" s="30"/>
      <c r="M1100" s="19"/>
      <c r="S1100" s="30"/>
      <c r="V1100" s="30"/>
    </row>
    <row r="1101" spans="10:22" x14ac:dyDescent="0.25">
      <c r="J1101" s="30"/>
      <c r="K1101" s="30"/>
      <c r="M1101" s="19"/>
      <c r="S1101" s="30"/>
      <c r="V1101" s="30"/>
    </row>
    <row r="1102" spans="10:22" x14ac:dyDescent="0.25">
      <c r="J1102" s="30"/>
      <c r="K1102" s="30"/>
      <c r="M1102" s="19"/>
      <c r="S1102" s="30"/>
      <c r="V1102" s="30"/>
    </row>
    <row r="1103" spans="10:22" x14ac:dyDescent="0.25">
      <c r="J1103" s="30"/>
      <c r="K1103" s="30"/>
      <c r="M1103" s="19"/>
      <c r="S1103" s="30"/>
      <c r="V1103" s="30"/>
    </row>
    <row r="1104" spans="10:22" x14ac:dyDescent="0.25">
      <c r="J1104" s="30"/>
      <c r="K1104" s="30"/>
      <c r="M1104" s="19"/>
      <c r="S1104" s="30"/>
      <c r="V1104" s="30"/>
    </row>
    <row r="1105" spans="10:22" x14ac:dyDescent="0.25">
      <c r="J1105" s="30"/>
      <c r="K1105" s="30"/>
      <c r="M1105" s="19"/>
      <c r="S1105" s="30"/>
      <c r="V1105" s="30"/>
    </row>
    <row r="1106" spans="10:22" x14ac:dyDescent="0.25">
      <c r="J1106" s="30"/>
      <c r="K1106" s="30"/>
      <c r="M1106" s="19"/>
      <c r="S1106" s="30"/>
      <c r="V1106" s="30"/>
    </row>
    <row r="1107" spans="10:22" x14ac:dyDescent="0.25">
      <c r="J1107" s="30"/>
      <c r="K1107" s="30"/>
      <c r="M1107" s="19"/>
      <c r="S1107" s="30"/>
      <c r="V1107" s="30"/>
    </row>
    <row r="1108" spans="10:22" x14ac:dyDescent="0.25">
      <c r="J1108" s="30"/>
      <c r="K1108" s="30"/>
      <c r="M1108" s="19"/>
      <c r="S1108" s="30"/>
      <c r="V1108" s="30"/>
    </row>
    <row r="1109" spans="10:22" x14ac:dyDescent="0.25">
      <c r="J1109" s="30"/>
      <c r="K1109" s="30"/>
      <c r="M1109" s="19"/>
      <c r="S1109" s="30"/>
      <c r="V1109" s="30"/>
    </row>
    <row r="1110" spans="10:22" x14ac:dyDescent="0.25">
      <c r="J1110" s="30"/>
      <c r="K1110" s="30"/>
      <c r="M1110" s="19"/>
      <c r="S1110" s="30"/>
      <c r="V1110" s="30"/>
    </row>
    <row r="1111" spans="10:22" x14ac:dyDescent="0.25">
      <c r="J1111" s="30"/>
      <c r="K1111" s="30"/>
      <c r="M1111" s="19"/>
      <c r="S1111" s="30"/>
      <c r="V1111" s="30"/>
    </row>
    <row r="1112" spans="10:22" x14ac:dyDescent="0.25">
      <c r="J1112" s="30"/>
      <c r="K1112" s="30"/>
      <c r="M1112" s="19"/>
      <c r="S1112" s="30"/>
      <c r="V1112" s="30"/>
    </row>
    <row r="1113" spans="10:22" x14ac:dyDescent="0.25">
      <c r="J1113" s="30"/>
      <c r="K1113" s="30"/>
      <c r="M1113" s="19"/>
      <c r="S1113" s="30"/>
      <c r="V1113" s="30"/>
    </row>
    <row r="1114" spans="10:22" x14ac:dyDescent="0.25">
      <c r="J1114" s="30"/>
      <c r="K1114" s="30"/>
      <c r="M1114" s="19"/>
      <c r="S1114" s="30"/>
      <c r="V1114" s="30"/>
    </row>
    <row r="1115" spans="10:22" x14ac:dyDescent="0.25">
      <c r="J1115" s="30"/>
      <c r="K1115" s="30"/>
      <c r="M1115" s="19"/>
      <c r="S1115" s="30"/>
      <c r="V1115" s="30"/>
    </row>
    <row r="1116" spans="10:22" x14ac:dyDescent="0.25">
      <c r="J1116" s="30"/>
      <c r="K1116" s="30"/>
      <c r="M1116" s="19"/>
      <c r="S1116" s="30"/>
      <c r="V1116" s="30"/>
    </row>
    <row r="1117" spans="10:22" x14ac:dyDescent="0.25">
      <c r="J1117" s="30"/>
      <c r="K1117" s="30"/>
      <c r="M1117" s="19"/>
      <c r="S1117" s="30"/>
      <c r="V1117" s="30"/>
    </row>
    <row r="1118" spans="10:22" x14ac:dyDescent="0.25">
      <c r="J1118" s="30"/>
      <c r="K1118" s="30"/>
      <c r="M1118" s="19"/>
      <c r="S1118" s="30"/>
      <c r="V1118" s="30"/>
    </row>
    <row r="1119" spans="10:22" x14ac:dyDescent="0.25">
      <c r="J1119" s="30"/>
      <c r="K1119" s="30"/>
      <c r="M1119" s="19"/>
      <c r="S1119" s="30"/>
      <c r="V1119" s="30"/>
    </row>
    <row r="1120" spans="10:22" x14ac:dyDescent="0.25">
      <c r="J1120" s="30"/>
      <c r="K1120" s="30"/>
      <c r="M1120" s="19"/>
      <c r="S1120" s="30"/>
      <c r="V1120" s="30"/>
    </row>
    <row r="1121" spans="10:22" x14ac:dyDescent="0.25">
      <c r="J1121" s="30"/>
      <c r="K1121" s="30"/>
      <c r="M1121" s="19"/>
      <c r="S1121" s="30"/>
      <c r="V1121" s="30"/>
    </row>
    <row r="1122" spans="10:22" x14ac:dyDescent="0.25">
      <c r="J1122" s="30"/>
      <c r="K1122" s="30"/>
      <c r="M1122" s="19"/>
      <c r="S1122" s="30"/>
      <c r="V1122" s="30"/>
    </row>
    <row r="1123" spans="10:22" x14ac:dyDescent="0.25">
      <c r="J1123" s="30"/>
      <c r="K1123" s="30"/>
      <c r="M1123" s="19"/>
      <c r="S1123" s="30"/>
      <c r="V1123" s="30"/>
    </row>
    <row r="1124" spans="10:22" x14ac:dyDescent="0.25">
      <c r="J1124" s="30"/>
      <c r="K1124" s="30"/>
      <c r="M1124" s="19"/>
      <c r="S1124" s="30"/>
      <c r="V1124" s="30"/>
    </row>
    <row r="1125" spans="10:22" x14ac:dyDescent="0.25">
      <c r="J1125" s="30"/>
      <c r="K1125" s="30"/>
      <c r="M1125" s="19"/>
      <c r="S1125" s="30"/>
      <c r="V1125" s="30"/>
    </row>
    <row r="1126" spans="10:22" x14ac:dyDescent="0.25">
      <c r="J1126" s="30"/>
      <c r="K1126" s="30"/>
      <c r="M1126" s="19"/>
      <c r="S1126" s="30"/>
      <c r="V1126" s="30"/>
    </row>
    <row r="1127" spans="10:22" x14ac:dyDescent="0.25">
      <c r="J1127" s="30"/>
      <c r="K1127" s="30"/>
      <c r="M1127" s="19"/>
      <c r="S1127" s="30"/>
      <c r="V1127" s="30"/>
    </row>
    <row r="1128" spans="10:22" x14ac:dyDescent="0.25">
      <c r="J1128" s="30"/>
      <c r="K1128" s="30"/>
      <c r="M1128" s="19"/>
      <c r="S1128" s="30"/>
      <c r="V1128" s="30"/>
    </row>
    <row r="1129" spans="10:22" x14ac:dyDescent="0.25">
      <c r="J1129" s="30"/>
      <c r="K1129" s="30"/>
      <c r="M1129" s="19"/>
      <c r="S1129" s="30"/>
      <c r="V1129" s="30"/>
    </row>
    <row r="1130" spans="10:22" x14ac:dyDescent="0.25">
      <c r="J1130" s="30"/>
      <c r="K1130" s="30"/>
      <c r="M1130" s="19"/>
      <c r="S1130" s="30"/>
      <c r="V1130" s="30"/>
    </row>
    <row r="1131" spans="10:22" x14ac:dyDescent="0.25">
      <c r="J1131" s="30"/>
      <c r="K1131" s="30"/>
      <c r="M1131" s="19"/>
      <c r="S1131" s="30"/>
      <c r="V1131" s="30"/>
    </row>
    <row r="1132" spans="10:22" x14ac:dyDescent="0.25">
      <c r="J1132" s="30"/>
      <c r="K1132" s="30"/>
      <c r="M1132" s="19"/>
      <c r="S1132" s="30"/>
      <c r="V1132" s="30"/>
    </row>
    <row r="1133" spans="10:22" x14ac:dyDescent="0.25">
      <c r="J1133" s="30"/>
      <c r="K1133" s="30"/>
      <c r="M1133" s="19"/>
      <c r="S1133" s="30"/>
      <c r="V1133" s="30"/>
    </row>
    <row r="1134" spans="10:22" x14ac:dyDescent="0.25">
      <c r="J1134" s="30"/>
      <c r="K1134" s="30"/>
      <c r="M1134" s="19"/>
      <c r="S1134" s="30"/>
      <c r="V1134" s="30"/>
    </row>
    <row r="1135" spans="10:22" x14ac:dyDescent="0.25">
      <c r="J1135" s="30"/>
      <c r="K1135" s="30"/>
      <c r="M1135" s="19"/>
      <c r="S1135" s="30"/>
      <c r="V1135" s="30"/>
    </row>
    <row r="1136" spans="10:22" x14ac:dyDescent="0.25">
      <c r="J1136" s="30"/>
      <c r="K1136" s="30"/>
      <c r="M1136" s="19"/>
      <c r="S1136" s="30"/>
      <c r="V1136" s="30"/>
    </row>
    <row r="1137" spans="10:22" x14ac:dyDescent="0.25">
      <c r="J1137" s="30"/>
      <c r="K1137" s="30"/>
      <c r="M1137" s="19"/>
      <c r="S1137" s="30"/>
      <c r="V1137" s="30"/>
    </row>
    <row r="1138" spans="10:22" x14ac:dyDescent="0.25">
      <c r="J1138" s="30"/>
      <c r="K1138" s="30"/>
      <c r="M1138" s="19"/>
      <c r="S1138" s="30"/>
      <c r="V1138" s="30"/>
    </row>
    <row r="1139" spans="10:22" x14ac:dyDescent="0.25">
      <c r="J1139" s="30"/>
      <c r="K1139" s="30"/>
      <c r="M1139" s="19"/>
      <c r="S1139" s="30"/>
      <c r="V1139" s="30"/>
    </row>
    <row r="1140" spans="10:22" x14ac:dyDescent="0.25">
      <c r="J1140" s="30"/>
      <c r="K1140" s="30"/>
      <c r="M1140" s="19"/>
      <c r="S1140" s="30"/>
      <c r="V1140" s="30"/>
    </row>
    <row r="1141" spans="10:22" x14ac:dyDescent="0.25">
      <c r="J1141" s="30"/>
      <c r="K1141" s="30"/>
      <c r="M1141" s="19"/>
      <c r="S1141" s="30"/>
      <c r="V1141" s="30"/>
    </row>
    <row r="1142" spans="10:22" x14ac:dyDescent="0.25">
      <c r="J1142" s="30"/>
      <c r="K1142" s="30"/>
      <c r="M1142" s="19"/>
      <c r="S1142" s="30"/>
      <c r="V1142" s="30"/>
    </row>
    <row r="1143" spans="10:22" x14ac:dyDescent="0.25">
      <c r="J1143" s="30"/>
      <c r="K1143" s="30"/>
      <c r="M1143" s="19"/>
      <c r="S1143" s="30"/>
      <c r="V1143" s="30"/>
    </row>
    <row r="1144" spans="10:22" x14ac:dyDescent="0.25">
      <c r="J1144" s="30"/>
      <c r="K1144" s="30"/>
      <c r="M1144" s="19"/>
      <c r="S1144" s="30"/>
      <c r="V1144" s="30"/>
    </row>
    <row r="1145" spans="10:22" x14ac:dyDescent="0.25">
      <c r="J1145" s="30"/>
      <c r="K1145" s="30"/>
      <c r="M1145" s="19"/>
      <c r="S1145" s="30"/>
      <c r="V1145" s="30"/>
    </row>
    <row r="1146" spans="10:22" x14ac:dyDescent="0.25">
      <c r="J1146" s="30"/>
      <c r="K1146" s="30"/>
      <c r="M1146" s="19"/>
      <c r="S1146" s="30"/>
      <c r="V1146" s="30"/>
    </row>
    <row r="1147" spans="10:22" x14ac:dyDescent="0.25">
      <c r="J1147" s="30"/>
      <c r="K1147" s="30"/>
      <c r="M1147" s="19"/>
      <c r="S1147" s="30"/>
      <c r="V1147" s="30"/>
    </row>
    <row r="1148" spans="10:22" x14ac:dyDescent="0.25">
      <c r="J1148" s="30"/>
      <c r="K1148" s="30"/>
      <c r="M1148" s="19"/>
      <c r="S1148" s="30"/>
      <c r="V1148" s="30"/>
    </row>
    <row r="1149" spans="10:22" x14ac:dyDescent="0.25">
      <c r="J1149" s="30"/>
      <c r="K1149" s="30"/>
      <c r="M1149" s="19"/>
      <c r="S1149" s="30"/>
      <c r="V1149" s="30"/>
    </row>
    <row r="1150" spans="10:22" x14ac:dyDescent="0.25">
      <c r="J1150" s="30"/>
      <c r="K1150" s="30"/>
      <c r="M1150" s="19"/>
      <c r="S1150" s="30"/>
      <c r="V1150" s="30"/>
    </row>
    <row r="1151" spans="10:22" x14ac:dyDescent="0.25">
      <c r="J1151" s="30"/>
      <c r="K1151" s="30"/>
      <c r="M1151" s="19"/>
      <c r="S1151" s="30"/>
      <c r="V1151" s="30"/>
    </row>
    <row r="1152" spans="10:22" x14ac:dyDescent="0.25">
      <c r="J1152" s="30"/>
      <c r="K1152" s="30"/>
      <c r="M1152" s="19"/>
      <c r="S1152" s="30"/>
      <c r="V1152" s="30"/>
    </row>
    <row r="1153" spans="10:22" x14ac:dyDescent="0.25">
      <c r="J1153" s="30"/>
      <c r="K1153" s="30"/>
      <c r="M1153" s="19"/>
      <c r="S1153" s="30"/>
      <c r="V1153" s="30"/>
    </row>
    <row r="1154" spans="10:22" x14ac:dyDescent="0.25">
      <c r="J1154" s="30"/>
      <c r="K1154" s="30"/>
      <c r="M1154" s="19"/>
      <c r="S1154" s="30"/>
      <c r="V1154" s="30"/>
    </row>
    <row r="1155" spans="10:22" x14ac:dyDescent="0.25">
      <c r="J1155" s="30"/>
      <c r="K1155" s="30"/>
      <c r="M1155" s="19"/>
      <c r="S1155" s="30"/>
      <c r="V1155" s="30"/>
    </row>
    <row r="1156" spans="10:22" x14ac:dyDescent="0.25">
      <c r="J1156" s="30"/>
      <c r="K1156" s="30"/>
      <c r="M1156" s="19"/>
      <c r="R1156" s="33"/>
      <c r="S1156" s="30"/>
      <c r="V1156" s="30"/>
    </row>
    <row r="1157" spans="10:22" x14ac:dyDescent="0.25">
      <c r="J1157" s="30"/>
      <c r="K1157" s="30"/>
      <c r="M1157" s="19"/>
      <c r="S1157" s="30"/>
      <c r="V1157" s="30"/>
    </row>
    <row r="1158" spans="10:22" x14ac:dyDescent="0.25">
      <c r="J1158" s="30"/>
      <c r="K1158" s="30"/>
      <c r="M1158" s="19"/>
      <c r="S1158" s="30"/>
      <c r="V1158" s="30"/>
    </row>
    <row r="1159" spans="10:22" x14ac:dyDescent="0.25">
      <c r="J1159" s="30"/>
      <c r="K1159" s="30"/>
      <c r="M1159" s="19"/>
      <c r="S1159" s="30"/>
      <c r="V1159" s="30"/>
    </row>
    <row r="1160" spans="10:22" x14ac:dyDescent="0.25">
      <c r="J1160" s="30"/>
      <c r="K1160" s="30"/>
      <c r="M1160" s="19"/>
      <c r="S1160" s="30"/>
      <c r="V1160" s="30"/>
    </row>
    <row r="1161" spans="10:22" x14ac:dyDescent="0.25">
      <c r="J1161" s="30"/>
      <c r="K1161" s="30"/>
      <c r="M1161" s="19"/>
      <c r="S1161" s="30"/>
      <c r="V1161" s="30"/>
    </row>
    <row r="1162" spans="10:22" x14ac:dyDescent="0.25">
      <c r="J1162" s="30"/>
      <c r="K1162" s="30"/>
      <c r="M1162" s="19"/>
      <c r="S1162" s="30"/>
      <c r="V1162" s="30"/>
    </row>
    <row r="1163" spans="10:22" x14ac:dyDescent="0.25">
      <c r="J1163" s="30"/>
      <c r="K1163" s="30"/>
      <c r="M1163" s="19"/>
      <c r="S1163" s="30"/>
      <c r="V1163" s="30"/>
    </row>
    <row r="1164" spans="10:22" x14ac:dyDescent="0.25">
      <c r="J1164" s="30"/>
      <c r="K1164" s="30"/>
      <c r="M1164" s="19"/>
      <c r="S1164" s="30"/>
      <c r="V1164" s="30"/>
    </row>
    <row r="1165" spans="10:22" x14ac:dyDescent="0.25">
      <c r="J1165" s="30"/>
      <c r="K1165" s="30"/>
      <c r="M1165" s="19"/>
      <c r="S1165" s="30"/>
      <c r="V1165" s="30"/>
    </row>
    <row r="1166" spans="10:22" x14ac:dyDescent="0.25">
      <c r="J1166" s="30"/>
      <c r="K1166" s="30"/>
      <c r="M1166" s="19"/>
      <c r="S1166" s="30"/>
      <c r="V1166" s="30"/>
    </row>
    <row r="1167" spans="10:22" x14ac:dyDescent="0.25">
      <c r="J1167" s="30"/>
      <c r="K1167" s="30"/>
      <c r="M1167" s="19"/>
      <c r="S1167" s="30"/>
      <c r="V1167" s="30"/>
    </row>
    <row r="1168" spans="10:22" x14ac:dyDescent="0.25">
      <c r="J1168" s="30"/>
      <c r="K1168" s="30"/>
      <c r="M1168" s="19"/>
      <c r="S1168" s="30"/>
      <c r="V1168" s="30"/>
    </row>
    <row r="1169" spans="10:22" x14ac:dyDescent="0.25">
      <c r="J1169" s="30"/>
      <c r="K1169" s="30"/>
      <c r="M1169" s="19"/>
      <c r="S1169" s="30"/>
      <c r="V1169" s="30"/>
    </row>
    <row r="1170" spans="10:22" x14ac:dyDescent="0.25">
      <c r="J1170" s="30"/>
      <c r="K1170" s="30"/>
      <c r="M1170" s="19"/>
      <c r="S1170" s="30"/>
      <c r="V1170" s="30"/>
    </row>
    <row r="1171" spans="10:22" x14ac:dyDescent="0.25">
      <c r="J1171" s="30"/>
      <c r="K1171" s="30"/>
      <c r="M1171" s="19"/>
      <c r="S1171" s="30"/>
      <c r="V1171" s="30"/>
    </row>
    <row r="1172" spans="10:22" x14ac:dyDescent="0.25">
      <c r="J1172" s="30"/>
      <c r="K1172" s="30"/>
      <c r="M1172" s="19"/>
      <c r="S1172" s="30"/>
      <c r="V1172" s="30"/>
    </row>
    <row r="1173" spans="10:22" x14ac:dyDescent="0.25">
      <c r="J1173" s="30"/>
      <c r="K1173" s="30"/>
      <c r="M1173" s="19"/>
      <c r="S1173" s="30"/>
      <c r="V1173" s="30"/>
    </row>
    <row r="1174" spans="10:22" x14ac:dyDescent="0.25">
      <c r="J1174" s="30"/>
      <c r="K1174" s="30"/>
      <c r="M1174" s="19"/>
      <c r="S1174" s="30"/>
      <c r="V1174" s="30"/>
    </row>
    <row r="1175" spans="10:22" x14ac:dyDescent="0.25">
      <c r="J1175" s="30"/>
      <c r="K1175" s="30"/>
      <c r="M1175" s="19"/>
      <c r="S1175" s="30"/>
      <c r="V1175" s="30"/>
    </row>
    <row r="1176" spans="10:22" x14ac:dyDescent="0.25">
      <c r="J1176" s="30"/>
      <c r="K1176" s="30"/>
      <c r="M1176" s="19"/>
      <c r="S1176" s="30"/>
      <c r="V1176" s="30"/>
    </row>
    <row r="1177" spans="10:22" x14ac:dyDescent="0.25">
      <c r="J1177" s="30"/>
      <c r="K1177" s="30"/>
      <c r="M1177" s="19"/>
      <c r="S1177" s="30"/>
      <c r="V1177" s="30"/>
    </row>
    <row r="1178" spans="10:22" x14ac:dyDescent="0.25">
      <c r="J1178" s="30"/>
      <c r="K1178" s="30"/>
      <c r="M1178" s="19"/>
      <c r="S1178" s="30"/>
      <c r="V1178" s="30"/>
    </row>
    <row r="1179" spans="10:22" x14ac:dyDescent="0.25">
      <c r="J1179" s="30"/>
      <c r="K1179" s="30"/>
      <c r="M1179" s="19"/>
      <c r="S1179" s="30"/>
      <c r="V1179" s="30"/>
    </row>
    <row r="1180" spans="10:22" x14ac:dyDescent="0.25">
      <c r="J1180" s="30"/>
      <c r="K1180" s="30"/>
      <c r="M1180" s="19"/>
      <c r="S1180" s="30"/>
      <c r="V1180" s="30"/>
    </row>
    <row r="1181" spans="10:22" x14ac:dyDescent="0.25">
      <c r="J1181" s="30"/>
      <c r="K1181" s="30"/>
      <c r="M1181" s="19"/>
      <c r="S1181" s="30"/>
      <c r="V1181" s="30"/>
    </row>
    <row r="1182" spans="10:22" x14ac:dyDescent="0.25">
      <c r="J1182" s="30"/>
      <c r="K1182" s="30"/>
      <c r="M1182" s="19"/>
      <c r="S1182" s="30"/>
      <c r="V1182" s="30"/>
    </row>
    <row r="1183" spans="10:22" x14ac:dyDescent="0.25">
      <c r="J1183" s="30"/>
      <c r="K1183" s="30"/>
      <c r="M1183" s="19"/>
      <c r="S1183" s="30"/>
      <c r="V1183" s="30"/>
    </row>
    <row r="1184" spans="10:22" x14ac:dyDescent="0.25">
      <c r="J1184" s="30"/>
      <c r="K1184" s="30"/>
      <c r="M1184" s="19"/>
      <c r="S1184" s="30"/>
      <c r="V1184" s="30"/>
    </row>
    <row r="1185" spans="10:22" x14ac:dyDescent="0.25">
      <c r="J1185" s="30"/>
      <c r="K1185" s="30"/>
      <c r="M1185" s="19"/>
      <c r="S1185" s="30"/>
      <c r="V1185" s="30"/>
    </row>
    <row r="1186" spans="10:22" x14ac:dyDescent="0.25">
      <c r="J1186" s="30"/>
      <c r="K1186" s="30"/>
      <c r="M1186" s="19"/>
      <c r="S1186" s="30"/>
      <c r="V1186" s="30"/>
    </row>
    <row r="1187" spans="10:22" x14ac:dyDescent="0.25">
      <c r="J1187" s="30"/>
      <c r="K1187" s="30"/>
      <c r="M1187" s="19"/>
      <c r="S1187" s="30"/>
      <c r="V1187" s="30"/>
    </row>
    <row r="1188" spans="10:22" x14ac:dyDescent="0.25">
      <c r="J1188" s="30"/>
      <c r="K1188" s="30"/>
      <c r="M1188" s="19"/>
      <c r="S1188" s="30"/>
      <c r="V1188" s="30"/>
    </row>
    <row r="1189" spans="10:22" x14ac:dyDescent="0.25">
      <c r="J1189" s="30"/>
      <c r="K1189" s="30"/>
      <c r="M1189" s="19"/>
      <c r="S1189" s="30"/>
      <c r="V1189" s="30"/>
    </row>
    <row r="1190" spans="10:22" x14ac:dyDescent="0.25">
      <c r="J1190" s="30"/>
      <c r="K1190" s="30"/>
      <c r="M1190" s="19"/>
      <c r="S1190" s="30"/>
      <c r="V1190" s="30"/>
    </row>
    <row r="1191" spans="10:22" x14ac:dyDescent="0.25">
      <c r="J1191" s="30"/>
      <c r="K1191" s="30"/>
      <c r="M1191" s="19"/>
      <c r="S1191" s="30"/>
      <c r="V1191" s="30"/>
    </row>
    <row r="1192" spans="10:22" x14ac:dyDescent="0.25">
      <c r="J1192" s="30"/>
      <c r="K1192" s="30"/>
      <c r="M1192" s="19"/>
      <c r="S1192" s="30"/>
      <c r="V1192" s="30"/>
    </row>
    <row r="1193" spans="10:22" x14ac:dyDescent="0.25">
      <c r="J1193" s="30"/>
      <c r="K1193" s="30"/>
      <c r="M1193" s="19"/>
      <c r="S1193" s="30"/>
      <c r="V1193" s="30"/>
    </row>
    <row r="1194" spans="10:22" x14ac:dyDescent="0.25">
      <c r="J1194" s="30"/>
      <c r="K1194" s="30"/>
      <c r="M1194" s="19"/>
      <c r="S1194" s="30"/>
      <c r="V1194" s="30"/>
    </row>
    <row r="1195" spans="10:22" x14ac:dyDescent="0.25">
      <c r="J1195" s="30"/>
      <c r="K1195" s="30"/>
      <c r="M1195" s="19"/>
      <c r="S1195" s="30"/>
      <c r="V1195" s="30"/>
    </row>
    <row r="1196" spans="10:22" x14ac:dyDescent="0.25">
      <c r="J1196" s="30"/>
      <c r="K1196" s="30"/>
      <c r="M1196" s="19"/>
      <c r="S1196" s="30"/>
      <c r="V1196" s="30"/>
    </row>
    <row r="1197" spans="10:22" x14ac:dyDescent="0.25">
      <c r="J1197" s="30"/>
      <c r="K1197" s="30"/>
      <c r="M1197" s="19"/>
      <c r="S1197" s="30"/>
      <c r="V1197" s="30"/>
    </row>
    <row r="1198" spans="10:22" x14ac:dyDescent="0.25">
      <c r="J1198" s="30"/>
      <c r="K1198" s="30"/>
      <c r="M1198" s="19"/>
      <c r="S1198" s="30"/>
      <c r="V1198" s="30"/>
    </row>
    <row r="1199" spans="10:22" x14ac:dyDescent="0.25">
      <c r="J1199" s="30"/>
      <c r="K1199" s="30"/>
      <c r="M1199" s="19"/>
      <c r="S1199" s="30"/>
      <c r="V1199" s="30"/>
    </row>
    <row r="1200" spans="10:22" x14ac:dyDescent="0.25">
      <c r="J1200" s="30"/>
      <c r="K1200" s="30"/>
      <c r="M1200" s="19"/>
      <c r="S1200" s="30"/>
      <c r="V1200" s="30"/>
    </row>
    <row r="1201" spans="10:22" x14ac:dyDescent="0.25">
      <c r="J1201" s="30"/>
      <c r="K1201" s="30"/>
      <c r="M1201" s="19"/>
      <c r="S1201" s="30"/>
      <c r="V1201" s="30"/>
    </row>
    <row r="1202" spans="10:22" x14ac:dyDescent="0.25">
      <c r="J1202" s="30"/>
      <c r="K1202" s="30"/>
      <c r="M1202" s="19"/>
      <c r="S1202" s="30"/>
      <c r="V1202" s="30"/>
    </row>
    <row r="1203" spans="10:22" x14ac:dyDescent="0.25">
      <c r="J1203" s="30"/>
      <c r="K1203" s="30"/>
      <c r="M1203" s="19"/>
      <c r="S1203" s="30"/>
      <c r="V1203" s="30"/>
    </row>
    <row r="1204" spans="10:22" x14ac:dyDescent="0.25">
      <c r="J1204" s="30"/>
      <c r="K1204" s="30"/>
      <c r="M1204" s="19"/>
      <c r="S1204" s="30"/>
      <c r="V1204" s="30"/>
    </row>
    <row r="1205" spans="10:22" x14ac:dyDescent="0.25">
      <c r="J1205" s="30"/>
      <c r="K1205" s="30"/>
      <c r="M1205" s="19"/>
      <c r="S1205" s="30"/>
      <c r="V1205" s="30"/>
    </row>
    <row r="1206" spans="10:22" x14ac:dyDescent="0.25">
      <c r="J1206" s="30"/>
      <c r="K1206" s="30"/>
      <c r="M1206" s="19"/>
      <c r="S1206" s="30"/>
      <c r="V1206" s="30"/>
    </row>
    <row r="1207" spans="10:22" x14ac:dyDescent="0.25">
      <c r="J1207" s="30"/>
      <c r="K1207" s="30"/>
      <c r="M1207" s="19"/>
      <c r="S1207" s="30"/>
      <c r="V1207" s="30"/>
    </row>
    <row r="1208" spans="10:22" x14ac:dyDescent="0.25">
      <c r="J1208" s="30"/>
      <c r="K1208" s="30"/>
      <c r="M1208" s="19"/>
      <c r="S1208" s="30"/>
      <c r="V1208" s="30"/>
    </row>
    <row r="1209" spans="10:22" x14ac:dyDescent="0.25">
      <c r="J1209" s="30"/>
      <c r="K1209" s="30"/>
      <c r="M1209" s="19"/>
      <c r="S1209" s="30"/>
      <c r="V1209" s="30"/>
    </row>
    <row r="1210" spans="10:22" x14ac:dyDescent="0.25">
      <c r="J1210" s="30"/>
      <c r="K1210" s="30"/>
      <c r="M1210" s="19"/>
      <c r="S1210" s="30"/>
      <c r="V1210" s="30"/>
    </row>
    <row r="1211" spans="10:22" x14ac:dyDescent="0.25">
      <c r="J1211" s="30"/>
      <c r="K1211" s="30"/>
      <c r="M1211" s="19"/>
      <c r="S1211" s="30"/>
      <c r="V1211" s="30"/>
    </row>
    <row r="1212" spans="10:22" x14ac:dyDescent="0.25">
      <c r="J1212" s="30"/>
      <c r="K1212" s="30"/>
      <c r="M1212" s="19"/>
      <c r="S1212" s="30"/>
      <c r="V1212" s="30"/>
    </row>
    <row r="1213" spans="10:22" x14ac:dyDescent="0.25">
      <c r="J1213" s="30"/>
      <c r="K1213" s="30"/>
      <c r="M1213" s="19"/>
      <c r="S1213" s="30"/>
      <c r="V1213" s="30"/>
    </row>
    <row r="1214" spans="10:22" x14ac:dyDescent="0.25">
      <c r="J1214" s="30"/>
      <c r="K1214" s="30"/>
      <c r="M1214" s="19"/>
      <c r="S1214" s="30"/>
      <c r="V1214" s="30"/>
    </row>
    <row r="1215" spans="10:22" x14ac:dyDescent="0.25">
      <c r="J1215" s="30"/>
      <c r="K1215" s="30"/>
      <c r="M1215" s="19"/>
      <c r="S1215" s="30"/>
      <c r="V1215" s="30"/>
    </row>
    <row r="1216" spans="10:22" x14ac:dyDescent="0.25">
      <c r="J1216" s="30"/>
      <c r="K1216" s="30"/>
      <c r="M1216" s="19"/>
      <c r="S1216" s="30"/>
      <c r="V1216" s="30"/>
    </row>
    <row r="1217" spans="10:22" x14ac:dyDescent="0.25">
      <c r="J1217" s="30"/>
      <c r="K1217" s="30"/>
      <c r="M1217" s="19"/>
      <c r="S1217" s="30"/>
      <c r="V1217" s="30"/>
    </row>
    <row r="1218" spans="10:22" x14ac:dyDescent="0.25">
      <c r="J1218" s="30"/>
      <c r="K1218" s="30"/>
      <c r="M1218" s="19"/>
      <c r="S1218" s="30"/>
      <c r="V1218" s="30"/>
    </row>
    <row r="1219" spans="10:22" x14ac:dyDescent="0.25">
      <c r="J1219" s="30"/>
      <c r="K1219" s="30"/>
      <c r="M1219" s="19"/>
      <c r="S1219" s="30"/>
      <c r="V1219" s="30"/>
    </row>
    <row r="1220" spans="10:22" x14ac:dyDescent="0.25">
      <c r="J1220" s="30"/>
      <c r="K1220" s="30"/>
      <c r="M1220" s="19"/>
      <c r="S1220" s="30"/>
      <c r="V1220" s="30"/>
    </row>
    <row r="1221" spans="10:22" x14ac:dyDescent="0.25">
      <c r="J1221" s="30"/>
      <c r="K1221" s="30"/>
      <c r="M1221" s="19"/>
      <c r="S1221" s="30"/>
      <c r="V1221" s="30"/>
    </row>
    <row r="1222" spans="10:22" x14ac:dyDescent="0.25">
      <c r="J1222" s="30"/>
      <c r="K1222" s="30"/>
      <c r="M1222" s="19"/>
      <c r="S1222" s="30"/>
      <c r="V1222" s="30"/>
    </row>
    <row r="1223" spans="10:22" x14ac:dyDescent="0.25">
      <c r="J1223" s="30"/>
      <c r="K1223" s="30"/>
      <c r="M1223" s="19"/>
      <c r="S1223" s="30"/>
      <c r="V1223" s="30"/>
    </row>
    <row r="1224" spans="10:22" x14ac:dyDescent="0.25">
      <c r="J1224" s="30"/>
      <c r="K1224" s="30"/>
      <c r="M1224" s="19"/>
      <c r="S1224" s="30"/>
      <c r="V1224" s="30"/>
    </row>
    <row r="1225" spans="10:22" x14ac:dyDescent="0.25">
      <c r="J1225" s="30"/>
      <c r="K1225" s="30"/>
      <c r="M1225" s="19"/>
      <c r="S1225" s="30"/>
      <c r="V1225" s="30"/>
    </row>
    <row r="1226" spans="10:22" x14ac:dyDescent="0.25">
      <c r="J1226" s="30"/>
      <c r="K1226" s="30"/>
      <c r="M1226" s="19"/>
      <c r="S1226" s="30"/>
      <c r="V1226" s="30"/>
    </row>
    <row r="1227" spans="10:22" x14ac:dyDescent="0.25">
      <c r="J1227" s="30"/>
      <c r="K1227" s="30"/>
      <c r="M1227" s="19"/>
      <c r="S1227" s="30"/>
      <c r="V1227" s="30"/>
    </row>
    <row r="1228" spans="10:22" x14ac:dyDescent="0.25">
      <c r="J1228" s="30"/>
      <c r="K1228" s="30"/>
      <c r="M1228" s="19"/>
      <c r="S1228" s="30"/>
      <c r="V1228" s="30"/>
    </row>
    <row r="1229" spans="10:22" x14ac:dyDescent="0.25">
      <c r="J1229" s="30"/>
      <c r="K1229" s="30"/>
      <c r="M1229" s="19"/>
      <c r="S1229" s="30"/>
      <c r="V1229" s="30"/>
    </row>
    <row r="1230" spans="10:22" x14ac:dyDescent="0.25">
      <c r="J1230" s="30"/>
      <c r="K1230" s="30"/>
      <c r="M1230" s="19"/>
      <c r="S1230" s="30"/>
      <c r="V1230" s="30"/>
    </row>
    <row r="1231" spans="10:22" x14ac:dyDescent="0.25">
      <c r="J1231" s="30"/>
      <c r="K1231" s="30"/>
      <c r="M1231" s="19"/>
      <c r="S1231" s="30"/>
      <c r="V1231" s="30"/>
    </row>
    <row r="1232" spans="10:22" x14ac:dyDescent="0.25">
      <c r="J1232" s="30"/>
      <c r="K1232" s="30"/>
      <c r="M1232" s="19"/>
      <c r="S1232" s="30"/>
      <c r="V1232" s="30"/>
    </row>
    <row r="1233" spans="10:22" x14ac:dyDescent="0.25">
      <c r="J1233" s="30"/>
      <c r="K1233" s="30"/>
      <c r="M1233" s="19"/>
      <c r="S1233" s="30"/>
      <c r="V1233" s="30"/>
    </row>
    <row r="1234" spans="10:22" x14ac:dyDescent="0.25">
      <c r="J1234" s="30"/>
      <c r="K1234" s="30"/>
      <c r="M1234" s="19"/>
      <c r="S1234" s="30"/>
      <c r="V1234" s="30"/>
    </row>
    <row r="1235" spans="10:22" x14ac:dyDescent="0.25">
      <c r="J1235" s="30"/>
      <c r="K1235" s="30"/>
      <c r="M1235" s="19"/>
      <c r="S1235" s="30"/>
      <c r="V1235" s="30"/>
    </row>
    <row r="1236" spans="10:22" x14ac:dyDescent="0.25">
      <c r="J1236" s="30"/>
      <c r="K1236" s="30"/>
      <c r="M1236" s="19"/>
      <c r="S1236" s="30"/>
      <c r="V1236" s="30"/>
    </row>
    <row r="1237" spans="10:22" x14ac:dyDescent="0.25">
      <c r="J1237" s="30"/>
      <c r="K1237" s="30"/>
      <c r="M1237" s="19"/>
      <c r="S1237" s="30"/>
      <c r="V1237" s="30"/>
    </row>
    <row r="1238" spans="10:22" x14ac:dyDescent="0.25">
      <c r="J1238" s="30"/>
      <c r="K1238" s="30"/>
      <c r="M1238" s="19"/>
      <c r="S1238" s="30"/>
      <c r="V1238" s="30"/>
    </row>
    <row r="1239" spans="10:22" x14ac:dyDescent="0.25">
      <c r="J1239" s="30"/>
      <c r="K1239" s="30"/>
      <c r="M1239" s="19"/>
      <c r="S1239" s="30"/>
      <c r="V1239" s="30"/>
    </row>
    <row r="1240" spans="10:22" x14ac:dyDescent="0.25">
      <c r="J1240" s="30"/>
      <c r="K1240" s="30"/>
      <c r="M1240" s="19"/>
      <c r="S1240" s="30"/>
      <c r="V1240" s="30"/>
    </row>
    <row r="1241" spans="10:22" x14ac:dyDescent="0.25">
      <c r="J1241" s="30"/>
      <c r="K1241" s="30"/>
      <c r="M1241" s="19"/>
      <c r="S1241" s="30"/>
      <c r="V1241" s="30"/>
    </row>
    <row r="1242" spans="10:22" x14ac:dyDescent="0.25">
      <c r="J1242" s="30"/>
      <c r="K1242" s="30"/>
      <c r="M1242" s="19"/>
      <c r="S1242" s="30"/>
      <c r="V1242" s="30"/>
    </row>
    <row r="1243" spans="10:22" x14ac:dyDescent="0.25">
      <c r="J1243" s="30"/>
      <c r="K1243" s="30"/>
      <c r="M1243" s="19"/>
      <c r="S1243" s="30"/>
      <c r="V1243" s="30"/>
    </row>
    <row r="1244" spans="10:22" x14ac:dyDescent="0.25">
      <c r="J1244" s="30"/>
      <c r="K1244" s="30"/>
      <c r="M1244" s="19"/>
      <c r="S1244" s="30"/>
      <c r="V1244" s="30"/>
    </row>
    <row r="1245" spans="10:22" x14ac:dyDescent="0.25">
      <c r="J1245" s="30"/>
      <c r="K1245" s="30"/>
      <c r="M1245" s="19"/>
      <c r="S1245" s="30"/>
      <c r="V1245" s="30"/>
    </row>
    <row r="1246" spans="10:22" x14ac:dyDescent="0.25">
      <c r="J1246" s="30"/>
      <c r="K1246" s="30"/>
      <c r="M1246" s="19"/>
      <c r="S1246" s="30"/>
      <c r="V1246" s="30"/>
    </row>
    <row r="1247" spans="10:22" x14ac:dyDescent="0.25">
      <c r="J1247" s="30"/>
      <c r="K1247" s="30"/>
      <c r="M1247" s="19"/>
      <c r="S1247" s="30"/>
      <c r="V1247" s="30"/>
    </row>
    <row r="1248" spans="10:22" x14ac:dyDescent="0.25">
      <c r="J1248" s="30"/>
      <c r="K1248" s="30"/>
      <c r="M1248" s="19"/>
      <c r="S1248" s="30"/>
      <c r="V1248" s="30"/>
    </row>
    <row r="1249" spans="10:22" x14ac:dyDescent="0.25">
      <c r="J1249" s="30"/>
      <c r="K1249" s="30"/>
      <c r="M1249" s="19"/>
      <c r="S1249" s="30"/>
      <c r="V1249" s="30"/>
    </row>
    <row r="1250" spans="10:22" x14ac:dyDescent="0.25">
      <c r="J1250" s="30"/>
      <c r="K1250" s="30"/>
      <c r="M1250" s="19"/>
      <c r="S1250" s="30"/>
      <c r="V1250" s="30"/>
    </row>
    <row r="1251" spans="10:22" x14ac:dyDescent="0.25">
      <c r="J1251" s="30"/>
      <c r="K1251" s="30"/>
      <c r="M1251" s="19"/>
      <c r="S1251" s="30"/>
      <c r="V1251" s="30"/>
    </row>
    <row r="1252" spans="10:22" x14ac:dyDescent="0.25">
      <c r="J1252" s="30"/>
      <c r="K1252" s="30"/>
      <c r="M1252" s="19"/>
      <c r="S1252" s="30"/>
      <c r="V1252" s="30"/>
    </row>
    <row r="1253" spans="10:22" x14ac:dyDescent="0.25">
      <c r="J1253" s="30"/>
      <c r="K1253" s="30"/>
      <c r="M1253" s="19"/>
      <c r="S1253" s="30"/>
      <c r="V1253" s="30"/>
    </row>
    <row r="1254" spans="10:22" x14ac:dyDescent="0.25">
      <c r="J1254" s="30"/>
      <c r="K1254" s="30"/>
      <c r="M1254" s="19"/>
      <c r="S1254" s="30"/>
      <c r="V1254" s="30"/>
    </row>
    <row r="1255" spans="10:22" x14ac:dyDescent="0.25">
      <c r="J1255" s="30"/>
      <c r="K1255" s="30"/>
      <c r="M1255" s="19"/>
      <c r="S1255" s="30"/>
      <c r="V1255" s="30"/>
    </row>
    <row r="1256" spans="10:22" x14ac:dyDescent="0.25">
      <c r="J1256" s="30"/>
      <c r="K1256" s="30"/>
      <c r="M1256" s="19"/>
      <c r="S1256" s="30"/>
      <c r="V1256" s="30"/>
    </row>
    <row r="1257" spans="10:22" x14ac:dyDescent="0.25">
      <c r="J1257" s="30"/>
      <c r="K1257" s="30"/>
      <c r="M1257" s="19"/>
      <c r="S1257" s="30"/>
      <c r="V1257" s="30"/>
    </row>
    <row r="1258" spans="10:22" x14ac:dyDescent="0.25">
      <c r="J1258" s="30"/>
      <c r="K1258" s="30"/>
      <c r="M1258" s="19"/>
      <c r="S1258" s="30"/>
      <c r="V1258" s="30"/>
    </row>
    <row r="1259" spans="10:22" x14ac:dyDescent="0.25">
      <c r="J1259" s="30"/>
      <c r="K1259" s="30"/>
      <c r="M1259" s="19"/>
      <c r="S1259" s="30"/>
      <c r="V1259" s="30"/>
    </row>
    <row r="1260" spans="10:22" x14ac:dyDescent="0.25">
      <c r="J1260" s="30"/>
      <c r="K1260" s="30"/>
      <c r="M1260" s="19"/>
      <c r="S1260" s="30"/>
      <c r="V1260" s="30"/>
    </row>
    <row r="1261" spans="10:22" x14ac:dyDescent="0.25">
      <c r="J1261" s="30"/>
      <c r="K1261" s="30"/>
      <c r="M1261" s="19"/>
      <c r="S1261" s="30"/>
      <c r="V1261" s="30"/>
    </row>
    <row r="1262" spans="10:22" x14ac:dyDescent="0.25">
      <c r="J1262" s="30"/>
      <c r="K1262" s="30"/>
      <c r="M1262" s="19"/>
      <c r="S1262" s="30"/>
      <c r="V1262" s="30"/>
    </row>
    <row r="1263" spans="10:22" x14ac:dyDescent="0.25">
      <c r="J1263" s="30"/>
      <c r="K1263" s="30"/>
      <c r="M1263" s="19"/>
      <c r="S1263" s="30"/>
      <c r="V1263" s="30"/>
    </row>
    <row r="1264" spans="10:22" x14ac:dyDescent="0.25">
      <c r="J1264" s="30"/>
      <c r="K1264" s="30"/>
      <c r="M1264" s="19"/>
      <c r="S1264" s="30"/>
      <c r="V1264" s="30"/>
    </row>
    <row r="1265" spans="10:22" x14ac:dyDescent="0.25">
      <c r="J1265" s="30"/>
      <c r="K1265" s="30"/>
      <c r="M1265" s="19"/>
      <c r="S1265" s="30"/>
      <c r="V1265" s="30"/>
    </row>
    <row r="1266" spans="10:22" x14ac:dyDescent="0.25">
      <c r="J1266" s="30"/>
      <c r="K1266" s="30"/>
      <c r="M1266" s="19"/>
      <c r="S1266" s="30"/>
      <c r="V1266" s="30"/>
    </row>
    <row r="1267" spans="10:22" x14ac:dyDescent="0.25">
      <c r="J1267" s="30"/>
      <c r="K1267" s="30"/>
      <c r="M1267" s="19"/>
      <c r="S1267" s="30"/>
      <c r="V1267" s="30"/>
    </row>
    <row r="1268" spans="10:22" x14ac:dyDescent="0.25">
      <c r="J1268" s="30"/>
      <c r="K1268" s="30"/>
      <c r="M1268" s="19"/>
      <c r="S1268" s="30"/>
      <c r="V1268" s="30"/>
    </row>
    <row r="1269" spans="10:22" x14ac:dyDescent="0.25">
      <c r="J1269" s="30"/>
      <c r="K1269" s="30"/>
      <c r="M1269" s="19"/>
      <c r="S1269" s="30"/>
      <c r="V1269" s="30"/>
    </row>
    <row r="1270" spans="10:22" x14ac:dyDescent="0.25">
      <c r="J1270" s="30"/>
      <c r="K1270" s="30"/>
      <c r="M1270" s="19"/>
      <c r="S1270" s="30"/>
      <c r="V1270" s="30"/>
    </row>
    <row r="1271" spans="10:22" x14ac:dyDescent="0.25">
      <c r="J1271" s="30"/>
      <c r="K1271" s="30"/>
      <c r="M1271" s="19"/>
      <c r="S1271" s="30"/>
      <c r="V1271" s="30"/>
    </row>
    <row r="1272" spans="10:22" x14ac:dyDescent="0.25">
      <c r="J1272" s="30"/>
      <c r="K1272" s="30"/>
      <c r="M1272" s="19"/>
      <c r="S1272" s="30"/>
      <c r="V1272" s="30"/>
    </row>
    <row r="1273" spans="10:22" x14ac:dyDescent="0.25">
      <c r="J1273" s="30"/>
      <c r="K1273" s="30"/>
      <c r="M1273" s="19"/>
      <c r="S1273" s="30"/>
      <c r="V1273" s="30"/>
    </row>
    <row r="1274" spans="10:22" x14ac:dyDescent="0.25">
      <c r="J1274" s="30"/>
      <c r="K1274" s="30"/>
      <c r="M1274" s="19"/>
      <c r="S1274" s="30"/>
      <c r="V1274" s="30"/>
    </row>
    <row r="1275" spans="10:22" x14ac:dyDescent="0.25">
      <c r="J1275" s="30"/>
      <c r="K1275" s="30"/>
      <c r="M1275" s="19"/>
      <c r="S1275" s="30"/>
      <c r="V1275" s="30"/>
    </row>
    <row r="1276" spans="10:22" x14ac:dyDescent="0.25">
      <c r="J1276" s="30"/>
      <c r="K1276" s="30"/>
      <c r="M1276" s="19"/>
      <c r="S1276" s="30"/>
      <c r="V1276" s="30"/>
    </row>
    <row r="1277" spans="10:22" x14ac:dyDescent="0.25">
      <c r="J1277" s="30"/>
      <c r="K1277" s="30"/>
      <c r="M1277" s="19"/>
      <c r="S1277" s="30"/>
      <c r="V1277" s="30"/>
    </row>
    <row r="1278" spans="10:22" x14ac:dyDescent="0.25">
      <c r="J1278" s="30"/>
      <c r="K1278" s="30"/>
      <c r="M1278" s="19"/>
      <c r="S1278" s="30"/>
      <c r="V1278" s="30"/>
    </row>
    <row r="1279" spans="10:22" x14ac:dyDescent="0.25">
      <c r="J1279" s="30"/>
      <c r="K1279" s="30"/>
      <c r="M1279" s="19"/>
      <c r="S1279" s="30"/>
      <c r="V1279" s="30"/>
    </row>
    <row r="1280" spans="10:22" x14ac:dyDescent="0.25">
      <c r="J1280" s="30"/>
      <c r="K1280" s="30"/>
      <c r="M1280" s="19"/>
      <c r="S1280" s="30"/>
      <c r="V1280" s="30"/>
    </row>
    <row r="1281" spans="10:22" x14ac:dyDescent="0.25">
      <c r="J1281" s="30"/>
      <c r="K1281" s="30"/>
      <c r="M1281" s="19"/>
      <c r="S1281" s="30"/>
      <c r="V1281" s="30"/>
    </row>
    <row r="1282" spans="10:22" x14ac:dyDescent="0.25">
      <c r="J1282" s="30"/>
      <c r="K1282" s="30"/>
      <c r="M1282" s="19"/>
      <c r="S1282" s="30"/>
      <c r="V1282" s="30"/>
    </row>
    <row r="1283" spans="10:22" x14ac:dyDescent="0.25">
      <c r="J1283" s="30"/>
      <c r="K1283" s="30"/>
      <c r="M1283" s="19"/>
      <c r="S1283" s="30"/>
      <c r="V1283" s="30"/>
    </row>
    <row r="1284" spans="10:22" x14ac:dyDescent="0.25">
      <c r="J1284" s="30"/>
      <c r="K1284" s="30"/>
      <c r="M1284" s="19"/>
      <c r="S1284" s="30"/>
      <c r="V1284" s="30"/>
    </row>
    <row r="1285" spans="10:22" x14ac:dyDescent="0.25">
      <c r="J1285" s="30"/>
      <c r="K1285" s="30"/>
      <c r="M1285" s="19"/>
      <c r="S1285" s="30"/>
      <c r="V1285" s="30"/>
    </row>
    <row r="1286" spans="10:22" x14ac:dyDescent="0.25">
      <c r="J1286" s="30"/>
      <c r="K1286" s="30"/>
      <c r="M1286" s="19"/>
      <c r="S1286" s="30"/>
      <c r="V1286" s="30"/>
    </row>
    <row r="1287" spans="10:22" x14ac:dyDescent="0.25">
      <c r="J1287" s="30"/>
      <c r="K1287" s="30"/>
      <c r="M1287" s="19"/>
      <c r="S1287" s="30"/>
      <c r="V1287" s="30"/>
    </row>
    <row r="1288" spans="10:22" x14ac:dyDescent="0.25">
      <c r="J1288" s="30"/>
      <c r="K1288" s="30"/>
      <c r="M1288" s="19"/>
      <c r="S1288" s="30"/>
      <c r="V1288" s="30"/>
    </row>
    <row r="1289" spans="10:22" x14ac:dyDescent="0.25">
      <c r="J1289" s="30"/>
      <c r="K1289" s="30"/>
      <c r="M1289" s="19"/>
      <c r="S1289" s="30"/>
      <c r="V1289" s="30"/>
    </row>
    <row r="1290" spans="10:22" x14ac:dyDescent="0.25">
      <c r="J1290" s="30"/>
      <c r="K1290" s="30"/>
      <c r="M1290" s="19"/>
      <c r="S1290" s="30"/>
      <c r="V1290" s="30"/>
    </row>
    <row r="1291" spans="10:22" x14ac:dyDescent="0.25">
      <c r="J1291" s="30"/>
      <c r="K1291" s="30"/>
      <c r="M1291" s="19"/>
      <c r="S1291" s="30"/>
      <c r="V1291" s="30"/>
    </row>
    <row r="1292" spans="10:22" x14ac:dyDescent="0.25">
      <c r="J1292" s="30"/>
      <c r="K1292" s="30"/>
      <c r="M1292" s="19"/>
      <c r="S1292" s="30"/>
      <c r="V1292" s="30"/>
    </row>
    <row r="1293" spans="10:22" x14ac:dyDescent="0.25">
      <c r="J1293" s="30"/>
      <c r="K1293" s="30"/>
      <c r="M1293" s="19"/>
      <c r="S1293" s="30"/>
      <c r="V1293" s="30"/>
    </row>
    <row r="1294" spans="10:22" x14ac:dyDescent="0.25">
      <c r="J1294" s="30"/>
      <c r="K1294" s="30"/>
      <c r="M1294" s="19"/>
      <c r="S1294" s="30"/>
      <c r="V1294" s="30"/>
    </row>
    <row r="1295" spans="10:22" x14ac:dyDescent="0.25">
      <c r="J1295" s="30"/>
      <c r="K1295" s="30"/>
      <c r="M1295" s="19"/>
      <c r="S1295" s="30"/>
      <c r="V1295" s="30"/>
    </row>
    <row r="1296" spans="10:22" x14ac:dyDescent="0.25">
      <c r="J1296" s="30"/>
      <c r="K1296" s="30"/>
      <c r="M1296" s="19"/>
      <c r="S1296" s="30"/>
      <c r="V1296" s="30"/>
    </row>
    <row r="1297" spans="2:22" x14ac:dyDescent="0.25">
      <c r="J1297" s="30"/>
      <c r="K1297" s="30"/>
      <c r="M1297" s="19"/>
      <c r="S1297" s="30"/>
      <c r="V1297" s="30"/>
    </row>
    <row r="1298" spans="2:22" x14ac:dyDescent="0.25">
      <c r="J1298" s="30"/>
      <c r="K1298" s="30"/>
      <c r="M1298" s="19"/>
      <c r="S1298" s="30"/>
      <c r="V1298" s="30"/>
    </row>
    <row r="1299" spans="2:22" x14ac:dyDescent="0.25">
      <c r="J1299" s="30"/>
      <c r="K1299" s="30"/>
      <c r="M1299" s="19"/>
      <c r="S1299" s="30"/>
      <c r="V1299" s="30"/>
    </row>
    <row r="1300" spans="2:22" x14ac:dyDescent="0.25">
      <c r="J1300" s="30"/>
      <c r="K1300" s="30"/>
      <c r="M1300" s="19"/>
      <c r="S1300" s="30"/>
      <c r="V1300" s="30"/>
    </row>
    <row r="1301" spans="2:22" x14ac:dyDescent="0.25">
      <c r="J1301" s="30"/>
      <c r="K1301" s="30"/>
      <c r="M1301" s="19"/>
      <c r="S1301" s="30"/>
      <c r="V1301" s="30"/>
    </row>
    <row r="1302" spans="2:22" x14ac:dyDescent="0.25">
      <c r="J1302" s="30"/>
      <c r="K1302" s="30"/>
      <c r="M1302" s="19"/>
      <c r="S1302" s="30"/>
      <c r="V1302" s="30"/>
    </row>
    <row r="1303" spans="2:22" x14ac:dyDescent="0.25">
      <c r="J1303" s="30"/>
      <c r="K1303" s="30"/>
      <c r="M1303" s="19"/>
      <c r="S1303" s="30"/>
      <c r="V1303" s="30"/>
    </row>
    <row r="1304" spans="2:22" x14ac:dyDescent="0.25">
      <c r="J1304" s="30"/>
      <c r="K1304" s="30"/>
      <c r="M1304" s="19"/>
      <c r="S1304" s="30"/>
      <c r="V1304" s="30"/>
    </row>
    <row r="1305" spans="2:22" x14ac:dyDescent="0.25">
      <c r="J1305" s="30"/>
      <c r="K1305" s="30"/>
      <c r="M1305" s="19"/>
      <c r="S1305" s="30"/>
      <c r="V1305" s="30"/>
    </row>
    <row r="1306" spans="2:22" x14ac:dyDescent="0.25">
      <c r="J1306" s="30"/>
      <c r="K1306" s="30"/>
      <c r="M1306" s="19"/>
      <c r="S1306" s="30"/>
      <c r="V1306" s="30"/>
    </row>
    <row r="1307" spans="2:22" x14ac:dyDescent="0.25">
      <c r="J1307" s="30"/>
      <c r="K1307" s="30"/>
      <c r="M1307" s="19"/>
      <c r="S1307" s="30"/>
      <c r="V1307" s="30"/>
    </row>
    <row r="1308" spans="2:22" x14ac:dyDescent="0.25">
      <c r="J1308" s="30"/>
      <c r="K1308" s="30"/>
      <c r="M1308" s="19"/>
      <c r="S1308" s="30"/>
      <c r="V1308" s="30"/>
    </row>
    <row r="1309" spans="2:22" x14ac:dyDescent="0.25">
      <c r="B1309" s="28"/>
      <c r="J1309" s="30"/>
      <c r="K1309" s="30"/>
      <c r="M1309" s="19"/>
      <c r="S1309" s="30"/>
      <c r="V1309" s="30"/>
    </row>
    <row r="1310" spans="2:22" x14ac:dyDescent="0.25">
      <c r="J1310" s="30"/>
      <c r="K1310" s="30"/>
      <c r="M1310" s="19"/>
      <c r="S1310" s="30"/>
      <c r="V1310" s="30"/>
    </row>
    <row r="1311" spans="2:22" x14ac:dyDescent="0.25">
      <c r="J1311" s="30"/>
      <c r="K1311" s="30"/>
      <c r="M1311" s="19"/>
      <c r="S1311" s="30"/>
      <c r="V1311" s="30"/>
    </row>
    <row r="1312" spans="2:22" x14ac:dyDescent="0.25">
      <c r="J1312" s="30"/>
      <c r="K1312" s="30"/>
      <c r="M1312" s="19"/>
      <c r="S1312" s="30"/>
      <c r="V1312" s="30"/>
    </row>
    <row r="1313" spans="10:22" x14ac:dyDescent="0.25">
      <c r="J1313" s="30"/>
      <c r="K1313" s="30"/>
      <c r="M1313" s="19"/>
      <c r="S1313" s="30"/>
      <c r="V1313" s="30"/>
    </row>
    <row r="1314" spans="10:22" x14ac:dyDescent="0.25">
      <c r="J1314" s="30"/>
      <c r="K1314" s="30"/>
      <c r="M1314" s="19"/>
      <c r="S1314" s="30"/>
      <c r="V1314" s="30"/>
    </row>
    <row r="1315" spans="10:22" x14ac:dyDescent="0.25">
      <c r="J1315" s="30"/>
      <c r="K1315" s="30"/>
      <c r="M1315" s="19"/>
      <c r="S1315" s="30"/>
      <c r="V1315" s="30"/>
    </row>
    <row r="1316" spans="10:22" x14ac:dyDescent="0.25">
      <c r="J1316" s="30"/>
      <c r="K1316" s="30"/>
      <c r="M1316" s="19"/>
      <c r="S1316" s="30"/>
      <c r="V1316" s="30"/>
    </row>
    <row r="1317" spans="10:22" x14ac:dyDescent="0.25">
      <c r="J1317" s="30"/>
      <c r="K1317" s="30"/>
      <c r="M1317" s="19"/>
      <c r="S1317" s="30"/>
      <c r="V1317" s="30"/>
    </row>
    <row r="1318" spans="10:22" x14ac:dyDescent="0.25">
      <c r="J1318" s="30"/>
      <c r="K1318" s="30"/>
      <c r="M1318" s="19"/>
      <c r="S1318" s="30"/>
      <c r="V1318" s="30"/>
    </row>
    <row r="1319" spans="10:22" x14ac:dyDescent="0.25">
      <c r="J1319" s="30"/>
      <c r="K1319" s="30"/>
      <c r="M1319" s="19"/>
      <c r="S1319" s="30"/>
      <c r="V1319" s="30"/>
    </row>
    <row r="1320" spans="10:22" x14ac:dyDescent="0.25">
      <c r="J1320" s="30"/>
      <c r="K1320" s="30"/>
      <c r="M1320" s="19"/>
      <c r="S1320" s="30"/>
      <c r="V1320" s="30"/>
    </row>
    <row r="1321" spans="10:22" x14ac:dyDescent="0.25">
      <c r="J1321" s="30"/>
      <c r="K1321" s="30"/>
      <c r="M1321" s="19"/>
      <c r="S1321" s="30"/>
      <c r="V1321" s="30"/>
    </row>
    <row r="1322" spans="10:22" x14ac:dyDescent="0.25">
      <c r="J1322" s="30"/>
      <c r="K1322" s="30"/>
      <c r="M1322" s="19"/>
      <c r="S1322" s="30"/>
      <c r="V1322" s="30"/>
    </row>
    <row r="1323" spans="10:22" x14ac:dyDescent="0.25">
      <c r="J1323" s="30"/>
      <c r="K1323" s="30"/>
      <c r="M1323" s="19"/>
      <c r="S1323" s="30"/>
      <c r="V1323" s="30"/>
    </row>
    <row r="1324" spans="10:22" x14ac:dyDescent="0.25">
      <c r="J1324" s="30"/>
      <c r="K1324" s="30"/>
      <c r="M1324" s="19"/>
      <c r="S1324" s="30"/>
      <c r="V1324" s="30"/>
    </row>
    <row r="1325" spans="10:22" x14ac:dyDescent="0.25">
      <c r="J1325" s="30"/>
      <c r="K1325" s="30"/>
      <c r="M1325" s="19"/>
      <c r="S1325" s="30"/>
      <c r="V1325" s="30"/>
    </row>
    <row r="1326" spans="10:22" x14ac:dyDescent="0.25">
      <c r="J1326" s="30"/>
      <c r="K1326" s="30"/>
      <c r="M1326" s="19"/>
      <c r="S1326" s="30"/>
      <c r="V1326" s="30"/>
    </row>
    <row r="1327" spans="10:22" x14ac:dyDescent="0.25">
      <c r="J1327" s="30"/>
      <c r="K1327" s="30"/>
      <c r="M1327" s="19"/>
      <c r="S1327" s="30"/>
      <c r="V1327" s="30"/>
    </row>
    <row r="1328" spans="10:22" x14ac:dyDescent="0.25">
      <c r="J1328" s="30"/>
      <c r="K1328" s="30"/>
      <c r="M1328" s="19"/>
      <c r="S1328" s="30"/>
      <c r="V1328" s="30"/>
    </row>
    <row r="1329" spans="10:22" x14ac:dyDescent="0.25">
      <c r="J1329" s="30"/>
      <c r="K1329" s="30"/>
      <c r="M1329" s="19"/>
      <c r="S1329" s="30"/>
      <c r="V1329" s="30"/>
    </row>
    <row r="1330" spans="10:22" x14ac:dyDescent="0.25">
      <c r="J1330" s="30"/>
      <c r="K1330" s="30"/>
      <c r="M1330" s="19"/>
      <c r="S1330" s="30"/>
      <c r="V1330" s="30"/>
    </row>
    <row r="1331" spans="10:22" x14ac:dyDescent="0.25">
      <c r="J1331" s="30"/>
      <c r="K1331" s="30"/>
      <c r="M1331" s="19"/>
      <c r="S1331" s="30"/>
      <c r="V1331" s="30"/>
    </row>
    <row r="1332" spans="10:22" x14ac:dyDescent="0.25">
      <c r="J1332" s="30"/>
      <c r="K1332" s="30"/>
      <c r="M1332" s="19"/>
      <c r="S1332" s="30"/>
      <c r="V1332" s="30"/>
    </row>
    <row r="1333" spans="10:22" x14ac:dyDescent="0.25">
      <c r="J1333" s="30"/>
      <c r="K1333" s="30"/>
      <c r="M1333" s="19"/>
      <c r="S1333" s="30"/>
      <c r="V1333" s="30"/>
    </row>
    <row r="1334" spans="10:22" x14ac:dyDescent="0.25">
      <c r="J1334" s="30"/>
      <c r="K1334" s="30"/>
      <c r="M1334" s="19"/>
      <c r="S1334" s="30"/>
      <c r="V1334" s="30"/>
    </row>
    <row r="1335" spans="10:22" x14ac:dyDescent="0.25">
      <c r="J1335" s="30"/>
      <c r="K1335" s="30"/>
      <c r="M1335" s="19"/>
      <c r="S1335" s="30"/>
      <c r="V1335" s="30"/>
    </row>
    <row r="1336" spans="10:22" x14ac:dyDescent="0.25">
      <c r="J1336" s="30"/>
      <c r="K1336" s="30"/>
      <c r="M1336" s="19"/>
      <c r="S1336" s="30"/>
      <c r="V1336" s="30"/>
    </row>
    <row r="1337" spans="10:22" x14ac:dyDescent="0.25">
      <c r="J1337" s="30"/>
      <c r="K1337" s="30"/>
      <c r="M1337" s="19"/>
      <c r="S1337" s="30"/>
      <c r="V1337" s="30"/>
    </row>
    <row r="1338" spans="10:22" x14ac:dyDescent="0.25">
      <c r="J1338" s="30"/>
      <c r="K1338" s="30"/>
      <c r="M1338" s="19"/>
      <c r="S1338" s="30"/>
      <c r="V1338" s="30"/>
    </row>
    <row r="1339" spans="10:22" x14ac:dyDescent="0.25">
      <c r="J1339" s="30"/>
      <c r="K1339" s="30"/>
      <c r="M1339" s="19"/>
      <c r="S1339" s="30"/>
      <c r="V1339" s="30"/>
    </row>
    <row r="1340" spans="10:22" x14ac:dyDescent="0.25">
      <c r="J1340" s="30"/>
      <c r="K1340" s="30"/>
      <c r="M1340" s="19"/>
      <c r="S1340" s="30"/>
      <c r="V1340" s="30"/>
    </row>
    <row r="1341" spans="10:22" x14ac:dyDescent="0.25">
      <c r="J1341" s="30"/>
      <c r="K1341" s="30"/>
      <c r="M1341" s="19"/>
      <c r="S1341" s="30"/>
      <c r="V1341" s="30"/>
    </row>
    <row r="1342" spans="10:22" x14ac:dyDescent="0.25">
      <c r="J1342" s="30"/>
      <c r="K1342" s="30"/>
      <c r="M1342" s="19"/>
      <c r="S1342" s="30"/>
      <c r="V1342" s="30"/>
    </row>
    <row r="1343" spans="10:22" x14ac:dyDescent="0.25">
      <c r="J1343" s="30"/>
      <c r="K1343" s="30"/>
      <c r="M1343" s="19"/>
      <c r="S1343" s="30"/>
      <c r="V1343" s="30"/>
    </row>
    <row r="1344" spans="10:22" x14ac:dyDescent="0.25">
      <c r="J1344" s="30"/>
      <c r="K1344" s="30"/>
      <c r="M1344" s="19"/>
      <c r="S1344" s="30"/>
      <c r="V1344" s="30"/>
    </row>
    <row r="1345" spans="10:22" x14ac:dyDescent="0.25">
      <c r="J1345" s="30"/>
      <c r="K1345" s="30"/>
      <c r="M1345" s="19"/>
      <c r="S1345" s="30"/>
      <c r="V1345" s="30"/>
    </row>
    <row r="1346" spans="10:22" x14ac:dyDescent="0.25">
      <c r="J1346" s="30"/>
      <c r="K1346" s="30"/>
      <c r="M1346" s="19"/>
      <c r="S1346" s="30"/>
      <c r="V1346" s="30"/>
    </row>
    <row r="1347" spans="10:22" x14ac:dyDescent="0.25">
      <c r="J1347" s="30"/>
      <c r="K1347" s="30"/>
      <c r="M1347" s="19"/>
      <c r="S1347" s="30"/>
      <c r="V1347" s="30"/>
    </row>
    <row r="1348" spans="10:22" x14ac:dyDescent="0.25">
      <c r="J1348" s="30"/>
      <c r="K1348" s="30"/>
      <c r="M1348" s="19"/>
      <c r="S1348" s="30"/>
      <c r="V1348" s="30"/>
    </row>
    <row r="1349" spans="10:22" x14ac:dyDescent="0.25">
      <c r="J1349" s="30"/>
      <c r="K1349" s="30"/>
      <c r="M1349" s="19"/>
      <c r="S1349" s="30"/>
      <c r="V1349" s="30"/>
    </row>
    <row r="1350" spans="10:22" x14ac:dyDescent="0.25">
      <c r="J1350" s="30"/>
      <c r="K1350" s="30"/>
      <c r="M1350" s="19"/>
      <c r="S1350" s="30"/>
      <c r="V1350" s="30"/>
    </row>
    <row r="1351" spans="10:22" x14ac:dyDescent="0.25">
      <c r="J1351" s="30"/>
      <c r="K1351" s="30"/>
      <c r="M1351" s="19"/>
      <c r="S1351" s="30"/>
      <c r="V1351" s="30"/>
    </row>
    <row r="1352" spans="10:22" x14ac:dyDescent="0.25">
      <c r="J1352" s="30"/>
      <c r="K1352" s="30"/>
      <c r="M1352" s="19"/>
      <c r="S1352" s="30"/>
      <c r="V1352" s="30"/>
    </row>
    <row r="1353" spans="10:22" x14ac:dyDescent="0.25">
      <c r="J1353" s="30"/>
      <c r="K1353" s="30"/>
      <c r="M1353" s="19"/>
      <c r="S1353" s="30"/>
      <c r="V1353" s="30"/>
    </row>
    <row r="1354" spans="10:22" x14ac:dyDescent="0.25">
      <c r="J1354" s="30"/>
      <c r="K1354" s="30"/>
      <c r="M1354" s="19"/>
      <c r="S1354" s="30"/>
      <c r="V1354" s="30"/>
    </row>
    <row r="1355" spans="10:22" x14ac:dyDescent="0.25">
      <c r="J1355" s="30"/>
      <c r="K1355" s="30"/>
      <c r="M1355" s="19"/>
      <c r="S1355" s="30"/>
      <c r="V1355" s="30"/>
    </row>
    <row r="1356" spans="10:22" x14ac:dyDescent="0.25">
      <c r="J1356" s="30"/>
      <c r="K1356" s="30"/>
      <c r="M1356" s="19"/>
      <c r="S1356" s="30"/>
      <c r="V1356" s="30"/>
    </row>
    <row r="1357" spans="10:22" x14ac:dyDescent="0.25">
      <c r="J1357" s="30"/>
      <c r="K1357" s="30"/>
      <c r="M1357" s="19"/>
      <c r="S1357" s="30"/>
      <c r="V1357" s="30"/>
    </row>
    <row r="1358" spans="10:22" x14ac:dyDescent="0.25">
      <c r="J1358" s="30"/>
      <c r="K1358" s="30"/>
      <c r="M1358" s="19"/>
      <c r="S1358" s="30"/>
      <c r="V1358" s="30"/>
    </row>
    <row r="1359" spans="10:22" x14ac:dyDescent="0.25">
      <c r="J1359" s="30"/>
      <c r="K1359" s="30"/>
      <c r="M1359" s="19"/>
      <c r="S1359" s="30"/>
      <c r="V1359" s="30"/>
    </row>
    <row r="1360" spans="10:22" x14ac:dyDescent="0.25">
      <c r="J1360" s="30"/>
      <c r="K1360" s="30"/>
      <c r="M1360" s="19"/>
      <c r="S1360" s="30"/>
      <c r="V1360" s="30"/>
    </row>
    <row r="1361" spans="10:22" x14ac:dyDescent="0.25">
      <c r="J1361" s="30"/>
      <c r="K1361" s="30"/>
      <c r="M1361" s="19"/>
      <c r="S1361" s="30"/>
      <c r="V1361" s="30"/>
    </row>
    <row r="1362" spans="10:22" x14ac:dyDescent="0.25">
      <c r="J1362" s="30"/>
      <c r="K1362" s="30"/>
      <c r="M1362" s="19"/>
      <c r="S1362" s="30"/>
      <c r="V1362" s="30"/>
    </row>
    <row r="1363" spans="10:22" x14ac:dyDescent="0.25">
      <c r="J1363" s="30"/>
      <c r="K1363" s="30"/>
      <c r="M1363" s="19"/>
      <c r="S1363" s="30"/>
      <c r="V1363" s="30"/>
    </row>
    <row r="1364" spans="10:22" x14ac:dyDescent="0.25">
      <c r="J1364" s="30"/>
      <c r="K1364" s="30"/>
      <c r="M1364" s="19"/>
      <c r="S1364" s="30"/>
      <c r="V1364" s="30"/>
    </row>
    <row r="1365" spans="10:22" x14ac:dyDescent="0.25">
      <c r="J1365" s="30"/>
      <c r="K1365" s="30"/>
      <c r="M1365" s="19"/>
      <c r="S1365" s="30"/>
      <c r="V1365" s="30"/>
    </row>
    <row r="1366" spans="10:22" x14ac:dyDescent="0.25">
      <c r="J1366" s="30"/>
      <c r="K1366" s="30"/>
      <c r="M1366" s="19"/>
      <c r="S1366" s="30"/>
      <c r="V1366" s="30"/>
    </row>
    <row r="1367" spans="10:22" x14ac:dyDescent="0.25">
      <c r="J1367" s="30"/>
      <c r="K1367" s="30"/>
      <c r="M1367" s="19"/>
      <c r="S1367" s="30"/>
      <c r="V1367" s="30"/>
    </row>
    <row r="1368" spans="10:22" x14ac:dyDescent="0.25">
      <c r="J1368" s="30"/>
      <c r="K1368" s="30"/>
      <c r="M1368" s="19"/>
      <c r="S1368" s="30"/>
      <c r="V1368" s="30"/>
    </row>
    <row r="1369" spans="10:22" x14ac:dyDescent="0.25">
      <c r="J1369" s="30"/>
      <c r="K1369" s="30"/>
      <c r="M1369" s="19"/>
      <c r="S1369" s="30"/>
      <c r="V1369" s="30"/>
    </row>
    <row r="1370" spans="10:22" x14ac:dyDescent="0.25">
      <c r="J1370" s="30"/>
      <c r="K1370" s="30"/>
      <c r="M1370" s="19"/>
      <c r="S1370" s="30"/>
      <c r="V1370" s="30"/>
    </row>
    <row r="1371" spans="10:22" x14ac:dyDescent="0.25">
      <c r="J1371" s="30"/>
      <c r="K1371" s="30"/>
      <c r="M1371" s="19"/>
      <c r="S1371" s="30"/>
      <c r="V1371" s="30"/>
    </row>
    <row r="1372" spans="10:22" x14ac:dyDescent="0.25">
      <c r="J1372" s="30"/>
      <c r="K1372" s="30"/>
      <c r="M1372" s="19"/>
      <c r="S1372" s="30"/>
      <c r="V1372" s="30"/>
    </row>
    <row r="1373" spans="10:22" x14ac:dyDescent="0.25">
      <c r="J1373" s="30"/>
      <c r="K1373" s="30"/>
      <c r="M1373" s="19"/>
      <c r="S1373" s="30"/>
      <c r="V1373" s="30"/>
    </row>
    <row r="1374" spans="10:22" x14ac:dyDescent="0.25">
      <c r="J1374" s="30"/>
      <c r="K1374" s="30"/>
      <c r="M1374" s="19"/>
      <c r="S1374" s="30"/>
      <c r="V1374" s="30"/>
    </row>
    <row r="1375" spans="10:22" x14ac:dyDescent="0.25">
      <c r="J1375" s="30"/>
      <c r="K1375" s="30"/>
      <c r="M1375" s="19"/>
      <c r="S1375" s="30"/>
      <c r="V1375" s="30"/>
    </row>
    <row r="1376" spans="10:22" x14ac:dyDescent="0.25">
      <c r="J1376" s="30"/>
      <c r="K1376" s="30"/>
      <c r="M1376" s="19"/>
      <c r="S1376" s="30"/>
      <c r="V1376" s="30"/>
    </row>
    <row r="1377" spans="10:22" x14ac:dyDescent="0.25">
      <c r="J1377" s="30"/>
      <c r="K1377" s="30"/>
      <c r="M1377" s="19"/>
      <c r="S1377" s="30"/>
      <c r="V1377" s="30"/>
    </row>
    <row r="1378" spans="10:22" x14ac:dyDescent="0.25">
      <c r="J1378" s="30"/>
      <c r="K1378" s="30"/>
      <c r="M1378" s="19"/>
      <c r="S1378" s="30"/>
      <c r="V1378" s="30"/>
    </row>
    <row r="1379" spans="10:22" x14ac:dyDescent="0.25">
      <c r="J1379" s="30"/>
      <c r="K1379" s="30"/>
      <c r="M1379" s="19"/>
      <c r="S1379" s="30"/>
      <c r="V1379" s="30"/>
    </row>
    <row r="1380" spans="10:22" x14ac:dyDescent="0.25">
      <c r="J1380" s="30"/>
      <c r="K1380" s="30"/>
      <c r="M1380" s="19"/>
      <c r="S1380" s="30"/>
      <c r="V1380" s="30"/>
    </row>
    <row r="1381" spans="10:22" x14ac:dyDescent="0.25">
      <c r="J1381" s="30"/>
      <c r="K1381" s="30"/>
      <c r="M1381" s="19"/>
      <c r="S1381" s="30"/>
      <c r="V1381" s="30"/>
    </row>
    <row r="1382" spans="10:22" x14ac:dyDescent="0.25">
      <c r="J1382" s="30"/>
      <c r="K1382" s="30"/>
      <c r="M1382" s="19"/>
      <c r="S1382" s="30"/>
      <c r="V1382" s="30"/>
    </row>
    <row r="1383" spans="10:22" x14ac:dyDescent="0.25">
      <c r="J1383" s="30"/>
      <c r="K1383" s="30"/>
      <c r="M1383" s="19"/>
      <c r="S1383" s="30"/>
      <c r="V1383" s="30"/>
    </row>
    <row r="1384" spans="10:22" x14ac:dyDescent="0.25">
      <c r="J1384" s="30"/>
      <c r="K1384" s="30"/>
      <c r="M1384" s="19"/>
      <c r="S1384" s="30"/>
      <c r="V1384" s="30"/>
    </row>
    <row r="1385" spans="10:22" x14ac:dyDescent="0.25">
      <c r="J1385" s="30"/>
      <c r="K1385" s="30"/>
      <c r="M1385" s="19"/>
      <c r="S1385" s="30"/>
      <c r="V1385" s="30"/>
    </row>
    <row r="1386" spans="10:22" x14ac:dyDescent="0.25">
      <c r="J1386" s="30"/>
      <c r="K1386" s="30"/>
      <c r="M1386" s="19"/>
      <c r="S1386" s="30"/>
      <c r="V1386" s="30"/>
    </row>
    <row r="1387" spans="10:22" x14ac:dyDescent="0.25">
      <c r="J1387" s="30"/>
      <c r="K1387" s="30"/>
      <c r="M1387" s="19"/>
      <c r="S1387" s="30"/>
      <c r="V1387" s="30"/>
    </row>
    <row r="1388" spans="10:22" x14ac:dyDescent="0.25">
      <c r="J1388" s="30"/>
      <c r="K1388" s="30"/>
      <c r="M1388" s="19"/>
      <c r="S1388" s="30"/>
      <c r="V1388" s="30"/>
    </row>
    <row r="1389" spans="10:22" x14ac:dyDescent="0.25">
      <c r="J1389" s="30"/>
      <c r="K1389" s="30"/>
      <c r="M1389" s="19"/>
      <c r="S1389" s="30"/>
      <c r="V1389" s="30"/>
    </row>
    <row r="1390" spans="10:22" x14ac:dyDescent="0.25">
      <c r="J1390" s="30"/>
      <c r="K1390" s="30"/>
      <c r="M1390" s="19"/>
      <c r="S1390" s="30"/>
      <c r="V1390" s="30"/>
    </row>
    <row r="1391" spans="10:22" x14ac:dyDescent="0.25">
      <c r="J1391" s="30"/>
      <c r="K1391" s="30"/>
      <c r="M1391" s="19"/>
      <c r="S1391" s="30"/>
      <c r="V1391" s="30"/>
    </row>
    <row r="1392" spans="10:22" x14ac:dyDescent="0.25">
      <c r="J1392" s="30"/>
      <c r="K1392" s="30"/>
      <c r="M1392" s="19"/>
      <c r="S1392" s="30"/>
      <c r="V1392" s="30"/>
    </row>
    <row r="1393" spans="10:22" x14ac:dyDescent="0.25">
      <c r="J1393" s="30"/>
      <c r="K1393" s="30"/>
      <c r="M1393" s="19"/>
      <c r="S1393" s="30"/>
      <c r="V1393" s="30"/>
    </row>
    <row r="1394" spans="10:22" x14ac:dyDescent="0.25">
      <c r="J1394" s="30"/>
      <c r="K1394" s="30"/>
      <c r="M1394" s="19"/>
      <c r="S1394" s="30"/>
      <c r="V1394" s="30"/>
    </row>
    <row r="1395" spans="10:22" x14ac:dyDescent="0.25">
      <c r="J1395" s="30"/>
      <c r="K1395" s="30"/>
      <c r="M1395" s="19"/>
      <c r="S1395" s="30"/>
      <c r="V1395" s="30"/>
    </row>
    <row r="1396" spans="10:22" x14ac:dyDescent="0.25">
      <c r="J1396" s="30"/>
      <c r="K1396" s="30"/>
      <c r="M1396" s="19"/>
      <c r="S1396" s="30"/>
      <c r="V1396" s="30"/>
    </row>
    <row r="1397" spans="10:22" x14ac:dyDescent="0.25">
      <c r="J1397" s="30"/>
      <c r="K1397" s="30"/>
      <c r="M1397" s="19"/>
      <c r="S1397" s="30"/>
      <c r="V1397" s="30"/>
    </row>
    <row r="1398" spans="10:22" x14ac:dyDescent="0.25">
      <c r="J1398" s="30"/>
      <c r="K1398" s="30"/>
      <c r="M1398" s="19"/>
      <c r="S1398" s="30"/>
      <c r="V1398" s="30"/>
    </row>
    <row r="1399" spans="10:22" x14ac:dyDescent="0.25">
      <c r="J1399" s="30"/>
      <c r="K1399" s="30"/>
      <c r="M1399" s="19"/>
      <c r="S1399" s="30"/>
      <c r="V1399" s="30"/>
    </row>
    <row r="1400" spans="10:22" x14ac:dyDescent="0.25">
      <c r="J1400" s="30"/>
      <c r="K1400" s="30"/>
      <c r="M1400" s="19"/>
      <c r="S1400" s="30"/>
      <c r="V1400" s="30"/>
    </row>
    <row r="1401" spans="10:22" x14ac:dyDescent="0.25">
      <c r="J1401" s="30"/>
      <c r="K1401" s="30"/>
      <c r="M1401" s="19"/>
      <c r="S1401" s="30"/>
      <c r="V1401" s="30"/>
    </row>
    <row r="1402" spans="10:22" x14ac:dyDescent="0.25">
      <c r="J1402" s="30"/>
      <c r="K1402" s="30"/>
      <c r="M1402" s="19"/>
      <c r="S1402" s="30"/>
      <c r="V1402" s="30"/>
    </row>
    <row r="1403" spans="10:22" x14ac:dyDescent="0.25">
      <c r="J1403" s="30"/>
      <c r="K1403" s="30"/>
      <c r="M1403" s="19"/>
      <c r="S1403" s="30"/>
      <c r="V1403" s="30"/>
    </row>
    <row r="1404" spans="10:22" x14ac:dyDescent="0.25">
      <c r="J1404" s="30"/>
      <c r="K1404" s="30"/>
      <c r="M1404" s="19"/>
      <c r="S1404" s="30"/>
      <c r="V1404" s="30"/>
    </row>
    <row r="1405" spans="10:22" x14ac:dyDescent="0.25">
      <c r="J1405" s="30"/>
      <c r="K1405" s="30"/>
      <c r="M1405" s="19"/>
      <c r="S1405" s="30"/>
      <c r="V1405" s="30"/>
    </row>
    <row r="1406" spans="10:22" x14ac:dyDescent="0.25">
      <c r="J1406" s="30"/>
      <c r="K1406" s="30"/>
      <c r="M1406" s="19"/>
      <c r="S1406" s="30"/>
      <c r="V1406" s="30"/>
    </row>
    <row r="1407" spans="10:22" x14ac:dyDescent="0.25">
      <c r="J1407" s="30"/>
      <c r="K1407" s="30"/>
      <c r="M1407" s="19"/>
      <c r="S1407" s="30"/>
      <c r="V1407" s="30"/>
    </row>
    <row r="1408" spans="10:22" x14ac:dyDescent="0.25">
      <c r="J1408" s="30"/>
      <c r="K1408" s="30"/>
      <c r="M1408" s="19"/>
      <c r="S1408" s="30"/>
      <c r="V1408" s="30"/>
    </row>
    <row r="1409" spans="10:22" x14ac:dyDescent="0.25">
      <c r="J1409" s="30"/>
      <c r="K1409" s="30"/>
      <c r="M1409" s="19"/>
      <c r="S1409" s="30"/>
      <c r="V1409" s="30"/>
    </row>
    <row r="1410" spans="10:22" x14ac:dyDescent="0.25">
      <c r="J1410" s="30"/>
      <c r="K1410" s="30"/>
      <c r="M1410" s="19"/>
      <c r="S1410" s="30"/>
      <c r="V1410" s="30"/>
    </row>
    <row r="1411" spans="10:22" x14ac:dyDescent="0.25">
      <c r="J1411" s="30"/>
      <c r="K1411" s="30"/>
      <c r="M1411" s="19"/>
      <c r="S1411" s="30"/>
      <c r="V1411" s="30"/>
    </row>
    <row r="1412" spans="10:22" x14ac:dyDescent="0.25">
      <c r="J1412" s="30"/>
      <c r="K1412" s="30"/>
      <c r="M1412" s="19"/>
      <c r="S1412" s="30"/>
      <c r="V1412" s="30"/>
    </row>
    <row r="1413" spans="10:22" x14ac:dyDescent="0.25">
      <c r="J1413" s="30"/>
      <c r="K1413" s="30"/>
      <c r="M1413" s="19"/>
      <c r="S1413" s="30"/>
      <c r="V1413" s="30"/>
    </row>
    <row r="1414" spans="10:22" x14ac:dyDescent="0.25">
      <c r="J1414" s="30"/>
      <c r="K1414" s="30"/>
      <c r="M1414" s="19"/>
      <c r="S1414" s="30"/>
      <c r="V1414" s="30"/>
    </row>
    <row r="1415" spans="10:22" x14ac:dyDescent="0.25">
      <c r="J1415" s="30"/>
      <c r="K1415" s="30"/>
      <c r="M1415" s="19"/>
      <c r="S1415" s="30"/>
      <c r="V1415" s="30"/>
    </row>
    <row r="1416" spans="10:22" x14ac:dyDescent="0.25">
      <c r="J1416" s="30"/>
      <c r="K1416" s="30"/>
      <c r="M1416" s="19"/>
      <c r="S1416" s="30"/>
      <c r="V1416" s="30"/>
    </row>
    <row r="1417" spans="10:22" x14ac:dyDescent="0.25">
      <c r="J1417" s="30"/>
      <c r="K1417" s="30"/>
      <c r="M1417" s="19"/>
      <c r="S1417" s="30"/>
      <c r="V1417" s="30"/>
    </row>
    <row r="1418" spans="10:22" x14ac:dyDescent="0.25">
      <c r="J1418" s="30"/>
      <c r="K1418" s="30"/>
      <c r="M1418" s="19"/>
      <c r="S1418" s="30"/>
      <c r="V1418" s="30"/>
    </row>
    <row r="1419" spans="10:22" x14ac:dyDescent="0.25">
      <c r="J1419" s="30"/>
      <c r="K1419" s="30"/>
      <c r="M1419" s="19"/>
      <c r="S1419" s="30"/>
      <c r="V1419" s="30"/>
    </row>
    <row r="1420" spans="10:22" x14ac:dyDescent="0.25">
      <c r="J1420" s="30"/>
      <c r="K1420" s="30"/>
      <c r="M1420" s="19"/>
      <c r="S1420" s="30"/>
      <c r="V1420" s="30"/>
    </row>
    <row r="1421" spans="10:22" x14ac:dyDescent="0.25">
      <c r="J1421" s="30"/>
      <c r="K1421" s="30"/>
      <c r="M1421" s="19"/>
      <c r="S1421" s="30"/>
      <c r="V1421" s="30"/>
    </row>
    <row r="1422" spans="10:22" x14ac:dyDescent="0.25">
      <c r="J1422" s="30"/>
      <c r="K1422" s="30"/>
      <c r="M1422" s="19"/>
      <c r="S1422" s="30"/>
      <c r="V1422" s="30"/>
    </row>
    <row r="1423" spans="10:22" x14ac:dyDescent="0.25">
      <c r="J1423" s="30"/>
      <c r="K1423" s="30"/>
      <c r="M1423" s="19"/>
      <c r="S1423" s="30"/>
      <c r="V1423" s="30"/>
    </row>
    <row r="1424" spans="10:22" x14ac:dyDescent="0.25">
      <c r="J1424" s="30"/>
      <c r="K1424" s="30"/>
      <c r="M1424" s="19"/>
      <c r="S1424" s="30"/>
      <c r="V1424" s="30"/>
    </row>
    <row r="1425" spans="10:22" x14ac:dyDescent="0.25">
      <c r="J1425" s="30"/>
      <c r="K1425" s="30"/>
      <c r="M1425" s="19"/>
      <c r="S1425" s="30"/>
      <c r="V1425" s="30"/>
    </row>
    <row r="1426" spans="10:22" x14ac:dyDescent="0.25">
      <c r="J1426" s="30"/>
      <c r="K1426" s="30"/>
      <c r="M1426" s="19"/>
      <c r="S1426" s="30"/>
      <c r="V1426" s="30"/>
    </row>
    <row r="1427" spans="10:22" x14ac:dyDescent="0.25">
      <c r="J1427" s="30"/>
      <c r="K1427" s="30"/>
      <c r="M1427" s="19"/>
      <c r="S1427" s="30"/>
      <c r="V1427" s="30"/>
    </row>
    <row r="1428" spans="10:22" x14ac:dyDescent="0.25">
      <c r="J1428" s="30"/>
      <c r="K1428" s="30"/>
      <c r="M1428" s="19"/>
      <c r="S1428" s="30"/>
      <c r="V1428" s="30"/>
    </row>
    <row r="1429" spans="10:22" x14ac:dyDescent="0.25">
      <c r="J1429" s="30"/>
      <c r="K1429" s="30"/>
      <c r="M1429" s="19"/>
      <c r="S1429" s="30"/>
      <c r="V1429" s="30"/>
    </row>
    <row r="1430" spans="10:22" x14ac:dyDescent="0.25">
      <c r="J1430" s="30"/>
      <c r="K1430" s="30"/>
      <c r="M1430" s="19"/>
      <c r="S1430" s="30"/>
      <c r="V1430" s="30"/>
    </row>
    <row r="1431" spans="10:22" x14ac:dyDescent="0.25">
      <c r="J1431" s="30"/>
      <c r="K1431" s="30"/>
      <c r="M1431" s="19"/>
      <c r="S1431" s="30"/>
      <c r="V1431" s="30"/>
    </row>
    <row r="1432" spans="10:22" x14ac:dyDescent="0.25">
      <c r="J1432" s="30"/>
      <c r="K1432" s="30"/>
      <c r="M1432" s="19"/>
      <c r="S1432" s="30"/>
      <c r="V1432" s="30"/>
    </row>
    <row r="1433" spans="10:22" x14ac:dyDescent="0.25">
      <c r="J1433" s="30"/>
      <c r="K1433" s="30"/>
      <c r="M1433" s="19"/>
      <c r="S1433" s="30"/>
      <c r="V1433" s="30"/>
    </row>
    <row r="1434" spans="10:22" x14ac:dyDescent="0.25">
      <c r="J1434" s="30"/>
      <c r="K1434" s="30"/>
      <c r="M1434" s="19"/>
      <c r="S1434" s="30"/>
      <c r="V1434" s="30"/>
    </row>
    <row r="1435" spans="10:22" x14ac:dyDescent="0.25">
      <c r="J1435" s="30"/>
      <c r="K1435" s="30"/>
      <c r="M1435" s="19"/>
      <c r="S1435" s="30"/>
      <c r="V1435" s="30"/>
    </row>
    <row r="1436" spans="10:22" x14ac:dyDescent="0.25">
      <c r="J1436" s="30"/>
      <c r="K1436" s="30"/>
      <c r="M1436" s="19"/>
      <c r="S1436" s="30"/>
      <c r="V1436" s="30"/>
    </row>
    <row r="1437" spans="10:22" x14ac:dyDescent="0.25">
      <c r="J1437" s="30"/>
      <c r="K1437" s="30"/>
      <c r="M1437" s="19"/>
      <c r="S1437" s="30"/>
      <c r="V1437" s="30"/>
    </row>
    <row r="1438" spans="10:22" x14ac:dyDescent="0.25">
      <c r="J1438" s="30"/>
      <c r="K1438" s="30"/>
      <c r="M1438" s="19"/>
      <c r="S1438" s="30"/>
      <c r="V1438" s="30"/>
    </row>
    <row r="1439" spans="10:22" x14ac:dyDescent="0.25">
      <c r="J1439" s="30"/>
      <c r="K1439" s="30"/>
      <c r="M1439" s="19"/>
      <c r="S1439" s="30"/>
      <c r="V1439" s="30"/>
    </row>
    <row r="1440" spans="10:22" x14ac:dyDescent="0.25">
      <c r="J1440" s="30"/>
      <c r="K1440" s="30"/>
      <c r="M1440" s="19"/>
      <c r="S1440" s="30"/>
      <c r="V1440" s="30"/>
    </row>
    <row r="1441" spans="10:22" x14ac:dyDescent="0.25">
      <c r="J1441" s="30"/>
      <c r="K1441" s="30"/>
      <c r="M1441" s="19"/>
      <c r="S1441" s="30"/>
      <c r="V1441" s="30"/>
    </row>
    <row r="1442" spans="10:22" x14ac:dyDescent="0.25">
      <c r="J1442" s="30"/>
      <c r="K1442" s="30"/>
      <c r="M1442" s="19"/>
      <c r="S1442" s="30"/>
      <c r="V1442" s="30"/>
    </row>
    <row r="1443" spans="10:22" x14ac:dyDescent="0.25">
      <c r="J1443" s="30"/>
      <c r="K1443" s="30"/>
      <c r="M1443" s="19"/>
      <c r="S1443" s="30"/>
      <c r="V1443" s="30"/>
    </row>
    <row r="1444" spans="10:22" x14ac:dyDescent="0.25">
      <c r="J1444" s="30"/>
      <c r="K1444" s="30"/>
      <c r="M1444" s="19"/>
      <c r="S1444" s="30"/>
      <c r="V1444" s="30"/>
    </row>
    <row r="1445" spans="10:22" x14ac:dyDescent="0.25">
      <c r="J1445" s="30"/>
      <c r="K1445" s="30"/>
      <c r="M1445" s="19"/>
      <c r="S1445" s="30"/>
      <c r="V1445" s="30"/>
    </row>
    <row r="1446" spans="10:22" x14ac:dyDescent="0.25">
      <c r="J1446" s="30"/>
      <c r="K1446" s="30"/>
      <c r="M1446" s="19"/>
      <c r="S1446" s="30"/>
      <c r="V1446" s="30"/>
    </row>
    <row r="1447" spans="10:22" x14ac:dyDescent="0.25">
      <c r="J1447" s="30"/>
      <c r="K1447" s="30"/>
      <c r="M1447" s="19"/>
      <c r="S1447" s="30"/>
      <c r="V1447" s="30"/>
    </row>
    <row r="1448" spans="10:22" x14ac:dyDescent="0.25">
      <c r="J1448" s="30"/>
      <c r="K1448" s="30"/>
      <c r="M1448" s="19"/>
      <c r="S1448" s="30"/>
      <c r="V1448" s="30"/>
    </row>
    <row r="1449" spans="10:22" x14ac:dyDescent="0.25">
      <c r="J1449" s="30"/>
      <c r="K1449" s="30"/>
      <c r="M1449" s="19"/>
      <c r="S1449" s="30"/>
      <c r="V1449" s="30"/>
    </row>
    <row r="1450" spans="10:22" x14ac:dyDescent="0.25">
      <c r="J1450" s="30"/>
      <c r="K1450" s="30"/>
      <c r="M1450" s="19"/>
      <c r="S1450" s="30"/>
      <c r="V1450" s="30"/>
    </row>
    <row r="1451" spans="10:22" x14ac:dyDescent="0.25">
      <c r="J1451" s="30"/>
      <c r="K1451" s="30"/>
      <c r="M1451" s="19"/>
      <c r="S1451" s="30"/>
      <c r="V1451" s="30"/>
    </row>
    <row r="1452" spans="10:22" x14ac:dyDescent="0.25">
      <c r="J1452" s="30"/>
      <c r="K1452" s="30"/>
      <c r="M1452" s="19"/>
      <c r="S1452" s="30"/>
      <c r="V1452" s="30"/>
    </row>
    <row r="1453" spans="10:22" x14ac:dyDescent="0.25">
      <c r="J1453" s="30"/>
      <c r="K1453" s="30"/>
      <c r="M1453" s="19"/>
      <c r="S1453" s="30"/>
      <c r="V1453" s="30"/>
    </row>
    <row r="1454" spans="10:22" x14ac:dyDescent="0.25">
      <c r="J1454" s="30"/>
      <c r="K1454" s="30"/>
      <c r="M1454" s="19"/>
      <c r="S1454" s="30"/>
      <c r="V1454" s="30"/>
    </row>
    <row r="1455" spans="10:22" x14ac:dyDescent="0.25">
      <c r="J1455" s="30"/>
      <c r="K1455" s="30"/>
      <c r="M1455" s="19"/>
      <c r="S1455" s="30"/>
      <c r="V1455" s="30"/>
    </row>
    <row r="1456" spans="10:22" x14ac:dyDescent="0.25">
      <c r="J1456" s="30"/>
      <c r="K1456" s="30"/>
      <c r="M1456" s="19"/>
      <c r="S1456" s="30"/>
      <c r="V1456" s="30"/>
    </row>
    <row r="1457" spans="10:22" x14ac:dyDescent="0.25">
      <c r="J1457" s="30"/>
      <c r="K1457" s="30"/>
      <c r="M1457" s="19"/>
      <c r="S1457" s="30"/>
      <c r="V1457" s="30"/>
    </row>
    <row r="1458" spans="10:22" x14ac:dyDescent="0.25">
      <c r="J1458" s="30"/>
      <c r="K1458" s="30"/>
      <c r="M1458" s="19"/>
      <c r="S1458" s="30"/>
      <c r="V1458" s="30"/>
    </row>
    <row r="1459" spans="10:22" x14ac:dyDescent="0.25">
      <c r="J1459" s="30"/>
      <c r="K1459" s="30"/>
      <c r="M1459" s="19"/>
      <c r="S1459" s="30"/>
      <c r="V1459" s="30"/>
    </row>
    <row r="1460" spans="10:22" x14ac:dyDescent="0.25">
      <c r="J1460" s="30"/>
      <c r="K1460" s="30"/>
      <c r="M1460" s="19"/>
      <c r="S1460" s="30"/>
      <c r="V1460" s="30"/>
    </row>
    <row r="1461" spans="10:22" x14ac:dyDescent="0.25">
      <c r="J1461" s="30"/>
      <c r="K1461" s="30"/>
      <c r="M1461" s="19"/>
      <c r="S1461" s="30"/>
      <c r="V1461" s="30"/>
    </row>
    <row r="1462" spans="10:22" x14ac:dyDescent="0.25">
      <c r="J1462" s="30"/>
      <c r="K1462" s="30"/>
      <c r="M1462" s="19"/>
      <c r="S1462" s="30"/>
      <c r="V1462" s="30"/>
    </row>
    <row r="1463" spans="10:22" x14ac:dyDescent="0.25">
      <c r="J1463" s="30"/>
      <c r="K1463" s="30"/>
      <c r="M1463" s="19"/>
      <c r="S1463" s="30"/>
      <c r="V1463" s="30"/>
    </row>
    <row r="1464" spans="10:22" x14ac:dyDescent="0.25">
      <c r="J1464" s="30"/>
      <c r="K1464" s="30"/>
      <c r="M1464" s="19"/>
      <c r="S1464" s="30"/>
      <c r="V1464" s="30"/>
    </row>
    <row r="1465" spans="10:22" x14ac:dyDescent="0.25">
      <c r="J1465" s="30"/>
      <c r="K1465" s="30"/>
      <c r="M1465" s="19"/>
      <c r="S1465" s="30"/>
      <c r="V1465" s="30"/>
    </row>
    <row r="1466" spans="10:22" x14ac:dyDescent="0.25">
      <c r="J1466" s="30"/>
      <c r="K1466" s="30"/>
      <c r="M1466" s="19"/>
      <c r="S1466" s="30"/>
      <c r="V1466" s="30"/>
    </row>
    <row r="1467" spans="10:22" x14ac:dyDescent="0.25">
      <c r="J1467" s="30"/>
      <c r="K1467" s="30"/>
      <c r="M1467" s="19"/>
      <c r="S1467" s="30"/>
      <c r="V1467" s="30"/>
    </row>
    <row r="1468" spans="10:22" x14ac:dyDescent="0.25">
      <c r="J1468" s="30"/>
      <c r="K1468" s="30"/>
      <c r="M1468" s="19"/>
      <c r="S1468" s="30"/>
      <c r="V1468" s="30"/>
    </row>
    <row r="1469" spans="10:22" x14ac:dyDescent="0.25">
      <c r="J1469" s="30"/>
      <c r="K1469" s="30"/>
      <c r="M1469" s="19"/>
      <c r="S1469" s="30"/>
      <c r="V1469" s="30"/>
    </row>
    <row r="1470" spans="10:22" x14ac:dyDescent="0.25">
      <c r="J1470" s="30"/>
      <c r="K1470" s="30"/>
      <c r="M1470" s="19"/>
      <c r="S1470" s="30"/>
      <c r="V1470" s="30"/>
    </row>
    <row r="1471" spans="10:22" x14ac:dyDescent="0.25">
      <c r="J1471" s="30"/>
      <c r="K1471" s="30"/>
      <c r="M1471" s="19"/>
      <c r="S1471" s="30"/>
      <c r="V1471" s="30"/>
    </row>
    <row r="1472" spans="10:22" x14ac:dyDescent="0.25">
      <c r="J1472" s="30"/>
      <c r="K1472" s="30"/>
      <c r="M1472" s="19"/>
      <c r="S1472" s="30"/>
      <c r="V1472" s="30"/>
    </row>
    <row r="1473" spans="10:22" x14ac:dyDescent="0.25">
      <c r="J1473" s="30"/>
      <c r="K1473" s="30"/>
      <c r="M1473" s="19"/>
      <c r="S1473" s="30"/>
      <c r="V1473" s="30"/>
    </row>
    <row r="1474" spans="10:22" x14ac:dyDescent="0.25">
      <c r="J1474" s="30"/>
      <c r="K1474" s="30"/>
      <c r="M1474" s="19"/>
      <c r="S1474" s="30"/>
      <c r="V1474" s="30"/>
    </row>
    <row r="1475" spans="10:22" x14ac:dyDescent="0.25">
      <c r="J1475" s="30"/>
      <c r="K1475" s="30"/>
      <c r="M1475" s="19"/>
      <c r="S1475" s="30"/>
      <c r="V1475" s="30"/>
    </row>
    <row r="1476" spans="10:22" x14ac:dyDescent="0.25">
      <c r="J1476" s="30"/>
      <c r="K1476" s="30"/>
      <c r="M1476" s="19"/>
      <c r="S1476" s="30"/>
      <c r="V1476" s="30"/>
    </row>
    <row r="1477" spans="10:22" x14ac:dyDescent="0.25">
      <c r="J1477" s="30"/>
      <c r="K1477" s="30"/>
      <c r="M1477" s="19"/>
      <c r="S1477" s="30"/>
      <c r="V1477" s="30"/>
    </row>
    <row r="1478" spans="10:22" x14ac:dyDescent="0.25">
      <c r="J1478" s="30"/>
      <c r="K1478" s="30"/>
      <c r="M1478" s="19"/>
      <c r="S1478" s="30"/>
      <c r="V1478" s="30"/>
    </row>
    <row r="1479" spans="10:22" x14ac:dyDescent="0.25">
      <c r="J1479" s="30"/>
      <c r="K1479" s="30"/>
      <c r="M1479" s="19"/>
      <c r="S1479" s="30"/>
      <c r="V1479" s="30"/>
    </row>
    <row r="1480" spans="10:22" x14ac:dyDescent="0.25">
      <c r="J1480" s="30"/>
      <c r="K1480" s="30"/>
      <c r="M1480" s="19"/>
      <c r="S1480" s="30"/>
      <c r="V1480" s="30"/>
    </row>
    <row r="1481" spans="10:22" x14ac:dyDescent="0.25">
      <c r="J1481" s="30"/>
      <c r="K1481" s="30"/>
      <c r="M1481" s="19"/>
      <c r="S1481" s="30"/>
      <c r="V1481" s="30"/>
    </row>
    <row r="1482" spans="10:22" x14ac:dyDescent="0.25">
      <c r="J1482" s="30"/>
      <c r="K1482" s="30"/>
      <c r="M1482" s="19"/>
      <c r="S1482" s="30"/>
      <c r="V1482" s="30"/>
    </row>
    <row r="1483" spans="10:22" x14ac:dyDescent="0.25">
      <c r="J1483" s="30"/>
      <c r="K1483" s="30"/>
      <c r="M1483" s="19"/>
      <c r="S1483" s="30"/>
      <c r="V1483" s="30"/>
    </row>
    <row r="1484" spans="10:22" x14ac:dyDescent="0.25">
      <c r="J1484" s="30"/>
      <c r="K1484" s="30"/>
      <c r="M1484" s="19"/>
      <c r="S1484" s="30"/>
      <c r="V1484" s="30"/>
    </row>
    <row r="1485" spans="10:22" x14ac:dyDescent="0.25">
      <c r="J1485" s="30"/>
      <c r="K1485" s="30"/>
      <c r="M1485" s="19"/>
      <c r="S1485" s="30"/>
      <c r="V1485" s="30"/>
    </row>
    <row r="1486" spans="10:22" x14ac:dyDescent="0.25">
      <c r="J1486" s="30"/>
      <c r="K1486" s="30"/>
      <c r="M1486" s="19"/>
      <c r="S1486" s="30"/>
      <c r="V1486" s="30"/>
    </row>
    <row r="1487" spans="10:22" x14ac:dyDescent="0.25">
      <c r="J1487" s="30"/>
      <c r="K1487" s="30"/>
      <c r="M1487" s="19"/>
      <c r="S1487" s="30"/>
      <c r="V1487" s="30"/>
    </row>
    <row r="1488" spans="10:22" x14ac:dyDescent="0.25">
      <c r="J1488" s="30"/>
      <c r="K1488" s="30"/>
      <c r="M1488" s="19"/>
      <c r="S1488" s="30"/>
      <c r="V1488" s="30"/>
    </row>
    <row r="1489" spans="10:22" x14ac:dyDescent="0.25">
      <c r="J1489" s="30"/>
      <c r="K1489" s="30"/>
      <c r="M1489" s="19"/>
      <c r="S1489" s="30"/>
      <c r="V1489" s="30"/>
    </row>
    <row r="1490" spans="10:22" x14ac:dyDescent="0.25">
      <c r="J1490" s="30"/>
      <c r="K1490" s="30"/>
      <c r="M1490" s="19"/>
      <c r="S1490" s="30"/>
      <c r="V1490" s="30"/>
    </row>
    <row r="1491" spans="10:22" x14ac:dyDescent="0.25">
      <c r="J1491" s="30"/>
      <c r="K1491" s="30"/>
      <c r="M1491" s="19"/>
      <c r="S1491" s="30"/>
      <c r="V1491" s="30"/>
    </row>
    <row r="1492" spans="10:22" x14ac:dyDescent="0.25">
      <c r="J1492" s="30"/>
      <c r="K1492" s="30"/>
      <c r="M1492" s="19"/>
      <c r="S1492" s="30"/>
      <c r="V1492" s="30"/>
    </row>
    <row r="1493" spans="10:22" x14ac:dyDescent="0.25">
      <c r="J1493" s="30"/>
      <c r="K1493" s="30"/>
      <c r="M1493" s="19"/>
      <c r="S1493" s="30"/>
      <c r="V1493" s="30"/>
    </row>
    <row r="1494" spans="10:22" x14ac:dyDescent="0.25">
      <c r="J1494" s="30"/>
      <c r="K1494" s="30"/>
      <c r="M1494" s="19"/>
      <c r="S1494" s="30"/>
      <c r="V1494" s="30"/>
    </row>
    <row r="1495" spans="10:22" x14ac:dyDescent="0.25">
      <c r="J1495" s="30"/>
      <c r="K1495" s="30"/>
      <c r="M1495" s="19"/>
      <c r="S1495" s="30"/>
      <c r="V1495" s="30"/>
    </row>
    <row r="1496" spans="10:22" x14ac:dyDescent="0.25">
      <c r="J1496" s="30"/>
      <c r="K1496" s="30"/>
      <c r="M1496" s="19"/>
      <c r="S1496" s="30"/>
      <c r="V1496" s="30"/>
    </row>
    <row r="1497" spans="10:22" x14ac:dyDescent="0.25">
      <c r="J1497" s="30"/>
      <c r="K1497" s="30"/>
      <c r="M1497" s="19"/>
      <c r="S1497" s="30"/>
      <c r="V1497" s="30"/>
    </row>
    <row r="1498" spans="10:22" x14ac:dyDescent="0.25">
      <c r="J1498" s="30"/>
      <c r="K1498" s="30"/>
      <c r="M1498" s="19"/>
      <c r="S1498" s="30"/>
      <c r="V1498" s="30"/>
    </row>
    <row r="1499" spans="10:22" x14ac:dyDescent="0.25">
      <c r="J1499" s="30"/>
      <c r="K1499" s="30"/>
      <c r="M1499" s="19"/>
      <c r="S1499" s="30"/>
      <c r="V1499" s="30"/>
    </row>
    <row r="1500" spans="10:22" x14ac:dyDescent="0.25">
      <c r="J1500" s="30"/>
      <c r="K1500" s="30"/>
      <c r="M1500" s="19"/>
      <c r="S1500" s="30"/>
      <c r="V1500" s="30"/>
    </row>
    <row r="1501" spans="10:22" x14ac:dyDescent="0.25">
      <c r="J1501" s="30"/>
      <c r="K1501" s="30"/>
      <c r="M1501" s="19"/>
      <c r="S1501" s="30"/>
      <c r="V1501" s="30"/>
    </row>
    <row r="1502" spans="10:22" x14ac:dyDescent="0.25">
      <c r="J1502" s="30"/>
      <c r="K1502" s="30"/>
      <c r="M1502" s="19"/>
      <c r="S1502" s="30"/>
      <c r="V1502" s="30"/>
    </row>
    <row r="1503" spans="10:22" x14ac:dyDescent="0.25">
      <c r="J1503" s="30"/>
      <c r="K1503" s="30"/>
      <c r="M1503" s="19"/>
      <c r="S1503" s="30"/>
      <c r="V1503" s="30"/>
    </row>
    <row r="1504" spans="10:22" x14ac:dyDescent="0.25">
      <c r="J1504" s="30"/>
      <c r="K1504" s="30"/>
      <c r="M1504" s="19"/>
      <c r="S1504" s="30"/>
      <c r="V1504" s="30"/>
    </row>
    <row r="1505" spans="10:22" x14ac:dyDescent="0.25">
      <c r="J1505" s="30"/>
      <c r="K1505" s="30"/>
      <c r="M1505" s="19"/>
      <c r="S1505" s="30"/>
      <c r="V1505" s="30"/>
    </row>
    <row r="1506" spans="10:22" x14ac:dyDescent="0.25">
      <c r="J1506" s="30"/>
      <c r="K1506" s="30"/>
      <c r="M1506" s="19"/>
      <c r="S1506" s="30"/>
      <c r="V1506" s="30"/>
    </row>
    <row r="1507" spans="10:22" x14ac:dyDescent="0.25">
      <c r="J1507" s="30"/>
      <c r="K1507" s="30"/>
      <c r="M1507" s="19"/>
      <c r="S1507" s="30"/>
      <c r="V1507" s="30"/>
    </row>
    <row r="1508" spans="10:22" x14ac:dyDescent="0.25">
      <c r="J1508" s="30"/>
      <c r="K1508" s="30"/>
      <c r="M1508" s="19"/>
      <c r="S1508" s="30"/>
      <c r="V1508" s="30"/>
    </row>
    <row r="1509" spans="10:22" x14ac:dyDescent="0.25">
      <c r="J1509" s="30"/>
      <c r="K1509" s="30"/>
      <c r="M1509" s="19"/>
      <c r="S1509" s="30"/>
      <c r="V1509" s="30"/>
    </row>
    <row r="1510" spans="10:22" x14ac:dyDescent="0.25">
      <c r="J1510" s="30"/>
      <c r="K1510" s="30"/>
      <c r="M1510" s="19"/>
      <c r="S1510" s="30"/>
      <c r="V1510" s="30"/>
    </row>
    <row r="1511" spans="10:22" x14ac:dyDescent="0.25">
      <c r="J1511" s="30"/>
      <c r="K1511" s="30"/>
      <c r="M1511" s="19"/>
      <c r="S1511" s="30"/>
      <c r="V1511" s="30"/>
    </row>
    <row r="1512" spans="10:22" x14ac:dyDescent="0.25">
      <c r="J1512" s="30"/>
      <c r="K1512" s="30"/>
      <c r="M1512" s="19"/>
      <c r="S1512" s="30"/>
      <c r="V1512" s="30"/>
    </row>
    <row r="1513" spans="10:22" x14ac:dyDescent="0.25">
      <c r="J1513" s="30"/>
      <c r="K1513" s="30"/>
      <c r="M1513" s="19"/>
      <c r="S1513" s="30"/>
      <c r="V1513" s="30"/>
    </row>
    <row r="1514" spans="10:22" x14ac:dyDescent="0.25">
      <c r="J1514" s="30"/>
      <c r="K1514" s="30"/>
      <c r="M1514" s="19"/>
      <c r="S1514" s="30"/>
      <c r="V1514" s="30"/>
    </row>
    <row r="1515" spans="10:22" x14ac:dyDescent="0.25">
      <c r="J1515" s="30"/>
      <c r="K1515" s="30"/>
      <c r="M1515" s="19"/>
      <c r="S1515" s="30"/>
      <c r="V1515" s="30"/>
    </row>
    <row r="1516" spans="10:22" x14ac:dyDescent="0.25">
      <c r="J1516" s="30"/>
      <c r="K1516" s="30"/>
      <c r="M1516" s="19"/>
      <c r="S1516" s="30"/>
      <c r="V1516" s="30"/>
    </row>
    <row r="1517" spans="10:22" x14ac:dyDescent="0.25">
      <c r="J1517" s="30"/>
      <c r="K1517" s="30"/>
      <c r="M1517" s="19"/>
      <c r="S1517" s="30"/>
      <c r="V1517" s="30"/>
    </row>
    <row r="1518" spans="10:22" x14ac:dyDescent="0.25">
      <c r="J1518" s="30"/>
      <c r="K1518" s="30"/>
      <c r="M1518" s="19"/>
      <c r="S1518" s="30"/>
      <c r="V1518" s="30"/>
    </row>
    <row r="1519" spans="10:22" x14ac:dyDescent="0.25">
      <c r="J1519" s="30"/>
      <c r="K1519" s="30"/>
      <c r="M1519" s="19"/>
      <c r="S1519" s="30"/>
      <c r="V1519" s="30"/>
    </row>
    <row r="1520" spans="10:22" x14ac:dyDescent="0.25">
      <c r="J1520" s="30"/>
      <c r="K1520" s="30"/>
      <c r="M1520" s="19"/>
      <c r="S1520" s="30"/>
      <c r="V1520" s="30"/>
    </row>
    <row r="1521" spans="10:22" x14ac:dyDescent="0.25">
      <c r="J1521" s="30"/>
      <c r="K1521" s="30"/>
      <c r="M1521" s="19"/>
      <c r="S1521" s="30"/>
      <c r="V1521" s="30"/>
    </row>
    <row r="1522" spans="10:22" x14ac:dyDescent="0.25">
      <c r="J1522" s="30"/>
      <c r="K1522" s="30"/>
      <c r="M1522" s="19"/>
      <c r="S1522" s="30"/>
      <c r="V1522" s="30"/>
    </row>
    <row r="1523" spans="10:22" x14ac:dyDescent="0.25">
      <c r="J1523" s="30"/>
      <c r="K1523" s="30"/>
      <c r="M1523" s="19"/>
      <c r="S1523" s="30"/>
      <c r="V1523" s="30"/>
    </row>
    <row r="1524" spans="10:22" x14ac:dyDescent="0.25">
      <c r="J1524" s="30"/>
      <c r="K1524" s="30"/>
      <c r="M1524" s="19"/>
      <c r="S1524" s="30"/>
      <c r="V1524" s="30"/>
    </row>
    <row r="1525" spans="10:22" x14ac:dyDescent="0.25">
      <c r="J1525" s="30"/>
      <c r="K1525" s="30"/>
      <c r="M1525" s="19"/>
      <c r="S1525" s="30"/>
      <c r="V1525" s="30"/>
    </row>
    <row r="1526" spans="10:22" x14ac:dyDescent="0.25">
      <c r="J1526" s="30"/>
      <c r="K1526" s="30"/>
      <c r="M1526" s="19"/>
      <c r="S1526" s="30"/>
      <c r="V1526" s="30"/>
    </row>
    <row r="1527" spans="10:22" x14ac:dyDescent="0.25">
      <c r="J1527" s="30"/>
      <c r="K1527" s="30"/>
      <c r="M1527" s="19"/>
      <c r="S1527" s="30"/>
      <c r="V1527" s="30"/>
    </row>
    <row r="1528" spans="10:22" x14ac:dyDescent="0.25">
      <c r="J1528" s="30"/>
      <c r="K1528" s="30"/>
      <c r="M1528" s="19"/>
      <c r="S1528" s="30"/>
      <c r="V1528" s="30"/>
    </row>
    <row r="1529" spans="10:22" x14ac:dyDescent="0.25">
      <c r="J1529" s="30"/>
      <c r="K1529" s="30"/>
      <c r="M1529" s="19"/>
      <c r="S1529" s="30"/>
      <c r="V1529" s="30"/>
    </row>
    <row r="1530" spans="10:22" x14ac:dyDescent="0.25">
      <c r="J1530" s="30"/>
      <c r="K1530" s="30"/>
      <c r="M1530" s="19"/>
      <c r="S1530" s="30"/>
      <c r="V1530" s="30"/>
    </row>
    <row r="1531" spans="10:22" x14ac:dyDescent="0.25">
      <c r="J1531" s="30"/>
      <c r="K1531" s="30"/>
      <c r="M1531" s="19"/>
      <c r="S1531" s="30"/>
      <c r="V1531" s="30"/>
    </row>
    <row r="1532" spans="10:22" x14ac:dyDescent="0.25">
      <c r="J1532" s="30"/>
      <c r="K1532" s="30"/>
      <c r="M1532" s="19"/>
      <c r="S1532" s="30"/>
      <c r="V1532" s="30"/>
    </row>
    <row r="1533" spans="10:22" x14ac:dyDescent="0.25">
      <c r="J1533" s="30"/>
      <c r="K1533" s="30"/>
      <c r="M1533" s="19"/>
      <c r="S1533" s="30"/>
      <c r="V1533" s="30"/>
    </row>
    <row r="1534" spans="10:22" x14ac:dyDescent="0.25">
      <c r="J1534" s="30"/>
      <c r="K1534" s="30"/>
      <c r="M1534" s="19"/>
      <c r="S1534" s="30"/>
      <c r="V1534" s="30"/>
    </row>
    <row r="1535" spans="10:22" x14ac:dyDescent="0.25">
      <c r="J1535" s="30"/>
      <c r="K1535" s="30"/>
      <c r="M1535" s="19"/>
      <c r="S1535" s="30"/>
      <c r="V1535" s="30"/>
    </row>
    <row r="1536" spans="10:22" x14ac:dyDescent="0.25">
      <c r="J1536" s="30"/>
      <c r="K1536" s="30"/>
      <c r="M1536" s="19"/>
      <c r="S1536" s="30"/>
      <c r="V1536" s="30"/>
    </row>
    <row r="1537" spans="10:22" x14ac:dyDescent="0.25">
      <c r="J1537" s="30"/>
      <c r="K1537" s="30"/>
      <c r="M1537" s="19"/>
      <c r="S1537" s="30"/>
      <c r="V1537" s="30"/>
    </row>
    <row r="1538" spans="10:22" x14ac:dyDescent="0.25">
      <c r="J1538" s="30"/>
      <c r="K1538" s="30"/>
      <c r="M1538" s="19"/>
      <c r="S1538" s="30"/>
      <c r="V1538" s="30"/>
    </row>
    <row r="1539" spans="10:22" x14ac:dyDescent="0.25">
      <c r="J1539" s="30"/>
      <c r="K1539" s="30"/>
      <c r="M1539" s="19"/>
      <c r="S1539" s="30"/>
      <c r="V1539" s="30"/>
    </row>
    <row r="1540" spans="10:22" x14ac:dyDescent="0.25">
      <c r="J1540" s="30"/>
      <c r="K1540" s="30"/>
      <c r="M1540" s="19"/>
      <c r="S1540" s="30"/>
      <c r="V1540" s="30"/>
    </row>
    <row r="1541" spans="10:22" x14ac:dyDescent="0.25">
      <c r="J1541" s="30"/>
      <c r="K1541" s="30"/>
      <c r="M1541" s="19"/>
      <c r="S1541" s="30"/>
      <c r="V1541" s="30"/>
    </row>
    <row r="1542" spans="10:22" x14ac:dyDescent="0.25">
      <c r="J1542" s="30"/>
      <c r="K1542" s="30"/>
      <c r="M1542" s="19"/>
      <c r="S1542" s="30"/>
      <c r="V1542" s="30"/>
    </row>
    <row r="1543" spans="10:22" x14ac:dyDescent="0.25">
      <c r="J1543" s="30"/>
      <c r="K1543" s="30"/>
      <c r="M1543" s="19"/>
      <c r="S1543" s="30"/>
      <c r="V1543" s="30"/>
    </row>
    <row r="1544" spans="10:22" x14ac:dyDescent="0.25">
      <c r="J1544" s="30"/>
      <c r="K1544" s="30"/>
      <c r="M1544" s="19"/>
      <c r="S1544" s="30"/>
      <c r="V1544" s="30"/>
    </row>
    <row r="1545" spans="10:22" x14ac:dyDescent="0.25">
      <c r="J1545" s="30"/>
      <c r="K1545" s="30"/>
      <c r="M1545" s="19"/>
      <c r="S1545" s="30"/>
      <c r="V1545" s="30"/>
    </row>
    <row r="1546" spans="10:22" x14ac:dyDescent="0.25">
      <c r="J1546" s="30"/>
      <c r="K1546" s="30"/>
      <c r="M1546" s="19"/>
      <c r="S1546" s="30"/>
      <c r="V1546" s="30"/>
    </row>
    <row r="1547" spans="10:22" x14ac:dyDescent="0.25">
      <c r="J1547" s="30"/>
      <c r="K1547" s="30"/>
      <c r="M1547" s="19"/>
      <c r="S1547" s="30"/>
      <c r="V1547" s="30"/>
    </row>
    <row r="1548" spans="10:22" x14ac:dyDescent="0.25">
      <c r="J1548" s="30"/>
      <c r="K1548" s="30"/>
      <c r="M1548" s="19"/>
      <c r="S1548" s="30"/>
      <c r="V1548" s="30"/>
    </row>
    <row r="1549" spans="10:22" x14ac:dyDescent="0.25">
      <c r="J1549" s="30"/>
      <c r="K1549" s="30"/>
      <c r="M1549" s="19"/>
      <c r="S1549" s="30"/>
      <c r="V1549" s="30"/>
    </row>
    <row r="1550" spans="10:22" x14ac:dyDescent="0.25">
      <c r="J1550" s="30"/>
      <c r="K1550" s="30"/>
      <c r="M1550" s="19"/>
      <c r="S1550" s="30"/>
      <c r="V1550" s="30"/>
    </row>
    <row r="1551" spans="10:22" x14ac:dyDescent="0.25">
      <c r="J1551" s="30"/>
      <c r="K1551" s="30"/>
      <c r="M1551" s="19"/>
      <c r="S1551" s="30"/>
      <c r="V1551" s="30"/>
    </row>
    <row r="1552" spans="10:22" x14ac:dyDescent="0.25">
      <c r="J1552" s="30"/>
      <c r="K1552" s="30"/>
      <c r="M1552" s="19"/>
      <c r="S1552" s="30"/>
      <c r="V1552" s="30"/>
    </row>
    <row r="1553" spans="2:22" x14ac:dyDescent="0.25">
      <c r="J1553" s="30"/>
      <c r="K1553" s="30"/>
      <c r="M1553" s="19"/>
      <c r="S1553" s="30"/>
      <c r="V1553" s="30"/>
    </row>
    <row r="1554" spans="2:22" x14ac:dyDescent="0.25">
      <c r="J1554" s="30"/>
      <c r="K1554" s="30"/>
      <c r="M1554" s="19"/>
      <c r="S1554" s="30"/>
      <c r="V1554" s="30"/>
    </row>
    <row r="1555" spans="2:22" x14ac:dyDescent="0.25">
      <c r="J1555" s="30"/>
      <c r="K1555" s="30"/>
      <c r="M1555" s="19"/>
      <c r="S1555" s="30"/>
      <c r="V1555" s="30"/>
    </row>
    <row r="1556" spans="2:22" x14ac:dyDescent="0.25">
      <c r="J1556" s="30"/>
      <c r="K1556" s="30"/>
      <c r="M1556" s="19"/>
      <c r="S1556" s="30"/>
      <c r="V1556" s="30"/>
    </row>
    <row r="1557" spans="2:22" x14ac:dyDescent="0.25">
      <c r="J1557" s="30"/>
      <c r="K1557" s="30"/>
      <c r="M1557" s="19"/>
      <c r="S1557" s="30"/>
      <c r="V1557" s="30"/>
    </row>
    <row r="1558" spans="2:22" x14ac:dyDescent="0.25">
      <c r="J1558" s="30"/>
      <c r="K1558" s="30"/>
      <c r="M1558" s="19"/>
      <c r="S1558" s="30"/>
      <c r="V1558" s="30"/>
    </row>
    <row r="1559" spans="2:22" x14ac:dyDescent="0.25">
      <c r="J1559" s="30"/>
      <c r="K1559" s="30"/>
      <c r="M1559" s="19"/>
      <c r="S1559" s="30"/>
      <c r="V1559" s="30"/>
    </row>
    <row r="1560" spans="2:22" x14ac:dyDescent="0.25">
      <c r="J1560" s="30"/>
      <c r="K1560" s="30"/>
      <c r="M1560" s="19"/>
      <c r="S1560" s="30"/>
      <c r="V1560" s="30"/>
    </row>
    <row r="1561" spans="2:22" x14ac:dyDescent="0.25">
      <c r="J1561" s="30"/>
      <c r="K1561" s="30"/>
      <c r="M1561" s="19"/>
      <c r="S1561" s="30"/>
      <c r="V1561" s="30"/>
    </row>
    <row r="1562" spans="2:22" x14ac:dyDescent="0.25">
      <c r="J1562" s="30"/>
      <c r="K1562" s="30"/>
      <c r="M1562" s="19"/>
      <c r="S1562" s="30"/>
      <c r="V1562" s="30"/>
    </row>
    <row r="1563" spans="2:22" x14ac:dyDescent="0.25">
      <c r="J1563" s="30"/>
      <c r="K1563" s="30"/>
      <c r="M1563" s="19"/>
      <c r="S1563" s="30"/>
      <c r="V1563" s="30"/>
    </row>
    <row r="1564" spans="2:22" x14ac:dyDescent="0.25">
      <c r="J1564" s="30"/>
      <c r="K1564" s="30"/>
      <c r="M1564" s="19"/>
      <c r="S1564" s="30"/>
      <c r="V1564" s="30"/>
    </row>
    <row r="1565" spans="2:22" x14ac:dyDescent="0.25">
      <c r="B1565" s="28"/>
      <c r="J1565" s="30"/>
      <c r="K1565" s="30"/>
      <c r="M1565" s="19"/>
      <c r="S1565" s="30"/>
      <c r="V1565" s="30"/>
    </row>
    <row r="1566" spans="2:22" x14ac:dyDescent="0.25">
      <c r="J1566" s="30"/>
      <c r="K1566" s="30"/>
      <c r="M1566" s="19"/>
      <c r="S1566" s="30"/>
      <c r="V1566" s="30"/>
    </row>
    <row r="1567" spans="2:22" x14ac:dyDescent="0.25">
      <c r="J1567" s="30"/>
      <c r="K1567" s="30"/>
      <c r="M1567" s="19"/>
      <c r="S1567" s="30"/>
      <c r="V1567" s="30"/>
    </row>
    <row r="1568" spans="2:22" x14ac:dyDescent="0.25">
      <c r="J1568" s="30"/>
      <c r="K1568" s="30"/>
      <c r="M1568" s="19"/>
      <c r="S1568" s="30"/>
      <c r="V1568" s="30"/>
    </row>
    <row r="1569" spans="10:22" x14ac:dyDescent="0.25">
      <c r="J1569" s="30"/>
      <c r="K1569" s="30"/>
      <c r="M1569" s="19"/>
      <c r="S1569" s="30"/>
      <c r="V1569" s="30"/>
    </row>
    <row r="1570" spans="10:22" x14ac:dyDescent="0.25">
      <c r="J1570" s="30"/>
      <c r="K1570" s="30"/>
      <c r="M1570" s="19"/>
      <c r="S1570" s="30"/>
      <c r="V1570" s="30"/>
    </row>
    <row r="1571" spans="10:22" x14ac:dyDescent="0.25">
      <c r="J1571" s="30"/>
      <c r="K1571" s="30"/>
      <c r="M1571" s="19"/>
      <c r="S1571" s="30"/>
      <c r="V1571" s="30"/>
    </row>
    <row r="1572" spans="10:22" x14ac:dyDescent="0.25">
      <c r="J1572" s="30"/>
      <c r="K1572" s="30"/>
      <c r="M1572" s="19"/>
      <c r="S1572" s="30"/>
      <c r="V1572" s="30"/>
    </row>
    <row r="1573" spans="10:22" x14ac:dyDescent="0.25">
      <c r="J1573" s="30"/>
      <c r="K1573" s="30"/>
      <c r="M1573" s="19"/>
      <c r="S1573" s="30"/>
      <c r="V1573" s="30"/>
    </row>
    <row r="1574" spans="10:22" x14ac:dyDescent="0.25">
      <c r="J1574" s="30"/>
      <c r="K1574" s="30"/>
      <c r="M1574" s="19"/>
      <c r="S1574" s="30"/>
      <c r="V1574" s="30"/>
    </row>
    <row r="1575" spans="10:22" x14ac:dyDescent="0.25">
      <c r="J1575" s="30"/>
      <c r="K1575" s="30"/>
      <c r="M1575" s="19"/>
      <c r="S1575" s="30"/>
      <c r="V1575" s="30"/>
    </row>
    <row r="1576" spans="10:22" x14ac:dyDescent="0.25">
      <c r="J1576" s="30"/>
      <c r="K1576" s="30"/>
      <c r="M1576" s="19"/>
      <c r="S1576" s="30"/>
      <c r="V1576" s="30"/>
    </row>
    <row r="1577" spans="10:22" x14ac:dyDescent="0.25">
      <c r="J1577" s="30"/>
      <c r="K1577" s="30"/>
      <c r="M1577" s="19"/>
      <c r="S1577" s="30"/>
      <c r="V1577" s="30"/>
    </row>
    <row r="1578" spans="10:22" x14ac:dyDescent="0.25">
      <c r="J1578" s="30"/>
      <c r="K1578" s="30"/>
      <c r="M1578" s="19"/>
      <c r="S1578" s="30"/>
      <c r="V1578" s="30"/>
    </row>
    <row r="1579" spans="10:22" x14ac:dyDescent="0.25">
      <c r="J1579" s="30"/>
      <c r="K1579" s="30"/>
      <c r="M1579" s="19"/>
      <c r="S1579" s="30"/>
      <c r="V1579" s="30"/>
    </row>
    <row r="1580" spans="10:22" x14ac:dyDescent="0.25">
      <c r="J1580" s="30"/>
      <c r="K1580" s="30"/>
      <c r="M1580" s="19"/>
      <c r="S1580" s="30"/>
      <c r="V1580" s="30"/>
    </row>
    <row r="1581" spans="10:22" x14ac:dyDescent="0.25">
      <c r="J1581" s="30"/>
      <c r="K1581" s="30"/>
      <c r="M1581" s="19"/>
      <c r="S1581" s="30"/>
      <c r="V1581" s="30"/>
    </row>
    <row r="1582" spans="10:22" x14ac:dyDescent="0.25">
      <c r="J1582" s="30"/>
      <c r="K1582" s="30"/>
      <c r="M1582" s="19"/>
      <c r="S1582" s="30"/>
      <c r="V1582" s="30"/>
    </row>
    <row r="1583" spans="10:22" x14ac:dyDescent="0.25">
      <c r="J1583" s="30"/>
      <c r="K1583" s="30"/>
      <c r="M1583" s="19"/>
      <c r="S1583" s="30"/>
      <c r="V1583" s="30"/>
    </row>
    <row r="1584" spans="10:22" x14ac:dyDescent="0.25">
      <c r="J1584" s="30"/>
      <c r="K1584" s="30"/>
      <c r="M1584" s="19"/>
      <c r="S1584" s="30"/>
      <c r="V1584" s="30"/>
    </row>
    <row r="1585" spans="10:22" x14ac:dyDescent="0.25">
      <c r="J1585" s="30"/>
      <c r="K1585" s="30"/>
      <c r="M1585" s="19"/>
      <c r="S1585" s="30"/>
      <c r="V1585" s="30"/>
    </row>
    <row r="1586" spans="10:22" x14ac:dyDescent="0.25">
      <c r="J1586" s="30"/>
      <c r="K1586" s="30"/>
      <c r="M1586" s="19"/>
      <c r="S1586" s="30"/>
      <c r="V1586" s="30"/>
    </row>
    <row r="1587" spans="10:22" x14ac:dyDescent="0.25">
      <c r="J1587" s="30"/>
      <c r="K1587" s="30"/>
      <c r="M1587" s="19"/>
      <c r="S1587" s="30"/>
      <c r="V1587" s="30"/>
    </row>
    <row r="1588" spans="10:22" x14ac:dyDescent="0.25">
      <c r="J1588" s="30"/>
      <c r="K1588" s="30"/>
      <c r="M1588" s="19"/>
      <c r="S1588" s="30"/>
      <c r="V1588" s="30"/>
    </row>
    <row r="1589" spans="10:22" x14ac:dyDescent="0.25">
      <c r="J1589" s="30"/>
      <c r="K1589" s="30"/>
      <c r="M1589" s="19"/>
      <c r="S1589" s="30"/>
      <c r="V1589" s="30"/>
    </row>
    <row r="1590" spans="10:22" x14ac:dyDescent="0.25">
      <c r="J1590" s="30"/>
      <c r="K1590" s="30"/>
      <c r="M1590" s="19"/>
      <c r="S1590" s="30"/>
      <c r="V1590" s="30"/>
    </row>
    <row r="1591" spans="10:22" x14ac:dyDescent="0.25">
      <c r="J1591" s="30"/>
      <c r="K1591" s="30"/>
      <c r="M1591" s="19"/>
      <c r="S1591" s="30"/>
      <c r="V1591" s="30"/>
    </row>
    <row r="1592" spans="10:22" x14ac:dyDescent="0.25">
      <c r="J1592" s="30"/>
      <c r="K1592" s="30"/>
      <c r="M1592" s="19"/>
      <c r="S1592" s="30"/>
      <c r="V1592" s="30"/>
    </row>
    <row r="1593" spans="10:22" x14ac:dyDescent="0.25">
      <c r="J1593" s="30"/>
      <c r="K1593" s="30"/>
      <c r="M1593" s="19"/>
      <c r="S1593" s="30"/>
      <c r="V1593" s="30"/>
    </row>
    <row r="1594" spans="10:22" x14ac:dyDescent="0.25">
      <c r="J1594" s="30"/>
      <c r="K1594" s="30"/>
      <c r="M1594" s="19"/>
      <c r="S1594" s="30"/>
      <c r="V1594" s="30"/>
    </row>
    <row r="1595" spans="10:22" x14ac:dyDescent="0.25">
      <c r="J1595" s="30"/>
      <c r="K1595" s="30"/>
      <c r="M1595" s="19"/>
      <c r="S1595" s="30"/>
      <c r="V1595" s="30"/>
    </row>
    <row r="1596" spans="10:22" x14ac:dyDescent="0.25">
      <c r="J1596" s="30"/>
      <c r="K1596" s="30"/>
      <c r="M1596" s="19"/>
      <c r="S1596" s="30"/>
      <c r="V1596" s="30"/>
    </row>
    <row r="1597" spans="10:22" x14ac:dyDescent="0.25">
      <c r="J1597" s="30"/>
      <c r="K1597" s="30"/>
      <c r="M1597" s="19"/>
      <c r="S1597" s="30"/>
      <c r="V1597" s="30"/>
    </row>
    <row r="1598" spans="10:22" x14ac:dyDescent="0.25">
      <c r="J1598" s="30"/>
      <c r="K1598" s="30"/>
      <c r="M1598" s="19"/>
      <c r="S1598" s="30"/>
      <c r="V1598" s="30"/>
    </row>
    <row r="1599" spans="10:22" x14ac:dyDescent="0.25">
      <c r="J1599" s="30"/>
      <c r="K1599" s="30"/>
      <c r="M1599" s="19"/>
      <c r="S1599" s="30"/>
      <c r="V1599" s="30"/>
    </row>
    <row r="1600" spans="10:22" x14ac:dyDescent="0.25">
      <c r="J1600" s="30"/>
      <c r="K1600" s="30"/>
      <c r="M1600" s="19"/>
      <c r="S1600" s="30"/>
      <c r="V1600" s="30"/>
    </row>
    <row r="1601" spans="10:22" x14ac:dyDescent="0.25">
      <c r="J1601" s="30"/>
      <c r="K1601" s="30"/>
      <c r="M1601" s="19"/>
      <c r="S1601" s="30"/>
      <c r="V1601" s="30"/>
    </row>
    <row r="1602" spans="10:22" x14ac:dyDescent="0.25">
      <c r="J1602" s="30"/>
      <c r="K1602" s="30"/>
      <c r="M1602" s="19"/>
      <c r="S1602" s="30"/>
      <c r="V1602" s="30"/>
    </row>
    <row r="1603" spans="10:22" x14ac:dyDescent="0.25">
      <c r="J1603" s="30"/>
      <c r="K1603" s="30"/>
      <c r="M1603" s="19"/>
      <c r="S1603" s="30"/>
      <c r="V1603" s="30"/>
    </row>
    <row r="1604" spans="10:22" x14ac:dyDescent="0.25">
      <c r="J1604" s="30"/>
      <c r="K1604" s="30"/>
      <c r="M1604" s="19"/>
      <c r="S1604" s="30"/>
      <c r="V1604" s="30"/>
    </row>
    <row r="1605" spans="10:22" x14ac:dyDescent="0.25">
      <c r="J1605" s="30"/>
      <c r="K1605" s="30"/>
      <c r="M1605" s="19"/>
      <c r="S1605" s="30"/>
      <c r="V1605" s="30"/>
    </row>
    <row r="1606" spans="10:22" x14ac:dyDescent="0.25">
      <c r="J1606" s="30"/>
      <c r="K1606" s="30"/>
      <c r="M1606" s="19"/>
      <c r="S1606" s="30"/>
      <c r="V1606" s="30"/>
    </row>
    <row r="1607" spans="10:22" x14ac:dyDescent="0.25">
      <c r="J1607" s="30"/>
      <c r="K1607" s="30"/>
      <c r="M1607" s="19"/>
      <c r="S1607" s="30"/>
      <c r="V1607" s="30"/>
    </row>
    <row r="1608" spans="10:22" x14ac:dyDescent="0.25">
      <c r="J1608" s="30"/>
      <c r="K1608" s="30"/>
      <c r="M1608" s="19"/>
      <c r="S1608" s="30"/>
      <c r="V1608" s="30"/>
    </row>
    <row r="1609" spans="10:22" x14ac:dyDescent="0.25">
      <c r="J1609" s="30"/>
      <c r="K1609" s="30"/>
      <c r="M1609" s="19"/>
      <c r="S1609" s="30"/>
      <c r="V1609" s="30"/>
    </row>
    <row r="1610" spans="10:22" x14ac:dyDescent="0.25">
      <c r="J1610" s="30"/>
      <c r="K1610" s="30"/>
      <c r="M1610" s="19"/>
      <c r="S1610" s="30"/>
      <c r="V1610" s="30"/>
    </row>
    <row r="1611" spans="10:22" x14ac:dyDescent="0.25">
      <c r="J1611" s="30"/>
      <c r="K1611" s="30"/>
      <c r="M1611" s="19"/>
      <c r="S1611" s="30"/>
      <c r="V1611" s="30"/>
    </row>
    <row r="1612" spans="10:22" x14ac:dyDescent="0.25">
      <c r="J1612" s="30"/>
      <c r="K1612" s="30"/>
      <c r="M1612" s="19"/>
      <c r="S1612" s="30"/>
      <c r="V1612" s="30"/>
    </row>
    <row r="1613" spans="10:22" x14ac:dyDescent="0.25">
      <c r="J1613" s="30"/>
      <c r="K1613" s="30"/>
      <c r="M1613" s="19"/>
      <c r="S1613" s="30"/>
      <c r="V1613" s="30"/>
    </row>
    <row r="1614" spans="10:22" x14ac:dyDescent="0.25">
      <c r="J1614" s="30"/>
      <c r="K1614" s="30"/>
      <c r="M1614" s="19"/>
      <c r="S1614" s="30"/>
      <c r="V1614" s="30"/>
    </row>
    <row r="1615" spans="10:22" x14ac:dyDescent="0.25">
      <c r="J1615" s="30"/>
      <c r="K1615" s="30"/>
      <c r="M1615" s="19"/>
      <c r="S1615" s="30"/>
      <c r="V1615" s="30"/>
    </row>
    <row r="1616" spans="10:22" x14ac:dyDescent="0.25">
      <c r="J1616" s="30"/>
      <c r="K1616" s="30"/>
      <c r="M1616" s="19"/>
      <c r="S1616" s="30"/>
      <c r="V1616" s="30"/>
    </row>
    <row r="1617" spans="10:22" x14ac:dyDescent="0.25">
      <c r="J1617" s="30"/>
      <c r="K1617" s="30"/>
      <c r="M1617" s="19"/>
      <c r="S1617" s="30"/>
      <c r="V1617" s="30"/>
    </row>
    <row r="1618" spans="10:22" x14ac:dyDescent="0.25">
      <c r="J1618" s="30"/>
      <c r="K1618" s="30"/>
      <c r="M1618" s="19"/>
      <c r="S1618" s="30"/>
      <c r="V1618" s="30"/>
    </row>
    <row r="1619" spans="10:22" x14ac:dyDescent="0.25">
      <c r="J1619" s="30"/>
      <c r="K1619" s="30"/>
      <c r="M1619" s="19"/>
      <c r="S1619" s="30"/>
      <c r="V1619" s="30"/>
    </row>
    <row r="1620" spans="10:22" x14ac:dyDescent="0.25">
      <c r="J1620" s="30"/>
      <c r="K1620" s="30"/>
      <c r="M1620" s="19"/>
      <c r="S1620" s="30"/>
      <c r="V1620" s="30"/>
    </row>
    <row r="1621" spans="10:22" x14ac:dyDescent="0.25">
      <c r="J1621" s="30"/>
      <c r="K1621" s="30"/>
      <c r="M1621" s="19"/>
      <c r="S1621" s="30"/>
      <c r="V1621" s="30"/>
    </row>
    <row r="1622" spans="10:22" x14ac:dyDescent="0.25">
      <c r="J1622" s="30"/>
      <c r="K1622" s="30"/>
      <c r="M1622" s="19"/>
      <c r="S1622" s="30"/>
      <c r="V1622" s="30"/>
    </row>
    <row r="1623" spans="10:22" x14ac:dyDescent="0.25">
      <c r="J1623" s="30"/>
      <c r="K1623" s="30"/>
      <c r="M1623" s="19"/>
      <c r="S1623" s="30"/>
      <c r="V1623" s="30"/>
    </row>
    <row r="1624" spans="10:22" x14ac:dyDescent="0.25">
      <c r="J1624" s="30"/>
      <c r="K1624" s="30"/>
      <c r="M1624" s="19"/>
      <c r="S1624" s="30"/>
      <c r="V1624" s="30"/>
    </row>
    <row r="1625" spans="10:22" x14ac:dyDescent="0.25">
      <c r="J1625" s="30"/>
      <c r="K1625" s="30"/>
      <c r="M1625" s="19"/>
      <c r="S1625" s="30"/>
      <c r="V1625" s="30"/>
    </row>
    <row r="1626" spans="10:22" x14ac:dyDescent="0.25">
      <c r="J1626" s="30"/>
      <c r="K1626" s="30"/>
      <c r="M1626" s="19"/>
      <c r="S1626" s="30"/>
      <c r="V1626" s="30"/>
    </row>
    <row r="1627" spans="10:22" x14ac:dyDescent="0.25">
      <c r="J1627" s="30"/>
      <c r="K1627" s="30"/>
      <c r="M1627" s="19"/>
      <c r="S1627" s="30"/>
      <c r="V1627" s="30"/>
    </row>
    <row r="1628" spans="10:22" x14ac:dyDescent="0.25">
      <c r="J1628" s="30"/>
      <c r="K1628" s="30"/>
      <c r="M1628" s="19"/>
      <c r="S1628" s="30"/>
      <c r="V1628" s="30"/>
    </row>
    <row r="1629" spans="10:22" x14ac:dyDescent="0.25">
      <c r="J1629" s="30"/>
      <c r="K1629" s="30"/>
      <c r="M1629" s="19"/>
      <c r="S1629" s="30"/>
      <c r="V1629" s="30"/>
    </row>
    <row r="1630" spans="10:22" x14ac:dyDescent="0.25">
      <c r="J1630" s="30"/>
      <c r="K1630" s="30"/>
      <c r="M1630" s="19"/>
      <c r="S1630" s="30"/>
      <c r="V1630" s="30"/>
    </row>
    <row r="1631" spans="10:22" x14ac:dyDescent="0.25">
      <c r="J1631" s="30"/>
      <c r="K1631" s="30"/>
      <c r="M1631" s="19"/>
      <c r="S1631" s="30"/>
      <c r="V1631" s="30"/>
    </row>
    <row r="1632" spans="10:22" x14ac:dyDescent="0.25">
      <c r="J1632" s="30"/>
      <c r="K1632" s="30"/>
      <c r="M1632" s="19"/>
      <c r="S1632" s="30"/>
      <c r="V1632" s="30"/>
    </row>
    <row r="1633" spans="10:22" x14ac:dyDescent="0.25">
      <c r="J1633" s="30"/>
      <c r="K1633" s="30"/>
      <c r="M1633" s="19"/>
      <c r="S1633" s="30"/>
      <c r="V1633" s="30"/>
    </row>
    <row r="1634" spans="10:22" x14ac:dyDescent="0.25">
      <c r="J1634" s="30"/>
      <c r="K1634" s="30"/>
      <c r="M1634" s="19"/>
      <c r="S1634" s="30"/>
      <c r="V1634" s="30"/>
    </row>
    <row r="1635" spans="10:22" x14ac:dyDescent="0.25">
      <c r="J1635" s="30"/>
      <c r="K1635" s="30"/>
      <c r="M1635" s="19"/>
      <c r="S1635" s="30"/>
      <c r="V1635" s="30"/>
    </row>
    <row r="1636" spans="10:22" x14ac:dyDescent="0.25">
      <c r="J1636" s="30"/>
      <c r="K1636" s="30"/>
      <c r="M1636" s="19"/>
      <c r="S1636" s="30"/>
      <c r="V1636" s="30"/>
    </row>
    <row r="1637" spans="10:22" x14ac:dyDescent="0.25">
      <c r="J1637" s="30"/>
      <c r="K1637" s="30"/>
      <c r="M1637" s="19"/>
      <c r="S1637" s="30"/>
      <c r="V1637" s="30"/>
    </row>
    <row r="1638" spans="10:22" x14ac:dyDescent="0.25">
      <c r="J1638" s="30"/>
      <c r="K1638" s="30"/>
      <c r="M1638" s="19"/>
      <c r="S1638" s="30"/>
      <c r="V1638" s="30"/>
    </row>
    <row r="1639" spans="10:22" x14ac:dyDescent="0.25">
      <c r="J1639" s="30"/>
      <c r="K1639" s="30"/>
      <c r="M1639" s="19"/>
      <c r="S1639" s="30"/>
      <c r="V1639" s="30"/>
    </row>
    <row r="1640" spans="10:22" x14ac:dyDescent="0.25">
      <c r="J1640" s="30"/>
      <c r="K1640" s="30"/>
      <c r="M1640" s="19"/>
      <c r="S1640" s="30"/>
      <c r="V1640" s="30"/>
    </row>
    <row r="1641" spans="10:22" x14ac:dyDescent="0.25">
      <c r="J1641" s="30"/>
      <c r="K1641" s="30"/>
      <c r="M1641" s="19"/>
      <c r="S1641" s="30"/>
      <c r="V1641" s="30"/>
    </row>
    <row r="1642" spans="10:22" x14ac:dyDescent="0.25">
      <c r="J1642" s="30"/>
      <c r="K1642" s="30"/>
      <c r="M1642" s="19"/>
      <c r="S1642" s="30"/>
      <c r="V1642" s="30"/>
    </row>
    <row r="1643" spans="10:22" x14ac:dyDescent="0.25">
      <c r="J1643" s="30"/>
      <c r="K1643" s="30"/>
      <c r="M1643" s="19"/>
      <c r="S1643" s="30"/>
      <c r="V1643" s="30"/>
    </row>
    <row r="1644" spans="10:22" x14ac:dyDescent="0.25">
      <c r="J1644" s="30"/>
      <c r="K1644" s="30"/>
      <c r="M1644" s="19"/>
      <c r="S1644" s="30"/>
      <c r="V1644" s="30"/>
    </row>
    <row r="1645" spans="10:22" x14ac:dyDescent="0.25">
      <c r="J1645" s="30"/>
      <c r="K1645" s="30"/>
      <c r="M1645" s="19"/>
      <c r="S1645" s="30"/>
      <c r="V1645" s="30"/>
    </row>
    <row r="1646" spans="10:22" x14ac:dyDescent="0.25">
      <c r="J1646" s="30"/>
      <c r="K1646" s="30"/>
      <c r="M1646" s="19"/>
      <c r="S1646" s="30"/>
      <c r="V1646" s="30"/>
    </row>
    <row r="1647" spans="10:22" x14ac:dyDescent="0.25">
      <c r="J1647" s="30"/>
      <c r="K1647" s="30"/>
      <c r="M1647" s="19"/>
      <c r="S1647" s="30"/>
      <c r="V1647" s="30"/>
    </row>
    <row r="1648" spans="10:22" x14ac:dyDescent="0.25">
      <c r="J1648" s="30"/>
      <c r="K1648" s="30"/>
      <c r="M1648" s="19"/>
      <c r="S1648" s="30"/>
      <c r="V1648" s="30"/>
    </row>
    <row r="1649" spans="10:22" x14ac:dyDescent="0.25">
      <c r="J1649" s="30"/>
      <c r="K1649" s="30"/>
      <c r="M1649" s="19"/>
      <c r="S1649" s="30"/>
      <c r="V1649" s="30"/>
    </row>
    <row r="1650" spans="10:22" x14ac:dyDescent="0.25">
      <c r="J1650" s="30"/>
      <c r="K1650" s="30"/>
      <c r="M1650" s="19"/>
      <c r="S1650" s="30"/>
      <c r="V1650" s="30"/>
    </row>
    <row r="1651" spans="10:22" x14ac:dyDescent="0.25">
      <c r="J1651" s="30"/>
      <c r="K1651" s="30"/>
      <c r="M1651" s="19"/>
      <c r="S1651" s="30"/>
      <c r="V1651" s="30"/>
    </row>
    <row r="1652" spans="10:22" x14ac:dyDescent="0.25">
      <c r="J1652" s="30"/>
      <c r="K1652" s="30"/>
      <c r="M1652" s="19"/>
      <c r="S1652" s="30"/>
      <c r="V1652" s="30"/>
    </row>
    <row r="1653" spans="10:22" x14ac:dyDescent="0.25">
      <c r="J1653" s="30"/>
      <c r="K1653" s="30"/>
      <c r="M1653" s="19"/>
      <c r="S1653" s="30"/>
      <c r="V1653" s="30"/>
    </row>
    <row r="1654" spans="10:22" x14ac:dyDescent="0.25">
      <c r="J1654" s="30"/>
      <c r="K1654" s="30"/>
      <c r="M1654" s="19"/>
      <c r="S1654" s="30"/>
      <c r="V1654" s="30"/>
    </row>
    <row r="1655" spans="10:22" x14ac:dyDescent="0.25">
      <c r="J1655" s="30"/>
      <c r="K1655" s="30"/>
      <c r="M1655" s="19"/>
      <c r="S1655" s="30"/>
      <c r="V1655" s="30"/>
    </row>
    <row r="1656" spans="10:22" x14ac:dyDescent="0.25">
      <c r="J1656" s="30"/>
      <c r="K1656" s="30"/>
      <c r="M1656" s="19"/>
      <c r="S1656" s="30"/>
      <c r="V1656" s="30"/>
    </row>
    <row r="1657" spans="10:22" x14ac:dyDescent="0.25">
      <c r="J1657" s="30"/>
      <c r="K1657" s="30"/>
      <c r="M1657" s="19"/>
      <c r="S1657" s="30"/>
      <c r="V1657" s="30"/>
    </row>
    <row r="1658" spans="10:22" x14ac:dyDescent="0.25">
      <c r="J1658" s="30"/>
      <c r="K1658" s="30"/>
      <c r="M1658" s="19"/>
      <c r="S1658" s="30"/>
      <c r="V1658" s="30"/>
    </row>
    <row r="1659" spans="10:22" x14ac:dyDescent="0.25">
      <c r="J1659" s="30"/>
      <c r="K1659" s="30"/>
      <c r="M1659" s="19"/>
      <c r="S1659" s="30"/>
      <c r="V1659" s="30"/>
    </row>
    <row r="1660" spans="10:22" x14ac:dyDescent="0.25">
      <c r="J1660" s="30"/>
      <c r="K1660" s="30"/>
      <c r="M1660" s="19"/>
      <c r="S1660" s="30"/>
      <c r="V1660" s="30"/>
    </row>
    <row r="1661" spans="10:22" x14ac:dyDescent="0.25">
      <c r="J1661" s="30"/>
      <c r="K1661" s="30"/>
      <c r="M1661" s="19"/>
      <c r="S1661" s="30"/>
      <c r="V1661" s="30"/>
    </row>
    <row r="1662" spans="10:22" x14ac:dyDescent="0.25">
      <c r="J1662" s="30"/>
      <c r="K1662" s="30"/>
      <c r="M1662" s="19"/>
      <c r="S1662" s="30"/>
      <c r="V1662" s="30"/>
    </row>
    <row r="1663" spans="10:22" x14ac:dyDescent="0.25">
      <c r="J1663" s="30"/>
      <c r="K1663" s="30"/>
      <c r="M1663" s="19"/>
      <c r="S1663" s="30"/>
      <c r="V1663" s="30"/>
    </row>
    <row r="1664" spans="10:22" x14ac:dyDescent="0.25">
      <c r="J1664" s="30"/>
      <c r="K1664" s="30"/>
      <c r="M1664" s="19"/>
      <c r="S1664" s="30"/>
      <c r="V1664" s="30"/>
    </row>
    <row r="1665" spans="10:22" x14ac:dyDescent="0.25">
      <c r="J1665" s="30"/>
      <c r="K1665" s="30"/>
      <c r="M1665" s="19"/>
      <c r="S1665" s="30"/>
      <c r="V1665" s="30"/>
    </row>
    <row r="1666" spans="10:22" x14ac:dyDescent="0.25">
      <c r="J1666" s="30"/>
      <c r="K1666" s="30"/>
      <c r="M1666" s="19"/>
      <c r="S1666" s="30"/>
      <c r="V1666" s="30"/>
    </row>
    <row r="1667" spans="10:22" x14ac:dyDescent="0.25">
      <c r="J1667" s="30"/>
      <c r="K1667" s="30"/>
      <c r="M1667" s="19"/>
      <c r="S1667" s="30"/>
      <c r="V1667" s="30"/>
    </row>
    <row r="1668" spans="10:22" x14ac:dyDescent="0.25">
      <c r="J1668" s="30"/>
      <c r="K1668" s="30"/>
      <c r="M1668" s="19"/>
      <c r="S1668" s="30"/>
      <c r="V1668" s="30"/>
    </row>
    <row r="1669" spans="10:22" x14ac:dyDescent="0.25">
      <c r="J1669" s="30"/>
      <c r="K1669" s="30"/>
      <c r="M1669" s="19"/>
      <c r="S1669" s="30"/>
      <c r="V1669" s="30"/>
    </row>
    <row r="1670" spans="10:22" x14ac:dyDescent="0.25">
      <c r="J1670" s="30"/>
      <c r="K1670" s="30"/>
      <c r="M1670" s="19"/>
      <c r="S1670" s="30"/>
      <c r="V1670" s="30"/>
    </row>
    <row r="1671" spans="10:22" x14ac:dyDescent="0.25">
      <c r="J1671" s="30"/>
      <c r="K1671" s="30"/>
      <c r="M1671" s="19"/>
      <c r="S1671" s="30"/>
      <c r="V1671" s="30"/>
    </row>
    <row r="1672" spans="10:22" x14ac:dyDescent="0.25">
      <c r="J1672" s="30"/>
      <c r="K1672" s="30"/>
      <c r="M1672" s="19"/>
      <c r="S1672" s="30"/>
      <c r="V1672" s="30"/>
    </row>
    <row r="1673" spans="10:22" x14ac:dyDescent="0.25">
      <c r="J1673" s="30"/>
      <c r="K1673" s="30"/>
      <c r="M1673" s="19"/>
      <c r="S1673" s="30"/>
      <c r="V1673" s="30"/>
    </row>
    <row r="1674" spans="10:22" x14ac:dyDescent="0.25">
      <c r="J1674" s="30"/>
      <c r="K1674" s="30"/>
      <c r="M1674" s="19"/>
      <c r="S1674" s="30"/>
      <c r="V1674" s="30"/>
    </row>
    <row r="1675" spans="10:22" x14ac:dyDescent="0.25">
      <c r="J1675" s="30"/>
      <c r="K1675" s="30"/>
      <c r="M1675" s="19"/>
      <c r="S1675" s="30"/>
      <c r="V1675" s="30"/>
    </row>
    <row r="1676" spans="10:22" x14ac:dyDescent="0.25">
      <c r="J1676" s="30"/>
      <c r="K1676" s="30"/>
      <c r="M1676" s="19"/>
      <c r="S1676" s="30"/>
      <c r="V1676" s="30"/>
    </row>
    <row r="1677" spans="10:22" x14ac:dyDescent="0.25">
      <c r="J1677" s="30"/>
      <c r="K1677" s="30"/>
      <c r="M1677" s="19"/>
      <c r="S1677" s="30"/>
      <c r="V1677" s="30"/>
    </row>
    <row r="1678" spans="10:22" x14ac:dyDescent="0.25">
      <c r="J1678" s="30"/>
      <c r="K1678" s="30"/>
      <c r="M1678" s="19"/>
      <c r="S1678" s="30"/>
      <c r="V1678" s="30"/>
    </row>
    <row r="1679" spans="10:22" x14ac:dyDescent="0.25">
      <c r="J1679" s="30"/>
      <c r="K1679" s="30"/>
      <c r="M1679" s="19"/>
      <c r="S1679" s="30"/>
      <c r="V1679" s="30"/>
    </row>
    <row r="1680" spans="10:22" x14ac:dyDescent="0.25">
      <c r="J1680" s="30"/>
      <c r="K1680" s="30"/>
      <c r="M1680" s="19"/>
      <c r="S1680" s="30"/>
      <c r="V1680" s="30"/>
    </row>
    <row r="1681" spans="10:22" x14ac:dyDescent="0.25">
      <c r="J1681" s="30"/>
      <c r="K1681" s="30"/>
      <c r="M1681" s="19"/>
      <c r="S1681" s="30"/>
      <c r="V1681" s="30"/>
    </row>
    <row r="1682" spans="10:22" x14ac:dyDescent="0.25">
      <c r="J1682" s="30"/>
      <c r="K1682" s="30"/>
      <c r="M1682" s="19"/>
      <c r="S1682" s="30"/>
      <c r="V1682" s="30"/>
    </row>
    <row r="1683" spans="10:22" x14ac:dyDescent="0.25">
      <c r="J1683" s="30"/>
      <c r="K1683" s="30"/>
      <c r="M1683" s="19"/>
      <c r="S1683" s="30"/>
      <c r="V1683" s="30"/>
    </row>
    <row r="1684" spans="10:22" x14ac:dyDescent="0.25">
      <c r="J1684" s="30"/>
      <c r="K1684" s="30"/>
      <c r="M1684" s="19"/>
      <c r="S1684" s="30"/>
      <c r="V1684" s="30"/>
    </row>
    <row r="1685" spans="10:22" x14ac:dyDescent="0.25">
      <c r="J1685" s="30"/>
      <c r="K1685" s="30"/>
      <c r="M1685" s="19"/>
      <c r="S1685" s="30"/>
      <c r="V1685" s="30"/>
    </row>
    <row r="1686" spans="10:22" x14ac:dyDescent="0.25">
      <c r="J1686" s="30"/>
      <c r="K1686" s="30"/>
      <c r="M1686" s="19"/>
      <c r="S1686" s="30"/>
      <c r="V1686" s="30"/>
    </row>
    <row r="1687" spans="10:22" x14ac:dyDescent="0.25">
      <c r="J1687" s="30"/>
      <c r="K1687" s="30"/>
      <c r="M1687" s="19"/>
      <c r="S1687" s="30"/>
      <c r="V1687" s="30"/>
    </row>
    <row r="1688" spans="10:22" x14ac:dyDescent="0.25">
      <c r="J1688" s="30"/>
      <c r="K1688" s="30"/>
      <c r="M1688" s="19"/>
      <c r="S1688" s="30"/>
      <c r="V1688" s="30"/>
    </row>
    <row r="1689" spans="10:22" x14ac:dyDescent="0.25">
      <c r="J1689" s="30"/>
      <c r="K1689" s="30"/>
      <c r="M1689" s="19"/>
      <c r="S1689" s="30"/>
      <c r="V1689" s="30"/>
    </row>
    <row r="1690" spans="10:22" x14ac:dyDescent="0.25">
      <c r="J1690" s="30"/>
      <c r="K1690" s="30"/>
      <c r="M1690" s="19"/>
      <c r="S1690" s="30"/>
      <c r="V1690" s="30"/>
    </row>
    <row r="1691" spans="10:22" x14ac:dyDescent="0.25">
      <c r="J1691" s="30"/>
      <c r="K1691" s="30"/>
      <c r="M1691" s="19"/>
      <c r="S1691" s="30"/>
      <c r="V1691" s="30"/>
    </row>
    <row r="1692" spans="10:22" x14ac:dyDescent="0.25">
      <c r="J1692" s="30"/>
      <c r="K1692" s="30"/>
      <c r="M1692" s="19"/>
      <c r="S1692" s="30"/>
      <c r="V1692" s="30"/>
    </row>
    <row r="1693" spans="10:22" x14ac:dyDescent="0.25">
      <c r="J1693" s="30"/>
      <c r="K1693" s="30"/>
      <c r="M1693" s="19"/>
      <c r="S1693" s="30"/>
      <c r="V1693" s="30"/>
    </row>
    <row r="1694" spans="10:22" x14ac:dyDescent="0.25">
      <c r="J1694" s="30"/>
      <c r="K1694" s="30"/>
      <c r="M1694" s="19"/>
      <c r="S1694" s="30"/>
      <c r="V1694" s="30"/>
    </row>
    <row r="1695" spans="10:22" x14ac:dyDescent="0.25">
      <c r="J1695" s="30"/>
      <c r="K1695" s="30"/>
      <c r="M1695" s="19"/>
      <c r="S1695" s="30"/>
      <c r="V1695" s="30"/>
    </row>
    <row r="1696" spans="10:22" x14ac:dyDescent="0.25">
      <c r="J1696" s="30"/>
      <c r="K1696" s="30"/>
      <c r="M1696" s="19"/>
      <c r="S1696" s="30"/>
      <c r="V1696" s="30"/>
    </row>
    <row r="1697" spans="10:22" x14ac:dyDescent="0.25">
      <c r="J1697" s="30"/>
      <c r="K1697" s="30"/>
      <c r="M1697" s="19"/>
      <c r="S1697" s="30"/>
      <c r="V1697" s="30"/>
    </row>
    <row r="1698" spans="10:22" x14ac:dyDescent="0.25">
      <c r="J1698" s="30"/>
      <c r="K1698" s="30"/>
      <c r="M1698" s="19"/>
      <c r="S1698" s="30"/>
      <c r="V1698" s="30"/>
    </row>
    <row r="1699" spans="10:22" x14ac:dyDescent="0.25">
      <c r="J1699" s="30"/>
      <c r="K1699" s="30"/>
      <c r="M1699" s="19"/>
      <c r="S1699" s="30"/>
      <c r="V1699" s="30"/>
    </row>
    <row r="1700" spans="10:22" x14ac:dyDescent="0.25">
      <c r="J1700" s="30"/>
      <c r="K1700" s="30"/>
      <c r="M1700" s="19"/>
      <c r="S1700" s="30"/>
      <c r="V1700" s="30"/>
    </row>
    <row r="1701" spans="10:22" x14ac:dyDescent="0.25">
      <c r="J1701" s="30"/>
      <c r="K1701" s="30"/>
      <c r="M1701" s="19"/>
      <c r="S1701" s="30"/>
      <c r="V1701" s="30"/>
    </row>
    <row r="1702" spans="10:22" x14ac:dyDescent="0.25">
      <c r="J1702" s="30"/>
      <c r="K1702" s="30"/>
      <c r="M1702" s="19"/>
      <c r="S1702" s="30"/>
      <c r="V1702" s="30"/>
    </row>
    <row r="1703" spans="10:22" x14ac:dyDescent="0.25">
      <c r="J1703" s="30"/>
      <c r="K1703" s="30"/>
      <c r="M1703" s="19"/>
      <c r="S1703" s="30"/>
      <c r="V1703" s="30"/>
    </row>
    <row r="1704" spans="10:22" x14ac:dyDescent="0.25">
      <c r="J1704" s="30"/>
      <c r="K1704" s="30"/>
      <c r="M1704" s="19"/>
      <c r="S1704" s="30"/>
      <c r="V1704" s="30"/>
    </row>
    <row r="1705" spans="10:22" x14ac:dyDescent="0.25">
      <c r="J1705" s="30"/>
      <c r="K1705" s="30"/>
      <c r="M1705" s="19"/>
      <c r="S1705" s="30"/>
      <c r="V1705" s="30"/>
    </row>
    <row r="1706" spans="10:22" x14ac:dyDescent="0.25">
      <c r="J1706" s="30"/>
      <c r="K1706" s="30"/>
      <c r="M1706" s="19"/>
      <c r="S1706" s="30"/>
      <c r="V1706" s="30"/>
    </row>
    <row r="1707" spans="10:22" x14ac:dyDescent="0.25">
      <c r="J1707" s="30"/>
      <c r="K1707" s="30"/>
      <c r="M1707" s="19"/>
      <c r="S1707" s="30"/>
      <c r="V1707" s="30"/>
    </row>
    <row r="1708" spans="10:22" x14ac:dyDescent="0.25">
      <c r="J1708" s="30"/>
      <c r="K1708" s="30"/>
      <c r="M1708" s="19"/>
      <c r="S1708" s="30"/>
      <c r="V1708" s="30"/>
    </row>
    <row r="1709" spans="10:22" x14ac:dyDescent="0.25">
      <c r="J1709" s="30"/>
      <c r="K1709" s="30"/>
      <c r="M1709" s="19"/>
      <c r="S1709" s="30"/>
      <c r="V1709" s="30"/>
    </row>
    <row r="1710" spans="10:22" x14ac:dyDescent="0.25">
      <c r="J1710" s="30"/>
      <c r="K1710" s="30"/>
      <c r="M1710" s="19"/>
      <c r="S1710" s="30"/>
      <c r="V1710" s="30"/>
    </row>
    <row r="1711" spans="10:22" x14ac:dyDescent="0.25">
      <c r="J1711" s="30"/>
      <c r="K1711" s="30"/>
      <c r="M1711" s="19"/>
      <c r="S1711" s="30"/>
      <c r="V1711" s="30"/>
    </row>
    <row r="1712" spans="10:22" x14ac:dyDescent="0.25">
      <c r="J1712" s="30"/>
      <c r="K1712" s="30"/>
      <c r="M1712" s="19"/>
      <c r="S1712" s="30"/>
      <c r="V1712" s="30"/>
    </row>
    <row r="1713" spans="10:22" x14ac:dyDescent="0.25">
      <c r="J1713" s="30"/>
      <c r="K1713" s="30"/>
      <c r="M1713" s="19"/>
      <c r="S1713" s="30"/>
      <c r="V1713" s="30"/>
    </row>
    <row r="1714" spans="10:22" x14ac:dyDescent="0.25">
      <c r="J1714" s="30"/>
      <c r="K1714" s="30"/>
      <c r="M1714" s="19"/>
      <c r="S1714" s="30"/>
      <c r="V1714" s="30"/>
    </row>
    <row r="1715" spans="10:22" x14ac:dyDescent="0.25">
      <c r="J1715" s="30"/>
      <c r="K1715" s="30"/>
      <c r="M1715" s="19"/>
      <c r="S1715" s="30"/>
      <c r="V1715" s="30"/>
    </row>
    <row r="1716" spans="10:22" x14ac:dyDescent="0.25">
      <c r="J1716" s="30"/>
      <c r="K1716" s="30"/>
      <c r="M1716" s="19"/>
      <c r="S1716" s="30"/>
      <c r="V1716" s="30"/>
    </row>
    <row r="1717" spans="10:22" x14ac:dyDescent="0.25">
      <c r="J1717" s="30"/>
      <c r="K1717" s="30"/>
      <c r="M1717" s="19"/>
      <c r="S1717" s="30"/>
      <c r="V1717" s="30"/>
    </row>
    <row r="1718" spans="10:22" x14ac:dyDescent="0.25">
      <c r="J1718" s="30"/>
      <c r="K1718" s="30"/>
      <c r="M1718" s="19"/>
      <c r="S1718" s="30"/>
      <c r="V1718" s="30"/>
    </row>
    <row r="1719" spans="10:22" x14ac:dyDescent="0.25">
      <c r="J1719" s="30"/>
      <c r="K1719" s="30"/>
      <c r="M1719" s="19"/>
      <c r="S1719" s="30"/>
      <c r="V1719" s="30"/>
    </row>
    <row r="1720" spans="10:22" x14ac:dyDescent="0.25">
      <c r="J1720" s="30"/>
      <c r="K1720" s="30"/>
      <c r="M1720" s="19"/>
      <c r="S1720" s="30"/>
      <c r="V1720" s="30"/>
    </row>
    <row r="1721" spans="10:22" x14ac:dyDescent="0.25">
      <c r="J1721" s="30"/>
      <c r="K1721" s="30"/>
      <c r="M1721" s="19"/>
      <c r="S1721" s="30"/>
      <c r="V1721" s="30"/>
    </row>
    <row r="1722" spans="10:22" x14ac:dyDescent="0.25">
      <c r="J1722" s="30"/>
      <c r="K1722" s="30"/>
      <c r="M1722" s="19"/>
      <c r="S1722" s="30"/>
      <c r="V1722" s="30"/>
    </row>
    <row r="1723" spans="10:22" x14ac:dyDescent="0.25">
      <c r="J1723" s="30"/>
      <c r="K1723" s="30"/>
      <c r="M1723" s="19"/>
      <c r="S1723" s="30"/>
      <c r="V1723" s="30"/>
    </row>
    <row r="1724" spans="10:22" x14ac:dyDescent="0.25">
      <c r="J1724" s="30"/>
      <c r="K1724" s="30"/>
      <c r="M1724" s="19"/>
      <c r="S1724" s="30"/>
      <c r="V1724" s="30"/>
    </row>
    <row r="1725" spans="10:22" x14ac:dyDescent="0.25">
      <c r="J1725" s="30"/>
      <c r="K1725" s="30"/>
      <c r="M1725" s="19"/>
      <c r="S1725" s="30"/>
      <c r="V1725" s="30"/>
    </row>
    <row r="1726" spans="10:22" x14ac:dyDescent="0.25">
      <c r="J1726" s="30"/>
      <c r="K1726" s="30"/>
      <c r="M1726" s="19"/>
      <c r="S1726" s="30"/>
      <c r="V1726" s="30"/>
    </row>
    <row r="1727" spans="10:22" x14ac:dyDescent="0.25">
      <c r="J1727" s="30"/>
      <c r="K1727" s="30"/>
      <c r="M1727" s="19"/>
      <c r="S1727" s="30"/>
      <c r="V1727" s="30"/>
    </row>
    <row r="1728" spans="10:22" x14ac:dyDescent="0.25">
      <c r="J1728" s="30"/>
      <c r="K1728" s="30"/>
      <c r="M1728" s="19"/>
      <c r="S1728" s="30"/>
      <c r="V1728" s="30"/>
    </row>
    <row r="1729" spans="10:22" x14ac:dyDescent="0.25">
      <c r="J1729" s="30"/>
      <c r="K1729" s="30"/>
      <c r="M1729" s="19"/>
      <c r="S1729" s="30"/>
      <c r="V1729" s="30"/>
    </row>
    <row r="1730" spans="10:22" x14ac:dyDescent="0.25">
      <c r="J1730" s="30"/>
      <c r="K1730" s="30"/>
      <c r="M1730" s="19"/>
      <c r="S1730" s="30"/>
      <c r="V1730" s="30"/>
    </row>
    <row r="1731" spans="10:22" x14ac:dyDescent="0.25">
      <c r="J1731" s="30"/>
      <c r="K1731" s="30"/>
      <c r="M1731" s="19"/>
      <c r="S1731" s="30"/>
      <c r="V1731" s="30"/>
    </row>
    <row r="1732" spans="10:22" x14ac:dyDescent="0.25">
      <c r="J1732" s="30"/>
      <c r="K1732" s="30"/>
      <c r="M1732" s="19"/>
      <c r="S1732" s="30"/>
      <c r="V1732" s="30"/>
    </row>
    <row r="1733" spans="10:22" x14ac:dyDescent="0.25">
      <c r="J1733" s="30"/>
      <c r="K1733" s="30"/>
      <c r="M1733" s="19"/>
      <c r="S1733" s="30"/>
      <c r="V1733" s="30"/>
    </row>
    <row r="1734" spans="10:22" x14ac:dyDescent="0.25">
      <c r="J1734" s="30"/>
      <c r="K1734" s="30"/>
      <c r="M1734" s="19"/>
      <c r="S1734" s="30"/>
      <c r="V1734" s="30"/>
    </row>
    <row r="1735" spans="10:22" x14ac:dyDescent="0.25">
      <c r="J1735" s="30"/>
      <c r="K1735" s="30"/>
      <c r="M1735" s="19"/>
      <c r="S1735" s="30"/>
      <c r="V1735" s="30"/>
    </row>
    <row r="1736" spans="10:22" x14ac:dyDescent="0.25">
      <c r="J1736" s="30"/>
      <c r="K1736" s="30"/>
      <c r="M1736" s="19"/>
      <c r="S1736" s="30"/>
      <c r="V1736" s="30"/>
    </row>
    <row r="1737" spans="10:22" x14ac:dyDescent="0.25">
      <c r="J1737" s="30"/>
      <c r="K1737" s="30"/>
      <c r="M1737" s="19"/>
      <c r="S1737" s="30"/>
      <c r="V1737" s="30"/>
    </row>
    <row r="1738" spans="10:22" x14ac:dyDescent="0.25">
      <c r="J1738" s="30"/>
      <c r="K1738" s="30"/>
      <c r="M1738" s="19"/>
      <c r="S1738" s="30"/>
      <c r="V1738" s="30"/>
    </row>
    <row r="1739" spans="10:22" x14ac:dyDescent="0.25">
      <c r="J1739" s="30"/>
      <c r="K1739" s="30"/>
      <c r="M1739" s="19"/>
      <c r="S1739" s="30"/>
      <c r="V1739" s="30"/>
    </row>
    <row r="1740" spans="10:22" x14ac:dyDescent="0.25">
      <c r="J1740" s="30"/>
      <c r="K1740" s="30"/>
      <c r="M1740" s="19"/>
      <c r="S1740" s="30"/>
      <c r="V1740" s="30"/>
    </row>
    <row r="1741" spans="10:22" x14ac:dyDescent="0.25">
      <c r="J1741" s="30"/>
      <c r="K1741" s="30"/>
      <c r="M1741" s="19"/>
      <c r="S1741" s="30"/>
      <c r="V1741" s="30"/>
    </row>
    <row r="1742" spans="10:22" x14ac:dyDescent="0.25">
      <c r="J1742" s="30"/>
      <c r="K1742" s="30"/>
      <c r="M1742" s="19"/>
      <c r="S1742" s="30"/>
      <c r="V1742" s="30"/>
    </row>
    <row r="1743" spans="10:22" x14ac:dyDescent="0.25">
      <c r="J1743" s="30"/>
      <c r="K1743" s="30"/>
      <c r="M1743" s="19"/>
      <c r="S1743" s="30"/>
      <c r="V1743" s="30"/>
    </row>
    <row r="1744" spans="10:22" x14ac:dyDescent="0.25">
      <c r="J1744" s="30"/>
      <c r="K1744" s="30"/>
      <c r="M1744" s="19"/>
      <c r="S1744" s="30"/>
      <c r="V1744" s="30"/>
    </row>
    <row r="1745" spans="10:22" x14ac:dyDescent="0.25">
      <c r="J1745" s="30"/>
      <c r="K1745" s="30"/>
      <c r="M1745" s="19"/>
      <c r="S1745" s="30"/>
      <c r="V1745" s="30"/>
    </row>
    <row r="1746" spans="10:22" x14ac:dyDescent="0.25">
      <c r="J1746" s="30"/>
      <c r="K1746" s="30"/>
      <c r="M1746" s="19"/>
      <c r="S1746" s="30"/>
      <c r="V1746" s="30"/>
    </row>
    <row r="1747" spans="10:22" x14ac:dyDescent="0.25">
      <c r="J1747" s="30"/>
      <c r="K1747" s="30"/>
      <c r="M1747" s="19"/>
      <c r="S1747" s="30"/>
      <c r="V1747" s="30"/>
    </row>
    <row r="1748" spans="10:22" x14ac:dyDescent="0.25">
      <c r="J1748" s="30"/>
      <c r="K1748" s="30"/>
      <c r="M1748" s="19"/>
      <c r="S1748" s="30"/>
      <c r="V1748" s="30"/>
    </row>
    <row r="1749" spans="10:22" x14ac:dyDescent="0.25">
      <c r="J1749" s="30"/>
      <c r="K1749" s="30"/>
      <c r="M1749" s="19"/>
      <c r="S1749" s="30"/>
      <c r="V1749" s="30"/>
    </row>
    <row r="1750" spans="10:22" x14ac:dyDescent="0.25">
      <c r="J1750" s="30"/>
      <c r="K1750" s="30"/>
      <c r="M1750" s="19"/>
      <c r="S1750" s="30"/>
      <c r="V1750" s="30"/>
    </row>
    <row r="1751" spans="10:22" x14ac:dyDescent="0.25">
      <c r="J1751" s="30"/>
      <c r="K1751" s="30"/>
      <c r="M1751" s="19"/>
      <c r="S1751" s="30"/>
      <c r="V1751" s="30"/>
    </row>
    <row r="1752" spans="10:22" x14ac:dyDescent="0.25">
      <c r="J1752" s="30"/>
      <c r="K1752" s="30"/>
      <c r="M1752" s="19"/>
      <c r="S1752" s="30"/>
      <c r="V1752" s="30"/>
    </row>
    <row r="1753" spans="10:22" x14ac:dyDescent="0.25">
      <c r="J1753" s="30"/>
      <c r="K1753" s="30"/>
      <c r="M1753" s="19"/>
      <c r="S1753" s="30"/>
      <c r="V1753" s="30"/>
    </row>
    <row r="1754" spans="10:22" x14ac:dyDescent="0.25">
      <c r="J1754" s="30"/>
      <c r="K1754" s="30"/>
      <c r="M1754" s="19"/>
      <c r="S1754" s="30"/>
      <c r="V1754" s="30"/>
    </row>
    <row r="1755" spans="10:22" x14ac:dyDescent="0.25">
      <c r="J1755" s="30"/>
      <c r="K1755" s="30"/>
      <c r="M1755" s="19"/>
      <c r="S1755" s="30"/>
      <c r="V1755" s="30"/>
    </row>
    <row r="1756" spans="10:22" x14ac:dyDescent="0.25">
      <c r="J1756" s="30"/>
      <c r="K1756" s="30"/>
      <c r="M1756" s="19"/>
      <c r="S1756" s="30"/>
      <c r="V1756" s="30"/>
    </row>
    <row r="1757" spans="10:22" x14ac:dyDescent="0.25">
      <c r="J1757" s="30"/>
      <c r="K1757" s="30"/>
      <c r="M1757" s="19"/>
      <c r="S1757" s="30"/>
      <c r="V1757" s="30"/>
    </row>
    <row r="1758" spans="10:22" x14ac:dyDescent="0.25">
      <c r="J1758" s="30"/>
      <c r="K1758" s="30"/>
      <c r="M1758" s="19"/>
      <c r="S1758" s="30"/>
      <c r="V1758" s="30"/>
    </row>
    <row r="1759" spans="10:22" x14ac:dyDescent="0.25">
      <c r="J1759" s="30"/>
      <c r="K1759" s="30"/>
      <c r="M1759" s="19"/>
      <c r="S1759" s="30"/>
      <c r="V1759" s="30"/>
    </row>
    <row r="1760" spans="10:22" x14ac:dyDescent="0.25">
      <c r="J1760" s="30"/>
      <c r="K1760" s="30"/>
      <c r="M1760" s="19"/>
      <c r="S1760" s="30"/>
      <c r="V1760" s="30"/>
    </row>
    <row r="1761" spans="10:22" x14ac:dyDescent="0.25">
      <c r="J1761" s="30"/>
      <c r="K1761" s="30"/>
      <c r="M1761" s="19"/>
      <c r="S1761" s="30"/>
      <c r="V1761" s="30"/>
    </row>
    <row r="1762" spans="10:22" x14ac:dyDescent="0.25">
      <c r="J1762" s="30"/>
      <c r="K1762" s="30"/>
      <c r="M1762" s="19"/>
      <c r="S1762" s="30"/>
      <c r="V1762" s="30"/>
    </row>
    <row r="1763" spans="10:22" x14ac:dyDescent="0.25">
      <c r="J1763" s="30"/>
      <c r="K1763" s="30"/>
      <c r="M1763" s="19"/>
      <c r="S1763" s="30"/>
      <c r="V1763" s="30"/>
    </row>
    <row r="1764" spans="10:22" x14ac:dyDescent="0.25">
      <c r="J1764" s="30"/>
      <c r="K1764" s="30"/>
      <c r="M1764" s="19"/>
      <c r="S1764" s="30"/>
      <c r="V1764" s="30"/>
    </row>
    <row r="1765" spans="10:22" x14ac:dyDescent="0.25">
      <c r="J1765" s="30"/>
      <c r="K1765" s="30"/>
      <c r="M1765" s="19"/>
      <c r="S1765" s="30"/>
      <c r="V1765" s="30"/>
    </row>
    <row r="1766" spans="10:22" x14ac:dyDescent="0.25">
      <c r="J1766" s="30"/>
      <c r="K1766" s="30"/>
      <c r="M1766" s="19"/>
      <c r="S1766" s="30"/>
      <c r="V1766" s="30"/>
    </row>
    <row r="1767" spans="10:22" x14ac:dyDescent="0.25">
      <c r="J1767" s="30"/>
      <c r="K1767" s="30"/>
      <c r="M1767" s="19"/>
      <c r="S1767" s="30"/>
      <c r="V1767" s="30"/>
    </row>
    <row r="1768" spans="10:22" x14ac:dyDescent="0.25">
      <c r="J1768" s="30"/>
      <c r="K1768" s="30"/>
      <c r="M1768" s="19"/>
      <c r="S1768" s="30"/>
      <c r="V1768" s="30"/>
    </row>
    <row r="1769" spans="10:22" x14ac:dyDescent="0.25">
      <c r="J1769" s="30"/>
      <c r="K1769" s="30"/>
      <c r="M1769" s="19"/>
      <c r="S1769" s="30"/>
      <c r="V1769" s="30"/>
    </row>
    <row r="1770" spans="10:22" x14ac:dyDescent="0.25">
      <c r="J1770" s="30"/>
      <c r="K1770" s="30"/>
      <c r="M1770" s="19"/>
      <c r="S1770" s="30"/>
      <c r="V1770" s="30"/>
    </row>
    <row r="1771" spans="10:22" x14ac:dyDescent="0.25">
      <c r="J1771" s="30"/>
      <c r="K1771" s="30"/>
      <c r="M1771" s="19"/>
      <c r="S1771" s="30"/>
      <c r="V1771" s="30"/>
    </row>
    <row r="1772" spans="10:22" x14ac:dyDescent="0.25">
      <c r="J1772" s="30"/>
      <c r="K1772" s="30"/>
      <c r="M1772" s="19"/>
      <c r="S1772" s="30"/>
      <c r="V1772" s="30"/>
    </row>
    <row r="1773" spans="10:22" x14ac:dyDescent="0.25">
      <c r="J1773" s="30"/>
      <c r="K1773" s="30"/>
      <c r="M1773" s="19"/>
      <c r="S1773" s="30"/>
      <c r="V1773" s="30"/>
    </row>
    <row r="1774" spans="10:22" x14ac:dyDescent="0.25">
      <c r="J1774" s="30"/>
      <c r="K1774" s="30"/>
      <c r="M1774" s="19"/>
      <c r="S1774" s="30"/>
      <c r="V1774" s="30"/>
    </row>
    <row r="1775" spans="10:22" x14ac:dyDescent="0.25">
      <c r="J1775" s="30"/>
      <c r="K1775" s="30"/>
      <c r="M1775" s="19"/>
      <c r="S1775" s="30"/>
      <c r="V1775" s="30"/>
    </row>
    <row r="1776" spans="10:22" x14ac:dyDescent="0.25">
      <c r="J1776" s="30"/>
      <c r="K1776" s="30"/>
      <c r="M1776" s="19"/>
      <c r="S1776" s="30"/>
      <c r="V1776" s="30"/>
    </row>
    <row r="1777" spans="10:22" x14ac:dyDescent="0.25">
      <c r="J1777" s="30"/>
      <c r="K1777" s="30"/>
      <c r="M1777" s="19"/>
      <c r="S1777" s="30"/>
      <c r="V1777" s="30"/>
    </row>
    <row r="1778" spans="10:22" x14ac:dyDescent="0.25">
      <c r="J1778" s="30"/>
      <c r="K1778" s="30"/>
      <c r="M1778" s="19"/>
      <c r="S1778" s="30"/>
      <c r="V1778" s="30"/>
    </row>
    <row r="1779" spans="10:22" x14ac:dyDescent="0.25">
      <c r="J1779" s="30"/>
      <c r="K1779" s="30"/>
      <c r="M1779" s="19"/>
      <c r="S1779" s="30"/>
      <c r="V1779" s="30"/>
    </row>
    <row r="1780" spans="10:22" x14ac:dyDescent="0.25">
      <c r="J1780" s="30"/>
      <c r="K1780" s="30"/>
      <c r="M1780" s="19"/>
      <c r="S1780" s="30"/>
      <c r="V1780" s="30"/>
    </row>
    <row r="1781" spans="10:22" x14ac:dyDescent="0.25">
      <c r="J1781" s="30"/>
      <c r="K1781" s="30"/>
      <c r="M1781" s="19"/>
      <c r="S1781" s="30"/>
      <c r="V1781" s="30"/>
    </row>
    <row r="1782" spans="10:22" x14ac:dyDescent="0.25">
      <c r="J1782" s="30"/>
      <c r="K1782" s="30"/>
      <c r="M1782" s="19"/>
      <c r="S1782" s="30"/>
      <c r="V1782" s="30"/>
    </row>
    <row r="1783" spans="10:22" x14ac:dyDescent="0.25">
      <c r="J1783" s="30"/>
      <c r="K1783" s="30"/>
      <c r="M1783" s="19"/>
      <c r="S1783" s="30"/>
      <c r="V1783" s="30"/>
    </row>
    <row r="1784" spans="10:22" x14ac:dyDescent="0.25">
      <c r="J1784" s="30"/>
      <c r="K1784" s="30"/>
      <c r="M1784" s="19"/>
      <c r="S1784" s="30"/>
      <c r="V1784" s="30"/>
    </row>
    <row r="1785" spans="10:22" x14ac:dyDescent="0.25">
      <c r="J1785" s="30"/>
      <c r="K1785" s="30"/>
      <c r="M1785" s="19"/>
      <c r="S1785" s="30"/>
      <c r="V1785" s="30"/>
    </row>
    <row r="1786" spans="10:22" x14ac:dyDescent="0.25">
      <c r="J1786" s="30"/>
      <c r="K1786" s="30"/>
      <c r="M1786" s="19"/>
      <c r="S1786" s="30"/>
      <c r="V1786" s="30"/>
    </row>
    <row r="1787" spans="10:22" x14ac:dyDescent="0.25">
      <c r="J1787" s="30"/>
      <c r="K1787" s="30"/>
      <c r="M1787" s="19"/>
      <c r="S1787" s="30"/>
      <c r="V1787" s="30"/>
    </row>
    <row r="1788" spans="10:22" x14ac:dyDescent="0.25">
      <c r="J1788" s="30"/>
      <c r="K1788" s="30"/>
      <c r="M1788" s="19"/>
      <c r="S1788" s="30"/>
      <c r="V1788" s="30"/>
    </row>
    <row r="1789" spans="10:22" x14ac:dyDescent="0.25">
      <c r="J1789" s="30"/>
      <c r="K1789" s="30"/>
      <c r="M1789" s="19"/>
      <c r="S1789" s="30"/>
      <c r="V1789" s="30"/>
    </row>
    <row r="1790" spans="10:22" x14ac:dyDescent="0.25">
      <c r="J1790" s="30"/>
      <c r="K1790" s="30"/>
      <c r="M1790" s="19"/>
      <c r="S1790" s="30"/>
      <c r="V1790" s="30"/>
    </row>
    <row r="1791" spans="10:22" x14ac:dyDescent="0.25">
      <c r="J1791" s="30"/>
      <c r="K1791" s="30"/>
      <c r="M1791" s="19"/>
      <c r="S1791" s="30"/>
      <c r="V1791" s="30"/>
    </row>
    <row r="1792" spans="10:22" x14ac:dyDescent="0.25">
      <c r="J1792" s="30"/>
      <c r="K1792" s="30"/>
      <c r="M1792" s="19"/>
      <c r="S1792" s="30"/>
      <c r="V1792" s="30"/>
    </row>
    <row r="1793" spans="2:22" x14ac:dyDescent="0.25">
      <c r="J1793" s="30"/>
      <c r="K1793" s="30"/>
      <c r="M1793" s="19"/>
      <c r="S1793" s="30"/>
      <c r="V1793" s="30"/>
    </row>
    <row r="1794" spans="2:22" x14ac:dyDescent="0.25">
      <c r="J1794" s="30"/>
      <c r="K1794" s="30"/>
      <c r="M1794" s="19"/>
      <c r="S1794" s="30"/>
      <c r="V1794" s="30"/>
    </row>
    <row r="1795" spans="2:22" x14ac:dyDescent="0.25">
      <c r="B1795" s="28"/>
      <c r="J1795" s="30"/>
      <c r="K1795" s="30"/>
      <c r="M1795" s="19"/>
      <c r="S1795" s="30"/>
      <c r="V1795" s="30"/>
    </row>
    <row r="1796" spans="2:22" x14ac:dyDescent="0.25">
      <c r="J1796" s="30"/>
      <c r="K1796" s="30"/>
      <c r="M1796" s="19"/>
      <c r="S1796" s="30"/>
      <c r="V1796" s="30"/>
    </row>
    <row r="1797" spans="2:22" x14ac:dyDescent="0.25">
      <c r="J1797" s="30"/>
      <c r="K1797" s="30"/>
      <c r="M1797" s="19"/>
      <c r="S1797" s="30"/>
      <c r="V1797" s="30"/>
    </row>
    <row r="1798" spans="2:22" x14ac:dyDescent="0.25">
      <c r="J1798" s="30"/>
      <c r="K1798" s="30"/>
      <c r="M1798" s="19"/>
      <c r="S1798" s="30"/>
      <c r="V1798" s="30"/>
    </row>
    <row r="1799" spans="2:22" x14ac:dyDescent="0.25">
      <c r="J1799" s="30"/>
      <c r="K1799" s="30"/>
      <c r="M1799" s="19"/>
      <c r="S1799" s="30"/>
      <c r="V1799" s="30"/>
    </row>
    <row r="1800" spans="2:22" x14ac:dyDescent="0.25">
      <c r="J1800" s="30"/>
      <c r="K1800" s="30"/>
      <c r="M1800" s="19"/>
      <c r="S1800" s="30"/>
      <c r="V1800" s="30"/>
    </row>
    <row r="1801" spans="2:22" x14ac:dyDescent="0.25">
      <c r="J1801" s="30"/>
      <c r="K1801" s="30"/>
      <c r="M1801" s="19"/>
      <c r="S1801" s="30"/>
      <c r="V1801" s="30"/>
    </row>
    <row r="1802" spans="2:22" x14ac:dyDescent="0.25">
      <c r="J1802" s="30"/>
      <c r="K1802" s="30"/>
      <c r="M1802" s="19"/>
      <c r="S1802" s="30"/>
      <c r="V1802" s="30"/>
    </row>
    <row r="1803" spans="2:22" x14ac:dyDescent="0.25">
      <c r="J1803" s="30"/>
      <c r="K1803" s="30"/>
      <c r="M1803" s="19"/>
      <c r="S1803" s="30"/>
      <c r="V1803" s="30"/>
    </row>
    <row r="1804" spans="2:22" x14ac:dyDescent="0.25">
      <c r="J1804" s="30"/>
      <c r="K1804" s="30"/>
      <c r="M1804" s="19"/>
      <c r="S1804" s="30"/>
      <c r="V1804" s="30"/>
    </row>
    <row r="1805" spans="2:22" x14ac:dyDescent="0.25">
      <c r="J1805" s="30"/>
      <c r="K1805" s="30"/>
      <c r="M1805" s="19"/>
      <c r="S1805" s="30"/>
      <c r="V1805" s="30"/>
    </row>
    <row r="1806" spans="2:22" x14ac:dyDescent="0.25">
      <c r="J1806" s="30"/>
      <c r="K1806" s="30"/>
      <c r="M1806" s="19"/>
      <c r="S1806" s="30"/>
      <c r="V1806" s="30"/>
    </row>
    <row r="1807" spans="2:22" x14ac:dyDescent="0.25">
      <c r="J1807" s="30"/>
      <c r="K1807" s="30"/>
      <c r="M1807" s="19"/>
      <c r="S1807" s="30"/>
      <c r="V1807" s="30"/>
    </row>
    <row r="1808" spans="2:22" x14ac:dyDescent="0.25">
      <c r="J1808" s="30"/>
      <c r="K1808" s="30"/>
      <c r="M1808" s="19"/>
      <c r="S1808" s="30"/>
      <c r="V1808" s="30"/>
    </row>
    <row r="1809" spans="10:22" x14ac:dyDescent="0.25">
      <c r="J1809" s="30"/>
      <c r="K1809" s="30"/>
      <c r="M1809" s="19"/>
      <c r="S1809" s="30"/>
      <c r="V1809" s="30"/>
    </row>
    <row r="1810" spans="10:22" x14ac:dyDescent="0.25">
      <c r="J1810" s="30"/>
      <c r="K1810" s="30"/>
      <c r="M1810" s="19"/>
      <c r="S1810" s="30"/>
      <c r="V1810" s="30"/>
    </row>
    <row r="1811" spans="10:22" x14ac:dyDescent="0.25">
      <c r="J1811" s="30"/>
      <c r="K1811" s="30"/>
      <c r="M1811" s="19"/>
      <c r="S1811" s="30"/>
      <c r="V1811" s="30"/>
    </row>
    <row r="1812" spans="10:22" x14ac:dyDescent="0.25">
      <c r="J1812" s="30"/>
      <c r="K1812" s="30"/>
      <c r="M1812" s="19"/>
      <c r="S1812" s="30"/>
      <c r="V1812" s="30"/>
    </row>
    <row r="1813" spans="10:22" x14ac:dyDescent="0.25">
      <c r="J1813" s="30"/>
      <c r="K1813" s="30"/>
      <c r="M1813" s="19"/>
      <c r="S1813" s="30"/>
      <c r="V1813" s="30"/>
    </row>
    <row r="1814" spans="10:22" x14ac:dyDescent="0.25">
      <c r="J1814" s="30"/>
      <c r="K1814" s="30"/>
      <c r="M1814" s="19"/>
      <c r="S1814" s="30"/>
      <c r="V1814" s="30"/>
    </row>
    <row r="1815" spans="10:22" x14ac:dyDescent="0.25">
      <c r="J1815" s="30"/>
      <c r="K1815" s="30"/>
      <c r="M1815" s="19"/>
      <c r="S1815" s="30"/>
      <c r="V1815" s="30"/>
    </row>
    <row r="1816" spans="10:22" x14ac:dyDescent="0.25">
      <c r="J1816" s="30"/>
      <c r="K1816" s="30"/>
      <c r="M1816" s="19"/>
      <c r="S1816" s="30"/>
      <c r="V1816" s="30"/>
    </row>
    <row r="1817" spans="10:22" x14ac:dyDescent="0.25">
      <c r="J1817" s="30"/>
      <c r="K1817" s="30"/>
      <c r="M1817" s="19"/>
      <c r="S1817" s="30"/>
      <c r="V1817" s="30"/>
    </row>
    <row r="1818" spans="10:22" x14ac:dyDescent="0.25">
      <c r="J1818" s="30"/>
      <c r="K1818" s="30"/>
      <c r="M1818" s="19"/>
      <c r="S1818" s="30"/>
      <c r="V1818" s="30"/>
    </row>
    <row r="1819" spans="10:22" x14ac:dyDescent="0.25">
      <c r="J1819" s="30"/>
      <c r="K1819" s="30"/>
      <c r="M1819" s="19"/>
      <c r="S1819" s="30"/>
      <c r="V1819" s="30"/>
    </row>
    <row r="1820" spans="10:22" x14ac:dyDescent="0.25">
      <c r="J1820" s="30"/>
      <c r="K1820" s="30"/>
      <c r="M1820" s="19"/>
      <c r="S1820" s="30"/>
      <c r="V1820" s="30"/>
    </row>
    <row r="1821" spans="10:22" x14ac:dyDescent="0.25">
      <c r="J1821" s="30"/>
      <c r="K1821" s="30"/>
      <c r="M1821" s="19"/>
      <c r="S1821" s="30"/>
      <c r="V1821" s="30"/>
    </row>
    <row r="1822" spans="10:22" x14ac:dyDescent="0.25">
      <c r="J1822" s="30"/>
      <c r="K1822" s="30"/>
      <c r="M1822" s="19"/>
      <c r="S1822" s="30"/>
      <c r="V1822" s="30"/>
    </row>
    <row r="1823" spans="10:22" x14ac:dyDescent="0.25">
      <c r="J1823" s="30"/>
      <c r="K1823" s="30"/>
      <c r="M1823" s="19"/>
      <c r="S1823" s="30"/>
      <c r="V1823" s="30"/>
    </row>
    <row r="1824" spans="10:22" x14ac:dyDescent="0.25">
      <c r="J1824" s="30"/>
      <c r="K1824" s="30"/>
      <c r="M1824" s="19"/>
      <c r="S1824" s="30"/>
      <c r="V1824" s="30"/>
    </row>
    <row r="1825" spans="10:22" x14ac:dyDescent="0.25">
      <c r="J1825" s="30"/>
      <c r="K1825" s="30"/>
      <c r="M1825" s="19"/>
      <c r="S1825" s="30"/>
      <c r="V1825" s="30"/>
    </row>
    <row r="1826" spans="10:22" x14ac:dyDescent="0.25">
      <c r="J1826" s="30"/>
      <c r="K1826" s="30"/>
      <c r="M1826" s="19"/>
      <c r="S1826" s="30"/>
      <c r="V1826" s="30"/>
    </row>
    <row r="1827" spans="10:22" x14ac:dyDescent="0.25">
      <c r="J1827" s="30"/>
      <c r="K1827" s="30"/>
      <c r="M1827" s="19"/>
      <c r="S1827" s="30"/>
      <c r="V1827" s="30"/>
    </row>
    <row r="1828" spans="10:22" x14ac:dyDescent="0.25">
      <c r="J1828" s="30"/>
      <c r="K1828" s="30"/>
      <c r="M1828" s="19"/>
      <c r="S1828" s="30"/>
      <c r="V1828" s="30"/>
    </row>
    <row r="1829" spans="10:22" x14ac:dyDescent="0.25">
      <c r="J1829" s="30"/>
      <c r="K1829" s="30"/>
      <c r="M1829" s="19"/>
      <c r="S1829" s="30"/>
      <c r="V1829" s="30"/>
    </row>
    <row r="1830" spans="10:22" x14ac:dyDescent="0.25">
      <c r="J1830" s="30"/>
      <c r="K1830" s="30"/>
      <c r="M1830" s="19"/>
      <c r="S1830" s="30"/>
      <c r="V1830" s="30"/>
    </row>
    <row r="1831" spans="10:22" x14ac:dyDescent="0.25">
      <c r="J1831" s="30"/>
      <c r="K1831" s="30"/>
      <c r="M1831" s="19"/>
      <c r="S1831" s="30"/>
      <c r="V1831" s="30"/>
    </row>
    <row r="1832" spans="10:22" x14ac:dyDescent="0.25">
      <c r="J1832" s="30"/>
      <c r="K1832" s="30"/>
      <c r="M1832" s="19"/>
      <c r="S1832" s="30"/>
      <c r="V1832" s="30"/>
    </row>
    <row r="1833" spans="10:22" x14ac:dyDescent="0.25">
      <c r="J1833" s="30"/>
      <c r="K1833" s="30"/>
      <c r="M1833" s="19"/>
      <c r="S1833" s="30"/>
      <c r="V1833" s="30"/>
    </row>
    <row r="1834" spans="10:22" x14ac:dyDescent="0.25">
      <c r="J1834" s="30"/>
      <c r="K1834" s="30"/>
      <c r="M1834" s="19"/>
      <c r="S1834" s="30"/>
      <c r="V1834" s="30"/>
    </row>
    <row r="1835" spans="10:22" x14ac:dyDescent="0.25">
      <c r="J1835" s="30"/>
      <c r="K1835" s="30"/>
      <c r="M1835" s="19"/>
      <c r="S1835" s="30"/>
      <c r="V1835" s="30"/>
    </row>
    <row r="1836" spans="10:22" x14ac:dyDescent="0.25">
      <c r="J1836" s="30"/>
      <c r="K1836" s="30"/>
      <c r="M1836" s="19"/>
      <c r="S1836" s="30"/>
      <c r="V1836" s="30"/>
    </row>
    <row r="1837" spans="10:22" x14ac:dyDescent="0.25">
      <c r="J1837" s="30"/>
      <c r="K1837" s="30"/>
      <c r="M1837" s="19"/>
      <c r="S1837" s="30"/>
      <c r="V1837" s="30"/>
    </row>
    <row r="1838" spans="10:22" x14ac:dyDescent="0.25">
      <c r="J1838" s="30"/>
      <c r="K1838" s="30"/>
      <c r="M1838" s="19"/>
      <c r="S1838" s="30"/>
      <c r="V1838" s="30"/>
    </row>
    <row r="1839" spans="10:22" x14ac:dyDescent="0.25">
      <c r="J1839" s="30"/>
      <c r="K1839" s="30"/>
      <c r="M1839" s="19"/>
      <c r="S1839" s="30"/>
      <c r="V1839" s="30"/>
    </row>
    <row r="1840" spans="10:22" x14ac:dyDescent="0.25">
      <c r="J1840" s="30"/>
      <c r="K1840" s="30"/>
      <c r="M1840" s="19"/>
      <c r="S1840" s="30"/>
      <c r="V1840" s="30"/>
    </row>
    <row r="1841" spans="10:22" x14ac:dyDescent="0.25">
      <c r="J1841" s="30"/>
      <c r="K1841" s="30"/>
      <c r="M1841" s="19"/>
      <c r="S1841" s="30"/>
      <c r="V1841" s="30"/>
    </row>
    <row r="1842" spans="10:22" x14ac:dyDescent="0.25">
      <c r="J1842" s="30"/>
      <c r="K1842" s="30"/>
      <c r="M1842" s="19"/>
      <c r="S1842" s="30"/>
      <c r="V1842" s="30"/>
    </row>
    <row r="1843" spans="10:22" x14ac:dyDescent="0.25">
      <c r="J1843" s="30"/>
      <c r="K1843" s="30"/>
      <c r="M1843" s="19"/>
      <c r="S1843" s="30"/>
      <c r="V1843" s="30"/>
    </row>
    <row r="1844" spans="10:22" x14ac:dyDescent="0.25">
      <c r="J1844" s="30"/>
      <c r="K1844" s="30"/>
      <c r="M1844" s="19"/>
      <c r="S1844" s="30"/>
      <c r="V1844" s="30"/>
    </row>
    <row r="1845" spans="10:22" x14ac:dyDescent="0.25">
      <c r="J1845" s="30"/>
      <c r="K1845" s="30"/>
      <c r="M1845" s="19"/>
      <c r="S1845" s="30"/>
      <c r="V1845" s="30"/>
    </row>
    <row r="1846" spans="10:22" x14ac:dyDescent="0.25">
      <c r="J1846" s="30"/>
      <c r="K1846" s="30"/>
      <c r="M1846" s="19"/>
      <c r="S1846" s="30"/>
      <c r="V1846" s="30"/>
    </row>
    <row r="1847" spans="10:22" x14ac:dyDescent="0.25">
      <c r="J1847" s="30"/>
      <c r="K1847" s="30"/>
      <c r="M1847" s="19"/>
      <c r="S1847" s="30"/>
      <c r="V1847" s="30"/>
    </row>
    <row r="1848" spans="10:22" x14ac:dyDescent="0.25">
      <c r="J1848" s="30"/>
      <c r="K1848" s="30"/>
      <c r="M1848" s="19"/>
      <c r="S1848" s="30"/>
      <c r="V1848" s="30"/>
    </row>
    <row r="1849" spans="10:22" x14ac:dyDescent="0.25">
      <c r="J1849" s="30"/>
      <c r="K1849" s="30"/>
      <c r="M1849" s="19"/>
      <c r="S1849" s="30"/>
      <c r="V1849" s="30"/>
    </row>
    <row r="1850" spans="10:22" x14ac:dyDescent="0.25">
      <c r="J1850" s="30"/>
      <c r="K1850" s="30"/>
      <c r="M1850" s="19"/>
      <c r="S1850" s="30"/>
      <c r="V1850" s="30"/>
    </row>
    <row r="1851" spans="10:22" x14ac:dyDescent="0.25">
      <c r="J1851" s="30"/>
      <c r="K1851" s="30"/>
      <c r="M1851" s="19"/>
      <c r="S1851" s="30"/>
      <c r="V1851" s="30"/>
    </row>
    <row r="1852" spans="10:22" x14ac:dyDescent="0.25">
      <c r="J1852" s="30"/>
      <c r="K1852" s="30"/>
      <c r="M1852" s="19"/>
      <c r="S1852" s="30"/>
      <c r="V1852" s="30"/>
    </row>
    <row r="1853" spans="10:22" x14ac:dyDescent="0.25">
      <c r="J1853" s="30"/>
      <c r="K1853" s="30"/>
      <c r="M1853" s="19"/>
      <c r="S1853" s="30"/>
      <c r="V1853" s="30"/>
    </row>
    <row r="1854" spans="10:22" x14ac:dyDescent="0.25">
      <c r="J1854" s="30"/>
      <c r="K1854" s="30"/>
      <c r="M1854" s="19"/>
      <c r="S1854" s="30"/>
      <c r="V1854" s="30"/>
    </row>
    <row r="1855" spans="10:22" x14ac:dyDescent="0.25">
      <c r="J1855" s="30"/>
      <c r="K1855" s="30"/>
      <c r="M1855" s="19"/>
      <c r="S1855" s="30"/>
      <c r="V1855" s="30"/>
    </row>
    <row r="1856" spans="10:22" x14ac:dyDescent="0.25">
      <c r="J1856" s="30"/>
      <c r="K1856" s="30"/>
      <c r="M1856" s="19"/>
      <c r="S1856" s="30"/>
      <c r="V1856" s="30"/>
    </row>
    <row r="1857" spans="10:22" x14ac:dyDescent="0.25">
      <c r="J1857" s="30"/>
      <c r="K1857" s="30"/>
      <c r="M1857" s="19"/>
      <c r="S1857" s="30"/>
      <c r="V1857" s="30"/>
    </row>
    <row r="1858" spans="10:22" x14ac:dyDescent="0.25">
      <c r="J1858" s="30"/>
      <c r="K1858" s="30"/>
      <c r="M1858" s="19"/>
      <c r="S1858" s="30"/>
      <c r="V1858" s="30"/>
    </row>
    <row r="1859" spans="10:22" x14ac:dyDescent="0.25">
      <c r="J1859" s="30"/>
      <c r="K1859" s="30"/>
      <c r="M1859" s="19"/>
      <c r="S1859" s="30"/>
      <c r="V1859" s="30"/>
    </row>
    <row r="1860" spans="10:22" x14ac:dyDescent="0.25">
      <c r="J1860" s="30"/>
      <c r="K1860" s="30"/>
      <c r="M1860" s="19"/>
      <c r="S1860" s="30"/>
      <c r="V1860" s="30"/>
    </row>
    <row r="1861" spans="10:22" x14ac:dyDescent="0.25">
      <c r="J1861" s="30"/>
      <c r="K1861" s="30"/>
      <c r="M1861" s="19"/>
      <c r="S1861" s="30"/>
      <c r="V1861" s="30"/>
    </row>
    <row r="1862" spans="10:22" x14ac:dyDescent="0.25">
      <c r="J1862" s="30"/>
      <c r="K1862" s="30"/>
      <c r="M1862" s="19"/>
      <c r="S1862" s="30"/>
      <c r="V1862" s="30"/>
    </row>
    <row r="1863" spans="10:22" x14ac:dyDescent="0.25">
      <c r="J1863" s="30"/>
      <c r="K1863" s="30"/>
      <c r="M1863" s="19"/>
      <c r="S1863" s="30"/>
      <c r="V1863" s="30"/>
    </row>
    <row r="1864" spans="10:22" x14ac:dyDescent="0.25">
      <c r="J1864" s="30"/>
      <c r="K1864" s="30"/>
      <c r="M1864" s="19"/>
      <c r="S1864" s="30"/>
      <c r="V1864" s="30"/>
    </row>
    <row r="1865" spans="10:22" x14ac:dyDescent="0.25">
      <c r="J1865" s="30"/>
      <c r="K1865" s="30"/>
      <c r="M1865" s="19"/>
      <c r="S1865" s="30"/>
      <c r="V1865" s="30"/>
    </row>
    <row r="1866" spans="10:22" x14ac:dyDescent="0.25">
      <c r="J1866" s="30"/>
      <c r="K1866" s="30"/>
      <c r="M1866" s="19"/>
      <c r="S1866" s="30"/>
      <c r="V1866" s="30"/>
    </row>
    <row r="1867" spans="10:22" x14ac:dyDescent="0.25">
      <c r="J1867" s="30"/>
      <c r="K1867" s="30"/>
      <c r="M1867" s="19"/>
      <c r="S1867" s="30"/>
      <c r="V1867" s="30"/>
    </row>
    <row r="1868" spans="10:22" x14ac:dyDescent="0.25">
      <c r="J1868" s="30"/>
      <c r="K1868" s="30"/>
      <c r="M1868" s="19"/>
      <c r="S1868" s="30"/>
      <c r="V1868" s="30"/>
    </row>
    <row r="1869" spans="10:22" x14ac:dyDescent="0.25">
      <c r="J1869" s="30"/>
      <c r="K1869" s="30"/>
      <c r="M1869" s="19"/>
      <c r="S1869" s="30"/>
      <c r="V1869" s="30"/>
    </row>
    <row r="1870" spans="10:22" x14ac:dyDescent="0.25">
      <c r="J1870" s="30"/>
      <c r="K1870" s="30"/>
      <c r="M1870" s="19"/>
      <c r="S1870" s="30"/>
      <c r="V1870" s="30"/>
    </row>
    <row r="1871" spans="10:22" x14ac:dyDescent="0.25">
      <c r="J1871" s="30"/>
      <c r="K1871" s="30"/>
      <c r="M1871" s="19"/>
      <c r="S1871" s="30"/>
      <c r="V1871" s="30"/>
    </row>
    <row r="1872" spans="10:22" x14ac:dyDescent="0.25">
      <c r="J1872" s="30"/>
      <c r="K1872" s="30"/>
      <c r="M1872" s="19"/>
      <c r="S1872" s="30"/>
      <c r="V1872" s="30"/>
    </row>
    <row r="1873" spans="10:22" x14ac:dyDescent="0.25">
      <c r="J1873" s="30"/>
      <c r="K1873" s="30"/>
      <c r="M1873" s="19"/>
      <c r="S1873" s="30"/>
      <c r="V1873" s="30"/>
    </row>
    <row r="1874" spans="10:22" x14ac:dyDescent="0.25">
      <c r="J1874" s="30"/>
      <c r="K1874" s="30"/>
      <c r="M1874" s="19"/>
      <c r="S1874" s="30"/>
      <c r="V1874" s="30"/>
    </row>
    <row r="1875" spans="10:22" x14ac:dyDescent="0.25">
      <c r="J1875" s="30"/>
      <c r="K1875" s="30"/>
      <c r="M1875" s="19"/>
      <c r="S1875" s="30"/>
      <c r="V1875" s="30"/>
    </row>
    <row r="1876" spans="10:22" x14ac:dyDescent="0.25">
      <c r="J1876" s="30"/>
      <c r="K1876" s="30"/>
      <c r="M1876" s="19"/>
      <c r="S1876" s="30"/>
      <c r="V1876" s="30"/>
    </row>
    <row r="1877" spans="10:22" x14ac:dyDescent="0.25">
      <c r="J1877" s="30"/>
      <c r="K1877" s="30"/>
      <c r="M1877" s="19"/>
      <c r="S1877" s="30"/>
      <c r="V1877" s="30"/>
    </row>
    <row r="1878" spans="10:22" x14ac:dyDescent="0.25">
      <c r="J1878" s="30"/>
      <c r="K1878" s="30"/>
      <c r="M1878" s="19"/>
      <c r="S1878" s="30"/>
      <c r="V1878" s="30"/>
    </row>
    <row r="1879" spans="10:22" x14ac:dyDescent="0.25">
      <c r="J1879" s="30"/>
      <c r="K1879" s="30"/>
      <c r="M1879" s="19"/>
      <c r="S1879" s="30"/>
      <c r="V1879" s="30"/>
    </row>
    <row r="1880" spans="10:22" x14ac:dyDescent="0.25">
      <c r="J1880" s="30"/>
      <c r="K1880" s="30"/>
      <c r="M1880" s="19"/>
      <c r="S1880" s="30"/>
      <c r="V1880" s="30"/>
    </row>
    <row r="1881" spans="10:22" x14ac:dyDescent="0.25">
      <c r="J1881" s="30"/>
      <c r="K1881" s="30"/>
      <c r="M1881" s="19"/>
      <c r="S1881" s="30"/>
      <c r="V1881" s="30"/>
    </row>
    <row r="1882" spans="10:22" x14ac:dyDescent="0.25">
      <c r="J1882" s="30"/>
      <c r="K1882" s="30"/>
      <c r="M1882" s="19"/>
      <c r="S1882" s="30"/>
      <c r="V1882" s="30"/>
    </row>
    <row r="1883" spans="10:22" x14ac:dyDescent="0.25">
      <c r="J1883" s="30"/>
      <c r="K1883" s="30"/>
      <c r="M1883" s="19"/>
      <c r="S1883" s="30"/>
      <c r="V1883" s="30"/>
    </row>
    <row r="1884" spans="10:22" x14ac:dyDescent="0.25">
      <c r="J1884" s="30"/>
      <c r="K1884" s="30"/>
      <c r="M1884" s="19"/>
      <c r="S1884" s="30"/>
      <c r="V1884" s="30"/>
    </row>
    <row r="1885" spans="10:22" x14ac:dyDescent="0.25">
      <c r="J1885" s="30"/>
      <c r="K1885" s="30"/>
      <c r="M1885" s="19"/>
      <c r="S1885" s="30"/>
      <c r="V1885" s="30"/>
    </row>
    <row r="1886" spans="10:22" x14ac:dyDescent="0.25">
      <c r="J1886" s="30"/>
      <c r="K1886" s="30"/>
      <c r="M1886" s="19"/>
      <c r="S1886" s="30"/>
      <c r="V1886" s="30"/>
    </row>
    <row r="1887" spans="10:22" x14ac:dyDescent="0.25">
      <c r="J1887" s="30"/>
      <c r="K1887" s="30"/>
      <c r="M1887" s="19"/>
      <c r="S1887" s="30"/>
      <c r="V1887" s="30"/>
    </row>
    <row r="1888" spans="10:22" x14ac:dyDescent="0.25">
      <c r="J1888" s="30"/>
      <c r="K1888" s="30"/>
      <c r="M1888" s="19"/>
      <c r="S1888" s="30"/>
      <c r="V1888" s="30"/>
    </row>
    <row r="1889" spans="10:22" x14ac:dyDescent="0.25">
      <c r="J1889" s="30"/>
      <c r="K1889" s="30"/>
      <c r="M1889" s="19"/>
      <c r="S1889" s="30"/>
      <c r="V1889" s="30"/>
    </row>
    <row r="1890" spans="10:22" x14ac:dyDescent="0.25">
      <c r="J1890" s="30"/>
      <c r="K1890" s="30"/>
      <c r="M1890" s="19"/>
      <c r="S1890" s="30"/>
      <c r="V1890" s="30"/>
    </row>
    <row r="1891" spans="10:22" x14ac:dyDescent="0.25">
      <c r="J1891" s="30"/>
      <c r="K1891" s="30"/>
      <c r="M1891" s="19"/>
      <c r="S1891" s="30"/>
      <c r="V1891" s="30"/>
    </row>
    <row r="1892" spans="10:22" x14ac:dyDescent="0.25">
      <c r="J1892" s="30"/>
      <c r="K1892" s="30"/>
      <c r="M1892" s="19"/>
      <c r="S1892" s="30"/>
      <c r="V1892" s="30"/>
    </row>
    <row r="1893" spans="10:22" x14ac:dyDescent="0.25">
      <c r="J1893" s="30"/>
      <c r="K1893" s="30"/>
      <c r="M1893" s="19"/>
      <c r="S1893" s="30"/>
      <c r="V1893" s="30"/>
    </row>
    <row r="1894" spans="10:22" x14ac:dyDescent="0.25">
      <c r="J1894" s="30"/>
      <c r="K1894" s="30"/>
      <c r="M1894" s="19"/>
      <c r="S1894" s="30"/>
      <c r="V1894" s="30"/>
    </row>
    <row r="1895" spans="10:22" x14ac:dyDescent="0.25">
      <c r="J1895" s="30"/>
      <c r="K1895" s="30"/>
      <c r="M1895" s="19"/>
      <c r="S1895" s="30"/>
      <c r="V1895" s="30"/>
    </row>
    <row r="1896" spans="10:22" x14ac:dyDescent="0.25">
      <c r="J1896" s="30"/>
      <c r="K1896" s="30"/>
      <c r="M1896" s="19"/>
      <c r="S1896" s="30"/>
      <c r="V1896" s="30"/>
    </row>
    <row r="1897" spans="10:22" x14ac:dyDescent="0.25">
      <c r="J1897" s="30"/>
      <c r="K1897" s="30"/>
      <c r="M1897" s="19"/>
      <c r="S1897" s="30"/>
      <c r="V1897" s="30"/>
    </row>
    <row r="1898" spans="10:22" x14ac:dyDescent="0.25">
      <c r="J1898" s="30"/>
      <c r="K1898" s="30"/>
      <c r="M1898" s="19"/>
      <c r="S1898" s="30"/>
      <c r="V1898" s="30"/>
    </row>
    <row r="1899" spans="10:22" x14ac:dyDescent="0.25">
      <c r="J1899" s="30"/>
      <c r="K1899" s="30"/>
      <c r="M1899" s="19"/>
      <c r="S1899" s="30"/>
      <c r="V1899" s="30"/>
    </row>
    <row r="1900" spans="10:22" x14ac:dyDescent="0.25">
      <c r="J1900" s="30"/>
      <c r="K1900" s="30"/>
      <c r="M1900" s="19"/>
      <c r="S1900" s="30"/>
      <c r="V1900" s="30"/>
    </row>
    <row r="1901" spans="10:22" x14ac:dyDescent="0.25">
      <c r="J1901" s="30"/>
      <c r="K1901" s="30"/>
      <c r="M1901" s="19"/>
      <c r="S1901" s="30"/>
      <c r="V1901" s="30"/>
    </row>
    <row r="1902" spans="10:22" x14ac:dyDescent="0.25">
      <c r="J1902" s="30"/>
      <c r="K1902" s="30"/>
      <c r="M1902" s="19"/>
      <c r="S1902" s="30"/>
      <c r="V1902" s="30"/>
    </row>
    <row r="1903" spans="10:22" x14ac:dyDescent="0.25">
      <c r="J1903" s="30"/>
      <c r="K1903" s="30"/>
      <c r="M1903" s="19"/>
      <c r="S1903" s="30"/>
      <c r="V1903" s="30"/>
    </row>
    <row r="1904" spans="10:22" x14ac:dyDescent="0.25">
      <c r="J1904" s="30"/>
      <c r="K1904" s="30"/>
      <c r="M1904" s="19"/>
      <c r="S1904" s="30"/>
      <c r="V1904" s="30"/>
    </row>
    <row r="1905" spans="10:22" x14ac:dyDescent="0.25">
      <c r="J1905" s="30"/>
      <c r="K1905" s="30"/>
      <c r="M1905" s="19"/>
      <c r="S1905" s="30"/>
      <c r="V1905" s="30"/>
    </row>
    <row r="1906" spans="10:22" x14ac:dyDescent="0.25">
      <c r="J1906" s="30"/>
      <c r="K1906" s="30"/>
      <c r="M1906" s="19"/>
      <c r="S1906" s="30"/>
      <c r="V1906" s="30"/>
    </row>
    <row r="1907" spans="10:22" x14ac:dyDescent="0.25">
      <c r="J1907" s="30"/>
      <c r="K1907" s="30"/>
      <c r="M1907" s="19"/>
      <c r="S1907" s="30"/>
      <c r="V1907" s="30"/>
    </row>
    <row r="1908" spans="10:22" x14ac:dyDescent="0.25">
      <c r="J1908" s="30"/>
      <c r="K1908" s="30"/>
      <c r="M1908" s="19"/>
      <c r="S1908" s="30"/>
      <c r="V1908" s="30"/>
    </row>
    <row r="1909" spans="10:22" x14ac:dyDescent="0.25">
      <c r="J1909" s="30"/>
      <c r="K1909" s="30"/>
      <c r="M1909" s="19"/>
      <c r="S1909" s="30"/>
      <c r="V1909" s="30"/>
    </row>
    <row r="1910" spans="10:22" x14ac:dyDescent="0.25">
      <c r="J1910" s="30"/>
      <c r="K1910" s="30"/>
      <c r="M1910" s="19"/>
      <c r="S1910" s="30"/>
      <c r="V1910" s="30"/>
    </row>
    <row r="1911" spans="10:22" x14ac:dyDescent="0.25">
      <c r="J1911" s="30"/>
      <c r="K1911" s="30"/>
      <c r="M1911" s="19"/>
      <c r="S1911" s="30"/>
      <c r="V1911" s="30"/>
    </row>
    <row r="1912" spans="10:22" x14ac:dyDescent="0.25">
      <c r="J1912" s="30"/>
      <c r="K1912" s="30"/>
      <c r="M1912" s="19"/>
      <c r="S1912" s="30"/>
      <c r="V1912" s="30"/>
    </row>
    <row r="1913" spans="10:22" x14ac:dyDescent="0.25">
      <c r="J1913" s="30"/>
      <c r="K1913" s="30"/>
      <c r="M1913" s="19"/>
      <c r="S1913" s="30"/>
      <c r="V1913" s="30"/>
    </row>
    <row r="1914" spans="10:22" x14ac:dyDescent="0.25">
      <c r="J1914" s="30"/>
      <c r="K1914" s="30"/>
      <c r="M1914" s="19"/>
      <c r="S1914" s="30"/>
      <c r="V1914" s="30"/>
    </row>
    <row r="1915" spans="10:22" x14ac:dyDescent="0.25">
      <c r="J1915" s="30"/>
      <c r="K1915" s="30"/>
      <c r="M1915" s="19"/>
      <c r="S1915" s="30"/>
      <c r="V1915" s="30"/>
    </row>
    <row r="1916" spans="10:22" x14ac:dyDescent="0.25">
      <c r="J1916" s="30"/>
      <c r="K1916" s="30"/>
      <c r="M1916" s="19"/>
      <c r="S1916" s="30"/>
      <c r="V1916" s="30"/>
    </row>
    <row r="1917" spans="10:22" x14ac:dyDescent="0.25">
      <c r="J1917" s="30"/>
      <c r="K1917" s="30"/>
      <c r="M1917" s="19"/>
      <c r="S1917" s="30"/>
      <c r="V1917" s="30"/>
    </row>
    <row r="1918" spans="10:22" x14ac:dyDescent="0.25">
      <c r="J1918" s="30"/>
      <c r="K1918" s="30"/>
      <c r="M1918" s="19"/>
      <c r="S1918" s="30"/>
      <c r="V1918" s="30"/>
    </row>
    <row r="1919" spans="10:22" x14ac:dyDescent="0.25">
      <c r="J1919" s="30"/>
      <c r="K1919" s="30"/>
      <c r="M1919" s="19"/>
      <c r="S1919" s="30"/>
      <c r="V1919" s="30"/>
    </row>
    <row r="1920" spans="10:22" x14ac:dyDescent="0.25">
      <c r="J1920" s="30"/>
      <c r="K1920" s="30"/>
      <c r="M1920" s="19"/>
      <c r="S1920" s="30"/>
      <c r="V1920" s="30"/>
    </row>
    <row r="1921" spans="10:22" x14ac:dyDescent="0.25">
      <c r="J1921" s="30"/>
      <c r="K1921" s="30"/>
      <c r="M1921" s="19"/>
      <c r="S1921" s="30"/>
      <c r="V1921" s="30"/>
    </row>
    <row r="1922" spans="10:22" x14ac:dyDescent="0.25">
      <c r="J1922" s="30"/>
      <c r="K1922" s="30"/>
      <c r="M1922" s="19"/>
      <c r="S1922" s="30"/>
      <c r="V1922" s="30"/>
    </row>
    <row r="1923" spans="10:22" x14ac:dyDescent="0.25">
      <c r="J1923" s="30"/>
      <c r="K1923" s="30"/>
      <c r="M1923" s="19"/>
      <c r="S1923" s="30"/>
      <c r="V1923" s="30"/>
    </row>
    <row r="1924" spans="10:22" x14ac:dyDescent="0.25">
      <c r="J1924" s="30"/>
      <c r="K1924" s="30"/>
      <c r="M1924" s="19"/>
      <c r="S1924" s="30"/>
      <c r="V1924" s="30"/>
    </row>
    <row r="1925" spans="10:22" x14ac:dyDescent="0.25">
      <c r="J1925" s="30"/>
      <c r="K1925" s="30"/>
      <c r="M1925" s="19"/>
      <c r="S1925" s="30"/>
      <c r="V1925" s="30"/>
    </row>
    <row r="1926" spans="10:22" x14ac:dyDescent="0.25">
      <c r="J1926" s="30"/>
      <c r="K1926" s="30"/>
      <c r="M1926" s="19"/>
      <c r="S1926" s="30"/>
      <c r="V1926" s="30"/>
    </row>
    <row r="1927" spans="10:22" x14ac:dyDescent="0.25">
      <c r="J1927" s="30"/>
      <c r="K1927" s="30"/>
      <c r="M1927" s="19"/>
      <c r="S1927" s="30"/>
      <c r="V1927" s="30"/>
    </row>
    <row r="1928" spans="10:22" x14ac:dyDescent="0.25">
      <c r="J1928" s="30"/>
      <c r="K1928" s="30"/>
      <c r="M1928" s="19"/>
      <c r="S1928" s="30"/>
      <c r="V1928" s="30"/>
    </row>
    <row r="1929" spans="10:22" x14ac:dyDescent="0.25">
      <c r="J1929" s="30"/>
      <c r="K1929" s="30"/>
      <c r="M1929" s="19"/>
      <c r="S1929" s="30"/>
      <c r="V1929" s="30"/>
    </row>
    <row r="1930" spans="10:22" x14ac:dyDescent="0.25">
      <c r="J1930" s="30"/>
      <c r="K1930" s="30"/>
      <c r="M1930" s="19"/>
      <c r="S1930" s="30"/>
      <c r="V1930" s="30"/>
    </row>
    <row r="1931" spans="10:22" x14ac:dyDescent="0.25">
      <c r="J1931" s="30"/>
      <c r="K1931" s="30"/>
      <c r="M1931" s="19"/>
      <c r="S1931" s="30"/>
      <c r="V1931" s="30"/>
    </row>
    <row r="1932" spans="10:22" x14ac:dyDescent="0.25">
      <c r="J1932" s="30"/>
      <c r="K1932" s="30"/>
      <c r="M1932" s="19"/>
      <c r="S1932" s="30"/>
      <c r="V1932" s="30"/>
    </row>
    <row r="1933" spans="10:22" x14ac:dyDescent="0.25">
      <c r="J1933" s="30"/>
      <c r="K1933" s="30"/>
      <c r="M1933" s="19"/>
      <c r="S1933" s="30"/>
      <c r="V1933" s="30"/>
    </row>
    <row r="1934" spans="10:22" x14ac:dyDescent="0.25">
      <c r="J1934" s="30"/>
      <c r="K1934" s="30"/>
      <c r="M1934" s="19"/>
      <c r="S1934" s="30"/>
      <c r="V1934" s="30"/>
    </row>
    <row r="1935" spans="10:22" x14ac:dyDescent="0.25">
      <c r="J1935" s="30"/>
      <c r="K1935" s="30"/>
      <c r="M1935" s="19"/>
      <c r="S1935" s="30"/>
      <c r="V1935" s="30"/>
    </row>
    <row r="1936" spans="10:22" x14ac:dyDescent="0.25">
      <c r="J1936" s="30"/>
      <c r="K1936" s="30"/>
      <c r="M1936" s="19"/>
      <c r="S1936" s="30"/>
      <c r="V1936" s="30"/>
    </row>
    <row r="1937" spans="10:22" x14ac:dyDescent="0.25">
      <c r="J1937" s="30"/>
      <c r="K1937" s="30"/>
      <c r="M1937" s="19"/>
      <c r="S1937" s="30"/>
      <c r="V1937" s="30"/>
    </row>
    <row r="1938" spans="10:22" x14ac:dyDescent="0.25">
      <c r="J1938" s="30"/>
      <c r="K1938" s="30"/>
      <c r="M1938" s="19"/>
      <c r="S1938" s="30"/>
      <c r="V1938" s="30"/>
    </row>
    <row r="1939" spans="10:22" x14ac:dyDescent="0.25">
      <c r="J1939" s="30"/>
      <c r="K1939" s="30"/>
      <c r="M1939" s="19"/>
      <c r="S1939" s="30"/>
      <c r="V1939" s="30"/>
    </row>
    <row r="1940" spans="10:22" x14ac:dyDescent="0.25">
      <c r="J1940" s="30"/>
      <c r="K1940" s="30"/>
      <c r="M1940" s="19"/>
      <c r="S1940" s="30"/>
      <c r="V1940" s="30"/>
    </row>
    <row r="1941" spans="10:22" x14ac:dyDescent="0.25">
      <c r="J1941" s="30"/>
      <c r="K1941" s="30"/>
      <c r="M1941" s="19"/>
      <c r="S1941" s="30"/>
      <c r="V1941" s="30"/>
    </row>
    <row r="1942" spans="10:22" x14ac:dyDescent="0.25">
      <c r="J1942" s="30"/>
      <c r="K1942" s="30"/>
      <c r="M1942" s="19"/>
      <c r="S1942" s="30"/>
      <c r="V1942" s="30"/>
    </row>
    <row r="1943" spans="10:22" x14ac:dyDescent="0.25">
      <c r="J1943" s="30"/>
      <c r="K1943" s="30"/>
      <c r="M1943" s="19"/>
      <c r="S1943" s="30"/>
      <c r="V1943" s="30"/>
    </row>
    <row r="1944" spans="10:22" x14ac:dyDescent="0.25">
      <c r="J1944" s="30"/>
      <c r="K1944" s="30"/>
      <c r="M1944" s="19"/>
      <c r="S1944" s="30"/>
      <c r="V1944" s="30"/>
    </row>
    <row r="1945" spans="10:22" x14ac:dyDescent="0.25">
      <c r="J1945" s="30"/>
      <c r="K1945" s="30"/>
      <c r="M1945" s="19"/>
      <c r="S1945" s="30"/>
      <c r="V1945" s="30"/>
    </row>
    <row r="1946" spans="10:22" x14ac:dyDescent="0.25">
      <c r="J1946" s="30"/>
      <c r="K1946" s="30"/>
      <c r="M1946" s="19"/>
      <c r="S1946" s="30"/>
      <c r="V1946" s="30"/>
    </row>
    <row r="1947" spans="10:22" x14ac:dyDescent="0.25">
      <c r="J1947" s="30"/>
      <c r="K1947" s="30"/>
      <c r="M1947" s="19"/>
      <c r="S1947" s="30"/>
      <c r="V1947" s="30"/>
    </row>
    <row r="1948" spans="10:22" x14ac:dyDescent="0.25">
      <c r="J1948" s="30"/>
      <c r="K1948" s="30"/>
      <c r="M1948" s="19"/>
      <c r="S1948" s="30"/>
      <c r="V1948" s="30"/>
    </row>
    <row r="1949" spans="10:22" x14ac:dyDescent="0.25">
      <c r="J1949" s="30"/>
      <c r="K1949" s="30"/>
      <c r="M1949" s="19"/>
      <c r="S1949" s="30"/>
      <c r="V1949" s="30"/>
    </row>
    <row r="1950" spans="10:22" x14ac:dyDescent="0.25">
      <c r="J1950" s="30"/>
      <c r="K1950" s="30"/>
      <c r="M1950" s="19"/>
      <c r="S1950" s="30"/>
      <c r="V1950" s="30"/>
    </row>
    <row r="1951" spans="10:22" x14ac:dyDescent="0.25">
      <c r="J1951" s="30"/>
      <c r="K1951" s="30"/>
      <c r="M1951" s="19"/>
      <c r="S1951" s="30"/>
      <c r="V1951" s="30"/>
    </row>
    <row r="1952" spans="10:22" x14ac:dyDescent="0.25">
      <c r="J1952" s="30"/>
      <c r="K1952" s="30"/>
      <c r="M1952" s="19"/>
      <c r="S1952" s="30"/>
      <c r="V1952" s="30"/>
    </row>
    <row r="1953" spans="10:22" x14ac:dyDescent="0.25">
      <c r="J1953" s="30"/>
      <c r="K1953" s="30"/>
      <c r="M1953" s="19"/>
      <c r="S1953" s="30"/>
      <c r="V1953" s="30"/>
    </row>
    <row r="1954" spans="10:22" x14ac:dyDescent="0.25">
      <c r="J1954" s="30"/>
      <c r="K1954" s="30"/>
      <c r="M1954" s="19"/>
      <c r="S1954" s="30"/>
      <c r="V1954" s="30"/>
    </row>
    <row r="1955" spans="10:22" x14ac:dyDescent="0.25">
      <c r="J1955" s="30"/>
      <c r="K1955" s="30"/>
      <c r="M1955" s="19"/>
      <c r="S1955" s="30"/>
      <c r="V1955" s="30"/>
    </row>
    <row r="1956" spans="10:22" x14ac:dyDescent="0.25">
      <c r="J1956" s="30"/>
      <c r="K1956" s="30"/>
      <c r="M1956" s="19"/>
      <c r="S1956" s="30"/>
      <c r="V1956" s="30"/>
    </row>
    <row r="1957" spans="10:22" x14ac:dyDescent="0.25">
      <c r="J1957" s="30"/>
      <c r="K1957" s="30"/>
      <c r="M1957" s="19"/>
      <c r="S1957" s="30"/>
      <c r="V1957" s="30"/>
    </row>
    <row r="1958" spans="10:22" x14ac:dyDescent="0.25">
      <c r="J1958" s="30"/>
      <c r="K1958" s="30"/>
      <c r="M1958" s="19"/>
      <c r="S1958" s="30"/>
      <c r="V1958" s="30"/>
    </row>
    <row r="1959" spans="10:22" x14ac:dyDescent="0.25">
      <c r="J1959" s="30"/>
      <c r="K1959" s="30"/>
      <c r="M1959" s="19"/>
      <c r="S1959" s="30"/>
      <c r="V1959" s="30"/>
    </row>
    <row r="1960" spans="10:22" x14ac:dyDescent="0.25">
      <c r="J1960" s="30"/>
      <c r="K1960" s="30"/>
      <c r="M1960" s="19"/>
      <c r="S1960" s="30"/>
      <c r="V1960" s="30"/>
    </row>
    <row r="1961" spans="10:22" x14ac:dyDescent="0.25">
      <c r="J1961" s="30"/>
      <c r="K1961" s="30"/>
      <c r="M1961" s="19"/>
      <c r="S1961" s="30"/>
      <c r="V1961" s="30"/>
    </row>
    <row r="1962" spans="10:22" x14ac:dyDescent="0.25">
      <c r="J1962" s="30"/>
      <c r="K1962" s="30"/>
      <c r="M1962" s="19"/>
      <c r="S1962" s="30"/>
      <c r="V1962" s="30"/>
    </row>
    <row r="1963" spans="10:22" x14ac:dyDescent="0.25">
      <c r="J1963" s="30"/>
      <c r="K1963" s="30"/>
      <c r="M1963" s="19"/>
      <c r="S1963" s="30"/>
      <c r="V1963" s="30"/>
    </row>
    <row r="1964" spans="10:22" x14ac:dyDescent="0.25">
      <c r="J1964" s="30"/>
      <c r="K1964" s="30"/>
      <c r="M1964" s="19"/>
      <c r="S1964" s="30"/>
      <c r="V1964" s="30"/>
    </row>
    <row r="1965" spans="10:22" x14ac:dyDescent="0.25">
      <c r="J1965" s="30"/>
      <c r="K1965" s="30"/>
      <c r="M1965" s="19"/>
      <c r="S1965" s="30"/>
      <c r="V1965" s="30"/>
    </row>
    <row r="1966" spans="10:22" x14ac:dyDescent="0.25">
      <c r="J1966" s="30"/>
      <c r="K1966" s="30"/>
      <c r="M1966" s="19"/>
      <c r="S1966" s="30"/>
      <c r="V1966" s="30"/>
    </row>
    <row r="1967" spans="10:22" x14ac:dyDescent="0.25">
      <c r="J1967" s="30"/>
      <c r="K1967" s="30"/>
      <c r="M1967" s="19"/>
      <c r="S1967" s="30"/>
      <c r="V1967" s="30"/>
    </row>
    <row r="1968" spans="10:22" x14ac:dyDescent="0.25">
      <c r="J1968" s="30"/>
      <c r="K1968" s="30"/>
      <c r="M1968" s="19"/>
      <c r="S1968" s="30"/>
      <c r="V1968" s="30"/>
    </row>
    <row r="1969" spans="10:22" x14ac:dyDescent="0.25">
      <c r="J1969" s="30"/>
      <c r="K1969" s="30"/>
      <c r="M1969" s="19"/>
      <c r="S1969" s="30"/>
      <c r="V1969" s="30"/>
    </row>
    <row r="1970" spans="10:22" x14ac:dyDescent="0.25">
      <c r="J1970" s="30"/>
      <c r="K1970" s="30"/>
      <c r="M1970" s="19"/>
      <c r="S1970" s="30"/>
      <c r="V1970" s="30"/>
    </row>
    <row r="1971" spans="10:22" x14ac:dyDescent="0.25">
      <c r="J1971" s="30"/>
      <c r="K1971" s="30"/>
      <c r="M1971" s="19"/>
      <c r="S1971" s="30"/>
      <c r="V1971" s="30"/>
    </row>
    <row r="1972" spans="10:22" x14ac:dyDescent="0.25">
      <c r="J1972" s="30"/>
      <c r="K1972" s="30"/>
      <c r="M1972" s="19"/>
      <c r="S1972" s="30"/>
      <c r="V1972" s="30"/>
    </row>
    <row r="1973" spans="10:22" x14ac:dyDescent="0.25">
      <c r="J1973" s="30"/>
      <c r="K1973" s="30"/>
      <c r="M1973" s="19"/>
      <c r="S1973" s="30"/>
      <c r="V1973" s="30"/>
    </row>
    <row r="1974" spans="10:22" x14ac:dyDescent="0.25">
      <c r="J1974" s="30"/>
      <c r="K1974" s="30"/>
      <c r="M1974" s="19"/>
      <c r="S1974" s="30"/>
      <c r="V1974" s="30"/>
    </row>
    <row r="1975" spans="10:22" x14ac:dyDescent="0.25">
      <c r="J1975" s="30"/>
      <c r="K1975" s="30"/>
      <c r="M1975" s="19"/>
      <c r="S1975" s="30"/>
      <c r="V1975" s="30"/>
    </row>
    <row r="1976" spans="10:22" x14ac:dyDescent="0.25">
      <c r="J1976" s="30"/>
      <c r="K1976" s="30"/>
      <c r="M1976" s="19"/>
      <c r="S1976" s="30"/>
      <c r="V1976" s="30"/>
    </row>
    <row r="1977" spans="10:22" x14ac:dyDescent="0.25">
      <c r="J1977" s="30"/>
      <c r="K1977" s="30"/>
      <c r="M1977" s="19"/>
      <c r="S1977" s="30"/>
      <c r="V1977" s="30"/>
    </row>
    <row r="1978" spans="10:22" x14ac:dyDescent="0.25">
      <c r="J1978" s="30"/>
      <c r="K1978" s="30"/>
      <c r="M1978" s="19"/>
      <c r="S1978" s="30"/>
      <c r="V1978" s="30"/>
    </row>
    <row r="1979" spans="10:22" x14ac:dyDescent="0.25">
      <c r="J1979" s="30"/>
      <c r="K1979" s="30"/>
      <c r="M1979" s="19"/>
      <c r="S1979" s="30"/>
      <c r="V1979" s="30"/>
    </row>
    <row r="1980" spans="10:22" x14ac:dyDescent="0.25">
      <c r="J1980" s="30"/>
      <c r="K1980" s="30"/>
      <c r="M1980" s="19"/>
      <c r="S1980" s="30"/>
      <c r="V1980" s="30"/>
    </row>
    <row r="1981" spans="10:22" x14ac:dyDescent="0.25">
      <c r="J1981" s="30"/>
      <c r="K1981" s="30"/>
      <c r="M1981" s="19"/>
      <c r="S1981" s="30"/>
      <c r="V1981" s="30"/>
    </row>
    <row r="1982" spans="10:22" x14ac:dyDescent="0.25">
      <c r="J1982" s="30"/>
      <c r="K1982" s="30"/>
      <c r="M1982" s="19"/>
      <c r="S1982" s="30"/>
      <c r="V1982" s="30"/>
    </row>
    <row r="1983" spans="10:22" x14ac:dyDescent="0.25">
      <c r="J1983" s="30"/>
      <c r="K1983" s="30"/>
      <c r="M1983" s="19"/>
      <c r="S1983" s="30"/>
      <c r="V1983" s="30"/>
    </row>
    <row r="1984" spans="10:22" x14ac:dyDescent="0.25">
      <c r="J1984" s="30"/>
      <c r="K1984" s="30"/>
      <c r="M1984" s="19"/>
      <c r="S1984" s="30"/>
      <c r="V1984" s="30"/>
    </row>
    <row r="1985" spans="10:22" x14ac:dyDescent="0.25">
      <c r="J1985" s="30"/>
      <c r="K1985" s="30"/>
      <c r="M1985" s="19"/>
      <c r="S1985" s="30"/>
      <c r="V1985" s="30"/>
    </row>
    <row r="1986" spans="10:22" x14ac:dyDescent="0.25">
      <c r="J1986" s="30"/>
      <c r="K1986" s="30"/>
      <c r="M1986" s="19"/>
      <c r="S1986" s="30"/>
      <c r="V1986" s="30"/>
    </row>
    <row r="1987" spans="10:22" x14ac:dyDescent="0.25">
      <c r="J1987" s="30"/>
      <c r="K1987" s="30"/>
      <c r="M1987" s="19"/>
      <c r="S1987" s="30"/>
      <c r="V1987" s="30"/>
    </row>
    <row r="1988" spans="10:22" x14ac:dyDescent="0.25">
      <c r="J1988" s="30"/>
      <c r="K1988" s="30"/>
      <c r="M1988" s="19"/>
      <c r="S1988" s="30"/>
      <c r="V1988" s="30"/>
    </row>
    <row r="1989" spans="10:22" x14ac:dyDescent="0.25">
      <c r="J1989" s="30"/>
      <c r="K1989" s="30"/>
      <c r="M1989" s="19"/>
      <c r="S1989" s="30"/>
      <c r="V1989" s="30"/>
    </row>
    <row r="1990" spans="10:22" x14ac:dyDescent="0.25">
      <c r="J1990" s="30"/>
      <c r="K1990" s="30"/>
      <c r="M1990" s="19"/>
      <c r="S1990" s="30"/>
      <c r="V1990" s="30"/>
    </row>
    <row r="1991" spans="10:22" x14ac:dyDescent="0.25">
      <c r="J1991" s="30"/>
      <c r="K1991" s="30"/>
      <c r="M1991" s="19"/>
      <c r="S1991" s="30"/>
      <c r="V1991" s="30"/>
    </row>
    <row r="1992" spans="10:22" x14ac:dyDescent="0.25">
      <c r="J1992" s="30"/>
      <c r="K1992" s="30"/>
      <c r="M1992" s="19"/>
      <c r="S1992" s="30"/>
      <c r="V1992" s="30"/>
    </row>
    <row r="1993" spans="10:22" x14ac:dyDescent="0.25">
      <c r="J1993" s="30"/>
      <c r="K1993" s="30"/>
      <c r="M1993" s="19"/>
      <c r="S1993" s="30"/>
      <c r="V1993" s="30"/>
    </row>
    <row r="1994" spans="10:22" x14ac:dyDescent="0.25">
      <c r="J1994" s="30"/>
      <c r="K1994" s="30"/>
      <c r="M1994" s="19"/>
      <c r="S1994" s="30"/>
      <c r="V1994" s="30"/>
    </row>
    <row r="1995" spans="10:22" x14ac:dyDescent="0.25">
      <c r="J1995" s="30"/>
      <c r="K1995" s="30"/>
      <c r="M1995" s="19"/>
      <c r="S1995" s="30"/>
      <c r="V1995" s="30"/>
    </row>
    <row r="1996" spans="10:22" x14ac:dyDescent="0.25">
      <c r="J1996" s="30"/>
      <c r="K1996" s="30"/>
      <c r="M1996" s="19"/>
      <c r="S1996" s="30"/>
      <c r="V1996" s="30"/>
    </row>
    <row r="1997" spans="10:22" x14ac:dyDescent="0.25">
      <c r="J1997" s="30"/>
      <c r="K1997" s="30"/>
      <c r="M1997" s="19"/>
      <c r="S1997" s="30"/>
      <c r="V1997" s="30"/>
    </row>
    <row r="1998" spans="10:22" x14ac:dyDescent="0.25">
      <c r="J1998" s="30"/>
      <c r="K1998" s="30"/>
      <c r="M1998" s="19"/>
      <c r="S1998" s="30"/>
      <c r="V1998" s="30"/>
    </row>
    <row r="1999" spans="10:22" x14ac:dyDescent="0.25">
      <c r="J1999" s="30"/>
      <c r="K1999" s="30"/>
      <c r="M1999" s="19"/>
      <c r="R1999" s="33"/>
      <c r="S1999" s="30"/>
      <c r="V1999" s="30"/>
    </row>
    <row r="2000" spans="10:22" x14ac:dyDescent="0.25">
      <c r="J2000" s="30"/>
      <c r="K2000" s="30"/>
      <c r="M2000" s="19"/>
      <c r="S2000" s="30"/>
      <c r="V2000" s="30"/>
    </row>
    <row r="2001" spans="10:22" x14ac:dyDescent="0.25">
      <c r="J2001" s="30"/>
      <c r="K2001" s="30"/>
      <c r="M2001" s="19"/>
      <c r="S2001" s="30"/>
      <c r="V2001" s="30"/>
    </row>
    <row r="2002" spans="10:22" x14ac:dyDescent="0.25">
      <c r="J2002" s="30"/>
      <c r="K2002" s="30"/>
      <c r="M2002" s="19"/>
      <c r="S2002" s="30"/>
      <c r="V2002" s="30"/>
    </row>
    <row r="2003" spans="10:22" x14ac:dyDescent="0.25">
      <c r="J2003" s="30"/>
      <c r="K2003" s="30"/>
      <c r="M2003" s="19"/>
      <c r="S2003" s="30"/>
      <c r="V2003" s="30"/>
    </row>
    <row r="2004" spans="10:22" x14ac:dyDescent="0.25">
      <c r="J2004" s="30"/>
      <c r="K2004" s="30"/>
      <c r="M2004" s="19"/>
      <c r="S2004" s="30"/>
      <c r="V2004" s="30"/>
    </row>
    <row r="2005" spans="10:22" x14ac:dyDescent="0.25">
      <c r="J2005" s="30"/>
      <c r="K2005" s="30"/>
      <c r="M2005" s="19"/>
      <c r="S2005" s="30"/>
      <c r="V2005" s="30"/>
    </row>
    <row r="2006" spans="10:22" x14ac:dyDescent="0.25">
      <c r="J2006" s="30"/>
      <c r="K2006" s="30"/>
      <c r="M2006" s="19"/>
      <c r="S2006" s="30"/>
      <c r="V2006" s="30"/>
    </row>
    <row r="2007" spans="10:22" x14ac:dyDescent="0.25">
      <c r="J2007" s="30"/>
      <c r="K2007" s="30"/>
      <c r="M2007" s="19"/>
      <c r="S2007" s="30"/>
      <c r="V2007" s="30"/>
    </row>
    <row r="2008" spans="10:22" x14ac:dyDescent="0.25">
      <c r="J2008" s="30"/>
      <c r="K2008" s="30"/>
      <c r="M2008" s="19"/>
      <c r="S2008" s="30"/>
      <c r="V2008" s="30"/>
    </row>
    <row r="2009" spans="10:22" x14ac:dyDescent="0.25">
      <c r="J2009" s="30"/>
      <c r="K2009" s="30"/>
      <c r="M2009" s="19"/>
      <c r="S2009" s="30"/>
      <c r="V2009" s="30"/>
    </row>
    <row r="2010" spans="10:22" x14ac:dyDescent="0.25">
      <c r="J2010" s="30"/>
      <c r="K2010" s="30"/>
      <c r="M2010" s="19"/>
      <c r="S2010" s="30"/>
      <c r="V2010" s="30"/>
    </row>
    <row r="2011" spans="10:22" x14ac:dyDescent="0.25">
      <c r="J2011" s="30"/>
      <c r="K2011" s="30"/>
      <c r="M2011" s="19"/>
      <c r="S2011" s="30"/>
      <c r="V2011" s="30"/>
    </row>
    <row r="2012" spans="10:22" x14ac:dyDescent="0.25">
      <c r="J2012" s="30"/>
      <c r="K2012" s="30"/>
      <c r="M2012" s="19"/>
      <c r="S2012" s="30"/>
      <c r="V2012" s="30"/>
    </row>
    <row r="2013" spans="10:22" x14ac:dyDescent="0.25">
      <c r="J2013" s="30"/>
      <c r="K2013" s="30"/>
      <c r="M2013" s="19"/>
      <c r="S2013" s="30"/>
      <c r="V2013" s="30"/>
    </row>
    <row r="2014" spans="10:22" x14ac:dyDescent="0.25">
      <c r="J2014" s="30"/>
      <c r="K2014" s="30"/>
      <c r="M2014" s="19"/>
      <c r="S2014" s="30"/>
      <c r="V2014" s="30"/>
    </row>
    <row r="2015" spans="10:22" x14ac:dyDescent="0.25">
      <c r="J2015" s="30"/>
      <c r="K2015" s="30"/>
      <c r="M2015" s="19"/>
      <c r="S2015" s="30"/>
      <c r="V2015" s="30"/>
    </row>
    <row r="2016" spans="10:22" x14ac:dyDescent="0.25">
      <c r="J2016" s="30"/>
      <c r="K2016" s="30"/>
      <c r="M2016" s="19"/>
      <c r="S2016" s="30"/>
      <c r="V2016" s="30"/>
    </row>
    <row r="2017" spans="10:22" x14ac:dyDescent="0.25">
      <c r="J2017" s="30"/>
      <c r="K2017" s="30"/>
      <c r="M2017" s="19"/>
      <c r="S2017" s="30"/>
      <c r="V2017" s="30"/>
    </row>
    <row r="2018" spans="10:22" x14ac:dyDescent="0.25">
      <c r="J2018" s="30"/>
      <c r="K2018" s="30"/>
      <c r="M2018" s="19"/>
      <c r="S2018" s="30"/>
      <c r="V2018" s="30"/>
    </row>
    <row r="2019" spans="10:22" x14ac:dyDescent="0.25">
      <c r="J2019" s="30"/>
      <c r="K2019" s="30"/>
      <c r="M2019" s="19"/>
      <c r="S2019" s="30"/>
      <c r="V2019" s="30"/>
    </row>
    <row r="2020" spans="10:22" x14ac:dyDescent="0.25">
      <c r="J2020" s="30"/>
      <c r="K2020" s="30"/>
      <c r="M2020" s="19"/>
      <c r="S2020" s="30"/>
      <c r="V2020" s="30"/>
    </row>
    <row r="2021" spans="10:22" x14ac:dyDescent="0.25">
      <c r="J2021" s="30"/>
      <c r="K2021" s="30"/>
      <c r="M2021" s="19"/>
      <c r="S2021" s="30"/>
      <c r="V2021" s="30"/>
    </row>
    <row r="2022" spans="10:22" x14ac:dyDescent="0.25">
      <c r="J2022" s="30"/>
      <c r="K2022" s="30"/>
      <c r="M2022" s="19"/>
      <c r="S2022" s="30"/>
      <c r="V2022" s="30"/>
    </row>
    <row r="2023" spans="10:22" x14ac:dyDescent="0.25">
      <c r="J2023" s="30"/>
      <c r="K2023" s="30"/>
      <c r="M2023" s="19"/>
      <c r="S2023" s="30"/>
      <c r="V2023" s="30"/>
    </row>
    <row r="2024" spans="10:22" x14ac:dyDescent="0.25">
      <c r="J2024" s="30"/>
      <c r="K2024" s="30"/>
      <c r="M2024" s="19"/>
      <c r="S2024" s="30"/>
      <c r="V2024" s="30"/>
    </row>
    <row r="2025" spans="10:22" x14ac:dyDescent="0.25">
      <c r="J2025" s="30"/>
      <c r="K2025" s="30"/>
      <c r="M2025" s="19"/>
      <c r="S2025" s="30"/>
      <c r="V2025" s="30"/>
    </row>
    <row r="2026" spans="10:22" x14ac:dyDescent="0.25">
      <c r="J2026" s="30"/>
      <c r="K2026" s="30"/>
      <c r="M2026" s="19"/>
      <c r="S2026" s="30"/>
      <c r="V2026" s="30"/>
    </row>
    <row r="2027" spans="10:22" x14ac:dyDescent="0.25">
      <c r="J2027" s="30"/>
      <c r="K2027" s="30"/>
      <c r="M2027" s="19"/>
      <c r="S2027" s="30"/>
      <c r="V2027" s="30"/>
    </row>
    <row r="2028" spans="10:22" x14ac:dyDescent="0.25">
      <c r="J2028" s="30"/>
      <c r="K2028" s="30"/>
      <c r="M2028" s="19"/>
      <c r="S2028" s="30"/>
      <c r="V2028" s="30"/>
    </row>
    <row r="2029" spans="10:22" x14ac:dyDescent="0.25">
      <c r="J2029" s="30"/>
      <c r="K2029" s="30"/>
      <c r="M2029" s="19"/>
      <c r="S2029" s="30"/>
      <c r="V2029" s="30"/>
    </row>
    <row r="2030" spans="10:22" x14ac:dyDescent="0.25">
      <c r="J2030" s="30"/>
      <c r="K2030" s="30"/>
      <c r="M2030" s="19"/>
      <c r="S2030" s="30"/>
      <c r="V2030" s="30"/>
    </row>
    <row r="2031" spans="10:22" x14ac:dyDescent="0.25">
      <c r="J2031" s="30"/>
      <c r="K2031" s="30"/>
      <c r="M2031" s="19"/>
      <c r="S2031" s="30"/>
      <c r="V2031" s="30"/>
    </row>
    <row r="2032" spans="10:22" x14ac:dyDescent="0.25">
      <c r="J2032" s="30"/>
      <c r="K2032" s="30"/>
      <c r="M2032" s="19"/>
      <c r="S2032" s="30"/>
      <c r="V2032" s="30"/>
    </row>
    <row r="2033" spans="10:22" x14ac:dyDescent="0.25">
      <c r="J2033" s="30"/>
      <c r="K2033" s="30"/>
      <c r="M2033" s="19"/>
      <c r="S2033" s="30"/>
      <c r="V2033" s="30"/>
    </row>
    <row r="2034" spans="10:22" x14ac:dyDescent="0.25">
      <c r="J2034" s="30"/>
      <c r="K2034" s="30"/>
      <c r="M2034" s="19"/>
      <c r="S2034" s="30"/>
      <c r="V2034" s="30"/>
    </row>
    <row r="2035" spans="10:22" x14ac:dyDescent="0.25">
      <c r="J2035" s="30"/>
      <c r="K2035" s="30"/>
      <c r="M2035" s="19"/>
      <c r="S2035" s="30"/>
      <c r="V2035" s="30"/>
    </row>
    <row r="2036" spans="10:22" x14ac:dyDescent="0.25">
      <c r="J2036" s="30"/>
      <c r="K2036" s="30"/>
      <c r="M2036" s="19"/>
      <c r="S2036" s="30"/>
      <c r="V2036" s="30"/>
    </row>
    <row r="2037" spans="10:22" x14ac:dyDescent="0.25">
      <c r="J2037" s="30"/>
      <c r="K2037" s="30"/>
      <c r="M2037" s="19"/>
      <c r="S2037" s="30"/>
      <c r="V2037" s="30"/>
    </row>
    <row r="2038" spans="10:22" x14ac:dyDescent="0.25">
      <c r="J2038" s="30"/>
      <c r="K2038" s="30"/>
      <c r="M2038" s="19"/>
      <c r="S2038" s="30"/>
      <c r="V2038" s="30"/>
    </row>
    <row r="2039" spans="10:22" x14ac:dyDescent="0.25">
      <c r="J2039" s="30"/>
      <c r="K2039" s="30"/>
      <c r="M2039" s="19"/>
      <c r="S2039" s="30"/>
      <c r="V2039" s="30"/>
    </row>
    <row r="2040" spans="10:22" x14ac:dyDescent="0.25">
      <c r="J2040" s="30"/>
      <c r="K2040" s="30"/>
      <c r="M2040" s="19"/>
      <c r="S2040" s="30"/>
      <c r="V2040" s="30"/>
    </row>
    <row r="2041" spans="10:22" x14ac:dyDescent="0.25">
      <c r="J2041" s="30"/>
      <c r="K2041" s="30"/>
      <c r="M2041" s="19"/>
      <c r="S2041" s="30"/>
      <c r="V2041" s="30"/>
    </row>
    <row r="2042" spans="10:22" x14ac:dyDescent="0.25">
      <c r="J2042" s="30"/>
      <c r="K2042" s="30"/>
      <c r="M2042" s="19"/>
      <c r="S2042" s="30"/>
      <c r="V2042" s="30"/>
    </row>
    <row r="2043" spans="10:22" x14ac:dyDescent="0.25">
      <c r="J2043" s="30"/>
      <c r="K2043" s="30"/>
      <c r="M2043" s="19"/>
      <c r="S2043" s="30"/>
      <c r="V2043" s="30"/>
    </row>
    <row r="2044" spans="10:22" x14ac:dyDescent="0.25">
      <c r="J2044" s="30"/>
      <c r="K2044" s="30"/>
      <c r="M2044" s="19"/>
      <c r="S2044" s="30"/>
      <c r="V2044" s="30"/>
    </row>
    <row r="2045" spans="10:22" x14ac:dyDescent="0.25">
      <c r="J2045" s="30"/>
      <c r="K2045" s="30"/>
      <c r="M2045" s="19"/>
      <c r="S2045" s="30"/>
      <c r="V2045" s="30"/>
    </row>
    <row r="2046" spans="10:22" x14ac:dyDescent="0.25">
      <c r="J2046" s="30"/>
      <c r="K2046" s="30"/>
      <c r="M2046" s="19"/>
      <c r="S2046" s="30"/>
      <c r="V2046" s="30"/>
    </row>
    <row r="2047" spans="10:22" x14ac:dyDescent="0.25">
      <c r="J2047" s="30"/>
      <c r="K2047" s="30"/>
      <c r="M2047" s="19"/>
      <c r="S2047" s="30"/>
      <c r="V2047" s="30"/>
    </row>
    <row r="2048" spans="10:22" x14ac:dyDescent="0.25">
      <c r="J2048" s="30"/>
      <c r="K2048" s="30"/>
      <c r="M2048" s="19"/>
      <c r="S2048" s="30"/>
      <c r="V2048" s="30"/>
    </row>
    <row r="2049" spans="10:22" x14ac:dyDescent="0.25">
      <c r="J2049" s="30"/>
      <c r="K2049" s="30"/>
      <c r="M2049" s="19"/>
      <c r="S2049" s="30"/>
      <c r="V2049" s="30"/>
    </row>
    <row r="2050" spans="10:22" x14ac:dyDescent="0.25">
      <c r="J2050" s="30"/>
      <c r="K2050" s="30"/>
      <c r="M2050" s="19"/>
      <c r="S2050" s="30"/>
      <c r="V2050" s="30"/>
    </row>
    <row r="2051" spans="10:22" x14ac:dyDescent="0.25">
      <c r="J2051" s="30"/>
      <c r="K2051" s="30"/>
      <c r="M2051" s="19"/>
      <c r="S2051" s="30"/>
      <c r="V2051" s="30"/>
    </row>
    <row r="2052" spans="10:22" x14ac:dyDescent="0.25">
      <c r="J2052" s="30"/>
      <c r="K2052" s="30"/>
      <c r="M2052" s="19"/>
      <c r="S2052" s="30"/>
      <c r="V2052" s="30"/>
    </row>
    <row r="2053" spans="10:22" x14ac:dyDescent="0.25">
      <c r="J2053" s="30"/>
      <c r="K2053" s="30"/>
      <c r="M2053" s="19"/>
      <c r="S2053" s="30"/>
      <c r="V2053" s="30"/>
    </row>
    <row r="2054" spans="10:22" x14ac:dyDescent="0.25">
      <c r="J2054" s="30"/>
      <c r="K2054" s="30"/>
      <c r="M2054" s="19"/>
      <c r="S2054" s="30"/>
      <c r="V2054" s="30"/>
    </row>
    <row r="2055" spans="10:22" x14ac:dyDescent="0.25">
      <c r="J2055" s="30"/>
      <c r="K2055" s="30"/>
      <c r="M2055" s="19"/>
      <c r="S2055" s="30"/>
      <c r="V2055" s="30"/>
    </row>
    <row r="2056" spans="10:22" x14ac:dyDescent="0.25">
      <c r="J2056" s="30"/>
      <c r="K2056" s="30"/>
      <c r="M2056" s="19"/>
      <c r="S2056" s="30"/>
      <c r="V2056" s="30"/>
    </row>
    <row r="2057" spans="10:22" x14ac:dyDescent="0.25">
      <c r="J2057" s="30"/>
      <c r="K2057" s="30"/>
      <c r="M2057" s="19"/>
      <c r="S2057" s="30"/>
      <c r="V2057" s="30"/>
    </row>
    <row r="2058" spans="10:22" x14ac:dyDescent="0.25">
      <c r="J2058" s="30"/>
      <c r="K2058" s="30"/>
      <c r="M2058" s="19"/>
      <c r="S2058" s="30"/>
      <c r="V2058" s="30"/>
    </row>
    <row r="2059" spans="10:22" x14ac:dyDescent="0.25">
      <c r="J2059" s="30"/>
      <c r="K2059" s="30"/>
      <c r="M2059" s="19"/>
      <c r="S2059" s="30"/>
      <c r="V2059" s="30"/>
    </row>
    <row r="2060" spans="10:22" x14ac:dyDescent="0.25">
      <c r="J2060" s="30"/>
      <c r="K2060" s="30"/>
      <c r="M2060" s="19"/>
      <c r="S2060" s="30"/>
      <c r="V2060" s="30"/>
    </row>
    <row r="2061" spans="10:22" x14ac:dyDescent="0.25">
      <c r="J2061" s="30"/>
      <c r="K2061" s="30"/>
      <c r="M2061" s="19"/>
      <c r="S2061" s="30"/>
      <c r="V2061" s="30"/>
    </row>
    <row r="2062" spans="10:22" x14ac:dyDescent="0.25">
      <c r="J2062" s="30"/>
      <c r="K2062" s="30"/>
      <c r="M2062" s="19"/>
      <c r="S2062" s="30"/>
      <c r="V2062" s="30"/>
    </row>
    <row r="2063" spans="10:22" x14ac:dyDescent="0.25">
      <c r="J2063" s="30"/>
      <c r="K2063" s="30"/>
      <c r="M2063" s="19"/>
      <c r="S2063" s="30"/>
      <c r="V2063" s="30"/>
    </row>
    <row r="2064" spans="10:22" x14ac:dyDescent="0.25">
      <c r="J2064" s="30"/>
      <c r="K2064" s="30"/>
      <c r="M2064" s="19"/>
      <c r="S2064" s="30"/>
      <c r="V2064" s="30"/>
    </row>
    <row r="2065" spans="10:22" x14ac:dyDescent="0.25">
      <c r="J2065" s="30"/>
      <c r="K2065" s="30"/>
      <c r="M2065" s="19"/>
      <c r="S2065" s="30"/>
      <c r="V2065" s="30"/>
    </row>
    <row r="2066" spans="10:22" x14ac:dyDescent="0.25">
      <c r="J2066" s="30"/>
      <c r="K2066" s="30"/>
      <c r="M2066" s="19"/>
      <c r="S2066" s="30"/>
      <c r="V2066" s="30"/>
    </row>
    <row r="2067" spans="10:22" x14ac:dyDescent="0.25">
      <c r="J2067" s="30"/>
      <c r="K2067" s="30"/>
      <c r="M2067" s="19"/>
      <c r="S2067" s="30"/>
      <c r="V2067" s="30"/>
    </row>
    <row r="2068" spans="10:22" x14ac:dyDescent="0.25">
      <c r="J2068" s="30"/>
      <c r="K2068" s="30"/>
      <c r="M2068" s="19"/>
      <c r="S2068" s="30"/>
      <c r="V2068" s="30"/>
    </row>
    <row r="2069" spans="10:22" x14ac:dyDescent="0.25">
      <c r="J2069" s="30"/>
      <c r="K2069" s="30"/>
      <c r="M2069" s="19"/>
      <c r="S2069" s="30"/>
      <c r="V2069" s="30"/>
    </row>
    <row r="2070" spans="10:22" x14ac:dyDescent="0.25">
      <c r="J2070" s="30"/>
      <c r="K2070" s="30"/>
      <c r="M2070" s="19"/>
      <c r="S2070" s="30"/>
      <c r="V2070" s="30"/>
    </row>
    <row r="2071" spans="10:22" x14ac:dyDescent="0.25">
      <c r="J2071" s="30"/>
      <c r="K2071" s="30"/>
      <c r="M2071" s="19"/>
      <c r="S2071" s="30"/>
      <c r="V2071" s="30"/>
    </row>
    <row r="2072" spans="10:22" x14ac:dyDescent="0.25">
      <c r="J2072" s="30"/>
      <c r="K2072" s="30"/>
      <c r="M2072" s="19"/>
      <c r="S2072" s="30"/>
      <c r="V2072" s="30"/>
    </row>
    <row r="2073" spans="10:22" x14ac:dyDescent="0.25">
      <c r="J2073" s="30"/>
      <c r="K2073" s="30"/>
      <c r="M2073" s="19"/>
      <c r="S2073" s="30"/>
      <c r="V2073" s="30"/>
    </row>
    <row r="2074" spans="10:22" x14ac:dyDescent="0.25">
      <c r="J2074" s="30"/>
      <c r="K2074" s="30"/>
      <c r="M2074" s="19"/>
      <c r="S2074" s="30"/>
      <c r="V2074" s="30"/>
    </row>
    <row r="2075" spans="10:22" x14ac:dyDescent="0.25">
      <c r="J2075" s="30"/>
      <c r="K2075" s="30"/>
      <c r="M2075" s="19"/>
      <c r="S2075" s="30"/>
      <c r="V2075" s="30"/>
    </row>
    <row r="2076" spans="10:22" x14ac:dyDescent="0.25">
      <c r="J2076" s="30"/>
      <c r="K2076" s="30"/>
      <c r="M2076" s="19"/>
      <c r="S2076" s="30"/>
      <c r="V2076" s="30"/>
    </row>
    <row r="2077" spans="10:22" x14ac:dyDescent="0.25">
      <c r="J2077" s="30"/>
      <c r="K2077" s="30"/>
      <c r="M2077" s="19"/>
      <c r="S2077" s="30"/>
      <c r="V2077" s="30"/>
    </row>
    <row r="2078" spans="10:22" x14ac:dyDescent="0.25">
      <c r="J2078" s="30"/>
      <c r="K2078" s="30"/>
      <c r="M2078" s="19"/>
      <c r="S2078" s="30"/>
      <c r="V2078" s="30"/>
    </row>
    <row r="2079" spans="10:22" x14ac:dyDescent="0.25">
      <c r="J2079" s="30"/>
      <c r="K2079" s="30"/>
      <c r="M2079" s="19"/>
      <c r="S2079" s="30"/>
      <c r="V2079" s="30"/>
    </row>
    <row r="2080" spans="10:22" x14ac:dyDescent="0.25">
      <c r="J2080" s="30"/>
      <c r="K2080" s="30"/>
      <c r="M2080" s="19"/>
      <c r="S2080" s="30"/>
      <c r="V2080" s="30"/>
    </row>
    <row r="2081" spans="10:22" x14ac:dyDescent="0.25">
      <c r="J2081" s="30"/>
      <c r="K2081" s="30"/>
      <c r="M2081" s="19"/>
      <c r="S2081" s="30"/>
      <c r="V2081" s="30"/>
    </row>
    <row r="2082" spans="10:22" x14ac:dyDescent="0.25">
      <c r="J2082" s="30"/>
      <c r="K2082" s="30"/>
      <c r="M2082" s="19"/>
      <c r="S2082" s="30"/>
      <c r="V2082" s="30"/>
    </row>
    <row r="2083" spans="10:22" x14ac:dyDescent="0.25">
      <c r="J2083" s="30"/>
      <c r="K2083" s="30"/>
      <c r="M2083" s="19"/>
      <c r="S2083" s="30"/>
      <c r="V2083" s="30"/>
    </row>
    <row r="2084" spans="10:22" x14ac:dyDescent="0.25">
      <c r="J2084" s="30"/>
      <c r="K2084" s="30"/>
      <c r="M2084" s="19"/>
      <c r="S2084" s="30"/>
      <c r="V2084" s="30"/>
    </row>
    <row r="2085" spans="10:22" x14ac:dyDescent="0.25">
      <c r="J2085" s="30"/>
      <c r="K2085" s="30"/>
      <c r="M2085" s="19"/>
      <c r="S2085" s="30"/>
      <c r="V2085" s="30"/>
    </row>
    <row r="2086" spans="10:22" x14ac:dyDescent="0.25">
      <c r="J2086" s="30"/>
      <c r="K2086" s="30"/>
      <c r="M2086" s="19"/>
      <c r="S2086" s="30"/>
      <c r="V2086" s="30"/>
    </row>
    <row r="2087" spans="10:22" x14ac:dyDescent="0.25">
      <c r="J2087" s="30"/>
      <c r="K2087" s="30"/>
      <c r="M2087" s="19"/>
      <c r="S2087" s="30"/>
      <c r="V2087" s="30"/>
    </row>
    <row r="2088" spans="10:22" x14ac:dyDescent="0.25">
      <c r="J2088" s="30"/>
      <c r="K2088" s="30"/>
      <c r="M2088" s="19"/>
      <c r="S2088" s="30"/>
      <c r="V2088" s="30"/>
    </row>
    <row r="2089" spans="10:22" x14ac:dyDescent="0.25">
      <c r="J2089" s="30"/>
      <c r="K2089" s="30"/>
      <c r="M2089" s="19"/>
      <c r="S2089" s="30"/>
      <c r="V2089" s="30"/>
    </row>
    <row r="2090" spans="10:22" x14ac:dyDescent="0.25">
      <c r="J2090" s="30"/>
      <c r="K2090" s="30"/>
      <c r="M2090" s="19"/>
      <c r="S2090" s="30"/>
      <c r="V2090" s="30"/>
    </row>
    <row r="2091" spans="10:22" x14ac:dyDescent="0.25">
      <c r="J2091" s="30"/>
      <c r="K2091" s="30"/>
      <c r="M2091" s="19"/>
      <c r="S2091" s="30"/>
      <c r="V2091" s="30"/>
    </row>
    <row r="2092" spans="10:22" x14ac:dyDescent="0.25">
      <c r="J2092" s="30"/>
      <c r="K2092" s="30"/>
      <c r="M2092" s="19"/>
      <c r="S2092" s="30"/>
      <c r="V2092" s="30"/>
    </row>
    <row r="2093" spans="10:22" x14ac:dyDescent="0.25">
      <c r="J2093" s="30"/>
      <c r="K2093" s="30"/>
      <c r="M2093" s="19"/>
      <c r="S2093" s="30"/>
      <c r="V2093" s="30"/>
    </row>
    <row r="2094" spans="10:22" x14ac:dyDescent="0.25">
      <c r="J2094" s="30"/>
      <c r="K2094" s="30"/>
      <c r="M2094" s="19"/>
      <c r="S2094" s="30"/>
      <c r="V2094" s="30"/>
    </row>
    <row r="2095" spans="10:22" x14ac:dyDescent="0.25">
      <c r="J2095" s="30"/>
      <c r="K2095" s="30"/>
      <c r="M2095" s="19"/>
      <c r="S2095" s="30"/>
      <c r="V2095" s="30"/>
    </row>
    <row r="2096" spans="10:22" x14ac:dyDescent="0.25">
      <c r="J2096" s="30"/>
      <c r="K2096" s="30"/>
      <c r="M2096" s="19"/>
      <c r="S2096" s="30"/>
      <c r="V2096" s="30"/>
    </row>
    <row r="2097" spans="10:22" x14ac:dyDescent="0.25">
      <c r="J2097" s="30"/>
      <c r="K2097" s="30"/>
      <c r="M2097" s="19"/>
      <c r="S2097" s="30"/>
      <c r="V2097" s="30"/>
    </row>
    <row r="2098" spans="10:22" x14ac:dyDescent="0.25">
      <c r="J2098" s="30"/>
      <c r="K2098" s="30"/>
      <c r="M2098" s="19"/>
      <c r="S2098" s="30"/>
      <c r="V2098" s="30"/>
    </row>
    <row r="2099" spans="10:22" x14ac:dyDescent="0.25">
      <c r="J2099" s="30"/>
      <c r="K2099" s="30"/>
      <c r="M2099" s="19"/>
      <c r="S2099" s="30"/>
      <c r="V2099" s="30"/>
    </row>
    <row r="2100" spans="10:22" x14ac:dyDescent="0.25">
      <c r="J2100" s="30"/>
      <c r="K2100" s="30"/>
      <c r="M2100" s="19"/>
      <c r="S2100" s="30"/>
      <c r="V2100" s="30"/>
    </row>
    <row r="2101" spans="10:22" x14ac:dyDescent="0.25">
      <c r="J2101" s="30"/>
      <c r="K2101" s="30"/>
      <c r="M2101" s="19"/>
      <c r="S2101" s="30"/>
      <c r="V2101" s="30"/>
    </row>
    <row r="2102" spans="10:22" x14ac:dyDescent="0.25">
      <c r="J2102" s="30"/>
      <c r="K2102" s="30"/>
      <c r="M2102" s="19"/>
      <c r="S2102" s="30"/>
      <c r="V2102" s="30"/>
    </row>
    <row r="2103" spans="10:22" x14ac:dyDescent="0.25">
      <c r="J2103" s="30"/>
      <c r="K2103" s="30"/>
      <c r="M2103" s="19"/>
      <c r="S2103" s="30"/>
      <c r="V2103" s="30"/>
    </row>
    <row r="2104" spans="10:22" x14ac:dyDescent="0.25">
      <c r="J2104" s="30"/>
      <c r="K2104" s="30"/>
      <c r="M2104" s="19"/>
      <c r="S2104" s="30"/>
      <c r="V2104" s="30"/>
    </row>
    <row r="2105" spans="10:22" x14ac:dyDescent="0.25">
      <c r="J2105" s="30"/>
      <c r="K2105" s="30"/>
      <c r="M2105" s="19"/>
      <c r="S2105" s="30"/>
      <c r="V2105" s="30"/>
    </row>
    <row r="2106" spans="10:22" x14ac:dyDescent="0.25">
      <c r="J2106" s="30"/>
      <c r="K2106" s="30"/>
      <c r="M2106" s="19"/>
      <c r="S2106" s="30"/>
      <c r="V2106" s="30"/>
    </row>
    <row r="2107" spans="10:22" x14ac:dyDescent="0.25">
      <c r="J2107" s="30"/>
      <c r="K2107" s="30"/>
      <c r="M2107" s="19"/>
      <c r="S2107" s="30"/>
      <c r="V2107" s="30"/>
    </row>
    <row r="2108" spans="10:22" x14ac:dyDescent="0.25">
      <c r="J2108" s="30"/>
      <c r="K2108" s="30"/>
      <c r="M2108" s="19"/>
      <c r="S2108" s="30"/>
      <c r="V2108" s="30"/>
    </row>
    <row r="2109" spans="10:22" x14ac:dyDescent="0.25">
      <c r="J2109" s="30"/>
      <c r="K2109" s="30"/>
      <c r="M2109" s="19"/>
      <c r="S2109" s="30"/>
      <c r="V2109" s="30"/>
    </row>
    <row r="2110" spans="10:22" x14ac:dyDescent="0.25">
      <c r="J2110" s="30"/>
      <c r="K2110" s="30"/>
      <c r="M2110" s="19"/>
      <c r="S2110" s="30"/>
      <c r="V2110" s="30"/>
    </row>
    <row r="2111" spans="10:22" x14ac:dyDescent="0.25">
      <c r="J2111" s="30"/>
      <c r="K2111" s="30"/>
      <c r="M2111" s="19"/>
      <c r="S2111" s="30"/>
      <c r="V2111" s="30"/>
    </row>
    <row r="2112" spans="10:22" x14ac:dyDescent="0.25">
      <c r="J2112" s="30"/>
      <c r="K2112" s="30"/>
      <c r="M2112" s="19"/>
      <c r="S2112" s="30"/>
      <c r="V2112" s="30"/>
    </row>
    <row r="2113" spans="10:22" x14ac:dyDescent="0.25">
      <c r="J2113" s="30"/>
      <c r="K2113" s="30"/>
      <c r="M2113" s="19"/>
      <c r="S2113" s="30"/>
      <c r="V2113" s="30"/>
    </row>
    <row r="2114" spans="10:22" x14ac:dyDescent="0.25">
      <c r="J2114" s="30"/>
      <c r="K2114" s="30"/>
      <c r="M2114" s="19"/>
      <c r="S2114" s="30"/>
      <c r="V2114" s="30"/>
    </row>
    <row r="2115" spans="10:22" x14ac:dyDescent="0.25">
      <c r="J2115" s="30"/>
      <c r="K2115" s="30"/>
      <c r="M2115" s="19"/>
      <c r="S2115" s="30"/>
      <c r="V2115" s="30"/>
    </row>
    <row r="2116" spans="10:22" x14ac:dyDescent="0.25">
      <c r="J2116" s="30"/>
      <c r="K2116" s="30"/>
      <c r="M2116" s="19"/>
      <c r="S2116" s="30"/>
      <c r="V2116" s="30"/>
    </row>
    <row r="2117" spans="10:22" x14ac:dyDescent="0.25">
      <c r="J2117" s="30"/>
      <c r="K2117" s="30"/>
      <c r="M2117" s="19"/>
      <c r="S2117" s="30"/>
      <c r="V2117" s="30"/>
    </row>
    <row r="2118" spans="10:22" x14ac:dyDescent="0.25">
      <c r="J2118" s="30"/>
      <c r="K2118" s="30"/>
      <c r="M2118" s="19"/>
      <c r="S2118" s="30"/>
      <c r="V2118" s="30"/>
    </row>
    <row r="2119" spans="10:22" x14ac:dyDescent="0.25">
      <c r="J2119" s="30"/>
      <c r="K2119" s="30"/>
      <c r="M2119" s="19"/>
      <c r="S2119" s="30"/>
      <c r="V2119" s="30"/>
    </row>
    <row r="2120" spans="10:22" x14ac:dyDescent="0.25">
      <c r="J2120" s="30"/>
      <c r="K2120" s="30"/>
      <c r="M2120" s="19"/>
      <c r="S2120" s="30"/>
      <c r="V2120" s="30"/>
    </row>
    <row r="2121" spans="10:22" x14ac:dyDescent="0.25">
      <c r="J2121" s="30"/>
      <c r="K2121" s="30"/>
      <c r="M2121" s="19"/>
      <c r="S2121" s="30"/>
      <c r="V2121" s="30"/>
    </row>
    <row r="2122" spans="10:22" x14ac:dyDescent="0.25">
      <c r="J2122" s="30"/>
      <c r="K2122" s="30"/>
      <c r="M2122" s="19"/>
      <c r="S2122" s="30"/>
      <c r="V2122" s="30"/>
    </row>
    <row r="2123" spans="10:22" x14ac:dyDescent="0.25">
      <c r="J2123" s="30"/>
      <c r="K2123" s="30"/>
      <c r="M2123" s="19"/>
      <c r="S2123" s="30"/>
      <c r="V2123" s="30"/>
    </row>
    <row r="2124" spans="10:22" x14ac:dyDescent="0.25">
      <c r="J2124" s="30"/>
      <c r="K2124" s="30"/>
      <c r="M2124" s="19"/>
      <c r="S2124" s="30"/>
      <c r="V2124" s="30"/>
    </row>
    <row r="2125" spans="10:22" x14ac:dyDescent="0.25">
      <c r="J2125" s="30"/>
      <c r="K2125" s="30"/>
      <c r="M2125" s="19"/>
      <c r="S2125" s="30"/>
      <c r="V2125" s="30"/>
    </row>
    <row r="2126" spans="10:22" x14ac:dyDescent="0.25">
      <c r="J2126" s="30"/>
      <c r="K2126" s="30"/>
      <c r="M2126" s="19"/>
      <c r="S2126" s="30"/>
      <c r="V2126" s="30"/>
    </row>
    <row r="2127" spans="10:22" x14ac:dyDescent="0.25">
      <c r="J2127" s="30"/>
      <c r="K2127" s="30"/>
      <c r="M2127" s="19"/>
      <c r="S2127" s="30"/>
      <c r="V2127" s="30"/>
    </row>
    <row r="2128" spans="10:22" x14ac:dyDescent="0.25">
      <c r="J2128" s="30"/>
      <c r="K2128" s="30"/>
      <c r="M2128" s="19"/>
      <c r="S2128" s="30"/>
      <c r="V2128" s="30"/>
    </row>
    <row r="2129" spans="10:22" x14ac:dyDescent="0.25">
      <c r="J2129" s="30"/>
      <c r="K2129" s="30"/>
      <c r="M2129" s="19"/>
      <c r="S2129" s="30"/>
      <c r="V2129" s="30"/>
    </row>
    <row r="2130" spans="10:22" x14ac:dyDescent="0.25">
      <c r="J2130" s="30"/>
      <c r="K2130" s="30"/>
      <c r="M2130" s="19"/>
      <c r="S2130" s="30"/>
      <c r="V2130" s="30"/>
    </row>
    <row r="2131" spans="10:22" x14ac:dyDescent="0.25">
      <c r="J2131" s="30"/>
      <c r="K2131" s="30"/>
      <c r="M2131" s="19"/>
      <c r="S2131" s="30"/>
      <c r="V2131" s="30"/>
    </row>
    <row r="2132" spans="10:22" x14ac:dyDescent="0.25">
      <c r="J2132" s="30"/>
      <c r="K2132" s="30"/>
      <c r="M2132" s="19"/>
      <c r="S2132" s="30"/>
      <c r="V2132" s="30"/>
    </row>
    <row r="2133" spans="10:22" x14ac:dyDescent="0.25">
      <c r="J2133" s="30"/>
      <c r="K2133" s="30"/>
      <c r="M2133" s="19"/>
      <c r="S2133" s="30"/>
      <c r="V2133" s="30"/>
    </row>
    <row r="2134" spans="10:22" x14ac:dyDescent="0.25">
      <c r="J2134" s="30"/>
      <c r="K2134" s="30"/>
      <c r="M2134" s="19"/>
      <c r="S2134" s="30"/>
      <c r="V2134" s="30"/>
    </row>
    <row r="2135" spans="10:22" x14ac:dyDescent="0.25">
      <c r="J2135" s="30"/>
      <c r="K2135" s="30"/>
      <c r="M2135" s="19"/>
      <c r="S2135" s="30"/>
      <c r="V2135" s="30"/>
    </row>
    <row r="2136" spans="10:22" x14ac:dyDescent="0.25">
      <c r="J2136" s="30"/>
      <c r="K2136" s="30"/>
      <c r="M2136" s="19"/>
      <c r="S2136" s="30"/>
      <c r="V2136" s="30"/>
    </row>
    <row r="2137" spans="10:22" x14ac:dyDescent="0.25">
      <c r="J2137" s="30"/>
      <c r="K2137" s="30"/>
      <c r="M2137" s="19"/>
      <c r="S2137" s="30"/>
      <c r="V2137" s="30"/>
    </row>
    <row r="2138" spans="10:22" x14ac:dyDescent="0.25">
      <c r="J2138" s="30"/>
      <c r="K2138" s="30"/>
      <c r="M2138" s="19"/>
      <c r="S2138" s="30"/>
      <c r="V2138" s="30"/>
    </row>
    <row r="2139" spans="10:22" x14ac:dyDescent="0.25">
      <c r="J2139" s="30"/>
      <c r="K2139" s="30"/>
      <c r="M2139" s="19"/>
      <c r="S2139" s="30"/>
      <c r="V2139" s="30"/>
    </row>
    <row r="2140" spans="10:22" x14ac:dyDescent="0.25">
      <c r="J2140" s="30"/>
      <c r="K2140" s="30"/>
      <c r="M2140" s="19"/>
      <c r="S2140" s="30"/>
      <c r="V2140" s="30"/>
    </row>
    <row r="2141" spans="10:22" x14ac:dyDescent="0.25">
      <c r="J2141" s="30"/>
      <c r="K2141" s="30"/>
      <c r="M2141" s="19"/>
      <c r="S2141" s="30"/>
      <c r="V2141" s="30"/>
    </row>
    <row r="2142" spans="10:22" x14ac:dyDescent="0.25">
      <c r="J2142" s="30"/>
      <c r="K2142" s="30"/>
      <c r="M2142" s="19"/>
      <c r="S2142" s="30"/>
      <c r="V2142" s="30"/>
    </row>
    <row r="2143" spans="10:22" x14ac:dyDescent="0.25">
      <c r="J2143" s="30"/>
      <c r="K2143" s="30"/>
      <c r="M2143" s="19"/>
      <c r="S2143" s="30"/>
      <c r="V2143" s="30"/>
    </row>
    <row r="2144" spans="10:22" x14ac:dyDescent="0.25">
      <c r="J2144" s="30"/>
      <c r="K2144" s="30"/>
      <c r="M2144" s="19"/>
      <c r="S2144" s="30"/>
      <c r="V2144" s="30"/>
    </row>
    <row r="2145" spans="10:22" x14ac:dyDescent="0.25">
      <c r="J2145" s="30"/>
      <c r="K2145" s="30"/>
      <c r="M2145" s="19"/>
      <c r="S2145" s="30"/>
      <c r="V2145" s="30"/>
    </row>
    <row r="2146" spans="10:22" x14ac:dyDescent="0.25">
      <c r="J2146" s="30"/>
      <c r="K2146" s="30"/>
      <c r="M2146" s="19"/>
      <c r="S2146" s="30"/>
      <c r="V2146" s="30"/>
    </row>
    <row r="2147" spans="10:22" x14ac:dyDescent="0.25">
      <c r="J2147" s="30"/>
      <c r="K2147" s="30"/>
      <c r="M2147" s="19"/>
      <c r="S2147" s="30"/>
      <c r="V2147" s="30"/>
    </row>
    <row r="2148" spans="10:22" x14ac:dyDescent="0.25">
      <c r="J2148" s="30"/>
      <c r="K2148" s="30"/>
      <c r="M2148" s="19"/>
      <c r="S2148" s="30"/>
      <c r="V2148" s="30"/>
    </row>
    <row r="2149" spans="10:22" x14ac:dyDescent="0.25">
      <c r="J2149" s="30"/>
      <c r="K2149" s="30"/>
      <c r="M2149" s="19"/>
      <c r="S2149" s="30"/>
      <c r="V2149" s="30"/>
    </row>
    <row r="2150" spans="10:22" x14ac:dyDescent="0.25">
      <c r="J2150" s="30"/>
      <c r="K2150" s="30"/>
      <c r="M2150" s="19"/>
      <c r="S2150" s="30"/>
      <c r="V2150" s="30"/>
    </row>
    <row r="2151" spans="10:22" x14ac:dyDescent="0.25">
      <c r="J2151" s="30"/>
      <c r="K2151" s="30"/>
      <c r="M2151" s="19"/>
      <c r="S2151" s="30"/>
      <c r="V2151" s="30"/>
    </row>
    <row r="2152" spans="10:22" x14ac:dyDescent="0.25">
      <c r="J2152" s="30"/>
      <c r="K2152" s="30"/>
      <c r="M2152" s="19"/>
      <c r="S2152" s="30"/>
      <c r="V2152" s="30"/>
    </row>
    <row r="2153" spans="10:22" x14ac:dyDescent="0.25">
      <c r="J2153" s="30"/>
      <c r="K2153" s="30"/>
      <c r="M2153" s="19"/>
      <c r="S2153" s="30"/>
      <c r="V2153" s="30"/>
    </row>
    <row r="2154" spans="10:22" x14ac:dyDescent="0.25">
      <c r="J2154" s="30"/>
      <c r="K2154" s="30"/>
      <c r="M2154" s="19"/>
      <c r="S2154" s="30"/>
      <c r="V2154" s="30"/>
    </row>
    <row r="2155" spans="10:22" x14ac:dyDescent="0.25">
      <c r="J2155" s="30"/>
      <c r="K2155" s="30"/>
      <c r="M2155" s="19"/>
      <c r="S2155" s="30"/>
      <c r="V2155" s="30"/>
    </row>
    <row r="2156" spans="10:22" x14ac:dyDescent="0.25">
      <c r="J2156" s="30"/>
      <c r="K2156" s="30"/>
      <c r="M2156" s="19"/>
      <c r="S2156" s="30"/>
      <c r="V2156" s="30"/>
    </row>
    <row r="2157" spans="10:22" x14ac:dyDescent="0.25">
      <c r="J2157" s="30"/>
      <c r="K2157" s="30"/>
      <c r="M2157" s="19"/>
      <c r="S2157" s="30"/>
      <c r="V2157" s="30"/>
    </row>
    <row r="2158" spans="10:22" x14ac:dyDescent="0.25">
      <c r="J2158" s="30"/>
      <c r="K2158" s="30"/>
      <c r="M2158" s="19"/>
      <c r="S2158" s="30"/>
      <c r="V2158" s="30"/>
    </row>
    <row r="2159" spans="10:22" x14ac:dyDescent="0.25">
      <c r="J2159" s="30"/>
      <c r="K2159" s="30"/>
      <c r="M2159" s="19"/>
      <c r="S2159" s="30"/>
      <c r="V2159" s="30"/>
    </row>
    <row r="2160" spans="10:22" x14ac:dyDescent="0.25">
      <c r="J2160" s="30"/>
      <c r="K2160" s="30"/>
      <c r="M2160" s="19"/>
      <c r="S2160" s="30"/>
      <c r="V2160" s="30"/>
    </row>
    <row r="2161" spans="10:22" x14ac:dyDescent="0.25">
      <c r="J2161" s="30"/>
      <c r="K2161" s="30"/>
      <c r="M2161" s="19"/>
      <c r="S2161" s="30"/>
      <c r="V2161" s="30"/>
    </row>
    <row r="2162" spans="10:22" x14ac:dyDescent="0.25">
      <c r="J2162" s="30"/>
      <c r="K2162" s="30"/>
      <c r="M2162" s="19"/>
      <c r="S2162" s="30"/>
      <c r="V2162" s="30"/>
    </row>
    <row r="2163" spans="10:22" x14ac:dyDescent="0.25">
      <c r="J2163" s="30"/>
      <c r="K2163" s="30"/>
      <c r="M2163" s="19"/>
      <c r="S2163" s="30"/>
      <c r="V2163" s="30"/>
    </row>
    <row r="2164" spans="10:22" x14ac:dyDescent="0.25">
      <c r="J2164" s="30"/>
      <c r="K2164" s="30"/>
      <c r="M2164" s="19"/>
      <c r="S2164" s="30"/>
      <c r="V2164" s="30"/>
    </row>
    <row r="2165" spans="10:22" x14ac:dyDescent="0.25">
      <c r="J2165" s="30"/>
      <c r="K2165" s="30"/>
      <c r="M2165" s="19"/>
      <c r="S2165" s="30"/>
      <c r="V2165" s="30"/>
    </row>
    <row r="2166" spans="10:22" x14ac:dyDescent="0.25">
      <c r="J2166" s="30"/>
      <c r="K2166" s="30"/>
      <c r="M2166" s="19"/>
      <c r="S2166" s="30"/>
      <c r="V2166" s="30"/>
    </row>
    <row r="2167" spans="10:22" x14ac:dyDescent="0.25">
      <c r="J2167" s="30"/>
      <c r="K2167" s="30"/>
      <c r="M2167" s="19"/>
      <c r="S2167" s="30"/>
      <c r="V2167" s="30"/>
    </row>
    <row r="2168" spans="10:22" x14ac:dyDescent="0.25">
      <c r="J2168" s="30"/>
      <c r="K2168" s="30"/>
      <c r="M2168" s="19"/>
      <c r="S2168" s="30"/>
      <c r="V2168" s="30"/>
    </row>
    <row r="2169" spans="10:22" x14ac:dyDescent="0.25">
      <c r="J2169" s="30"/>
      <c r="K2169" s="30"/>
      <c r="M2169" s="19"/>
      <c r="S2169" s="30"/>
      <c r="V2169" s="30"/>
    </row>
    <row r="2170" spans="10:22" x14ac:dyDescent="0.25">
      <c r="J2170" s="30"/>
      <c r="K2170" s="30"/>
      <c r="M2170" s="19"/>
      <c r="S2170" s="30"/>
      <c r="V2170" s="30"/>
    </row>
    <row r="2171" spans="10:22" x14ac:dyDescent="0.25">
      <c r="J2171" s="30"/>
      <c r="K2171" s="30"/>
      <c r="M2171" s="19"/>
      <c r="S2171" s="30"/>
      <c r="V2171" s="30"/>
    </row>
    <row r="2172" spans="10:22" x14ac:dyDescent="0.25">
      <c r="J2172" s="30"/>
      <c r="K2172" s="30"/>
      <c r="M2172" s="19"/>
      <c r="S2172" s="30"/>
      <c r="V2172" s="30"/>
    </row>
    <row r="2173" spans="10:22" x14ac:dyDescent="0.25">
      <c r="J2173" s="30"/>
      <c r="K2173" s="30"/>
      <c r="M2173" s="19"/>
      <c r="S2173" s="30"/>
      <c r="V2173" s="30"/>
    </row>
    <row r="2174" spans="10:22" x14ac:dyDescent="0.25">
      <c r="J2174" s="30"/>
      <c r="K2174" s="30"/>
      <c r="M2174" s="19"/>
      <c r="S2174" s="30"/>
      <c r="V2174" s="30"/>
    </row>
    <row r="2175" spans="10:22" x14ac:dyDescent="0.25">
      <c r="J2175" s="30"/>
      <c r="K2175" s="30"/>
      <c r="M2175" s="19"/>
      <c r="S2175" s="30"/>
      <c r="V2175" s="30"/>
    </row>
    <row r="2176" spans="10:22" x14ac:dyDescent="0.25">
      <c r="J2176" s="30"/>
      <c r="K2176" s="30"/>
      <c r="M2176" s="19"/>
      <c r="S2176" s="30"/>
      <c r="V2176" s="30"/>
    </row>
    <row r="2177" spans="10:22" x14ac:dyDescent="0.25">
      <c r="J2177" s="30"/>
      <c r="K2177" s="30"/>
      <c r="M2177" s="19"/>
      <c r="S2177" s="30"/>
      <c r="V2177" s="30"/>
    </row>
    <row r="2178" spans="10:22" x14ac:dyDescent="0.25">
      <c r="J2178" s="30"/>
      <c r="K2178" s="30"/>
      <c r="M2178" s="19"/>
      <c r="S2178" s="30"/>
      <c r="V2178" s="30"/>
    </row>
    <row r="2179" spans="10:22" x14ac:dyDescent="0.25">
      <c r="J2179" s="30"/>
      <c r="K2179" s="30"/>
      <c r="M2179" s="19"/>
      <c r="S2179" s="30"/>
      <c r="V2179" s="30"/>
    </row>
    <row r="2180" spans="10:22" x14ac:dyDescent="0.25">
      <c r="J2180" s="30"/>
      <c r="K2180" s="30"/>
      <c r="M2180" s="19"/>
      <c r="S2180" s="30"/>
      <c r="V2180" s="30"/>
    </row>
    <row r="2181" spans="10:22" x14ac:dyDescent="0.25">
      <c r="J2181" s="30"/>
      <c r="K2181" s="30"/>
      <c r="M2181" s="19"/>
      <c r="S2181" s="30"/>
      <c r="V2181" s="30"/>
    </row>
    <row r="2182" spans="10:22" x14ac:dyDescent="0.25">
      <c r="J2182" s="30"/>
      <c r="K2182" s="30"/>
      <c r="M2182" s="19"/>
      <c r="S2182" s="30"/>
      <c r="V2182" s="30"/>
    </row>
    <row r="2183" spans="10:22" x14ac:dyDescent="0.25">
      <c r="J2183" s="30"/>
      <c r="K2183" s="30"/>
      <c r="M2183" s="19"/>
      <c r="S2183" s="30"/>
      <c r="V2183" s="30"/>
    </row>
    <row r="2184" spans="10:22" x14ac:dyDescent="0.25">
      <c r="J2184" s="30"/>
      <c r="K2184" s="30"/>
      <c r="M2184" s="19"/>
      <c r="S2184" s="30"/>
      <c r="V2184" s="30"/>
    </row>
    <row r="2185" spans="10:22" x14ac:dyDescent="0.25">
      <c r="J2185" s="30"/>
      <c r="K2185" s="30"/>
      <c r="M2185" s="19"/>
      <c r="S2185" s="30"/>
      <c r="V2185" s="30"/>
    </row>
    <row r="2186" spans="10:22" x14ac:dyDescent="0.25">
      <c r="J2186" s="30"/>
      <c r="K2186" s="30"/>
      <c r="M2186" s="19"/>
      <c r="S2186" s="30"/>
      <c r="V2186" s="30"/>
    </row>
    <row r="2187" spans="10:22" x14ac:dyDescent="0.25">
      <c r="J2187" s="30"/>
      <c r="K2187" s="30"/>
      <c r="M2187" s="19"/>
      <c r="S2187" s="30"/>
      <c r="V2187" s="30"/>
    </row>
    <row r="2188" spans="10:22" x14ac:dyDescent="0.25">
      <c r="J2188" s="30"/>
      <c r="K2188" s="30"/>
      <c r="M2188" s="19"/>
      <c r="S2188" s="30"/>
      <c r="V2188" s="30"/>
    </row>
    <row r="2189" spans="10:22" x14ac:dyDescent="0.25">
      <c r="J2189" s="30"/>
      <c r="K2189" s="30"/>
      <c r="M2189" s="19"/>
      <c r="S2189" s="30"/>
      <c r="V2189" s="30"/>
    </row>
    <row r="2190" spans="10:22" x14ac:dyDescent="0.25">
      <c r="J2190" s="30"/>
      <c r="K2190" s="30"/>
      <c r="M2190" s="19"/>
      <c r="S2190" s="30"/>
      <c r="V2190" s="30"/>
    </row>
    <row r="2191" spans="10:22" x14ac:dyDescent="0.25">
      <c r="J2191" s="30"/>
      <c r="K2191" s="30"/>
      <c r="M2191" s="19"/>
      <c r="S2191" s="30"/>
      <c r="V2191" s="30"/>
    </row>
    <row r="2192" spans="10:22" x14ac:dyDescent="0.25">
      <c r="J2192" s="30"/>
      <c r="K2192" s="30"/>
      <c r="M2192" s="19"/>
      <c r="S2192" s="30"/>
      <c r="V2192" s="30"/>
    </row>
    <row r="2193" spans="10:22" x14ac:dyDescent="0.25">
      <c r="J2193" s="30"/>
      <c r="K2193" s="30"/>
      <c r="M2193" s="19"/>
      <c r="S2193" s="30"/>
      <c r="V2193" s="30"/>
    </row>
    <row r="2194" spans="10:22" x14ac:dyDescent="0.25">
      <c r="J2194" s="30"/>
      <c r="K2194" s="30"/>
      <c r="M2194" s="19"/>
      <c r="S2194" s="30"/>
      <c r="V2194" s="30"/>
    </row>
    <row r="2195" spans="10:22" x14ac:dyDescent="0.25">
      <c r="J2195" s="30"/>
      <c r="K2195" s="30"/>
      <c r="M2195" s="19"/>
      <c r="S2195" s="30"/>
      <c r="V2195" s="30"/>
    </row>
    <row r="2196" spans="10:22" x14ac:dyDescent="0.25">
      <c r="J2196" s="30"/>
      <c r="K2196" s="30"/>
      <c r="M2196" s="19"/>
      <c r="S2196" s="30"/>
      <c r="V2196" s="30"/>
    </row>
    <row r="2197" spans="10:22" x14ac:dyDescent="0.25">
      <c r="J2197" s="30"/>
      <c r="K2197" s="30"/>
      <c r="M2197" s="19"/>
      <c r="S2197" s="30"/>
      <c r="V2197" s="30"/>
    </row>
    <row r="2198" spans="10:22" x14ac:dyDescent="0.25">
      <c r="J2198" s="30"/>
      <c r="K2198" s="30"/>
      <c r="M2198" s="19"/>
      <c r="S2198" s="30"/>
      <c r="V2198" s="30"/>
    </row>
    <row r="2199" spans="10:22" x14ac:dyDescent="0.25">
      <c r="J2199" s="30"/>
      <c r="K2199" s="30"/>
      <c r="M2199" s="19"/>
      <c r="S2199" s="30"/>
      <c r="V2199" s="30"/>
    </row>
    <row r="2200" spans="10:22" x14ac:dyDescent="0.25">
      <c r="J2200" s="30"/>
      <c r="K2200" s="30"/>
      <c r="M2200" s="19"/>
      <c r="S2200" s="30"/>
      <c r="V2200" s="30"/>
    </row>
    <row r="2201" spans="10:22" x14ac:dyDescent="0.25">
      <c r="J2201" s="30"/>
      <c r="K2201" s="30"/>
      <c r="M2201" s="19"/>
      <c r="S2201" s="30"/>
      <c r="V2201" s="30"/>
    </row>
    <row r="2202" spans="10:22" x14ac:dyDescent="0.25">
      <c r="J2202" s="30"/>
      <c r="K2202" s="30"/>
      <c r="M2202" s="19"/>
      <c r="S2202" s="30"/>
      <c r="V2202" s="30"/>
    </row>
    <row r="2203" spans="10:22" x14ac:dyDescent="0.25">
      <c r="J2203" s="30"/>
      <c r="K2203" s="30"/>
      <c r="M2203" s="19"/>
      <c r="S2203" s="30"/>
      <c r="V2203" s="30"/>
    </row>
    <row r="2204" spans="10:22" x14ac:dyDescent="0.25">
      <c r="J2204" s="30"/>
      <c r="K2204" s="30"/>
      <c r="M2204" s="19"/>
      <c r="S2204" s="30"/>
      <c r="V2204" s="30"/>
    </row>
    <row r="2205" spans="10:22" x14ac:dyDescent="0.25">
      <c r="J2205" s="30"/>
      <c r="K2205" s="30"/>
      <c r="M2205" s="19"/>
      <c r="S2205" s="30"/>
      <c r="V2205" s="30"/>
    </row>
    <row r="2206" spans="10:22" x14ac:dyDescent="0.25">
      <c r="J2206" s="30"/>
      <c r="K2206" s="30"/>
      <c r="M2206" s="19"/>
      <c r="S2206" s="30"/>
      <c r="V2206" s="30"/>
    </row>
    <row r="2207" spans="10:22" x14ac:dyDescent="0.25">
      <c r="J2207" s="30"/>
      <c r="K2207" s="30"/>
      <c r="M2207" s="19"/>
      <c r="S2207" s="30"/>
      <c r="V2207" s="30"/>
    </row>
    <row r="2208" spans="10:22" x14ac:dyDescent="0.25">
      <c r="J2208" s="30"/>
      <c r="K2208" s="30"/>
      <c r="M2208" s="19"/>
      <c r="S2208" s="30"/>
      <c r="V2208" s="30"/>
    </row>
    <row r="2209" spans="10:22" x14ac:dyDescent="0.25">
      <c r="J2209" s="30"/>
      <c r="K2209" s="30"/>
      <c r="M2209" s="19"/>
      <c r="S2209" s="30"/>
      <c r="V2209" s="30"/>
    </row>
    <row r="2210" spans="10:22" x14ac:dyDescent="0.25">
      <c r="J2210" s="30"/>
      <c r="K2210" s="30"/>
      <c r="M2210" s="19"/>
      <c r="S2210" s="30"/>
      <c r="V2210" s="30"/>
    </row>
    <row r="2211" spans="10:22" x14ac:dyDescent="0.25">
      <c r="J2211" s="30"/>
      <c r="K2211" s="30"/>
      <c r="M2211" s="19"/>
      <c r="S2211" s="30"/>
      <c r="V2211" s="30"/>
    </row>
    <row r="2212" spans="10:22" x14ac:dyDescent="0.25">
      <c r="J2212" s="30"/>
      <c r="K2212" s="30"/>
      <c r="M2212" s="19"/>
      <c r="S2212" s="30"/>
      <c r="V2212" s="30"/>
    </row>
    <row r="2213" spans="10:22" x14ac:dyDescent="0.25">
      <c r="J2213" s="30"/>
      <c r="K2213" s="30"/>
      <c r="M2213" s="19"/>
      <c r="S2213" s="30"/>
      <c r="V2213" s="30"/>
    </row>
    <row r="2214" spans="10:22" x14ac:dyDescent="0.25">
      <c r="J2214" s="30"/>
      <c r="K2214" s="30"/>
      <c r="M2214" s="19"/>
      <c r="S2214" s="30"/>
      <c r="V2214" s="30"/>
    </row>
    <row r="2215" spans="10:22" x14ac:dyDescent="0.25">
      <c r="J2215" s="30"/>
      <c r="K2215" s="30"/>
      <c r="M2215" s="19"/>
      <c r="S2215" s="30"/>
      <c r="V2215" s="30"/>
    </row>
    <row r="2216" spans="10:22" x14ac:dyDescent="0.25">
      <c r="J2216" s="30"/>
      <c r="K2216" s="30"/>
      <c r="M2216" s="19"/>
      <c r="S2216" s="30"/>
      <c r="V2216" s="30"/>
    </row>
    <row r="2217" spans="10:22" x14ac:dyDescent="0.25">
      <c r="J2217" s="30"/>
      <c r="K2217" s="30"/>
      <c r="M2217" s="19"/>
      <c r="S2217" s="30"/>
      <c r="V2217" s="30"/>
    </row>
    <row r="2218" spans="10:22" x14ac:dyDescent="0.25">
      <c r="J2218" s="30"/>
      <c r="K2218" s="30"/>
      <c r="M2218" s="19"/>
      <c r="S2218" s="30"/>
      <c r="V2218" s="30"/>
    </row>
    <row r="2219" spans="10:22" x14ac:dyDescent="0.25">
      <c r="J2219" s="30"/>
      <c r="K2219" s="30"/>
      <c r="M2219" s="19"/>
      <c r="S2219" s="30"/>
      <c r="V2219" s="30"/>
    </row>
    <row r="2220" spans="10:22" x14ac:dyDescent="0.25">
      <c r="J2220" s="30"/>
      <c r="K2220" s="30"/>
      <c r="M2220" s="19"/>
      <c r="S2220" s="30"/>
      <c r="V2220" s="30"/>
    </row>
    <row r="2221" spans="10:22" x14ac:dyDescent="0.25">
      <c r="J2221" s="30"/>
      <c r="K2221" s="30"/>
      <c r="M2221" s="19"/>
      <c r="S2221" s="30"/>
      <c r="V2221" s="30"/>
    </row>
    <row r="2222" spans="10:22" x14ac:dyDescent="0.25">
      <c r="J2222" s="30"/>
      <c r="K2222" s="30"/>
      <c r="M2222" s="19"/>
      <c r="S2222" s="30"/>
      <c r="V2222" s="30"/>
    </row>
    <row r="2223" spans="10:22" x14ac:dyDescent="0.25">
      <c r="J2223" s="30"/>
      <c r="K2223" s="30"/>
      <c r="M2223" s="19"/>
      <c r="S2223" s="30"/>
      <c r="V2223" s="30"/>
    </row>
    <row r="2224" spans="10:22" x14ac:dyDescent="0.25">
      <c r="J2224" s="30"/>
      <c r="K2224" s="30"/>
      <c r="M2224" s="19"/>
      <c r="S2224" s="30"/>
      <c r="V2224" s="30"/>
    </row>
    <row r="2225" spans="10:22" x14ac:dyDescent="0.25">
      <c r="J2225" s="30"/>
      <c r="K2225" s="30"/>
      <c r="M2225" s="19"/>
      <c r="S2225" s="30"/>
      <c r="V2225" s="30"/>
    </row>
    <row r="2226" spans="10:22" x14ac:dyDescent="0.25">
      <c r="J2226" s="30"/>
      <c r="K2226" s="30"/>
      <c r="M2226" s="19"/>
      <c r="S2226" s="30"/>
      <c r="V2226" s="30"/>
    </row>
    <row r="2227" spans="10:22" x14ac:dyDescent="0.25">
      <c r="J2227" s="30"/>
      <c r="K2227" s="30"/>
      <c r="M2227" s="19"/>
      <c r="S2227" s="30"/>
      <c r="V2227" s="30"/>
    </row>
    <row r="2228" spans="10:22" x14ac:dyDescent="0.25">
      <c r="J2228" s="30"/>
      <c r="K2228" s="30"/>
      <c r="M2228" s="19"/>
      <c r="S2228" s="30"/>
      <c r="V2228" s="30"/>
    </row>
    <row r="2229" spans="10:22" x14ac:dyDescent="0.25">
      <c r="J2229" s="30"/>
      <c r="K2229" s="30"/>
      <c r="M2229" s="19"/>
      <c r="S2229" s="30"/>
      <c r="V2229" s="30"/>
    </row>
    <row r="2230" spans="10:22" x14ac:dyDescent="0.25">
      <c r="J2230" s="30"/>
      <c r="K2230" s="30"/>
      <c r="M2230" s="19"/>
      <c r="S2230" s="30"/>
      <c r="V2230" s="30"/>
    </row>
    <row r="2231" spans="10:22" x14ac:dyDescent="0.25">
      <c r="J2231" s="30"/>
      <c r="K2231" s="30"/>
      <c r="M2231" s="19"/>
      <c r="S2231" s="30"/>
      <c r="V2231" s="30"/>
    </row>
    <row r="2232" spans="10:22" x14ac:dyDescent="0.25">
      <c r="J2232" s="30"/>
      <c r="K2232" s="30"/>
      <c r="M2232" s="19"/>
      <c r="S2232" s="30"/>
      <c r="V2232" s="30"/>
    </row>
    <row r="2233" spans="10:22" x14ac:dyDescent="0.25">
      <c r="J2233" s="30"/>
      <c r="K2233" s="30"/>
      <c r="M2233" s="19"/>
      <c r="S2233" s="30"/>
      <c r="V2233" s="30"/>
    </row>
    <row r="2234" spans="10:22" x14ac:dyDescent="0.25">
      <c r="J2234" s="30"/>
      <c r="K2234" s="30"/>
      <c r="M2234" s="19"/>
      <c r="S2234" s="30"/>
      <c r="V2234" s="30"/>
    </row>
    <row r="2235" spans="10:22" x14ac:dyDescent="0.25">
      <c r="J2235" s="30"/>
      <c r="K2235" s="30"/>
      <c r="M2235" s="19"/>
      <c r="S2235" s="30"/>
      <c r="V2235" s="30"/>
    </row>
    <row r="2236" spans="10:22" x14ac:dyDescent="0.25">
      <c r="J2236" s="30"/>
      <c r="K2236" s="30"/>
      <c r="M2236" s="19"/>
      <c r="S2236" s="30"/>
      <c r="V2236" s="30"/>
    </row>
    <row r="2237" spans="10:22" x14ac:dyDescent="0.25">
      <c r="J2237" s="30"/>
      <c r="K2237" s="30"/>
      <c r="M2237" s="19"/>
      <c r="S2237" s="30"/>
      <c r="V2237" s="30"/>
    </row>
    <row r="2238" spans="10:22" x14ac:dyDescent="0.25">
      <c r="J2238" s="30"/>
      <c r="K2238" s="30"/>
      <c r="M2238" s="19"/>
      <c r="S2238" s="30"/>
      <c r="V2238" s="30"/>
    </row>
    <row r="2239" spans="10:22" x14ac:dyDescent="0.25">
      <c r="J2239" s="30"/>
      <c r="K2239" s="30"/>
      <c r="M2239" s="19"/>
      <c r="S2239" s="30"/>
      <c r="V2239" s="30"/>
    </row>
    <row r="2240" spans="10:22" x14ac:dyDescent="0.25">
      <c r="J2240" s="30"/>
      <c r="K2240" s="30"/>
      <c r="M2240" s="19"/>
      <c r="S2240" s="30"/>
      <c r="V2240" s="30"/>
    </row>
    <row r="2241" spans="2:22" x14ac:dyDescent="0.25">
      <c r="J2241" s="30"/>
      <c r="K2241" s="30"/>
      <c r="M2241" s="19"/>
      <c r="S2241" s="30"/>
      <c r="V2241" s="30"/>
    </row>
    <row r="2242" spans="2:22" x14ac:dyDescent="0.25">
      <c r="J2242" s="30"/>
      <c r="K2242" s="30"/>
      <c r="M2242" s="19"/>
      <c r="S2242" s="30"/>
      <c r="V2242" s="30"/>
    </row>
    <row r="2243" spans="2:22" x14ac:dyDescent="0.25">
      <c r="J2243" s="30"/>
      <c r="K2243" s="30"/>
      <c r="M2243" s="19"/>
      <c r="S2243" s="30"/>
      <c r="V2243" s="30"/>
    </row>
    <row r="2244" spans="2:22" x14ac:dyDescent="0.25">
      <c r="J2244" s="30"/>
      <c r="K2244" s="30"/>
      <c r="M2244" s="19"/>
      <c r="S2244" s="30"/>
      <c r="V2244" s="30"/>
    </row>
    <row r="2245" spans="2:22" x14ac:dyDescent="0.25">
      <c r="J2245" s="30"/>
      <c r="K2245" s="30"/>
      <c r="M2245" s="19"/>
      <c r="S2245" s="30"/>
      <c r="V2245" s="30"/>
    </row>
    <row r="2246" spans="2:22" x14ac:dyDescent="0.25">
      <c r="J2246" s="30"/>
      <c r="K2246" s="30"/>
      <c r="M2246" s="19"/>
      <c r="S2246" s="30"/>
      <c r="V2246" s="30"/>
    </row>
    <row r="2247" spans="2:22" x14ac:dyDescent="0.25">
      <c r="B2247" s="28"/>
      <c r="J2247" s="30"/>
      <c r="K2247" s="30"/>
      <c r="M2247" s="19"/>
      <c r="S2247" s="30"/>
      <c r="V2247" s="30"/>
    </row>
    <row r="2248" spans="2:22" x14ac:dyDescent="0.25">
      <c r="B2248" s="28"/>
      <c r="J2248" s="30"/>
      <c r="K2248" s="30"/>
      <c r="M2248" s="19"/>
      <c r="S2248" s="30"/>
      <c r="V2248" s="30"/>
    </row>
    <row r="2249" spans="2:22" x14ac:dyDescent="0.25">
      <c r="J2249" s="30"/>
      <c r="K2249" s="30"/>
      <c r="M2249" s="19"/>
      <c r="S2249" s="30"/>
      <c r="V2249" s="30"/>
    </row>
    <row r="2250" spans="2:22" x14ac:dyDescent="0.25">
      <c r="J2250" s="30"/>
      <c r="K2250" s="30"/>
      <c r="M2250" s="19"/>
      <c r="S2250" s="30"/>
      <c r="V2250" s="30"/>
    </row>
    <row r="2251" spans="2:22" x14ac:dyDescent="0.25">
      <c r="J2251" s="30"/>
      <c r="K2251" s="30"/>
      <c r="M2251" s="19"/>
      <c r="S2251" s="30"/>
      <c r="V2251" s="30"/>
    </row>
    <row r="2252" spans="2:22" x14ac:dyDescent="0.25">
      <c r="J2252" s="30"/>
      <c r="K2252" s="30"/>
      <c r="M2252" s="19"/>
      <c r="S2252" s="30"/>
      <c r="V2252" s="30"/>
    </row>
    <row r="2253" spans="2:22" x14ac:dyDescent="0.25">
      <c r="J2253" s="30"/>
      <c r="K2253" s="30"/>
      <c r="M2253" s="19"/>
      <c r="S2253" s="30"/>
      <c r="V2253" s="30"/>
    </row>
    <row r="2254" spans="2:22" x14ac:dyDescent="0.25">
      <c r="J2254" s="30"/>
      <c r="K2254" s="30"/>
      <c r="M2254" s="19"/>
      <c r="S2254" s="30"/>
      <c r="V2254" s="30"/>
    </row>
    <row r="2255" spans="2:22" x14ac:dyDescent="0.25">
      <c r="J2255" s="30"/>
      <c r="K2255" s="30"/>
      <c r="M2255" s="19"/>
      <c r="S2255" s="30"/>
      <c r="V2255" s="30"/>
    </row>
    <row r="2256" spans="2:22" x14ac:dyDescent="0.25">
      <c r="J2256" s="30"/>
      <c r="K2256" s="30"/>
      <c r="M2256" s="19"/>
      <c r="S2256" s="30"/>
      <c r="V2256" s="30"/>
    </row>
    <row r="2257" spans="10:22" x14ac:dyDescent="0.25">
      <c r="J2257" s="30"/>
      <c r="K2257" s="30"/>
      <c r="M2257" s="19"/>
      <c r="S2257" s="30"/>
      <c r="V2257" s="30"/>
    </row>
    <row r="2258" spans="10:22" x14ac:dyDescent="0.25">
      <c r="J2258" s="30"/>
      <c r="K2258" s="30"/>
      <c r="M2258" s="19"/>
      <c r="S2258" s="30"/>
      <c r="V2258" s="30"/>
    </row>
    <row r="2259" spans="10:22" x14ac:dyDescent="0.25">
      <c r="J2259" s="30"/>
      <c r="K2259" s="30"/>
      <c r="M2259" s="19"/>
      <c r="S2259" s="30"/>
      <c r="V2259" s="30"/>
    </row>
    <row r="2260" spans="10:22" x14ac:dyDescent="0.25">
      <c r="J2260" s="30"/>
      <c r="K2260" s="30"/>
      <c r="M2260" s="19"/>
      <c r="S2260" s="30"/>
      <c r="V2260" s="30"/>
    </row>
    <row r="2261" spans="10:22" x14ac:dyDescent="0.25">
      <c r="J2261" s="30"/>
      <c r="K2261" s="30"/>
      <c r="M2261" s="19"/>
      <c r="S2261" s="30"/>
      <c r="V2261" s="30"/>
    </row>
    <row r="2262" spans="10:22" x14ac:dyDescent="0.25">
      <c r="J2262" s="30"/>
      <c r="K2262" s="30"/>
      <c r="M2262" s="19"/>
      <c r="S2262" s="30"/>
      <c r="V2262" s="30"/>
    </row>
    <row r="2263" spans="10:22" x14ac:dyDescent="0.25">
      <c r="J2263" s="30"/>
      <c r="K2263" s="30"/>
      <c r="M2263" s="19"/>
      <c r="S2263" s="30"/>
      <c r="V2263" s="30"/>
    </row>
    <row r="2264" spans="10:22" x14ac:dyDescent="0.25">
      <c r="J2264" s="30"/>
      <c r="K2264" s="30"/>
      <c r="M2264" s="19"/>
      <c r="S2264" s="30"/>
      <c r="V2264" s="30"/>
    </row>
    <row r="2265" spans="10:22" x14ac:dyDescent="0.25">
      <c r="J2265" s="30"/>
      <c r="K2265" s="30"/>
      <c r="M2265" s="19"/>
      <c r="S2265" s="30"/>
      <c r="V2265" s="30"/>
    </row>
    <row r="2266" spans="10:22" x14ac:dyDescent="0.25">
      <c r="J2266" s="30"/>
      <c r="K2266" s="30"/>
      <c r="M2266" s="19"/>
      <c r="S2266" s="30"/>
      <c r="V2266" s="30"/>
    </row>
    <row r="2267" spans="10:22" x14ac:dyDescent="0.25">
      <c r="J2267" s="30"/>
      <c r="K2267" s="30"/>
      <c r="M2267" s="19"/>
      <c r="S2267" s="30"/>
      <c r="V2267" s="30"/>
    </row>
    <row r="2268" spans="10:22" x14ac:dyDescent="0.25">
      <c r="J2268" s="30"/>
      <c r="K2268" s="30"/>
      <c r="M2268" s="19"/>
      <c r="S2268" s="30"/>
      <c r="V2268" s="30"/>
    </row>
    <row r="2269" spans="10:22" x14ac:dyDescent="0.25">
      <c r="J2269" s="30"/>
      <c r="K2269" s="30"/>
      <c r="M2269" s="19"/>
      <c r="S2269" s="30"/>
      <c r="V2269" s="30"/>
    </row>
    <row r="2270" spans="10:22" x14ac:dyDescent="0.25">
      <c r="J2270" s="30"/>
      <c r="K2270" s="30"/>
      <c r="M2270" s="19"/>
      <c r="S2270" s="30"/>
      <c r="V2270" s="30"/>
    </row>
    <row r="2271" spans="10:22" x14ac:dyDescent="0.25">
      <c r="J2271" s="30"/>
      <c r="K2271" s="30"/>
      <c r="M2271" s="19"/>
      <c r="S2271" s="30"/>
      <c r="V2271" s="30"/>
    </row>
    <row r="2272" spans="10:22" x14ac:dyDescent="0.25">
      <c r="J2272" s="30"/>
      <c r="K2272" s="30"/>
      <c r="M2272" s="19"/>
      <c r="S2272" s="30"/>
      <c r="V2272" s="30"/>
    </row>
    <row r="2273" spans="10:22" x14ac:dyDescent="0.25">
      <c r="J2273" s="30"/>
      <c r="K2273" s="30"/>
      <c r="M2273" s="19"/>
      <c r="S2273" s="30"/>
      <c r="V2273" s="30"/>
    </row>
    <row r="2274" spans="10:22" x14ac:dyDescent="0.25">
      <c r="J2274" s="30"/>
      <c r="K2274" s="30"/>
      <c r="M2274" s="19"/>
      <c r="S2274" s="30"/>
      <c r="V2274" s="30"/>
    </row>
    <row r="2275" spans="10:22" x14ac:dyDescent="0.25">
      <c r="J2275" s="30"/>
      <c r="K2275" s="30"/>
      <c r="M2275" s="19"/>
      <c r="S2275" s="30"/>
      <c r="V2275" s="30"/>
    </row>
    <row r="2276" spans="10:22" x14ac:dyDescent="0.25">
      <c r="J2276" s="30"/>
      <c r="K2276" s="30"/>
      <c r="M2276" s="19"/>
      <c r="S2276" s="30"/>
      <c r="V2276" s="30"/>
    </row>
    <row r="2277" spans="10:22" x14ac:dyDescent="0.25">
      <c r="J2277" s="30"/>
      <c r="K2277" s="30"/>
      <c r="M2277" s="19"/>
      <c r="S2277" s="30"/>
      <c r="V2277" s="30"/>
    </row>
    <row r="2278" spans="10:22" x14ac:dyDescent="0.25">
      <c r="J2278" s="30"/>
      <c r="K2278" s="30"/>
      <c r="M2278" s="19"/>
      <c r="S2278" s="30"/>
      <c r="V2278" s="30"/>
    </row>
    <row r="2279" spans="10:22" x14ac:dyDescent="0.25">
      <c r="J2279" s="30"/>
      <c r="K2279" s="30"/>
      <c r="M2279" s="19"/>
      <c r="S2279" s="30"/>
      <c r="V2279" s="30"/>
    </row>
    <row r="2280" spans="10:22" x14ac:dyDescent="0.25">
      <c r="J2280" s="30"/>
      <c r="K2280" s="30"/>
      <c r="M2280" s="19"/>
      <c r="S2280" s="30"/>
      <c r="V2280" s="30"/>
    </row>
    <row r="2281" spans="10:22" x14ac:dyDescent="0.25">
      <c r="J2281" s="30"/>
      <c r="K2281" s="30"/>
      <c r="M2281" s="19"/>
      <c r="S2281" s="30"/>
      <c r="V2281" s="30"/>
    </row>
    <row r="2282" spans="10:22" x14ac:dyDescent="0.25">
      <c r="J2282" s="30"/>
      <c r="K2282" s="30"/>
      <c r="M2282" s="19"/>
      <c r="S2282" s="30"/>
      <c r="V2282" s="30"/>
    </row>
    <row r="2283" spans="10:22" x14ac:dyDescent="0.25">
      <c r="J2283" s="30"/>
      <c r="K2283" s="30"/>
      <c r="M2283" s="19"/>
      <c r="S2283" s="30"/>
      <c r="V2283" s="30"/>
    </row>
    <row r="2284" spans="10:22" x14ac:dyDescent="0.25">
      <c r="J2284" s="30"/>
      <c r="K2284" s="30"/>
      <c r="M2284" s="19"/>
      <c r="S2284" s="30"/>
      <c r="V2284" s="30"/>
    </row>
    <row r="2285" spans="10:22" x14ac:dyDescent="0.25">
      <c r="J2285" s="30"/>
      <c r="K2285" s="30"/>
      <c r="M2285" s="19"/>
      <c r="S2285" s="30"/>
      <c r="V2285" s="30"/>
    </row>
    <row r="2286" spans="10:22" x14ac:dyDescent="0.25">
      <c r="J2286" s="30"/>
      <c r="K2286" s="30"/>
      <c r="M2286" s="19"/>
      <c r="S2286" s="30"/>
      <c r="V2286" s="30"/>
    </row>
    <row r="2287" spans="10:22" x14ac:dyDescent="0.25">
      <c r="J2287" s="30"/>
      <c r="K2287" s="30"/>
      <c r="M2287" s="19"/>
      <c r="S2287" s="30"/>
      <c r="V2287" s="30"/>
    </row>
    <row r="2288" spans="10:22" x14ac:dyDescent="0.25">
      <c r="J2288" s="30"/>
      <c r="K2288" s="30"/>
      <c r="M2288" s="19"/>
      <c r="S2288" s="30"/>
      <c r="V2288" s="30"/>
    </row>
    <row r="2289" spans="10:22" x14ac:dyDescent="0.25">
      <c r="J2289" s="30"/>
      <c r="K2289" s="30"/>
      <c r="M2289" s="19"/>
      <c r="S2289" s="30"/>
      <c r="V2289" s="30"/>
    </row>
    <row r="2290" spans="10:22" x14ac:dyDescent="0.25">
      <c r="J2290" s="30"/>
      <c r="K2290" s="30"/>
      <c r="M2290" s="19"/>
      <c r="S2290" s="30"/>
      <c r="V2290" s="30"/>
    </row>
    <row r="2291" spans="10:22" x14ac:dyDescent="0.25">
      <c r="J2291" s="30"/>
      <c r="K2291" s="30"/>
      <c r="M2291" s="19"/>
      <c r="S2291" s="30"/>
      <c r="V2291" s="30"/>
    </row>
    <row r="2292" spans="10:22" x14ac:dyDescent="0.25">
      <c r="J2292" s="30"/>
      <c r="K2292" s="30"/>
      <c r="M2292" s="19"/>
      <c r="S2292" s="30"/>
      <c r="V2292" s="30"/>
    </row>
    <row r="2293" spans="10:22" x14ac:dyDescent="0.25">
      <c r="J2293" s="30"/>
      <c r="K2293" s="30"/>
      <c r="M2293" s="19"/>
      <c r="S2293" s="30"/>
      <c r="V2293" s="30"/>
    </row>
    <row r="2294" spans="10:22" x14ac:dyDescent="0.25">
      <c r="J2294" s="30"/>
      <c r="K2294" s="30"/>
      <c r="M2294" s="19"/>
      <c r="S2294" s="30"/>
      <c r="V2294" s="30"/>
    </row>
    <row r="2295" spans="10:22" x14ac:dyDescent="0.25">
      <c r="J2295" s="30"/>
      <c r="K2295" s="30"/>
      <c r="M2295" s="19"/>
      <c r="S2295" s="30"/>
      <c r="V2295" s="30"/>
    </row>
    <row r="2296" spans="10:22" x14ac:dyDescent="0.25">
      <c r="J2296" s="30"/>
      <c r="K2296" s="30"/>
      <c r="M2296" s="19"/>
      <c r="S2296" s="30"/>
      <c r="V2296" s="30"/>
    </row>
    <row r="2297" spans="10:22" x14ac:dyDescent="0.25">
      <c r="J2297" s="30"/>
      <c r="K2297" s="30"/>
      <c r="M2297" s="19"/>
      <c r="S2297" s="30"/>
      <c r="V2297" s="30"/>
    </row>
    <row r="2298" spans="10:22" x14ac:dyDescent="0.25">
      <c r="J2298" s="30"/>
      <c r="K2298" s="30"/>
      <c r="M2298" s="19"/>
      <c r="S2298" s="30"/>
      <c r="V2298" s="30"/>
    </row>
    <row r="2299" spans="10:22" x14ac:dyDescent="0.25">
      <c r="J2299" s="30"/>
      <c r="K2299" s="30"/>
      <c r="M2299" s="19"/>
      <c r="S2299" s="30"/>
      <c r="V2299" s="30"/>
    </row>
    <row r="2300" spans="10:22" x14ac:dyDescent="0.25">
      <c r="J2300" s="30"/>
      <c r="K2300" s="30"/>
      <c r="M2300" s="19"/>
      <c r="S2300" s="30"/>
      <c r="V2300" s="30"/>
    </row>
    <row r="2301" spans="10:22" x14ac:dyDescent="0.25">
      <c r="J2301" s="30"/>
      <c r="K2301" s="30"/>
      <c r="M2301" s="19"/>
      <c r="S2301" s="30"/>
      <c r="V2301" s="30"/>
    </row>
    <row r="2302" spans="10:22" x14ac:dyDescent="0.25">
      <c r="J2302" s="30"/>
      <c r="K2302" s="30"/>
      <c r="M2302" s="19"/>
      <c r="S2302" s="30"/>
      <c r="V2302" s="30"/>
    </row>
    <row r="2303" spans="10:22" x14ac:dyDescent="0.25">
      <c r="J2303" s="30"/>
      <c r="K2303" s="30"/>
      <c r="M2303" s="19"/>
      <c r="S2303" s="30"/>
      <c r="V2303" s="30"/>
    </row>
    <row r="2304" spans="10:22" x14ac:dyDescent="0.25">
      <c r="J2304" s="30"/>
      <c r="K2304" s="30"/>
      <c r="M2304" s="19"/>
      <c r="S2304" s="30"/>
      <c r="V2304" s="30"/>
    </row>
    <row r="2305" spans="10:22" x14ac:dyDescent="0.25">
      <c r="J2305" s="30"/>
      <c r="K2305" s="30"/>
      <c r="M2305" s="19"/>
      <c r="S2305" s="30"/>
      <c r="V2305" s="30"/>
    </row>
    <row r="2306" spans="10:22" x14ac:dyDescent="0.25">
      <c r="J2306" s="30"/>
      <c r="K2306" s="30"/>
      <c r="M2306" s="19"/>
      <c r="S2306" s="30"/>
      <c r="V2306" s="30"/>
    </row>
    <row r="2307" spans="10:22" x14ac:dyDescent="0.25">
      <c r="J2307" s="30"/>
      <c r="K2307" s="30"/>
      <c r="M2307" s="19"/>
      <c r="S2307" s="30"/>
      <c r="V2307" s="30"/>
    </row>
    <row r="2308" spans="10:22" x14ac:dyDescent="0.25">
      <c r="J2308" s="30"/>
      <c r="K2308" s="30"/>
      <c r="M2308" s="19"/>
      <c r="S2308" s="30"/>
      <c r="V2308" s="30"/>
    </row>
    <row r="2309" spans="10:22" x14ac:dyDescent="0.25">
      <c r="J2309" s="30"/>
      <c r="K2309" s="30"/>
      <c r="M2309" s="19"/>
      <c r="S2309" s="30"/>
      <c r="V2309" s="30"/>
    </row>
    <row r="2310" spans="10:22" x14ac:dyDescent="0.25">
      <c r="J2310" s="30"/>
      <c r="K2310" s="30"/>
      <c r="M2310" s="19"/>
      <c r="S2310" s="30"/>
      <c r="V2310" s="30"/>
    </row>
    <row r="2311" spans="10:22" x14ac:dyDescent="0.25">
      <c r="J2311" s="30"/>
      <c r="K2311" s="30"/>
      <c r="M2311" s="19"/>
      <c r="S2311" s="30"/>
      <c r="V2311" s="30"/>
    </row>
    <row r="2312" spans="10:22" x14ac:dyDescent="0.25">
      <c r="J2312" s="30"/>
      <c r="K2312" s="30"/>
      <c r="M2312" s="19"/>
      <c r="S2312" s="30"/>
      <c r="V2312" s="30"/>
    </row>
    <row r="2313" spans="10:22" x14ac:dyDescent="0.25">
      <c r="J2313" s="30"/>
      <c r="K2313" s="30"/>
      <c r="M2313" s="19"/>
      <c r="S2313" s="30"/>
      <c r="V2313" s="30"/>
    </row>
    <row r="2314" spans="10:22" x14ac:dyDescent="0.25">
      <c r="J2314" s="30"/>
      <c r="K2314" s="30"/>
      <c r="M2314" s="19"/>
      <c r="S2314" s="30"/>
      <c r="V2314" s="30"/>
    </row>
    <row r="2315" spans="10:22" x14ac:dyDescent="0.25">
      <c r="J2315" s="30"/>
      <c r="K2315" s="30"/>
      <c r="M2315" s="19"/>
      <c r="S2315" s="30"/>
      <c r="V2315" s="30"/>
    </row>
    <row r="2316" spans="10:22" x14ac:dyDescent="0.25">
      <c r="J2316" s="30"/>
      <c r="K2316" s="30"/>
      <c r="M2316" s="19"/>
      <c r="S2316" s="30"/>
      <c r="V2316" s="30"/>
    </row>
    <row r="2317" spans="10:22" x14ac:dyDescent="0.25">
      <c r="J2317" s="30"/>
      <c r="K2317" s="30"/>
      <c r="M2317" s="19"/>
      <c r="S2317" s="30"/>
      <c r="V2317" s="30"/>
    </row>
    <row r="2318" spans="10:22" x14ac:dyDescent="0.25">
      <c r="J2318" s="30"/>
      <c r="K2318" s="30"/>
      <c r="M2318" s="19"/>
      <c r="S2318" s="30"/>
      <c r="V2318" s="30"/>
    </row>
    <row r="2319" spans="10:22" x14ac:dyDescent="0.25">
      <c r="J2319" s="30"/>
      <c r="K2319" s="30"/>
      <c r="M2319" s="19"/>
      <c r="S2319" s="30"/>
      <c r="V2319" s="30"/>
    </row>
    <row r="2320" spans="10:22" x14ac:dyDescent="0.25">
      <c r="J2320" s="30"/>
      <c r="K2320" s="30"/>
      <c r="M2320" s="19"/>
      <c r="S2320" s="30"/>
      <c r="V2320" s="30"/>
    </row>
    <row r="2321" spans="10:22" x14ac:dyDescent="0.25">
      <c r="J2321" s="30"/>
      <c r="K2321" s="30"/>
      <c r="M2321" s="19"/>
      <c r="S2321" s="30"/>
      <c r="V2321" s="30"/>
    </row>
    <row r="2322" spans="10:22" x14ac:dyDescent="0.25">
      <c r="J2322" s="30"/>
      <c r="K2322" s="30"/>
      <c r="M2322" s="19"/>
      <c r="S2322" s="30"/>
      <c r="V2322" s="30"/>
    </row>
    <row r="2323" spans="10:22" x14ac:dyDescent="0.25">
      <c r="J2323" s="30"/>
      <c r="K2323" s="30"/>
      <c r="M2323" s="19"/>
      <c r="S2323" s="30"/>
      <c r="V2323" s="30"/>
    </row>
    <row r="2324" spans="10:22" x14ac:dyDescent="0.25">
      <c r="J2324" s="30"/>
      <c r="K2324" s="30"/>
      <c r="M2324" s="19"/>
      <c r="S2324" s="30"/>
      <c r="V2324" s="30"/>
    </row>
    <row r="2325" spans="10:22" x14ac:dyDescent="0.25">
      <c r="J2325" s="30"/>
      <c r="K2325" s="30"/>
      <c r="M2325" s="19"/>
      <c r="S2325" s="30"/>
      <c r="V2325" s="30"/>
    </row>
    <row r="2326" spans="10:22" x14ac:dyDescent="0.25">
      <c r="J2326" s="30"/>
      <c r="K2326" s="30"/>
      <c r="M2326" s="19"/>
      <c r="S2326" s="30"/>
      <c r="V2326" s="30"/>
    </row>
    <row r="2327" spans="10:22" x14ac:dyDescent="0.25">
      <c r="J2327" s="30"/>
      <c r="K2327" s="30"/>
      <c r="M2327" s="19"/>
      <c r="S2327" s="30"/>
      <c r="V2327" s="30"/>
    </row>
    <row r="2328" spans="10:22" x14ac:dyDescent="0.25">
      <c r="J2328" s="30"/>
      <c r="K2328" s="30"/>
      <c r="M2328" s="19"/>
      <c r="S2328" s="30"/>
      <c r="V2328" s="30"/>
    </row>
    <row r="2329" spans="10:22" x14ac:dyDescent="0.25">
      <c r="J2329" s="30"/>
      <c r="K2329" s="30"/>
      <c r="M2329" s="19"/>
      <c r="S2329" s="30"/>
      <c r="V2329" s="30"/>
    </row>
    <row r="2330" spans="10:22" x14ac:dyDescent="0.25">
      <c r="J2330" s="30"/>
      <c r="K2330" s="30"/>
      <c r="M2330" s="19"/>
      <c r="S2330" s="30"/>
      <c r="V2330" s="30"/>
    </row>
    <row r="2331" spans="10:22" x14ac:dyDescent="0.25">
      <c r="J2331" s="30"/>
      <c r="K2331" s="30"/>
      <c r="M2331" s="19"/>
      <c r="S2331" s="30"/>
      <c r="V2331" s="30"/>
    </row>
    <row r="2332" spans="10:22" x14ac:dyDescent="0.25">
      <c r="J2332" s="30"/>
      <c r="K2332" s="30"/>
      <c r="M2332" s="19"/>
      <c r="S2332" s="30"/>
      <c r="V2332" s="30"/>
    </row>
    <row r="2333" spans="10:22" x14ac:dyDescent="0.25">
      <c r="J2333" s="30"/>
      <c r="K2333" s="30"/>
      <c r="M2333" s="19"/>
      <c r="S2333" s="30"/>
      <c r="V2333" s="30"/>
    </row>
    <row r="2334" spans="10:22" x14ac:dyDescent="0.25">
      <c r="J2334" s="30"/>
      <c r="K2334" s="30"/>
      <c r="M2334" s="19"/>
      <c r="S2334" s="30"/>
      <c r="V2334" s="30"/>
    </row>
    <row r="2335" spans="10:22" x14ac:dyDescent="0.25">
      <c r="J2335" s="30"/>
      <c r="K2335" s="30"/>
      <c r="M2335" s="19"/>
      <c r="S2335" s="30"/>
      <c r="V2335" s="30"/>
    </row>
    <row r="2336" spans="10:22" x14ac:dyDescent="0.25">
      <c r="J2336" s="30"/>
      <c r="K2336" s="30"/>
      <c r="M2336" s="19"/>
      <c r="S2336" s="30"/>
      <c r="V2336" s="30"/>
    </row>
    <row r="2337" spans="10:22" x14ac:dyDescent="0.25">
      <c r="J2337" s="30"/>
      <c r="K2337" s="30"/>
      <c r="M2337" s="19"/>
      <c r="S2337" s="30"/>
      <c r="V2337" s="30"/>
    </row>
    <row r="2338" spans="10:22" x14ac:dyDescent="0.25">
      <c r="J2338" s="30"/>
      <c r="K2338" s="30"/>
      <c r="M2338" s="19"/>
      <c r="S2338" s="30"/>
      <c r="V2338" s="30"/>
    </row>
    <row r="2339" spans="10:22" x14ac:dyDescent="0.25">
      <c r="J2339" s="30"/>
      <c r="K2339" s="30"/>
      <c r="M2339" s="19"/>
      <c r="S2339" s="30"/>
      <c r="V2339" s="30"/>
    </row>
    <row r="2340" spans="10:22" x14ac:dyDescent="0.25">
      <c r="J2340" s="30"/>
      <c r="K2340" s="30"/>
      <c r="M2340" s="19"/>
      <c r="S2340" s="30"/>
      <c r="V2340" s="30"/>
    </row>
    <row r="2341" spans="10:22" x14ac:dyDescent="0.25">
      <c r="J2341" s="30"/>
      <c r="K2341" s="30"/>
      <c r="M2341" s="19"/>
      <c r="S2341" s="30"/>
      <c r="V2341" s="30"/>
    </row>
    <row r="2342" spans="10:22" x14ac:dyDescent="0.25">
      <c r="J2342" s="30"/>
      <c r="K2342" s="30"/>
      <c r="M2342" s="19"/>
      <c r="S2342" s="30"/>
      <c r="V2342" s="30"/>
    </row>
    <row r="2343" spans="10:22" x14ac:dyDescent="0.25">
      <c r="J2343" s="30"/>
      <c r="K2343" s="30"/>
      <c r="M2343" s="19"/>
      <c r="S2343" s="30"/>
      <c r="V2343" s="30"/>
    </row>
    <row r="2344" spans="10:22" x14ac:dyDescent="0.25">
      <c r="J2344" s="30"/>
      <c r="K2344" s="30"/>
      <c r="M2344" s="19"/>
      <c r="S2344" s="30"/>
      <c r="V2344" s="30"/>
    </row>
    <row r="2345" spans="10:22" x14ac:dyDescent="0.25">
      <c r="J2345" s="30"/>
      <c r="K2345" s="30"/>
      <c r="M2345" s="19"/>
      <c r="S2345" s="30"/>
      <c r="V2345" s="30"/>
    </row>
    <row r="2346" spans="10:22" x14ac:dyDescent="0.25">
      <c r="J2346" s="30"/>
      <c r="K2346" s="30"/>
      <c r="M2346" s="19"/>
      <c r="S2346" s="30"/>
      <c r="V2346" s="30"/>
    </row>
    <row r="2347" spans="10:22" x14ac:dyDescent="0.25">
      <c r="J2347" s="30"/>
      <c r="K2347" s="30"/>
      <c r="M2347" s="19"/>
      <c r="S2347" s="30"/>
      <c r="V2347" s="30"/>
    </row>
    <row r="2348" spans="10:22" x14ac:dyDescent="0.25">
      <c r="J2348" s="30"/>
      <c r="K2348" s="30"/>
      <c r="M2348" s="19"/>
      <c r="S2348" s="30"/>
      <c r="V2348" s="30"/>
    </row>
    <row r="2349" spans="10:22" x14ac:dyDescent="0.25">
      <c r="J2349" s="30"/>
      <c r="K2349" s="30"/>
      <c r="M2349" s="19"/>
      <c r="S2349" s="30"/>
      <c r="V2349" s="30"/>
    </row>
    <row r="2350" spans="10:22" x14ac:dyDescent="0.25">
      <c r="J2350" s="30"/>
      <c r="K2350" s="30"/>
      <c r="M2350" s="19"/>
      <c r="S2350" s="30"/>
      <c r="V2350" s="30"/>
    </row>
    <row r="2351" spans="10:22" x14ac:dyDescent="0.25">
      <c r="J2351" s="30"/>
      <c r="K2351" s="30"/>
      <c r="M2351" s="19"/>
      <c r="S2351" s="30"/>
      <c r="V2351" s="30"/>
    </row>
    <row r="2352" spans="10:22" x14ac:dyDescent="0.25">
      <c r="J2352" s="30"/>
      <c r="K2352" s="30"/>
      <c r="M2352" s="19"/>
      <c r="S2352" s="30"/>
      <c r="V2352" s="30"/>
    </row>
    <row r="2353" spans="10:22" x14ac:dyDescent="0.25">
      <c r="J2353" s="30"/>
      <c r="K2353" s="30"/>
      <c r="M2353" s="19"/>
      <c r="S2353" s="30"/>
      <c r="V2353" s="30"/>
    </row>
    <row r="2354" spans="10:22" x14ac:dyDescent="0.25">
      <c r="J2354" s="30"/>
      <c r="K2354" s="30"/>
      <c r="M2354" s="19"/>
      <c r="S2354" s="30"/>
      <c r="V2354" s="30"/>
    </row>
    <row r="2355" spans="10:22" x14ac:dyDescent="0.25">
      <c r="J2355" s="30"/>
      <c r="K2355" s="30"/>
      <c r="M2355" s="19"/>
      <c r="S2355" s="30"/>
      <c r="V2355" s="30"/>
    </row>
    <row r="2356" spans="10:22" x14ac:dyDescent="0.25">
      <c r="J2356" s="30"/>
      <c r="K2356" s="30"/>
      <c r="M2356" s="19"/>
      <c r="S2356" s="30"/>
      <c r="V2356" s="30"/>
    </row>
    <row r="2357" spans="10:22" x14ac:dyDescent="0.25">
      <c r="J2357" s="30"/>
      <c r="K2357" s="30"/>
      <c r="M2357" s="19"/>
      <c r="S2357" s="30"/>
      <c r="V2357" s="30"/>
    </row>
    <row r="2358" spans="10:22" x14ac:dyDescent="0.25">
      <c r="J2358" s="30"/>
      <c r="K2358" s="30"/>
      <c r="M2358" s="19"/>
      <c r="S2358" s="30"/>
      <c r="V2358" s="30"/>
    </row>
    <row r="2359" spans="10:22" x14ac:dyDescent="0.25">
      <c r="J2359" s="30"/>
      <c r="K2359" s="30"/>
      <c r="M2359" s="19"/>
      <c r="S2359" s="30"/>
      <c r="V2359" s="30"/>
    </row>
    <row r="2360" spans="10:22" x14ac:dyDescent="0.25">
      <c r="J2360" s="30"/>
      <c r="K2360" s="30"/>
      <c r="M2360" s="19"/>
      <c r="S2360" s="30"/>
      <c r="V2360" s="30"/>
    </row>
    <row r="2361" spans="10:22" x14ac:dyDescent="0.25">
      <c r="J2361" s="30"/>
      <c r="K2361" s="30"/>
      <c r="M2361" s="19"/>
      <c r="S2361" s="30"/>
      <c r="V2361" s="30"/>
    </row>
    <row r="2362" spans="10:22" x14ac:dyDescent="0.25">
      <c r="J2362" s="30"/>
      <c r="K2362" s="30"/>
      <c r="M2362" s="19"/>
      <c r="S2362" s="30"/>
      <c r="V2362" s="30"/>
    </row>
    <row r="2363" spans="10:22" x14ac:dyDescent="0.25">
      <c r="J2363" s="30"/>
      <c r="K2363" s="30"/>
      <c r="M2363" s="19"/>
      <c r="S2363" s="30"/>
      <c r="V2363" s="30"/>
    </row>
    <row r="2364" spans="10:22" x14ac:dyDescent="0.25">
      <c r="J2364" s="30"/>
      <c r="K2364" s="30"/>
      <c r="M2364" s="19"/>
      <c r="S2364" s="30"/>
      <c r="V2364" s="30"/>
    </row>
    <row r="2365" spans="10:22" x14ac:dyDescent="0.25">
      <c r="J2365" s="30"/>
      <c r="K2365" s="30"/>
      <c r="M2365" s="19"/>
      <c r="S2365" s="30"/>
      <c r="V2365" s="30"/>
    </row>
    <row r="2366" spans="10:22" x14ac:dyDescent="0.25">
      <c r="J2366" s="30"/>
      <c r="K2366" s="30"/>
      <c r="M2366" s="19"/>
      <c r="S2366" s="30"/>
      <c r="V2366" s="30"/>
    </row>
    <row r="2367" spans="10:22" x14ac:dyDescent="0.25">
      <c r="J2367" s="30"/>
      <c r="K2367" s="30"/>
      <c r="M2367" s="19"/>
      <c r="S2367" s="30"/>
      <c r="V2367" s="30"/>
    </row>
    <row r="2368" spans="10:22" x14ac:dyDescent="0.25">
      <c r="J2368" s="30"/>
      <c r="K2368" s="30"/>
      <c r="M2368" s="19"/>
      <c r="S2368" s="30"/>
      <c r="V2368" s="30"/>
    </row>
    <row r="2369" spans="10:22" x14ac:dyDescent="0.25">
      <c r="J2369" s="30"/>
      <c r="K2369" s="30"/>
      <c r="M2369" s="19"/>
      <c r="S2369" s="30"/>
      <c r="V2369" s="30"/>
    </row>
    <row r="2370" spans="10:22" x14ac:dyDescent="0.25">
      <c r="J2370" s="30"/>
      <c r="K2370" s="30"/>
      <c r="M2370" s="19"/>
      <c r="S2370" s="30"/>
      <c r="V2370" s="30"/>
    </row>
    <row r="2371" spans="10:22" x14ac:dyDescent="0.25">
      <c r="J2371" s="30"/>
      <c r="K2371" s="30"/>
      <c r="M2371" s="19"/>
      <c r="S2371" s="30"/>
      <c r="V2371" s="30"/>
    </row>
    <row r="2372" spans="10:22" x14ac:dyDescent="0.25">
      <c r="J2372" s="30"/>
      <c r="K2372" s="30"/>
      <c r="M2372" s="19"/>
      <c r="S2372" s="30"/>
      <c r="V2372" s="30"/>
    </row>
    <row r="2373" spans="10:22" x14ac:dyDescent="0.25">
      <c r="J2373" s="30"/>
      <c r="K2373" s="30"/>
      <c r="M2373" s="19"/>
      <c r="S2373" s="30"/>
      <c r="V2373" s="30"/>
    </row>
    <row r="2374" spans="10:22" x14ac:dyDescent="0.25">
      <c r="J2374" s="30"/>
      <c r="K2374" s="30"/>
      <c r="M2374" s="19"/>
      <c r="S2374" s="30"/>
      <c r="V2374" s="30"/>
    </row>
    <row r="2375" spans="10:22" x14ac:dyDescent="0.25">
      <c r="J2375" s="30"/>
      <c r="K2375" s="30"/>
      <c r="M2375" s="19"/>
      <c r="S2375" s="30"/>
      <c r="V2375" s="30"/>
    </row>
    <row r="2376" spans="10:22" x14ac:dyDescent="0.25">
      <c r="J2376" s="30"/>
      <c r="K2376" s="30"/>
      <c r="M2376" s="19"/>
      <c r="S2376" s="30"/>
      <c r="V2376" s="30"/>
    </row>
    <row r="2377" spans="10:22" x14ac:dyDescent="0.25">
      <c r="J2377" s="30"/>
      <c r="K2377" s="30"/>
      <c r="M2377" s="19"/>
      <c r="S2377" s="30"/>
      <c r="V2377" s="30"/>
    </row>
    <row r="2378" spans="10:22" x14ac:dyDescent="0.25">
      <c r="J2378" s="30"/>
      <c r="K2378" s="30"/>
      <c r="M2378" s="19"/>
      <c r="S2378" s="30"/>
      <c r="V2378" s="30"/>
    </row>
    <row r="2379" spans="10:22" x14ac:dyDescent="0.25">
      <c r="J2379" s="30"/>
      <c r="K2379" s="30"/>
      <c r="M2379" s="19"/>
      <c r="S2379" s="30"/>
      <c r="V2379" s="30"/>
    </row>
    <row r="2380" spans="10:22" x14ac:dyDescent="0.25">
      <c r="J2380" s="30"/>
      <c r="K2380" s="30"/>
      <c r="M2380" s="19"/>
      <c r="S2380" s="30"/>
      <c r="V2380" s="30"/>
    </row>
    <row r="2381" spans="10:22" x14ac:dyDescent="0.25">
      <c r="J2381" s="30"/>
      <c r="K2381" s="30"/>
      <c r="M2381" s="19"/>
      <c r="S2381" s="30"/>
      <c r="V2381" s="30"/>
    </row>
    <row r="2382" spans="10:22" x14ac:dyDescent="0.25">
      <c r="J2382" s="30"/>
      <c r="K2382" s="30"/>
      <c r="M2382" s="19"/>
      <c r="S2382" s="30"/>
      <c r="V2382" s="30"/>
    </row>
    <row r="2383" spans="10:22" x14ac:dyDescent="0.25">
      <c r="J2383" s="30"/>
      <c r="K2383" s="30"/>
      <c r="M2383" s="19"/>
      <c r="S2383" s="30"/>
      <c r="V2383" s="30"/>
    </row>
    <row r="2384" spans="10:22" x14ac:dyDescent="0.25">
      <c r="J2384" s="30"/>
      <c r="K2384" s="30"/>
      <c r="M2384" s="19"/>
      <c r="S2384" s="30"/>
      <c r="V2384" s="30"/>
    </row>
    <row r="2385" spans="10:22" x14ac:dyDescent="0.25">
      <c r="J2385" s="30"/>
      <c r="K2385" s="30"/>
      <c r="M2385" s="19"/>
      <c r="S2385" s="30"/>
      <c r="V2385" s="30"/>
    </row>
    <row r="2386" spans="10:22" x14ac:dyDescent="0.25">
      <c r="J2386" s="30"/>
      <c r="K2386" s="30"/>
      <c r="M2386" s="19"/>
      <c r="S2386" s="30"/>
      <c r="V2386" s="30"/>
    </row>
    <row r="2387" spans="10:22" x14ac:dyDescent="0.25">
      <c r="J2387" s="30"/>
      <c r="K2387" s="30"/>
      <c r="M2387" s="19"/>
      <c r="S2387" s="30"/>
      <c r="V2387" s="30"/>
    </row>
    <row r="2388" spans="10:22" x14ac:dyDescent="0.25">
      <c r="J2388" s="30"/>
      <c r="K2388" s="30"/>
      <c r="M2388" s="19"/>
      <c r="S2388" s="30"/>
      <c r="V2388" s="30"/>
    </row>
    <row r="2389" spans="10:22" x14ac:dyDescent="0.25">
      <c r="J2389" s="30"/>
      <c r="K2389" s="30"/>
      <c r="M2389" s="19"/>
      <c r="S2389" s="30"/>
      <c r="V2389" s="30"/>
    </row>
    <row r="2390" spans="10:22" x14ac:dyDescent="0.25">
      <c r="J2390" s="30"/>
      <c r="K2390" s="30"/>
      <c r="M2390" s="19"/>
      <c r="S2390" s="30"/>
      <c r="V2390" s="30"/>
    </row>
    <row r="2391" spans="10:22" x14ac:dyDescent="0.25">
      <c r="J2391" s="30"/>
      <c r="K2391" s="30"/>
      <c r="M2391" s="19"/>
      <c r="S2391" s="30"/>
      <c r="V2391" s="30"/>
    </row>
    <row r="2392" spans="10:22" x14ac:dyDescent="0.25">
      <c r="J2392" s="30"/>
      <c r="K2392" s="30"/>
      <c r="M2392" s="19"/>
      <c r="S2392" s="30"/>
      <c r="V2392" s="30"/>
    </row>
    <row r="2393" spans="10:22" x14ac:dyDescent="0.25">
      <c r="J2393" s="30"/>
      <c r="K2393" s="30"/>
      <c r="M2393" s="19"/>
      <c r="S2393" s="30"/>
      <c r="V2393" s="30"/>
    </row>
    <row r="2394" spans="10:22" x14ac:dyDescent="0.25">
      <c r="J2394" s="30"/>
      <c r="K2394" s="30"/>
      <c r="M2394" s="19"/>
      <c r="S2394" s="30"/>
      <c r="V2394" s="30"/>
    </row>
    <row r="2395" spans="10:22" x14ac:dyDescent="0.25">
      <c r="J2395" s="30"/>
      <c r="K2395" s="30"/>
      <c r="M2395" s="19"/>
      <c r="S2395" s="30"/>
      <c r="V2395" s="30"/>
    </row>
    <row r="2396" spans="10:22" x14ac:dyDescent="0.25">
      <c r="J2396" s="30"/>
      <c r="K2396" s="30"/>
      <c r="M2396" s="19"/>
      <c r="S2396" s="30"/>
      <c r="V2396" s="30"/>
    </row>
    <row r="2397" spans="10:22" x14ac:dyDescent="0.25">
      <c r="J2397" s="30"/>
      <c r="K2397" s="30"/>
      <c r="M2397" s="19"/>
      <c r="S2397" s="30"/>
      <c r="V2397" s="30"/>
    </row>
    <row r="2398" spans="10:22" x14ac:dyDescent="0.25">
      <c r="J2398" s="30"/>
      <c r="K2398" s="30"/>
      <c r="M2398" s="19"/>
      <c r="S2398" s="30"/>
      <c r="V2398" s="30"/>
    </row>
    <row r="2399" spans="10:22" x14ac:dyDescent="0.25">
      <c r="J2399" s="30"/>
      <c r="K2399" s="30"/>
      <c r="M2399" s="19"/>
      <c r="S2399" s="30"/>
      <c r="V2399" s="30"/>
    </row>
    <row r="2400" spans="10:22" x14ac:dyDescent="0.25">
      <c r="J2400" s="30"/>
      <c r="K2400" s="30"/>
      <c r="M2400" s="19"/>
      <c r="S2400" s="30"/>
      <c r="V2400" s="30"/>
    </row>
    <row r="2401" spans="10:22" x14ac:dyDescent="0.25">
      <c r="J2401" s="30"/>
      <c r="K2401" s="30"/>
      <c r="M2401" s="19"/>
      <c r="S2401" s="30"/>
      <c r="V2401" s="30"/>
    </row>
    <row r="2402" spans="10:22" x14ac:dyDescent="0.25">
      <c r="J2402" s="30"/>
      <c r="K2402" s="30"/>
      <c r="M2402" s="19"/>
      <c r="S2402" s="30"/>
      <c r="V2402" s="30"/>
    </row>
    <row r="2403" spans="10:22" x14ac:dyDescent="0.25">
      <c r="J2403" s="30"/>
      <c r="K2403" s="30"/>
      <c r="M2403" s="19"/>
      <c r="S2403" s="30"/>
      <c r="V2403" s="30"/>
    </row>
    <row r="2404" spans="10:22" x14ac:dyDescent="0.25">
      <c r="J2404" s="30"/>
      <c r="K2404" s="30"/>
      <c r="M2404" s="19"/>
      <c r="S2404" s="30"/>
      <c r="V2404" s="30"/>
    </row>
    <row r="2405" spans="10:22" x14ac:dyDescent="0.25">
      <c r="J2405" s="30"/>
      <c r="K2405" s="30"/>
      <c r="M2405" s="19"/>
      <c r="S2405" s="30"/>
      <c r="V2405" s="30"/>
    </row>
    <row r="2406" spans="10:22" x14ac:dyDescent="0.25">
      <c r="J2406" s="30"/>
      <c r="K2406" s="30"/>
      <c r="M2406" s="19"/>
      <c r="S2406" s="30"/>
      <c r="V2406" s="30"/>
    </row>
    <row r="2407" spans="10:22" x14ac:dyDescent="0.25">
      <c r="J2407" s="30"/>
      <c r="K2407" s="30"/>
      <c r="M2407" s="19"/>
      <c r="S2407" s="30"/>
      <c r="V2407" s="30"/>
    </row>
    <row r="2408" spans="10:22" x14ac:dyDescent="0.25">
      <c r="J2408" s="30"/>
      <c r="K2408" s="30"/>
      <c r="M2408" s="19"/>
      <c r="S2408" s="30"/>
      <c r="V2408" s="30"/>
    </row>
    <row r="2409" spans="10:22" x14ac:dyDescent="0.25">
      <c r="J2409" s="30"/>
      <c r="K2409" s="30"/>
      <c r="M2409" s="19"/>
      <c r="S2409" s="30"/>
      <c r="V2409" s="30"/>
    </row>
    <row r="2410" spans="10:22" x14ac:dyDescent="0.25">
      <c r="J2410" s="30"/>
      <c r="K2410" s="30"/>
      <c r="M2410" s="19"/>
      <c r="S2410" s="30"/>
      <c r="V2410" s="30"/>
    </row>
    <row r="2411" spans="10:22" x14ac:dyDescent="0.25">
      <c r="J2411" s="30"/>
      <c r="K2411" s="30"/>
      <c r="M2411" s="19"/>
      <c r="S2411" s="30"/>
      <c r="V2411" s="30"/>
    </row>
    <row r="2412" spans="10:22" x14ac:dyDescent="0.25">
      <c r="J2412" s="30"/>
      <c r="K2412" s="30"/>
      <c r="M2412" s="19"/>
      <c r="S2412" s="30"/>
      <c r="V2412" s="30"/>
    </row>
    <row r="2413" spans="10:22" x14ac:dyDescent="0.25">
      <c r="J2413" s="30"/>
      <c r="K2413" s="30"/>
      <c r="M2413" s="19"/>
      <c r="S2413" s="30"/>
      <c r="V2413" s="30"/>
    </row>
    <row r="2414" spans="10:22" x14ac:dyDescent="0.25">
      <c r="J2414" s="30"/>
      <c r="K2414" s="30"/>
      <c r="M2414" s="19"/>
      <c r="S2414" s="30"/>
      <c r="V2414" s="30"/>
    </row>
    <row r="2415" spans="10:22" x14ac:dyDescent="0.25">
      <c r="J2415" s="30"/>
      <c r="K2415" s="30"/>
      <c r="M2415" s="19"/>
      <c r="S2415" s="30"/>
      <c r="V2415" s="30"/>
    </row>
    <row r="2416" spans="10:22" x14ac:dyDescent="0.25">
      <c r="J2416" s="30"/>
      <c r="K2416" s="30"/>
      <c r="M2416" s="19"/>
      <c r="S2416" s="30"/>
      <c r="V2416" s="30"/>
    </row>
    <row r="2417" spans="10:22" x14ac:dyDescent="0.25">
      <c r="J2417" s="30"/>
      <c r="K2417" s="30"/>
      <c r="M2417" s="19"/>
      <c r="S2417" s="30"/>
      <c r="V2417" s="30"/>
    </row>
    <row r="2418" spans="10:22" x14ac:dyDescent="0.25">
      <c r="J2418" s="30"/>
      <c r="K2418" s="30"/>
      <c r="M2418" s="19"/>
      <c r="S2418" s="30"/>
      <c r="V2418" s="30"/>
    </row>
    <row r="2419" spans="10:22" x14ac:dyDescent="0.25">
      <c r="J2419" s="30"/>
      <c r="K2419" s="30"/>
      <c r="M2419" s="19"/>
      <c r="S2419" s="30"/>
      <c r="V2419" s="30"/>
    </row>
    <row r="2420" spans="10:22" x14ac:dyDescent="0.25">
      <c r="J2420" s="30"/>
      <c r="K2420" s="30"/>
      <c r="M2420" s="19"/>
      <c r="S2420" s="30"/>
      <c r="V2420" s="30"/>
    </row>
    <row r="2421" spans="10:22" x14ac:dyDescent="0.25">
      <c r="J2421" s="30"/>
      <c r="K2421" s="30"/>
      <c r="M2421" s="19"/>
      <c r="S2421" s="30"/>
      <c r="V2421" s="30"/>
    </row>
    <row r="2422" spans="10:22" x14ac:dyDescent="0.25">
      <c r="J2422" s="30"/>
      <c r="K2422" s="30"/>
      <c r="M2422" s="19"/>
      <c r="S2422" s="30"/>
      <c r="V2422" s="30"/>
    </row>
    <row r="2423" spans="10:22" x14ac:dyDescent="0.25">
      <c r="J2423" s="30"/>
      <c r="K2423" s="30"/>
      <c r="M2423" s="19"/>
      <c r="S2423" s="30"/>
      <c r="V2423" s="30"/>
    </row>
    <row r="2424" spans="10:22" x14ac:dyDescent="0.25">
      <c r="J2424" s="30"/>
      <c r="K2424" s="30"/>
      <c r="M2424" s="19"/>
      <c r="S2424" s="30"/>
      <c r="V2424" s="30"/>
    </row>
    <row r="2425" spans="10:22" x14ac:dyDescent="0.25">
      <c r="J2425" s="30"/>
      <c r="K2425" s="30"/>
      <c r="M2425" s="19"/>
      <c r="S2425" s="30"/>
      <c r="V2425" s="30"/>
    </row>
    <row r="2426" spans="10:22" x14ac:dyDescent="0.25">
      <c r="J2426" s="30"/>
      <c r="K2426" s="30"/>
      <c r="M2426" s="19"/>
      <c r="S2426" s="30"/>
      <c r="V2426" s="30"/>
    </row>
    <row r="2427" spans="10:22" x14ac:dyDescent="0.25">
      <c r="J2427" s="30"/>
      <c r="K2427" s="30"/>
      <c r="M2427" s="19"/>
      <c r="S2427" s="30"/>
      <c r="V2427" s="30"/>
    </row>
    <row r="2428" spans="10:22" x14ac:dyDescent="0.25">
      <c r="J2428" s="30"/>
      <c r="K2428" s="30"/>
      <c r="M2428" s="19"/>
      <c r="S2428" s="30"/>
      <c r="V2428" s="30"/>
    </row>
    <row r="2429" spans="10:22" x14ac:dyDescent="0.25">
      <c r="J2429" s="30"/>
      <c r="K2429" s="30"/>
      <c r="M2429" s="19"/>
      <c r="S2429" s="30"/>
      <c r="V2429" s="30"/>
    </row>
    <row r="2430" spans="10:22" x14ac:dyDescent="0.25">
      <c r="J2430" s="30"/>
      <c r="K2430" s="30"/>
      <c r="M2430" s="19"/>
      <c r="S2430" s="30"/>
      <c r="V2430" s="30"/>
    </row>
    <row r="2431" spans="10:22" x14ac:dyDescent="0.25">
      <c r="J2431" s="30"/>
      <c r="K2431" s="30"/>
      <c r="M2431" s="19"/>
      <c r="S2431" s="30"/>
      <c r="V2431" s="30"/>
    </row>
    <row r="2432" spans="10:22" x14ac:dyDescent="0.25">
      <c r="J2432" s="30"/>
      <c r="K2432" s="30"/>
      <c r="M2432" s="19"/>
      <c r="S2432" s="30"/>
      <c r="V2432" s="30"/>
    </row>
    <row r="2433" spans="10:22" x14ac:dyDescent="0.25">
      <c r="J2433" s="30"/>
      <c r="K2433" s="30"/>
      <c r="M2433" s="19"/>
      <c r="S2433" s="30"/>
      <c r="V2433" s="30"/>
    </row>
    <row r="2434" spans="10:22" x14ac:dyDescent="0.25">
      <c r="J2434" s="30"/>
      <c r="K2434" s="30"/>
      <c r="M2434" s="19"/>
      <c r="S2434" s="30"/>
      <c r="V2434" s="30"/>
    </row>
    <row r="2435" spans="10:22" x14ac:dyDescent="0.25">
      <c r="J2435" s="30"/>
      <c r="K2435" s="30"/>
      <c r="M2435" s="19"/>
      <c r="S2435" s="30"/>
      <c r="V2435" s="30"/>
    </row>
    <row r="2436" spans="10:22" x14ac:dyDescent="0.25">
      <c r="J2436" s="30"/>
      <c r="K2436" s="30"/>
      <c r="M2436" s="19"/>
      <c r="S2436" s="30"/>
      <c r="V2436" s="30"/>
    </row>
    <row r="2437" spans="10:22" x14ac:dyDescent="0.25">
      <c r="J2437" s="30"/>
      <c r="K2437" s="30"/>
      <c r="M2437" s="19"/>
      <c r="S2437" s="30"/>
      <c r="V2437" s="30"/>
    </row>
    <row r="2438" spans="10:22" x14ac:dyDescent="0.25">
      <c r="J2438" s="30"/>
      <c r="K2438" s="30"/>
      <c r="M2438" s="19"/>
      <c r="S2438" s="30"/>
      <c r="V2438" s="30"/>
    </row>
    <row r="2439" spans="10:22" x14ac:dyDescent="0.25">
      <c r="J2439" s="30"/>
      <c r="K2439" s="30"/>
      <c r="M2439" s="19"/>
      <c r="S2439" s="30"/>
      <c r="V2439" s="30"/>
    </row>
    <row r="2440" spans="10:22" x14ac:dyDescent="0.25">
      <c r="J2440" s="30"/>
      <c r="K2440" s="30"/>
      <c r="M2440" s="19"/>
      <c r="S2440" s="30"/>
      <c r="V2440" s="30"/>
    </row>
    <row r="2441" spans="10:22" x14ac:dyDescent="0.25">
      <c r="J2441" s="30"/>
      <c r="K2441" s="30"/>
      <c r="M2441" s="19"/>
      <c r="S2441" s="30"/>
      <c r="V2441" s="30"/>
    </row>
    <row r="2442" spans="10:22" x14ac:dyDescent="0.25">
      <c r="J2442" s="30"/>
      <c r="K2442" s="30"/>
      <c r="M2442" s="19"/>
      <c r="S2442" s="30"/>
      <c r="V2442" s="30"/>
    </row>
    <row r="2443" spans="10:22" x14ac:dyDescent="0.25">
      <c r="J2443" s="30"/>
      <c r="K2443" s="30"/>
      <c r="M2443" s="19"/>
      <c r="S2443" s="30"/>
      <c r="V2443" s="30"/>
    </row>
    <row r="2444" spans="10:22" x14ac:dyDescent="0.25">
      <c r="J2444" s="30"/>
      <c r="K2444" s="30"/>
      <c r="M2444" s="19"/>
      <c r="S2444" s="30"/>
      <c r="V2444" s="30"/>
    </row>
    <row r="2445" spans="10:22" x14ac:dyDescent="0.25">
      <c r="J2445" s="30"/>
      <c r="K2445" s="30"/>
      <c r="M2445" s="19"/>
      <c r="S2445" s="30"/>
      <c r="V2445" s="30"/>
    </row>
    <row r="2446" spans="10:22" x14ac:dyDescent="0.25">
      <c r="J2446" s="30"/>
      <c r="K2446" s="30"/>
      <c r="M2446" s="19"/>
      <c r="S2446" s="30"/>
      <c r="V2446" s="30"/>
    </row>
    <row r="2447" spans="10:22" x14ac:dyDescent="0.25">
      <c r="J2447" s="30"/>
      <c r="K2447" s="30"/>
      <c r="M2447" s="19"/>
      <c r="S2447" s="30"/>
      <c r="V2447" s="30"/>
    </row>
    <row r="2448" spans="10:22" x14ac:dyDescent="0.25">
      <c r="J2448" s="30"/>
      <c r="K2448" s="30"/>
      <c r="M2448" s="19"/>
      <c r="S2448" s="30"/>
      <c r="V2448" s="30"/>
    </row>
    <row r="2449" spans="10:22" x14ac:dyDescent="0.25">
      <c r="J2449" s="30"/>
      <c r="K2449" s="30"/>
      <c r="M2449" s="19"/>
      <c r="S2449" s="30"/>
      <c r="V2449" s="30"/>
    </row>
    <row r="2450" spans="10:22" x14ac:dyDescent="0.25">
      <c r="J2450" s="30"/>
      <c r="K2450" s="30"/>
      <c r="M2450" s="19"/>
      <c r="S2450" s="30"/>
      <c r="V2450" s="30"/>
    </row>
    <row r="2451" spans="10:22" x14ac:dyDescent="0.25">
      <c r="J2451" s="30"/>
      <c r="K2451" s="30"/>
      <c r="M2451" s="19"/>
      <c r="S2451" s="30"/>
      <c r="V2451" s="30"/>
    </row>
    <row r="2452" spans="10:22" x14ac:dyDescent="0.25">
      <c r="J2452" s="30"/>
      <c r="K2452" s="30"/>
      <c r="M2452" s="19"/>
      <c r="S2452" s="30"/>
      <c r="V2452" s="30"/>
    </row>
    <row r="2453" spans="10:22" x14ac:dyDescent="0.25">
      <c r="J2453" s="30"/>
      <c r="K2453" s="30"/>
      <c r="M2453" s="19"/>
      <c r="S2453" s="30"/>
      <c r="V2453" s="30"/>
    </row>
    <row r="2454" spans="10:22" x14ac:dyDescent="0.25">
      <c r="J2454" s="30"/>
      <c r="K2454" s="30"/>
      <c r="M2454" s="19"/>
      <c r="S2454" s="30"/>
      <c r="V2454" s="30"/>
    </row>
    <row r="2455" spans="10:22" x14ac:dyDescent="0.25">
      <c r="J2455" s="30"/>
      <c r="K2455" s="30"/>
      <c r="M2455" s="19"/>
      <c r="S2455" s="30"/>
      <c r="V2455" s="30"/>
    </row>
    <row r="2456" spans="10:22" x14ac:dyDescent="0.25">
      <c r="J2456" s="30"/>
      <c r="K2456" s="30"/>
      <c r="M2456" s="19"/>
      <c r="S2456" s="30"/>
      <c r="V2456" s="30"/>
    </row>
    <row r="2457" spans="10:22" x14ac:dyDescent="0.25">
      <c r="J2457" s="30"/>
      <c r="K2457" s="30"/>
      <c r="M2457" s="19"/>
      <c r="S2457" s="30"/>
      <c r="V2457" s="30"/>
    </row>
    <row r="2458" spans="10:22" x14ac:dyDescent="0.25">
      <c r="J2458" s="30"/>
      <c r="K2458" s="30"/>
      <c r="M2458" s="19"/>
      <c r="S2458" s="30"/>
      <c r="V2458" s="30"/>
    </row>
    <row r="2459" spans="10:22" x14ac:dyDescent="0.25">
      <c r="J2459" s="30"/>
      <c r="K2459" s="30"/>
      <c r="M2459" s="19"/>
      <c r="S2459" s="30"/>
      <c r="V2459" s="30"/>
    </row>
    <row r="2460" spans="10:22" x14ac:dyDescent="0.25">
      <c r="J2460" s="30"/>
      <c r="K2460" s="30"/>
      <c r="M2460" s="19"/>
      <c r="S2460" s="30"/>
      <c r="V2460" s="30"/>
    </row>
    <row r="2461" spans="10:22" x14ac:dyDescent="0.25">
      <c r="J2461" s="30"/>
      <c r="K2461" s="30"/>
      <c r="M2461" s="19"/>
      <c r="S2461" s="30"/>
      <c r="V2461" s="30"/>
    </row>
    <row r="2462" spans="10:22" x14ac:dyDescent="0.25">
      <c r="J2462" s="30"/>
      <c r="K2462" s="30"/>
      <c r="M2462" s="19"/>
      <c r="S2462" s="30"/>
      <c r="V2462" s="30"/>
    </row>
    <row r="2463" spans="10:22" x14ac:dyDescent="0.25">
      <c r="J2463" s="30"/>
      <c r="K2463" s="30"/>
      <c r="M2463" s="19"/>
      <c r="S2463" s="30"/>
      <c r="V2463" s="30"/>
    </row>
    <row r="2464" spans="10:22" x14ac:dyDescent="0.25">
      <c r="J2464" s="30"/>
      <c r="K2464" s="30"/>
      <c r="M2464" s="19"/>
      <c r="S2464" s="30"/>
      <c r="V2464" s="30"/>
    </row>
    <row r="2465" spans="10:22" x14ac:dyDescent="0.25">
      <c r="J2465" s="30"/>
      <c r="K2465" s="30"/>
      <c r="M2465" s="19"/>
      <c r="S2465" s="30"/>
      <c r="V2465" s="30"/>
    </row>
    <row r="2466" spans="10:22" x14ac:dyDescent="0.25">
      <c r="J2466" s="30"/>
      <c r="K2466" s="30"/>
      <c r="M2466" s="19"/>
      <c r="S2466" s="30"/>
      <c r="V2466" s="30"/>
    </row>
    <row r="2467" spans="10:22" x14ac:dyDescent="0.25">
      <c r="J2467" s="30"/>
      <c r="K2467" s="30"/>
      <c r="M2467" s="19"/>
      <c r="S2467" s="30"/>
      <c r="V2467" s="30"/>
    </row>
    <row r="2468" spans="10:22" x14ac:dyDescent="0.25">
      <c r="J2468" s="30"/>
      <c r="K2468" s="30"/>
      <c r="M2468" s="19"/>
      <c r="S2468" s="30"/>
      <c r="V2468" s="30"/>
    </row>
    <row r="2469" spans="10:22" x14ac:dyDescent="0.25">
      <c r="J2469" s="30"/>
      <c r="K2469" s="30"/>
      <c r="M2469" s="19"/>
      <c r="S2469" s="30"/>
      <c r="V2469" s="30"/>
    </row>
    <row r="2470" spans="10:22" x14ac:dyDescent="0.25">
      <c r="J2470" s="30"/>
      <c r="K2470" s="30"/>
      <c r="M2470" s="19"/>
      <c r="S2470" s="30"/>
      <c r="V2470" s="30"/>
    </row>
    <row r="2471" spans="10:22" x14ac:dyDescent="0.25">
      <c r="J2471" s="30"/>
      <c r="K2471" s="30"/>
      <c r="M2471" s="19"/>
      <c r="S2471" s="30"/>
      <c r="V2471" s="30"/>
    </row>
    <row r="2472" spans="10:22" x14ac:dyDescent="0.25">
      <c r="J2472" s="30"/>
      <c r="K2472" s="30"/>
      <c r="M2472" s="19"/>
      <c r="S2472" s="30"/>
      <c r="V2472" s="30"/>
    </row>
    <row r="2473" spans="10:22" x14ac:dyDescent="0.25">
      <c r="J2473" s="30"/>
      <c r="K2473" s="30"/>
      <c r="M2473" s="19"/>
      <c r="S2473" s="30"/>
      <c r="V2473" s="30"/>
    </row>
    <row r="2474" spans="10:22" x14ac:dyDescent="0.25">
      <c r="J2474" s="30"/>
      <c r="K2474" s="30"/>
      <c r="M2474" s="19"/>
      <c r="S2474" s="30"/>
      <c r="V2474" s="30"/>
    </row>
    <row r="2475" spans="10:22" x14ac:dyDescent="0.25">
      <c r="J2475" s="30"/>
      <c r="K2475" s="30"/>
      <c r="M2475" s="19"/>
      <c r="S2475" s="30"/>
      <c r="V2475" s="30"/>
    </row>
    <row r="2476" spans="10:22" x14ac:dyDescent="0.25">
      <c r="J2476" s="30"/>
      <c r="K2476" s="30"/>
      <c r="M2476" s="19"/>
      <c r="S2476" s="30"/>
      <c r="V2476" s="30"/>
    </row>
    <row r="2477" spans="10:22" x14ac:dyDescent="0.25">
      <c r="J2477" s="30"/>
      <c r="K2477" s="30"/>
      <c r="M2477" s="19"/>
      <c r="S2477" s="30"/>
      <c r="V2477" s="30"/>
    </row>
    <row r="2478" spans="10:22" x14ac:dyDescent="0.25">
      <c r="J2478" s="30"/>
      <c r="K2478" s="30"/>
      <c r="M2478" s="19"/>
      <c r="S2478" s="30"/>
      <c r="V2478" s="30"/>
    </row>
    <row r="2479" spans="10:22" x14ac:dyDescent="0.25">
      <c r="J2479" s="30"/>
      <c r="K2479" s="30"/>
      <c r="M2479" s="19"/>
      <c r="S2479" s="30"/>
      <c r="V2479" s="30"/>
    </row>
    <row r="2480" spans="10:22" x14ac:dyDescent="0.25">
      <c r="J2480" s="30"/>
      <c r="K2480" s="30"/>
      <c r="M2480" s="19"/>
      <c r="S2480" s="30"/>
      <c r="V2480" s="30"/>
    </row>
    <row r="2481" spans="10:22" x14ac:dyDescent="0.25">
      <c r="J2481" s="30"/>
      <c r="K2481" s="30"/>
      <c r="M2481" s="19"/>
      <c r="S2481" s="30"/>
      <c r="V2481" s="30"/>
    </row>
    <row r="2482" spans="10:22" x14ac:dyDescent="0.25">
      <c r="J2482" s="30"/>
      <c r="K2482" s="30"/>
      <c r="M2482" s="19"/>
      <c r="S2482" s="30"/>
      <c r="V2482" s="30"/>
    </row>
    <row r="2483" spans="10:22" x14ac:dyDescent="0.25">
      <c r="J2483" s="30"/>
      <c r="K2483" s="30"/>
      <c r="M2483" s="19"/>
      <c r="S2483" s="30"/>
      <c r="V2483" s="30"/>
    </row>
    <row r="2484" spans="10:22" x14ac:dyDescent="0.25">
      <c r="J2484" s="30"/>
      <c r="K2484" s="30"/>
      <c r="M2484" s="19"/>
      <c r="S2484" s="30"/>
      <c r="V2484" s="30"/>
    </row>
    <row r="2485" spans="10:22" x14ac:dyDescent="0.25">
      <c r="J2485" s="30"/>
      <c r="K2485" s="30"/>
      <c r="M2485" s="19"/>
      <c r="S2485" s="30"/>
      <c r="V2485" s="30"/>
    </row>
    <row r="2486" spans="10:22" x14ac:dyDescent="0.25">
      <c r="J2486" s="30"/>
      <c r="K2486" s="30"/>
      <c r="M2486" s="19"/>
      <c r="S2486" s="30"/>
      <c r="V2486" s="30"/>
    </row>
    <row r="2487" spans="10:22" x14ac:dyDescent="0.25">
      <c r="J2487" s="30"/>
      <c r="K2487" s="30"/>
      <c r="M2487" s="19"/>
      <c r="S2487" s="30"/>
      <c r="V2487" s="30"/>
    </row>
    <row r="2488" spans="10:22" x14ac:dyDescent="0.25">
      <c r="J2488" s="30"/>
      <c r="K2488" s="30"/>
      <c r="M2488" s="19"/>
      <c r="S2488" s="30"/>
      <c r="V2488" s="30"/>
    </row>
    <row r="2489" spans="10:22" x14ac:dyDescent="0.25">
      <c r="J2489" s="30"/>
      <c r="K2489" s="30"/>
      <c r="M2489" s="19"/>
      <c r="S2489" s="30"/>
      <c r="V2489" s="30"/>
    </row>
    <row r="2490" spans="10:22" x14ac:dyDescent="0.25">
      <c r="J2490" s="30"/>
      <c r="K2490" s="30"/>
      <c r="M2490" s="19"/>
      <c r="S2490" s="30"/>
      <c r="V2490" s="30"/>
    </row>
    <row r="2491" spans="10:22" x14ac:dyDescent="0.25">
      <c r="J2491" s="30"/>
      <c r="K2491" s="30"/>
      <c r="M2491" s="19"/>
      <c r="S2491" s="30"/>
      <c r="V2491" s="30"/>
    </row>
    <row r="2492" spans="10:22" x14ac:dyDescent="0.25">
      <c r="J2492" s="30"/>
      <c r="K2492" s="30"/>
      <c r="M2492" s="19"/>
      <c r="S2492" s="30"/>
      <c r="V2492" s="30"/>
    </row>
    <row r="2493" spans="10:22" x14ac:dyDescent="0.25">
      <c r="J2493" s="30"/>
      <c r="K2493" s="30"/>
      <c r="M2493" s="19"/>
      <c r="S2493" s="30"/>
      <c r="V2493" s="30"/>
    </row>
    <row r="2494" spans="10:22" x14ac:dyDescent="0.25">
      <c r="J2494" s="30"/>
      <c r="K2494" s="30"/>
      <c r="M2494" s="19"/>
      <c r="S2494" s="30"/>
      <c r="V2494" s="30"/>
    </row>
    <row r="2495" spans="10:22" x14ac:dyDescent="0.25">
      <c r="J2495" s="30"/>
      <c r="K2495" s="30"/>
      <c r="M2495" s="19"/>
      <c r="S2495" s="30"/>
      <c r="V2495" s="30"/>
    </row>
    <row r="2496" spans="10:22" x14ac:dyDescent="0.25">
      <c r="J2496" s="30"/>
      <c r="K2496" s="30"/>
      <c r="M2496" s="19"/>
      <c r="S2496" s="30"/>
      <c r="V2496" s="30"/>
    </row>
    <row r="2497" spans="10:22" x14ac:dyDescent="0.25">
      <c r="J2497" s="30"/>
      <c r="K2497" s="30"/>
      <c r="M2497" s="19"/>
      <c r="S2497" s="30"/>
      <c r="V2497" s="30"/>
    </row>
    <row r="2498" spans="10:22" x14ac:dyDescent="0.25">
      <c r="J2498" s="30"/>
      <c r="K2498" s="30"/>
      <c r="M2498" s="19"/>
      <c r="S2498" s="30"/>
      <c r="V2498" s="30"/>
    </row>
    <row r="2499" spans="10:22" x14ac:dyDescent="0.25">
      <c r="J2499" s="30"/>
      <c r="K2499" s="30"/>
      <c r="M2499" s="19"/>
      <c r="S2499" s="30"/>
      <c r="V2499" s="30"/>
    </row>
    <row r="2500" spans="10:22" x14ac:dyDescent="0.25">
      <c r="J2500" s="30"/>
      <c r="K2500" s="30"/>
      <c r="M2500" s="19"/>
      <c r="S2500" s="30"/>
      <c r="V2500" s="30"/>
    </row>
    <row r="2501" spans="10:22" x14ac:dyDescent="0.25">
      <c r="J2501" s="30"/>
      <c r="K2501" s="30"/>
      <c r="M2501" s="19"/>
      <c r="S2501" s="30"/>
      <c r="V2501" s="30"/>
    </row>
    <row r="2502" spans="10:22" x14ac:dyDescent="0.25">
      <c r="J2502" s="30"/>
      <c r="K2502" s="30"/>
      <c r="M2502" s="19"/>
      <c r="S2502" s="30"/>
      <c r="V2502" s="30"/>
    </row>
    <row r="2503" spans="10:22" x14ac:dyDescent="0.25">
      <c r="J2503" s="30"/>
      <c r="K2503" s="30"/>
      <c r="M2503" s="19"/>
      <c r="S2503" s="30"/>
      <c r="V2503" s="30"/>
    </row>
    <row r="2504" spans="10:22" x14ac:dyDescent="0.25">
      <c r="J2504" s="30"/>
      <c r="K2504" s="30"/>
      <c r="M2504" s="19"/>
      <c r="S2504" s="30"/>
      <c r="V2504" s="30"/>
    </row>
    <row r="2505" spans="10:22" x14ac:dyDescent="0.25">
      <c r="J2505" s="30"/>
      <c r="K2505" s="30"/>
      <c r="M2505" s="19"/>
      <c r="S2505" s="30"/>
      <c r="V2505" s="30"/>
    </row>
    <row r="2506" spans="10:22" x14ac:dyDescent="0.25">
      <c r="J2506" s="30"/>
      <c r="K2506" s="30"/>
      <c r="M2506" s="19"/>
      <c r="S2506" s="30"/>
      <c r="V2506" s="30"/>
    </row>
    <row r="2507" spans="10:22" x14ac:dyDescent="0.25">
      <c r="J2507" s="30"/>
      <c r="K2507" s="30"/>
      <c r="M2507" s="19"/>
      <c r="S2507" s="30"/>
      <c r="V2507" s="30"/>
    </row>
    <row r="2508" spans="10:22" x14ac:dyDescent="0.25">
      <c r="J2508" s="30"/>
      <c r="K2508" s="30"/>
      <c r="M2508" s="19"/>
      <c r="S2508" s="30"/>
      <c r="V2508" s="30"/>
    </row>
    <row r="2509" spans="10:22" x14ac:dyDescent="0.25">
      <c r="J2509" s="30"/>
      <c r="K2509" s="30"/>
      <c r="M2509" s="19"/>
      <c r="S2509" s="30"/>
      <c r="V2509" s="30"/>
    </row>
    <row r="2510" spans="10:22" x14ac:dyDescent="0.25">
      <c r="J2510" s="30"/>
      <c r="K2510" s="30"/>
      <c r="M2510" s="19"/>
      <c r="S2510" s="30"/>
      <c r="V2510" s="30"/>
    </row>
    <row r="2511" spans="10:22" x14ac:dyDescent="0.25">
      <c r="J2511" s="30"/>
      <c r="K2511" s="30"/>
      <c r="M2511" s="19"/>
      <c r="S2511" s="30"/>
      <c r="V2511" s="30"/>
    </row>
    <row r="2512" spans="10:22" x14ac:dyDescent="0.25">
      <c r="J2512" s="30"/>
      <c r="K2512" s="30"/>
      <c r="M2512" s="19"/>
      <c r="S2512" s="30"/>
      <c r="V2512" s="30"/>
    </row>
    <row r="2513" spans="10:22" x14ac:dyDescent="0.25">
      <c r="J2513" s="30"/>
      <c r="K2513" s="30"/>
      <c r="M2513" s="19"/>
      <c r="S2513" s="30"/>
      <c r="V2513" s="30"/>
    </row>
    <row r="2514" spans="10:22" x14ac:dyDescent="0.25">
      <c r="J2514" s="30"/>
      <c r="K2514" s="30"/>
      <c r="M2514" s="19"/>
      <c r="S2514" s="30"/>
      <c r="V2514" s="30"/>
    </row>
    <row r="2515" spans="10:22" x14ac:dyDescent="0.25">
      <c r="J2515" s="30"/>
      <c r="K2515" s="30"/>
      <c r="M2515" s="19"/>
      <c r="S2515" s="30"/>
      <c r="V2515" s="30"/>
    </row>
    <row r="2516" spans="10:22" x14ac:dyDescent="0.25">
      <c r="J2516" s="30"/>
      <c r="K2516" s="30"/>
      <c r="M2516" s="19"/>
      <c r="S2516" s="30"/>
      <c r="V2516" s="30"/>
    </row>
    <row r="2517" spans="10:22" x14ac:dyDescent="0.25">
      <c r="J2517" s="30"/>
      <c r="K2517" s="30"/>
      <c r="M2517" s="19"/>
      <c r="S2517" s="30"/>
      <c r="V2517" s="30"/>
    </row>
    <row r="2518" spans="10:22" x14ac:dyDescent="0.25">
      <c r="J2518" s="30"/>
      <c r="K2518" s="30"/>
      <c r="M2518" s="19"/>
      <c r="S2518" s="30"/>
      <c r="V2518" s="30"/>
    </row>
    <row r="2519" spans="10:22" x14ac:dyDescent="0.25">
      <c r="J2519" s="30"/>
      <c r="K2519" s="30"/>
      <c r="M2519" s="19"/>
      <c r="S2519" s="30"/>
      <c r="V2519" s="30"/>
    </row>
    <row r="2520" spans="10:22" x14ac:dyDescent="0.25">
      <c r="J2520" s="30"/>
      <c r="K2520" s="30"/>
      <c r="M2520" s="19"/>
      <c r="S2520" s="30"/>
      <c r="V2520" s="30"/>
    </row>
    <row r="2521" spans="10:22" x14ac:dyDescent="0.25">
      <c r="J2521" s="30"/>
      <c r="K2521" s="30"/>
      <c r="M2521" s="19"/>
      <c r="S2521" s="30"/>
      <c r="V2521" s="30"/>
    </row>
    <row r="2522" spans="10:22" x14ac:dyDescent="0.25">
      <c r="J2522" s="30"/>
      <c r="K2522" s="30"/>
      <c r="M2522" s="19"/>
      <c r="S2522" s="30"/>
      <c r="V2522" s="30"/>
    </row>
    <row r="2523" spans="10:22" x14ac:dyDescent="0.25">
      <c r="J2523" s="30"/>
      <c r="K2523" s="30"/>
      <c r="M2523" s="19"/>
      <c r="S2523" s="30"/>
      <c r="V2523" s="30"/>
    </row>
    <row r="2524" spans="10:22" x14ac:dyDescent="0.25">
      <c r="J2524" s="30"/>
      <c r="K2524" s="30"/>
      <c r="M2524" s="19"/>
      <c r="S2524" s="30"/>
      <c r="V2524" s="30"/>
    </row>
    <row r="2525" spans="10:22" x14ac:dyDescent="0.25">
      <c r="J2525" s="30"/>
      <c r="K2525" s="30"/>
      <c r="M2525" s="19"/>
      <c r="S2525" s="30"/>
      <c r="V2525" s="30"/>
    </row>
    <row r="2526" spans="10:22" x14ac:dyDescent="0.25">
      <c r="J2526" s="30"/>
      <c r="K2526" s="30"/>
      <c r="M2526" s="19"/>
      <c r="S2526" s="30"/>
      <c r="V2526" s="30"/>
    </row>
    <row r="2527" spans="10:22" x14ac:dyDescent="0.25">
      <c r="J2527" s="30"/>
      <c r="K2527" s="30"/>
      <c r="M2527" s="19"/>
      <c r="S2527" s="30"/>
      <c r="V2527" s="30"/>
    </row>
    <row r="2528" spans="10:22" x14ac:dyDescent="0.25">
      <c r="J2528" s="30"/>
      <c r="K2528" s="30"/>
      <c r="M2528" s="19"/>
      <c r="S2528" s="30"/>
      <c r="V2528" s="30"/>
    </row>
    <row r="2529" spans="10:22" x14ac:dyDescent="0.25">
      <c r="J2529" s="30"/>
      <c r="K2529" s="30"/>
      <c r="M2529" s="19"/>
      <c r="S2529" s="30"/>
      <c r="V2529" s="30"/>
    </row>
    <row r="2530" spans="10:22" x14ac:dyDescent="0.25">
      <c r="J2530" s="30"/>
      <c r="K2530" s="30"/>
      <c r="M2530" s="19"/>
      <c r="S2530" s="30"/>
      <c r="V2530" s="30"/>
    </row>
    <row r="2531" spans="10:22" x14ac:dyDescent="0.25">
      <c r="J2531" s="30"/>
      <c r="K2531" s="30"/>
      <c r="M2531" s="19"/>
      <c r="S2531" s="30"/>
      <c r="V2531" s="30"/>
    </row>
    <row r="2532" spans="10:22" x14ac:dyDescent="0.25">
      <c r="J2532" s="30"/>
      <c r="K2532" s="30"/>
      <c r="M2532" s="19"/>
      <c r="S2532" s="30"/>
      <c r="V2532" s="30"/>
    </row>
    <row r="2533" spans="10:22" x14ac:dyDescent="0.25">
      <c r="J2533" s="30"/>
      <c r="K2533" s="30"/>
      <c r="M2533" s="19"/>
      <c r="S2533" s="30"/>
      <c r="V2533" s="30"/>
    </row>
    <row r="2534" spans="10:22" x14ac:dyDescent="0.25">
      <c r="J2534" s="30"/>
      <c r="K2534" s="30"/>
      <c r="M2534" s="19"/>
      <c r="S2534" s="30"/>
      <c r="V2534" s="30"/>
    </row>
    <row r="2535" spans="10:22" x14ac:dyDescent="0.25">
      <c r="J2535" s="30"/>
      <c r="K2535" s="30"/>
      <c r="M2535" s="19"/>
      <c r="S2535" s="30"/>
      <c r="V2535" s="30"/>
    </row>
    <row r="2536" spans="10:22" x14ac:dyDescent="0.25">
      <c r="J2536" s="30"/>
      <c r="K2536" s="30"/>
      <c r="M2536" s="19"/>
      <c r="S2536" s="30"/>
      <c r="V2536" s="30"/>
    </row>
    <row r="2537" spans="10:22" x14ac:dyDescent="0.25">
      <c r="J2537" s="30"/>
      <c r="K2537" s="30"/>
      <c r="M2537" s="19"/>
      <c r="S2537" s="30"/>
      <c r="V2537" s="30"/>
    </row>
    <row r="2538" spans="10:22" x14ac:dyDescent="0.25">
      <c r="J2538" s="30"/>
      <c r="K2538" s="30"/>
      <c r="M2538" s="19"/>
      <c r="S2538" s="30"/>
      <c r="V2538" s="30"/>
    </row>
    <row r="2539" spans="10:22" x14ac:dyDescent="0.25">
      <c r="J2539" s="30"/>
      <c r="K2539" s="30"/>
      <c r="M2539" s="19"/>
      <c r="S2539" s="30"/>
      <c r="V2539" s="30"/>
    </row>
    <row r="2540" spans="10:22" x14ac:dyDescent="0.25">
      <c r="J2540" s="30"/>
      <c r="K2540" s="30"/>
      <c r="M2540" s="19"/>
      <c r="S2540" s="30"/>
      <c r="V2540" s="30"/>
    </row>
    <row r="2541" spans="10:22" x14ac:dyDescent="0.25">
      <c r="J2541" s="30"/>
      <c r="K2541" s="30"/>
      <c r="M2541" s="19"/>
      <c r="S2541" s="30"/>
      <c r="V2541" s="30"/>
    </row>
    <row r="2542" spans="10:22" x14ac:dyDescent="0.25">
      <c r="J2542" s="30"/>
      <c r="K2542" s="30"/>
      <c r="M2542" s="19"/>
      <c r="S2542" s="30"/>
      <c r="V2542" s="30"/>
    </row>
    <row r="2543" spans="10:22" x14ac:dyDescent="0.25">
      <c r="J2543" s="30"/>
      <c r="K2543" s="30"/>
      <c r="M2543" s="19"/>
      <c r="S2543" s="30"/>
      <c r="V2543" s="30"/>
    </row>
    <row r="2544" spans="10:22" x14ac:dyDescent="0.25">
      <c r="J2544" s="30"/>
      <c r="K2544" s="30"/>
      <c r="M2544" s="19"/>
      <c r="S2544" s="30"/>
      <c r="V2544" s="30"/>
    </row>
    <row r="2545" spans="10:22" x14ac:dyDescent="0.25">
      <c r="J2545" s="30"/>
      <c r="K2545" s="30"/>
      <c r="M2545" s="19"/>
      <c r="S2545" s="30"/>
      <c r="V2545" s="30"/>
    </row>
    <row r="2546" spans="10:22" x14ac:dyDescent="0.25">
      <c r="J2546" s="30"/>
      <c r="K2546" s="30"/>
      <c r="M2546" s="19"/>
      <c r="S2546" s="30"/>
      <c r="V2546" s="30"/>
    </row>
    <row r="2547" spans="10:22" x14ac:dyDescent="0.25">
      <c r="J2547" s="30"/>
      <c r="K2547" s="30"/>
      <c r="M2547" s="19"/>
      <c r="S2547" s="30"/>
      <c r="V2547" s="30"/>
    </row>
    <row r="2548" spans="10:22" x14ac:dyDescent="0.25">
      <c r="J2548" s="30"/>
      <c r="K2548" s="30"/>
      <c r="M2548" s="19"/>
      <c r="S2548" s="30"/>
      <c r="V2548" s="30"/>
    </row>
    <row r="2549" spans="10:22" x14ac:dyDescent="0.25">
      <c r="J2549" s="30"/>
      <c r="K2549" s="30"/>
      <c r="M2549" s="19"/>
      <c r="S2549" s="30"/>
      <c r="V2549" s="30"/>
    </row>
    <row r="2550" spans="10:22" x14ac:dyDescent="0.25">
      <c r="J2550" s="30"/>
      <c r="K2550" s="30"/>
      <c r="M2550" s="19"/>
      <c r="S2550" s="30"/>
      <c r="V2550" s="30"/>
    </row>
    <row r="2551" spans="10:22" x14ac:dyDescent="0.25">
      <c r="J2551" s="30"/>
      <c r="K2551" s="30"/>
      <c r="M2551" s="19"/>
      <c r="S2551" s="30"/>
      <c r="V2551" s="30"/>
    </row>
    <row r="2552" spans="10:22" x14ac:dyDescent="0.25">
      <c r="J2552" s="30"/>
      <c r="K2552" s="30"/>
      <c r="M2552" s="19"/>
      <c r="S2552" s="30"/>
      <c r="V2552" s="30"/>
    </row>
    <row r="2553" spans="10:22" x14ac:dyDescent="0.25">
      <c r="J2553" s="30"/>
      <c r="K2553" s="30"/>
      <c r="M2553" s="19"/>
      <c r="S2553" s="30"/>
      <c r="V2553" s="30"/>
    </row>
    <row r="2554" spans="10:22" x14ac:dyDescent="0.25">
      <c r="J2554" s="30"/>
      <c r="K2554" s="30"/>
      <c r="M2554" s="19"/>
      <c r="S2554" s="30"/>
      <c r="V2554" s="30"/>
    </row>
    <row r="2555" spans="10:22" x14ac:dyDescent="0.25">
      <c r="J2555" s="30"/>
      <c r="K2555" s="30"/>
      <c r="M2555" s="19"/>
      <c r="S2555" s="30"/>
      <c r="V2555" s="30"/>
    </row>
    <row r="2556" spans="10:22" x14ac:dyDescent="0.25">
      <c r="J2556" s="30"/>
      <c r="K2556" s="30"/>
      <c r="M2556" s="19"/>
      <c r="S2556" s="30"/>
      <c r="V2556" s="30"/>
    </row>
    <row r="2557" spans="10:22" x14ac:dyDescent="0.25">
      <c r="J2557" s="30"/>
      <c r="K2557" s="30"/>
      <c r="M2557" s="19"/>
      <c r="S2557" s="30"/>
      <c r="V2557" s="30"/>
    </row>
    <row r="2558" spans="10:22" x14ac:dyDescent="0.25">
      <c r="J2558" s="30"/>
      <c r="K2558" s="30"/>
      <c r="M2558" s="19"/>
      <c r="S2558" s="30"/>
      <c r="V2558" s="30"/>
    </row>
    <row r="2559" spans="10:22" x14ac:dyDescent="0.25">
      <c r="J2559" s="30"/>
      <c r="K2559" s="30"/>
      <c r="M2559" s="19"/>
      <c r="S2559" s="30"/>
      <c r="V2559" s="30"/>
    </row>
    <row r="2560" spans="10:22" x14ac:dyDescent="0.25">
      <c r="J2560" s="30"/>
      <c r="K2560" s="30"/>
      <c r="M2560" s="19"/>
      <c r="S2560" s="30"/>
      <c r="V2560" s="30"/>
    </row>
    <row r="2561" spans="10:22" x14ac:dyDescent="0.25">
      <c r="J2561" s="30"/>
      <c r="K2561" s="30"/>
      <c r="M2561" s="19"/>
      <c r="S2561" s="30"/>
      <c r="V2561" s="30"/>
    </row>
    <row r="2562" spans="10:22" x14ac:dyDescent="0.25">
      <c r="J2562" s="30"/>
      <c r="K2562" s="30"/>
      <c r="M2562" s="19"/>
      <c r="S2562" s="30"/>
      <c r="V2562" s="30"/>
    </row>
    <row r="2563" spans="10:22" x14ac:dyDescent="0.25">
      <c r="J2563" s="30"/>
      <c r="K2563" s="30"/>
      <c r="M2563" s="19"/>
      <c r="S2563" s="30"/>
      <c r="V2563" s="30"/>
    </row>
    <row r="2564" spans="10:22" x14ac:dyDescent="0.25">
      <c r="J2564" s="30"/>
      <c r="K2564" s="30"/>
      <c r="M2564" s="19"/>
      <c r="S2564" s="30"/>
      <c r="V2564" s="30"/>
    </row>
    <row r="2565" spans="10:22" x14ac:dyDescent="0.25">
      <c r="J2565" s="30"/>
      <c r="K2565" s="30"/>
      <c r="M2565" s="19"/>
      <c r="S2565" s="30"/>
      <c r="V2565" s="30"/>
    </row>
    <row r="2566" spans="10:22" x14ac:dyDescent="0.25">
      <c r="J2566" s="30"/>
      <c r="K2566" s="30"/>
      <c r="M2566" s="19"/>
      <c r="S2566" s="30"/>
      <c r="V2566" s="30"/>
    </row>
    <row r="2567" spans="10:22" x14ac:dyDescent="0.25">
      <c r="J2567" s="30"/>
      <c r="K2567" s="30"/>
      <c r="M2567" s="19"/>
      <c r="S2567" s="30"/>
      <c r="V2567" s="30"/>
    </row>
    <row r="2568" spans="10:22" x14ac:dyDescent="0.25">
      <c r="J2568" s="30"/>
      <c r="K2568" s="30"/>
      <c r="M2568" s="19"/>
      <c r="S2568" s="30"/>
      <c r="V2568" s="30"/>
    </row>
    <row r="2569" spans="10:22" x14ac:dyDescent="0.25">
      <c r="J2569" s="30"/>
      <c r="K2569" s="30"/>
      <c r="M2569" s="19"/>
      <c r="S2569" s="30"/>
      <c r="V2569" s="30"/>
    </row>
    <row r="2570" spans="10:22" x14ac:dyDescent="0.25">
      <c r="J2570" s="30"/>
      <c r="K2570" s="30"/>
      <c r="M2570" s="19"/>
      <c r="S2570" s="30"/>
      <c r="V2570" s="30"/>
    </row>
    <row r="2571" spans="10:22" x14ac:dyDescent="0.25">
      <c r="J2571" s="30"/>
      <c r="K2571" s="30"/>
      <c r="M2571" s="19"/>
      <c r="S2571" s="30"/>
      <c r="V2571" s="30"/>
    </row>
    <row r="2572" spans="10:22" x14ac:dyDescent="0.25">
      <c r="J2572" s="30"/>
      <c r="K2572" s="30"/>
      <c r="M2572" s="19"/>
      <c r="S2572" s="30"/>
      <c r="V2572" s="30"/>
    </row>
    <row r="2573" spans="10:22" x14ac:dyDescent="0.25">
      <c r="J2573" s="30"/>
      <c r="K2573" s="30"/>
      <c r="M2573" s="19"/>
      <c r="S2573" s="30"/>
      <c r="V2573" s="30"/>
    </row>
    <row r="2574" spans="10:22" x14ac:dyDescent="0.25">
      <c r="J2574" s="30"/>
      <c r="K2574" s="30"/>
      <c r="M2574" s="19"/>
      <c r="S2574" s="30"/>
      <c r="V2574" s="30"/>
    </row>
    <row r="2575" spans="10:22" x14ac:dyDescent="0.25">
      <c r="J2575" s="30"/>
      <c r="K2575" s="30"/>
      <c r="M2575" s="19"/>
      <c r="S2575" s="30"/>
      <c r="V2575" s="30"/>
    </row>
    <row r="2576" spans="10:22" x14ac:dyDescent="0.25">
      <c r="J2576" s="30"/>
      <c r="K2576" s="30"/>
      <c r="M2576" s="19"/>
      <c r="S2576" s="30"/>
      <c r="V2576" s="30"/>
    </row>
    <row r="2577" spans="10:22" x14ac:dyDescent="0.25">
      <c r="J2577" s="30"/>
      <c r="K2577" s="30"/>
      <c r="M2577" s="19"/>
      <c r="S2577" s="30"/>
      <c r="V2577" s="30"/>
    </row>
    <row r="2578" spans="10:22" x14ac:dyDescent="0.25">
      <c r="J2578" s="30"/>
      <c r="K2578" s="30"/>
      <c r="M2578" s="19"/>
      <c r="S2578" s="30"/>
      <c r="V2578" s="30"/>
    </row>
    <row r="2579" spans="10:22" x14ac:dyDescent="0.25">
      <c r="J2579" s="30"/>
      <c r="K2579" s="30"/>
      <c r="M2579" s="19"/>
      <c r="S2579" s="30"/>
      <c r="V2579" s="30"/>
    </row>
    <row r="2580" spans="10:22" x14ac:dyDescent="0.25">
      <c r="J2580" s="30"/>
      <c r="K2580" s="30"/>
      <c r="M2580" s="19"/>
      <c r="S2580" s="30"/>
      <c r="V2580" s="30"/>
    </row>
    <row r="2581" spans="10:22" x14ac:dyDescent="0.25">
      <c r="J2581" s="30"/>
      <c r="K2581" s="30"/>
      <c r="M2581" s="19"/>
      <c r="S2581" s="30"/>
      <c r="V2581" s="30"/>
    </row>
    <row r="2582" spans="10:22" x14ac:dyDescent="0.25">
      <c r="J2582" s="30"/>
      <c r="K2582" s="30"/>
      <c r="M2582" s="19"/>
      <c r="S2582" s="30"/>
      <c r="V2582" s="30"/>
    </row>
    <row r="2583" spans="10:22" x14ac:dyDescent="0.25">
      <c r="J2583" s="30"/>
      <c r="K2583" s="30"/>
      <c r="M2583" s="19"/>
      <c r="S2583" s="30"/>
      <c r="V2583" s="30"/>
    </row>
    <row r="2584" spans="10:22" x14ac:dyDescent="0.25">
      <c r="J2584" s="30"/>
      <c r="K2584" s="30"/>
      <c r="M2584" s="19"/>
      <c r="S2584" s="30"/>
      <c r="V2584" s="30"/>
    </row>
    <row r="2585" spans="10:22" x14ac:dyDescent="0.25">
      <c r="J2585" s="30"/>
      <c r="K2585" s="30"/>
      <c r="M2585" s="19"/>
      <c r="S2585" s="30"/>
      <c r="V2585" s="30"/>
    </row>
    <row r="2586" spans="10:22" x14ac:dyDescent="0.25">
      <c r="J2586" s="30"/>
      <c r="K2586" s="30"/>
      <c r="M2586" s="19"/>
      <c r="S2586" s="30"/>
      <c r="V2586" s="30"/>
    </row>
    <row r="2587" spans="10:22" x14ac:dyDescent="0.25">
      <c r="J2587" s="30"/>
      <c r="K2587" s="30"/>
      <c r="M2587" s="19"/>
      <c r="S2587" s="30"/>
      <c r="V2587" s="30"/>
    </row>
    <row r="2588" spans="10:22" x14ac:dyDescent="0.25">
      <c r="J2588" s="30"/>
      <c r="K2588" s="30"/>
      <c r="M2588" s="19"/>
      <c r="S2588" s="30"/>
      <c r="V2588" s="30"/>
    </row>
    <row r="2589" spans="10:22" x14ac:dyDescent="0.25">
      <c r="J2589" s="30"/>
      <c r="K2589" s="30"/>
      <c r="M2589" s="19"/>
      <c r="S2589" s="30"/>
      <c r="V2589" s="30"/>
    </row>
    <row r="2590" spans="10:22" x14ac:dyDescent="0.25">
      <c r="J2590" s="30"/>
      <c r="K2590" s="30"/>
      <c r="M2590" s="19"/>
      <c r="S2590" s="30"/>
      <c r="V2590" s="30"/>
    </row>
    <row r="2591" spans="10:22" x14ac:dyDescent="0.25">
      <c r="J2591" s="30"/>
      <c r="K2591" s="30"/>
      <c r="M2591" s="19"/>
      <c r="S2591" s="30"/>
      <c r="V2591" s="30"/>
    </row>
    <row r="2592" spans="10:22" x14ac:dyDescent="0.25">
      <c r="J2592" s="30"/>
      <c r="K2592" s="30"/>
      <c r="M2592" s="19"/>
      <c r="S2592" s="30"/>
      <c r="V2592" s="30"/>
    </row>
    <row r="2593" spans="10:22" x14ac:dyDescent="0.25">
      <c r="J2593" s="30"/>
      <c r="K2593" s="30"/>
      <c r="M2593" s="19"/>
      <c r="S2593" s="30"/>
      <c r="V2593" s="30"/>
    </row>
    <row r="2594" spans="10:22" x14ac:dyDescent="0.25">
      <c r="J2594" s="30"/>
      <c r="K2594" s="30"/>
      <c r="M2594" s="19"/>
      <c r="S2594" s="30"/>
      <c r="V2594" s="30"/>
    </row>
    <row r="2595" spans="10:22" x14ac:dyDescent="0.25">
      <c r="J2595" s="30"/>
      <c r="K2595" s="30"/>
      <c r="M2595" s="19"/>
      <c r="S2595" s="30"/>
      <c r="V2595" s="30"/>
    </row>
    <row r="2596" spans="10:22" x14ac:dyDescent="0.25">
      <c r="J2596" s="30"/>
      <c r="K2596" s="30"/>
      <c r="M2596" s="19"/>
      <c r="S2596" s="30"/>
      <c r="V2596" s="30"/>
    </row>
    <row r="2597" spans="10:22" x14ac:dyDescent="0.25">
      <c r="J2597" s="30"/>
      <c r="K2597" s="30"/>
      <c r="M2597" s="19"/>
      <c r="S2597" s="30"/>
      <c r="V2597" s="30"/>
    </row>
    <row r="2598" spans="10:22" x14ac:dyDescent="0.25">
      <c r="J2598" s="30"/>
      <c r="K2598" s="30"/>
      <c r="M2598" s="19"/>
      <c r="S2598" s="30"/>
      <c r="V2598" s="30"/>
    </row>
    <row r="2599" spans="10:22" x14ac:dyDescent="0.25">
      <c r="J2599" s="30"/>
      <c r="K2599" s="30"/>
      <c r="M2599" s="19"/>
      <c r="S2599" s="30"/>
      <c r="V2599" s="30"/>
    </row>
    <row r="2600" spans="10:22" x14ac:dyDescent="0.25">
      <c r="J2600" s="30"/>
      <c r="K2600" s="30"/>
      <c r="M2600" s="19"/>
      <c r="S2600" s="30"/>
      <c r="V2600" s="30"/>
    </row>
    <row r="2601" spans="10:22" x14ac:dyDescent="0.25">
      <c r="J2601" s="30"/>
      <c r="K2601" s="30"/>
      <c r="M2601" s="19"/>
      <c r="S2601" s="30"/>
      <c r="V2601" s="30"/>
    </row>
    <row r="2602" spans="10:22" x14ac:dyDescent="0.25">
      <c r="J2602" s="30"/>
      <c r="K2602" s="30"/>
      <c r="M2602" s="19"/>
      <c r="S2602" s="30"/>
      <c r="V2602" s="30"/>
    </row>
    <row r="2603" spans="10:22" x14ac:dyDescent="0.25">
      <c r="J2603" s="30"/>
      <c r="K2603" s="30"/>
      <c r="M2603" s="19"/>
      <c r="S2603" s="30"/>
      <c r="V2603" s="30"/>
    </row>
    <row r="2604" spans="10:22" x14ac:dyDescent="0.25">
      <c r="J2604" s="30"/>
      <c r="K2604" s="30"/>
      <c r="M2604" s="19"/>
      <c r="S2604" s="30"/>
      <c r="V2604" s="30"/>
    </row>
    <row r="2605" spans="10:22" x14ac:dyDescent="0.25">
      <c r="J2605" s="30"/>
      <c r="K2605" s="30"/>
      <c r="M2605" s="19"/>
      <c r="S2605" s="30"/>
      <c r="V2605" s="30"/>
    </row>
    <row r="2606" spans="10:22" x14ac:dyDescent="0.25">
      <c r="J2606" s="30"/>
      <c r="K2606" s="30"/>
      <c r="M2606" s="19"/>
      <c r="S2606" s="30"/>
      <c r="V2606" s="30"/>
    </row>
    <row r="2607" spans="10:22" x14ac:dyDescent="0.25">
      <c r="J2607" s="30"/>
      <c r="K2607" s="30"/>
      <c r="M2607" s="19"/>
      <c r="S2607" s="30"/>
      <c r="V2607" s="30"/>
    </row>
    <row r="2608" spans="10:22" x14ac:dyDescent="0.25">
      <c r="J2608" s="30"/>
      <c r="K2608" s="30"/>
      <c r="M2608" s="19"/>
      <c r="S2608" s="30"/>
      <c r="V2608" s="30"/>
    </row>
    <row r="2609" spans="10:22" x14ac:dyDescent="0.25">
      <c r="J2609" s="30"/>
      <c r="K2609" s="30"/>
      <c r="M2609" s="19"/>
      <c r="S2609" s="30"/>
      <c r="V2609" s="30"/>
    </row>
    <row r="2610" spans="10:22" x14ac:dyDescent="0.25">
      <c r="J2610" s="30"/>
      <c r="K2610" s="30"/>
      <c r="M2610" s="19"/>
      <c r="S2610" s="30"/>
      <c r="V2610" s="30"/>
    </row>
    <row r="2611" spans="10:22" x14ac:dyDescent="0.25">
      <c r="J2611" s="30"/>
      <c r="K2611" s="30"/>
      <c r="M2611" s="19"/>
      <c r="S2611" s="30"/>
      <c r="V2611" s="30"/>
    </row>
    <row r="2612" spans="10:22" x14ac:dyDescent="0.25">
      <c r="J2612" s="30"/>
      <c r="K2612" s="30"/>
      <c r="M2612" s="19"/>
      <c r="S2612" s="30"/>
      <c r="V2612" s="30"/>
    </row>
    <row r="2613" spans="10:22" x14ac:dyDescent="0.25">
      <c r="J2613" s="30"/>
      <c r="K2613" s="30"/>
      <c r="M2613" s="19"/>
      <c r="S2613" s="30"/>
      <c r="V2613" s="30"/>
    </row>
    <row r="2614" spans="10:22" x14ac:dyDescent="0.25">
      <c r="J2614" s="30"/>
      <c r="K2614" s="30"/>
      <c r="M2614" s="19"/>
      <c r="S2614" s="30"/>
      <c r="V2614" s="30"/>
    </row>
    <row r="2615" spans="10:22" x14ac:dyDescent="0.25">
      <c r="J2615" s="30"/>
      <c r="K2615" s="30"/>
      <c r="M2615" s="19"/>
      <c r="S2615" s="30"/>
      <c r="V2615" s="30"/>
    </row>
    <row r="2616" spans="10:22" x14ac:dyDescent="0.25">
      <c r="J2616" s="30"/>
      <c r="K2616" s="30"/>
      <c r="M2616" s="19"/>
      <c r="S2616" s="30"/>
      <c r="V2616" s="30"/>
    </row>
    <row r="2617" spans="10:22" x14ac:dyDescent="0.25">
      <c r="J2617" s="30"/>
      <c r="K2617" s="30"/>
      <c r="M2617" s="19"/>
      <c r="S2617" s="30"/>
      <c r="V2617" s="30"/>
    </row>
    <row r="2618" spans="10:22" x14ac:dyDescent="0.25">
      <c r="J2618" s="30"/>
      <c r="K2618" s="30"/>
      <c r="M2618" s="19"/>
      <c r="S2618" s="30"/>
      <c r="V2618" s="30"/>
    </row>
    <row r="2619" spans="10:22" x14ac:dyDescent="0.25">
      <c r="J2619" s="30"/>
      <c r="K2619" s="30"/>
      <c r="M2619" s="19"/>
      <c r="S2619" s="30"/>
      <c r="V2619" s="30"/>
    </row>
    <row r="2620" spans="10:22" x14ac:dyDescent="0.25">
      <c r="J2620" s="30"/>
      <c r="K2620" s="30"/>
      <c r="M2620" s="19"/>
      <c r="S2620" s="30"/>
      <c r="V2620" s="30"/>
    </row>
    <row r="2621" spans="10:22" x14ac:dyDescent="0.25">
      <c r="J2621" s="30"/>
      <c r="K2621" s="30"/>
      <c r="M2621" s="19"/>
      <c r="S2621" s="30"/>
      <c r="V2621" s="30"/>
    </row>
    <row r="2622" spans="10:22" x14ac:dyDescent="0.25">
      <c r="J2622" s="30"/>
      <c r="K2622" s="30"/>
      <c r="M2622" s="19"/>
      <c r="S2622" s="30"/>
      <c r="V2622" s="30"/>
    </row>
    <row r="2623" spans="10:22" x14ac:dyDescent="0.25">
      <c r="J2623" s="30"/>
      <c r="K2623" s="30"/>
      <c r="M2623" s="19"/>
      <c r="S2623" s="30"/>
      <c r="V2623" s="30"/>
    </row>
    <row r="2624" spans="10:22" x14ac:dyDescent="0.25">
      <c r="J2624" s="30"/>
      <c r="K2624" s="30"/>
      <c r="M2624" s="19"/>
      <c r="S2624" s="30"/>
      <c r="V2624" s="30"/>
    </row>
    <row r="2625" spans="10:22" x14ac:dyDescent="0.25">
      <c r="J2625" s="30"/>
      <c r="K2625" s="30"/>
      <c r="M2625" s="19"/>
      <c r="S2625" s="30"/>
      <c r="V2625" s="30"/>
    </row>
    <row r="2626" spans="10:22" x14ac:dyDescent="0.25">
      <c r="J2626" s="30"/>
      <c r="K2626" s="30"/>
      <c r="M2626" s="19"/>
      <c r="S2626" s="30"/>
      <c r="V2626" s="30"/>
    </row>
    <row r="2627" spans="10:22" x14ac:dyDescent="0.25">
      <c r="J2627" s="30"/>
      <c r="K2627" s="30"/>
      <c r="M2627" s="19"/>
      <c r="S2627" s="30"/>
      <c r="V2627" s="30"/>
    </row>
    <row r="2628" spans="10:22" x14ac:dyDescent="0.25">
      <c r="J2628" s="30"/>
      <c r="K2628" s="30"/>
      <c r="M2628" s="19"/>
      <c r="S2628" s="30"/>
      <c r="V2628" s="30"/>
    </row>
    <row r="2629" spans="10:22" x14ac:dyDescent="0.25">
      <c r="J2629" s="30"/>
      <c r="K2629" s="30"/>
      <c r="M2629" s="19"/>
      <c r="S2629" s="30"/>
      <c r="V2629" s="30"/>
    </row>
    <row r="2630" spans="10:22" x14ac:dyDescent="0.25">
      <c r="J2630" s="30"/>
      <c r="K2630" s="30"/>
      <c r="M2630" s="19"/>
      <c r="S2630" s="30"/>
      <c r="V2630" s="30"/>
    </row>
    <row r="2631" spans="10:22" x14ac:dyDescent="0.25">
      <c r="J2631" s="30"/>
      <c r="K2631" s="30"/>
      <c r="M2631" s="19"/>
      <c r="S2631" s="30"/>
      <c r="V2631" s="30"/>
    </row>
    <row r="2632" spans="10:22" x14ac:dyDescent="0.25">
      <c r="J2632" s="30"/>
      <c r="K2632" s="30"/>
      <c r="M2632" s="19"/>
      <c r="S2632" s="30"/>
      <c r="V2632" s="30"/>
    </row>
    <row r="2633" spans="10:22" x14ac:dyDescent="0.25">
      <c r="J2633" s="30"/>
      <c r="K2633" s="30"/>
      <c r="M2633" s="19"/>
      <c r="S2633" s="30"/>
      <c r="V2633" s="30"/>
    </row>
    <row r="2634" spans="10:22" x14ac:dyDescent="0.25">
      <c r="J2634" s="30"/>
      <c r="K2634" s="30"/>
      <c r="M2634" s="19"/>
      <c r="S2634" s="30"/>
      <c r="V2634" s="30"/>
    </row>
    <row r="2635" spans="10:22" x14ac:dyDescent="0.25">
      <c r="J2635" s="30"/>
      <c r="K2635" s="30"/>
      <c r="M2635" s="19"/>
      <c r="S2635" s="30"/>
      <c r="V2635" s="30"/>
    </row>
    <row r="2636" spans="10:22" x14ac:dyDescent="0.25">
      <c r="J2636" s="30"/>
      <c r="K2636" s="30"/>
      <c r="M2636" s="19"/>
      <c r="S2636" s="30"/>
      <c r="V2636" s="30"/>
    </row>
    <row r="2637" spans="10:22" x14ac:dyDescent="0.25">
      <c r="J2637" s="30"/>
      <c r="K2637" s="30"/>
      <c r="M2637" s="19"/>
      <c r="S2637" s="30"/>
      <c r="V2637" s="30"/>
    </row>
    <row r="2638" spans="10:22" x14ac:dyDescent="0.25">
      <c r="J2638" s="30"/>
      <c r="K2638" s="30"/>
      <c r="M2638" s="19"/>
      <c r="S2638" s="30"/>
      <c r="V2638" s="30"/>
    </row>
    <row r="2639" spans="10:22" x14ac:dyDescent="0.25">
      <c r="J2639" s="30"/>
      <c r="K2639" s="30"/>
      <c r="M2639" s="19"/>
      <c r="S2639" s="30"/>
      <c r="V2639" s="30"/>
    </row>
    <row r="2640" spans="10:22" x14ac:dyDescent="0.25">
      <c r="J2640" s="30"/>
      <c r="K2640" s="30"/>
      <c r="M2640" s="19"/>
      <c r="S2640" s="30"/>
      <c r="V2640" s="30"/>
    </row>
    <row r="2641" spans="2:22" x14ac:dyDescent="0.25">
      <c r="J2641" s="30"/>
      <c r="K2641" s="30"/>
      <c r="M2641" s="19"/>
      <c r="S2641" s="30"/>
      <c r="V2641" s="30"/>
    </row>
    <row r="2642" spans="2:22" x14ac:dyDescent="0.25">
      <c r="J2642" s="30"/>
      <c r="K2642" s="30"/>
      <c r="M2642" s="19"/>
      <c r="S2642" s="30"/>
      <c r="V2642" s="30"/>
    </row>
    <row r="2643" spans="2:22" x14ac:dyDescent="0.25">
      <c r="J2643" s="30"/>
      <c r="K2643" s="30"/>
      <c r="M2643" s="19"/>
      <c r="S2643" s="30"/>
      <c r="V2643" s="30"/>
    </row>
    <row r="2644" spans="2:22" x14ac:dyDescent="0.25">
      <c r="J2644" s="30"/>
      <c r="K2644" s="30"/>
      <c r="M2644" s="19"/>
      <c r="S2644" s="30"/>
      <c r="V2644" s="30"/>
    </row>
    <row r="2645" spans="2:22" x14ac:dyDescent="0.25">
      <c r="J2645" s="30"/>
      <c r="K2645" s="30"/>
      <c r="M2645" s="19"/>
      <c r="S2645" s="30"/>
      <c r="V2645" s="30"/>
    </row>
    <row r="2646" spans="2:22" x14ac:dyDescent="0.25">
      <c r="J2646" s="30"/>
      <c r="K2646" s="30"/>
      <c r="M2646" s="19"/>
      <c r="S2646" s="30"/>
      <c r="V2646" s="30"/>
    </row>
    <row r="2647" spans="2:22" x14ac:dyDescent="0.25">
      <c r="J2647" s="30"/>
      <c r="K2647" s="30"/>
      <c r="M2647" s="19"/>
      <c r="S2647" s="30"/>
      <c r="V2647" s="30"/>
    </row>
    <row r="2648" spans="2:22" x14ac:dyDescent="0.25">
      <c r="J2648" s="30"/>
      <c r="K2648" s="30"/>
      <c r="M2648" s="19"/>
      <c r="S2648" s="30"/>
      <c r="V2648" s="30"/>
    </row>
    <row r="2649" spans="2:22" x14ac:dyDescent="0.25">
      <c r="J2649" s="30"/>
      <c r="K2649" s="30"/>
      <c r="M2649" s="19"/>
      <c r="S2649" s="30"/>
      <c r="V2649" s="30"/>
    </row>
    <row r="2650" spans="2:22" x14ac:dyDescent="0.25">
      <c r="J2650" s="30"/>
      <c r="K2650" s="30"/>
      <c r="M2650" s="19"/>
      <c r="S2650" s="30"/>
      <c r="V2650" s="30"/>
    </row>
    <row r="2651" spans="2:22" x14ac:dyDescent="0.25">
      <c r="B2651" s="28"/>
      <c r="J2651" s="30"/>
      <c r="K2651" s="30"/>
      <c r="M2651" s="19"/>
      <c r="S2651" s="30"/>
      <c r="V2651" s="30"/>
    </row>
    <row r="2652" spans="2:22" x14ac:dyDescent="0.25">
      <c r="B2652" s="28"/>
      <c r="J2652" s="30"/>
      <c r="K2652" s="30"/>
      <c r="M2652" s="19"/>
      <c r="S2652" s="30"/>
      <c r="V2652" s="30"/>
    </row>
    <row r="2653" spans="2:22" x14ac:dyDescent="0.25">
      <c r="B2653" s="28"/>
      <c r="J2653" s="30"/>
      <c r="K2653" s="30"/>
      <c r="M2653" s="19"/>
      <c r="S2653" s="30"/>
      <c r="V2653" s="30"/>
    </row>
    <row r="2654" spans="2:22" x14ac:dyDescent="0.25">
      <c r="B2654" s="28"/>
      <c r="J2654" s="30"/>
      <c r="K2654" s="30"/>
      <c r="M2654" s="19"/>
      <c r="S2654" s="30"/>
      <c r="V2654" s="30"/>
    </row>
    <row r="2655" spans="2:22" x14ac:dyDescent="0.25">
      <c r="B2655" s="28"/>
      <c r="J2655" s="30"/>
      <c r="K2655" s="30"/>
      <c r="M2655" s="19"/>
      <c r="S2655" s="30"/>
      <c r="V2655" s="30"/>
    </row>
    <row r="2656" spans="2:22" x14ac:dyDescent="0.25">
      <c r="B2656" s="28"/>
      <c r="J2656" s="30"/>
      <c r="K2656" s="30"/>
      <c r="M2656" s="19"/>
      <c r="S2656" s="30"/>
      <c r="V2656" s="30"/>
    </row>
    <row r="2657" spans="10:22" x14ac:dyDescent="0.25">
      <c r="J2657" s="30"/>
      <c r="K2657" s="30"/>
      <c r="M2657" s="19"/>
      <c r="S2657" s="30"/>
      <c r="V2657" s="30"/>
    </row>
    <row r="2658" spans="10:22" x14ac:dyDescent="0.25">
      <c r="J2658" s="30"/>
      <c r="K2658" s="30"/>
      <c r="M2658" s="19"/>
      <c r="S2658" s="30"/>
      <c r="V2658" s="30"/>
    </row>
    <row r="2659" spans="10:22" x14ac:dyDescent="0.25">
      <c r="J2659" s="30"/>
      <c r="K2659" s="30"/>
      <c r="M2659" s="19"/>
      <c r="S2659" s="30"/>
      <c r="V2659" s="30"/>
    </row>
    <row r="2660" spans="10:22" x14ac:dyDescent="0.25">
      <c r="J2660" s="30"/>
      <c r="K2660" s="30"/>
      <c r="M2660" s="19"/>
      <c r="S2660" s="30"/>
      <c r="V2660" s="30"/>
    </row>
    <row r="2661" spans="10:22" x14ac:dyDescent="0.25">
      <c r="J2661" s="30"/>
      <c r="K2661" s="30"/>
      <c r="M2661" s="19"/>
      <c r="S2661" s="30"/>
      <c r="V2661" s="30"/>
    </row>
    <row r="2662" spans="10:22" x14ac:dyDescent="0.25">
      <c r="J2662" s="30"/>
      <c r="K2662" s="30"/>
      <c r="M2662" s="19"/>
      <c r="S2662" s="30"/>
      <c r="V2662" s="30"/>
    </row>
    <row r="2663" spans="10:22" x14ac:dyDescent="0.25">
      <c r="J2663" s="30"/>
      <c r="K2663" s="30"/>
      <c r="M2663" s="19"/>
      <c r="S2663" s="30"/>
      <c r="V2663" s="30"/>
    </row>
    <row r="2664" spans="10:22" x14ac:dyDescent="0.25">
      <c r="J2664" s="30"/>
      <c r="K2664" s="30"/>
      <c r="M2664" s="19"/>
      <c r="S2664" s="30"/>
      <c r="V2664" s="30"/>
    </row>
    <row r="2665" spans="10:22" x14ac:dyDescent="0.25">
      <c r="J2665" s="30"/>
      <c r="K2665" s="30"/>
      <c r="M2665" s="19"/>
      <c r="S2665" s="30"/>
      <c r="V2665" s="30"/>
    </row>
    <row r="2666" spans="10:22" x14ac:dyDescent="0.25">
      <c r="J2666" s="30"/>
      <c r="K2666" s="30"/>
      <c r="M2666" s="19"/>
      <c r="S2666" s="30"/>
      <c r="V2666" s="30"/>
    </row>
    <row r="2667" spans="10:22" x14ac:dyDescent="0.25">
      <c r="J2667" s="30"/>
      <c r="K2667" s="30"/>
      <c r="M2667" s="19"/>
      <c r="S2667" s="30"/>
      <c r="V2667" s="30"/>
    </row>
    <row r="2668" spans="10:22" x14ac:dyDescent="0.25">
      <c r="J2668" s="30"/>
      <c r="K2668" s="30"/>
      <c r="M2668" s="19"/>
      <c r="S2668" s="30"/>
      <c r="V2668" s="30"/>
    </row>
    <row r="2669" spans="10:22" x14ac:dyDescent="0.25">
      <c r="J2669" s="30"/>
      <c r="K2669" s="30"/>
      <c r="M2669" s="19"/>
      <c r="S2669" s="30"/>
      <c r="V2669" s="30"/>
    </row>
    <row r="2670" spans="10:22" x14ac:dyDescent="0.25">
      <c r="J2670" s="30"/>
      <c r="K2670" s="30"/>
      <c r="M2670" s="19"/>
      <c r="S2670" s="30"/>
      <c r="V2670" s="30"/>
    </row>
    <row r="2671" spans="10:22" x14ac:dyDescent="0.25">
      <c r="J2671" s="30"/>
      <c r="K2671" s="30"/>
      <c r="M2671" s="19"/>
      <c r="S2671" s="30"/>
      <c r="V2671" s="30"/>
    </row>
    <row r="2672" spans="10:22" x14ac:dyDescent="0.25">
      <c r="J2672" s="30"/>
      <c r="K2672" s="30"/>
      <c r="M2672" s="19"/>
      <c r="S2672" s="30"/>
      <c r="V2672" s="30"/>
    </row>
    <row r="2673" spans="10:22" x14ac:dyDescent="0.25">
      <c r="J2673" s="30"/>
      <c r="K2673" s="30"/>
      <c r="M2673" s="19"/>
      <c r="S2673" s="30"/>
      <c r="V2673" s="30"/>
    </row>
    <row r="2674" spans="10:22" x14ac:dyDescent="0.25">
      <c r="J2674" s="30"/>
      <c r="K2674" s="30"/>
      <c r="M2674" s="19"/>
      <c r="S2674" s="30"/>
      <c r="V2674" s="30"/>
    </row>
    <row r="2675" spans="10:22" x14ac:dyDescent="0.25">
      <c r="J2675" s="30"/>
      <c r="K2675" s="30"/>
      <c r="M2675" s="19"/>
      <c r="S2675" s="30"/>
      <c r="V2675" s="30"/>
    </row>
    <row r="2676" spans="10:22" x14ac:dyDescent="0.25">
      <c r="J2676" s="30"/>
      <c r="K2676" s="30"/>
      <c r="M2676" s="19"/>
      <c r="S2676" s="30"/>
      <c r="V2676" s="30"/>
    </row>
    <row r="2677" spans="10:22" x14ac:dyDescent="0.25">
      <c r="J2677" s="30"/>
      <c r="K2677" s="30"/>
      <c r="M2677" s="19"/>
      <c r="S2677" s="30"/>
      <c r="V2677" s="30"/>
    </row>
    <row r="2678" spans="10:22" x14ac:dyDescent="0.25">
      <c r="J2678" s="30"/>
      <c r="K2678" s="30"/>
      <c r="M2678" s="19"/>
      <c r="S2678" s="30"/>
      <c r="V2678" s="30"/>
    </row>
    <row r="2679" spans="10:22" x14ac:dyDescent="0.25">
      <c r="J2679" s="30"/>
      <c r="K2679" s="30"/>
      <c r="M2679" s="19"/>
      <c r="S2679" s="30"/>
      <c r="V2679" s="30"/>
    </row>
    <row r="2680" spans="10:22" x14ac:dyDescent="0.25">
      <c r="J2680" s="30"/>
      <c r="K2680" s="30"/>
      <c r="M2680" s="19"/>
      <c r="S2680" s="30"/>
      <c r="V2680" s="30"/>
    </row>
    <row r="2681" spans="10:22" x14ac:dyDescent="0.25">
      <c r="J2681" s="30"/>
      <c r="K2681" s="30"/>
      <c r="M2681" s="19"/>
      <c r="S2681" s="30"/>
      <c r="V2681" s="30"/>
    </row>
    <row r="2682" spans="10:22" x14ac:dyDescent="0.25">
      <c r="J2682" s="30"/>
      <c r="K2682" s="30"/>
      <c r="M2682" s="19"/>
      <c r="S2682" s="30"/>
      <c r="V2682" s="30"/>
    </row>
    <row r="2683" spans="10:22" x14ac:dyDescent="0.25">
      <c r="J2683" s="30"/>
      <c r="K2683" s="30"/>
      <c r="M2683" s="19"/>
      <c r="S2683" s="30"/>
      <c r="V2683" s="30"/>
    </row>
    <row r="2684" spans="10:22" x14ac:dyDescent="0.25">
      <c r="J2684" s="30"/>
      <c r="K2684" s="30"/>
      <c r="M2684" s="19"/>
      <c r="S2684" s="30"/>
      <c r="V2684" s="30"/>
    </row>
    <row r="2685" spans="10:22" x14ac:dyDescent="0.25">
      <c r="J2685" s="30"/>
      <c r="K2685" s="30"/>
      <c r="M2685" s="19"/>
      <c r="S2685" s="30"/>
      <c r="V2685" s="30"/>
    </row>
    <row r="2686" spans="10:22" x14ac:dyDescent="0.25">
      <c r="J2686" s="30"/>
      <c r="K2686" s="30"/>
      <c r="M2686" s="19"/>
      <c r="S2686" s="30"/>
      <c r="V2686" s="30"/>
    </row>
    <row r="2687" spans="10:22" x14ac:dyDescent="0.25">
      <c r="J2687" s="30"/>
      <c r="K2687" s="30"/>
      <c r="M2687" s="19"/>
      <c r="S2687" s="30"/>
      <c r="V2687" s="30"/>
    </row>
    <row r="2688" spans="10:22" x14ac:dyDescent="0.25">
      <c r="J2688" s="30"/>
      <c r="K2688" s="30"/>
      <c r="M2688" s="19"/>
      <c r="S2688" s="30"/>
      <c r="V2688" s="30"/>
    </row>
    <row r="2689" spans="10:22" x14ac:dyDescent="0.25">
      <c r="J2689" s="30"/>
      <c r="K2689" s="30"/>
      <c r="M2689" s="19"/>
      <c r="S2689" s="30"/>
      <c r="V2689" s="30"/>
    </row>
    <row r="2690" spans="10:22" x14ac:dyDescent="0.25">
      <c r="J2690" s="30"/>
      <c r="K2690" s="30"/>
      <c r="M2690" s="19"/>
      <c r="S2690" s="30"/>
      <c r="V2690" s="30"/>
    </row>
    <row r="2691" spans="10:22" x14ac:dyDescent="0.25">
      <c r="J2691" s="30"/>
      <c r="K2691" s="30"/>
      <c r="M2691" s="19"/>
      <c r="S2691" s="30"/>
      <c r="V2691" s="30"/>
    </row>
    <row r="2692" spans="10:22" x14ac:dyDescent="0.25">
      <c r="J2692" s="30"/>
      <c r="K2692" s="30"/>
      <c r="M2692" s="19"/>
      <c r="S2692" s="30"/>
      <c r="V2692" s="30"/>
    </row>
    <row r="2693" spans="10:22" x14ac:dyDescent="0.25">
      <c r="J2693" s="30"/>
      <c r="K2693" s="30"/>
      <c r="M2693" s="19"/>
      <c r="S2693" s="30"/>
      <c r="V2693" s="30"/>
    </row>
    <row r="2694" spans="10:22" x14ac:dyDescent="0.25">
      <c r="J2694" s="30"/>
      <c r="K2694" s="30"/>
      <c r="M2694" s="19"/>
      <c r="S2694" s="30"/>
      <c r="V2694" s="30"/>
    </row>
    <row r="2695" spans="10:22" x14ac:dyDescent="0.25">
      <c r="J2695" s="30"/>
      <c r="K2695" s="30"/>
      <c r="M2695" s="19"/>
      <c r="S2695" s="30"/>
      <c r="V2695" s="30"/>
    </row>
    <row r="2696" spans="10:22" x14ac:dyDescent="0.25">
      <c r="J2696" s="30"/>
      <c r="K2696" s="30"/>
      <c r="M2696" s="19"/>
      <c r="S2696" s="30"/>
      <c r="V2696" s="30"/>
    </row>
    <row r="2697" spans="10:22" x14ac:dyDescent="0.25">
      <c r="J2697" s="30"/>
      <c r="K2697" s="30"/>
      <c r="M2697" s="19"/>
      <c r="S2697" s="30"/>
      <c r="V2697" s="30"/>
    </row>
    <row r="2698" spans="10:22" x14ac:dyDescent="0.25">
      <c r="J2698" s="30"/>
      <c r="K2698" s="30"/>
      <c r="M2698" s="19"/>
      <c r="S2698" s="30"/>
      <c r="V2698" s="30"/>
    </row>
    <row r="2699" spans="10:22" x14ac:dyDescent="0.25">
      <c r="J2699" s="30"/>
      <c r="K2699" s="30"/>
      <c r="M2699" s="19"/>
      <c r="S2699" s="30"/>
      <c r="V2699" s="30"/>
    </row>
    <row r="2700" spans="10:22" x14ac:dyDescent="0.25">
      <c r="J2700" s="30"/>
      <c r="K2700" s="30"/>
      <c r="M2700" s="19"/>
      <c r="S2700" s="30"/>
      <c r="V2700" s="30"/>
    </row>
    <row r="2701" spans="10:22" x14ac:dyDescent="0.25">
      <c r="J2701" s="30"/>
      <c r="K2701" s="30"/>
      <c r="M2701" s="19"/>
      <c r="S2701" s="30"/>
      <c r="V2701" s="30"/>
    </row>
    <row r="2702" spans="10:22" x14ac:dyDescent="0.25">
      <c r="J2702" s="30"/>
      <c r="K2702" s="30"/>
      <c r="M2702" s="19"/>
      <c r="S2702" s="30"/>
      <c r="V2702" s="30"/>
    </row>
    <row r="2703" spans="10:22" x14ac:dyDescent="0.25">
      <c r="J2703" s="30"/>
      <c r="K2703" s="30"/>
      <c r="M2703" s="19"/>
      <c r="S2703" s="30"/>
      <c r="V2703" s="30"/>
    </row>
    <row r="2704" spans="10:22" x14ac:dyDescent="0.25">
      <c r="J2704" s="30"/>
      <c r="K2704" s="30"/>
      <c r="M2704" s="19"/>
      <c r="S2704" s="30"/>
      <c r="V2704" s="30"/>
    </row>
    <row r="2705" spans="10:22" x14ac:dyDescent="0.25">
      <c r="J2705" s="30"/>
      <c r="K2705" s="30"/>
      <c r="M2705" s="19"/>
      <c r="S2705" s="30"/>
      <c r="V2705" s="30"/>
    </row>
    <row r="2706" spans="10:22" x14ac:dyDescent="0.25">
      <c r="J2706" s="30"/>
      <c r="K2706" s="30"/>
      <c r="M2706" s="19"/>
      <c r="S2706" s="30"/>
      <c r="V2706" s="30"/>
    </row>
    <row r="2707" spans="10:22" x14ac:dyDescent="0.25">
      <c r="J2707" s="30"/>
      <c r="K2707" s="30"/>
      <c r="M2707" s="19"/>
      <c r="S2707" s="30"/>
      <c r="V2707" s="30"/>
    </row>
    <row r="2708" spans="10:22" x14ac:dyDescent="0.25">
      <c r="J2708" s="30"/>
      <c r="K2708" s="30"/>
      <c r="M2708" s="19"/>
      <c r="S2708" s="30"/>
      <c r="V2708" s="30"/>
    </row>
    <row r="2709" spans="10:22" x14ac:dyDescent="0.25">
      <c r="J2709" s="30"/>
      <c r="K2709" s="30"/>
      <c r="M2709" s="19"/>
      <c r="S2709" s="30"/>
      <c r="V2709" s="30"/>
    </row>
    <row r="2710" spans="10:22" x14ac:dyDescent="0.25">
      <c r="J2710" s="30"/>
      <c r="K2710" s="30"/>
      <c r="M2710" s="19"/>
      <c r="S2710" s="30"/>
      <c r="V2710" s="30"/>
    </row>
    <row r="2711" spans="10:22" x14ac:dyDescent="0.25">
      <c r="J2711" s="30"/>
      <c r="K2711" s="30"/>
      <c r="M2711" s="19"/>
      <c r="S2711" s="30"/>
      <c r="V2711" s="30"/>
    </row>
    <row r="2712" spans="10:22" x14ac:dyDescent="0.25">
      <c r="J2712" s="30"/>
      <c r="K2712" s="30"/>
      <c r="M2712" s="19"/>
      <c r="S2712" s="30"/>
      <c r="V2712" s="30"/>
    </row>
    <row r="2713" spans="10:22" x14ac:dyDescent="0.25">
      <c r="J2713" s="30"/>
      <c r="K2713" s="30"/>
      <c r="M2713" s="19"/>
      <c r="S2713" s="30"/>
      <c r="V2713" s="30"/>
    </row>
    <row r="2714" spans="10:22" x14ac:dyDescent="0.25">
      <c r="J2714" s="30"/>
      <c r="K2714" s="30"/>
      <c r="M2714" s="19"/>
      <c r="S2714" s="30"/>
      <c r="V2714" s="30"/>
    </row>
    <row r="2715" spans="10:22" x14ac:dyDescent="0.25">
      <c r="J2715" s="30"/>
      <c r="K2715" s="30"/>
      <c r="M2715" s="19"/>
      <c r="S2715" s="30"/>
      <c r="V2715" s="30"/>
    </row>
    <row r="2716" spans="10:22" x14ac:dyDescent="0.25">
      <c r="J2716" s="30"/>
      <c r="K2716" s="30"/>
      <c r="M2716" s="19"/>
      <c r="S2716" s="30"/>
      <c r="V2716" s="30"/>
    </row>
    <row r="2717" spans="10:22" x14ac:dyDescent="0.25">
      <c r="J2717" s="30"/>
      <c r="K2717" s="30"/>
      <c r="M2717" s="19"/>
      <c r="S2717" s="30"/>
      <c r="V2717" s="30"/>
    </row>
    <row r="2718" spans="10:22" x14ac:dyDescent="0.25">
      <c r="J2718" s="30"/>
      <c r="K2718" s="30"/>
      <c r="M2718" s="19"/>
      <c r="S2718" s="30"/>
      <c r="V2718" s="30"/>
    </row>
    <row r="2719" spans="10:22" x14ac:dyDescent="0.25">
      <c r="J2719" s="30"/>
      <c r="K2719" s="30"/>
      <c r="M2719" s="19"/>
      <c r="S2719" s="30"/>
      <c r="V2719" s="30"/>
    </row>
    <row r="2720" spans="10:22" x14ac:dyDescent="0.25">
      <c r="J2720" s="30"/>
      <c r="K2720" s="30"/>
      <c r="M2720" s="19"/>
      <c r="S2720" s="30"/>
      <c r="V2720" s="30"/>
    </row>
    <row r="2721" spans="10:22" x14ac:dyDescent="0.25">
      <c r="J2721" s="30"/>
      <c r="K2721" s="30"/>
      <c r="M2721" s="19"/>
      <c r="S2721" s="30"/>
      <c r="V2721" s="30"/>
    </row>
    <row r="2722" spans="10:22" x14ac:dyDescent="0.25">
      <c r="J2722" s="30"/>
      <c r="K2722" s="30"/>
      <c r="M2722" s="19"/>
      <c r="S2722" s="30"/>
      <c r="V2722" s="30"/>
    </row>
    <row r="2723" spans="10:22" x14ac:dyDescent="0.25">
      <c r="J2723" s="30"/>
      <c r="K2723" s="30"/>
      <c r="M2723" s="19"/>
      <c r="S2723" s="30"/>
      <c r="V2723" s="30"/>
    </row>
    <row r="2724" spans="10:22" x14ac:dyDescent="0.25">
      <c r="J2724" s="30"/>
      <c r="K2724" s="30"/>
      <c r="M2724" s="19"/>
      <c r="S2724" s="30"/>
      <c r="V2724" s="30"/>
    </row>
    <row r="2725" spans="10:22" x14ac:dyDescent="0.25">
      <c r="J2725" s="30"/>
      <c r="K2725" s="30"/>
      <c r="M2725" s="19"/>
      <c r="S2725" s="30"/>
      <c r="V2725" s="30"/>
    </row>
    <row r="2726" spans="10:22" x14ac:dyDescent="0.25">
      <c r="J2726" s="30"/>
      <c r="K2726" s="30"/>
      <c r="M2726" s="19"/>
      <c r="S2726" s="30"/>
      <c r="V2726" s="30"/>
    </row>
    <row r="2727" spans="10:22" x14ac:dyDescent="0.25">
      <c r="J2727" s="30"/>
      <c r="K2727" s="30"/>
      <c r="M2727" s="19"/>
      <c r="S2727" s="30"/>
      <c r="V2727" s="30"/>
    </row>
    <row r="2728" spans="10:22" x14ac:dyDescent="0.25">
      <c r="J2728" s="30"/>
      <c r="K2728" s="30"/>
      <c r="M2728" s="19"/>
      <c r="S2728" s="30"/>
      <c r="V2728" s="30"/>
    </row>
    <row r="2729" spans="10:22" x14ac:dyDescent="0.25">
      <c r="J2729" s="30"/>
      <c r="K2729" s="30"/>
      <c r="M2729" s="19"/>
      <c r="S2729" s="30"/>
      <c r="V2729" s="30"/>
    </row>
    <row r="2730" spans="10:22" x14ac:dyDescent="0.25">
      <c r="J2730" s="30"/>
      <c r="K2730" s="30"/>
      <c r="M2730" s="19"/>
      <c r="S2730" s="30"/>
      <c r="V2730" s="30"/>
    </row>
    <row r="2731" spans="10:22" x14ac:dyDescent="0.25">
      <c r="J2731" s="30"/>
      <c r="K2731" s="30"/>
      <c r="M2731" s="19"/>
      <c r="S2731" s="30"/>
      <c r="V2731" s="30"/>
    </row>
    <row r="2732" spans="10:22" x14ac:dyDescent="0.25">
      <c r="J2732" s="30"/>
      <c r="K2732" s="30"/>
      <c r="M2732" s="19"/>
      <c r="S2732" s="30"/>
      <c r="V2732" s="30"/>
    </row>
    <row r="2733" spans="10:22" x14ac:dyDescent="0.25">
      <c r="J2733" s="30"/>
      <c r="K2733" s="30"/>
      <c r="M2733" s="19"/>
      <c r="S2733" s="30"/>
      <c r="V2733" s="30"/>
    </row>
    <row r="2734" spans="10:22" x14ac:dyDescent="0.25">
      <c r="J2734" s="30"/>
      <c r="K2734" s="30"/>
      <c r="M2734" s="19"/>
      <c r="S2734" s="30"/>
      <c r="V2734" s="30"/>
    </row>
    <row r="2735" spans="10:22" x14ac:dyDescent="0.25">
      <c r="J2735" s="30"/>
      <c r="K2735" s="30"/>
      <c r="M2735" s="19"/>
      <c r="S2735" s="30"/>
      <c r="V2735" s="30"/>
    </row>
    <row r="2736" spans="10:22" x14ac:dyDescent="0.25">
      <c r="J2736" s="30"/>
      <c r="K2736" s="30"/>
      <c r="M2736" s="19"/>
      <c r="S2736" s="30"/>
      <c r="V2736" s="30"/>
    </row>
    <row r="2737" spans="10:22" x14ac:dyDescent="0.25">
      <c r="J2737" s="30"/>
      <c r="K2737" s="30"/>
      <c r="M2737" s="19"/>
      <c r="S2737" s="30"/>
      <c r="V2737" s="30"/>
    </row>
    <row r="2738" spans="10:22" x14ac:dyDescent="0.25">
      <c r="J2738" s="30"/>
      <c r="K2738" s="30"/>
      <c r="M2738" s="19"/>
      <c r="S2738" s="30"/>
      <c r="V2738" s="30"/>
    </row>
    <row r="2739" spans="10:22" x14ac:dyDescent="0.25">
      <c r="J2739" s="30"/>
      <c r="K2739" s="30"/>
      <c r="M2739" s="19"/>
      <c r="S2739" s="30"/>
      <c r="V2739" s="30"/>
    </row>
    <row r="2740" spans="10:22" x14ac:dyDescent="0.25">
      <c r="J2740" s="30"/>
      <c r="K2740" s="30"/>
      <c r="M2740" s="19"/>
      <c r="S2740" s="30"/>
      <c r="V2740" s="30"/>
    </row>
    <row r="2741" spans="10:22" x14ac:dyDescent="0.25">
      <c r="J2741" s="30"/>
      <c r="K2741" s="30"/>
      <c r="M2741" s="19"/>
      <c r="S2741" s="30"/>
      <c r="V2741" s="30"/>
    </row>
    <row r="2742" spans="10:22" x14ac:dyDescent="0.25">
      <c r="J2742" s="30"/>
      <c r="K2742" s="30"/>
      <c r="M2742" s="19"/>
      <c r="S2742" s="30"/>
      <c r="V2742" s="30"/>
    </row>
    <row r="2743" spans="10:22" x14ac:dyDescent="0.25">
      <c r="J2743" s="30"/>
      <c r="K2743" s="30"/>
      <c r="M2743" s="19"/>
      <c r="S2743" s="30"/>
      <c r="V2743" s="30"/>
    </row>
    <row r="2744" spans="10:22" x14ac:dyDescent="0.25">
      <c r="J2744" s="30"/>
      <c r="K2744" s="30"/>
      <c r="M2744" s="19"/>
      <c r="S2744" s="30"/>
      <c r="V2744" s="30"/>
    </row>
    <row r="2745" spans="10:22" x14ac:dyDescent="0.25">
      <c r="J2745" s="30"/>
      <c r="K2745" s="30"/>
      <c r="M2745" s="19"/>
      <c r="S2745" s="30"/>
      <c r="V2745" s="30"/>
    </row>
    <row r="2746" spans="10:22" x14ac:dyDescent="0.25">
      <c r="J2746" s="30"/>
      <c r="K2746" s="30"/>
      <c r="M2746" s="19"/>
      <c r="S2746" s="30"/>
      <c r="V2746" s="30"/>
    </row>
    <row r="2747" spans="10:22" x14ac:dyDescent="0.25">
      <c r="J2747" s="30"/>
      <c r="K2747" s="30"/>
      <c r="M2747" s="19"/>
      <c r="S2747" s="30"/>
      <c r="V2747" s="30"/>
    </row>
    <row r="2748" spans="10:22" x14ac:dyDescent="0.25">
      <c r="J2748" s="30"/>
      <c r="K2748" s="30"/>
      <c r="M2748" s="19"/>
      <c r="S2748" s="30"/>
      <c r="V2748" s="30"/>
    </row>
    <row r="2749" spans="10:22" x14ac:dyDescent="0.25">
      <c r="J2749" s="30"/>
      <c r="K2749" s="30"/>
      <c r="M2749" s="19"/>
      <c r="S2749" s="30"/>
      <c r="V2749" s="30"/>
    </row>
    <row r="2750" spans="10:22" x14ac:dyDescent="0.25">
      <c r="J2750" s="30"/>
      <c r="K2750" s="30"/>
      <c r="M2750" s="19"/>
      <c r="S2750" s="30"/>
      <c r="V2750" s="30"/>
    </row>
    <row r="2751" spans="10:22" x14ac:dyDescent="0.25">
      <c r="J2751" s="30"/>
      <c r="K2751" s="30"/>
      <c r="M2751" s="19"/>
      <c r="S2751" s="30"/>
      <c r="V2751" s="30"/>
    </row>
    <row r="2752" spans="10:22" x14ac:dyDescent="0.25">
      <c r="J2752" s="30"/>
      <c r="K2752" s="30"/>
      <c r="M2752" s="19"/>
      <c r="S2752" s="30"/>
      <c r="V2752" s="30"/>
    </row>
    <row r="2753" spans="10:22" x14ac:dyDescent="0.25">
      <c r="J2753" s="30"/>
      <c r="K2753" s="30"/>
      <c r="M2753" s="19"/>
      <c r="S2753" s="30"/>
      <c r="V2753" s="30"/>
    </row>
    <row r="2754" spans="10:22" x14ac:dyDescent="0.25">
      <c r="J2754" s="30"/>
      <c r="K2754" s="30"/>
      <c r="M2754" s="19"/>
      <c r="S2754" s="30"/>
      <c r="V2754" s="30"/>
    </row>
    <row r="2755" spans="10:22" x14ac:dyDescent="0.25">
      <c r="J2755" s="30"/>
      <c r="K2755" s="30"/>
      <c r="M2755" s="19"/>
      <c r="S2755" s="30"/>
      <c r="V2755" s="30"/>
    </row>
    <row r="2756" spans="10:22" x14ac:dyDescent="0.25">
      <c r="J2756" s="30"/>
      <c r="K2756" s="30"/>
      <c r="M2756" s="19"/>
      <c r="S2756" s="30"/>
      <c r="V2756" s="30"/>
    </row>
    <row r="2757" spans="10:22" x14ac:dyDescent="0.25">
      <c r="J2757" s="30"/>
      <c r="K2757" s="30"/>
      <c r="M2757" s="19"/>
      <c r="S2757" s="30"/>
      <c r="V2757" s="30"/>
    </row>
    <row r="2758" spans="10:22" x14ac:dyDescent="0.25">
      <c r="J2758" s="30"/>
      <c r="K2758" s="30"/>
      <c r="M2758" s="19"/>
      <c r="S2758" s="30"/>
      <c r="V2758" s="30"/>
    </row>
    <row r="2759" spans="10:22" x14ac:dyDescent="0.25">
      <c r="J2759" s="30"/>
      <c r="K2759" s="30"/>
      <c r="M2759" s="19"/>
      <c r="S2759" s="30"/>
      <c r="V2759" s="30"/>
    </row>
    <row r="2760" spans="10:22" x14ac:dyDescent="0.25">
      <c r="J2760" s="30"/>
      <c r="K2760" s="30"/>
      <c r="M2760" s="19"/>
      <c r="S2760" s="30"/>
      <c r="V2760" s="30"/>
    </row>
    <row r="2761" spans="10:22" x14ac:dyDescent="0.25">
      <c r="J2761" s="30"/>
      <c r="K2761" s="30"/>
      <c r="M2761" s="19"/>
      <c r="S2761" s="30"/>
      <c r="V2761" s="30"/>
    </row>
    <row r="2762" spans="10:22" x14ac:dyDescent="0.25">
      <c r="J2762" s="30"/>
      <c r="K2762" s="30"/>
      <c r="M2762" s="19"/>
      <c r="S2762" s="30"/>
      <c r="V2762" s="30"/>
    </row>
    <row r="2763" spans="10:22" x14ac:dyDescent="0.25">
      <c r="J2763" s="30"/>
      <c r="K2763" s="30"/>
      <c r="M2763" s="19"/>
      <c r="S2763" s="30"/>
      <c r="V2763" s="30"/>
    </row>
    <row r="2764" spans="10:22" x14ac:dyDescent="0.25">
      <c r="J2764" s="30"/>
      <c r="K2764" s="30"/>
      <c r="M2764" s="19"/>
      <c r="S2764" s="30"/>
      <c r="V2764" s="30"/>
    </row>
    <row r="2765" spans="10:22" x14ac:dyDescent="0.25">
      <c r="J2765" s="30"/>
      <c r="K2765" s="30"/>
      <c r="M2765" s="19"/>
      <c r="S2765" s="30"/>
      <c r="V2765" s="30"/>
    </row>
    <row r="2766" spans="10:22" x14ac:dyDescent="0.25">
      <c r="J2766" s="30"/>
      <c r="K2766" s="30"/>
      <c r="M2766" s="19"/>
      <c r="S2766" s="30"/>
      <c r="V2766" s="30"/>
    </row>
    <row r="2767" spans="10:22" x14ac:dyDescent="0.25">
      <c r="J2767" s="30"/>
      <c r="K2767" s="30"/>
      <c r="M2767" s="19"/>
      <c r="S2767" s="30"/>
      <c r="V2767" s="30"/>
    </row>
    <row r="2768" spans="10:22" x14ac:dyDescent="0.25">
      <c r="J2768" s="30"/>
      <c r="K2768" s="30"/>
      <c r="M2768" s="19"/>
      <c r="S2768" s="30"/>
      <c r="V2768" s="30"/>
    </row>
    <row r="2769" spans="10:22" x14ac:dyDescent="0.25">
      <c r="J2769" s="30"/>
      <c r="K2769" s="30"/>
      <c r="M2769" s="19"/>
      <c r="S2769" s="30"/>
      <c r="V2769" s="30"/>
    </row>
    <row r="2770" spans="10:22" x14ac:dyDescent="0.25">
      <c r="J2770" s="30"/>
      <c r="K2770" s="30"/>
      <c r="M2770" s="19"/>
      <c r="S2770" s="30"/>
      <c r="V2770" s="30"/>
    </row>
    <row r="2771" spans="10:22" x14ac:dyDescent="0.25">
      <c r="J2771" s="30"/>
      <c r="K2771" s="30"/>
      <c r="M2771" s="19"/>
      <c r="S2771" s="30"/>
      <c r="V2771" s="30"/>
    </row>
    <row r="2772" spans="10:22" x14ac:dyDescent="0.25">
      <c r="J2772" s="30"/>
      <c r="K2772" s="30"/>
      <c r="M2772" s="19"/>
      <c r="S2772" s="30"/>
      <c r="V2772" s="30"/>
    </row>
    <row r="2773" spans="10:22" x14ac:dyDescent="0.25">
      <c r="J2773" s="30"/>
      <c r="K2773" s="30"/>
      <c r="M2773" s="19"/>
      <c r="S2773" s="30"/>
      <c r="V2773" s="30"/>
    </row>
    <row r="2774" spans="10:22" x14ac:dyDescent="0.25">
      <c r="J2774" s="30"/>
      <c r="K2774" s="30"/>
      <c r="M2774" s="19"/>
      <c r="S2774" s="30"/>
      <c r="V2774" s="30"/>
    </row>
    <row r="2775" spans="10:22" x14ac:dyDescent="0.25">
      <c r="J2775" s="30"/>
      <c r="K2775" s="30"/>
      <c r="M2775" s="19"/>
      <c r="S2775" s="30"/>
      <c r="V2775" s="30"/>
    </row>
    <row r="2776" spans="10:22" x14ac:dyDescent="0.25">
      <c r="J2776" s="30"/>
      <c r="K2776" s="30"/>
      <c r="M2776" s="19"/>
      <c r="S2776" s="30"/>
      <c r="V2776" s="30"/>
    </row>
    <row r="2777" spans="10:22" x14ac:dyDescent="0.25">
      <c r="J2777" s="30"/>
      <c r="K2777" s="30"/>
      <c r="M2777" s="19"/>
      <c r="S2777" s="30"/>
      <c r="V2777" s="30"/>
    </row>
    <row r="2778" spans="10:22" x14ac:dyDescent="0.25">
      <c r="J2778" s="30"/>
      <c r="K2778" s="30"/>
      <c r="M2778" s="19"/>
      <c r="S2778" s="30"/>
      <c r="V2778" s="30"/>
    </row>
    <row r="2779" spans="10:22" x14ac:dyDescent="0.25">
      <c r="J2779" s="30"/>
      <c r="K2779" s="30"/>
      <c r="M2779" s="19"/>
      <c r="S2779" s="30"/>
      <c r="V2779" s="30"/>
    </row>
    <row r="2780" spans="10:22" x14ac:dyDescent="0.25">
      <c r="J2780" s="30"/>
      <c r="K2780" s="30"/>
      <c r="M2780" s="19"/>
      <c r="S2780" s="30"/>
      <c r="V2780" s="30"/>
    </row>
    <row r="2781" spans="10:22" x14ac:dyDescent="0.25">
      <c r="J2781" s="30"/>
      <c r="K2781" s="30"/>
      <c r="M2781" s="19"/>
      <c r="S2781" s="30"/>
      <c r="V2781" s="30"/>
    </row>
    <row r="2782" spans="10:22" x14ac:dyDescent="0.25">
      <c r="J2782" s="30"/>
      <c r="K2782" s="30"/>
      <c r="M2782" s="19"/>
      <c r="S2782" s="30"/>
      <c r="V2782" s="30"/>
    </row>
    <row r="2783" spans="10:22" x14ac:dyDescent="0.25">
      <c r="J2783" s="30"/>
      <c r="K2783" s="30"/>
      <c r="M2783" s="19"/>
      <c r="S2783" s="30"/>
      <c r="V2783" s="30"/>
    </row>
    <row r="2784" spans="10:22" x14ac:dyDescent="0.25">
      <c r="J2784" s="30"/>
      <c r="K2784" s="30"/>
      <c r="M2784" s="19"/>
      <c r="S2784" s="30"/>
      <c r="V2784" s="30"/>
    </row>
    <row r="2785" spans="10:22" x14ac:dyDescent="0.25">
      <c r="J2785" s="30"/>
      <c r="K2785" s="30"/>
      <c r="M2785" s="19"/>
      <c r="S2785" s="30"/>
      <c r="V2785" s="30"/>
    </row>
    <row r="2786" spans="10:22" x14ac:dyDescent="0.25">
      <c r="J2786" s="30"/>
      <c r="K2786" s="30"/>
      <c r="M2786" s="19"/>
      <c r="S2786" s="30"/>
      <c r="V2786" s="30"/>
    </row>
    <row r="2787" spans="10:22" x14ac:dyDescent="0.25">
      <c r="J2787" s="30"/>
      <c r="K2787" s="30"/>
      <c r="M2787" s="19"/>
      <c r="S2787" s="30"/>
      <c r="V2787" s="30"/>
    </row>
    <row r="2788" spans="10:22" x14ac:dyDescent="0.25">
      <c r="J2788" s="30"/>
      <c r="K2788" s="30"/>
      <c r="M2788" s="19"/>
      <c r="S2788" s="30"/>
      <c r="V2788" s="30"/>
    </row>
    <row r="2789" spans="10:22" x14ac:dyDescent="0.25">
      <c r="J2789" s="30"/>
      <c r="K2789" s="30"/>
      <c r="M2789" s="19"/>
      <c r="S2789" s="30"/>
      <c r="V2789" s="30"/>
    </row>
    <row r="2790" spans="10:22" x14ac:dyDescent="0.25">
      <c r="J2790" s="30"/>
      <c r="K2790" s="30"/>
      <c r="M2790" s="19"/>
      <c r="S2790" s="30"/>
      <c r="V2790" s="30"/>
    </row>
    <row r="2791" spans="10:22" x14ac:dyDescent="0.25">
      <c r="J2791" s="30"/>
      <c r="K2791" s="30"/>
      <c r="M2791" s="19"/>
      <c r="S2791" s="30"/>
      <c r="V2791" s="30"/>
    </row>
    <row r="2792" spans="10:22" x14ac:dyDescent="0.25">
      <c r="J2792" s="30"/>
      <c r="K2792" s="30"/>
      <c r="M2792" s="19"/>
      <c r="S2792" s="30"/>
      <c r="V2792" s="30"/>
    </row>
    <row r="2793" spans="10:22" x14ac:dyDescent="0.25">
      <c r="J2793" s="30"/>
      <c r="K2793" s="30"/>
      <c r="M2793" s="19"/>
      <c r="S2793" s="30"/>
      <c r="V2793" s="30"/>
    </row>
    <row r="2794" spans="10:22" x14ac:dyDescent="0.25">
      <c r="J2794" s="30"/>
      <c r="K2794" s="30"/>
      <c r="M2794" s="19"/>
      <c r="S2794" s="30"/>
      <c r="V2794" s="30"/>
    </row>
    <row r="2795" spans="10:22" x14ac:dyDescent="0.25">
      <c r="J2795" s="30"/>
      <c r="K2795" s="30"/>
      <c r="M2795" s="19"/>
      <c r="S2795" s="30"/>
      <c r="V2795" s="30"/>
    </row>
    <row r="2796" spans="10:22" x14ac:dyDescent="0.25">
      <c r="J2796" s="30"/>
      <c r="K2796" s="30"/>
      <c r="M2796" s="19"/>
      <c r="S2796" s="30"/>
      <c r="V2796" s="30"/>
    </row>
    <row r="2797" spans="10:22" x14ac:dyDescent="0.25">
      <c r="J2797" s="30"/>
      <c r="K2797" s="30"/>
      <c r="M2797" s="19"/>
      <c r="S2797" s="30"/>
      <c r="V2797" s="30"/>
    </row>
    <row r="2798" spans="10:22" x14ac:dyDescent="0.25">
      <c r="J2798" s="30"/>
      <c r="K2798" s="30"/>
      <c r="M2798" s="19"/>
      <c r="S2798" s="30"/>
      <c r="V2798" s="30"/>
    </row>
    <row r="2799" spans="10:22" x14ac:dyDescent="0.25">
      <c r="J2799" s="30"/>
      <c r="K2799" s="30"/>
      <c r="M2799" s="19"/>
      <c r="S2799" s="30"/>
      <c r="V2799" s="30"/>
    </row>
    <row r="2800" spans="10:22" x14ac:dyDescent="0.25">
      <c r="J2800" s="30"/>
      <c r="K2800" s="30"/>
      <c r="M2800" s="19"/>
      <c r="S2800" s="30"/>
      <c r="V2800" s="30"/>
    </row>
    <row r="2801" spans="10:22" x14ac:dyDescent="0.25">
      <c r="J2801" s="30"/>
      <c r="K2801" s="30"/>
      <c r="M2801" s="19"/>
      <c r="S2801" s="30"/>
      <c r="V2801" s="30"/>
    </row>
    <row r="2802" spans="10:22" x14ac:dyDescent="0.25">
      <c r="J2802" s="30"/>
      <c r="K2802" s="30"/>
      <c r="M2802" s="19"/>
      <c r="S2802" s="30"/>
      <c r="V2802" s="30"/>
    </row>
    <row r="2803" spans="10:22" x14ac:dyDescent="0.25">
      <c r="J2803" s="30"/>
      <c r="K2803" s="30"/>
      <c r="M2803" s="19"/>
      <c r="S2803" s="30"/>
      <c r="V2803" s="30"/>
    </row>
    <row r="2804" spans="10:22" x14ac:dyDescent="0.25">
      <c r="J2804" s="30"/>
      <c r="K2804" s="30"/>
      <c r="M2804" s="19"/>
      <c r="S2804" s="30"/>
      <c r="V2804" s="30"/>
    </row>
    <row r="2805" spans="10:22" x14ac:dyDescent="0.25">
      <c r="J2805" s="30"/>
      <c r="K2805" s="30"/>
      <c r="M2805" s="19"/>
      <c r="S2805" s="30"/>
      <c r="V2805" s="30"/>
    </row>
    <row r="2806" spans="10:22" x14ac:dyDescent="0.25">
      <c r="J2806" s="30"/>
      <c r="K2806" s="30"/>
      <c r="M2806" s="19"/>
      <c r="S2806" s="30"/>
      <c r="V2806" s="30"/>
    </row>
    <row r="2807" spans="10:22" x14ac:dyDescent="0.25">
      <c r="J2807" s="30"/>
      <c r="K2807" s="30"/>
      <c r="M2807" s="19"/>
      <c r="S2807" s="30"/>
      <c r="V2807" s="30"/>
    </row>
    <row r="2808" spans="10:22" x14ac:dyDescent="0.25">
      <c r="J2808" s="30"/>
      <c r="K2808" s="30"/>
      <c r="M2808" s="19"/>
      <c r="S2808" s="30"/>
      <c r="V2808" s="30"/>
    </row>
    <row r="2809" spans="10:22" x14ac:dyDescent="0.25">
      <c r="J2809" s="30"/>
      <c r="K2809" s="30"/>
      <c r="M2809" s="19"/>
      <c r="S2809" s="30"/>
      <c r="V2809" s="30"/>
    </row>
    <row r="2810" spans="10:22" x14ac:dyDescent="0.25">
      <c r="J2810" s="30"/>
      <c r="K2810" s="30"/>
      <c r="M2810" s="19"/>
      <c r="S2810" s="30"/>
      <c r="V2810" s="30"/>
    </row>
    <row r="2811" spans="10:22" x14ac:dyDescent="0.25">
      <c r="J2811" s="30"/>
      <c r="K2811" s="30"/>
      <c r="M2811" s="19"/>
      <c r="S2811" s="30"/>
      <c r="V2811" s="30"/>
    </row>
    <row r="2812" spans="10:22" x14ac:dyDescent="0.25">
      <c r="J2812" s="30"/>
      <c r="K2812" s="30"/>
      <c r="M2812" s="19"/>
      <c r="S2812" s="30"/>
      <c r="V2812" s="30"/>
    </row>
    <row r="2813" spans="10:22" x14ac:dyDescent="0.25">
      <c r="J2813" s="30"/>
      <c r="K2813" s="30"/>
      <c r="M2813" s="19"/>
      <c r="S2813" s="30"/>
      <c r="V2813" s="30"/>
    </row>
    <row r="2814" spans="10:22" x14ac:dyDescent="0.25">
      <c r="J2814" s="30"/>
      <c r="K2814" s="30"/>
      <c r="M2814" s="19"/>
      <c r="S2814" s="30"/>
      <c r="V2814" s="30"/>
    </row>
    <row r="2815" spans="10:22" x14ac:dyDescent="0.25">
      <c r="J2815" s="30"/>
      <c r="K2815" s="30"/>
      <c r="M2815" s="19"/>
      <c r="S2815" s="30"/>
      <c r="V2815" s="30"/>
    </row>
    <row r="2816" spans="10:22" x14ac:dyDescent="0.25">
      <c r="J2816" s="30"/>
      <c r="K2816" s="30"/>
      <c r="M2816" s="19"/>
      <c r="S2816" s="30"/>
      <c r="V2816" s="30"/>
    </row>
    <row r="2817" spans="10:22" x14ac:dyDescent="0.25">
      <c r="J2817" s="30"/>
      <c r="K2817" s="30"/>
      <c r="M2817" s="19"/>
      <c r="S2817" s="30"/>
      <c r="V2817" s="30"/>
    </row>
    <row r="2818" spans="10:22" x14ac:dyDescent="0.25">
      <c r="J2818" s="30"/>
      <c r="K2818" s="30"/>
      <c r="M2818" s="19"/>
      <c r="S2818" s="30"/>
      <c r="V2818" s="30"/>
    </row>
    <row r="2819" spans="10:22" x14ac:dyDescent="0.25">
      <c r="J2819" s="30"/>
      <c r="K2819" s="30"/>
      <c r="M2819" s="19"/>
      <c r="S2819" s="30"/>
      <c r="V2819" s="30"/>
    </row>
    <row r="2820" spans="10:22" x14ac:dyDescent="0.25">
      <c r="J2820" s="30"/>
      <c r="K2820" s="30"/>
      <c r="M2820" s="19"/>
      <c r="S2820" s="30"/>
      <c r="V2820" s="30"/>
    </row>
    <row r="2821" spans="10:22" x14ac:dyDescent="0.25">
      <c r="J2821" s="30"/>
      <c r="K2821" s="30"/>
      <c r="M2821" s="19"/>
      <c r="S2821" s="30"/>
      <c r="V2821" s="30"/>
    </row>
    <row r="2822" spans="10:22" x14ac:dyDescent="0.25">
      <c r="J2822" s="30"/>
      <c r="K2822" s="30"/>
      <c r="M2822" s="19"/>
      <c r="S2822" s="30"/>
      <c r="V2822" s="30"/>
    </row>
    <row r="2823" spans="10:22" x14ac:dyDescent="0.25">
      <c r="J2823" s="30"/>
      <c r="K2823" s="30"/>
      <c r="M2823" s="19"/>
      <c r="S2823" s="30"/>
      <c r="V2823" s="30"/>
    </row>
    <row r="2824" spans="10:22" x14ac:dyDescent="0.25">
      <c r="J2824" s="30"/>
      <c r="K2824" s="30"/>
      <c r="M2824" s="19"/>
      <c r="S2824" s="30"/>
      <c r="V2824" s="30"/>
    </row>
    <row r="2825" spans="10:22" x14ac:dyDescent="0.25">
      <c r="J2825" s="30"/>
      <c r="K2825" s="30"/>
      <c r="M2825" s="19"/>
      <c r="S2825" s="30"/>
      <c r="V2825" s="30"/>
    </row>
    <row r="2826" spans="10:22" x14ac:dyDescent="0.25">
      <c r="J2826" s="30"/>
      <c r="K2826" s="30"/>
      <c r="M2826" s="19"/>
      <c r="S2826" s="30"/>
      <c r="V2826" s="30"/>
    </row>
    <row r="2827" spans="10:22" x14ac:dyDescent="0.25">
      <c r="J2827" s="30"/>
      <c r="K2827" s="30"/>
      <c r="M2827" s="19"/>
      <c r="S2827" s="30"/>
      <c r="V2827" s="30"/>
    </row>
    <row r="2828" spans="10:22" x14ac:dyDescent="0.25">
      <c r="J2828" s="30"/>
      <c r="K2828" s="30"/>
      <c r="M2828" s="19"/>
      <c r="S2828" s="30"/>
      <c r="V2828" s="30"/>
    </row>
    <row r="2829" spans="10:22" x14ac:dyDescent="0.25">
      <c r="J2829" s="30"/>
      <c r="K2829" s="30"/>
      <c r="M2829" s="19"/>
      <c r="S2829" s="30"/>
      <c r="V2829" s="30"/>
    </row>
    <row r="2830" spans="10:22" x14ac:dyDescent="0.25">
      <c r="J2830" s="30"/>
      <c r="K2830" s="30"/>
      <c r="M2830" s="19"/>
      <c r="S2830" s="30"/>
      <c r="V2830" s="30"/>
    </row>
    <row r="2831" spans="10:22" x14ac:dyDescent="0.25">
      <c r="J2831" s="30"/>
      <c r="K2831" s="30"/>
      <c r="M2831" s="19"/>
      <c r="S2831" s="30"/>
      <c r="V2831" s="30"/>
    </row>
    <row r="2832" spans="10:22" x14ac:dyDescent="0.25">
      <c r="J2832" s="30"/>
      <c r="K2832" s="30"/>
      <c r="M2832" s="19"/>
      <c r="S2832" s="30"/>
      <c r="V2832" s="30"/>
    </row>
    <row r="2833" spans="10:22" x14ac:dyDescent="0.25">
      <c r="J2833" s="30"/>
      <c r="K2833" s="30"/>
      <c r="M2833" s="19"/>
      <c r="S2833" s="30"/>
      <c r="V2833" s="30"/>
    </row>
    <row r="2834" spans="10:22" x14ac:dyDescent="0.25">
      <c r="J2834" s="30"/>
      <c r="K2834" s="30"/>
      <c r="M2834" s="19"/>
      <c r="S2834" s="30"/>
      <c r="V2834" s="30"/>
    </row>
    <row r="2835" spans="10:22" x14ac:dyDescent="0.25">
      <c r="J2835" s="30"/>
      <c r="K2835" s="30"/>
      <c r="M2835" s="19"/>
      <c r="S2835" s="30"/>
      <c r="V2835" s="30"/>
    </row>
    <row r="2836" spans="10:22" x14ac:dyDescent="0.25">
      <c r="J2836" s="30"/>
      <c r="K2836" s="30"/>
      <c r="M2836" s="19"/>
      <c r="S2836" s="30"/>
      <c r="V2836" s="30"/>
    </row>
    <row r="2837" spans="10:22" x14ac:dyDescent="0.25">
      <c r="J2837" s="30"/>
      <c r="K2837" s="30"/>
      <c r="M2837" s="19"/>
      <c r="S2837" s="30"/>
      <c r="V2837" s="30"/>
    </row>
    <row r="2838" spans="10:22" x14ac:dyDescent="0.25">
      <c r="J2838" s="30"/>
      <c r="K2838" s="30"/>
      <c r="M2838" s="19"/>
      <c r="S2838" s="30"/>
      <c r="V2838" s="30"/>
    </row>
    <row r="2839" spans="10:22" x14ac:dyDescent="0.25">
      <c r="J2839" s="30"/>
      <c r="K2839" s="30"/>
      <c r="M2839" s="19"/>
      <c r="S2839" s="30"/>
      <c r="V2839" s="30"/>
    </row>
    <row r="2840" spans="10:22" x14ac:dyDescent="0.25">
      <c r="J2840" s="30"/>
      <c r="K2840" s="30"/>
      <c r="M2840" s="19"/>
      <c r="S2840" s="30"/>
      <c r="V2840" s="30"/>
    </row>
    <row r="2841" spans="10:22" x14ac:dyDescent="0.25">
      <c r="J2841" s="30"/>
      <c r="K2841" s="30"/>
      <c r="M2841" s="19"/>
      <c r="S2841" s="30"/>
      <c r="V2841" s="30"/>
    </row>
    <row r="2842" spans="10:22" x14ac:dyDescent="0.25">
      <c r="J2842" s="30"/>
      <c r="K2842" s="30"/>
      <c r="M2842" s="19"/>
      <c r="S2842" s="30"/>
      <c r="V2842" s="30"/>
    </row>
    <row r="2843" spans="10:22" x14ac:dyDescent="0.25">
      <c r="J2843" s="30"/>
      <c r="K2843" s="30"/>
      <c r="M2843" s="19"/>
      <c r="S2843" s="30"/>
      <c r="V2843" s="30"/>
    </row>
    <row r="2844" spans="10:22" x14ac:dyDescent="0.25">
      <c r="J2844" s="30"/>
      <c r="K2844" s="30"/>
      <c r="M2844" s="19"/>
      <c r="S2844" s="30"/>
      <c r="V2844" s="30"/>
    </row>
    <row r="2845" spans="10:22" x14ac:dyDescent="0.25">
      <c r="J2845" s="30"/>
      <c r="K2845" s="30"/>
      <c r="M2845" s="19"/>
      <c r="S2845" s="30"/>
      <c r="V2845" s="30"/>
    </row>
    <row r="2846" spans="10:22" x14ac:dyDescent="0.25">
      <c r="J2846" s="30"/>
      <c r="K2846" s="30"/>
      <c r="M2846" s="19"/>
      <c r="S2846" s="30"/>
      <c r="V2846" s="30"/>
    </row>
    <row r="2847" spans="10:22" x14ac:dyDescent="0.25">
      <c r="J2847" s="30"/>
      <c r="K2847" s="30"/>
      <c r="M2847" s="19"/>
      <c r="S2847" s="30"/>
      <c r="V2847" s="30"/>
    </row>
    <row r="2848" spans="10:22" x14ac:dyDescent="0.25">
      <c r="J2848" s="30"/>
      <c r="K2848" s="30"/>
      <c r="M2848" s="19"/>
      <c r="S2848" s="30"/>
      <c r="V2848" s="30"/>
    </row>
    <row r="2849" spans="10:22" x14ac:dyDescent="0.25">
      <c r="J2849" s="30"/>
      <c r="K2849" s="30"/>
      <c r="M2849" s="19"/>
      <c r="S2849" s="30"/>
      <c r="V2849" s="30"/>
    </row>
    <row r="2850" spans="10:22" x14ac:dyDescent="0.25">
      <c r="J2850" s="30"/>
      <c r="K2850" s="30"/>
      <c r="M2850" s="19"/>
      <c r="S2850" s="30"/>
      <c r="V2850" s="30"/>
    </row>
    <row r="2851" spans="10:22" x14ac:dyDescent="0.25">
      <c r="J2851" s="30"/>
      <c r="K2851" s="30"/>
      <c r="M2851" s="19"/>
      <c r="S2851" s="30"/>
      <c r="V2851" s="30"/>
    </row>
    <row r="2852" spans="10:22" x14ac:dyDescent="0.25">
      <c r="J2852" s="30"/>
      <c r="K2852" s="30"/>
      <c r="M2852" s="19"/>
      <c r="S2852" s="30"/>
      <c r="V2852" s="30"/>
    </row>
    <row r="2853" spans="10:22" x14ac:dyDescent="0.25">
      <c r="J2853" s="30"/>
      <c r="K2853" s="30"/>
      <c r="M2853" s="19"/>
      <c r="S2853" s="30"/>
      <c r="V2853" s="30"/>
    </row>
    <row r="2854" spans="10:22" x14ac:dyDescent="0.25">
      <c r="J2854" s="30"/>
      <c r="K2854" s="30"/>
      <c r="M2854" s="19"/>
      <c r="S2854" s="30"/>
      <c r="V2854" s="30"/>
    </row>
    <row r="2855" spans="10:22" x14ac:dyDescent="0.25">
      <c r="J2855" s="30"/>
      <c r="K2855" s="30"/>
      <c r="M2855" s="19"/>
      <c r="S2855" s="30"/>
      <c r="V2855" s="30"/>
    </row>
    <row r="2856" spans="10:22" x14ac:dyDescent="0.25">
      <c r="J2856" s="30"/>
      <c r="K2856" s="30"/>
      <c r="M2856" s="19"/>
      <c r="S2856" s="30"/>
      <c r="V2856" s="30"/>
    </row>
    <row r="2857" spans="10:22" x14ac:dyDescent="0.25">
      <c r="J2857" s="30"/>
      <c r="K2857" s="30"/>
      <c r="M2857" s="19"/>
      <c r="S2857" s="30"/>
      <c r="V2857" s="30"/>
    </row>
    <row r="2858" spans="10:22" x14ac:dyDescent="0.25">
      <c r="J2858" s="30"/>
      <c r="K2858" s="30"/>
      <c r="M2858" s="19"/>
      <c r="S2858" s="30"/>
      <c r="V2858" s="30"/>
    </row>
    <row r="2859" spans="10:22" x14ac:dyDescent="0.25">
      <c r="J2859" s="30"/>
      <c r="K2859" s="30"/>
      <c r="M2859" s="19"/>
      <c r="S2859" s="30"/>
      <c r="V2859" s="30"/>
    </row>
    <row r="2860" spans="10:22" x14ac:dyDescent="0.25">
      <c r="J2860" s="30"/>
      <c r="K2860" s="30"/>
      <c r="M2860" s="19"/>
      <c r="S2860" s="30"/>
      <c r="V2860" s="30"/>
    </row>
    <row r="2861" spans="10:22" x14ac:dyDescent="0.25">
      <c r="J2861" s="30"/>
      <c r="K2861" s="30"/>
      <c r="M2861" s="19"/>
      <c r="S2861" s="30"/>
      <c r="V2861" s="30"/>
    </row>
    <row r="2862" spans="10:22" x14ac:dyDescent="0.25">
      <c r="J2862" s="30"/>
      <c r="K2862" s="30"/>
      <c r="M2862" s="19"/>
      <c r="S2862" s="30"/>
      <c r="V2862" s="30"/>
    </row>
    <row r="2863" spans="10:22" x14ac:dyDescent="0.25">
      <c r="J2863" s="30"/>
      <c r="K2863" s="30"/>
      <c r="M2863" s="19"/>
      <c r="S2863" s="30"/>
      <c r="V2863" s="30"/>
    </row>
    <row r="2864" spans="10:22" x14ac:dyDescent="0.25">
      <c r="J2864" s="30"/>
      <c r="K2864" s="30"/>
      <c r="M2864" s="19"/>
      <c r="S2864" s="30"/>
      <c r="V2864" s="30"/>
    </row>
    <row r="2865" spans="10:22" x14ac:dyDescent="0.25">
      <c r="J2865" s="30"/>
      <c r="K2865" s="30"/>
      <c r="M2865" s="19"/>
      <c r="S2865" s="30"/>
      <c r="V2865" s="30"/>
    </row>
    <row r="2866" spans="10:22" x14ac:dyDescent="0.25">
      <c r="J2866" s="30"/>
      <c r="K2866" s="30"/>
      <c r="M2866" s="19"/>
      <c r="S2866" s="30"/>
      <c r="V2866" s="30"/>
    </row>
    <row r="2867" spans="10:22" x14ac:dyDescent="0.25">
      <c r="J2867" s="30"/>
      <c r="K2867" s="30"/>
      <c r="M2867" s="19"/>
      <c r="S2867" s="30"/>
      <c r="V2867" s="30"/>
    </row>
    <row r="2868" spans="10:22" x14ac:dyDescent="0.25">
      <c r="J2868" s="30"/>
      <c r="K2868" s="30"/>
      <c r="M2868" s="19"/>
      <c r="S2868" s="30"/>
      <c r="V2868" s="30"/>
    </row>
    <row r="2869" spans="10:22" x14ac:dyDescent="0.25">
      <c r="J2869" s="30"/>
      <c r="K2869" s="30"/>
      <c r="M2869" s="19"/>
      <c r="S2869" s="30"/>
      <c r="V2869" s="30"/>
    </row>
    <row r="2870" spans="10:22" x14ac:dyDescent="0.25">
      <c r="J2870" s="30"/>
      <c r="K2870" s="30"/>
      <c r="M2870" s="19"/>
      <c r="S2870" s="30"/>
      <c r="V2870" s="30"/>
    </row>
    <row r="2871" spans="10:22" x14ac:dyDescent="0.25">
      <c r="J2871" s="30"/>
      <c r="K2871" s="30"/>
      <c r="M2871" s="19"/>
      <c r="S2871" s="30"/>
      <c r="V2871" s="30"/>
    </row>
    <row r="2872" spans="10:22" x14ac:dyDescent="0.25">
      <c r="J2872" s="30"/>
      <c r="K2872" s="30"/>
      <c r="M2872" s="19"/>
      <c r="S2872" s="30"/>
      <c r="V2872" s="30"/>
    </row>
    <row r="2873" spans="10:22" x14ac:dyDescent="0.25">
      <c r="J2873" s="30"/>
      <c r="K2873" s="30"/>
      <c r="M2873" s="19"/>
      <c r="S2873" s="30"/>
      <c r="V2873" s="30"/>
    </row>
    <row r="2874" spans="10:22" x14ac:dyDescent="0.25">
      <c r="J2874" s="30"/>
      <c r="K2874" s="30"/>
      <c r="M2874" s="19"/>
      <c r="S2874" s="30"/>
      <c r="V2874" s="30"/>
    </row>
    <row r="2875" spans="10:22" x14ac:dyDescent="0.25">
      <c r="J2875" s="30"/>
      <c r="K2875" s="30"/>
      <c r="M2875" s="19"/>
      <c r="S2875" s="30"/>
      <c r="V2875" s="30"/>
    </row>
    <row r="2876" spans="10:22" x14ac:dyDescent="0.25">
      <c r="J2876" s="30"/>
      <c r="K2876" s="30"/>
      <c r="M2876" s="19"/>
      <c r="S2876" s="30"/>
      <c r="V2876" s="30"/>
    </row>
    <row r="2877" spans="10:22" x14ac:dyDescent="0.25">
      <c r="J2877" s="30"/>
      <c r="K2877" s="30"/>
      <c r="M2877" s="19"/>
      <c r="S2877" s="30"/>
      <c r="V2877" s="30"/>
    </row>
    <row r="2878" spans="10:22" x14ac:dyDescent="0.25">
      <c r="J2878" s="30"/>
      <c r="K2878" s="30"/>
      <c r="M2878" s="19"/>
      <c r="S2878" s="30"/>
      <c r="V2878" s="30"/>
    </row>
    <row r="2879" spans="10:22" x14ac:dyDescent="0.25">
      <c r="J2879" s="30"/>
      <c r="K2879" s="30"/>
      <c r="M2879" s="19"/>
      <c r="S2879" s="30"/>
      <c r="V2879" s="30"/>
    </row>
    <row r="2880" spans="10:22" x14ac:dyDescent="0.25">
      <c r="J2880" s="30"/>
      <c r="K2880" s="30"/>
      <c r="M2880" s="19"/>
      <c r="S2880" s="30"/>
      <c r="V2880" s="30"/>
    </row>
    <row r="2881" spans="10:22" x14ac:dyDescent="0.25">
      <c r="J2881" s="30"/>
      <c r="K2881" s="30"/>
      <c r="M2881" s="19"/>
      <c r="S2881" s="30"/>
      <c r="V2881" s="30"/>
    </row>
    <row r="2882" spans="10:22" x14ac:dyDescent="0.25">
      <c r="J2882" s="30"/>
      <c r="K2882" s="30"/>
      <c r="M2882" s="19"/>
      <c r="S2882" s="30"/>
      <c r="V2882" s="30"/>
    </row>
    <row r="2883" spans="10:22" x14ac:dyDescent="0.25">
      <c r="J2883" s="30"/>
      <c r="K2883" s="30"/>
      <c r="M2883" s="19"/>
      <c r="S2883" s="30"/>
      <c r="V2883" s="30"/>
    </row>
    <row r="2884" spans="10:22" x14ac:dyDescent="0.25">
      <c r="J2884" s="30"/>
      <c r="K2884" s="30"/>
      <c r="M2884" s="19"/>
      <c r="S2884" s="30"/>
      <c r="V2884" s="30"/>
    </row>
    <row r="2885" spans="10:22" x14ac:dyDescent="0.25">
      <c r="J2885" s="30"/>
      <c r="K2885" s="30"/>
      <c r="M2885" s="19"/>
      <c r="S2885" s="30"/>
      <c r="V2885" s="30"/>
    </row>
    <row r="2886" spans="10:22" x14ac:dyDescent="0.25">
      <c r="J2886" s="30"/>
      <c r="K2886" s="30"/>
      <c r="M2886" s="19"/>
      <c r="S2886" s="30"/>
      <c r="V2886" s="30"/>
    </row>
    <row r="2887" spans="10:22" x14ac:dyDescent="0.25">
      <c r="J2887" s="30"/>
      <c r="K2887" s="30"/>
      <c r="M2887" s="19"/>
      <c r="S2887" s="30"/>
      <c r="V2887" s="30"/>
    </row>
    <row r="2888" spans="10:22" x14ac:dyDescent="0.25">
      <c r="J2888" s="30"/>
      <c r="K2888" s="30"/>
      <c r="M2888" s="19"/>
      <c r="S2888" s="30"/>
      <c r="V2888" s="30"/>
    </row>
    <row r="2889" spans="10:22" x14ac:dyDescent="0.25">
      <c r="J2889" s="30"/>
      <c r="K2889" s="30"/>
      <c r="M2889" s="19"/>
      <c r="S2889" s="30"/>
      <c r="V2889" s="30"/>
    </row>
    <row r="2890" spans="10:22" x14ac:dyDescent="0.25">
      <c r="J2890" s="30"/>
      <c r="K2890" s="30"/>
      <c r="M2890" s="19"/>
      <c r="S2890" s="30"/>
      <c r="V2890" s="30"/>
    </row>
    <row r="2891" spans="10:22" x14ac:dyDescent="0.25">
      <c r="J2891" s="30"/>
      <c r="K2891" s="30"/>
      <c r="M2891" s="19"/>
      <c r="S2891" s="30"/>
      <c r="V2891" s="30"/>
    </row>
    <row r="2892" spans="10:22" x14ac:dyDescent="0.25">
      <c r="J2892" s="30"/>
      <c r="K2892" s="30"/>
      <c r="M2892" s="19"/>
      <c r="S2892" s="30"/>
      <c r="V2892" s="30"/>
    </row>
    <row r="2893" spans="10:22" x14ac:dyDescent="0.25">
      <c r="J2893" s="30"/>
      <c r="K2893" s="30"/>
      <c r="M2893" s="19"/>
      <c r="S2893" s="30"/>
      <c r="V2893" s="30"/>
    </row>
    <row r="2894" spans="10:22" x14ac:dyDescent="0.25">
      <c r="J2894" s="30"/>
      <c r="K2894" s="30"/>
      <c r="M2894" s="19"/>
      <c r="S2894" s="30"/>
      <c r="V2894" s="30"/>
    </row>
    <row r="2895" spans="10:22" x14ac:dyDescent="0.25">
      <c r="J2895" s="30"/>
      <c r="K2895" s="30"/>
      <c r="M2895" s="19"/>
      <c r="S2895" s="30"/>
      <c r="V2895" s="30"/>
    </row>
    <row r="2896" spans="10:22" x14ac:dyDescent="0.25">
      <c r="J2896" s="30"/>
      <c r="K2896" s="30"/>
      <c r="M2896" s="19"/>
      <c r="S2896" s="30"/>
      <c r="V2896" s="30"/>
    </row>
    <row r="2897" spans="10:22" x14ac:dyDescent="0.25">
      <c r="J2897" s="30"/>
      <c r="K2897" s="30"/>
      <c r="M2897" s="19"/>
      <c r="S2897" s="30"/>
      <c r="V2897" s="30"/>
    </row>
    <row r="2898" spans="10:22" x14ac:dyDescent="0.25">
      <c r="J2898" s="30"/>
      <c r="K2898" s="30"/>
      <c r="M2898" s="19"/>
      <c r="S2898" s="30"/>
      <c r="V2898" s="30"/>
    </row>
    <row r="2899" spans="10:22" x14ac:dyDescent="0.25">
      <c r="J2899" s="30"/>
      <c r="K2899" s="30"/>
      <c r="M2899" s="19"/>
      <c r="S2899" s="30"/>
      <c r="V2899" s="30"/>
    </row>
    <row r="2900" spans="10:22" x14ac:dyDescent="0.25">
      <c r="J2900" s="30"/>
      <c r="K2900" s="30"/>
      <c r="M2900" s="19"/>
      <c r="S2900" s="30"/>
      <c r="V2900" s="30"/>
    </row>
    <row r="2901" spans="10:22" x14ac:dyDescent="0.25">
      <c r="J2901" s="30"/>
      <c r="K2901" s="30"/>
      <c r="M2901" s="19"/>
      <c r="S2901" s="30"/>
      <c r="V2901" s="30"/>
    </row>
    <row r="2902" spans="10:22" x14ac:dyDescent="0.25">
      <c r="J2902" s="30"/>
      <c r="K2902" s="30"/>
      <c r="M2902" s="19"/>
      <c r="S2902" s="30"/>
      <c r="V2902" s="30"/>
    </row>
    <row r="2903" spans="10:22" x14ac:dyDescent="0.25">
      <c r="J2903" s="30"/>
      <c r="K2903" s="30"/>
      <c r="M2903" s="19"/>
      <c r="S2903" s="30"/>
      <c r="V2903" s="30"/>
    </row>
    <row r="2904" spans="10:22" x14ac:dyDescent="0.25">
      <c r="J2904" s="30"/>
      <c r="K2904" s="30"/>
      <c r="M2904" s="19"/>
      <c r="S2904" s="30"/>
      <c r="V2904" s="30"/>
    </row>
    <row r="2905" spans="10:22" x14ac:dyDescent="0.25">
      <c r="J2905" s="30"/>
      <c r="K2905" s="30"/>
      <c r="M2905" s="19"/>
      <c r="S2905" s="30"/>
      <c r="V2905" s="30"/>
    </row>
    <row r="2906" spans="10:22" x14ac:dyDescent="0.25">
      <c r="J2906" s="30"/>
      <c r="K2906" s="30"/>
      <c r="M2906" s="19"/>
      <c r="S2906" s="30"/>
      <c r="V2906" s="30"/>
    </row>
    <row r="2907" spans="10:22" x14ac:dyDescent="0.25">
      <c r="J2907" s="30"/>
      <c r="K2907" s="30"/>
      <c r="M2907" s="19"/>
      <c r="S2907" s="30"/>
      <c r="V2907" s="30"/>
    </row>
    <row r="2908" spans="10:22" x14ac:dyDescent="0.25">
      <c r="J2908" s="30"/>
      <c r="K2908" s="30"/>
      <c r="M2908" s="19"/>
      <c r="S2908" s="30"/>
      <c r="V2908" s="30"/>
    </row>
    <row r="2909" spans="10:22" x14ac:dyDescent="0.25">
      <c r="J2909" s="30"/>
      <c r="K2909" s="30"/>
      <c r="M2909" s="19"/>
      <c r="S2909" s="30"/>
      <c r="V2909" s="30"/>
    </row>
    <row r="2910" spans="10:22" x14ac:dyDescent="0.25">
      <c r="J2910" s="30"/>
      <c r="K2910" s="30"/>
      <c r="M2910" s="19"/>
      <c r="S2910" s="30"/>
      <c r="V2910" s="30"/>
    </row>
    <row r="2911" spans="10:22" x14ac:dyDescent="0.25">
      <c r="J2911" s="30"/>
      <c r="K2911" s="30"/>
      <c r="M2911" s="19"/>
      <c r="S2911" s="30"/>
      <c r="V2911" s="30"/>
    </row>
    <row r="2912" spans="10:22" x14ac:dyDescent="0.25">
      <c r="J2912" s="30"/>
      <c r="K2912" s="30"/>
      <c r="M2912" s="19"/>
      <c r="S2912" s="30"/>
      <c r="V2912" s="30"/>
    </row>
    <row r="2913" spans="10:22" x14ac:dyDescent="0.25">
      <c r="J2913" s="30"/>
      <c r="K2913" s="30"/>
      <c r="M2913" s="19"/>
      <c r="S2913" s="30"/>
      <c r="V2913" s="30"/>
    </row>
    <row r="2914" spans="10:22" x14ac:dyDescent="0.25">
      <c r="J2914" s="30"/>
      <c r="K2914" s="30"/>
      <c r="M2914" s="19"/>
      <c r="S2914" s="30"/>
      <c r="V2914" s="30"/>
    </row>
    <row r="2915" spans="10:22" x14ac:dyDescent="0.25">
      <c r="J2915" s="30"/>
      <c r="K2915" s="30"/>
      <c r="M2915" s="19"/>
      <c r="S2915" s="30"/>
      <c r="V2915" s="30"/>
    </row>
    <row r="2916" spans="10:22" x14ac:dyDescent="0.25">
      <c r="J2916" s="30"/>
      <c r="K2916" s="30"/>
      <c r="M2916" s="19"/>
      <c r="S2916" s="30"/>
      <c r="V2916" s="30"/>
    </row>
    <row r="2917" spans="10:22" x14ac:dyDescent="0.25">
      <c r="J2917" s="30"/>
      <c r="K2917" s="30"/>
      <c r="M2917" s="19"/>
      <c r="S2917" s="30"/>
      <c r="V2917" s="30"/>
    </row>
    <row r="2918" spans="10:22" x14ac:dyDescent="0.25">
      <c r="J2918" s="30"/>
      <c r="K2918" s="30"/>
      <c r="M2918" s="19"/>
      <c r="S2918" s="30"/>
      <c r="V2918" s="30"/>
    </row>
    <row r="2919" spans="10:22" x14ac:dyDescent="0.25">
      <c r="J2919" s="30"/>
      <c r="K2919" s="30"/>
      <c r="M2919" s="19"/>
      <c r="S2919" s="30"/>
      <c r="V2919" s="30"/>
    </row>
    <row r="2920" spans="10:22" x14ac:dyDescent="0.25">
      <c r="J2920" s="30"/>
      <c r="K2920" s="30"/>
      <c r="M2920" s="19"/>
      <c r="S2920" s="30"/>
      <c r="V2920" s="30"/>
    </row>
    <row r="2921" spans="10:22" x14ac:dyDescent="0.25">
      <c r="J2921" s="30"/>
      <c r="K2921" s="30"/>
      <c r="M2921" s="19"/>
      <c r="S2921" s="30"/>
      <c r="V2921" s="30"/>
    </row>
    <row r="2922" spans="10:22" x14ac:dyDescent="0.25">
      <c r="J2922" s="30"/>
      <c r="K2922" s="30"/>
      <c r="M2922" s="19"/>
      <c r="S2922" s="30"/>
      <c r="V2922" s="30"/>
    </row>
    <row r="2923" spans="10:22" x14ac:dyDescent="0.25">
      <c r="J2923" s="30"/>
      <c r="K2923" s="30"/>
      <c r="M2923" s="19"/>
      <c r="S2923" s="30"/>
      <c r="V2923" s="30"/>
    </row>
    <row r="2924" spans="10:22" x14ac:dyDescent="0.25">
      <c r="J2924" s="30"/>
      <c r="K2924" s="30"/>
      <c r="M2924" s="19"/>
      <c r="S2924" s="30"/>
      <c r="V2924" s="30"/>
    </row>
    <row r="2925" spans="10:22" x14ac:dyDescent="0.25">
      <c r="J2925" s="30"/>
      <c r="K2925" s="30"/>
      <c r="M2925" s="19"/>
      <c r="S2925" s="30"/>
      <c r="V2925" s="30"/>
    </row>
    <row r="2926" spans="10:22" x14ac:dyDescent="0.25">
      <c r="J2926" s="30"/>
      <c r="K2926" s="30"/>
      <c r="M2926" s="19"/>
      <c r="S2926" s="30"/>
      <c r="V2926" s="30"/>
    </row>
    <row r="2927" spans="10:22" x14ac:dyDescent="0.25">
      <c r="J2927" s="30"/>
      <c r="K2927" s="30"/>
      <c r="M2927" s="19"/>
      <c r="S2927" s="30"/>
      <c r="V2927" s="30"/>
    </row>
    <row r="2928" spans="10:22" x14ac:dyDescent="0.25">
      <c r="J2928" s="30"/>
      <c r="K2928" s="30"/>
      <c r="M2928" s="19"/>
      <c r="S2928" s="30"/>
      <c r="V2928" s="30"/>
    </row>
    <row r="2929" spans="10:22" x14ac:dyDescent="0.25">
      <c r="J2929" s="30"/>
      <c r="K2929" s="30"/>
      <c r="M2929" s="19"/>
      <c r="S2929" s="30"/>
      <c r="V2929" s="30"/>
    </row>
    <row r="2930" spans="10:22" x14ac:dyDescent="0.25">
      <c r="J2930" s="30"/>
      <c r="K2930" s="30"/>
      <c r="M2930" s="19"/>
      <c r="S2930" s="30"/>
      <c r="V2930" s="30"/>
    </row>
    <row r="2931" spans="10:22" x14ac:dyDescent="0.25">
      <c r="J2931" s="30"/>
      <c r="K2931" s="30"/>
      <c r="M2931" s="19"/>
      <c r="S2931" s="30"/>
      <c r="V2931" s="30"/>
    </row>
    <row r="2932" spans="10:22" x14ac:dyDescent="0.25">
      <c r="J2932" s="30"/>
      <c r="K2932" s="30"/>
      <c r="M2932" s="19"/>
      <c r="S2932" s="30"/>
      <c r="V2932" s="30"/>
    </row>
    <row r="2933" spans="10:22" x14ac:dyDescent="0.25">
      <c r="J2933" s="30"/>
      <c r="K2933" s="30"/>
      <c r="M2933" s="19"/>
      <c r="S2933" s="30"/>
      <c r="V2933" s="30"/>
    </row>
    <row r="2934" spans="10:22" x14ac:dyDescent="0.25">
      <c r="J2934" s="30"/>
      <c r="K2934" s="30"/>
      <c r="M2934" s="19"/>
      <c r="S2934" s="30"/>
      <c r="V2934" s="30"/>
    </row>
    <row r="2935" spans="10:22" x14ac:dyDescent="0.25">
      <c r="J2935" s="30"/>
      <c r="K2935" s="30"/>
      <c r="M2935" s="19"/>
      <c r="S2935" s="30"/>
      <c r="V2935" s="30"/>
    </row>
    <row r="2936" spans="10:22" x14ac:dyDescent="0.25">
      <c r="J2936" s="30"/>
      <c r="K2936" s="30"/>
      <c r="M2936" s="19"/>
      <c r="S2936" s="30"/>
      <c r="V2936" s="30"/>
    </row>
    <row r="2937" spans="10:22" x14ac:dyDescent="0.25">
      <c r="J2937" s="30"/>
      <c r="K2937" s="30"/>
      <c r="M2937" s="19"/>
      <c r="S2937" s="30"/>
      <c r="V2937" s="30"/>
    </row>
    <row r="2938" spans="10:22" x14ac:dyDescent="0.25">
      <c r="J2938" s="30"/>
      <c r="K2938" s="30"/>
      <c r="M2938" s="19"/>
      <c r="S2938" s="30"/>
      <c r="V2938" s="30"/>
    </row>
    <row r="2939" spans="10:22" x14ac:dyDescent="0.25">
      <c r="J2939" s="30"/>
      <c r="K2939" s="30"/>
      <c r="M2939" s="19"/>
      <c r="S2939" s="30"/>
      <c r="V2939" s="30"/>
    </row>
    <row r="2940" spans="10:22" x14ac:dyDescent="0.25">
      <c r="J2940" s="30"/>
      <c r="K2940" s="30"/>
      <c r="M2940" s="19"/>
      <c r="S2940" s="30"/>
      <c r="V2940" s="30"/>
    </row>
    <row r="2941" spans="10:22" x14ac:dyDescent="0.25">
      <c r="J2941" s="30"/>
      <c r="K2941" s="30"/>
      <c r="M2941" s="19"/>
      <c r="S2941" s="30"/>
      <c r="V2941" s="30"/>
    </row>
    <row r="2942" spans="10:22" x14ac:dyDescent="0.25">
      <c r="J2942" s="30"/>
      <c r="K2942" s="30"/>
      <c r="M2942" s="19"/>
      <c r="S2942" s="30"/>
      <c r="V2942" s="30"/>
    </row>
    <row r="2943" spans="10:22" x14ac:dyDescent="0.25">
      <c r="J2943" s="30"/>
      <c r="K2943" s="30"/>
      <c r="M2943" s="19"/>
      <c r="S2943" s="30"/>
      <c r="V2943" s="30"/>
    </row>
    <row r="2944" spans="10:22" x14ac:dyDescent="0.25">
      <c r="J2944" s="30"/>
      <c r="K2944" s="30"/>
      <c r="M2944" s="19"/>
      <c r="S2944" s="30"/>
      <c r="V2944" s="30"/>
    </row>
    <row r="2945" spans="10:22" x14ac:dyDescent="0.25">
      <c r="J2945" s="30"/>
      <c r="K2945" s="30"/>
      <c r="M2945" s="19"/>
      <c r="S2945" s="30"/>
      <c r="V2945" s="30"/>
    </row>
    <row r="2946" spans="10:22" x14ac:dyDescent="0.25">
      <c r="J2946" s="30"/>
      <c r="K2946" s="30"/>
      <c r="M2946" s="19"/>
      <c r="S2946" s="30"/>
      <c r="V2946" s="30"/>
    </row>
    <row r="2947" spans="10:22" x14ac:dyDescent="0.25">
      <c r="J2947" s="30"/>
      <c r="K2947" s="30"/>
      <c r="M2947" s="19"/>
      <c r="S2947" s="30"/>
      <c r="V2947" s="30"/>
    </row>
    <row r="2948" spans="10:22" x14ac:dyDescent="0.25">
      <c r="J2948" s="30"/>
      <c r="K2948" s="30"/>
      <c r="M2948" s="19"/>
      <c r="S2948" s="30"/>
      <c r="V2948" s="30"/>
    </row>
    <row r="2949" spans="10:22" x14ac:dyDescent="0.25">
      <c r="J2949" s="30"/>
      <c r="K2949" s="30"/>
      <c r="M2949" s="19"/>
      <c r="S2949" s="30"/>
      <c r="V2949" s="30"/>
    </row>
    <row r="2950" spans="10:22" x14ac:dyDescent="0.25">
      <c r="J2950" s="30"/>
      <c r="K2950" s="30"/>
      <c r="M2950" s="19"/>
      <c r="S2950" s="30"/>
      <c r="V2950" s="30"/>
    </row>
    <row r="2951" spans="10:22" x14ac:dyDescent="0.25">
      <c r="J2951" s="30"/>
      <c r="K2951" s="30"/>
      <c r="M2951" s="19"/>
      <c r="S2951" s="30"/>
      <c r="V2951" s="30"/>
    </row>
    <row r="2952" spans="10:22" x14ac:dyDescent="0.25">
      <c r="J2952" s="30"/>
      <c r="K2952" s="30"/>
      <c r="M2952" s="19"/>
      <c r="S2952" s="30"/>
      <c r="V2952" s="30"/>
    </row>
    <row r="2953" spans="10:22" x14ac:dyDescent="0.25">
      <c r="J2953" s="30"/>
      <c r="K2953" s="30"/>
      <c r="M2953" s="19"/>
      <c r="S2953" s="30"/>
      <c r="V2953" s="30"/>
    </row>
    <row r="2954" spans="10:22" x14ac:dyDescent="0.25">
      <c r="J2954" s="30"/>
      <c r="K2954" s="30"/>
      <c r="M2954" s="19"/>
      <c r="S2954" s="30"/>
      <c r="V2954" s="30"/>
    </row>
    <row r="2955" spans="10:22" x14ac:dyDescent="0.25">
      <c r="J2955" s="30"/>
      <c r="K2955" s="30"/>
      <c r="M2955" s="19"/>
      <c r="S2955" s="30"/>
      <c r="V2955" s="30"/>
    </row>
    <row r="2956" spans="10:22" x14ac:dyDescent="0.25">
      <c r="J2956" s="30"/>
      <c r="K2956" s="30"/>
      <c r="M2956" s="19"/>
      <c r="S2956" s="30"/>
      <c r="V2956" s="30"/>
    </row>
    <row r="2957" spans="10:22" x14ac:dyDescent="0.25">
      <c r="J2957" s="30"/>
      <c r="K2957" s="30"/>
      <c r="M2957" s="19"/>
      <c r="S2957" s="30"/>
      <c r="V2957" s="30"/>
    </row>
    <row r="2958" spans="10:22" x14ac:dyDescent="0.25">
      <c r="J2958" s="30"/>
      <c r="K2958" s="30"/>
      <c r="M2958" s="19"/>
      <c r="S2958" s="30"/>
      <c r="V2958" s="30"/>
    </row>
    <row r="2959" spans="10:22" x14ac:dyDescent="0.25">
      <c r="J2959" s="30"/>
      <c r="K2959" s="30"/>
      <c r="M2959" s="19"/>
      <c r="S2959" s="30"/>
      <c r="V2959" s="30"/>
    </row>
    <row r="2960" spans="10:22" x14ac:dyDescent="0.25">
      <c r="J2960" s="30"/>
      <c r="K2960" s="30"/>
      <c r="M2960" s="19"/>
      <c r="S2960" s="30"/>
      <c r="V2960" s="30"/>
    </row>
    <row r="2961" spans="10:22" x14ac:dyDescent="0.25">
      <c r="J2961" s="30"/>
      <c r="K2961" s="30"/>
      <c r="M2961" s="19"/>
      <c r="S2961" s="30"/>
      <c r="V2961" s="30"/>
    </row>
    <row r="2962" spans="10:22" x14ac:dyDescent="0.25">
      <c r="J2962" s="30"/>
      <c r="K2962" s="30"/>
      <c r="M2962" s="19"/>
      <c r="S2962" s="30"/>
      <c r="V2962" s="30"/>
    </row>
    <row r="2963" spans="10:22" x14ac:dyDescent="0.25">
      <c r="J2963" s="30"/>
      <c r="K2963" s="30"/>
      <c r="M2963" s="19"/>
      <c r="S2963" s="30"/>
      <c r="V2963" s="30"/>
    </row>
    <row r="2964" spans="10:22" x14ac:dyDescent="0.25">
      <c r="J2964" s="30"/>
      <c r="K2964" s="30"/>
      <c r="M2964" s="19"/>
      <c r="S2964" s="30"/>
      <c r="V2964" s="30"/>
    </row>
    <row r="2965" spans="10:22" x14ac:dyDescent="0.25">
      <c r="J2965" s="30"/>
      <c r="K2965" s="30"/>
      <c r="M2965" s="19"/>
      <c r="S2965" s="30"/>
      <c r="V2965" s="30"/>
    </row>
    <row r="2966" spans="10:22" x14ac:dyDescent="0.25">
      <c r="J2966" s="30"/>
      <c r="K2966" s="30"/>
      <c r="M2966" s="19"/>
      <c r="S2966" s="30"/>
      <c r="V2966" s="30"/>
    </row>
    <row r="2967" spans="10:22" x14ac:dyDescent="0.25">
      <c r="J2967" s="30"/>
      <c r="K2967" s="30"/>
      <c r="M2967" s="19"/>
      <c r="S2967" s="30"/>
      <c r="V2967" s="30"/>
    </row>
    <row r="2968" spans="10:22" x14ac:dyDescent="0.25">
      <c r="J2968" s="30"/>
      <c r="K2968" s="30"/>
      <c r="M2968" s="19"/>
      <c r="S2968" s="30"/>
      <c r="V2968" s="30"/>
    </row>
    <row r="2969" spans="10:22" x14ac:dyDescent="0.25">
      <c r="J2969" s="30"/>
      <c r="K2969" s="30"/>
      <c r="M2969" s="19"/>
      <c r="S2969" s="30"/>
      <c r="V2969" s="30"/>
    </row>
    <row r="2970" spans="10:22" x14ac:dyDescent="0.25">
      <c r="J2970" s="30"/>
      <c r="K2970" s="30"/>
      <c r="M2970" s="19"/>
      <c r="S2970" s="30"/>
      <c r="V2970" s="30"/>
    </row>
    <row r="2971" spans="10:22" x14ac:dyDescent="0.25">
      <c r="J2971" s="30"/>
      <c r="K2971" s="30"/>
      <c r="M2971" s="19"/>
      <c r="S2971" s="30"/>
      <c r="V2971" s="30"/>
    </row>
    <row r="2972" spans="10:22" x14ac:dyDescent="0.25">
      <c r="J2972" s="30"/>
      <c r="K2972" s="30"/>
      <c r="M2972" s="19"/>
      <c r="S2972" s="30"/>
      <c r="V2972" s="30"/>
    </row>
    <row r="2973" spans="10:22" x14ac:dyDescent="0.25">
      <c r="J2973" s="30"/>
      <c r="K2973" s="30"/>
      <c r="M2973" s="19"/>
      <c r="S2973" s="30"/>
      <c r="V2973" s="30"/>
    </row>
    <row r="2974" spans="10:22" x14ac:dyDescent="0.25">
      <c r="J2974" s="30"/>
      <c r="K2974" s="30"/>
      <c r="M2974" s="19"/>
      <c r="S2974" s="30"/>
      <c r="V2974" s="30"/>
    </row>
    <row r="2975" spans="10:22" x14ac:dyDescent="0.25">
      <c r="J2975" s="30"/>
      <c r="K2975" s="30"/>
      <c r="M2975" s="19"/>
      <c r="S2975" s="30"/>
      <c r="V2975" s="30"/>
    </row>
    <row r="2976" spans="10:22" x14ac:dyDescent="0.25">
      <c r="J2976" s="30"/>
      <c r="K2976" s="30"/>
      <c r="M2976" s="19"/>
      <c r="S2976" s="30"/>
      <c r="V2976" s="30"/>
    </row>
    <row r="2977" spans="10:22" x14ac:dyDescent="0.25">
      <c r="J2977" s="30"/>
      <c r="K2977" s="30"/>
      <c r="M2977" s="19"/>
      <c r="S2977" s="30"/>
      <c r="V2977" s="30"/>
    </row>
    <row r="2978" spans="10:22" x14ac:dyDescent="0.25">
      <c r="J2978" s="30"/>
      <c r="K2978" s="30"/>
      <c r="M2978" s="19"/>
      <c r="S2978" s="30"/>
      <c r="V2978" s="30"/>
    </row>
    <row r="2979" spans="10:22" x14ac:dyDescent="0.25">
      <c r="J2979" s="30"/>
      <c r="K2979" s="30"/>
      <c r="M2979" s="19"/>
      <c r="S2979" s="30"/>
      <c r="V2979" s="30"/>
    </row>
    <row r="2980" spans="10:22" x14ac:dyDescent="0.25">
      <c r="J2980" s="30"/>
      <c r="K2980" s="30"/>
      <c r="M2980" s="19"/>
      <c r="S2980" s="30"/>
      <c r="V2980" s="30"/>
    </row>
    <row r="2981" spans="10:22" x14ac:dyDescent="0.25">
      <c r="J2981" s="30"/>
      <c r="K2981" s="30"/>
      <c r="M2981" s="19"/>
      <c r="S2981" s="30"/>
      <c r="V2981" s="30"/>
    </row>
    <row r="2982" spans="10:22" x14ac:dyDescent="0.25">
      <c r="J2982" s="30"/>
      <c r="K2982" s="30"/>
      <c r="M2982" s="19"/>
      <c r="S2982" s="30"/>
      <c r="V2982" s="30"/>
    </row>
    <row r="2983" spans="10:22" x14ac:dyDescent="0.25">
      <c r="J2983" s="30"/>
      <c r="K2983" s="30"/>
      <c r="M2983" s="19"/>
      <c r="S2983" s="30"/>
      <c r="V2983" s="30"/>
    </row>
    <row r="2984" spans="10:22" x14ac:dyDescent="0.25">
      <c r="J2984" s="30"/>
      <c r="K2984" s="30"/>
      <c r="M2984" s="19"/>
      <c r="S2984" s="30"/>
      <c r="V2984" s="30"/>
    </row>
    <row r="2985" spans="10:22" x14ac:dyDescent="0.25">
      <c r="J2985" s="30"/>
      <c r="K2985" s="30"/>
      <c r="M2985" s="19"/>
      <c r="S2985" s="30"/>
      <c r="V2985" s="30"/>
    </row>
    <row r="2986" spans="10:22" x14ac:dyDescent="0.25">
      <c r="J2986" s="30"/>
      <c r="K2986" s="30"/>
      <c r="M2986" s="19"/>
      <c r="S2986" s="30"/>
      <c r="V2986" s="30"/>
    </row>
    <row r="2987" spans="10:22" x14ac:dyDescent="0.25">
      <c r="J2987" s="30"/>
      <c r="K2987" s="30"/>
      <c r="M2987" s="19"/>
      <c r="S2987" s="30"/>
      <c r="V2987" s="30"/>
    </row>
    <row r="2988" spans="10:22" x14ac:dyDescent="0.25">
      <c r="J2988" s="30"/>
      <c r="K2988" s="30"/>
      <c r="M2988" s="19"/>
      <c r="S2988" s="30"/>
      <c r="V2988" s="30"/>
    </row>
    <row r="2989" spans="10:22" x14ac:dyDescent="0.25">
      <c r="J2989" s="30"/>
      <c r="K2989" s="30"/>
      <c r="M2989" s="19"/>
      <c r="S2989" s="30"/>
      <c r="V2989" s="30"/>
    </row>
    <row r="2990" spans="10:22" x14ac:dyDescent="0.25">
      <c r="J2990" s="30"/>
      <c r="K2990" s="30"/>
      <c r="M2990" s="19"/>
      <c r="S2990" s="30"/>
      <c r="V2990" s="30"/>
    </row>
    <row r="2991" spans="10:22" x14ac:dyDescent="0.25">
      <c r="J2991" s="30"/>
      <c r="K2991" s="30"/>
      <c r="M2991" s="19"/>
      <c r="S2991" s="30"/>
      <c r="V2991" s="30"/>
    </row>
    <row r="2992" spans="10:22" x14ac:dyDescent="0.25">
      <c r="J2992" s="30"/>
      <c r="K2992" s="30"/>
      <c r="M2992" s="19"/>
      <c r="S2992" s="30"/>
      <c r="V2992" s="30"/>
    </row>
    <row r="2993" spans="2:22" x14ac:dyDescent="0.25">
      <c r="J2993" s="30"/>
      <c r="K2993" s="30"/>
      <c r="M2993" s="19"/>
      <c r="S2993" s="30"/>
      <c r="V2993" s="30"/>
    </row>
    <row r="2994" spans="2:22" x14ac:dyDescent="0.25">
      <c r="J2994" s="30"/>
      <c r="K2994" s="30"/>
      <c r="M2994" s="19"/>
      <c r="S2994" s="30"/>
      <c r="V2994" s="30"/>
    </row>
    <row r="2995" spans="2:22" x14ac:dyDescent="0.25">
      <c r="J2995" s="30"/>
      <c r="K2995" s="30"/>
      <c r="M2995" s="19"/>
      <c r="S2995" s="30"/>
      <c r="V2995" s="30"/>
    </row>
    <row r="2996" spans="2:22" x14ac:dyDescent="0.25">
      <c r="J2996" s="30"/>
      <c r="K2996" s="30"/>
      <c r="M2996" s="19"/>
      <c r="S2996" s="30"/>
      <c r="V2996" s="30"/>
    </row>
    <row r="2997" spans="2:22" x14ac:dyDescent="0.25">
      <c r="J2997" s="30"/>
      <c r="K2997" s="30"/>
      <c r="M2997" s="19"/>
      <c r="S2997" s="30"/>
      <c r="V2997" s="30"/>
    </row>
    <row r="2998" spans="2:22" x14ac:dyDescent="0.25">
      <c r="J2998" s="30"/>
      <c r="K2998" s="30"/>
      <c r="M2998" s="19"/>
      <c r="S2998" s="30"/>
      <c r="V2998" s="30"/>
    </row>
    <row r="2999" spans="2:22" x14ac:dyDescent="0.25">
      <c r="J2999" s="30"/>
      <c r="K2999" s="30"/>
      <c r="M2999" s="19"/>
      <c r="S2999" s="30"/>
      <c r="V2999" s="30"/>
    </row>
    <row r="3000" spans="2:22" x14ac:dyDescent="0.25">
      <c r="J3000" s="30"/>
      <c r="K3000" s="30"/>
      <c r="M3000" s="19"/>
      <c r="S3000" s="30"/>
      <c r="V3000" s="30"/>
    </row>
    <row r="3001" spans="2:22" x14ac:dyDescent="0.25">
      <c r="J3001" s="30"/>
      <c r="K3001" s="30"/>
      <c r="M3001" s="19"/>
      <c r="S3001" s="30"/>
      <c r="V3001" s="30"/>
    </row>
    <row r="3002" spans="2:22" x14ac:dyDescent="0.25">
      <c r="J3002" s="30"/>
      <c r="K3002" s="30"/>
      <c r="M3002" s="19"/>
      <c r="S3002" s="30"/>
      <c r="V3002" s="30"/>
    </row>
    <row r="3003" spans="2:22" x14ac:dyDescent="0.25">
      <c r="J3003" s="30"/>
      <c r="K3003" s="30"/>
      <c r="M3003" s="19"/>
      <c r="S3003" s="30"/>
      <c r="V3003" s="30"/>
    </row>
    <row r="3004" spans="2:22" x14ac:dyDescent="0.25">
      <c r="J3004" s="30"/>
      <c r="K3004" s="30"/>
      <c r="M3004" s="19"/>
      <c r="S3004" s="30"/>
      <c r="V3004" s="30"/>
    </row>
    <row r="3005" spans="2:22" x14ac:dyDescent="0.25">
      <c r="J3005" s="30"/>
      <c r="K3005" s="30"/>
      <c r="M3005" s="19"/>
      <c r="S3005" s="30"/>
      <c r="V3005" s="30"/>
    </row>
    <row r="3006" spans="2:22" x14ac:dyDescent="0.25">
      <c r="J3006" s="30"/>
      <c r="K3006" s="30"/>
      <c r="M3006" s="19"/>
      <c r="S3006" s="30"/>
      <c r="V3006" s="30"/>
    </row>
    <row r="3007" spans="2:22" x14ac:dyDescent="0.25">
      <c r="J3007" s="30"/>
      <c r="K3007" s="30"/>
      <c r="M3007" s="19"/>
      <c r="S3007" s="30"/>
      <c r="V3007" s="30"/>
    </row>
    <row r="3008" spans="2:22" x14ac:dyDescent="0.25">
      <c r="B3008" s="28"/>
      <c r="J3008" s="30"/>
      <c r="K3008" s="30"/>
      <c r="M3008" s="19"/>
      <c r="S3008" s="30"/>
      <c r="V3008" s="30"/>
    </row>
    <row r="3009" spans="10:22" x14ac:dyDescent="0.25">
      <c r="J3009" s="30"/>
      <c r="K3009" s="30"/>
      <c r="M3009" s="19"/>
      <c r="S3009" s="30"/>
      <c r="V3009" s="30"/>
    </row>
    <row r="3010" spans="10:22" x14ac:dyDescent="0.25">
      <c r="J3010" s="30"/>
      <c r="K3010" s="30"/>
      <c r="M3010" s="19"/>
      <c r="S3010" s="30"/>
      <c r="V3010" s="30"/>
    </row>
    <row r="3011" spans="10:22" x14ac:dyDescent="0.25">
      <c r="J3011" s="30"/>
      <c r="K3011" s="30"/>
      <c r="M3011" s="19"/>
      <c r="S3011" s="30"/>
      <c r="V3011" s="30"/>
    </row>
    <row r="3012" spans="10:22" x14ac:dyDescent="0.25">
      <c r="J3012" s="30"/>
      <c r="K3012" s="30"/>
      <c r="M3012" s="19"/>
      <c r="S3012" s="30"/>
      <c r="V3012" s="30"/>
    </row>
    <row r="3013" spans="10:22" x14ac:dyDescent="0.25">
      <c r="J3013" s="30"/>
      <c r="K3013" s="30"/>
      <c r="M3013" s="19"/>
      <c r="S3013" s="30"/>
      <c r="V3013" s="30"/>
    </row>
    <row r="3014" spans="10:22" x14ac:dyDescent="0.25">
      <c r="J3014" s="30"/>
      <c r="K3014" s="30"/>
      <c r="M3014" s="19"/>
      <c r="S3014" s="30"/>
      <c r="V3014" s="30"/>
    </row>
    <row r="3015" spans="10:22" x14ac:dyDescent="0.25">
      <c r="J3015" s="30"/>
      <c r="K3015" s="30"/>
      <c r="M3015" s="19"/>
      <c r="S3015" s="30"/>
      <c r="V3015" s="30"/>
    </row>
    <row r="3016" spans="10:22" x14ac:dyDescent="0.25">
      <c r="J3016" s="30"/>
      <c r="K3016" s="30"/>
      <c r="M3016" s="19"/>
      <c r="S3016" s="30"/>
      <c r="V3016" s="30"/>
    </row>
    <row r="3017" spans="10:22" x14ac:dyDescent="0.25">
      <c r="J3017" s="30"/>
      <c r="K3017" s="30"/>
      <c r="M3017" s="19"/>
      <c r="S3017" s="30"/>
      <c r="V3017" s="30"/>
    </row>
    <row r="3018" spans="10:22" x14ac:dyDescent="0.25">
      <c r="J3018" s="30"/>
      <c r="K3018" s="30"/>
      <c r="M3018" s="19"/>
      <c r="S3018" s="30"/>
      <c r="V3018" s="30"/>
    </row>
    <row r="3019" spans="10:22" x14ac:dyDescent="0.25">
      <c r="J3019" s="30"/>
      <c r="K3019" s="30"/>
      <c r="M3019" s="19"/>
      <c r="S3019" s="30"/>
      <c r="V3019" s="30"/>
    </row>
    <row r="3020" spans="10:22" x14ac:dyDescent="0.25">
      <c r="J3020" s="30"/>
      <c r="K3020" s="30"/>
      <c r="M3020" s="19"/>
      <c r="S3020" s="30"/>
      <c r="V3020" s="30"/>
    </row>
    <row r="3021" spans="10:22" x14ac:dyDescent="0.25">
      <c r="J3021" s="30"/>
      <c r="K3021" s="30"/>
      <c r="M3021" s="19"/>
      <c r="S3021" s="30"/>
      <c r="V3021" s="30"/>
    </row>
    <row r="3022" spans="10:22" x14ac:dyDescent="0.25">
      <c r="J3022" s="30"/>
      <c r="K3022" s="30"/>
      <c r="M3022" s="19"/>
      <c r="S3022" s="30"/>
      <c r="V3022" s="30"/>
    </row>
    <row r="3023" spans="10:22" x14ac:dyDescent="0.25">
      <c r="J3023" s="30"/>
      <c r="K3023" s="30"/>
      <c r="M3023" s="19"/>
      <c r="S3023" s="30"/>
      <c r="V3023" s="30"/>
    </row>
    <row r="3024" spans="10:22" x14ac:dyDescent="0.25">
      <c r="J3024" s="30"/>
      <c r="K3024" s="30"/>
      <c r="M3024" s="19"/>
      <c r="S3024" s="30"/>
      <c r="V3024" s="30"/>
    </row>
    <row r="3025" spans="10:22" x14ac:dyDescent="0.25">
      <c r="J3025" s="30"/>
      <c r="K3025" s="30"/>
      <c r="M3025" s="19"/>
      <c r="S3025" s="30"/>
      <c r="V3025" s="30"/>
    </row>
    <row r="3026" spans="10:22" x14ac:dyDescent="0.25">
      <c r="J3026" s="30"/>
      <c r="K3026" s="30"/>
      <c r="M3026" s="19"/>
      <c r="S3026" s="30"/>
      <c r="V3026" s="30"/>
    </row>
    <row r="3027" spans="10:22" x14ac:dyDescent="0.25">
      <c r="J3027" s="30"/>
      <c r="K3027" s="30"/>
      <c r="M3027" s="19"/>
      <c r="S3027" s="30"/>
      <c r="V3027" s="30"/>
    </row>
    <row r="3028" spans="10:22" x14ac:dyDescent="0.25">
      <c r="J3028" s="30"/>
      <c r="K3028" s="30"/>
      <c r="M3028" s="19"/>
      <c r="S3028" s="30"/>
      <c r="V3028" s="30"/>
    </row>
    <row r="3029" spans="10:22" x14ac:dyDescent="0.25">
      <c r="J3029" s="30"/>
      <c r="K3029" s="30"/>
      <c r="M3029" s="19"/>
      <c r="S3029" s="30"/>
      <c r="V3029" s="30"/>
    </row>
    <row r="3030" spans="10:22" x14ac:dyDescent="0.25">
      <c r="J3030" s="30"/>
      <c r="K3030" s="30"/>
      <c r="M3030" s="19"/>
      <c r="S3030" s="30"/>
      <c r="V3030" s="30"/>
    </row>
    <row r="3031" spans="10:22" x14ac:dyDescent="0.25">
      <c r="J3031" s="30"/>
      <c r="K3031" s="30"/>
      <c r="M3031" s="19"/>
      <c r="S3031" s="30"/>
      <c r="V3031" s="30"/>
    </row>
    <row r="3032" spans="10:22" x14ac:dyDescent="0.25">
      <c r="J3032" s="30"/>
      <c r="K3032" s="30"/>
      <c r="M3032" s="19"/>
      <c r="S3032" s="30"/>
      <c r="V3032" s="30"/>
    </row>
    <row r="3033" spans="10:22" x14ac:dyDescent="0.25">
      <c r="J3033" s="30"/>
      <c r="K3033" s="30"/>
      <c r="M3033" s="19"/>
      <c r="S3033" s="30"/>
      <c r="V3033" s="30"/>
    </row>
    <row r="3034" spans="10:22" x14ac:dyDescent="0.25">
      <c r="J3034" s="30"/>
      <c r="K3034" s="30"/>
      <c r="M3034" s="19"/>
      <c r="S3034" s="30"/>
      <c r="V3034" s="30"/>
    </row>
    <row r="3035" spans="10:22" x14ac:dyDescent="0.25">
      <c r="J3035" s="30"/>
      <c r="K3035" s="30"/>
      <c r="M3035" s="19"/>
      <c r="S3035" s="30"/>
      <c r="V3035" s="30"/>
    </row>
    <row r="3036" spans="10:22" x14ac:dyDescent="0.25">
      <c r="J3036" s="30"/>
      <c r="K3036" s="30"/>
      <c r="M3036" s="19"/>
      <c r="S3036" s="30"/>
      <c r="V3036" s="30"/>
    </row>
    <row r="3037" spans="10:22" x14ac:dyDescent="0.25">
      <c r="J3037" s="30"/>
      <c r="K3037" s="30"/>
      <c r="M3037" s="19"/>
      <c r="S3037" s="30"/>
      <c r="V3037" s="30"/>
    </row>
    <row r="3038" spans="10:22" x14ac:dyDescent="0.25">
      <c r="J3038" s="30"/>
      <c r="K3038" s="30"/>
      <c r="M3038" s="19"/>
      <c r="S3038" s="30"/>
      <c r="V3038" s="30"/>
    </row>
    <row r="3039" spans="10:22" x14ac:dyDescent="0.25">
      <c r="J3039" s="30"/>
      <c r="K3039" s="30"/>
      <c r="M3039" s="19"/>
      <c r="S3039" s="30"/>
      <c r="V3039" s="30"/>
    </row>
    <row r="3040" spans="10:22" x14ac:dyDescent="0.25">
      <c r="J3040" s="30"/>
      <c r="K3040" s="30"/>
      <c r="M3040" s="19"/>
      <c r="S3040" s="30"/>
      <c r="V3040" s="30"/>
    </row>
    <row r="3041" spans="10:22" x14ac:dyDescent="0.25">
      <c r="J3041" s="30"/>
      <c r="K3041" s="30"/>
      <c r="M3041" s="19"/>
      <c r="S3041" s="30"/>
      <c r="V3041" s="30"/>
    </row>
    <row r="3042" spans="10:22" x14ac:dyDescent="0.25">
      <c r="J3042" s="30"/>
      <c r="K3042" s="30"/>
      <c r="M3042" s="19"/>
      <c r="S3042" s="30"/>
      <c r="V3042" s="30"/>
    </row>
    <row r="3043" spans="10:22" x14ac:dyDescent="0.25">
      <c r="J3043" s="30"/>
      <c r="K3043" s="30"/>
      <c r="M3043" s="19"/>
      <c r="S3043" s="30"/>
      <c r="V3043" s="30"/>
    </row>
    <row r="3044" spans="10:22" x14ac:dyDescent="0.25">
      <c r="J3044" s="30"/>
      <c r="K3044" s="30"/>
      <c r="M3044" s="19"/>
      <c r="S3044" s="30"/>
      <c r="V3044" s="30"/>
    </row>
    <row r="3045" spans="10:22" x14ac:dyDescent="0.25">
      <c r="J3045" s="30"/>
      <c r="K3045" s="30"/>
      <c r="M3045" s="19"/>
      <c r="S3045" s="30"/>
      <c r="V3045" s="30"/>
    </row>
    <row r="3046" spans="10:22" x14ac:dyDescent="0.25">
      <c r="J3046" s="30"/>
      <c r="K3046" s="30"/>
      <c r="M3046" s="19"/>
      <c r="S3046" s="30"/>
      <c r="V3046" s="30"/>
    </row>
    <row r="3047" spans="10:22" x14ac:dyDescent="0.25">
      <c r="J3047" s="30"/>
      <c r="K3047" s="30"/>
      <c r="M3047" s="19"/>
      <c r="S3047" s="30"/>
      <c r="V3047" s="30"/>
    </row>
    <row r="3048" spans="10:22" x14ac:dyDescent="0.25">
      <c r="J3048" s="30"/>
      <c r="K3048" s="30"/>
      <c r="M3048" s="19"/>
      <c r="S3048" s="30"/>
      <c r="V3048" s="30"/>
    </row>
    <row r="3049" spans="10:22" x14ac:dyDescent="0.25">
      <c r="J3049" s="30"/>
      <c r="K3049" s="30"/>
      <c r="M3049" s="19"/>
      <c r="S3049" s="30"/>
      <c r="V3049" s="30"/>
    </row>
    <row r="3050" spans="10:22" x14ac:dyDescent="0.25">
      <c r="J3050" s="30"/>
      <c r="K3050" s="30"/>
      <c r="M3050" s="19"/>
      <c r="S3050" s="30"/>
      <c r="V3050" s="30"/>
    </row>
    <row r="3051" spans="10:22" x14ac:dyDescent="0.25">
      <c r="J3051" s="30"/>
      <c r="K3051" s="30"/>
      <c r="M3051" s="19"/>
      <c r="S3051" s="30"/>
      <c r="V3051" s="30"/>
    </row>
    <row r="3052" spans="10:22" x14ac:dyDescent="0.25">
      <c r="J3052" s="30"/>
      <c r="K3052" s="30"/>
      <c r="M3052" s="19"/>
      <c r="S3052" s="30"/>
      <c r="V3052" s="30"/>
    </row>
    <row r="3053" spans="10:22" x14ac:dyDescent="0.25">
      <c r="J3053" s="30"/>
      <c r="K3053" s="30"/>
      <c r="M3053" s="19"/>
      <c r="S3053" s="30"/>
      <c r="V3053" s="30"/>
    </row>
    <row r="3054" spans="10:22" x14ac:dyDescent="0.25">
      <c r="J3054" s="30"/>
      <c r="K3054" s="30"/>
      <c r="M3054" s="19"/>
      <c r="S3054" s="30"/>
      <c r="V3054" s="30"/>
    </row>
    <row r="3055" spans="10:22" x14ac:dyDescent="0.25">
      <c r="J3055" s="30"/>
      <c r="K3055" s="30"/>
      <c r="M3055" s="19"/>
      <c r="S3055" s="30"/>
      <c r="V3055" s="30"/>
    </row>
    <row r="3056" spans="10:22" x14ac:dyDescent="0.25">
      <c r="J3056" s="30"/>
      <c r="K3056" s="30"/>
      <c r="M3056" s="19"/>
      <c r="S3056" s="30"/>
      <c r="V3056" s="30"/>
    </row>
    <row r="3057" spans="10:22" x14ac:dyDescent="0.25">
      <c r="J3057" s="30"/>
      <c r="K3057" s="30"/>
      <c r="M3057" s="19"/>
      <c r="S3057" s="30"/>
      <c r="V3057" s="30"/>
    </row>
    <row r="3058" spans="10:22" x14ac:dyDescent="0.25">
      <c r="J3058" s="30"/>
      <c r="K3058" s="30"/>
      <c r="M3058" s="19"/>
      <c r="S3058" s="30"/>
      <c r="V3058" s="30"/>
    </row>
    <row r="3059" spans="10:22" x14ac:dyDescent="0.25">
      <c r="J3059" s="30"/>
      <c r="K3059" s="30"/>
      <c r="M3059" s="19"/>
      <c r="S3059" s="30"/>
      <c r="V3059" s="30"/>
    </row>
    <row r="3060" spans="10:22" x14ac:dyDescent="0.25">
      <c r="J3060" s="30"/>
      <c r="K3060" s="30"/>
      <c r="M3060" s="19"/>
      <c r="S3060" s="30"/>
      <c r="V3060" s="30"/>
    </row>
    <row r="3061" spans="10:22" x14ac:dyDescent="0.25">
      <c r="J3061" s="30"/>
      <c r="K3061" s="30"/>
      <c r="M3061" s="19"/>
      <c r="S3061" s="30"/>
      <c r="V3061" s="30"/>
    </row>
    <row r="3062" spans="10:22" x14ac:dyDescent="0.25">
      <c r="J3062" s="30"/>
      <c r="K3062" s="30"/>
      <c r="M3062" s="19"/>
      <c r="S3062" s="30"/>
      <c r="V3062" s="30"/>
    </row>
    <row r="3063" spans="10:22" x14ac:dyDescent="0.25">
      <c r="J3063" s="30"/>
      <c r="K3063" s="30"/>
      <c r="M3063" s="19"/>
      <c r="S3063" s="30"/>
      <c r="V3063" s="30"/>
    </row>
    <row r="3064" spans="10:22" x14ac:dyDescent="0.25">
      <c r="J3064" s="30"/>
      <c r="K3064" s="30"/>
      <c r="M3064" s="19"/>
      <c r="S3064" s="30"/>
      <c r="V3064" s="30"/>
    </row>
    <row r="3065" spans="10:22" x14ac:dyDescent="0.25">
      <c r="J3065" s="30"/>
      <c r="K3065" s="30"/>
      <c r="M3065" s="19"/>
      <c r="S3065" s="30"/>
      <c r="V3065" s="30"/>
    </row>
    <row r="3066" spans="10:22" x14ac:dyDescent="0.25">
      <c r="J3066" s="30"/>
      <c r="K3066" s="30"/>
      <c r="M3066" s="19"/>
      <c r="S3066" s="30"/>
      <c r="V3066" s="30"/>
    </row>
    <row r="3067" spans="10:22" x14ac:dyDescent="0.25">
      <c r="J3067" s="30"/>
      <c r="K3067" s="30"/>
      <c r="M3067" s="19"/>
      <c r="S3067" s="30"/>
      <c r="V3067" s="30"/>
    </row>
    <row r="3068" spans="10:22" x14ac:dyDescent="0.25">
      <c r="J3068" s="30"/>
      <c r="K3068" s="30"/>
      <c r="M3068" s="19"/>
      <c r="S3068" s="30"/>
      <c r="V3068" s="30"/>
    </row>
    <row r="3069" spans="10:22" x14ac:dyDescent="0.25">
      <c r="J3069" s="30"/>
      <c r="K3069" s="30"/>
      <c r="M3069" s="19"/>
      <c r="S3069" s="30"/>
      <c r="V3069" s="30"/>
    </row>
    <row r="3070" spans="10:22" x14ac:dyDescent="0.25">
      <c r="J3070" s="30"/>
      <c r="K3070" s="30"/>
      <c r="M3070" s="19"/>
      <c r="S3070" s="30"/>
      <c r="V3070" s="30"/>
    </row>
    <row r="3071" spans="10:22" x14ac:dyDescent="0.25">
      <c r="J3071" s="30"/>
      <c r="K3071" s="30"/>
      <c r="M3071" s="19"/>
      <c r="S3071" s="30"/>
      <c r="V3071" s="30"/>
    </row>
    <row r="3072" spans="10:22" x14ac:dyDescent="0.25">
      <c r="J3072" s="30"/>
      <c r="K3072" s="30"/>
      <c r="M3072" s="19"/>
      <c r="S3072" s="30"/>
      <c r="V3072" s="30"/>
    </row>
    <row r="3073" spans="10:22" x14ac:dyDescent="0.25">
      <c r="J3073" s="30"/>
      <c r="K3073" s="30"/>
      <c r="M3073" s="19"/>
      <c r="S3073" s="30"/>
      <c r="V3073" s="30"/>
    </row>
    <row r="3074" spans="10:22" x14ac:dyDescent="0.25">
      <c r="J3074" s="30"/>
      <c r="K3074" s="30"/>
      <c r="M3074" s="19"/>
      <c r="S3074" s="30"/>
      <c r="V3074" s="30"/>
    </row>
    <row r="3075" spans="10:22" x14ac:dyDescent="0.25">
      <c r="J3075" s="30"/>
      <c r="K3075" s="30"/>
      <c r="M3075" s="19"/>
      <c r="S3075" s="30"/>
      <c r="V3075" s="30"/>
    </row>
    <row r="3076" spans="10:22" x14ac:dyDescent="0.25">
      <c r="J3076" s="30"/>
      <c r="K3076" s="30"/>
      <c r="M3076" s="19"/>
      <c r="S3076" s="30"/>
      <c r="V3076" s="30"/>
    </row>
    <row r="3077" spans="10:22" x14ac:dyDescent="0.25">
      <c r="J3077" s="30"/>
      <c r="K3077" s="30"/>
      <c r="M3077" s="19"/>
      <c r="S3077" s="30"/>
      <c r="V3077" s="30"/>
    </row>
    <row r="3078" spans="10:22" x14ac:dyDescent="0.25">
      <c r="J3078" s="30"/>
      <c r="K3078" s="30"/>
      <c r="M3078" s="19"/>
      <c r="S3078" s="30"/>
      <c r="V3078" s="30"/>
    </row>
    <row r="3079" spans="10:22" x14ac:dyDescent="0.25">
      <c r="J3079" s="30"/>
      <c r="K3079" s="30"/>
      <c r="M3079" s="19"/>
      <c r="S3079" s="30"/>
      <c r="V3079" s="30"/>
    </row>
    <row r="3080" spans="10:22" x14ac:dyDescent="0.25">
      <c r="J3080" s="30"/>
      <c r="K3080" s="30"/>
      <c r="M3080" s="19"/>
      <c r="S3080" s="30"/>
      <c r="V3080" s="30"/>
    </row>
    <row r="3081" spans="10:22" x14ac:dyDescent="0.25">
      <c r="J3081" s="30"/>
      <c r="K3081" s="30"/>
      <c r="M3081" s="19"/>
      <c r="S3081" s="30"/>
      <c r="V3081" s="30"/>
    </row>
    <row r="3082" spans="10:22" x14ac:dyDescent="0.25">
      <c r="J3082" s="30"/>
      <c r="K3082" s="30"/>
      <c r="M3082" s="19"/>
      <c r="S3082" s="30"/>
      <c r="V3082" s="30"/>
    </row>
    <row r="3083" spans="10:22" x14ac:dyDescent="0.25">
      <c r="J3083" s="30"/>
      <c r="K3083" s="30"/>
      <c r="M3083" s="19"/>
      <c r="S3083" s="30"/>
      <c r="V3083" s="30"/>
    </row>
    <row r="3084" spans="10:22" x14ac:dyDescent="0.25">
      <c r="J3084" s="30"/>
      <c r="K3084" s="30"/>
      <c r="M3084" s="19"/>
      <c r="S3084" s="30"/>
      <c r="V3084" s="30"/>
    </row>
    <row r="3085" spans="10:22" x14ac:dyDescent="0.25">
      <c r="J3085" s="30"/>
      <c r="K3085" s="30"/>
      <c r="M3085" s="19"/>
      <c r="S3085" s="30"/>
      <c r="V3085" s="30"/>
    </row>
    <row r="3086" spans="10:22" x14ac:dyDescent="0.25">
      <c r="J3086" s="30"/>
      <c r="K3086" s="30"/>
      <c r="M3086" s="19"/>
      <c r="S3086" s="30"/>
      <c r="V3086" s="30"/>
    </row>
    <row r="3087" spans="10:22" x14ac:dyDescent="0.25">
      <c r="J3087" s="30"/>
      <c r="K3087" s="30"/>
      <c r="M3087" s="19"/>
      <c r="S3087" s="30"/>
      <c r="V3087" s="30"/>
    </row>
    <row r="3088" spans="10:22" x14ac:dyDescent="0.25">
      <c r="J3088" s="30"/>
      <c r="K3088" s="30"/>
      <c r="M3088" s="19"/>
      <c r="S3088" s="30"/>
      <c r="V3088" s="30"/>
    </row>
    <row r="3089" spans="10:22" x14ac:dyDescent="0.25">
      <c r="J3089" s="30"/>
      <c r="K3089" s="30"/>
      <c r="M3089" s="19"/>
      <c r="S3089" s="30"/>
      <c r="V3089" s="30"/>
    </row>
    <row r="3090" spans="10:22" x14ac:dyDescent="0.25">
      <c r="J3090" s="30"/>
      <c r="K3090" s="30"/>
      <c r="M3090" s="19"/>
      <c r="S3090" s="30"/>
      <c r="V3090" s="30"/>
    </row>
    <row r="3091" spans="10:22" x14ac:dyDescent="0.25">
      <c r="J3091" s="30"/>
      <c r="K3091" s="30"/>
      <c r="M3091" s="19"/>
      <c r="S3091" s="30"/>
      <c r="V3091" s="30"/>
    </row>
    <row r="3092" spans="10:22" x14ac:dyDescent="0.25">
      <c r="J3092" s="30"/>
      <c r="K3092" s="30"/>
      <c r="M3092" s="19"/>
      <c r="S3092" s="30"/>
      <c r="V3092" s="30"/>
    </row>
    <row r="3093" spans="10:22" x14ac:dyDescent="0.25">
      <c r="J3093" s="30"/>
      <c r="K3093" s="30"/>
      <c r="M3093" s="19"/>
      <c r="S3093" s="30"/>
      <c r="V3093" s="30"/>
    </row>
    <row r="3094" spans="10:22" x14ac:dyDescent="0.25">
      <c r="J3094" s="30"/>
      <c r="K3094" s="30"/>
      <c r="M3094" s="19"/>
      <c r="S3094" s="30"/>
      <c r="V3094" s="30"/>
    </row>
    <row r="3095" spans="10:22" x14ac:dyDescent="0.25">
      <c r="J3095" s="30"/>
      <c r="K3095" s="30"/>
      <c r="M3095" s="19"/>
      <c r="S3095" s="30"/>
      <c r="V3095" s="30"/>
    </row>
    <row r="3096" spans="10:22" x14ac:dyDescent="0.25">
      <c r="J3096" s="30"/>
      <c r="K3096" s="30"/>
      <c r="M3096" s="19"/>
      <c r="S3096" s="30"/>
      <c r="V3096" s="30"/>
    </row>
    <row r="3097" spans="10:22" x14ac:dyDescent="0.25">
      <c r="J3097" s="30"/>
      <c r="K3097" s="30"/>
      <c r="M3097" s="19"/>
      <c r="S3097" s="30"/>
      <c r="V3097" s="30"/>
    </row>
    <row r="3098" spans="10:22" x14ac:dyDescent="0.25">
      <c r="J3098" s="30"/>
      <c r="K3098" s="30"/>
      <c r="M3098" s="19"/>
      <c r="S3098" s="30"/>
      <c r="V3098" s="30"/>
    </row>
    <row r="3099" spans="10:22" x14ac:dyDescent="0.25">
      <c r="J3099" s="30"/>
      <c r="K3099" s="30"/>
      <c r="M3099" s="19"/>
      <c r="S3099" s="30"/>
      <c r="V3099" s="30"/>
    </row>
    <row r="3100" spans="10:22" x14ac:dyDescent="0.25">
      <c r="J3100" s="30"/>
      <c r="K3100" s="30"/>
      <c r="M3100" s="19"/>
      <c r="S3100" s="30"/>
      <c r="V3100" s="30"/>
    </row>
    <row r="3101" spans="10:22" x14ac:dyDescent="0.25">
      <c r="J3101" s="30"/>
      <c r="K3101" s="30"/>
      <c r="M3101" s="19"/>
      <c r="S3101" s="30"/>
      <c r="V3101" s="30"/>
    </row>
    <row r="3102" spans="10:22" x14ac:dyDescent="0.25">
      <c r="J3102" s="30"/>
      <c r="K3102" s="30"/>
      <c r="M3102" s="19"/>
      <c r="S3102" s="30"/>
      <c r="V3102" s="30"/>
    </row>
    <row r="3103" spans="10:22" x14ac:dyDescent="0.25">
      <c r="J3103" s="30"/>
      <c r="K3103" s="30"/>
      <c r="M3103" s="19"/>
      <c r="S3103" s="30"/>
      <c r="V3103" s="30"/>
    </row>
    <row r="3104" spans="10:22" x14ac:dyDescent="0.25">
      <c r="J3104" s="30"/>
      <c r="K3104" s="30"/>
      <c r="M3104" s="19"/>
      <c r="S3104" s="30"/>
      <c r="V3104" s="30"/>
    </row>
    <row r="3105" spans="10:22" x14ac:dyDescent="0.25">
      <c r="J3105" s="30"/>
      <c r="K3105" s="30"/>
      <c r="M3105" s="19"/>
      <c r="S3105" s="30"/>
      <c r="V3105" s="30"/>
    </row>
    <row r="3106" spans="10:22" x14ac:dyDescent="0.25">
      <c r="J3106" s="30"/>
      <c r="K3106" s="30"/>
      <c r="M3106" s="19"/>
      <c r="S3106" s="30"/>
      <c r="V3106" s="30"/>
    </row>
    <row r="3107" spans="10:22" x14ac:dyDescent="0.25">
      <c r="J3107" s="30"/>
      <c r="K3107" s="30"/>
      <c r="M3107" s="19"/>
      <c r="S3107" s="30"/>
      <c r="V3107" s="30"/>
    </row>
    <row r="3108" spans="10:22" x14ac:dyDescent="0.25">
      <c r="J3108" s="30"/>
      <c r="K3108" s="30"/>
      <c r="M3108" s="19"/>
      <c r="S3108" s="30"/>
      <c r="V3108" s="30"/>
    </row>
    <row r="3109" spans="10:22" x14ac:dyDescent="0.25">
      <c r="J3109" s="30"/>
      <c r="K3109" s="30"/>
      <c r="M3109" s="19"/>
      <c r="S3109" s="30"/>
      <c r="V3109" s="30"/>
    </row>
    <row r="3110" spans="10:22" x14ac:dyDescent="0.25">
      <c r="J3110" s="30"/>
      <c r="K3110" s="30"/>
      <c r="M3110" s="19"/>
      <c r="S3110" s="30"/>
      <c r="V3110" s="30"/>
    </row>
    <row r="3111" spans="10:22" x14ac:dyDescent="0.25">
      <c r="J3111" s="30"/>
      <c r="K3111" s="30"/>
      <c r="M3111" s="19"/>
      <c r="S3111" s="30"/>
      <c r="V3111" s="30"/>
    </row>
    <row r="3112" spans="10:22" x14ac:dyDescent="0.25">
      <c r="J3112" s="30"/>
      <c r="K3112" s="30"/>
      <c r="M3112" s="19"/>
      <c r="S3112" s="30"/>
      <c r="V3112" s="30"/>
    </row>
    <row r="3113" spans="10:22" x14ac:dyDescent="0.25">
      <c r="J3113" s="30"/>
      <c r="K3113" s="30"/>
      <c r="M3113" s="19"/>
      <c r="S3113" s="30"/>
      <c r="V3113" s="30"/>
    </row>
    <row r="3114" spans="10:22" x14ac:dyDescent="0.25">
      <c r="J3114" s="30"/>
      <c r="K3114" s="30"/>
      <c r="M3114" s="19"/>
      <c r="S3114" s="30"/>
      <c r="V3114" s="30"/>
    </row>
    <row r="3115" spans="10:22" x14ac:dyDescent="0.25">
      <c r="J3115" s="30"/>
      <c r="K3115" s="30"/>
      <c r="M3115" s="19"/>
      <c r="S3115" s="30"/>
      <c r="V3115" s="30"/>
    </row>
    <row r="3116" spans="10:22" x14ac:dyDescent="0.25">
      <c r="J3116" s="30"/>
      <c r="K3116" s="30"/>
      <c r="M3116" s="19"/>
      <c r="S3116" s="30"/>
      <c r="V3116" s="30"/>
    </row>
    <row r="3117" spans="10:22" x14ac:dyDescent="0.25">
      <c r="J3117" s="30"/>
      <c r="K3117" s="30"/>
      <c r="M3117" s="19"/>
      <c r="S3117" s="30"/>
      <c r="V3117" s="30"/>
    </row>
    <row r="3118" spans="10:22" x14ac:dyDescent="0.25">
      <c r="J3118" s="30"/>
      <c r="K3118" s="30"/>
      <c r="M3118" s="19"/>
      <c r="S3118" s="30"/>
      <c r="V3118" s="30"/>
    </row>
    <row r="3119" spans="10:22" x14ac:dyDescent="0.25">
      <c r="J3119" s="30"/>
      <c r="K3119" s="30"/>
      <c r="M3119" s="19"/>
      <c r="S3119" s="30"/>
      <c r="V3119" s="30"/>
    </row>
    <row r="3120" spans="10:22" x14ac:dyDescent="0.25">
      <c r="J3120" s="30"/>
      <c r="K3120" s="30"/>
      <c r="M3120" s="19"/>
      <c r="S3120" s="30"/>
      <c r="V3120" s="30"/>
    </row>
    <row r="3121" spans="2:22" x14ac:dyDescent="0.25">
      <c r="J3121" s="30"/>
      <c r="K3121" s="30"/>
      <c r="M3121" s="19"/>
      <c r="S3121" s="30"/>
      <c r="V3121" s="30"/>
    </row>
    <row r="3122" spans="2:22" x14ac:dyDescent="0.25">
      <c r="J3122" s="30"/>
      <c r="K3122" s="30"/>
      <c r="M3122" s="19"/>
      <c r="S3122" s="30"/>
      <c r="V3122" s="30"/>
    </row>
    <row r="3123" spans="2:22" x14ac:dyDescent="0.25">
      <c r="J3123" s="30"/>
      <c r="K3123" s="30"/>
      <c r="M3123" s="19"/>
      <c r="S3123" s="30"/>
      <c r="V3123" s="30"/>
    </row>
    <row r="3124" spans="2:22" x14ac:dyDescent="0.25">
      <c r="J3124" s="30"/>
      <c r="K3124" s="30"/>
      <c r="M3124" s="19"/>
      <c r="S3124" s="30"/>
      <c r="V3124" s="30"/>
    </row>
    <row r="3125" spans="2:22" x14ac:dyDescent="0.25">
      <c r="J3125" s="30"/>
      <c r="K3125" s="30"/>
      <c r="M3125" s="19"/>
      <c r="S3125" s="30"/>
      <c r="V3125" s="30"/>
    </row>
    <row r="3126" spans="2:22" x14ac:dyDescent="0.25">
      <c r="J3126" s="30"/>
      <c r="K3126" s="30"/>
      <c r="M3126" s="19"/>
      <c r="S3126" s="30"/>
      <c r="V3126" s="30"/>
    </row>
    <row r="3127" spans="2:22" x14ac:dyDescent="0.25">
      <c r="J3127" s="30"/>
      <c r="K3127" s="30"/>
      <c r="M3127" s="19"/>
      <c r="S3127" s="30"/>
      <c r="V3127" s="30"/>
    </row>
    <row r="3128" spans="2:22" x14ac:dyDescent="0.25">
      <c r="J3128" s="30"/>
      <c r="K3128" s="30"/>
      <c r="M3128" s="19"/>
      <c r="S3128" s="30"/>
      <c r="V3128" s="30"/>
    </row>
    <row r="3129" spans="2:22" x14ac:dyDescent="0.25">
      <c r="J3129" s="30"/>
      <c r="K3129" s="30"/>
      <c r="M3129" s="19"/>
      <c r="S3129" s="30"/>
      <c r="V3129" s="30"/>
    </row>
    <row r="3130" spans="2:22" x14ac:dyDescent="0.25">
      <c r="J3130" s="30"/>
      <c r="K3130" s="30"/>
      <c r="M3130" s="19"/>
      <c r="S3130" s="30"/>
      <c r="V3130" s="30"/>
    </row>
    <row r="3131" spans="2:22" x14ac:dyDescent="0.25">
      <c r="J3131" s="30"/>
      <c r="K3131" s="30"/>
      <c r="M3131" s="19"/>
      <c r="S3131" s="30"/>
      <c r="V3131" s="30"/>
    </row>
    <row r="3132" spans="2:22" x14ac:dyDescent="0.25">
      <c r="J3132" s="30"/>
      <c r="K3132" s="30"/>
      <c r="M3132" s="19"/>
      <c r="S3132" s="30"/>
      <c r="V3132" s="30"/>
    </row>
    <row r="3133" spans="2:22" x14ac:dyDescent="0.25">
      <c r="B3133" s="28"/>
      <c r="J3133" s="30"/>
      <c r="K3133" s="30"/>
      <c r="M3133" s="19"/>
      <c r="S3133" s="30"/>
      <c r="V3133" s="30"/>
    </row>
    <row r="3134" spans="2:22" x14ac:dyDescent="0.25">
      <c r="J3134" s="30"/>
      <c r="K3134" s="30"/>
      <c r="M3134" s="19"/>
      <c r="S3134" s="30"/>
      <c r="V3134" s="30"/>
    </row>
    <row r="3135" spans="2:22" x14ac:dyDescent="0.25">
      <c r="J3135" s="30"/>
      <c r="K3135" s="30"/>
      <c r="M3135" s="19"/>
      <c r="S3135" s="30"/>
      <c r="V3135" s="30"/>
    </row>
    <row r="3136" spans="2:22" x14ac:dyDescent="0.25">
      <c r="J3136" s="30"/>
      <c r="K3136" s="30"/>
      <c r="M3136" s="19"/>
      <c r="S3136" s="30"/>
      <c r="V3136" s="30"/>
    </row>
    <row r="3137" spans="10:22" x14ac:dyDescent="0.25">
      <c r="J3137" s="30"/>
      <c r="K3137" s="30"/>
      <c r="M3137" s="19"/>
      <c r="S3137" s="30"/>
      <c r="V3137" s="30"/>
    </row>
    <row r="3138" spans="10:22" x14ac:dyDescent="0.25">
      <c r="J3138" s="30"/>
      <c r="K3138" s="30"/>
      <c r="M3138" s="19"/>
      <c r="S3138" s="30"/>
      <c r="V3138" s="30"/>
    </row>
    <row r="3139" spans="10:22" x14ac:dyDescent="0.25">
      <c r="J3139" s="30"/>
      <c r="K3139" s="30"/>
      <c r="M3139" s="19"/>
      <c r="S3139" s="30"/>
      <c r="V3139" s="30"/>
    </row>
    <row r="3140" spans="10:22" x14ac:dyDescent="0.25">
      <c r="J3140" s="30"/>
      <c r="K3140" s="30"/>
      <c r="M3140" s="19"/>
      <c r="S3140" s="30"/>
      <c r="V3140" s="30"/>
    </row>
    <row r="3141" spans="10:22" x14ac:dyDescent="0.25">
      <c r="J3141" s="30"/>
      <c r="K3141" s="30"/>
      <c r="M3141" s="19"/>
      <c r="S3141" s="30"/>
      <c r="V3141" s="30"/>
    </row>
    <row r="3142" spans="10:22" x14ac:dyDescent="0.25">
      <c r="J3142" s="30"/>
      <c r="K3142" s="30"/>
      <c r="M3142" s="19"/>
      <c r="S3142" s="30"/>
      <c r="V3142" s="30"/>
    </row>
    <row r="3143" spans="10:22" x14ac:dyDescent="0.25">
      <c r="J3143" s="30"/>
      <c r="K3143" s="30"/>
      <c r="M3143" s="19"/>
      <c r="S3143" s="30"/>
      <c r="V3143" s="30"/>
    </row>
    <row r="3144" spans="10:22" x14ac:dyDescent="0.25">
      <c r="J3144" s="30"/>
      <c r="K3144" s="30"/>
      <c r="M3144" s="19"/>
      <c r="S3144" s="30"/>
      <c r="V3144" s="30"/>
    </row>
    <row r="3145" spans="10:22" x14ac:dyDescent="0.25">
      <c r="J3145" s="30"/>
      <c r="K3145" s="30"/>
      <c r="M3145" s="19"/>
      <c r="S3145" s="30"/>
      <c r="V3145" s="30"/>
    </row>
    <row r="3146" spans="10:22" x14ac:dyDescent="0.25">
      <c r="J3146" s="30"/>
      <c r="K3146" s="30"/>
      <c r="M3146" s="19"/>
      <c r="S3146" s="30"/>
      <c r="V3146" s="30"/>
    </row>
    <row r="3147" spans="10:22" x14ac:dyDescent="0.25">
      <c r="J3147" s="30"/>
      <c r="K3147" s="30"/>
      <c r="M3147" s="19"/>
      <c r="S3147" s="30"/>
      <c r="V3147" s="30"/>
    </row>
    <row r="3148" spans="10:22" x14ac:dyDescent="0.25">
      <c r="J3148" s="30"/>
      <c r="K3148" s="30"/>
      <c r="M3148" s="19"/>
      <c r="S3148" s="30"/>
      <c r="V3148" s="30"/>
    </row>
    <row r="3149" spans="10:22" x14ac:dyDescent="0.25">
      <c r="J3149" s="30"/>
      <c r="K3149" s="30"/>
      <c r="M3149" s="19"/>
      <c r="S3149" s="30"/>
      <c r="V3149" s="30"/>
    </row>
    <row r="3150" spans="10:22" x14ac:dyDescent="0.25">
      <c r="J3150" s="30"/>
      <c r="K3150" s="30"/>
      <c r="M3150" s="19"/>
      <c r="S3150" s="30"/>
      <c r="V3150" s="30"/>
    </row>
    <row r="3151" spans="10:22" x14ac:dyDescent="0.25">
      <c r="J3151" s="30"/>
      <c r="K3151" s="30"/>
      <c r="M3151" s="19"/>
      <c r="S3151" s="30"/>
      <c r="V3151" s="30"/>
    </row>
    <row r="3152" spans="10:22" x14ac:dyDescent="0.25">
      <c r="J3152" s="30"/>
      <c r="K3152" s="30"/>
      <c r="M3152" s="19"/>
      <c r="S3152" s="30"/>
      <c r="V3152" s="30"/>
    </row>
    <row r="3153" spans="10:22" x14ac:dyDescent="0.25">
      <c r="J3153" s="30"/>
      <c r="K3153" s="30"/>
      <c r="M3153" s="19"/>
      <c r="S3153" s="30"/>
      <c r="V3153" s="30"/>
    </row>
    <row r="3154" spans="10:22" x14ac:dyDescent="0.25">
      <c r="J3154" s="30"/>
      <c r="K3154" s="30"/>
      <c r="M3154" s="19"/>
      <c r="S3154" s="30"/>
      <c r="V3154" s="30"/>
    </row>
    <row r="3155" spans="10:22" x14ac:dyDescent="0.25">
      <c r="J3155" s="30"/>
      <c r="K3155" s="30"/>
      <c r="M3155" s="19"/>
      <c r="S3155" s="30"/>
      <c r="V3155" s="30"/>
    </row>
    <row r="3156" spans="10:22" x14ac:dyDescent="0.25">
      <c r="J3156" s="30"/>
      <c r="K3156" s="30"/>
      <c r="M3156" s="19"/>
      <c r="S3156" s="30"/>
      <c r="V3156" s="30"/>
    </row>
    <row r="3157" spans="10:22" x14ac:dyDescent="0.25">
      <c r="J3157" s="30"/>
      <c r="K3157" s="30"/>
      <c r="M3157" s="19"/>
      <c r="S3157" s="30"/>
      <c r="V3157" s="30"/>
    </row>
    <row r="3158" spans="10:22" x14ac:dyDescent="0.25">
      <c r="J3158" s="30"/>
      <c r="K3158" s="30"/>
      <c r="M3158" s="19"/>
      <c r="S3158" s="30"/>
      <c r="V3158" s="30"/>
    </row>
    <row r="3159" spans="10:22" x14ac:dyDescent="0.25">
      <c r="J3159" s="30"/>
      <c r="K3159" s="30"/>
      <c r="M3159" s="19"/>
      <c r="S3159" s="30"/>
      <c r="V3159" s="30"/>
    </row>
    <row r="3160" spans="10:22" x14ac:dyDescent="0.25">
      <c r="J3160" s="30"/>
      <c r="K3160" s="30"/>
      <c r="M3160" s="19"/>
      <c r="S3160" s="30"/>
      <c r="V3160" s="30"/>
    </row>
    <row r="3161" spans="10:22" x14ac:dyDescent="0.25">
      <c r="J3161" s="30"/>
      <c r="K3161" s="30"/>
      <c r="M3161" s="19"/>
      <c r="S3161" s="30"/>
      <c r="V3161" s="30"/>
    </row>
    <row r="3162" spans="10:22" x14ac:dyDescent="0.25">
      <c r="J3162" s="30"/>
      <c r="K3162" s="30"/>
      <c r="M3162" s="19"/>
      <c r="S3162" s="30"/>
      <c r="V3162" s="30"/>
    </row>
    <row r="3163" spans="10:22" x14ac:dyDescent="0.25">
      <c r="J3163" s="30"/>
      <c r="K3163" s="30"/>
      <c r="M3163" s="19"/>
      <c r="S3163" s="30"/>
      <c r="V3163" s="30"/>
    </row>
    <row r="3164" spans="10:22" x14ac:dyDescent="0.25">
      <c r="J3164" s="30"/>
      <c r="K3164" s="30"/>
      <c r="M3164" s="19"/>
      <c r="S3164" s="30"/>
      <c r="V3164" s="30"/>
    </row>
    <row r="3165" spans="10:22" x14ac:dyDescent="0.25">
      <c r="J3165" s="30"/>
      <c r="K3165" s="30"/>
      <c r="M3165" s="19"/>
      <c r="S3165" s="30"/>
      <c r="V3165" s="30"/>
    </row>
    <row r="3166" spans="10:22" x14ac:dyDescent="0.25">
      <c r="J3166" s="30"/>
      <c r="K3166" s="30"/>
      <c r="M3166" s="19"/>
      <c r="S3166" s="30"/>
      <c r="V3166" s="30"/>
    </row>
    <row r="3167" spans="10:22" x14ac:dyDescent="0.25">
      <c r="J3167" s="30"/>
      <c r="K3167" s="30"/>
      <c r="M3167" s="19"/>
      <c r="S3167" s="30"/>
      <c r="V3167" s="30"/>
    </row>
    <row r="3168" spans="10:22" x14ac:dyDescent="0.25">
      <c r="J3168" s="30"/>
      <c r="K3168" s="30"/>
      <c r="M3168" s="19"/>
      <c r="S3168" s="30"/>
      <c r="V3168" s="30"/>
    </row>
    <row r="3169" spans="10:22" x14ac:dyDescent="0.25">
      <c r="J3169" s="30"/>
      <c r="K3169" s="30"/>
      <c r="M3169" s="19"/>
      <c r="S3169" s="30"/>
      <c r="V3169" s="30"/>
    </row>
    <row r="3170" spans="10:22" x14ac:dyDescent="0.25">
      <c r="J3170" s="30"/>
      <c r="K3170" s="30"/>
      <c r="M3170" s="19"/>
      <c r="S3170" s="30"/>
      <c r="V3170" s="30"/>
    </row>
    <row r="3171" spans="10:22" x14ac:dyDescent="0.25">
      <c r="J3171" s="30"/>
      <c r="K3171" s="30"/>
      <c r="M3171" s="19"/>
      <c r="S3171" s="30"/>
      <c r="V3171" s="30"/>
    </row>
    <row r="3172" spans="10:22" x14ac:dyDescent="0.25">
      <c r="J3172" s="30"/>
      <c r="K3172" s="30"/>
      <c r="M3172" s="19"/>
      <c r="S3172" s="30"/>
      <c r="V3172" s="30"/>
    </row>
    <row r="3173" spans="10:22" x14ac:dyDescent="0.25">
      <c r="J3173" s="30"/>
      <c r="K3173" s="30"/>
      <c r="M3173" s="19"/>
      <c r="S3173" s="30"/>
      <c r="V3173" s="30"/>
    </row>
    <row r="3174" spans="10:22" x14ac:dyDescent="0.25">
      <c r="J3174" s="30"/>
      <c r="K3174" s="30"/>
      <c r="M3174" s="19"/>
      <c r="S3174" s="30"/>
      <c r="V3174" s="30"/>
    </row>
    <row r="3175" spans="10:22" x14ac:dyDescent="0.25">
      <c r="J3175" s="30"/>
      <c r="K3175" s="30"/>
      <c r="M3175" s="19"/>
      <c r="S3175" s="30"/>
      <c r="V3175" s="30"/>
    </row>
    <row r="3176" spans="10:22" x14ac:dyDescent="0.25">
      <c r="J3176" s="30"/>
      <c r="K3176" s="30"/>
      <c r="M3176" s="19"/>
      <c r="S3176" s="30"/>
      <c r="V3176" s="30"/>
    </row>
    <row r="3177" spans="10:22" x14ac:dyDescent="0.25">
      <c r="J3177" s="30"/>
      <c r="K3177" s="30"/>
      <c r="M3177" s="19"/>
      <c r="S3177" s="30"/>
      <c r="V3177" s="30"/>
    </row>
    <row r="3178" spans="10:22" x14ac:dyDescent="0.25">
      <c r="J3178" s="30"/>
      <c r="K3178" s="30"/>
      <c r="M3178" s="19"/>
      <c r="S3178" s="30"/>
      <c r="V3178" s="30"/>
    </row>
    <row r="3179" spans="10:22" x14ac:dyDescent="0.25">
      <c r="J3179" s="30"/>
      <c r="K3179" s="30"/>
      <c r="M3179" s="19"/>
      <c r="S3179" s="30"/>
      <c r="V3179" s="30"/>
    </row>
    <row r="3180" spans="10:22" x14ac:dyDescent="0.25">
      <c r="J3180" s="30"/>
      <c r="K3180" s="30"/>
      <c r="M3180" s="19"/>
      <c r="S3180" s="30"/>
      <c r="V3180" s="30"/>
    </row>
    <row r="3181" spans="10:22" x14ac:dyDescent="0.25">
      <c r="J3181" s="30"/>
      <c r="K3181" s="30"/>
      <c r="M3181" s="19"/>
      <c r="S3181" s="30"/>
      <c r="V3181" s="30"/>
    </row>
    <row r="3182" spans="10:22" x14ac:dyDescent="0.25">
      <c r="J3182" s="30"/>
      <c r="K3182" s="30"/>
      <c r="M3182" s="19"/>
      <c r="S3182" s="30"/>
      <c r="V3182" s="30"/>
    </row>
    <row r="3183" spans="10:22" x14ac:dyDescent="0.25">
      <c r="J3183" s="30"/>
      <c r="K3183" s="30"/>
      <c r="M3183" s="19"/>
      <c r="S3183" s="30"/>
      <c r="V3183" s="30"/>
    </row>
    <row r="3184" spans="10:22" x14ac:dyDescent="0.25">
      <c r="J3184" s="30"/>
      <c r="K3184" s="30"/>
      <c r="M3184" s="19"/>
      <c r="S3184" s="30"/>
      <c r="V3184" s="30"/>
    </row>
    <row r="3185" spans="10:22" x14ac:dyDescent="0.25">
      <c r="J3185" s="30"/>
      <c r="K3185" s="30"/>
      <c r="M3185" s="19"/>
      <c r="S3185" s="30"/>
      <c r="V3185" s="30"/>
    </row>
    <row r="3186" spans="10:22" x14ac:dyDescent="0.25">
      <c r="J3186" s="30"/>
      <c r="K3186" s="30"/>
      <c r="M3186" s="19"/>
      <c r="S3186" s="30"/>
      <c r="V3186" s="30"/>
    </row>
    <row r="3187" spans="10:22" x14ac:dyDescent="0.25">
      <c r="J3187" s="30"/>
      <c r="K3187" s="30"/>
      <c r="M3187" s="19"/>
      <c r="S3187" s="30"/>
      <c r="V3187" s="30"/>
    </row>
    <row r="3188" spans="10:22" x14ac:dyDescent="0.25">
      <c r="J3188" s="30"/>
      <c r="K3188" s="30"/>
      <c r="M3188" s="19"/>
      <c r="S3188" s="30"/>
      <c r="V3188" s="30"/>
    </row>
    <row r="3189" spans="10:22" x14ac:dyDescent="0.25">
      <c r="J3189" s="30"/>
      <c r="K3189" s="30"/>
      <c r="M3189" s="19"/>
      <c r="S3189" s="30"/>
      <c r="V3189" s="30"/>
    </row>
    <row r="3190" spans="10:22" x14ac:dyDescent="0.25">
      <c r="J3190" s="30"/>
      <c r="K3190" s="30"/>
      <c r="M3190" s="19"/>
      <c r="S3190" s="30"/>
      <c r="V3190" s="30"/>
    </row>
    <row r="3191" spans="10:22" x14ac:dyDescent="0.25">
      <c r="J3191" s="30"/>
      <c r="K3191" s="30"/>
      <c r="M3191" s="19"/>
      <c r="S3191" s="30"/>
      <c r="V3191" s="30"/>
    </row>
    <row r="3192" spans="10:22" x14ac:dyDescent="0.25">
      <c r="J3192" s="30"/>
      <c r="K3192" s="30"/>
      <c r="M3192" s="19"/>
      <c r="S3192" s="30"/>
      <c r="V3192" s="30"/>
    </row>
    <row r="3193" spans="10:22" x14ac:dyDescent="0.25">
      <c r="J3193" s="30"/>
      <c r="K3193" s="30"/>
      <c r="M3193" s="19"/>
      <c r="S3193" s="30"/>
      <c r="V3193" s="30"/>
    </row>
    <row r="3194" spans="10:22" x14ac:dyDescent="0.25">
      <c r="J3194" s="30"/>
      <c r="K3194" s="30"/>
      <c r="M3194" s="19"/>
      <c r="S3194" s="30"/>
      <c r="V3194" s="30"/>
    </row>
    <row r="3195" spans="10:22" x14ac:dyDescent="0.25">
      <c r="J3195" s="30"/>
      <c r="K3195" s="30"/>
      <c r="M3195" s="19"/>
      <c r="S3195" s="30"/>
      <c r="V3195" s="30"/>
    </row>
    <row r="3196" spans="10:22" x14ac:dyDescent="0.25">
      <c r="J3196" s="30"/>
      <c r="K3196" s="30"/>
      <c r="M3196" s="19"/>
      <c r="S3196" s="30"/>
      <c r="V3196" s="30"/>
    </row>
    <row r="3197" spans="10:22" x14ac:dyDescent="0.25">
      <c r="J3197" s="30"/>
      <c r="K3197" s="30"/>
      <c r="M3197" s="19"/>
      <c r="S3197" s="30"/>
      <c r="V3197" s="30"/>
    </row>
    <row r="3198" spans="10:22" x14ac:dyDescent="0.25">
      <c r="J3198" s="30"/>
      <c r="K3198" s="30"/>
      <c r="M3198" s="19"/>
      <c r="S3198" s="30"/>
      <c r="V3198" s="30"/>
    </row>
    <row r="3199" spans="10:22" x14ac:dyDescent="0.25">
      <c r="J3199" s="30"/>
      <c r="K3199" s="30"/>
      <c r="M3199" s="19"/>
      <c r="S3199" s="30"/>
      <c r="V3199" s="30"/>
    </row>
    <row r="3200" spans="10:22" x14ac:dyDescent="0.25">
      <c r="J3200" s="30"/>
      <c r="K3200" s="30"/>
      <c r="M3200" s="19"/>
      <c r="S3200" s="30"/>
      <c r="V3200" s="30"/>
    </row>
    <row r="3201" spans="10:22" x14ac:dyDescent="0.25">
      <c r="J3201" s="30"/>
      <c r="K3201" s="30"/>
      <c r="M3201" s="19"/>
      <c r="S3201" s="30"/>
      <c r="V3201" s="30"/>
    </row>
    <row r="3202" spans="10:22" x14ac:dyDescent="0.25">
      <c r="J3202" s="30"/>
      <c r="K3202" s="30"/>
      <c r="M3202" s="19"/>
      <c r="S3202" s="30"/>
      <c r="V3202" s="30"/>
    </row>
    <row r="3203" spans="10:22" x14ac:dyDescent="0.25">
      <c r="J3203" s="30"/>
      <c r="K3203" s="30"/>
      <c r="M3203" s="19"/>
      <c r="S3203" s="30"/>
      <c r="V3203" s="30"/>
    </row>
    <row r="3204" spans="10:22" x14ac:dyDescent="0.25">
      <c r="J3204" s="30"/>
      <c r="K3204" s="30"/>
      <c r="M3204" s="19"/>
      <c r="S3204" s="30"/>
      <c r="V3204" s="30"/>
    </row>
    <row r="3205" spans="10:22" x14ac:dyDescent="0.25">
      <c r="J3205" s="30"/>
      <c r="K3205" s="30"/>
      <c r="M3205" s="19"/>
      <c r="S3205" s="30"/>
      <c r="V3205" s="30"/>
    </row>
    <row r="3206" spans="10:22" x14ac:dyDescent="0.25">
      <c r="J3206" s="30"/>
      <c r="K3206" s="30"/>
      <c r="M3206" s="19"/>
      <c r="S3206" s="30"/>
      <c r="V3206" s="30"/>
    </row>
    <row r="3207" spans="10:22" x14ac:dyDescent="0.25">
      <c r="J3207" s="30"/>
      <c r="K3207" s="30"/>
      <c r="M3207" s="19"/>
      <c r="S3207" s="30"/>
      <c r="V3207" s="30"/>
    </row>
    <row r="3208" spans="10:22" x14ac:dyDescent="0.25">
      <c r="J3208" s="30"/>
      <c r="K3208" s="30"/>
      <c r="M3208" s="19"/>
      <c r="S3208" s="30"/>
      <c r="V3208" s="30"/>
    </row>
    <row r="3209" spans="10:22" x14ac:dyDescent="0.25">
      <c r="J3209" s="30"/>
      <c r="K3209" s="30"/>
      <c r="M3209" s="19"/>
      <c r="S3209" s="30"/>
      <c r="V3209" s="30"/>
    </row>
    <row r="3210" spans="10:22" x14ac:dyDescent="0.25">
      <c r="J3210" s="30"/>
      <c r="K3210" s="30"/>
      <c r="M3210" s="19"/>
      <c r="S3210" s="30"/>
      <c r="V3210" s="30"/>
    </row>
    <row r="3211" spans="10:22" x14ac:dyDescent="0.25">
      <c r="J3211" s="30"/>
      <c r="K3211" s="30"/>
      <c r="M3211" s="19"/>
      <c r="S3211" s="30"/>
      <c r="V3211" s="30"/>
    </row>
    <row r="3212" spans="10:22" x14ac:dyDescent="0.25">
      <c r="J3212" s="30"/>
      <c r="K3212" s="30"/>
      <c r="M3212" s="19"/>
      <c r="S3212" s="30"/>
      <c r="V3212" s="30"/>
    </row>
    <row r="3213" spans="10:22" x14ac:dyDescent="0.25">
      <c r="J3213" s="30"/>
      <c r="K3213" s="30"/>
      <c r="M3213" s="19"/>
      <c r="S3213" s="30"/>
      <c r="V3213" s="30"/>
    </row>
    <row r="3214" spans="10:22" x14ac:dyDescent="0.25">
      <c r="J3214" s="30"/>
      <c r="K3214" s="30"/>
      <c r="M3214" s="19"/>
      <c r="S3214" s="30"/>
      <c r="V3214" s="30"/>
    </row>
    <row r="3215" spans="10:22" x14ac:dyDescent="0.25">
      <c r="J3215" s="30"/>
      <c r="K3215" s="30"/>
      <c r="M3215" s="19"/>
      <c r="S3215" s="30"/>
      <c r="V3215" s="30"/>
    </row>
    <row r="3216" spans="10:22" x14ac:dyDescent="0.25">
      <c r="J3216" s="30"/>
      <c r="K3216" s="30"/>
      <c r="M3216" s="19"/>
      <c r="S3216" s="30"/>
      <c r="V3216" s="30"/>
    </row>
    <row r="3217" spans="2:22" x14ac:dyDescent="0.25">
      <c r="J3217" s="30"/>
      <c r="K3217" s="30"/>
      <c r="M3217" s="19"/>
      <c r="S3217" s="30"/>
      <c r="V3217" s="30"/>
    </row>
    <row r="3218" spans="2:22" x14ac:dyDescent="0.25">
      <c r="J3218" s="30"/>
      <c r="K3218" s="30"/>
      <c r="M3218" s="19"/>
      <c r="S3218" s="30"/>
      <c r="V3218" s="30"/>
    </row>
    <row r="3219" spans="2:22" x14ac:dyDescent="0.25">
      <c r="J3219" s="30"/>
      <c r="K3219" s="30"/>
      <c r="M3219" s="19"/>
      <c r="S3219" s="30"/>
      <c r="V3219" s="30"/>
    </row>
    <row r="3220" spans="2:22" x14ac:dyDescent="0.25">
      <c r="J3220" s="30"/>
      <c r="K3220" s="30"/>
      <c r="M3220" s="19"/>
      <c r="S3220" s="30"/>
      <c r="V3220" s="30"/>
    </row>
    <row r="3221" spans="2:22" x14ac:dyDescent="0.25">
      <c r="J3221" s="30"/>
      <c r="K3221" s="30"/>
      <c r="M3221" s="19"/>
      <c r="S3221" s="30"/>
      <c r="V3221" s="30"/>
    </row>
    <row r="3222" spans="2:22" x14ac:dyDescent="0.25">
      <c r="J3222" s="30"/>
      <c r="K3222" s="30"/>
      <c r="M3222" s="19"/>
      <c r="S3222" s="30"/>
      <c r="V3222" s="30"/>
    </row>
    <row r="3223" spans="2:22" x14ac:dyDescent="0.25">
      <c r="J3223" s="30"/>
      <c r="K3223" s="30"/>
      <c r="M3223" s="19"/>
      <c r="S3223" s="30"/>
      <c r="V3223" s="30"/>
    </row>
    <row r="3224" spans="2:22" x14ac:dyDescent="0.25">
      <c r="B3224" s="28"/>
      <c r="J3224" s="30"/>
      <c r="K3224" s="30"/>
      <c r="M3224" s="19"/>
      <c r="S3224" s="30"/>
      <c r="V3224" s="30"/>
    </row>
    <row r="3225" spans="2:22" x14ac:dyDescent="0.25">
      <c r="J3225" s="30"/>
      <c r="K3225" s="30"/>
      <c r="M3225" s="19"/>
      <c r="S3225" s="30"/>
      <c r="V3225" s="30"/>
    </row>
    <row r="3226" spans="2:22" x14ac:dyDescent="0.25">
      <c r="J3226" s="30"/>
      <c r="K3226" s="30"/>
      <c r="M3226" s="19"/>
      <c r="S3226" s="30"/>
      <c r="V3226" s="30"/>
    </row>
    <row r="3227" spans="2:22" x14ac:dyDescent="0.25">
      <c r="J3227" s="30"/>
      <c r="K3227" s="30"/>
      <c r="M3227" s="19"/>
      <c r="S3227" s="30"/>
      <c r="V3227" s="30"/>
    </row>
    <row r="3228" spans="2:22" x14ac:dyDescent="0.25">
      <c r="J3228" s="30"/>
      <c r="K3228" s="30"/>
      <c r="M3228" s="19"/>
      <c r="S3228" s="30"/>
      <c r="V3228" s="30"/>
    </row>
    <row r="3229" spans="2:22" x14ac:dyDescent="0.25">
      <c r="J3229" s="30"/>
      <c r="K3229" s="30"/>
      <c r="M3229" s="19"/>
      <c r="S3229" s="30"/>
      <c r="V3229" s="30"/>
    </row>
    <row r="3230" spans="2:22" x14ac:dyDescent="0.25">
      <c r="J3230" s="30"/>
      <c r="K3230" s="30"/>
      <c r="M3230" s="19"/>
      <c r="S3230" s="30"/>
      <c r="V3230" s="30"/>
    </row>
    <row r="3231" spans="2:22" x14ac:dyDescent="0.25">
      <c r="J3231" s="30"/>
      <c r="K3231" s="30"/>
      <c r="M3231" s="19"/>
      <c r="S3231" s="30"/>
      <c r="V3231" s="30"/>
    </row>
    <row r="3232" spans="2:22" x14ac:dyDescent="0.25">
      <c r="J3232" s="30"/>
      <c r="K3232" s="30"/>
      <c r="M3232" s="19"/>
      <c r="S3232" s="30"/>
      <c r="V3232" s="30"/>
    </row>
    <row r="3233" spans="10:22" x14ac:dyDescent="0.25">
      <c r="J3233" s="30"/>
      <c r="K3233" s="30"/>
      <c r="M3233" s="19"/>
      <c r="S3233" s="30"/>
      <c r="V3233" s="30"/>
    </row>
    <row r="3234" spans="10:22" x14ac:dyDescent="0.25">
      <c r="J3234" s="30"/>
      <c r="K3234" s="30"/>
      <c r="M3234" s="19"/>
      <c r="S3234" s="30"/>
      <c r="V3234" s="30"/>
    </row>
    <row r="3235" spans="10:22" x14ac:dyDescent="0.25">
      <c r="J3235" s="30"/>
      <c r="K3235" s="30"/>
      <c r="M3235" s="19"/>
      <c r="S3235" s="30"/>
      <c r="V3235" s="30"/>
    </row>
    <row r="3236" spans="10:22" x14ac:dyDescent="0.25">
      <c r="J3236" s="30"/>
      <c r="K3236" s="30"/>
      <c r="M3236" s="19"/>
      <c r="S3236" s="30"/>
      <c r="V3236" s="30"/>
    </row>
    <row r="3237" spans="10:22" x14ac:dyDescent="0.25">
      <c r="J3237" s="30"/>
      <c r="K3237" s="30"/>
      <c r="M3237" s="19"/>
      <c r="S3237" s="30"/>
      <c r="V3237" s="30"/>
    </row>
    <row r="3238" spans="10:22" x14ac:dyDescent="0.25">
      <c r="J3238" s="30"/>
      <c r="K3238" s="30"/>
      <c r="M3238" s="19"/>
      <c r="S3238" s="30"/>
      <c r="V3238" s="30"/>
    </row>
    <row r="3239" spans="10:22" x14ac:dyDescent="0.25">
      <c r="J3239" s="30"/>
      <c r="K3239" s="30"/>
      <c r="M3239" s="19"/>
      <c r="S3239" s="30"/>
      <c r="V3239" s="30"/>
    </row>
    <row r="3240" spans="10:22" x14ac:dyDescent="0.25">
      <c r="J3240" s="30"/>
      <c r="K3240" s="30"/>
      <c r="M3240" s="19"/>
      <c r="S3240" s="30"/>
      <c r="V3240" s="30"/>
    </row>
    <row r="3241" spans="10:22" x14ac:dyDescent="0.25">
      <c r="J3241" s="30"/>
      <c r="K3241" s="30"/>
      <c r="M3241" s="19"/>
      <c r="S3241" s="30"/>
      <c r="V3241" s="30"/>
    </row>
    <row r="3242" spans="10:22" x14ac:dyDescent="0.25">
      <c r="J3242" s="30"/>
      <c r="K3242" s="30"/>
      <c r="M3242" s="19"/>
      <c r="S3242" s="30"/>
      <c r="V3242" s="30"/>
    </row>
    <row r="3243" spans="10:22" x14ac:dyDescent="0.25">
      <c r="J3243" s="30"/>
      <c r="K3243" s="30"/>
      <c r="M3243" s="19"/>
      <c r="S3243" s="30"/>
      <c r="V3243" s="30"/>
    </row>
    <row r="3244" spans="10:22" x14ac:dyDescent="0.25">
      <c r="J3244" s="30"/>
      <c r="K3244" s="30"/>
      <c r="M3244" s="19"/>
      <c r="S3244" s="30"/>
      <c r="V3244" s="30"/>
    </row>
    <row r="3245" spans="10:22" x14ac:dyDescent="0.25">
      <c r="J3245" s="30"/>
      <c r="K3245" s="30"/>
      <c r="M3245" s="19"/>
      <c r="S3245" s="30"/>
      <c r="V3245" s="30"/>
    </row>
    <row r="3246" spans="10:22" x14ac:dyDescent="0.25">
      <c r="J3246" s="30"/>
      <c r="K3246" s="30"/>
      <c r="M3246" s="19"/>
      <c r="S3246" s="30"/>
      <c r="V3246" s="30"/>
    </row>
    <row r="3247" spans="10:22" x14ac:dyDescent="0.25">
      <c r="J3247" s="30"/>
      <c r="K3247" s="30"/>
      <c r="M3247" s="19"/>
      <c r="S3247" s="30"/>
      <c r="V3247" s="30"/>
    </row>
    <row r="3248" spans="10:22" x14ac:dyDescent="0.25">
      <c r="J3248" s="30"/>
      <c r="K3248" s="30"/>
      <c r="M3248" s="19"/>
      <c r="S3248" s="30"/>
      <c r="V3248" s="30"/>
    </row>
    <row r="3249" spans="10:22" x14ac:dyDescent="0.25">
      <c r="J3249" s="30"/>
      <c r="K3249" s="30"/>
      <c r="M3249" s="19"/>
      <c r="S3249" s="30"/>
      <c r="V3249" s="30"/>
    </row>
    <row r="3250" spans="10:22" x14ac:dyDescent="0.25">
      <c r="J3250" s="30"/>
      <c r="K3250" s="30"/>
      <c r="M3250" s="19"/>
      <c r="S3250" s="30"/>
      <c r="V3250" s="30"/>
    </row>
    <row r="3251" spans="10:22" x14ac:dyDescent="0.25">
      <c r="J3251" s="30"/>
      <c r="K3251" s="30"/>
      <c r="M3251" s="19"/>
      <c r="S3251" s="30"/>
      <c r="V3251" s="30"/>
    </row>
    <row r="3252" spans="10:22" x14ac:dyDescent="0.25">
      <c r="J3252" s="30"/>
      <c r="K3252" s="30"/>
      <c r="M3252" s="19"/>
      <c r="S3252" s="30"/>
      <c r="V3252" s="30"/>
    </row>
    <row r="3253" spans="10:22" x14ac:dyDescent="0.25">
      <c r="J3253" s="30"/>
      <c r="K3253" s="30"/>
      <c r="M3253" s="19"/>
      <c r="S3253" s="30"/>
      <c r="V3253" s="30"/>
    </row>
    <row r="3254" spans="10:22" x14ac:dyDescent="0.25">
      <c r="J3254" s="30"/>
      <c r="K3254" s="30"/>
      <c r="M3254" s="19"/>
      <c r="S3254" s="30"/>
      <c r="V3254" s="30"/>
    </row>
    <row r="3255" spans="10:22" x14ac:dyDescent="0.25">
      <c r="J3255" s="30"/>
      <c r="K3255" s="30"/>
      <c r="M3255" s="19"/>
      <c r="S3255" s="30"/>
      <c r="V3255" s="30"/>
    </row>
    <row r="3256" spans="10:22" x14ac:dyDescent="0.25">
      <c r="J3256" s="30"/>
      <c r="K3256" s="30"/>
      <c r="M3256" s="19"/>
      <c r="S3256" s="30"/>
      <c r="V3256" s="30"/>
    </row>
    <row r="3257" spans="10:22" x14ac:dyDescent="0.25">
      <c r="J3257" s="30"/>
      <c r="K3257" s="30"/>
      <c r="M3257" s="19"/>
      <c r="S3257" s="30"/>
      <c r="V3257" s="30"/>
    </row>
    <row r="3258" spans="10:22" x14ac:dyDescent="0.25">
      <c r="J3258" s="30"/>
      <c r="K3258" s="30"/>
      <c r="M3258" s="19"/>
      <c r="S3258" s="30"/>
      <c r="V3258" s="30"/>
    </row>
    <row r="3259" spans="10:22" x14ac:dyDescent="0.25">
      <c r="J3259" s="30"/>
      <c r="K3259" s="30"/>
      <c r="M3259" s="19"/>
      <c r="S3259" s="30"/>
      <c r="V3259" s="30"/>
    </row>
    <row r="3260" spans="10:22" x14ac:dyDescent="0.25">
      <c r="J3260" s="30"/>
      <c r="K3260" s="30"/>
      <c r="M3260" s="19"/>
      <c r="S3260" s="30"/>
      <c r="V3260" s="30"/>
    </row>
    <row r="3261" spans="10:22" x14ac:dyDescent="0.25">
      <c r="J3261" s="30"/>
      <c r="K3261" s="30"/>
      <c r="M3261" s="19"/>
      <c r="S3261" s="30"/>
      <c r="V3261" s="30"/>
    </row>
    <row r="3262" spans="10:22" x14ac:dyDescent="0.25">
      <c r="J3262" s="30"/>
      <c r="K3262" s="30"/>
      <c r="M3262" s="19"/>
      <c r="S3262" s="30"/>
      <c r="V3262" s="30"/>
    </row>
    <row r="3263" spans="10:22" x14ac:dyDescent="0.25">
      <c r="J3263" s="30"/>
      <c r="K3263" s="30"/>
      <c r="M3263" s="19"/>
      <c r="S3263" s="30"/>
      <c r="V3263" s="30"/>
    </row>
    <row r="3264" spans="10:22" x14ac:dyDescent="0.25">
      <c r="J3264" s="30"/>
      <c r="K3264" s="30"/>
      <c r="M3264" s="19"/>
      <c r="S3264" s="30"/>
      <c r="V3264" s="30"/>
    </row>
    <row r="3265" spans="10:22" x14ac:dyDescent="0.25">
      <c r="J3265" s="30"/>
      <c r="K3265" s="30"/>
      <c r="M3265" s="19"/>
      <c r="S3265" s="30"/>
      <c r="V3265" s="30"/>
    </row>
    <row r="3266" spans="10:22" x14ac:dyDescent="0.25">
      <c r="J3266" s="30"/>
      <c r="K3266" s="30"/>
      <c r="M3266" s="19"/>
      <c r="S3266" s="30"/>
      <c r="V3266" s="30"/>
    </row>
    <row r="3267" spans="10:22" x14ac:dyDescent="0.25">
      <c r="J3267" s="30"/>
      <c r="K3267" s="30"/>
      <c r="M3267" s="19"/>
      <c r="S3267" s="30"/>
      <c r="V3267" s="30"/>
    </row>
    <row r="3268" spans="10:22" x14ac:dyDescent="0.25">
      <c r="J3268" s="30"/>
      <c r="K3268" s="30"/>
      <c r="M3268" s="19"/>
      <c r="S3268" s="30"/>
      <c r="V3268" s="30"/>
    </row>
    <row r="3269" spans="10:22" x14ac:dyDescent="0.25">
      <c r="J3269" s="30"/>
      <c r="K3269" s="30"/>
      <c r="M3269" s="19"/>
      <c r="S3269" s="30"/>
      <c r="V3269" s="30"/>
    </row>
    <row r="3270" spans="10:22" x14ac:dyDescent="0.25">
      <c r="J3270" s="30"/>
      <c r="K3270" s="30"/>
      <c r="M3270" s="19"/>
      <c r="S3270" s="30"/>
      <c r="V3270" s="30"/>
    </row>
    <row r="3271" spans="10:22" x14ac:dyDescent="0.25">
      <c r="J3271" s="30"/>
      <c r="K3271" s="30"/>
      <c r="M3271" s="19"/>
      <c r="S3271" s="30"/>
      <c r="V3271" s="30"/>
    </row>
    <row r="3272" spans="10:22" x14ac:dyDescent="0.25">
      <c r="J3272" s="30"/>
      <c r="K3272" s="30"/>
      <c r="M3272" s="19"/>
      <c r="S3272" s="30"/>
      <c r="V3272" s="30"/>
    </row>
    <row r="3273" spans="10:22" x14ac:dyDescent="0.25">
      <c r="J3273" s="30"/>
      <c r="K3273" s="30"/>
      <c r="M3273" s="19"/>
      <c r="S3273" s="30"/>
      <c r="V3273" s="30"/>
    </row>
    <row r="3274" spans="10:22" x14ac:dyDescent="0.25">
      <c r="J3274" s="30"/>
      <c r="K3274" s="30"/>
      <c r="M3274" s="19"/>
      <c r="S3274" s="30"/>
      <c r="V3274" s="30"/>
    </row>
    <row r="3275" spans="10:22" x14ac:dyDescent="0.25">
      <c r="J3275" s="30"/>
      <c r="K3275" s="30"/>
      <c r="M3275" s="19"/>
      <c r="S3275" s="30"/>
      <c r="V3275" s="30"/>
    </row>
    <row r="3276" spans="10:22" x14ac:dyDescent="0.25">
      <c r="J3276" s="30"/>
      <c r="K3276" s="30"/>
      <c r="M3276" s="19"/>
      <c r="S3276" s="30"/>
      <c r="V3276" s="30"/>
    </row>
    <row r="3277" spans="10:22" x14ac:dyDescent="0.25">
      <c r="J3277" s="30"/>
      <c r="K3277" s="30"/>
      <c r="M3277" s="19"/>
      <c r="S3277" s="30"/>
      <c r="V3277" s="30"/>
    </row>
    <row r="3278" spans="10:22" x14ac:dyDescent="0.25">
      <c r="J3278" s="30"/>
      <c r="K3278" s="30"/>
      <c r="M3278" s="19"/>
      <c r="S3278" s="30"/>
      <c r="V3278" s="30"/>
    </row>
    <row r="3279" spans="10:22" x14ac:dyDescent="0.25">
      <c r="J3279" s="30"/>
      <c r="K3279" s="30"/>
      <c r="M3279" s="19"/>
      <c r="S3279" s="30"/>
      <c r="V3279" s="30"/>
    </row>
    <row r="3280" spans="10:22" x14ac:dyDescent="0.25">
      <c r="J3280" s="30"/>
      <c r="K3280" s="30"/>
      <c r="M3280" s="19"/>
      <c r="S3280" s="30"/>
      <c r="V3280" s="30"/>
    </row>
    <row r="3281" spans="10:22" x14ac:dyDescent="0.25">
      <c r="J3281" s="30"/>
      <c r="K3281" s="30"/>
      <c r="M3281" s="19"/>
      <c r="S3281" s="30"/>
      <c r="V3281" s="30"/>
    </row>
    <row r="3282" spans="10:22" x14ac:dyDescent="0.25">
      <c r="J3282" s="30"/>
      <c r="K3282" s="30"/>
      <c r="M3282" s="19"/>
      <c r="S3282" s="30"/>
      <c r="V3282" s="30"/>
    </row>
    <row r="3283" spans="10:22" x14ac:dyDescent="0.25">
      <c r="J3283" s="30"/>
      <c r="K3283" s="30"/>
      <c r="M3283" s="19"/>
      <c r="S3283" s="30"/>
      <c r="V3283" s="30"/>
    </row>
    <row r="3284" spans="10:22" x14ac:dyDescent="0.25">
      <c r="J3284" s="30"/>
      <c r="K3284" s="30"/>
      <c r="M3284" s="19"/>
      <c r="S3284" s="30"/>
      <c r="V3284" s="30"/>
    </row>
    <row r="3285" spans="10:22" x14ac:dyDescent="0.25">
      <c r="J3285" s="30"/>
      <c r="K3285" s="30"/>
      <c r="M3285" s="19"/>
      <c r="S3285" s="30"/>
      <c r="V3285" s="30"/>
    </row>
    <row r="3286" spans="10:22" x14ac:dyDescent="0.25">
      <c r="J3286" s="30"/>
      <c r="K3286" s="30"/>
      <c r="M3286" s="19"/>
      <c r="S3286" s="30"/>
      <c r="V3286" s="30"/>
    </row>
    <row r="3287" spans="10:22" x14ac:dyDescent="0.25">
      <c r="J3287" s="30"/>
      <c r="K3287" s="30"/>
      <c r="M3287" s="19"/>
      <c r="S3287" s="30"/>
      <c r="V3287" s="30"/>
    </row>
    <row r="3288" spans="10:22" x14ac:dyDescent="0.25">
      <c r="J3288" s="30"/>
      <c r="K3288" s="30"/>
      <c r="M3288" s="19"/>
      <c r="S3288" s="30"/>
      <c r="V3288" s="30"/>
    </row>
    <row r="3289" spans="10:22" x14ac:dyDescent="0.25">
      <c r="J3289" s="30"/>
      <c r="K3289" s="30"/>
      <c r="M3289" s="19"/>
      <c r="S3289" s="30"/>
      <c r="V3289" s="30"/>
    </row>
    <row r="3290" spans="10:22" x14ac:dyDescent="0.25">
      <c r="J3290" s="30"/>
      <c r="K3290" s="30"/>
      <c r="M3290" s="19"/>
      <c r="S3290" s="30"/>
      <c r="V3290" s="30"/>
    </row>
    <row r="3291" spans="10:22" x14ac:dyDescent="0.25">
      <c r="J3291" s="30"/>
      <c r="K3291" s="30"/>
      <c r="M3291" s="19"/>
      <c r="S3291" s="30"/>
      <c r="V3291" s="30"/>
    </row>
    <row r="3292" spans="10:22" x14ac:dyDescent="0.25">
      <c r="J3292" s="30"/>
      <c r="K3292" s="30"/>
      <c r="M3292" s="19"/>
      <c r="S3292" s="30"/>
      <c r="V3292" s="30"/>
    </row>
    <row r="3293" spans="10:22" x14ac:dyDescent="0.25">
      <c r="J3293" s="30"/>
      <c r="K3293" s="30"/>
      <c r="M3293" s="19"/>
      <c r="S3293" s="30"/>
      <c r="V3293" s="30"/>
    </row>
    <row r="3294" spans="10:22" x14ac:dyDescent="0.25">
      <c r="J3294" s="30"/>
      <c r="K3294" s="30"/>
      <c r="M3294" s="19"/>
      <c r="S3294" s="30"/>
      <c r="V3294" s="30"/>
    </row>
    <row r="3295" spans="10:22" x14ac:dyDescent="0.25">
      <c r="J3295" s="30"/>
      <c r="K3295" s="30"/>
      <c r="M3295" s="19"/>
      <c r="S3295" s="30"/>
      <c r="V3295" s="30"/>
    </row>
    <row r="3296" spans="10:22" x14ac:dyDescent="0.25">
      <c r="J3296" s="30"/>
      <c r="K3296" s="30"/>
      <c r="M3296" s="19"/>
      <c r="S3296" s="30"/>
      <c r="V3296" s="30"/>
    </row>
    <row r="3297" spans="10:22" x14ac:dyDescent="0.25">
      <c r="J3297" s="30"/>
      <c r="K3297" s="30"/>
      <c r="M3297" s="19"/>
      <c r="S3297" s="30"/>
      <c r="V3297" s="30"/>
    </row>
    <row r="3298" spans="10:22" x14ac:dyDescent="0.25">
      <c r="J3298" s="30"/>
      <c r="K3298" s="30"/>
      <c r="M3298" s="19"/>
      <c r="S3298" s="30"/>
      <c r="V3298" s="30"/>
    </row>
    <row r="3299" spans="10:22" x14ac:dyDescent="0.25">
      <c r="J3299" s="30"/>
      <c r="K3299" s="30"/>
      <c r="M3299" s="19"/>
      <c r="S3299" s="30"/>
      <c r="V3299" s="30"/>
    </row>
    <row r="3300" spans="10:22" x14ac:dyDescent="0.25">
      <c r="J3300" s="30"/>
      <c r="K3300" s="30"/>
      <c r="M3300" s="19"/>
      <c r="S3300" s="30"/>
      <c r="V3300" s="30"/>
    </row>
    <row r="3301" spans="10:22" x14ac:dyDescent="0.25">
      <c r="J3301" s="30"/>
      <c r="K3301" s="30"/>
      <c r="M3301" s="19"/>
      <c r="S3301" s="30"/>
      <c r="V3301" s="30"/>
    </row>
    <row r="3302" spans="10:22" x14ac:dyDescent="0.25">
      <c r="J3302" s="30"/>
      <c r="K3302" s="30"/>
      <c r="M3302" s="19"/>
      <c r="S3302" s="30"/>
      <c r="V3302" s="30"/>
    </row>
    <row r="3303" spans="10:22" x14ac:dyDescent="0.25">
      <c r="J3303" s="30"/>
      <c r="K3303" s="30"/>
      <c r="M3303" s="19"/>
      <c r="S3303" s="30"/>
      <c r="V3303" s="30"/>
    </row>
    <row r="3304" spans="10:22" x14ac:dyDescent="0.25">
      <c r="J3304" s="30"/>
      <c r="K3304" s="30"/>
      <c r="M3304" s="19"/>
      <c r="S3304" s="30"/>
      <c r="V3304" s="30"/>
    </row>
    <row r="3305" spans="10:22" x14ac:dyDescent="0.25">
      <c r="J3305" s="30"/>
      <c r="K3305" s="30"/>
      <c r="M3305" s="19"/>
      <c r="S3305" s="30"/>
      <c r="V3305" s="30"/>
    </row>
    <row r="3306" spans="10:22" x14ac:dyDescent="0.25">
      <c r="J3306" s="30"/>
      <c r="K3306" s="30"/>
      <c r="M3306" s="19"/>
      <c r="S3306" s="30"/>
      <c r="V3306" s="30"/>
    </row>
    <row r="3307" spans="10:22" x14ac:dyDescent="0.25">
      <c r="J3307" s="30"/>
      <c r="K3307" s="30"/>
      <c r="M3307" s="19"/>
      <c r="S3307" s="30"/>
      <c r="V3307" s="30"/>
    </row>
    <row r="3308" spans="10:22" x14ac:dyDescent="0.25">
      <c r="J3308" s="30"/>
      <c r="K3308" s="30"/>
      <c r="M3308" s="19"/>
      <c r="S3308" s="30"/>
      <c r="V3308" s="30"/>
    </row>
    <row r="3309" spans="10:22" x14ac:dyDescent="0.25">
      <c r="J3309" s="30"/>
      <c r="K3309" s="30"/>
      <c r="M3309" s="19"/>
      <c r="S3309" s="30"/>
      <c r="V3309" s="30"/>
    </row>
    <row r="3310" spans="10:22" x14ac:dyDescent="0.25">
      <c r="J3310" s="30"/>
      <c r="K3310" s="30"/>
      <c r="M3310" s="19"/>
      <c r="S3310" s="30"/>
      <c r="V3310" s="30"/>
    </row>
    <row r="3311" spans="10:22" x14ac:dyDescent="0.25">
      <c r="J3311" s="30"/>
      <c r="K3311" s="30"/>
      <c r="M3311" s="19"/>
      <c r="S3311" s="30"/>
      <c r="V3311" s="30"/>
    </row>
    <row r="3312" spans="10:22" x14ac:dyDescent="0.25">
      <c r="J3312" s="30"/>
      <c r="K3312" s="30"/>
      <c r="M3312" s="19"/>
      <c r="S3312" s="30"/>
      <c r="V3312" s="30"/>
    </row>
    <row r="3313" spans="10:22" x14ac:dyDescent="0.25">
      <c r="J3313" s="30"/>
      <c r="K3313" s="30"/>
      <c r="M3313" s="19"/>
      <c r="S3313" s="30"/>
      <c r="V3313" s="30"/>
    </row>
    <row r="3314" spans="10:22" x14ac:dyDescent="0.25">
      <c r="J3314" s="30"/>
      <c r="K3314" s="30"/>
      <c r="M3314" s="19"/>
      <c r="S3314" s="30"/>
      <c r="V3314" s="30"/>
    </row>
    <row r="3315" spans="10:22" x14ac:dyDescent="0.25">
      <c r="J3315" s="30"/>
      <c r="K3315" s="30"/>
      <c r="M3315" s="19"/>
      <c r="S3315" s="30"/>
      <c r="V3315" s="30"/>
    </row>
    <row r="3316" spans="10:22" x14ac:dyDescent="0.25">
      <c r="J3316" s="30"/>
      <c r="K3316" s="30"/>
      <c r="M3316" s="19"/>
      <c r="S3316" s="30"/>
      <c r="V3316" s="30"/>
    </row>
    <row r="3317" spans="10:22" x14ac:dyDescent="0.25">
      <c r="J3317" s="30"/>
      <c r="K3317" s="30"/>
      <c r="M3317" s="19"/>
      <c r="S3317" s="30"/>
      <c r="V3317" s="30"/>
    </row>
    <row r="3318" spans="10:22" x14ac:dyDescent="0.25">
      <c r="J3318" s="30"/>
      <c r="K3318" s="30"/>
      <c r="M3318" s="19"/>
      <c r="S3318" s="30"/>
      <c r="V3318" s="30"/>
    </row>
    <row r="3319" spans="10:22" x14ac:dyDescent="0.25">
      <c r="J3319" s="30"/>
      <c r="K3319" s="30"/>
      <c r="M3319" s="19"/>
      <c r="S3319" s="30"/>
      <c r="V3319" s="30"/>
    </row>
    <row r="3320" spans="10:22" x14ac:dyDescent="0.25">
      <c r="J3320" s="30"/>
      <c r="K3320" s="30"/>
      <c r="M3320" s="19"/>
      <c r="S3320" s="30"/>
      <c r="V3320" s="30"/>
    </row>
    <row r="3321" spans="10:22" x14ac:dyDescent="0.25">
      <c r="J3321" s="30"/>
      <c r="K3321" s="30"/>
      <c r="M3321" s="19"/>
      <c r="S3321" s="30"/>
      <c r="V3321" s="30"/>
    </row>
    <row r="3322" spans="10:22" x14ac:dyDescent="0.25">
      <c r="J3322" s="30"/>
      <c r="K3322" s="30"/>
      <c r="M3322" s="19"/>
      <c r="S3322" s="30"/>
      <c r="V3322" s="30"/>
    </row>
    <row r="3323" spans="10:22" x14ac:dyDescent="0.25">
      <c r="J3323" s="30"/>
      <c r="K3323" s="30"/>
      <c r="M3323" s="19"/>
      <c r="S3323" s="30"/>
      <c r="V3323" s="30"/>
    </row>
    <row r="3324" spans="10:22" x14ac:dyDescent="0.25">
      <c r="J3324" s="30"/>
      <c r="K3324" s="30"/>
      <c r="M3324" s="19"/>
      <c r="S3324" s="30"/>
      <c r="V3324" s="30"/>
    </row>
    <row r="3325" spans="10:22" x14ac:dyDescent="0.25">
      <c r="J3325" s="30"/>
      <c r="K3325" s="30"/>
      <c r="M3325" s="19"/>
      <c r="S3325" s="30"/>
      <c r="V3325" s="30"/>
    </row>
    <row r="3326" spans="10:22" x14ac:dyDescent="0.25">
      <c r="J3326" s="30"/>
      <c r="K3326" s="30"/>
      <c r="M3326" s="19"/>
      <c r="S3326" s="30"/>
      <c r="V3326" s="30"/>
    </row>
    <row r="3327" spans="10:22" x14ac:dyDescent="0.25">
      <c r="J3327" s="30"/>
      <c r="K3327" s="30"/>
      <c r="M3327" s="19"/>
      <c r="S3327" s="30"/>
      <c r="V3327" s="30"/>
    </row>
    <row r="3328" spans="10:22" x14ac:dyDescent="0.25">
      <c r="J3328" s="30"/>
      <c r="K3328" s="30"/>
      <c r="M3328" s="19"/>
      <c r="S3328" s="30"/>
      <c r="V3328" s="30"/>
    </row>
    <row r="3329" spans="10:22" x14ac:dyDescent="0.25">
      <c r="J3329" s="30"/>
      <c r="K3329" s="30"/>
      <c r="M3329" s="19"/>
      <c r="S3329" s="30"/>
      <c r="V3329" s="30"/>
    </row>
    <row r="3330" spans="10:22" x14ac:dyDescent="0.25">
      <c r="J3330" s="30"/>
      <c r="K3330" s="30"/>
      <c r="M3330" s="19"/>
      <c r="S3330" s="30"/>
      <c r="V3330" s="30"/>
    </row>
    <row r="3331" spans="10:22" x14ac:dyDescent="0.25">
      <c r="J3331" s="30"/>
      <c r="K3331" s="30"/>
      <c r="M3331" s="19"/>
      <c r="S3331" s="30"/>
      <c r="V3331" s="30"/>
    </row>
    <row r="3332" spans="10:22" x14ac:dyDescent="0.25">
      <c r="J3332" s="30"/>
      <c r="K3332" s="30"/>
      <c r="M3332" s="19"/>
      <c r="S3332" s="30"/>
      <c r="V3332" s="30"/>
    </row>
    <row r="3333" spans="10:22" x14ac:dyDescent="0.25">
      <c r="J3333" s="30"/>
      <c r="K3333" s="30"/>
      <c r="M3333" s="19"/>
      <c r="S3333" s="30"/>
      <c r="V3333" s="30"/>
    </row>
    <row r="3334" spans="10:22" x14ac:dyDescent="0.25">
      <c r="J3334" s="30"/>
      <c r="K3334" s="30"/>
      <c r="M3334" s="19"/>
      <c r="S3334" s="30"/>
      <c r="V3334" s="30"/>
    </row>
    <row r="3335" spans="10:22" x14ac:dyDescent="0.25">
      <c r="J3335" s="30"/>
      <c r="K3335" s="30"/>
      <c r="M3335" s="19"/>
      <c r="S3335" s="30"/>
      <c r="V3335" s="30"/>
    </row>
    <row r="3336" spans="10:22" x14ac:dyDescent="0.25">
      <c r="J3336" s="30"/>
      <c r="K3336" s="30"/>
      <c r="M3336" s="19"/>
      <c r="S3336" s="30"/>
      <c r="V3336" s="30"/>
    </row>
    <row r="3337" spans="10:22" x14ac:dyDescent="0.25">
      <c r="J3337" s="30"/>
      <c r="K3337" s="30"/>
      <c r="M3337" s="19"/>
      <c r="S3337" s="30"/>
      <c r="V3337" s="30"/>
    </row>
    <row r="3338" spans="10:22" x14ac:dyDescent="0.25">
      <c r="J3338" s="30"/>
      <c r="K3338" s="30"/>
      <c r="M3338" s="19"/>
      <c r="S3338" s="30"/>
      <c r="V3338" s="30"/>
    </row>
    <row r="3339" spans="10:22" x14ac:dyDescent="0.25">
      <c r="J3339" s="30"/>
      <c r="K3339" s="30"/>
      <c r="M3339" s="19"/>
      <c r="S3339" s="30"/>
      <c r="V3339" s="30"/>
    </row>
    <row r="3340" spans="10:22" x14ac:dyDescent="0.25">
      <c r="J3340" s="30"/>
      <c r="K3340" s="30"/>
      <c r="M3340" s="19"/>
      <c r="S3340" s="30"/>
      <c r="V3340" s="30"/>
    </row>
    <row r="3341" spans="10:22" x14ac:dyDescent="0.25">
      <c r="J3341" s="30"/>
      <c r="K3341" s="30"/>
      <c r="M3341" s="19"/>
      <c r="S3341" s="30"/>
      <c r="V3341" s="30"/>
    </row>
    <row r="3342" spans="10:22" x14ac:dyDescent="0.25">
      <c r="J3342" s="30"/>
      <c r="K3342" s="30"/>
      <c r="M3342" s="19"/>
      <c r="S3342" s="30"/>
      <c r="V3342" s="30"/>
    </row>
    <row r="3343" spans="10:22" x14ac:dyDescent="0.25">
      <c r="J3343" s="30"/>
      <c r="K3343" s="30"/>
      <c r="M3343" s="19"/>
      <c r="S3343" s="30"/>
      <c r="V3343" s="30"/>
    </row>
    <row r="3344" spans="10:22" x14ac:dyDescent="0.25">
      <c r="J3344" s="30"/>
      <c r="K3344" s="30"/>
      <c r="M3344" s="19"/>
      <c r="S3344" s="30"/>
      <c r="V3344" s="30"/>
    </row>
    <row r="3345" spans="2:22" x14ac:dyDescent="0.25">
      <c r="J3345" s="30"/>
      <c r="K3345" s="30"/>
      <c r="M3345" s="19"/>
      <c r="S3345" s="30"/>
      <c r="V3345" s="30"/>
    </row>
    <row r="3346" spans="2:22" x14ac:dyDescent="0.25">
      <c r="J3346" s="30"/>
      <c r="K3346" s="30"/>
      <c r="M3346" s="19"/>
      <c r="S3346" s="30"/>
      <c r="V3346" s="30"/>
    </row>
    <row r="3347" spans="2:22" x14ac:dyDescent="0.25">
      <c r="J3347" s="30"/>
      <c r="K3347" s="30"/>
      <c r="M3347" s="19"/>
      <c r="S3347" s="30"/>
      <c r="V3347" s="30"/>
    </row>
    <row r="3348" spans="2:22" x14ac:dyDescent="0.25">
      <c r="J3348" s="30"/>
      <c r="K3348" s="30"/>
      <c r="M3348" s="19"/>
      <c r="S3348" s="30"/>
      <c r="V3348" s="30"/>
    </row>
    <row r="3349" spans="2:22" x14ac:dyDescent="0.25">
      <c r="B3349" s="28"/>
      <c r="J3349" s="30"/>
      <c r="K3349" s="30"/>
      <c r="M3349" s="19"/>
      <c r="S3349" s="30"/>
      <c r="V3349" s="30"/>
    </row>
    <row r="3350" spans="2:22" x14ac:dyDescent="0.25">
      <c r="B3350" s="28"/>
      <c r="J3350" s="30"/>
      <c r="K3350" s="30"/>
      <c r="M3350" s="19"/>
      <c r="S3350" s="30"/>
      <c r="V3350" s="30"/>
    </row>
    <row r="3351" spans="2:22" x14ac:dyDescent="0.25">
      <c r="J3351" s="30"/>
      <c r="K3351" s="30"/>
      <c r="M3351" s="19"/>
      <c r="S3351" s="30"/>
      <c r="V3351" s="30"/>
    </row>
    <row r="3352" spans="2:22" x14ac:dyDescent="0.25">
      <c r="J3352" s="30"/>
      <c r="K3352" s="30"/>
      <c r="M3352" s="19"/>
      <c r="S3352" s="30"/>
      <c r="V3352" s="30"/>
    </row>
    <row r="3353" spans="2:22" x14ac:dyDescent="0.25">
      <c r="J3353" s="30"/>
      <c r="K3353" s="30"/>
      <c r="M3353" s="19"/>
      <c r="S3353" s="30"/>
      <c r="V3353" s="30"/>
    </row>
    <row r="3354" spans="2:22" x14ac:dyDescent="0.25">
      <c r="J3354" s="30"/>
      <c r="K3354" s="30"/>
      <c r="M3354" s="19"/>
      <c r="S3354" s="30"/>
      <c r="V3354" s="30"/>
    </row>
    <row r="3355" spans="2:22" x14ac:dyDescent="0.25">
      <c r="J3355" s="30"/>
      <c r="K3355" s="30"/>
      <c r="M3355" s="19"/>
      <c r="S3355" s="30"/>
      <c r="V3355" s="30"/>
    </row>
    <row r="3356" spans="2:22" x14ac:dyDescent="0.25">
      <c r="J3356" s="30"/>
      <c r="K3356" s="30"/>
      <c r="M3356" s="19"/>
      <c r="S3356" s="30"/>
      <c r="V3356" s="30"/>
    </row>
    <row r="3357" spans="2:22" x14ac:dyDescent="0.25">
      <c r="J3357" s="30"/>
      <c r="K3357" s="30"/>
      <c r="M3357" s="19"/>
      <c r="S3357" s="30"/>
      <c r="V3357" s="30"/>
    </row>
    <row r="3358" spans="2:22" x14ac:dyDescent="0.25">
      <c r="J3358" s="30"/>
      <c r="K3358" s="30"/>
      <c r="M3358" s="19"/>
      <c r="S3358" s="30"/>
      <c r="V3358" s="30"/>
    </row>
    <row r="3359" spans="2:22" x14ac:dyDescent="0.25">
      <c r="J3359" s="30"/>
      <c r="K3359" s="30"/>
      <c r="M3359" s="19"/>
      <c r="S3359" s="30"/>
      <c r="V3359" s="30"/>
    </row>
    <row r="3360" spans="2:22" x14ac:dyDescent="0.25">
      <c r="J3360" s="30"/>
      <c r="K3360" s="30"/>
      <c r="M3360" s="19"/>
      <c r="S3360" s="30"/>
      <c r="V3360" s="30"/>
    </row>
    <row r="3361" spans="10:22" x14ac:dyDescent="0.25">
      <c r="J3361" s="30"/>
      <c r="K3361" s="30"/>
      <c r="M3361" s="19"/>
      <c r="S3361" s="30"/>
      <c r="V3361" s="30"/>
    </row>
    <row r="3362" spans="10:22" x14ac:dyDescent="0.25">
      <c r="J3362" s="30"/>
      <c r="K3362" s="30"/>
      <c r="M3362" s="19"/>
      <c r="S3362" s="30"/>
      <c r="V3362" s="30"/>
    </row>
    <row r="3363" spans="10:22" x14ac:dyDescent="0.25">
      <c r="J3363" s="30"/>
      <c r="K3363" s="30"/>
      <c r="M3363" s="19"/>
      <c r="S3363" s="30"/>
      <c r="V3363" s="30"/>
    </row>
    <row r="3364" spans="10:22" x14ac:dyDescent="0.25">
      <c r="J3364" s="30"/>
      <c r="K3364" s="30"/>
      <c r="M3364" s="19"/>
      <c r="S3364" s="30"/>
      <c r="V3364" s="30"/>
    </row>
    <row r="3365" spans="10:22" x14ac:dyDescent="0.25">
      <c r="J3365" s="30"/>
      <c r="K3365" s="30"/>
      <c r="M3365" s="19"/>
      <c r="S3365" s="30"/>
      <c r="V3365" s="30"/>
    </row>
    <row r="3366" spans="10:22" x14ac:dyDescent="0.25">
      <c r="J3366" s="30"/>
      <c r="K3366" s="30"/>
      <c r="M3366" s="19"/>
      <c r="S3366" s="30"/>
      <c r="V3366" s="30"/>
    </row>
    <row r="3367" spans="10:22" x14ac:dyDescent="0.25">
      <c r="J3367" s="30"/>
      <c r="K3367" s="30"/>
      <c r="M3367" s="19"/>
      <c r="S3367" s="30"/>
      <c r="V3367" s="30"/>
    </row>
    <row r="3368" spans="10:22" x14ac:dyDescent="0.25">
      <c r="J3368" s="30"/>
      <c r="K3368" s="30"/>
      <c r="M3368" s="19"/>
      <c r="S3368" s="30"/>
      <c r="V3368" s="30"/>
    </row>
    <row r="3369" spans="10:22" x14ac:dyDescent="0.25">
      <c r="J3369" s="30"/>
      <c r="K3369" s="30"/>
      <c r="M3369" s="19"/>
      <c r="S3369" s="30"/>
      <c r="V3369" s="30"/>
    </row>
    <row r="3370" spans="10:22" x14ac:dyDescent="0.25">
      <c r="J3370" s="30"/>
      <c r="K3370" s="30"/>
      <c r="M3370" s="19"/>
      <c r="S3370" s="30"/>
      <c r="V3370" s="30"/>
    </row>
    <row r="3371" spans="10:22" x14ac:dyDescent="0.25">
      <c r="J3371" s="30"/>
      <c r="K3371" s="30"/>
      <c r="M3371" s="19"/>
      <c r="S3371" s="30"/>
      <c r="V3371" s="30"/>
    </row>
    <row r="3372" spans="10:22" x14ac:dyDescent="0.25">
      <c r="J3372" s="30"/>
      <c r="K3372" s="30"/>
      <c r="M3372" s="19"/>
      <c r="S3372" s="30"/>
      <c r="V3372" s="30"/>
    </row>
    <row r="3373" spans="10:22" x14ac:dyDescent="0.25">
      <c r="J3373" s="30"/>
      <c r="K3373" s="30"/>
      <c r="M3373" s="19"/>
      <c r="S3373" s="30"/>
      <c r="V3373" s="30"/>
    </row>
    <row r="3374" spans="10:22" x14ac:dyDescent="0.25">
      <c r="J3374" s="30"/>
      <c r="K3374" s="30"/>
      <c r="M3374" s="19"/>
      <c r="S3374" s="30"/>
      <c r="V3374" s="30"/>
    </row>
    <row r="3375" spans="10:22" x14ac:dyDescent="0.25">
      <c r="J3375" s="30"/>
      <c r="K3375" s="30"/>
      <c r="M3375" s="19"/>
      <c r="S3375" s="30"/>
      <c r="V3375" s="30"/>
    </row>
    <row r="3376" spans="10:22" x14ac:dyDescent="0.25">
      <c r="J3376" s="30"/>
      <c r="K3376" s="30"/>
      <c r="M3376" s="19"/>
      <c r="S3376" s="30"/>
      <c r="V3376" s="30"/>
    </row>
    <row r="3377" spans="10:22" x14ac:dyDescent="0.25">
      <c r="J3377" s="30"/>
      <c r="K3377" s="30"/>
      <c r="M3377" s="19"/>
      <c r="S3377" s="30"/>
      <c r="V3377" s="30"/>
    </row>
    <row r="3378" spans="10:22" x14ac:dyDescent="0.25">
      <c r="J3378" s="30"/>
      <c r="K3378" s="30"/>
      <c r="M3378" s="19"/>
      <c r="S3378" s="30"/>
      <c r="V3378" s="30"/>
    </row>
    <row r="3379" spans="10:22" x14ac:dyDescent="0.25">
      <c r="J3379" s="30"/>
      <c r="K3379" s="30"/>
      <c r="M3379" s="19"/>
      <c r="S3379" s="30"/>
      <c r="V3379" s="30"/>
    </row>
    <row r="3380" spans="10:22" x14ac:dyDescent="0.25">
      <c r="J3380" s="30"/>
      <c r="K3380" s="30"/>
      <c r="M3380" s="19"/>
      <c r="S3380" s="30"/>
      <c r="V3380" s="30"/>
    </row>
    <row r="3381" spans="10:22" x14ac:dyDescent="0.25">
      <c r="J3381" s="30"/>
      <c r="K3381" s="30"/>
      <c r="M3381" s="19"/>
      <c r="S3381" s="30"/>
      <c r="V3381" s="30"/>
    </row>
    <row r="3382" spans="10:22" x14ac:dyDescent="0.25">
      <c r="J3382" s="30"/>
      <c r="K3382" s="30"/>
      <c r="M3382" s="19"/>
      <c r="S3382" s="30"/>
      <c r="V3382" s="30"/>
    </row>
    <row r="3383" spans="10:22" x14ac:dyDescent="0.25">
      <c r="J3383" s="30"/>
      <c r="K3383" s="30"/>
      <c r="M3383" s="19"/>
      <c r="S3383" s="30"/>
      <c r="V3383" s="30"/>
    </row>
    <row r="3384" spans="10:22" x14ac:dyDescent="0.25">
      <c r="J3384" s="30"/>
      <c r="K3384" s="30"/>
      <c r="M3384" s="19"/>
      <c r="S3384" s="30"/>
      <c r="V3384" s="30"/>
    </row>
    <row r="3385" spans="10:22" x14ac:dyDescent="0.25">
      <c r="J3385" s="30"/>
      <c r="K3385" s="30"/>
      <c r="M3385" s="19"/>
      <c r="S3385" s="30"/>
      <c r="V3385" s="30"/>
    </row>
    <row r="3386" spans="10:22" x14ac:dyDescent="0.25">
      <c r="J3386" s="30"/>
      <c r="K3386" s="30"/>
      <c r="M3386" s="19"/>
      <c r="S3386" s="30"/>
      <c r="V3386" s="30"/>
    </row>
    <row r="3387" spans="10:22" x14ac:dyDescent="0.25">
      <c r="J3387" s="30"/>
      <c r="K3387" s="30"/>
      <c r="M3387" s="19"/>
      <c r="S3387" s="30"/>
      <c r="V3387" s="30"/>
    </row>
    <row r="3388" spans="10:22" x14ac:dyDescent="0.25">
      <c r="J3388" s="30"/>
      <c r="K3388" s="30"/>
      <c r="M3388" s="19"/>
      <c r="S3388" s="30"/>
      <c r="V3388" s="30"/>
    </row>
    <row r="3389" spans="10:22" x14ac:dyDescent="0.25">
      <c r="J3389" s="30"/>
      <c r="K3389" s="30"/>
      <c r="M3389" s="19"/>
      <c r="S3389" s="30"/>
      <c r="V3389" s="30"/>
    </row>
    <row r="3390" spans="10:22" x14ac:dyDescent="0.25">
      <c r="J3390" s="30"/>
      <c r="K3390" s="30"/>
      <c r="M3390" s="19"/>
      <c r="S3390" s="30"/>
      <c r="V3390" s="30"/>
    </row>
    <row r="3391" spans="10:22" x14ac:dyDescent="0.25">
      <c r="J3391" s="30"/>
      <c r="K3391" s="30"/>
      <c r="M3391" s="19"/>
      <c r="S3391" s="30"/>
      <c r="V3391" s="30"/>
    </row>
    <row r="3392" spans="10:22" x14ac:dyDescent="0.25">
      <c r="J3392" s="30"/>
      <c r="K3392" s="30"/>
      <c r="M3392" s="19"/>
      <c r="S3392" s="30"/>
      <c r="V3392" s="30"/>
    </row>
    <row r="3393" spans="10:22" x14ac:dyDescent="0.25">
      <c r="J3393" s="30"/>
      <c r="K3393" s="30"/>
      <c r="M3393" s="19"/>
      <c r="S3393" s="30"/>
      <c r="V3393" s="30"/>
    </row>
    <row r="3394" spans="10:22" x14ac:dyDescent="0.25">
      <c r="J3394" s="30"/>
      <c r="K3394" s="30"/>
      <c r="M3394" s="19"/>
      <c r="S3394" s="30"/>
      <c r="V3394" s="30"/>
    </row>
    <row r="3395" spans="10:22" x14ac:dyDescent="0.25">
      <c r="J3395" s="30"/>
      <c r="K3395" s="30"/>
      <c r="M3395" s="19"/>
      <c r="S3395" s="30"/>
      <c r="V3395" s="30"/>
    </row>
    <row r="3396" spans="10:22" x14ac:dyDescent="0.25">
      <c r="J3396" s="30"/>
      <c r="K3396" s="30"/>
      <c r="M3396" s="19"/>
      <c r="S3396" s="30"/>
      <c r="V3396" s="30"/>
    </row>
    <row r="3397" spans="10:22" x14ac:dyDescent="0.25">
      <c r="J3397" s="30"/>
      <c r="K3397" s="30"/>
      <c r="M3397" s="19"/>
      <c r="S3397" s="30"/>
      <c r="V3397" s="30"/>
    </row>
    <row r="3398" spans="10:22" x14ac:dyDescent="0.25">
      <c r="J3398" s="30"/>
      <c r="K3398" s="30"/>
      <c r="M3398" s="19"/>
      <c r="S3398" s="30"/>
      <c r="V3398" s="30"/>
    </row>
    <row r="3399" spans="10:22" x14ac:dyDescent="0.25">
      <c r="J3399" s="30"/>
      <c r="K3399" s="30"/>
      <c r="M3399" s="19"/>
      <c r="S3399" s="30"/>
      <c r="V3399" s="30"/>
    </row>
    <row r="3400" spans="10:22" x14ac:dyDescent="0.25">
      <c r="J3400" s="30"/>
      <c r="K3400" s="30"/>
      <c r="M3400" s="19"/>
      <c r="S3400" s="30"/>
      <c r="V3400" s="30"/>
    </row>
    <row r="3401" spans="10:22" x14ac:dyDescent="0.25">
      <c r="J3401" s="30"/>
      <c r="K3401" s="30"/>
      <c r="M3401" s="19"/>
      <c r="S3401" s="30"/>
      <c r="V3401" s="30"/>
    </row>
    <row r="3402" spans="10:22" x14ac:dyDescent="0.25">
      <c r="J3402" s="30"/>
      <c r="K3402" s="30"/>
      <c r="M3402" s="19"/>
      <c r="S3402" s="30"/>
      <c r="V3402" s="30"/>
    </row>
    <row r="3403" spans="10:22" x14ac:dyDescent="0.25">
      <c r="J3403" s="30"/>
      <c r="K3403" s="30"/>
      <c r="M3403" s="19"/>
      <c r="S3403" s="30"/>
      <c r="V3403" s="30"/>
    </row>
    <row r="3404" spans="10:22" x14ac:dyDescent="0.25">
      <c r="J3404" s="30"/>
      <c r="K3404" s="30"/>
      <c r="M3404" s="19"/>
      <c r="S3404" s="30"/>
      <c r="V3404" s="30"/>
    </row>
    <row r="3405" spans="10:22" x14ac:dyDescent="0.25">
      <c r="J3405" s="30"/>
      <c r="K3405" s="30"/>
      <c r="M3405" s="19"/>
      <c r="S3405" s="30"/>
      <c r="V3405" s="30"/>
    </row>
    <row r="3406" spans="10:22" x14ac:dyDescent="0.25">
      <c r="J3406" s="30"/>
      <c r="K3406" s="30"/>
      <c r="M3406" s="19"/>
      <c r="S3406" s="30"/>
      <c r="V3406" s="30"/>
    </row>
    <row r="3407" spans="10:22" x14ac:dyDescent="0.25">
      <c r="J3407" s="30"/>
      <c r="K3407" s="30"/>
      <c r="M3407" s="19"/>
      <c r="S3407" s="30"/>
      <c r="V3407" s="30"/>
    </row>
    <row r="3408" spans="10:22" x14ac:dyDescent="0.25">
      <c r="J3408" s="30"/>
      <c r="K3408" s="30"/>
      <c r="M3408" s="19"/>
      <c r="S3408" s="30"/>
      <c r="V3408" s="30"/>
    </row>
    <row r="3409" spans="10:22" x14ac:dyDescent="0.25">
      <c r="J3409" s="30"/>
      <c r="K3409" s="30"/>
      <c r="M3409" s="19"/>
      <c r="S3409" s="30"/>
      <c r="V3409" s="30"/>
    </row>
    <row r="3410" spans="10:22" x14ac:dyDescent="0.25">
      <c r="J3410" s="30"/>
      <c r="K3410" s="30"/>
      <c r="M3410" s="19"/>
      <c r="S3410" s="30"/>
      <c r="V3410" s="30"/>
    </row>
    <row r="3411" spans="10:22" x14ac:dyDescent="0.25">
      <c r="J3411" s="30"/>
      <c r="K3411" s="30"/>
      <c r="M3411" s="19"/>
      <c r="S3411" s="30"/>
      <c r="V3411" s="30"/>
    </row>
    <row r="3412" spans="10:22" x14ac:dyDescent="0.25">
      <c r="J3412" s="30"/>
      <c r="K3412" s="30"/>
      <c r="M3412" s="19"/>
      <c r="S3412" s="30"/>
      <c r="V3412" s="30"/>
    </row>
    <row r="3413" spans="10:22" x14ac:dyDescent="0.25">
      <c r="J3413" s="30"/>
      <c r="K3413" s="30"/>
      <c r="M3413" s="19"/>
      <c r="S3413" s="30"/>
      <c r="V3413" s="30"/>
    </row>
    <row r="3414" spans="10:22" x14ac:dyDescent="0.25">
      <c r="J3414" s="30"/>
      <c r="K3414" s="30"/>
      <c r="M3414" s="19"/>
      <c r="S3414" s="30"/>
      <c r="V3414" s="30"/>
    </row>
    <row r="3415" spans="10:22" x14ac:dyDescent="0.25">
      <c r="J3415" s="30"/>
      <c r="K3415" s="30"/>
      <c r="M3415" s="19"/>
      <c r="S3415" s="30"/>
      <c r="V3415" s="30"/>
    </row>
    <row r="3416" spans="10:22" x14ac:dyDescent="0.25">
      <c r="J3416" s="30"/>
      <c r="K3416" s="30"/>
      <c r="M3416" s="19"/>
      <c r="S3416" s="30"/>
      <c r="V3416" s="30"/>
    </row>
    <row r="3417" spans="10:22" x14ac:dyDescent="0.25">
      <c r="J3417" s="30"/>
      <c r="K3417" s="30"/>
      <c r="M3417" s="19"/>
      <c r="S3417" s="30"/>
      <c r="V3417" s="30"/>
    </row>
    <row r="3418" spans="10:22" x14ac:dyDescent="0.25">
      <c r="J3418" s="30"/>
      <c r="K3418" s="30"/>
      <c r="M3418" s="19"/>
      <c r="S3418" s="30"/>
      <c r="V3418" s="30"/>
    </row>
    <row r="3419" spans="10:22" x14ac:dyDescent="0.25">
      <c r="J3419" s="30"/>
      <c r="K3419" s="30"/>
      <c r="M3419" s="19"/>
      <c r="S3419" s="30"/>
      <c r="V3419" s="30"/>
    </row>
    <row r="3420" spans="10:22" x14ac:dyDescent="0.25">
      <c r="J3420" s="30"/>
      <c r="K3420" s="30"/>
      <c r="M3420" s="19"/>
      <c r="S3420" s="30"/>
      <c r="V3420" s="30"/>
    </row>
    <row r="3421" spans="10:22" x14ac:dyDescent="0.25">
      <c r="J3421" s="30"/>
      <c r="K3421" s="30"/>
      <c r="M3421" s="19"/>
      <c r="S3421" s="30"/>
      <c r="V3421" s="30"/>
    </row>
    <row r="3422" spans="10:22" x14ac:dyDescent="0.25">
      <c r="J3422" s="30"/>
      <c r="K3422" s="30"/>
      <c r="M3422" s="19"/>
      <c r="S3422" s="30"/>
      <c r="V3422" s="30"/>
    </row>
    <row r="3423" spans="10:22" x14ac:dyDescent="0.25">
      <c r="J3423" s="30"/>
      <c r="K3423" s="30"/>
      <c r="M3423" s="19"/>
      <c r="S3423" s="30"/>
      <c r="V3423" s="30"/>
    </row>
    <row r="3424" spans="10:22" x14ac:dyDescent="0.25">
      <c r="J3424" s="30"/>
      <c r="K3424" s="30"/>
      <c r="M3424" s="19"/>
      <c r="S3424" s="30"/>
      <c r="V3424" s="30"/>
    </row>
    <row r="3425" spans="10:22" x14ac:dyDescent="0.25">
      <c r="J3425" s="30"/>
      <c r="K3425" s="30"/>
      <c r="M3425" s="19"/>
      <c r="S3425" s="30"/>
      <c r="V3425" s="30"/>
    </row>
    <row r="3426" spans="10:22" x14ac:dyDescent="0.25">
      <c r="J3426" s="30"/>
      <c r="K3426" s="30"/>
      <c r="M3426" s="19"/>
      <c r="S3426" s="30"/>
      <c r="V3426" s="30"/>
    </row>
    <row r="3427" spans="10:22" x14ac:dyDescent="0.25">
      <c r="J3427" s="30"/>
      <c r="K3427" s="30"/>
      <c r="M3427" s="19"/>
      <c r="S3427" s="30"/>
      <c r="V3427" s="30"/>
    </row>
    <row r="3428" spans="10:22" x14ac:dyDescent="0.25">
      <c r="J3428" s="30"/>
      <c r="K3428" s="30"/>
      <c r="M3428" s="19"/>
      <c r="S3428" s="30"/>
      <c r="V3428" s="30"/>
    </row>
    <row r="3429" spans="10:22" x14ac:dyDescent="0.25">
      <c r="J3429" s="30"/>
      <c r="K3429" s="30"/>
      <c r="M3429" s="19"/>
      <c r="S3429" s="30"/>
      <c r="V3429" s="30"/>
    </row>
    <row r="3430" spans="10:22" x14ac:dyDescent="0.25">
      <c r="J3430" s="30"/>
      <c r="K3430" s="30"/>
      <c r="M3430" s="19"/>
      <c r="S3430" s="30"/>
      <c r="V3430" s="30"/>
    </row>
    <row r="3431" spans="10:22" x14ac:dyDescent="0.25">
      <c r="J3431" s="30"/>
      <c r="K3431" s="30"/>
      <c r="M3431" s="19"/>
      <c r="S3431" s="30"/>
      <c r="V3431" s="30"/>
    </row>
    <row r="3432" spans="10:22" x14ac:dyDescent="0.25">
      <c r="J3432" s="30"/>
      <c r="K3432" s="30"/>
      <c r="M3432" s="19"/>
      <c r="S3432" s="30"/>
      <c r="V3432" s="30"/>
    </row>
    <row r="3433" spans="10:22" x14ac:dyDescent="0.25">
      <c r="J3433" s="30"/>
      <c r="K3433" s="30"/>
      <c r="M3433" s="19"/>
      <c r="S3433" s="30"/>
      <c r="V3433" s="30"/>
    </row>
    <row r="3434" spans="10:22" x14ac:dyDescent="0.25">
      <c r="J3434" s="30"/>
      <c r="K3434" s="30"/>
      <c r="M3434" s="19"/>
      <c r="S3434" s="30"/>
      <c r="V3434" s="30"/>
    </row>
    <row r="3435" spans="10:22" x14ac:dyDescent="0.25">
      <c r="J3435" s="30"/>
      <c r="K3435" s="30"/>
      <c r="M3435" s="19"/>
      <c r="S3435" s="30"/>
      <c r="V3435" s="30"/>
    </row>
    <row r="3436" spans="10:22" x14ac:dyDescent="0.25">
      <c r="J3436" s="30"/>
      <c r="K3436" s="30"/>
      <c r="M3436" s="19"/>
      <c r="S3436" s="30"/>
      <c r="V3436" s="30"/>
    </row>
    <row r="3437" spans="10:22" x14ac:dyDescent="0.25">
      <c r="J3437" s="30"/>
      <c r="K3437" s="30"/>
      <c r="M3437" s="19"/>
      <c r="S3437" s="30"/>
      <c r="V3437" s="30"/>
    </row>
    <row r="3438" spans="10:22" x14ac:dyDescent="0.25">
      <c r="J3438" s="30"/>
      <c r="K3438" s="30"/>
      <c r="M3438" s="19"/>
      <c r="S3438" s="30"/>
      <c r="V3438" s="30"/>
    </row>
    <row r="3439" spans="10:22" x14ac:dyDescent="0.25">
      <c r="J3439" s="30"/>
      <c r="K3439" s="30"/>
      <c r="M3439" s="19"/>
      <c r="S3439" s="30"/>
      <c r="V3439" s="30"/>
    </row>
    <row r="3440" spans="10:22" x14ac:dyDescent="0.25">
      <c r="J3440" s="30"/>
      <c r="K3440" s="30"/>
      <c r="M3440" s="19"/>
      <c r="S3440" s="30"/>
      <c r="V3440" s="30"/>
    </row>
    <row r="3441" spans="10:22" x14ac:dyDescent="0.25">
      <c r="J3441" s="30"/>
      <c r="K3441" s="30"/>
      <c r="M3441" s="19"/>
      <c r="S3441" s="30"/>
      <c r="V3441" s="30"/>
    </row>
    <row r="3442" spans="10:22" x14ac:dyDescent="0.25">
      <c r="J3442" s="30"/>
      <c r="K3442" s="30"/>
      <c r="M3442" s="19"/>
      <c r="S3442" s="30"/>
      <c r="V3442" s="30"/>
    </row>
    <row r="3443" spans="10:22" x14ac:dyDescent="0.25">
      <c r="J3443" s="30"/>
      <c r="K3443" s="30"/>
      <c r="M3443" s="19"/>
      <c r="S3443" s="30"/>
      <c r="V3443" s="30"/>
    </row>
    <row r="3444" spans="10:22" x14ac:dyDescent="0.25">
      <c r="J3444" s="30"/>
      <c r="K3444" s="30"/>
      <c r="M3444" s="19"/>
      <c r="S3444" s="30"/>
      <c r="V3444" s="30"/>
    </row>
    <row r="3445" spans="10:22" x14ac:dyDescent="0.25">
      <c r="J3445" s="30"/>
      <c r="K3445" s="30"/>
      <c r="M3445" s="19"/>
      <c r="S3445" s="30"/>
      <c r="V3445" s="30"/>
    </row>
    <row r="3446" spans="10:22" x14ac:dyDescent="0.25">
      <c r="J3446" s="30"/>
      <c r="K3446" s="30"/>
      <c r="M3446" s="19"/>
      <c r="S3446" s="30"/>
      <c r="V3446" s="30"/>
    </row>
    <row r="3447" spans="10:22" x14ac:dyDescent="0.25">
      <c r="J3447" s="30"/>
      <c r="K3447" s="30"/>
      <c r="M3447" s="19"/>
      <c r="S3447" s="30"/>
      <c r="V3447" s="30"/>
    </row>
    <row r="3448" spans="10:22" x14ac:dyDescent="0.25">
      <c r="J3448" s="30"/>
      <c r="K3448" s="30"/>
      <c r="M3448" s="19"/>
      <c r="S3448" s="30"/>
      <c r="V3448" s="30"/>
    </row>
    <row r="3449" spans="10:22" x14ac:dyDescent="0.25">
      <c r="J3449" s="30"/>
      <c r="K3449" s="30"/>
      <c r="M3449" s="19"/>
      <c r="S3449" s="30"/>
      <c r="V3449" s="30"/>
    </row>
    <row r="3450" spans="10:22" x14ac:dyDescent="0.25">
      <c r="J3450" s="30"/>
      <c r="K3450" s="30"/>
      <c r="M3450" s="19"/>
      <c r="S3450" s="30"/>
      <c r="V3450" s="30"/>
    </row>
    <row r="3451" spans="10:22" x14ac:dyDescent="0.25">
      <c r="J3451" s="30"/>
      <c r="K3451" s="30"/>
      <c r="M3451" s="19"/>
      <c r="S3451" s="30"/>
      <c r="V3451" s="30"/>
    </row>
    <row r="3452" spans="10:22" x14ac:dyDescent="0.25">
      <c r="J3452" s="30"/>
      <c r="K3452" s="30"/>
      <c r="M3452" s="19"/>
      <c r="S3452" s="30"/>
      <c r="V3452" s="30"/>
    </row>
    <row r="3453" spans="10:22" x14ac:dyDescent="0.25">
      <c r="J3453" s="30"/>
      <c r="K3453" s="30"/>
      <c r="M3453" s="19"/>
      <c r="S3453" s="30"/>
      <c r="V3453" s="30"/>
    </row>
    <row r="3454" spans="10:22" x14ac:dyDescent="0.25">
      <c r="J3454" s="30"/>
      <c r="K3454" s="30"/>
      <c r="M3454" s="19"/>
      <c r="S3454" s="30"/>
      <c r="V3454" s="3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7</vt:i4>
      </vt:variant>
    </vt:vector>
  </HeadingPairs>
  <TitlesOfParts>
    <vt:vector size="15" baseType="lpstr">
      <vt:lpstr>pivot</vt:lpstr>
      <vt:lpstr>pivot (2)</vt:lpstr>
      <vt:lpstr>pivot (3)</vt:lpstr>
      <vt:lpstr>pivot(4)</vt:lpstr>
      <vt:lpstr>data</vt:lpstr>
      <vt:lpstr>recon</vt:lpstr>
      <vt:lpstr>vlookup</vt:lpstr>
      <vt:lpstr>Query Result</vt:lpstr>
      <vt:lpstr>pivot!Print_Area</vt:lpstr>
      <vt:lpstr>'pivot (2)'!Print_Area</vt:lpstr>
      <vt:lpstr>'pivot (3)'!Print_Area</vt:lpstr>
      <vt:lpstr>'pivot(4)'!Print_Area</vt:lpstr>
      <vt:lpstr>pivot!Print_Titles</vt:lpstr>
      <vt:lpstr>'pivot (2)'!Print_Titles</vt:lpstr>
      <vt:lpstr>'pivot (3)'!Print_Titles</vt:lpstr>
    </vt:vector>
  </TitlesOfParts>
  <Company>Grizli777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Sindhu Sunkara</dc:creator>
  <cp:lastModifiedBy>Yu-Sheng Lee</cp:lastModifiedBy>
  <cp:lastPrinted>2024-03-19T18:18:25Z</cp:lastPrinted>
  <dcterms:created xsi:type="dcterms:W3CDTF">2011-12-05T19:50:18Z</dcterms:created>
  <dcterms:modified xsi:type="dcterms:W3CDTF">2024-05-01T18:52:25Z</dcterms:modified>
</cp:coreProperties>
</file>